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omments1.xml" ContentType="application/vnd.openxmlformats-officedocument.spreadsheetml.comments+xml"/>
  <Override PartName="/xl/pivotTables/pivotTable7.xml" ContentType="application/vnd.openxmlformats-officedocument.spreadsheetml.pivot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checkCompatibility="1" defaultThemeVersion="124226"/>
  <bookViews>
    <workbookView xWindow="-15" yWindow="45" windowWidth="15570" windowHeight="4440" tabRatio="881"/>
  </bookViews>
  <sheets>
    <sheet name="readme" sheetId="4" r:id="rId1"/>
    <sheet name="Basin_Boundary" sheetId="30" r:id="rId2"/>
    <sheet name="Basin_comparison" sheetId="63" r:id="rId3"/>
    <sheet name="By County Comparison" sheetId="64" r:id="rId4"/>
    <sheet name="By Source Comparison" sheetId="48" r:id="rId5"/>
    <sheet name="by_cnty_allpol" sheetId="21" r:id="rId6"/>
    <sheet name="by_src_allpol" sheetId="11" r:id="rId7"/>
    <sheet name="VOC-basin-pie" sheetId="71" r:id="rId8"/>
    <sheet name="NOx-basin-pie" sheetId="70" r:id="rId9"/>
    <sheet name="VOC-bar-cnty" sheetId="69" r:id="rId10"/>
    <sheet name="NOx-bar-cnty" sheetId="68" r:id="rId11"/>
    <sheet name="VOC_cnty_tbl" sheetId="46" r:id="rId12"/>
    <sheet name="NOx_cnty_tbl" sheetId="23" r:id="rId13"/>
    <sheet name="VOC_bar_chart_data" sheetId="25" r:id="rId14"/>
    <sheet name="NOx_bar_chart_data" sheetId="41" r:id="rId15"/>
    <sheet name="all_src_inventory" sheetId="10" r:id="rId16"/>
    <sheet name="Permitted Sources-Sublette" sheetId="62" r:id="rId17"/>
    <sheet name="Permitted Sources" sheetId="57" r:id="rId18"/>
    <sheet name="survey_src_summary" sheetId="58" r:id="rId19"/>
    <sheet name="Survey-Based_Sublette_Emissions" sheetId="59" r:id="rId20"/>
    <sheet name="Control" sheetId="60" r:id="rId21"/>
    <sheet name="growth" sheetId="61" r:id="rId22"/>
    <sheet name="SCC_xref" sheetId="2" r:id="rId23"/>
    <sheet name="fips_xref" sheetId="3" r:id="rId24"/>
    <sheet name="SCC_FEB2004" sheetId="35" r:id="rId25"/>
  </sheets>
  <definedNames>
    <definedName name="_xlnm._FilterDatabase" localSheetId="15" hidden="1">all_src_inventory!$A$5:$L$3197</definedName>
    <definedName name="_xlnm._FilterDatabase" localSheetId="6" hidden="1">by_src_allpol!$A$22:$EW$54</definedName>
    <definedName name="_xlnm._FilterDatabase" localSheetId="21" hidden="1">growth!$A$17:$N$86</definedName>
    <definedName name="_xlnm._FilterDatabase" localSheetId="14" hidden="1">NOx_bar_chart_data!$A$22:$P$50</definedName>
    <definedName name="_xlnm._FilterDatabase" localSheetId="17" hidden="1">'Permitted Sources'!$A$5:$AL$1158</definedName>
    <definedName name="_xlnm._FilterDatabase" localSheetId="16" hidden="1">'Permitted Sources-Sublette'!$A$3:$L$1863</definedName>
    <definedName name="_xlnm._FilterDatabase" localSheetId="24" hidden="1">SCC_FEB2004!$A$1:$L$9866</definedName>
    <definedName name="_xlnm._FilterDatabase" localSheetId="22" hidden="1">SCC_xref!$A$5:$L$38</definedName>
    <definedName name="_xlnm._FilterDatabase" localSheetId="18" hidden="1">survey_src_summary!$A$5:$AX$181</definedName>
    <definedName name="_xlnm._FilterDatabase" localSheetId="19" hidden="1">'Survey-Based_Sublette_Emissions'!$A$7:$H$30</definedName>
    <definedName name="_xlnm._FilterDatabase" localSheetId="13" hidden="1">VOC_bar_chart_data!$A$16:$S$43</definedName>
    <definedName name="SCC_list" localSheetId="2">#REF!</definedName>
    <definedName name="SCC_list" localSheetId="4">#REF!</definedName>
    <definedName name="SCC_list" localSheetId="20">#REF!</definedName>
    <definedName name="SCC_list" localSheetId="21">#REF!</definedName>
    <definedName name="SCC_list" localSheetId="17">#REF!</definedName>
    <definedName name="SCC_list" localSheetId="16">#REF!</definedName>
    <definedName name="SCC_list" localSheetId="18">#REF!</definedName>
    <definedName name="SCC_list" localSheetId="19">#REF!</definedName>
    <definedName name="SCC_list">#REF!</definedName>
  </definedNames>
  <calcPr calcId="145621"/>
  <pivotCaches>
    <pivotCache cacheId="0" r:id="rId26"/>
    <pivotCache cacheId="2" r:id="rId27"/>
    <pivotCache cacheId="6" r:id="rId28"/>
  </pivotCaches>
</workbook>
</file>

<file path=xl/calcChain.xml><?xml version="1.0" encoding="utf-8"?>
<calcChain xmlns="http://schemas.openxmlformats.org/spreadsheetml/2006/main">
  <c r="G5" i="23" l="1"/>
  <c r="A6" i="46" l="1"/>
  <c r="A7" i="46"/>
  <c r="A8" i="46"/>
  <c r="A9" i="46"/>
  <c r="A10" i="46"/>
  <c r="A11" i="46"/>
  <c r="A12" i="46"/>
  <c r="A5" i="46"/>
  <c r="L1343" i="10" l="1"/>
  <c r="L1342" i="10"/>
  <c r="L1341" i="10"/>
  <c r="L1340" i="10"/>
  <c r="L1339" i="10"/>
  <c r="L1338" i="10"/>
  <c r="L1337" i="10"/>
  <c r="L1336" i="10"/>
  <c r="L1335" i="10"/>
  <c r="L1334" i="10"/>
  <c r="L1333" i="10"/>
  <c r="L1332" i="10"/>
  <c r="L1331" i="10"/>
  <c r="L1330" i="10"/>
  <c r="L1329" i="10"/>
  <c r="L1328" i="10"/>
  <c r="L1327" i="10"/>
  <c r="L1326" i="10"/>
  <c r="L1325" i="10"/>
  <c r="L1324" i="10"/>
  <c r="L1323" i="10"/>
  <c r="L1322" i="10"/>
  <c r="L1321" i="10"/>
  <c r="L1320" i="10"/>
  <c r="L1319" i="10"/>
  <c r="L1318" i="10"/>
  <c r="L1317" i="10"/>
  <c r="L1316" i="10"/>
  <c r="L1315" i="10"/>
  <c r="L1314" i="10"/>
  <c r="L1313" i="10"/>
  <c r="L1312" i="10"/>
  <c r="L1311" i="10"/>
  <c r="L1310" i="10"/>
  <c r="L1309" i="10"/>
  <c r="L1308" i="10"/>
  <c r="L1307" i="10"/>
  <c r="L1306" i="10"/>
  <c r="L1305" i="10"/>
  <c r="L1304" i="10"/>
  <c r="L1303" i="10"/>
  <c r="L1302" i="10"/>
  <c r="L1301" i="10"/>
  <c r="L1300" i="10"/>
  <c r="L1299" i="10"/>
  <c r="L1298" i="10"/>
  <c r="L1297" i="10"/>
  <c r="L1296" i="10"/>
  <c r="L1295" i="10"/>
  <c r="L1294" i="10"/>
  <c r="L1293" i="10"/>
  <c r="L1292" i="10"/>
  <c r="L1291" i="10"/>
  <c r="L1290" i="10"/>
  <c r="L1289" i="10"/>
  <c r="L1288" i="10"/>
  <c r="L1287" i="10"/>
  <c r="L1286" i="10"/>
  <c r="L1285" i="10"/>
  <c r="L1284" i="10"/>
  <c r="L1283" i="10"/>
  <c r="L1282" i="10"/>
  <c r="L1281" i="10"/>
  <c r="L1280" i="10"/>
  <c r="L1279" i="10"/>
  <c r="L1278" i="10"/>
  <c r="L1277" i="10"/>
  <c r="L1276" i="10"/>
  <c r="L1275" i="10"/>
  <c r="L1274" i="10"/>
  <c r="L1273" i="10"/>
  <c r="L1272" i="10"/>
  <c r="L1271" i="10"/>
  <c r="L1270" i="10"/>
  <c r="L1269" i="10"/>
  <c r="L1268" i="10"/>
  <c r="L1267" i="10"/>
  <c r="L1266" i="10"/>
  <c r="L1265" i="10"/>
  <c r="L1264" i="10"/>
  <c r="L1263" i="10"/>
  <c r="L1262" i="10"/>
  <c r="L1261" i="10"/>
  <c r="L1260" i="10"/>
  <c r="L1259" i="10"/>
  <c r="L1258" i="10"/>
  <c r="L1257" i="10"/>
  <c r="L1256" i="10"/>
  <c r="L1255" i="10"/>
  <c r="L1254" i="10"/>
  <c r="L1253" i="10"/>
  <c r="L1252" i="10"/>
  <c r="L1251" i="10"/>
  <c r="L1250" i="10"/>
  <c r="L1249" i="10"/>
  <c r="L1248" i="10"/>
  <c r="L1247" i="10"/>
  <c r="L1246" i="10"/>
  <c r="L1245" i="10"/>
  <c r="L1244" i="10"/>
  <c r="L1243" i="10"/>
  <c r="L1242" i="10"/>
  <c r="L1241" i="10"/>
  <c r="L1240" i="10"/>
  <c r="L1239" i="10"/>
  <c r="L1238" i="10"/>
  <c r="L1237" i="10"/>
  <c r="L1236" i="10"/>
  <c r="L1235" i="10"/>
  <c r="L1234" i="10"/>
  <c r="L1233" i="10"/>
  <c r="L1232" i="10"/>
  <c r="L1231" i="10"/>
  <c r="L1230" i="10"/>
  <c r="L1229" i="10"/>
  <c r="L1228" i="10"/>
  <c r="L1227" i="10"/>
  <c r="L1226" i="10"/>
  <c r="L1225" i="10"/>
  <c r="L1224" i="10"/>
  <c r="L1223" i="10"/>
  <c r="L1222" i="10"/>
  <c r="L1221" i="10"/>
  <c r="L1220" i="10"/>
  <c r="L1219" i="10"/>
  <c r="L1218" i="10"/>
  <c r="L1217" i="10"/>
  <c r="L1216" i="10"/>
  <c r="L1215" i="10"/>
  <c r="L1214" i="10"/>
  <c r="L1213" i="10"/>
  <c r="L1212" i="10"/>
  <c r="L1211" i="10"/>
  <c r="L1210" i="10"/>
  <c r="L1209" i="10"/>
  <c r="L1208" i="10"/>
  <c r="L1207" i="10"/>
  <c r="L1206" i="10"/>
  <c r="L1205" i="10"/>
  <c r="L1204" i="10"/>
  <c r="L1203" i="10"/>
  <c r="L1202" i="10"/>
  <c r="L1201" i="10"/>
  <c r="L1200" i="10"/>
  <c r="L1199" i="10"/>
  <c r="L1198" i="10"/>
  <c r="L1197" i="10"/>
  <c r="L1196" i="10"/>
  <c r="L1195" i="10"/>
  <c r="L1194" i="10"/>
  <c r="L1193" i="10"/>
  <c r="L1192" i="10"/>
  <c r="L1191" i="10"/>
  <c r="L1190" i="10"/>
  <c r="L1189" i="10"/>
  <c r="L1188" i="10"/>
  <c r="L1187" i="10"/>
  <c r="L1186" i="10"/>
  <c r="L1185" i="10"/>
  <c r="L1184" i="10"/>
  <c r="L1183" i="10"/>
  <c r="L1182" i="10"/>
  <c r="L1181" i="10"/>
  <c r="L1180" i="10"/>
  <c r="L1179" i="10"/>
  <c r="L1178" i="10"/>
  <c r="L1177" i="10"/>
  <c r="L1176" i="10"/>
  <c r="L1175" i="10"/>
  <c r="L1174" i="10"/>
  <c r="L1173" i="10"/>
  <c r="L1172" i="10"/>
  <c r="L1171" i="10"/>
  <c r="L1170" i="10"/>
  <c r="L1169" i="10"/>
  <c r="L1168" i="10"/>
  <c r="L1167" i="10"/>
  <c r="L1166" i="10"/>
  <c r="L1165" i="10"/>
  <c r="L1164" i="10"/>
  <c r="L1163" i="10"/>
  <c r="L1162" i="10"/>
  <c r="L1161" i="10"/>
  <c r="L1160" i="10"/>
  <c r="L1159" i="10"/>
  <c r="L1158" i="10"/>
  <c r="L1157" i="10"/>
  <c r="L1156" i="10"/>
  <c r="L1155" i="10"/>
  <c r="L1154" i="10"/>
  <c r="L1153" i="10"/>
  <c r="L1152" i="10"/>
  <c r="L1151" i="10"/>
  <c r="L1150" i="10"/>
  <c r="L1149" i="10"/>
  <c r="L1148" i="10"/>
  <c r="L1147" i="10"/>
  <c r="L1146" i="10"/>
  <c r="L1145" i="10"/>
  <c r="L1144" i="10"/>
  <c r="L1143" i="10"/>
  <c r="L1142" i="10"/>
  <c r="L1141" i="10"/>
  <c r="L1140" i="10"/>
  <c r="L1139" i="10"/>
  <c r="L1138" i="10"/>
  <c r="L1137" i="10"/>
  <c r="L1136" i="10"/>
  <c r="L1135" i="10"/>
  <c r="L1134" i="10"/>
  <c r="L1133" i="10"/>
  <c r="L1132" i="10"/>
  <c r="L1131" i="10"/>
  <c r="L1130" i="10"/>
  <c r="L1129" i="10"/>
  <c r="L1128" i="10"/>
  <c r="L1127" i="10"/>
  <c r="L1126" i="10"/>
  <c r="L1125" i="10"/>
  <c r="L1124" i="10"/>
  <c r="L1123" i="10"/>
  <c r="L1122" i="10"/>
  <c r="L1121" i="10"/>
  <c r="L1120" i="10"/>
  <c r="L1119" i="10"/>
  <c r="L1118" i="10"/>
  <c r="L1117" i="10"/>
  <c r="L1116" i="10"/>
  <c r="L1115" i="10"/>
  <c r="L1114" i="10"/>
  <c r="L1113" i="10"/>
  <c r="L1112" i="10"/>
  <c r="L1111" i="10"/>
  <c r="L1110" i="10"/>
  <c r="L1109" i="10"/>
  <c r="L1108" i="10"/>
  <c r="L1107" i="10"/>
  <c r="L1106" i="10"/>
  <c r="L1105" i="10"/>
  <c r="L1104" i="10"/>
  <c r="L1103" i="10"/>
  <c r="L1102" i="10"/>
  <c r="L1101" i="10"/>
  <c r="L1100" i="10"/>
  <c r="L1099" i="10"/>
  <c r="L1098" i="10"/>
  <c r="L1097" i="10"/>
  <c r="L1096" i="10"/>
  <c r="L1095" i="10"/>
  <c r="L1094" i="10"/>
  <c r="L1093" i="10"/>
  <c r="L1092" i="10"/>
  <c r="L1091" i="10"/>
  <c r="L1090" i="10"/>
  <c r="L1089" i="10"/>
  <c r="L1088" i="10"/>
  <c r="L1087" i="10"/>
  <c r="L1086" i="10"/>
  <c r="L1085" i="10"/>
  <c r="L1084" i="10"/>
  <c r="L1083" i="10"/>
  <c r="L1082" i="10"/>
  <c r="L1081" i="10"/>
  <c r="L1080" i="10"/>
  <c r="L1079" i="10"/>
  <c r="L1078" i="10"/>
  <c r="L1077" i="10"/>
  <c r="L1076" i="10"/>
  <c r="L1075" i="10"/>
  <c r="L1074" i="10"/>
  <c r="L1073" i="10"/>
  <c r="L1072" i="10"/>
  <c r="L1071" i="10"/>
  <c r="L1070" i="10"/>
  <c r="L1069" i="10"/>
  <c r="L1068" i="10"/>
  <c r="L1067" i="10"/>
  <c r="L1066" i="10"/>
  <c r="L1065" i="10"/>
  <c r="L1064" i="10"/>
  <c r="L1063" i="10"/>
  <c r="L1062" i="10"/>
  <c r="L1061" i="10"/>
  <c r="L1060" i="10"/>
  <c r="L1059" i="10"/>
  <c r="L1058" i="10"/>
  <c r="L1057" i="10"/>
  <c r="L1056" i="10"/>
  <c r="L1055" i="10"/>
  <c r="L1054" i="10"/>
  <c r="L1053" i="10"/>
  <c r="L1052" i="10"/>
  <c r="L1051" i="10"/>
  <c r="L1050" i="10"/>
  <c r="L1049" i="10"/>
  <c r="L1048" i="10"/>
  <c r="L1047" i="10"/>
  <c r="L1046" i="10"/>
  <c r="L1045" i="10"/>
  <c r="L1044" i="10"/>
  <c r="L1043" i="10"/>
  <c r="L1042" i="10"/>
  <c r="L1041" i="10"/>
  <c r="L1040" i="10"/>
  <c r="L1039" i="10"/>
  <c r="L1038" i="10"/>
  <c r="L1037" i="10"/>
  <c r="L1036" i="10"/>
  <c r="L1035" i="10"/>
  <c r="L1034" i="10"/>
  <c r="L1033" i="10"/>
  <c r="L1032" i="10"/>
  <c r="L1031" i="10"/>
  <c r="L1030" i="10"/>
  <c r="L1029" i="10"/>
  <c r="L1028" i="10"/>
  <c r="L1027" i="10"/>
  <c r="L1026" i="10"/>
  <c r="L1025" i="10"/>
  <c r="L1024" i="10"/>
  <c r="L1023" i="10"/>
  <c r="L1022" i="10"/>
  <c r="L1021" i="10"/>
  <c r="L1020" i="10"/>
  <c r="L1019" i="10"/>
  <c r="L1018" i="10"/>
  <c r="L1017" i="10"/>
  <c r="L1016" i="10"/>
  <c r="L1015" i="10"/>
  <c r="L1014" i="10"/>
  <c r="L1013" i="10"/>
  <c r="L1012" i="10"/>
  <c r="L1011" i="10"/>
  <c r="L1010" i="10"/>
  <c r="L1009" i="10"/>
  <c r="L1008" i="10"/>
  <c r="L1007" i="10"/>
  <c r="L1006" i="10"/>
  <c r="L1005" i="10"/>
  <c r="L1004" i="10"/>
  <c r="L1003" i="10"/>
  <c r="L1002" i="10"/>
  <c r="L1001" i="10"/>
  <c r="L1000" i="10"/>
  <c r="L999" i="10"/>
  <c r="L998" i="10"/>
  <c r="L997" i="10"/>
  <c r="L996" i="10"/>
  <c r="L995" i="10"/>
  <c r="L994" i="10"/>
  <c r="L993" i="10"/>
  <c r="L992" i="10"/>
  <c r="L991" i="10"/>
  <c r="L990" i="10"/>
  <c r="L989" i="10"/>
  <c r="L988" i="10"/>
  <c r="L987" i="10"/>
  <c r="L986" i="10"/>
  <c r="L985" i="10"/>
  <c r="L984" i="10"/>
  <c r="L983" i="10"/>
  <c r="L982" i="10"/>
  <c r="L981" i="10"/>
  <c r="L980" i="10"/>
  <c r="L979" i="10"/>
  <c r="L978" i="10"/>
  <c r="L977" i="10"/>
  <c r="L976" i="10"/>
  <c r="L975" i="10"/>
  <c r="L974" i="10"/>
  <c r="L973" i="10"/>
  <c r="L972" i="10"/>
  <c r="L971" i="10"/>
  <c r="L970" i="10"/>
  <c r="L969" i="10"/>
  <c r="L968" i="10"/>
  <c r="L967" i="10"/>
  <c r="L966" i="10"/>
  <c r="L965" i="10"/>
  <c r="L964" i="10"/>
  <c r="L963" i="10"/>
  <c r="L962" i="10"/>
  <c r="L961" i="10"/>
  <c r="L960" i="10"/>
  <c r="L959" i="10"/>
  <c r="L958" i="10"/>
  <c r="L957" i="10"/>
  <c r="L956" i="10"/>
  <c r="L955" i="10"/>
  <c r="L954" i="10"/>
  <c r="L953" i="10"/>
  <c r="L952" i="10"/>
  <c r="L951" i="10"/>
  <c r="L950" i="10"/>
  <c r="L949" i="10"/>
  <c r="L948" i="10"/>
  <c r="L947" i="10"/>
  <c r="L946" i="10"/>
  <c r="L945" i="10"/>
  <c r="L944" i="10"/>
  <c r="L943" i="10"/>
  <c r="L942" i="10"/>
  <c r="L941" i="10"/>
  <c r="L940" i="10"/>
  <c r="L939" i="10"/>
  <c r="L938" i="10"/>
  <c r="L937" i="10"/>
  <c r="L936" i="10"/>
  <c r="L935" i="10"/>
  <c r="L934" i="10"/>
  <c r="L933" i="10"/>
  <c r="L932" i="10"/>
  <c r="L931" i="10"/>
  <c r="L930" i="10"/>
  <c r="L929" i="10"/>
  <c r="L928" i="10"/>
  <c r="L927" i="10"/>
  <c r="L926" i="10"/>
  <c r="L925" i="10"/>
  <c r="L924" i="10"/>
  <c r="L923" i="10"/>
  <c r="L922" i="10"/>
  <c r="L921" i="10"/>
  <c r="L920" i="10"/>
  <c r="L919" i="10"/>
  <c r="L918" i="10"/>
  <c r="L917" i="10"/>
  <c r="L916" i="10"/>
  <c r="L915" i="10"/>
  <c r="L914" i="10"/>
  <c r="L913" i="10"/>
  <c r="L912" i="10"/>
  <c r="L911" i="10"/>
  <c r="L910" i="10"/>
  <c r="L909" i="10"/>
  <c r="L908" i="10"/>
  <c r="L907" i="10"/>
  <c r="L906" i="10"/>
  <c r="L905" i="10"/>
  <c r="L904" i="10"/>
  <c r="L903" i="10"/>
  <c r="L902" i="10"/>
  <c r="L901" i="10"/>
  <c r="L900" i="10"/>
  <c r="L899" i="10"/>
  <c r="L898" i="10"/>
  <c r="L897" i="10"/>
  <c r="L896" i="10"/>
  <c r="L895" i="10"/>
  <c r="L894" i="10"/>
  <c r="L893" i="10"/>
  <c r="L892" i="10"/>
  <c r="L891" i="10"/>
  <c r="L890" i="10"/>
  <c r="L889" i="10"/>
  <c r="L888" i="10"/>
  <c r="L887" i="10"/>
  <c r="L886" i="10"/>
  <c r="L885" i="10"/>
  <c r="L884" i="10"/>
  <c r="L883" i="10"/>
  <c r="L882" i="10"/>
  <c r="L881" i="10"/>
  <c r="L880" i="10"/>
  <c r="L879" i="10"/>
  <c r="L878" i="10"/>
  <c r="L877" i="10"/>
  <c r="L876" i="10"/>
  <c r="L875" i="10"/>
  <c r="L874" i="10"/>
  <c r="L873" i="10"/>
  <c r="L872" i="10"/>
  <c r="L871" i="10"/>
  <c r="L870" i="10"/>
  <c r="L869" i="10"/>
  <c r="L868" i="10"/>
  <c r="L867" i="10"/>
  <c r="L866" i="10"/>
  <c r="L865" i="10"/>
  <c r="L864" i="10"/>
  <c r="L863" i="10"/>
  <c r="L862" i="10"/>
  <c r="L861" i="10"/>
  <c r="L860" i="10"/>
  <c r="L859" i="10"/>
  <c r="L858" i="10"/>
  <c r="L857" i="10"/>
  <c r="L856" i="10"/>
  <c r="L855" i="10"/>
  <c r="L854" i="10"/>
  <c r="L853" i="10"/>
  <c r="L852" i="10"/>
  <c r="L851" i="10"/>
  <c r="L850" i="10"/>
  <c r="L849" i="10"/>
  <c r="L848" i="10"/>
  <c r="L847" i="10"/>
  <c r="L846" i="10"/>
  <c r="L845" i="10"/>
  <c r="L844" i="10"/>
  <c r="L843" i="10"/>
  <c r="L842" i="10"/>
  <c r="L841" i="10"/>
  <c r="L840" i="10"/>
  <c r="L839" i="10"/>
  <c r="L838" i="10"/>
  <c r="L837" i="10"/>
  <c r="L836" i="10"/>
  <c r="L835" i="10"/>
  <c r="L834" i="10"/>
  <c r="L833" i="10"/>
  <c r="L832" i="10"/>
  <c r="L831" i="10"/>
  <c r="L830" i="10"/>
  <c r="L829" i="10"/>
  <c r="L828" i="10"/>
  <c r="L827" i="10"/>
  <c r="L826" i="10"/>
  <c r="L825" i="10"/>
  <c r="L824" i="10"/>
  <c r="L823" i="10"/>
  <c r="L822" i="10"/>
  <c r="L821" i="10"/>
  <c r="L820" i="10"/>
  <c r="L819" i="10"/>
  <c r="L818" i="10"/>
  <c r="L817" i="10"/>
  <c r="L816" i="10"/>
  <c r="L815" i="10"/>
  <c r="L814" i="10"/>
  <c r="L813" i="10"/>
  <c r="L812" i="10"/>
  <c r="L811" i="10"/>
  <c r="L810" i="10"/>
  <c r="L809" i="10"/>
  <c r="L808" i="10"/>
  <c r="L807" i="10"/>
  <c r="L806" i="10"/>
  <c r="L805" i="10"/>
  <c r="L804" i="10"/>
  <c r="L803" i="10"/>
  <c r="L802" i="10"/>
  <c r="L801" i="10"/>
  <c r="L800" i="10"/>
  <c r="L799" i="10"/>
  <c r="L798" i="10"/>
  <c r="L797" i="10"/>
  <c r="L796" i="10"/>
  <c r="L795" i="10"/>
  <c r="L794" i="10"/>
  <c r="L793" i="10"/>
  <c r="L792" i="10"/>
  <c r="L791" i="10"/>
  <c r="L790" i="10"/>
  <c r="L789" i="10"/>
  <c r="L788" i="10"/>
  <c r="L787" i="10"/>
  <c r="L786" i="10"/>
  <c r="L785" i="10"/>
  <c r="L784" i="10"/>
  <c r="L783" i="10"/>
  <c r="L782" i="10"/>
  <c r="L781" i="10"/>
  <c r="L780" i="10"/>
  <c r="L779" i="10"/>
  <c r="L778" i="10"/>
  <c r="L777" i="10"/>
  <c r="L776" i="10"/>
  <c r="L775" i="10"/>
  <c r="L774" i="10"/>
  <c r="L773" i="10"/>
  <c r="L772" i="10"/>
  <c r="L771" i="10"/>
  <c r="L770" i="10"/>
  <c r="L769" i="10"/>
  <c r="L768" i="10"/>
  <c r="L767" i="10"/>
  <c r="L766" i="10"/>
  <c r="L765" i="10"/>
  <c r="L764" i="10"/>
  <c r="L763" i="10"/>
  <c r="L762" i="10"/>
  <c r="L761" i="10"/>
  <c r="L760" i="10"/>
  <c r="L759" i="10"/>
  <c r="L758" i="10"/>
  <c r="L757" i="10"/>
  <c r="L756" i="10"/>
  <c r="L755" i="10"/>
  <c r="L754" i="10"/>
  <c r="L753" i="10"/>
  <c r="L752" i="10"/>
  <c r="L751" i="10"/>
  <c r="L750" i="10"/>
  <c r="L749" i="10"/>
  <c r="L748" i="10"/>
  <c r="L747" i="10"/>
  <c r="L746" i="10"/>
  <c r="L745" i="10"/>
  <c r="L744" i="10"/>
  <c r="L743" i="10"/>
  <c r="L742" i="10"/>
  <c r="L741" i="10"/>
  <c r="L740" i="10"/>
  <c r="L739" i="10"/>
  <c r="L738" i="10"/>
  <c r="L737" i="10"/>
  <c r="L736" i="10"/>
  <c r="L735" i="10"/>
  <c r="L734" i="10"/>
  <c r="L733" i="10"/>
  <c r="L732" i="10"/>
  <c r="L731" i="10"/>
  <c r="L730" i="10"/>
  <c r="L729" i="10"/>
  <c r="L728" i="10"/>
  <c r="L727" i="10"/>
  <c r="L726" i="10"/>
  <c r="L725" i="10"/>
  <c r="L724" i="10"/>
  <c r="L723" i="10"/>
  <c r="L722" i="10"/>
  <c r="L721" i="10"/>
  <c r="L720" i="10"/>
  <c r="L719" i="10"/>
  <c r="L718" i="10"/>
  <c r="L717" i="10"/>
  <c r="L716" i="10"/>
  <c r="L715" i="10"/>
  <c r="L714" i="10"/>
  <c r="L713" i="10"/>
  <c r="L712" i="10"/>
  <c r="L711" i="10"/>
  <c r="L710" i="10"/>
  <c r="L709" i="10"/>
  <c r="L708" i="10"/>
  <c r="L707" i="10"/>
  <c r="L706" i="10"/>
  <c r="L705" i="10"/>
  <c r="L704" i="10"/>
  <c r="L703" i="10"/>
  <c r="L702" i="10"/>
  <c r="L701" i="10"/>
  <c r="L700" i="10"/>
  <c r="L699" i="10"/>
  <c r="L698" i="10"/>
  <c r="L697" i="10"/>
  <c r="L696" i="10"/>
  <c r="L695" i="10"/>
  <c r="L694" i="10"/>
  <c r="L693" i="10"/>
  <c r="L692" i="10"/>
  <c r="L691" i="10"/>
  <c r="L690" i="10"/>
  <c r="L689" i="10"/>
  <c r="L688" i="10"/>
  <c r="L687" i="10"/>
  <c r="L686" i="10"/>
  <c r="L685" i="10"/>
  <c r="L684" i="10"/>
  <c r="L683" i="10"/>
  <c r="L682" i="10"/>
  <c r="L681" i="10"/>
  <c r="L680" i="10"/>
  <c r="L679" i="10"/>
  <c r="L678" i="10"/>
  <c r="L677" i="10"/>
  <c r="L676" i="10"/>
  <c r="L675" i="10"/>
  <c r="L674" i="10"/>
  <c r="L673" i="10"/>
  <c r="L672" i="10"/>
  <c r="L671" i="10"/>
  <c r="L670" i="10"/>
  <c r="L669" i="10"/>
  <c r="L668" i="10"/>
  <c r="L667" i="10"/>
  <c r="L666" i="10"/>
  <c r="L665" i="10"/>
  <c r="L664" i="10"/>
  <c r="L663" i="10"/>
  <c r="L662" i="10"/>
  <c r="L661" i="10"/>
  <c r="L660" i="10"/>
  <c r="L659" i="10"/>
  <c r="L658" i="10"/>
  <c r="L657" i="10"/>
  <c r="L656" i="10"/>
  <c r="L655" i="10"/>
  <c r="L654" i="10"/>
  <c r="L653" i="10"/>
  <c r="L652" i="10"/>
  <c r="L651" i="10"/>
  <c r="L650" i="10"/>
  <c r="L649" i="10"/>
  <c r="L648" i="10"/>
  <c r="L647" i="10"/>
  <c r="L646" i="10"/>
  <c r="L645" i="10"/>
  <c r="L644" i="10"/>
  <c r="L643" i="10"/>
  <c r="L642" i="10"/>
  <c r="L641" i="10"/>
  <c r="L640" i="10"/>
  <c r="L639" i="10"/>
  <c r="L638" i="10"/>
  <c r="L637" i="10"/>
  <c r="L636" i="10"/>
  <c r="L635" i="10"/>
  <c r="L634" i="10"/>
  <c r="L633" i="10"/>
  <c r="L632" i="10"/>
  <c r="L631" i="10"/>
  <c r="L630" i="10"/>
  <c r="L629" i="10"/>
  <c r="L628" i="10"/>
  <c r="L627" i="10"/>
  <c r="L626" i="10"/>
  <c r="L625" i="10"/>
  <c r="L624" i="10"/>
  <c r="L623" i="10"/>
  <c r="L622" i="10"/>
  <c r="L621" i="10"/>
  <c r="L620" i="10"/>
  <c r="L619" i="10"/>
  <c r="L618" i="10"/>
  <c r="L617" i="10"/>
  <c r="L616" i="10"/>
  <c r="L615" i="10"/>
  <c r="L614" i="10"/>
  <c r="L613" i="10"/>
  <c r="L612" i="10"/>
  <c r="L611" i="10"/>
  <c r="L610" i="10"/>
  <c r="L609" i="10"/>
  <c r="L608" i="10"/>
  <c r="L607" i="10"/>
  <c r="L606" i="10"/>
  <c r="L605" i="10"/>
  <c r="L604" i="10"/>
  <c r="L603" i="10"/>
  <c r="L602" i="10"/>
  <c r="L601" i="10"/>
  <c r="L600" i="10"/>
  <c r="L599" i="10"/>
  <c r="L598" i="10"/>
  <c r="L597" i="10"/>
  <c r="L596" i="10"/>
  <c r="L595" i="10"/>
  <c r="L594" i="10"/>
  <c r="L593" i="10"/>
  <c r="L592" i="10"/>
  <c r="L591" i="10"/>
  <c r="L590" i="10"/>
  <c r="L589" i="10"/>
  <c r="L588" i="10"/>
  <c r="L587" i="10"/>
  <c r="L586" i="10"/>
  <c r="L585" i="10"/>
  <c r="L584" i="10"/>
  <c r="L583" i="10"/>
  <c r="L582" i="10"/>
  <c r="L581" i="10"/>
  <c r="L580" i="10"/>
  <c r="L579" i="10"/>
  <c r="L578" i="10"/>
  <c r="L577" i="10"/>
  <c r="L576" i="10"/>
  <c r="L575" i="10"/>
  <c r="L574" i="10"/>
  <c r="L573" i="10"/>
  <c r="L572" i="10"/>
  <c r="L571" i="10"/>
  <c r="L570" i="10"/>
  <c r="L569" i="10"/>
  <c r="L568" i="10"/>
  <c r="L567" i="10"/>
  <c r="L566" i="10"/>
  <c r="L565" i="10"/>
  <c r="L564" i="10"/>
  <c r="L563" i="10"/>
  <c r="L562" i="10"/>
  <c r="L561" i="10"/>
  <c r="L560" i="10"/>
  <c r="L559" i="10"/>
  <c r="L558" i="10"/>
  <c r="L557" i="10"/>
  <c r="L556" i="10"/>
  <c r="L555" i="10"/>
  <c r="L554" i="10"/>
  <c r="L553" i="10"/>
  <c r="L552" i="10"/>
  <c r="L551" i="10"/>
  <c r="L550" i="10"/>
  <c r="L549" i="10"/>
  <c r="L548" i="10"/>
  <c r="L547" i="10"/>
  <c r="L546" i="10"/>
  <c r="L545" i="10"/>
  <c r="L544" i="10"/>
  <c r="L543" i="10"/>
  <c r="L542" i="10"/>
  <c r="L541" i="10"/>
  <c r="L540" i="10"/>
  <c r="L539" i="10"/>
  <c r="L538" i="10"/>
  <c r="L537" i="10"/>
  <c r="L536" i="10"/>
  <c r="L535" i="10"/>
  <c r="L534" i="10"/>
  <c r="L533" i="10"/>
  <c r="L532" i="10"/>
  <c r="L531" i="10"/>
  <c r="L530" i="10"/>
  <c r="L529" i="10"/>
  <c r="L528" i="10"/>
  <c r="L527" i="10"/>
  <c r="L526" i="10"/>
  <c r="L525" i="10"/>
  <c r="L524" i="10"/>
  <c r="L523" i="10"/>
  <c r="L522" i="10"/>
  <c r="L521" i="10"/>
  <c r="L520" i="10"/>
  <c r="L519" i="10"/>
  <c r="L518" i="10"/>
  <c r="L517" i="10"/>
  <c r="L516" i="10"/>
  <c r="L515" i="10"/>
  <c r="L514" i="10"/>
  <c r="L513" i="10"/>
  <c r="L512" i="10"/>
  <c r="L511" i="10"/>
  <c r="L510" i="10"/>
  <c r="L509" i="10"/>
  <c r="L508" i="10"/>
  <c r="L507" i="10"/>
  <c r="L506" i="10"/>
  <c r="L505" i="10"/>
  <c r="L504" i="10"/>
  <c r="L503" i="10"/>
  <c r="L502" i="10"/>
  <c r="L501" i="10"/>
  <c r="L500" i="10"/>
  <c r="L499" i="10"/>
  <c r="L498" i="10"/>
  <c r="L497" i="10"/>
  <c r="L496" i="10"/>
  <c r="L495" i="10"/>
  <c r="L494" i="10"/>
  <c r="L493" i="10"/>
  <c r="L492" i="10"/>
  <c r="L491" i="10"/>
  <c r="L490" i="10"/>
  <c r="L489" i="10"/>
  <c r="L488" i="10"/>
  <c r="L487" i="10"/>
  <c r="L486" i="10"/>
  <c r="L485" i="10"/>
  <c r="L484" i="10"/>
  <c r="L483" i="10"/>
  <c r="L482" i="10"/>
  <c r="L481" i="10"/>
  <c r="L480" i="10"/>
  <c r="L479" i="10"/>
  <c r="L478" i="10"/>
  <c r="L477" i="10"/>
  <c r="L476" i="10"/>
  <c r="L475" i="10"/>
  <c r="L474" i="10"/>
  <c r="L473" i="10"/>
  <c r="L472" i="10"/>
  <c r="L471" i="10"/>
  <c r="L470" i="10"/>
  <c r="L469" i="10"/>
  <c r="L468" i="10"/>
  <c r="L467" i="10"/>
  <c r="L466" i="10"/>
  <c r="L465" i="10"/>
  <c r="L464" i="10"/>
  <c r="L463" i="10"/>
  <c r="L462" i="10"/>
  <c r="L461" i="10"/>
  <c r="L460" i="10"/>
  <c r="L459" i="10"/>
  <c r="L458" i="10"/>
  <c r="L457" i="10"/>
  <c r="L456" i="10"/>
  <c r="L455" i="10"/>
  <c r="L454" i="10"/>
  <c r="L453" i="10"/>
  <c r="L452" i="10"/>
  <c r="L451" i="10"/>
  <c r="L450" i="10"/>
  <c r="L449" i="10"/>
  <c r="L448" i="10"/>
  <c r="L447" i="10"/>
  <c r="L446" i="10"/>
  <c r="L445" i="10"/>
  <c r="L444" i="10"/>
  <c r="L443" i="10"/>
  <c r="L442" i="10"/>
  <c r="L441" i="10"/>
  <c r="L440" i="10"/>
  <c r="L439" i="10"/>
  <c r="L438" i="10"/>
  <c r="L437" i="10"/>
  <c r="L436" i="10"/>
  <c r="L435" i="10"/>
  <c r="L434" i="10"/>
  <c r="L433" i="10"/>
  <c r="L432" i="10"/>
  <c r="L431" i="10"/>
  <c r="L430" i="10"/>
  <c r="L429" i="10"/>
  <c r="L428" i="10"/>
  <c r="L427" i="10"/>
  <c r="L426" i="10"/>
  <c r="L425" i="10"/>
  <c r="L424" i="10"/>
  <c r="L423" i="10"/>
  <c r="L422" i="10"/>
  <c r="L421" i="10"/>
  <c r="L420" i="10"/>
  <c r="L419" i="10"/>
  <c r="L418" i="10"/>
  <c r="L417" i="10"/>
  <c r="L416" i="10"/>
  <c r="L415" i="10"/>
  <c r="L414" i="10"/>
  <c r="L413" i="10"/>
  <c r="L412" i="10"/>
  <c r="L411" i="10"/>
  <c r="L410" i="10"/>
  <c r="L409" i="10"/>
  <c r="L408" i="10"/>
  <c r="L407" i="10"/>
  <c r="L406" i="10"/>
  <c r="L405" i="10"/>
  <c r="L404" i="10"/>
  <c r="L403" i="10"/>
  <c r="L402" i="10"/>
  <c r="L401" i="10"/>
  <c r="L400" i="10"/>
  <c r="L399" i="10"/>
  <c r="L398" i="10"/>
  <c r="L397" i="10"/>
  <c r="L396" i="10"/>
  <c r="L395" i="10"/>
  <c r="L394" i="10"/>
  <c r="L393" i="10"/>
  <c r="L392" i="10"/>
  <c r="L391" i="10"/>
  <c r="L390" i="10"/>
  <c r="L389" i="10"/>
  <c r="L388" i="10"/>
  <c r="L387" i="10"/>
  <c r="L386" i="10"/>
  <c r="L385" i="10"/>
  <c r="L384" i="10"/>
  <c r="L383" i="10"/>
  <c r="L382" i="10"/>
  <c r="L381" i="10"/>
  <c r="L380" i="10"/>
  <c r="L379" i="10"/>
  <c r="L378" i="10"/>
  <c r="L377" i="10"/>
  <c r="L376" i="10"/>
  <c r="L375" i="10"/>
  <c r="L374" i="10"/>
  <c r="L373" i="10"/>
  <c r="L372" i="10"/>
  <c r="L371" i="10"/>
  <c r="L370" i="10"/>
  <c r="L369" i="10"/>
  <c r="L368" i="10"/>
  <c r="L367" i="10"/>
  <c r="L366" i="10"/>
  <c r="L365" i="10"/>
  <c r="L364" i="10"/>
  <c r="L363" i="10"/>
  <c r="L362" i="10"/>
  <c r="L361" i="10"/>
  <c r="L360" i="10"/>
  <c r="L359" i="10"/>
  <c r="L358" i="10"/>
  <c r="L357" i="10"/>
  <c r="L356" i="10"/>
  <c r="L355" i="10"/>
  <c r="L354" i="10"/>
  <c r="L353" i="10"/>
  <c r="L352" i="10"/>
  <c r="L351" i="10"/>
  <c r="L350" i="10"/>
  <c r="L349" i="10"/>
  <c r="L348" i="10"/>
  <c r="L347" i="10"/>
  <c r="L346" i="10"/>
  <c r="L345" i="10"/>
  <c r="L344" i="10"/>
  <c r="L343" i="10"/>
  <c r="L342" i="10"/>
  <c r="L341" i="10"/>
  <c r="L340" i="10"/>
  <c r="L339" i="10"/>
  <c r="L338" i="10"/>
  <c r="L337" i="10"/>
  <c r="L336" i="10"/>
  <c r="L335" i="10"/>
  <c r="L334" i="10"/>
  <c r="L333" i="10"/>
  <c r="L332" i="10"/>
  <c r="L331" i="10"/>
  <c r="L330" i="10"/>
  <c r="L329" i="10"/>
  <c r="L328" i="10"/>
  <c r="L327" i="10"/>
  <c r="L326" i="10"/>
  <c r="L325" i="10"/>
  <c r="L324" i="10"/>
  <c r="L323" i="10"/>
  <c r="L322" i="10"/>
  <c r="L321" i="10"/>
  <c r="L320" i="10"/>
  <c r="L319" i="10"/>
  <c r="L318" i="10"/>
  <c r="L317" i="10"/>
  <c r="L316" i="10"/>
  <c r="L315" i="10"/>
  <c r="L314" i="10"/>
  <c r="L313" i="10"/>
  <c r="L312" i="10"/>
  <c r="L311" i="10"/>
  <c r="L310" i="10"/>
  <c r="L309" i="10"/>
  <c r="L308" i="10"/>
  <c r="L307" i="10"/>
  <c r="L306" i="10"/>
  <c r="L305" i="10"/>
  <c r="L304" i="10"/>
  <c r="L303" i="10"/>
  <c r="L302" i="10"/>
  <c r="L301" i="10"/>
  <c r="L300" i="10"/>
  <c r="L299" i="10"/>
  <c r="L298" i="10"/>
  <c r="L297" i="10"/>
  <c r="L296" i="10"/>
  <c r="L295" i="10"/>
  <c r="L294" i="10"/>
  <c r="L293" i="10"/>
  <c r="L292" i="10"/>
  <c r="L291" i="10"/>
  <c r="L290" i="10"/>
  <c r="L289" i="10"/>
  <c r="L288" i="10"/>
  <c r="L287" i="10"/>
  <c r="L286" i="10"/>
  <c r="L285" i="10"/>
  <c r="L284" i="10"/>
  <c r="L283" i="10"/>
  <c r="L282" i="10"/>
  <c r="L281" i="10"/>
  <c r="L280" i="10"/>
  <c r="L279" i="10"/>
  <c r="L278" i="10"/>
  <c r="L277" i="10"/>
  <c r="L276" i="10"/>
  <c r="L275" i="10"/>
  <c r="L274" i="10"/>
  <c r="L273" i="10"/>
  <c r="L272" i="10"/>
  <c r="L271" i="10"/>
  <c r="L270" i="10"/>
  <c r="L269" i="10"/>
  <c r="L268" i="10"/>
  <c r="L267" i="10"/>
  <c r="L266" i="10"/>
  <c r="L265" i="10"/>
  <c r="L264" i="10"/>
  <c r="L263" i="10"/>
  <c r="L262" i="10"/>
  <c r="L261" i="10"/>
  <c r="L260" i="10"/>
  <c r="L259" i="10"/>
  <c r="L258" i="10"/>
  <c r="L257" i="10"/>
  <c r="L256" i="10"/>
  <c r="L255" i="10"/>
  <c r="L254" i="10"/>
  <c r="L253" i="10"/>
  <c r="L252" i="10"/>
  <c r="L251" i="10"/>
  <c r="L250" i="10"/>
  <c r="L249" i="10"/>
  <c r="L248" i="10"/>
  <c r="L247" i="10"/>
  <c r="L246" i="10"/>
  <c r="L245" i="10"/>
  <c r="L244" i="10"/>
  <c r="L243" i="10"/>
  <c r="L242" i="10"/>
  <c r="L241" i="10"/>
  <c r="L240" i="10"/>
  <c r="L239" i="10"/>
  <c r="L238" i="10"/>
  <c r="L237" i="10"/>
  <c r="L236" i="10"/>
  <c r="L235" i="10"/>
  <c r="L234" i="10"/>
  <c r="L233" i="10"/>
  <c r="L232" i="10"/>
  <c r="L231" i="10"/>
  <c r="L230" i="10"/>
  <c r="L229" i="10"/>
  <c r="L228" i="10"/>
  <c r="L227" i="10"/>
  <c r="L226" i="10"/>
  <c r="L225" i="10"/>
  <c r="L224" i="10"/>
  <c r="L223" i="10"/>
  <c r="L222" i="10"/>
  <c r="L221" i="10"/>
  <c r="L220" i="10"/>
  <c r="L219" i="10"/>
  <c r="L218" i="10"/>
  <c r="L217" i="10"/>
  <c r="L216" i="10"/>
  <c r="L215" i="10"/>
  <c r="L214" i="10"/>
  <c r="L213" i="10"/>
  <c r="L212" i="10"/>
  <c r="L211" i="10"/>
  <c r="L210" i="10"/>
  <c r="L209" i="10"/>
  <c r="L208" i="10"/>
  <c r="L207" i="10"/>
  <c r="L206" i="10"/>
  <c r="L205" i="10"/>
  <c r="L204" i="10"/>
  <c r="L203" i="10"/>
  <c r="L202" i="10"/>
  <c r="L201" i="10"/>
  <c r="L200" i="10"/>
  <c r="L199" i="10"/>
  <c r="L198" i="10"/>
  <c r="L197" i="10"/>
  <c r="L196" i="10"/>
  <c r="L195" i="10"/>
  <c r="L194" i="10"/>
  <c r="L193" i="10"/>
  <c r="L192" i="10"/>
  <c r="L191" i="10"/>
  <c r="L190" i="10"/>
  <c r="L189" i="10"/>
  <c r="L188" i="10"/>
  <c r="L187" i="10"/>
  <c r="L186" i="10"/>
  <c r="L185" i="10"/>
  <c r="L184" i="10"/>
  <c r="L183" i="10"/>
  <c r="L182" i="10"/>
  <c r="L181" i="10"/>
  <c r="L180" i="10"/>
  <c r="L179" i="10"/>
  <c r="L178" i="10"/>
  <c r="L177" i="10"/>
  <c r="L176" i="10"/>
  <c r="L175" i="10"/>
  <c r="L174" i="10"/>
  <c r="L173" i="10"/>
  <c r="L172" i="10"/>
  <c r="L171" i="10"/>
  <c r="L170" i="10"/>
  <c r="L169" i="10"/>
  <c r="L168" i="10"/>
  <c r="L167" i="10"/>
  <c r="L166" i="10"/>
  <c r="L165" i="10"/>
  <c r="L164" i="10"/>
  <c r="L163" i="10"/>
  <c r="L162" i="10"/>
  <c r="L161" i="10"/>
  <c r="L160" i="10"/>
  <c r="L159" i="10"/>
  <c r="L158" i="10"/>
  <c r="L157" i="10"/>
  <c r="L156" i="10"/>
  <c r="L155" i="10"/>
  <c r="L154" i="10"/>
  <c r="L153" i="10"/>
  <c r="L152" i="10"/>
  <c r="L151" i="10"/>
  <c r="L150" i="10"/>
  <c r="L149" i="10"/>
  <c r="L148" i="10"/>
  <c r="L147" i="10"/>
  <c r="L146" i="10"/>
  <c r="L145" i="10"/>
  <c r="L144" i="10"/>
  <c r="L143" i="10"/>
  <c r="L142" i="10"/>
  <c r="L141" i="10"/>
  <c r="L140" i="10"/>
  <c r="L139" i="10"/>
  <c r="L138" i="10"/>
  <c r="L137" i="10"/>
  <c r="L136" i="10"/>
  <c r="L135" i="10"/>
  <c r="L134" i="10"/>
  <c r="L133" i="10"/>
  <c r="L132" i="10"/>
  <c r="L131" i="10"/>
  <c r="L130" i="10"/>
  <c r="L129" i="10"/>
  <c r="L128" i="10"/>
  <c r="L127" i="10"/>
  <c r="L126" i="10"/>
  <c r="L125" i="10"/>
  <c r="L124" i="10"/>
  <c r="L123" i="10"/>
  <c r="L122" i="10"/>
  <c r="L121" i="10"/>
  <c r="L120" i="10"/>
  <c r="L119" i="10"/>
  <c r="L118" i="10"/>
  <c r="L117" i="10"/>
  <c r="L116" i="10"/>
  <c r="L115" i="10"/>
  <c r="L114" i="10"/>
  <c r="L113" i="10"/>
  <c r="L112" i="10"/>
  <c r="L111" i="10"/>
  <c r="L110" i="10"/>
  <c r="L109" i="10"/>
  <c r="L108" i="10"/>
  <c r="L107" i="10"/>
  <c r="L106" i="10"/>
  <c r="L105" i="10"/>
  <c r="L104" i="10"/>
  <c r="L103" i="10"/>
  <c r="L102" i="10"/>
  <c r="L101" i="10"/>
  <c r="L100" i="10"/>
  <c r="L99" i="10"/>
  <c r="L98" i="10"/>
  <c r="L97" i="10"/>
  <c r="L96" i="10"/>
  <c r="L95" i="10"/>
  <c r="L94" i="10"/>
  <c r="L93" i="10"/>
  <c r="L92" i="10"/>
  <c r="L91" i="10"/>
  <c r="L90" i="10"/>
  <c r="L89" i="10"/>
  <c r="L88" i="10"/>
  <c r="L87" i="10"/>
  <c r="L86" i="10"/>
  <c r="L85" i="10"/>
  <c r="L84" i="10"/>
  <c r="L83" i="10"/>
  <c r="L82" i="10"/>
  <c r="L81" i="10"/>
  <c r="L80" i="10"/>
  <c r="L79" i="10"/>
  <c r="L78" i="10"/>
  <c r="L77" i="10"/>
  <c r="L76" i="10"/>
  <c r="L75" i="10"/>
  <c r="L74" i="10"/>
  <c r="L73" i="10"/>
  <c r="L72" i="10"/>
  <c r="L71" i="10"/>
  <c r="L70" i="10"/>
  <c r="L69" i="10"/>
  <c r="L68" i="10"/>
  <c r="L67" i="10"/>
  <c r="L66" i="10"/>
  <c r="L65" i="10"/>
  <c r="L64" i="10"/>
  <c r="L63" i="10"/>
  <c r="L62" i="10"/>
  <c r="L61" i="10"/>
  <c r="L60" i="10"/>
  <c r="L59" i="10"/>
  <c r="L58" i="10"/>
  <c r="L57" i="10"/>
  <c r="L56" i="10"/>
  <c r="L55" i="10"/>
  <c r="L54" i="10"/>
  <c r="L53" i="10"/>
  <c r="L52" i="10"/>
  <c r="L51" i="10"/>
  <c r="L50" i="10"/>
  <c r="L49" i="10"/>
  <c r="L48" i="10"/>
  <c r="L47" i="10"/>
  <c r="L46" i="10"/>
  <c r="L45" i="10"/>
  <c r="L44" i="10"/>
  <c r="L43" i="10"/>
  <c r="L42" i="10"/>
  <c r="L41" i="10"/>
  <c r="L40" i="10"/>
  <c r="L39" i="10"/>
  <c r="L38" i="10"/>
  <c r="L37" i="10"/>
  <c r="L36" i="10"/>
  <c r="L35" i="10"/>
  <c r="L34" i="10"/>
  <c r="L33" i="10"/>
  <c r="L32" i="10"/>
  <c r="L31" i="10"/>
  <c r="L30" i="10"/>
  <c r="L29" i="10"/>
  <c r="L28" i="10"/>
  <c r="L27" i="10"/>
  <c r="L26" i="10"/>
  <c r="L25" i="10"/>
  <c r="L24" i="10"/>
  <c r="L23" i="10"/>
  <c r="L22" i="10"/>
  <c r="L21" i="10"/>
  <c r="L20" i="10"/>
  <c r="L19" i="10"/>
  <c r="L18" i="10"/>
  <c r="L17" i="10"/>
  <c r="L16" i="10"/>
  <c r="L15" i="10"/>
  <c r="L14" i="10"/>
  <c r="L13" i="10"/>
  <c r="L12" i="10"/>
  <c r="L11" i="10"/>
  <c r="L10" i="10"/>
  <c r="L9" i="10"/>
  <c r="L8" i="10"/>
  <c r="L7" i="10"/>
  <c r="L6" i="10"/>
  <c r="C17" i="46" l="1"/>
  <c r="D17" i="46"/>
  <c r="E17" i="46"/>
  <c r="F17" i="46"/>
  <c r="G17" i="46"/>
  <c r="H17" i="46"/>
  <c r="I17" i="46"/>
  <c r="J17" i="46"/>
  <c r="K17" i="46"/>
  <c r="L17" i="46"/>
  <c r="M17" i="46"/>
  <c r="N17" i="46"/>
  <c r="O17" i="46"/>
  <c r="P17" i="46"/>
  <c r="Q17" i="46"/>
  <c r="R17" i="46"/>
  <c r="S17" i="46"/>
  <c r="T17" i="46"/>
  <c r="U17" i="46"/>
  <c r="V17" i="46"/>
  <c r="W17" i="46"/>
  <c r="X17" i="46"/>
  <c r="Y17" i="46"/>
  <c r="Z17" i="46"/>
  <c r="AA17" i="46"/>
  <c r="AB17" i="46"/>
  <c r="AC17" i="46"/>
  <c r="AD17" i="46"/>
  <c r="B17" i="46"/>
  <c r="M12" i="46"/>
  <c r="L12" i="46"/>
  <c r="K12" i="46"/>
  <c r="J12" i="46"/>
  <c r="I12" i="46"/>
  <c r="H12" i="46"/>
  <c r="G12" i="46"/>
  <c r="F12" i="46"/>
  <c r="E12" i="46"/>
  <c r="D12" i="46"/>
  <c r="C12" i="46"/>
  <c r="B12" i="46"/>
  <c r="M11" i="46"/>
  <c r="L11" i="46"/>
  <c r="K11" i="46"/>
  <c r="J11" i="46"/>
  <c r="I11" i="46"/>
  <c r="H11" i="46"/>
  <c r="G11" i="46"/>
  <c r="F11" i="46"/>
  <c r="E11" i="46"/>
  <c r="D11" i="46"/>
  <c r="C11" i="46"/>
  <c r="B11" i="46"/>
  <c r="M10" i="46"/>
  <c r="L10" i="46"/>
  <c r="K10" i="46"/>
  <c r="J10" i="46"/>
  <c r="I10" i="46"/>
  <c r="H10" i="46"/>
  <c r="G10" i="46"/>
  <c r="F10" i="46"/>
  <c r="E10" i="46"/>
  <c r="D10" i="46"/>
  <c r="C10" i="46"/>
  <c r="B10" i="46"/>
  <c r="N9" i="46"/>
  <c r="M9" i="46"/>
  <c r="L9" i="46"/>
  <c r="K9" i="46"/>
  <c r="J9" i="46"/>
  <c r="I9" i="46"/>
  <c r="H9" i="46"/>
  <c r="G9" i="46"/>
  <c r="F9" i="46"/>
  <c r="E9" i="46"/>
  <c r="D9" i="46"/>
  <c r="C9" i="46"/>
  <c r="B9" i="46"/>
  <c r="N8" i="46"/>
  <c r="M8" i="46"/>
  <c r="L8" i="46"/>
  <c r="K8" i="46"/>
  <c r="J8" i="46"/>
  <c r="I8" i="46"/>
  <c r="H8" i="46"/>
  <c r="G8" i="46"/>
  <c r="F8" i="46"/>
  <c r="E8" i="46"/>
  <c r="D8" i="46"/>
  <c r="C8" i="46"/>
  <c r="B8" i="46"/>
  <c r="N7" i="46"/>
  <c r="M7" i="46"/>
  <c r="L7" i="46"/>
  <c r="K7" i="46"/>
  <c r="J7" i="46"/>
  <c r="I7" i="46"/>
  <c r="H7" i="46"/>
  <c r="G7" i="46"/>
  <c r="F7" i="46"/>
  <c r="E7" i="46"/>
  <c r="D7" i="46"/>
  <c r="C7" i="46"/>
  <c r="B7" i="46"/>
  <c r="N6" i="46"/>
  <c r="M6" i="46"/>
  <c r="L6" i="46"/>
  <c r="K6" i="46"/>
  <c r="J6" i="46"/>
  <c r="I6" i="46"/>
  <c r="H6" i="46"/>
  <c r="G6" i="46"/>
  <c r="F6" i="46"/>
  <c r="E6" i="46"/>
  <c r="D6" i="46"/>
  <c r="C6" i="46"/>
  <c r="B6" i="46"/>
  <c r="N5" i="46"/>
  <c r="M5" i="46"/>
  <c r="M13" i="46" s="1"/>
  <c r="L5" i="46"/>
  <c r="K5" i="46"/>
  <c r="J5" i="46"/>
  <c r="I5" i="46"/>
  <c r="H5" i="46"/>
  <c r="G5" i="46"/>
  <c r="F5" i="46"/>
  <c r="E5" i="46"/>
  <c r="D5" i="46"/>
  <c r="C5" i="46"/>
  <c r="C13" i="46" s="1"/>
  <c r="B5" i="46"/>
  <c r="A4" i="46"/>
  <c r="E13" i="46" l="1"/>
  <c r="G13" i="46"/>
  <c r="I13" i="46"/>
  <c r="K13" i="46"/>
  <c r="B13" i="46"/>
  <c r="D13" i="46"/>
  <c r="F13" i="46"/>
  <c r="H13" i="46"/>
  <c r="J13" i="46"/>
  <c r="L13" i="46"/>
  <c r="N12" i="46"/>
  <c r="N10" i="46"/>
  <c r="N11" i="46"/>
  <c r="O6" i="46"/>
  <c r="O7" i="46"/>
  <c r="O8" i="46"/>
  <c r="O9" i="46"/>
  <c r="O5" i="46"/>
  <c r="O11" i="46" l="1"/>
  <c r="O10" i="46"/>
  <c r="O12" i="46"/>
  <c r="N13" i="46"/>
  <c r="O13" i="46" l="1"/>
  <c r="U5" i="48"/>
  <c r="T5" i="48"/>
  <c r="S5" i="48"/>
  <c r="R5" i="48"/>
  <c r="Q5" i="48"/>
  <c r="P5" i="48"/>
  <c r="O5" i="48"/>
  <c r="N5" i="48"/>
  <c r="M5" i="48"/>
  <c r="L5" i="48"/>
  <c r="K5" i="48"/>
  <c r="J5" i="48"/>
  <c r="I5" i="48"/>
  <c r="H5" i="48"/>
  <c r="G5" i="48"/>
  <c r="F5" i="48"/>
  <c r="E5" i="48"/>
  <c r="D5" i="48"/>
  <c r="C5" i="48"/>
  <c r="B5" i="48"/>
  <c r="R4" i="48"/>
  <c r="N4" i="48"/>
  <c r="J4" i="48"/>
  <c r="F4" i="48"/>
  <c r="B4" i="48"/>
  <c r="A20" i="63" l="1"/>
  <c r="A19" i="63"/>
  <c r="A18" i="63"/>
  <c r="A17" i="63"/>
  <c r="A15" i="63"/>
  <c r="B10" i="63"/>
  <c r="G6" i="63"/>
  <c r="C6" i="63"/>
  <c r="E13" i="63" l="1"/>
  <c r="H10" i="63"/>
  <c r="E10" i="63"/>
  <c r="M12" i="23" l="1"/>
  <c r="L12" i="23"/>
  <c r="K12" i="23"/>
  <c r="J12" i="23"/>
  <c r="I12" i="23"/>
  <c r="H12" i="23"/>
  <c r="G12" i="23"/>
  <c r="F12" i="23"/>
  <c r="E12" i="23"/>
  <c r="D12" i="23"/>
  <c r="C12" i="23"/>
  <c r="B12" i="23"/>
  <c r="M11" i="23"/>
  <c r="L11" i="23"/>
  <c r="K11" i="23"/>
  <c r="J11" i="23"/>
  <c r="I11" i="23"/>
  <c r="H11" i="23"/>
  <c r="G11" i="23"/>
  <c r="F11" i="23"/>
  <c r="E11" i="23"/>
  <c r="D11" i="23"/>
  <c r="C11" i="23"/>
  <c r="B11" i="23"/>
  <c r="M10" i="23"/>
  <c r="L10" i="23"/>
  <c r="K10" i="23"/>
  <c r="J10" i="23"/>
  <c r="I10" i="23"/>
  <c r="H10" i="23"/>
  <c r="G10" i="23"/>
  <c r="F10" i="23"/>
  <c r="E10" i="23"/>
  <c r="D10" i="23"/>
  <c r="C10" i="23"/>
  <c r="B10" i="23"/>
  <c r="M9" i="23"/>
  <c r="L9" i="23"/>
  <c r="K9" i="23"/>
  <c r="J9" i="23"/>
  <c r="I9" i="23"/>
  <c r="H9" i="23"/>
  <c r="G9" i="23"/>
  <c r="F9" i="23"/>
  <c r="E9" i="23"/>
  <c r="D9" i="23"/>
  <c r="C9" i="23"/>
  <c r="B9" i="23"/>
  <c r="M8" i="23"/>
  <c r="L8" i="23"/>
  <c r="K8" i="23"/>
  <c r="J8" i="23"/>
  <c r="I8" i="23"/>
  <c r="H8" i="23"/>
  <c r="G8" i="23"/>
  <c r="F8" i="23"/>
  <c r="E8" i="23"/>
  <c r="D8" i="23"/>
  <c r="C8" i="23"/>
  <c r="B8" i="23"/>
  <c r="M7" i="23"/>
  <c r="L7" i="23"/>
  <c r="K7" i="23"/>
  <c r="J7" i="23"/>
  <c r="I7" i="23"/>
  <c r="H7" i="23"/>
  <c r="G7" i="23"/>
  <c r="F7" i="23"/>
  <c r="E7" i="23"/>
  <c r="D7" i="23"/>
  <c r="C7" i="23"/>
  <c r="B7" i="23"/>
  <c r="M6" i="23"/>
  <c r="L6" i="23"/>
  <c r="K6" i="23"/>
  <c r="J6" i="23"/>
  <c r="I6" i="23"/>
  <c r="H6" i="23"/>
  <c r="G6" i="23"/>
  <c r="F6" i="23"/>
  <c r="E6" i="23"/>
  <c r="D6" i="23"/>
  <c r="C6" i="23"/>
  <c r="B6" i="23"/>
  <c r="M5" i="23"/>
  <c r="L5" i="23"/>
  <c r="K5" i="23"/>
  <c r="J5" i="23"/>
  <c r="I5" i="23"/>
  <c r="H5" i="23"/>
  <c r="F5" i="23"/>
  <c r="E5" i="23"/>
  <c r="D5" i="23"/>
  <c r="C5" i="23"/>
  <c r="B5" i="23"/>
  <c r="C17" i="23"/>
  <c r="D17" i="23"/>
  <c r="E17" i="23"/>
  <c r="F17" i="23"/>
  <c r="G17" i="23"/>
  <c r="H17" i="23"/>
  <c r="I17" i="23"/>
  <c r="J17" i="23"/>
  <c r="K17" i="23"/>
  <c r="L17" i="23"/>
  <c r="M17" i="23"/>
  <c r="N17" i="23"/>
  <c r="O17" i="23"/>
  <c r="P17" i="23"/>
  <c r="Q17" i="23"/>
  <c r="R17" i="23"/>
  <c r="S17" i="23"/>
  <c r="T17" i="23"/>
  <c r="U17" i="23"/>
  <c r="V17" i="23"/>
  <c r="W17" i="23"/>
  <c r="X17" i="23"/>
  <c r="Y17" i="23"/>
  <c r="Z17" i="23"/>
  <c r="AA17" i="23"/>
  <c r="AB17" i="23"/>
  <c r="AC17" i="23"/>
  <c r="AD17" i="23"/>
  <c r="B17" i="23"/>
  <c r="E1343" i="10"/>
  <c r="D1343" i="10"/>
  <c r="C1343" i="10"/>
  <c r="B1343" i="10"/>
  <c r="A1343" i="10"/>
  <c r="E1342" i="10"/>
  <c r="D1342" i="10"/>
  <c r="C1342" i="10"/>
  <c r="B1342" i="10"/>
  <c r="A1342" i="10"/>
  <c r="E1341" i="10"/>
  <c r="D1341" i="10"/>
  <c r="C1341" i="10"/>
  <c r="B1341" i="10"/>
  <c r="A1341" i="10"/>
  <c r="E1340" i="10"/>
  <c r="D1340" i="10"/>
  <c r="C1340" i="10"/>
  <c r="B1340" i="10"/>
  <c r="A1340" i="10"/>
  <c r="E1339" i="10"/>
  <c r="D1339" i="10"/>
  <c r="C1339" i="10"/>
  <c r="B1339" i="10"/>
  <c r="A1339" i="10"/>
  <c r="E1338" i="10"/>
  <c r="D1338" i="10"/>
  <c r="C1338" i="10"/>
  <c r="B1338" i="10"/>
  <c r="A1338" i="10"/>
  <c r="E1337" i="10"/>
  <c r="D1337" i="10"/>
  <c r="C1337" i="10"/>
  <c r="B1337" i="10"/>
  <c r="A1337" i="10"/>
  <c r="E1336" i="10"/>
  <c r="D1336" i="10"/>
  <c r="C1336" i="10"/>
  <c r="B1336" i="10"/>
  <c r="A1336" i="10"/>
  <c r="E1335" i="10"/>
  <c r="D1335" i="10"/>
  <c r="C1335" i="10"/>
  <c r="B1335" i="10"/>
  <c r="A1335" i="10"/>
  <c r="D181" i="10"/>
  <c r="C181" i="10"/>
  <c r="D180" i="10"/>
  <c r="C180" i="10"/>
  <c r="D179" i="10"/>
  <c r="C179" i="10"/>
  <c r="D178" i="10"/>
  <c r="C178" i="10"/>
  <c r="D177" i="10"/>
  <c r="C177" i="10"/>
  <c r="D176" i="10"/>
  <c r="C176" i="10"/>
  <c r="D175" i="10"/>
  <c r="C175" i="10"/>
  <c r="D174" i="10"/>
  <c r="C174" i="10"/>
  <c r="D173" i="10"/>
  <c r="C173" i="10"/>
  <c r="D172" i="10"/>
  <c r="C172" i="10"/>
  <c r="D171" i="10"/>
  <c r="C171" i="10"/>
  <c r="D170" i="10"/>
  <c r="C170" i="10"/>
  <c r="D169" i="10"/>
  <c r="C169" i="10"/>
  <c r="D168" i="10"/>
  <c r="C168" i="10"/>
  <c r="D167" i="10"/>
  <c r="C167" i="10"/>
  <c r="D166" i="10"/>
  <c r="C166" i="10"/>
  <c r="D165" i="10"/>
  <c r="C165" i="10"/>
  <c r="D164" i="10"/>
  <c r="C164" i="10"/>
  <c r="D163" i="10"/>
  <c r="C163" i="10"/>
  <c r="D162" i="10"/>
  <c r="C162" i="10"/>
  <c r="D161" i="10"/>
  <c r="C161" i="10"/>
  <c r="D160" i="10"/>
  <c r="C160" i="10"/>
  <c r="D159" i="10"/>
  <c r="C159" i="10"/>
  <c r="D158" i="10"/>
  <c r="C158" i="10"/>
  <c r="D157" i="10"/>
  <c r="C157" i="10"/>
  <c r="D156" i="10"/>
  <c r="C156" i="10"/>
  <c r="D155" i="10"/>
  <c r="C155" i="10"/>
  <c r="D154" i="10"/>
  <c r="C154" i="10"/>
  <c r="D153" i="10"/>
  <c r="C153" i="10"/>
  <c r="D152" i="10"/>
  <c r="C152" i="10"/>
  <c r="D151" i="10"/>
  <c r="C151" i="10"/>
  <c r="D150" i="10"/>
  <c r="C150" i="10"/>
  <c r="D149" i="10"/>
  <c r="C149" i="10"/>
  <c r="D148" i="10"/>
  <c r="C148" i="10"/>
  <c r="D147" i="10"/>
  <c r="C147" i="10"/>
  <c r="D146" i="10"/>
  <c r="C146" i="10"/>
  <c r="D145" i="10"/>
  <c r="C145" i="10"/>
  <c r="D144" i="10"/>
  <c r="C144" i="10"/>
  <c r="D143" i="10"/>
  <c r="C143" i="10"/>
  <c r="D142" i="10"/>
  <c r="C142" i="10"/>
  <c r="D141" i="10"/>
  <c r="C141" i="10"/>
  <c r="D140" i="10"/>
  <c r="C140" i="10"/>
  <c r="D139" i="10"/>
  <c r="C139" i="10"/>
  <c r="D138" i="10"/>
  <c r="C138" i="10"/>
  <c r="D137" i="10"/>
  <c r="C137" i="10"/>
  <c r="D136" i="10"/>
  <c r="C136" i="10"/>
  <c r="D135" i="10"/>
  <c r="C135" i="10"/>
  <c r="D134" i="10"/>
  <c r="C134" i="10"/>
  <c r="D133" i="10"/>
  <c r="C133" i="10"/>
  <c r="D132" i="10"/>
  <c r="C132" i="10"/>
  <c r="D131" i="10"/>
  <c r="C131" i="10"/>
  <c r="D130" i="10"/>
  <c r="C130" i="10"/>
  <c r="D129" i="10"/>
  <c r="C129" i="10"/>
  <c r="D128" i="10"/>
  <c r="C128" i="10"/>
  <c r="D127" i="10"/>
  <c r="C127" i="10"/>
  <c r="D126" i="10"/>
  <c r="C126" i="10"/>
  <c r="D125" i="10"/>
  <c r="C125" i="10"/>
  <c r="D124" i="10"/>
  <c r="C124" i="10"/>
  <c r="D123" i="10"/>
  <c r="C123" i="10"/>
  <c r="D122" i="10"/>
  <c r="C122" i="10"/>
  <c r="D121" i="10"/>
  <c r="C121" i="10"/>
  <c r="D120" i="10"/>
  <c r="C120" i="10"/>
  <c r="D119" i="10"/>
  <c r="C119" i="10"/>
  <c r="D118" i="10"/>
  <c r="C118" i="10"/>
  <c r="D117" i="10"/>
  <c r="C117" i="10"/>
  <c r="D116" i="10"/>
  <c r="C116" i="10"/>
  <c r="D115" i="10"/>
  <c r="C115" i="10"/>
  <c r="D114" i="10"/>
  <c r="C114" i="10"/>
  <c r="D113" i="10"/>
  <c r="C113" i="10"/>
  <c r="D112" i="10"/>
  <c r="C112" i="10"/>
  <c r="D111" i="10"/>
  <c r="C111" i="10"/>
  <c r="D110" i="10"/>
  <c r="C110" i="10"/>
  <c r="D109" i="10"/>
  <c r="C109" i="10"/>
  <c r="D108" i="10"/>
  <c r="C108" i="10"/>
  <c r="D107" i="10"/>
  <c r="C107" i="10"/>
  <c r="D106" i="10"/>
  <c r="C106" i="10"/>
  <c r="D105" i="10"/>
  <c r="C105"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71" i="10"/>
  <c r="C71" i="10"/>
  <c r="D70" i="10"/>
  <c r="C70" i="10"/>
  <c r="D69" i="10"/>
  <c r="C69"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D9" i="10"/>
  <c r="C9" i="10"/>
  <c r="D8" i="10"/>
  <c r="C8" i="10"/>
  <c r="D7" i="10"/>
  <c r="C7" i="10"/>
  <c r="D6" i="10"/>
  <c r="C6" i="10"/>
  <c r="J1343" i="10"/>
  <c r="I1343" i="10"/>
  <c r="H1343" i="10"/>
  <c r="G1343" i="10"/>
  <c r="F1343" i="10"/>
  <c r="G14" i="62"/>
  <c r="J1342" i="10"/>
  <c r="I1342" i="10"/>
  <c r="H1342" i="10"/>
  <c r="G1342" i="10"/>
  <c r="F1342" i="10"/>
  <c r="G13" i="62"/>
  <c r="J1341" i="10"/>
  <c r="I1341" i="10"/>
  <c r="H1341" i="10"/>
  <c r="G1341" i="10"/>
  <c r="F1341" i="10"/>
  <c r="G12" i="62"/>
  <c r="J1340" i="10"/>
  <c r="I1340" i="10"/>
  <c r="H1340" i="10"/>
  <c r="G1340" i="10"/>
  <c r="F1340" i="10"/>
  <c r="G11" i="62"/>
  <c r="J1339" i="10"/>
  <c r="I1339" i="10"/>
  <c r="H1339" i="10"/>
  <c r="G1339" i="10"/>
  <c r="F1339" i="10"/>
  <c r="G10" i="62"/>
  <c r="J1338" i="10"/>
  <c r="I1338" i="10"/>
  <c r="H1338" i="10"/>
  <c r="G1338" i="10"/>
  <c r="F1338" i="10"/>
  <c r="G9" i="62"/>
  <c r="J1337" i="10"/>
  <c r="I1337" i="10"/>
  <c r="H1337" i="10"/>
  <c r="G1337" i="10"/>
  <c r="F1337" i="10"/>
  <c r="G8" i="62"/>
  <c r="J1336" i="10"/>
  <c r="I1336" i="10"/>
  <c r="H1336" i="10"/>
  <c r="G1336" i="10"/>
  <c r="F1336" i="10"/>
  <c r="G7" i="62"/>
  <c r="J1335" i="10"/>
  <c r="I1335" i="10"/>
  <c r="H1335" i="10"/>
  <c r="G1335" i="10"/>
  <c r="F1335" i="10"/>
  <c r="G6" i="62"/>
  <c r="J43" i="61"/>
  <c r="J42" i="61"/>
  <c r="J41" i="61"/>
  <c r="J40" i="61"/>
  <c r="J39" i="61"/>
  <c r="J38" i="61"/>
  <c r="J37" i="61"/>
  <c r="J36" i="61"/>
  <c r="J35" i="61"/>
  <c r="J34" i="61"/>
  <c r="J33" i="61"/>
  <c r="J32" i="61"/>
  <c r="J31" i="61"/>
  <c r="J30" i="61"/>
  <c r="J29" i="61"/>
  <c r="J28" i="61"/>
  <c r="J27" i="61"/>
  <c r="J26" i="61"/>
  <c r="J25" i="61"/>
  <c r="J24" i="61"/>
  <c r="J23" i="61"/>
  <c r="J22" i="61"/>
  <c r="J21" i="61"/>
  <c r="J20" i="61"/>
  <c r="J19" i="61"/>
  <c r="J18" i="61"/>
  <c r="S16" i="61"/>
  <c r="S17" i="61" s="1"/>
  <c r="L24" i="61"/>
  <c r="K27" i="61"/>
  <c r="I26" i="61"/>
  <c r="H24" i="61"/>
  <c r="F24" i="61"/>
  <c r="E26" i="61"/>
  <c r="E56" i="60"/>
  <c r="F56" i="60" s="1"/>
  <c r="E55" i="60"/>
  <c r="F55" i="60" s="1"/>
  <c r="E54" i="60"/>
  <c r="F54" i="60" s="1"/>
  <c r="E53" i="60"/>
  <c r="F53" i="60" s="1"/>
  <c r="D21" i="59"/>
  <c r="G27" i="59"/>
  <c r="F27" i="59"/>
  <c r="E27" i="59"/>
  <c r="D26" i="59"/>
  <c r="C27" i="59"/>
  <c r="F22" i="59"/>
  <c r="G25" i="59"/>
  <c r="F25" i="59"/>
  <c r="E25" i="59"/>
  <c r="D24" i="59"/>
  <c r="C25" i="59"/>
  <c r="G23" i="59"/>
  <c r="F23" i="59"/>
  <c r="E23" i="59"/>
  <c r="D22" i="59"/>
  <c r="C23" i="59"/>
  <c r="G20" i="59"/>
  <c r="F20" i="59"/>
  <c r="E20" i="59"/>
  <c r="D19" i="59"/>
  <c r="C20" i="59"/>
  <c r="C1231" i="58"/>
  <c r="G181" i="58"/>
  <c r="E181" i="10" s="1"/>
  <c r="F181" i="58"/>
  <c r="D181" i="58"/>
  <c r="C181" i="58" s="1"/>
  <c r="B181" i="58"/>
  <c r="G180" i="58"/>
  <c r="E180" i="10" s="1"/>
  <c r="F180" i="58"/>
  <c r="D180" i="58"/>
  <c r="C180" i="58" s="1"/>
  <c r="B180" i="58"/>
  <c r="G179" i="58"/>
  <c r="E179" i="10" s="1"/>
  <c r="F179" i="58"/>
  <c r="D179" i="58"/>
  <c r="C179" i="58" s="1"/>
  <c r="B179" i="58"/>
  <c r="G178" i="58"/>
  <c r="E178" i="10" s="1"/>
  <c r="F178" i="58"/>
  <c r="D178" i="58"/>
  <c r="C178" i="58" s="1"/>
  <c r="B178" i="58"/>
  <c r="G177" i="58"/>
  <c r="E177" i="10" s="1"/>
  <c r="F177" i="58"/>
  <c r="D177" i="58"/>
  <c r="C177" i="58" s="1"/>
  <c r="B177" i="58"/>
  <c r="G176" i="58"/>
  <c r="E176" i="10" s="1"/>
  <c r="F176" i="58"/>
  <c r="D176" i="58"/>
  <c r="C176" i="58" s="1"/>
  <c r="B176" i="58"/>
  <c r="G175" i="58"/>
  <c r="E175" i="10" s="1"/>
  <c r="F175" i="58"/>
  <c r="D175" i="58"/>
  <c r="C175" i="58" s="1"/>
  <c r="B175" i="58"/>
  <c r="G174" i="58"/>
  <c r="E174" i="10" s="1"/>
  <c r="F174" i="58"/>
  <c r="D174" i="58"/>
  <c r="C174" i="58" s="1"/>
  <c r="B174" i="58"/>
  <c r="F173" i="58"/>
  <c r="D173" i="58"/>
  <c r="C173" i="58"/>
  <c r="B173" i="58"/>
  <c r="G172" i="58"/>
  <c r="E172" i="10" s="1"/>
  <c r="F172" i="58"/>
  <c r="D172" i="58"/>
  <c r="C172" i="58" s="1"/>
  <c r="B172" i="58"/>
  <c r="F171" i="58"/>
  <c r="G171" i="58" s="1"/>
  <c r="D171" i="58"/>
  <c r="C171" i="58"/>
  <c r="B171" i="58"/>
  <c r="G170" i="58"/>
  <c r="E170" i="10" s="1"/>
  <c r="F170" i="58"/>
  <c r="D170" i="58"/>
  <c r="C170" i="58" s="1"/>
  <c r="F169" i="58"/>
  <c r="G169" i="58" s="1"/>
  <c r="E169" i="10" s="1"/>
  <c r="D169" i="58"/>
  <c r="C169" i="58"/>
  <c r="B169" i="58"/>
  <c r="G168" i="58"/>
  <c r="E168" i="10" s="1"/>
  <c r="F168" i="58"/>
  <c r="D168" i="58"/>
  <c r="C168" i="58" s="1"/>
  <c r="F167" i="58"/>
  <c r="G167" i="58" s="1"/>
  <c r="E167" i="10" s="1"/>
  <c r="D167" i="58"/>
  <c r="C167" i="58"/>
  <c r="B167" i="58"/>
  <c r="G166" i="58"/>
  <c r="E166" i="10" s="1"/>
  <c r="F166" i="58"/>
  <c r="D166" i="58"/>
  <c r="C166" i="58" s="1"/>
  <c r="F165" i="58"/>
  <c r="G165" i="58" s="1"/>
  <c r="E165" i="10" s="1"/>
  <c r="D165" i="58"/>
  <c r="C165" i="58"/>
  <c r="B165" i="58"/>
  <c r="G164" i="58"/>
  <c r="E164" i="10" s="1"/>
  <c r="F164" i="58"/>
  <c r="D164" i="58"/>
  <c r="C164" i="58" s="1"/>
  <c r="F163" i="58"/>
  <c r="G163" i="58" s="1"/>
  <c r="D163" i="58"/>
  <c r="C163" i="58"/>
  <c r="B163" i="58"/>
  <c r="G162" i="58"/>
  <c r="E162" i="10" s="1"/>
  <c r="F162" i="58"/>
  <c r="D162" i="58"/>
  <c r="C162" i="58" s="1"/>
  <c r="F161" i="58"/>
  <c r="G161" i="58" s="1"/>
  <c r="E161" i="10" s="1"/>
  <c r="D161" i="58"/>
  <c r="C161" i="58"/>
  <c r="B161" i="58"/>
  <c r="G160" i="58"/>
  <c r="E160" i="10" s="1"/>
  <c r="F160" i="58"/>
  <c r="D160" i="58"/>
  <c r="F159" i="58"/>
  <c r="D159" i="58"/>
  <c r="C159" i="58"/>
  <c r="B159" i="58"/>
  <c r="F158" i="58"/>
  <c r="D158" i="58"/>
  <c r="C158" i="58"/>
  <c r="B158" i="58"/>
  <c r="G157" i="58"/>
  <c r="E157" i="10" s="1"/>
  <c r="F157" i="58"/>
  <c r="D157" i="58"/>
  <c r="F156" i="58"/>
  <c r="D156" i="58"/>
  <c r="C156" i="58"/>
  <c r="B156" i="58"/>
  <c r="G155" i="58"/>
  <c r="E155" i="10" s="1"/>
  <c r="F155" i="58"/>
  <c r="D155" i="58"/>
  <c r="F154" i="58"/>
  <c r="D154" i="58"/>
  <c r="C154" i="58"/>
  <c r="B154" i="58"/>
  <c r="G153" i="58"/>
  <c r="E153" i="10" s="1"/>
  <c r="F153" i="58"/>
  <c r="D153" i="58"/>
  <c r="F152" i="58"/>
  <c r="D152" i="58"/>
  <c r="C152" i="58"/>
  <c r="B152" i="58"/>
  <c r="G151" i="58"/>
  <c r="E151" i="10" s="1"/>
  <c r="F151" i="58"/>
  <c r="D151" i="58"/>
  <c r="F150" i="58"/>
  <c r="D150" i="58"/>
  <c r="C150" i="58"/>
  <c r="B150" i="58"/>
  <c r="G149" i="58"/>
  <c r="E149" i="10" s="1"/>
  <c r="F149" i="58"/>
  <c r="D149" i="58"/>
  <c r="F148" i="58"/>
  <c r="D148" i="58"/>
  <c r="C148" i="58"/>
  <c r="B148" i="58"/>
  <c r="G147" i="58"/>
  <c r="E147" i="10" s="1"/>
  <c r="F147" i="58"/>
  <c r="D147" i="58"/>
  <c r="C147" i="58" s="1"/>
  <c r="B147" i="58"/>
  <c r="F146" i="58"/>
  <c r="G146" i="58" s="1"/>
  <c r="E146" i="10" s="1"/>
  <c r="D146" i="58"/>
  <c r="C146" i="58"/>
  <c r="B146" i="58"/>
  <c r="G145" i="58"/>
  <c r="E145" i="10" s="1"/>
  <c r="F145" i="58"/>
  <c r="D145" i="58"/>
  <c r="C145" i="58" s="1"/>
  <c r="B145" i="58"/>
  <c r="F144" i="58"/>
  <c r="G144" i="58" s="1"/>
  <c r="E144" i="10" s="1"/>
  <c r="D144" i="58"/>
  <c r="C144" i="58"/>
  <c r="B144" i="58"/>
  <c r="G143" i="58"/>
  <c r="E143" i="10" s="1"/>
  <c r="F143" i="58"/>
  <c r="D143" i="58"/>
  <c r="C143" i="58" s="1"/>
  <c r="B143" i="58"/>
  <c r="F142" i="58"/>
  <c r="G142" i="58" s="1"/>
  <c r="E142" i="10" s="1"/>
  <c r="D142" i="58"/>
  <c r="C142" i="58"/>
  <c r="B142" i="58"/>
  <c r="G141" i="58"/>
  <c r="E141" i="10" s="1"/>
  <c r="F141" i="58"/>
  <c r="D141" i="58"/>
  <c r="C141" i="58" s="1"/>
  <c r="B141" i="58"/>
  <c r="F140" i="58"/>
  <c r="G140" i="58" s="1"/>
  <c r="E140" i="10" s="1"/>
  <c r="D140" i="58"/>
  <c r="C140" i="58"/>
  <c r="B140" i="58"/>
  <c r="G139" i="58"/>
  <c r="E139" i="10" s="1"/>
  <c r="F139" i="58"/>
  <c r="D139" i="58"/>
  <c r="C139" i="58" s="1"/>
  <c r="B139" i="58"/>
  <c r="F138" i="58"/>
  <c r="G138" i="58" s="1"/>
  <c r="E138" i="10" s="1"/>
  <c r="D138" i="58"/>
  <c r="C138" i="58"/>
  <c r="B138" i="58"/>
  <c r="G137" i="58"/>
  <c r="E137" i="10" s="1"/>
  <c r="F137" i="58"/>
  <c r="D137" i="58"/>
  <c r="C137" i="58" s="1"/>
  <c r="B137" i="58"/>
  <c r="F136" i="58"/>
  <c r="G136" i="58" s="1"/>
  <c r="E136" i="10" s="1"/>
  <c r="D136" i="58"/>
  <c r="C136" i="58"/>
  <c r="B136" i="58"/>
  <c r="G135" i="58"/>
  <c r="E135" i="10" s="1"/>
  <c r="F135" i="58"/>
  <c r="D135" i="58"/>
  <c r="C135" i="58" s="1"/>
  <c r="B135" i="58"/>
  <c r="G134" i="58"/>
  <c r="E134" i="10" s="1"/>
  <c r="F134" i="58"/>
  <c r="D134" i="58"/>
  <c r="C134" i="58" s="1"/>
  <c r="B134" i="58"/>
  <c r="F133" i="58"/>
  <c r="G133" i="58" s="1"/>
  <c r="E133" i="10" s="1"/>
  <c r="D133" i="58"/>
  <c r="C133" i="58"/>
  <c r="B133" i="58"/>
  <c r="G132" i="58"/>
  <c r="E132" i="10" s="1"/>
  <c r="F132" i="58"/>
  <c r="D132" i="58"/>
  <c r="C132" i="58" s="1"/>
  <c r="B132" i="58"/>
  <c r="F131" i="58"/>
  <c r="G131" i="58" s="1"/>
  <c r="E131" i="10" s="1"/>
  <c r="D131" i="58"/>
  <c r="C131" i="58"/>
  <c r="B131" i="58"/>
  <c r="G130" i="58"/>
  <c r="E130" i="10" s="1"/>
  <c r="F130" i="58"/>
  <c r="D130" i="58"/>
  <c r="C130" i="58" s="1"/>
  <c r="B130" i="58"/>
  <c r="F129" i="58"/>
  <c r="G129" i="58" s="1"/>
  <c r="E129" i="10" s="1"/>
  <c r="D129" i="58"/>
  <c r="C129" i="58"/>
  <c r="B129" i="58"/>
  <c r="G128" i="58"/>
  <c r="E128" i="10" s="1"/>
  <c r="F128" i="58"/>
  <c r="D128" i="58"/>
  <c r="C128" i="58" s="1"/>
  <c r="B128" i="58"/>
  <c r="F127" i="58"/>
  <c r="G127" i="58" s="1"/>
  <c r="E127" i="10" s="1"/>
  <c r="D127" i="58"/>
  <c r="C127" i="58"/>
  <c r="B127" i="58"/>
  <c r="G126" i="58"/>
  <c r="E126" i="10" s="1"/>
  <c r="F126" i="58"/>
  <c r="D126" i="58"/>
  <c r="C126" i="58" s="1"/>
  <c r="B126" i="58"/>
  <c r="F125" i="58"/>
  <c r="G125" i="58" s="1"/>
  <c r="E125" i="10" s="1"/>
  <c r="D125" i="58"/>
  <c r="C125" i="58"/>
  <c r="B125" i="58"/>
  <c r="G124" i="58"/>
  <c r="E124" i="10" s="1"/>
  <c r="F124" i="58"/>
  <c r="D124" i="58"/>
  <c r="C124" i="58" s="1"/>
  <c r="B124" i="58"/>
  <c r="F123" i="58"/>
  <c r="G123" i="58" s="1"/>
  <c r="E123" i="10" s="1"/>
  <c r="D123" i="58"/>
  <c r="C123" i="58"/>
  <c r="B123" i="58"/>
  <c r="G122" i="58"/>
  <c r="E122" i="10" s="1"/>
  <c r="F122" i="58"/>
  <c r="D122" i="58"/>
  <c r="C122" i="58" s="1"/>
  <c r="B122" i="58"/>
  <c r="F121" i="58"/>
  <c r="G121" i="58" s="1"/>
  <c r="E121" i="10" s="1"/>
  <c r="D121" i="58"/>
  <c r="C121" i="58"/>
  <c r="B121" i="58"/>
  <c r="G120" i="58"/>
  <c r="E120" i="10" s="1"/>
  <c r="F120" i="58"/>
  <c r="D120" i="58"/>
  <c r="C120" i="58" s="1"/>
  <c r="B120" i="58"/>
  <c r="F119" i="58"/>
  <c r="G119" i="58" s="1"/>
  <c r="E119" i="10" s="1"/>
  <c r="D119" i="58"/>
  <c r="C119" i="58"/>
  <c r="B119" i="58"/>
  <c r="G118" i="58"/>
  <c r="E118" i="10" s="1"/>
  <c r="F118" i="58"/>
  <c r="D118" i="58"/>
  <c r="C118" i="58" s="1"/>
  <c r="B118" i="58"/>
  <c r="F117" i="58"/>
  <c r="G117" i="58" s="1"/>
  <c r="E117" i="10" s="1"/>
  <c r="D117" i="58"/>
  <c r="C117" i="58"/>
  <c r="B117" i="58"/>
  <c r="G116" i="58"/>
  <c r="E116" i="10" s="1"/>
  <c r="F116" i="58"/>
  <c r="D116" i="58"/>
  <c r="C116" i="58" s="1"/>
  <c r="B116" i="58"/>
  <c r="F115" i="58"/>
  <c r="G115" i="58" s="1"/>
  <c r="D115" i="58"/>
  <c r="C115" i="58"/>
  <c r="B115" i="58"/>
  <c r="G114" i="58"/>
  <c r="E114" i="10" s="1"/>
  <c r="F114" i="58"/>
  <c r="D114" i="58"/>
  <c r="C114" i="58" s="1"/>
  <c r="G113" i="58"/>
  <c r="E113" i="10" s="1"/>
  <c r="F113" i="58"/>
  <c r="D113" i="58"/>
  <c r="C113" i="58" s="1"/>
  <c r="B113" i="58"/>
  <c r="F112" i="58"/>
  <c r="G112" i="58" s="1"/>
  <c r="E112" i="10" s="1"/>
  <c r="D112" i="58"/>
  <c r="C112" i="58"/>
  <c r="B112" i="58"/>
  <c r="G111" i="58"/>
  <c r="E111" i="10" s="1"/>
  <c r="F111" i="58"/>
  <c r="D111" i="58"/>
  <c r="C111" i="58" s="1"/>
  <c r="B111" i="58"/>
  <c r="F110" i="58"/>
  <c r="G110" i="58" s="1"/>
  <c r="E110" i="10" s="1"/>
  <c r="D110" i="58"/>
  <c r="C110" i="58"/>
  <c r="B110" i="58"/>
  <c r="G109" i="58"/>
  <c r="E109" i="10" s="1"/>
  <c r="F109" i="58"/>
  <c r="D109" i="58"/>
  <c r="C109" i="58" s="1"/>
  <c r="B109" i="58"/>
  <c r="F108" i="58"/>
  <c r="G108" i="58" s="1"/>
  <c r="E108" i="10" s="1"/>
  <c r="D108" i="58"/>
  <c r="C108" i="58"/>
  <c r="B108" i="58"/>
  <c r="G107" i="58"/>
  <c r="E107" i="10" s="1"/>
  <c r="F107" i="58"/>
  <c r="D107" i="58"/>
  <c r="C107" i="58" s="1"/>
  <c r="B107" i="58"/>
  <c r="F106" i="58"/>
  <c r="G106" i="58" s="1"/>
  <c r="E106" i="10" s="1"/>
  <c r="D106" i="58"/>
  <c r="C106" i="58"/>
  <c r="B106" i="58"/>
  <c r="G105" i="58"/>
  <c r="E105" i="10" s="1"/>
  <c r="F105" i="58"/>
  <c r="D105" i="58"/>
  <c r="C105" i="58" s="1"/>
  <c r="B105" i="58"/>
  <c r="F104" i="58"/>
  <c r="G104" i="58" s="1"/>
  <c r="E104" i="10" s="1"/>
  <c r="D104" i="58"/>
  <c r="C104" i="58"/>
  <c r="B104" i="58"/>
  <c r="G103" i="58"/>
  <c r="E103" i="10" s="1"/>
  <c r="F103" i="58"/>
  <c r="D103" i="58"/>
  <c r="C103" i="58" s="1"/>
  <c r="B103" i="58"/>
  <c r="F102" i="58"/>
  <c r="G102" i="58" s="1"/>
  <c r="E102" i="10" s="1"/>
  <c r="D102" i="58"/>
  <c r="C102" i="58"/>
  <c r="B102" i="58"/>
  <c r="G101" i="58"/>
  <c r="E101" i="10" s="1"/>
  <c r="F101" i="58"/>
  <c r="D101" i="58"/>
  <c r="C101" i="58" s="1"/>
  <c r="F100" i="58"/>
  <c r="G100" i="58" s="1"/>
  <c r="E100" i="10" s="1"/>
  <c r="D100" i="58"/>
  <c r="C100" i="58"/>
  <c r="B100" i="58"/>
  <c r="G99" i="58"/>
  <c r="E99" i="10" s="1"/>
  <c r="F99" i="58"/>
  <c r="D99" i="58"/>
  <c r="C99" i="58" s="1"/>
  <c r="F98" i="58"/>
  <c r="G98" i="58" s="1"/>
  <c r="E98" i="10" s="1"/>
  <c r="D98" i="58"/>
  <c r="C98" i="58"/>
  <c r="B98" i="58"/>
  <c r="G97" i="58"/>
  <c r="E97" i="10" s="1"/>
  <c r="F97" i="58"/>
  <c r="D97" i="58"/>
  <c r="C97" i="58" s="1"/>
  <c r="F96" i="58"/>
  <c r="G96" i="58" s="1"/>
  <c r="E96" i="10" s="1"/>
  <c r="D96" i="58"/>
  <c r="C96" i="58"/>
  <c r="B96" i="58"/>
  <c r="G95" i="58"/>
  <c r="E95" i="10" s="1"/>
  <c r="F95" i="58"/>
  <c r="D95" i="58"/>
  <c r="C95" i="58" s="1"/>
  <c r="F94" i="58"/>
  <c r="G94" i="58" s="1"/>
  <c r="E94" i="10" s="1"/>
  <c r="D94" i="58"/>
  <c r="C94" i="58"/>
  <c r="B94" i="58"/>
  <c r="G93" i="58"/>
  <c r="E93" i="10" s="1"/>
  <c r="F93" i="58"/>
  <c r="D93" i="58"/>
  <c r="C93" i="58" s="1"/>
  <c r="F92" i="58"/>
  <c r="G92" i="58" s="1"/>
  <c r="E92" i="10" s="1"/>
  <c r="D92" i="58"/>
  <c r="C92" i="58"/>
  <c r="B92" i="58"/>
  <c r="G91" i="58"/>
  <c r="E91" i="10" s="1"/>
  <c r="F91" i="58"/>
  <c r="D91" i="58"/>
  <c r="C91" i="58" s="1"/>
  <c r="F90" i="58"/>
  <c r="G90" i="58" s="1"/>
  <c r="E90" i="10" s="1"/>
  <c r="D90" i="58"/>
  <c r="C90" i="58"/>
  <c r="B90" i="58"/>
  <c r="G89" i="58"/>
  <c r="E89" i="10" s="1"/>
  <c r="F89" i="58"/>
  <c r="D89" i="58"/>
  <c r="C89" i="58" s="1"/>
  <c r="F88" i="58"/>
  <c r="G88" i="58" s="1"/>
  <c r="E88" i="10" s="1"/>
  <c r="D88" i="58"/>
  <c r="C88" i="58"/>
  <c r="B88" i="58"/>
  <c r="G87" i="58"/>
  <c r="E87" i="10" s="1"/>
  <c r="F87" i="58"/>
  <c r="D87" i="58"/>
  <c r="C87" i="58" s="1"/>
  <c r="F86" i="58"/>
  <c r="G86" i="58" s="1"/>
  <c r="E86" i="10" s="1"/>
  <c r="D86" i="58"/>
  <c r="C86" i="58"/>
  <c r="B86" i="58"/>
  <c r="G85" i="58"/>
  <c r="E85" i="10" s="1"/>
  <c r="F85" i="58"/>
  <c r="D85" i="58"/>
  <c r="C85" i="58" s="1"/>
  <c r="F84" i="58"/>
  <c r="G84" i="58" s="1"/>
  <c r="E84" i="10" s="1"/>
  <c r="D84" i="58"/>
  <c r="C84" i="58"/>
  <c r="B84" i="58"/>
  <c r="G83" i="58"/>
  <c r="E83" i="10" s="1"/>
  <c r="F83" i="58"/>
  <c r="D83" i="58"/>
  <c r="C83" i="58" s="1"/>
  <c r="F82" i="58"/>
  <c r="G82" i="58" s="1"/>
  <c r="E82" i="10" s="1"/>
  <c r="D82" i="58"/>
  <c r="C82" i="58"/>
  <c r="B82" i="58"/>
  <c r="G81" i="58"/>
  <c r="E81" i="10" s="1"/>
  <c r="F81" i="58"/>
  <c r="D81" i="58"/>
  <c r="C81" i="58" s="1"/>
  <c r="F80" i="58"/>
  <c r="G80" i="58" s="1"/>
  <c r="E80" i="10" s="1"/>
  <c r="D80" i="58"/>
  <c r="C80" i="58"/>
  <c r="B80" i="58"/>
  <c r="G79" i="58"/>
  <c r="E79" i="10" s="1"/>
  <c r="F79" i="58"/>
  <c r="D79" i="58"/>
  <c r="C79" i="58" s="1"/>
  <c r="F78" i="58"/>
  <c r="G78" i="58" s="1"/>
  <c r="E78" i="10" s="1"/>
  <c r="D78" i="58"/>
  <c r="C78" i="58"/>
  <c r="B78" i="58"/>
  <c r="G77" i="58"/>
  <c r="E77" i="10" s="1"/>
  <c r="F77" i="58"/>
  <c r="D77" i="58"/>
  <c r="C77" i="58" s="1"/>
  <c r="F76" i="58"/>
  <c r="G76" i="58" s="1"/>
  <c r="E76" i="10" s="1"/>
  <c r="D76" i="58"/>
  <c r="C76" i="58"/>
  <c r="B76" i="58"/>
  <c r="G75" i="58"/>
  <c r="E75" i="10" s="1"/>
  <c r="F75" i="58"/>
  <c r="D75" i="58"/>
  <c r="C75" i="58" s="1"/>
  <c r="F74" i="58"/>
  <c r="G74" i="58" s="1"/>
  <c r="E74" i="10" s="1"/>
  <c r="D74" i="58"/>
  <c r="C74" i="58"/>
  <c r="B74" i="58"/>
  <c r="G73" i="58"/>
  <c r="E73" i="10" s="1"/>
  <c r="F73" i="58"/>
  <c r="D73" i="58"/>
  <c r="C73" i="58" s="1"/>
  <c r="F72" i="58"/>
  <c r="G72" i="58" s="1"/>
  <c r="E72" i="10" s="1"/>
  <c r="D72" i="58"/>
  <c r="C72" i="58"/>
  <c r="B72" i="58"/>
  <c r="G71" i="58"/>
  <c r="E71" i="10" s="1"/>
  <c r="F71" i="58"/>
  <c r="D71" i="58"/>
  <c r="C71" i="58" s="1"/>
  <c r="F70" i="58"/>
  <c r="G70" i="58" s="1"/>
  <c r="E70" i="10" s="1"/>
  <c r="D70" i="58"/>
  <c r="C70" i="58"/>
  <c r="B70" i="58"/>
  <c r="G69" i="58"/>
  <c r="E69" i="10" s="1"/>
  <c r="F69" i="58"/>
  <c r="D69" i="58"/>
  <c r="C69" i="58" s="1"/>
  <c r="F68" i="58"/>
  <c r="G68" i="58" s="1"/>
  <c r="E68" i="10" s="1"/>
  <c r="D68" i="58"/>
  <c r="C68" i="58"/>
  <c r="B68" i="58"/>
  <c r="G67" i="58"/>
  <c r="E67" i="10" s="1"/>
  <c r="F67" i="58"/>
  <c r="D67" i="58"/>
  <c r="C67" i="58" s="1"/>
  <c r="F66" i="58"/>
  <c r="G66" i="58" s="1"/>
  <c r="E66" i="10" s="1"/>
  <c r="D66" i="58"/>
  <c r="C66" i="58"/>
  <c r="B66" i="58"/>
  <c r="F65" i="58"/>
  <c r="G65" i="58" s="1"/>
  <c r="E65" i="10" s="1"/>
  <c r="D65" i="58"/>
  <c r="C65" i="58"/>
  <c r="B65" i="58"/>
  <c r="G64" i="58"/>
  <c r="E64" i="10" s="1"/>
  <c r="F64" i="58"/>
  <c r="D64" i="58"/>
  <c r="C64" i="58" s="1"/>
  <c r="B64" i="58"/>
  <c r="F63" i="58"/>
  <c r="G63" i="58" s="1"/>
  <c r="E63" i="10" s="1"/>
  <c r="D63" i="58"/>
  <c r="C63" i="58"/>
  <c r="B63" i="58"/>
  <c r="G62" i="58"/>
  <c r="E62" i="10" s="1"/>
  <c r="F62" i="58"/>
  <c r="D62" i="58"/>
  <c r="C62" i="58" s="1"/>
  <c r="B62" i="58"/>
  <c r="F61" i="58"/>
  <c r="G61" i="58" s="1"/>
  <c r="E61" i="10" s="1"/>
  <c r="D61" i="58"/>
  <c r="C61" i="58"/>
  <c r="B61" i="58"/>
  <c r="G60" i="58"/>
  <c r="E60" i="10" s="1"/>
  <c r="F60" i="58"/>
  <c r="D60" i="58"/>
  <c r="C60" i="58" s="1"/>
  <c r="B60" i="58"/>
  <c r="F59" i="58"/>
  <c r="G59" i="58" s="1"/>
  <c r="E59" i="10" s="1"/>
  <c r="D59" i="58"/>
  <c r="C59" i="58"/>
  <c r="B59" i="58"/>
  <c r="G58" i="58"/>
  <c r="E58" i="10" s="1"/>
  <c r="F58" i="58"/>
  <c r="D58" i="58"/>
  <c r="C58" i="58" s="1"/>
  <c r="B58" i="58"/>
  <c r="F57" i="58"/>
  <c r="G57" i="58" s="1"/>
  <c r="E57" i="10" s="1"/>
  <c r="D57" i="58"/>
  <c r="C57" i="58"/>
  <c r="B57" i="58"/>
  <c r="G56" i="58"/>
  <c r="E56" i="10" s="1"/>
  <c r="F56" i="58"/>
  <c r="D56" i="58"/>
  <c r="C56" i="58" s="1"/>
  <c r="B56" i="58"/>
  <c r="F55" i="58"/>
  <c r="G55" i="58" s="1"/>
  <c r="E55" i="10" s="1"/>
  <c r="D55" i="58"/>
  <c r="C55" i="58"/>
  <c r="B55" i="58"/>
  <c r="G54" i="58"/>
  <c r="E54" i="10" s="1"/>
  <c r="F54" i="58"/>
  <c r="D54" i="58"/>
  <c r="C54" i="58" s="1"/>
  <c r="B54" i="58"/>
  <c r="F53" i="58"/>
  <c r="G53" i="58" s="1"/>
  <c r="E53" i="10" s="1"/>
  <c r="D53" i="58"/>
  <c r="C53" i="58"/>
  <c r="B53" i="58"/>
  <c r="G52" i="58"/>
  <c r="E52" i="10" s="1"/>
  <c r="F52" i="58"/>
  <c r="D52" i="58"/>
  <c r="C52" i="58" s="1"/>
  <c r="B52" i="58"/>
  <c r="F51" i="58"/>
  <c r="G51" i="58" s="1"/>
  <c r="E51" i="10" s="1"/>
  <c r="D51" i="58"/>
  <c r="C51" i="58"/>
  <c r="B51" i="58"/>
  <c r="G50" i="58"/>
  <c r="E50" i="10" s="1"/>
  <c r="F50" i="58"/>
  <c r="D50" i="58"/>
  <c r="C50" i="58" s="1"/>
  <c r="B50" i="58"/>
  <c r="F49" i="58"/>
  <c r="G49" i="58" s="1"/>
  <c r="E49" i="10" s="1"/>
  <c r="D49" i="58"/>
  <c r="C49" i="58"/>
  <c r="B49" i="58"/>
  <c r="G48" i="58"/>
  <c r="E48" i="10" s="1"/>
  <c r="F48" i="58"/>
  <c r="D48" i="58"/>
  <c r="C48" i="58" s="1"/>
  <c r="B48" i="58"/>
  <c r="F47" i="58"/>
  <c r="G47" i="58" s="1"/>
  <c r="E47" i="10" s="1"/>
  <c r="D47" i="58"/>
  <c r="C47" i="58"/>
  <c r="B47" i="58"/>
  <c r="G46" i="58"/>
  <c r="E46" i="10" s="1"/>
  <c r="F46" i="58"/>
  <c r="D46" i="58"/>
  <c r="C46" i="58" s="1"/>
  <c r="B46" i="58"/>
  <c r="F45" i="58"/>
  <c r="G45" i="58" s="1"/>
  <c r="E45" i="10" s="1"/>
  <c r="D45" i="58"/>
  <c r="C45" i="58"/>
  <c r="B45" i="58"/>
  <c r="G44" i="58"/>
  <c r="E44" i="10" s="1"/>
  <c r="F44" i="58"/>
  <c r="D44" i="58"/>
  <c r="C44" i="58" s="1"/>
  <c r="B44" i="58"/>
  <c r="F43" i="58"/>
  <c r="G43" i="58" s="1"/>
  <c r="E43" i="10" s="1"/>
  <c r="D43" i="58"/>
  <c r="C43" i="58"/>
  <c r="B43" i="58"/>
  <c r="G42" i="58"/>
  <c r="E42" i="10" s="1"/>
  <c r="F42" i="58"/>
  <c r="D42" i="58"/>
  <c r="C42" i="58" s="1"/>
  <c r="B42" i="58"/>
  <c r="F41" i="58"/>
  <c r="G41" i="58" s="1"/>
  <c r="E41" i="10" s="1"/>
  <c r="D41" i="58"/>
  <c r="C41" i="58"/>
  <c r="B41" i="58"/>
  <c r="G40" i="58"/>
  <c r="E40" i="10" s="1"/>
  <c r="F40" i="58"/>
  <c r="D40" i="58"/>
  <c r="C40" i="58" s="1"/>
  <c r="B40" i="58"/>
  <c r="F39" i="58"/>
  <c r="G39" i="58" s="1"/>
  <c r="E39" i="10" s="1"/>
  <c r="D39" i="58"/>
  <c r="C39" i="58"/>
  <c r="B39" i="58"/>
  <c r="G38" i="58"/>
  <c r="E38" i="10" s="1"/>
  <c r="F38" i="58"/>
  <c r="D38" i="58"/>
  <c r="C38" i="58" s="1"/>
  <c r="B38" i="58"/>
  <c r="F37" i="58"/>
  <c r="G37" i="58" s="1"/>
  <c r="E37" i="10" s="1"/>
  <c r="D37" i="58"/>
  <c r="C37" i="58"/>
  <c r="B37" i="58"/>
  <c r="G36" i="58"/>
  <c r="E36" i="10" s="1"/>
  <c r="F36" i="58"/>
  <c r="D36" i="58"/>
  <c r="C36" i="58" s="1"/>
  <c r="B36" i="58"/>
  <c r="F35" i="58"/>
  <c r="G35" i="58" s="1"/>
  <c r="E35" i="10" s="1"/>
  <c r="D35" i="58"/>
  <c r="C35" i="58"/>
  <c r="B35" i="58"/>
  <c r="G34" i="58"/>
  <c r="E34" i="10" s="1"/>
  <c r="F34" i="58"/>
  <c r="D34" i="58"/>
  <c r="C34" i="58" s="1"/>
  <c r="B34" i="58"/>
  <c r="F33" i="58"/>
  <c r="G33" i="58" s="1"/>
  <c r="E33" i="10" s="1"/>
  <c r="D33" i="58"/>
  <c r="C33" i="58"/>
  <c r="B33" i="58"/>
  <c r="G32" i="58"/>
  <c r="E32" i="10" s="1"/>
  <c r="F32" i="58"/>
  <c r="D32" i="58"/>
  <c r="C32" i="58" s="1"/>
  <c r="B32" i="58"/>
  <c r="F31" i="58"/>
  <c r="G31" i="58" s="1"/>
  <c r="E31" i="10" s="1"/>
  <c r="D31" i="58"/>
  <c r="C31" i="58"/>
  <c r="B31" i="58"/>
  <c r="G30" i="58"/>
  <c r="E30" i="10" s="1"/>
  <c r="F30" i="58"/>
  <c r="D30" i="58"/>
  <c r="C30" i="58" s="1"/>
  <c r="B30" i="58"/>
  <c r="F29" i="58"/>
  <c r="G29" i="58" s="1"/>
  <c r="E29" i="10" s="1"/>
  <c r="D29" i="58"/>
  <c r="C29" i="58"/>
  <c r="B29" i="58"/>
  <c r="G28" i="58"/>
  <c r="E28" i="10" s="1"/>
  <c r="F28" i="58"/>
  <c r="D28" i="58"/>
  <c r="C28" i="58" s="1"/>
  <c r="B28" i="58"/>
  <c r="F27" i="58"/>
  <c r="G27" i="58" s="1"/>
  <c r="E27" i="10" s="1"/>
  <c r="D27" i="58"/>
  <c r="C27" i="58"/>
  <c r="B27" i="58"/>
  <c r="G26" i="58"/>
  <c r="E26" i="10" s="1"/>
  <c r="F26" i="58"/>
  <c r="D26" i="58"/>
  <c r="C26" i="58" s="1"/>
  <c r="B26" i="58"/>
  <c r="F25" i="58"/>
  <c r="G25" i="58" s="1"/>
  <c r="E25" i="10" s="1"/>
  <c r="D25" i="58"/>
  <c r="C25" i="58"/>
  <c r="B25" i="58"/>
  <c r="G24" i="58"/>
  <c r="E24" i="10" s="1"/>
  <c r="F24" i="58"/>
  <c r="D24" i="58"/>
  <c r="C24" i="58" s="1"/>
  <c r="B24" i="58"/>
  <c r="F23" i="58"/>
  <c r="G23" i="58" s="1"/>
  <c r="E23" i="10" s="1"/>
  <c r="D23" i="58"/>
  <c r="C23" i="58"/>
  <c r="B23" i="58"/>
  <c r="G22" i="58"/>
  <c r="E22" i="10" s="1"/>
  <c r="F22" i="58"/>
  <c r="D22" i="58"/>
  <c r="C22" i="58" s="1"/>
  <c r="B22" i="58"/>
  <c r="F21" i="58"/>
  <c r="G21" i="58" s="1"/>
  <c r="E21" i="10" s="1"/>
  <c r="D21" i="58"/>
  <c r="C21" i="58"/>
  <c r="B21" i="58"/>
  <c r="G20" i="58"/>
  <c r="E20" i="10" s="1"/>
  <c r="F20" i="58"/>
  <c r="D20" i="58"/>
  <c r="C20" i="58" s="1"/>
  <c r="B20" i="58"/>
  <c r="F19" i="58"/>
  <c r="G19" i="58" s="1"/>
  <c r="E19" i="10" s="1"/>
  <c r="D19" i="58"/>
  <c r="C19" i="58"/>
  <c r="B19" i="58"/>
  <c r="G18" i="58"/>
  <c r="E18" i="10" s="1"/>
  <c r="F18" i="58"/>
  <c r="D18" i="58"/>
  <c r="C18" i="58" s="1"/>
  <c r="B18" i="58"/>
  <c r="F17" i="58"/>
  <c r="G17" i="58" s="1"/>
  <c r="E17" i="10" s="1"/>
  <c r="D17" i="58"/>
  <c r="C17" i="58"/>
  <c r="B17" i="58"/>
  <c r="G16" i="58"/>
  <c r="E16" i="10" s="1"/>
  <c r="F16" i="58"/>
  <c r="D16" i="58"/>
  <c r="C16" i="58" s="1"/>
  <c r="B16" i="58"/>
  <c r="F15" i="58"/>
  <c r="G15" i="58" s="1"/>
  <c r="E15" i="10" s="1"/>
  <c r="D15" i="58"/>
  <c r="C15" i="58"/>
  <c r="B15" i="58"/>
  <c r="G14" i="58"/>
  <c r="E14" i="10" s="1"/>
  <c r="F14" i="58"/>
  <c r="D14" i="58"/>
  <c r="C14" i="58" s="1"/>
  <c r="B14" i="58"/>
  <c r="F13" i="58"/>
  <c r="G13" i="58" s="1"/>
  <c r="E13" i="10" s="1"/>
  <c r="D13" i="58"/>
  <c r="C13" i="58"/>
  <c r="B13" i="58"/>
  <c r="G12" i="58"/>
  <c r="E12" i="10" s="1"/>
  <c r="F12" i="58"/>
  <c r="D12" i="58"/>
  <c r="C12" i="58" s="1"/>
  <c r="B12" i="58"/>
  <c r="F11" i="58"/>
  <c r="G11" i="58" s="1"/>
  <c r="E11" i="10" s="1"/>
  <c r="D11" i="58"/>
  <c r="C11" i="58"/>
  <c r="B11" i="58"/>
  <c r="G10" i="58"/>
  <c r="E10" i="10" s="1"/>
  <c r="F10" i="58"/>
  <c r="D10" i="58"/>
  <c r="C10" i="58" s="1"/>
  <c r="B10" i="58"/>
  <c r="F9" i="58"/>
  <c r="G9" i="58" s="1"/>
  <c r="E9" i="10" s="1"/>
  <c r="D9" i="58"/>
  <c r="C9" i="58"/>
  <c r="B9" i="58"/>
  <c r="G8" i="58"/>
  <c r="E8" i="10" s="1"/>
  <c r="F8" i="58"/>
  <c r="D8" i="58"/>
  <c r="C8" i="58" s="1"/>
  <c r="B8" i="58"/>
  <c r="F7" i="58"/>
  <c r="G7" i="58" s="1"/>
  <c r="E7" i="10" s="1"/>
  <c r="D7" i="58"/>
  <c r="C7" i="58"/>
  <c r="B7" i="58"/>
  <c r="G6" i="58"/>
  <c r="E6" i="10" s="1"/>
  <c r="F6" i="58"/>
  <c r="D6" i="58"/>
  <c r="C6" i="58" s="1"/>
  <c r="B6" i="58"/>
  <c r="I1334" i="10"/>
  <c r="D1334" i="10"/>
  <c r="C1334" i="10"/>
  <c r="K1334" i="10" s="1"/>
  <c r="B1334" i="10"/>
  <c r="A1334" i="10"/>
  <c r="J1333" i="10"/>
  <c r="D1333" i="10"/>
  <c r="C1333" i="10"/>
  <c r="K1333" i="10" s="1"/>
  <c r="B1333" i="10"/>
  <c r="A1333" i="10"/>
  <c r="I1332" i="10"/>
  <c r="D1332" i="10"/>
  <c r="C1332" i="10"/>
  <c r="K1332" i="10" s="1"/>
  <c r="B1332" i="10"/>
  <c r="A1332" i="10"/>
  <c r="J1331" i="10"/>
  <c r="D1331" i="10"/>
  <c r="C1331" i="10"/>
  <c r="K1331" i="10" s="1"/>
  <c r="B1331" i="10"/>
  <c r="A1331" i="10"/>
  <c r="I1330" i="10"/>
  <c r="D1330" i="10"/>
  <c r="C1330" i="10"/>
  <c r="K1330" i="10" s="1"/>
  <c r="B1330" i="10"/>
  <c r="A1330" i="10"/>
  <c r="J1329" i="10"/>
  <c r="D1329" i="10"/>
  <c r="C1329" i="10"/>
  <c r="K1329" i="10" s="1"/>
  <c r="B1329" i="10"/>
  <c r="A1329" i="10"/>
  <c r="I1328" i="10"/>
  <c r="D1328" i="10"/>
  <c r="C1328" i="10"/>
  <c r="K1328" i="10" s="1"/>
  <c r="B1328" i="10"/>
  <c r="A1328" i="10"/>
  <c r="J1327" i="10"/>
  <c r="D1327" i="10"/>
  <c r="C1327" i="10"/>
  <c r="K1327" i="10" s="1"/>
  <c r="B1327" i="10"/>
  <c r="A1327" i="10"/>
  <c r="I1326" i="10"/>
  <c r="D1326" i="10"/>
  <c r="C1326" i="10"/>
  <c r="K1326" i="10" s="1"/>
  <c r="B1326" i="10"/>
  <c r="A1326" i="10"/>
  <c r="J1325" i="10"/>
  <c r="D1325" i="10"/>
  <c r="C1325" i="10"/>
  <c r="K1325" i="10" s="1"/>
  <c r="B1325" i="10"/>
  <c r="A1325" i="10"/>
  <c r="I1324" i="10"/>
  <c r="D1324" i="10"/>
  <c r="C1324" i="10"/>
  <c r="K1324" i="10" s="1"/>
  <c r="B1324" i="10"/>
  <c r="A1324" i="10"/>
  <c r="J1323" i="10"/>
  <c r="D1323" i="10"/>
  <c r="C1323" i="10"/>
  <c r="K1323" i="10" s="1"/>
  <c r="B1323" i="10"/>
  <c r="A1323" i="10"/>
  <c r="I1322" i="10"/>
  <c r="D1322" i="10"/>
  <c r="C1322" i="10"/>
  <c r="K1322" i="10" s="1"/>
  <c r="B1322" i="10"/>
  <c r="A1322" i="10"/>
  <c r="J1321" i="10"/>
  <c r="D1321" i="10"/>
  <c r="C1321" i="10"/>
  <c r="K1321" i="10" s="1"/>
  <c r="B1321" i="10"/>
  <c r="A1321" i="10"/>
  <c r="I1320" i="10"/>
  <c r="D1320" i="10"/>
  <c r="C1320" i="10"/>
  <c r="K1320" i="10" s="1"/>
  <c r="B1320" i="10"/>
  <c r="A1320" i="10"/>
  <c r="J1319" i="10"/>
  <c r="D1319" i="10"/>
  <c r="C1319" i="10"/>
  <c r="K1319" i="10" s="1"/>
  <c r="B1319" i="10"/>
  <c r="A1319" i="10"/>
  <c r="I1318" i="10"/>
  <c r="D1318" i="10"/>
  <c r="C1318" i="10"/>
  <c r="K1318" i="10" s="1"/>
  <c r="B1318" i="10"/>
  <c r="A1318" i="10"/>
  <c r="J1317" i="10"/>
  <c r="D1317" i="10"/>
  <c r="C1317" i="10"/>
  <c r="K1317" i="10" s="1"/>
  <c r="B1317" i="10"/>
  <c r="A1317" i="10"/>
  <c r="I1316" i="10"/>
  <c r="D1316" i="10"/>
  <c r="C1316" i="10"/>
  <c r="K1316" i="10" s="1"/>
  <c r="B1316" i="10"/>
  <c r="A1316" i="10"/>
  <c r="J1315" i="10"/>
  <c r="D1315" i="10"/>
  <c r="C1315" i="10"/>
  <c r="K1315" i="10" s="1"/>
  <c r="B1315" i="10"/>
  <c r="A1315" i="10"/>
  <c r="I1314" i="10"/>
  <c r="D1314" i="10"/>
  <c r="C1314" i="10"/>
  <c r="K1314" i="10" s="1"/>
  <c r="B1314" i="10"/>
  <c r="A1314" i="10"/>
  <c r="J1313" i="10"/>
  <c r="D1313" i="10"/>
  <c r="C1313" i="10"/>
  <c r="K1313" i="10" s="1"/>
  <c r="B1313" i="10"/>
  <c r="A1313" i="10"/>
  <c r="I1312" i="10"/>
  <c r="D1312" i="10"/>
  <c r="C1312" i="10"/>
  <c r="K1312" i="10" s="1"/>
  <c r="B1312" i="10"/>
  <c r="A1312" i="10"/>
  <c r="J1311" i="10"/>
  <c r="D1311" i="10"/>
  <c r="C1311" i="10"/>
  <c r="K1311" i="10" s="1"/>
  <c r="B1311" i="10"/>
  <c r="A1311" i="10"/>
  <c r="I1310" i="10"/>
  <c r="D1310" i="10"/>
  <c r="C1310" i="10"/>
  <c r="K1310" i="10" s="1"/>
  <c r="B1310" i="10"/>
  <c r="A1310" i="10"/>
  <c r="J1309" i="10"/>
  <c r="D1309" i="10"/>
  <c r="C1309" i="10"/>
  <c r="K1309" i="10" s="1"/>
  <c r="B1309" i="10"/>
  <c r="A1309" i="10"/>
  <c r="I1308" i="10"/>
  <c r="D1308" i="10"/>
  <c r="C1308" i="10"/>
  <c r="K1308" i="10" s="1"/>
  <c r="B1308" i="10"/>
  <c r="A1308" i="10"/>
  <c r="J1307" i="10"/>
  <c r="D1307" i="10"/>
  <c r="C1307" i="10"/>
  <c r="K1307" i="10" s="1"/>
  <c r="B1307" i="10"/>
  <c r="A1307" i="10"/>
  <c r="I1306" i="10"/>
  <c r="D1306" i="10"/>
  <c r="C1306" i="10"/>
  <c r="K1306" i="10" s="1"/>
  <c r="B1306" i="10"/>
  <c r="A1306" i="10"/>
  <c r="J1305" i="10"/>
  <c r="D1305" i="10"/>
  <c r="C1305" i="10"/>
  <c r="K1305" i="10" s="1"/>
  <c r="B1305" i="10"/>
  <c r="A1305" i="10"/>
  <c r="I1304" i="10"/>
  <c r="D1304" i="10"/>
  <c r="C1304" i="10"/>
  <c r="K1304" i="10" s="1"/>
  <c r="B1304" i="10"/>
  <c r="A1304" i="10"/>
  <c r="J1303" i="10"/>
  <c r="D1303" i="10"/>
  <c r="C1303" i="10"/>
  <c r="K1303" i="10" s="1"/>
  <c r="B1303" i="10"/>
  <c r="A1303" i="10"/>
  <c r="I1302" i="10"/>
  <c r="D1302" i="10"/>
  <c r="C1302" i="10"/>
  <c r="K1302" i="10" s="1"/>
  <c r="B1302" i="10"/>
  <c r="A1302" i="10"/>
  <c r="J1301" i="10"/>
  <c r="D1301" i="10"/>
  <c r="C1301" i="10"/>
  <c r="K1301" i="10" s="1"/>
  <c r="B1301" i="10"/>
  <c r="A1301" i="10"/>
  <c r="I1300" i="10"/>
  <c r="D1300" i="10"/>
  <c r="C1300" i="10"/>
  <c r="K1300" i="10" s="1"/>
  <c r="B1300" i="10"/>
  <c r="A1300" i="10"/>
  <c r="J1299" i="10"/>
  <c r="D1299" i="10"/>
  <c r="C1299" i="10"/>
  <c r="K1299" i="10" s="1"/>
  <c r="B1299" i="10"/>
  <c r="A1299" i="10"/>
  <c r="I1298" i="10"/>
  <c r="D1298" i="10"/>
  <c r="C1298" i="10"/>
  <c r="K1298" i="10" s="1"/>
  <c r="B1298" i="10"/>
  <c r="A1298" i="10"/>
  <c r="J1297" i="10"/>
  <c r="D1297" i="10"/>
  <c r="C1297" i="10"/>
  <c r="K1297" i="10" s="1"/>
  <c r="B1297" i="10"/>
  <c r="A1297" i="10"/>
  <c r="I1296" i="10"/>
  <c r="D1296" i="10"/>
  <c r="C1296" i="10"/>
  <c r="K1296" i="10" s="1"/>
  <c r="B1296" i="10"/>
  <c r="A1296" i="10"/>
  <c r="J1295" i="10"/>
  <c r="D1295" i="10"/>
  <c r="C1295" i="10"/>
  <c r="K1295" i="10" s="1"/>
  <c r="B1295" i="10"/>
  <c r="A1295" i="10"/>
  <c r="I1294" i="10"/>
  <c r="D1294" i="10"/>
  <c r="C1294" i="10"/>
  <c r="K1294" i="10" s="1"/>
  <c r="B1294" i="10"/>
  <c r="A1294" i="10"/>
  <c r="J1293" i="10"/>
  <c r="D1293" i="10"/>
  <c r="C1293" i="10"/>
  <c r="K1293" i="10" s="1"/>
  <c r="B1293" i="10"/>
  <c r="A1293" i="10"/>
  <c r="I1292" i="10"/>
  <c r="D1292" i="10"/>
  <c r="C1292" i="10"/>
  <c r="K1292" i="10" s="1"/>
  <c r="B1292" i="10"/>
  <c r="A1292" i="10"/>
  <c r="J1291" i="10"/>
  <c r="D1291" i="10"/>
  <c r="C1291" i="10"/>
  <c r="K1291" i="10" s="1"/>
  <c r="B1291" i="10"/>
  <c r="A1291" i="10"/>
  <c r="I1290" i="10"/>
  <c r="D1290" i="10"/>
  <c r="C1290" i="10"/>
  <c r="K1290" i="10" s="1"/>
  <c r="B1290" i="10"/>
  <c r="A1290" i="10"/>
  <c r="J1289" i="10"/>
  <c r="D1289" i="10"/>
  <c r="C1289" i="10"/>
  <c r="K1289" i="10" s="1"/>
  <c r="B1289" i="10"/>
  <c r="A1289" i="10"/>
  <c r="I1288" i="10"/>
  <c r="D1288" i="10"/>
  <c r="C1288" i="10"/>
  <c r="K1288" i="10" s="1"/>
  <c r="B1288" i="10"/>
  <c r="A1288" i="10"/>
  <c r="J1287" i="10"/>
  <c r="D1287" i="10"/>
  <c r="C1287" i="10"/>
  <c r="K1287" i="10" s="1"/>
  <c r="B1287" i="10"/>
  <c r="A1287" i="10"/>
  <c r="I1286" i="10"/>
  <c r="D1286" i="10"/>
  <c r="C1286" i="10"/>
  <c r="K1286" i="10" s="1"/>
  <c r="B1286" i="10"/>
  <c r="A1286" i="10"/>
  <c r="J1285" i="10"/>
  <c r="D1285" i="10"/>
  <c r="C1285" i="10"/>
  <c r="K1285" i="10" s="1"/>
  <c r="B1285" i="10"/>
  <c r="A1285" i="10"/>
  <c r="I1284" i="10"/>
  <c r="D1284" i="10"/>
  <c r="C1284" i="10"/>
  <c r="K1284" i="10" s="1"/>
  <c r="B1284" i="10"/>
  <c r="A1284" i="10"/>
  <c r="J1283" i="10"/>
  <c r="D1283" i="10"/>
  <c r="C1283" i="10"/>
  <c r="K1283" i="10" s="1"/>
  <c r="B1283" i="10"/>
  <c r="A1283" i="10"/>
  <c r="I1282" i="10"/>
  <c r="D1282" i="10"/>
  <c r="C1282" i="10"/>
  <c r="K1282" i="10" s="1"/>
  <c r="B1282" i="10"/>
  <c r="A1282" i="10"/>
  <c r="J1281" i="10"/>
  <c r="D1281" i="10"/>
  <c r="C1281" i="10"/>
  <c r="K1281" i="10" s="1"/>
  <c r="B1281" i="10"/>
  <c r="A1281" i="10"/>
  <c r="I1280" i="10"/>
  <c r="D1280" i="10"/>
  <c r="C1280" i="10"/>
  <c r="K1280" i="10" s="1"/>
  <c r="B1280" i="10"/>
  <c r="A1280" i="10"/>
  <c r="J1279" i="10"/>
  <c r="D1279" i="10"/>
  <c r="C1279" i="10"/>
  <c r="K1279" i="10" s="1"/>
  <c r="B1279" i="10"/>
  <c r="A1279" i="10"/>
  <c r="I1278" i="10"/>
  <c r="D1278" i="10"/>
  <c r="C1278" i="10"/>
  <c r="K1278" i="10" s="1"/>
  <c r="B1278" i="10"/>
  <c r="A1278" i="10"/>
  <c r="J1277" i="10"/>
  <c r="D1277" i="10"/>
  <c r="C1277" i="10"/>
  <c r="K1277" i="10" s="1"/>
  <c r="B1277" i="10"/>
  <c r="A1277" i="10"/>
  <c r="I1276" i="10"/>
  <c r="D1276" i="10"/>
  <c r="C1276" i="10"/>
  <c r="K1276" i="10" s="1"/>
  <c r="B1276" i="10"/>
  <c r="A1276" i="10"/>
  <c r="J1275" i="10"/>
  <c r="D1275" i="10"/>
  <c r="C1275" i="10"/>
  <c r="K1275" i="10" s="1"/>
  <c r="B1275" i="10"/>
  <c r="A1275" i="10"/>
  <c r="I1274" i="10"/>
  <c r="D1274" i="10"/>
  <c r="C1274" i="10"/>
  <c r="K1274" i="10" s="1"/>
  <c r="B1274" i="10"/>
  <c r="A1274" i="10"/>
  <c r="J1273" i="10"/>
  <c r="D1273" i="10"/>
  <c r="C1273" i="10"/>
  <c r="K1273" i="10" s="1"/>
  <c r="B1273" i="10"/>
  <c r="A1273" i="10"/>
  <c r="I1272" i="10"/>
  <c r="D1272" i="10"/>
  <c r="C1272" i="10"/>
  <c r="K1272" i="10" s="1"/>
  <c r="B1272" i="10"/>
  <c r="A1272" i="10"/>
  <c r="J1271" i="10"/>
  <c r="D1271" i="10"/>
  <c r="C1271" i="10"/>
  <c r="K1271" i="10" s="1"/>
  <c r="B1271" i="10"/>
  <c r="A1271" i="10"/>
  <c r="I1270" i="10"/>
  <c r="D1270" i="10"/>
  <c r="C1270" i="10"/>
  <c r="K1270" i="10" s="1"/>
  <c r="B1270" i="10"/>
  <c r="A1270" i="10"/>
  <c r="J1269" i="10"/>
  <c r="D1269" i="10"/>
  <c r="C1269" i="10"/>
  <c r="K1269" i="10" s="1"/>
  <c r="B1269" i="10"/>
  <c r="A1269" i="10"/>
  <c r="I1268" i="10"/>
  <c r="D1268" i="10"/>
  <c r="C1268" i="10"/>
  <c r="K1268" i="10" s="1"/>
  <c r="B1268" i="10"/>
  <c r="A1268" i="10"/>
  <c r="J1267" i="10"/>
  <c r="D1267" i="10"/>
  <c r="C1267" i="10"/>
  <c r="K1267" i="10" s="1"/>
  <c r="B1267" i="10"/>
  <c r="A1267" i="10"/>
  <c r="I1266" i="10"/>
  <c r="D1266" i="10"/>
  <c r="C1266" i="10"/>
  <c r="K1266" i="10" s="1"/>
  <c r="B1266" i="10"/>
  <c r="A1266" i="10"/>
  <c r="J1265" i="10"/>
  <c r="D1265" i="10"/>
  <c r="C1265" i="10"/>
  <c r="K1265" i="10" s="1"/>
  <c r="B1265" i="10"/>
  <c r="A1265" i="10"/>
  <c r="I1264" i="10"/>
  <c r="D1264" i="10"/>
  <c r="C1264" i="10"/>
  <c r="K1264" i="10" s="1"/>
  <c r="B1264" i="10"/>
  <c r="A1264" i="10"/>
  <c r="J1263" i="10"/>
  <c r="D1263" i="10"/>
  <c r="C1263" i="10"/>
  <c r="K1263" i="10" s="1"/>
  <c r="B1263" i="10"/>
  <c r="A1263" i="10"/>
  <c r="I1262" i="10"/>
  <c r="D1262" i="10"/>
  <c r="C1262" i="10"/>
  <c r="K1262" i="10" s="1"/>
  <c r="B1262" i="10"/>
  <c r="A1262" i="10"/>
  <c r="J1261" i="10"/>
  <c r="D1261" i="10"/>
  <c r="C1261" i="10"/>
  <c r="K1261" i="10" s="1"/>
  <c r="B1261" i="10"/>
  <c r="A1261" i="10"/>
  <c r="I1260" i="10"/>
  <c r="D1260" i="10"/>
  <c r="C1260" i="10"/>
  <c r="K1260" i="10" s="1"/>
  <c r="B1260" i="10"/>
  <c r="A1260" i="10"/>
  <c r="J1259" i="10"/>
  <c r="D1259" i="10"/>
  <c r="C1259" i="10"/>
  <c r="K1259" i="10" s="1"/>
  <c r="B1259" i="10"/>
  <c r="A1259" i="10"/>
  <c r="I1258" i="10"/>
  <c r="D1258" i="10"/>
  <c r="C1258" i="10"/>
  <c r="K1258" i="10" s="1"/>
  <c r="B1258" i="10"/>
  <c r="A1258" i="10"/>
  <c r="J1257" i="10"/>
  <c r="D1257" i="10"/>
  <c r="C1257" i="10"/>
  <c r="K1257" i="10" s="1"/>
  <c r="B1257" i="10"/>
  <c r="A1257" i="10"/>
  <c r="I1256" i="10"/>
  <c r="D1256" i="10"/>
  <c r="C1256" i="10"/>
  <c r="K1256" i="10" s="1"/>
  <c r="B1256" i="10"/>
  <c r="A1256" i="10"/>
  <c r="J1255" i="10"/>
  <c r="D1255" i="10"/>
  <c r="C1255" i="10"/>
  <c r="K1255" i="10" s="1"/>
  <c r="B1255" i="10"/>
  <c r="A1255" i="10"/>
  <c r="I1254" i="10"/>
  <c r="D1254" i="10"/>
  <c r="C1254" i="10"/>
  <c r="K1254" i="10" s="1"/>
  <c r="B1254" i="10"/>
  <c r="A1254" i="10"/>
  <c r="J1253" i="10"/>
  <c r="D1253" i="10"/>
  <c r="C1253" i="10"/>
  <c r="K1253" i="10" s="1"/>
  <c r="B1253" i="10"/>
  <c r="A1253" i="10"/>
  <c r="I1252" i="10"/>
  <c r="D1252" i="10"/>
  <c r="C1252" i="10"/>
  <c r="K1252" i="10" s="1"/>
  <c r="B1252" i="10"/>
  <c r="A1252" i="10"/>
  <c r="J1251" i="10"/>
  <c r="D1251" i="10"/>
  <c r="C1251" i="10"/>
  <c r="K1251" i="10" s="1"/>
  <c r="B1251" i="10"/>
  <c r="A1251" i="10"/>
  <c r="I1250" i="10"/>
  <c r="D1250" i="10"/>
  <c r="C1250" i="10"/>
  <c r="K1250" i="10" s="1"/>
  <c r="B1250" i="10"/>
  <c r="A1250" i="10"/>
  <c r="J1249" i="10"/>
  <c r="D1249" i="10"/>
  <c r="C1249" i="10"/>
  <c r="K1249" i="10" s="1"/>
  <c r="B1249" i="10"/>
  <c r="A1249" i="10"/>
  <c r="I1248" i="10"/>
  <c r="D1248" i="10"/>
  <c r="C1248" i="10"/>
  <c r="K1248" i="10" s="1"/>
  <c r="B1248" i="10"/>
  <c r="A1248" i="10"/>
  <c r="J1247" i="10"/>
  <c r="D1247" i="10"/>
  <c r="C1247" i="10"/>
  <c r="K1247" i="10" s="1"/>
  <c r="B1247" i="10"/>
  <c r="A1247" i="10"/>
  <c r="I1246" i="10"/>
  <c r="D1246" i="10"/>
  <c r="C1246" i="10"/>
  <c r="K1246" i="10" s="1"/>
  <c r="B1246" i="10"/>
  <c r="A1246" i="10"/>
  <c r="J1245" i="10"/>
  <c r="D1245" i="10"/>
  <c r="C1245" i="10"/>
  <c r="K1245" i="10" s="1"/>
  <c r="B1245" i="10"/>
  <c r="A1245" i="10"/>
  <c r="I1244" i="10"/>
  <c r="D1244" i="10"/>
  <c r="C1244" i="10"/>
  <c r="K1244" i="10" s="1"/>
  <c r="B1244" i="10"/>
  <c r="A1244" i="10"/>
  <c r="J1243" i="10"/>
  <c r="D1243" i="10"/>
  <c r="C1243" i="10"/>
  <c r="K1243" i="10" s="1"/>
  <c r="B1243" i="10"/>
  <c r="A1243" i="10"/>
  <c r="I1242" i="10"/>
  <c r="D1242" i="10"/>
  <c r="C1242" i="10"/>
  <c r="K1242" i="10" s="1"/>
  <c r="B1242" i="10"/>
  <c r="A1242" i="10"/>
  <c r="J1241" i="10"/>
  <c r="D1241" i="10"/>
  <c r="C1241" i="10"/>
  <c r="K1241" i="10" s="1"/>
  <c r="B1241" i="10"/>
  <c r="A1241" i="10"/>
  <c r="I1240" i="10"/>
  <c r="D1240" i="10"/>
  <c r="C1240" i="10"/>
  <c r="K1240" i="10" s="1"/>
  <c r="B1240" i="10"/>
  <c r="A1240" i="10"/>
  <c r="J1239" i="10"/>
  <c r="D1239" i="10"/>
  <c r="C1239" i="10"/>
  <c r="K1239" i="10" s="1"/>
  <c r="B1239" i="10"/>
  <c r="A1239" i="10"/>
  <c r="I1238" i="10"/>
  <c r="D1238" i="10"/>
  <c r="C1238" i="10"/>
  <c r="K1238" i="10" s="1"/>
  <c r="B1238" i="10"/>
  <c r="A1238" i="10"/>
  <c r="J1237" i="10"/>
  <c r="D1237" i="10"/>
  <c r="C1237" i="10"/>
  <c r="K1237" i="10" s="1"/>
  <c r="B1237" i="10"/>
  <c r="A1237" i="10"/>
  <c r="I1236" i="10"/>
  <c r="D1236" i="10"/>
  <c r="C1236" i="10"/>
  <c r="K1236" i="10" s="1"/>
  <c r="B1236" i="10"/>
  <c r="A1236" i="10"/>
  <c r="J1235" i="10"/>
  <c r="D1235" i="10"/>
  <c r="C1235" i="10"/>
  <c r="K1235" i="10" s="1"/>
  <c r="B1235" i="10"/>
  <c r="A1235" i="10"/>
  <c r="I1234" i="10"/>
  <c r="D1234" i="10"/>
  <c r="C1234" i="10"/>
  <c r="K1234" i="10" s="1"/>
  <c r="B1234" i="10"/>
  <c r="A1234" i="10"/>
  <c r="J1233" i="10"/>
  <c r="D1233" i="10"/>
  <c r="C1233" i="10"/>
  <c r="K1233" i="10" s="1"/>
  <c r="B1233" i="10"/>
  <c r="A1233" i="10"/>
  <c r="I1232" i="10"/>
  <c r="D1232" i="10"/>
  <c r="C1232" i="10"/>
  <c r="K1232" i="10" s="1"/>
  <c r="B1232" i="10"/>
  <c r="A1232" i="10"/>
  <c r="J1231" i="10"/>
  <c r="D1231" i="10"/>
  <c r="C1231" i="10"/>
  <c r="K1231" i="10" s="1"/>
  <c r="B1231" i="10"/>
  <c r="A1231" i="10"/>
  <c r="I1230" i="10"/>
  <c r="D1230" i="10"/>
  <c r="C1230" i="10"/>
  <c r="K1230" i="10" s="1"/>
  <c r="B1230" i="10"/>
  <c r="A1230" i="10"/>
  <c r="J1229" i="10"/>
  <c r="D1229" i="10"/>
  <c r="C1229" i="10"/>
  <c r="K1229" i="10" s="1"/>
  <c r="B1229" i="10"/>
  <c r="A1229" i="10"/>
  <c r="I1228" i="10"/>
  <c r="D1228" i="10"/>
  <c r="C1228" i="10"/>
  <c r="K1228" i="10" s="1"/>
  <c r="B1228" i="10"/>
  <c r="A1228" i="10"/>
  <c r="J1227" i="10"/>
  <c r="D1227" i="10"/>
  <c r="C1227" i="10"/>
  <c r="K1227" i="10" s="1"/>
  <c r="B1227" i="10"/>
  <c r="A1227" i="10"/>
  <c r="I1226" i="10"/>
  <c r="D1226" i="10"/>
  <c r="C1226" i="10"/>
  <c r="K1226" i="10" s="1"/>
  <c r="B1226" i="10"/>
  <c r="A1226" i="10"/>
  <c r="J1225" i="10"/>
  <c r="D1225" i="10"/>
  <c r="C1225" i="10"/>
  <c r="K1225" i="10" s="1"/>
  <c r="B1225" i="10"/>
  <c r="A1225" i="10"/>
  <c r="I1224" i="10"/>
  <c r="D1224" i="10"/>
  <c r="C1224" i="10"/>
  <c r="K1224" i="10" s="1"/>
  <c r="B1224" i="10"/>
  <c r="A1224" i="10"/>
  <c r="J1223" i="10"/>
  <c r="D1223" i="10"/>
  <c r="C1223" i="10"/>
  <c r="K1223" i="10" s="1"/>
  <c r="B1223" i="10"/>
  <c r="A1223" i="10"/>
  <c r="I1222" i="10"/>
  <c r="D1222" i="10"/>
  <c r="C1222" i="10"/>
  <c r="K1222" i="10" s="1"/>
  <c r="B1222" i="10"/>
  <c r="A1222" i="10"/>
  <c r="J1221" i="10"/>
  <c r="D1221" i="10"/>
  <c r="C1221" i="10"/>
  <c r="K1221" i="10" s="1"/>
  <c r="B1221" i="10"/>
  <c r="A1221" i="10"/>
  <c r="I1220" i="10"/>
  <c r="D1220" i="10"/>
  <c r="C1220" i="10"/>
  <c r="K1220" i="10" s="1"/>
  <c r="B1220" i="10"/>
  <c r="A1220" i="10"/>
  <c r="J1219" i="10"/>
  <c r="D1219" i="10"/>
  <c r="C1219" i="10"/>
  <c r="K1219" i="10" s="1"/>
  <c r="B1219" i="10"/>
  <c r="A1219" i="10"/>
  <c r="I1218" i="10"/>
  <c r="D1218" i="10"/>
  <c r="C1218" i="10"/>
  <c r="K1218" i="10" s="1"/>
  <c r="B1218" i="10"/>
  <c r="A1218" i="10"/>
  <c r="J1217" i="10"/>
  <c r="D1217" i="10"/>
  <c r="C1217" i="10"/>
  <c r="K1217" i="10" s="1"/>
  <c r="B1217" i="10"/>
  <c r="A1217" i="10"/>
  <c r="I1216" i="10"/>
  <c r="D1216" i="10"/>
  <c r="C1216" i="10"/>
  <c r="K1216" i="10" s="1"/>
  <c r="B1216" i="10"/>
  <c r="A1216" i="10"/>
  <c r="J1215" i="10"/>
  <c r="D1215" i="10"/>
  <c r="C1215" i="10"/>
  <c r="K1215" i="10" s="1"/>
  <c r="B1215" i="10"/>
  <c r="A1215" i="10"/>
  <c r="I1214" i="10"/>
  <c r="D1214" i="10"/>
  <c r="C1214" i="10"/>
  <c r="K1214" i="10" s="1"/>
  <c r="B1214" i="10"/>
  <c r="A1214" i="10"/>
  <c r="J1213" i="10"/>
  <c r="D1213" i="10"/>
  <c r="C1213" i="10"/>
  <c r="K1213" i="10" s="1"/>
  <c r="B1213" i="10"/>
  <c r="A1213" i="10"/>
  <c r="I1212" i="10"/>
  <c r="D1212" i="10"/>
  <c r="C1212" i="10"/>
  <c r="K1212" i="10" s="1"/>
  <c r="B1212" i="10"/>
  <c r="A1212" i="10"/>
  <c r="J1211" i="10"/>
  <c r="D1211" i="10"/>
  <c r="C1211" i="10"/>
  <c r="K1211" i="10" s="1"/>
  <c r="B1211" i="10"/>
  <c r="A1211" i="10"/>
  <c r="I1210" i="10"/>
  <c r="D1210" i="10"/>
  <c r="C1210" i="10"/>
  <c r="K1210" i="10" s="1"/>
  <c r="B1210" i="10"/>
  <c r="A1210" i="10"/>
  <c r="J1209" i="10"/>
  <c r="D1209" i="10"/>
  <c r="C1209" i="10"/>
  <c r="K1209" i="10" s="1"/>
  <c r="B1209" i="10"/>
  <c r="A1209" i="10"/>
  <c r="I1208" i="10"/>
  <c r="D1208" i="10"/>
  <c r="C1208" i="10"/>
  <c r="K1208" i="10" s="1"/>
  <c r="B1208" i="10"/>
  <c r="A1208" i="10"/>
  <c r="J1207" i="10"/>
  <c r="D1207" i="10"/>
  <c r="C1207" i="10"/>
  <c r="K1207" i="10" s="1"/>
  <c r="B1207" i="10"/>
  <c r="A1207" i="10"/>
  <c r="I1206" i="10"/>
  <c r="D1206" i="10"/>
  <c r="C1206" i="10"/>
  <c r="K1206" i="10" s="1"/>
  <c r="B1206" i="10"/>
  <c r="A1206" i="10"/>
  <c r="J1205" i="10"/>
  <c r="D1205" i="10"/>
  <c r="C1205" i="10"/>
  <c r="K1205" i="10" s="1"/>
  <c r="B1205" i="10"/>
  <c r="A1205" i="10"/>
  <c r="I1204" i="10"/>
  <c r="D1204" i="10"/>
  <c r="C1204" i="10"/>
  <c r="K1204" i="10" s="1"/>
  <c r="B1204" i="10"/>
  <c r="A1204" i="10"/>
  <c r="J1203" i="10"/>
  <c r="D1203" i="10"/>
  <c r="C1203" i="10"/>
  <c r="K1203" i="10" s="1"/>
  <c r="B1203" i="10"/>
  <c r="A1203" i="10"/>
  <c r="I1202" i="10"/>
  <c r="D1202" i="10"/>
  <c r="C1202" i="10"/>
  <c r="K1202" i="10" s="1"/>
  <c r="B1202" i="10"/>
  <c r="A1202" i="10"/>
  <c r="J1201" i="10"/>
  <c r="D1201" i="10"/>
  <c r="C1201" i="10"/>
  <c r="K1201" i="10" s="1"/>
  <c r="B1201" i="10"/>
  <c r="A1201" i="10"/>
  <c r="I1200" i="10"/>
  <c r="D1200" i="10"/>
  <c r="C1200" i="10"/>
  <c r="K1200" i="10" s="1"/>
  <c r="B1200" i="10"/>
  <c r="A1200" i="10"/>
  <c r="J1199" i="10"/>
  <c r="D1199" i="10"/>
  <c r="C1199" i="10"/>
  <c r="K1199" i="10" s="1"/>
  <c r="B1199" i="10"/>
  <c r="A1199" i="10"/>
  <c r="I1198" i="10"/>
  <c r="D1198" i="10"/>
  <c r="C1198" i="10"/>
  <c r="K1198" i="10" s="1"/>
  <c r="B1198" i="10"/>
  <c r="A1198" i="10"/>
  <c r="J1197" i="10"/>
  <c r="D1197" i="10"/>
  <c r="C1197" i="10"/>
  <c r="K1197" i="10" s="1"/>
  <c r="B1197" i="10"/>
  <c r="A1197" i="10"/>
  <c r="I1196" i="10"/>
  <c r="D1196" i="10"/>
  <c r="C1196" i="10"/>
  <c r="K1196" i="10" s="1"/>
  <c r="B1196" i="10"/>
  <c r="A1196" i="10"/>
  <c r="J1195" i="10"/>
  <c r="D1195" i="10"/>
  <c r="C1195" i="10"/>
  <c r="K1195" i="10" s="1"/>
  <c r="B1195" i="10"/>
  <c r="A1195" i="10"/>
  <c r="I1194" i="10"/>
  <c r="D1194" i="10"/>
  <c r="C1194" i="10"/>
  <c r="K1194" i="10" s="1"/>
  <c r="B1194" i="10"/>
  <c r="A1194" i="10"/>
  <c r="J1193" i="10"/>
  <c r="D1193" i="10"/>
  <c r="C1193" i="10"/>
  <c r="K1193" i="10" s="1"/>
  <c r="B1193" i="10"/>
  <c r="A1193" i="10"/>
  <c r="I1192" i="10"/>
  <c r="D1192" i="10"/>
  <c r="C1192" i="10"/>
  <c r="K1192" i="10" s="1"/>
  <c r="B1192" i="10"/>
  <c r="A1192" i="10"/>
  <c r="J1191" i="10"/>
  <c r="D1191" i="10"/>
  <c r="C1191" i="10"/>
  <c r="K1191" i="10" s="1"/>
  <c r="B1191" i="10"/>
  <c r="A1191" i="10"/>
  <c r="I1190" i="10"/>
  <c r="D1190" i="10"/>
  <c r="C1190" i="10"/>
  <c r="K1190" i="10" s="1"/>
  <c r="B1190" i="10"/>
  <c r="A1190" i="10"/>
  <c r="J1189" i="10"/>
  <c r="D1189" i="10"/>
  <c r="C1189" i="10"/>
  <c r="K1189" i="10" s="1"/>
  <c r="B1189" i="10"/>
  <c r="A1189" i="10"/>
  <c r="I1188" i="10"/>
  <c r="D1188" i="10"/>
  <c r="C1188" i="10"/>
  <c r="K1188" i="10" s="1"/>
  <c r="B1188" i="10"/>
  <c r="A1188" i="10"/>
  <c r="J1187" i="10"/>
  <c r="D1187" i="10"/>
  <c r="C1187" i="10"/>
  <c r="K1187" i="10" s="1"/>
  <c r="B1187" i="10"/>
  <c r="A1187" i="10"/>
  <c r="I1186" i="10"/>
  <c r="D1186" i="10"/>
  <c r="C1186" i="10"/>
  <c r="K1186" i="10" s="1"/>
  <c r="B1186" i="10"/>
  <c r="A1186" i="10"/>
  <c r="J1185" i="10"/>
  <c r="D1185" i="10"/>
  <c r="C1185" i="10"/>
  <c r="K1185" i="10" s="1"/>
  <c r="B1185" i="10"/>
  <c r="A1185" i="10"/>
  <c r="I1184" i="10"/>
  <c r="D1184" i="10"/>
  <c r="C1184" i="10"/>
  <c r="K1184" i="10" s="1"/>
  <c r="B1184" i="10"/>
  <c r="A1184" i="10"/>
  <c r="J1183" i="10"/>
  <c r="D1183" i="10"/>
  <c r="C1183" i="10"/>
  <c r="K1183" i="10" s="1"/>
  <c r="B1183" i="10"/>
  <c r="A1183" i="10"/>
  <c r="I1182" i="10"/>
  <c r="D1182" i="10"/>
  <c r="C1182" i="10"/>
  <c r="K1182" i="10" s="1"/>
  <c r="B1182" i="10"/>
  <c r="A1182" i="10"/>
  <c r="J1181" i="10"/>
  <c r="D1181" i="10"/>
  <c r="C1181" i="10"/>
  <c r="K1181" i="10" s="1"/>
  <c r="B1181" i="10"/>
  <c r="A1181" i="10"/>
  <c r="I1180" i="10"/>
  <c r="D1180" i="10"/>
  <c r="C1180" i="10"/>
  <c r="K1180" i="10" s="1"/>
  <c r="B1180" i="10"/>
  <c r="A1180" i="10"/>
  <c r="J1179" i="10"/>
  <c r="D1179" i="10"/>
  <c r="C1179" i="10"/>
  <c r="K1179" i="10" s="1"/>
  <c r="B1179" i="10"/>
  <c r="A1179" i="10"/>
  <c r="I1178" i="10"/>
  <c r="D1178" i="10"/>
  <c r="C1178" i="10"/>
  <c r="K1178" i="10" s="1"/>
  <c r="B1178" i="10"/>
  <c r="A1178" i="10"/>
  <c r="J1177" i="10"/>
  <c r="D1177" i="10"/>
  <c r="C1177" i="10"/>
  <c r="K1177" i="10" s="1"/>
  <c r="B1177" i="10"/>
  <c r="A1177" i="10"/>
  <c r="I1176" i="10"/>
  <c r="D1176" i="10"/>
  <c r="C1176" i="10"/>
  <c r="K1176" i="10" s="1"/>
  <c r="B1176" i="10"/>
  <c r="A1176" i="10"/>
  <c r="J1175" i="10"/>
  <c r="D1175" i="10"/>
  <c r="C1175" i="10"/>
  <c r="K1175" i="10" s="1"/>
  <c r="B1175" i="10"/>
  <c r="A1175" i="10"/>
  <c r="I1174" i="10"/>
  <c r="D1174" i="10"/>
  <c r="C1174" i="10"/>
  <c r="K1174" i="10" s="1"/>
  <c r="B1174" i="10"/>
  <c r="A1174" i="10"/>
  <c r="J1173" i="10"/>
  <c r="D1173" i="10"/>
  <c r="C1173" i="10"/>
  <c r="K1173" i="10" s="1"/>
  <c r="B1173" i="10"/>
  <c r="A1173" i="10"/>
  <c r="I1172" i="10"/>
  <c r="D1172" i="10"/>
  <c r="C1172" i="10"/>
  <c r="K1172" i="10" s="1"/>
  <c r="B1172" i="10"/>
  <c r="A1172" i="10"/>
  <c r="J1171" i="10"/>
  <c r="D1171" i="10"/>
  <c r="C1171" i="10"/>
  <c r="K1171" i="10" s="1"/>
  <c r="B1171" i="10"/>
  <c r="A1171" i="10"/>
  <c r="I1170" i="10"/>
  <c r="D1170" i="10"/>
  <c r="C1170" i="10"/>
  <c r="K1170" i="10" s="1"/>
  <c r="B1170" i="10"/>
  <c r="A1170" i="10"/>
  <c r="J1169" i="10"/>
  <c r="D1169" i="10"/>
  <c r="C1169" i="10"/>
  <c r="K1169" i="10" s="1"/>
  <c r="B1169" i="10"/>
  <c r="A1169" i="10"/>
  <c r="I1168" i="10"/>
  <c r="D1168" i="10"/>
  <c r="C1168" i="10"/>
  <c r="K1168" i="10" s="1"/>
  <c r="B1168" i="10"/>
  <c r="A1168" i="10"/>
  <c r="J1167" i="10"/>
  <c r="D1167" i="10"/>
  <c r="C1167" i="10"/>
  <c r="K1167" i="10" s="1"/>
  <c r="B1167" i="10"/>
  <c r="A1167" i="10"/>
  <c r="I1166" i="10"/>
  <c r="D1166" i="10"/>
  <c r="C1166" i="10"/>
  <c r="K1166" i="10" s="1"/>
  <c r="B1166" i="10"/>
  <c r="A1166" i="10"/>
  <c r="J1165" i="10"/>
  <c r="D1165" i="10"/>
  <c r="C1165" i="10"/>
  <c r="K1165" i="10" s="1"/>
  <c r="B1165" i="10"/>
  <c r="A1165" i="10"/>
  <c r="I1164" i="10"/>
  <c r="D1164" i="10"/>
  <c r="C1164" i="10"/>
  <c r="K1164" i="10" s="1"/>
  <c r="B1164" i="10"/>
  <c r="A1164" i="10"/>
  <c r="J1163" i="10"/>
  <c r="D1163" i="10"/>
  <c r="C1163" i="10"/>
  <c r="K1163" i="10" s="1"/>
  <c r="B1163" i="10"/>
  <c r="A1163" i="10"/>
  <c r="I1162" i="10"/>
  <c r="D1162" i="10"/>
  <c r="C1162" i="10"/>
  <c r="K1162" i="10" s="1"/>
  <c r="B1162" i="10"/>
  <c r="A1162" i="10"/>
  <c r="J1161" i="10"/>
  <c r="D1161" i="10"/>
  <c r="C1161" i="10"/>
  <c r="K1161" i="10" s="1"/>
  <c r="B1161" i="10"/>
  <c r="A1161" i="10"/>
  <c r="I1160" i="10"/>
  <c r="D1160" i="10"/>
  <c r="C1160" i="10"/>
  <c r="K1160" i="10" s="1"/>
  <c r="B1160" i="10"/>
  <c r="A1160" i="10"/>
  <c r="J1159" i="10"/>
  <c r="D1159" i="10"/>
  <c r="C1159" i="10"/>
  <c r="K1159" i="10" s="1"/>
  <c r="B1159" i="10"/>
  <c r="A1159" i="10"/>
  <c r="I1158" i="10"/>
  <c r="D1158" i="10"/>
  <c r="C1158" i="10"/>
  <c r="K1158" i="10" s="1"/>
  <c r="B1158" i="10"/>
  <c r="A1158" i="10"/>
  <c r="J1157" i="10"/>
  <c r="D1157" i="10"/>
  <c r="C1157" i="10"/>
  <c r="K1157" i="10" s="1"/>
  <c r="B1157" i="10"/>
  <c r="A1157" i="10"/>
  <c r="I1156" i="10"/>
  <c r="D1156" i="10"/>
  <c r="C1156" i="10"/>
  <c r="K1156" i="10" s="1"/>
  <c r="B1156" i="10"/>
  <c r="A1156" i="10"/>
  <c r="J1155" i="10"/>
  <c r="D1155" i="10"/>
  <c r="C1155" i="10"/>
  <c r="K1155" i="10" s="1"/>
  <c r="B1155" i="10"/>
  <c r="A1155" i="10"/>
  <c r="I1154" i="10"/>
  <c r="D1154" i="10"/>
  <c r="C1154" i="10"/>
  <c r="K1154" i="10" s="1"/>
  <c r="B1154" i="10"/>
  <c r="A1154" i="10"/>
  <c r="J1153" i="10"/>
  <c r="D1153" i="10"/>
  <c r="C1153" i="10"/>
  <c r="K1153" i="10" s="1"/>
  <c r="B1153" i="10"/>
  <c r="A1153" i="10"/>
  <c r="I1152" i="10"/>
  <c r="D1152" i="10"/>
  <c r="C1152" i="10"/>
  <c r="K1152" i="10" s="1"/>
  <c r="B1152" i="10"/>
  <c r="A1152" i="10"/>
  <c r="J1151" i="10"/>
  <c r="D1151" i="10"/>
  <c r="C1151" i="10"/>
  <c r="K1151" i="10" s="1"/>
  <c r="B1151" i="10"/>
  <c r="A1151" i="10"/>
  <c r="I1150" i="10"/>
  <c r="D1150" i="10"/>
  <c r="C1150" i="10"/>
  <c r="K1150" i="10" s="1"/>
  <c r="B1150" i="10"/>
  <c r="A1150" i="10"/>
  <c r="J1149" i="10"/>
  <c r="D1149" i="10"/>
  <c r="C1149" i="10"/>
  <c r="K1149" i="10" s="1"/>
  <c r="B1149" i="10"/>
  <c r="A1149" i="10"/>
  <c r="I1148" i="10"/>
  <c r="D1148" i="10"/>
  <c r="C1148" i="10"/>
  <c r="K1148" i="10" s="1"/>
  <c r="B1148" i="10"/>
  <c r="A1148" i="10"/>
  <c r="J1147" i="10"/>
  <c r="D1147" i="10"/>
  <c r="C1147" i="10"/>
  <c r="K1147" i="10" s="1"/>
  <c r="B1147" i="10"/>
  <c r="A1147" i="10"/>
  <c r="I1146" i="10"/>
  <c r="D1146" i="10"/>
  <c r="C1146" i="10"/>
  <c r="K1146" i="10" s="1"/>
  <c r="B1146" i="10"/>
  <c r="A1146" i="10"/>
  <c r="J1145" i="10"/>
  <c r="D1145" i="10"/>
  <c r="C1145" i="10"/>
  <c r="K1145" i="10" s="1"/>
  <c r="B1145" i="10"/>
  <c r="A1145" i="10"/>
  <c r="I1144" i="10"/>
  <c r="D1144" i="10"/>
  <c r="C1144" i="10"/>
  <c r="K1144" i="10" s="1"/>
  <c r="B1144" i="10"/>
  <c r="A1144" i="10"/>
  <c r="J1143" i="10"/>
  <c r="D1143" i="10"/>
  <c r="C1143" i="10"/>
  <c r="K1143" i="10" s="1"/>
  <c r="B1143" i="10"/>
  <c r="A1143" i="10"/>
  <c r="I1142" i="10"/>
  <c r="D1142" i="10"/>
  <c r="C1142" i="10"/>
  <c r="K1142" i="10" s="1"/>
  <c r="B1142" i="10"/>
  <c r="A1142" i="10"/>
  <c r="J1141" i="10"/>
  <c r="D1141" i="10"/>
  <c r="C1141" i="10"/>
  <c r="K1141" i="10" s="1"/>
  <c r="B1141" i="10"/>
  <c r="A1141" i="10"/>
  <c r="I1140" i="10"/>
  <c r="D1140" i="10"/>
  <c r="C1140" i="10"/>
  <c r="K1140" i="10" s="1"/>
  <c r="B1140" i="10"/>
  <c r="A1140" i="10"/>
  <c r="J1139" i="10"/>
  <c r="D1139" i="10"/>
  <c r="C1139" i="10"/>
  <c r="K1139" i="10" s="1"/>
  <c r="B1139" i="10"/>
  <c r="A1139" i="10"/>
  <c r="I1138" i="10"/>
  <c r="D1138" i="10"/>
  <c r="C1138" i="10"/>
  <c r="K1138" i="10" s="1"/>
  <c r="B1138" i="10"/>
  <c r="A1138" i="10"/>
  <c r="J1137" i="10"/>
  <c r="D1137" i="10"/>
  <c r="C1137" i="10"/>
  <c r="K1137" i="10" s="1"/>
  <c r="B1137" i="10"/>
  <c r="A1137" i="10"/>
  <c r="I1136" i="10"/>
  <c r="D1136" i="10"/>
  <c r="C1136" i="10"/>
  <c r="K1136" i="10" s="1"/>
  <c r="B1136" i="10"/>
  <c r="A1136" i="10"/>
  <c r="J1135" i="10"/>
  <c r="D1135" i="10"/>
  <c r="C1135" i="10"/>
  <c r="K1135" i="10" s="1"/>
  <c r="B1135" i="10"/>
  <c r="A1135" i="10"/>
  <c r="I1134" i="10"/>
  <c r="D1134" i="10"/>
  <c r="C1134" i="10"/>
  <c r="K1134" i="10" s="1"/>
  <c r="B1134" i="10"/>
  <c r="A1134" i="10"/>
  <c r="J1133" i="10"/>
  <c r="D1133" i="10"/>
  <c r="C1133" i="10"/>
  <c r="K1133" i="10" s="1"/>
  <c r="B1133" i="10"/>
  <c r="A1133" i="10"/>
  <c r="I1132" i="10"/>
  <c r="D1132" i="10"/>
  <c r="C1132" i="10"/>
  <c r="K1132" i="10" s="1"/>
  <c r="B1132" i="10"/>
  <c r="A1132" i="10"/>
  <c r="J1131" i="10"/>
  <c r="D1131" i="10"/>
  <c r="C1131" i="10"/>
  <c r="K1131" i="10" s="1"/>
  <c r="B1131" i="10"/>
  <c r="A1131" i="10"/>
  <c r="I1130" i="10"/>
  <c r="D1130" i="10"/>
  <c r="C1130" i="10"/>
  <c r="K1130" i="10" s="1"/>
  <c r="B1130" i="10"/>
  <c r="A1130" i="10"/>
  <c r="J1129" i="10"/>
  <c r="D1129" i="10"/>
  <c r="C1129" i="10"/>
  <c r="K1129" i="10" s="1"/>
  <c r="B1129" i="10"/>
  <c r="A1129" i="10"/>
  <c r="I1128" i="10"/>
  <c r="D1128" i="10"/>
  <c r="C1128" i="10"/>
  <c r="K1128" i="10" s="1"/>
  <c r="B1128" i="10"/>
  <c r="A1128" i="10"/>
  <c r="J1127" i="10"/>
  <c r="D1127" i="10"/>
  <c r="C1127" i="10"/>
  <c r="K1127" i="10" s="1"/>
  <c r="B1127" i="10"/>
  <c r="A1127" i="10"/>
  <c r="I1126" i="10"/>
  <c r="D1126" i="10"/>
  <c r="C1126" i="10"/>
  <c r="K1126" i="10" s="1"/>
  <c r="B1126" i="10"/>
  <c r="A1126" i="10"/>
  <c r="J1125" i="10"/>
  <c r="D1125" i="10"/>
  <c r="C1125" i="10"/>
  <c r="K1125" i="10" s="1"/>
  <c r="B1125" i="10"/>
  <c r="A1125" i="10"/>
  <c r="I1124" i="10"/>
  <c r="D1124" i="10"/>
  <c r="C1124" i="10"/>
  <c r="K1124" i="10" s="1"/>
  <c r="B1124" i="10"/>
  <c r="A1124" i="10"/>
  <c r="J1123" i="10"/>
  <c r="D1123" i="10"/>
  <c r="C1123" i="10"/>
  <c r="K1123" i="10" s="1"/>
  <c r="B1123" i="10"/>
  <c r="A1123" i="10"/>
  <c r="I1122" i="10"/>
  <c r="D1122" i="10"/>
  <c r="C1122" i="10"/>
  <c r="K1122" i="10" s="1"/>
  <c r="B1122" i="10"/>
  <c r="A1122" i="10"/>
  <c r="J1121" i="10"/>
  <c r="D1121" i="10"/>
  <c r="C1121" i="10"/>
  <c r="K1121" i="10" s="1"/>
  <c r="B1121" i="10"/>
  <c r="A1121" i="10"/>
  <c r="I1120" i="10"/>
  <c r="D1120" i="10"/>
  <c r="C1120" i="10"/>
  <c r="K1120" i="10" s="1"/>
  <c r="B1120" i="10"/>
  <c r="A1120" i="10"/>
  <c r="J1119" i="10"/>
  <c r="D1119" i="10"/>
  <c r="C1119" i="10"/>
  <c r="K1119" i="10" s="1"/>
  <c r="B1119" i="10"/>
  <c r="A1119" i="10"/>
  <c r="I1118" i="10"/>
  <c r="D1118" i="10"/>
  <c r="C1118" i="10"/>
  <c r="K1118" i="10" s="1"/>
  <c r="B1118" i="10"/>
  <c r="A1118" i="10"/>
  <c r="J1117" i="10"/>
  <c r="D1117" i="10"/>
  <c r="C1117" i="10"/>
  <c r="K1117" i="10" s="1"/>
  <c r="B1117" i="10"/>
  <c r="A1117" i="10"/>
  <c r="I1116" i="10"/>
  <c r="D1116" i="10"/>
  <c r="C1116" i="10"/>
  <c r="K1116" i="10" s="1"/>
  <c r="B1116" i="10"/>
  <c r="A1116" i="10"/>
  <c r="J1115" i="10"/>
  <c r="D1115" i="10"/>
  <c r="C1115" i="10"/>
  <c r="K1115" i="10" s="1"/>
  <c r="B1115" i="10"/>
  <c r="A1115" i="10"/>
  <c r="I1114" i="10"/>
  <c r="D1114" i="10"/>
  <c r="C1114" i="10"/>
  <c r="K1114" i="10" s="1"/>
  <c r="B1114" i="10"/>
  <c r="A1114" i="10"/>
  <c r="J1113" i="10"/>
  <c r="D1113" i="10"/>
  <c r="C1113" i="10"/>
  <c r="K1113" i="10" s="1"/>
  <c r="B1113" i="10"/>
  <c r="A1113" i="10"/>
  <c r="I1112" i="10"/>
  <c r="D1112" i="10"/>
  <c r="C1112" i="10"/>
  <c r="K1112" i="10" s="1"/>
  <c r="B1112" i="10"/>
  <c r="A1112" i="10"/>
  <c r="J1111" i="10"/>
  <c r="D1111" i="10"/>
  <c r="C1111" i="10"/>
  <c r="K1111" i="10" s="1"/>
  <c r="B1111" i="10"/>
  <c r="A1111" i="10"/>
  <c r="I1110" i="10"/>
  <c r="D1110" i="10"/>
  <c r="C1110" i="10"/>
  <c r="K1110" i="10" s="1"/>
  <c r="B1110" i="10"/>
  <c r="A1110" i="10"/>
  <c r="J1109" i="10"/>
  <c r="D1109" i="10"/>
  <c r="C1109" i="10"/>
  <c r="K1109" i="10" s="1"/>
  <c r="B1109" i="10"/>
  <c r="A1109" i="10"/>
  <c r="I1108" i="10"/>
  <c r="D1108" i="10"/>
  <c r="C1108" i="10"/>
  <c r="K1108" i="10" s="1"/>
  <c r="B1108" i="10"/>
  <c r="A1108" i="10"/>
  <c r="J1107" i="10"/>
  <c r="D1107" i="10"/>
  <c r="C1107" i="10"/>
  <c r="K1107" i="10" s="1"/>
  <c r="B1107" i="10"/>
  <c r="A1107" i="10"/>
  <c r="I1106" i="10"/>
  <c r="D1106" i="10"/>
  <c r="C1106" i="10"/>
  <c r="K1106" i="10" s="1"/>
  <c r="B1106" i="10"/>
  <c r="A1106" i="10"/>
  <c r="J1105" i="10"/>
  <c r="D1105" i="10"/>
  <c r="C1105" i="10"/>
  <c r="K1105" i="10" s="1"/>
  <c r="B1105" i="10"/>
  <c r="A1105" i="10"/>
  <c r="I1104" i="10"/>
  <c r="D1104" i="10"/>
  <c r="C1104" i="10"/>
  <c r="K1104" i="10" s="1"/>
  <c r="B1104" i="10"/>
  <c r="A1104" i="10"/>
  <c r="J1103" i="10"/>
  <c r="D1103" i="10"/>
  <c r="C1103" i="10"/>
  <c r="K1103" i="10" s="1"/>
  <c r="B1103" i="10"/>
  <c r="A1103" i="10"/>
  <c r="I1102" i="10"/>
  <c r="D1102" i="10"/>
  <c r="C1102" i="10"/>
  <c r="K1102" i="10" s="1"/>
  <c r="B1102" i="10"/>
  <c r="A1102" i="10"/>
  <c r="J1101" i="10"/>
  <c r="D1101" i="10"/>
  <c r="C1101" i="10"/>
  <c r="K1101" i="10" s="1"/>
  <c r="B1101" i="10"/>
  <c r="A1101" i="10"/>
  <c r="I1100" i="10"/>
  <c r="D1100" i="10"/>
  <c r="C1100" i="10"/>
  <c r="K1100" i="10" s="1"/>
  <c r="B1100" i="10"/>
  <c r="A1100" i="10"/>
  <c r="J1099" i="10"/>
  <c r="D1099" i="10"/>
  <c r="C1099" i="10"/>
  <c r="K1099" i="10" s="1"/>
  <c r="B1099" i="10"/>
  <c r="A1099" i="10"/>
  <c r="I1098" i="10"/>
  <c r="D1098" i="10"/>
  <c r="C1098" i="10"/>
  <c r="K1098" i="10" s="1"/>
  <c r="B1098" i="10"/>
  <c r="A1098" i="10"/>
  <c r="J1097" i="10"/>
  <c r="D1097" i="10"/>
  <c r="C1097" i="10"/>
  <c r="K1097" i="10" s="1"/>
  <c r="B1097" i="10"/>
  <c r="A1097" i="10"/>
  <c r="I1096" i="10"/>
  <c r="D1096" i="10"/>
  <c r="C1096" i="10"/>
  <c r="K1096" i="10" s="1"/>
  <c r="B1096" i="10"/>
  <c r="A1096" i="10"/>
  <c r="J1095" i="10"/>
  <c r="D1095" i="10"/>
  <c r="C1095" i="10"/>
  <c r="K1095" i="10" s="1"/>
  <c r="B1095" i="10"/>
  <c r="A1095" i="10"/>
  <c r="I1094" i="10"/>
  <c r="D1094" i="10"/>
  <c r="C1094" i="10"/>
  <c r="K1094" i="10" s="1"/>
  <c r="B1094" i="10"/>
  <c r="A1094" i="10"/>
  <c r="J1093" i="10"/>
  <c r="D1093" i="10"/>
  <c r="C1093" i="10"/>
  <c r="K1093" i="10" s="1"/>
  <c r="B1093" i="10"/>
  <c r="A1093" i="10"/>
  <c r="I1092" i="10"/>
  <c r="D1092" i="10"/>
  <c r="C1092" i="10"/>
  <c r="K1092" i="10" s="1"/>
  <c r="B1092" i="10"/>
  <c r="A1092" i="10"/>
  <c r="J1091" i="10"/>
  <c r="D1091" i="10"/>
  <c r="C1091" i="10"/>
  <c r="K1091" i="10" s="1"/>
  <c r="B1091" i="10"/>
  <c r="A1091" i="10"/>
  <c r="I1090" i="10"/>
  <c r="D1090" i="10"/>
  <c r="C1090" i="10"/>
  <c r="K1090" i="10" s="1"/>
  <c r="B1090" i="10"/>
  <c r="A1090" i="10"/>
  <c r="J1089" i="10"/>
  <c r="D1089" i="10"/>
  <c r="C1089" i="10"/>
  <c r="K1089" i="10" s="1"/>
  <c r="B1089" i="10"/>
  <c r="A1089" i="10"/>
  <c r="I1088" i="10"/>
  <c r="D1088" i="10"/>
  <c r="C1088" i="10"/>
  <c r="K1088" i="10" s="1"/>
  <c r="B1088" i="10"/>
  <c r="A1088" i="10"/>
  <c r="J1087" i="10"/>
  <c r="D1087" i="10"/>
  <c r="C1087" i="10"/>
  <c r="K1087" i="10" s="1"/>
  <c r="B1087" i="10"/>
  <c r="A1087" i="10"/>
  <c r="I1086" i="10"/>
  <c r="D1086" i="10"/>
  <c r="C1086" i="10"/>
  <c r="K1086" i="10" s="1"/>
  <c r="B1086" i="10"/>
  <c r="A1086" i="10"/>
  <c r="J1085" i="10"/>
  <c r="D1085" i="10"/>
  <c r="C1085" i="10"/>
  <c r="K1085" i="10" s="1"/>
  <c r="B1085" i="10"/>
  <c r="A1085" i="10"/>
  <c r="I1084" i="10"/>
  <c r="D1084" i="10"/>
  <c r="C1084" i="10"/>
  <c r="K1084" i="10" s="1"/>
  <c r="B1084" i="10"/>
  <c r="A1084" i="10"/>
  <c r="J1083" i="10"/>
  <c r="D1083" i="10"/>
  <c r="C1083" i="10"/>
  <c r="K1083" i="10" s="1"/>
  <c r="B1083" i="10"/>
  <c r="A1083" i="10"/>
  <c r="I1082" i="10"/>
  <c r="D1082" i="10"/>
  <c r="C1082" i="10"/>
  <c r="K1082" i="10" s="1"/>
  <c r="B1082" i="10"/>
  <c r="A1082" i="10"/>
  <c r="J1081" i="10"/>
  <c r="D1081" i="10"/>
  <c r="C1081" i="10"/>
  <c r="K1081" i="10" s="1"/>
  <c r="B1081" i="10"/>
  <c r="A1081" i="10"/>
  <c r="I1080" i="10"/>
  <c r="D1080" i="10"/>
  <c r="C1080" i="10"/>
  <c r="K1080" i="10" s="1"/>
  <c r="B1080" i="10"/>
  <c r="A1080" i="10"/>
  <c r="J1079" i="10"/>
  <c r="D1079" i="10"/>
  <c r="C1079" i="10"/>
  <c r="K1079" i="10" s="1"/>
  <c r="B1079" i="10"/>
  <c r="A1079" i="10"/>
  <c r="I1078" i="10"/>
  <c r="D1078" i="10"/>
  <c r="C1078" i="10"/>
  <c r="K1078" i="10" s="1"/>
  <c r="B1078" i="10"/>
  <c r="A1078" i="10"/>
  <c r="J1077" i="10"/>
  <c r="D1077" i="10"/>
  <c r="C1077" i="10"/>
  <c r="K1077" i="10" s="1"/>
  <c r="B1077" i="10"/>
  <c r="A1077" i="10"/>
  <c r="I1076" i="10"/>
  <c r="D1076" i="10"/>
  <c r="C1076" i="10"/>
  <c r="K1076" i="10" s="1"/>
  <c r="B1076" i="10"/>
  <c r="A1076" i="10"/>
  <c r="J1075" i="10"/>
  <c r="D1075" i="10"/>
  <c r="C1075" i="10"/>
  <c r="K1075" i="10" s="1"/>
  <c r="B1075" i="10"/>
  <c r="A1075" i="10"/>
  <c r="I1074" i="10"/>
  <c r="D1074" i="10"/>
  <c r="C1074" i="10"/>
  <c r="K1074" i="10" s="1"/>
  <c r="B1074" i="10"/>
  <c r="A1074" i="10"/>
  <c r="J1073" i="10"/>
  <c r="D1073" i="10"/>
  <c r="C1073" i="10"/>
  <c r="K1073" i="10" s="1"/>
  <c r="B1073" i="10"/>
  <c r="A1073" i="10"/>
  <c r="I1072" i="10"/>
  <c r="D1072" i="10"/>
  <c r="C1072" i="10"/>
  <c r="K1072" i="10" s="1"/>
  <c r="B1072" i="10"/>
  <c r="A1072" i="10"/>
  <c r="J1071" i="10"/>
  <c r="D1071" i="10"/>
  <c r="C1071" i="10"/>
  <c r="K1071" i="10" s="1"/>
  <c r="B1071" i="10"/>
  <c r="A1071" i="10"/>
  <c r="I1070" i="10"/>
  <c r="E1070" i="10"/>
  <c r="D1070" i="10"/>
  <c r="C1070" i="10"/>
  <c r="K1070" i="10" s="1"/>
  <c r="B1070" i="10"/>
  <c r="A1070" i="10"/>
  <c r="J1069" i="10"/>
  <c r="D1069" i="10"/>
  <c r="C1069" i="10"/>
  <c r="K1069" i="10" s="1"/>
  <c r="B1069" i="10"/>
  <c r="A1069" i="10"/>
  <c r="I1068" i="10"/>
  <c r="D1068" i="10"/>
  <c r="C1068" i="10"/>
  <c r="K1068" i="10" s="1"/>
  <c r="B1068" i="10"/>
  <c r="A1068" i="10"/>
  <c r="J1067" i="10"/>
  <c r="D1067" i="10"/>
  <c r="C1067" i="10"/>
  <c r="K1067" i="10" s="1"/>
  <c r="B1067" i="10"/>
  <c r="A1067" i="10"/>
  <c r="I1066" i="10"/>
  <c r="D1066" i="10"/>
  <c r="C1066" i="10"/>
  <c r="K1066" i="10" s="1"/>
  <c r="B1066" i="10"/>
  <c r="A1066" i="10"/>
  <c r="J1065" i="10"/>
  <c r="D1065" i="10"/>
  <c r="C1065" i="10"/>
  <c r="K1065" i="10" s="1"/>
  <c r="B1065" i="10"/>
  <c r="A1065" i="10"/>
  <c r="I1064" i="10"/>
  <c r="D1064" i="10"/>
  <c r="C1064" i="10"/>
  <c r="K1064" i="10" s="1"/>
  <c r="B1064" i="10"/>
  <c r="A1064" i="10"/>
  <c r="J1063" i="10"/>
  <c r="D1063" i="10"/>
  <c r="C1063" i="10"/>
  <c r="K1063" i="10" s="1"/>
  <c r="B1063" i="10"/>
  <c r="A1063" i="10"/>
  <c r="I1062" i="10"/>
  <c r="D1062" i="10"/>
  <c r="C1062" i="10"/>
  <c r="K1062" i="10" s="1"/>
  <c r="B1062" i="10"/>
  <c r="A1062" i="10"/>
  <c r="J1061" i="10"/>
  <c r="D1061" i="10"/>
  <c r="C1061" i="10"/>
  <c r="K1061" i="10" s="1"/>
  <c r="B1061" i="10"/>
  <c r="A1061" i="10"/>
  <c r="I1060" i="10"/>
  <c r="D1060" i="10"/>
  <c r="C1060" i="10"/>
  <c r="K1060" i="10" s="1"/>
  <c r="B1060" i="10"/>
  <c r="A1060" i="10"/>
  <c r="J1059" i="10"/>
  <c r="D1059" i="10"/>
  <c r="C1059" i="10"/>
  <c r="K1059" i="10" s="1"/>
  <c r="B1059" i="10"/>
  <c r="A1059" i="10"/>
  <c r="I1058" i="10"/>
  <c r="D1058" i="10"/>
  <c r="C1058" i="10"/>
  <c r="K1058" i="10" s="1"/>
  <c r="B1058" i="10"/>
  <c r="A1058" i="10"/>
  <c r="J1057" i="10"/>
  <c r="D1057" i="10"/>
  <c r="C1057" i="10"/>
  <c r="K1057" i="10" s="1"/>
  <c r="B1057" i="10"/>
  <c r="A1057" i="10"/>
  <c r="I1056" i="10"/>
  <c r="D1056" i="10"/>
  <c r="C1056" i="10"/>
  <c r="K1056" i="10" s="1"/>
  <c r="B1056" i="10"/>
  <c r="A1056" i="10"/>
  <c r="J1055" i="10"/>
  <c r="D1055" i="10"/>
  <c r="C1055" i="10"/>
  <c r="K1055" i="10" s="1"/>
  <c r="B1055" i="10"/>
  <c r="A1055" i="10"/>
  <c r="I1054" i="10"/>
  <c r="D1054" i="10"/>
  <c r="C1054" i="10"/>
  <c r="K1054" i="10" s="1"/>
  <c r="B1054" i="10"/>
  <c r="A1054" i="10"/>
  <c r="J1053" i="10"/>
  <c r="D1053" i="10"/>
  <c r="C1053" i="10"/>
  <c r="K1053" i="10" s="1"/>
  <c r="B1053" i="10"/>
  <c r="A1053" i="10"/>
  <c r="I1052" i="10"/>
  <c r="D1052" i="10"/>
  <c r="C1052" i="10"/>
  <c r="K1052" i="10" s="1"/>
  <c r="B1052" i="10"/>
  <c r="A1052" i="10"/>
  <c r="J1051" i="10"/>
  <c r="D1051" i="10"/>
  <c r="C1051" i="10"/>
  <c r="K1051" i="10" s="1"/>
  <c r="B1051" i="10"/>
  <c r="A1051" i="10"/>
  <c r="I1050" i="10"/>
  <c r="D1050" i="10"/>
  <c r="C1050" i="10"/>
  <c r="K1050" i="10" s="1"/>
  <c r="B1050" i="10"/>
  <c r="A1050" i="10"/>
  <c r="J1049" i="10"/>
  <c r="D1049" i="10"/>
  <c r="C1049" i="10"/>
  <c r="K1049" i="10" s="1"/>
  <c r="B1049" i="10"/>
  <c r="A1049" i="10"/>
  <c r="I1048" i="10"/>
  <c r="D1048" i="10"/>
  <c r="C1048" i="10"/>
  <c r="K1048" i="10" s="1"/>
  <c r="B1048" i="10"/>
  <c r="A1048" i="10"/>
  <c r="J1047" i="10"/>
  <c r="D1047" i="10"/>
  <c r="C1047" i="10"/>
  <c r="K1047" i="10" s="1"/>
  <c r="B1047" i="10"/>
  <c r="A1047" i="10"/>
  <c r="I1046" i="10"/>
  <c r="D1046" i="10"/>
  <c r="C1046" i="10"/>
  <c r="K1046" i="10" s="1"/>
  <c r="B1046" i="10"/>
  <c r="A1046" i="10"/>
  <c r="J1045" i="10"/>
  <c r="D1045" i="10"/>
  <c r="C1045" i="10"/>
  <c r="K1045" i="10" s="1"/>
  <c r="B1045" i="10"/>
  <c r="A1045" i="10"/>
  <c r="I1044" i="10"/>
  <c r="D1044" i="10"/>
  <c r="C1044" i="10"/>
  <c r="K1044" i="10" s="1"/>
  <c r="B1044" i="10"/>
  <c r="A1044" i="10"/>
  <c r="J1043" i="10"/>
  <c r="D1043" i="10"/>
  <c r="C1043" i="10"/>
  <c r="K1043" i="10" s="1"/>
  <c r="B1043" i="10"/>
  <c r="A1043" i="10"/>
  <c r="I1042" i="10"/>
  <c r="D1042" i="10"/>
  <c r="C1042" i="10"/>
  <c r="K1042" i="10" s="1"/>
  <c r="B1042" i="10"/>
  <c r="A1042" i="10"/>
  <c r="J1041" i="10"/>
  <c r="D1041" i="10"/>
  <c r="C1041" i="10"/>
  <c r="K1041" i="10" s="1"/>
  <c r="B1041" i="10"/>
  <c r="A1041" i="10"/>
  <c r="I1040" i="10"/>
  <c r="D1040" i="10"/>
  <c r="C1040" i="10"/>
  <c r="K1040" i="10" s="1"/>
  <c r="B1040" i="10"/>
  <c r="A1040" i="10"/>
  <c r="J1039" i="10"/>
  <c r="D1039" i="10"/>
  <c r="C1039" i="10"/>
  <c r="K1039" i="10" s="1"/>
  <c r="B1039" i="10"/>
  <c r="A1039" i="10"/>
  <c r="I1038" i="10"/>
  <c r="D1038" i="10"/>
  <c r="C1038" i="10"/>
  <c r="K1038" i="10" s="1"/>
  <c r="B1038" i="10"/>
  <c r="A1038" i="10"/>
  <c r="J1037" i="10"/>
  <c r="D1037" i="10"/>
  <c r="C1037" i="10"/>
  <c r="K1037" i="10" s="1"/>
  <c r="B1037" i="10"/>
  <c r="A1037" i="10"/>
  <c r="I1036" i="10"/>
  <c r="D1036" i="10"/>
  <c r="C1036" i="10"/>
  <c r="K1036" i="10" s="1"/>
  <c r="B1036" i="10"/>
  <c r="A1036" i="10"/>
  <c r="J1035" i="10"/>
  <c r="D1035" i="10"/>
  <c r="C1035" i="10"/>
  <c r="B1035" i="10"/>
  <c r="A1035" i="10"/>
  <c r="I1034" i="10"/>
  <c r="D1034" i="10"/>
  <c r="C1034" i="10"/>
  <c r="B1034" i="10"/>
  <c r="A1034" i="10"/>
  <c r="J1033" i="10"/>
  <c r="D1033" i="10"/>
  <c r="C1033" i="10"/>
  <c r="B1033" i="10"/>
  <c r="A1033" i="10"/>
  <c r="I1032" i="10"/>
  <c r="D1032" i="10"/>
  <c r="C1032" i="10"/>
  <c r="B1032" i="10"/>
  <c r="A1032" i="10"/>
  <c r="J1031" i="10"/>
  <c r="D1031" i="10"/>
  <c r="C1031" i="10"/>
  <c r="B1031" i="10"/>
  <c r="A1031" i="10"/>
  <c r="I1030" i="10"/>
  <c r="D1030" i="10"/>
  <c r="C1030" i="10"/>
  <c r="B1030" i="10"/>
  <c r="A1030" i="10"/>
  <c r="J1029" i="10"/>
  <c r="D1029" i="10"/>
  <c r="C1029" i="10"/>
  <c r="B1029" i="10"/>
  <c r="A1029" i="10"/>
  <c r="I1028" i="10"/>
  <c r="D1028" i="10"/>
  <c r="C1028" i="10"/>
  <c r="B1028" i="10"/>
  <c r="A1028" i="10"/>
  <c r="J1027" i="10"/>
  <c r="D1027" i="10"/>
  <c r="C1027" i="10"/>
  <c r="B1027" i="10"/>
  <c r="A1027" i="10"/>
  <c r="I1026" i="10"/>
  <c r="D1026" i="10"/>
  <c r="C1026" i="10"/>
  <c r="B1026" i="10"/>
  <c r="A1026" i="10"/>
  <c r="J1025" i="10"/>
  <c r="D1025" i="10"/>
  <c r="C1025" i="10"/>
  <c r="B1025" i="10"/>
  <c r="A1025" i="10"/>
  <c r="I1024" i="10"/>
  <c r="D1024" i="10"/>
  <c r="C1024" i="10"/>
  <c r="B1024" i="10"/>
  <c r="A1024" i="10"/>
  <c r="J1023" i="10"/>
  <c r="D1023" i="10"/>
  <c r="C1023" i="10"/>
  <c r="B1023" i="10"/>
  <c r="A1023" i="10"/>
  <c r="I1022" i="10"/>
  <c r="D1022" i="10"/>
  <c r="C1022" i="10"/>
  <c r="B1022" i="10"/>
  <c r="A1022" i="10"/>
  <c r="J1021" i="10"/>
  <c r="D1021" i="10"/>
  <c r="C1021" i="10"/>
  <c r="B1021" i="10"/>
  <c r="A1021" i="10"/>
  <c r="I1020" i="10"/>
  <c r="D1020" i="10"/>
  <c r="C1020" i="10"/>
  <c r="B1020" i="10"/>
  <c r="A1020" i="10"/>
  <c r="J1019" i="10"/>
  <c r="D1019" i="10"/>
  <c r="C1019" i="10"/>
  <c r="B1019" i="10"/>
  <c r="A1019" i="10"/>
  <c r="I1018" i="10"/>
  <c r="D1018" i="10"/>
  <c r="C1018" i="10"/>
  <c r="B1018" i="10"/>
  <c r="A1018" i="10"/>
  <c r="J1017" i="10"/>
  <c r="D1017" i="10"/>
  <c r="C1017" i="10"/>
  <c r="B1017" i="10"/>
  <c r="A1017" i="10"/>
  <c r="I1016" i="10"/>
  <c r="D1016" i="10"/>
  <c r="C1016" i="10"/>
  <c r="B1016" i="10"/>
  <c r="A1016" i="10"/>
  <c r="J1015" i="10"/>
  <c r="D1015" i="10"/>
  <c r="C1015" i="10"/>
  <c r="B1015" i="10"/>
  <c r="A1015" i="10"/>
  <c r="I1014" i="10"/>
  <c r="D1014" i="10"/>
  <c r="C1014" i="10"/>
  <c r="B1014" i="10"/>
  <c r="A1014" i="10"/>
  <c r="J1013" i="10"/>
  <c r="D1013" i="10"/>
  <c r="C1013" i="10"/>
  <c r="B1013" i="10"/>
  <c r="A1013" i="10"/>
  <c r="I1012" i="10"/>
  <c r="D1012" i="10"/>
  <c r="C1012" i="10"/>
  <c r="B1012" i="10"/>
  <c r="A1012" i="10"/>
  <c r="J1011" i="10"/>
  <c r="D1011" i="10"/>
  <c r="C1011" i="10"/>
  <c r="B1011" i="10"/>
  <c r="A1011" i="10"/>
  <c r="I1010" i="10"/>
  <c r="D1010" i="10"/>
  <c r="C1010" i="10"/>
  <c r="B1010" i="10"/>
  <c r="A1010" i="10"/>
  <c r="J1009" i="10"/>
  <c r="D1009" i="10"/>
  <c r="C1009" i="10"/>
  <c r="B1009" i="10"/>
  <c r="A1009" i="10"/>
  <c r="I1008" i="10"/>
  <c r="D1008" i="10"/>
  <c r="C1008" i="10"/>
  <c r="B1008" i="10"/>
  <c r="A1008" i="10"/>
  <c r="J1007" i="10"/>
  <c r="D1007" i="10"/>
  <c r="C1007" i="10"/>
  <c r="B1007" i="10"/>
  <c r="A1007" i="10"/>
  <c r="I1006" i="10"/>
  <c r="D1006" i="10"/>
  <c r="C1006" i="10"/>
  <c r="B1006" i="10"/>
  <c r="A1006" i="10"/>
  <c r="J1005" i="10"/>
  <c r="D1005" i="10"/>
  <c r="C1005" i="10"/>
  <c r="B1005" i="10"/>
  <c r="A1005" i="10"/>
  <c r="I1004" i="10"/>
  <c r="D1004" i="10"/>
  <c r="C1004" i="10"/>
  <c r="B1004" i="10"/>
  <c r="A1004" i="10"/>
  <c r="J1003" i="10"/>
  <c r="D1003" i="10"/>
  <c r="C1003" i="10"/>
  <c r="B1003" i="10"/>
  <c r="A1003" i="10"/>
  <c r="I1002" i="10"/>
  <c r="D1002" i="10"/>
  <c r="C1002" i="10"/>
  <c r="B1002" i="10"/>
  <c r="A1002" i="10"/>
  <c r="J1001" i="10"/>
  <c r="D1001" i="10"/>
  <c r="C1001" i="10"/>
  <c r="B1001" i="10"/>
  <c r="A1001" i="10"/>
  <c r="I1000" i="10"/>
  <c r="D1000" i="10"/>
  <c r="C1000" i="10"/>
  <c r="B1000" i="10"/>
  <c r="A1000" i="10"/>
  <c r="J999" i="10"/>
  <c r="D999" i="10"/>
  <c r="C999" i="10"/>
  <c r="B999" i="10"/>
  <c r="A999" i="10"/>
  <c r="I998" i="10"/>
  <c r="D998" i="10"/>
  <c r="C998" i="10"/>
  <c r="B998" i="10"/>
  <c r="A998" i="10"/>
  <c r="J997" i="10"/>
  <c r="D997" i="10"/>
  <c r="C997" i="10"/>
  <c r="B997" i="10"/>
  <c r="A997" i="10"/>
  <c r="I996" i="10"/>
  <c r="D996" i="10"/>
  <c r="C996" i="10"/>
  <c r="B996" i="10"/>
  <c r="A996" i="10"/>
  <c r="J995" i="10"/>
  <c r="D995" i="10"/>
  <c r="C995" i="10"/>
  <c r="B995" i="10"/>
  <c r="A995" i="10"/>
  <c r="I994" i="10"/>
  <c r="D994" i="10"/>
  <c r="C994" i="10"/>
  <c r="B994" i="10"/>
  <c r="A994" i="10"/>
  <c r="J993" i="10"/>
  <c r="D993" i="10"/>
  <c r="C993" i="10"/>
  <c r="B993" i="10"/>
  <c r="A993" i="10"/>
  <c r="I992" i="10"/>
  <c r="D992" i="10"/>
  <c r="C992" i="10"/>
  <c r="B992" i="10"/>
  <c r="A992" i="10"/>
  <c r="J991" i="10"/>
  <c r="D991" i="10"/>
  <c r="C991" i="10"/>
  <c r="B991" i="10"/>
  <c r="A991" i="10"/>
  <c r="I990" i="10"/>
  <c r="D990" i="10"/>
  <c r="C990" i="10"/>
  <c r="B990" i="10"/>
  <c r="A990" i="10"/>
  <c r="J989" i="10"/>
  <c r="D989" i="10"/>
  <c r="C989" i="10"/>
  <c r="B989" i="10"/>
  <c r="A989" i="10"/>
  <c r="I988" i="10"/>
  <c r="D988" i="10"/>
  <c r="C988" i="10"/>
  <c r="B988" i="10"/>
  <c r="A988" i="10"/>
  <c r="J987" i="10"/>
  <c r="D987" i="10"/>
  <c r="C987" i="10"/>
  <c r="B987" i="10"/>
  <c r="A987" i="10"/>
  <c r="I986" i="10"/>
  <c r="D986" i="10"/>
  <c r="C986" i="10"/>
  <c r="B986" i="10"/>
  <c r="A986" i="10"/>
  <c r="J985" i="10"/>
  <c r="D985" i="10"/>
  <c r="C985" i="10"/>
  <c r="B985" i="10"/>
  <c r="A985" i="10"/>
  <c r="I984" i="10"/>
  <c r="D984" i="10"/>
  <c r="C984" i="10"/>
  <c r="B984" i="10"/>
  <c r="A984" i="10"/>
  <c r="J983" i="10"/>
  <c r="D983" i="10"/>
  <c r="C983" i="10"/>
  <c r="B983" i="10"/>
  <c r="A983" i="10"/>
  <c r="I982" i="10"/>
  <c r="D982" i="10"/>
  <c r="C982" i="10"/>
  <c r="B982" i="10"/>
  <c r="A982" i="10"/>
  <c r="J981" i="10"/>
  <c r="D981" i="10"/>
  <c r="C981" i="10"/>
  <c r="B981" i="10"/>
  <c r="A981" i="10"/>
  <c r="I980" i="10"/>
  <c r="D980" i="10"/>
  <c r="C980" i="10"/>
  <c r="B980" i="10"/>
  <c r="A980" i="10"/>
  <c r="J979" i="10"/>
  <c r="D979" i="10"/>
  <c r="C979" i="10"/>
  <c r="B979" i="10"/>
  <c r="A979" i="10"/>
  <c r="I978" i="10"/>
  <c r="D978" i="10"/>
  <c r="C978" i="10"/>
  <c r="B978" i="10"/>
  <c r="A978" i="10"/>
  <c r="J977" i="10"/>
  <c r="D977" i="10"/>
  <c r="C977" i="10"/>
  <c r="B977" i="10"/>
  <c r="A977" i="10"/>
  <c r="I976" i="10"/>
  <c r="D976" i="10"/>
  <c r="C976" i="10"/>
  <c r="B976" i="10"/>
  <c r="A976" i="10"/>
  <c r="J975" i="10"/>
  <c r="D975" i="10"/>
  <c r="C975" i="10"/>
  <c r="B975" i="10"/>
  <c r="A975" i="10"/>
  <c r="I974" i="10"/>
  <c r="D974" i="10"/>
  <c r="C974" i="10"/>
  <c r="B974" i="10"/>
  <c r="A974" i="10"/>
  <c r="J973" i="10"/>
  <c r="D973" i="10"/>
  <c r="C973" i="10"/>
  <c r="B973" i="10"/>
  <c r="A973" i="10"/>
  <c r="I972" i="10"/>
  <c r="D972" i="10"/>
  <c r="C972" i="10"/>
  <c r="B972" i="10"/>
  <c r="A972" i="10"/>
  <c r="J971" i="10"/>
  <c r="D971" i="10"/>
  <c r="C971" i="10"/>
  <c r="B971" i="10"/>
  <c r="A971" i="10"/>
  <c r="I970" i="10"/>
  <c r="D970" i="10"/>
  <c r="C970" i="10"/>
  <c r="B970" i="10"/>
  <c r="A970" i="10"/>
  <c r="J969" i="10"/>
  <c r="D969" i="10"/>
  <c r="C969" i="10"/>
  <c r="B969" i="10"/>
  <c r="A969" i="10"/>
  <c r="I968" i="10"/>
  <c r="D968" i="10"/>
  <c r="C968" i="10"/>
  <c r="B968" i="10"/>
  <c r="A968" i="10"/>
  <c r="J967" i="10"/>
  <c r="D967" i="10"/>
  <c r="C967" i="10"/>
  <c r="B967" i="10"/>
  <c r="A967" i="10"/>
  <c r="I966" i="10"/>
  <c r="D966" i="10"/>
  <c r="C966" i="10"/>
  <c r="B966" i="10"/>
  <c r="A966" i="10"/>
  <c r="J965" i="10"/>
  <c r="D965" i="10"/>
  <c r="C965" i="10"/>
  <c r="B965" i="10"/>
  <c r="A965" i="10"/>
  <c r="I964" i="10"/>
  <c r="D964" i="10"/>
  <c r="C964" i="10"/>
  <c r="B964" i="10"/>
  <c r="A964" i="10"/>
  <c r="J963" i="10"/>
  <c r="D963" i="10"/>
  <c r="C963" i="10"/>
  <c r="B963" i="10"/>
  <c r="A963" i="10"/>
  <c r="I962" i="10"/>
  <c r="D962" i="10"/>
  <c r="C962" i="10"/>
  <c r="B962" i="10"/>
  <c r="A962" i="10"/>
  <c r="J961" i="10"/>
  <c r="D961" i="10"/>
  <c r="C961" i="10"/>
  <c r="B961" i="10"/>
  <c r="A961" i="10"/>
  <c r="I960" i="10"/>
  <c r="D960" i="10"/>
  <c r="C960" i="10"/>
  <c r="B960" i="10"/>
  <c r="A960" i="10"/>
  <c r="J959" i="10"/>
  <c r="D959" i="10"/>
  <c r="C959" i="10"/>
  <c r="B959" i="10"/>
  <c r="A959" i="10"/>
  <c r="I958" i="10"/>
  <c r="D958" i="10"/>
  <c r="C958" i="10"/>
  <c r="B958" i="10"/>
  <c r="A958" i="10"/>
  <c r="J957" i="10"/>
  <c r="D957" i="10"/>
  <c r="C957" i="10"/>
  <c r="B957" i="10"/>
  <c r="A957" i="10"/>
  <c r="I956" i="10"/>
  <c r="D956" i="10"/>
  <c r="C956" i="10"/>
  <c r="B956" i="10"/>
  <c r="A956" i="10"/>
  <c r="J955" i="10"/>
  <c r="D955" i="10"/>
  <c r="C955" i="10"/>
  <c r="B955" i="10"/>
  <c r="A955" i="10"/>
  <c r="I954" i="10"/>
  <c r="D954" i="10"/>
  <c r="C954" i="10"/>
  <c r="B954" i="10"/>
  <c r="A954" i="10"/>
  <c r="J953" i="10"/>
  <c r="D953" i="10"/>
  <c r="C953" i="10"/>
  <c r="B953" i="10"/>
  <c r="A953" i="10"/>
  <c r="I952" i="10"/>
  <c r="D952" i="10"/>
  <c r="C952" i="10"/>
  <c r="B952" i="10"/>
  <c r="A952" i="10"/>
  <c r="J951" i="10"/>
  <c r="D951" i="10"/>
  <c r="C951" i="10"/>
  <c r="B951" i="10"/>
  <c r="A951" i="10"/>
  <c r="I950" i="10"/>
  <c r="D950" i="10"/>
  <c r="C950" i="10"/>
  <c r="B950" i="10"/>
  <c r="A950" i="10"/>
  <c r="J949" i="10"/>
  <c r="D949" i="10"/>
  <c r="C949" i="10"/>
  <c r="B949" i="10"/>
  <c r="A949" i="10"/>
  <c r="I948" i="10"/>
  <c r="D948" i="10"/>
  <c r="C948" i="10"/>
  <c r="B948" i="10"/>
  <c r="A948" i="10"/>
  <c r="J947" i="10"/>
  <c r="D947" i="10"/>
  <c r="C947" i="10"/>
  <c r="B947" i="10"/>
  <c r="A947" i="10"/>
  <c r="I946" i="10"/>
  <c r="D946" i="10"/>
  <c r="C946" i="10"/>
  <c r="B946" i="10"/>
  <c r="A946" i="10"/>
  <c r="J945" i="10"/>
  <c r="D945" i="10"/>
  <c r="C945" i="10"/>
  <c r="B945" i="10"/>
  <c r="A945" i="10"/>
  <c r="I944" i="10"/>
  <c r="D944" i="10"/>
  <c r="C944" i="10"/>
  <c r="B944" i="10"/>
  <c r="A944" i="10"/>
  <c r="J943" i="10"/>
  <c r="D943" i="10"/>
  <c r="C943" i="10"/>
  <c r="B943" i="10"/>
  <c r="A943" i="10"/>
  <c r="I942" i="10"/>
  <c r="D942" i="10"/>
  <c r="C942" i="10"/>
  <c r="B942" i="10"/>
  <c r="A942" i="10"/>
  <c r="J941" i="10"/>
  <c r="D941" i="10"/>
  <c r="C941" i="10"/>
  <c r="B941" i="10"/>
  <c r="A941" i="10"/>
  <c r="I940" i="10"/>
  <c r="D940" i="10"/>
  <c r="C940" i="10"/>
  <c r="B940" i="10"/>
  <c r="A940" i="10"/>
  <c r="J939" i="10"/>
  <c r="D939" i="10"/>
  <c r="C939" i="10"/>
  <c r="B939" i="10"/>
  <c r="A939" i="10"/>
  <c r="I938" i="10"/>
  <c r="D938" i="10"/>
  <c r="C938" i="10"/>
  <c r="B938" i="10"/>
  <c r="A938" i="10"/>
  <c r="J937" i="10"/>
  <c r="D937" i="10"/>
  <c r="C937" i="10"/>
  <c r="B937" i="10"/>
  <c r="A937" i="10"/>
  <c r="I936" i="10"/>
  <c r="D936" i="10"/>
  <c r="C936" i="10"/>
  <c r="B936" i="10"/>
  <c r="A936" i="10"/>
  <c r="J935" i="10"/>
  <c r="D935" i="10"/>
  <c r="C935" i="10"/>
  <c r="B935" i="10"/>
  <c r="A935" i="10"/>
  <c r="I934" i="10"/>
  <c r="D934" i="10"/>
  <c r="C934" i="10"/>
  <c r="B934" i="10"/>
  <c r="A934" i="10"/>
  <c r="J933" i="10"/>
  <c r="D933" i="10"/>
  <c r="C933" i="10"/>
  <c r="B933" i="10"/>
  <c r="A933" i="10"/>
  <c r="I932" i="10"/>
  <c r="D932" i="10"/>
  <c r="C932" i="10"/>
  <c r="B932" i="10"/>
  <c r="A932" i="10"/>
  <c r="J931" i="10"/>
  <c r="D931" i="10"/>
  <c r="C931" i="10"/>
  <c r="B931" i="10"/>
  <c r="A931" i="10"/>
  <c r="I930" i="10"/>
  <c r="D930" i="10"/>
  <c r="C930" i="10"/>
  <c r="B930" i="10"/>
  <c r="A930" i="10"/>
  <c r="J929" i="10"/>
  <c r="D929" i="10"/>
  <c r="C929" i="10"/>
  <c r="B929" i="10"/>
  <c r="A929" i="10"/>
  <c r="I928" i="10"/>
  <c r="D928" i="10"/>
  <c r="C928" i="10"/>
  <c r="B928" i="10"/>
  <c r="A928" i="10"/>
  <c r="J927" i="10"/>
  <c r="D927" i="10"/>
  <c r="C927" i="10"/>
  <c r="B927" i="10"/>
  <c r="A927" i="10"/>
  <c r="I926" i="10"/>
  <c r="D926" i="10"/>
  <c r="C926" i="10"/>
  <c r="B926" i="10"/>
  <c r="A926" i="10"/>
  <c r="J925" i="10"/>
  <c r="D925" i="10"/>
  <c r="C925" i="10"/>
  <c r="B925" i="10"/>
  <c r="A925" i="10"/>
  <c r="I924" i="10"/>
  <c r="D924" i="10"/>
  <c r="C924" i="10"/>
  <c r="B924" i="10"/>
  <c r="A924" i="10"/>
  <c r="J923" i="10"/>
  <c r="D923" i="10"/>
  <c r="C923" i="10"/>
  <c r="B923" i="10"/>
  <c r="A923" i="10"/>
  <c r="I922" i="10"/>
  <c r="D922" i="10"/>
  <c r="C922" i="10"/>
  <c r="B922" i="10"/>
  <c r="A922" i="10"/>
  <c r="J921" i="10"/>
  <c r="D921" i="10"/>
  <c r="C921" i="10"/>
  <c r="B921" i="10"/>
  <c r="A921" i="10"/>
  <c r="I920" i="10"/>
  <c r="D920" i="10"/>
  <c r="C920" i="10"/>
  <c r="B920" i="10"/>
  <c r="A920" i="10"/>
  <c r="J919" i="10"/>
  <c r="D919" i="10"/>
  <c r="C919" i="10"/>
  <c r="B919" i="10"/>
  <c r="A919" i="10"/>
  <c r="I918" i="10"/>
  <c r="D918" i="10"/>
  <c r="C918" i="10"/>
  <c r="B918" i="10"/>
  <c r="A918" i="10"/>
  <c r="J917" i="10"/>
  <c r="D917" i="10"/>
  <c r="C917" i="10"/>
  <c r="B917" i="10"/>
  <c r="A917" i="10"/>
  <c r="I916" i="10"/>
  <c r="D916" i="10"/>
  <c r="C916" i="10"/>
  <c r="B916" i="10"/>
  <c r="A916" i="10"/>
  <c r="J915" i="10"/>
  <c r="D915" i="10"/>
  <c r="C915" i="10"/>
  <c r="B915" i="10"/>
  <c r="A915" i="10"/>
  <c r="I914" i="10"/>
  <c r="D914" i="10"/>
  <c r="C914" i="10"/>
  <c r="B914" i="10"/>
  <c r="A914" i="10"/>
  <c r="J913" i="10"/>
  <c r="D913" i="10"/>
  <c r="C913" i="10"/>
  <c r="B913" i="10"/>
  <c r="A913" i="10"/>
  <c r="I912" i="10"/>
  <c r="D912" i="10"/>
  <c r="C912" i="10"/>
  <c r="B912" i="10"/>
  <c r="A912" i="10"/>
  <c r="J911" i="10"/>
  <c r="D911" i="10"/>
  <c r="C911" i="10"/>
  <c r="B911" i="10"/>
  <c r="A911" i="10"/>
  <c r="I910" i="10"/>
  <c r="D910" i="10"/>
  <c r="C910" i="10"/>
  <c r="B910" i="10"/>
  <c r="A910" i="10"/>
  <c r="J909" i="10"/>
  <c r="D909" i="10"/>
  <c r="C909" i="10"/>
  <c r="B909" i="10"/>
  <c r="A909" i="10"/>
  <c r="I908" i="10"/>
  <c r="D908" i="10"/>
  <c r="C908" i="10"/>
  <c r="B908" i="10"/>
  <c r="A908" i="10"/>
  <c r="J907" i="10"/>
  <c r="D907" i="10"/>
  <c r="C907" i="10"/>
  <c r="B907" i="10"/>
  <c r="A907" i="10"/>
  <c r="I906" i="10"/>
  <c r="D906" i="10"/>
  <c r="C906" i="10"/>
  <c r="B906" i="10"/>
  <c r="A906" i="10"/>
  <c r="J905" i="10"/>
  <c r="D905" i="10"/>
  <c r="C905" i="10"/>
  <c r="B905" i="10"/>
  <c r="A905" i="10"/>
  <c r="I904" i="10"/>
  <c r="D904" i="10"/>
  <c r="C904" i="10"/>
  <c r="B904" i="10"/>
  <c r="A904" i="10"/>
  <c r="J903" i="10"/>
  <c r="D903" i="10"/>
  <c r="C903" i="10"/>
  <c r="B903" i="10"/>
  <c r="A903" i="10"/>
  <c r="I902" i="10"/>
  <c r="D902" i="10"/>
  <c r="C902" i="10"/>
  <c r="B902" i="10"/>
  <c r="A902" i="10"/>
  <c r="J901" i="10"/>
  <c r="D901" i="10"/>
  <c r="C901" i="10"/>
  <c r="B901" i="10"/>
  <c r="A901" i="10"/>
  <c r="I900" i="10"/>
  <c r="D900" i="10"/>
  <c r="C900" i="10"/>
  <c r="B900" i="10"/>
  <c r="A900" i="10"/>
  <c r="J899" i="10"/>
  <c r="D899" i="10"/>
  <c r="C899" i="10"/>
  <c r="B899" i="10"/>
  <c r="A899" i="10"/>
  <c r="I898" i="10"/>
  <c r="D898" i="10"/>
  <c r="C898" i="10"/>
  <c r="B898" i="10"/>
  <c r="A898" i="10"/>
  <c r="J897" i="10"/>
  <c r="D897" i="10"/>
  <c r="C897" i="10"/>
  <c r="B897" i="10"/>
  <c r="A897" i="10"/>
  <c r="I896" i="10"/>
  <c r="D896" i="10"/>
  <c r="C896" i="10"/>
  <c r="B896" i="10"/>
  <c r="A896" i="10"/>
  <c r="J895" i="10"/>
  <c r="D895" i="10"/>
  <c r="C895" i="10"/>
  <c r="B895" i="10"/>
  <c r="A895" i="10"/>
  <c r="I894" i="10"/>
  <c r="D894" i="10"/>
  <c r="C894" i="10"/>
  <c r="B894" i="10"/>
  <c r="A894" i="10"/>
  <c r="J893" i="10"/>
  <c r="D893" i="10"/>
  <c r="C893" i="10"/>
  <c r="B893" i="10"/>
  <c r="A893" i="10"/>
  <c r="I892" i="10"/>
  <c r="D892" i="10"/>
  <c r="C892" i="10"/>
  <c r="B892" i="10"/>
  <c r="A892" i="10"/>
  <c r="J891" i="10"/>
  <c r="D891" i="10"/>
  <c r="C891" i="10"/>
  <c r="B891" i="10"/>
  <c r="A891" i="10"/>
  <c r="I890" i="10"/>
  <c r="D890" i="10"/>
  <c r="C890" i="10"/>
  <c r="B890" i="10"/>
  <c r="A890" i="10"/>
  <c r="J889" i="10"/>
  <c r="D889" i="10"/>
  <c r="C889" i="10"/>
  <c r="B889" i="10"/>
  <c r="A889" i="10"/>
  <c r="I888" i="10"/>
  <c r="D888" i="10"/>
  <c r="C888" i="10"/>
  <c r="B888" i="10"/>
  <c r="A888" i="10"/>
  <c r="J887" i="10"/>
  <c r="D887" i="10"/>
  <c r="C887" i="10"/>
  <c r="B887" i="10"/>
  <c r="A887" i="10"/>
  <c r="I886" i="10"/>
  <c r="D886" i="10"/>
  <c r="C886" i="10"/>
  <c r="B886" i="10"/>
  <c r="A886" i="10"/>
  <c r="J885" i="10"/>
  <c r="D885" i="10"/>
  <c r="C885" i="10"/>
  <c r="B885" i="10"/>
  <c r="A885" i="10"/>
  <c r="I884" i="10"/>
  <c r="D884" i="10"/>
  <c r="C884" i="10"/>
  <c r="B884" i="10"/>
  <c r="A884" i="10"/>
  <c r="J883" i="10"/>
  <c r="D883" i="10"/>
  <c r="C883" i="10"/>
  <c r="B883" i="10"/>
  <c r="A883" i="10"/>
  <c r="I882" i="10"/>
  <c r="D882" i="10"/>
  <c r="C882" i="10"/>
  <c r="B882" i="10"/>
  <c r="A882" i="10"/>
  <c r="J881" i="10"/>
  <c r="D881" i="10"/>
  <c r="C881" i="10"/>
  <c r="B881" i="10"/>
  <c r="A881" i="10"/>
  <c r="I880" i="10"/>
  <c r="D880" i="10"/>
  <c r="C880" i="10"/>
  <c r="B880" i="10"/>
  <c r="A880" i="10"/>
  <c r="J879" i="10"/>
  <c r="D879" i="10"/>
  <c r="C879" i="10"/>
  <c r="B879" i="10"/>
  <c r="A879" i="10"/>
  <c r="I878" i="10"/>
  <c r="D878" i="10"/>
  <c r="C878" i="10"/>
  <c r="B878" i="10"/>
  <c r="A878" i="10"/>
  <c r="J877" i="10"/>
  <c r="D877" i="10"/>
  <c r="C877" i="10"/>
  <c r="B877" i="10"/>
  <c r="A877" i="10"/>
  <c r="I876" i="10"/>
  <c r="D876" i="10"/>
  <c r="C876" i="10"/>
  <c r="B876" i="10"/>
  <c r="A876" i="10"/>
  <c r="J875" i="10"/>
  <c r="D875" i="10"/>
  <c r="C875" i="10"/>
  <c r="B875" i="10"/>
  <c r="A875" i="10"/>
  <c r="I874" i="10"/>
  <c r="D874" i="10"/>
  <c r="C874" i="10"/>
  <c r="B874" i="10"/>
  <c r="A874" i="10"/>
  <c r="J873" i="10"/>
  <c r="D873" i="10"/>
  <c r="C873" i="10"/>
  <c r="B873" i="10"/>
  <c r="A873" i="10"/>
  <c r="D872" i="10"/>
  <c r="C872" i="10"/>
  <c r="B872" i="10"/>
  <c r="A872" i="10"/>
  <c r="D871" i="10"/>
  <c r="C871" i="10"/>
  <c r="B871" i="10"/>
  <c r="A871" i="10"/>
  <c r="D870" i="10"/>
  <c r="C870" i="10"/>
  <c r="B870" i="10"/>
  <c r="A870" i="10"/>
  <c r="D869" i="10"/>
  <c r="C869" i="10"/>
  <c r="B869" i="10"/>
  <c r="A869" i="10"/>
  <c r="D868" i="10"/>
  <c r="C868" i="10"/>
  <c r="B868" i="10"/>
  <c r="A868" i="10"/>
  <c r="D867" i="10"/>
  <c r="C867" i="10"/>
  <c r="B867" i="10"/>
  <c r="A867" i="10"/>
  <c r="D866" i="10"/>
  <c r="C866" i="10"/>
  <c r="B866" i="10"/>
  <c r="A866" i="10"/>
  <c r="D865" i="10"/>
  <c r="C865" i="10"/>
  <c r="B865" i="10"/>
  <c r="A865" i="10"/>
  <c r="D864" i="10"/>
  <c r="C864" i="10"/>
  <c r="B864" i="10"/>
  <c r="A864" i="10"/>
  <c r="D863" i="10"/>
  <c r="C863" i="10"/>
  <c r="B863" i="10"/>
  <c r="A863" i="10"/>
  <c r="D862" i="10"/>
  <c r="C862" i="10"/>
  <c r="B862" i="10"/>
  <c r="A862" i="10"/>
  <c r="D861" i="10"/>
  <c r="C861" i="10"/>
  <c r="B861" i="10"/>
  <c r="A861" i="10"/>
  <c r="D860" i="10"/>
  <c r="C860" i="10"/>
  <c r="B860" i="10"/>
  <c r="A860" i="10"/>
  <c r="D859" i="10"/>
  <c r="C859" i="10"/>
  <c r="B859" i="10"/>
  <c r="A859" i="10"/>
  <c r="D858" i="10"/>
  <c r="C858" i="10"/>
  <c r="B858" i="10"/>
  <c r="A858" i="10"/>
  <c r="D857" i="10"/>
  <c r="C857" i="10"/>
  <c r="B857" i="10"/>
  <c r="A857" i="10"/>
  <c r="D856" i="10"/>
  <c r="C856" i="10"/>
  <c r="B856" i="10"/>
  <c r="A856" i="10"/>
  <c r="D855" i="10"/>
  <c r="C855" i="10"/>
  <c r="B855" i="10"/>
  <c r="A855" i="10"/>
  <c r="D854" i="10"/>
  <c r="C854" i="10"/>
  <c r="B854" i="10"/>
  <c r="A854" i="10"/>
  <c r="D853" i="10"/>
  <c r="C853" i="10"/>
  <c r="B853" i="10"/>
  <c r="A853" i="10"/>
  <c r="D852" i="10"/>
  <c r="C852" i="10"/>
  <c r="B852" i="10"/>
  <c r="A852" i="10"/>
  <c r="D851" i="10"/>
  <c r="C851" i="10"/>
  <c r="B851" i="10"/>
  <c r="A851" i="10"/>
  <c r="D850" i="10"/>
  <c r="C850" i="10"/>
  <c r="B850" i="10"/>
  <c r="A850" i="10"/>
  <c r="D849" i="10"/>
  <c r="C849" i="10"/>
  <c r="B849" i="10"/>
  <c r="A849" i="10"/>
  <c r="D848" i="10"/>
  <c r="C848" i="10"/>
  <c r="B848" i="10"/>
  <c r="A848" i="10"/>
  <c r="D847" i="10"/>
  <c r="C847" i="10"/>
  <c r="B847" i="10"/>
  <c r="A847" i="10"/>
  <c r="D846" i="10"/>
  <c r="C846" i="10"/>
  <c r="B846" i="10"/>
  <c r="A846" i="10"/>
  <c r="D845" i="10"/>
  <c r="C845" i="10"/>
  <c r="B845" i="10"/>
  <c r="A845" i="10"/>
  <c r="D844" i="10"/>
  <c r="C844" i="10"/>
  <c r="B844" i="10"/>
  <c r="A844" i="10"/>
  <c r="D843" i="10"/>
  <c r="C843" i="10"/>
  <c r="B843" i="10"/>
  <c r="A843" i="10"/>
  <c r="D842" i="10"/>
  <c r="C842" i="10"/>
  <c r="B842" i="10"/>
  <c r="A842" i="10"/>
  <c r="D841" i="10"/>
  <c r="C841" i="10"/>
  <c r="B841" i="10"/>
  <c r="A841" i="10"/>
  <c r="D840" i="10"/>
  <c r="C840" i="10"/>
  <c r="B840" i="10"/>
  <c r="A840" i="10"/>
  <c r="D839" i="10"/>
  <c r="C839" i="10"/>
  <c r="B839" i="10"/>
  <c r="A839" i="10"/>
  <c r="D838" i="10"/>
  <c r="C838" i="10"/>
  <c r="B838" i="10"/>
  <c r="A838" i="10"/>
  <c r="D837" i="10"/>
  <c r="C837" i="10"/>
  <c r="B837" i="10"/>
  <c r="A837" i="10"/>
  <c r="D836" i="10"/>
  <c r="C836" i="10"/>
  <c r="B836" i="10"/>
  <c r="A836" i="10"/>
  <c r="D835" i="10"/>
  <c r="C835" i="10"/>
  <c r="B835" i="10"/>
  <c r="A835" i="10"/>
  <c r="D834" i="10"/>
  <c r="C834" i="10"/>
  <c r="B834" i="10"/>
  <c r="A834" i="10"/>
  <c r="D833" i="10"/>
  <c r="C833" i="10"/>
  <c r="B833" i="10"/>
  <c r="A833" i="10"/>
  <c r="D832" i="10"/>
  <c r="C832" i="10"/>
  <c r="B832" i="10"/>
  <c r="A832" i="10"/>
  <c r="D831" i="10"/>
  <c r="C831" i="10"/>
  <c r="B831" i="10"/>
  <c r="A831" i="10"/>
  <c r="D830" i="10"/>
  <c r="C830" i="10"/>
  <c r="B830" i="10"/>
  <c r="A830" i="10"/>
  <c r="D829" i="10"/>
  <c r="C829" i="10"/>
  <c r="B829" i="10"/>
  <c r="A829" i="10"/>
  <c r="D828" i="10"/>
  <c r="C828" i="10"/>
  <c r="B828" i="10"/>
  <c r="A828" i="10"/>
  <c r="D827" i="10"/>
  <c r="C827" i="10"/>
  <c r="B827" i="10"/>
  <c r="A827" i="10"/>
  <c r="D826" i="10"/>
  <c r="C826" i="10"/>
  <c r="B826" i="10"/>
  <c r="A826" i="10"/>
  <c r="D825" i="10"/>
  <c r="C825" i="10"/>
  <c r="B825" i="10"/>
  <c r="A825" i="10"/>
  <c r="D824" i="10"/>
  <c r="C824" i="10"/>
  <c r="B824" i="10"/>
  <c r="A824" i="10"/>
  <c r="D823" i="10"/>
  <c r="C823" i="10"/>
  <c r="B823" i="10"/>
  <c r="A823" i="10"/>
  <c r="D822" i="10"/>
  <c r="C822" i="10"/>
  <c r="B822" i="10"/>
  <c r="A822" i="10"/>
  <c r="D821" i="10"/>
  <c r="C821" i="10"/>
  <c r="B821" i="10"/>
  <c r="A821" i="10"/>
  <c r="D820" i="10"/>
  <c r="C820" i="10"/>
  <c r="B820" i="10"/>
  <c r="A820" i="10"/>
  <c r="D819" i="10"/>
  <c r="C819" i="10"/>
  <c r="B819" i="10"/>
  <c r="A819" i="10"/>
  <c r="D818" i="10"/>
  <c r="C818" i="10"/>
  <c r="B818" i="10"/>
  <c r="A818" i="10"/>
  <c r="D817" i="10"/>
  <c r="C817" i="10"/>
  <c r="B817" i="10"/>
  <c r="A817" i="10"/>
  <c r="D816" i="10"/>
  <c r="C816" i="10"/>
  <c r="B816" i="10"/>
  <c r="A816" i="10"/>
  <c r="D815" i="10"/>
  <c r="C815" i="10"/>
  <c r="B815" i="10"/>
  <c r="A815" i="10"/>
  <c r="D814" i="10"/>
  <c r="C814" i="10"/>
  <c r="B814" i="10"/>
  <c r="A814" i="10"/>
  <c r="D813" i="10"/>
  <c r="C813" i="10"/>
  <c r="B813" i="10"/>
  <c r="A813" i="10"/>
  <c r="D812" i="10"/>
  <c r="C812" i="10"/>
  <c r="B812" i="10"/>
  <c r="A812" i="10"/>
  <c r="D811" i="10"/>
  <c r="C811" i="10"/>
  <c r="B811" i="10"/>
  <c r="A811" i="10"/>
  <c r="D810" i="10"/>
  <c r="C810" i="10"/>
  <c r="B810" i="10"/>
  <c r="A810" i="10"/>
  <c r="D809" i="10"/>
  <c r="C809" i="10"/>
  <c r="B809" i="10"/>
  <c r="A809" i="10"/>
  <c r="D808" i="10"/>
  <c r="C808" i="10"/>
  <c r="B808" i="10"/>
  <c r="A808" i="10"/>
  <c r="D807" i="10"/>
  <c r="C807" i="10"/>
  <c r="B807" i="10"/>
  <c r="A807" i="10"/>
  <c r="D806" i="10"/>
  <c r="C806" i="10"/>
  <c r="B806" i="10"/>
  <c r="A806" i="10"/>
  <c r="D805" i="10"/>
  <c r="C805" i="10"/>
  <c r="B805" i="10"/>
  <c r="A805" i="10"/>
  <c r="D804" i="10"/>
  <c r="C804" i="10"/>
  <c r="B804" i="10"/>
  <c r="A804" i="10"/>
  <c r="D803" i="10"/>
  <c r="C803" i="10"/>
  <c r="B803" i="10"/>
  <c r="A803" i="10"/>
  <c r="D802" i="10"/>
  <c r="C802" i="10"/>
  <c r="B802" i="10"/>
  <c r="A802" i="10"/>
  <c r="D801" i="10"/>
  <c r="C801" i="10"/>
  <c r="B801" i="10"/>
  <c r="A801" i="10"/>
  <c r="D800" i="10"/>
  <c r="C800" i="10"/>
  <c r="B800" i="10"/>
  <c r="A800" i="10"/>
  <c r="D799" i="10"/>
  <c r="C799" i="10"/>
  <c r="B799" i="10"/>
  <c r="A799" i="10"/>
  <c r="D798" i="10"/>
  <c r="C798" i="10"/>
  <c r="B798" i="10"/>
  <c r="A798" i="10"/>
  <c r="D797" i="10"/>
  <c r="C797" i="10"/>
  <c r="B797" i="10"/>
  <c r="A797" i="10"/>
  <c r="D796" i="10"/>
  <c r="C796" i="10"/>
  <c r="B796" i="10"/>
  <c r="A796" i="10"/>
  <c r="D795" i="10"/>
  <c r="C795" i="10"/>
  <c r="B795" i="10"/>
  <c r="A795" i="10"/>
  <c r="D794" i="10"/>
  <c r="C794" i="10"/>
  <c r="B794" i="10"/>
  <c r="A794" i="10"/>
  <c r="D793" i="10"/>
  <c r="C793" i="10"/>
  <c r="B793" i="10"/>
  <c r="A793" i="10"/>
  <c r="D792" i="10"/>
  <c r="C792" i="10"/>
  <c r="B792" i="10"/>
  <c r="A792" i="10"/>
  <c r="D791" i="10"/>
  <c r="C791" i="10"/>
  <c r="B791" i="10"/>
  <c r="A791" i="10"/>
  <c r="D790" i="10"/>
  <c r="C790" i="10"/>
  <c r="B790" i="10"/>
  <c r="A790" i="10"/>
  <c r="D789" i="10"/>
  <c r="C789" i="10"/>
  <c r="B789" i="10"/>
  <c r="A789" i="10"/>
  <c r="D788" i="10"/>
  <c r="C788" i="10"/>
  <c r="B788" i="10"/>
  <c r="A788" i="10"/>
  <c r="D787" i="10"/>
  <c r="C787" i="10"/>
  <c r="B787" i="10"/>
  <c r="A787" i="10"/>
  <c r="D786" i="10"/>
  <c r="C786" i="10"/>
  <c r="B786" i="10"/>
  <c r="A786" i="10"/>
  <c r="D785" i="10"/>
  <c r="C785" i="10"/>
  <c r="B785" i="10"/>
  <c r="A785" i="10"/>
  <c r="D784" i="10"/>
  <c r="C784" i="10"/>
  <c r="B784" i="10"/>
  <c r="A784" i="10"/>
  <c r="D783" i="10"/>
  <c r="C783" i="10"/>
  <c r="B783" i="10"/>
  <c r="A783" i="10"/>
  <c r="D782" i="10"/>
  <c r="C782" i="10"/>
  <c r="B782" i="10"/>
  <c r="A782" i="10"/>
  <c r="D781" i="10"/>
  <c r="C781" i="10"/>
  <c r="B781" i="10"/>
  <c r="A781" i="10"/>
  <c r="D780" i="10"/>
  <c r="C780" i="10"/>
  <c r="B780" i="10"/>
  <c r="A780" i="10"/>
  <c r="D779" i="10"/>
  <c r="C779" i="10"/>
  <c r="B779" i="10"/>
  <c r="A779" i="10"/>
  <c r="D778" i="10"/>
  <c r="C778" i="10"/>
  <c r="B778" i="10"/>
  <c r="A778" i="10"/>
  <c r="D777" i="10"/>
  <c r="C777" i="10"/>
  <c r="B777" i="10"/>
  <c r="A777" i="10"/>
  <c r="D776" i="10"/>
  <c r="C776" i="10"/>
  <c r="B776" i="10"/>
  <c r="A776" i="10"/>
  <c r="D775" i="10"/>
  <c r="C775" i="10"/>
  <c r="B775" i="10"/>
  <c r="A775" i="10"/>
  <c r="D774" i="10"/>
  <c r="C774" i="10"/>
  <c r="B774" i="10"/>
  <c r="A774" i="10"/>
  <c r="D773" i="10"/>
  <c r="C773" i="10"/>
  <c r="B773" i="10"/>
  <c r="A773" i="10"/>
  <c r="D772" i="10"/>
  <c r="C772" i="10"/>
  <c r="B772" i="10"/>
  <c r="A772" i="10"/>
  <c r="D771" i="10"/>
  <c r="C771" i="10"/>
  <c r="B771" i="10"/>
  <c r="A771" i="10"/>
  <c r="D770" i="10"/>
  <c r="C770" i="10"/>
  <c r="B770" i="10"/>
  <c r="A770" i="10"/>
  <c r="D769" i="10"/>
  <c r="C769" i="10"/>
  <c r="B769" i="10"/>
  <c r="A769" i="10"/>
  <c r="D768" i="10"/>
  <c r="C768" i="10"/>
  <c r="B768" i="10"/>
  <c r="A768" i="10"/>
  <c r="D767" i="10"/>
  <c r="C767" i="10"/>
  <c r="B767" i="10"/>
  <c r="A767" i="10"/>
  <c r="D766" i="10"/>
  <c r="C766" i="10"/>
  <c r="B766" i="10"/>
  <c r="A766" i="10"/>
  <c r="D765" i="10"/>
  <c r="C765" i="10"/>
  <c r="B765" i="10"/>
  <c r="A765" i="10"/>
  <c r="D764" i="10"/>
  <c r="C764" i="10"/>
  <c r="B764" i="10"/>
  <c r="A764" i="10"/>
  <c r="D763" i="10"/>
  <c r="C763" i="10"/>
  <c r="B763" i="10"/>
  <c r="A763" i="10"/>
  <c r="D762" i="10"/>
  <c r="C762" i="10"/>
  <c r="B762" i="10"/>
  <c r="A762" i="10"/>
  <c r="D761" i="10"/>
  <c r="C761" i="10"/>
  <c r="B761" i="10"/>
  <c r="A761" i="10"/>
  <c r="D760" i="10"/>
  <c r="C760" i="10"/>
  <c r="B760" i="10"/>
  <c r="A760" i="10"/>
  <c r="D759" i="10"/>
  <c r="C759" i="10"/>
  <c r="B759" i="10"/>
  <c r="A759" i="10"/>
  <c r="D758" i="10"/>
  <c r="C758" i="10"/>
  <c r="B758" i="10"/>
  <c r="A758" i="10"/>
  <c r="D757" i="10"/>
  <c r="C757" i="10"/>
  <c r="B757" i="10"/>
  <c r="A757" i="10"/>
  <c r="D756" i="10"/>
  <c r="C756" i="10"/>
  <c r="B756" i="10"/>
  <c r="A756" i="10"/>
  <c r="D755" i="10"/>
  <c r="C755" i="10"/>
  <c r="B755" i="10"/>
  <c r="A755" i="10"/>
  <c r="D754" i="10"/>
  <c r="C754" i="10"/>
  <c r="B754" i="10"/>
  <c r="A754" i="10"/>
  <c r="D753" i="10"/>
  <c r="C753" i="10"/>
  <c r="B753" i="10"/>
  <c r="A753" i="10"/>
  <c r="D752" i="10"/>
  <c r="C752" i="10"/>
  <c r="B752" i="10"/>
  <c r="A752" i="10"/>
  <c r="D751" i="10"/>
  <c r="C751" i="10"/>
  <c r="B751" i="10"/>
  <c r="A751" i="10"/>
  <c r="D750" i="10"/>
  <c r="C750" i="10"/>
  <c r="B750" i="10"/>
  <c r="A750" i="10"/>
  <c r="D749" i="10"/>
  <c r="C749" i="10"/>
  <c r="B749" i="10"/>
  <c r="A749" i="10"/>
  <c r="D748" i="10"/>
  <c r="C748" i="10"/>
  <c r="B748" i="10"/>
  <c r="A748" i="10"/>
  <c r="D747" i="10"/>
  <c r="C747" i="10"/>
  <c r="B747" i="10"/>
  <c r="A747" i="10"/>
  <c r="D746" i="10"/>
  <c r="C746" i="10"/>
  <c r="B746" i="10"/>
  <c r="A746" i="10"/>
  <c r="D745" i="10"/>
  <c r="C745" i="10"/>
  <c r="B745" i="10"/>
  <c r="A745" i="10"/>
  <c r="D744" i="10"/>
  <c r="C744" i="10"/>
  <c r="B744" i="10"/>
  <c r="A744" i="10"/>
  <c r="D743" i="10"/>
  <c r="C743" i="10"/>
  <c r="B743" i="10"/>
  <c r="A743" i="10"/>
  <c r="D742" i="10"/>
  <c r="C742" i="10"/>
  <c r="B742" i="10"/>
  <c r="A742" i="10"/>
  <c r="D741" i="10"/>
  <c r="C741" i="10"/>
  <c r="B741" i="10"/>
  <c r="A741" i="10"/>
  <c r="D740" i="10"/>
  <c r="C740" i="10"/>
  <c r="B740" i="10"/>
  <c r="A740" i="10"/>
  <c r="D739" i="10"/>
  <c r="C739" i="10"/>
  <c r="B739" i="10"/>
  <c r="A739" i="10"/>
  <c r="D738" i="10"/>
  <c r="C738" i="10"/>
  <c r="B738" i="10"/>
  <c r="A738" i="10"/>
  <c r="D737" i="10"/>
  <c r="C737" i="10"/>
  <c r="B737" i="10"/>
  <c r="A737" i="10"/>
  <c r="D736" i="10"/>
  <c r="C736" i="10"/>
  <c r="B736" i="10"/>
  <c r="A736" i="10"/>
  <c r="D735" i="10"/>
  <c r="C735" i="10"/>
  <c r="B735" i="10"/>
  <c r="A735" i="10"/>
  <c r="D734" i="10"/>
  <c r="C734" i="10"/>
  <c r="B734" i="10"/>
  <c r="A734" i="10"/>
  <c r="D733" i="10"/>
  <c r="C733" i="10"/>
  <c r="B733" i="10"/>
  <c r="A733" i="10"/>
  <c r="D732" i="10"/>
  <c r="C732" i="10"/>
  <c r="B732" i="10"/>
  <c r="A732" i="10"/>
  <c r="D731" i="10"/>
  <c r="C731" i="10"/>
  <c r="B731" i="10"/>
  <c r="A731" i="10"/>
  <c r="D730" i="10"/>
  <c r="C730" i="10"/>
  <c r="B730" i="10"/>
  <c r="A730" i="10"/>
  <c r="D729" i="10"/>
  <c r="C729" i="10"/>
  <c r="B729" i="10"/>
  <c r="A729" i="10"/>
  <c r="D728" i="10"/>
  <c r="C728" i="10"/>
  <c r="B728" i="10"/>
  <c r="A728" i="10"/>
  <c r="D727" i="10"/>
  <c r="C727" i="10"/>
  <c r="B727" i="10"/>
  <c r="A727" i="10"/>
  <c r="D726" i="10"/>
  <c r="C726" i="10"/>
  <c r="B726" i="10"/>
  <c r="A726" i="10"/>
  <c r="D725" i="10"/>
  <c r="C725" i="10"/>
  <c r="B725" i="10"/>
  <c r="A725" i="10"/>
  <c r="D724" i="10"/>
  <c r="C724" i="10"/>
  <c r="B724" i="10"/>
  <c r="A724" i="10"/>
  <c r="D723" i="10"/>
  <c r="C723" i="10"/>
  <c r="B723" i="10"/>
  <c r="A723" i="10"/>
  <c r="D722" i="10"/>
  <c r="C722" i="10"/>
  <c r="B722" i="10"/>
  <c r="A722" i="10"/>
  <c r="D721" i="10"/>
  <c r="C721" i="10"/>
  <c r="B721" i="10"/>
  <c r="A721" i="10"/>
  <c r="D720" i="10"/>
  <c r="C720" i="10"/>
  <c r="B720" i="10"/>
  <c r="A720" i="10"/>
  <c r="D719" i="10"/>
  <c r="C719" i="10"/>
  <c r="B719" i="10"/>
  <c r="A719" i="10"/>
  <c r="D718" i="10"/>
  <c r="C718" i="10"/>
  <c r="B718" i="10"/>
  <c r="A718" i="10"/>
  <c r="D717" i="10"/>
  <c r="C717" i="10"/>
  <c r="B717" i="10"/>
  <c r="A717" i="10"/>
  <c r="D716" i="10"/>
  <c r="C716" i="10"/>
  <c r="B716" i="10"/>
  <c r="A716" i="10"/>
  <c r="D715" i="10"/>
  <c r="C715" i="10"/>
  <c r="B715" i="10"/>
  <c r="A715" i="10"/>
  <c r="D714" i="10"/>
  <c r="C714" i="10"/>
  <c r="B714" i="10"/>
  <c r="A714" i="10"/>
  <c r="D713" i="10"/>
  <c r="C713" i="10"/>
  <c r="B713" i="10"/>
  <c r="A713" i="10"/>
  <c r="D712" i="10"/>
  <c r="C712" i="10"/>
  <c r="B712" i="10"/>
  <c r="A712" i="10"/>
  <c r="D711" i="10"/>
  <c r="C711" i="10"/>
  <c r="B711" i="10"/>
  <c r="A711" i="10"/>
  <c r="D710" i="10"/>
  <c r="C710" i="10"/>
  <c r="B710" i="10"/>
  <c r="A710" i="10"/>
  <c r="D709" i="10"/>
  <c r="C709" i="10"/>
  <c r="B709" i="10"/>
  <c r="A709" i="10"/>
  <c r="D708" i="10"/>
  <c r="C708" i="10"/>
  <c r="B708" i="10"/>
  <c r="A708" i="10"/>
  <c r="D707" i="10"/>
  <c r="C707" i="10"/>
  <c r="B707" i="10"/>
  <c r="A707" i="10"/>
  <c r="D706" i="10"/>
  <c r="C706" i="10"/>
  <c r="B706" i="10"/>
  <c r="A706" i="10"/>
  <c r="D705" i="10"/>
  <c r="C705" i="10"/>
  <c r="B705" i="10"/>
  <c r="A705" i="10"/>
  <c r="D704" i="10"/>
  <c r="C704" i="10"/>
  <c r="B704" i="10"/>
  <c r="A704" i="10"/>
  <c r="D703" i="10"/>
  <c r="C703" i="10"/>
  <c r="B703" i="10"/>
  <c r="A703" i="10"/>
  <c r="D702" i="10"/>
  <c r="C702" i="10"/>
  <c r="B702" i="10"/>
  <c r="A702" i="10"/>
  <c r="D701" i="10"/>
  <c r="C701" i="10"/>
  <c r="B701" i="10"/>
  <c r="A701" i="10"/>
  <c r="D700" i="10"/>
  <c r="C700" i="10"/>
  <c r="B700" i="10"/>
  <c r="A700" i="10"/>
  <c r="D699" i="10"/>
  <c r="C699" i="10"/>
  <c r="B699" i="10"/>
  <c r="A699" i="10"/>
  <c r="D698" i="10"/>
  <c r="C698" i="10"/>
  <c r="B698" i="10"/>
  <c r="A698" i="10"/>
  <c r="D697" i="10"/>
  <c r="C697" i="10"/>
  <c r="B697" i="10"/>
  <c r="A697" i="10"/>
  <c r="D696" i="10"/>
  <c r="C696" i="10"/>
  <c r="B696" i="10"/>
  <c r="A696" i="10"/>
  <c r="D695" i="10"/>
  <c r="C695" i="10"/>
  <c r="B695" i="10"/>
  <c r="A695" i="10"/>
  <c r="D694" i="10"/>
  <c r="C694" i="10"/>
  <c r="B694" i="10"/>
  <c r="A694" i="10"/>
  <c r="D693" i="10"/>
  <c r="C693" i="10"/>
  <c r="B693" i="10"/>
  <c r="A693" i="10"/>
  <c r="D692" i="10"/>
  <c r="C692" i="10"/>
  <c r="B692" i="10"/>
  <c r="A692" i="10"/>
  <c r="D691" i="10"/>
  <c r="C691" i="10"/>
  <c r="B691" i="10"/>
  <c r="A691" i="10"/>
  <c r="D690" i="10"/>
  <c r="C690" i="10"/>
  <c r="B690" i="10"/>
  <c r="A690" i="10"/>
  <c r="D689" i="10"/>
  <c r="C689" i="10"/>
  <c r="B689" i="10"/>
  <c r="A689" i="10"/>
  <c r="D688" i="10"/>
  <c r="C688" i="10"/>
  <c r="B688" i="10"/>
  <c r="A688" i="10"/>
  <c r="D687" i="10"/>
  <c r="C687" i="10"/>
  <c r="B687" i="10"/>
  <c r="A687" i="10"/>
  <c r="D686" i="10"/>
  <c r="C686" i="10"/>
  <c r="B686" i="10"/>
  <c r="A686" i="10"/>
  <c r="D685" i="10"/>
  <c r="C685" i="10"/>
  <c r="B685" i="10"/>
  <c r="A685" i="10"/>
  <c r="D684" i="10"/>
  <c r="C684" i="10"/>
  <c r="B684" i="10"/>
  <c r="A684" i="10"/>
  <c r="D683" i="10"/>
  <c r="C683" i="10"/>
  <c r="B683" i="10"/>
  <c r="A683" i="10"/>
  <c r="D682" i="10"/>
  <c r="C682" i="10"/>
  <c r="B682" i="10"/>
  <c r="A682" i="10"/>
  <c r="D681" i="10"/>
  <c r="C681" i="10"/>
  <c r="B681" i="10"/>
  <c r="A681" i="10"/>
  <c r="D680" i="10"/>
  <c r="C680" i="10"/>
  <c r="B680" i="10"/>
  <c r="A680" i="10"/>
  <c r="D679" i="10"/>
  <c r="C679" i="10"/>
  <c r="B679" i="10"/>
  <c r="A679" i="10"/>
  <c r="D678" i="10"/>
  <c r="C678" i="10"/>
  <c r="B678" i="10"/>
  <c r="A678" i="10"/>
  <c r="D677" i="10"/>
  <c r="C677" i="10"/>
  <c r="B677" i="10"/>
  <c r="A677" i="10"/>
  <c r="D676" i="10"/>
  <c r="C676" i="10"/>
  <c r="B676" i="10"/>
  <c r="A676" i="10"/>
  <c r="D675" i="10"/>
  <c r="C675" i="10"/>
  <c r="B675" i="10"/>
  <c r="A675" i="10"/>
  <c r="D674" i="10"/>
  <c r="C674" i="10"/>
  <c r="B674" i="10"/>
  <c r="A674" i="10"/>
  <c r="D673" i="10"/>
  <c r="C673" i="10"/>
  <c r="B673" i="10"/>
  <c r="A673" i="10"/>
  <c r="D672" i="10"/>
  <c r="C672" i="10"/>
  <c r="B672" i="10"/>
  <c r="A672" i="10"/>
  <c r="D671" i="10"/>
  <c r="C671" i="10"/>
  <c r="B671" i="10"/>
  <c r="A671" i="10"/>
  <c r="D670" i="10"/>
  <c r="C670" i="10"/>
  <c r="B670" i="10"/>
  <c r="A670" i="10"/>
  <c r="D669" i="10"/>
  <c r="C669" i="10"/>
  <c r="B669" i="10"/>
  <c r="A669" i="10"/>
  <c r="D668" i="10"/>
  <c r="C668" i="10"/>
  <c r="B668" i="10"/>
  <c r="A668" i="10"/>
  <c r="D667" i="10"/>
  <c r="C667" i="10"/>
  <c r="B667" i="10"/>
  <c r="A667" i="10"/>
  <c r="D666" i="10"/>
  <c r="C666" i="10"/>
  <c r="B666" i="10"/>
  <c r="A666" i="10"/>
  <c r="D665" i="10"/>
  <c r="C665" i="10"/>
  <c r="B665" i="10"/>
  <c r="A665" i="10"/>
  <c r="D664" i="10"/>
  <c r="C664" i="10"/>
  <c r="B664" i="10"/>
  <c r="A664" i="10"/>
  <c r="D663" i="10"/>
  <c r="C663" i="10"/>
  <c r="B663" i="10"/>
  <c r="A663" i="10"/>
  <c r="D662" i="10"/>
  <c r="C662" i="10"/>
  <c r="B662" i="10"/>
  <c r="A662" i="10"/>
  <c r="D661" i="10"/>
  <c r="C661" i="10"/>
  <c r="B661" i="10"/>
  <c r="A661" i="10"/>
  <c r="D660" i="10"/>
  <c r="C660" i="10"/>
  <c r="B660" i="10"/>
  <c r="A660" i="10"/>
  <c r="D659" i="10"/>
  <c r="C659" i="10"/>
  <c r="B659" i="10"/>
  <c r="A659" i="10"/>
  <c r="D658" i="10"/>
  <c r="C658" i="10"/>
  <c r="B658" i="10"/>
  <c r="A658" i="10"/>
  <c r="D657" i="10"/>
  <c r="C657" i="10"/>
  <c r="B657" i="10"/>
  <c r="A657" i="10"/>
  <c r="D656" i="10"/>
  <c r="C656" i="10"/>
  <c r="B656" i="10"/>
  <c r="A656" i="10"/>
  <c r="D655" i="10"/>
  <c r="C655" i="10"/>
  <c r="B655" i="10"/>
  <c r="A655" i="10"/>
  <c r="D654" i="10"/>
  <c r="C654" i="10"/>
  <c r="B654" i="10"/>
  <c r="A654" i="10"/>
  <c r="D653" i="10"/>
  <c r="C653" i="10"/>
  <c r="B653" i="10"/>
  <c r="A653" i="10"/>
  <c r="D652" i="10"/>
  <c r="C652" i="10"/>
  <c r="B652" i="10"/>
  <c r="A652" i="10"/>
  <c r="D651" i="10"/>
  <c r="C651" i="10"/>
  <c r="B651" i="10"/>
  <c r="A651" i="10"/>
  <c r="D650" i="10"/>
  <c r="C650" i="10"/>
  <c r="B650" i="10"/>
  <c r="A650" i="10"/>
  <c r="D649" i="10"/>
  <c r="C649" i="10"/>
  <c r="B649" i="10"/>
  <c r="A649" i="10"/>
  <c r="D648" i="10"/>
  <c r="C648" i="10"/>
  <c r="B648" i="10"/>
  <c r="A648" i="10"/>
  <c r="D647" i="10"/>
  <c r="C647" i="10"/>
  <c r="B647" i="10"/>
  <c r="A647" i="10"/>
  <c r="D646" i="10"/>
  <c r="C646" i="10"/>
  <c r="B646" i="10"/>
  <c r="A646" i="10"/>
  <c r="D645" i="10"/>
  <c r="C645" i="10"/>
  <c r="B645" i="10"/>
  <c r="A645" i="10"/>
  <c r="D644" i="10"/>
  <c r="C644" i="10"/>
  <c r="B644" i="10"/>
  <c r="A644" i="10"/>
  <c r="D643" i="10"/>
  <c r="C643" i="10"/>
  <c r="B643" i="10"/>
  <c r="A643" i="10"/>
  <c r="D642" i="10"/>
  <c r="C642" i="10"/>
  <c r="B642" i="10"/>
  <c r="A642" i="10"/>
  <c r="D641" i="10"/>
  <c r="C641" i="10"/>
  <c r="B641" i="10"/>
  <c r="A641" i="10"/>
  <c r="D640" i="10"/>
  <c r="C640" i="10"/>
  <c r="B640" i="10"/>
  <c r="A640" i="10"/>
  <c r="D639" i="10"/>
  <c r="C639" i="10"/>
  <c r="B639" i="10"/>
  <c r="A639" i="10"/>
  <c r="D638" i="10"/>
  <c r="C638" i="10"/>
  <c r="B638" i="10"/>
  <c r="A638" i="10"/>
  <c r="D637" i="10"/>
  <c r="C637" i="10"/>
  <c r="B637" i="10"/>
  <c r="A637" i="10"/>
  <c r="D636" i="10"/>
  <c r="C636" i="10"/>
  <c r="B636" i="10"/>
  <c r="A636" i="10"/>
  <c r="D635" i="10"/>
  <c r="C635" i="10"/>
  <c r="B635" i="10"/>
  <c r="A635" i="10"/>
  <c r="D634" i="10"/>
  <c r="C634" i="10"/>
  <c r="B634" i="10"/>
  <c r="A634" i="10"/>
  <c r="D633" i="10"/>
  <c r="C633" i="10"/>
  <c r="B633" i="10"/>
  <c r="A633" i="10"/>
  <c r="D632" i="10"/>
  <c r="C632" i="10"/>
  <c r="B632" i="10"/>
  <c r="A632" i="10"/>
  <c r="D631" i="10"/>
  <c r="C631" i="10"/>
  <c r="B631" i="10"/>
  <c r="A631" i="10"/>
  <c r="D630" i="10"/>
  <c r="C630" i="10"/>
  <c r="B630" i="10"/>
  <c r="A630" i="10"/>
  <c r="D629" i="10"/>
  <c r="C629" i="10"/>
  <c r="B629" i="10"/>
  <c r="A629" i="10"/>
  <c r="D628" i="10"/>
  <c r="C628" i="10"/>
  <c r="B628" i="10"/>
  <c r="A628" i="10"/>
  <c r="D627" i="10"/>
  <c r="C627" i="10"/>
  <c r="B627" i="10"/>
  <c r="A627" i="10"/>
  <c r="D626" i="10"/>
  <c r="C626" i="10"/>
  <c r="B626" i="10"/>
  <c r="A626" i="10"/>
  <c r="D625" i="10"/>
  <c r="C625" i="10"/>
  <c r="B625" i="10"/>
  <c r="A625" i="10"/>
  <c r="D624" i="10"/>
  <c r="C624" i="10"/>
  <c r="B624" i="10"/>
  <c r="A624" i="10"/>
  <c r="D623" i="10"/>
  <c r="C623" i="10"/>
  <c r="B623" i="10"/>
  <c r="A623" i="10"/>
  <c r="D622" i="10"/>
  <c r="C622" i="10"/>
  <c r="B622" i="10"/>
  <c r="A622" i="10"/>
  <c r="D621" i="10"/>
  <c r="C621" i="10"/>
  <c r="B621" i="10"/>
  <c r="A621" i="10"/>
  <c r="D620" i="10"/>
  <c r="C620" i="10"/>
  <c r="B620" i="10"/>
  <c r="A620" i="10"/>
  <c r="D619" i="10"/>
  <c r="C619" i="10"/>
  <c r="B619" i="10"/>
  <c r="A619" i="10"/>
  <c r="D618" i="10"/>
  <c r="C618" i="10"/>
  <c r="B618" i="10"/>
  <c r="A618" i="10"/>
  <c r="D617" i="10"/>
  <c r="C617" i="10"/>
  <c r="B617" i="10"/>
  <c r="A617" i="10"/>
  <c r="D616" i="10"/>
  <c r="C616" i="10"/>
  <c r="B616" i="10"/>
  <c r="A616" i="10"/>
  <c r="D615" i="10"/>
  <c r="C615" i="10"/>
  <c r="B615" i="10"/>
  <c r="A615" i="10"/>
  <c r="D614" i="10"/>
  <c r="C614" i="10"/>
  <c r="B614" i="10"/>
  <c r="A614" i="10"/>
  <c r="D613" i="10"/>
  <c r="C613" i="10"/>
  <c r="B613" i="10"/>
  <c r="A613" i="10"/>
  <c r="D612" i="10"/>
  <c r="C612" i="10"/>
  <c r="B612" i="10"/>
  <c r="A612" i="10"/>
  <c r="D611" i="10"/>
  <c r="C611" i="10"/>
  <c r="B611" i="10"/>
  <c r="A611" i="10"/>
  <c r="D610" i="10"/>
  <c r="C610" i="10"/>
  <c r="B610" i="10"/>
  <c r="A610" i="10"/>
  <c r="D609" i="10"/>
  <c r="C609" i="10"/>
  <c r="B609" i="10"/>
  <c r="A609" i="10"/>
  <c r="D608" i="10"/>
  <c r="C608" i="10"/>
  <c r="B608" i="10"/>
  <c r="A608" i="10"/>
  <c r="D607" i="10"/>
  <c r="C607" i="10"/>
  <c r="B607" i="10"/>
  <c r="A607" i="10"/>
  <c r="D606" i="10"/>
  <c r="C606" i="10"/>
  <c r="B606" i="10"/>
  <c r="A606" i="10"/>
  <c r="D605" i="10"/>
  <c r="C605" i="10"/>
  <c r="B605" i="10"/>
  <c r="A605" i="10"/>
  <c r="D604" i="10"/>
  <c r="C604" i="10"/>
  <c r="B604" i="10"/>
  <c r="A604" i="10"/>
  <c r="D603" i="10"/>
  <c r="C603" i="10"/>
  <c r="B603" i="10"/>
  <c r="A603" i="10"/>
  <c r="D602" i="10"/>
  <c r="C602" i="10"/>
  <c r="B602" i="10"/>
  <c r="A602" i="10"/>
  <c r="D601" i="10"/>
  <c r="C601" i="10"/>
  <c r="B601" i="10"/>
  <c r="A601" i="10"/>
  <c r="D600" i="10"/>
  <c r="C600" i="10"/>
  <c r="B600" i="10"/>
  <c r="A600" i="10"/>
  <c r="D599" i="10"/>
  <c r="C599" i="10"/>
  <c r="B599" i="10"/>
  <c r="A599" i="10"/>
  <c r="D598" i="10"/>
  <c r="C598" i="10"/>
  <c r="B598" i="10"/>
  <c r="A598" i="10"/>
  <c r="D597" i="10"/>
  <c r="C597" i="10"/>
  <c r="B597" i="10"/>
  <c r="A597" i="10"/>
  <c r="D596" i="10"/>
  <c r="C596" i="10"/>
  <c r="B596" i="10"/>
  <c r="A596" i="10"/>
  <c r="D595" i="10"/>
  <c r="C595" i="10"/>
  <c r="B595" i="10"/>
  <c r="A595" i="10"/>
  <c r="D594" i="10"/>
  <c r="C594" i="10"/>
  <c r="B594" i="10"/>
  <c r="A594" i="10"/>
  <c r="D593" i="10"/>
  <c r="C593" i="10"/>
  <c r="B593" i="10"/>
  <c r="A593" i="10"/>
  <c r="D592" i="10"/>
  <c r="C592" i="10"/>
  <c r="B592" i="10"/>
  <c r="A592" i="10"/>
  <c r="D591" i="10"/>
  <c r="C591" i="10"/>
  <c r="B591" i="10"/>
  <c r="A591" i="10"/>
  <c r="D590" i="10"/>
  <c r="C590" i="10"/>
  <c r="B590" i="10"/>
  <c r="A590" i="10"/>
  <c r="D589" i="10"/>
  <c r="C589" i="10"/>
  <c r="B589" i="10"/>
  <c r="A589" i="10"/>
  <c r="D588" i="10"/>
  <c r="C588" i="10"/>
  <c r="B588" i="10"/>
  <c r="A588" i="10"/>
  <c r="D587" i="10"/>
  <c r="C587" i="10"/>
  <c r="B587" i="10"/>
  <c r="A587" i="10"/>
  <c r="D586" i="10"/>
  <c r="C586" i="10"/>
  <c r="B586" i="10"/>
  <c r="A586" i="10"/>
  <c r="D585" i="10"/>
  <c r="C585" i="10"/>
  <c r="B585" i="10"/>
  <c r="A585" i="10"/>
  <c r="D584" i="10"/>
  <c r="C584" i="10"/>
  <c r="B584" i="10"/>
  <c r="A584" i="10"/>
  <c r="D583" i="10"/>
  <c r="C583" i="10"/>
  <c r="B583" i="10"/>
  <c r="A583" i="10"/>
  <c r="D582" i="10"/>
  <c r="C582" i="10"/>
  <c r="B582" i="10"/>
  <c r="A582" i="10"/>
  <c r="D581" i="10"/>
  <c r="C581" i="10"/>
  <c r="B581" i="10"/>
  <c r="A581" i="10"/>
  <c r="D580" i="10"/>
  <c r="C580" i="10"/>
  <c r="B580" i="10"/>
  <c r="A580" i="10"/>
  <c r="D579" i="10"/>
  <c r="C579" i="10"/>
  <c r="B579" i="10"/>
  <c r="A579" i="10"/>
  <c r="D578" i="10"/>
  <c r="C578" i="10"/>
  <c r="B578" i="10"/>
  <c r="A578" i="10"/>
  <c r="D577" i="10"/>
  <c r="C577" i="10"/>
  <c r="B577" i="10"/>
  <c r="A577" i="10"/>
  <c r="D576" i="10"/>
  <c r="C576" i="10"/>
  <c r="B576" i="10"/>
  <c r="A576" i="10"/>
  <c r="D575" i="10"/>
  <c r="C575" i="10"/>
  <c r="B575" i="10"/>
  <c r="A575" i="10"/>
  <c r="D574" i="10"/>
  <c r="C574" i="10"/>
  <c r="B574" i="10"/>
  <c r="A574" i="10"/>
  <c r="D573" i="10"/>
  <c r="C573" i="10"/>
  <c r="B573" i="10"/>
  <c r="A573" i="10"/>
  <c r="D572" i="10"/>
  <c r="C572" i="10"/>
  <c r="B572" i="10"/>
  <c r="A572" i="10"/>
  <c r="D571" i="10"/>
  <c r="C571" i="10"/>
  <c r="B571" i="10"/>
  <c r="A571" i="10"/>
  <c r="D570" i="10"/>
  <c r="C570" i="10"/>
  <c r="B570" i="10"/>
  <c r="A570" i="10"/>
  <c r="D569" i="10"/>
  <c r="C569" i="10"/>
  <c r="B569" i="10"/>
  <c r="A569" i="10"/>
  <c r="D568" i="10"/>
  <c r="C568" i="10"/>
  <c r="B568" i="10"/>
  <c r="A568" i="10"/>
  <c r="D567" i="10"/>
  <c r="C567" i="10"/>
  <c r="B567" i="10"/>
  <c r="A567" i="10"/>
  <c r="D566" i="10"/>
  <c r="C566" i="10"/>
  <c r="B566" i="10"/>
  <c r="A566" i="10"/>
  <c r="D565" i="10"/>
  <c r="C565" i="10"/>
  <c r="B565" i="10"/>
  <c r="A565" i="10"/>
  <c r="D564" i="10"/>
  <c r="C564" i="10"/>
  <c r="B564" i="10"/>
  <c r="A564" i="10"/>
  <c r="D563" i="10"/>
  <c r="C563" i="10"/>
  <c r="B563" i="10"/>
  <c r="A563" i="10"/>
  <c r="D562" i="10"/>
  <c r="C562" i="10"/>
  <c r="B562" i="10"/>
  <c r="A562" i="10"/>
  <c r="D561" i="10"/>
  <c r="C561" i="10"/>
  <c r="B561" i="10"/>
  <c r="A561" i="10"/>
  <c r="D560" i="10"/>
  <c r="C560" i="10"/>
  <c r="B560" i="10"/>
  <c r="A560" i="10"/>
  <c r="D559" i="10"/>
  <c r="C559" i="10"/>
  <c r="B559" i="10"/>
  <c r="A559" i="10"/>
  <c r="D558" i="10"/>
  <c r="C558" i="10"/>
  <c r="B558" i="10"/>
  <c r="A558" i="10"/>
  <c r="D557" i="10"/>
  <c r="C557" i="10"/>
  <c r="B557" i="10"/>
  <c r="A557" i="10"/>
  <c r="D556" i="10"/>
  <c r="C556" i="10"/>
  <c r="B556" i="10"/>
  <c r="A556" i="10"/>
  <c r="D555" i="10"/>
  <c r="C555" i="10"/>
  <c r="B555" i="10"/>
  <c r="A555" i="10"/>
  <c r="D554" i="10"/>
  <c r="C554" i="10"/>
  <c r="B554" i="10"/>
  <c r="A554" i="10"/>
  <c r="D553" i="10"/>
  <c r="C553" i="10"/>
  <c r="B553" i="10"/>
  <c r="A553" i="10"/>
  <c r="D552" i="10"/>
  <c r="C552" i="10"/>
  <c r="B552" i="10"/>
  <c r="A552" i="10"/>
  <c r="D551" i="10"/>
  <c r="C551" i="10"/>
  <c r="B551" i="10"/>
  <c r="A551" i="10"/>
  <c r="D550" i="10"/>
  <c r="C550" i="10"/>
  <c r="B550" i="10"/>
  <c r="A550" i="10"/>
  <c r="D549" i="10"/>
  <c r="C549" i="10"/>
  <c r="B549" i="10"/>
  <c r="A549" i="10"/>
  <c r="D548" i="10"/>
  <c r="C548" i="10"/>
  <c r="B548" i="10"/>
  <c r="A548" i="10"/>
  <c r="D547" i="10"/>
  <c r="C547" i="10"/>
  <c r="B547" i="10"/>
  <c r="A547" i="10"/>
  <c r="D546" i="10"/>
  <c r="C546" i="10"/>
  <c r="B546" i="10"/>
  <c r="A546" i="10"/>
  <c r="D545" i="10"/>
  <c r="C545" i="10"/>
  <c r="B545" i="10"/>
  <c r="A545" i="10"/>
  <c r="D544" i="10"/>
  <c r="C544" i="10"/>
  <c r="B544" i="10"/>
  <c r="A544" i="10"/>
  <c r="D543" i="10"/>
  <c r="C543" i="10"/>
  <c r="B543" i="10"/>
  <c r="A543" i="10"/>
  <c r="D542" i="10"/>
  <c r="C542" i="10"/>
  <c r="B542" i="10"/>
  <c r="A542" i="10"/>
  <c r="D541" i="10"/>
  <c r="C541" i="10"/>
  <c r="B541" i="10"/>
  <c r="A541" i="10"/>
  <c r="D540" i="10"/>
  <c r="C540" i="10"/>
  <c r="B540" i="10"/>
  <c r="A540" i="10"/>
  <c r="D539" i="10"/>
  <c r="C539" i="10"/>
  <c r="B539" i="10"/>
  <c r="A539" i="10"/>
  <c r="D538" i="10"/>
  <c r="C538" i="10"/>
  <c r="B538" i="10"/>
  <c r="A538" i="10"/>
  <c r="D537" i="10"/>
  <c r="C537" i="10"/>
  <c r="B537" i="10"/>
  <c r="A537" i="10"/>
  <c r="D536" i="10"/>
  <c r="C536" i="10"/>
  <c r="B536" i="10"/>
  <c r="A536" i="10"/>
  <c r="D535" i="10"/>
  <c r="C535" i="10"/>
  <c r="B535" i="10"/>
  <c r="A535" i="10"/>
  <c r="D534" i="10"/>
  <c r="C534" i="10"/>
  <c r="B534" i="10"/>
  <c r="A534" i="10"/>
  <c r="D533" i="10"/>
  <c r="C533" i="10"/>
  <c r="B533" i="10"/>
  <c r="A533" i="10"/>
  <c r="D532" i="10"/>
  <c r="C532" i="10"/>
  <c r="B532" i="10"/>
  <c r="A532" i="10"/>
  <c r="D531" i="10"/>
  <c r="C531" i="10"/>
  <c r="B531" i="10"/>
  <c r="A531" i="10"/>
  <c r="D530" i="10"/>
  <c r="C530" i="10"/>
  <c r="B530" i="10"/>
  <c r="A530" i="10"/>
  <c r="D529" i="10"/>
  <c r="C529" i="10"/>
  <c r="B529" i="10"/>
  <c r="A529" i="10"/>
  <c r="D528" i="10"/>
  <c r="C528" i="10"/>
  <c r="B528" i="10"/>
  <c r="A528" i="10"/>
  <c r="D527" i="10"/>
  <c r="C527" i="10"/>
  <c r="B527" i="10"/>
  <c r="A527" i="10"/>
  <c r="D526" i="10"/>
  <c r="C526" i="10"/>
  <c r="B526" i="10"/>
  <c r="A526" i="10"/>
  <c r="D525" i="10"/>
  <c r="C525" i="10"/>
  <c r="B525" i="10"/>
  <c r="A525" i="10"/>
  <c r="D524" i="10"/>
  <c r="C524" i="10"/>
  <c r="B524" i="10"/>
  <c r="A524" i="10"/>
  <c r="D523" i="10"/>
  <c r="C523" i="10"/>
  <c r="B523" i="10"/>
  <c r="A523" i="10"/>
  <c r="D522" i="10"/>
  <c r="C522" i="10"/>
  <c r="B522" i="10"/>
  <c r="A522" i="10"/>
  <c r="D521" i="10"/>
  <c r="C521" i="10"/>
  <c r="B521" i="10"/>
  <c r="A521" i="10"/>
  <c r="D520" i="10"/>
  <c r="C520" i="10"/>
  <c r="B520" i="10"/>
  <c r="A520" i="10"/>
  <c r="D519" i="10"/>
  <c r="C519" i="10"/>
  <c r="B519" i="10"/>
  <c r="A519" i="10"/>
  <c r="D518" i="10"/>
  <c r="C518" i="10"/>
  <c r="B518" i="10"/>
  <c r="A518" i="10"/>
  <c r="D517" i="10"/>
  <c r="C517" i="10"/>
  <c r="B517" i="10"/>
  <c r="A517" i="10"/>
  <c r="D516" i="10"/>
  <c r="C516" i="10"/>
  <c r="B516" i="10"/>
  <c r="A516" i="10"/>
  <c r="D515" i="10"/>
  <c r="C515" i="10"/>
  <c r="B515" i="10"/>
  <c r="A515" i="10"/>
  <c r="D514" i="10"/>
  <c r="C514" i="10"/>
  <c r="B514" i="10"/>
  <c r="A514" i="10"/>
  <c r="D513" i="10"/>
  <c r="C513" i="10"/>
  <c r="B513" i="10"/>
  <c r="A513" i="10"/>
  <c r="D512" i="10"/>
  <c r="C512" i="10"/>
  <c r="B512" i="10"/>
  <c r="A512" i="10"/>
  <c r="D511" i="10"/>
  <c r="C511" i="10"/>
  <c r="B511" i="10"/>
  <c r="A511" i="10"/>
  <c r="D510" i="10"/>
  <c r="C510" i="10"/>
  <c r="B510" i="10"/>
  <c r="A510" i="10"/>
  <c r="D509" i="10"/>
  <c r="C509" i="10"/>
  <c r="B509" i="10"/>
  <c r="A509" i="10"/>
  <c r="D508" i="10"/>
  <c r="C508" i="10"/>
  <c r="B508" i="10"/>
  <c r="A508" i="10"/>
  <c r="D507" i="10"/>
  <c r="C507" i="10"/>
  <c r="B507" i="10"/>
  <c r="A507" i="10"/>
  <c r="D506" i="10"/>
  <c r="C506" i="10"/>
  <c r="B506" i="10"/>
  <c r="A506" i="10"/>
  <c r="D505" i="10"/>
  <c r="C505" i="10"/>
  <c r="B505" i="10"/>
  <c r="A505" i="10"/>
  <c r="D504" i="10"/>
  <c r="C504" i="10"/>
  <c r="B504" i="10"/>
  <c r="A504" i="10"/>
  <c r="D503" i="10"/>
  <c r="C503" i="10"/>
  <c r="B503" i="10"/>
  <c r="A503" i="10"/>
  <c r="D502" i="10"/>
  <c r="C502" i="10"/>
  <c r="B502" i="10"/>
  <c r="A502" i="10"/>
  <c r="D501" i="10"/>
  <c r="C501" i="10"/>
  <c r="B501" i="10"/>
  <c r="A501" i="10"/>
  <c r="D500" i="10"/>
  <c r="C500" i="10"/>
  <c r="B500" i="10"/>
  <c r="A500" i="10"/>
  <c r="D499" i="10"/>
  <c r="C499" i="10"/>
  <c r="B499" i="10"/>
  <c r="A499" i="10"/>
  <c r="D498" i="10"/>
  <c r="C498" i="10"/>
  <c r="B498" i="10"/>
  <c r="A498" i="10"/>
  <c r="D497" i="10"/>
  <c r="C497" i="10"/>
  <c r="B497" i="10"/>
  <c r="A497" i="10"/>
  <c r="D496" i="10"/>
  <c r="C496" i="10"/>
  <c r="B496" i="10"/>
  <c r="A496" i="10"/>
  <c r="D495" i="10"/>
  <c r="C495" i="10"/>
  <c r="B495" i="10"/>
  <c r="A495" i="10"/>
  <c r="D494" i="10"/>
  <c r="C494" i="10"/>
  <c r="B494" i="10"/>
  <c r="A494" i="10"/>
  <c r="D493" i="10"/>
  <c r="C493" i="10"/>
  <c r="B493" i="10"/>
  <c r="A493" i="10"/>
  <c r="D492" i="10"/>
  <c r="C492" i="10"/>
  <c r="B492" i="10"/>
  <c r="A492" i="10"/>
  <c r="D491" i="10"/>
  <c r="C491" i="10"/>
  <c r="B491" i="10"/>
  <c r="A491" i="10"/>
  <c r="D490" i="10"/>
  <c r="C490" i="10"/>
  <c r="B490" i="10"/>
  <c r="A490" i="10"/>
  <c r="D489" i="10"/>
  <c r="C489" i="10"/>
  <c r="B489" i="10"/>
  <c r="A489" i="10"/>
  <c r="D488" i="10"/>
  <c r="C488" i="10"/>
  <c r="B488" i="10"/>
  <c r="A488" i="10"/>
  <c r="D487" i="10"/>
  <c r="C487" i="10"/>
  <c r="B487" i="10"/>
  <c r="A487" i="10"/>
  <c r="D486" i="10"/>
  <c r="C486" i="10"/>
  <c r="B486" i="10"/>
  <c r="A486" i="10"/>
  <c r="D485" i="10"/>
  <c r="C485" i="10"/>
  <c r="B485" i="10"/>
  <c r="A485" i="10"/>
  <c r="D484" i="10"/>
  <c r="C484" i="10"/>
  <c r="B484" i="10"/>
  <c r="A484" i="10"/>
  <c r="D483" i="10"/>
  <c r="C483" i="10"/>
  <c r="B483" i="10"/>
  <c r="A483" i="10"/>
  <c r="D482" i="10"/>
  <c r="C482" i="10"/>
  <c r="B482" i="10"/>
  <c r="A482" i="10"/>
  <c r="D481" i="10"/>
  <c r="C481" i="10"/>
  <c r="B481" i="10"/>
  <c r="A481" i="10"/>
  <c r="D480" i="10"/>
  <c r="C480" i="10"/>
  <c r="B480" i="10"/>
  <c r="A480" i="10"/>
  <c r="D479" i="10"/>
  <c r="C479" i="10"/>
  <c r="B479" i="10"/>
  <c r="A479" i="10"/>
  <c r="D478" i="10"/>
  <c r="C478" i="10"/>
  <c r="B478" i="10"/>
  <c r="A478" i="10"/>
  <c r="D477" i="10"/>
  <c r="C477" i="10"/>
  <c r="B477" i="10"/>
  <c r="A477" i="10"/>
  <c r="D476" i="10"/>
  <c r="C476" i="10"/>
  <c r="B476" i="10"/>
  <c r="A476" i="10"/>
  <c r="D475" i="10"/>
  <c r="C475" i="10"/>
  <c r="B475" i="10"/>
  <c r="A475" i="10"/>
  <c r="D474" i="10"/>
  <c r="C474" i="10"/>
  <c r="B474" i="10"/>
  <c r="A474" i="10"/>
  <c r="D473" i="10"/>
  <c r="C473" i="10"/>
  <c r="B473" i="10"/>
  <c r="A473" i="10"/>
  <c r="D472" i="10"/>
  <c r="C472" i="10"/>
  <c r="B472" i="10"/>
  <c r="A472" i="10"/>
  <c r="D471" i="10"/>
  <c r="C471" i="10"/>
  <c r="B471" i="10"/>
  <c r="A471" i="10"/>
  <c r="D470" i="10"/>
  <c r="C470" i="10"/>
  <c r="B470" i="10"/>
  <c r="A470" i="10"/>
  <c r="D469" i="10"/>
  <c r="C469" i="10"/>
  <c r="B469" i="10"/>
  <c r="A469" i="10"/>
  <c r="D468" i="10"/>
  <c r="C468" i="10"/>
  <c r="B468" i="10"/>
  <c r="A468" i="10"/>
  <c r="D467" i="10"/>
  <c r="C467" i="10"/>
  <c r="B467" i="10"/>
  <c r="A467" i="10"/>
  <c r="D466" i="10"/>
  <c r="C466" i="10"/>
  <c r="B466" i="10"/>
  <c r="A466" i="10"/>
  <c r="D465" i="10"/>
  <c r="C465" i="10"/>
  <c r="B465" i="10"/>
  <c r="A465" i="10"/>
  <c r="D464" i="10"/>
  <c r="C464" i="10"/>
  <c r="B464" i="10"/>
  <c r="A464" i="10"/>
  <c r="D463" i="10"/>
  <c r="C463" i="10"/>
  <c r="B463" i="10"/>
  <c r="A463" i="10"/>
  <c r="D462" i="10"/>
  <c r="C462" i="10"/>
  <c r="B462" i="10"/>
  <c r="A462" i="10"/>
  <c r="D461" i="10"/>
  <c r="C461" i="10"/>
  <c r="B461" i="10"/>
  <c r="A461" i="10"/>
  <c r="D460" i="10"/>
  <c r="C460" i="10"/>
  <c r="B460" i="10"/>
  <c r="A460" i="10"/>
  <c r="D459" i="10"/>
  <c r="C459" i="10"/>
  <c r="B459" i="10"/>
  <c r="A459" i="10"/>
  <c r="D458" i="10"/>
  <c r="C458" i="10"/>
  <c r="B458" i="10"/>
  <c r="A458" i="10"/>
  <c r="D457" i="10"/>
  <c r="C457" i="10"/>
  <c r="B457" i="10"/>
  <c r="A457" i="10"/>
  <c r="D456" i="10"/>
  <c r="C456" i="10"/>
  <c r="B456" i="10"/>
  <c r="A456" i="10"/>
  <c r="D455" i="10"/>
  <c r="C455" i="10"/>
  <c r="B455" i="10"/>
  <c r="A455" i="10"/>
  <c r="D454" i="10"/>
  <c r="C454" i="10"/>
  <c r="B454" i="10"/>
  <c r="A454" i="10"/>
  <c r="D453" i="10"/>
  <c r="C453" i="10"/>
  <c r="B453" i="10"/>
  <c r="A453" i="10"/>
  <c r="D452" i="10"/>
  <c r="C452" i="10"/>
  <c r="B452" i="10"/>
  <c r="A452" i="10"/>
  <c r="D451" i="10"/>
  <c r="C451" i="10"/>
  <c r="B451" i="10"/>
  <c r="A451" i="10"/>
  <c r="D450" i="10"/>
  <c r="C450" i="10"/>
  <c r="B450" i="10"/>
  <c r="A450" i="10"/>
  <c r="D449" i="10"/>
  <c r="C449" i="10"/>
  <c r="B449" i="10"/>
  <c r="A449" i="10"/>
  <c r="D448" i="10"/>
  <c r="C448" i="10"/>
  <c r="B448" i="10"/>
  <c r="A448" i="10"/>
  <c r="D447" i="10"/>
  <c r="C447" i="10"/>
  <c r="B447" i="10"/>
  <c r="A447" i="10"/>
  <c r="D446" i="10"/>
  <c r="C446" i="10"/>
  <c r="B446" i="10"/>
  <c r="A446" i="10"/>
  <c r="D445" i="10"/>
  <c r="C445" i="10"/>
  <c r="B445" i="10"/>
  <c r="A445" i="10"/>
  <c r="D444" i="10"/>
  <c r="C444" i="10"/>
  <c r="B444" i="10"/>
  <c r="A444" i="10"/>
  <c r="D443" i="10"/>
  <c r="C443" i="10"/>
  <c r="B443" i="10"/>
  <c r="A443" i="10"/>
  <c r="D442" i="10"/>
  <c r="C442" i="10"/>
  <c r="B442" i="10"/>
  <c r="A442" i="10"/>
  <c r="D441" i="10"/>
  <c r="C441" i="10"/>
  <c r="B441" i="10"/>
  <c r="A441" i="10"/>
  <c r="D440" i="10"/>
  <c r="C440" i="10"/>
  <c r="B440" i="10"/>
  <c r="A440" i="10"/>
  <c r="D439" i="10"/>
  <c r="C439" i="10"/>
  <c r="B439" i="10"/>
  <c r="A439" i="10"/>
  <c r="D438" i="10"/>
  <c r="C438" i="10"/>
  <c r="B438" i="10"/>
  <c r="A438" i="10"/>
  <c r="D437" i="10"/>
  <c r="C437" i="10"/>
  <c r="B437" i="10"/>
  <c r="A437" i="10"/>
  <c r="D436" i="10"/>
  <c r="C436" i="10"/>
  <c r="B436" i="10"/>
  <c r="A436" i="10"/>
  <c r="D435" i="10"/>
  <c r="C435" i="10"/>
  <c r="B435" i="10"/>
  <c r="A435" i="10"/>
  <c r="D434" i="10"/>
  <c r="C434" i="10"/>
  <c r="B434" i="10"/>
  <c r="A434" i="10"/>
  <c r="D433" i="10"/>
  <c r="C433" i="10"/>
  <c r="B433" i="10"/>
  <c r="A433" i="10"/>
  <c r="D432" i="10"/>
  <c r="C432" i="10"/>
  <c r="B432" i="10"/>
  <c r="A432" i="10"/>
  <c r="D431" i="10"/>
  <c r="C431" i="10"/>
  <c r="B431" i="10"/>
  <c r="A431" i="10"/>
  <c r="D430" i="10"/>
  <c r="C430" i="10"/>
  <c r="B430" i="10"/>
  <c r="A430" i="10"/>
  <c r="D429" i="10"/>
  <c r="C429" i="10"/>
  <c r="B429" i="10"/>
  <c r="A429" i="10"/>
  <c r="D428" i="10"/>
  <c r="C428" i="10"/>
  <c r="B428" i="10"/>
  <c r="A428" i="10"/>
  <c r="D427" i="10"/>
  <c r="C427" i="10"/>
  <c r="B427" i="10"/>
  <c r="A427" i="10"/>
  <c r="D426" i="10"/>
  <c r="C426" i="10"/>
  <c r="B426" i="10"/>
  <c r="A426" i="10"/>
  <c r="D425" i="10"/>
  <c r="C425" i="10"/>
  <c r="B425" i="10"/>
  <c r="A425" i="10"/>
  <c r="D424" i="10"/>
  <c r="C424" i="10"/>
  <c r="B424" i="10"/>
  <c r="A424" i="10"/>
  <c r="D423" i="10"/>
  <c r="C423" i="10"/>
  <c r="B423" i="10"/>
  <c r="A423" i="10"/>
  <c r="D422" i="10"/>
  <c r="C422" i="10"/>
  <c r="B422" i="10"/>
  <c r="A422" i="10"/>
  <c r="D421" i="10"/>
  <c r="C421" i="10"/>
  <c r="B421" i="10"/>
  <c r="A421" i="10"/>
  <c r="D420" i="10"/>
  <c r="C420" i="10"/>
  <c r="B420" i="10"/>
  <c r="A420" i="10"/>
  <c r="D419" i="10"/>
  <c r="C419" i="10"/>
  <c r="B419" i="10"/>
  <c r="A419" i="10"/>
  <c r="D418" i="10"/>
  <c r="C418" i="10"/>
  <c r="B418" i="10"/>
  <c r="A418" i="10"/>
  <c r="D417" i="10"/>
  <c r="C417" i="10"/>
  <c r="B417" i="10"/>
  <c r="A417" i="10"/>
  <c r="D416" i="10"/>
  <c r="C416" i="10"/>
  <c r="B416" i="10"/>
  <c r="A416" i="10"/>
  <c r="D415" i="10"/>
  <c r="C415" i="10"/>
  <c r="B415" i="10"/>
  <c r="A415" i="10"/>
  <c r="D414" i="10"/>
  <c r="C414" i="10"/>
  <c r="B414" i="10"/>
  <c r="A414" i="10"/>
  <c r="D413" i="10"/>
  <c r="C413" i="10"/>
  <c r="B413" i="10"/>
  <c r="A413" i="10"/>
  <c r="D412" i="10"/>
  <c r="C412" i="10"/>
  <c r="B412" i="10"/>
  <c r="A412" i="10"/>
  <c r="D411" i="10"/>
  <c r="C411" i="10"/>
  <c r="B411" i="10"/>
  <c r="A411" i="10"/>
  <c r="D410" i="10"/>
  <c r="C410" i="10"/>
  <c r="B410" i="10"/>
  <c r="A410" i="10"/>
  <c r="D409" i="10"/>
  <c r="C409" i="10"/>
  <c r="B409" i="10"/>
  <c r="A409" i="10"/>
  <c r="D408" i="10"/>
  <c r="C408" i="10"/>
  <c r="B408" i="10"/>
  <c r="A408" i="10"/>
  <c r="D407" i="10"/>
  <c r="C407" i="10"/>
  <c r="B407" i="10"/>
  <c r="A407" i="10"/>
  <c r="D406" i="10"/>
  <c r="C406" i="10"/>
  <c r="B406" i="10"/>
  <c r="A406" i="10"/>
  <c r="D405" i="10"/>
  <c r="C405" i="10"/>
  <c r="B405" i="10"/>
  <c r="A405" i="10"/>
  <c r="D404" i="10"/>
  <c r="C404" i="10"/>
  <c r="B404" i="10"/>
  <c r="A404" i="10"/>
  <c r="D403" i="10"/>
  <c r="C403" i="10"/>
  <c r="B403" i="10"/>
  <c r="A403" i="10"/>
  <c r="D402" i="10"/>
  <c r="C402" i="10"/>
  <c r="B402" i="10"/>
  <c r="A402" i="10"/>
  <c r="D401" i="10"/>
  <c r="C401" i="10"/>
  <c r="B401" i="10"/>
  <c r="A401" i="10"/>
  <c r="D400" i="10"/>
  <c r="C400" i="10"/>
  <c r="B400" i="10"/>
  <c r="A400" i="10"/>
  <c r="D399" i="10"/>
  <c r="C399" i="10"/>
  <c r="B399" i="10"/>
  <c r="A399" i="10"/>
  <c r="D398" i="10"/>
  <c r="C398" i="10"/>
  <c r="B398" i="10"/>
  <c r="A398" i="10"/>
  <c r="D397" i="10"/>
  <c r="C397" i="10"/>
  <c r="B397" i="10"/>
  <c r="A397" i="10"/>
  <c r="D396" i="10"/>
  <c r="C396" i="10"/>
  <c r="B396" i="10"/>
  <c r="A396" i="10"/>
  <c r="D395" i="10"/>
  <c r="C395" i="10"/>
  <c r="B395" i="10"/>
  <c r="A395" i="10"/>
  <c r="D394" i="10"/>
  <c r="C394" i="10"/>
  <c r="B394" i="10"/>
  <c r="A394" i="10"/>
  <c r="D393" i="10"/>
  <c r="C393" i="10"/>
  <c r="B393" i="10"/>
  <c r="A393" i="10"/>
  <c r="D392" i="10"/>
  <c r="C392" i="10"/>
  <c r="B392" i="10"/>
  <c r="A392" i="10"/>
  <c r="D391" i="10"/>
  <c r="C391" i="10"/>
  <c r="B391" i="10"/>
  <c r="A391" i="10"/>
  <c r="D390" i="10"/>
  <c r="C390" i="10"/>
  <c r="B390" i="10"/>
  <c r="A390" i="10"/>
  <c r="D389" i="10"/>
  <c r="C389" i="10"/>
  <c r="B389" i="10"/>
  <c r="A389" i="10"/>
  <c r="D388" i="10"/>
  <c r="C388" i="10"/>
  <c r="B388" i="10"/>
  <c r="A388" i="10"/>
  <c r="D387" i="10"/>
  <c r="C387" i="10"/>
  <c r="B387" i="10"/>
  <c r="A387" i="10"/>
  <c r="D386" i="10"/>
  <c r="C386" i="10"/>
  <c r="B386" i="10"/>
  <c r="A386" i="10"/>
  <c r="D385" i="10"/>
  <c r="C385" i="10"/>
  <c r="B385" i="10"/>
  <c r="A385" i="10"/>
  <c r="D384" i="10"/>
  <c r="C384" i="10"/>
  <c r="B384" i="10"/>
  <c r="A384" i="10"/>
  <c r="D383" i="10"/>
  <c r="C383" i="10"/>
  <c r="B383" i="10"/>
  <c r="A383" i="10"/>
  <c r="D382" i="10"/>
  <c r="C382" i="10"/>
  <c r="B382" i="10"/>
  <c r="A382" i="10"/>
  <c r="D381" i="10"/>
  <c r="C381" i="10"/>
  <c r="B381" i="10"/>
  <c r="A381" i="10"/>
  <c r="D380" i="10"/>
  <c r="C380" i="10"/>
  <c r="B380" i="10"/>
  <c r="A380" i="10"/>
  <c r="D379" i="10"/>
  <c r="C379" i="10"/>
  <c r="B379" i="10"/>
  <c r="A379" i="10"/>
  <c r="D378" i="10"/>
  <c r="C378" i="10"/>
  <c r="B378" i="10"/>
  <c r="A378" i="10"/>
  <c r="D377" i="10"/>
  <c r="C377" i="10"/>
  <c r="B377" i="10"/>
  <c r="A377" i="10"/>
  <c r="D376" i="10"/>
  <c r="C376" i="10"/>
  <c r="B376" i="10"/>
  <c r="A376" i="10"/>
  <c r="D375" i="10"/>
  <c r="C375" i="10"/>
  <c r="B375" i="10"/>
  <c r="A375" i="10"/>
  <c r="D374" i="10"/>
  <c r="C374" i="10"/>
  <c r="B374" i="10"/>
  <c r="A374" i="10"/>
  <c r="D373" i="10"/>
  <c r="C373" i="10"/>
  <c r="B373" i="10"/>
  <c r="A373" i="10"/>
  <c r="D372" i="10"/>
  <c r="C372" i="10"/>
  <c r="B372" i="10"/>
  <c r="A372" i="10"/>
  <c r="D371" i="10"/>
  <c r="C371" i="10"/>
  <c r="B371" i="10"/>
  <c r="A371" i="10"/>
  <c r="D370" i="10"/>
  <c r="C370" i="10"/>
  <c r="B370" i="10"/>
  <c r="A370" i="10"/>
  <c r="D369" i="10"/>
  <c r="C369" i="10"/>
  <c r="B369" i="10"/>
  <c r="A369" i="10"/>
  <c r="D368" i="10"/>
  <c r="C368" i="10"/>
  <c r="B368" i="10"/>
  <c r="A368" i="10"/>
  <c r="D367" i="10"/>
  <c r="C367" i="10"/>
  <c r="B367" i="10"/>
  <c r="A367" i="10"/>
  <c r="D366" i="10"/>
  <c r="C366" i="10"/>
  <c r="B366" i="10"/>
  <c r="A366" i="10"/>
  <c r="D365" i="10"/>
  <c r="C365" i="10"/>
  <c r="B365" i="10"/>
  <c r="A365" i="10"/>
  <c r="D364" i="10"/>
  <c r="C364" i="10"/>
  <c r="B364" i="10"/>
  <c r="A364" i="10"/>
  <c r="D363" i="10"/>
  <c r="C363" i="10"/>
  <c r="B363" i="10"/>
  <c r="A363" i="10"/>
  <c r="D362" i="10"/>
  <c r="C362" i="10"/>
  <c r="B362" i="10"/>
  <c r="A362" i="10"/>
  <c r="D361" i="10"/>
  <c r="C361" i="10"/>
  <c r="B361" i="10"/>
  <c r="A361" i="10"/>
  <c r="D360" i="10"/>
  <c r="C360" i="10"/>
  <c r="B360" i="10"/>
  <c r="A360" i="10"/>
  <c r="D359" i="10"/>
  <c r="C359" i="10"/>
  <c r="B359" i="10"/>
  <c r="A359" i="10"/>
  <c r="D358" i="10"/>
  <c r="C358" i="10"/>
  <c r="B358" i="10"/>
  <c r="A358" i="10"/>
  <c r="D357" i="10"/>
  <c r="C357" i="10"/>
  <c r="B357" i="10"/>
  <c r="A357" i="10"/>
  <c r="D356" i="10"/>
  <c r="C356" i="10"/>
  <c r="B356" i="10"/>
  <c r="A356" i="10"/>
  <c r="D355" i="10"/>
  <c r="C355" i="10"/>
  <c r="B355" i="10"/>
  <c r="A355" i="10"/>
  <c r="D354" i="10"/>
  <c r="C354" i="10"/>
  <c r="B354" i="10"/>
  <c r="A354" i="10"/>
  <c r="D353" i="10"/>
  <c r="C353" i="10"/>
  <c r="B353" i="10"/>
  <c r="A353" i="10"/>
  <c r="D352" i="10"/>
  <c r="C352" i="10"/>
  <c r="B352" i="10"/>
  <c r="A352" i="10"/>
  <c r="D351" i="10"/>
  <c r="C351" i="10"/>
  <c r="B351" i="10"/>
  <c r="A351" i="10"/>
  <c r="D350" i="10"/>
  <c r="C350" i="10"/>
  <c r="B350" i="10"/>
  <c r="A350" i="10"/>
  <c r="D349" i="10"/>
  <c r="C349" i="10"/>
  <c r="B349" i="10"/>
  <c r="A349" i="10"/>
  <c r="D348" i="10"/>
  <c r="C348" i="10"/>
  <c r="B348" i="10"/>
  <c r="A348" i="10"/>
  <c r="D347" i="10"/>
  <c r="C347" i="10"/>
  <c r="B347" i="10"/>
  <c r="A347" i="10"/>
  <c r="D346" i="10"/>
  <c r="C346" i="10"/>
  <c r="B346" i="10"/>
  <c r="A346" i="10"/>
  <c r="D345" i="10"/>
  <c r="C345" i="10"/>
  <c r="B345" i="10"/>
  <c r="A345" i="10"/>
  <c r="D344" i="10"/>
  <c r="C344" i="10"/>
  <c r="B344" i="10"/>
  <c r="A344" i="10"/>
  <c r="D343" i="10"/>
  <c r="C343" i="10"/>
  <c r="B343" i="10"/>
  <c r="A343" i="10"/>
  <c r="D342" i="10"/>
  <c r="C342" i="10"/>
  <c r="B342" i="10"/>
  <c r="A342" i="10"/>
  <c r="D341" i="10"/>
  <c r="C341" i="10"/>
  <c r="B341" i="10"/>
  <c r="A341" i="10"/>
  <c r="D340" i="10"/>
  <c r="C340" i="10"/>
  <c r="B340" i="10"/>
  <c r="A340" i="10"/>
  <c r="D339" i="10"/>
  <c r="C339" i="10"/>
  <c r="B339" i="10"/>
  <c r="A339" i="10"/>
  <c r="D338" i="10"/>
  <c r="C338" i="10"/>
  <c r="B338" i="10"/>
  <c r="A338" i="10"/>
  <c r="D337" i="10"/>
  <c r="C337" i="10"/>
  <c r="B337" i="10"/>
  <c r="A337" i="10"/>
  <c r="D336" i="10"/>
  <c r="C336" i="10"/>
  <c r="B336" i="10"/>
  <c r="A336" i="10"/>
  <c r="D335" i="10"/>
  <c r="C335" i="10"/>
  <c r="B335" i="10"/>
  <c r="A335" i="10"/>
  <c r="D334" i="10"/>
  <c r="C334" i="10"/>
  <c r="B334" i="10"/>
  <c r="A334" i="10"/>
  <c r="D333" i="10"/>
  <c r="C333" i="10"/>
  <c r="B333" i="10"/>
  <c r="A333" i="10"/>
  <c r="D332" i="10"/>
  <c r="C332" i="10"/>
  <c r="B332" i="10"/>
  <c r="A332" i="10"/>
  <c r="D331" i="10"/>
  <c r="C331" i="10"/>
  <c r="B331" i="10"/>
  <c r="A331" i="10"/>
  <c r="D330" i="10"/>
  <c r="C330" i="10"/>
  <c r="B330" i="10"/>
  <c r="A330" i="10"/>
  <c r="D329" i="10"/>
  <c r="C329" i="10"/>
  <c r="B329" i="10"/>
  <c r="A329" i="10"/>
  <c r="D328" i="10"/>
  <c r="C328" i="10"/>
  <c r="B328" i="10"/>
  <c r="A328" i="10"/>
  <c r="D327" i="10"/>
  <c r="C327" i="10"/>
  <c r="B327" i="10"/>
  <c r="A327" i="10"/>
  <c r="D326" i="10"/>
  <c r="C326" i="10"/>
  <c r="B326" i="10"/>
  <c r="A326" i="10"/>
  <c r="D325" i="10"/>
  <c r="C325" i="10"/>
  <c r="B325" i="10"/>
  <c r="A325" i="10"/>
  <c r="D324" i="10"/>
  <c r="C324" i="10"/>
  <c r="B324" i="10"/>
  <c r="A324" i="10"/>
  <c r="D323" i="10"/>
  <c r="C323" i="10"/>
  <c r="B323" i="10"/>
  <c r="A323" i="10"/>
  <c r="D322" i="10"/>
  <c r="C322" i="10"/>
  <c r="B322" i="10"/>
  <c r="A322" i="10"/>
  <c r="D321" i="10"/>
  <c r="C321" i="10"/>
  <c r="B321" i="10"/>
  <c r="A321" i="10"/>
  <c r="D320" i="10"/>
  <c r="C320" i="10"/>
  <c r="B320" i="10"/>
  <c r="A320" i="10"/>
  <c r="D319" i="10"/>
  <c r="C319" i="10"/>
  <c r="B319" i="10"/>
  <c r="A319" i="10"/>
  <c r="D318" i="10"/>
  <c r="C318" i="10"/>
  <c r="B318" i="10"/>
  <c r="A318" i="10"/>
  <c r="D317" i="10"/>
  <c r="C317" i="10"/>
  <c r="B317" i="10"/>
  <c r="A317" i="10"/>
  <c r="D316" i="10"/>
  <c r="C316" i="10"/>
  <c r="B316" i="10"/>
  <c r="A316" i="10"/>
  <c r="D315" i="10"/>
  <c r="C315" i="10"/>
  <c r="B315" i="10"/>
  <c r="A315" i="10"/>
  <c r="D314" i="10"/>
  <c r="C314" i="10"/>
  <c r="B314" i="10"/>
  <c r="A314" i="10"/>
  <c r="D313" i="10"/>
  <c r="C313" i="10"/>
  <c r="B313" i="10"/>
  <c r="A313" i="10"/>
  <c r="D312" i="10"/>
  <c r="C312" i="10"/>
  <c r="B312" i="10"/>
  <c r="A312" i="10"/>
  <c r="D311" i="10"/>
  <c r="C311" i="10"/>
  <c r="B311" i="10"/>
  <c r="A311" i="10"/>
  <c r="D310" i="10"/>
  <c r="C310" i="10"/>
  <c r="B310" i="10"/>
  <c r="A310" i="10"/>
  <c r="D309" i="10"/>
  <c r="C309" i="10"/>
  <c r="B309" i="10"/>
  <c r="A309" i="10"/>
  <c r="D308" i="10"/>
  <c r="C308" i="10"/>
  <c r="B308" i="10"/>
  <c r="A308" i="10"/>
  <c r="D307" i="10"/>
  <c r="C307" i="10"/>
  <c r="B307" i="10"/>
  <c r="A307" i="10"/>
  <c r="D306" i="10"/>
  <c r="C306" i="10"/>
  <c r="B306" i="10"/>
  <c r="A306" i="10"/>
  <c r="D305" i="10"/>
  <c r="C305" i="10"/>
  <c r="B305" i="10"/>
  <c r="A305" i="10"/>
  <c r="D304" i="10"/>
  <c r="C304" i="10"/>
  <c r="B304" i="10"/>
  <c r="A304" i="10"/>
  <c r="D303" i="10"/>
  <c r="C303" i="10"/>
  <c r="B303" i="10"/>
  <c r="A303" i="10"/>
  <c r="D302" i="10"/>
  <c r="C302" i="10"/>
  <c r="B302" i="10"/>
  <c r="A302" i="10"/>
  <c r="D301" i="10"/>
  <c r="C301" i="10"/>
  <c r="B301" i="10"/>
  <c r="A301" i="10"/>
  <c r="D300" i="10"/>
  <c r="C300" i="10"/>
  <c r="B300" i="10"/>
  <c r="A300" i="10"/>
  <c r="D299" i="10"/>
  <c r="C299" i="10"/>
  <c r="B299" i="10"/>
  <c r="A299" i="10"/>
  <c r="D298" i="10"/>
  <c r="C298" i="10"/>
  <c r="B298" i="10"/>
  <c r="A298" i="10"/>
  <c r="D297" i="10"/>
  <c r="C297" i="10"/>
  <c r="B297" i="10"/>
  <c r="A297" i="10"/>
  <c r="D296" i="10"/>
  <c r="C296" i="10"/>
  <c r="B296" i="10"/>
  <c r="A296" i="10"/>
  <c r="D295" i="10"/>
  <c r="C295" i="10"/>
  <c r="B295" i="10"/>
  <c r="A295" i="10"/>
  <c r="D294" i="10"/>
  <c r="C294" i="10"/>
  <c r="B294" i="10"/>
  <c r="A294" i="10"/>
  <c r="D293" i="10"/>
  <c r="C293" i="10"/>
  <c r="B293" i="10"/>
  <c r="A293" i="10"/>
  <c r="D292" i="10"/>
  <c r="C292" i="10"/>
  <c r="B292" i="10"/>
  <c r="A292" i="10"/>
  <c r="D291" i="10"/>
  <c r="C291" i="10"/>
  <c r="B291" i="10"/>
  <c r="A291" i="10"/>
  <c r="D290" i="10"/>
  <c r="C290" i="10"/>
  <c r="B290" i="10"/>
  <c r="A290" i="10"/>
  <c r="D289" i="10"/>
  <c r="C289" i="10"/>
  <c r="B289" i="10"/>
  <c r="A289" i="10"/>
  <c r="D288" i="10"/>
  <c r="C288" i="10"/>
  <c r="B288" i="10"/>
  <c r="A288" i="10"/>
  <c r="D287" i="10"/>
  <c r="C287" i="10"/>
  <c r="B287" i="10"/>
  <c r="A287" i="10"/>
  <c r="D286" i="10"/>
  <c r="C286" i="10"/>
  <c r="B286" i="10"/>
  <c r="A286" i="10"/>
  <c r="D285" i="10"/>
  <c r="C285" i="10"/>
  <c r="B285" i="10"/>
  <c r="A285" i="10"/>
  <c r="D284" i="10"/>
  <c r="C284" i="10"/>
  <c r="B284" i="10"/>
  <c r="A284" i="10"/>
  <c r="D283" i="10"/>
  <c r="C283" i="10"/>
  <c r="B283" i="10"/>
  <c r="A283" i="10"/>
  <c r="D282" i="10"/>
  <c r="C282" i="10"/>
  <c r="B282" i="10"/>
  <c r="A282" i="10"/>
  <c r="D281" i="10"/>
  <c r="C281" i="10"/>
  <c r="B281" i="10"/>
  <c r="A281" i="10"/>
  <c r="D280" i="10"/>
  <c r="C280" i="10"/>
  <c r="B280" i="10"/>
  <c r="A280" i="10"/>
  <c r="D279" i="10"/>
  <c r="C279" i="10"/>
  <c r="B279" i="10"/>
  <c r="A279" i="10"/>
  <c r="D278" i="10"/>
  <c r="C278" i="10"/>
  <c r="B278" i="10"/>
  <c r="A278" i="10"/>
  <c r="D277" i="10"/>
  <c r="C277" i="10"/>
  <c r="B277" i="10"/>
  <c r="A277" i="10"/>
  <c r="D276" i="10"/>
  <c r="C276" i="10"/>
  <c r="B276" i="10"/>
  <c r="A276" i="10"/>
  <c r="D275" i="10"/>
  <c r="C275" i="10"/>
  <c r="B275" i="10"/>
  <c r="A275" i="10"/>
  <c r="D274" i="10"/>
  <c r="C274" i="10"/>
  <c r="B274" i="10"/>
  <c r="A274" i="10"/>
  <c r="D273" i="10"/>
  <c r="C273" i="10"/>
  <c r="B273" i="10"/>
  <c r="A273" i="10"/>
  <c r="D272" i="10"/>
  <c r="C272" i="10"/>
  <c r="B272" i="10"/>
  <c r="A272" i="10"/>
  <c r="D271" i="10"/>
  <c r="C271" i="10"/>
  <c r="B271" i="10"/>
  <c r="A271" i="10"/>
  <c r="D270" i="10"/>
  <c r="C270" i="10"/>
  <c r="B270" i="10"/>
  <c r="A270" i="10"/>
  <c r="D269" i="10"/>
  <c r="C269" i="10"/>
  <c r="B269" i="10"/>
  <c r="A269" i="10"/>
  <c r="D268" i="10"/>
  <c r="C268" i="10"/>
  <c r="B268" i="10"/>
  <c r="A268" i="10"/>
  <c r="D267" i="10"/>
  <c r="C267" i="10"/>
  <c r="B267" i="10"/>
  <c r="A267" i="10"/>
  <c r="D266" i="10"/>
  <c r="C266" i="10"/>
  <c r="B266" i="10"/>
  <c r="A266" i="10"/>
  <c r="D265" i="10"/>
  <c r="C265" i="10"/>
  <c r="B265" i="10"/>
  <c r="A265" i="10"/>
  <c r="D264" i="10"/>
  <c r="C264" i="10"/>
  <c r="B264" i="10"/>
  <c r="A264" i="10"/>
  <c r="D263" i="10"/>
  <c r="C263" i="10"/>
  <c r="B263" i="10"/>
  <c r="A263" i="10"/>
  <c r="D262" i="10"/>
  <c r="C262" i="10"/>
  <c r="B262" i="10"/>
  <c r="A262" i="10"/>
  <c r="D261" i="10"/>
  <c r="C261" i="10"/>
  <c r="B261" i="10"/>
  <c r="A261" i="10"/>
  <c r="D260" i="10"/>
  <c r="C260" i="10"/>
  <c r="B260" i="10"/>
  <c r="A260" i="10"/>
  <c r="D259" i="10"/>
  <c r="C259" i="10"/>
  <c r="B259" i="10"/>
  <c r="A259" i="10"/>
  <c r="D258" i="10"/>
  <c r="C258" i="10"/>
  <c r="B258" i="10"/>
  <c r="A258" i="10"/>
  <c r="D257" i="10"/>
  <c r="C257" i="10"/>
  <c r="B257" i="10"/>
  <c r="A257" i="10"/>
  <c r="D256" i="10"/>
  <c r="C256" i="10"/>
  <c r="B256" i="10"/>
  <c r="A256" i="10"/>
  <c r="D255" i="10"/>
  <c r="C255" i="10"/>
  <c r="B255" i="10"/>
  <c r="A255" i="10"/>
  <c r="D254" i="10"/>
  <c r="C254" i="10"/>
  <c r="B254" i="10"/>
  <c r="A254" i="10"/>
  <c r="D253" i="10"/>
  <c r="C253" i="10"/>
  <c r="B253" i="10"/>
  <c r="A253" i="10"/>
  <c r="D252" i="10"/>
  <c r="C252" i="10"/>
  <c r="B252" i="10"/>
  <c r="A252" i="10"/>
  <c r="D251" i="10"/>
  <c r="C251" i="10"/>
  <c r="B251" i="10"/>
  <c r="A251" i="10"/>
  <c r="D250" i="10"/>
  <c r="C250" i="10"/>
  <c r="B250" i="10"/>
  <c r="A250" i="10"/>
  <c r="D249" i="10"/>
  <c r="C249" i="10"/>
  <c r="B249" i="10"/>
  <c r="A249" i="10"/>
  <c r="D248" i="10"/>
  <c r="C248" i="10"/>
  <c r="B248" i="10"/>
  <c r="A248" i="10"/>
  <c r="D247" i="10"/>
  <c r="C247" i="10"/>
  <c r="B247" i="10"/>
  <c r="A247" i="10"/>
  <c r="D246" i="10"/>
  <c r="C246" i="10"/>
  <c r="B246" i="10"/>
  <c r="A246" i="10"/>
  <c r="D245" i="10"/>
  <c r="C245" i="10"/>
  <c r="B245" i="10"/>
  <c r="A245" i="10"/>
  <c r="D244" i="10"/>
  <c r="C244" i="10"/>
  <c r="B244" i="10"/>
  <c r="A244" i="10"/>
  <c r="D243" i="10"/>
  <c r="C243" i="10"/>
  <c r="B243" i="10"/>
  <c r="A243" i="10"/>
  <c r="D242" i="10"/>
  <c r="C242" i="10"/>
  <c r="B242" i="10"/>
  <c r="A242" i="10"/>
  <c r="D241" i="10"/>
  <c r="C241" i="10"/>
  <c r="B241" i="10"/>
  <c r="A241" i="10"/>
  <c r="D240" i="10"/>
  <c r="C240" i="10"/>
  <c r="B240" i="10"/>
  <c r="A240" i="10"/>
  <c r="D239" i="10"/>
  <c r="C239" i="10"/>
  <c r="B239" i="10"/>
  <c r="A239" i="10"/>
  <c r="D238" i="10"/>
  <c r="C238" i="10"/>
  <c r="B238" i="10"/>
  <c r="A238" i="10"/>
  <c r="D237" i="10"/>
  <c r="C237" i="10"/>
  <c r="B237" i="10"/>
  <c r="A237" i="10"/>
  <c r="D236" i="10"/>
  <c r="C236" i="10"/>
  <c r="B236" i="10"/>
  <c r="A236" i="10"/>
  <c r="D235" i="10"/>
  <c r="C235" i="10"/>
  <c r="B235" i="10"/>
  <c r="A235" i="10"/>
  <c r="D234" i="10"/>
  <c r="C234" i="10"/>
  <c r="B234" i="10"/>
  <c r="A234" i="10"/>
  <c r="D233" i="10"/>
  <c r="C233" i="10"/>
  <c r="B233" i="10"/>
  <c r="A233" i="10"/>
  <c r="D232" i="10"/>
  <c r="C232" i="10"/>
  <c r="B232" i="10"/>
  <c r="A232" i="10"/>
  <c r="D231" i="10"/>
  <c r="C231" i="10"/>
  <c r="B231" i="10"/>
  <c r="A231" i="10"/>
  <c r="D230" i="10"/>
  <c r="C230" i="10"/>
  <c r="B230" i="10"/>
  <c r="A230" i="10"/>
  <c r="D229" i="10"/>
  <c r="C229" i="10"/>
  <c r="B229" i="10"/>
  <c r="A229" i="10"/>
  <c r="D228" i="10"/>
  <c r="C228" i="10"/>
  <c r="B228" i="10"/>
  <c r="A228" i="10"/>
  <c r="D227" i="10"/>
  <c r="C227" i="10"/>
  <c r="B227" i="10"/>
  <c r="A227" i="10"/>
  <c r="D226" i="10"/>
  <c r="C226" i="10"/>
  <c r="B226" i="10"/>
  <c r="A226" i="10"/>
  <c r="D225" i="10"/>
  <c r="C225" i="10"/>
  <c r="B225" i="10"/>
  <c r="A225" i="10"/>
  <c r="D224" i="10"/>
  <c r="C224" i="10"/>
  <c r="B224" i="10"/>
  <c r="A224" i="10"/>
  <c r="D223" i="10"/>
  <c r="C223" i="10"/>
  <c r="B223" i="10"/>
  <c r="A223" i="10"/>
  <c r="D222" i="10"/>
  <c r="C222" i="10"/>
  <c r="B222" i="10"/>
  <c r="A222" i="10"/>
  <c r="D221" i="10"/>
  <c r="C221" i="10"/>
  <c r="B221" i="10"/>
  <c r="A221" i="10"/>
  <c r="D220" i="10"/>
  <c r="C220" i="10"/>
  <c r="B220" i="10"/>
  <c r="A220" i="10"/>
  <c r="D219" i="10"/>
  <c r="C219" i="10"/>
  <c r="B219" i="10"/>
  <c r="A219" i="10"/>
  <c r="D218" i="10"/>
  <c r="C218" i="10"/>
  <c r="B218" i="10"/>
  <c r="A218" i="10"/>
  <c r="D217" i="10"/>
  <c r="C217" i="10"/>
  <c r="B217" i="10"/>
  <c r="A217" i="10"/>
  <c r="D216" i="10"/>
  <c r="C216" i="10"/>
  <c r="B216" i="10"/>
  <c r="A216" i="10"/>
  <c r="D215" i="10"/>
  <c r="C215" i="10"/>
  <c r="B215" i="10"/>
  <c r="A215" i="10"/>
  <c r="D214" i="10"/>
  <c r="C214" i="10"/>
  <c r="B214" i="10"/>
  <c r="A214" i="10"/>
  <c r="D213" i="10"/>
  <c r="C213" i="10"/>
  <c r="B213" i="10"/>
  <c r="A213" i="10"/>
  <c r="D212" i="10"/>
  <c r="C212" i="10"/>
  <c r="B212" i="10"/>
  <c r="A212" i="10"/>
  <c r="D211" i="10"/>
  <c r="C211" i="10"/>
  <c r="B211" i="10"/>
  <c r="A211" i="10"/>
  <c r="D210" i="10"/>
  <c r="C210" i="10"/>
  <c r="B210" i="10"/>
  <c r="A210" i="10"/>
  <c r="D209" i="10"/>
  <c r="C209" i="10"/>
  <c r="B209" i="10"/>
  <c r="A209" i="10"/>
  <c r="D208" i="10"/>
  <c r="C208" i="10"/>
  <c r="B208" i="10"/>
  <c r="A208" i="10"/>
  <c r="D207" i="10"/>
  <c r="C207" i="10"/>
  <c r="B207" i="10"/>
  <c r="A207" i="10"/>
  <c r="D206" i="10"/>
  <c r="C206" i="10"/>
  <c r="B206" i="10"/>
  <c r="A206" i="10"/>
  <c r="D205" i="10"/>
  <c r="C205" i="10"/>
  <c r="B205" i="10"/>
  <c r="A205" i="10"/>
  <c r="D204" i="10"/>
  <c r="C204" i="10"/>
  <c r="B204" i="10"/>
  <c r="A204" i="10"/>
  <c r="D203" i="10"/>
  <c r="C203" i="10"/>
  <c r="B203" i="10"/>
  <c r="A203" i="10"/>
  <c r="D202" i="10"/>
  <c r="C202" i="10"/>
  <c r="B202" i="10"/>
  <c r="A202" i="10"/>
  <c r="D201" i="10"/>
  <c r="C201" i="10"/>
  <c r="B201" i="10"/>
  <c r="A201" i="10"/>
  <c r="D200" i="10"/>
  <c r="C200" i="10"/>
  <c r="B200" i="10"/>
  <c r="A200" i="10"/>
  <c r="D199" i="10"/>
  <c r="C199" i="10"/>
  <c r="B199" i="10"/>
  <c r="A199" i="10"/>
  <c r="D198" i="10"/>
  <c r="C198" i="10"/>
  <c r="B198" i="10"/>
  <c r="A198" i="10"/>
  <c r="D197" i="10"/>
  <c r="C197" i="10"/>
  <c r="B197" i="10"/>
  <c r="A197" i="10"/>
  <c r="D196" i="10"/>
  <c r="C196" i="10"/>
  <c r="B196" i="10"/>
  <c r="A196" i="10"/>
  <c r="D195" i="10"/>
  <c r="C195" i="10"/>
  <c r="B195" i="10"/>
  <c r="A195" i="10"/>
  <c r="D194" i="10"/>
  <c r="C194" i="10"/>
  <c r="B194" i="10"/>
  <c r="A194" i="10"/>
  <c r="D193" i="10"/>
  <c r="C193" i="10"/>
  <c r="B193" i="10"/>
  <c r="A193" i="10"/>
  <c r="D192" i="10"/>
  <c r="C192" i="10"/>
  <c r="B192" i="10"/>
  <c r="A192" i="10"/>
  <c r="D191" i="10"/>
  <c r="C191" i="10"/>
  <c r="B191" i="10"/>
  <c r="A191" i="10"/>
  <c r="D190" i="10"/>
  <c r="C190" i="10"/>
  <c r="B190" i="10"/>
  <c r="A190" i="10"/>
  <c r="D189" i="10"/>
  <c r="C189" i="10"/>
  <c r="B189" i="10"/>
  <c r="A189" i="10"/>
  <c r="D188" i="10"/>
  <c r="C188" i="10"/>
  <c r="B188" i="10"/>
  <c r="A188" i="10"/>
  <c r="D187" i="10"/>
  <c r="C187" i="10"/>
  <c r="B187" i="10"/>
  <c r="A187" i="10"/>
  <c r="D186" i="10"/>
  <c r="C186" i="10"/>
  <c r="B186" i="10"/>
  <c r="A186" i="10"/>
  <c r="D185" i="10"/>
  <c r="C185" i="10"/>
  <c r="B185" i="10"/>
  <c r="A185" i="10"/>
  <c r="D184" i="10"/>
  <c r="C184" i="10"/>
  <c r="B184" i="10"/>
  <c r="A184" i="10"/>
  <c r="D183" i="10"/>
  <c r="C183" i="10"/>
  <c r="B183" i="10"/>
  <c r="A183" i="10"/>
  <c r="D182" i="10"/>
  <c r="C182" i="10"/>
  <c r="B182" i="10"/>
  <c r="A182" i="10"/>
  <c r="F28" i="61" l="1"/>
  <c r="G28" i="61"/>
  <c r="H28" i="61"/>
  <c r="L28" i="61"/>
  <c r="E34" i="61"/>
  <c r="G34" i="61"/>
  <c r="I34" i="61"/>
  <c r="K34" i="61"/>
  <c r="E30" i="61"/>
  <c r="H31" i="61"/>
  <c r="I30" i="61"/>
  <c r="K30" i="61"/>
  <c r="L31" i="61"/>
  <c r="I182" i="10"/>
  <c r="J183" i="10"/>
  <c r="J185" i="10"/>
  <c r="I188" i="10"/>
  <c r="J191" i="10"/>
  <c r="J193" i="10"/>
  <c r="J197" i="10"/>
  <c r="J199" i="10"/>
  <c r="I200" i="10"/>
  <c r="J207" i="10"/>
  <c r="I208" i="10"/>
  <c r="I210" i="10"/>
  <c r="I216" i="10"/>
  <c r="I220" i="10"/>
  <c r="J221" i="10"/>
  <c r="I224" i="10"/>
  <c r="J225" i="10"/>
  <c r="J227" i="10"/>
  <c r="I228" i="10"/>
  <c r="J229" i="10"/>
  <c r="I230" i="10"/>
  <c r="I236" i="10"/>
  <c r="I254" i="10"/>
  <c r="J255" i="10"/>
  <c r="I256" i="10"/>
  <c r="I260" i="10"/>
  <c r="J261" i="10"/>
  <c r="I264" i="10"/>
  <c r="J265" i="10"/>
  <c r="I266" i="10"/>
  <c r="J271" i="10"/>
  <c r="I272" i="10"/>
  <c r="J275" i="10"/>
  <c r="I276" i="10"/>
  <c r="I278" i="10"/>
  <c r="J279" i="10"/>
  <c r="I280" i="10"/>
  <c r="J281" i="10"/>
  <c r="J285" i="10"/>
  <c r="I286" i="10"/>
  <c r="I288" i="10"/>
  <c r="I296" i="10"/>
  <c r="J297" i="10"/>
  <c r="I298" i="10"/>
  <c r="J299" i="10"/>
  <c r="I300" i="10"/>
  <c r="I302" i="10"/>
  <c r="J307" i="10"/>
  <c r="I308" i="10"/>
  <c r="J313" i="10"/>
  <c r="I314" i="10"/>
  <c r="I316" i="10"/>
  <c r="I318" i="10"/>
  <c r="J323" i="10"/>
  <c r="I324" i="10"/>
  <c r="J325" i="10"/>
  <c r="I326" i="10"/>
  <c r="I328" i="10"/>
  <c r="I330" i="10"/>
  <c r="I332" i="10"/>
  <c r="J337" i="10"/>
  <c r="J339" i="10"/>
  <c r="I342" i="10"/>
  <c r="J343" i="10"/>
  <c r="I344" i="10"/>
  <c r="J345" i="10"/>
  <c r="J347" i="10"/>
  <c r="I348" i="10"/>
  <c r="J349" i="10"/>
  <c r="I350" i="10"/>
  <c r="J353" i="10"/>
  <c r="I354" i="10"/>
  <c r="J355" i="10"/>
  <c r="I356" i="10"/>
  <c r="J357" i="10"/>
  <c r="I358" i="10"/>
  <c r="J359" i="10"/>
  <c r="I360" i="10"/>
  <c r="J361" i="10"/>
  <c r="J363" i="10"/>
  <c r="J365" i="10"/>
  <c r="J369" i="10"/>
  <c r="I370" i="10"/>
  <c r="J371" i="10"/>
  <c r="I372" i="10"/>
  <c r="I374" i="10"/>
  <c r="J377" i="10"/>
  <c r="I378" i="10"/>
  <c r="J379" i="10"/>
  <c r="I380" i="10"/>
  <c r="J381" i="10"/>
  <c r="I382" i="10"/>
  <c r="J385" i="10"/>
  <c r="I386" i="10"/>
  <c r="J387" i="10"/>
  <c r="I388" i="10"/>
  <c r="I392" i="10"/>
  <c r="J393" i="10"/>
  <c r="I394" i="10"/>
  <c r="J395" i="10"/>
  <c r="I396" i="10"/>
  <c r="I398" i="10"/>
  <c r="I400" i="10"/>
  <c r="J403" i="10"/>
  <c r="I408" i="10"/>
  <c r="J409" i="10"/>
  <c r="I412" i="10"/>
  <c r="I414" i="10"/>
  <c r="J415" i="10"/>
  <c r="I416" i="10"/>
  <c r="I422" i="10"/>
  <c r="J423" i="10"/>
  <c r="J425" i="10"/>
  <c r="J429" i="10"/>
  <c r="I430" i="10"/>
  <c r="I432" i="10"/>
  <c r="J433" i="10"/>
  <c r="I436" i="10"/>
  <c r="J437" i="10"/>
  <c r="J439" i="10"/>
  <c r="J441" i="10"/>
  <c r="I442" i="10"/>
  <c r="I444" i="10"/>
  <c r="J445" i="10"/>
  <c r="J447" i="10"/>
  <c r="I448" i="10"/>
  <c r="J449" i="10"/>
  <c r="J451" i="10"/>
  <c r="I452" i="10"/>
  <c r="J453" i="10"/>
  <c r="I454" i="10"/>
  <c r="J455" i="10"/>
  <c r="I456" i="10"/>
  <c r="I458" i="10"/>
  <c r="J459" i="10"/>
  <c r="I460" i="10"/>
  <c r="J461" i="10"/>
  <c r="I462" i="10"/>
  <c r="I464" i="10"/>
  <c r="J465" i="10"/>
  <c r="I466" i="10"/>
  <c r="J469" i="10"/>
  <c r="J471" i="10"/>
  <c r="J473" i="10"/>
  <c r="I474" i="10"/>
  <c r="J475" i="10"/>
  <c r="J477" i="10"/>
  <c r="I478" i="10"/>
  <c r="I480" i="10"/>
  <c r="I482" i="10"/>
  <c r="J483" i="10"/>
  <c r="I486" i="10"/>
  <c r="J487" i="10"/>
  <c r="I488" i="10"/>
  <c r="J489" i="10"/>
  <c r="I490" i="10"/>
  <c r="I492" i="10"/>
  <c r="J493" i="10"/>
  <c r="J495" i="10"/>
  <c r="J497" i="10"/>
  <c r="I498" i="10"/>
  <c r="J499" i="10"/>
  <c r="J501" i="10"/>
  <c r="I502" i="10"/>
  <c r="J503" i="10"/>
  <c r="I506" i="10"/>
  <c r="J507" i="10"/>
  <c r="I508" i="10"/>
  <c r="I510" i="10"/>
  <c r="J511" i="10"/>
  <c r="J513" i="10"/>
  <c r="I514" i="10"/>
  <c r="J515" i="10"/>
  <c r="I516" i="10"/>
  <c r="J517" i="10"/>
  <c r="I520" i="10"/>
  <c r="I522" i="10"/>
  <c r="J525" i="10"/>
  <c r="I526" i="10"/>
  <c r="J529" i="10"/>
  <c r="I532" i="10"/>
  <c r="J533" i="10"/>
  <c r="J537" i="10"/>
  <c r="I540" i="10"/>
  <c r="J541" i="10"/>
  <c r="I544" i="10"/>
  <c r="I546" i="10"/>
  <c r="J547" i="10"/>
  <c r="I548" i="10"/>
  <c r="J549" i="10"/>
  <c r="J551" i="10"/>
  <c r="I552" i="10"/>
  <c r="J553" i="10"/>
  <c r="I554" i="10"/>
  <c r="I556" i="10"/>
  <c r="J557" i="10"/>
  <c r="I558" i="10"/>
  <c r="J561" i="10"/>
  <c r="I562" i="10"/>
  <c r="J563" i="10"/>
  <c r="J565" i="10"/>
  <c r="J567" i="10"/>
  <c r="I570" i="10"/>
  <c r="J571" i="10"/>
  <c r="J573" i="10"/>
  <c r="I574" i="10"/>
  <c r="I576" i="10"/>
  <c r="J577" i="10"/>
  <c r="I578" i="10"/>
  <c r="J579" i="10"/>
  <c r="I580" i="10"/>
  <c r="J581" i="10"/>
  <c r="I582" i="10"/>
  <c r="J583" i="10"/>
  <c r="J585" i="10"/>
  <c r="I588" i="10"/>
  <c r="J589" i="10"/>
  <c r="I590" i="10"/>
  <c r="J591" i="10"/>
  <c r="I592" i="10"/>
  <c r="J593" i="10"/>
  <c r="I594" i="10"/>
  <c r="J595" i="10"/>
  <c r="I596" i="10"/>
  <c r="J597" i="10"/>
  <c r="I598" i="10"/>
  <c r="J599" i="10"/>
  <c r="I600" i="10"/>
  <c r="J601" i="10"/>
  <c r="I602" i="10"/>
  <c r="J603" i="10"/>
  <c r="I604" i="10"/>
  <c r="J605" i="10"/>
  <c r="I606" i="10"/>
  <c r="J607" i="10"/>
  <c r="I608" i="10"/>
  <c r="J609" i="10"/>
  <c r="I610" i="10"/>
  <c r="J611" i="10"/>
  <c r="I612" i="10"/>
  <c r="J613" i="10"/>
  <c r="I614" i="10"/>
  <c r="J615" i="10"/>
  <c r="I616" i="10"/>
  <c r="J617" i="10"/>
  <c r="I618" i="10"/>
  <c r="J619" i="10"/>
  <c r="I620" i="10"/>
  <c r="J621" i="10"/>
  <c r="I622" i="10"/>
  <c r="J623" i="10"/>
  <c r="I624" i="10"/>
  <c r="J625" i="10"/>
  <c r="I626" i="10"/>
  <c r="J627" i="10"/>
  <c r="I628" i="10"/>
  <c r="I630" i="10"/>
  <c r="J631" i="10"/>
  <c r="I632" i="10"/>
  <c r="J633" i="10"/>
  <c r="I634" i="10"/>
  <c r="J635" i="10"/>
  <c r="I636" i="10"/>
  <c r="J637" i="10"/>
  <c r="I638" i="10"/>
  <c r="J639" i="10"/>
  <c r="I640" i="10"/>
  <c r="J641" i="10"/>
  <c r="I642" i="10"/>
  <c r="J643" i="10"/>
  <c r="I644" i="10"/>
  <c r="J645" i="10"/>
  <c r="I646" i="10"/>
  <c r="J647" i="10"/>
  <c r="I648" i="10"/>
  <c r="J649" i="10"/>
  <c r="I650" i="10"/>
  <c r="J651" i="10"/>
  <c r="I652" i="10"/>
  <c r="J653" i="10"/>
  <c r="I654" i="10"/>
  <c r="J655" i="10"/>
  <c r="I656" i="10"/>
  <c r="J657" i="10"/>
  <c r="I658" i="10"/>
  <c r="J659" i="10"/>
  <c r="I660" i="10"/>
  <c r="J661" i="10"/>
  <c r="I662" i="10"/>
  <c r="J663" i="10"/>
  <c r="I664" i="10"/>
  <c r="J665" i="10"/>
  <c r="I666" i="10"/>
  <c r="J667" i="10"/>
  <c r="I668" i="10"/>
  <c r="J669" i="10"/>
  <c r="I670" i="10"/>
  <c r="J671" i="10"/>
  <c r="I672" i="10"/>
  <c r="J673" i="10"/>
  <c r="I674" i="10"/>
  <c r="J675" i="10"/>
  <c r="I676" i="10"/>
  <c r="J677" i="10"/>
  <c r="I678" i="10"/>
  <c r="J679" i="10"/>
  <c r="I680" i="10"/>
  <c r="J681" i="10"/>
  <c r="I682" i="10"/>
  <c r="J683" i="10"/>
  <c r="I684" i="10"/>
  <c r="J685" i="10"/>
  <c r="I686" i="10"/>
  <c r="J687" i="10"/>
  <c r="I688" i="10"/>
  <c r="J689" i="10"/>
  <c r="I690" i="10"/>
  <c r="J691" i="10"/>
  <c r="I692" i="10"/>
  <c r="J693" i="10"/>
  <c r="I694" i="10"/>
  <c r="J695" i="10"/>
  <c r="I696" i="10"/>
  <c r="J697" i="10"/>
  <c r="I698" i="10"/>
  <c r="J699" i="10"/>
  <c r="I700" i="10"/>
  <c r="J701" i="10"/>
  <c r="I702" i="10"/>
  <c r="J703" i="10"/>
  <c r="I704" i="10"/>
  <c r="J705" i="10"/>
  <c r="I706" i="10"/>
  <c r="J707" i="10"/>
  <c r="I708" i="10"/>
  <c r="J709" i="10"/>
  <c r="I710" i="10"/>
  <c r="J711" i="10"/>
  <c r="I712" i="10"/>
  <c r="J713" i="10"/>
  <c r="I714" i="10"/>
  <c r="J715" i="10"/>
  <c r="I716" i="10"/>
  <c r="J717" i="10"/>
  <c r="I718" i="10"/>
  <c r="J719" i="10"/>
  <c r="I720" i="10"/>
  <c r="J721" i="10"/>
  <c r="I722" i="10"/>
  <c r="J723" i="10"/>
  <c r="I724" i="10"/>
  <c r="J725" i="10"/>
  <c r="I726" i="10"/>
  <c r="J727" i="10"/>
  <c r="I728" i="10"/>
  <c r="J729" i="10"/>
  <c r="I730" i="10"/>
  <c r="J731" i="10"/>
  <c r="I732" i="10"/>
  <c r="J733" i="10"/>
  <c r="I734" i="10"/>
  <c r="J735" i="10"/>
  <c r="I736" i="10"/>
  <c r="J737" i="10"/>
  <c r="I738" i="10"/>
  <c r="J739" i="10"/>
  <c r="I740" i="10"/>
  <c r="J741" i="10"/>
  <c r="I742" i="10"/>
  <c r="J743" i="10"/>
  <c r="I744" i="10"/>
  <c r="J745" i="10"/>
  <c r="I746" i="10"/>
  <c r="J747" i="10"/>
  <c r="I748" i="10"/>
  <c r="J749" i="10"/>
  <c r="I750" i="10"/>
  <c r="J751" i="10"/>
  <c r="I752" i="10"/>
  <c r="J753" i="10"/>
  <c r="I754" i="10"/>
  <c r="J755" i="10"/>
  <c r="I756" i="10"/>
  <c r="J757" i="10"/>
  <c r="I758" i="10"/>
  <c r="J759" i="10"/>
  <c r="I760" i="10"/>
  <c r="J761" i="10"/>
  <c r="I762" i="10"/>
  <c r="J763" i="10"/>
  <c r="I764" i="10"/>
  <c r="J765" i="10"/>
  <c r="I766" i="10"/>
  <c r="J767" i="10"/>
  <c r="I768" i="10"/>
  <c r="J769" i="10"/>
  <c r="I770" i="10"/>
  <c r="J771" i="10"/>
  <c r="I772" i="10"/>
  <c r="J773" i="10"/>
  <c r="I774" i="10"/>
  <c r="J775" i="10"/>
  <c r="I776" i="10"/>
  <c r="J777" i="10"/>
  <c r="I778" i="10"/>
  <c r="J779" i="10"/>
  <c r="I780" i="10"/>
  <c r="J781" i="10"/>
  <c r="I782" i="10"/>
  <c r="J783" i="10"/>
  <c r="I784" i="10"/>
  <c r="J785" i="10"/>
  <c r="I786" i="10"/>
  <c r="J787" i="10"/>
  <c r="I788" i="10"/>
  <c r="J789" i="10"/>
  <c r="I790" i="10"/>
  <c r="J791" i="10"/>
  <c r="I792" i="10"/>
  <c r="J793" i="10"/>
  <c r="I794" i="10"/>
  <c r="J795" i="10"/>
  <c r="I796" i="10"/>
  <c r="J797" i="10"/>
  <c r="I798" i="10"/>
  <c r="J799" i="10"/>
  <c r="I800" i="10"/>
  <c r="J801" i="10"/>
  <c r="I802" i="10"/>
  <c r="J803" i="10"/>
  <c r="I804" i="10"/>
  <c r="J805" i="10"/>
  <c r="I806" i="10"/>
  <c r="J807" i="10"/>
  <c r="I808" i="10"/>
  <c r="J809" i="10"/>
  <c r="I810" i="10"/>
  <c r="J811" i="10"/>
  <c r="I812" i="10"/>
  <c r="J813" i="10"/>
  <c r="I814" i="10"/>
  <c r="J815" i="10"/>
  <c r="I816" i="10"/>
  <c r="J817" i="10"/>
  <c r="I818" i="10"/>
  <c r="J819" i="10"/>
  <c r="I820" i="10"/>
  <c r="J821" i="10"/>
  <c r="I822" i="10"/>
  <c r="J823" i="10"/>
  <c r="I824" i="10"/>
  <c r="J825" i="10"/>
  <c r="I826" i="10"/>
  <c r="J827" i="10"/>
  <c r="I828" i="10"/>
  <c r="J829" i="10"/>
  <c r="I830" i="10"/>
  <c r="J831" i="10"/>
  <c r="I832" i="10"/>
  <c r="J833" i="10"/>
  <c r="I834" i="10"/>
  <c r="J835" i="10"/>
  <c r="I836" i="10"/>
  <c r="J837" i="10"/>
  <c r="I838" i="10"/>
  <c r="J839" i="10"/>
  <c r="I840" i="10"/>
  <c r="J841" i="10"/>
  <c r="I842" i="10"/>
  <c r="J843" i="10"/>
  <c r="I844" i="10"/>
  <c r="J845" i="10"/>
  <c r="I846" i="10"/>
  <c r="J847" i="10"/>
  <c r="I848" i="10"/>
  <c r="J849" i="10"/>
  <c r="I850" i="10"/>
  <c r="J851" i="10"/>
  <c r="I852" i="10"/>
  <c r="J853" i="10"/>
  <c r="I854" i="10"/>
  <c r="J855" i="10"/>
  <c r="I856" i="10"/>
  <c r="J857" i="10"/>
  <c r="I858" i="10"/>
  <c r="J859" i="10"/>
  <c r="I860" i="10"/>
  <c r="J861" i="10"/>
  <c r="I862" i="10"/>
  <c r="J863" i="10"/>
  <c r="I864" i="10"/>
  <c r="J865" i="10"/>
  <c r="I866" i="10"/>
  <c r="J867" i="10"/>
  <c r="I868" i="10"/>
  <c r="J869" i="10"/>
  <c r="I870" i="10"/>
  <c r="J871" i="10"/>
  <c r="I872" i="10"/>
  <c r="I184" i="10"/>
  <c r="I186" i="10"/>
  <c r="J187" i="10"/>
  <c r="J189" i="10"/>
  <c r="I190" i="10"/>
  <c r="I192" i="10"/>
  <c r="I194" i="10"/>
  <c r="J195" i="10"/>
  <c r="I196" i="10"/>
  <c r="I198" i="10"/>
  <c r="J201" i="10"/>
  <c r="I202" i="10"/>
  <c r="J203" i="10"/>
  <c r="I204" i="10"/>
  <c r="J205" i="10"/>
  <c r="I206" i="10"/>
  <c r="J209" i="10"/>
  <c r="J211" i="10"/>
  <c r="I212" i="10"/>
  <c r="J213" i="10"/>
  <c r="I214" i="10"/>
  <c r="J215" i="10"/>
  <c r="J217" i="10"/>
  <c r="I218" i="10"/>
  <c r="J219" i="10"/>
  <c r="I222" i="10"/>
  <c r="J223" i="10"/>
  <c r="I226" i="10"/>
  <c r="J231" i="10"/>
  <c r="I232" i="10"/>
  <c r="J233" i="10"/>
  <c r="I234" i="10"/>
  <c r="J235" i="10"/>
  <c r="J237" i="10"/>
  <c r="I238" i="10"/>
  <c r="J239" i="10"/>
  <c r="I240" i="10"/>
  <c r="J241" i="10"/>
  <c r="I242" i="10"/>
  <c r="J243" i="10"/>
  <c r="I244" i="10"/>
  <c r="J245" i="10"/>
  <c r="I246" i="10"/>
  <c r="J247" i="10"/>
  <c r="I248" i="10"/>
  <c r="J249" i="10"/>
  <c r="I250" i="10"/>
  <c r="J251" i="10"/>
  <c r="I252" i="10"/>
  <c r="J253" i="10"/>
  <c r="J257" i="10"/>
  <c r="I258" i="10"/>
  <c r="J259" i="10"/>
  <c r="I262" i="10"/>
  <c r="J263" i="10"/>
  <c r="J267" i="10"/>
  <c r="I268" i="10"/>
  <c r="J269" i="10"/>
  <c r="I270" i="10"/>
  <c r="J273" i="10"/>
  <c r="I274" i="10"/>
  <c r="J277" i="10"/>
  <c r="I282" i="10"/>
  <c r="J283" i="10"/>
  <c r="I284" i="10"/>
  <c r="J287" i="10"/>
  <c r="J289" i="10"/>
  <c r="I290" i="10"/>
  <c r="J291" i="10"/>
  <c r="I292" i="10"/>
  <c r="J293" i="10"/>
  <c r="I294" i="10"/>
  <c r="J295" i="10"/>
  <c r="J301" i="10"/>
  <c r="J303" i="10"/>
  <c r="I304" i="10"/>
  <c r="J305" i="10"/>
  <c r="I306" i="10"/>
  <c r="J309" i="10"/>
  <c r="I310" i="10"/>
  <c r="J311" i="10"/>
  <c r="I312" i="10"/>
  <c r="J315" i="10"/>
  <c r="J317" i="10"/>
  <c r="J319" i="10"/>
  <c r="I320" i="10"/>
  <c r="J321" i="10"/>
  <c r="I322" i="10"/>
  <c r="J327" i="10"/>
  <c r="J329" i="10"/>
  <c r="J331" i="10"/>
  <c r="J333" i="10"/>
  <c r="I334" i="10"/>
  <c r="J335" i="10"/>
  <c r="I336" i="10"/>
  <c r="I338" i="10"/>
  <c r="I340" i="10"/>
  <c r="J341" i="10"/>
  <c r="I346" i="10"/>
  <c r="J351" i="10"/>
  <c r="I352" i="10"/>
  <c r="I362" i="10"/>
  <c r="I364" i="10"/>
  <c r="I366" i="10"/>
  <c r="J367" i="10"/>
  <c r="I368" i="10"/>
  <c r="J373" i="10"/>
  <c r="J375" i="10"/>
  <c r="I376" i="10"/>
  <c r="J383" i="10"/>
  <c r="I384" i="10"/>
  <c r="J389" i="10"/>
  <c r="I390" i="10"/>
  <c r="J391" i="10"/>
  <c r="J397" i="10"/>
  <c r="J399" i="10"/>
  <c r="J401" i="10"/>
  <c r="I402" i="10"/>
  <c r="I404" i="10"/>
  <c r="J405" i="10"/>
  <c r="I406" i="10"/>
  <c r="J407" i="10"/>
  <c r="I410" i="10"/>
  <c r="J411" i="10"/>
  <c r="J413" i="10"/>
  <c r="J417" i="10"/>
  <c r="I418" i="10"/>
  <c r="J419" i="10"/>
  <c r="I420" i="10"/>
  <c r="J421" i="10"/>
  <c r="I424" i="10"/>
  <c r="I426" i="10"/>
  <c r="J427" i="10"/>
  <c r="I428" i="10"/>
  <c r="J431" i="10"/>
  <c r="I434" i="10"/>
  <c r="J435" i="10"/>
  <c r="I438" i="10"/>
  <c r="I440" i="10"/>
  <c r="J443" i="10"/>
  <c r="I446" i="10"/>
  <c r="I450" i="10"/>
  <c r="J457" i="10"/>
  <c r="J463" i="10"/>
  <c r="J467" i="10"/>
  <c r="I468" i="10"/>
  <c r="I470" i="10"/>
  <c r="I472" i="10"/>
  <c r="I476" i="10"/>
  <c r="J479" i="10"/>
  <c r="J481" i="10"/>
  <c r="I484" i="10"/>
  <c r="J485" i="10"/>
  <c r="J491" i="10"/>
  <c r="I494" i="10"/>
  <c r="I496" i="10"/>
  <c r="I500" i="10"/>
  <c r="I504" i="10"/>
  <c r="J505" i="10"/>
  <c r="J509" i="10"/>
  <c r="I512" i="10"/>
  <c r="I518" i="10"/>
  <c r="J519" i="10"/>
  <c r="J521" i="10"/>
  <c r="J523" i="10"/>
  <c r="I524" i="10"/>
  <c r="J527" i="10"/>
  <c r="I528" i="10"/>
  <c r="I530" i="10"/>
  <c r="J531" i="10"/>
  <c r="I534" i="10"/>
  <c r="J535" i="10"/>
  <c r="I536" i="10"/>
  <c r="I538" i="10"/>
  <c r="J539" i="10"/>
  <c r="I542" i="10"/>
  <c r="J543" i="10"/>
  <c r="J545" i="10"/>
  <c r="I550" i="10"/>
  <c r="J555" i="10"/>
  <c r="J559" i="10"/>
  <c r="I560" i="10"/>
  <c r="I564" i="10"/>
  <c r="I566" i="10"/>
  <c r="I568" i="10"/>
  <c r="J569" i="10"/>
  <c r="I572" i="10"/>
  <c r="J575" i="10"/>
  <c r="I584" i="10"/>
  <c r="I586" i="10"/>
  <c r="J587" i="10"/>
  <c r="J629" i="10"/>
  <c r="B67" i="10"/>
  <c r="B68" i="10"/>
  <c r="B71" i="10"/>
  <c r="B72" i="10"/>
  <c r="B75" i="10"/>
  <c r="B76" i="10"/>
  <c r="B79" i="10"/>
  <c r="B80" i="10"/>
  <c r="B83" i="10"/>
  <c r="B84" i="10"/>
  <c r="B87" i="10"/>
  <c r="B88" i="10"/>
  <c r="B91" i="10"/>
  <c r="B92" i="10"/>
  <c r="B95" i="10"/>
  <c r="B96" i="10"/>
  <c r="B99" i="10"/>
  <c r="B100"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52" i="10"/>
  <c r="B156" i="10"/>
  <c r="B161" i="10"/>
  <c r="B164" i="10"/>
  <c r="B165" i="10"/>
  <c r="B168" i="10"/>
  <c r="B169"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9" i="10"/>
  <c r="B70" i="10"/>
  <c r="B73" i="10"/>
  <c r="B74" i="10"/>
  <c r="B77" i="10"/>
  <c r="B78" i="10"/>
  <c r="B81" i="10"/>
  <c r="B82" i="10"/>
  <c r="B85" i="10"/>
  <c r="B86" i="10"/>
  <c r="B89" i="10"/>
  <c r="B90" i="10"/>
  <c r="B93" i="10"/>
  <c r="B94" i="10"/>
  <c r="B97" i="10"/>
  <c r="B98" i="10"/>
  <c r="B101" i="10"/>
  <c r="B102" i="10"/>
  <c r="B103" i="10"/>
  <c r="B104" i="10"/>
  <c r="B105" i="10"/>
  <c r="B106" i="10"/>
  <c r="B107" i="10"/>
  <c r="B108" i="10"/>
  <c r="B109" i="10"/>
  <c r="B110" i="10"/>
  <c r="B111" i="10"/>
  <c r="B112" i="10"/>
  <c r="B113" i="10"/>
  <c r="B150" i="10"/>
  <c r="B154" i="10"/>
  <c r="B158" i="10"/>
  <c r="B159" i="10"/>
  <c r="B162" i="10"/>
  <c r="B163" i="10"/>
  <c r="B166" i="10"/>
  <c r="B167" i="10"/>
  <c r="B170" i="10"/>
  <c r="B171" i="10"/>
  <c r="B172" i="10"/>
  <c r="B173" i="10"/>
  <c r="B174" i="10"/>
  <c r="B175" i="10"/>
  <c r="B176" i="10"/>
  <c r="B177" i="10"/>
  <c r="B178" i="10"/>
  <c r="B179" i="10"/>
  <c r="B180" i="10"/>
  <c r="B181" i="10"/>
  <c r="J174" i="10"/>
  <c r="J175" i="10"/>
  <c r="J176" i="10"/>
  <c r="J177" i="10"/>
  <c r="J178" i="10"/>
  <c r="J180" i="10"/>
  <c r="J181" i="10"/>
  <c r="D18" i="59"/>
  <c r="F18" i="59"/>
  <c r="I873" i="10"/>
  <c r="J874" i="10"/>
  <c r="I875" i="10"/>
  <c r="J876" i="10"/>
  <c r="I877" i="10"/>
  <c r="J878" i="10"/>
  <c r="I879" i="10"/>
  <c r="J880" i="10"/>
  <c r="I881" i="10"/>
  <c r="J882" i="10"/>
  <c r="I883" i="10"/>
  <c r="J884" i="10"/>
  <c r="I885" i="10"/>
  <c r="J886" i="10"/>
  <c r="I887" i="10"/>
  <c r="J888" i="10"/>
  <c r="I889" i="10"/>
  <c r="J890" i="10"/>
  <c r="I891" i="10"/>
  <c r="J892" i="10"/>
  <c r="I893" i="10"/>
  <c r="J894" i="10"/>
  <c r="I895" i="10"/>
  <c r="J896" i="10"/>
  <c r="I897" i="10"/>
  <c r="J898" i="10"/>
  <c r="I899" i="10"/>
  <c r="J900" i="10"/>
  <c r="I901" i="10"/>
  <c r="J902" i="10"/>
  <c r="I903" i="10"/>
  <c r="J904" i="10"/>
  <c r="I905" i="10"/>
  <c r="J906" i="10"/>
  <c r="I907" i="10"/>
  <c r="J908" i="10"/>
  <c r="H909" i="10"/>
  <c r="I909" i="10"/>
  <c r="J910" i="10"/>
  <c r="I911" i="10"/>
  <c r="J912" i="10"/>
  <c r="H913" i="10"/>
  <c r="I913" i="10"/>
  <c r="J914" i="10"/>
  <c r="I915" i="10"/>
  <c r="J916" i="10"/>
  <c r="I917" i="10"/>
  <c r="J918" i="10"/>
  <c r="I919" i="10"/>
  <c r="J920" i="10"/>
  <c r="I921" i="10"/>
  <c r="J922" i="10"/>
  <c r="I923" i="10"/>
  <c r="J924" i="10"/>
  <c r="I925" i="10"/>
  <c r="J926" i="10"/>
  <c r="I927" i="10"/>
  <c r="J928" i="10"/>
  <c r="I929" i="10"/>
  <c r="J930" i="10"/>
  <c r="I931" i="10"/>
  <c r="J932" i="10"/>
  <c r="I933" i="10"/>
  <c r="J934" i="10"/>
  <c r="I935" i="10"/>
  <c r="J936" i="10"/>
  <c r="I937" i="10"/>
  <c r="J938" i="10"/>
  <c r="I939" i="10"/>
  <c r="J940" i="10"/>
  <c r="I941" i="10"/>
  <c r="J942" i="10"/>
  <c r="I943" i="10"/>
  <c r="J944" i="10"/>
  <c r="I945" i="10"/>
  <c r="J946" i="10"/>
  <c r="I947" i="10"/>
  <c r="J948" i="10"/>
  <c r="I949" i="10"/>
  <c r="J950" i="10"/>
  <c r="I951" i="10"/>
  <c r="J952" i="10"/>
  <c r="I953" i="10"/>
  <c r="J954" i="10"/>
  <c r="I955" i="10"/>
  <c r="J956" i="10"/>
  <c r="I957" i="10"/>
  <c r="J958" i="10"/>
  <c r="I959" i="10"/>
  <c r="J960" i="10"/>
  <c r="I961" i="10"/>
  <c r="J962" i="10"/>
  <c r="I963" i="10"/>
  <c r="J964" i="10"/>
  <c r="I965" i="10"/>
  <c r="J966" i="10"/>
  <c r="I967" i="10"/>
  <c r="J968" i="10"/>
  <c r="I969" i="10"/>
  <c r="J970" i="10"/>
  <c r="I971" i="10"/>
  <c r="J972" i="10"/>
  <c r="I973" i="10"/>
  <c r="J974" i="10"/>
  <c r="I975" i="10"/>
  <c r="J976" i="10"/>
  <c r="H977" i="10"/>
  <c r="I977" i="10"/>
  <c r="J978" i="10"/>
  <c r="I979" i="10"/>
  <c r="J980" i="10"/>
  <c r="H981" i="10"/>
  <c r="I981" i="10"/>
  <c r="J982" i="10"/>
  <c r="I983" i="10"/>
  <c r="J984" i="10"/>
  <c r="I985" i="10"/>
  <c r="J986" i="10"/>
  <c r="I987" i="10"/>
  <c r="J988" i="10"/>
  <c r="H989" i="10"/>
  <c r="I989" i="10"/>
  <c r="J990" i="10"/>
  <c r="I991" i="10"/>
  <c r="J992" i="10"/>
  <c r="I993" i="10"/>
  <c r="J994" i="10"/>
  <c r="I995" i="10"/>
  <c r="J996" i="10"/>
  <c r="I997" i="10"/>
  <c r="J998" i="10"/>
  <c r="I999" i="10"/>
  <c r="J1000" i="10"/>
  <c r="I1001" i="10"/>
  <c r="J1002" i="10"/>
  <c r="I1003" i="10"/>
  <c r="J1004" i="10"/>
  <c r="I1005" i="10"/>
  <c r="J1006" i="10"/>
  <c r="I1007" i="10"/>
  <c r="J1008" i="10"/>
  <c r="I1009" i="10"/>
  <c r="J1010" i="10"/>
  <c r="I1011" i="10"/>
  <c r="J1012" i="10"/>
  <c r="I1013" i="10"/>
  <c r="J1014" i="10"/>
  <c r="I1015" i="10"/>
  <c r="J1016" i="10"/>
  <c r="H1017" i="10"/>
  <c r="I1017" i="10"/>
  <c r="J1018" i="10"/>
  <c r="I1019" i="10"/>
  <c r="J1020" i="10"/>
  <c r="H1021" i="10"/>
  <c r="I1021" i="10"/>
  <c r="J1022" i="10"/>
  <c r="I1023" i="10"/>
  <c r="J1024" i="10"/>
  <c r="H1025" i="10"/>
  <c r="I1025" i="10"/>
  <c r="J1026" i="10"/>
  <c r="I1027" i="10"/>
  <c r="J1028" i="10"/>
  <c r="I1029" i="10"/>
  <c r="J1030" i="10"/>
  <c r="I1031" i="10"/>
  <c r="J1032" i="10"/>
  <c r="H1033" i="10"/>
  <c r="I1033" i="10"/>
  <c r="J1034" i="10"/>
  <c r="I1035" i="10"/>
  <c r="J1036" i="10"/>
  <c r="I1037" i="10"/>
  <c r="J1038" i="10"/>
  <c r="I1039" i="10"/>
  <c r="J1040" i="10"/>
  <c r="I1041" i="10"/>
  <c r="J1042" i="10"/>
  <c r="I1043" i="10"/>
  <c r="J1044" i="10"/>
  <c r="I1045" i="10"/>
  <c r="J1046" i="10"/>
  <c r="I1047" i="10"/>
  <c r="J1048" i="10"/>
  <c r="H1049" i="10"/>
  <c r="I1049" i="10"/>
  <c r="J1050" i="10"/>
  <c r="I1051" i="10"/>
  <c r="J1052" i="10"/>
  <c r="I1053" i="10"/>
  <c r="J1054" i="10"/>
  <c r="I1055" i="10"/>
  <c r="J1056" i="10"/>
  <c r="I1057" i="10"/>
  <c r="J1058" i="10"/>
  <c r="I1059" i="10"/>
  <c r="J1060" i="10"/>
  <c r="H1061" i="10"/>
  <c r="I1061" i="10"/>
  <c r="J1062" i="10"/>
  <c r="I1063" i="10"/>
  <c r="J1064" i="10"/>
  <c r="I1065" i="10"/>
  <c r="J1066" i="10"/>
  <c r="I1067" i="10"/>
  <c r="J1068" i="10"/>
  <c r="I1069" i="10"/>
  <c r="J1070" i="10"/>
  <c r="I1071" i="10"/>
  <c r="J1072" i="10"/>
  <c r="I1073" i="10"/>
  <c r="J1074" i="10"/>
  <c r="I1075" i="10"/>
  <c r="J1076" i="10"/>
  <c r="I1077" i="10"/>
  <c r="J1078" i="10"/>
  <c r="I1079" i="10"/>
  <c r="J1080" i="10"/>
  <c r="I1081" i="10"/>
  <c r="J1082" i="10"/>
  <c r="I1083" i="10"/>
  <c r="J1084" i="10"/>
  <c r="I1085" i="10"/>
  <c r="J1086" i="10"/>
  <c r="I1087" i="10"/>
  <c r="J1088" i="10"/>
  <c r="I1089" i="10"/>
  <c r="J1090" i="10"/>
  <c r="I1091" i="10"/>
  <c r="J1092" i="10"/>
  <c r="I1093" i="10"/>
  <c r="J1094" i="10"/>
  <c r="I1095" i="10"/>
  <c r="J1096" i="10"/>
  <c r="I1097" i="10"/>
  <c r="J1098" i="10"/>
  <c r="I1099" i="10"/>
  <c r="J1100" i="10"/>
  <c r="F1101" i="10"/>
  <c r="I1101" i="10"/>
  <c r="J1102" i="10"/>
  <c r="I1103" i="10"/>
  <c r="J1104" i="10"/>
  <c r="F1105" i="10"/>
  <c r="I1105" i="10"/>
  <c r="J1106" i="10"/>
  <c r="I1107" i="10"/>
  <c r="J1108" i="10"/>
  <c r="I1109" i="10"/>
  <c r="J1110" i="10"/>
  <c r="I1111" i="10"/>
  <c r="J1112" i="10"/>
  <c r="I1113" i="10"/>
  <c r="J1114" i="10"/>
  <c r="I1115" i="10"/>
  <c r="J1116" i="10"/>
  <c r="I1117" i="10"/>
  <c r="J1118" i="10"/>
  <c r="I1119" i="10"/>
  <c r="J1120" i="10"/>
  <c r="I1121" i="10"/>
  <c r="J1122" i="10"/>
  <c r="I1123" i="10"/>
  <c r="J1124" i="10"/>
  <c r="H1125" i="10"/>
  <c r="I1125" i="10"/>
  <c r="J1126" i="10"/>
  <c r="I1127" i="10"/>
  <c r="J1128" i="10"/>
  <c r="I1129" i="10"/>
  <c r="J1130" i="10"/>
  <c r="I1131" i="10"/>
  <c r="J1132" i="10"/>
  <c r="I1133" i="10"/>
  <c r="J1134" i="10"/>
  <c r="I1135" i="10"/>
  <c r="J1136" i="10"/>
  <c r="I1137" i="10"/>
  <c r="J1138" i="10"/>
  <c r="I1139" i="10"/>
  <c r="J1140" i="10"/>
  <c r="I1141" i="10"/>
  <c r="J1142" i="10"/>
  <c r="I1143" i="10"/>
  <c r="J1144" i="10"/>
  <c r="I1145" i="10"/>
  <c r="J1146" i="10"/>
  <c r="I1147" i="10"/>
  <c r="J1148" i="10"/>
  <c r="I1149" i="10"/>
  <c r="J1150" i="10"/>
  <c r="I1151" i="10"/>
  <c r="J1152" i="10"/>
  <c r="I1153" i="10"/>
  <c r="J1154" i="10"/>
  <c r="I1155" i="10"/>
  <c r="J1156" i="10"/>
  <c r="I1157" i="10"/>
  <c r="J1158" i="10"/>
  <c r="I1159" i="10"/>
  <c r="J1160" i="10"/>
  <c r="I1161" i="10"/>
  <c r="J1162" i="10"/>
  <c r="I1163" i="10"/>
  <c r="J1164" i="10"/>
  <c r="I1165" i="10"/>
  <c r="J1166" i="10"/>
  <c r="I1167" i="10"/>
  <c r="J1168" i="10"/>
  <c r="I1169" i="10"/>
  <c r="J1170" i="10"/>
  <c r="I1171" i="10"/>
  <c r="J1172" i="10"/>
  <c r="I1173" i="10"/>
  <c r="J1174" i="10"/>
  <c r="I1175" i="10"/>
  <c r="J1176" i="10"/>
  <c r="I1177" i="10"/>
  <c r="J1178" i="10"/>
  <c r="I1179" i="10"/>
  <c r="J1180" i="10"/>
  <c r="I1181" i="10"/>
  <c r="J1182" i="10"/>
  <c r="I1183" i="10"/>
  <c r="J1184" i="10"/>
  <c r="I1185" i="10"/>
  <c r="J1186" i="10"/>
  <c r="I1187" i="10"/>
  <c r="J1188" i="10"/>
  <c r="I1189" i="10"/>
  <c r="J1190" i="10"/>
  <c r="I1191" i="10"/>
  <c r="J1192" i="10"/>
  <c r="H1193" i="10"/>
  <c r="I1193" i="10"/>
  <c r="J1194" i="10"/>
  <c r="I1195" i="10"/>
  <c r="J1196" i="10"/>
  <c r="H1197" i="10"/>
  <c r="I1197" i="10"/>
  <c r="J1198" i="10"/>
  <c r="I1199" i="10"/>
  <c r="J1200" i="10"/>
  <c r="H1201" i="10"/>
  <c r="I1201" i="10"/>
  <c r="J1202" i="10"/>
  <c r="I1203" i="10"/>
  <c r="J1204" i="10"/>
  <c r="I1205" i="10"/>
  <c r="J1206" i="10"/>
  <c r="I1207" i="10"/>
  <c r="J1208" i="10"/>
  <c r="I1209" i="10"/>
  <c r="J1210" i="10"/>
  <c r="I1211" i="10"/>
  <c r="J1212" i="10"/>
  <c r="I1213" i="10"/>
  <c r="J1214" i="10"/>
  <c r="I1215" i="10"/>
  <c r="J1216" i="10"/>
  <c r="I1217" i="10"/>
  <c r="J1218" i="10"/>
  <c r="I1219" i="10"/>
  <c r="J1220" i="10"/>
  <c r="I1221" i="10"/>
  <c r="J1222" i="10"/>
  <c r="I1223" i="10"/>
  <c r="J1224" i="10"/>
  <c r="I1225" i="10"/>
  <c r="J1226" i="10"/>
  <c r="I1227" i="10"/>
  <c r="J1228" i="10"/>
  <c r="H1229" i="10"/>
  <c r="I1229" i="10"/>
  <c r="J1230" i="10"/>
  <c r="I1231" i="10"/>
  <c r="J1232" i="10"/>
  <c r="I1233" i="10"/>
  <c r="J1234" i="10"/>
  <c r="I1235" i="10"/>
  <c r="J1236" i="10"/>
  <c r="I1237" i="10"/>
  <c r="J1238" i="10"/>
  <c r="I1239" i="10"/>
  <c r="J1240" i="10"/>
  <c r="I1241" i="10"/>
  <c r="J1242" i="10"/>
  <c r="I1243" i="10"/>
  <c r="J1244" i="10"/>
  <c r="I1245" i="10"/>
  <c r="J1246" i="10"/>
  <c r="I1247" i="10"/>
  <c r="J1248" i="10"/>
  <c r="H1249" i="10"/>
  <c r="I1249" i="10"/>
  <c r="J1250" i="10"/>
  <c r="I1251" i="10"/>
  <c r="J1252" i="10"/>
  <c r="I1253" i="10"/>
  <c r="J1254" i="10"/>
  <c r="I1255" i="10"/>
  <c r="J1256" i="10"/>
  <c r="H1257" i="10"/>
  <c r="I1257" i="10"/>
  <c r="J1258" i="10"/>
  <c r="I1259" i="10"/>
  <c r="J1260" i="10"/>
  <c r="I1261" i="10"/>
  <c r="J1262" i="10"/>
  <c r="I1263" i="10"/>
  <c r="J1264" i="10"/>
  <c r="H1265" i="10"/>
  <c r="I1265" i="10"/>
  <c r="J1266" i="10"/>
  <c r="I1267" i="10"/>
  <c r="J1268" i="10"/>
  <c r="I1269" i="10"/>
  <c r="J1270" i="10"/>
  <c r="I1271" i="10"/>
  <c r="J1272" i="10"/>
  <c r="I1273" i="10"/>
  <c r="J1274" i="10"/>
  <c r="I1275" i="10"/>
  <c r="J1276" i="10"/>
  <c r="I1277" i="10"/>
  <c r="J1278" i="10"/>
  <c r="I1279" i="10"/>
  <c r="J1280" i="10"/>
  <c r="I1281" i="10"/>
  <c r="J1282" i="10"/>
  <c r="I1283" i="10"/>
  <c r="J1284" i="10"/>
  <c r="I1285" i="10"/>
  <c r="J1286" i="10"/>
  <c r="I1287" i="10"/>
  <c r="J1288" i="10"/>
  <c r="I1289" i="10"/>
  <c r="J1290" i="10"/>
  <c r="I1291" i="10"/>
  <c r="J1292" i="10"/>
  <c r="I1293" i="10"/>
  <c r="J1294" i="10"/>
  <c r="I1295" i="10"/>
  <c r="J1296" i="10"/>
  <c r="I1297" i="10"/>
  <c r="J1298" i="10"/>
  <c r="I1299" i="10"/>
  <c r="J1300" i="10"/>
  <c r="I1301" i="10"/>
  <c r="J1302" i="10"/>
  <c r="I1303" i="10"/>
  <c r="J1304" i="10"/>
  <c r="I1305" i="10"/>
  <c r="J1306" i="10"/>
  <c r="I1307" i="10"/>
  <c r="J1308" i="10"/>
  <c r="I1309" i="10"/>
  <c r="J1310" i="10"/>
  <c r="I1311" i="10"/>
  <c r="J1312" i="10"/>
  <c r="I1313" i="10"/>
  <c r="J1314" i="10"/>
  <c r="I1315" i="10"/>
  <c r="J1316" i="10"/>
  <c r="I1317" i="10"/>
  <c r="J1318" i="10"/>
  <c r="I1319" i="10"/>
  <c r="J1320" i="10"/>
  <c r="I1321" i="10"/>
  <c r="J1322" i="10"/>
  <c r="I1323" i="10"/>
  <c r="J1324" i="10"/>
  <c r="I1325" i="10"/>
  <c r="J1326" i="10"/>
  <c r="I1327" i="10"/>
  <c r="J1328" i="10"/>
  <c r="I1329" i="10"/>
  <c r="J1330" i="10"/>
  <c r="I1331" i="10"/>
  <c r="J1332" i="10"/>
  <c r="I1333" i="10"/>
  <c r="J1334" i="10"/>
  <c r="C20" i="60"/>
  <c r="E20" i="60"/>
  <c r="G20" i="60"/>
  <c r="D20" i="60"/>
  <c r="F20" i="60"/>
  <c r="R16" i="61"/>
  <c r="E171" i="10"/>
  <c r="E115" i="10"/>
  <c r="E163" i="10"/>
  <c r="N11" i="23"/>
  <c r="N6" i="23"/>
  <c r="N8" i="23"/>
  <c r="N10" i="23"/>
  <c r="N12" i="23"/>
  <c r="N5" i="23"/>
  <c r="N7" i="23"/>
  <c r="N9" i="23"/>
  <c r="E424" i="10"/>
  <c r="E426" i="10"/>
  <c r="E428" i="10"/>
  <c r="E430" i="10"/>
  <c r="E432" i="10"/>
  <c r="E434" i="10"/>
  <c r="E436" i="10"/>
  <c r="E438" i="10"/>
  <c r="E440" i="10"/>
  <c r="E442" i="10"/>
  <c r="E444" i="10"/>
  <c r="E446" i="10"/>
  <c r="E448" i="10"/>
  <c r="E450" i="10"/>
  <c r="E452" i="10"/>
  <c r="E454" i="10"/>
  <c r="E456" i="10"/>
  <c r="E458" i="10"/>
  <c r="E460" i="10"/>
  <c r="E462" i="10"/>
  <c r="E464" i="10"/>
  <c r="E466" i="10"/>
  <c r="E468" i="10"/>
  <c r="E470" i="10"/>
  <c r="E472" i="10"/>
  <c r="E474" i="10"/>
  <c r="E476" i="10"/>
  <c r="E478" i="10"/>
  <c r="E480" i="10"/>
  <c r="E482" i="10"/>
  <c r="E484" i="10"/>
  <c r="E486" i="10"/>
  <c r="E488" i="10"/>
  <c r="E490" i="10"/>
  <c r="E492" i="10"/>
  <c r="E493" i="10"/>
  <c r="E494" i="10"/>
  <c r="E495" i="10"/>
  <c r="E496" i="10"/>
  <c r="E497" i="10"/>
  <c r="E498" i="10"/>
  <c r="E499" i="10"/>
  <c r="E500" i="10"/>
  <c r="E501" i="10"/>
  <c r="E502" i="10"/>
  <c r="E503" i="10"/>
  <c r="E504" i="10"/>
  <c r="E505" i="10"/>
  <c r="E506" i="10"/>
  <c r="E507" i="10"/>
  <c r="E508" i="10"/>
  <c r="E509" i="10"/>
  <c r="E510" i="10"/>
  <c r="E511" i="10"/>
  <c r="E512" i="10"/>
  <c r="E513" i="10"/>
  <c r="E514" i="10"/>
  <c r="E515" i="10"/>
  <c r="E516" i="10"/>
  <c r="E517" i="10"/>
  <c r="E519" i="10"/>
  <c r="E521" i="10"/>
  <c r="E523" i="10"/>
  <c r="E525" i="10"/>
  <c r="E527" i="10"/>
  <c r="E529" i="10"/>
  <c r="E531" i="10"/>
  <c r="E533" i="10"/>
  <c r="E535" i="10"/>
  <c r="E537" i="10"/>
  <c r="E539" i="10"/>
  <c r="E541" i="10"/>
  <c r="E543" i="10"/>
  <c r="E545" i="10"/>
  <c r="E547" i="10"/>
  <c r="E549" i="10"/>
  <c r="E551" i="10"/>
  <c r="E553" i="10"/>
  <c r="E555" i="10"/>
  <c r="E557" i="10"/>
  <c r="E559" i="10"/>
  <c r="E561" i="10"/>
  <c r="E563" i="10"/>
  <c r="E565" i="10"/>
  <c r="E567" i="10"/>
  <c r="E569" i="10"/>
  <c r="E571" i="10"/>
  <c r="E573" i="10"/>
  <c r="E575" i="10"/>
  <c r="E577" i="10"/>
  <c r="E579" i="10"/>
  <c r="E581" i="10"/>
  <c r="E583" i="10"/>
  <c r="E585" i="10"/>
  <c r="E587" i="10"/>
  <c r="E589" i="10"/>
  <c r="E591" i="10"/>
  <c r="E593" i="10"/>
  <c r="E595" i="10"/>
  <c r="E597" i="10"/>
  <c r="E599" i="10"/>
  <c r="E601" i="10"/>
  <c r="E603" i="10"/>
  <c r="E605" i="10"/>
  <c r="E607" i="10"/>
  <c r="E609" i="10"/>
  <c r="E611" i="10"/>
  <c r="E613" i="10"/>
  <c r="E615" i="10"/>
  <c r="E617" i="10"/>
  <c r="E619" i="10"/>
  <c r="E621" i="10"/>
  <c r="E623" i="10"/>
  <c r="E625" i="10"/>
  <c r="E627" i="10"/>
  <c r="E629" i="10"/>
  <c r="E631" i="10"/>
  <c r="E633" i="10"/>
  <c r="E635" i="10"/>
  <c r="E637" i="10"/>
  <c r="E639" i="10"/>
  <c r="E641" i="10"/>
  <c r="E643" i="10"/>
  <c r="E645" i="10"/>
  <c r="E647" i="10"/>
  <c r="E649" i="10"/>
  <c r="E651" i="10"/>
  <c r="E653" i="10"/>
  <c r="E655" i="10"/>
  <c r="E657" i="10"/>
  <c r="E659" i="10"/>
  <c r="E661" i="10"/>
  <c r="E663" i="10"/>
  <c r="E665" i="10"/>
  <c r="E667" i="10"/>
  <c r="E669" i="10"/>
  <c r="E671" i="10"/>
  <c r="E673" i="10"/>
  <c r="E675" i="10"/>
  <c r="E677" i="10"/>
  <c r="E679" i="10"/>
  <c r="E681" i="10"/>
  <c r="E683" i="10"/>
  <c r="E685" i="10"/>
  <c r="E687" i="10"/>
  <c r="E689" i="10"/>
  <c r="E691" i="10"/>
  <c r="E693" i="10"/>
  <c r="E695" i="10"/>
  <c r="E697" i="10"/>
  <c r="E699" i="10"/>
  <c r="E701" i="10"/>
  <c r="E703" i="10"/>
  <c r="E705" i="10"/>
  <c r="E707" i="10"/>
  <c r="E709" i="10"/>
  <c r="E711" i="10"/>
  <c r="E713" i="10"/>
  <c r="E715" i="10"/>
  <c r="E717" i="10"/>
  <c r="E719" i="10"/>
  <c r="E721" i="10"/>
  <c r="E723" i="10"/>
  <c r="E725" i="10"/>
  <c r="E727" i="10"/>
  <c r="E729" i="10"/>
  <c r="E731" i="10"/>
  <c r="E733" i="10"/>
  <c r="E735" i="10"/>
  <c r="E737" i="10"/>
  <c r="E739" i="10"/>
  <c r="E741" i="10"/>
  <c r="E743" i="10"/>
  <c r="E745" i="10"/>
  <c r="E747" i="10"/>
  <c r="E749" i="10"/>
  <c r="E751" i="10"/>
  <c r="E753" i="10"/>
  <c r="E755" i="10"/>
  <c r="E757" i="10"/>
  <c r="E759" i="10"/>
  <c r="E761" i="10"/>
  <c r="E763" i="10"/>
  <c r="E765" i="10"/>
  <c r="E767" i="10"/>
  <c r="E769" i="10"/>
  <c r="E771" i="10"/>
  <c r="E773" i="10"/>
  <c r="E775" i="10"/>
  <c r="E777" i="10"/>
  <c r="E779" i="10"/>
  <c r="E781" i="10"/>
  <c r="E783" i="10"/>
  <c r="E785" i="10"/>
  <c r="E787" i="10"/>
  <c r="E789" i="10"/>
  <c r="E791" i="10"/>
  <c r="E793" i="10"/>
  <c r="E795" i="10"/>
  <c r="E797" i="10"/>
  <c r="E799" i="10"/>
  <c r="E801" i="10"/>
  <c r="E803" i="10"/>
  <c r="E805" i="10"/>
  <c r="E807" i="10"/>
  <c r="E809" i="10"/>
  <c r="E811" i="10"/>
  <c r="E813" i="10"/>
  <c r="E815" i="10"/>
  <c r="E817" i="10"/>
  <c r="E819" i="10"/>
  <c r="E821" i="10"/>
  <c r="E823" i="10"/>
  <c r="E825" i="10"/>
  <c r="E827" i="10"/>
  <c r="E829" i="10"/>
  <c r="E831" i="10"/>
  <c r="E833" i="10"/>
  <c r="E835" i="10"/>
  <c r="E837" i="10"/>
  <c r="E839" i="10"/>
  <c r="E841" i="10"/>
  <c r="E843" i="10"/>
  <c r="E845" i="10"/>
  <c r="E847" i="10"/>
  <c r="E849" i="10"/>
  <c r="E851" i="10"/>
  <c r="E853" i="10"/>
  <c r="E855" i="10"/>
  <c r="E857" i="10"/>
  <c r="E859" i="10"/>
  <c r="E861" i="10"/>
  <c r="E863" i="10"/>
  <c r="E865" i="10"/>
  <c r="E867" i="10"/>
  <c r="E869" i="10"/>
  <c r="E871" i="10"/>
  <c r="E873" i="10"/>
  <c r="H875" i="10"/>
  <c r="E875" i="10"/>
  <c r="E877" i="10"/>
  <c r="H879" i="10"/>
  <c r="E879" i="10"/>
  <c r="E881" i="10"/>
  <c r="H883" i="10"/>
  <c r="E883" i="10"/>
  <c r="E885" i="10"/>
  <c r="H887" i="10"/>
  <c r="E887" i="10"/>
  <c r="E889" i="10"/>
  <c r="H891" i="10"/>
  <c r="E891" i="10"/>
  <c r="E893" i="10"/>
  <c r="H895" i="10"/>
  <c r="E895" i="10"/>
  <c r="E897" i="10"/>
  <c r="H899" i="10"/>
  <c r="E899" i="10"/>
  <c r="E901" i="10"/>
  <c r="H903" i="10"/>
  <c r="E903" i="10"/>
  <c r="E905" i="10"/>
  <c r="E907" i="10"/>
  <c r="E909" i="10"/>
  <c r="H911" i="10"/>
  <c r="E911" i="10"/>
  <c r="E913" i="10"/>
  <c r="E915" i="10"/>
  <c r="E917" i="10"/>
  <c r="E919" i="10"/>
  <c r="H921" i="10"/>
  <c r="E921" i="10"/>
  <c r="E923" i="10"/>
  <c r="E925" i="10"/>
  <c r="E927" i="10"/>
  <c r="E929" i="10"/>
  <c r="E931" i="10"/>
  <c r="E933" i="10"/>
  <c r="E935" i="10"/>
  <c r="E937" i="10"/>
  <c r="E939" i="10"/>
  <c r="E941" i="10"/>
  <c r="E943" i="10"/>
  <c r="E945" i="10"/>
  <c r="E947" i="10"/>
  <c r="E949" i="10"/>
  <c r="E951" i="10"/>
  <c r="E953" i="10"/>
  <c r="E955" i="10"/>
  <c r="E957" i="10"/>
  <c r="E959" i="10"/>
  <c r="E961" i="10"/>
  <c r="E963" i="10"/>
  <c r="E965" i="10"/>
  <c r="E967" i="10"/>
  <c r="E969" i="10"/>
  <c r="E971" i="10"/>
  <c r="E973" i="10"/>
  <c r="E975" i="10"/>
  <c r="E977" i="10"/>
  <c r="E979" i="10"/>
  <c r="E981" i="10"/>
  <c r="F983" i="10"/>
  <c r="E983" i="10"/>
  <c r="F985" i="10"/>
  <c r="E985" i="10"/>
  <c r="E987" i="10"/>
  <c r="E989" i="10"/>
  <c r="E991" i="10"/>
  <c r="E993" i="10"/>
  <c r="E995" i="10"/>
  <c r="E997" i="10"/>
  <c r="E999" i="10"/>
  <c r="E1001" i="10"/>
  <c r="E1003" i="10"/>
  <c r="E1005" i="10"/>
  <c r="E1007" i="10"/>
  <c r="E1009" i="10"/>
  <c r="E1011" i="10"/>
  <c r="E1013" i="10"/>
  <c r="E1015" i="10"/>
  <c r="E1017" i="10"/>
  <c r="E1019" i="10"/>
  <c r="E1021" i="10"/>
  <c r="E1023" i="10"/>
  <c r="E1025" i="10"/>
  <c r="F1027" i="10"/>
  <c r="E1027" i="10"/>
  <c r="F1029" i="10"/>
  <c r="E1029" i="10"/>
  <c r="F1031" i="10"/>
  <c r="E1031" i="10"/>
  <c r="E1033" i="10"/>
  <c r="E1035" i="10"/>
  <c r="E1037" i="10"/>
  <c r="E1039" i="10"/>
  <c r="E1041" i="10"/>
  <c r="E1043" i="10"/>
  <c r="H1045" i="10"/>
  <c r="E1045" i="10"/>
  <c r="H1047" i="10"/>
  <c r="E1047" i="10"/>
  <c r="E1049" i="10"/>
  <c r="E1051" i="10"/>
  <c r="E1053" i="10"/>
  <c r="E1055" i="10"/>
  <c r="E1057" i="10"/>
  <c r="E1059" i="10"/>
  <c r="E1061" i="10"/>
  <c r="H1063" i="10"/>
  <c r="E1063" i="10"/>
  <c r="H1065" i="10"/>
  <c r="E1065" i="10"/>
  <c r="H1067" i="10"/>
  <c r="E1067" i="10"/>
  <c r="H1069" i="10"/>
  <c r="E1069" i="10"/>
  <c r="E1071" i="10"/>
  <c r="E1073" i="10"/>
  <c r="F1075" i="10"/>
  <c r="E1075" i="10"/>
  <c r="E1077" i="10"/>
  <c r="E1079" i="10"/>
  <c r="E1081" i="10"/>
  <c r="E1083" i="10"/>
  <c r="E1085" i="10"/>
  <c r="E1087" i="10"/>
  <c r="E1089" i="10"/>
  <c r="F1091" i="10"/>
  <c r="E1091" i="10"/>
  <c r="E1093" i="10"/>
  <c r="E1095" i="10"/>
  <c r="F1097" i="10"/>
  <c r="E1097" i="10"/>
  <c r="E1099" i="10"/>
  <c r="E1101" i="10"/>
  <c r="E1103" i="10"/>
  <c r="E1105" i="10"/>
  <c r="E1107" i="10"/>
  <c r="F1109" i="10"/>
  <c r="E1109" i="10"/>
  <c r="F1111" i="10"/>
  <c r="E1111" i="10"/>
  <c r="F1113" i="10"/>
  <c r="E1113" i="10"/>
  <c r="E1115" i="10"/>
  <c r="H1117" i="10"/>
  <c r="E1117" i="10"/>
  <c r="F1119" i="10"/>
  <c r="E1119" i="10"/>
  <c r="F1121" i="10"/>
  <c r="E1121" i="10"/>
  <c r="E1123" i="10"/>
  <c r="E1125" i="10"/>
  <c r="H1127" i="10"/>
  <c r="E1127" i="10"/>
  <c r="H1129" i="10"/>
  <c r="E1129" i="10"/>
  <c r="E1131" i="10"/>
  <c r="E1133" i="10"/>
  <c r="E1135" i="10"/>
  <c r="E1137" i="10"/>
  <c r="E1139" i="10"/>
  <c r="E1141" i="10"/>
  <c r="E1143" i="10"/>
  <c r="E1145" i="10"/>
  <c r="E1147" i="10"/>
  <c r="E1149" i="10"/>
  <c r="E1151" i="10"/>
  <c r="E1153" i="10"/>
  <c r="E1155" i="10"/>
  <c r="E1157" i="10"/>
  <c r="E1159" i="10"/>
  <c r="E1161" i="10"/>
  <c r="E1163" i="10"/>
  <c r="E1165" i="10"/>
  <c r="E1167" i="10"/>
  <c r="E1169" i="10"/>
  <c r="E1171" i="10"/>
  <c r="E1173" i="10"/>
  <c r="E1175" i="10"/>
  <c r="E1177" i="10"/>
  <c r="E1179" i="10"/>
  <c r="E1181" i="10"/>
  <c r="E1183" i="10"/>
  <c r="E1185" i="10"/>
  <c r="E1187" i="10"/>
  <c r="E1189" i="10"/>
  <c r="E1191" i="10"/>
  <c r="E1193" i="10"/>
  <c r="E1195" i="10"/>
  <c r="E1197" i="10"/>
  <c r="E1199" i="10"/>
  <c r="E1201" i="10"/>
  <c r="E1203" i="10"/>
  <c r="E1205" i="10"/>
  <c r="E1207" i="10"/>
  <c r="E1209" i="10"/>
  <c r="E1211" i="10"/>
  <c r="E1213" i="10"/>
  <c r="E1215" i="10"/>
  <c r="E1217" i="10"/>
  <c r="E1219" i="10"/>
  <c r="E1221" i="10"/>
  <c r="E1223" i="10"/>
  <c r="E1225" i="10"/>
  <c r="E1227" i="10"/>
  <c r="E1229" i="10"/>
  <c r="E1231" i="10"/>
  <c r="E1233" i="10"/>
  <c r="E1235" i="10"/>
  <c r="E1237" i="10"/>
  <c r="E1239" i="10"/>
  <c r="E1241" i="10"/>
  <c r="E1243" i="10"/>
  <c r="E1245" i="10"/>
  <c r="E1247" i="10"/>
  <c r="E1249" i="10"/>
  <c r="F1251" i="10"/>
  <c r="E1251" i="10"/>
  <c r="F1253" i="10"/>
  <c r="E1253" i="10"/>
  <c r="E1255" i="10"/>
  <c r="E1257" i="10"/>
  <c r="H1259" i="10"/>
  <c r="E1259" i="10"/>
  <c r="H1261" i="10"/>
  <c r="E1261" i="10"/>
  <c r="H1263" i="10"/>
  <c r="E1263" i="10"/>
  <c r="E1265" i="10"/>
  <c r="E1267" i="10"/>
  <c r="F1269" i="10"/>
  <c r="E1269" i="10"/>
  <c r="F1271" i="10"/>
  <c r="E1271" i="10"/>
  <c r="F1273" i="10"/>
  <c r="E1273" i="10"/>
  <c r="F1275" i="10"/>
  <c r="E1275" i="10"/>
  <c r="E1277" i="10"/>
  <c r="F1279" i="10"/>
  <c r="E1279" i="10"/>
  <c r="F1281" i="10"/>
  <c r="E1281" i="10"/>
  <c r="F1283" i="10"/>
  <c r="E1283" i="10"/>
  <c r="E1285" i="10"/>
  <c r="F1287" i="10"/>
  <c r="E1287" i="10"/>
  <c r="E1289" i="10"/>
  <c r="F1291" i="10"/>
  <c r="E1291" i="10"/>
  <c r="E1293" i="10"/>
  <c r="F1295" i="10"/>
  <c r="E1295" i="10"/>
  <c r="F1297" i="10"/>
  <c r="E1297" i="10"/>
  <c r="E1299" i="10"/>
  <c r="E1301" i="10"/>
  <c r="F1303" i="10"/>
  <c r="E1303" i="10"/>
  <c r="E1305" i="10"/>
  <c r="F1307" i="10"/>
  <c r="E1307" i="10"/>
  <c r="F1309" i="10"/>
  <c r="E1309" i="10"/>
  <c r="F1311" i="10"/>
  <c r="E1311" i="10"/>
  <c r="F1313" i="10"/>
  <c r="E1313" i="10"/>
  <c r="F1315" i="10"/>
  <c r="E1315" i="10"/>
  <c r="E1317" i="10"/>
  <c r="F1319" i="10"/>
  <c r="E1319" i="10"/>
  <c r="F1321" i="10"/>
  <c r="E1321" i="10"/>
  <c r="F1323" i="10"/>
  <c r="E1323" i="10"/>
  <c r="F1325" i="10"/>
  <c r="E1325" i="10"/>
  <c r="E1327" i="10"/>
  <c r="E1329" i="10"/>
  <c r="E1331" i="10"/>
  <c r="E1333" i="10"/>
  <c r="E182" i="10"/>
  <c r="E184" i="10"/>
  <c r="E186" i="10"/>
  <c r="E188" i="10"/>
  <c r="E190" i="10"/>
  <c r="E192" i="10"/>
  <c r="E194" i="10"/>
  <c r="E196" i="10"/>
  <c r="E198" i="10"/>
  <c r="E200" i="10"/>
  <c r="E202" i="10"/>
  <c r="E204" i="10"/>
  <c r="E206" i="10"/>
  <c r="E208" i="10"/>
  <c r="E210" i="10"/>
  <c r="E212" i="10"/>
  <c r="E214" i="10"/>
  <c r="E216" i="10"/>
  <c r="E218" i="10"/>
  <c r="E220" i="10"/>
  <c r="E222" i="10"/>
  <c r="E224" i="10"/>
  <c r="E226" i="10"/>
  <c r="E228" i="10"/>
  <c r="E230" i="10"/>
  <c r="E232" i="10"/>
  <c r="E234" i="10"/>
  <c r="E236" i="10"/>
  <c r="E238" i="10"/>
  <c r="E240" i="10"/>
  <c r="E242" i="10"/>
  <c r="E244" i="10"/>
  <c r="E246" i="10"/>
  <c r="E248" i="10"/>
  <c r="E250" i="10"/>
  <c r="E252" i="10"/>
  <c r="E254" i="10"/>
  <c r="E256" i="10"/>
  <c r="E258" i="10"/>
  <c r="E260" i="10"/>
  <c r="E262" i="10"/>
  <c r="E264" i="10"/>
  <c r="E266" i="10"/>
  <c r="E268" i="10"/>
  <c r="E270" i="10"/>
  <c r="E272" i="10"/>
  <c r="E274" i="10"/>
  <c r="E276" i="10"/>
  <c r="E278" i="10"/>
  <c r="E280" i="10"/>
  <c r="E282" i="10"/>
  <c r="E284" i="10"/>
  <c r="E286" i="10"/>
  <c r="E288" i="10"/>
  <c r="E290" i="10"/>
  <c r="E292" i="10"/>
  <c r="E294" i="10"/>
  <c r="E296" i="10"/>
  <c r="E298" i="10"/>
  <c r="E300" i="10"/>
  <c r="E302" i="10"/>
  <c r="E304" i="10"/>
  <c r="E306" i="10"/>
  <c r="E308" i="10"/>
  <c r="E310" i="10"/>
  <c r="E312" i="10"/>
  <c r="E314" i="10"/>
  <c r="E316" i="10"/>
  <c r="E318" i="10"/>
  <c r="E320" i="10"/>
  <c r="E322" i="10"/>
  <c r="E324" i="10"/>
  <c r="E326" i="10"/>
  <c r="E328" i="10"/>
  <c r="E330" i="10"/>
  <c r="E332" i="10"/>
  <c r="E334" i="10"/>
  <c r="E336" i="10"/>
  <c r="E338" i="10"/>
  <c r="E340" i="10"/>
  <c r="E342" i="10"/>
  <c r="E344" i="10"/>
  <c r="E346" i="10"/>
  <c r="E348" i="10"/>
  <c r="E350" i="10"/>
  <c r="E352" i="10"/>
  <c r="E354" i="10"/>
  <c r="E356" i="10"/>
  <c r="E358" i="10"/>
  <c r="E360" i="10"/>
  <c r="E362" i="10"/>
  <c r="E364" i="10"/>
  <c r="E366" i="10"/>
  <c r="E368" i="10"/>
  <c r="E370" i="10"/>
  <c r="E372" i="10"/>
  <c r="E374" i="10"/>
  <c r="E376" i="10"/>
  <c r="E378" i="10"/>
  <c r="E380" i="10"/>
  <c r="E382" i="10"/>
  <c r="E384" i="10"/>
  <c r="E386" i="10"/>
  <c r="E388" i="10"/>
  <c r="E390" i="10"/>
  <c r="E392" i="10"/>
  <c r="E394" i="10"/>
  <c r="E396" i="10"/>
  <c r="E398" i="10"/>
  <c r="E400" i="10"/>
  <c r="E402" i="10"/>
  <c r="E404" i="10"/>
  <c r="E406" i="10"/>
  <c r="E408" i="10"/>
  <c r="E410" i="10"/>
  <c r="E412" i="10"/>
  <c r="E414" i="10"/>
  <c r="E416" i="10"/>
  <c r="E418" i="10"/>
  <c r="E420" i="10"/>
  <c r="E422" i="10"/>
  <c r="E425" i="10"/>
  <c r="E429" i="10"/>
  <c r="E433" i="10"/>
  <c r="E435" i="10"/>
  <c r="E437" i="10"/>
  <c r="E439" i="10"/>
  <c r="E441" i="10"/>
  <c r="E443" i="10"/>
  <c r="E445" i="10"/>
  <c r="E447" i="10"/>
  <c r="E449" i="10"/>
  <c r="E451" i="10"/>
  <c r="E453" i="10"/>
  <c r="E455" i="10"/>
  <c r="E457" i="10"/>
  <c r="E459" i="10"/>
  <c r="E461" i="10"/>
  <c r="E463" i="10"/>
  <c r="E465" i="10"/>
  <c r="E467" i="10"/>
  <c r="E469" i="10"/>
  <c r="E471" i="10"/>
  <c r="E473" i="10"/>
  <c r="E475" i="10"/>
  <c r="E477" i="10"/>
  <c r="E479" i="10"/>
  <c r="E481" i="10"/>
  <c r="E483" i="10"/>
  <c r="E485" i="10"/>
  <c r="E487" i="10"/>
  <c r="E489" i="10"/>
  <c r="E491" i="10"/>
  <c r="E518" i="10"/>
  <c r="E520" i="10"/>
  <c r="E522" i="10"/>
  <c r="E524" i="10"/>
  <c r="E526" i="10"/>
  <c r="E528" i="10"/>
  <c r="E530" i="10"/>
  <c r="E532" i="10"/>
  <c r="E534" i="10"/>
  <c r="E536" i="10"/>
  <c r="E538" i="10"/>
  <c r="E540" i="10"/>
  <c r="E542" i="10"/>
  <c r="E544" i="10"/>
  <c r="E546" i="10"/>
  <c r="E548" i="10"/>
  <c r="E550" i="10"/>
  <c r="E552" i="10"/>
  <c r="E554" i="10"/>
  <c r="E556" i="10"/>
  <c r="E558" i="10"/>
  <c r="E560" i="10"/>
  <c r="E562" i="10"/>
  <c r="E564" i="10"/>
  <c r="E566" i="10"/>
  <c r="E568" i="10"/>
  <c r="E570" i="10"/>
  <c r="E572" i="10"/>
  <c r="E574" i="10"/>
  <c r="E576" i="10"/>
  <c r="E578" i="10"/>
  <c r="E580" i="10"/>
  <c r="E582" i="10"/>
  <c r="E584" i="10"/>
  <c r="E586" i="10"/>
  <c r="E588" i="10"/>
  <c r="E590" i="10"/>
  <c r="E592" i="10"/>
  <c r="E594" i="10"/>
  <c r="E596" i="10"/>
  <c r="E598" i="10"/>
  <c r="E600" i="10"/>
  <c r="E602" i="10"/>
  <c r="E604" i="10"/>
  <c r="E606" i="10"/>
  <c r="E608" i="10"/>
  <c r="E610" i="10"/>
  <c r="E612" i="10"/>
  <c r="E614" i="10"/>
  <c r="E616" i="10"/>
  <c r="E618" i="10"/>
  <c r="E620" i="10"/>
  <c r="E622" i="10"/>
  <c r="E624" i="10"/>
  <c r="E626" i="10"/>
  <c r="E628" i="10"/>
  <c r="E630" i="10"/>
  <c r="E632" i="10"/>
  <c r="E634" i="10"/>
  <c r="E636" i="10"/>
  <c r="E638" i="10"/>
  <c r="E640" i="10"/>
  <c r="E642" i="10"/>
  <c r="E644" i="10"/>
  <c r="E646" i="10"/>
  <c r="E648" i="10"/>
  <c r="E650" i="10"/>
  <c r="E652" i="10"/>
  <c r="E654" i="10"/>
  <c r="E656" i="10"/>
  <c r="E658" i="10"/>
  <c r="E660" i="10"/>
  <c r="E662" i="10"/>
  <c r="E664" i="10"/>
  <c r="E666" i="10"/>
  <c r="E668" i="10"/>
  <c r="E670" i="10"/>
  <c r="E672" i="10"/>
  <c r="E674" i="10"/>
  <c r="E676" i="10"/>
  <c r="E678" i="10"/>
  <c r="E680" i="10"/>
  <c r="E682" i="10"/>
  <c r="E684" i="10"/>
  <c r="E686" i="10"/>
  <c r="E688" i="10"/>
  <c r="E690" i="10"/>
  <c r="E692" i="10"/>
  <c r="E694" i="10"/>
  <c r="E696" i="10"/>
  <c r="E698" i="10"/>
  <c r="E700" i="10"/>
  <c r="E702" i="10"/>
  <c r="E704" i="10"/>
  <c r="E706" i="10"/>
  <c r="E708" i="10"/>
  <c r="E710" i="10"/>
  <c r="E712" i="10"/>
  <c r="E714" i="10"/>
  <c r="E716" i="10"/>
  <c r="E718" i="10"/>
  <c r="E720" i="10"/>
  <c r="E722" i="10"/>
  <c r="E724" i="10"/>
  <c r="E726" i="10"/>
  <c r="E728" i="10"/>
  <c r="E730" i="10"/>
  <c r="E732" i="10"/>
  <c r="E734" i="10"/>
  <c r="E736" i="10"/>
  <c r="E738" i="10"/>
  <c r="E740" i="10"/>
  <c r="E742" i="10"/>
  <c r="E744" i="10"/>
  <c r="E746" i="10"/>
  <c r="E748" i="10"/>
  <c r="E750" i="10"/>
  <c r="E752" i="10"/>
  <c r="E754" i="10"/>
  <c r="E756" i="10"/>
  <c r="E758" i="10"/>
  <c r="E760" i="10"/>
  <c r="E762" i="10"/>
  <c r="E764" i="10"/>
  <c r="E766" i="10"/>
  <c r="E768" i="10"/>
  <c r="E770" i="10"/>
  <c r="E772" i="10"/>
  <c r="E774" i="10"/>
  <c r="E776" i="10"/>
  <c r="E778" i="10"/>
  <c r="E780" i="10"/>
  <c r="E782" i="10"/>
  <c r="E784" i="10"/>
  <c r="E786" i="10"/>
  <c r="E788" i="10"/>
  <c r="E790" i="10"/>
  <c r="E792" i="10"/>
  <c r="E794" i="10"/>
  <c r="E796" i="10"/>
  <c r="E798" i="10"/>
  <c r="E800" i="10"/>
  <c r="E802" i="10"/>
  <c r="E804" i="10"/>
  <c r="E806" i="10"/>
  <c r="E808" i="10"/>
  <c r="E810" i="10"/>
  <c r="E812" i="10"/>
  <c r="E814" i="10"/>
  <c r="E816" i="10"/>
  <c r="E818" i="10"/>
  <c r="E820" i="10"/>
  <c r="E822" i="10"/>
  <c r="E824" i="10"/>
  <c r="E826" i="10"/>
  <c r="E828" i="10"/>
  <c r="E830" i="10"/>
  <c r="E832" i="10"/>
  <c r="E834" i="10"/>
  <c r="E836" i="10"/>
  <c r="E838" i="10"/>
  <c r="E840" i="10"/>
  <c r="E842" i="10"/>
  <c r="E844" i="10"/>
  <c r="E846" i="10"/>
  <c r="E848" i="10"/>
  <c r="E850" i="10"/>
  <c r="E852" i="10"/>
  <c r="E854" i="10"/>
  <c r="E856" i="10"/>
  <c r="E858" i="10"/>
  <c r="E860" i="10"/>
  <c r="E862" i="10"/>
  <c r="E864" i="10"/>
  <c r="E866" i="10"/>
  <c r="E868" i="10"/>
  <c r="E870" i="10"/>
  <c r="E872" i="10"/>
  <c r="E874" i="10"/>
  <c r="E876" i="10"/>
  <c r="H878" i="10"/>
  <c r="E878" i="10"/>
  <c r="E880" i="10"/>
  <c r="E882" i="10"/>
  <c r="E884" i="10"/>
  <c r="H886" i="10"/>
  <c r="E886" i="10"/>
  <c r="E888" i="10"/>
  <c r="E890" i="10"/>
  <c r="E892" i="10"/>
  <c r="H894" i="10"/>
  <c r="E894" i="10"/>
  <c r="E896" i="10"/>
  <c r="E898" i="10"/>
  <c r="E900" i="10"/>
  <c r="H902" i="10"/>
  <c r="E902" i="10"/>
  <c r="E904" i="10"/>
  <c r="E906" i="10"/>
  <c r="E908" i="10"/>
  <c r="H910" i="10"/>
  <c r="E910" i="10"/>
  <c r="E912" i="10"/>
  <c r="E914" i="10"/>
  <c r="E916" i="10"/>
  <c r="H918" i="10"/>
  <c r="E918" i="10"/>
  <c r="E920" i="10"/>
  <c r="E922" i="10"/>
  <c r="E924" i="10"/>
  <c r="H926" i="10"/>
  <c r="E926" i="10"/>
  <c r="E928" i="10"/>
  <c r="E930" i="10"/>
  <c r="E932" i="10"/>
  <c r="H934" i="10"/>
  <c r="E934" i="10"/>
  <c r="E936" i="10"/>
  <c r="E938" i="10"/>
  <c r="E940" i="10"/>
  <c r="H942" i="10"/>
  <c r="E942" i="10"/>
  <c r="E944" i="10"/>
  <c r="E946" i="10"/>
  <c r="E948" i="10"/>
  <c r="H950" i="10"/>
  <c r="E950" i="10"/>
  <c r="E952" i="10"/>
  <c r="E954" i="10"/>
  <c r="E956" i="10"/>
  <c r="H958" i="10"/>
  <c r="E958" i="10"/>
  <c r="E960" i="10"/>
  <c r="E962" i="10"/>
  <c r="E964" i="10"/>
  <c r="H966" i="10"/>
  <c r="E966" i="10"/>
  <c r="E968" i="10"/>
  <c r="E970" i="10"/>
  <c r="E972" i="10"/>
  <c r="H974" i="10"/>
  <c r="E974" i="10"/>
  <c r="E976" i="10"/>
  <c r="E978" i="10"/>
  <c r="E980" i="10"/>
  <c r="H982" i="10"/>
  <c r="E982" i="10"/>
  <c r="E984" i="10"/>
  <c r="E986" i="10"/>
  <c r="E988" i="10"/>
  <c r="H990" i="10"/>
  <c r="E990" i="10"/>
  <c r="E992" i="10"/>
  <c r="E994" i="10"/>
  <c r="E996" i="10"/>
  <c r="H998" i="10"/>
  <c r="E998" i="10"/>
  <c r="E1000" i="10"/>
  <c r="E1002" i="10"/>
  <c r="E1004" i="10"/>
  <c r="H1006" i="10"/>
  <c r="E1006" i="10"/>
  <c r="E1008" i="10"/>
  <c r="E1010" i="10"/>
  <c r="E1012" i="10"/>
  <c r="H1014" i="10"/>
  <c r="E1014" i="10"/>
  <c r="E1016" i="10"/>
  <c r="E1018" i="10"/>
  <c r="E1020" i="10"/>
  <c r="H1022" i="10"/>
  <c r="E1022" i="10"/>
  <c r="E1024" i="10"/>
  <c r="E1026" i="10"/>
  <c r="E1028" i="10"/>
  <c r="H1030" i="10"/>
  <c r="E1030" i="10"/>
  <c r="E1032" i="10"/>
  <c r="H1034" i="10"/>
  <c r="E1034" i="10"/>
  <c r="E1036" i="10"/>
  <c r="H1038" i="10"/>
  <c r="E1038" i="10"/>
  <c r="E1040" i="10"/>
  <c r="E1042" i="10"/>
  <c r="E1044" i="10"/>
  <c r="H1046" i="10"/>
  <c r="E1046" i="10"/>
  <c r="E1048" i="10"/>
  <c r="H1050" i="10"/>
  <c r="E1050" i="10"/>
  <c r="E1052" i="10"/>
  <c r="H1054" i="10"/>
  <c r="E1054" i="10"/>
  <c r="E1056" i="10"/>
  <c r="E1058" i="10"/>
  <c r="E1060" i="10"/>
  <c r="H1062" i="10"/>
  <c r="E1062" i="10"/>
  <c r="E1064" i="10"/>
  <c r="H1066" i="10"/>
  <c r="E1066" i="10"/>
  <c r="E1068" i="10"/>
  <c r="F1072" i="10"/>
  <c r="E1072" i="10"/>
  <c r="E1074" i="10"/>
  <c r="F1076" i="10"/>
  <c r="E1076" i="10"/>
  <c r="E1078" i="10"/>
  <c r="E1080" i="10"/>
  <c r="E1082" i="10"/>
  <c r="E1084" i="10"/>
  <c r="E1086" i="10"/>
  <c r="F1088" i="10"/>
  <c r="E1088" i="10"/>
  <c r="E1090" i="10"/>
  <c r="F1092" i="10"/>
  <c r="E1092" i="10"/>
  <c r="E1094" i="10"/>
  <c r="E1096" i="10"/>
  <c r="E1098" i="10"/>
  <c r="F1100" i="10"/>
  <c r="E1100" i="10"/>
  <c r="E1102" i="10"/>
  <c r="E1104" i="10"/>
  <c r="E1106" i="10"/>
  <c r="F1108" i="10"/>
  <c r="E1108" i="10"/>
  <c r="E1110" i="10"/>
  <c r="E1112" i="10"/>
  <c r="E1114" i="10"/>
  <c r="F1116" i="10"/>
  <c r="E1116" i="10"/>
  <c r="H1118" i="10"/>
  <c r="E1118" i="10"/>
  <c r="E1120" i="10"/>
  <c r="H1122" i="10"/>
  <c r="E1122" i="10"/>
  <c r="E1124" i="10"/>
  <c r="H1126" i="10"/>
  <c r="E1126" i="10"/>
  <c r="E1128" i="10"/>
  <c r="H1130" i="10"/>
  <c r="E1130" i="10"/>
  <c r="E1132" i="10"/>
  <c r="H1134" i="10"/>
  <c r="E1134" i="10"/>
  <c r="E1136" i="10"/>
  <c r="H1138" i="10"/>
  <c r="E1138" i="10"/>
  <c r="E1140" i="10"/>
  <c r="H1142" i="10"/>
  <c r="E1142" i="10"/>
  <c r="E1144" i="10"/>
  <c r="H1146" i="10"/>
  <c r="E1146" i="10"/>
  <c r="E1148" i="10"/>
  <c r="H1150" i="10"/>
  <c r="E1150" i="10"/>
  <c r="E1152" i="10"/>
  <c r="H1154" i="10"/>
  <c r="E1154" i="10"/>
  <c r="E1156" i="10"/>
  <c r="H1158" i="10"/>
  <c r="E1158" i="10"/>
  <c r="E1160" i="10"/>
  <c r="H1162" i="10"/>
  <c r="E1162" i="10"/>
  <c r="E1164" i="10"/>
  <c r="H1166" i="10"/>
  <c r="E1166" i="10"/>
  <c r="E1168" i="10"/>
  <c r="H1170" i="10"/>
  <c r="E1170" i="10"/>
  <c r="E1172" i="10"/>
  <c r="H1174" i="10"/>
  <c r="E1174" i="10"/>
  <c r="E1176" i="10"/>
  <c r="H1178" i="10"/>
  <c r="E1178" i="10"/>
  <c r="E1180" i="10"/>
  <c r="H1182" i="10"/>
  <c r="E1182" i="10"/>
  <c r="E1184" i="10"/>
  <c r="H1186" i="10"/>
  <c r="E1186" i="10"/>
  <c r="E1188" i="10"/>
  <c r="H1190" i="10"/>
  <c r="E1190" i="10"/>
  <c r="E1192" i="10"/>
  <c r="H1194" i="10"/>
  <c r="E1194" i="10"/>
  <c r="E1196" i="10"/>
  <c r="H1198" i="10"/>
  <c r="E1198" i="10"/>
  <c r="E1200" i="10"/>
  <c r="H1202" i="10"/>
  <c r="E1202" i="10"/>
  <c r="E1204" i="10"/>
  <c r="H1206" i="10"/>
  <c r="E1206" i="10"/>
  <c r="E1208" i="10"/>
  <c r="H1210" i="10"/>
  <c r="E1210" i="10"/>
  <c r="E1212" i="10"/>
  <c r="H1214" i="10"/>
  <c r="E1214" i="10"/>
  <c r="E1216" i="10"/>
  <c r="H1218" i="10"/>
  <c r="E1218" i="10"/>
  <c r="E1220" i="10"/>
  <c r="H1222" i="10"/>
  <c r="E1222" i="10"/>
  <c r="F1224" i="10"/>
  <c r="E1224" i="10"/>
  <c r="H1226" i="10"/>
  <c r="E1226" i="10"/>
  <c r="E1228" i="10"/>
  <c r="H1230" i="10"/>
  <c r="E1230" i="10"/>
  <c r="E1232" i="10"/>
  <c r="H1234" i="10"/>
  <c r="E1234" i="10"/>
  <c r="F1236" i="10"/>
  <c r="E1236" i="10"/>
  <c r="H1238" i="10"/>
  <c r="E1238" i="10"/>
  <c r="F1240" i="10"/>
  <c r="E1240" i="10"/>
  <c r="H1242" i="10"/>
  <c r="E1242" i="10"/>
  <c r="F1244" i="10"/>
  <c r="E1244" i="10"/>
  <c r="H1246" i="10"/>
  <c r="E1246" i="10"/>
  <c r="F1248" i="10"/>
  <c r="E1248" i="10"/>
  <c r="H1250" i="10"/>
  <c r="E1250" i="10"/>
  <c r="F1252" i="10"/>
  <c r="E1252" i="10"/>
  <c r="H1254" i="10"/>
  <c r="E1254" i="10"/>
  <c r="F1256" i="10"/>
  <c r="E1256" i="10"/>
  <c r="H1258" i="10"/>
  <c r="E1258" i="10"/>
  <c r="F1260" i="10"/>
  <c r="E1260" i="10"/>
  <c r="H1262" i="10"/>
  <c r="E1262" i="10"/>
  <c r="F1264" i="10"/>
  <c r="E1264" i="10"/>
  <c r="H1266" i="10"/>
  <c r="E1266" i="10"/>
  <c r="F1268" i="10"/>
  <c r="E1268" i="10"/>
  <c r="H1270" i="10"/>
  <c r="E1270" i="10"/>
  <c r="F1272" i="10"/>
  <c r="E1272" i="10"/>
  <c r="E1274" i="10"/>
  <c r="E1276" i="10"/>
  <c r="E1278" i="10"/>
  <c r="E1280" i="10"/>
  <c r="E1282" i="10"/>
  <c r="E1284" i="10"/>
  <c r="E1286" i="10"/>
  <c r="E1288" i="10"/>
  <c r="E1290" i="10"/>
  <c r="E1292" i="10"/>
  <c r="E1294" i="10"/>
  <c r="E1296" i="10"/>
  <c r="E1298" i="10"/>
  <c r="E1300" i="10"/>
  <c r="E1302" i="10"/>
  <c r="E1304" i="10"/>
  <c r="E1306" i="10"/>
  <c r="E1308" i="10"/>
  <c r="E1310" i="10"/>
  <c r="F1312" i="10"/>
  <c r="E1312" i="10"/>
  <c r="H1313" i="10"/>
  <c r="E1314" i="10"/>
  <c r="E1316" i="10"/>
  <c r="E1318" i="10"/>
  <c r="E1320" i="10"/>
  <c r="E1322" i="10"/>
  <c r="E1324" i="10"/>
  <c r="E1326" i="10"/>
  <c r="E1328" i="10"/>
  <c r="E1330" i="10"/>
  <c r="E1332" i="10"/>
  <c r="E1334" i="10"/>
  <c r="C18" i="59"/>
  <c r="E18" i="59"/>
  <c r="G18" i="59"/>
  <c r="E183" i="10"/>
  <c r="E185" i="10"/>
  <c r="E187" i="10"/>
  <c r="E189" i="10"/>
  <c r="E191" i="10"/>
  <c r="E193" i="10"/>
  <c r="E195" i="10"/>
  <c r="E197" i="10"/>
  <c r="E199" i="10"/>
  <c r="E201" i="10"/>
  <c r="E203" i="10"/>
  <c r="E205" i="10"/>
  <c r="E207" i="10"/>
  <c r="E209" i="10"/>
  <c r="E211" i="10"/>
  <c r="E213" i="10"/>
  <c r="E215" i="10"/>
  <c r="E217" i="10"/>
  <c r="E219" i="10"/>
  <c r="E221" i="10"/>
  <c r="E223" i="10"/>
  <c r="E225" i="10"/>
  <c r="E227" i="10"/>
  <c r="E229" i="10"/>
  <c r="E231" i="10"/>
  <c r="E233" i="10"/>
  <c r="E235" i="10"/>
  <c r="E237" i="10"/>
  <c r="E239" i="10"/>
  <c r="E241" i="10"/>
  <c r="E243" i="10"/>
  <c r="E245" i="10"/>
  <c r="E247" i="10"/>
  <c r="E249" i="10"/>
  <c r="E251" i="10"/>
  <c r="E253" i="10"/>
  <c r="E255" i="10"/>
  <c r="E257" i="10"/>
  <c r="E259" i="10"/>
  <c r="E261" i="10"/>
  <c r="E263" i="10"/>
  <c r="E265" i="10"/>
  <c r="E267" i="10"/>
  <c r="E269" i="10"/>
  <c r="E271" i="10"/>
  <c r="E273" i="10"/>
  <c r="E275" i="10"/>
  <c r="E277" i="10"/>
  <c r="E279" i="10"/>
  <c r="E281" i="10"/>
  <c r="E283" i="10"/>
  <c r="E285" i="10"/>
  <c r="E287" i="10"/>
  <c r="E289" i="10"/>
  <c r="E291" i="10"/>
  <c r="E293" i="10"/>
  <c r="E295" i="10"/>
  <c r="E297" i="10"/>
  <c r="E299" i="10"/>
  <c r="E301" i="10"/>
  <c r="E303" i="10"/>
  <c r="E305" i="10"/>
  <c r="E307" i="10"/>
  <c r="E309" i="10"/>
  <c r="E311" i="10"/>
  <c r="E313" i="10"/>
  <c r="E315" i="10"/>
  <c r="E317" i="10"/>
  <c r="E319" i="10"/>
  <c r="E321" i="10"/>
  <c r="E323" i="10"/>
  <c r="E325" i="10"/>
  <c r="E327" i="10"/>
  <c r="E329" i="10"/>
  <c r="E331" i="10"/>
  <c r="E333" i="10"/>
  <c r="E335" i="10"/>
  <c r="E337" i="10"/>
  <c r="E339" i="10"/>
  <c r="E341" i="10"/>
  <c r="E343" i="10"/>
  <c r="E345" i="10"/>
  <c r="E347" i="10"/>
  <c r="E349" i="10"/>
  <c r="E351" i="10"/>
  <c r="E353" i="10"/>
  <c r="E355" i="10"/>
  <c r="E357" i="10"/>
  <c r="E359" i="10"/>
  <c r="E361" i="10"/>
  <c r="E363" i="10"/>
  <c r="E365" i="10"/>
  <c r="E367" i="10"/>
  <c r="E369" i="10"/>
  <c r="E371" i="10"/>
  <c r="E373" i="10"/>
  <c r="E375" i="10"/>
  <c r="E377" i="10"/>
  <c r="E379" i="10"/>
  <c r="E381" i="10"/>
  <c r="E383" i="10"/>
  <c r="E385" i="10"/>
  <c r="E387" i="10"/>
  <c r="E389" i="10"/>
  <c r="E391" i="10"/>
  <c r="E393" i="10"/>
  <c r="E395" i="10"/>
  <c r="E397" i="10"/>
  <c r="E399" i="10"/>
  <c r="E401" i="10"/>
  <c r="E403" i="10"/>
  <c r="E405" i="10"/>
  <c r="E407" i="10"/>
  <c r="E409" i="10"/>
  <c r="E411" i="10"/>
  <c r="E413" i="10"/>
  <c r="E415" i="10"/>
  <c r="E417" i="10"/>
  <c r="E419" i="10"/>
  <c r="E421" i="10"/>
  <c r="E423" i="10"/>
  <c r="E427" i="10"/>
  <c r="E431" i="10"/>
  <c r="H874" i="10"/>
  <c r="H882" i="10"/>
  <c r="H890" i="10"/>
  <c r="H898" i="10"/>
  <c r="H906" i="10"/>
  <c r="H914" i="10"/>
  <c r="H922" i="10"/>
  <c r="H930" i="10"/>
  <c r="H938" i="10"/>
  <c r="H946" i="10"/>
  <c r="H954" i="10"/>
  <c r="H962" i="10"/>
  <c r="H970" i="10"/>
  <c r="H978" i="10"/>
  <c r="H986" i="10"/>
  <c r="H994" i="10"/>
  <c r="H1002" i="10"/>
  <c r="H1010" i="10"/>
  <c r="H1018" i="10"/>
  <c r="H1026" i="10"/>
  <c r="H1042" i="10"/>
  <c r="H1058" i="10"/>
  <c r="F879" i="10"/>
  <c r="F887" i="10"/>
  <c r="F895" i="10"/>
  <c r="F903" i="10"/>
  <c r="F909" i="10"/>
  <c r="F911" i="10"/>
  <c r="F913" i="10"/>
  <c r="F917" i="10"/>
  <c r="H925" i="10"/>
  <c r="F925" i="10"/>
  <c r="H927" i="10"/>
  <c r="F927" i="10"/>
  <c r="H929" i="10"/>
  <c r="F929" i="10"/>
  <c r="H931" i="10"/>
  <c r="F931" i="10"/>
  <c r="H933" i="10"/>
  <c r="F933" i="10"/>
  <c r="H935" i="10"/>
  <c r="F935" i="10"/>
  <c r="H937" i="10"/>
  <c r="F937" i="10"/>
  <c r="H939" i="10"/>
  <c r="F939" i="10"/>
  <c r="H941" i="10"/>
  <c r="F941" i="10"/>
  <c r="H943" i="10"/>
  <c r="F943" i="10"/>
  <c r="H945" i="10"/>
  <c r="F945" i="10"/>
  <c r="H947" i="10"/>
  <c r="F947" i="10"/>
  <c r="H949" i="10"/>
  <c r="F949" i="10"/>
  <c r="H951" i="10"/>
  <c r="F951" i="10"/>
  <c r="H953" i="10"/>
  <c r="F953" i="10"/>
  <c r="H955" i="10"/>
  <c r="F955" i="10"/>
  <c r="H957" i="10"/>
  <c r="F957" i="10"/>
  <c r="H959" i="10"/>
  <c r="F959" i="10"/>
  <c r="H961" i="10"/>
  <c r="F961" i="10"/>
  <c r="H969" i="10"/>
  <c r="F969" i="10"/>
  <c r="H971" i="10"/>
  <c r="F971" i="10"/>
  <c r="H973" i="10"/>
  <c r="F973" i="10"/>
  <c r="H975" i="10"/>
  <c r="F975" i="10"/>
  <c r="F977" i="10"/>
  <c r="F981" i="10"/>
  <c r="H983" i="10"/>
  <c r="F989" i="10"/>
  <c r="H993" i="10"/>
  <c r="F993" i="10"/>
  <c r="H995" i="10"/>
  <c r="F995" i="10"/>
  <c r="H997" i="10"/>
  <c r="F997" i="10"/>
  <c r="H999" i="10"/>
  <c r="F999" i="10"/>
  <c r="H1001" i="10"/>
  <c r="F1001" i="10"/>
  <c r="H1003" i="10"/>
  <c r="F1003" i="10"/>
  <c r="H1005" i="10"/>
  <c r="F1005" i="10"/>
  <c r="H1007" i="10"/>
  <c r="F1007" i="10"/>
  <c r="H1009" i="10"/>
  <c r="F1009" i="10"/>
  <c r="H1011" i="10"/>
  <c r="F1011" i="10"/>
  <c r="H1013" i="10"/>
  <c r="F1013" i="10"/>
  <c r="F1017" i="10"/>
  <c r="H1019" i="10"/>
  <c r="F1019" i="10"/>
  <c r="F1021" i="10"/>
  <c r="F1025" i="10"/>
  <c r="H1027" i="10"/>
  <c r="H1031" i="10"/>
  <c r="F1033" i="10"/>
  <c r="H1035" i="10"/>
  <c r="F1035" i="10"/>
  <c r="H1037" i="10"/>
  <c r="F1037" i="10"/>
  <c r="H1039" i="10"/>
  <c r="F1039" i="10"/>
  <c r="H1041" i="10"/>
  <c r="F1041" i="10"/>
  <c r="F1045" i="10"/>
  <c r="F1049" i="10"/>
  <c r="H1051" i="10"/>
  <c r="F1051" i="10"/>
  <c r="H1053" i="10"/>
  <c r="F1053" i="10"/>
  <c r="H1055" i="10"/>
  <c r="F1055" i="10"/>
  <c r="H1057" i="10"/>
  <c r="F1057" i="10"/>
  <c r="H1059" i="10"/>
  <c r="F1059" i="10"/>
  <c r="F1061" i="10"/>
  <c r="F1063" i="10"/>
  <c r="F1067" i="10"/>
  <c r="H1070" i="10"/>
  <c r="F1117" i="10"/>
  <c r="F1118" i="10"/>
  <c r="F1120" i="10"/>
  <c r="F1122" i="10"/>
  <c r="F1124" i="10"/>
  <c r="F1126" i="10"/>
  <c r="F1128" i="10"/>
  <c r="F1130" i="10"/>
  <c r="F1132" i="10"/>
  <c r="F1134" i="10"/>
  <c r="F1136" i="10"/>
  <c r="F1138" i="10"/>
  <c r="F1140" i="10"/>
  <c r="F1142" i="10"/>
  <c r="F1144" i="10"/>
  <c r="F1146" i="10"/>
  <c r="F1148" i="10"/>
  <c r="F1150" i="10"/>
  <c r="F1152" i="10"/>
  <c r="F1154" i="10"/>
  <c r="F1156" i="10"/>
  <c r="F1158" i="10"/>
  <c r="F1160" i="10"/>
  <c r="F1162" i="10"/>
  <c r="F1164" i="10"/>
  <c r="F1166" i="10"/>
  <c r="F1168" i="10"/>
  <c r="F1170" i="10"/>
  <c r="F1172" i="10"/>
  <c r="F1174" i="10"/>
  <c r="F1176" i="10"/>
  <c r="F1178" i="10"/>
  <c r="F1180" i="10"/>
  <c r="F1182" i="10"/>
  <c r="F1184" i="10"/>
  <c r="F1186" i="10"/>
  <c r="F1188" i="10"/>
  <c r="F1190" i="10"/>
  <c r="F1192" i="10"/>
  <c r="F1194" i="10"/>
  <c r="F1196" i="10"/>
  <c r="F1198" i="10"/>
  <c r="F1200" i="10"/>
  <c r="F1202" i="10"/>
  <c r="F1204" i="10"/>
  <c r="F1206" i="10"/>
  <c r="F1208" i="10"/>
  <c r="F1210" i="10"/>
  <c r="F1212" i="10"/>
  <c r="F1214" i="10"/>
  <c r="F1216" i="10"/>
  <c r="F1218" i="10"/>
  <c r="F1220" i="10"/>
  <c r="F1222" i="10"/>
  <c r="F1226" i="10"/>
  <c r="F1228" i="10"/>
  <c r="F1230" i="10"/>
  <c r="F1232" i="10"/>
  <c r="F1234" i="10"/>
  <c r="F1238" i="10"/>
  <c r="F1242" i="10"/>
  <c r="F1246" i="10"/>
  <c r="F1250" i="10"/>
  <c r="F1254" i="10"/>
  <c r="F1258" i="10"/>
  <c r="F1262" i="10"/>
  <c r="F1266" i="10"/>
  <c r="F1270" i="10"/>
  <c r="H1119" i="10"/>
  <c r="H1121" i="10"/>
  <c r="F1125" i="10"/>
  <c r="F1127" i="10"/>
  <c r="F1129" i="10"/>
  <c r="H1133" i="10"/>
  <c r="F1133" i="10"/>
  <c r="H1135" i="10"/>
  <c r="F1135" i="10"/>
  <c r="H1137" i="10"/>
  <c r="F1137" i="10"/>
  <c r="H1139" i="10"/>
  <c r="F1139" i="10"/>
  <c r="H1141" i="10"/>
  <c r="F1141" i="10"/>
  <c r="H1143" i="10"/>
  <c r="F1143" i="10"/>
  <c r="H1145" i="10"/>
  <c r="F1145" i="10"/>
  <c r="H1147" i="10"/>
  <c r="F1147" i="10"/>
  <c r="H1149" i="10"/>
  <c r="F1149" i="10"/>
  <c r="H1151" i="10"/>
  <c r="F1151" i="10"/>
  <c r="H1153" i="10"/>
  <c r="F1153" i="10"/>
  <c r="H1155" i="10"/>
  <c r="F1155" i="10"/>
  <c r="H1157" i="10"/>
  <c r="F1157" i="10"/>
  <c r="H1159" i="10"/>
  <c r="F1159" i="10"/>
  <c r="H1161" i="10"/>
  <c r="F1161" i="10"/>
  <c r="H1163" i="10"/>
  <c r="F1163" i="10"/>
  <c r="H1165" i="10"/>
  <c r="F1165" i="10"/>
  <c r="H1167" i="10"/>
  <c r="F1167" i="10"/>
  <c r="H1169" i="10"/>
  <c r="F1169" i="10"/>
  <c r="H1171" i="10"/>
  <c r="F1171" i="10"/>
  <c r="H1173" i="10"/>
  <c r="F1173" i="10"/>
  <c r="H1175" i="10"/>
  <c r="F1175" i="10"/>
  <c r="H1177" i="10"/>
  <c r="F1177" i="10"/>
  <c r="H1179" i="10"/>
  <c r="F1179" i="10"/>
  <c r="H1181" i="10"/>
  <c r="F1181" i="10"/>
  <c r="H1183" i="10"/>
  <c r="F1183" i="10"/>
  <c r="H1185" i="10"/>
  <c r="F1185" i="10"/>
  <c r="H1187" i="10"/>
  <c r="F1187" i="10"/>
  <c r="H1189" i="10"/>
  <c r="F1189" i="10"/>
  <c r="F1193" i="10"/>
  <c r="H1195" i="10"/>
  <c r="F1195" i="10"/>
  <c r="F1197" i="10"/>
  <c r="F1201" i="10"/>
  <c r="H1205" i="10"/>
  <c r="F1205" i="10"/>
  <c r="H1207" i="10"/>
  <c r="F1207" i="10"/>
  <c r="H1209" i="10"/>
  <c r="F1209" i="10"/>
  <c r="H1211" i="10"/>
  <c r="F1211" i="10"/>
  <c r="H1213" i="10"/>
  <c r="F1213" i="10"/>
  <c r="H1215" i="10"/>
  <c r="F1215" i="10"/>
  <c r="H1217" i="10"/>
  <c r="F1217" i="10"/>
  <c r="H1219" i="10"/>
  <c r="F1219" i="10"/>
  <c r="H1221" i="10"/>
  <c r="F1221" i="10"/>
  <c r="H1223" i="10"/>
  <c r="F1223" i="10"/>
  <c r="H1225" i="10"/>
  <c r="F1225" i="10"/>
  <c r="F1229" i="10"/>
  <c r="H1231" i="10"/>
  <c r="F1231" i="10"/>
  <c r="H1233" i="10"/>
  <c r="F1233" i="10"/>
  <c r="H1235" i="10"/>
  <c r="F1235" i="10"/>
  <c r="H1237" i="10"/>
  <c r="F1237" i="10"/>
  <c r="H1239" i="10"/>
  <c r="F1239" i="10"/>
  <c r="H1241" i="10"/>
  <c r="F1241" i="10"/>
  <c r="H1243" i="10"/>
  <c r="F1243" i="10"/>
  <c r="H1245" i="10"/>
  <c r="F1245" i="10"/>
  <c r="H1247" i="10"/>
  <c r="F1247" i="10"/>
  <c r="F1249" i="10"/>
  <c r="H1251" i="10"/>
  <c r="H1253" i="10"/>
  <c r="F1257" i="10"/>
  <c r="F1259" i="10"/>
  <c r="F1261" i="10"/>
  <c r="F1263" i="10"/>
  <c r="F1265" i="10"/>
  <c r="H1269" i="10"/>
  <c r="F1328" i="10"/>
  <c r="F1330" i="10"/>
  <c r="F1332" i="10"/>
  <c r="F1334" i="10"/>
  <c r="J19" i="10"/>
  <c r="H19" i="10"/>
  <c r="F19" i="10"/>
  <c r="J51" i="10"/>
  <c r="F51" i="10"/>
  <c r="H1329" i="10"/>
  <c r="F1329" i="10"/>
  <c r="H1331" i="10"/>
  <c r="F1331" i="10"/>
  <c r="J11" i="10"/>
  <c r="F11" i="10"/>
  <c r="J27" i="10"/>
  <c r="F27" i="10"/>
  <c r="J43" i="10"/>
  <c r="H43" i="10"/>
  <c r="F43" i="10"/>
  <c r="J59" i="10"/>
  <c r="F59" i="10"/>
  <c r="G11" i="10"/>
  <c r="G27" i="10"/>
  <c r="G43" i="10"/>
  <c r="G59" i="10"/>
  <c r="B67" i="58"/>
  <c r="B69" i="58"/>
  <c r="B71" i="58"/>
  <c r="B73" i="58"/>
  <c r="B75" i="58"/>
  <c r="B77" i="58"/>
  <c r="B79" i="58"/>
  <c r="B81" i="58"/>
  <c r="B83" i="58"/>
  <c r="B85" i="58"/>
  <c r="B87" i="58"/>
  <c r="B89" i="58"/>
  <c r="B91" i="58"/>
  <c r="B93" i="58"/>
  <c r="B95" i="58"/>
  <c r="B97" i="58"/>
  <c r="B99" i="58"/>
  <c r="B101" i="58"/>
  <c r="G107" i="10"/>
  <c r="C149" i="58"/>
  <c r="B149" i="58"/>
  <c r="C151" i="58"/>
  <c r="B151" i="58"/>
  <c r="C153" i="58"/>
  <c r="B153" i="58"/>
  <c r="C155" i="58"/>
  <c r="B155" i="58"/>
  <c r="C157" i="58"/>
  <c r="B157" i="58"/>
  <c r="B114" i="58"/>
  <c r="J115" i="10"/>
  <c r="F115" i="10"/>
  <c r="H123" i="10"/>
  <c r="F123" i="10"/>
  <c r="J123" i="10"/>
  <c r="F131" i="10"/>
  <c r="J131" i="10"/>
  <c r="H139" i="10"/>
  <c r="G139" i="10"/>
  <c r="F147" i="10"/>
  <c r="G148" i="58"/>
  <c r="G150" i="58"/>
  <c r="G152" i="58"/>
  <c r="G154" i="58"/>
  <c r="G156" i="58"/>
  <c r="G158" i="58"/>
  <c r="G159" i="58"/>
  <c r="C160" i="58"/>
  <c r="B160" i="58"/>
  <c r="B162" i="58"/>
  <c r="B164" i="58"/>
  <c r="B166" i="58"/>
  <c r="B168" i="58"/>
  <c r="B170" i="58"/>
  <c r="J179" i="10"/>
  <c r="S18" i="61"/>
  <c r="R17" i="61"/>
  <c r="F163" i="10"/>
  <c r="J163" i="10"/>
  <c r="J171" i="10"/>
  <c r="F171" i="10"/>
  <c r="G173" i="58"/>
  <c r="G174" i="10"/>
  <c r="I174" i="10"/>
  <c r="G175" i="10"/>
  <c r="I175" i="10"/>
  <c r="G176" i="10"/>
  <c r="I176" i="10"/>
  <c r="G177" i="10"/>
  <c r="I177" i="10"/>
  <c r="G178" i="10"/>
  <c r="I178" i="10"/>
  <c r="G179" i="10"/>
  <c r="I179" i="10"/>
  <c r="G180" i="10"/>
  <c r="I180" i="10"/>
  <c r="G181" i="10"/>
  <c r="I181" i="10"/>
  <c r="F19" i="59"/>
  <c r="E36" i="61"/>
  <c r="E37" i="61"/>
  <c r="E35" i="61"/>
  <c r="F37" i="61"/>
  <c r="F35" i="61"/>
  <c r="F36" i="61"/>
  <c r="F34" i="61"/>
  <c r="F32" i="61"/>
  <c r="G36" i="61"/>
  <c r="G37" i="61"/>
  <c r="G35" i="61"/>
  <c r="H37" i="61"/>
  <c r="H35" i="61"/>
  <c r="H36" i="61"/>
  <c r="H34" i="61"/>
  <c r="H32" i="61"/>
  <c r="I36" i="61"/>
  <c r="I37" i="61"/>
  <c r="I35" i="61"/>
  <c r="K36" i="61"/>
  <c r="K37" i="61"/>
  <c r="K35" i="61"/>
  <c r="L37" i="61"/>
  <c r="L35" i="61"/>
  <c r="L36" i="61"/>
  <c r="L34" i="61"/>
  <c r="L32" i="61"/>
  <c r="F18" i="61"/>
  <c r="H18" i="61"/>
  <c r="L18" i="61"/>
  <c r="E19" i="61"/>
  <c r="G19" i="61"/>
  <c r="I19" i="61"/>
  <c r="K19" i="61"/>
  <c r="F20" i="61"/>
  <c r="H20" i="61"/>
  <c r="L20" i="61"/>
  <c r="E21" i="61"/>
  <c r="G21" i="61"/>
  <c r="I21" i="61"/>
  <c r="K21" i="61"/>
  <c r="F22" i="61"/>
  <c r="H22" i="61"/>
  <c r="L22" i="61"/>
  <c r="E23" i="61"/>
  <c r="G23" i="61"/>
  <c r="I23" i="61"/>
  <c r="K23" i="61"/>
  <c r="E25" i="61"/>
  <c r="G25" i="61"/>
  <c r="I25" i="61"/>
  <c r="K25" i="61"/>
  <c r="F26" i="61"/>
  <c r="H26" i="61"/>
  <c r="L26" i="61"/>
  <c r="E27" i="61"/>
  <c r="G27" i="61"/>
  <c r="I27" i="61"/>
  <c r="L27" i="61"/>
  <c r="E28" i="61"/>
  <c r="I28" i="61"/>
  <c r="K28" i="61"/>
  <c r="H29" i="61"/>
  <c r="L29" i="61"/>
  <c r="E32" i="61"/>
  <c r="I32" i="61"/>
  <c r="K32" i="61"/>
  <c r="F174" i="10"/>
  <c r="H174" i="10"/>
  <c r="F175" i="10"/>
  <c r="H175" i="10"/>
  <c r="F176" i="10"/>
  <c r="H176" i="10"/>
  <c r="F177" i="10"/>
  <c r="H177" i="10"/>
  <c r="F178" i="10"/>
  <c r="H178" i="10"/>
  <c r="F179" i="10"/>
  <c r="H179" i="10"/>
  <c r="F180" i="10"/>
  <c r="H180" i="10"/>
  <c r="F181" i="10"/>
  <c r="H181" i="10"/>
  <c r="E43" i="61"/>
  <c r="E41" i="61"/>
  <c r="E39" i="61"/>
  <c r="E38" i="61"/>
  <c r="E31" i="61"/>
  <c r="E29" i="61"/>
  <c r="E42" i="61"/>
  <c r="E40" i="61"/>
  <c r="E33" i="61"/>
  <c r="F38" i="61"/>
  <c r="F43" i="61"/>
  <c r="F41" i="61"/>
  <c r="F39" i="61"/>
  <c r="F30" i="61"/>
  <c r="F42" i="61"/>
  <c r="F40" i="61"/>
  <c r="G43" i="61"/>
  <c r="G41" i="61"/>
  <c r="G39" i="61"/>
  <c r="G38" i="61"/>
  <c r="G31" i="61"/>
  <c r="G29" i="61"/>
  <c r="G42" i="61"/>
  <c r="G40" i="61"/>
  <c r="G33" i="61"/>
  <c r="H38" i="61"/>
  <c r="H43" i="61"/>
  <c r="H41" i="61"/>
  <c r="H39" i="61"/>
  <c r="H30" i="61"/>
  <c r="H42" i="61"/>
  <c r="H40" i="61"/>
  <c r="H33" i="61"/>
  <c r="I43" i="61"/>
  <c r="I41" i="61"/>
  <c r="I39" i="61"/>
  <c r="I38" i="61"/>
  <c r="I31" i="61"/>
  <c r="I29" i="61"/>
  <c r="I42" i="61"/>
  <c r="I40" i="61"/>
  <c r="I33" i="61"/>
  <c r="K43" i="61"/>
  <c r="K41" i="61"/>
  <c r="K39" i="61"/>
  <c r="K38" i="61"/>
  <c r="K31" i="61"/>
  <c r="K29" i="61"/>
  <c r="K42" i="61"/>
  <c r="K40" i="61"/>
  <c r="K33" i="61"/>
  <c r="L38" i="61"/>
  <c r="L43" i="61"/>
  <c r="L41" i="61"/>
  <c r="L39" i="61"/>
  <c r="L30" i="61"/>
  <c r="L42" i="61"/>
  <c r="L40" i="61"/>
  <c r="L33" i="61"/>
  <c r="E18" i="61"/>
  <c r="G18" i="61"/>
  <c r="I18" i="61"/>
  <c r="K18" i="61"/>
  <c r="F19" i="61"/>
  <c r="H19" i="61"/>
  <c r="L19" i="61"/>
  <c r="E20" i="61"/>
  <c r="G20" i="61"/>
  <c r="I20" i="61"/>
  <c r="K20" i="61"/>
  <c r="F21" i="61"/>
  <c r="H21" i="61"/>
  <c r="L21" i="61"/>
  <c r="E22" i="61"/>
  <c r="G22" i="61"/>
  <c r="I22" i="61"/>
  <c r="K22" i="61"/>
  <c r="F23" i="61"/>
  <c r="H23" i="61"/>
  <c r="L23" i="61"/>
  <c r="E24" i="61"/>
  <c r="G24" i="61"/>
  <c r="I24" i="61"/>
  <c r="K24" i="61"/>
  <c r="F25" i="61"/>
  <c r="H25" i="61"/>
  <c r="L25" i="61"/>
  <c r="G26" i="61"/>
  <c r="K26" i="61"/>
  <c r="F27" i="61"/>
  <c r="H27" i="61"/>
  <c r="F29" i="61"/>
  <c r="G30" i="61"/>
  <c r="F31" i="61"/>
  <c r="G32" i="61"/>
  <c r="F33" i="61"/>
  <c r="H171" i="10" l="1"/>
  <c r="H163" i="10"/>
  <c r="H131" i="10"/>
  <c r="H51" i="10"/>
  <c r="H59" i="10"/>
  <c r="H11" i="10"/>
  <c r="H115" i="10"/>
  <c r="H27" i="10"/>
  <c r="F35" i="10"/>
  <c r="J35" i="10"/>
  <c r="E173" i="10"/>
  <c r="E158" i="10"/>
  <c r="E150" i="10"/>
  <c r="E159" i="10"/>
  <c r="E156" i="10"/>
  <c r="E152" i="10"/>
  <c r="E148" i="10"/>
  <c r="E154" i="10"/>
  <c r="H1334" i="10"/>
  <c r="H1330" i="10"/>
  <c r="F1320" i="10"/>
  <c r="H1309" i="10"/>
  <c r="F1304" i="10"/>
  <c r="F1296" i="10"/>
  <c r="F1288" i="10"/>
  <c r="F1280" i="10"/>
  <c r="G1322" i="10"/>
  <c r="G1311" i="10"/>
  <c r="G1300" i="10"/>
  <c r="G1293" i="10"/>
  <c r="G1284" i="10"/>
  <c r="G1277" i="10"/>
  <c r="G1275" i="10"/>
  <c r="G1273" i="10"/>
  <c r="G1265" i="10"/>
  <c r="G1258" i="10"/>
  <c r="G1252" i="10"/>
  <c r="G1249" i="10"/>
  <c r="G1242" i="10"/>
  <c r="G1236" i="10"/>
  <c r="G1230" i="10"/>
  <c r="G1224" i="10"/>
  <c r="G1217" i="10"/>
  <c r="G1210" i="10"/>
  <c r="G1208" i="10"/>
  <c r="G1201" i="10"/>
  <c r="G1194" i="10"/>
  <c r="G1188" i="10"/>
  <c r="G1182" i="10"/>
  <c r="G1176" i="10"/>
  <c r="G1169" i="10"/>
  <c r="G1166" i="10"/>
  <c r="G1160" i="10"/>
  <c r="G1153" i="10"/>
  <c r="G1146" i="10"/>
  <c r="G1140" i="10"/>
  <c r="G1134" i="10"/>
  <c r="G1128" i="10"/>
  <c r="G1124" i="10"/>
  <c r="G1116" i="10"/>
  <c r="G1110" i="10"/>
  <c r="G1104" i="10"/>
  <c r="G1097" i="10"/>
  <c r="G1090" i="10"/>
  <c r="G1084" i="10"/>
  <c r="G1078" i="10"/>
  <c r="G1072" i="10"/>
  <c r="G1068" i="10"/>
  <c r="G1061" i="10"/>
  <c r="G1054" i="10"/>
  <c r="G1048" i="10"/>
  <c r="G1042" i="10"/>
  <c r="G1036" i="10"/>
  <c r="G1029" i="10"/>
  <c r="G1022" i="10"/>
  <c r="G1016" i="10"/>
  <c r="G1010" i="10"/>
  <c r="G1004" i="10"/>
  <c r="G997" i="10"/>
  <c r="G990" i="10"/>
  <c r="G984" i="10"/>
  <c r="G978" i="10"/>
  <c r="G972" i="10"/>
  <c r="G965" i="10"/>
  <c r="G958" i="10"/>
  <c r="G952" i="10"/>
  <c r="G946" i="10"/>
  <c r="G940" i="10"/>
  <c r="G933" i="10"/>
  <c r="G926" i="10"/>
  <c r="G920" i="10"/>
  <c r="G912" i="10"/>
  <c r="G906" i="10"/>
  <c r="G898" i="10"/>
  <c r="G890" i="10"/>
  <c r="G882" i="10"/>
  <c r="G878" i="10"/>
  <c r="G1331" i="10"/>
  <c r="G1324" i="10"/>
  <c r="G1316" i="10"/>
  <c r="G1314" i="10"/>
  <c r="G1308" i="10"/>
  <c r="G1306" i="10"/>
  <c r="G1297" i="10"/>
  <c r="G1291" i="10"/>
  <c r="G1285" i="10"/>
  <c r="G1283" i="10"/>
  <c r="G1281" i="10"/>
  <c r="G1276" i="10"/>
  <c r="G1274" i="10"/>
  <c r="G1270" i="10"/>
  <c r="G1266" i="10"/>
  <c r="G1264" i="10"/>
  <c r="G1260" i="10"/>
  <c r="G1257" i="10"/>
  <c r="G1254" i="10"/>
  <c r="G1250" i="10"/>
  <c r="G1248" i="10"/>
  <c r="G1244" i="10"/>
  <c r="G1241" i="10"/>
  <c r="G1238" i="10"/>
  <c r="G1234" i="10"/>
  <c r="G1232" i="10"/>
  <c r="G1228" i="10"/>
  <c r="G1225" i="10"/>
  <c r="G1222" i="10"/>
  <c r="G1218" i="10"/>
  <c r="G1216" i="10"/>
  <c r="G1212" i="10"/>
  <c r="G1209" i="10"/>
  <c r="G1206" i="10"/>
  <c r="G1202" i="10"/>
  <c r="G1200" i="10"/>
  <c r="G1196" i="10"/>
  <c r="G1193" i="10"/>
  <c r="G1190" i="10"/>
  <c r="G1186" i="10"/>
  <c r="G1184" i="10"/>
  <c r="G1180" i="10"/>
  <c r="G1177" i="10"/>
  <c r="G1174" i="10"/>
  <c r="G1170" i="10"/>
  <c r="G1168" i="10"/>
  <c r="G1164" i="10"/>
  <c r="G1161" i="10"/>
  <c r="G1158" i="10"/>
  <c r="G1154" i="10"/>
  <c r="G1152" i="10"/>
  <c r="G1148" i="10"/>
  <c r="G1145" i="10"/>
  <c r="G1142" i="10"/>
  <c r="G1138" i="10"/>
  <c r="G1136" i="10"/>
  <c r="G1132" i="10"/>
  <c r="G1129" i="10"/>
  <c r="G1126" i="10"/>
  <c r="G1122" i="10"/>
  <c r="G1118" i="10"/>
  <c r="G1114" i="10"/>
  <c r="G1112" i="10"/>
  <c r="G1108" i="10"/>
  <c r="G1105" i="10"/>
  <c r="G1102" i="10"/>
  <c r="G1098" i="10"/>
  <c r="G1096" i="10"/>
  <c r="G1092" i="10"/>
  <c r="G1089" i="10"/>
  <c r="G1086" i="10"/>
  <c r="G1082" i="10"/>
  <c r="G1080" i="10"/>
  <c r="G1076" i="10"/>
  <c r="G1073" i="10"/>
  <c r="G1066" i="10"/>
  <c r="G1062" i="10"/>
  <c r="G1060" i="10"/>
  <c r="G1056" i="10"/>
  <c r="G1053" i="10"/>
  <c r="G1050" i="10"/>
  <c r="G1046" i="10"/>
  <c r="G1044" i="10"/>
  <c r="G1040" i="10"/>
  <c r="G1037" i="10"/>
  <c r="G1034" i="10"/>
  <c r="G1030" i="10"/>
  <c r="G1028" i="10"/>
  <c r="G1024" i="10"/>
  <c r="G1021" i="10"/>
  <c r="G1018" i="10"/>
  <c r="G1014" i="10"/>
  <c r="G1012" i="10"/>
  <c r="G1008" i="10"/>
  <c r="G1005" i="10"/>
  <c r="G1002" i="10"/>
  <c r="G998" i="10"/>
  <c r="G996" i="10"/>
  <c r="G992" i="10"/>
  <c r="G989" i="10"/>
  <c r="G986" i="10"/>
  <c r="G982" i="10"/>
  <c r="G980" i="10"/>
  <c r="G976" i="10"/>
  <c r="G973" i="10"/>
  <c r="G970" i="10"/>
  <c r="G966" i="10"/>
  <c r="G964" i="10"/>
  <c r="G960" i="10"/>
  <c r="G957" i="10"/>
  <c r="G954" i="10"/>
  <c r="G950" i="10"/>
  <c r="G948" i="10"/>
  <c r="G944" i="10"/>
  <c r="G941" i="10"/>
  <c r="G938" i="10"/>
  <c r="G934" i="10"/>
  <c r="G932" i="10"/>
  <c r="G928" i="10"/>
  <c r="G925" i="10"/>
  <c r="G922" i="10"/>
  <c r="G918" i="10"/>
  <c r="G914" i="10"/>
  <c r="G910" i="10"/>
  <c r="G908" i="10"/>
  <c r="G904" i="10"/>
  <c r="G900" i="10"/>
  <c r="G896" i="10"/>
  <c r="G892" i="10"/>
  <c r="G888" i="10"/>
  <c r="G884" i="10"/>
  <c r="G880" i="10"/>
  <c r="G877" i="10"/>
  <c r="G874" i="10"/>
  <c r="G1329" i="10"/>
  <c r="G1315" i="10"/>
  <c r="G1307" i="10"/>
  <c r="G1289" i="10"/>
  <c r="G1282" i="10"/>
  <c r="G1268" i="10"/>
  <c r="G1262" i="10"/>
  <c r="G1256" i="10"/>
  <c r="G1246" i="10"/>
  <c r="G1240" i="10"/>
  <c r="G1233" i="10"/>
  <c r="G1226" i="10"/>
  <c r="G1220" i="10"/>
  <c r="G1214" i="10"/>
  <c r="G1204" i="10"/>
  <c r="G1198" i="10"/>
  <c r="G1192" i="10"/>
  <c r="G1185" i="10"/>
  <c r="G1178" i="10"/>
  <c r="G1172" i="10"/>
  <c r="G1162" i="10"/>
  <c r="G1156" i="10"/>
  <c r="G1150" i="10"/>
  <c r="G1144" i="10"/>
  <c r="G1137" i="10"/>
  <c r="G1130" i="10"/>
  <c r="G1120" i="10"/>
  <c r="G1113" i="10"/>
  <c r="G1106" i="10"/>
  <c r="G1100" i="10"/>
  <c r="G1094" i="10"/>
  <c r="G1088" i="10"/>
  <c r="G1081" i="10"/>
  <c r="G1074" i="10"/>
  <c r="G1064" i="10"/>
  <c r="G1058" i="10"/>
  <c r="G1052" i="10"/>
  <c r="G1045" i="10"/>
  <c r="G1038" i="10"/>
  <c r="G1032" i="10"/>
  <c r="G1026" i="10"/>
  <c r="G1020" i="10"/>
  <c r="G1013" i="10"/>
  <c r="G1006" i="10"/>
  <c r="G1000" i="10"/>
  <c r="G994" i="10"/>
  <c r="G988" i="10"/>
  <c r="G981" i="10"/>
  <c r="G974" i="10"/>
  <c r="G968" i="10"/>
  <c r="G962" i="10"/>
  <c r="G956" i="10"/>
  <c r="G949" i="10"/>
  <c r="G942" i="10"/>
  <c r="G936" i="10"/>
  <c r="G930" i="10"/>
  <c r="G924" i="10"/>
  <c r="G916" i="10"/>
  <c r="G909" i="10"/>
  <c r="G902" i="10"/>
  <c r="G894" i="10"/>
  <c r="G886" i="10"/>
  <c r="G876" i="10"/>
  <c r="G1298" i="10"/>
  <c r="G1292" i="10"/>
  <c r="G1290" i="10"/>
  <c r="G1093" i="10"/>
  <c r="G1085" i="10"/>
  <c r="G866" i="10"/>
  <c r="G858" i="10"/>
  <c r="G850" i="10"/>
  <c r="G844" i="10"/>
  <c r="G836" i="10"/>
  <c r="G828" i="10"/>
  <c r="G821" i="10"/>
  <c r="G812" i="10"/>
  <c r="G805" i="10"/>
  <c r="G798" i="10"/>
  <c r="G792" i="10"/>
  <c r="G782" i="10"/>
  <c r="G776" i="10"/>
  <c r="G770" i="10"/>
  <c r="G764" i="10"/>
  <c r="G754" i="10"/>
  <c r="G748" i="10"/>
  <c r="G741" i="10"/>
  <c r="G734" i="10"/>
  <c r="G728" i="10"/>
  <c r="G722" i="10"/>
  <c r="G716" i="10"/>
  <c r="G706" i="10"/>
  <c r="G700" i="10"/>
  <c r="G693" i="10"/>
  <c r="G686" i="10"/>
  <c r="G678" i="10"/>
  <c r="G669" i="10"/>
  <c r="G662" i="10"/>
  <c r="G656" i="10"/>
  <c r="G645" i="10"/>
  <c r="F855" i="10"/>
  <c r="F823" i="10"/>
  <c r="F815" i="10"/>
  <c r="F807" i="10"/>
  <c r="F799" i="10"/>
  <c r="F791" i="10"/>
  <c r="F779" i="10"/>
  <c r="F771" i="10"/>
  <c r="F749" i="10"/>
  <c r="F733" i="10"/>
  <c r="F717" i="10"/>
  <c r="G621" i="10"/>
  <c r="G604" i="10"/>
  <c r="G574" i="10"/>
  <c r="G557" i="10"/>
  <c r="G540" i="10"/>
  <c r="G514" i="10"/>
  <c r="G493" i="10"/>
  <c r="G472" i="10"/>
  <c r="G450" i="10"/>
  <c r="H850" i="10"/>
  <c r="H818" i="10"/>
  <c r="H770" i="10"/>
  <c r="H738" i="10"/>
  <c r="F627" i="10"/>
  <c r="F611" i="10"/>
  <c r="F595" i="10"/>
  <c r="F579" i="10"/>
  <c r="F563" i="10"/>
  <c r="F547" i="10"/>
  <c r="F531" i="10"/>
  <c r="F523" i="10"/>
  <c r="G425" i="10"/>
  <c r="G420" i="10"/>
  <c r="G417" i="10"/>
  <c r="G414" i="10"/>
  <c r="G410" i="10"/>
  <c r="G406" i="10"/>
  <c r="G402" i="10"/>
  <c r="G400" i="10"/>
  <c r="G396" i="10"/>
  <c r="G392" i="10"/>
  <c r="G388" i="10"/>
  <c r="G385" i="10"/>
  <c r="G382" i="10"/>
  <c r="G378" i="10"/>
  <c r="G374" i="10"/>
  <c r="G370" i="10"/>
  <c r="G368" i="10"/>
  <c r="G364" i="10"/>
  <c r="G360" i="10"/>
  <c r="G356" i="10"/>
  <c r="G353" i="10"/>
  <c r="G350" i="10"/>
  <c r="G346" i="10"/>
  <c r="G342" i="10"/>
  <c r="G338" i="10"/>
  <c r="G336" i="10"/>
  <c r="G328" i="10"/>
  <c r="G324" i="10"/>
  <c r="G321" i="10"/>
  <c r="G318" i="10"/>
  <c r="G314" i="10"/>
  <c r="G310" i="10"/>
  <c r="G306" i="10"/>
  <c r="G304" i="10"/>
  <c r="G300" i="10"/>
  <c r="G296" i="10"/>
  <c r="G292" i="10"/>
  <c r="G289" i="10"/>
  <c r="G286" i="10"/>
  <c r="G282" i="10"/>
  <c r="G278" i="10"/>
  <c r="G274" i="10"/>
  <c r="G272" i="10"/>
  <c r="G268" i="10"/>
  <c r="G264" i="10"/>
  <c r="G260" i="10"/>
  <c r="G257" i="10"/>
  <c r="G254" i="10"/>
  <c r="G250" i="10"/>
  <c r="G246" i="10"/>
  <c r="G242" i="10"/>
  <c r="G240" i="10"/>
  <c r="G236" i="10"/>
  <c r="G232" i="10"/>
  <c r="G228" i="10"/>
  <c r="G225" i="10"/>
  <c r="G222" i="10"/>
  <c r="G218" i="10"/>
  <c r="G214" i="10"/>
  <c r="G210" i="10"/>
  <c r="G208" i="10"/>
  <c r="G204" i="10"/>
  <c r="G200" i="10"/>
  <c r="G196" i="10"/>
  <c r="G193" i="10"/>
  <c r="G190" i="10"/>
  <c r="G186" i="10"/>
  <c r="G182" i="10"/>
  <c r="H602" i="10"/>
  <c r="H538" i="10"/>
  <c r="H499" i="10"/>
  <c r="H422" i="10"/>
  <c r="H414" i="10"/>
  <c r="H406" i="10"/>
  <c r="H398" i="10"/>
  <c r="H390" i="10"/>
  <c r="H382" i="10"/>
  <c r="H374" i="10"/>
  <c r="H366" i="10"/>
  <c r="H358" i="10"/>
  <c r="H350" i="10"/>
  <c r="H342" i="10"/>
  <c r="H334" i="10"/>
  <c r="H326" i="10"/>
  <c r="H318" i="10"/>
  <c r="H310" i="10"/>
  <c r="H302" i="10"/>
  <c r="H294" i="10"/>
  <c r="H286" i="10"/>
  <c r="H278" i="10"/>
  <c r="H270" i="10"/>
  <c r="H262" i="10"/>
  <c r="H254" i="10"/>
  <c r="H246" i="10"/>
  <c r="H236" i="10"/>
  <c r="F234" i="10"/>
  <c r="H232" i="10"/>
  <c r="F228" i="10"/>
  <c r="F222" i="10"/>
  <c r="H220" i="10"/>
  <c r="F214" i="10"/>
  <c r="H212" i="10"/>
  <c r="F208" i="10"/>
  <c r="H194" i="10"/>
  <c r="H437" i="10"/>
  <c r="H433" i="10"/>
  <c r="H431" i="10"/>
  <c r="H429" i="10"/>
  <c r="H427" i="10"/>
  <c r="H425" i="10"/>
  <c r="H423" i="10"/>
  <c r="H421" i="10"/>
  <c r="H419" i="10"/>
  <c r="H417" i="10"/>
  <c r="H415" i="10"/>
  <c r="H413" i="10"/>
  <c r="H411" i="10"/>
  <c r="H409" i="10"/>
  <c r="H407" i="10"/>
  <c r="H405" i="10"/>
  <c r="H403" i="10"/>
  <c r="H401" i="10"/>
  <c r="H399" i="10"/>
  <c r="H397" i="10"/>
  <c r="H395" i="10"/>
  <c r="H393" i="10"/>
  <c r="H391" i="10"/>
  <c r="H389" i="10"/>
  <c r="H387" i="10"/>
  <c r="H385" i="10"/>
  <c r="H383" i="10"/>
  <c r="H381" i="10"/>
  <c r="H379" i="10"/>
  <c r="H377" i="10"/>
  <c r="H375" i="10"/>
  <c r="H373" i="10"/>
  <c r="H371" i="10"/>
  <c r="H369" i="10"/>
  <c r="H367" i="10"/>
  <c r="H365" i="10"/>
  <c r="H363" i="10"/>
  <c r="H361" i="10"/>
  <c r="H359" i="10"/>
  <c r="H357" i="10"/>
  <c r="H355" i="10"/>
  <c r="H353" i="10"/>
  <c r="H351" i="10"/>
  <c r="H349" i="10"/>
  <c r="H347" i="10"/>
  <c r="H345" i="10"/>
  <c r="H343" i="10"/>
  <c r="H341" i="10"/>
  <c r="H339" i="10"/>
  <c r="H337" i="10"/>
  <c r="H335" i="10"/>
  <c r="H333" i="10"/>
  <c r="H331" i="10"/>
  <c r="H329" i="10"/>
  <c r="H327" i="10"/>
  <c r="H325" i="10"/>
  <c r="H323" i="10"/>
  <c r="H321" i="10"/>
  <c r="H319" i="10"/>
  <c r="H317" i="10"/>
  <c r="H315" i="10"/>
  <c r="H313" i="10"/>
  <c r="H311" i="10"/>
  <c r="H309" i="10"/>
  <c r="H307" i="10"/>
  <c r="H305" i="10"/>
  <c r="H303" i="10"/>
  <c r="H301" i="10"/>
  <c r="H299" i="10"/>
  <c r="H297" i="10"/>
  <c r="H295" i="10"/>
  <c r="H293" i="10"/>
  <c r="H291" i="10"/>
  <c r="H289" i="10"/>
  <c r="H287" i="10"/>
  <c r="H285" i="10"/>
  <c r="H283" i="10"/>
  <c r="H281" i="10"/>
  <c r="H279" i="10"/>
  <c r="H277" i="10"/>
  <c r="H275" i="10"/>
  <c r="H273" i="10"/>
  <c r="H271" i="10"/>
  <c r="H269" i="10"/>
  <c r="H267" i="10"/>
  <c r="H265" i="10"/>
  <c r="H263" i="10"/>
  <c r="H261" i="10"/>
  <c r="H259" i="10"/>
  <c r="H257" i="10"/>
  <c r="H255" i="10"/>
  <c r="H253" i="10"/>
  <c r="H251" i="10"/>
  <c r="H249" i="10"/>
  <c r="H247" i="10"/>
  <c r="H245" i="10"/>
  <c r="H243" i="10"/>
  <c r="H241" i="10"/>
  <c r="H239" i="10"/>
  <c r="F237" i="10"/>
  <c r="F235" i="10"/>
  <c r="H233" i="10"/>
  <c r="H231" i="10"/>
  <c r="H229" i="10"/>
  <c r="H227" i="10"/>
  <c r="F225" i="10"/>
  <c r="F223" i="10"/>
  <c r="H221" i="10"/>
  <c r="H219" i="10"/>
  <c r="H217" i="10"/>
  <c r="H215" i="10"/>
  <c r="H213" i="10"/>
  <c r="H211" i="10"/>
  <c r="H209" i="10"/>
  <c r="H207" i="10"/>
  <c r="F205" i="10"/>
  <c r="H203" i="10"/>
  <c r="H201" i="10"/>
  <c r="F199" i="10"/>
  <c r="H197" i="10"/>
  <c r="F195" i="10"/>
  <c r="F193" i="10"/>
  <c r="H191" i="10"/>
  <c r="H189" i="10"/>
  <c r="F187" i="10"/>
  <c r="F185" i="10"/>
  <c r="F183" i="10"/>
  <c r="H653" i="10"/>
  <c r="F652" i="10"/>
  <c r="G650" i="10"/>
  <c r="F644" i="10"/>
  <c r="G642" i="10"/>
  <c r="F640" i="10"/>
  <c r="G638" i="10"/>
  <c r="G634" i="10"/>
  <c r="F632" i="10"/>
  <c r="F628" i="10"/>
  <c r="F624" i="10"/>
  <c r="H618" i="10"/>
  <c r="H614" i="10"/>
  <c r="H610" i="10"/>
  <c r="H606" i="10"/>
  <c r="F604" i="10"/>
  <c r="G602" i="10"/>
  <c r="F600" i="10"/>
  <c r="F596" i="10"/>
  <c r="F592" i="10"/>
  <c r="H586" i="10"/>
  <c r="H582" i="10"/>
  <c r="H578" i="10"/>
  <c r="H574" i="10"/>
  <c r="F572" i="10"/>
  <c r="G570" i="10"/>
  <c r="F568" i="10"/>
  <c r="F564" i="10"/>
  <c r="F560" i="10"/>
  <c r="H554" i="10"/>
  <c r="H550" i="10"/>
  <c r="H546" i="10"/>
  <c r="H542" i="10"/>
  <c r="F540" i="10"/>
  <c r="G538" i="10"/>
  <c r="F536" i="10"/>
  <c r="F532" i="10"/>
  <c r="F528" i="10"/>
  <c r="H522" i="10"/>
  <c r="H518" i="10"/>
  <c r="F489" i="10"/>
  <c r="F487" i="10"/>
  <c r="F485" i="10"/>
  <c r="F483" i="10"/>
  <c r="F481" i="10"/>
  <c r="F479" i="10"/>
  <c r="F477" i="10"/>
  <c r="F475" i="10"/>
  <c r="F473" i="10"/>
  <c r="F471" i="10"/>
  <c r="F469" i="10"/>
  <c r="H871" i="10"/>
  <c r="H867" i="10"/>
  <c r="H863" i="10"/>
  <c r="H859" i="10"/>
  <c r="H855" i="10"/>
  <c r="H851" i="10"/>
  <c r="H847" i="10"/>
  <c r="H843" i="10"/>
  <c r="H839" i="10"/>
  <c r="H835" i="10"/>
  <c r="H831" i="10"/>
  <c r="H827" i="10"/>
  <c r="H823" i="10"/>
  <c r="H821" i="10"/>
  <c r="H819" i="10"/>
  <c r="H817" i="10"/>
  <c r="H815" i="10"/>
  <c r="H813" i="10"/>
  <c r="H811" i="10"/>
  <c r="H809" i="10"/>
  <c r="H807" i="10"/>
  <c r="H805" i="10"/>
  <c r="H803" i="10"/>
  <c r="H801" i="10"/>
  <c r="H799" i="10"/>
  <c r="H797" i="10"/>
  <c r="H795" i="10"/>
  <c r="H793" i="10"/>
  <c r="H791" i="10"/>
  <c r="H789" i="10"/>
  <c r="H787" i="10"/>
  <c r="H785" i="10"/>
  <c r="H783" i="10"/>
  <c r="H781" i="10"/>
  <c r="H779" i="10"/>
  <c r="H777" i="10"/>
  <c r="H775" i="10"/>
  <c r="H773" i="10"/>
  <c r="H771" i="10"/>
  <c r="H769" i="10"/>
  <c r="H767" i="10"/>
  <c r="H765" i="10"/>
  <c r="H763" i="10"/>
  <c r="H761" i="10"/>
  <c r="H759" i="10"/>
  <c r="H757" i="10"/>
  <c r="H755" i="10"/>
  <c r="H753" i="10"/>
  <c r="H751" i="10"/>
  <c r="H749" i="10"/>
  <c r="H747" i="10"/>
  <c r="H745" i="10"/>
  <c r="H743" i="10"/>
  <c r="H741" i="10"/>
  <c r="H739" i="10"/>
  <c r="H737" i="10"/>
  <c r="H735" i="10"/>
  <c r="H733" i="10"/>
  <c r="H731" i="10"/>
  <c r="H729" i="10"/>
  <c r="H727" i="10"/>
  <c r="H725" i="10"/>
  <c r="H723" i="10"/>
  <c r="H721" i="10"/>
  <c r="H719" i="10"/>
  <c r="H717" i="10"/>
  <c r="H715" i="10"/>
  <c r="H713" i="10"/>
  <c r="H711" i="10"/>
  <c r="H709" i="10"/>
  <c r="H707" i="10"/>
  <c r="H705" i="10"/>
  <c r="H703" i="10"/>
  <c r="H701" i="10"/>
  <c r="H699" i="10"/>
  <c r="F685" i="10"/>
  <c r="F669" i="10"/>
  <c r="F653" i="10"/>
  <c r="F637" i="10"/>
  <c r="H631" i="10"/>
  <c r="H629" i="10"/>
  <c r="H627" i="10"/>
  <c r="H623" i="10"/>
  <c r="H621" i="10"/>
  <c r="H619" i="10"/>
  <c r="H615" i="10"/>
  <c r="H613" i="10"/>
  <c r="H611" i="10"/>
  <c r="H607" i="10"/>
  <c r="H605" i="10"/>
  <c r="H603" i="10"/>
  <c r="H599" i="10"/>
  <c r="H597" i="10"/>
  <c r="H595" i="10"/>
  <c r="H591" i="10"/>
  <c r="H589" i="10"/>
  <c r="H587" i="10"/>
  <c r="H583" i="10"/>
  <c r="H581" i="10"/>
  <c r="H579" i="10"/>
  <c r="H575" i="10"/>
  <c r="H573" i="10"/>
  <c r="H571" i="10"/>
  <c r="H567" i="10"/>
  <c r="H565" i="10"/>
  <c r="H563" i="10"/>
  <c r="H559" i="10"/>
  <c r="H557" i="10"/>
  <c r="H555" i="10"/>
  <c r="H551" i="10"/>
  <c r="H549" i="10"/>
  <c r="H547" i="10"/>
  <c r="H543" i="10"/>
  <c r="H541" i="10"/>
  <c r="H539" i="10"/>
  <c r="H535" i="10"/>
  <c r="H533" i="10"/>
  <c r="H531" i="10"/>
  <c r="H527" i="10"/>
  <c r="H525" i="10"/>
  <c r="H523" i="10"/>
  <c r="H519" i="10"/>
  <c r="H517" i="10"/>
  <c r="F515" i="10"/>
  <c r="F514" i="10"/>
  <c r="H512" i="10"/>
  <c r="F509" i="10"/>
  <c r="F506" i="10"/>
  <c r="H504" i="10"/>
  <c r="F499" i="10"/>
  <c r="F498" i="10"/>
  <c r="H496" i="10"/>
  <c r="F493" i="10"/>
  <c r="F490" i="10"/>
  <c r="H488" i="10"/>
  <c r="F482" i="10"/>
  <c r="H480" i="10"/>
  <c r="F474" i="10"/>
  <c r="H472" i="10"/>
  <c r="G468" i="10"/>
  <c r="F466" i="10"/>
  <c r="H464" i="10"/>
  <c r="F458" i="10"/>
  <c r="H456" i="10"/>
  <c r="F450" i="10"/>
  <c r="H448" i="10"/>
  <c r="F442" i="10"/>
  <c r="H440" i="10"/>
  <c r="F438" i="10"/>
  <c r="G432" i="10"/>
  <c r="H428" i="10"/>
  <c r="I871" i="10"/>
  <c r="J870" i="10"/>
  <c r="I867" i="10"/>
  <c r="J866" i="10"/>
  <c r="I863" i="10"/>
  <c r="J862" i="10"/>
  <c r="I859" i="10"/>
  <c r="J858" i="10"/>
  <c r="I855" i="10"/>
  <c r="J854" i="10"/>
  <c r="I851" i="10"/>
  <c r="J850" i="10"/>
  <c r="I847" i="10"/>
  <c r="J846" i="10"/>
  <c r="I843" i="10"/>
  <c r="J842" i="10"/>
  <c r="I839" i="10"/>
  <c r="J838" i="10"/>
  <c r="I835" i="10"/>
  <c r="J834" i="10"/>
  <c r="I831" i="10"/>
  <c r="J830" i="10"/>
  <c r="I827" i="10"/>
  <c r="J826" i="10"/>
  <c r="I823" i="10"/>
  <c r="J822" i="10"/>
  <c r="I819" i="10"/>
  <c r="J818" i="10"/>
  <c r="I815" i="10"/>
  <c r="J814" i="10"/>
  <c r="I811" i="10"/>
  <c r="J810" i="10"/>
  <c r="I807" i="10"/>
  <c r="J806" i="10"/>
  <c r="I803" i="10"/>
  <c r="J802" i="10"/>
  <c r="I799" i="10"/>
  <c r="J798" i="10"/>
  <c r="I795" i="10"/>
  <c r="J794" i="10"/>
  <c r="I791" i="10"/>
  <c r="J790" i="10"/>
  <c r="I787" i="10"/>
  <c r="J786" i="10"/>
  <c r="I783" i="10"/>
  <c r="J782" i="10"/>
  <c r="I779" i="10"/>
  <c r="J778" i="10"/>
  <c r="I775" i="10"/>
  <c r="J774" i="10"/>
  <c r="I771" i="10"/>
  <c r="J770" i="10"/>
  <c r="I767" i="10"/>
  <c r="J766" i="10"/>
  <c r="I763" i="10"/>
  <c r="J762" i="10"/>
  <c r="I759" i="10"/>
  <c r="J758" i="10"/>
  <c r="I755" i="10"/>
  <c r="J754" i="10"/>
  <c r="I751" i="10"/>
  <c r="J750" i="10"/>
  <c r="I747" i="10"/>
  <c r="J746" i="10"/>
  <c r="I743" i="10"/>
  <c r="J742" i="10"/>
  <c r="I739" i="10"/>
  <c r="J738" i="10"/>
  <c r="I735" i="10"/>
  <c r="J734" i="10"/>
  <c r="I731" i="10"/>
  <c r="J730" i="10"/>
  <c r="I727" i="10"/>
  <c r="J726" i="10"/>
  <c r="I723" i="10"/>
  <c r="J722" i="10"/>
  <c r="I719" i="10"/>
  <c r="J718" i="10"/>
  <c r="I715" i="10"/>
  <c r="J714" i="10"/>
  <c r="I711" i="10"/>
  <c r="J710" i="10"/>
  <c r="I707" i="10"/>
  <c r="J706" i="10"/>
  <c r="I703" i="10"/>
  <c r="J702" i="10"/>
  <c r="I699" i="10"/>
  <c r="J698" i="10"/>
  <c r="I695" i="10"/>
  <c r="J694" i="10"/>
  <c r="I691" i="10"/>
  <c r="J690" i="10"/>
  <c r="I687" i="10"/>
  <c r="J686" i="10"/>
  <c r="I683" i="10"/>
  <c r="J682" i="10"/>
  <c r="I679" i="10"/>
  <c r="J678" i="10"/>
  <c r="I675" i="10"/>
  <c r="J674" i="10"/>
  <c r="I671" i="10"/>
  <c r="J670" i="10"/>
  <c r="I667" i="10"/>
  <c r="J666" i="10"/>
  <c r="I663" i="10"/>
  <c r="J662" i="10"/>
  <c r="I659" i="10"/>
  <c r="J658" i="10"/>
  <c r="I655" i="10"/>
  <c r="J654" i="10"/>
  <c r="I651" i="10"/>
  <c r="J650" i="10"/>
  <c r="I647" i="10"/>
  <c r="J646" i="10"/>
  <c r="I643" i="10"/>
  <c r="J642" i="10"/>
  <c r="I639" i="10"/>
  <c r="J638" i="10"/>
  <c r="I635" i="10"/>
  <c r="J634" i="10"/>
  <c r="I631" i="10"/>
  <c r="J630" i="10"/>
  <c r="I627" i="10"/>
  <c r="J626" i="10"/>
  <c r="I623" i="10"/>
  <c r="J622" i="10"/>
  <c r="I619" i="10"/>
  <c r="J618" i="10"/>
  <c r="I615" i="10"/>
  <c r="J614" i="10"/>
  <c r="I611" i="10"/>
  <c r="J610" i="10"/>
  <c r="I607" i="10"/>
  <c r="J606" i="10"/>
  <c r="I603" i="10"/>
  <c r="J602" i="10"/>
  <c r="I599" i="10"/>
  <c r="J598" i="10"/>
  <c r="I595" i="10"/>
  <c r="J594" i="10"/>
  <c r="I591" i="10"/>
  <c r="J590" i="10"/>
  <c r="I587" i="10"/>
  <c r="J586" i="10"/>
  <c r="I583" i="10"/>
  <c r="J582" i="10"/>
  <c r="I579" i="10"/>
  <c r="J578" i="10"/>
  <c r="I575" i="10"/>
  <c r="J574" i="10"/>
  <c r="I571" i="10"/>
  <c r="J570" i="10"/>
  <c r="I567" i="10"/>
  <c r="J566" i="10"/>
  <c r="I563" i="10"/>
  <c r="J562" i="10"/>
  <c r="I559" i="10"/>
  <c r="J558" i="10"/>
  <c r="I555" i="10"/>
  <c r="J554" i="10"/>
  <c r="I551" i="10"/>
  <c r="J550" i="10"/>
  <c r="I547" i="10"/>
  <c r="J546" i="10"/>
  <c r="I543" i="10"/>
  <c r="J542" i="10"/>
  <c r="I539" i="10"/>
  <c r="J538" i="10"/>
  <c r="I535" i="10"/>
  <c r="J534" i="10"/>
  <c r="I531" i="10"/>
  <c r="J530" i="10"/>
  <c r="I527" i="10"/>
  <c r="J526" i="10"/>
  <c r="I523" i="10"/>
  <c r="J522" i="10"/>
  <c r="I519" i="10"/>
  <c r="J518" i="10"/>
  <c r="I515" i="10"/>
  <c r="J514" i="10"/>
  <c r="I511" i="10"/>
  <c r="J510" i="10"/>
  <c r="I507" i="10"/>
  <c r="J506" i="10"/>
  <c r="I503" i="10"/>
  <c r="J502" i="10"/>
  <c r="I499" i="10"/>
  <c r="J498" i="10"/>
  <c r="I495" i="10"/>
  <c r="J494" i="10"/>
  <c r="I491" i="10"/>
  <c r="J490" i="10"/>
  <c r="I487" i="10"/>
  <c r="J486" i="10"/>
  <c r="I483" i="10"/>
  <c r="J482" i="10"/>
  <c r="I479" i="10"/>
  <c r="J478" i="10"/>
  <c r="I475" i="10"/>
  <c r="J474" i="10"/>
  <c r="I471" i="10"/>
  <c r="J470" i="10"/>
  <c r="I467" i="10"/>
  <c r="J466" i="10"/>
  <c r="I463" i="10"/>
  <c r="J462" i="10"/>
  <c r="I459" i="10"/>
  <c r="J458" i="10"/>
  <c r="I455" i="10"/>
  <c r="J454" i="10"/>
  <c r="I451" i="10"/>
  <c r="J450" i="10"/>
  <c r="I447" i="10"/>
  <c r="J446" i="10"/>
  <c r="I443" i="10"/>
  <c r="J442" i="10"/>
  <c r="I439" i="10"/>
  <c r="J438" i="10"/>
  <c r="I435" i="10"/>
  <c r="J434" i="10"/>
  <c r="I431" i="10"/>
  <c r="J430" i="10"/>
  <c r="G429" i="10"/>
  <c r="I427" i="10"/>
  <c r="J426" i="10"/>
  <c r="I423" i="10"/>
  <c r="J422" i="10"/>
  <c r="F422" i="10"/>
  <c r="G421" i="10"/>
  <c r="H420" i="10"/>
  <c r="I419" i="10"/>
  <c r="J418" i="10"/>
  <c r="F418" i="10"/>
  <c r="H416" i="10"/>
  <c r="I415" i="10"/>
  <c r="J414" i="10"/>
  <c r="F414" i="10"/>
  <c r="G413" i="10"/>
  <c r="H412" i="10"/>
  <c r="I411" i="10"/>
  <c r="J410" i="10"/>
  <c r="F410" i="10"/>
  <c r="G409" i="10"/>
  <c r="H408" i="10"/>
  <c r="I407" i="10"/>
  <c r="J406" i="10"/>
  <c r="F406" i="10"/>
  <c r="G405" i="10"/>
  <c r="H404" i="10"/>
  <c r="I403" i="10"/>
  <c r="J402" i="10"/>
  <c r="F402" i="10"/>
  <c r="H400" i="10"/>
  <c r="I399" i="10"/>
  <c r="J398" i="10"/>
  <c r="F398" i="10"/>
  <c r="G397" i="10"/>
  <c r="H396" i="10"/>
  <c r="I395" i="10"/>
  <c r="J394" i="10"/>
  <c r="F394" i="10"/>
  <c r="G393" i="10"/>
  <c r="H392" i="10"/>
  <c r="I391" i="10"/>
  <c r="J390" i="10"/>
  <c r="F390" i="10"/>
  <c r="G389" i="10"/>
  <c r="H388" i="10"/>
  <c r="I387" i="10"/>
  <c r="J386" i="10"/>
  <c r="F386" i="10"/>
  <c r="H384" i="10"/>
  <c r="I383" i="10"/>
  <c r="J382" i="10"/>
  <c r="F382" i="10"/>
  <c r="G381" i="10"/>
  <c r="H380" i="10"/>
  <c r="I379" i="10"/>
  <c r="J378" i="10"/>
  <c r="F378" i="10"/>
  <c r="G377" i="10"/>
  <c r="H376" i="10"/>
  <c r="I375" i="10"/>
  <c r="J374" i="10"/>
  <c r="F374" i="10"/>
  <c r="G373" i="10"/>
  <c r="H372" i="10"/>
  <c r="I371" i="10"/>
  <c r="J370" i="10"/>
  <c r="F370" i="10"/>
  <c r="H368" i="10"/>
  <c r="I367" i="10"/>
  <c r="J366" i="10"/>
  <c r="F366" i="10"/>
  <c r="G365" i="10"/>
  <c r="H364" i="10"/>
  <c r="I363" i="10"/>
  <c r="J362" i="10"/>
  <c r="F362" i="10"/>
  <c r="G361" i="10"/>
  <c r="H360" i="10"/>
  <c r="I359" i="10"/>
  <c r="J358" i="10"/>
  <c r="F358" i="10"/>
  <c r="G357" i="10"/>
  <c r="H356" i="10"/>
  <c r="I355" i="10"/>
  <c r="J354" i="10"/>
  <c r="F354" i="10"/>
  <c r="H352" i="10"/>
  <c r="I351" i="10"/>
  <c r="J350" i="10"/>
  <c r="F350" i="10"/>
  <c r="G349" i="10"/>
  <c r="H348" i="10"/>
  <c r="I347" i="10"/>
  <c r="J346" i="10"/>
  <c r="F346" i="10"/>
  <c r="G345" i="10"/>
  <c r="H344" i="10"/>
  <c r="I343" i="10"/>
  <c r="J342" i="10"/>
  <c r="F342" i="10"/>
  <c r="G341" i="10"/>
  <c r="H340" i="10"/>
  <c r="I339" i="10"/>
  <c r="J338" i="10"/>
  <c r="F338" i="10"/>
  <c r="H336" i="10"/>
  <c r="I335" i="10"/>
  <c r="J334" i="10"/>
  <c r="F334" i="10"/>
  <c r="G333" i="10"/>
  <c r="H332" i="10"/>
  <c r="I331" i="10"/>
  <c r="J330" i="10"/>
  <c r="F330" i="10"/>
  <c r="G329" i="10"/>
  <c r="H328" i="10"/>
  <c r="I327" i="10"/>
  <c r="J326" i="10"/>
  <c r="F326" i="10"/>
  <c r="G325" i="10"/>
  <c r="H324" i="10"/>
  <c r="I323" i="10"/>
  <c r="J322" i="10"/>
  <c r="F322" i="10"/>
  <c r="H320" i="10"/>
  <c r="I319" i="10"/>
  <c r="J318" i="10"/>
  <c r="F318" i="10"/>
  <c r="G317" i="10"/>
  <c r="H316" i="10"/>
  <c r="I315" i="10"/>
  <c r="J314" i="10"/>
  <c r="F314" i="10"/>
  <c r="G313" i="10"/>
  <c r="H312" i="10"/>
  <c r="I311" i="10"/>
  <c r="J310" i="10"/>
  <c r="F310" i="10"/>
  <c r="G309" i="10"/>
  <c r="H308" i="10"/>
  <c r="I307" i="10"/>
  <c r="J306" i="10"/>
  <c r="F306" i="10"/>
  <c r="H304" i="10"/>
  <c r="I303" i="10"/>
  <c r="J302" i="10"/>
  <c r="F302" i="10"/>
  <c r="G301" i="10"/>
  <c r="H300" i="10"/>
  <c r="I299" i="10"/>
  <c r="J298" i="10"/>
  <c r="F298" i="10"/>
  <c r="G297" i="10"/>
  <c r="H296" i="10"/>
  <c r="I295" i="10"/>
  <c r="J294" i="10"/>
  <c r="F294" i="10"/>
  <c r="G293" i="10"/>
  <c r="H292" i="10"/>
  <c r="I291" i="10"/>
  <c r="J290" i="10"/>
  <c r="F290" i="10"/>
  <c r="H288" i="10"/>
  <c r="I287" i="10"/>
  <c r="J286" i="10"/>
  <c r="F286" i="10"/>
  <c r="G285" i="10"/>
  <c r="H284" i="10"/>
  <c r="I283" i="10"/>
  <c r="J282" i="10"/>
  <c r="F282" i="10"/>
  <c r="G281" i="10"/>
  <c r="H280" i="10"/>
  <c r="I279" i="10"/>
  <c r="J278" i="10"/>
  <c r="F278" i="10"/>
  <c r="G277" i="10"/>
  <c r="H276" i="10"/>
  <c r="I275" i="10"/>
  <c r="J274" i="10"/>
  <c r="F274" i="10"/>
  <c r="H272" i="10"/>
  <c r="I271" i="10"/>
  <c r="J270" i="10"/>
  <c r="F270" i="10"/>
  <c r="G269" i="10"/>
  <c r="H268" i="10"/>
  <c r="I267" i="10"/>
  <c r="J266" i="10"/>
  <c r="F266" i="10"/>
  <c r="G265" i="10"/>
  <c r="H264" i="10"/>
  <c r="I263" i="10"/>
  <c r="J262" i="10"/>
  <c r="F262" i="10"/>
  <c r="G261" i="10"/>
  <c r="H260" i="10"/>
  <c r="I259" i="10"/>
  <c r="J258" i="10"/>
  <c r="F258" i="10"/>
  <c r="H256" i="10"/>
  <c r="I255" i="10"/>
  <c r="J254" i="10"/>
  <c r="F254" i="10"/>
  <c r="G253" i="10"/>
  <c r="H252" i="10"/>
  <c r="I251" i="10"/>
  <c r="J250" i="10"/>
  <c r="F250" i="10"/>
  <c r="G249" i="10"/>
  <c r="H248" i="10"/>
  <c r="I247" i="10"/>
  <c r="J246" i="10"/>
  <c r="F246" i="10"/>
  <c r="G245" i="10"/>
  <c r="H244" i="10"/>
  <c r="I243" i="10"/>
  <c r="J242" i="10"/>
  <c r="F242" i="10"/>
  <c r="H240" i="10"/>
  <c r="I239" i="10"/>
  <c r="J238" i="10"/>
  <c r="F238" i="10"/>
  <c r="G237" i="10"/>
  <c r="I235" i="10"/>
  <c r="J234" i="10"/>
  <c r="G233" i="10"/>
  <c r="I231" i="10"/>
  <c r="J230" i="10"/>
  <c r="F230" i="10"/>
  <c r="G229" i="10"/>
  <c r="H228" i="10"/>
  <c r="I227" i="10"/>
  <c r="J226" i="10"/>
  <c r="F226" i="10"/>
  <c r="H224" i="10"/>
  <c r="I223" i="10"/>
  <c r="J222" i="10"/>
  <c r="G221" i="10"/>
  <c r="I219" i="10"/>
  <c r="J218" i="10"/>
  <c r="F218" i="10"/>
  <c r="G217" i="10"/>
  <c r="H216" i="10"/>
  <c r="I215" i="10"/>
  <c r="J214" i="10"/>
  <c r="G213" i="10"/>
  <c r="I211" i="10"/>
  <c r="J210" i="10"/>
  <c r="F210" i="10"/>
  <c r="H208" i="10"/>
  <c r="I207" i="10"/>
  <c r="J206" i="10"/>
  <c r="F206" i="10"/>
  <c r="G205" i="10"/>
  <c r="H204" i="10"/>
  <c r="I203" i="10"/>
  <c r="J202" i="10"/>
  <c r="F202" i="10"/>
  <c r="G201" i="10"/>
  <c r="H200" i="10"/>
  <c r="I199" i="10"/>
  <c r="J198" i="10"/>
  <c r="F198" i="10"/>
  <c r="G197" i="10"/>
  <c r="H196" i="10"/>
  <c r="I195" i="10"/>
  <c r="J194" i="10"/>
  <c r="F194" i="10"/>
  <c r="H192" i="10"/>
  <c r="I191" i="10"/>
  <c r="J190" i="10"/>
  <c r="F190" i="10"/>
  <c r="G189" i="10"/>
  <c r="H188" i="10"/>
  <c r="I187" i="10"/>
  <c r="J186" i="10"/>
  <c r="F186" i="10"/>
  <c r="G185" i="10"/>
  <c r="H184" i="10"/>
  <c r="I183" i="10"/>
  <c r="J182" i="10"/>
  <c r="F182" i="10"/>
  <c r="G870" i="10"/>
  <c r="G862" i="10"/>
  <c r="G854" i="10"/>
  <c r="G846" i="10"/>
  <c r="G840" i="10"/>
  <c r="G832" i="10"/>
  <c r="G824" i="10"/>
  <c r="G818" i="10"/>
  <c r="G814" i="10"/>
  <c r="G808" i="10"/>
  <c r="G802" i="10"/>
  <c r="G796" i="10"/>
  <c r="G789" i="10"/>
  <c r="G786" i="10"/>
  <c r="G780" i="10"/>
  <c r="G773" i="10"/>
  <c r="G766" i="10"/>
  <c r="G760" i="10"/>
  <c r="G757" i="10"/>
  <c r="G750" i="10"/>
  <c r="G744" i="10"/>
  <c r="G738" i="10"/>
  <c r="G732" i="10"/>
  <c r="G725" i="10"/>
  <c r="G718" i="10"/>
  <c r="G712" i="10"/>
  <c r="G709" i="10"/>
  <c r="G702" i="10"/>
  <c r="G696" i="10"/>
  <c r="G690" i="10"/>
  <c r="G682" i="10"/>
  <c r="G676" i="10"/>
  <c r="G672" i="10"/>
  <c r="G666" i="10"/>
  <c r="G660" i="10"/>
  <c r="G653" i="10"/>
  <c r="G637" i="10"/>
  <c r="F871" i="10"/>
  <c r="F839" i="10"/>
  <c r="F819" i="10"/>
  <c r="F811" i="10"/>
  <c r="F803" i="10"/>
  <c r="F795" i="10"/>
  <c r="F787" i="10"/>
  <c r="F783" i="10"/>
  <c r="F775" i="10"/>
  <c r="F765" i="10"/>
  <c r="F757" i="10"/>
  <c r="F741" i="10"/>
  <c r="F725" i="10"/>
  <c r="F709" i="10"/>
  <c r="F701" i="10"/>
  <c r="G606" i="10"/>
  <c r="G589" i="10"/>
  <c r="G572" i="10"/>
  <c r="G542" i="10"/>
  <c r="G525" i="10"/>
  <c r="G504" i="10"/>
  <c r="G482" i="10"/>
  <c r="G461" i="10"/>
  <c r="G440" i="10"/>
  <c r="H866" i="10"/>
  <c r="H834" i="10"/>
  <c r="H802" i="10"/>
  <c r="H786" i="10"/>
  <c r="H754" i="10"/>
  <c r="H722" i="10"/>
  <c r="H706" i="10"/>
  <c r="F619" i="10"/>
  <c r="F603" i="10"/>
  <c r="F587" i="10"/>
  <c r="F571" i="10"/>
  <c r="F555" i="10"/>
  <c r="F539" i="10"/>
  <c r="G438" i="10"/>
  <c r="G332" i="10"/>
  <c r="G872" i="10"/>
  <c r="G868" i="10"/>
  <c r="G864" i="10"/>
  <c r="G860" i="10"/>
  <c r="G856" i="10"/>
  <c r="G852" i="10"/>
  <c r="G848" i="10"/>
  <c r="G845" i="10"/>
  <c r="G842" i="10"/>
  <c r="G838" i="10"/>
  <c r="G834" i="10"/>
  <c r="G830" i="10"/>
  <c r="G826" i="10"/>
  <c r="G822" i="10"/>
  <c r="G820" i="10"/>
  <c r="G816" i="10"/>
  <c r="G813" i="10"/>
  <c r="G810" i="10"/>
  <c r="G806" i="10"/>
  <c r="G804" i="10"/>
  <c r="G800" i="10"/>
  <c r="G797" i="10"/>
  <c r="G794" i="10"/>
  <c r="G790" i="10"/>
  <c r="G788" i="10"/>
  <c r="G784" i="10"/>
  <c r="G781" i="10"/>
  <c r="G778" i="10"/>
  <c r="G774" i="10"/>
  <c r="G772" i="10"/>
  <c r="G768" i="10"/>
  <c r="G765" i="10"/>
  <c r="G762" i="10"/>
  <c r="G758" i="10"/>
  <c r="G756" i="10"/>
  <c r="G752" i="10"/>
  <c r="G749" i="10"/>
  <c r="G746" i="10"/>
  <c r="G742" i="10"/>
  <c r="G740" i="10"/>
  <c r="G736" i="10"/>
  <c r="G733" i="10"/>
  <c r="G730" i="10"/>
  <c r="G726" i="10"/>
  <c r="G724" i="10"/>
  <c r="G720" i="10"/>
  <c r="G717" i="10"/>
  <c r="G714" i="10"/>
  <c r="G710" i="10"/>
  <c r="G708" i="10"/>
  <c r="G704" i="10"/>
  <c r="G701" i="10"/>
  <c r="G698" i="10"/>
  <c r="G694" i="10"/>
  <c r="G692" i="10"/>
  <c r="G688" i="10"/>
  <c r="G685" i="10"/>
  <c r="G680" i="10"/>
  <c r="G677" i="10"/>
  <c r="G674" i="10"/>
  <c r="G670" i="10"/>
  <c r="G668" i="10"/>
  <c r="G664" i="10"/>
  <c r="G661" i="10"/>
  <c r="G658" i="10"/>
  <c r="G654" i="10"/>
  <c r="G646" i="10"/>
  <c r="G644" i="10"/>
  <c r="F863" i="10"/>
  <c r="F847" i="10"/>
  <c r="F831" i="10"/>
  <c r="F821" i="10"/>
  <c r="F817" i="10"/>
  <c r="F813" i="10"/>
  <c r="F809" i="10"/>
  <c r="F805" i="10"/>
  <c r="F801" i="10"/>
  <c r="F797" i="10"/>
  <c r="F793" i="10"/>
  <c r="F789" i="10"/>
  <c r="F785" i="10"/>
  <c r="F781" i="10"/>
  <c r="F777" i="10"/>
  <c r="F773" i="10"/>
  <c r="F769" i="10"/>
  <c r="F761" i="10"/>
  <c r="F753" i="10"/>
  <c r="F745" i="10"/>
  <c r="F737" i="10"/>
  <c r="F729" i="10"/>
  <c r="F721" i="10"/>
  <c r="F713" i="10"/>
  <c r="F705" i="10"/>
  <c r="G605" i="10"/>
  <c r="G573" i="10"/>
  <c r="G541" i="10"/>
  <c r="G518" i="10"/>
  <c r="G509" i="10"/>
  <c r="G498" i="10"/>
  <c r="G488" i="10"/>
  <c r="G477" i="10"/>
  <c r="G466" i="10"/>
  <c r="G456" i="10"/>
  <c r="G445" i="10"/>
  <c r="H858" i="10"/>
  <c r="H842" i="10"/>
  <c r="H826" i="10"/>
  <c r="H810" i="10"/>
  <c r="H794" i="10"/>
  <c r="H778" i="10"/>
  <c r="H762" i="10"/>
  <c r="H746" i="10"/>
  <c r="H730" i="10"/>
  <c r="H714" i="10"/>
  <c r="F631" i="10"/>
  <c r="F623" i="10"/>
  <c r="F615" i="10"/>
  <c r="F607" i="10"/>
  <c r="F599" i="10"/>
  <c r="F591" i="10"/>
  <c r="F583" i="10"/>
  <c r="F575" i="10"/>
  <c r="F567" i="10"/>
  <c r="F559" i="10"/>
  <c r="F551" i="10"/>
  <c r="F543" i="10"/>
  <c r="F535" i="10"/>
  <c r="F527" i="10"/>
  <c r="F519" i="10"/>
  <c r="G430" i="10"/>
  <c r="G422" i="10"/>
  <c r="G418" i="10"/>
  <c r="G416" i="10"/>
  <c r="G412" i="10"/>
  <c r="G408" i="10"/>
  <c r="G404" i="10"/>
  <c r="G401" i="10"/>
  <c r="G398" i="10"/>
  <c r="G394" i="10"/>
  <c r="G390" i="10"/>
  <c r="G386" i="10"/>
  <c r="G384" i="10"/>
  <c r="G380" i="10"/>
  <c r="G376" i="10"/>
  <c r="G372" i="10"/>
  <c r="G369" i="10"/>
  <c r="G366" i="10"/>
  <c r="G362" i="10"/>
  <c r="G358" i="10"/>
  <c r="G354" i="10"/>
  <c r="G352" i="10"/>
  <c r="G348" i="10"/>
  <c r="G344" i="10"/>
  <c r="G340" i="10"/>
  <c r="G337" i="10"/>
  <c r="G334" i="10"/>
  <c r="G330" i="10"/>
  <c r="G326" i="10"/>
  <c r="G322" i="10"/>
  <c r="G320" i="10"/>
  <c r="G316" i="10"/>
  <c r="G312" i="10"/>
  <c r="G308" i="10"/>
  <c r="G305" i="10"/>
  <c r="G302" i="10"/>
  <c r="G298" i="10"/>
  <c r="G294" i="10"/>
  <c r="G290" i="10"/>
  <c r="G288" i="10"/>
  <c r="G284" i="10"/>
  <c r="G280" i="10"/>
  <c r="G276" i="10"/>
  <c r="G273" i="10"/>
  <c r="G270" i="10"/>
  <c r="G266" i="10"/>
  <c r="G262" i="10"/>
  <c r="G258" i="10"/>
  <c r="G256" i="10"/>
  <c r="G252" i="10"/>
  <c r="G248" i="10"/>
  <c r="G244" i="10"/>
  <c r="G241" i="10"/>
  <c r="G238" i="10"/>
  <c r="G234" i="10"/>
  <c r="G230" i="10"/>
  <c r="G226" i="10"/>
  <c r="G224" i="10"/>
  <c r="G220" i="10"/>
  <c r="G216" i="10"/>
  <c r="G212" i="10"/>
  <c r="G209" i="10"/>
  <c r="G206" i="10"/>
  <c r="G202" i="10"/>
  <c r="G198" i="10"/>
  <c r="G194" i="10"/>
  <c r="G192" i="10"/>
  <c r="G188" i="10"/>
  <c r="G184" i="10"/>
  <c r="H509" i="10"/>
  <c r="H432" i="10"/>
  <c r="H418" i="10"/>
  <c r="H410" i="10"/>
  <c r="H402" i="10"/>
  <c r="H394" i="10"/>
  <c r="H386" i="10"/>
  <c r="H378" i="10"/>
  <c r="H370" i="10"/>
  <c r="H362" i="10"/>
  <c r="H354" i="10"/>
  <c r="H346" i="10"/>
  <c r="H338" i="10"/>
  <c r="H330" i="10"/>
  <c r="H322" i="10"/>
  <c r="H314" i="10"/>
  <c r="H306" i="10"/>
  <c r="H298" i="10"/>
  <c r="H290" i="10"/>
  <c r="H282" i="10"/>
  <c r="H274" i="10"/>
  <c r="H266" i="10"/>
  <c r="H258" i="10"/>
  <c r="H250" i="10"/>
  <c r="H242" i="10"/>
  <c r="F236" i="10"/>
  <c r="H234" i="10"/>
  <c r="H230" i="10"/>
  <c r="H226" i="10"/>
  <c r="H222" i="10"/>
  <c r="H218" i="10"/>
  <c r="H214" i="10"/>
  <c r="H210" i="10"/>
  <c r="F200" i="10"/>
  <c r="H182" i="10"/>
  <c r="H435" i="10"/>
  <c r="F431" i="10"/>
  <c r="F429" i="10"/>
  <c r="F427" i="10"/>
  <c r="F425" i="10"/>
  <c r="F423" i="10"/>
  <c r="F421" i="10"/>
  <c r="F419" i="10"/>
  <c r="F417" i="10"/>
  <c r="F415" i="10"/>
  <c r="F413" i="10"/>
  <c r="F411" i="10"/>
  <c r="F409" i="10"/>
  <c r="F407" i="10"/>
  <c r="F405" i="10"/>
  <c r="F403" i="10"/>
  <c r="F401" i="10"/>
  <c r="F399" i="10"/>
  <c r="F397" i="10"/>
  <c r="F395" i="10"/>
  <c r="F393" i="10"/>
  <c r="F391" i="10"/>
  <c r="F389" i="10"/>
  <c r="F387" i="10"/>
  <c r="F385" i="10"/>
  <c r="F383" i="10"/>
  <c r="F381" i="10"/>
  <c r="F379" i="10"/>
  <c r="F377" i="10"/>
  <c r="F375" i="10"/>
  <c r="F373" i="10"/>
  <c r="F371" i="10"/>
  <c r="F369" i="10"/>
  <c r="F367" i="10"/>
  <c r="F365" i="10"/>
  <c r="F363" i="10"/>
  <c r="F361" i="10"/>
  <c r="F359" i="10"/>
  <c r="F357" i="10"/>
  <c r="F355" i="10"/>
  <c r="F353" i="10"/>
  <c r="F351" i="10"/>
  <c r="F349" i="10"/>
  <c r="F347" i="10"/>
  <c r="F345" i="10"/>
  <c r="F343" i="10"/>
  <c r="F341" i="10"/>
  <c r="F339" i="10"/>
  <c r="F337" i="10"/>
  <c r="F335" i="10"/>
  <c r="F333" i="10"/>
  <c r="F331" i="10"/>
  <c r="F329" i="10"/>
  <c r="F327" i="10"/>
  <c r="F325" i="10"/>
  <c r="F323" i="10"/>
  <c r="F321" i="10"/>
  <c r="F319" i="10"/>
  <c r="F317" i="10"/>
  <c r="F315" i="10"/>
  <c r="F313" i="10"/>
  <c r="F311" i="10"/>
  <c r="F309" i="10"/>
  <c r="F307" i="10"/>
  <c r="F305" i="10"/>
  <c r="F303" i="10"/>
  <c r="F301" i="10"/>
  <c r="F299" i="10"/>
  <c r="F297" i="10"/>
  <c r="F295" i="10"/>
  <c r="F293" i="10"/>
  <c r="F291" i="10"/>
  <c r="F289" i="10"/>
  <c r="F287" i="10"/>
  <c r="F285" i="10"/>
  <c r="F283" i="10"/>
  <c r="F281" i="10"/>
  <c r="F279" i="10"/>
  <c r="F277" i="10"/>
  <c r="F275" i="10"/>
  <c r="F273" i="10"/>
  <c r="F271" i="10"/>
  <c r="F269" i="10"/>
  <c r="F267" i="10"/>
  <c r="F265" i="10"/>
  <c r="F263" i="10"/>
  <c r="F261" i="10"/>
  <c r="F259" i="10"/>
  <c r="F257" i="10"/>
  <c r="F255" i="10"/>
  <c r="F253" i="10"/>
  <c r="F251" i="10"/>
  <c r="F249" i="10"/>
  <c r="F247" i="10"/>
  <c r="F245" i="10"/>
  <c r="F243" i="10"/>
  <c r="F241" i="10"/>
  <c r="F239" i="10"/>
  <c r="H237" i="10"/>
  <c r="H235" i="10"/>
  <c r="F233" i="10"/>
  <c r="F231" i="10"/>
  <c r="F229" i="10"/>
  <c r="F227" i="10"/>
  <c r="H225" i="10"/>
  <c r="H223" i="10"/>
  <c r="F221" i="10"/>
  <c r="F219" i="10"/>
  <c r="F217" i="10"/>
  <c r="F215" i="10"/>
  <c r="F213" i="10"/>
  <c r="F211" i="10"/>
  <c r="F209" i="10"/>
  <c r="F207" i="10"/>
  <c r="H205" i="10"/>
  <c r="F203" i="10"/>
  <c r="F201" i="10"/>
  <c r="H199" i="10"/>
  <c r="F197" i="10"/>
  <c r="H195" i="10"/>
  <c r="H193" i="10"/>
  <c r="F191" i="10"/>
  <c r="F189" i="10"/>
  <c r="H187" i="10"/>
  <c r="H185" i="10"/>
  <c r="H183" i="10"/>
  <c r="H1321" i="10"/>
  <c r="H870" i="10"/>
  <c r="H862" i="10"/>
  <c r="H854" i="10"/>
  <c r="H846" i="10"/>
  <c r="H838" i="10"/>
  <c r="H830" i="10"/>
  <c r="H822" i="10"/>
  <c r="H814" i="10"/>
  <c r="H806" i="10"/>
  <c r="H798" i="10"/>
  <c r="H790" i="10"/>
  <c r="H782" i="10"/>
  <c r="H774" i="10"/>
  <c r="H766" i="10"/>
  <c r="H758" i="10"/>
  <c r="H750" i="10"/>
  <c r="H742" i="10"/>
  <c r="H734" i="10"/>
  <c r="H726" i="10"/>
  <c r="H718" i="10"/>
  <c r="H710" i="10"/>
  <c r="H702" i="10"/>
  <c r="F696" i="10"/>
  <c r="F692" i="10"/>
  <c r="F688" i="10"/>
  <c r="F684" i="10"/>
  <c r="F680" i="10"/>
  <c r="F676" i="10"/>
  <c r="F672" i="10"/>
  <c r="F668" i="10"/>
  <c r="F664" i="10"/>
  <c r="F660" i="10"/>
  <c r="F656" i="10"/>
  <c r="F467" i="10"/>
  <c r="F463" i="10"/>
  <c r="F461" i="10"/>
  <c r="F459" i="10"/>
  <c r="F457" i="10"/>
  <c r="F455" i="10"/>
  <c r="F453" i="10"/>
  <c r="F451" i="10"/>
  <c r="F449" i="10"/>
  <c r="F447" i="10"/>
  <c r="F445" i="10"/>
  <c r="F443" i="10"/>
  <c r="F441" i="10"/>
  <c r="F439" i="10"/>
  <c r="F437" i="10"/>
  <c r="F435" i="10"/>
  <c r="F433" i="10"/>
  <c r="J872" i="10"/>
  <c r="I869" i="10"/>
  <c r="J868" i="10"/>
  <c r="I865" i="10"/>
  <c r="J864" i="10"/>
  <c r="I861" i="10"/>
  <c r="J860" i="10"/>
  <c r="I857" i="10"/>
  <c r="J856" i="10"/>
  <c r="I853" i="10"/>
  <c r="J852" i="10"/>
  <c r="I849" i="10"/>
  <c r="J848" i="10"/>
  <c r="I845" i="10"/>
  <c r="J844" i="10"/>
  <c r="I841" i="10"/>
  <c r="J840" i="10"/>
  <c r="I837" i="10"/>
  <c r="J836" i="10"/>
  <c r="I833" i="10"/>
  <c r="J832" i="10"/>
  <c r="I829" i="10"/>
  <c r="J828" i="10"/>
  <c r="I825" i="10"/>
  <c r="J824" i="10"/>
  <c r="I821" i="10"/>
  <c r="J820" i="10"/>
  <c r="I817" i="10"/>
  <c r="J816" i="10"/>
  <c r="I813" i="10"/>
  <c r="J812" i="10"/>
  <c r="I809" i="10"/>
  <c r="J808" i="10"/>
  <c r="I805" i="10"/>
  <c r="J804" i="10"/>
  <c r="I801" i="10"/>
  <c r="J800" i="10"/>
  <c r="I797" i="10"/>
  <c r="J796" i="10"/>
  <c r="I793" i="10"/>
  <c r="J792" i="10"/>
  <c r="I789" i="10"/>
  <c r="J788" i="10"/>
  <c r="I785" i="10"/>
  <c r="J784" i="10"/>
  <c r="I781" i="10"/>
  <c r="J780" i="10"/>
  <c r="I777" i="10"/>
  <c r="J776" i="10"/>
  <c r="I773" i="10"/>
  <c r="J772" i="10"/>
  <c r="I769" i="10"/>
  <c r="J768" i="10"/>
  <c r="I765" i="10"/>
  <c r="J764" i="10"/>
  <c r="I761" i="10"/>
  <c r="J760" i="10"/>
  <c r="I757" i="10"/>
  <c r="J756" i="10"/>
  <c r="I753" i="10"/>
  <c r="J752" i="10"/>
  <c r="I749" i="10"/>
  <c r="J748" i="10"/>
  <c r="I745" i="10"/>
  <c r="J744" i="10"/>
  <c r="I741" i="10"/>
  <c r="J740" i="10"/>
  <c r="I737" i="10"/>
  <c r="J736" i="10"/>
  <c r="I733" i="10"/>
  <c r="J732" i="10"/>
  <c r="I729" i="10"/>
  <c r="J728" i="10"/>
  <c r="I725" i="10"/>
  <c r="J724" i="10"/>
  <c r="I721" i="10"/>
  <c r="J720" i="10"/>
  <c r="I717" i="10"/>
  <c r="J716" i="10"/>
  <c r="I713" i="10"/>
  <c r="J712" i="10"/>
  <c r="I709" i="10"/>
  <c r="J708" i="10"/>
  <c r="I705" i="10"/>
  <c r="J704" i="10"/>
  <c r="I701" i="10"/>
  <c r="J700" i="10"/>
  <c r="I697" i="10"/>
  <c r="J696" i="10"/>
  <c r="I693" i="10"/>
  <c r="J692" i="10"/>
  <c r="I689" i="10"/>
  <c r="J688" i="10"/>
  <c r="I685" i="10"/>
  <c r="J684" i="10"/>
  <c r="I681" i="10"/>
  <c r="J680" i="10"/>
  <c r="I677" i="10"/>
  <c r="J676" i="10"/>
  <c r="I673" i="10"/>
  <c r="J672" i="10"/>
  <c r="I669" i="10"/>
  <c r="J668" i="10"/>
  <c r="I665" i="10"/>
  <c r="J664" i="10"/>
  <c r="I661" i="10"/>
  <c r="J660" i="10"/>
  <c r="I657" i="10"/>
  <c r="J656" i="10"/>
  <c r="I653" i="10"/>
  <c r="J652" i="10"/>
  <c r="I649" i="10"/>
  <c r="J648" i="10"/>
  <c r="I645" i="10"/>
  <c r="J644" i="10"/>
  <c r="I641" i="10"/>
  <c r="J640" i="10"/>
  <c r="I637" i="10"/>
  <c r="J636" i="10"/>
  <c r="I633" i="10"/>
  <c r="J632" i="10"/>
  <c r="I629" i="10"/>
  <c r="J628" i="10"/>
  <c r="I625" i="10"/>
  <c r="J624" i="10"/>
  <c r="I621" i="10"/>
  <c r="J620" i="10"/>
  <c r="I617" i="10"/>
  <c r="J616" i="10"/>
  <c r="I613" i="10"/>
  <c r="J612" i="10"/>
  <c r="I609" i="10"/>
  <c r="J608" i="10"/>
  <c r="I605" i="10"/>
  <c r="J604" i="10"/>
  <c r="I601" i="10"/>
  <c r="J600" i="10"/>
  <c r="I597" i="10"/>
  <c r="J596" i="10"/>
  <c r="I593" i="10"/>
  <c r="J592" i="10"/>
  <c r="I589" i="10"/>
  <c r="J588" i="10"/>
  <c r="I585" i="10"/>
  <c r="J584" i="10"/>
  <c r="I581" i="10"/>
  <c r="J580" i="10"/>
  <c r="I577" i="10"/>
  <c r="J576" i="10"/>
  <c r="I573" i="10"/>
  <c r="J572" i="10"/>
  <c r="I569" i="10"/>
  <c r="J568" i="10"/>
  <c r="I565" i="10"/>
  <c r="J564" i="10"/>
  <c r="I561" i="10"/>
  <c r="J560" i="10"/>
  <c r="I557" i="10"/>
  <c r="J556" i="10"/>
  <c r="I553" i="10"/>
  <c r="J552" i="10"/>
  <c r="I549" i="10"/>
  <c r="J548" i="10"/>
  <c r="I545" i="10"/>
  <c r="J544" i="10"/>
  <c r="I541" i="10"/>
  <c r="J540" i="10"/>
  <c r="I537" i="10"/>
  <c r="J536" i="10"/>
  <c r="I533" i="10"/>
  <c r="J532" i="10"/>
  <c r="I529" i="10"/>
  <c r="J528" i="10"/>
  <c r="I525" i="10"/>
  <c r="J524" i="10"/>
  <c r="I521" i="10"/>
  <c r="J520" i="10"/>
  <c r="I517" i="10"/>
  <c r="J516" i="10"/>
  <c r="I513" i="10"/>
  <c r="J512" i="10"/>
  <c r="I509" i="10"/>
  <c r="J508" i="10"/>
  <c r="I505" i="10"/>
  <c r="J504" i="10"/>
  <c r="I501" i="10"/>
  <c r="J500" i="10"/>
  <c r="I497" i="10"/>
  <c r="J496" i="10"/>
  <c r="I493" i="10"/>
  <c r="J492" i="10"/>
  <c r="I489" i="10"/>
  <c r="J488" i="10"/>
  <c r="I485" i="10"/>
  <c r="J484" i="10"/>
  <c r="I481" i="10"/>
  <c r="J480" i="10"/>
  <c r="I477" i="10"/>
  <c r="J476" i="10"/>
  <c r="I473" i="10"/>
  <c r="J472" i="10"/>
  <c r="I469" i="10"/>
  <c r="J468" i="10"/>
  <c r="I465" i="10"/>
  <c r="J464" i="10"/>
  <c r="I461" i="10"/>
  <c r="J460" i="10"/>
  <c r="I457" i="10"/>
  <c r="J456" i="10"/>
  <c r="I453" i="10"/>
  <c r="J452" i="10"/>
  <c r="I449" i="10"/>
  <c r="J448" i="10"/>
  <c r="I445" i="10"/>
  <c r="J444" i="10"/>
  <c r="I441" i="10"/>
  <c r="J440" i="10"/>
  <c r="I437" i="10"/>
  <c r="J436" i="10"/>
  <c r="I433" i="10"/>
  <c r="J432" i="10"/>
  <c r="G431" i="10"/>
  <c r="I429" i="10"/>
  <c r="J428" i="10"/>
  <c r="G427" i="10"/>
  <c r="I425" i="10"/>
  <c r="J424" i="10"/>
  <c r="G423" i="10"/>
  <c r="I421" i="10"/>
  <c r="J420" i="10"/>
  <c r="F420" i="10"/>
  <c r="G419" i="10"/>
  <c r="I417" i="10"/>
  <c r="J416" i="10"/>
  <c r="F416" i="10"/>
  <c r="G415" i="10"/>
  <c r="I413" i="10"/>
  <c r="J412" i="10"/>
  <c r="F412" i="10"/>
  <c r="G411" i="10"/>
  <c r="I409" i="10"/>
  <c r="J408" i="10"/>
  <c r="F408" i="10"/>
  <c r="G407" i="10"/>
  <c r="I405" i="10"/>
  <c r="J404" i="10"/>
  <c r="F404" i="10"/>
  <c r="G403" i="10"/>
  <c r="I401" i="10"/>
  <c r="J400" i="10"/>
  <c r="F400" i="10"/>
  <c r="G399" i="10"/>
  <c r="I397" i="10"/>
  <c r="J396" i="10"/>
  <c r="F396" i="10"/>
  <c r="G395" i="10"/>
  <c r="I393" i="10"/>
  <c r="J392" i="10"/>
  <c r="F392" i="10"/>
  <c r="G391" i="10"/>
  <c r="I389" i="10"/>
  <c r="J388" i="10"/>
  <c r="F388" i="10"/>
  <c r="G387" i="10"/>
  <c r="I385" i="10"/>
  <c r="J384" i="10"/>
  <c r="F384" i="10"/>
  <c r="G383" i="10"/>
  <c r="I381" i="10"/>
  <c r="J380" i="10"/>
  <c r="F380" i="10"/>
  <c r="G379" i="10"/>
  <c r="I377" i="10"/>
  <c r="J376" i="10"/>
  <c r="F376" i="10"/>
  <c r="G375" i="10"/>
  <c r="I373" i="10"/>
  <c r="J372" i="10"/>
  <c r="F372" i="10"/>
  <c r="G371" i="10"/>
  <c r="I369" i="10"/>
  <c r="J368" i="10"/>
  <c r="F368" i="10"/>
  <c r="G367" i="10"/>
  <c r="I365" i="10"/>
  <c r="J364" i="10"/>
  <c r="F364" i="10"/>
  <c r="G363" i="10"/>
  <c r="I361" i="10"/>
  <c r="J360" i="10"/>
  <c r="F360" i="10"/>
  <c r="G359" i="10"/>
  <c r="I357" i="10"/>
  <c r="J356" i="10"/>
  <c r="F356" i="10"/>
  <c r="G355" i="10"/>
  <c r="I353" i="10"/>
  <c r="J352" i="10"/>
  <c r="F352" i="10"/>
  <c r="G351" i="10"/>
  <c r="I349" i="10"/>
  <c r="J348" i="10"/>
  <c r="F348" i="10"/>
  <c r="G347" i="10"/>
  <c r="I345" i="10"/>
  <c r="J344" i="10"/>
  <c r="F344" i="10"/>
  <c r="G343" i="10"/>
  <c r="I341" i="10"/>
  <c r="J340" i="10"/>
  <c r="F340" i="10"/>
  <c r="G339" i="10"/>
  <c r="I337" i="10"/>
  <c r="J336" i="10"/>
  <c r="F336" i="10"/>
  <c r="G335" i="10"/>
  <c r="I333" i="10"/>
  <c r="J332" i="10"/>
  <c r="F332" i="10"/>
  <c r="G331" i="10"/>
  <c r="I329" i="10"/>
  <c r="J328" i="10"/>
  <c r="F328" i="10"/>
  <c r="G327" i="10"/>
  <c r="I325" i="10"/>
  <c r="J324" i="10"/>
  <c r="F324" i="10"/>
  <c r="G323" i="10"/>
  <c r="I321" i="10"/>
  <c r="J320" i="10"/>
  <c r="F320" i="10"/>
  <c r="G319" i="10"/>
  <c r="I317" i="10"/>
  <c r="J316" i="10"/>
  <c r="F316" i="10"/>
  <c r="G315" i="10"/>
  <c r="I313" i="10"/>
  <c r="J312" i="10"/>
  <c r="F312" i="10"/>
  <c r="G311" i="10"/>
  <c r="I309" i="10"/>
  <c r="J308" i="10"/>
  <c r="F308" i="10"/>
  <c r="G307" i="10"/>
  <c r="I305" i="10"/>
  <c r="J304" i="10"/>
  <c r="F304" i="10"/>
  <c r="G303" i="10"/>
  <c r="I301" i="10"/>
  <c r="J300" i="10"/>
  <c r="F300" i="10"/>
  <c r="G299" i="10"/>
  <c r="I297" i="10"/>
  <c r="J296" i="10"/>
  <c r="F296" i="10"/>
  <c r="G295" i="10"/>
  <c r="I293" i="10"/>
  <c r="J292" i="10"/>
  <c r="F292" i="10"/>
  <c r="G291" i="10"/>
  <c r="I289" i="10"/>
  <c r="J288" i="10"/>
  <c r="F288" i="10"/>
  <c r="G287" i="10"/>
  <c r="I285" i="10"/>
  <c r="J284" i="10"/>
  <c r="F284" i="10"/>
  <c r="G283" i="10"/>
  <c r="I281" i="10"/>
  <c r="J280" i="10"/>
  <c r="F280" i="10"/>
  <c r="G279" i="10"/>
  <c r="I277" i="10"/>
  <c r="J276" i="10"/>
  <c r="F276" i="10"/>
  <c r="G275" i="10"/>
  <c r="I273" i="10"/>
  <c r="J272" i="10"/>
  <c r="F272" i="10"/>
  <c r="G271" i="10"/>
  <c r="I269" i="10"/>
  <c r="J268" i="10"/>
  <c r="F268" i="10"/>
  <c r="G267" i="10"/>
  <c r="I265" i="10"/>
  <c r="J264" i="10"/>
  <c r="F264" i="10"/>
  <c r="G263" i="10"/>
  <c r="I261" i="10"/>
  <c r="J260" i="10"/>
  <c r="F260" i="10"/>
  <c r="G259" i="10"/>
  <c r="I257" i="10"/>
  <c r="J256" i="10"/>
  <c r="F256" i="10"/>
  <c r="G255" i="10"/>
  <c r="I253" i="10"/>
  <c r="J252" i="10"/>
  <c r="F252" i="10"/>
  <c r="G251" i="10"/>
  <c r="I249" i="10"/>
  <c r="J248" i="10"/>
  <c r="F248" i="10"/>
  <c r="G247" i="10"/>
  <c r="I245" i="10"/>
  <c r="J244" i="10"/>
  <c r="F244" i="10"/>
  <c r="G243" i="10"/>
  <c r="I241" i="10"/>
  <c r="J240" i="10"/>
  <c r="F240" i="10"/>
  <c r="G239" i="10"/>
  <c r="H238" i="10"/>
  <c r="I237" i="10"/>
  <c r="J236" i="10"/>
  <c r="G235" i="10"/>
  <c r="I233" i="10"/>
  <c r="J232" i="10"/>
  <c r="F232" i="10"/>
  <c r="G231" i="10"/>
  <c r="I229" i="10"/>
  <c r="J228" i="10"/>
  <c r="G227" i="10"/>
  <c r="I225" i="10"/>
  <c r="J224" i="10"/>
  <c r="F224" i="10"/>
  <c r="G223" i="10"/>
  <c r="I221" i="10"/>
  <c r="J220" i="10"/>
  <c r="F220" i="10"/>
  <c r="G219" i="10"/>
  <c r="I217" i="10"/>
  <c r="J216" i="10"/>
  <c r="F216" i="10"/>
  <c r="G215" i="10"/>
  <c r="I213" i="10"/>
  <c r="J212" i="10"/>
  <c r="F212" i="10"/>
  <c r="G211" i="10"/>
  <c r="I209" i="10"/>
  <c r="J208" i="10"/>
  <c r="G207" i="10"/>
  <c r="H206" i="10"/>
  <c r="I205" i="10"/>
  <c r="J204" i="10"/>
  <c r="F204" i="10"/>
  <c r="G203" i="10"/>
  <c r="H202" i="10"/>
  <c r="I201" i="10"/>
  <c r="J200" i="10"/>
  <c r="G199" i="10"/>
  <c r="H198" i="10"/>
  <c r="I197" i="10"/>
  <c r="J196" i="10"/>
  <c r="F196" i="10"/>
  <c r="G195" i="10"/>
  <c r="I193" i="10"/>
  <c r="J192" i="10"/>
  <c r="F192" i="10"/>
  <c r="G191" i="10"/>
  <c r="H190" i="10"/>
  <c r="I189" i="10"/>
  <c r="J188" i="10"/>
  <c r="F188" i="10"/>
  <c r="G187" i="10"/>
  <c r="H186" i="10"/>
  <c r="I185" i="10"/>
  <c r="J184" i="10"/>
  <c r="F184" i="10"/>
  <c r="G183" i="10"/>
  <c r="F1289" i="10"/>
  <c r="H1289" i="10"/>
  <c r="F1095" i="10"/>
  <c r="H1095" i="10"/>
  <c r="H965" i="10"/>
  <c r="F965" i="10"/>
  <c r="H919" i="10"/>
  <c r="F919" i="10"/>
  <c r="H917" i="10"/>
  <c r="H905" i="10"/>
  <c r="F905" i="10"/>
  <c r="H901" i="10"/>
  <c r="F901" i="10"/>
  <c r="H897" i="10"/>
  <c r="F897" i="10"/>
  <c r="H893" i="10"/>
  <c r="F893" i="10"/>
  <c r="H889" i="10"/>
  <c r="F889" i="10"/>
  <c r="H885" i="10"/>
  <c r="F885" i="10"/>
  <c r="H881" i="10"/>
  <c r="F881" i="10"/>
  <c r="H877" i="10"/>
  <c r="F877" i="10"/>
  <c r="H873" i="10"/>
  <c r="F873" i="10"/>
  <c r="F1069" i="10"/>
  <c r="F1065" i="10"/>
  <c r="F1047" i="10"/>
  <c r="H1029" i="10"/>
  <c r="H985" i="10"/>
  <c r="F921" i="10"/>
  <c r="F899" i="10"/>
  <c r="F891" i="10"/>
  <c r="F883" i="10"/>
  <c r="F875" i="10"/>
  <c r="H1273" i="10"/>
  <c r="H1325" i="10"/>
  <c r="H1297" i="10"/>
  <c r="H1281" i="10"/>
  <c r="H1111" i="10"/>
  <c r="H1068" i="10"/>
  <c r="F1066" i="10"/>
  <c r="H1064" i="10"/>
  <c r="F1062" i="10"/>
  <c r="H1060" i="10"/>
  <c r="F1058" i="10"/>
  <c r="H1056" i="10"/>
  <c r="F1054" i="10"/>
  <c r="H1052" i="10"/>
  <c r="F1050" i="10"/>
  <c r="H1048" i="10"/>
  <c r="F1046" i="10"/>
  <c r="H1044" i="10"/>
  <c r="F1042" i="10"/>
  <c r="H1040" i="10"/>
  <c r="F1038" i="10"/>
  <c r="H1036" i="10"/>
  <c r="F1034" i="10"/>
  <c r="H1032" i="10"/>
  <c r="F1030" i="10"/>
  <c r="H1028" i="10"/>
  <c r="F1026" i="10"/>
  <c r="H1024" i="10"/>
  <c r="F1022" i="10"/>
  <c r="H1020" i="10"/>
  <c r="F1018" i="10"/>
  <c r="H1016" i="10"/>
  <c r="F1014" i="10"/>
  <c r="H1012" i="10"/>
  <c r="F1010" i="10"/>
  <c r="H1008" i="10"/>
  <c r="F1006" i="10"/>
  <c r="H1004" i="10"/>
  <c r="F1002" i="10"/>
  <c r="H1000" i="10"/>
  <c r="F998" i="10"/>
  <c r="H996" i="10"/>
  <c r="F994" i="10"/>
  <c r="H992" i="10"/>
  <c r="F990" i="10"/>
  <c r="H988" i="10"/>
  <c r="F986" i="10"/>
  <c r="H984" i="10"/>
  <c r="F982" i="10"/>
  <c r="H980" i="10"/>
  <c r="F978" i="10"/>
  <c r="H976" i="10"/>
  <c r="F974" i="10"/>
  <c r="H972" i="10"/>
  <c r="F970" i="10"/>
  <c r="H968" i="10"/>
  <c r="F966" i="10"/>
  <c r="H964" i="10"/>
  <c r="F962" i="10"/>
  <c r="H960" i="10"/>
  <c r="F958" i="10"/>
  <c r="H956" i="10"/>
  <c r="F954" i="10"/>
  <c r="H952" i="10"/>
  <c r="F950" i="10"/>
  <c r="H948" i="10"/>
  <c r="F946" i="10"/>
  <c r="H944" i="10"/>
  <c r="F942" i="10"/>
  <c r="H940" i="10"/>
  <c r="F938" i="10"/>
  <c r="H936" i="10"/>
  <c r="F934" i="10"/>
  <c r="H932" i="10"/>
  <c r="F930" i="10"/>
  <c r="H928" i="10"/>
  <c r="F926" i="10"/>
  <c r="H924" i="10"/>
  <c r="F922" i="10"/>
  <c r="H920" i="10"/>
  <c r="F918" i="10"/>
  <c r="H916" i="10"/>
  <c r="F914" i="10"/>
  <c r="H912" i="10"/>
  <c r="F910" i="10"/>
  <c r="H908" i="10"/>
  <c r="F906" i="10"/>
  <c r="H904" i="10"/>
  <c r="F902" i="10"/>
  <c r="H900" i="10"/>
  <c r="F898" i="10"/>
  <c r="H896" i="10"/>
  <c r="F894" i="10"/>
  <c r="H892" i="10"/>
  <c r="F890" i="10"/>
  <c r="H888" i="10"/>
  <c r="F886" i="10"/>
  <c r="H884" i="10"/>
  <c r="F882" i="10"/>
  <c r="H880" i="10"/>
  <c r="F878" i="10"/>
  <c r="H876" i="10"/>
  <c r="F874" i="10"/>
  <c r="H1333" i="10"/>
  <c r="F1333" i="10"/>
  <c r="F1317" i="10"/>
  <c r="H1317" i="10"/>
  <c r="F1305" i="10"/>
  <c r="H1305" i="10"/>
  <c r="F1301" i="10"/>
  <c r="H1301" i="10"/>
  <c r="H1332" i="10"/>
  <c r="H1328" i="10"/>
  <c r="F1326" i="10"/>
  <c r="F1318" i="10"/>
  <c r="F1094" i="10"/>
  <c r="F1090" i="10"/>
  <c r="F1294" i="10"/>
  <c r="F1278" i="10"/>
  <c r="F1110" i="10"/>
  <c r="F1115" i="10"/>
  <c r="H1115" i="10"/>
  <c r="F1107" i="10"/>
  <c r="H1107" i="10"/>
  <c r="F1103" i="10"/>
  <c r="H1103" i="10"/>
  <c r="F1099" i="10"/>
  <c r="H1099" i="10"/>
  <c r="F1087" i="10"/>
  <c r="H1087" i="10"/>
  <c r="F1310" i="10"/>
  <c r="F1302" i="10"/>
  <c r="F1286" i="10"/>
  <c r="H1268" i="10"/>
  <c r="H1264" i="10"/>
  <c r="H1260" i="10"/>
  <c r="H1256" i="10"/>
  <c r="H1252" i="10"/>
  <c r="H1248" i="10"/>
  <c r="H1244" i="10"/>
  <c r="H1240" i="10"/>
  <c r="H1236" i="10"/>
  <c r="H1232" i="10"/>
  <c r="H1228" i="10"/>
  <c r="H1224" i="10"/>
  <c r="H1220" i="10"/>
  <c r="H1216" i="10"/>
  <c r="H1212" i="10"/>
  <c r="H1208" i="10"/>
  <c r="H1204" i="10"/>
  <c r="H1200" i="10"/>
  <c r="H1196" i="10"/>
  <c r="H1192" i="10"/>
  <c r="H1188" i="10"/>
  <c r="H1184" i="10"/>
  <c r="H1180" i="10"/>
  <c r="H1176" i="10"/>
  <c r="H1172" i="10"/>
  <c r="H1168" i="10"/>
  <c r="H1164" i="10"/>
  <c r="H1160" i="10"/>
  <c r="H1156" i="10"/>
  <c r="H1152" i="10"/>
  <c r="H1148" i="10"/>
  <c r="H1144" i="10"/>
  <c r="H1140" i="10"/>
  <c r="H1136" i="10"/>
  <c r="H1132" i="10"/>
  <c r="H1128" i="10"/>
  <c r="H1124" i="10"/>
  <c r="H1120" i="10"/>
  <c r="F1102" i="10"/>
  <c r="F1293" i="10"/>
  <c r="H1293" i="10"/>
  <c r="F1285" i="10"/>
  <c r="H1285" i="10"/>
  <c r="F1277" i="10"/>
  <c r="H1277" i="10"/>
  <c r="F1322" i="10"/>
  <c r="F1314" i="10"/>
  <c r="F1306" i="10"/>
  <c r="F1298" i="10"/>
  <c r="F1290" i="10"/>
  <c r="F1282" i="10"/>
  <c r="F1274" i="10"/>
  <c r="F1114" i="10"/>
  <c r="F1106" i="10"/>
  <c r="F1098" i="10"/>
  <c r="F1086" i="10"/>
  <c r="F1082" i="10"/>
  <c r="F1078" i="10"/>
  <c r="F1074" i="10"/>
  <c r="H35" i="10"/>
  <c r="B160" i="10"/>
  <c r="B157" i="10"/>
  <c r="B155" i="10"/>
  <c r="B153" i="10"/>
  <c r="B151" i="10"/>
  <c r="B149" i="10"/>
  <c r="F1068" i="10"/>
  <c r="F1064" i="10"/>
  <c r="F1060" i="10"/>
  <c r="F1056" i="10"/>
  <c r="F1052" i="10"/>
  <c r="F1048" i="10"/>
  <c r="F1044" i="10"/>
  <c r="F1040" i="10"/>
  <c r="F1036" i="10"/>
  <c r="F1032" i="10"/>
  <c r="F1028" i="10"/>
  <c r="F1024" i="10"/>
  <c r="F1020" i="10"/>
  <c r="F1016" i="10"/>
  <c r="F1012" i="10"/>
  <c r="F1008" i="10"/>
  <c r="F1004" i="10"/>
  <c r="F1000" i="10"/>
  <c r="F996" i="10"/>
  <c r="F992" i="10"/>
  <c r="F988" i="10"/>
  <c r="F984" i="10"/>
  <c r="F980" i="10"/>
  <c r="F976" i="10"/>
  <c r="F972" i="10"/>
  <c r="F968" i="10"/>
  <c r="F964" i="10"/>
  <c r="F960" i="10"/>
  <c r="F956" i="10"/>
  <c r="F952" i="10"/>
  <c r="F948" i="10"/>
  <c r="F944" i="10"/>
  <c r="F940" i="10"/>
  <c r="F936" i="10"/>
  <c r="F932" i="10"/>
  <c r="F928" i="10"/>
  <c r="F924" i="10"/>
  <c r="F920" i="10"/>
  <c r="F916" i="10"/>
  <c r="F912" i="10"/>
  <c r="F908" i="10"/>
  <c r="F904" i="10"/>
  <c r="F900" i="10"/>
  <c r="F896" i="10"/>
  <c r="F892" i="10"/>
  <c r="F888" i="10"/>
  <c r="F884" i="10"/>
  <c r="F880" i="10"/>
  <c r="F876" i="10"/>
  <c r="H1267" i="10"/>
  <c r="F1267" i="10"/>
  <c r="H1199" i="10"/>
  <c r="F1199" i="10"/>
  <c r="H1191" i="10"/>
  <c r="F1191" i="10"/>
  <c r="H1131" i="10"/>
  <c r="F1131" i="10"/>
  <c r="H1123" i="10"/>
  <c r="F1123" i="10"/>
  <c r="F1043" i="10"/>
  <c r="H1043" i="10"/>
  <c r="F991" i="10"/>
  <c r="H991" i="10"/>
  <c r="F987" i="10"/>
  <c r="H987" i="10"/>
  <c r="F979" i="10"/>
  <c r="H979" i="10"/>
  <c r="F923" i="10"/>
  <c r="H923" i="10"/>
  <c r="F915" i="10"/>
  <c r="H915" i="10"/>
  <c r="F1327" i="10"/>
  <c r="H1327" i="10"/>
  <c r="F1299" i="10"/>
  <c r="H1255" i="10"/>
  <c r="F1255" i="10"/>
  <c r="H1227" i="10"/>
  <c r="F1227" i="10"/>
  <c r="H1203" i="10"/>
  <c r="F1203" i="10"/>
  <c r="F1083" i="10"/>
  <c r="F1079" i="10"/>
  <c r="H1079" i="10"/>
  <c r="F1071" i="10"/>
  <c r="H1071" i="10"/>
  <c r="F1023" i="10"/>
  <c r="H1023" i="10"/>
  <c r="F1015" i="10"/>
  <c r="H1015" i="10"/>
  <c r="F967" i="10"/>
  <c r="H967" i="10"/>
  <c r="F963" i="10"/>
  <c r="H963" i="10"/>
  <c r="F907" i="10"/>
  <c r="H907" i="10"/>
  <c r="F1324" i="10"/>
  <c r="F1316" i="10"/>
  <c r="F1308" i="10"/>
  <c r="F1300" i="10"/>
  <c r="F1292" i="10"/>
  <c r="F1284" i="10"/>
  <c r="F1276" i="10"/>
  <c r="F1112" i="10"/>
  <c r="F1104" i="10"/>
  <c r="F1096" i="10"/>
  <c r="F1084" i="10"/>
  <c r="F1080" i="10"/>
  <c r="G46" i="10"/>
  <c r="H1323" i="10"/>
  <c r="H1319" i="10"/>
  <c r="H1315" i="10"/>
  <c r="H1311" i="10"/>
  <c r="H1307" i="10"/>
  <c r="H1303" i="10"/>
  <c r="H1299" i="10"/>
  <c r="H1295" i="10"/>
  <c r="H1291" i="10"/>
  <c r="H1287" i="10"/>
  <c r="H1283" i="10"/>
  <c r="H1279" i="10"/>
  <c r="H1275" i="10"/>
  <c r="H1271" i="10"/>
  <c r="H1113" i="10"/>
  <c r="H1109" i="10"/>
  <c r="H1105" i="10"/>
  <c r="H1101" i="10"/>
  <c r="H1097" i="10"/>
  <c r="H1091" i="10"/>
  <c r="H1083" i="10"/>
  <c r="H1075" i="10"/>
  <c r="F1093" i="10"/>
  <c r="H1093" i="10"/>
  <c r="F1089" i="10"/>
  <c r="H1089" i="10"/>
  <c r="F1085" i="10"/>
  <c r="H1085" i="10"/>
  <c r="F1081" i="10"/>
  <c r="H1081" i="10"/>
  <c r="F1077" i="10"/>
  <c r="H1077" i="10"/>
  <c r="F1073" i="10"/>
  <c r="H1073" i="10"/>
  <c r="F1070" i="10"/>
  <c r="H1326" i="10"/>
  <c r="H1322" i="10"/>
  <c r="H1318" i="10"/>
  <c r="H1314" i="10"/>
  <c r="H1310" i="10"/>
  <c r="H1306" i="10"/>
  <c r="H1302" i="10"/>
  <c r="H1298" i="10"/>
  <c r="H1294" i="10"/>
  <c r="H1290" i="10"/>
  <c r="H1286" i="10"/>
  <c r="H1282" i="10"/>
  <c r="H1278" i="10"/>
  <c r="H1274" i="10"/>
  <c r="H1116" i="10"/>
  <c r="H1112" i="10"/>
  <c r="H1108" i="10"/>
  <c r="H1104" i="10"/>
  <c r="H1100" i="10"/>
  <c r="H1096" i="10"/>
  <c r="H1092" i="10"/>
  <c r="H1088" i="10"/>
  <c r="H1084" i="10"/>
  <c r="H1080" i="10"/>
  <c r="H1076" i="10"/>
  <c r="H1072" i="10"/>
  <c r="H1324" i="10"/>
  <c r="H1320" i="10"/>
  <c r="H1316" i="10"/>
  <c r="H1312" i="10"/>
  <c r="H1308" i="10"/>
  <c r="H1304" i="10"/>
  <c r="H1300" i="10"/>
  <c r="H1296" i="10"/>
  <c r="H1292" i="10"/>
  <c r="H1288" i="10"/>
  <c r="H1284" i="10"/>
  <c r="H1280" i="10"/>
  <c r="H1276" i="10"/>
  <c r="H1272" i="10"/>
  <c r="H1114" i="10"/>
  <c r="H1110" i="10"/>
  <c r="H1106" i="10"/>
  <c r="H1102" i="10"/>
  <c r="H1098" i="10"/>
  <c r="H1094" i="10"/>
  <c r="H1090" i="10"/>
  <c r="H1086" i="10"/>
  <c r="H1082" i="10"/>
  <c r="H1078" i="10"/>
  <c r="H1074" i="10"/>
  <c r="I171" i="10"/>
  <c r="I163" i="10"/>
  <c r="I131" i="10"/>
  <c r="I123" i="10"/>
  <c r="G115" i="10"/>
  <c r="G147" i="10"/>
  <c r="H147" i="10"/>
  <c r="I139" i="10"/>
  <c r="F139" i="10"/>
  <c r="J139" i="10"/>
  <c r="H107" i="10"/>
  <c r="I107" i="10"/>
  <c r="I59" i="10"/>
  <c r="G51" i="10"/>
  <c r="F46" i="10"/>
  <c r="I43" i="10"/>
  <c r="G35" i="10"/>
  <c r="I27" i="10"/>
  <c r="G19" i="10"/>
  <c r="I11" i="10"/>
  <c r="I46" i="10"/>
  <c r="G171" i="10"/>
  <c r="G163" i="10"/>
  <c r="S19" i="61"/>
  <c r="R18" i="61"/>
  <c r="G131" i="10"/>
  <c r="G123" i="10"/>
  <c r="I115" i="10"/>
  <c r="I147" i="10"/>
  <c r="J147" i="10"/>
  <c r="J107" i="10"/>
  <c r="F107" i="10"/>
  <c r="G99" i="10"/>
  <c r="G83" i="10"/>
  <c r="I51" i="10"/>
  <c r="H46" i="10"/>
  <c r="I35" i="10"/>
  <c r="I19" i="10"/>
  <c r="K1336" i="10"/>
  <c r="G75" i="10" l="1"/>
  <c r="G91" i="10"/>
  <c r="G1070" i="10"/>
  <c r="G1286" i="10"/>
  <c r="G1294" i="10"/>
  <c r="G1310" i="10"/>
  <c r="G1326" i="10"/>
  <c r="G1334" i="10"/>
  <c r="G967" i="10"/>
  <c r="G1071" i="10"/>
  <c r="G1079" i="10"/>
  <c r="G1227" i="10"/>
  <c r="G923" i="10"/>
  <c r="G1131" i="10"/>
  <c r="G1199" i="10"/>
  <c r="G1272" i="10"/>
  <c r="G1280" i="10"/>
  <c r="G1288" i="10"/>
  <c r="G1296" i="10"/>
  <c r="G1304" i="10"/>
  <c r="G1312" i="10"/>
  <c r="G1320" i="10"/>
  <c r="G1328" i="10"/>
  <c r="G1332" i="10"/>
  <c r="G963" i="10"/>
  <c r="G1015" i="10"/>
  <c r="G1203" i="10"/>
  <c r="G1255" i="10"/>
  <c r="G1299" i="10"/>
  <c r="G1327" i="10"/>
  <c r="G915" i="10"/>
  <c r="G979" i="10"/>
  <c r="G991" i="10"/>
  <c r="G1123" i="10"/>
  <c r="G1191" i="10"/>
  <c r="G1267" i="10"/>
  <c r="G875" i="10"/>
  <c r="G879" i="10"/>
  <c r="G883" i="10"/>
  <c r="G887" i="10"/>
  <c r="G891" i="10"/>
  <c r="G895" i="10"/>
  <c r="G899" i="10"/>
  <c r="G903" i="10"/>
  <c r="G919" i="10"/>
  <c r="G983" i="10"/>
  <c r="G995" i="10"/>
  <c r="G999" i="10"/>
  <c r="G1003" i="10"/>
  <c r="G1007" i="10"/>
  <c r="G1011" i="10"/>
  <c r="G1027" i="10"/>
  <c r="G1031" i="10"/>
  <c r="G1035" i="10"/>
  <c r="G1039" i="10"/>
  <c r="G1087" i="10"/>
  <c r="G1095" i="10"/>
  <c r="G1103" i="10"/>
  <c r="G1111" i="10"/>
  <c r="G1119" i="10"/>
  <c r="G1135" i="10"/>
  <c r="G1143" i="10"/>
  <c r="G1151" i="10"/>
  <c r="G1159" i="10"/>
  <c r="G1167" i="10"/>
  <c r="G1175" i="10"/>
  <c r="G1183" i="10"/>
  <c r="G1195" i="10"/>
  <c r="G1211" i="10"/>
  <c r="G1219" i="10"/>
  <c r="G1231" i="10"/>
  <c r="G1239" i="10"/>
  <c r="G1247" i="10"/>
  <c r="G1259" i="10"/>
  <c r="G881" i="10"/>
  <c r="G897" i="10"/>
  <c r="G913" i="10"/>
  <c r="G977" i="10"/>
  <c r="G1025" i="10"/>
  <c r="G1049" i="10"/>
  <c r="G1125" i="10"/>
  <c r="G1229" i="10"/>
  <c r="G1305" i="10"/>
  <c r="G937" i="10"/>
  <c r="G953" i="10"/>
  <c r="G969" i="10"/>
  <c r="G993" i="10"/>
  <c r="G1009" i="10"/>
  <c r="G1057" i="10"/>
  <c r="G1077" i="10"/>
  <c r="G1117" i="10"/>
  <c r="G1141" i="10"/>
  <c r="G1157" i="10"/>
  <c r="G1173" i="10"/>
  <c r="G1189" i="10"/>
  <c r="G1213" i="10"/>
  <c r="G1237" i="10"/>
  <c r="G1253" i="10"/>
  <c r="G1269" i="10"/>
  <c r="G1309" i="10"/>
  <c r="G1321" i="10"/>
  <c r="G1069" i="10"/>
  <c r="G1271" i="10"/>
  <c r="G1287" i="10"/>
  <c r="G1303" i="10"/>
  <c r="G1323" i="10"/>
  <c r="G885" i="10"/>
  <c r="G917" i="10"/>
  <c r="G1278" i="10"/>
  <c r="G1302" i="10"/>
  <c r="G1318" i="10"/>
  <c r="G1330" i="10"/>
  <c r="G907" i="10"/>
  <c r="G1023" i="10"/>
  <c r="G1083" i="10"/>
  <c r="G987" i="10"/>
  <c r="G1043" i="10"/>
  <c r="G911" i="10"/>
  <c r="G927" i="10"/>
  <c r="G931" i="10"/>
  <c r="G935" i="10"/>
  <c r="G939" i="10"/>
  <c r="G943" i="10"/>
  <c r="G947" i="10"/>
  <c r="G951" i="10"/>
  <c r="G955" i="10"/>
  <c r="G959" i="10"/>
  <c r="G971" i="10"/>
  <c r="G975" i="10"/>
  <c r="G1019" i="10"/>
  <c r="G1047" i="10"/>
  <c r="G1051" i="10"/>
  <c r="G1055" i="10"/>
  <c r="G1059" i="10"/>
  <c r="G1063" i="10"/>
  <c r="G1067" i="10"/>
  <c r="G1075" i="10"/>
  <c r="G1091" i="10"/>
  <c r="G1099" i="10"/>
  <c r="G1107" i="10"/>
  <c r="G1115" i="10"/>
  <c r="G1127" i="10"/>
  <c r="G1139" i="10"/>
  <c r="G1147" i="10"/>
  <c r="G1155" i="10"/>
  <c r="G1163" i="10"/>
  <c r="G1171" i="10"/>
  <c r="G1179" i="10"/>
  <c r="G1187" i="10"/>
  <c r="G1207" i="10"/>
  <c r="G1215" i="10"/>
  <c r="G1223" i="10"/>
  <c r="G1235" i="10"/>
  <c r="G1243" i="10"/>
  <c r="G1251" i="10"/>
  <c r="G1263" i="10"/>
  <c r="G873" i="10"/>
  <c r="G889" i="10"/>
  <c r="G905" i="10"/>
  <c r="G921" i="10"/>
  <c r="G1017" i="10"/>
  <c r="G1033" i="10"/>
  <c r="G1101" i="10"/>
  <c r="G1197" i="10"/>
  <c r="G1301" i="10"/>
  <c r="G1317" i="10"/>
  <c r="G1333" i="10"/>
  <c r="G929" i="10"/>
  <c r="G945" i="10"/>
  <c r="G961" i="10"/>
  <c r="G985" i="10"/>
  <c r="G1001" i="10"/>
  <c r="G1041" i="10"/>
  <c r="G1065" i="10"/>
  <c r="G1109" i="10"/>
  <c r="G1133" i="10"/>
  <c r="G1149" i="10"/>
  <c r="G1165" i="10"/>
  <c r="G1181" i="10"/>
  <c r="G1205" i="10"/>
  <c r="G1221" i="10"/>
  <c r="G1245" i="10"/>
  <c r="G1261" i="10"/>
  <c r="G1313" i="10"/>
  <c r="G1325" i="10"/>
  <c r="G893" i="10"/>
  <c r="G1121" i="10"/>
  <c r="G1279" i="10"/>
  <c r="G1295" i="10"/>
  <c r="G1319" i="10"/>
  <c r="G901" i="10"/>
  <c r="H441" i="10"/>
  <c r="H449" i="10"/>
  <c r="H457" i="10"/>
  <c r="H465" i="10"/>
  <c r="H473" i="10"/>
  <c r="H481" i="10"/>
  <c r="H489" i="10"/>
  <c r="H642" i="10"/>
  <c r="H650" i="10"/>
  <c r="H658" i="10"/>
  <c r="H666" i="10"/>
  <c r="H674" i="10"/>
  <c r="H682" i="10"/>
  <c r="H690" i="10"/>
  <c r="H698" i="10"/>
  <c r="H443" i="10"/>
  <c r="H451" i="10"/>
  <c r="H459" i="10"/>
  <c r="H467" i="10"/>
  <c r="H475" i="10"/>
  <c r="H483" i="10"/>
  <c r="H636" i="10"/>
  <c r="H644" i="10"/>
  <c r="H652" i="10"/>
  <c r="H660" i="10"/>
  <c r="H668" i="10"/>
  <c r="H676" i="10"/>
  <c r="H684" i="10"/>
  <c r="H692" i="10"/>
  <c r="F440" i="10"/>
  <c r="F448" i="10"/>
  <c r="F456" i="10"/>
  <c r="F464" i="10"/>
  <c r="F472" i="10"/>
  <c r="F480" i="10"/>
  <c r="F488" i="10"/>
  <c r="F496" i="10"/>
  <c r="F504" i="10"/>
  <c r="F512" i="10"/>
  <c r="G433" i="10"/>
  <c r="G437" i="10"/>
  <c r="G443" i="10"/>
  <c r="G451" i="10"/>
  <c r="G459" i="10"/>
  <c r="G467" i="10"/>
  <c r="G475" i="10"/>
  <c r="G483" i="10"/>
  <c r="G491" i="10"/>
  <c r="F428" i="10"/>
  <c r="F436" i="10"/>
  <c r="H446" i="10"/>
  <c r="H454" i="10"/>
  <c r="H462" i="10"/>
  <c r="H470" i="10"/>
  <c r="H478" i="10"/>
  <c r="H486" i="10"/>
  <c r="H494" i="10"/>
  <c r="H498" i="10"/>
  <c r="H502" i="10"/>
  <c r="H506" i="10"/>
  <c r="H510" i="10"/>
  <c r="H514" i="10"/>
  <c r="G519" i="10"/>
  <c r="G527" i="10"/>
  <c r="G535" i="10"/>
  <c r="G543" i="10"/>
  <c r="G551" i="10"/>
  <c r="G559" i="10"/>
  <c r="G567" i="10"/>
  <c r="G575" i="10"/>
  <c r="G583" i="10"/>
  <c r="G591" i="10"/>
  <c r="G599" i="10"/>
  <c r="G607" i="10"/>
  <c r="G615" i="10"/>
  <c r="G623" i="10"/>
  <c r="G631" i="10"/>
  <c r="G639" i="10"/>
  <c r="G647" i="10"/>
  <c r="G655" i="10"/>
  <c r="G663" i="10"/>
  <c r="G671" i="10"/>
  <c r="G679" i="10"/>
  <c r="G687" i="10"/>
  <c r="G695" i="10"/>
  <c r="F700" i="10"/>
  <c r="F704" i="10"/>
  <c r="F708" i="10"/>
  <c r="F712" i="10"/>
  <c r="F716" i="10"/>
  <c r="F720" i="10"/>
  <c r="F724" i="10"/>
  <c r="F728" i="10"/>
  <c r="F732" i="10"/>
  <c r="F736" i="10"/>
  <c r="F740" i="10"/>
  <c r="F744" i="10"/>
  <c r="F748" i="10"/>
  <c r="F752" i="10"/>
  <c r="F756" i="10"/>
  <c r="F760" i="10"/>
  <c r="F764" i="10"/>
  <c r="F768" i="10"/>
  <c r="F772" i="10"/>
  <c r="F776" i="10"/>
  <c r="F780" i="10"/>
  <c r="F784" i="10"/>
  <c r="F788" i="10"/>
  <c r="F792" i="10"/>
  <c r="F796" i="10"/>
  <c r="F800" i="10"/>
  <c r="F804" i="10"/>
  <c r="F808" i="10"/>
  <c r="F812" i="10"/>
  <c r="F816" i="10"/>
  <c r="F820" i="10"/>
  <c r="F824" i="10"/>
  <c r="F828" i="10"/>
  <c r="F832" i="10"/>
  <c r="F836" i="10"/>
  <c r="F840" i="10"/>
  <c r="F844" i="10"/>
  <c r="F848" i="10"/>
  <c r="F852" i="10"/>
  <c r="F856" i="10"/>
  <c r="F860" i="10"/>
  <c r="F864" i="10"/>
  <c r="F868" i="10"/>
  <c r="F872" i="10"/>
  <c r="F642" i="10"/>
  <c r="F650" i="10"/>
  <c r="F658" i="10"/>
  <c r="F666" i="10"/>
  <c r="F674" i="10"/>
  <c r="F682" i="10"/>
  <c r="F690" i="10"/>
  <c r="F698" i="10"/>
  <c r="F522" i="10"/>
  <c r="F530" i="10"/>
  <c r="F538" i="10"/>
  <c r="F546" i="10"/>
  <c r="F554" i="10"/>
  <c r="F562" i="10"/>
  <c r="F570" i="10"/>
  <c r="F578" i="10"/>
  <c r="F586" i="10"/>
  <c r="F594" i="10"/>
  <c r="F602" i="10"/>
  <c r="F610" i="10"/>
  <c r="F618" i="10"/>
  <c r="F626" i="10"/>
  <c r="F634" i="10"/>
  <c r="H637" i="10"/>
  <c r="F426" i="10"/>
  <c r="H493" i="10"/>
  <c r="G428" i="10"/>
  <c r="F517" i="10"/>
  <c r="F525" i="10"/>
  <c r="F533" i="10"/>
  <c r="F541" i="10"/>
  <c r="F549" i="10"/>
  <c r="F557" i="10"/>
  <c r="F565" i="10"/>
  <c r="F573" i="10"/>
  <c r="F581" i="10"/>
  <c r="F589" i="10"/>
  <c r="F597" i="10"/>
  <c r="F605" i="10"/>
  <c r="F613" i="10"/>
  <c r="F621" i="10"/>
  <c r="F629" i="10"/>
  <c r="G442" i="10"/>
  <c r="G458" i="10"/>
  <c r="G474" i="10"/>
  <c r="G490" i="10"/>
  <c r="G501" i="10"/>
  <c r="G512" i="10"/>
  <c r="G533" i="10"/>
  <c r="G565" i="10"/>
  <c r="G597" i="10"/>
  <c r="G629" i="10"/>
  <c r="F703" i="10"/>
  <c r="F711" i="10"/>
  <c r="F719" i="10"/>
  <c r="F727" i="10"/>
  <c r="F735" i="10"/>
  <c r="F743" i="10"/>
  <c r="F751" i="10"/>
  <c r="F759" i="10"/>
  <c r="F767" i="10"/>
  <c r="G649" i="10"/>
  <c r="G657" i="10"/>
  <c r="G673" i="10"/>
  <c r="G684" i="10"/>
  <c r="G697" i="10"/>
  <c r="G713" i="10"/>
  <c r="G729" i="10"/>
  <c r="G745" i="10"/>
  <c r="G761" i="10"/>
  <c r="G777" i="10"/>
  <c r="G793" i="10"/>
  <c r="G809" i="10"/>
  <c r="G825" i="10"/>
  <c r="G841" i="10"/>
  <c r="G857" i="10"/>
  <c r="H424" i="10"/>
  <c r="H426" i="10"/>
  <c r="F430" i="10"/>
  <c r="H434" i="10"/>
  <c r="H436" i="10"/>
  <c r="H444" i="10"/>
  <c r="F446" i="10"/>
  <c r="H452" i="10"/>
  <c r="F454" i="10"/>
  <c r="H460" i="10"/>
  <c r="F462" i="10"/>
  <c r="F470" i="10"/>
  <c r="H476" i="10"/>
  <c r="F478" i="10"/>
  <c r="H484" i="10"/>
  <c r="F486" i="10"/>
  <c r="H492" i="10"/>
  <c r="F494" i="10"/>
  <c r="F495" i="10"/>
  <c r="H497" i="10"/>
  <c r="G500" i="10"/>
  <c r="H501" i="10"/>
  <c r="G502" i="10"/>
  <c r="H503" i="10"/>
  <c r="G505" i="10"/>
  <c r="F505" i="10"/>
  <c r="F507" i="10"/>
  <c r="H508" i="10"/>
  <c r="F510" i="10"/>
  <c r="F511" i="10"/>
  <c r="H513" i="10"/>
  <c r="G516" i="10"/>
  <c r="G521" i="10"/>
  <c r="G529" i="10"/>
  <c r="G537" i="10"/>
  <c r="G545" i="10"/>
  <c r="G553" i="10"/>
  <c r="G561" i="10"/>
  <c r="G569" i="10"/>
  <c r="G577" i="10"/>
  <c r="G585" i="10"/>
  <c r="G593" i="10"/>
  <c r="G601" i="10"/>
  <c r="G609" i="10"/>
  <c r="G617" i="10"/>
  <c r="G625" i="10"/>
  <c r="G633" i="10"/>
  <c r="F635" i="10"/>
  <c r="H639" i="10"/>
  <c r="H641" i="10"/>
  <c r="H643" i="10"/>
  <c r="H645" i="10"/>
  <c r="H647" i="10"/>
  <c r="H649" i="10"/>
  <c r="H651" i="10"/>
  <c r="H655" i="10"/>
  <c r="H657" i="10"/>
  <c r="H659" i="10"/>
  <c r="H661" i="10"/>
  <c r="H663" i="10"/>
  <c r="H665" i="10"/>
  <c r="H667" i="10"/>
  <c r="H671" i="10"/>
  <c r="H673" i="10"/>
  <c r="H675" i="10"/>
  <c r="H677" i="10"/>
  <c r="H679" i="10"/>
  <c r="H681" i="10"/>
  <c r="H683" i="10"/>
  <c r="H687" i="10"/>
  <c r="H689" i="10"/>
  <c r="H691" i="10"/>
  <c r="H693" i="10"/>
  <c r="H695" i="10"/>
  <c r="H697" i="10"/>
  <c r="G465" i="10"/>
  <c r="G449" i="10"/>
  <c r="G457" i="10"/>
  <c r="G473" i="10"/>
  <c r="G485" i="10"/>
  <c r="H520" i="10"/>
  <c r="H528" i="10"/>
  <c r="H536" i="10"/>
  <c r="H544" i="10"/>
  <c r="H552" i="10"/>
  <c r="H560" i="10"/>
  <c r="H568" i="10"/>
  <c r="H576" i="10"/>
  <c r="H584" i="10"/>
  <c r="H592" i="10"/>
  <c r="H600" i="10"/>
  <c r="H608" i="10"/>
  <c r="H616" i="10"/>
  <c r="H624" i="10"/>
  <c r="H632" i="10"/>
  <c r="F702" i="10"/>
  <c r="F706" i="10"/>
  <c r="F710" i="10"/>
  <c r="F714" i="10"/>
  <c r="F718" i="10"/>
  <c r="F722" i="10"/>
  <c r="F726" i="10"/>
  <c r="F730" i="10"/>
  <c r="F734" i="10"/>
  <c r="F738" i="10"/>
  <c r="F742" i="10"/>
  <c r="F746" i="10"/>
  <c r="F750" i="10"/>
  <c r="F754" i="10"/>
  <c r="F758" i="10"/>
  <c r="F762" i="10"/>
  <c r="F766" i="10"/>
  <c r="F770" i="10"/>
  <c r="F774" i="10"/>
  <c r="F778" i="10"/>
  <c r="F782" i="10"/>
  <c r="F786" i="10"/>
  <c r="F790" i="10"/>
  <c r="F794" i="10"/>
  <c r="F798" i="10"/>
  <c r="F802" i="10"/>
  <c r="F806" i="10"/>
  <c r="F810" i="10"/>
  <c r="F814" i="10"/>
  <c r="F818" i="10"/>
  <c r="F822" i="10"/>
  <c r="F826" i="10"/>
  <c r="F830" i="10"/>
  <c r="F834" i="10"/>
  <c r="F838" i="10"/>
  <c r="F842" i="10"/>
  <c r="F846" i="10"/>
  <c r="F850" i="10"/>
  <c r="F854" i="10"/>
  <c r="F858" i="10"/>
  <c r="F862" i="10"/>
  <c r="F866" i="10"/>
  <c r="F870" i="10"/>
  <c r="H685" i="10"/>
  <c r="G522" i="10"/>
  <c r="G536" i="10"/>
  <c r="G554" i="10"/>
  <c r="G568" i="10"/>
  <c r="G586" i="10"/>
  <c r="G600" i="10"/>
  <c r="G618" i="10"/>
  <c r="G632" i="10"/>
  <c r="F835" i="10"/>
  <c r="F851" i="10"/>
  <c r="F867" i="10"/>
  <c r="G829" i="10"/>
  <c r="F825" i="10"/>
  <c r="F829" i="10"/>
  <c r="F833" i="10"/>
  <c r="G837" i="10"/>
  <c r="H837" i="10"/>
  <c r="H841" i="10"/>
  <c r="H845" i="10"/>
  <c r="H849" i="10"/>
  <c r="F853" i="10"/>
  <c r="F857" i="10"/>
  <c r="F861" i="10"/>
  <c r="F865" i="10"/>
  <c r="G869" i="10"/>
  <c r="H869" i="10"/>
  <c r="H526" i="10"/>
  <c r="H530" i="10"/>
  <c r="H534" i="10"/>
  <c r="F544" i="10"/>
  <c r="F552" i="10"/>
  <c r="H558" i="10"/>
  <c r="H562" i="10"/>
  <c r="F584" i="10"/>
  <c r="F588" i="10"/>
  <c r="H598" i="10"/>
  <c r="F608" i="10"/>
  <c r="F612" i="10"/>
  <c r="F620" i="10"/>
  <c r="H630" i="10"/>
  <c r="F636" i="10"/>
  <c r="F648" i="10"/>
  <c r="F491" i="10"/>
  <c r="F520" i="10"/>
  <c r="F524" i="10"/>
  <c r="F548" i="10"/>
  <c r="F556" i="10"/>
  <c r="H566" i="10"/>
  <c r="F576" i="10"/>
  <c r="F580" i="10"/>
  <c r="H590" i="10"/>
  <c r="H594" i="10"/>
  <c r="F616" i="10"/>
  <c r="H622" i="10"/>
  <c r="H626" i="10"/>
  <c r="H634" i="10"/>
  <c r="G550" i="10"/>
  <c r="G582" i="10"/>
  <c r="G614" i="10"/>
  <c r="H445" i="10"/>
  <c r="H453" i="10"/>
  <c r="H461" i="10"/>
  <c r="H469" i="10"/>
  <c r="H477" i="10"/>
  <c r="H485" i="10"/>
  <c r="H638" i="10"/>
  <c r="H646" i="10"/>
  <c r="H654" i="10"/>
  <c r="H662" i="10"/>
  <c r="H670" i="10"/>
  <c r="H678" i="10"/>
  <c r="H686" i="10"/>
  <c r="H694" i="10"/>
  <c r="H439" i="10"/>
  <c r="H447" i="10"/>
  <c r="H455" i="10"/>
  <c r="H463" i="10"/>
  <c r="H471" i="10"/>
  <c r="H479" i="10"/>
  <c r="H487" i="10"/>
  <c r="H640" i="10"/>
  <c r="H648" i="10"/>
  <c r="H656" i="10"/>
  <c r="H664" i="10"/>
  <c r="H672" i="10"/>
  <c r="H680" i="10"/>
  <c r="H688" i="10"/>
  <c r="H696" i="10"/>
  <c r="F444" i="10"/>
  <c r="F452" i="10"/>
  <c r="F460" i="10"/>
  <c r="F468" i="10"/>
  <c r="F476" i="10"/>
  <c r="F484" i="10"/>
  <c r="F492" i="10"/>
  <c r="F500" i="10"/>
  <c r="F508" i="10"/>
  <c r="F516" i="10"/>
  <c r="G435" i="10"/>
  <c r="G439" i="10"/>
  <c r="G447" i="10"/>
  <c r="G455" i="10"/>
  <c r="G463" i="10"/>
  <c r="G471" i="10"/>
  <c r="G479" i="10"/>
  <c r="G487" i="10"/>
  <c r="F424" i="10"/>
  <c r="F432" i="10"/>
  <c r="H442" i="10"/>
  <c r="H450" i="10"/>
  <c r="H458" i="10"/>
  <c r="H466" i="10"/>
  <c r="H474" i="10"/>
  <c r="H482" i="10"/>
  <c r="H490" i="10"/>
  <c r="G495" i="10"/>
  <c r="G499" i="10"/>
  <c r="G503" i="10"/>
  <c r="G507" i="10"/>
  <c r="G511" i="10"/>
  <c r="G515" i="10"/>
  <c r="G523" i="10"/>
  <c r="G531" i="10"/>
  <c r="G539" i="10"/>
  <c r="G547" i="10"/>
  <c r="G555" i="10"/>
  <c r="G563" i="10"/>
  <c r="G571" i="10"/>
  <c r="G579" i="10"/>
  <c r="G587" i="10"/>
  <c r="G595" i="10"/>
  <c r="G603" i="10"/>
  <c r="G611" i="10"/>
  <c r="G619" i="10"/>
  <c r="G627" i="10"/>
  <c r="G635" i="10"/>
  <c r="G643" i="10"/>
  <c r="G651" i="10"/>
  <c r="G659" i="10"/>
  <c r="G667" i="10"/>
  <c r="G675" i="10"/>
  <c r="G683" i="10"/>
  <c r="G691" i="10"/>
  <c r="G699" i="10"/>
  <c r="G703" i="10"/>
  <c r="G707" i="10"/>
  <c r="G711" i="10"/>
  <c r="G715" i="10"/>
  <c r="G719" i="10"/>
  <c r="G723" i="10"/>
  <c r="G727" i="10"/>
  <c r="G731" i="10"/>
  <c r="G735" i="10"/>
  <c r="G739" i="10"/>
  <c r="G743" i="10"/>
  <c r="G747" i="10"/>
  <c r="G751" i="10"/>
  <c r="G755" i="10"/>
  <c r="G759" i="10"/>
  <c r="G763" i="10"/>
  <c r="G767" i="10"/>
  <c r="G771" i="10"/>
  <c r="G775" i="10"/>
  <c r="G779" i="10"/>
  <c r="G783" i="10"/>
  <c r="G787" i="10"/>
  <c r="G791" i="10"/>
  <c r="G795" i="10"/>
  <c r="G799" i="10"/>
  <c r="G803" i="10"/>
  <c r="G807" i="10"/>
  <c r="G811" i="10"/>
  <c r="G815" i="10"/>
  <c r="G819" i="10"/>
  <c r="G823" i="10"/>
  <c r="G827" i="10"/>
  <c r="G831" i="10"/>
  <c r="G835" i="10"/>
  <c r="G839" i="10"/>
  <c r="G843" i="10"/>
  <c r="G847" i="10"/>
  <c r="G851" i="10"/>
  <c r="G855" i="10"/>
  <c r="G859" i="10"/>
  <c r="G863" i="10"/>
  <c r="G867" i="10"/>
  <c r="G871" i="10"/>
  <c r="F638" i="10"/>
  <c r="F646" i="10"/>
  <c r="F654" i="10"/>
  <c r="F662" i="10"/>
  <c r="F670" i="10"/>
  <c r="F678" i="10"/>
  <c r="F686" i="10"/>
  <c r="F694" i="10"/>
  <c r="F518" i="10"/>
  <c r="F526" i="10"/>
  <c r="F534" i="10"/>
  <c r="F542" i="10"/>
  <c r="F550" i="10"/>
  <c r="F558" i="10"/>
  <c r="F566" i="10"/>
  <c r="F574" i="10"/>
  <c r="F582" i="10"/>
  <c r="F590" i="10"/>
  <c r="F598" i="10"/>
  <c r="F606" i="10"/>
  <c r="F614" i="10"/>
  <c r="F622" i="10"/>
  <c r="F630" i="10"/>
  <c r="H669" i="10"/>
  <c r="H438" i="10"/>
  <c r="H515" i="10"/>
  <c r="G434" i="10"/>
  <c r="F521" i="10"/>
  <c r="F529" i="10"/>
  <c r="F537" i="10"/>
  <c r="F545" i="10"/>
  <c r="F553" i="10"/>
  <c r="F561" i="10"/>
  <c r="F569" i="10"/>
  <c r="F577" i="10"/>
  <c r="F585" i="10"/>
  <c r="F593" i="10"/>
  <c r="F601" i="10"/>
  <c r="F609" i="10"/>
  <c r="F617" i="10"/>
  <c r="F625" i="10"/>
  <c r="F633" i="10"/>
  <c r="G448" i="10"/>
  <c r="G464" i="10"/>
  <c r="G480" i="10"/>
  <c r="G496" i="10"/>
  <c r="G506" i="10"/>
  <c r="G517" i="10"/>
  <c r="G549" i="10"/>
  <c r="G581" i="10"/>
  <c r="G613" i="10"/>
  <c r="F699" i="10"/>
  <c r="F707" i="10"/>
  <c r="F715" i="10"/>
  <c r="F723" i="10"/>
  <c r="F731" i="10"/>
  <c r="F739" i="10"/>
  <c r="F747" i="10"/>
  <c r="F755" i="10"/>
  <c r="F763" i="10"/>
  <c r="G641" i="10"/>
  <c r="G652" i="10"/>
  <c r="G665" i="10"/>
  <c r="G681" i="10"/>
  <c r="G689" i="10"/>
  <c r="G705" i="10"/>
  <c r="G721" i="10"/>
  <c r="G737" i="10"/>
  <c r="G753" i="10"/>
  <c r="G769" i="10"/>
  <c r="G785" i="10"/>
  <c r="G801" i="10"/>
  <c r="G817" i="10"/>
  <c r="G833" i="10"/>
  <c r="G849" i="10"/>
  <c r="G865" i="10"/>
  <c r="G424" i="10"/>
  <c r="G426" i="10"/>
  <c r="H430" i="10"/>
  <c r="F434" i="10"/>
  <c r="G436" i="10"/>
  <c r="G444" i="10"/>
  <c r="G446" i="10"/>
  <c r="G452" i="10"/>
  <c r="G454" i="10"/>
  <c r="G460" i="10"/>
  <c r="G462" i="10"/>
  <c r="G470" i="10"/>
  <c r="G476" i="10"/>
  <c r="G478" i="10"/>
  <c r="G484" i="10"/>
  <c r="G486" i="10"/>
  <c r="G492" i="10"/>
  <c r="G494" i="10"/>
  <c r="H495" i="10"/>
  <c r="G497" i="10"/>
  <c r="F497" i="10"/>
  <c r="H500" i="10"/>
  <c r="F501" i="10"/>
  <c r="F502" i="10"/>
  <c r="F503" i="10"/>
  <c r="H505" i="10"/>
  <c r="H507" i="10"/>
  <c r="G508" i="10"/>
  <c r="G510" i="10"/>
  <c r="H511" i="10"/>
  <c r="G513" i="10"/>
  <c r="F513" i="10"/>
  <c r="H516" i="10"/>
  <c r="H521" i="10"/>
  <c r="H529" i="10"/>
  <c r="H537" i="10"/>
  <c r="H545" i="10"/>
  <c r="H553" i="10"/>
  <c r="H561" i="10"/>
  <c r="H569" i="10"/>
  <c r="H577" i="10"/>
  <c r="H585" i="10"/>
  <c r="H593" i="10"/>
  <c r="H601" i="10"/>
  <c r="H609" i="10"/>
  <c r="H617" i="10"/>
  <c r="H625" i="10"/>
  <c r="H633" i="10"/>
  <c r="H635" i="10"/>
  <c r="F639" i="10"/>
  <c r="F641" i="10"/>
  <c r="F643" i="10"/>
  <c r="F645" i="10"/>
  <c r="F647" i="10"/>
  <c r="F649" i="10"/>
  <c r="F651" i="10"/>
  <c r="F655" i="10"/>
  <c r="F657" i="10"/>
  <c r="F659" i="10"/>
  <c r="F661" i="10"/>
  <c r="F663" i="10"/>
  <c r="F665" i="10"/>
  <c r="F667" i="10"/>
  <c r="F671" i="10"/>
  <c r="F673" i="10"/>
  <c r="F675" i="10"/>
  <c r="F677" i="10"/>
  <c r="F679" i="10"/>
  <c r="F681" i="10"/>
  <c r="F683" i="10"/>
  <c r="F687" i="10"/>
  <c r="F689" i="10"/>
  <c r="F691" i="10"/>
  <c r="F693" i="10"/>
  <c r="F695" i="10"/>
  <c r="F697" i="10"/>
  <c r="F465" i="10"/>
  <c r="G441" i="10"/>
  <c r="G453" i="10"/>
  <c r="G469" i="10"/>
  <c r="G481" i="10"/>
  <c r="G489" i="10"/>
  <c r="H524" i="10"/>
  <c r="H532" i="10"/>
  <c r="H540" i="10"/>
  <c r="H548" i="10"/>
  <c r="H556" i="10"/>
  <c r="H564" i="10"/>
  <c r="H572" i="10"/>
  <c r="H580" i="10"/>
  <c r="H588" i="10"/>
  <c r="H596" i="10"/>
  <c r="H604" i="10"/>
  <c r="H612" i="10"/>
  <c r="H620" i="10"/>
  <c r="H628" i="10"/>
  <c r="H700" i="10"/>
  <c r="H704" i="10"/>
  <c r="H708" i="10"/>
  <c r="H712" i="10"/>
  <c r="H716" i="10"/>
  <c r="H720" i="10"/>
  <c r="H724" i="10"/>
  <c r="H728" i="10"/>
  <c r="H732" i="10"/>
  <c r="H736" i="10"/>
  <c r="H740" i="10"/>
  <c r="H744" i="10"/>
  <c r="H748" i="10"/>
  <c r="H752" i="10"/>
  <c r="H756" i="10"/>
  <c r="H760" i="10"/>
  <c r="H764" i="10"/>
  <c r="H768" i="10"/>
  <c r="H772" i="10"/>
  <c r="H776" i="10"/>
  <c r="H780" i="10"/>
  <c r="H784" i="10"/>
  <c r="H788" i="10"/>
  <c r="H792" i="10"/>
  <c r="H796" i="10"/>
  <c r="H800" i="10"/>
  <c r="H804" i="10"/>
  <c r="H808" i="10"/>
  <c r="H812" i="10"/>
  <c r="H816" i="10"/>
  <c r="H820" i="10"/>
  <c r="H824" i="10"/>
  <c r="H828" i="10"/>
  <c r="H832" i="10"/>
  <c r="H836" i="10"/>
  <c r="H840" i="10"/>
  <c r="H844" i="10"/>
  <c r="H848" i="10"/>
  <c r="H852" i="10"/>
  <c r="H856" i="10"/>
  <c r="H860" i="10"/>
  <c r="H864" i="10"/>
  <c r="H868" i="10"/>
  <c r="H872" i="10"/>
  <c r="G528" i="10"/>
  <c r="G546" i="10"/>
  <c r="G560" i="10"/>
  <c r="G578" i="10"/>
  <c r="G592" i="10"/>
  <c r="G610" i="10"/>
  <c r="G624" i="10"/>
  <c r="F827" i="10"/>
  <c r="F843" i="10"/>
  <c r="F859" i="10"/>
  <c r="G640" i="10"/>
  <c r="G861" i="10"/>
  <c r="H825" i="10"/>
  <c r="H829" i="10"/>
  <c r="H833" i="10"/>
  <c r="F837" i="10"/>
  <c r="F841" i="10"/>
  <c r="F845" i="10"/>
  <c r="F849" i="10"/>
  <c r="G853" i="10"/>
  <c r="H853" i="10"/>
  <c r="H857" i="10"/>
  <c r="H861" i="10"/>
  <c r="H865" i="10"/>
  <c r="F869" i="10"/>
  <c r="G526" i="10"/>
  <c r="G530" i="10"/>
  <c r="G534" i="10"/>
  <c r="G544" i="10"/>
  <c r="G552" i="10"/>
  <c r="G558" i="10"/>
  <c r="G562" i="10"/>
  <c r="G584" i="10"/>
  <c r="G588" i="10"/>
  <c r="G598" i="10"/>
  <c r="G608" i="10"/>
  <c r="G612" i="10"/>
  <c r="G620" i="10"/>
  <c r="G630" i="10"/>
  <c r="G636" i="10"/>
  <c r="G648" i="10"/>
  <c r="H491" i="10"/>
  <c r="G520" i="10"/>
  <c r="G524" i="10"/>
  <c r="G548" i="10"/>
  <c r="G556" i="10"/>
  <c r="G566" i="10"/>
  <c r="G576" i="10"/>
  <c r="G580" i="10"/>
  <c r="G590" i="10"/>
  <c r="G594" i="10"/>
  <c r="G616" i="10"/>
  <c r="G622" i="10"/>
  <c r="G626" i="10"/>
  <c r="H468" i="10"/>
  <c r="H570" i="10"/>
  <c r="G532" i="10"/>
  <c r="G564" i="10"/>
  <c r="G596" i="10"/>
  <c r="G628" i="10"/>
  <c r="J46" i="10"/>
  <c r="H30" i="10"/>
  <c r="I67" i="10"/>
  <c r="G67" i="10"/>
  <c r="F67" i="10"/>
  <c r="J67" i="10"/>
  <c r="I75" i="10"/>
  <c r="F75" i="10"/>
  <c r="J75" i="10"/>
  <c r="I83" i="10"/>
  <c r="F83" i="10"/>
  <c r="J83" i="10"/>
  <c r="I91" i="10"/>
  <c r="F91" i="10"/>
  <c r="J91" i="10"/>
  <c r="I99" i="10"/>
  <c r="F99" i="10"/>
  <c r="J99" i="10"/>
  <c r="H155" i="10"/>
  <c r="S20" i="61"/>
  <c r="R19" i="61"/>
  <c r="I30" i="10"/>
  <c r="F30" i="10"/>
  <c r="G30" i="10"/>
  <c r="H67" i="10"/>
  <c r="H75" i="10"/>
  <c r="H83" i="10"/>
  <c r="H91" i="10"/>
  <c r="H99" i="10"/>
  <c r="I155" i="10"/>
  <c r="G155" i="10"/>
  <c r="F155" i="10"/>
  <c r="J155" i="10"/>
  <c r="I70" i="10"/>
  <c r="J30" i="10"/>
  <c r="F70" i="10" l="1"/>
  <c r="H70" i="10"/>
  <c r="G54" i="10"/>
  <c r="J70" i="10"/>
  <c r="G70" i="10"/>
  <c r="S21" i="61"/>
  <c r="R20" i="61"/>
  <c r="S22" i="61" l="1"/>
  <c r="R21" i="61"/>
  <c r="F54" i="10"/>
  <c r="J54" i="10"/>
  <c r="H54" i="10"/>
  <c r="I54" i="10"/>
  <c r="J51" i="41"/>
  <c r="I51" i="41"/>
  <c r="H51" i="41"/>
  <c r="G51" i="41"/>
  <c r="F51" i="41"/>
  <c r="E51" i="41"/>
  <c r="D51" i="41"/>
  <c r="C51" i="41"/>
  <c r="B51" i="41"/>
  <c r="A51" i="41" s="1"/>
  <c r="J51" i="25"/>
  <c r="I51" i="25"/>
  <c r="H51" i="25"/>
  <c r="G51" i="25"/>
  <c r="F51" i="25"/>
  <c r="E51" i="25"/>
  <c r="D51" i="25"/>
  <c r="C51" i="25"/>
  <c r="B51" i="25"/>
  <c r="A51" i="25" s="1"/>
  <c r="C51" i="11"/>
  <c r="D51" i="11"/>
  <c r="E51" i="11"/>
  <c r="F51" i="11"/>
  <c r="G51" i="11"/>
  <c r="H51" i="11"/>
  <c r="A51" i="11" l="1"/>
  <c r="A54" i="48"/>
  <c r="S23" i="61"/>
  <c r="R22" i="61"/>
  <c r="K51" i="41"/>
  <c r="K174" i="10"/>
  <c r="K175" i="10"/>
  <c r="K176" i="10"/>
  <c r="K177" i="10"/>
  <c r="K178" i="10"/>
  <c r="K179" i="10"/>
  <c r="K180" i="10"/>
  <c r="K181" i="10"/>
  <c r="K51" i="25"/>
  <c r="S24" i="61" l="1"/>
  <c r="R23" i="61"/>
  <c r="S25" i="61" l="1"/>
  <c r="R24" i="61"/>
  <c r="K1035" i="10"/>
  <c r="K1034" i="10"/>
  <c r="K1033" i="10"/>
  <c r="K1032" i="10"/>
  <c r="K1031" i="10"/>
  <c r="K1030" i="10"/>
  <c r="K1029" i="10"/>
  <c r="K1028" i="10"/>
  <c r="K1027" i="10"/>
  <c r="K1026" i="10"/>
  <c r="K1025" i="10"/>
  <c r="K1024" i="10"/>
  <c r="K1023" i="10"/>
  <c r="K1022" i="10"/>
  <c r="K1021" i="10"/>
  <c r="K1020" i="10"/>
  <c r="K1019" i="10"/>
  <c r="K1018" i="10"/>
  <c r="K1017" i="10"/>
  <c r="K1016" i="10"/>
  <c r="K1015" i="10"/>
  <c r="K1014" i="10"/>
  <c r="K1013" i="10"/>
  <c r="K1012" i="10"/>
  <c r="K1011" i="10"/>
  <c r="K1010" i="10"/>
  <c r="K1009" i="10"/>
  <c r="K1008" i="10"/>
  <c r="K1007" i="10"/>
  <c r="K1006" i="10"/>
  <c r="K1005" i="10"/>
  <c r="K1004" i="10"/>
  <c r="K1003" i="10"/>
  <c r="K1002" i="10"/>
  <c r="K1001" i="10"/>
  <c r="K1000" i="10"/>
  <c r="K999" i="10"/>
  <c r="K998" i="10"/>
  <c r="K997" i="10"/>
  <c r="K996" i="10"/>
  <c r="K995" i="10"/>
  <c r="K994" i="10"/>
  <c r="K993" i="10"/>
  <c r="K992" i="10"/>
  <c r="K991" i="10"/>
  <c r="K990" i="10"/>
  <c r="S26" i="61" l="1"/>
  <c r="R25" i="61"/>
  <c r="S27" i="61" l="1"/>
  <c r="R26" i="61"/>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R27" i="61" l="1"/>
  <c r="S28" i="61"/>
  <c r="M13" i="23"/>
  <c r="K13" i="23"/>
  <c r="L13" i="23"/>
  <c r="S29" i="61" l="1"/>
  <c r="R28" i="6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A48" i="11" l="1"/>
  <c r="A51" i="48"/>
  <c r="A49" i="11"/>
  <c r="A52" i="48"/>
  <c r="A47" i="11"/>
  <c r="A50" i="48"/>
  <c r="A45" i="11"/>
  <c r="A48" i="48"/>
  <c r="A43" i="11"/>
  <c r="A46" i="48"/>
  <c r="A41" i="11"/>
  <c r="A44" i="48"/>
  <c r="A39" i="11"/>
  <c r="A42" i="48"/>
  <c r="A37" i="11"/>
  <c r="A40" i="48"/>
  <c r="A35" i="11"/>
  <c r="A38" i="48"/>
  <c r="A33" i="11"/>
  <c r="A36" i="48"/>
  <c r="A31" i="11"/>
  <c r="A34" i="48"/>
  <c r="A29" i="11"/>
  <c r="A32" i="48"/>
  <c r="A27" i="11"/>
  <c r="A30" i="48"/>
  <c r="A25" i="11"/>
  <c r="A28" i="48"/>
  <c r="A50" i="11"/>
  <c r="A53" i="48"/>
  <c r="A46" i="11"/>
  <c r="A49" i="48"/>
  <c r="A44" i="11"/>
  <c r="A47" i="48"/>
  <c r="A42" i="11"/>
  <c r="A45" i="48"/>
  <c r="A40" i="11"/>
  <c r="A43" i="48"/>
  <c r="A38" i="11"/>
  <c r="A41" i="48"/>
  <c r="A36" i="11"/>
  <c r="A39" i="48"/>
  <c r="A34" i="11"/>
  <c r="A37" i="48"/>
  <c r="A32" i="11"/>
  <c r="A35" i="48"/>
  <c r="A30" i="11"/>
  <c r="A33" i="48"/>
  <c r="A28" i="11"/>
  <c r="A31" i="48"/>
  <c r="A26" i="11"/>
  <c r="A29" i="48"/>
  <c r="A24" i="11"/>
  <c r="A27" i="48"/>
  <c r="R29" i="61"/>
  <c r="S30" i="61"/>
  <c r="S31" i="61" l="1"/>
  <c r="R30" i="61"/>
  <c r="R31" i="61" l="1"/>
  <c r="S32" i="61"/>
  <c r="S33" i="61" l="1"/>
  <c r="R32" i="61"/>
  <c r="S34" i="61" l="1"/>
  <c r="R33" i="61"/>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531" i="10"/>
  <c r="K532" i="10"/>
  <c r="K533" i="10"/>
  <c r="K534" i="10"/>
  <c r="K535" i="10"/>
  <c r="K536" i="10"/>
  <c r="K537" i="10"/>
  <c r="K538" i="10"/>
  <c r="K539" i="10"/>
  <c r="K540" i="10"/>
  <c r="K541" i="10"/>
  <c r="K542" i="10"/>
  <c r="K543" i="10"/>
  <c r="K544" i="10"/>
  <c r="K545" i="10"/>
  <c r="K546" i="10"/>
  <c r="K547" i="10"/>
  <c r="K548" i="10"/>
  <c r="K549" i="10"/>
  <c r="K550" i="10"/>
  <c r="K551" i="10"/>
  <c r="K552" i="10"/>
  <c r="K553" i="10"/>
  <c r="K554" i="10"/>
  <c r="K555" i="10"/>
  <c r="K556" i="10"/>
  <c r="K557" i="10"/>
  <c r="K558" i="10"/>
  <c r="K559" i="10"/>
  <c r="K560" i="10"/>
  <c r="K561" i="10"/>
  <c r="K562" i="10"/>
  <c r="K563" i="10"/>
  <c r="K564" i="10"/>
  <c r="K565" i="10"/>
  <c r="K566" i="10"/>
  <c r="K567" i="10"/>
  <c r="K568" i="10"/>
  <c r="K569" i="10"/>
  <c r="K570" i="10"/>
  <c r="K571" i="10"/>
  <c r="K572" i="10"/>
  <c r="K573" i="10"/>
  <c r="K574" i="10"/>
  <c r="K575" i="10"/>
  <c r="K576" i="10"/>
  <c r="K577" i="10"/>
  <c r="K578" i="10"/>
  <c r="K579" i="10"/>
  <c r="K580" i="10"/>
  <c r="K581" i="10"/>
  <c r="K582" i="10"/>
  <c r="K583" i="10"/>
  <c r="K584" i="10"/>
  <c r="K585" i="10"/>
  <c r="K586" i="10"/>
  <c r="K587" i="10"/>
  <c r="K588" i="10"/>
  <c r="K589" i="10"/>
  <c r="K590" i="10"/>
  <c r="K591" i="10"/>
  <c r="K592" i="10"/>
  <c r="K593" i="10"/>
  <c r="K594" i="10"/>
  <c r="K595" i="10"/>
  <c r="K596" i="10"/>
  <c r="K597" i="10"/>
  <c r="K598" i="10"/>
  <c r="K599" i="10"/>
  <c r="K600" i="10"/>
  <c r="K601" i="10"/>
  <c r="K602" i="10"/>
  <c r="K603" i="10"/>
  <c r="K604" i="10"/>
  <c r="K605" i="10"/>
  <c r="K606" i="10"/>
  <c r="K607" i="10"/>
  <c r="K608" i="10"/>
  <c r="K609" i="10"/>
  <c r="K610" i="10"/>
  <c r="K611" i="10"/>
  <c r="K612" i="10"/>
  <c r="K613" i="10"/>
  <c r="K614" i="10"/>
  <c r="K615" i="10"/>
  <c r="K616" i="10"/>
  <c r="K617" i="10"/>
  <c r="K618" i="10"/>
  <c r="K619" i="10"/>
  <c r="K620" i="10"/>
  <c r="K621" i="10"/>
  <c r="K622" i="10"/>
  <c r="K623" i="10"/>
  <c r="K624" i="10"/>
  <c r="K625" i="10"/>
  <c r="K626" i="10"/>
  <c r="K627" i="10"/>
  <c r="K628" i="10"/>
  <c r="K629" i="10"/>
  <c r="K630" i="10"/>
  <c r="K631" i="10"/>
  <c r="K632" i="10"/>
  <c r="K633" i="10"/>
  <c r="K634" i="10"/>
  <c r="K635" i="10"/>
  <c r="K636" i="10"/>
  <c r="K637" i="10"/>
  <c r="K638" i="10"/>
  <c r="K639" i="10"/>
  <c r="K640" i="10"/>
  <c r="K641" i="10"/>
  <c r="K642" i="10"/>
  <c r="K643" i="10"/>
  <c r="K644" i="10"/>
  <c r="K645" i="10"/>
  <c r="K646" i="10"/>
  <c r="K647" i="10"/>
  <c r="K648" i="10"/>
  <c r="K649" i="10"/>
  <c r="K650" i="10"/>
  <c r="K651" i="10"/>
  <c r="K652" i="10"/>
  <c r="K653" i="10"/>
  <c r="K654" i="10"/>
  <c r="K655" i="10"/>
  <c r="K656" i="10"/>
  <c r="K657" i="10"/>
  <c r="K658" i="10"/>
  <c r="K659" i="10"/>
  <c r="K660" i="10"/>
  <c r="K661" i="10"/>
  <c r="K662" i="10"/>
  <c r="K663" i="10"/>
  <c r="K664" i="10"/>
  <c r="K665" i="10"/>
  <c r="K666" i="10"/>
  <c r="K667" i="10"/>
  <c r="K668" i="10"/>
  <c r="K669" i="10"/>
  <c r="K670" i="10"/>
  <c r="K671" i="10"/>
  <c r="K672" i="10"/>
  <c r="K673" i="10"/>
  <c r="K674" i="10"/>
  <c r="K675" i="10"/>
  <c r="K676" i="10"/>
  <c r="K677" i="10"/>
  <c r="K678" i="10"/>
  <c r="K679" i="10"/>
  <c r="K680" i="10"/>
  <c r="K681" i="10"/>
  <c r="K682" i="10"/>
  <c r="K683" i="10"/>
  <c r="K684" i="10"/>
  <c r="K685" i="10"/>
  <c r="K686" i="10"/>
  <c r="K687" i="10"/>
  <c r="K688" i="10"/>
  <c r="K689" i="10"/>
  <c r="K690" i="10"/>
  <c r="K691" i="10"/>
  <c r="K692" i="10"/>
  <c r="K693" i="10"/>
  <c r="K694" i="10"/>
  <c r="K695" i="10"/>
  <c r="K696" i="10"/>
  <c r="K697" i="10"/>
  <c r="K698" i="10"/>
  <c r="K699" i="10"/>
  <c r="K700" i="10"/>
  <c r="K701" i="10"/>
  <c r="K702" i="10"/>
  <c r="K703" i="10"/>
  <c r="K704" i="10"/>
  <c r="K705" i="10"/>
  <c r="K706" i="10"/>
  <c r="K707" i="10"/>
  <c r="K708" i="10"/>
  <c r="K709" i="10"/>
  <c r="K710" i="10"/>
  <c r="K711" i="10"/>
  <c r="K712" i="10"/>
  <c r="K713" i="10"/>
  <c r="K714" i="10"/>
  <c r="K715" i="10"/>
  <c r="K716" i="10"/>
  <c r="K717" i="10"/>
  <c r="K718" i="10"/>
  <c r="K719" i="10"/>
  <c r="K720" i="10"/>
  <c r="K721" i="10"/>
  <c r="K722" i="10"/>
  <c r="K723" i="10"/>
  <c r="K724" i="10"/>
  <c r="K725" i="10"/>
  <c r="K726" i="10"/>
  <c r="K727" i="10"/>
  <c r="K728" i="10"/>
  <c r="K729" i="10"/>
  <c r="K730" i="10"/>
  <c r="K731" i="10"/>
  <c r="K732" i="10"/>
  <c r="K733" i="10"/>
  <c r="K734" i="10"/>
  <c r="K735" i="10"/>
  <c r="K736" i="10"/>
  <c r="K737" i="10"/>
  <c r="K738" i="10"/>
  <c r="K739" i="10"/>
  <c r="K740" i="10"/>
  <c r="K741" i="10"/>
  <c r="K742" i="10"/>
  <c r="K743" i="10"/>
  <c r="K744" i="10"/>
  <c r="K745" i="10"/>
  <c r="K746" i="10"/>
  <c r="K747" i="10"/>
  <c r="K748" i="10"/>
  <c r="K749" i="10"/>
  <c r="K750" i="10"/>
  <c r="K751" i="10"/>
  <c r="K752" i="10"/>
  <c r="K753" i="10"/>
  <c r="K754" i="10"/>
  <c r="K755" i="10"/>
  <c r="K756" i="10"/>
  <c r="K757" i="10"/>
  <c r="K758" i="10"/>
  <c r="K759" i="10"/>
  <c r="K760" i="10"/>
  <c r="K761" i="10"/>
  <c r="K762" i="10"/>
  <c r="K763" i="10"/>
  <c r="K764" i="10"/>
  <c r="K765" i="10"/>
  <c r="K766" i="10"/>
  <c r="K767" i="10"/>
  <c r="K768" i="10"/>
  <c r="K769" i="10"/>
  <c r="K770" i="10"/>
  <c r="K771" i="10"/>
  <c r="K772" i="10"/>
  <c r="K773" i="10"/>
  <c r="K774" i="10"/>
  <c r="K775" i="10"/>
  <c r="K776" i="10"/>
  <c r="K777" i="10"/>
  <c r="K778" i="10"/>
  <c r="K779" i="10"/>
  <c r="K780" i="10"/>
  <c r="K781" i="10"/>
  <c r="K782" i="10"/>
  <c r="K783" i="10"/>
  <c r="K784" i="10"/>
  <c r="K785" i="10"/>
  <c r="K786" i="10"/>
  <c r="K787" i="10"/>
  <c r="K788" i="10"/>
  <c r="K789" i="10"/>
  <c r="K790" i="10"/>
  <c r="K791" i="10"/>
  <c r="K792" i="10"/>
  <c r="K793" i="10"/>
  <c r="K794" i="10"/>
  <c r="K795" i="10"/>
  <c r="K796" i="10"/>
  <c r="K797" i="10"/>
  <c r="K798" i="10"/>
  <c r="K799" i="10"/>
  <c r="K800" i="10"/>
  <c r="K801" i="10"/>
  <c r="K802" i="10"/>
  <c r="K803" i="10"/>
  <c r="K804" i="10"/>
  <c r="K805" i="10"/>
  <c r="K806" i="10"/>
  <c r="K807" i="10"/>
  <c r="K808" i="10"/>
  <c r="K809" i="10"/>
  <c r="K810" i="10"/>
  <c r="K811" i="10"/>
  <c r="K812" i="10"/>
  <c r="K813" i="10"/>
  <c r="K814" i="10"/>
  <c r="K815" i="10"/>
  <c r="K816" i="10"/>
  <c r="K817" i="10"/>
  <c r="K818" i="10"/>
  <c r="K819" i="10"/>
  <c r="K820" i="10"/>
  <c r="K821" i="10"/>
  <c r="K822" i="10"/>
  <c r="K823" i="10"/>
  <c r="K824" i="10"/>
  <c r="K825" i="10"/>
  <c r="K826" i="10"/>
  <c r="K827" i="10"/>
  <c r="K828" i="10"/>
  <c r="K829" i="10"/>
  <c r="K830" i="10"/>
  <c r="K831" i="10"/>
  <c r="K832" i="10"/>
  <c r="K833" i="10"/>
  <c r="K834" i="10"/>
  <c r="K835" i="10"/>
  <c r="K836" i="10"/>
  <c r="K837" i="10"/>
  <c r="K838" i="10"/>
  <c r="K839" i="10"/>
  <c r="K840" i="10"/>
  <c r="K841" i="10"/>
  <c r="K842" i="10"/>
  <c r="K843" i="10"/>
  <c r="K844" i="10"/>
  <c r="K845" i="10"/>
  <c r="K846" i="10"/>
  <c r="K847" i="10"/>
  <c r="K848" i="10"/>
  <c r="K849" i="10"/>
  <c r="K850" i="10"/>
  <c r="K851" i="10"/>
  <c r="K852" i="10"/>
  <c r="K853" i="10"/>
  <c r="K854" i="10"/>
  <c r="K855" i="10"/>
  <c r="K856" i="10"/>
  <c r="K857" i="10"/>
  <c r="K858" i="10"/>
  <c r="K859" i="10"/>
  <c r="K860" i="10"/>
  <c r="K861" i="10"/>
  <c r="K862" i="10"/>
  <c r="K863" i="10"/>
  <c r="K864" i="10"/>
  <c r="K865" i="10"/>
  <c r="K866" i="10"/>
  <c r="K867" i="10"/>
  <c r="K868" i="10"/>
  <c r="K869" i="10"/>
  <c r="K870" i="10"/>
  <c r="K871" i="10"/>
  <c r="K872" i="10"/>
  <c r="K873" i="10"/>
  <c r="K874" i="10"/>
  <c r="K875" i="10"/>
  <c r="K876" i="10"/>
  <c r="K877" i="10"/>
  <c r="K878" i="10"/>
  <c r="K879" i="10"/>
  <c r="K880" i="10"/>
  <c r="K881" i="10"/>
  <c r="K882" i="10"/>
  <c r="K883" i="10"/>
  <c r="K884" i="10"/>
  <c r="K885" i="10"/>
  <c r="K886" i="10"/>
  <c r="K887" i="10"/>
  <c r="K888" i="10"/>
  <c r="K889" i="10"/>
  <c r="K890" i="10"/>
  <c r="K891" i="10"/>
  <c r="K892" i="10"/>
  <c r="K893" i="10"/>
  <c r="K894" i="10"/>
  <c r="K895" i="10"/>
  <c r="K896" i="10"/>
  <c r="K897" i="10"/>
  <c r="K898" i="10"/>
  <c r="K899" i="10"/>
  <c r="K900" i="10"/>
  <c r="K901" i="10"/>
  <c r="K902" i="10"/>
  <c r="K903" i="10"/>
  <c r="K904" i="10"/>
  <c r="K905" i="10"/>
  <c r="K906" i="10"/>
  <c r="K907" i="10"/>
  <c r="K908" i="10"/>
  <c r="K909" i="10"/>
  <c r="K910" i="10"/>
  <c r="K911" i="10"/>
  <c r="K912" i="10"/>
  <c r="K913" i="10"/>
  <c r="K914" i="10"/>
  <c r="K915" i="10"/>
  <c r="K916" i="10"/>
  <c r="K917" i="10"/>
  <c r="K918" i="10"/>
  <c r="K919" i="10"/>
  <c r="K920" i="10"/>
  <c r="K921" i="10"/>
  <c r="K922" i="10"/>
  <c r="K923" i="10"/>
  <c r="K924" i="10"/>
  <c r="K925" i="10"/>
  <c r="K926" i="10"/>
  <c r="K927" i="10"/>
  <c r="K928" i="10"/>
  <c r="K929" i="10"/>
  <c r="K930" i="10"/>
  <c r="K931" i="10"/>
  <c r="K932" i="10"/>
  <c r="K933" i="10"/>
  <c r="K934" i="10"/>
  <c r="K935" i="10"/>
  <c r="K936" i="10"/>
  <c r="K937" i="10"/>
  <c r="K938" i="10"/>
  <c r="K939" i="10"/>
  <c r="K940" i="10"/>
  <c r="K941" i="10"/>
  <c r="K942" i="10"/>
  <c r="K943" i="10"/>
  <c r="K944" i="10"/>
  <c r="K945" i="10"/>
  <c r="K946" i="10"/>
  <c r="K947" i="10"/>
  <c r="K948" i="10"/>
  <c r="K949" i="10"/>
  <c r="K950" i="10"/>
  <c r="K951" i="10"/>
  <c r="K952" i="10"/>
  <c r="K953" i="10"/>
  <c r="K954" i="10"/>
  <c r="K955" i="10"/>
  <c r="K956" i="10"/>
  <c r="K957" i="10"/>
  <c r="K958" i="10"/>
  <c r="K959" i="10"/>
  <c r="K960" i="10"/>
  <c r="K961" i="10"/>
  <c r="K962" i="10"/>
  <c r="K963" i="10"/>
  <c r="K964" i="10"/>
  <c r="K965" i="10"/>
  <c r="K966" i="10"/>
  <c r="K967" i="10"/>
  <c r="K968" i="10"/>
  <c r="K969" i="10"/>
  <c r="K970" i="10"/>
  <c r="K971" i="10"/>
  <c r="K972" i="10"/>
  <c r="K973" i="10"/>
  <c r="K974" i="10"/>
  <c r="K975" i="10"/>
  <c r="K976" i="10"/>
  <c r="K977" i="10"/>
  <c r="K978" i="10"/>
  <c r="K979" i="10"/>
  <c r="K980" i="10"/>
  <c r="K981" i="10"/>
  <c r="K982" i="10"/>
  <c r="K983" i="10"/>
  <c r="K984" i="10"/>
  <c r="K985" i="10"/>
  <c r="K986" i="10"/>
  <c r="K987" i="10"/>
  <c r="K988" i="10"/>
  <c r="K989" i="10"/>
  <c r="K1335" i="10"/>
  <c r="K1337" i="10"/>
  <c r="K1338" i="10"/>
  <c r="K1339" i="10"/>
  <c r="K1340" i="10"/>
  <c r="K1341" i="10"/>
  <c r="K1342" i="10"/>
  <c r="K1343" i="10"/>
  <c r="S35" i="61" l="1"/>
  <c r="R34" i="61"/>
  <c r="S36" i="61" l="1"/>
  <c r="R35" i="61"/>
  <c r="S198" i="61" l="1"/>
  <c r="S37" i="61"/>
  <c r="R36" i="61"/>
  <c r="J24" i="41"/>
  <c r="J25" i="41"/>
  <c r="J26" i="41"/>
  <c r="J27" i="41"/>
  <c r="J28" i="41"/>
  <c r="J29" i="41"/>
  <c r="J30" i="41"/>
  <c r="J31" i="41"/>
  <c r="J32" i="41"/>
  <c r="J33" i="41"/>
  <c r="J34" i="41"/>
  <c r="J35" i="41"/>
  <c r="J36" i="41"/>
  <c r="J37" i="41"/>
  <c r="J38" i="41"/>
  <c r="J39" i="41"/>
  <c r="J40" i="41"/>
  <c r="J41" i="41"/>
  <c r="J42" i="41"/>
  <c r="J43" i="41"/>
  <c r="J44" i="41"/>
  <c r="J45" i="41"/>
  <c r="J46" i="41"/>
  <c r="J47" i="41"/>
  <c r="J48" i="41"/>
  <c r="J49" i="41"/>
  <c r="J50" i="41"/>
  <c r="I50" i="41"/>
  <c r="H50" i="41"/>
  <c r="G50" i="41"/>
  <c r="F50" i="41"/>
  <c r="E50" i="41"/>
  <c r="D50" i="41"/>
  <c r="C50" i="41"/>
  <c r="B50" i="41"/>
  <c r="A50" i="41" s="1"/>
  <c r="I49" i="41"/>
  <c r="H49" i="41"/>
  <c r="G49" i="41"/>
  <c r="F49" i="41"/>
  <c r="E49" i="41"/>
  <c r="D49" i="41"/>
  <c r="C49" i="41"/>
  <c r="B49" i="41"/>
  <c r="A49" i="41" s="1"/>
  <c r="I48" i="41"/>
  <c r="H48" i="41"/>
  <c r="G48" i="41"/>
  <c r="F48" i="41"/>
  <c r="E48" i="41"/>
  <c r="D48" i="41"/>
  <c r="C48" i="41"/>
  <c r="B48" i="41"/>
  <c r="A48" i="41" s="1"/>
  <c r="I47" i="41"/>
  <c r="H47" i="41"/>
  <c r="G47" i="41"/>
  <c r="F47" i="41"/>
  <c r="E47" i="41"/>
  <c r="D47" i="41"/>
  <c r="C47" i="41"/>
  <c r="B47" i="41"/>
  <c r="A47" i="41" s="1"/>
  <c r="I46" i="41"/>
  <c r="H46" i="41"/>
  <c r="G46" i="41"/>
  <c r="F46" i="41"/>
  <c r="E46" i="41"/>
  <c r="D46" i="41"/>
  <c r="C46" i="41"/>
  <c r="B46" i="41"/>
  <c r="A46" i="41" s="1"/>
  <c r="I45" i="41"/>
  <c r="H45" i="41"/>
  <c r="G45" i="41"/>
  <c r="F45" i="41"/>
  <c r="E45" i="41"/>
  <c r="D45" i="41"/>
  <c r="C45" i="41"/>
  <c r="B45" i="41"/>
  <c r="A45" i="41" s="1"/>
  <c r="I44" i="41"/>
  <c r="H44" i="41"/>
  <c r="G44" i="41"/>
  <c r="F44" i="41"/>
  <c r="E44" i="41"/>
  <c r="D44" i="41"/>
  <c r="C44" i="41"/>
  <c r="B44" i="41"/>
  <c r="A44" i="41" s="1"/>
  <c r="I43" i="41"/>
  <c r="H43" i="41"/>
  <c r="G43" i="41"/>
  <c r="F43" i="41"/>
  <c r="E43" i="41"/>
  <c r="D43" i="41"/>
  <c r="C43" i="41"/>
  <c r="B43" i="41"/>
  <c r="A43" i="41" s="1"/>
  <c r="I42" i="41"/>
  <c r="H42" i="41"/>
  <c r="G42" i="41"/>
  <c r="F42" i="41"/>
  <c r="E42" i="41"/>
  <c r="D42" i="41"/>
  <c r="C42" i="41"/>
  <c r="B42" i="41"/>
  <c r="A42" i="41" s="1"/>
  <c r="I41" i="41"/>
  <c r="H41" i="41"/>
  <c r="G41" i="41"/>
  <c r="F41" i="41"/>
  <c r="E41" i="41"/>
  <c r="D41" i="41"/>
  <c r="C41" i="41"/>
  <c r="B41" i="41"/>
  <c r="A41" i="41" s="1"/>
  <c r="I40" i="41"/>
  <c r="H40" i="41"/>
  <c r="G40" i="41"/>
  <c r="F40" i="41"/>
  <c r="E40" i="41"/>
  <c r="D40" i="41"/>
  <c r="C40" i="41"/>
  <c r="B40" i="41"/>
  <c r="A40" i="41" s="1"/>
  <c r="I39" i="41"/>
  <c r="H39" i="41"/>
  <c r="G39" i="41"/>
  <c r="F39" i="41"/>
  <c r="E39" i="41"/>
  <c r="D39" i="41"/>
  <c r="C39" i="41"/>
  <c r="B39" i="41"/>
  <c r="A39" i="41" s="1"/>
  <c r="I38" i="41"/>
  <c r="H38" i="41"/>
  <c r="G38" i="41"/>
  <c r="F38" i="41"/>
  <c r="E38" i="41"/>
  <c r="D38" i="41"/>
  <c r="C38" i="41"/>
  <c r="B38" i="41"/>
  <c r="A38" i="41" s="1"/>
  <c r="I37" i="41"/>
  <c r="H37" i="41"/>
  <c r="G37" i="41"/>
  <c r="F37" i="41"/>
  <c r="E37" i="41"/>
  <c r="D37" i="41"/>
  <c r="C37" i="41"/>
  <c r="B37" i="41"/>
  <c r="A37" i="41" s="1"/>
  <c r="I36" i="41"/>
  <c r="H36" i="41"/>
  <c r="G36" i="41"/>
  <c r="F36" i="41"/>
  <c r="E36" i="41"/>
  <c r="D36" i="41"/>
  <c r="C36" i="41"/>
  <c r="B36" i="41"/>
  <c r="A36" i="41" s="1"/>
  <c r="I35" i="41"/>
  <c r="H35" i="41"/>
  <c r="G35" i="41"/>
  <c r="F35" i="41"/>
  <c r="E35" i="41"/>
  <c r="D35" i="41"/>
  <c r="C35" i="41"/>
  <c r="B35" i="41"/>
  <c r="A35" i="41" s="1"/>
  <c r="I34" i="41"/>
  <c r="H34" i="41"/>
  <c r="G34" i="41"/>
  <c r="F34" i="41"/>
  <c r="E34" i="41"/>
  <c r="D34" i="41"/>
  <c r="C34" i="41"/>
  <c r="B34" i="41"/>
  <c r="A34" i="41" s="1"/>
  <c r="I33" i="41"/>
  <c r="H33" i="41"/>
  <c r="G33" i="41"/>
  <c r="F33" i="41"/>
  <c r="E33" i="41"/>
  <c r="D33" i="41"/>
  <c r="C33" i="41"/>
  <c r="B33" i="41"/>
  <c r="A33" i="41" s="1"/>
  <c r="I32" i="41"/>
  <c r="H32" i="41"/>
  <c r="G32" i="41"/>
  <c r="F32" i="41"/>
  <c r="E32" i="41"/>
  <c r="D32" i="41"/>
  <c r="C32" i="41"/>
  <c r="B32" i="41"/>
  <c r="A32" i="41" s="1"/>
  <c r="I31" i="41"/>
  <c r="H31" i="41"/>
  <c r="G31" i="41"/>
  <c r="F31" i="41"/>
  <c r="E31" i="41"/>
  <c r="D31" i="41"/>
  <c r="C31" i="41"/>
  <c r="B31" i="41"/>
  <c r="A31" i="41" s="1"/>
  <c r="I30" i="41"/>
  <c r="H30" i="41"/>
  <c r="G30" i="41"/>
  <c r="F30" i="41"/>
  <c r="E30" i="41"/>
  <c r="D30" i="41"/>
  <c r="C30" i="41"/>
  <c r="B30" i="41"/>
  <c r="A30" i="41" s="1"/>
  <c r="I29" i="41"/>
  <c r="H29" i="41"/>
  <c r="G29" i="41"/>
  <c r="F29" i="41"/>
  <c r="E29" i="41"/>
  <c r="D29" i="41"/>
  <c r="C29" i="41"/>
  <c r="B29" i="41"/>
  <c r="A29" i="41" s="1"/>
  <c r="I28" i="41"/>
  <c r="H28" i="41"/>
  <c r="G28" i="41"/>
  <c r="F28" i="41"/>
  <c r="E28" i="41"/>
  <c r="D28" i="41"/>
  <c r="C28" i="41"/>
  <c r="B28" i="41"/>
  <c r="A28" i="41" s="1"/>
  <c r="I27" i="41"/>
  <c r="H27" i="41"/>
  <c r="G27" i="41"/>
  <c r="F27" i="41"/>
  <c r="E27" i="41"/>
  <c r="D27" i="41"/>
  <c r="C27" i="41"/>
  <c r="B27" i="41"/>
  <c r="A27" i="41" s="1"/>
  <c r="I26" i="41"/>
  <c r="H26" i="41"/>
  <c r="G26" i="41"/>
  <c r="F26" i="41"/>
  <c r="E26" i="41"/>
  <c r="D26" i="41"/>
  <c r="C26" i="41"/>
  <c r="B26" i="41"/>
  <c r="A26" i="41" s="1"/>
  <c r="I25" i="41"/>
  <c r="H25" i="41"/>
  <c r="G25" i="41"/>
  <c r="F25" i="41"/>
  <c r="E25" i="41"/>
  <c r="D25" i="41"/>
  <c r="C25" i="41"/>
  <c r="B25" i="41"/>
  <c r="A25" i="41" s="1"/>
  <c r="I24" i="41"/>
  <c r="H24" i="41"/>
  <c r="G24" i="41"/>
  <c r="F24" i="41"/>
  <c r="E24" i="41"/>
  <c r="D24" i="41"/>
  <c r="C24" i="41"/>
  <c r="B24" i="41"/>
  <c r="A24" i="41" s="1"/>
  <c r="J23" i="41"/>
  <c r="I23" i="41"/>
  <c r="H23" i="41"/>
  <c r="G23" i="41"/>
  <c r="F23" i="41"/>
  <c r="E23" i="41"/>
  <c r="D23" i="41"/>
  <c r="C23" i="41"/>
  <c r="B23" i="41"/>
  <c r="A23" i="41" s="1"/>
  <c r="J22" i="41"/>
  <c r="J4" i="41" s="1"/>
  <c r="I22" i="41"/>
  <c r="I4" i="41" s="1"/>
  <c r="H22" i="41"/>
  <c r="H4" i="41" s="1"/>
  <c r="G22" i="41"/>
  <c r="G4" i="41" s="1"/>
  <c r="F22" i="41"/>
  <c r="F4" i="41" s="1"/>
  <c r="E22" i="41"/>
  <c r="E4" i="41" s="1"/>
  <c r="D22" i="41"/>
  <c r="D4" i="41" s="1"/>
  <c r="C22" i="41"/>
  <c r="C4" i="41" s="1"/>
  <c r="B22" i="41"/>
  <c r="B4" i="41" s="1"/>
  <c r="K4" i="41"/>
  <c r="D22" i="25"/>
  <c r="D4" i="25" s="1"/>
  <c r="E22" i="25"/>
  <c r="E4" i="25" s="1"/>
  <c r="F22" i="25"/>
  <c r="F4" i="25" s="1"/>
  <c r="G22" i="25"/>
  <c r="G4" i="25" s="1"/>
  <c r="H22" i="25"/>
  <c r="H4" i="25" s="1"/>
  <c r="I22" i="25"/>
  <c r="I4" i="25" s="1"/>
  <c r="J22" i="25"/>
  <c r="J4" i="25" s="1"/>
  <c r="C22" i="25"/>
  <c r="C4" i="25" s="1"/>
  <c r="A12" i="23"/>
  <c r="A11" i="23"/>
  <c r="A10" i="23"/>
  <c r="A9" i="23"/>
  <c r="A8" i="23"/>
  <c r="A7" i="23"/>
  <c r="A6" i="23"/>
  <c r="A5" i="23"/>
  <c r="A4" i="23"/>
  <c r="B5" i="21"/>
  <c r="A6" i="64" s="1"/>
  <c r="B6" i="21"/>
  <c r="A7" i="64" s="1"/>
  <c r="B7" i="21"/>
  <c r="A8" i="64" s="1"/>
  <c r="B8" i="21"/>
  <c r="A9" i="64" s="1"/>
  <c r="B9" i="21"/>
  <c r="A10" i="64" s="1"/>
  <c r="B10" i="21"/>
  <c r="A11" i="64" s="1"/>
  <c r="B11" i="21"/>
  <c r="A12" i="64" s="1"/>
  <c r="B12" i="21"/>
  <c r="A13" i="64" s="1"/>
  <c r="K169" i="10"/>
  <c r="K163" i="10"/>
  <c r="K161" i="10"/>
  <c r="K160" i="10"/>
  <c r="K158" i="10"/>
  <c r="K156" i="10"/>
  <c r="K152" i="10"/>
  <c r="K143" i="10"/>
  <c r="K139" i="10"/>
  <c r="K138" i="10"/>
  <c r="K137" i="10"/>
  <c r="K136" i="10"/>
  <c r="K133" i="10"/>
  <c r="K127" i="10"/>
  <c r="K124" i="10"/>
  <c r="K118" i="10"/>
  <c r="K116" i="10"/>
  <c r="K113" i="10"/>
  <c r="K112" i="10"/>
  <c r="K108" i="10"/>
  <c r="K107" i="10"/>
  <c r="K104" i="10"/>
  <c r="K99" i="10"/>
  <c r="K98" i="10"/>
  <c r="K96" i="10"/>
  <c r="K94" i="10"/>
  <c r="K91" i="10"/>
  <c r="K90" i="10"/>
  <c r="K88" i="10"/>
  <c r="K83" i="10"/>
  <c r="K80" i="10"/>
  <c r="K74" i="10"/>
  <c r="K72" i="10"/>
  <c r="K70" i="10"/>
  <c r="K67" i="10"/>
  <c r="K66" i="10"/>
  <c r="K64" i="10"/>
  <c r="K56" i="10"/>
  <c r="K55" i="10"/>
  <c r="K52" i="10"/>
  <c r="K51" i="10"/>
  <c r="K49" i="10"/>
  <c r="K48" i="10"/>
  <c r="K45" i="10"/>
  <c r="K42" i="10"/>
  <c r="K41" i="10"/>
  <c r="K38" i="10"/>
  <c r="K37" i="10"/>
  <c r="K32" i="10"/>
  <c r="K30" i="10"/>
  <c r="K28" i="10"/>
  <c r="K27" i="10"/>
  <c r="K25" i="10"/>
  <c r="K18" i="10"/>
  <c r="K17" i="10"/>
  <c r="K14" i="10"/>
  <c r="F13" i="3"/>
  <c r="F19" i="3"/>
  <c r="E15" i="3"/>
  <c r="E17" i="3"/>
  <c r="E19" i="3"/>
  <c r="F14" i="3"/>
  <c r="F15" i="3"/>
  <c r="F16" i="3"/>
  <c r="F17" i="3"/>
  <c r="F18" i="3"/>
  <c r="E20" i="3"/>
  <c r="E13" i="3"/>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23" i="11"/>
  <c r="F52" i="11" s="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23" i="11"/>
  <c r="E52" i="11" s="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23" i="11"/>
  <c r="H52" i="11" s="1"/>
  <c r="H22"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23" i="11"/>
  <c r="G22" i="11"/>
  <c r="G4" i="11" s="1"/>
  <c r="F22" i="11"/>
  <c r="F4" i="11" s="1"/>
  <c r="E22"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23" i="11"/>
  <c r="D52" i="11" s="1"/>
  <c r="J50" i="25"/>
  <c r="I50" i="25"/>
  <c r="H50" i="25"/>
  <c r="G50" i="25"/>
  <c r="F50" i="25"/>
  <c r="E50" i="25"/>
  <c r="D50" i="25"/>
  <c r="C50" i="25"/>
  <c r="B50" i="25"/>
  <c r="A50" i="25" s="1"/>
  <c r="J49" i="25"/>
  <c r="I49" i="25"/>
  <c r="H49" i="25"/>
  <c r="G49" i="25"/>
  <c r="F49" i="25"/>
  <c r="E49" i="25"/>
  <c r="D49" i="25"/>
  <c r="C49" i="25"/>
  <c r="B49" i="25"/>
  <c r="A49" i="25" s="1"/>
  <c r="J48" i="25"/>
  <c r="I48" i="25"/>
  <c r="H48" i="25"/>
  <c r="G48" i="25"/>
  <c r="F48" i="25"/>
  <c r="E48" i="25"/>
  <c r="D48" i="25"/>
  <c r="C48" i="25"/>
  <c r="B48" i="25"/>
  <c r="A48" i="25" s="1"/>
  <c r="J47" i="25"/>
  <c r="I47" i="25"/>
  <c r="H47" i="25"/>
  <c r="G47" i="25"/>
  <c r="F47" i="25"/>
  <c r="E47" i="25"/>
  <c r="D47" i="25"/>
  <c r="C47" i="25"/>
  <c r="B47" i="25"/>
  <c r="A47" i="25" s="1"/>
  <c r="J46" i="25"/>
  <c r="I46" i="25"/>
  <c r="H46" i="25"/>
  <c r="G46" i="25"/>
  <c r="F46" i="25"/>
  <c r="E46" i="25"/>
  <c r="D46" i="25"/>
  <c r="C46" i="25"/>
  <c r="B46" i="25"/>
  <c r="A46" i="25" s="1"/>
  <c r="J45" i="25"/>
  <c r="I45" i="25"/>
  <c r="H45" i="25"/>
  <c r="G45" i="25"/>
  <c r="F45" i="25"/>
  <c r="E45" i="25"/>
  <c r="D45" i="25"/>
  <c r="C45" i="25"/>
  <c r="B45" i="25"/>
  <c r="A45" i="25" s="1"/>
  <c r="J44" i="25"/>
  <c r="I44" i="25"/>
  <c r="H44" i="25"/>
  <c r="G44" i="25"/>
  <c r="F44" i="25"/>
  <c r="E44" i="25"/>
  <c r="D44" i="25"/>
  <c r="C44" i="25"/>
  <c r="B44" i="25"/>
  <c r="A44" i="25" s="1"/>
  <c r="J43" i="25"/>
  <c r="I43" i="25"/>
  <c r="H43" i="25"/>
  <c r="G43" i="25"/>
  <c r="F43" i="25"/>
  <c r="E43" i="25"/>
  <c r="D43" i="25"/>
  <c r="C43" i="25"/>
  <c r="B43" i="25"/>
  <c r="A43" i="25" s="1"/>
  <c r="J42" i="25"/>
  <c r="I42" i="25"/>
  <c r="H42" i="25"/>
  <c r="G42" i="25"/>
  <c r="F42" i="25"/>
  <c r="E42" i="25"/>
  <c r="D42" i="25"/>
  <c r="C42" i="25"/>
  <c r="B42" i="25"/>
  <c r="A42" i="25" s="1"/>
  <c r="J41" i="25"/>
  <c r="I41" i="25"/>
  <c r="H41" i="25"/>
  <c r="G41" i="25"/>
  <c r="F41" i="25"/>
  <c r="E41" i="25"/>
  <c r="D41" i="25"/>
  <c r="C41" i="25"/>
  <c r="B41" i="25"/>
  <c r="A41" i="25" s="1"/>
  <c r="J40" i="25"/>
  <c r="I40" i="25"/>
  <c r="H40" i="25"/>
  <c r="G40" i="25"/>
  <c r="F40" i="25"/>
  <c r="E40" i="25"/>
  <c r="D40" i="25"/>
  <c r="C40" i="25"/>
  <c r="B40" i="25"/>
  <c r="A40" i="25" s="1"/>
  <c r="J39" i="25"/>
  <c r="I39" i="25"/>
  <c r="H39" i="25"/>
  <c r="G39" i="25"/>
  <c r="F39" i="25"/>
  <c r="E39" i="25"/>
  <c r="D39" i="25"/>
  <c r="C39" i="25"/>
  <c r="B39" i="25"/>
  <c r="A39" i="25" s="1"/>
  <c r="J38" i="25"/>
  <c r="I38" i="25"/>
  <c r="H38" i="25"/>
  <c r="G38" i="25"/>
  <c r="F38" i="25"/>
  <c r="E38" i="25"/>
  <c r="D38" i="25"/>
  <c r="C38" i="25"/>
  <c r="B38" i="25"/>
  <c r="A38" i="25" s="1"/>
  <c r="J37" i="25"/>
  <c r="I37" i="25"/>
  <c r="H37" i="25"/>
  <c r="G37" i="25"/>
  <c r="F37" i="25"/>
  <c r="E37" i="25"/>
  <c r="D37" i="25"/>
  <c r="C37" i="25"/>
  <c r="B37" i="25"/>
  <c r="A37" i="25" s="1"/>
  <c r="J36" i="25"/>
  <c r="I36" i="25"/>
  <c r="H36" i="25"/>
  <c r="G36" i="25"/>
  <c r="F36" i="25"/>
  <c r="E36" i="25"/>
  <c r="D36" i="25"/>
  <c r="C36" i="25"/>
  <c r="B36" i="25"/>
  <c r="A36" i="25" s="1"/>
  <c r="J35" i="25"/>
  <c r="I35" i="25"/>
  <c r="H35" i="25"/>
  <c r="G35" i="25"/>
  <c r="F35" i="25"/>
  <c r="E35" i="25"/>
  <c r="D35" i="25"/>
  <c r="C35" i="25"/>
  <c r="B35" i="25"/>
  <c r="A35" i="25" s="1"/>
  <c r="J34" i="25"/>
  <c r="I34" i="25"/>
  <c r="H34" i="25"/>
  <c r="G34" i="25"/>
  <c r="F34" i="25"/>
  <c r="E34" i="25"/>
  <c r="D34" i="25"/>
  <c r="C34" i="25"/>
  <c r="B34" i="25"/>
  <c r="A34" i="25" s="1"/>
  <c r="J33" i="25"/>
  <c r="I33" i="25"/>
  <c r="H33" i="25"/>
  <c r="G33" i="25"/>
  <c r="F33" i="25"/>
  <c r="E33" i="25"/>
  <c r="D33" i="25"/>
  <c r="C33" i="25"/>
  <c r="B33" i="25"/>
  <c r="A33" i="25" s="1"/>
  <c r="J32" i="25"/>
  <c r="I32" i="25"/>
  <c r="H32" i="25"/>
  <c r="G32" i="25"/>
  <c r="F32" i="25"/>
  <c r="E32" i="25"/>
  <c r="D32" i="25"/>
  <c r="C32" i="25"/>
  <c r="B32" i="25"/>
  <c r="A32" i="25" s="1"/>
  <c r="J31" i="25"/>
  <c r="I31" i="25"/>
  <c r="H31" i="25"/>
  <c r="G31" i="25"/>
  <c r="F31" i="25"/>
  <c r="E31" i="25"/>
  <c r="D31" i="25"/>
  <c r="C31" i="25"/>
  <c r="B31" i="25"/>
  <c r="A31" i="25" s="1"/>
  <c r="J30" i="25"/>
  <c r="I30" i="25"/>
  <c r="H30" i="25"/>
  <c r="G30" i="25"/>
  <c r="F30" i="25"/>
  <c r="E30" i="25"/>
  <c r="D30" i="25"/>
  <c r="C30" i="25"/>
  <c r="B30" i="25"/>
  <c r="A30" i="25" s="1"/>
  <c r="J29" i="25"/>
  <c r="I29" i="25"/>
  <c r="H29" i="25"/>
  <c r="G29" i="25"/>
  <c r="F29" i="25"/>
  <c r="E29" i="25"/>
  <c r="D29" i="25"/>
  <c r="C29" i="25"/>
  <c r="B29" i="25"/>
  <c r="A29" i="25" s="1"/>
  <c r="J28" i="25"/>
  <c r="I28" i="25"/>
  <c r="H28" i="25"/>
  <c r="G28" i="25"/>
  <c r="F28" i="25"/>
  <c r="E28" i="25"/>
  <c r="D28" i="25"/>
  <c r="C28" i="25"/>
  <c r="B28" i="25"/>
  <c r="A28" i="25" s="1"/>
  <c r="J27" i="25"/>
  <c r="I27" i="25"/>
  <c r="H27" i="25"/>
  <c r="G27" i="25"/>
  <c r="F27" i="25"/>
  <c r="E27" i="25"/>
  <c r="D27" i="25"/>
  <c r="C27" i="25"/>
  <c r="B27" i="25"/>
  <c r="A27" i="25" s="1"/>
  <c r="J26" i="25"/>
  <c r="I26" i="25"/>
  <c r="H26" i="25"/>
  <c r="G26" i="25"/>
  <c r="F26" i="25"/>
  <c r="E26" i="25"/>
  <c r="D26" i="25"/>
  <c r="C26" i="25"/>
  <c r="B26" i="25"/>
  <c r="A26" i="25" s="1"/>
  <c r="J25" i="25"/>
  <c r="I25" i="25"/>
  <c r="H25" i="25"/>
  <c r="G25" i="25"/>
  <c r="F25" i="25"/>
  <c r="E25" i="25"/>
  <c r="D25" i="25"/>
  <c r="C25" i="25"/>
  <c r="B25" i="25"/>
  <c r="A25" i="25" s="1"/>
  <c r="J24" i="25"/>
  <c r="I24" i="25"/>
  <c r="H24" i="25"/>
  <c r="G24" i="25"/>
  <c r="F24" i="25"/>
  <c r="E24" i="25"/>
  <c r="D24" i="25"/>
  <c r="C24" i="25"/>
  <c r="B24" i="25"/>
  <c r="A24" i="25" s="1"/>
  <c r="J23" i="25"/>
  <c r="I23" i="25"/>
  <c r="H23" i="25"/>
  <c r="G23" i="25"/>
  <c r="F23" i="25"/>
  <c r="E23" i="25"/>
  <c r="D23" i="25"/>
  <c r="C23" i="25"/>
  <c r="B23" i="25"/>
  <c r="A23" i="25" s="1"/>
  <c r="B22" i="25"/>
  <c r="K4" i="25"/>
  <c r="C22" i="11"/>
  <c r="E2477" i="35"/>
  <c r="C23" i="11"/>
  <c r="C5" i="21"/>
  <c r="G6" i="64" s="1"/>
  <c r="B22" i="64" s="1"/>
  <c r="C6" i="21"/>
  <c r="G7" i="64" s="1"/>
  <c r="B23" i="64" s="1"/>
  <c r="C7" i="21"/>
  <c r="G8" i="64" s="1"/>
  <c r="B24" i="64" s="1"/>
  <c r="C8" i="21"/>
  <c r="G9" i="64" s="1"/>
  <c r="B25" i="64" s="1"/>
  <c r="C9" i="21"/>
  <c r="G10" i="64" s="1"/>
  <c r="B26" i="64" s="1"/>
  <c r="C10" i="21"/>
  <c r="G11" i="64" s="1"/>
  <c r="B27" i="64" s="1"/>
  <c r="C11" i="21"/>
  <c r="G12" i="64" s="1"/>
  <c r="B28" i="64" s="1"/>
  <c r="C12" i="21"/>
  <c r="G13" i="64" s="1"/>
  <c r="B29" i="64" s="1"/>
  <c r="D5" i="21"/>
  <c r="H6" i="64" s="1"/>
  <c r="C22" i="64" s="1"/>
  <c r="D6" i="21"/>
  <c r="H7" i="64" s="1"/>
  <c r="C23" i="64" s="1"/>
  <c r="D7" i="21"/>
  <c r="H8" i="64" s="1"/>
  <c r="C24" i="64" s="1"/>
  <c r="D8" i="21"/>
  <c r="H9" i="64" s="1"/>
  <c r="C25" i="64" s="1"/>
  <c r="D9" i="21"/>
  <c r="H10" i="64" s="1"/>
  <c r="C26" i="64" s="1"/>
  <c r="D10" i="21"/>
  <c r="H11" i="64" s="1"/>
  <c r="C27" i="64" s="1"/>
  <c r="D11" i="21"/>
  <c r="H12" i="64" s="1"/>
  <c r="C28" i="64" s="1"/>
  <c r="D12" i="21"/>
  <c r="H13" i="64" s="1"/>
  <c r="C29" i="64" s="1"/>
  <c r="E5" i="21"/>
  <c r="I6" i="64" s="1"/>
  <c r="D22" i="64" s="1"/>
  <c r="E6" i="21"/>
  <c r="I7" i="64" s="1"/>
  <c r="D23" i="64" s="1"/>
  <c r="E7" i="21"/>
  <c r="I8" i="64" s="1"/>
  <c r="D24" i="64" s="1"/>
  <c r="E8" i="21"/>
  <c r="I9" i="64" s="1"/>
  <c r="D25" i="64" s="1"/>
  <c r="E9" i="21"/>
  <c r="I10" i="64" s="1"/>
  <c r="D26" i="64" s="1"/>
  <c r="E10" i="21"/>
  <c r="I11" i="64" s="1"/>
  <c r="D27" i="64" s="1"/>
  <c r="E11" i="21"/>
  <c r="I12" i="64" s="1"/>
  <c r="D28" i="64" s="1"/>
  <c r="E12" i="21"/>
  <c r="I13" i="64" s="1"/>
  <c r="D29" i="64" s="1"/>
  <c r="F5" i="21"/>
  <c r="J6" i="64" s="1"/>
  <c r="E22" i="64" s="1"/>
  <c r="F6" i="21"/>
  <c r="J7" i="64" s="1"/>
  <c r="E23" i="64" s="1"/>
  <c r="F7" i="21"/>
  <c r="J8" i="64" s="1"/>
  <c r="E24" i="64" s="1"/>
  <c r="F8" i="21"/>
  <c r="J9" i="64" s="1"/>
  <c r="E25" i="64" s="1"/>
  <c r="F9" i="21"/>
  <c r="J10" i="64" s="1"/>
  <c r="E26" i="64" s="1"/>
  <c r="F10" i="21"/>
  <c r="J11" i="64" s="1"/>
  <c r="E27" i="64" s="1"/>
  <c r="F11" i="21"/>
  <c r="J12" i="64" s="1"/>
  <c r="E28" i="64" s="1"/>
  <c r="F12" i="21"/>
  <c r="J13" i="64" s="1"/>
  <c r="E29" i="64" s="1"/>
  <c r="G5" i="21"/>
  <c r="K6" i="64" s="1"/>
  <c r="F22" i="64" s="1"/>
  <c r="G6" i="21"/>
  <c r="K7" i="64" s="1"/>
  <c r="F23" i="64" s="1"/>
  <c r="G7" i="21"/>
  <c r="K8" i="64" s="1"/>
  <c r="F24" i="64" s="1"/>
  <c r="G8" i="21"/>
  <c r="K9" i="64" s="1"/>
  <c r="F25" i="64" s="1"/>
  <c r="G9" i="21"/>
  <c r="K10" i="64" s="1"/>
  <c r="F26" i="64" s="1"/>
  <c r="G10" i="21"/>
  <c r="K11" i="64" s="1"/>
  <c r="F27" i="64" s="1"/>
  <c r="G11" i="21"/>
  <c r="K12" i="64" s="1"/>
  <c r="F28" i="64" s="1"/>
  <c r="G12" i="21"/>
  <c r="K13" i="64" s="1"/>
  <c r="F29" i="64" s="1"/>
  <c r="D22" i="11"/>
  <c r="F31" i="2"/>
  <c r="F56" i="2"/>
  <c r="F23" i="2"/>
  <c r="F65" i="2"/>
  <c r="F7" i="2"/>
  <c r="F8" i="2"/>
  <c r="F9" i="2"/>
  <c r="F10" i="2"/>
  <c r="F11" i="2"/>
  <c r="F12" i="2"/>
  <c r="F13" i="2"/>
  <c r="F14" i="2"/>
  <c r="F15" i="2"/>
  <c r="F16" i="2"/>
  <c r="F17" i="2"/>
  <c r="F18" i="2"/>
  <c r="F19" i="2"/>
  <c r="F20" i="2"/>
  <c r="F21" i="2"/>
  <c r="F22" i="2"/>
  <c r="F24" i="2"/>
  <c r="F25" i="2"/>
  <c r="F26" i="2"/>
  <c r="F27" i="2"/>
  <c r="F28" i="2"/>
  <c r="F29" i="2"/>
  <c r="F30" i="2"/>
  <c r="F32" i="2"/>
  <c r="F33" i="2"/>
  <c r="F34" i="2"/>
  <c r="F35" i="2"/>
  <c r="F36" i="2"/>
  <c r="F37" i="2"/>
  <c r="F38" i="2"/>
  <c r="F39" i="2"/>
  <c r="F40" i="2"/>
  <c r="F41" i="2"/>
  <c r="F42" i="2"/>
  <c r="F43" i="2"/>
  <c r="F44" i="2"/>
  <c r="F45" i="2"/>
  <c r="F47" i="2"/>
  <c r="F48" i="2"/>
  <c r="F49" i="2"/>
  <c r="F50" i="2"/>
  <c r="F51" i="2"/>
  <c r="F52" i="2"/>
  <c r="F53" i="2"/>
  <c r="F54" i="2"/>
  <c r="F55" i="2"/>
  <c r="F57" i="2"/>
  <c r="F58" i="2"/>
  <c r="F59" i="2"/>
  <c r="F60" i="2"/>
  <c r="F61" i="2"/>
  <c r="F62" i="2"/>
  <c r="F63" i="2"/>
  <c r="F64" i="2"/>
  <c r="F6" i="2"/>
  <c r="E2462" i="35"/>
  <c r="E2463" i="35"/>
  <c r="E2464" i="35"/>
  <c r="E2465" i="35"/>
  <c r="E2466" i="35"/>
  <c r="E2467" i="35"/>
  <c r="E2468" i="35"/>
  <c r="E2469" i="35"/>
  <c r="E2470" i="35"/>
  <c r="E2471" i="35"/>
  <c r="E2472" i="35"/>
  <c r="E2473" i="35"/>
  <c r="E2474" i="35"/>
  <c r="E2475" i="35"/>
  <c r="E2476" i="35"/>
  <c r="E2478" i="35"/>
  <c r="E2479" i="35"/>
  <c r="E2480" i="35"/>
  <c r="E2481" i="35"/>
  <c r="E2482" i="35"/>
  <c r="E2483" i="35"/>
  <c r="E2484" i="35"/>
  <c r="E2485" i="35"/>
  <c r="E2486" i="35"/>
  <c r="E2487" i="35"/>
  <c r="E2488" i="35"/>
  <c r="E2489" i="35"/>
  <c r="E2490" i="35"/>
  <c r="E2491" i="35"/>
  <c r="E2492" i="35"/>
  <c r="E2493" i="35"/>
  <c r="E2494" i="35"/>
  <c r="E2495" i="35"/>
  <c r="E2496" i="35"/>
  <c r="E2497" i="35"/>
  <c r="E2498" i="35"/>
  <c r="E2499" i="35"/>
  <c r="E2500" i="35"/>
  <c r="E2501" i="35"/>
  <c r="E2502" i="35"/>
  <c r="E2503" i="35"/>
  <c r="E2504" i="35"/>
  <c r="E2505" i="35"/>
  <c r="E2506" i="35"/>
  <c r="E2507" i="35"/>
  <c r="E2508" i="35"/>
  <c r="E2509" i="35"/>
  <c r="E2510" i="35"/>
  <c r="E2511" i="35"/>
  <c r="E2512" i="35"/>
  <c r="E2513" i="35"/>
  <c r="E2514" i="35"/>
  <c r="E2515" i="35"/>
  <c r="E2516" i="35"/>
  <c r="E2517" i="35"/>
  <c r="E2518" i="35"/>
  <c r="E2519" i="35"/>
  <c r="E2520" i="35"/>
  <c r="E2521" i="35"/>
  <c r="E2522" i="35"/>
  <c r="E2523" i="35"/>
  <c r="E2524" i="35"/>
  <c r="E2525" i="35"/>
  <c r="E2526" i="35"/>
  <c r="E2527" i="35"/>
  <c r="E2528" i="35"/>
  <c r="E2529" i="35"/>
  <c r="E2530" i="35"/>
  <c r="E2531" i="35"/>
  <c r="E2532" i="35"/>
  <c r="E2533" i="35"/>
  <c r="E2534" i="35"/>
  <c r="E2535" i="35"/>
  <c r="E2536" i="35"/>
  <c r="E2537" i="35"/>
  <c r="E2538" i="35"/>
  <c r="E2539" i="35"/>
  <c r="E2540" i="35"/>
  <c r="E2541" i="35"/>
  <c r="E2542" i="35"/>
  <c r="E2543" i="35"/>
  <c r="E2544" i="35"/>
  <c r="E2545" i="35"/>
  <c r="E2546" i="35"/>
  <c r="E2547" i="35"/>
  <c r="E2548" i="35"/>
  <c r="E2549" i="35"/>
  <c r="E2550" i="35"/>
  <c r="E2551" i="35"/>
  <c r="E2552" i="35"/>
  <c r="E2553" i="35"/>
  <c r="E2554" i="35"/>
  <c r="E2555" i="35"/>
  <c r="E2556" i="35"/>
  <c r="E2557" i="35"/>
  <c r="E2558" i="35"/>
  <c r="E2559" i="35"/>
  <c r="E2560" i="35"/>
  <c r="E2561" i="35"/>
  <c r="E2562" i="35"/>
  <c r="E2563" i="35"/>
  <c r="E2564" i="35"/>
  <c r="E2565" i="35"/>
  <c r="E2566" i="35"/>
  <c r="E2567" i="35"/>
  <c r="E2568" i="35"/>
  <c r="E2569" i="35"/>
  <c r="E2570" i="35"/>
  <c r="E2571" i="35"/>
  <c r="E2572" i="35"/>
  <c r="E2573" i="35"/>
  <c r="E2574" i="35"/>
  <c r="E2575" i="35"/>
  <c r="E2576" i="35"/>
  <c r="E2577" i="35"/>
  <c r="E2578" i="35"/>
  <c r="E2579" i="35"/>
  <c r="E2580" i="35"/>
  <c r="E2581" i="35"/>
  <c r="E2582" i="35"/>
  <c r="E2583" i="35"/>
  <c r="E2584" i="35"/>
  <c r="E2585" i="35"/>
  <c r="E2586" i="35"/>
  <c r="E2587" i="35"/>
  <c r="E2588" i="35"/>
  <c r="E2589" i="35"/>
  <c r="E2590" i="35"/>
  <c r="E2591" i="35"/>
  <c r="E2592" i="35"/>
  <c r="E2593" i="35"/>
  <c r="E2594" i="35"/>
  <c r="E2595" i="35"/>
  <c r="E2596" i="35"/>
  <c r="E2597" i="35"/>
  <c r="E2598" i="35"/>
  <c r="E2599" i="35"/>
  <c r="E2600" i="35"/>
  <c r="E2601" i="35"/>
  <c r="E2602" i="35"/>
  <c r="E2603" i="35"/>
  <c r="E2604" i="35"/>
  <c r="E2605" i="35"/>
  <c r="E2606" i="35"/>
  <c r="E2607" i="35"/>
  <c r="E2608" i="35"/>
  <c r="E2609" i="35"/>
  <c r="E2610" i="35"/>
  <c r="E2611" i="35"/>
  <c r="E2612" i="35"/>
  <c r="E2613" i="35"/>
  <c r="E2614" i="35"/>
  <c r="E2615" i="35"/>
  <c r="E2616" i="35"/>
  <c r="E2617" i="35"/>
  <c r="E2618" i="35"/>
  <c r="E2619" i="35"/>
  <c r="E2620" i="35"/>
  <c r="E2621" i="35"/>
  <c r="E2622" i="35"/>
  <c r="E2623" i="35"/>
  <c r="E2624" i="35"/>
  <c r="E2625" i="35"/>
  <c r="E2626" i="35"/>
  <c r="E2627" i="35"/>
  <c r="E2628" i="35"/>
  <c r="E2629" i="35"/>
  <c r="E2630" i="35"/>
  <c r="E2631" i="35"/>
  <c r="E2632" i="35"/>
  <c r="E2633" i="35"/>
  <c r="E2634" i="35"/>
  <c r="E2635" i="35"/>
  <c r="E2636" i="35"/>
  <c r="E2637" i="35"/>
  <c r="E2638" i="35"/>
  <c r="E2639" i="35"/>
  <c r="E2640" i="35"/>
  <c r="E2641" i="35"/>
  <c r="E2642" i="35"/>
  <c r="E2643" i="35"/>
  <c r="E2644" i="35"/>
  <c r="E2645" i="35"/>
  <c r="E2646" i="35"/>
  <c r="E2647" i="35"/>
  <c r="E2648" i="35"/>
  <c r="E2649" i="35"/>
  <c r="E2650" i="35"/>
  <c r="E2651" i="35"/>
  <c r="E2652" i="35"/>
  <c r="E2653" i="35"/>
  <c r="E2654" i="35"/>
  <c r="E2655" i="35"/>
  <c r="E2656" i="35"/>
  <c r="E2657" i="35"/>
  <c r="E2658" i="35"/>
  <c r="E2659" i="35"/>
  <c r="E2660" i="35"/>
  <c r="E2661" i="35"/>
  <c r="E2662" i="35"/>
  <c r="E2663" i="35"/>
  <c r="E2664" i="35"/>
  <c r="E2665" i="35"/>
  <c r="E2666" i="35"/>
  <c r="E2667" i="35"/>
  <c r="E2668" i="35"/>
  <c r="E2669" i="35"/>
  <c r="E2670" i="35"/>
  <c r="E2671" i="35"/>
  <c r="E2672" i="35"/>
  <c r="E2673" i="35"/>
  <c r="E2674" i="35"/>
  <c r="E2675" i="35"/>
  <c r="E2676" i="35"/>
  <c r="E2677" i="35"/>
  <c r="E2678" i="35"/>
  <c r="E2679" i="35"/>
  <c r="E2680" i="35"/>
  <c r="E2681" i="35"/>
  <c r="E2682" i="35"/>
  <c r="E2683" i="35"/>
  <c r="E2684" i="35"/>
  <c r="E2685" i="35"/>
  <c r="E2686" i="35"/>
  <c r="E2687" i="35"/>
  <c r="E2688" i="35"/>
  <c r="E2689" i="35"/>
  <c r="E2690" i="35"/>
  <c r="E2691" i="35"/>
  <c r="E2692" i="35"/>
  <c r="E2693" i="35"/>
  <c r="E2694" i="35"/>
  <c r="E2695" i="35"/>
  <c r="E2696" i="35"/>
  <c r="E2697" i="35"/>
  <c r="E2698" i="35"/>
  <c r="E2699" i="35"/>
  <c r="E2700" i="35"/>
  <c r="E2701" i="35"/>
  <c r="E2702" i="35"/>
  <c r="E2703" i="35"/>
  <c r="E2704" i="35"/>
  <c r="E2705" i="35"/>
  <c r="E2706" i="35"/>
  <c r="E2707" i="35"/>
  <c r="E2708" i="35"/>
  <c r="E2709" i="35"/>
  <c r="E2710" i="35"/>
  <c r="E2711" i="35"/>
  <c r="E2712" i="35"/>
  <c r="E2713" i="35"/>
  <c r="E2714" i="35"/>
  <c r="E2715" i="35"/>
  <c r="E2716" i="35"/>
  <c r="E2717" i="35"/>
  <c r="E2718" i="35"/>
  <c r="E2719" i="35"/>
  <c r="E2720" i="35"/>
  <c r="E2721" i="35"/>
  <c r="E2722" i="35"/>
  <c r="E2723" i="35"/>
  <c r="E2724" i="35"/>
  <c r="E2725" i="35"/>
  <c r="E2726" i="35"/>
  <c r="E2727" i="35"/>
  <c r="E2728" i="35"/>
  <c r="E2729" i="35"/>
  <c r="E2730" i="35"/>
  <c r="E2731" i="35"/>
  <c r="E2732" i="35"/>
  <c r="E2733" i="35"/>
  <c r="E2734" i="35"/>
  <c r="E2735" i="35"/>
  <c r="E2736" i="35"/>
  <c r="E2737" i="35"/>
  <c r="E2738" i="35"/>
  <c r="E2739" i="35"/>
  <c r="E2740" i="35"/>
  <c r="E2741" i="35"/>
  <c r="E2742" i="35"/>
  <c r="E2743" i="35"/>
  <c r="E2744" i="35"/>
  <c r="E2745" i="35"/>
  <c r="E2746" i="35"/>
  <c r="E2747" i="35"/>
  <c r="E2748" i="35"/>
  <c r="E2749" i="35"/>
  <c r="E2750" i="35"/>
  <c r="E2751" i="35"/>
  <c r="E2752" i="35"/>
  <c r="E2753" i="35"/>
  <c r="E2754" i="35"/>
  <c r="E2755" i="35"/>
  <c r="E2756" i="35"/>
  <c r="E2757" i="35"/>
  <c r="E2758" i="35"/>
  <c r="E2759" i="35"/>
  <c r="E2760" i="35"/>
  <c r="E2761" i="35"/>
  <c r="E2762" i="35"/>
  <c r="E2763" i="35"/>
  <c r="E2764" i="35"/>
  <c r="E2765" i="35"/>
  <c r="E2766" i="35"/>
  <c r="E2767" i="35"/>
  <c r="E2768" i="35"/>
  <c r="E2769" i="35"/>
  <c r="E2770" i="35"/>
  <c r="E2771" i="35"/>
  <c r="E2772" i="35"/>
  <c r="E2773" i="35"/>
  <c r="E2774" i="35"/>
  <c r="E2775" i="35"/>
  <c r="E2776" i="35"/>
  <c r="E2777" i="35"/>
  <c r="E2778" i="35"/>
  <c r="E2779" i="35"/>
  <c r="E2780" i="35"/>
  <c r="E2781" i="35"/>
  <c r="E2782" i="35"/>
  <c r="E2783" i="35"/>
  <c r="E2784" i="35"/>
  <c r="E2785" i="35"/>
  <c r="E2786" i="35"/>
  <c r="E2787" i="35"/>
  <c r="E2788" i="35"/>
  <c r="E2789" i="35"/>
  <c r="E2790" i="35"/>
  <c r="E2791" i="35"/>
  <c r="E2792" i="35"/>
  <c r="E2793" i="35"/>
  <c r="E2794" i="35"/>
  <c r="E2795" i="35"/>
  <c r="E2796" i="35"/>
  <c r="E2797" i="35"/>
  <c r="E2798" i="35"/>
  <c r="E2799" i="35"/>
  <c r="E2800" i="35"/>
  <c r="E2801" i="35"/>
  <c r="E2802" i="35"/>
  <c r="E2803" i="35"/>
  <c r="E2804" i="35"/>
  <c r="E2805" i="35"/>
  <c r="E2806" i="35"/>
  <c r="E2807" i="35"/>
  <c r="E2808" i="35"/>
  <c r="E2809" i="35"/>
  <c r="E2810" i="35"/>
  <c r="E2811" i="35"/>
  <c r="E2812" i="35"/>
  <c r="E2813" i="35"/>
  <c r="E2814" i="35"/>
  <c r="E2815" i="35"/>
  <c r="E2816" i="35"/>
  <c r="E2817" i="35"/>
  <c r="E2818" i="35"/>
  <c r="E2819" i="35"/>
  <c r="E2820" i="35"/>
  <c r="E2821" i="35"/>
  <c r="E2822" i="35"/>
  <c r="E2823" i="35"/>
  <c r="E2824" i="35"/>
  <c r="E2825" i="35"/>
  <c r="E2826" i="35"/>
  <c r="E2827" i="35"/>
  <c r="E2828" i="35"/>
  <c r="E2829" i="35"/>
  <c r="E2830" i="35"/>
  <c r="E2831" i="35"/>
  <c r="E2832" i="35"/>
  <c r="E2833" i="35"/>
  <c r="E2834" i="35"/>
  <c r="E2835" i="35"/>
  <c r="E2836" i="35"/>
  <c r="E2837" i="35"/>
  <c r="E2838" i="35"/>
  <c r="E2839" i="35"/>
  <c r="E2840" i="35"/>
  <c r="E2841" i="35"/>
  <c r="E2842" i="35"/>
  <c r="E2843" i="35"/>
  <c r="E2844" i="35"/>
  <c r="E2845" i="35"/>
  <c r="E2846" i="35"/>
  <c r="E2847" i="35"/>
  <c r="E2848" i="35"/>
  <c r="E2849" i="35"/>
  <c r="E2850" i="35"/>
  <c r="E2851" i="35"/>
  <c r="E2852" i="35"/>
  <c r="E2853" i="35"/>
  <c r="E2854" i="35"/>
  <c r="E2855" i="35"/>
  <c r="E2856" i="35"/>
  <c r="E2857" i="35"/>
  <c r="E2858" i="35"/>
  <c r="E2859" i="35"/>
  <c r="E2860" i="35"/>
  <c r="E2861" i="35"/>
  <c r="E2862" i="35"/>
  <c r="E2863" i="35"/>
  <c r="E2864" i="35"/>
  <c r="E2865" i="35"/>
  <c r="E2866" i="35"/>
  <c r="E2867" i="35"/>
  <c r="E2868" i="35"/>
  <c r="E2869" i="35"/>
  <c r="E2870" i="35"/>
  <c r="E2871" i="35"/>
  <c r="E2872" i="35"/>
  <c r="E2873" i="35"/>
  <c r="E2874" i="35"/>
  <c r="E2875" i="35"/>
  <c r="E2876" i="35"/>
  <c r="E2877" i="35"/>
  <c r="E2878" i="35"/>
  <c r="E2879" i="35"/>
  <c r="E2880" i="35"/>
  <c r="E2881" i="35"/>
  <c r="E2882" i="35"/>
  <c r="E2883" i="35"/>
  <c r="E2884" i="35"/>
  <c r="E2885" i="35"/>
  <c r="E2886" i="35"/>
  <c r="E2887" i="35"/>
  <c r="E2888" i="35"/>
  <c r="E2889" i="35"/>
  <c r="E2890" i="35"/>
  <c r="E2891" i="35"/>
  <c r="E2892" i="35"/>
  <c r="E2893" i="35"/>
  <c r="E2894" i="35"/>
  <c r="E2895" i="35"/>
  <c r="E2896" i="35"/>
  <c r="E2897" i="35"/>
  <c r="E2898" i="35"/>
  <c r="E2899" i="35"/>
  <c r="E2900" i="35"/>
  <c r="E2901" i="35"/>
  <c r="E2902" i="35"/>
  <c r="E2903" i="35"/>
  <c r="E2904" i="35"/>
  <c r="E2905" i="35"/>
  <c r="E2906" i="35"/>
  <c r="E2907" i="35"/>
  <c r="E2908" i="35"/>
  <c r="E2909" i="35"/>
  <c r="E2910" i="35"/>
  <c r="E2911" i="35"/>
  <c r="E2912" i="35"/>
  <c r="E2913" i="35"/>
  <c r="E2914" i="35"/>
  <c r="E2915" i="35"/>
  <c r="E2916" i="35"/>
  <c r="E2917" i="35"/>
  <c r="E2918" i="35"/>
  <c r="E2919" i="35"/>
  <c r="E2920" i="35"/>
  <c r="E2921" i="35"/>
  <c r="E2922" i="35"/>
  <c r="E2923" i="35"/>
  <c r="E2924" i="35"/>
  <c r="E2925" i="35"/>
  <c r="E2926" i="35"/>
  <c r="E2927" i="35"/>
  <c r="E2928" i="35"/>
  <c r="E2929" i="35"/>
  <c r="E2930" i="35"/>
  <c r="E2931" i="35"/>
  <c r="E2932" i="35"/>
  <c r="E2933" i="35"/>
  <c r="E2934" i="35"/>
  <c r="E2935" i="35"/>
  <c r="E2936" i="35"/>
  <c r="E2937" i="35"/>
  <c r="E2938" i="35"/>
  <c r="E2939" i="35"/>
  <c r="E2940" i="35"/>
  <c r="E2941" i="35"/>
  <c r="E2942" i="35"/>
  <c r="E2943" i="35"/>
  <c r="E2944" i="35"/>
  <c r="E2945" i="35"/>
  <c r="E2946" i="35"/>
  <c r="E2947" i="35"/>
  <c r="E2948" i="35"/>
  <c r="E2949" i="35"/>
  <c r="E2950" i="35"/>
  <c r="E2951" i="35"/>
  <c r="E2952" i="35"/>
  <c r="E2953" i="35"/>
  <c r="E2954" i="35"/>
  <c r="E2955" i="35"/>
  <c r="E2956" i="35"/>
  <c r="E2957" i="35"/>
  <c r="E2958" i="35"/>
  <c r="E2959" i="35"/>
  <c r="E2960" i="35"/>
  <c r="E2961" i="35"/>
  <c r="E2962" i="35"/>
  <c r="E2963" i="35"/>
  <c r="E2964" i="35"/>
  <c r="E2965" i="35"/>
  <c r="E2966" i="35"/>
  <c r="E2967" i="35"/>
  <c r="E2968" i="35"/>
  <c r="E2969" i="35"/>
  <c r="E2970" i="35"/>
  <c r="E2971" i="35"/>
  <c r="E2972" i="35"/>
  <c r="E2973" i="35"/>
  <c r="E2974" i="35"/>
  <c r="E2975" i="35"/>
  <c r="E2976" i="35"/>
  <c r="E2977" i="35"/>
  <c r="E2978" i="35"/>
  <c r="E2979" i="35"/>
  <c r="E2980" i="35"/>
  <c r="E2981" i="35"/>
  <c r="E2982" i="35"/>
  <c r="E2983" i="35"/>
  <c r="E2984" i="35"/>
  <c r="E2985" i="35"/>
  <c r="E2986" i="35"/>
  <c r="E2987" i="35"/>
  <c r="E2988" i="35"/>
  <c r="E2989" i="35"/>
  <c r="E2990" i="35"/>
  <c r="E2991" i="35"/>
  <c r="E2992" i="35"/>
  <c r="E2993" i="35"/>
  <c r="E2994" i="35"/>
  <c r="E2995" i="35"/>
  <c r="E2996" i="35"/>
  <c r="E2997" i="35"/>
  <c r="E2998" i="35"/>
  <c r="E2999" i="35"/>
  <c r="E3000" i="35"/>
  <c r="E3001" i="35"/>
  <c r="E3002" i="35"/>
  <c r="E3003" i="35"/>
  <c r="E3004" i="35"/>
  <c r="E3005" i="35"/>
  <c r="E3006" i="35"/>
  <c r="E3007" i="35"/>
  <c r="E3008" i="35"/>
  <c r="E3009" i="35"/>
  <c r="E3010" i="35"/>
  <c r="E3011" i="35"/>
  <c r="E3012" i="35"/>
  <c r="E3013" i="35"/>
  <c r="E3014" i="35"/>
  <c r="E3015" i="35"/>
  <c r="E3016" i="35"/>
  <c r="E3017" i="35"/>
  <c r="E3018" i="35"/>
  <c r="E3019" i="35"/>
  <c r="E3020" i="35"/>
  <c r="E3021" i="35"/>
  <c r="E3022" i="35"/>
  <c r="E3023" i="35"/>
  <c r="E3024" i="35"/>
  <c r="E3025" i="35"/>
  <c r="E3026" i="35"/>
  <c r="E3027" i="35"/>
  <c r="E3028" i="35"/>
  <c r="E3029" i="35"/>
  <c r="E3030" i="35"/>
  <c r="E3031" i="35"/>
  <c r="E3032" i="35"/>
  <c r="E3033" i="35"/>
  <c r="E3034" i="35"/>
  <c r="E3035" i="35"/>
  <c r="E3036" i="35"/>
  <c r="E3037" i="35"/>
  <c r="E3038" i="35"/>
  <c r="E3039" i="35"/>
  <c r="E3040" i="35"/>
  <c r="E3041" i="35"/>
  <c r="E3042" i="35"/>
  <c r="E3043" i="35"/>
  <c r="E3044" i="35"/>
  <c r="E3045" i="35"/>
  <c r="E3046" i="35"/>
  <c r="E3047" i="35"/>
  <c r="E3048" i="35"/>
  <c r="E3049" i="35"/>
  <c r="E3050" i="35"/>
  <c r="E3051" i="35"/>
  <c r="E3052" i="35"/>
  <c r="E3053" i="35"/>
  <c r="E3054" i="35"/>
  <c r="E3055" i="35"/>
  <c r="E3056" i="35"/>
  <c r="E3057" i="35"/>
  <c r="E3058" i="35"/>
  <c r="E3059" i="35"/>
  <c r="E3060" i="35"/>
  <c r="E3061" i="35"/>
  <c r="E3062" i="35"/>
  <c r="E3063" i="35"/>
  <c r="E3064" i="35"/>
  <c r="E3065" i="35"/>
  <c r="E3066" i="35"/>
  <c r="E3067" i="35"/>
  <c r="E3068" i="35"/>
  <c r="E3069" i="35"/>
  <c r="E3070" i="35"/>
  <c r="E3071" i="35"/>
  <c r="E3072" i="35"/>
  <c r="E3073" i="35"/>
  <c r="E3074" i="35"/>
  <c r="E3075" i="35"/>
  <c r="E3076" i="35"/>
  <c r="E3077" i="35"/>
  <c r="E3078" i="35"/>
  <c r="E3079" i="35"/>
  <c r="E3080" i="35"/>
  <c r="E3081" i="35"/>
  <c r="E3082" i="35"/>
  <c r="E3083" i="35"/>
  <c r="E3084" i="35"/>
  <c r="E3085" i="35"/>
  <c r="E3086" i="35"/>
  <c r="E3087" i="35"/>
  <c r="E3088" i="35"/>
  <c r="E3089" i="35"/>
  <c r="E3090" i="35"/>
  <c r="E3091" i="35"/>
  <c r="E3092" i="35"/>
  <c r="E3093" i="35"/>
  <c r="E3094" i="35"/>
  <c r="E3095" i="35"/>
  <c r="E3096" i="35"/>
  <c r="E3097" i="35"/>
  <c r="E3098" i="35"/>
  <c r="E3099" i="35"/>
  <c r="E3100" i="35"/>
  <c r="E3101" i="35"/>
  <c r="E3102" i="35"/>
  <c r="E3103" i="35"/>
  <c r="E3104" i="35"/>
  <c r="E3105" i="35"/>
  <c r="E3106" i="35"/>
  <c r="E3107" i="35"/>
  <c r="E3108" i="35"/>
  <c r="E3109" i="35"/>
  <c r="E3110" i="35"/>
  <c r="E3111" i="35"/>
  <c r="E3112" i="35"/>
  <c r="E3113" i="35"/>
  <c r="E3114" i="35"/>
  <c r="E3115" i="35"/>
  <c r="E3116" i="35"/>
  <c r="E3117" i="35"/>
  <c r="E3118" i="35"/>
  <c r="E3119" i="35"/>
  <c r="E3120" i="35"/>
  <c r="E3121" i="35"/>
  <c r="E3122" i="35"/>
  <c r="E3123" i="35"/>
  <c r="E3124" i="35"/>
  <c r="E3125" i="35"/>
  <c r="E3126" i="35"/>
  <c r="E3127" i="35"/>
  <c r="E3128" i="35"/>
  <c r="E3129" i="35"/>
  <c r="E3130" i="35"/>
  <c r="E3131" i="35"/>
  <c r="E3132" i="35"/>
  <c r="E3133" i="35"/>
  <c r="E3134" i="35"/>
  <c r="E3135" i="35"/>
  <c r="E3136" i="35"/>
  <c r="E3137" i="35"/>
  <c r="E3138" i="35"/>
  <c r="E3139" i="35"/>
  <c r="E3140" i="35"/>
  <c r="E3141" i="35"/>
  <c r="E3142" i="35"/>
  <c r="E3143" i="35"/>
  <c r="E3144" i="35"/>
  <c r="E3145" i="35"/>
  <c r="E3146" i="35"/>
  <c r="E3147" i="35"/>
  <c r="E3148" i="35"/>
  <c r="E3149" i="35"/>
  <c r="E3150" i="35"/>
  <c r="E3151" i="35"/>
  <c r="E3152" i="35"/>
  <c r="E3153" i="35"/>
  <c r="E3154" i="35"/>
  <c r="E3155" i="35"/>
  <c r="E3156" i="35"/>
  <c r="E3157" i="35"/>
  <c r="E3158" i="35"/>
  <c r="E3159" i="35"/>
  <c r="E3160" i="35"/>
  <c r="E3161" i="35"/>
  <c r="E3162" i="35"/>
  <c r="E3163" i="35"/>
  <c r="E3164" i="35"/>
  <c r="E3165" i="35"/>
  <c r="E3166" i="35"/>
  <c r="E3167" i="35"/>
  <c r="E3168" i="35"/>
  <c r="E3169" i="35"/>
  <c r="E3170" i="35"/>
  <c r="E3171" i="35"/>
  <c r="E3172" i="35"/>
  <c r="E3173" i="35"/>
  <c r="E3174" i="35"/>
  <c r="E3175" i="35"/>
  <c r="E3176" i="35"/>
  <c r="E3177" i="35"/>
  <c r="E3178" i="35"/>
  <c r="E3179" i="35"/>
  <c r="E3180" i="35"/>
  <c r="E3181" i="35"/>
  <c r="E3182" i="35"/>
  <c r="E3183" i="35"/>
  <c r="E3184" i="35"/>
  <c r="E3185" i="35"/>
  <c r="E3186" i="35"/>
  <c r="E3187" i="35"/>
  <c r="E3188" i="35"/>
  <c r="E3189" i="35"/>
  <c r="E3190" i="35"/>
  <c r="E3191" i="35"/>
  <c r="E3192" i="35"/>
  <c r="E3193" i="35"/>
  <c r="E3194" i="35"/>
  <c r="E3195" i="35"/>
  <c r="E3196" i="35"/>
  <c r="E3197" i="35"/>
  <c r="E3198" i="35"/>
  <c r="E3199" i="35"/>
  <c r="E3200" i="35"/>
  <c r="E3201" i="35"/>
  <c r="E3202" i="35"/>
  <c r="E3203" i="35"/>
  <c r="E3204" i="35"/>
  <c r="E3205" i="35"/>
  <c r="E3206" i="35"/>
  <c r="E3207" i="35"/>
  <c r="E3208" i="35"/>
  <c r="E3209" i="35"/>
  <c r="E3210" i="35"/>
  <c r="E3211" i="35"/>
  <c r="E3212" i="35"/>
  <c r="E3213" i="35"/>
  <c r="E3214" i="35"/>
  <c r="E3215" i="35"/>
  <c r="E3216" i="35"/>
  <c r="E3217" i="35"/>
  <c r="E3218" i="35"/>
  <c r="E3219" i="35"/>
  <c r="E3220" i="35"/>
  <c r="E3221" i="35"/>
  <c r="E3222" i="35"/>
  <c r="E3223" i="35"/>
  <c r="E3224" i="35"/>
  <c r="E3225" i="35"/>
  <c r="E3226" i="35"/>
  <c r="E3227" i="35"/>
  <c r="E3228" i="35"/>
  <c r="E3229" i="35"/>
  <c r="E3230" i="35"/>
  <c r="E3231" i="35"/>
  <c r="E3232" i="35"/>
  <c r="E3233" i="35"/>
  <c r="E3234" i="35"/>
  <c r="E3235" i="35"/>
  <c r="E3236" i="35"/>
  <c r="E3237" i="35"/>
  <c r="E3238" i="35"/>
  <c r="E3239" i="35"/>
  <c r="E3240" i="35"/>
  <c r="E3241" i="35"/>
  <c r="E3242" i="35"/>
  <c r="E3243" i="35"/>
  <c r="E3244" i="35"/>
  <c r="E3245" i="35"/>
  <c r="E3246" i="35"/>
  <c r="E3247" i="35"/>
  <c r="E3248" i="35"/>
  <c r="E3249" i="35"/>
  <c r="E3250" i="35"/>
  <c r="E3251" i="35"/>
  <c r="E3252" i="35"/>
  <c r="E3253" i="35"/>
  <c r="E3254" i="35"/>
  <c r="E3255" i="35"/>
  <c r="E3256" i="35"/>
  <c r="E3257" i="35"/>
  <c r="E3258" i="35"/>
  <c r="E3259" i="35"/>
  <c r="E3260" i="35"/>
  <c r="E3261" i="35"/>
  <c r="E3262" i="35"/>
  <c r="E3263" i="35"/>
  <c r="E3264" i="35"/>
  <c r="E3265" i="35"/>
  <c r="E3266" i="35"/>
  <c r="E3267" i="35"/>
  <c r="E3268" i="35"/>
  <c r="E3269" i="35"/>
  <c r="E3270" i="35"/>
  <c r="E3271" i="35"/>
  <c r="E3272" i="35"/>
  <c r="E3273" i="35"/>
  <c r="E3274" i="35"/>
  <c r="E3275" i="35"/>
  <c r="E3276" i="35"/>
  <c r="E3277" i="35"/>
  <c r="E3278" i="35"/>
  <c r="E3279" i="35"/>
  <c r="E3280" i="35"/>
  <c r="E3281" i="35"/>
  <c r="E3282" i="35"/>
  <c r="E3283" i="35"/>
  <c r="E3284" i="35"/>
  <c r="E3285" i="35"/>
  <c r="E3286" i="35"/>
  <c r="E3287" i="35"/>
  <c r="E3288" i="35"/>
  <c r="E3289" i="35"/>
  <c r="E3290" i="35"/>
  <c r="E3291" i="35"/>
  <c r="E3292" i="35"/>
  <c r="E3293" i="35"/>
  <c r="E3294" i="35"/>
  <c r="E3295" i="35"/>
  <c r="E3296" i="35"/>
  <c r="E3297" i="35"/>
  <c r="E3298" i="35"/>
  <c r="E3299" i="35"/>
  <c r="E3300" i="35"/>
  <c r="E3301" i="35"/>
  <c r="E3302" i="35"/>
  <c r="E3303" i="35"/>
  <c r="E3304" i="35"/>
  <c r="E3305" i="35"/>
  <c r="E3306" i="35"/>
  <c r="E3307" i="35"/>
  <c r="E3308" i="35"/>
  <c r="E3309" i="35"/>
  <c r="E3310" i="35"/>
  <c r="E3311" i="35"/>
  <c r="E3312" i="35"/>
  <c r="E3313" i="35"/>
  <c r="E3314" i="35"/>
  <c r="E3315" i="35"/>
  <c r="E3316" i="35"/>
  <c r="E3317" i="35"/>
  <c r="E3318" i="35"/>
  <c r="E3319" i="35"/>
  <c r="E3320" i="35"/>
  <c r="E3321" i="35"/>
  <c r="E3322" i="35"/>
  <c r="E3323" i="35"/>
  <c r="E3324" i="35"/>
  <c r="E3325" i="35"/>
  <c r="E3326" i="35"/>
  <c r="E3327" i="35"/>
  <c r="E3328" i="35"/>
  <c r="E3329" i="35"/>
  <c r="E3330" i="35"/>
  <c r="E3331" i="35"/>
  <c r="E3332" i="35"/>
  <c r="E3333" i="35"/>
  <c r="E3334" i="35"/>
  <c r="E3335" i="35"/>
  <c r="E3336" i="35"/>
  <c r="E3337" i="35"/>
  <c r="E3338" i="35"/>
  <c r="E3339" i="35"/>
  <c r="E3340" i="35"/>
  <c r="E3341" i="35"/>
  <c r="E3342" i="35"/>
  <c r="E3343" i="35"/>
  <c r="E3344" i="35"/>
  <c r="E3345" i="35"/>
  <c r="E3346" i="35"/>
  <c r="E3347" i="35"/>
  <c r="E3348" i="35"/>
  <c r="E3349" i="35"/>
  <c r="E3350" i="35"/>
  <c r="E3351" i="35"/>
  <c r="E3352" i="35"/>
  <c r="E3353" i="35"/>
  <c r="E3354" i="35"/>
  <c r="E3355" i="35"/>
  <c r="E3356" i="35"/>
  <c r="E3357" i="35"/>
  <c r="E3358" i="35"/>
  <c r="E3359" i="35"/>
  <c r="E3360" i="35"/>
  <c r="E3361" i="35"/>
  <c r="E3362" i="35"/>
  <c r="E3363" i="35"/>
  <c r="E3364" i="35"/>
  <c r="E3365" i="35"/>
  <c r="E3366" i="35"/>
  <c r="E3367" i="35"/>
  <c r="E3368" i="35"/>
  <c r="E3369" i="35"/>
  <c r="E3370" i="35"/>
  <c r="E3371" i="35"/>
  <c r="E3372" i="35"/>
  <c r="E3373" i="35"/>
  <c r="E3374" i="35"/>
  <c r="E3375" i="35"/>
  <c r="E3376" i="35"/>
  <c r="E3377" i="35"/>
  <c r="E3378" i="35"/>
  <c r="E3379" i="35"/>
  <c r="E3380" i="35"/>
  <c r="E3381" i="35"/>
  <c r="E3382" i="35"/>
  <c r="E3383" i="35"/>
  <c r="E3384" i="35"/>
  <c r="E3385" i="35"/>
  <c r="E3386" i="35"/>
  <c r="E3387" i="35"/>
  <c r="E3388" i="35"/>
  <c r="E3389" i="35"/>
  <c r="E3390" i="35"/>
  <c r="E3391" i="35"/>
  <c r="E3392" i="35"/>
  <c r="E3393" i="35"/>
  <c r="E3394" i="35"/>
  <c r="E3395" i="35"/>
  <c r="E3396" i="35"/>
  <c r="E3397" i="35"/>
  <c r="E3398" i="35"/>
  <c r="E3399" i="35"/>
  <c r="E3400" i="35"/>
  <c r="E3401" i="35"/>
  <c r="E3402" i="35"/>
  <c r="E3403" i="35"/>
  <c r="E3404" i="35"/>
  <c r="E3405" i="35"/>
  <c r="E3406" i="35"/>
  <c r="E3407" i="35"/>
  <c r="E3408" i="35"/>
  <c r="E3409" i="35"/>
  <c r="E3410" i="35"/>
  <c r="E3411" i="35"/>
  <c r="E3412" i="35"/>
  <c r="E3413" i="35"/>
  <c r="E3414" i="35"/>
  <c r="E3415" i="35"/>
  <c r="E3416" i="35"/>
  <c r="E3417" i="35"/>
  <c r="E3418" i="35"/>
  <c r="E3419" i="35"/>
  <c r="E3420" i="35"/>
  <c r="E3421" i="35"/>
  <c r="E3422" i="35"/>
  <c r="E3423" i="35"/>
  <c r="E3424" i="35"/>
  <c r="E3425" i="35"/>
  <c r="E3426" i="35"/>
  <c r="E3427" i="35"/>
  <c r="E3428" i="35"/>
  <c r="E3429" i="35"/>
  <c r="E3430" i="35"/>
  <c r="E3431" i="35"/>
  <c r="E3432" i="35"/>
  <c r="E3433" i="35"/>
  <c r="E3434" i="35"/>
  <c r="E3435" i="35"/>
  <c r="E3436" i="35"/>
  <c r="E3437" i="35"/>
  <c r="E3438" i="35"/>
  <c r="E3439" i="35"/>
  <c r="E3440" i="35"/>
  <c r="E3441" i="35"/>
  <c r="E3442" i="35"/>
  <c r="E3443" i="35"/>
  <c r="E3444" i="35"/>
  <c r="E3445" i="35"/>
  <c r="E3446" i="35"/>
  <c r="E3447" i="35"/>
  <c r="E3448" i="35"/>
  <c r="E3449" i="35"/>
  <c r="E3450" i="35"/>
  <c r="E3451" i="35"/>
  <c r="E3452" i="35"/>
  <c r="E3453" i="35"/>
  <c r="E3454" i="35"/>
  <c r="E3455" i="35"/>
  <c r="E3456" i="35"/>
  <c r="E3457" i="35"/>
  <c r="E3458" i="35"/>
  <c r="E3459" i="35"/>
  <c r="E3460" i="35"/>
  <c r="E3461" i="35"/>
  <c r="E3462" i="35"/>
  <c r="E3463" i="35"/>
  <c r="E3464" i="35"/>
  <c r="E3465" i="35"/>
  <c r="E3466" i="35"/>
  <c r="E3467" i="35"/>
  <c r="E3468" i="35"/>
  <c r="E3469" i="35"/>
  <c r="E3470" i="35"/>
  <c r="E3471" i="35"/>
  <c r="E3472" i="35"/>
  <c r="E3473" i="35"/>
  <c r="E3474" i="35"/>
  <c r="E3475" i="35"/>
  <c r="E3476" i="35"/>
  <c r="E3477" i="35"/>
  <c r="E3478" i="35"/>
  <c r="E3479" i="35"/>
  <c r="E3480" i="35"/>
  <c r="E3481" i="35"/>
  <c r="E3482" i="35"/>
  <c r="E3483" i="35"/>
  <c r="E3484" i="35"/>
  <c r="E3485" i="35"/>
  <c r="E3486" i="35"/>
  <c r="E3487" i="35"/>
  <c r="E3488" i="35"/>
  <c r="E3489" i="35"/>
  <c r="E3490" i="35"/>
  <c r="E3491" i="35"/>
  <c r="E3492" i="35"/>
  <c r="E3493" i="35"/>
  <c r="E3494" i="35"/>
  <c r="E3495" i="35"/>
  <c r="E3496" i="35"/>
  <c r="E3497" i="35"/>
  <c r="E3498" i="35"/>
  <c r="E3499" i="35"/>
  <c r="E3500" i="35"/>
  <c r="E3501" i="35"/>
  <c r="E3502" i="35"/>
  <c r="E3503" i="35"/>
  <c r="E3504" i="35"/>
  <c r="E3505" i="35"/>
  <c r="E3506" i="35"/>
  <c r="E3507" i="35"/>
  <c r="E3508" i="35"/>
  <c r="E3509" i="35"/>
  <c r="E3510" i="35"/>
  <c r="E3511" i="35"/>
  <c r="E3512" i="35"/>
  <c r="E3513" i="35"/>
  <c r="E3514" i="35"/>
  <c r="E3515" i="35"/>
  <c r="E3516" i="35"/>
  <c r="E3517" i="35"/>
  <c r="E3518" i="35"/>
  <c r="E3519" i="35"/>
  <c r="E3520" i="35"/>
  <c r="E3521" i="35"/>
  <c r="E3522" i="35"/>
  <c r="E3523" i="35"/>
  <c r="E3524" i="35"/>
  <c r="E3525" i="35"/>
  <c r="E3526" i="35"/>
  <c r="E3527" i="35"/>
  <c r="E3528" i="35"/>
  <c r="E3529" i="35"/>
  <c r="E3530" i="35"/>
  <c r="E3531" i="35"/>
  <c r="E3532" i="35"/>
  <c r="E3533" i="35"/>
  <c r="E3534" i="35"/>
  <c r="E3535" i="35"/>
  <c r="E3536" i="35"/>
  <c r="E3537" i="35"/>
  <c r="E3538" i="35"/>
  <c r="E3539" i="35"/>
  <c r="E3540" i="35"/>
  <c r="E3541" i="35"/>
  <c r="E3542" i="35"/>
  <c r="E3543" i="35"/>
  <c r="E3544" i="35"/>
  <c r="E3545" i="35"/>
  <c r="E3546" i="35"/>
  <c r="E3547" i="35"/>
  <c r="E3548" i="35"/>
  <c r="E3549" i="35"/>
  <c r="E3550" i="35"/>
  <c r="E3551" i="35"/>
  <c r="E3552" i="35"/>
  <c r="E3553" i="35"/>
  <c r="E3554" i="35"/>
  <c r="E3555" i="35"/>
  <c r="E3556" i="35"/>
  <c r="E3557" i="35"/>
  <c r="E3558" i="35"/>
  <c r="E3559" i="35"/>
  <c r="E3560" i="35"/>
  <c r="E3561" i="35"/>
  <c r="E3562" i="35"/>
  <c r="E3563" i="35"/>
  <c r="E3564" i="35"/>
  <c r="E3565" i="35"/>
  <c r="E3566" i="35"/>
  <c r="E3567" i="35"/>
  <c r="E3568" i="35"/>
  <c r="E3569" i="35"/>
  <c r="E3570" i="35"/>
  <c r="E3571" i="35"/>
  <c r="E3572" i="35"/>
  <c r="E3573" i="35"/>
  <c r="E3574" i="35"/>
  <c r="E3575" i="35"/>
  <c r="E3576" i="35"/>
  <c r="E3577" i="35"/>
  <c r="E3578" i="35"/>
  <c r="E3579" i="35"/>
  <c r="E3580" i="35"/>
  <c r="E3581" i="35"/>
  <c r="E3582" i="35"/>
  <c r="E3583" i="35"/>
  <c r="E3584" i="35"/>
  <c r="E3585" i="35"/>
  <c r="E3586" i="35"/>
  <c r="E3587" i="35"/>
  <c r="E3588" i="35"/>
  <c r="E3589" i="35"/>
  <c r="E3590" i="35"/>
  <c r="E3591" i="35"/>
  <c r="E3592" i="35"/>
  <c r="E3593" i="35"/>
  <c r="E3594" i="35"/>
  <c r="E3595" i="35"/>
  <c r="E3596" i="35"/>
  <c r="E3597" i="35"/>
  <c r="E3598" i="35"/>
  <c r="E3599" i="35"/>
  <c r="E3600" i="35"/>
  <c r="E3601" i="35"/>
  <c r="E3602" i="35"/>
  <c r="E3603" i="35"/>
  <c r="E3604" i="35"/>
  <c r="E3605" i="35"/>
  <c r="E3606" i="35"/>
  <c r="E3607" i="35"/>
  <c r="E3608" i="35"/>
  <c r="E3609" i="35"/>
  <c r="E3610" i="35"/>
  <c r="E3611" i="35"/>
  <c r="E3612" i="35"/>
  <c r="E3613" i="35"/>
  <c r="E3614" i="35"/>
  <c r="E3615" i="35"/>
  <c r="E3616" i="35"/>
  <c r="E3617" i="35"/>
  <c r="E3618" i="35"/>
  <c r="E3619" i="35"/>
  <c r="E3620" i="35"/>
  <c r="E3621" i="35"/>
  <c r="E3622" i="35"/>
  <c r="E3623" i="35"/>
  <c r="E3624" i="35"/>
  <c r="E3625" i="35"/>
  <c r="E3626" i="35"/>
  <c r="E3627" i="35"/>
  <c r="E3628" i="35"/>
  <c r="E3629" i="35"/>
  <c r="E3630" i="35"/>
  <c r="E3631" i="35"/>
  <c r="E3632" i="35"/>
  <c r="E3633" i="35"/>
  <c r="E3634" i="35"/>
  <c r="E3635" i="35"/>
  <c r="E3636" i="35"/>
  <c r="E3637" i="35"/>
  <c r="E3638" i="35"/>
  <c r="E3639" i="35"/>
  <c r="E3640" i="35"/>
  <c r="E3641" i="35"/>
  <c r="E3642" i="35"/>
  <c r="E3643" i="35"/>
  <c r="E3644" i="35"/>
  <c r="E3645" i="35"/>
  <c r="E3646" i="35"/>
  <c r="E3647" i="35"/>
  <c r="E3648" i="35"/>
  <c r="E3649" i="35"/>
  <c r="E3650" i="35"/>
  <c r="E3651" i="35"/>
  <c r="E3652" i="35"/>
  <c r="E3653" i="35"/>
  <c r="E3654" i="35"/>
  <c r="E3655" i="35"/>
  <c r="E3656" i="35"/>
  <c r="E3657" i="35"/>
  <c r="E3658" i="35"/>
  <c r="E3659" i="35"/>
  <c r="E3660" i="35"/>
  <c r="E3661" i="35"/>
  <c r="E3662" i="35"/>
  <c r="E3663" i="35"/>
  <c r="E3664" i="35"/>
  <c r="E3665" i="35"/>
  <c r="E3666" i="35"/>
  <c r="E3667" i="35"/>
  <c r="E3668" i="35"/>
  <c r="E3669" i="35"/>
  <c r="E3670" i="35"/>
  <c r="E3671" i="35"/>
  <c r="E3672" i="35"/>
  <c r="E3673" i="35"/>
  <c r="E3674" i="35"/>
  <c r="E3675" i="35"/>
  <c r="E3676" i="35"/>
  <c r="E3677" i="35"/>
  <c r="E3678" i="35"/>
  <c r="E3679" i="35"/>
  <c r="E3680" i="35"/>
  <c r="E3681" i="35"/>
  <c r="E3682" i="35"/>
  <c r="E3683" i="35"/>
  <c r="E3684" i="35"/>
  <c r="E3685" i="35"/>
  <c r="E3686" i="35"/>
  <c r="E3687" i="35"/>
  <c r="E3688" i="35"/>
  <c r="E3689" i="35"/>
  <c r="E3690" i="35"/>
  <c r="E3691" i="35"/>
  <c r="E3692" i="35"/>
  <c r="E3693" i="35"/>
  <c r="E3694" i="35"/>
  <c r="E3695" i="35"/>
  <c r="E3696" i="35"/>
  <c r="E3697" i="35"/>
  <c r="E3698" i="35"/>
  <c r="E3699" i="35"/>
  <c r="E3700" i="35"/>
  <c r="E3701" i="35"/>
  <c r="E3702" i="35"/>
  <c r="E3703" i="35"/>
  <c r="E3704" i="35"/>
  <c r="E3705" i="35"/>
  <c r="E3706" i="35"/>
  <c r="E3707" i="35"/>
  <c r="E3708" i="35"/>
  <c r="E3709" i="35"/>
  <c r="E3710" i="35"/>
  <c r="E3711" i="35"/>
  <c r="E3712" i="35"/>
  <c r="E3713" i="35"/>
  <c r="E3714" i="35"/>
  <c r="E3715" i="35"/>
  <c r="E3716" i="35"/>
  <c r="E3717" i="35"/>
  <c r="E3718" i="35"/>
  <c r="E3719" i="35"/>
  <c r="E3720" i="35"/>
  <c r="E3721" i="35"/>
  <c r="E3722" i="35"/>
  <c r="E3723" i="35"/>
  <c r="E3724" i="35"/>
  <c r="E3725" i="35"/>
  <c r="E3726" i="35"/>
  <c r="E3727" i="35"/>
  <c r="E3728" i="35"/>
  <c r="E3729" i="35"/>
  <c r="E3730" i="35"/>
  <c r="E3731" i="35"/>
  <c r="E3732" i="35"/>
  <c r="E3733" i="35"/>
  <c r="E3734" i="35"/>
  <c r="E3735" i="35"/>
  <c r="E3736" i="35"/>
  <c r="E3737" i="35"/>
  <c r="E3738" i="35"/>
  <c r="E3739" i="35"/>
  <c r="E3740" i="35"/>
  <c r="E3741" i="35"/>
  <c r="E3742" i="35"/>
  <c r="E3743" i="35"/>
  <c r="E3744" i="35"/>
  <c r="E3745" i="35"/>
  <c r="E3746" i="35"/>
  <c r="E3747" i="35"/>
  <c r="E3748" i="35"/>
  <c r="E3749" i="35"/>
  <c r="E3750" i="35"/>
  <c r="E3751" i="35"/>
  <c r="E3752" i="35"/>
  <c r="E3753" i="35"/>
  <c r="E3754" i="35"/>
  <c r="E3755" i="35"/>
  <c r="E3756" i="35"/>
  <c r="E3757" i="35"/>
  <c r="E3758" i="35"/>
  <c r="E3759" i="35"/>
  <c r="E3760" i="35"/>
  <c r="E3761" i="35"/>
  <c r="E3762" i="35"/>
  <c r="E3763" i="35"/>
  <c r="E3764" i="35"/>
  <c r="E3765" i="35"/>
  <c r="E3766" i="35"/>
  <c r="E3767" i="35"/>
  <c r="E3768" i="35"/>
  <c r="E3769" i="35"/>
  <c r="E3770" i="35"/>
  <c r="E3771" i="35"/>
  <c r="E3772" i="35"/>
  <c r="E3773" i="35"/>
  <c r="E3774" i="35"/>
  <c r="E3775" i="35"/>
  <c r="E3776" i="35"/>
  <c r="E3777" i="35"/>
  <c r="E3778" i="35"/>
  <c r="E3779" i="35"/>
  <c r="E3780" i="35"/>
  <c r="E3781" i="35"/>
  <c r="E3782" i="35"/>
  <c r="E3783" i="35"/>
  <c r="E3784" i="35"/>
  <c r="E3785" i="35"/>
  <c r="E3786" i="35"/>
  <c r="E3787" i="35"/>
  <c r="E3788" i="35"/>
  <c r="E3789" i="35"/>
  <c r="E3790" i="35"/>
  <c r="E3791" i="35"/>
  <c r="E3792" i="35"/>
  <c r="E3793" i="35"/>
  <c r="E3794" i="35"/>
  <c r="E3795" i="35"/>
  <c r="E3796" i="35"/>
  <c r="E3797" i="35"/>
  <c r="E3798" i="35"/>
  <c r="E3799" i="35"/>
  <c r="E3800" i="35"/>
  <c r="E3801" i="35"/>
  <c r="E3802" i="35"/>
  <c r="E3803" i="35"/>
  <c r="E3804" i="35"/>
  <c r="E3805" i="35"/>
  <c r="E3806" i="35"/>
  <c r="E3807" i="35"/>
  <c r="E3808" i="35"/>
  <c r="E3809" i="35"/>
  <c r="E3810" i="35"/>
  <c r="E3811" i="35"/>
  <c r="E3812" i="35"/>
  <c r="E3813" i="35"/>
  <c r="E3814" i="35"/>
  <c r="E3815" i="35"/>
  <c r="E3816" i="35"/>
  <c r="E3817" i="35"/>
  <c r="E3818" i="35"/>
  <c r="E3819" i="35"/>
  <c r="E3820" i="35"/>
  <c r="E3821" i="35"/>
  <c r="E3822" i="35"/>
  <c r="E3823" i="35"/>
  <c r="E3824" i="35"/>
  <c r="E3825" i="35"/>
  <c r="E3826" i="35"/>
  <c r="E3827" i="35"/>
  <c r="E3828" i="35"/>
  <c r="E3829" i="35"/>
  <c r="E3830" i="35"/>
  <c r="E3831" i="35"/>
  <c r="E3832" i="35"/>
  <c r="E3833" i="35"/>
  <c r="E3834" i="35"/>
  <c r="E3835" i="35"/>
  <c r="E3836" i="35"/>
  <c r="E3837" i="35"/>
  <c r="E3838" i="35"/>
  <c r="E3839" i="35"/>
  <c r="E3840" i="35"/>
  <c r="E3841" i="35"/>
  <c r="E3842" i="35"/>
  <c r="E3843" i="35"/>
  <c r="E3844" i="35"/>
  <c r="E3845" i="35"/>
  <c r="E3846" i="35"/>
  <c r="E3847" i="35"/>
  <c r="E3848" i="35"/>
  <c r="E3849" i="35"/>
  <c r="E3850" i="35"/>
  <c r="E3851" i="35"/>
  <c r="E3852" i="35"/>
  <c r="E3853" i="35"/>
  <c r="E3854" i="35"/>
  <c r="E3855" i="35"/>
  <c r="E3856" i="35"/>
  <c r="E3857" i="35"/>
  <c r="E3858" i="35"/>
  <c r="E3859" i="35"/>
  <c r="E3860" i="35"/>
  <c r="E3861" i="35"/>
  <c r="E3862" i="35"/>
  <c r="E3863" i="35"/>
  <c r="E3864" i="35"/>
  <c r="E3865" i="35"/>
  <c r="E3866" i="35"/>
  <c r="E3867" i="35"/>
  <c r="E3868" i="35"/>
  <c r="E3869" i="35"/>
  <c r="E3870" i="35"/>
  <c r="E3871" i="35"/>
  <c r="E3872" i="35"/>
  <c r="E3873" i="35"/>
  <c r="E3874" i="35"/>
  <c r="E3875" i="35"/>
  <c r="E3876" i="35"/>
  <c r="E3877" i="35"/>
  <c r="E3878" i="35"/>
  <c r="E3879" i="35"/>
  <c r="E3880" i="35"/>
  <c r="E3881" i="35"/>
  <c r="E3882" i="35"/>
  <c r="E3883" i="35"/>
  <c r="E3884" i="35"/>
  <c r="E3885" i="35"/>
  <c r="E3886" i="35"/>
  <c r="E3887" i="35"/>
  <c r="E3888" i="35"/>
  <c r="E3889" i="35"/>
  <c r="E3890" i="35"/>
  <c r="E3891" i="35"/>
  <c r="E3892" i="35"/>
  <c r="E3893" i="35"/>
  <c r="E3894" i="35"/>
  <c r="E3895" i="35"/>
  <c r="E3896" i="35"/>
  <c r="E3897" i="35"/>
  <c r="E3898" i="35"/>
  <c r="E3899" i="35"/>
  <c r="E3900" i="35"/>
  <c r="E3901" i="35"/>
  <c r="E3902" i="35"/>
  <c r="E3903" i="35"/>
  <c r="E3904" i="35"/>
  <c r="E3905" i="35"/>
  <c r="E3906" i="35"/>
  <c r="E3907" i="35"/>
  <c r="E3908" i="35"/>
  <c r="E3909" i="35"/>
  <c r="E3910" i="35"/>
  <c r="E3911" i="35"/>
  <c r="E3912" i="35"/>
  <c r="E3913" i="35"/>
  <c r="E3914" i="35"/>
  <c r="E3915" i="35"/>
  <c r="E3916" i="35"/>
  <c r="E3917" i="35"/>
  <c r="E3918" i="35"/>
  <c r="E3919" i="35"/>
  <c r="E3920" i="35"/>
  <c r="E3921" i="35"/>
  <c r="E3922" i="35"/>
  <c r="E3923" i="35"/>
  <c r="E3924" i="35"/>
  <c r="E3925" i="35"/>
  <c r="E3926" i="35"/>
  <c r="E3927" i="35"/>
  <c r="E3928" i="35"/>
  <c r="E3929" i="35"/>
  <c r="E3930" i="35"/>
  <c r="E3931" i="35"/>
  <c r="E3932" i="35"/>
  <c r="E3933" i="35"/>
  <c r="E3934" i="35"/>
  <c r="E3935" i="35"/>
  <c r="E3936" i="35"/>
  <c r="E3937" i="35"/>
  <c r="E3938" i="35"/>
  <c r="E3939" i="35"/>
  <c r="E3940" i="35"/>
  <c r="E3941" i="35"/>
  <c r="E3942" i="35"/>
  <c r="E3943" i="35"/>
  <c r="E3944" i="35"/>
  <c r="E3945" i="35"/>
  <c r="E3946" i="35"/>
  <c r="E3947" i="35"/>
  <c r="E3948" i="35"/>
  <c r="E3949" i="35"/>
  <c r="E3950" i="35"/>
  <c r="E3951" i="35"/>
  <c r="E3952" i="35"/>
  <c r="E3953" i="35"/>
  <c r="E3954" i="35"/>
  <c r="E3955" i="35"/>
  <c r="E3956" i="35"/>
  <c r="E3957" i="35"/>
  <c r="E3958" i="35"/>
  <c r="E3959" i="35"/>
  <c r="E3960" i="35"/>
  <c r="E3961" i="35"/>
  <c r="E3962" i="35"/>
  <c r="E3963" i="35"/>
  <c r="E3964" i="35"/>
  <c r="E3965" i="35"/>
  <c r="E3966" i="35"/>
  <c r="E3967" i="35"/>
  <c r="E3968" i="35"/>
  <c r="E3969" i="35"/>
  <c r="E3970" i="35"/>
  <c r="E3971" i="35"/>
  <c r="E3972" i="35"/>
  <c r="E3973" i="35"/>
  <c r="E3974" i="35"/>
  <c r="E3975" i="35"/>
  <c r="E3976" i="35"/>
  <c r="E3977" i="35"/>
  <c r="E3978" i="35"/>
  <c r="E3979" i="35"/>
  <c r="E3980" i="35"/>
  <c r="E3981" i="35"/>
  <c r="E3982" i="35"/>
  <c r="E3983" i="35"/>
  <c r="E3984" i="35"/>
  <c r="E3985" i="35"/>
  <c r="E3986" i="35"/>
  <c r="E3987" i="35"/>
  <c r="E3988" i="35"/>
  <c r="E3989" i="35"/>
  <c r="E3990" i="35"/>
  <c r="E3991" i="35"/>
  <c r="E3992" i="35"/>
  <c r="E3993" i="35"/>
  <c r="E3994" i="35"/>
  <c r="E3995" i="35"/>
  <c r="E3996" i="35"/>
  <c r="E3997" i="35"/>
  <c r="E3998" i="35"/>
  <c r="E3999" i="35"/>
  <c r="E4000" i="35"/>
  <c r="E4001" i="35"/>
  <c r="E4002" i="35"/>
  <c r="E4003" i="35"/>
  <c r="E4004" i="35"/>
  <c r="E4005" i="35"/>
  <c r="E4006" i="35"/>
  <c r="E4007" i="35"/>
  <c r="E4008" i="35"/>
  <c r="E4009" i="35"/>
  <c r="E4010" i="35"/>
  <c r="E4011" i="35"/>
  <c r="E4012" i="35"/>
  <c r="E4013" i="35"/>
  <c r="E4014" i="35"/>
  <c r="E4015" i="35"/>
  <c r="E4016" i="35"/>
  <c r="E4017" i="35"/>
  <c r="E4018" i="35"/>
  <c r="E4019" i="35"/>
  <c r="E4020" i="35"/>
  <c r="E4021" i="35"/>
  <c r="E4022" i="35"/>
  <c r="E4023" i="35"/>
  <c r="E4024" i="35"/>
  <c r="E4025" i="35"/>
  <c r="E4026" i="35"/>
  <c r="E4027" i="35"/>
  <c r="E4028" i="35"/>
  <c r="E4029" i="35"/>
  <c r="E4030" i="35"/>
  <c r="E4031" i="35"/>
  <c r="E4032" i="35"/>
  <c r="E4033" i="35"/>
  <c r="E4034" i="35"/>
  <c r="E4035" i="35"/>
  <c r="E4036" i="35"/>
  <c r="E4037" i="35"/>
  <c r="E4038" i="35"/>
  <c r="E4039" i="35"/>
  <c r="E4040" i="35"/>
  <c r="E4041" i="35"/>
  <c r="E4042" i="35"/>
  <c r="E4043" i="35"/>
  <c r="E4044" i="35"/>
  <c r="E4045" i="35"/>
  <c r="E4046" i="35"/>
  <c r="E4047" i="35"/>
  <c r="E4048" i="35"/>
  <c r="E4049" i="35"/>
  <c r="E4050" i="35"/>
  <c r="E4051" i="35"/>
  <c r="E4052" i="35"/>
  <c r="E4053" i="35"/>
  <c r="E4054" i="35"/>
  <c r="E4055" i="35"/>
  <c r="E4056" i="35"/>
  <c r="E4057" i="35"/>
  <c r="E4058" i="35"/>
  <c r="E4059" i="35"/>
  <c r="E4060" i="35"/>
  <c r="E4061" i="35"/>
  <c r="E4062" i="35"/>
  <c r="E4063" i="35"/>
  <c r="E4064" i="35"/>
  <c r="E4065" i="35"/>
  <c r="E4066" i="35"/>
  <c r="E4067" i="35"/>
  <c r="E4068" i="35"/>
  <c r="E4069" i="35"/>
  <c r="E4070" i="35"/>
  <c r="E4071" i="35"/>
  <c r="E4072" i="35"/>
  <c r="E4073" i="35"/>
  <c r="E4074" i="35"/>
  <c r="E4075" i="35"/>
  <c r="E4076" i="35"/>
  <c r="E4077" i="35"/>
  <c r="E4078" i="35"/>
  <c r="E4079" i="35"/>
  <c r="E4080" i="35"/>
  <c r="E4081" i="35"/>
  <c r="E4082" i="35"/>
  <c r="E4083" i="35"/>
  <c r="E4084" i="35"/>
  <c r="E4085" i="35"/>
  <c r="E4086" i="35"/>
  <c r="E4087" i="35"/>
  <c r="E4088" i="35"/>
  <c r="E4089" i="35"/>
  <c r="E4090" i="35"/>
  <c r="E4091" i="35"/>
  <c r="E4092" i="35"/>
  <c r="E4093" i="35"/>
  <c r="E4094" i="35"/>
  <c r="E4095" i="35"/>
  <c r="E4096" i="35"/>
  <c r="E4097" i="35"/>
  <c r="E4098" i="35"/>
  <c r="E4099" i="35"/>
  <c r="E4100" i="35"/>
  <c r="E4101" i="35"/>
  <c r="E4102" i="35"/>
  <c r="E4103" i="35"/>
  <c r="E4104" i="35"/>
  <c r="E4105" i="35"/>
  <c r="E4106" i="35"/>
  <c r="E4107" i="35"/>
  <c r="E4108" i="35"/>
  <c r="E4109" i="35"/>
  <c r="E4110" i="35"/>
  <c r="E4111" i="35"/>
  <c r="E4112" i="35"/>
  <c r="E4113" i="35"/>
  <c r="E4114" i="35"/>
  <c r="E4115" i="35"/>
  <c r="E4116" i="35"/>
  <c r="E4117" i="35"/>
  <c r="E4118" i="35"/>
  <c r="E4119" i="35"/>
  <c r="E4120" i="35"/>
  <c r="E4121" i="35"/>
  <c r="E4122" i="35"/>
  <c r="E4123" i="35"/>
  <c r="E4124" i="35"/>
  <c r="E4125" i="35"/>
  <c r="E4126" i="35"/>
  <c r="E4127" i="35"/>
  <c r="E4128" i="35"/>
  <c r="E4129" i="35"/>
  <c r="E4130" i="35"/>
  <c r="E4131" i="35"/>
  <c r="E4132" i="35"/>
  <c r="E4133" i="35"/>
  <c r="E4134" i="35"/>
  <c r="E4135" i="35"/>
  <c r="E4136" i="35"/>
  <c r="E4137" i="35"/>
  <c r="E4138" i="35"/>
  <c r="E4139" i="35"/>
  <c r="E4140" i="35"/>
  <c r="E4141" i="35"/>
  <c r="E4142" i="35"/>
  <c r="E4143" i="35"/>
  <c r="E4144" i="35"/>
  <c r="E4145" i="35"/>
  <c r="E4146" i="35"/>
  <c r="E4147" i="35"/>
  <c r="E4148" i="35"/>
  <c r="E4149" i="35"/>
  <c r="E4150" i="35"/>
  <c r="E4151" i="35"/>
  <c r="E4152" i="35"/>
  <c r="E4153" i="35"/>
  <c r="E4154" i="35"/>
  <c r="E4155" i="35"/>
  <c r="E4156" i="35"/>
  <c r="E4157" i="35"/>
  <c r="E4158" i="35"/>
  <c r="E4159" i="35"/>
  <c r="E4160" i="35"/>
  <c r="E4161" i="35"/>
  <c r="E4162" i="35"/>
  <c r="E4163" i="35"/>
  <c r="E4164" i="35"/>
  <c r="E4165" i="35"/>
  <c r="E4166" i="35"/>
  <c r="E4167" i="35"/>
  <c r="E4168" i="35"/>
  <c r="E4169" i="35"/>
  <c r="E4170" i="35"/>
  <c r="E4171" i="35"/>
  <c r="E4172" i="35"/>
  <c r="E4173" i="35"/>
  <c r="E4174" i="35"/>
  <c r="E4175" i="35"/>
  <c r="E4176" i="35"/>
  <c r="E4177" i="35"/>
  <c r="E4178" i="35"/>
  <c r="E4179" i="35"/>
  <c r="E4180" i="35"/>
  <c r="E4181" i="35"/>
  <c r="E4182" i="35"/>
  <c r="E4183" i="35"/>
  <c r="E4184" i="35"/>
  <c r="E4185" i="35"/>
  <c r="E4186" i="35"/>
  <c r="E4187" i="35"/>
  <c r="E4188" i="35"/>
  <c r="E4189" i="35"/>
  <c r="E4190" i="35"/>
  <c r="E4191" i="35"/>
  <c r="E4192" i="35"/>
  <c r="E4193" i="35"/>
  <c r="E4194" i="35"/>
  <c r="E4195" i="35"/>
  <c r="E4196" i="35"/>
  <c r="E4197" i="35"/>
  <c r="E4198" i="35"/>
  <c r="E4199" i="35"/>
  <c r="E4200" i="35"/>
  <c r="E4201" i="35"/>
  <c r="E4202" i="35"/>
  <c r="E4203" i="35"/>
  <c r="E4204" i="35"/>
  <c r="E4205" i="35"/>
  <c r="E4206" i="35"/>
  <c r="E4207" i="35"/>
  <c r="E4208" i="35"/>
  <c r="E4209" i="35"/>
  <c r="E4210" i="35"/>
  <c r="E4211" i="35"/>
  <c r="E4212" i="35"/>
  <c r="E4213" i="35"/>
  <c r="E4214" i="35"/>
  <c r="E4215" i="35"/>
  <c r="E4216" i="35"/>
  <c r="E4217" i="35"/>
  <c r="E4218" i="35"/>
  <c r="E4219" i="35"/>
  <c r="E4220" i="35"/>
  <c r="E4221" i="35"/>
  <c r="E4222" i="35"/>
  <c r="E4223" i="35"/>
  <c r="E4224" i="35"/>
  <c r="E4225" i="35"/>
  <c r="E4226" i="35"/>
  <c r="E4227" i="35"/>
  <c r="E4228" i="35"/>
  <c r="E4229" i="35"/>
  <c r="E4230" i="35"/>
  <c r="E4231" i="35"/>
  <c r="E4232" i="35"/>
  <c r="E4233" i="35"/>
  <c r="E4234" i="35"/>
  <c r="E4235" i="35"/>
  <c r="E4236" i="35"/>
  <c r="E4237" i="35"/>
  <c r="E4238" i="35"/>
  <c r="E4239" i="35"/>
  <c r="E4240" i="35"/>
  <c r="E4241" i="35"/>
  <c r="E4242" i="35"/>
  <c r="E4243" i="35"/>
  <c r="E4244" i="35"/>
  <c r="E4245" i="35"/>
  <c r="E4246" i="35"/>
  <c r="E4247" i="35"/>
  <c r="E4248" i="35"/>
  <c r="E4249" i="35"/>
  <c r="E4250" i="35"/>
  <c r="E4251" i="35"/>
  <c r="E4252" i="35"/>
  <c r="E4253" i="35"/>
  <c r="E4254" i="35"/>
  <c r="E4255" i="35"/>
  <c r="E4256" i="35"/>
  <c r="E4257" i="35"/>
  <c r="E4258" i="35"/>
  <c r="E4259" i="35"/>
  <c r="E4260" i="35"/>
  <c r="E4261" i="35"/>
  <c r="E4262" i="35"/>
  <c r="E4263" i="35"/>
  <c r="E4264" i="35"/>
  <c r="E4265" i="35"/>
  <c r="E4266" i="35"/>
  <c r="E4267" i="35"/>
  <c r="E4268" i="35"/>
  <c r="E4269" i="35"/>
  <c r="E4270" i="35"/>
  <c r="E4271" i="35"/>
  <c r="E4272" i="35"/>
  <c r="E4273" i="35"/>
  <c r="E4274" i="35"/>
  <c r="E4275" i="35"/>
  <c r="E4276" i="35"/>
  <c r="E4277" i="35"/>
  <c r="E4278" i="35"/>
  <c r="E4279" i="35"/>
  <c r="E4280" i="35"/>
  <c r="E4281" i="35"/>
  <c r="E4282" i="35"/>
  <c r="E4283" i="35"/>
  <c r="E4284" i="35"/>
  <c r="E4285" i="35"/>
  <c r="E4286" i="35"/>
  <c r="E4287" i="35"/>
  <c r="E4288" i="35"/>
  <c r="E4289" i="35"/>
  <c r="E4290" i="35"/>
  <c r="E4291" i="35"/>
  <c r="E4292" i="35"/>
  <c r="E4293" i="35"/>
  <c r="E4294" i="35"/>
  <c r="E4295" i="35"/>
  <c r="E4296" i="35"/>
  <c r="E4297" i="35"/>
  <c r="E4298" i="35"/>
  <c r="E4299" i="35"/>
  <c r="E4300" i="35"/>
  <c r="E4301" i="35"/>
  <c r="E4302" i="35"/>
  <c r="E4303" i="35"/>
  <c r="E4304" i="35"/>
  <c r="E4305" i="35"/>
  <c r="E4306" i="35"/>
  <c r="E4307" i="35"/>
  <c r="E4308" i="35"/>
  <c r="E4309" i="35"/>
  <c r="E4310" i="35"/>
  <c r="E4311" i="35"/>
  <c r="E4312" i="35"/>
  <c r="E4313" i="35"/>
  <c r="E4314" i="35"/>
  <c r="E4315" i="35"/>
  <c r="E4316" i="35"/>
  <c r="E4317" i="35"/>
  <c r="E4318" i="35"/>
  <c r="E4319" i="35"/>
  <c r="E4320" i="35"/>
  <c r="E4321" i="35"/>
  <c r="E4322" i="35"/>
  <c r="E4323" i="35"/>
  <c r="E4324" i="35"/>
  <c r="E4325" i="35"/>
  <c r="E4326" i="35"/>
  <c r="E4327" i="35"/>
  <c r="E4328" i="35"/>
  <c r="E4329" i="35"/>
  <c r="E4330" i="35"/>
  <c r="E4331" i="35"/>
  <c r="E4332" i="35"/>
  <c r="E4333" i="35"/>
  <c r="E4334" i="35"/>
  <c r="E4335" i="35"/>
  <c r="E4336" i="35"/>
  <c r="E4337" i="35"/>
  <c r="E4338" i="35"/>
  <c r="E4339" i="35"/>
  <c r="E4340" i="35"/>
  <c r="E4341" i="35"/>
  <c r="E4342" i="35"/>
  <c r="E4343" i="35"/>
  <c r="E4344" i="35"/>
  <c r="E4345" i="35"/>
  <c r="E4346" i="35"/>
  <c r="E4347" i="35"/>
  <c r="E4348" i="35"/>
  <c r="E4349" i="35"/>
  <c r="E4350" i="35"/>
  <c r="E4351" i="35"/>
  <c r="E4352" i="35"/>
  <c r="E4353" i="35"/>
  <c r="E4354" i="35"/>
  <c r="E4355" i="35"/>
  <c r="E4356" i="35"/>
  <c r="E4357" i="35"/>
  <c r="E4358" i="35"/>
  <c r="E4359" i="35"/>
  <c r="E4360" i="35"/>
  <c r="E4361" i="35"/>
  <c r="E4362" i="35"/>
  <c r="E4363" i="35"/>
  <c r="E4364" i="35"/>
  <c r="E4365" i="35"/>
  <c r="E4366" i="35"/>
  <c r="E4367" i="35"/>
  <c r="E4368" i="35"/>
  <c r="E4369" i="35"/>
  <c r="E4370" i="35"/>
  <c r="E4371" i="35"/>
  <c r="E4372" i="35"/>
  <c r="E4373" i="35"/>
  <c r="E4374" i="35"/>
  <c r="E4375" i="35"/>
  <c r="E4376" i="35"/>
  <c r="E4377" i="35"/>
  <c r="E4378" i="35"/>
  <c r="E4379" i="35"/>
  <c r="E4380" i="35"/>
  <c r="E4381" i="35"/>
  <c r="E4382" i="35"/>
  <c r="E4383" i="35"/>
  <c r="E4384" i="35"/>
  <c r="E4385" i="35"/>
  <c r="E4386" i="35"/>
  <c r="E4387" i="35"/>
  <c r="E4388" i="35"/>
  <c r="E4389" i="35"/>
  <c r="E4390" i="35"/>
  <c r="E4391" i="35"/>
  <c r="E4392" i="35"/>
  <c r="E4393" i="35"/>
  <c r="E4394" i="35"/>
  <c r="E4395" i="35"/>
  <c r="E4396" i="35"/>
  <c r="E4397" i="35"/>
  <c r="E4398" i="35"/>
  <c r="E4399" i="35"/>
  <c r="E4400" i="35"/>
  <c r="E4401" i="35"/>
  <c r="E4402" i="35"/>
  <c r="E4403" i="35"/>
  <c r="E4404" i="35"/>
  <c r="E4405" i="35"/>
  <c r="E4406" i="35"/>
  <c r="E4407" i="35"/>
  <c r="E4408" i="35"/>
  <c r="E4409" i="35"/>
  <c r="E4410" i="35"/>
  <c r="E4411" i="35"/>
  <c r="E4412" i="35"/>
  <c r="E4413" i="35"/>
  <c r="E4414" i="35"/>
  <c r="E4415" i="35"/>
  <c r="E4416" i="35"/>
  <c r="E4417" i="35"/>
  <c r="E4418" i="35"/>
  <c r="E4419" i="35"/>
  <c r="E4420" i="35"/>
  <c r="E4421" i="35"/>
  <c r="E4422" i="35"/>
  <c r="E4423" i="35"/>
  <c r="E4424" i="35"/>
  <c r="E4425" i="35"/>
  <c r="E4426" i="35"/>
  <c r="E4427" i="35"/>
  <c r="E4428" i="35"/>
  <c r="E4429" i="35"/>
  <c r="E4430" i="35"/>
  <c r="E4431" i="35"/>
  <c r="E4432" i="35"/>
  <c r="E4433" i="35"/>
  <c r="E4434" i="35"/>
  <c r="E4435" i="35"/>
  <c r="E4436" i="35"/>
  <c r="E4437" i="35"/>
  <c r="E4438" i="35"/>
  <c r="E4439" i="35"/>
  <c r="E4440" i="35"/>
  <c r="E4441" i="35"/>
  <c r="E4442" i="35"/>
  <c r="E4443" i="35"/>
  <c r="E4444" i="35"/>
  <c r="E4445" i="35"/>
  <c r="E4446" i="35"/>
  <c r="E4447" i="35"/>
  <c r="E4448" i="35"/>
  <c r="E4449" i="35"/>
  <c r="E4450" i="35"/>
  <c r="E4451" i="35"/>
  <c r="E4452" i="35"/>
  <c r="E4453" i="35"/>
  <c r="E4454" i="35"/>
  <c r="E4455" i="35"/>
  <c r="E4456" i="35"/>
  <c r="E4457" i="35"/>
  <c r="E4458" i="35"/>
  <c r="E4459" i="35"/>
  <c r="E4460" i="35"/>
  <c r="E4461" i="35"/>
  <c r="E4462" i="35"/>
  <c r="E4463" i="35"/>
  <c r="E4464" i="35"/>
  <c r="E4465" i="35"/>
  <c r="E4466" i="35"/>
  <c r="E4467" i="35"/>
  <c r="E4468" i="35"/>
  <c r="E4469" i="35"/>
  <c r="E4470" i="35"/>
  <c r="E4471" i="35"/>
  <c r="E4472" i="35"/>
  <c r="E4473" i="35"/>
  <c r="E4474" i="35"/>
  <c r="E4475" i="35"/>
  <c r="E4476" i="35"/>
  <c r="E4477" i="35"/>
  <c r="E4478" i="35"/>
  <c r="E4479" i="35"/>
  <c r="E4480" i="35"/>
  <c r="E4481" i="35"/>
  <c r="E4482" i="35"/>
  <c r="E4483" i="35"/>
  <c r="E4484" i="35"/>
  <c r="E4485" i="35"/>
  <c r="E4486" i="35"/>
  <c r="E4487" i="35"/>
  <c r="E4488" i="35"/>
  <c r="E4489" i="35"/>
  <c r="E4490" i="35"/>
  <c r="E4491" i="35"/>
  <c r="E4492" i="35"/>
  <c r="E4493" i="35"/>
  <c r="E4494" i="35"/>
  <c r="E4495" i="35"/>
  <c r="E4496" i="35"/>
  <c r="E4497" i="35"/>
  <c r="E4498" i="35"/>
  <c r="E4499" i="35"/>
  <c r="E4500" i="35"/>
  <c r="E4501" i="35"/>
  <c r="E4502" i="35"/>
  <c r="E4503" i="35"/>
  <c r="E4504" i="35"/>
  <c r="E4505" i="35"/>
  <c r="E4506" i="35"/>
  <c r="E4507" i="35"/>
  <c r="E4508" i="35"/>
  <c r="E4509" i="35"/>
  <c r="E4510" i="35"/>
  <c r="E4511" i="35"/>
  <c r="E4512" i="35"/>
  <c r="E4513" i="35"/>
  <c r="E4514" i="35"/>
  <c r="E4515" i="35"/>
  <c r="E4516" i="35"/>
  <c r="E4517" i="35"/>
  <c r="E4518" i="35"/>
  <c r="E4519" i="35"/>
  <c r="E4520" i="35"/>
  <c r="E4521" i="35"/>
  <c r="E4522" i="35"/>
  <c r="E4523" i="35"/>
  <c r="E4524" i="35"/>
  <c r="E4525" i="35"/>
  <c r="E4526" i="35"/>
  <c r="E4527" i="35"/>
  <c r="E4528" i="35"/>
  <c r="E4529" i="35"/>
  <c r="E4530" i="35"/>
  <c r="E4531" i="35"/>
  <c r="E4532" i="35"/>
  <c r="E4533" i="35"/>
  <c r="E4534" i="35"/>
  <c r="E4535" i="35"/>
  <c r="E4536" i="35"/>
  <c r="E4537" i="35"/>
  <c r="E4538" i="35"/>
  <c r="E4539" i="35"/>
  <c r="E4540" i="35"/>
  <c r="E4541" i="35"/>
  <c r="E4542" i="35"/>
  <c r="E4543" i="35"/>
  <c r="E4544" i="35"/>
  <c r="E4545" i="35"/>
  <c r="E4546" i="35"/>
  <c r="E4547" i="35"/>
  <c r="E4548" i="35"/>
  <c r="E4549" i="35"/>
  <c r="E4550" i="35"/>
  <c r="E4551" i="35"/>
  <c r="E4552" i="35"/>
  <c r="E4553" i="35"/>
  <c r="E4554" i="35"/>
  <c r="E4555" i="35"/>
  <c r="E4556" i="35"/>
  <c r="E4557" i="35"/>
  <c r="E4558" i="35"/>
  <c r="E4559" i="35"/>
  <c r="E4560" i="35"/>
  <c r="E4561" i="35"/>
  <c r="E4562" i="35"/>
  <c r="E4563" i="35"/>
  <c r="E4564" i="35"/>
  <c r="E4565" i="35"/>
  <c r="E4566" i="35"/>
  <c r="E4567" i="35"/>
  <c r="E4568" i="35"/>
  <c r="E4569" i="35"/>
  <c r="E4570" i="35"/>
  <c r="E4571" i="35"/>
  <c r="E4572" i="35"/>
  <c r="E4573" i="35"/>
  <c r="E4574" i="35"/>
  <c r="E4575" i="35"/>
  <c r="E4576" i="35"/>
  <c r="E4577" i="35"/>
  <c r="E4578" i="35"/>
  <c r="E4579" i="35"/>
  <c r="E4580" i="35"/>
  <c r="E4581" i="35"/>
  <c r="E4582" i="35"/>
  <c r="E4583" i="35"/>
  <c r="E4584" i="35"/>
  <c r="E4585" i="35"/>
  <c r="E4586" i="35"/>
  <c r="E4587" i="35"/>
  <c r="E4588" i="35"/>
  <c r="E4589" i="35"/>
  <c r="E4590" i="35"/>
  <c r="E4591" i="35"/>
  <c r="E4592" i="35"/>
  <c r="E4593" i="35"/>
  <c r="E4594" i="35"/>
  <c r="E4595" i="35"/>
  <c r="E4596" i="35"/>
  <c r="E4597" i="35"/>
  <c r="E4598" i="35"/>
  <c r="E4599" i="35"/>
  <c r="E4600" i="35"/>
  <c r="E4601" i="35"/>
  <c r="E4602" i="35"/>
  <c r="E4603" i="35"/>
  <c r="E4604" i="35"/>
  <c r="E4605" i="35"/>
  <c r="E4606" i="35"/>
  <c r="E4607" i="35"/>
  <c r="E4608" i="35"/>
  <c r="E4609" i="35"/>
  <c r="E4610" i="35"/>
  <c r="E4611" i="35"/>
  <c r="E4612" i="35"/>
  <c r="E4613" i="35"/>
  <c r="E4614" i="35"/>
  <c r="E4615" i="35"/>
  <c r="E4616" i="35"/>
  <c r="E4617" i="35"/>
  <c r="E4618" i="35"/>
  <c r="E4619" i="35"/>
  <c r="E4620" i="35"/>
  <c r="E4621" i="35"/>
  <c r="E4622" i="35"/>
  <c r="E4623" i="35"/>
  <c r="E4624" i="35"/>
  <c r="E4625" i="35"/>
  <c r="E4626" i="35"/>
  <c r="E4627" i="35"/>
  <c r="E4628" i="35"/>
  <c r="E4629" i="35"/>
  <c r="E4630" i="35"/>
  <c r="E4631" i="35"/>
  <c r="E4632" i="35"/>
  <c r="E4633" i="35"/>
  <c r="E4634" i="35"/>
  <c r="E4635" i="35"/>
  <c r="E4636" i="35"/>
  <c r="E4637" i="35"/>
  <c r="E4638" i="35"/>
  <c r="E4639" i="35"/>
  <c r="E4640" i="35"/>
  <c r="E4641" i="35"/>
  <c r="E4642" i="35"/>
  <c r="E4643" i="35"/>
  <c r="E4644" i="35"/>
  <c r="E4645" i="35"/>
  <c r="E4646" i="35"/>
  <c r="E4647" i="35"/>
  <c r="E4648" i="35"/>
  <c r="E4649" i="35"/>
  <c r="E4650" i="35"/>
  <c r="E4651" i="35"/>
  <c r="E4652" i="35"/>
  <c r="E4653" i="35"/>
  <c r="E4654" i="35"/>
  <c r="E4655" i="35"/>
  <c r="E4656" i="35"/>
  <c r="E4657" i="35"/>
  <c r="E4658" i="35"/>
  <c r="E4659" i="35"/>
  <c r="E4660" i="35"/>
  <c r="E4661" i="35"/>
  <c r="E4662" i="35"/>
  <c r="E4663" i="35"/>
  <c r="E4664" i="35"/>
  <c r="E4665" i="35"/>
  <c r="E4666" i="35"/>
  <c r="E4667" i="35"/>
  <c r="E4668" i="35"/>
  <c r="E4669" i="35"/>
  <c r="E4670" i="35"/>
  <c r="E4671" i="35"/>
  <c r="E4672" i="35"/>
  <c r="E4673" i="35"/>
  <c r="E4674" i="35"/>
  <c r="E4675" i="35"/>
  <c r="E4676" i="35"/>
  <c r="E4677" i="35"/>
  <c r="E4678" i="35"/>
  <c r="E4679" i="35"/>
  <c r="E4680" i="35"/>
  <c r="E4681" i="35"/>
  <c r="E4682" i="35"/>
  <c r="E4683" i="35"/>
  <c r="E4684" i="35"/>
  <c r="E4685" i="35"/>
  <c r="E4686" i="35"/>
  <c r="E4687" i="35"/>
  <c r="E4688" i="35"/>
  <c r="E4689" i="35"/>
  <c r="E4690" i="35"/>
  <c r="E4691" i="35"/>
  <c r="E4692" i="35"/>
  <c r="E4693" i="35"/>
  <c r="E4694" i="35"/>
  <c r="E4695" i="35"/>
  <c r="E4696" i="35"/>
  <c r="E4697" i="35"/>
  <c r="E4698" i="35"/>
  <c r="E4699" i="35"/>
  <c r="E4700" i="35"/>
  <c r="E4701" i="35"/>
  <c r="E4702" i="35"/>
  <c r="E4703" i="35"/>
  <c r="E4704" i="35"/>
  <c r="E4705" i="35"/>
  <c r="E4706" i="35"/>
  <c r="E4707" i="35"/>
  <c r="E4708" i="35"/>
  <c r="E4709" i="35"/>
  <c r="E4710" i="35"/>
  <c r="E4711" i="35"/>
  <c r="E4712" i="35"/>
  <c r="E4713" i="35"/>
  <c r="E4714" i="35"/>
  <c r="E4715" i="35"/>
  <c r="E4716" i="35"/>
  <c r="E4717" i="35"/>
  <c r="E4718" i="35"/>
  <c r="E4719" i="35"/>
  <c r="E4720" i="35"/>
  <c r="E4721" i="35"/>
  <c r="E4722" i="35"/>
  <c r="E4723" i="35"/>
  <c r="E4724" i="35"/>
  <c r="E4725" i="35"/>
  <c r="E4726" i="35"/>
  <c r="E4727" i="35"/>
  <c r="E4728" i="35"/>
  <c r="E4729" i="35"/>
  <c r="E4730" i="35"/>
  <c r="E4731" i="35"/>
  <c r="E4732" i="35"/>
  <c r="E4733" i="35"/>
  <c r="E4734" i="35"/>
  <c r="E4735" i="35"/>
  <c r="E4736" i="35"/>
  <c r="E4737" i="35"/>
  <c r="E4738" i="35"/>
  <c r="E4739" i="35"/>
  <c r="E4740" i="35"/>
  <c r="E4741" i="35"/>
  <c r="E4742" i="35"/>
  <c r="E4743" i="35"/>
  <c r="E4744" i="35"/>
  <c r="E4745" i="35"/>
  <c r="E4746" i="35"/>
  <c r="E4747" i="35"/>
  <c r="E4748" i="35"/>
  <c r="E4749" i="35"/>
  <c r="E4750" i="35"/>
  <c r="E4751" i="35"/>
  <c r="E4752" i="35"/>
  <c r="E4753" i="35"/>
  <c r="E4754" i="35"/>
  <c r="E4755" i="35"/>
  <c r="E4756" i="35"/>
  <c r="E4757" i="35"/>
  <c r="E4758" i="35"/>
  <c r="E4759" i="35"/>
  <c r="E4760" i="35"/>
  <c r="E4761" i="35"/>
  <c r="E4762" i="35"/>
  <c r="E4763" i="35"/>
  <c r="E4764" i="35"/>
  <c r="E4765" i="35"/>
  <c r="E4766" i="35"/>
  <c r="E4767" i="35"/>
  <c r="E4768" i="35"/>
  <c r="E4769" i="35"/>
  <c r="E4770" i="35"/>
  <c r="E4771" i="35"/>
  <c r="E4772" i="35"/>
  <c r="E4773" i="35"/>
  <c r="E4774" i="35"/>
  <c r="E4775" i="35"/>
  <c r="E4776" i="35"/>
  <c r="E4777" i="35"/>
  <c r="E4778" i="35"/>
  <c r="E4779" i="35"/>
  <c r="E4780" i="35"/>
  <c r="E4781" i="35"/>
  <c r="E4782" i="35"/>
  <c r="E4783" i="35"/>
  <c r="E4784" i="35"/>
  <c r="E4785" i="35"/>
  <c r="E4786" i="35"/>
  <c r="E4787" i="35"/>
  <c r="E4788" i="35"/>
  <c r="E4789" i="35"/>
  <c r="E4790" i="35"/>
  <c r="E4791" i="35"/>
  <c r="E4792" i="35"/>
  <c r="E4793" i="35"/>
  <c r="E4794" i="35"/>
  <c r="E4795" i="35"/>
  <c r="E4796" i="35"/>
  <c r="E4797" i="35"/>
  <c r="E4798" i="35"/>
  <c r="E4799" i="35"/>
  <c r="E4800" i="35"/>
  <c r="E4801" i="35"/>
  <c r="E4802" i="35"/>
  <c r="E4803" i="35"/>
  <c r="E4804" i="35"/>
  <c r="E4805" i="35"/>
  <c r="E4806" i="35"/>
  <c r="E4807" i="35"/>
  <c r="E4808" i="35"/>
  <c r="E4809" i="35"/>
  <c r="E4810" i="35"/>
  <c r="E4811" i="35"/>
  <c r="E4812" i="35"/>
  <c r="E4813" i="35"/>
  <c r="E4814" i="35"/>
  <c r="E4815" i="35"/>
  <c r="E4816" i="35"/>
  <c r="E4817" i="35"/>
  <c r="E4818" i="35"/>
  <c r="E4819" i="35"/>
  <c r="E4820" i="35"/>
  <c r="E4821" i="35"/>
  <c r="E4822" i="35"/>
  <c r="E4823" i="35"/>
  <c r="E4824" i="35"/>
  <c r="E4825" i="35"/>
  <c r="E4826" i="35"/>
  <c r="E4827" i="35"/>
  <c r="E4828" i="35"/>
  <c r="E4829" i="35"/>
  <c r="E4830" i="35"/>
  <c r="E4831" i="35"/>
  <c r="E4832" i="35"/>
  <c r="E4833" i="35"/>
  <c r="E4834" i="35"/>
  <c r="E4835" i="35"/>
  <c r="E4836" i="35"/>
  <c r="E4837" i="35"/>
  <c r="E4838" i="35"/>
  <c r="E4839" i="35"/>
  <c r="E4840" i="35"/>
  <c r="E4841" i="35"/>
  <c r="E4842" i="35"/>
  <c r="E4843" i="35"/>
  <c r="E4844" i="35"/>
  <c r="E4845" i="35"/>
  <c r="E4846" i="35"/>
  <c r="E4847" i="35"/>
  <c r="E4848" i="35"/>
  <c r="E4849" i="35"/>
  <c r="E4850" i="35"/>
  <c r="E4851" i="35"/>
  <c r="E4852" i="35"/>
  <c r="E4853" i="35"/>
  <c r="E4854" i="35"/>
  <c r="E4855" i="35"/>
  <c r="E4856" i="35"/>
  <c r="E4857" i="35"/>
  <c r="E4858" i="35"/>
  <c r="E4859" i="35"/>
  <c r="E4860" i="35"/>
  <c r="E4861" i="35"/>
  <c r="E4862" i="35"/>
  <c r="E4863" i="35"/>
  <c r="E4864" i="35"/>
  <c r="E4865" i="35"/>
  <c r="E4866" i="35"/>
  <c r="E4867" i="35"/>
  <c r="E4868" i="35"/>
  <c r="E4869" i="35"/>
  <c r="E4870" i="35"/>
  <c r="E4871" i="35"/>
  <c r="E4872" i="35"/>
  <c r="E4873" i="35"/>
  <c r="E4874" i="35"/>
  <c r="E4875" i="35"/>
  <c r="E4876" i="35"/>
  <c r="E4877" i="35"/>
  <c r="E4878" i="35"/>
  <c r="E4879" i="35"/>
  <c r="E4880" i="35"/>
  <c r="E4881" i="35"/>
  <c r="E4882" i="35"/>
  <c r="E4883" i="35"/>
  <c r="E4884" i="35"/>
  <c r="E4885" i="35"/>
  <c r="E4886" i="35"/>
  <c r="E4887" i="35"/>
  <c r="E4888" i="35"/>
  <c r="E4889" i="35"/>
  <c r="E4890" i="35"/>
  <c r="E4891" i="35"/>
  <c r="E4892" i="35"/>
  <c r="E4893" i="35"/>
  <c r="E4894" i="35"/>
  <c r="E4895" i="35"/>
  <c r="E4896" i="35"/>
  <c r="E4897" i="35"/>
  <c r="E4898" i="35"/>
  <c r="E4899" i="35"/>
  <c r="E4900" i="35"/>
  <c r="E4901" i="35"/>
  <c r="E4902" i="35"/>
  <c r="E4903" i="35"/>
  <c r="E4904" i="35"/>
  <c r="E4905" i="35"/>
  <c r="E4906" i="35"/>
  <c r="E4907" i="35"/>
  <c r="E4908" i="35"/>
  <c r="E4909" i="35"/>
  <c r="E4910" i="35"/>
  <c r="E4911" i="35"/>
  <c r="E4912" i="35"/>
  <c r="E4913" i="35"/>
  <c r="E4914" i="35"/>
  <c r="E4915" i="35"/>
  <c r="E4916" i="35"/>
  <c r="E4917" i="35"/>
  <c r="E4918" i="35"/>
  <c r="E4919" i="35"/>
  <c r="E4920" i="35"/>
  <c r="E4921" i="35"/>
  <c r="E4922" i="35"/>
  <c r="E4923" i="35"/>
  <c r="E4924" i="35"/>
  <c r="E4925" i="35"/>
  <c r="E4926" i="35"/>
  <c r="E4927" i="35"/>
  <c r="E4928" i="35"/>
  <c r="E4929" i="35"/>
  <c r="E4930" i="35"/>
  <c r="E4931" i="35"/>
  <c r="E4932" i="35"/>
  <c r="E4933" i="35"/>
  <c r="E4934" i="35"/>
  <c r="E4935" i="35"/>
  <c r="E4936" i="35"/>
  <c r="E4937" i="35"/>
  <c r="E4938" i="35"/>
  <c r="E4939" i="35"/>
  <c r="E4940" i="35"/>
  <c r="E4941" i="35"/>
  <c r="E4942" i="35"/>
  <c r="E4943" i="35"/>
  <c r="E4944" i="35"/>
  <c r="E4945" i="35"/>
  <c r="E4946" i="35"/>
  <c r="E4947" i="35"/>
  <c r="E4948" i="35"/>
  <c r="E4949" i="35"/>
  <c r="E4950" i="35"/>
  <c r="E4951" i="35"/>
  <c r="E4952" i="35"/>
  <c r="E4953" i="35"/>
  <c r="E4954" i="35"/>
  <c r="E4955" i="35"/>
  <c r="E4956" i="35"/>
  <c r="E4957" i="35"/>
  <c r="E4958" i="35"/>
  <c r="E4959" i="35"/>
  <c r="E4960" i="35"/>
  <c r="E4961" i="35"/>
  <c r="E4962" i="35"/>
  <c r="E4963" i="35"/>
  <c r="E4964" i="35"/>
  <c r="E4965" i="35"/>
  <c r="E4966" i="35"/>
  <c r="E4967" i="35"/>
  <c r="E4968" i="35"/>
  <c r="E4969" i="35"/>
  <c r="E4970" i="35"/>
  <c r="E4971" i="35"/>
  <c r="E4972" i="35"/>
  <c r="E4973" i="35"/>
  <c r="E4974" i="35"/>
  <c r="E4975" i="35"/>
  <c r="E4976" i="35"/>
  <c r="E4977" i="35"/>
  <c r="E4978" i="35"/>
  <c r="E4979" i="35"/>
  <c r="E4980" i="35"/>
  <c r="E4981" i="35"/>
  <c r="E4982" i="35"/>
  <c r="E4983" i="35"/>
  <c r="E4984" i="35"/>
  <c r="E4985" i="35"/>
  <c r="E4986" i="35"/>
  <c r="E4987" i="35"/>
  <c r="E4988" i="35"/>
  <c r="E4989" i="35"/>
  <c r="E4990" i="35"/>
  <c r="E4991" i="35"/>
  <c r="E4992" i="35"/>
  <c r="E4993" i="35"/>
  <c r="E4994" i="35"/>
  <c r="E4995" i="35"/>
  <c r="E4996" i="35"/>
  <c r="E4997" i="35"/>
  <c r="E4998" i="35"/>
  <c r="E4999" i="35"/>
  <c r="E5000" i="35"/>
  <c r="E5001" i="35"/>
  <c r="E5002" i="35"/>
  <c r="E5003" i="35"/>
  <c r="E5004" i="35"/>
  <c r="E5005" i="35"/>
  <c r="E5006" i="35"/>
  <c r="E5007" i="35"/>
  <c r="E5008" i="35"/>
  <c r="E5009" i="35"/>
  <c r="E5010" i="35"/>
  <c r="E5011" i="35"/>
  <c r="E5012" i="35"/>
  <c r="E5013" i="35"/>
  <c r="E5014" i="35"/>
  <c r="E5015" i="35"/>
  <c r="E5016" i="35"/>
  <c r="E5017" i="35"/>
  <c r="E5018" i="35"/>
  <c r="E5019" i="35"/>
  <c r="E5020" i="35"/>
  <c r="E5021" i="35"/>
  <c r="E5022" i="35"/>
  <c r="E5023" i="35"/>
  <c r="E5024" i="35"/>
  <c r="E5025" i="35"/>
  <c r="E5026" i="35"/>
  <c r="E5027" i="35"/>
  <c r="E5028" i="35"/>
  <c r="E5029" i="35"/>
  <c r="E5030" i="35"/>
  <c r="E5031" i="35"/>
  <c r="E5032" i="35"/>
  <c r="E5033" i="35"/>
  <c r="E5034" i="35"/>
  <c r="E5035" i="35"/>
  <c r="E5036" i="35"/>
  <c r="E5037" i="35"/>
  <c r="E5038" i="35"/>
  <c r="E5039" i="35"/>
  <c r="E5040" i="35"/>
  <c r="E5041" i="35"/>
  <c r="E5042" i="35"/>
  <c r="E5043" i="35"/>
  <c r="E5044" i="35"/>
  <c r="E5045" i="35"/>
  <c r="E5046" i="35"/>
  <c r="E5047" i="35"/>
  <c r="E5048" i="35"/>
  <c r="E5049" i="35"/>
  <c r="E5050" i="35"/>
  <c r="E5051" i="35"/>
  <c r="E5052" i="35"/>
  <c r="E5053" i="35"/>
  <c r="E5054" i="35"/>
  <c r="E5055" i="35"/>
  <c r="E5056" i="35"/>
  <c r="E5057" i="35"/>
  <c r="E5058" i="35"/>
  <c r="E5059" i="35"/>
  <c r="E5060" i="35"/>
  <c r="E5061" i="35"/>
  <c r="E5062" i="35"/>
  <c r="E5063" i="35"/>
  <c r="E5064" i="35"/>
  <c r="E5065" i="35"/>
  <c r="E5066" i="35"/>
  <c r="E5067" i="35"/>
  <c r="E5068" i="35"/>
  <c r="E5069" i="35"/>
  <c r="E5070" i="35"/>
  <c r="E5071" i="35"/>
  <c r="E5072" i="35"/>
  <c r="E5073" i="35"/>
  <c r="E5074" i="35"/>
  <c r="E5075" i="35"/>
  <c r="E5076" i="35"/>
  <c r="E5077" i="35"/>
  <c r="E5078" i="35"/>
  <c r="E5079" i="35"/>
  <c r="E5080" i="35"/>
  <c r="E5081" i="35"/>
  <c r="E5082" i="35"/>
  <c r="E5083" i="35"/>
  <c r="E5084" i="35"/>
  <c r="E5085" i="35"/>
  <c r="E5086" i="35"/>
  <c r="E5087" i="35"/>
  <c r="E5088" i="35"/>
  <c r="E5089" i="35"/>
  <c r="E5090" i="35"/>
  <c r="E5091" i="35"/>
  <c r="E5092" i="35"/>
  <c r="E5093" i="35"/>
  <c r="E5094" i="35"/>
  <c r="E5095" i="35"/>
  <c r="E5096" i="35"/>
  <c r="E5097" i="35"/>
  <c r="E5098" i="35"/>
  <c r="E5099" i="35"/>
  <c r="E5100" i="35"/>
  <c r="E5101" i="35"/>
  <c r="E5102" i="35"/>
  <c r="E5103" i="35"/>
  <c r="E5104" i="35"/>
  <c r="E5105" i="35"/>
  <c r="E5106" i="35"/>
  <c r="E5107" i="35"/>
  <c r="E5108" i="35"/>
  <c r="E5109" i="35"/>
  <c r="E5110" i="35"/>
  <c r="E5111" i="35"/>
  <c r="E5112" i="35"/>
  <c r="E5113" i="35"/>
  <c r="E5114" i="35"/>
  <c r="E5115" i="35"/>
  <c r="E5116" i="35"/>
  <c r="E5117" i="35"/>
  <c r="E5118" i="35"/>
  <c r="E5119" i="35"/>
  <c r="E5120" i="35"/>
  <c r="E5121" i="35"/>
  <c r="E5122" i="35"/>
  <c r="E5123" i="35"/>
  <c r="E5124" i="35"/>
  <c r="E5125" i="35"/>
  <c r="E5126" i="35"/>
  <c r="E5127" i="35"/>
  <c r="E5128" i="35"/>
  <c r="E5129" i="35"/>
  <c r="E5130" i="35"/>
  <c r="E5131" i="35"/>
  <c r="E5132" i="35"/>
  <c r="E5133" i="35"/>
  <c r="E5134" i="35"/>
  <c r="E5135" i="35"/>
  <c r="E5136" i="35"/>
  <c r="E5137" i="35"/>
  <c r="E5138" i="35"/>
  <c r="E5139" i="35"/>
  <c r="E5140" i="35"/>
  <c r="E5141" i="35"/>
  <c r="E5142" i="35"/>
  <c r="E5143" i="35"/>
  <c r="E5144" i="35"/>
  <c r="E5145" i="35"/>
  <c r="E5146" i="35"/>
  <c r="E5147" i="35"/>
  <c r="E5148" i="35"/>
  <c r="E5149" i="35"/>
  <c r="E5150" i="35"/>
  <c r="E5151" i="35"/>
  <c r="E5152" i="35"/>
  <c r="E5153" i="35"/>
  <c r="E5154" i="35"/>
  <c r="E5155" i="35"/>
  <c r="E5156" i="35"/>
  <c r="E5157" i="35"/>
  <c r="E5158" i="35"/>
  <c r="E5159" i="35"/>
  <c r="E5160" i="35"/>
  <c r="E5161" i="35"/>
  <c r="E5162" i="35"/>
  <c r="E5163" i="35"/>
  <c r="E5164" i="35"/>
  <c r="E5165" i="35"/>
  <c r="E5166" i="35"/>
  <c r="E5167" i="35"/>
  <c r="E5168" i="35"/>
  <c r="E5169" i="35"/>
  <c r="E5170" i="35"/>
  <c r="E5171" i="35"/>
  <c r="E5172" i="35"/>
  <c r="E5173" i="35"/>
  <c r="E5174" i="35"/>
  <c r="E5175" i="35"/>
  <c r="E5176" i="35"/>
  <c r="E5177" i="35"/>
  <c r="E5178" i="35"/>
  <c r="E5179" i="35"/>
  <c r="E5180" i="35"/>
  <c r="E5181" i="35"/>
  <c r="E5182" i="35"/>
  <c r="E5183" i="35"/>
  <c r="E5184" i="35"/>
  <c r="E5185" i="35"/>
  <c r="E5186" i="35"/>
  <c r="E5187" i="35"/>
  <c r="E5188" i="35"/>
  <c r="E5189" i="35"/>
  <c r="E5190" i="35"/>
  <c r="E5191" i="35"/>
  <c r="E5192" i="35"/>
  <c r="E5193" i="35"/>
  <c r="E5194" i="35"/>
  <c r="E5195" i="35"/>
  <c r="E5196" i="35"/>
  <c r="E5197" i="35"/>
  <c r="E5198" i="35"/>
  <c r="E5199" i="35"/>
  <c r="E5200" i="35"/>
  <c r="E5201" i="35"/>
  <c r="E5202" i="35"/>
  <c r="E5203" i="35"/>
  <c r="E5204" i="35"/>
  <c r="E5205" i="35"/>
  <c r="E5206" i="35"/>
  <c r="E5207" i="35"/>
  <c r="E5208" i="35"/>
  <c r="E5209" i="35"/>
  <c r="E5210" i="35"/>
  <c r="E5211" i="35"/>
  <c r="E5212" i="35"/>
  <c r="E5213" i="35"/>
  <c r="E5214" i="35"/>
  <c r="E5215" i="35"/>
  <c r="E5216" i="35"/>
  <c r="E5217" i="35"/>
  <c r="E5218" i="35"/>
  <c r="E5219" i="35"/>
  <c r="E5220" i="35"/>
  <c r="E5221" i="35"/>
  <c r="E5222" i="35"/>
  <c r="E5223" i="35"/>
  <c r="E5224" i="35"/>
  <c r="E5225" i="35"/>
  <c r="E5226" i="35"/>
  <c r="E5227" i="35"/>
  <c r="E5228" i="35"/>
  <c r="E5229" i="35"/>
  <c r="E5230" i="35"/>
  <c r="E5231" i="35"/>
  <c r="E5232" i="35"/>
  <c r="E5233" i="35"/>
  <c r="E5234" i="35"/>
  <c r="E5235" i="35"/>
  <c r="E5236" i="35"/>
  <c r="E5237" i="35"/>
  <c r="E5238" i="35"/>
  <c r="E5239" i="35"/>
  <c r="E5240" i="35"/>
  <c r="E5241" i="35"/>
  <c r="E5242" i="35"/>
  <c r="E5243" i="35"/>
  <c r="E5244" i="35"/>
  <c r="E5245" i="35"/>
  <c r="E5246" i="35"/>
  <c r="E5247" i="35"/>
  <c r="E5248" i="35"/>
  <c r="E5249" i="35"/>
  <c r="E5250" i="35"/>
  <c r="E5251" i="35"/>
  <c r="E5252" i="35"/>
  <c r="E5253" i="35"/>
  <c r="E5254" i="35"/>
  <c r="E5255" i="35"/>
  <c r="E5256" i="35"/>
  <c r="E5257" i="35"/>
  <c r="E5258" i="35"/>
  <c r="E5259" i="35"/>
  <c r="E5260" i="35"/>
  <c r="E5261" i="35"/>
  <c r="E5262" i="35"/>
  <c r="E5263" i="35"/>
  <c r="E5264" i="35"/>
  <c r="E5265" i="35"/>
  <c r="E5266" i="35"/>
  <c r="E5267" i="35"/>
  <c r="E5268" i="35"/>
  <c r="E5269" i="35"/>
  <c r="E5270" i="35"/>
  <c r="E5271" i="35"/>
  <c r="E5272" i="35"/>
  <c r="E5273" i="35"/>
  <c r="E5274" i="35"/>
  <c r="E5275" i="35"/>
  <c r="E5276" i="35"/>
  <c r="E5277" i="35"/>
  <c r="E5278" i="35"/>
  <c r="E5279" i="35"/>
  <c r="E5280" i="35"/>
  <c r="E5281" i="35"/>
  <c r="E5282" i="35"/>
  <c r="E5283" i="35"/>
  <c r="E5284" i="35"/>
  <c r="E5285" i="35"/>
  <c r="E5286" i="35"/>
  <c r="E5287" i="35"/>
  <c r="E5288" i="35"/>
  <c r="E5289" i="35"/>
  <c r="E5290" i="35"/>
  <c r="E5291" i="35"/>
  <c r="E5292" i="35"/>
  <c r="E5293" i="35"/>
  <c r="E5294" i="35"/>
  <c r="E5295" i="35"/>
  <c r="E5296" i="35"/>
  <c r="E5297" i="35"/>
  <c r="E5298" i="35"/>
  <c r="E5299" i="35"/>
  <c r="E5300" i="35"/>
  <c r="E5301" i="35"/>
  <c r="E5302" i="35"/>
  <c r="E5303" i="35"/>
  <c r="E5304" i="35"/>
  <c r="E5305" i="35"/>
  <c r="E5306" i="35"/>
  <c r="E5307" i="35"/>
  <c r="E5308" i="35"/>
  <c r="E5309" i="35"/>
  <c r="E5310" i="35"/>
  <c r="E5311" i="35"/>
  <c r="E5312" i="35"/>
  <c r="E5313" i="35"/>
  <c r="E5314" i="35"/>
  <c r="E5315" i="35"/>
  <c r="E5316" i="35"/>
  <c r="E5317" i="35"/>
  <c r="E5318" i="35"/>
  <c r="E5319" i="35"/>
  <c r="E5320" i="35"/>
  <c r="E5321" i="35"/>
  <c r="E5322" i="35"/>
  <c r="E5323" i="35"/>
  <c r="E5324" i="35"/>
  <c r="E5325" i="35"/>
  <c r="E5326" i="35"/>
  <c r="E5327" i="35"/>
  <c r="E5328" i="35"/>
  <c r="E5329" i="35"/>
  <c r="E5330" i="35"/>
  <c r="E5331" i="35"/>
  <c r="E5332" i="35"/>
  <c r="E5333" i="35"/>
  <c r="E5334" i="35"/>
  <c r="E5335" i="35"/>
  <c r="E5336" i="35"/>
  <c r="E5337" i="35"/>
  <c r="E5338" i="35"/>
  <c r="E5339" i="35"/>
  <c r="E5340" i="35"/>
  <c r="E5341" i="35"/>
  <c r="E5342" i="35"/>
  <c r="E5343" i="35"/>
  <c r="E5344" i="35"/>
  <c r="E5345" i="35"/>
  <c r="E5346" i="35"/>
  <c r="E5347" i="35"/>
  <c r="E5348" i="35"/>
  <c r="E5349" i="35"/>
  <c r="E5350" i="35"/>
  <c r="E5351" i="35"/>
  <c r="E5352" i="35"/>
  <c r="E5353" i="35"/>
  <c r="E5354" i="35"/>
  <c r="E5355" i="35"/>
  <c r="E5356" i="35"/>
  <c r="E5357" i="35"/>
  <c r="E5358" i="35"/>
  <c r="E5359" i="35"/>
  <c r="E5360" i="35"/>
  <c r="E5361" i="35"/>
  <c r="E5362" i="35"/>
  <c r="E5363" i="35"/>
  <c r="E5364" i="35"/>
  <c r="E5365" i="35"/>
  <c r="E5366" i="35"/>
  <c r="E5367" i="35"/>
  <c r="E5368" i="35"/>
  <c r="E5369" i="35"/>
  <c r="E5370" i="35"/>
  <c r="E5371" i="35"/>
  <c r="E5372" i="35"/>
  <c r="E5373" i="35"/>
  <c r="E5374" i="35"/>
  <c r="E5375" i="35"/>
  <c r="E5376" i="35"/>
  <c r="E5377" i="35"/>
  <c r="E5378" i="35"/>
  <c r="E5379" i="35"/>
  <c r="E5380" i="35"/>
  <c r="E5381" i="35"/>
  <c r="E5382" i="35"/>
  <c r="E5383" i="35"/>
  <c r="E5384" i="35"/>
  <c r="E5385" i="35"/>
  <c r="E5386" i="35"/>
  <c r="E5387" i="35"/>
  <c r="E5388" i="35"/>
  <c r="E5389" i="35"/>
  <c r="E5390" i="35"/>
  <c r="E5391" i="35"/>
  <c r="E5392" i="35"/>
  <c r="E5393" i="35"/>
  <c r="E5394" i="35"/>
  <c r="E5395" i="35"/>
  <c r="E5396" i="35"/>
  <c r="E5397" i="35"/>
  <c r="E5398" i="35"/>
  <c r="E5399" i="35"/>
  <c r="E5400" i="35"/>
  <c r="E5401" i="35"/>
  <c r="E5402" i="35"/>
  <c r="E5403" i="35"/>
  <c r="E5404" i="35"/>
  <c r="E5405" i="35"/>
  <c r="E5406" i="35"/>
  <c r="E5407" i="35"/>
  <c r="E5408" i="35"/>
  <c r="E5409" i="35"/>
  <c r="E5410" i="35"/>
  <c r="E5411" i="35"/>
  <c r="E5412" i="35"/>
  <c r="E5413" i="35"/>
  <c r="E5414" i="35"/>
  <c r="E5415" i="35"/>
  <c r="E5416" i="35"/>
  <c r="E5417" i="35"/>
  <c r="E5418" i="35"/>
  <c r="E5419" i="35"/>
  <c r="E5420" i="35"/>
  <c r="E5421" i="35"/>
  <c r="E5422" i="35"/>
  <c r="E5423" i="35"/>
  <c r="E5424" i="35"/>
  <c r="E5425" i="35"/>
  <c r="E5426" i="35"/>
  <c r="E5427" i="35"/>
  <c r="E5428" i="35"/>
  <c r="E5429" i="35"/>
  <c r="E5430" i="35"/>
  <c r="E5431" i="35"/>
  <c r="E5432" i="35"/>
  <c r="E5433" i="35"/>
  <c r="E5434" i="35"/>
  <c r="E5435" i="35"/>
  <c r="E5436" i="35"/>
  <c r="E5437" i="35"/>
  <c r="E5438" i="35"/>
  <c r="E5439" i="35"/>
  <c r="E5440" i="35"/>
  <c r="E5441" i="35"/>
  <c r="E5442" i="35"/>
  <c r="E5443" i="35"/>
  <c r="E5444" i="35"/>
  <c r="E5445" i="35"/>
  <c r="E5446" i="35"/>
  <c r="E5447" i="35"/>
  <c r="E5448" i="35"/>
  <c r="E5449" i="35"/>
  <c r="E5450" i="35"/>
  <c r="E5451" i="35"/>
  <c r="E5452" i="35"/>
  <c r="E5453" i="35"/>
  <c r="E5454" i="35"/>
  <c r="E5455" i="35"/>
  <c r="E5456" i="35"/>
  <c r="E5457" i="35"/>
  <c r="E5458" i="35"/>
  <c r="E5459" i="35"/>
  <c r="E5460" i="35"/>
  <c r="E5461" i="35"/>
  <c r="E5462" i="35"/>
  <c r="E5463" i="35"/>
  <c r="E5464" i="35"/>
  <c r="E5465" i="35"/>
  <c r="E5466" i="35"/>
  <c r="E5467" i="35"/>
  <c r="E5468" i="35"/>
  <c r="E5469" i="35"/>
  <c r="E5470" i="35"/>
  <c r="E5471" i="35"/>
  <c r="E5472" i="35"/>
  <c r="E5473" i="35"/>
  <c r="E5474" i="35"/>
  <c r="E5475" i="35"/>
  <c r="E5476" i="35"/>
  <c r="E5477" i="35"/>
  <c r="E5478" i="35"/>
  <c r="E5479" i="35"/>
  <c r="E5480" i="35"/>
  <c r="E5481" i="35"/>
  <c r="E5482" i="35"/>
  <c r="E5483" i="35"/>
  <c r="E5484" i="35"/>
  <c r="E5485" i="35"/>
  <c r="E5486" i="35"/>
  <c r="E5487" i="35"/>
  <c r="E5488" i="35"/>
  <c r="E5489" i="35"/>
  <c r="E5490" i="35"/>
  <c r="E5491" i="35"/>
  <c r="E5492" i="35"/>
  <c r="E5493" i="35"/>
  <c r="E5494" i="35"/>
  <c r="E5495" i="35"/>
  <c r="E5496" i="35"/>
  <c r="E5497" i="35"/>
  <c r="E5498" i="35"/>
  <c r="E5499" i="35"/>
  <c r="E5500" i="35"/>
  <c r="E5501" i="35"/>
  <c r="E5502" i="35"/>
  <c r="E5503" i="35"/>
  <c r="E5504" i="35"/>
  <c r="E5505" i="35"/>
  <c r="E5506" i="35"/>
  <c r="E5507" i="35"/>
  <c r="E5508" i="35"/>
  <c r="E5509" i="35"/>
  <c r="E5510" i="35"/>
  <c r="E5511" i="35"/>
  <c r="E5512" i="35"/>
  <c r="E5513" i="35"/>
  <c r="E5514" i="35"/>
  <c r="E5515" i="35"/>
  <c r="E5516" i="35"/>
  <c r="E5517" i="35"/>
  <c r="E5518" i="35"/>
  <c r="E5519" i="35"/>
  <c r="E5520" i="35"/>
  <c r="E5521" i="35"/>
  <c r="E5522" i="35"/>
  <c r="E5523" i="35"/>
  <c r="E5524" i="35"/>
  <c r="E5525" i="35"/>
  <c r="E5526" i="35"/>
  <c r="E5527" i="35"/>
  <c r="E5528" i="35"/>
  <c r="E5529" i="35"/>
  <c r="E5530" i="35"/>
  <c r="E5531" i="35"/>
  <c r="E5532" i="35"/>
  <c r="E5533" i="35"/>
  <c r="E5534" i="35"/>
  <c r="E5535" i="35"/>
  <c r="E5536" i="35"/>
  <c r="E5537" i="35"/>
  <c r="E5538" i="35"/>
  <c r="E5539" i="35"/>
  <c r="E5540" i="35"/>
  <c r="E5541" i="35"/>
  <c r="E5542" i="35"/>
  <c r="E5543" i="35"/>
  <c r="E5544" i="35"/>
  <c r="E5545" i="35"/>
  <c r="E5546" i="35"/>
  <c r="E5547" i="35"/>
  <c r="E5548" i="35"/>
  <c r="E5549" i="35"/>
  <c r="E5550" i="35"/>
  <c r="E5551" i="35"/>
  <c r="E5552" i="35"/>
  <c r="E5553" i="35"/>
  <c r="E5554" i="35"/>
  <c r="E5555" i="35"/>
  <c r="E5556" i="35"/>
  <c r="E5557" i="35"/>
  <c r="E5558" i="35"/>
  <c r="E5559" i="35"/>
  <c r="E5560" i="35"/>
  <c r="E5561" i="35"/>
  <c r="E5562" i="35"/>
  <c r="E5563" i="35"/>
  <c r="E5564" i="35"/>
  <c r="E5565" i="35"/>
  <c r="E5566" i="35"/>
  <c r="E5567" i="35"/>
  <c r="E5568" i="35"/>
  <c r="E5569" i="35"/>
  <c r="E5570" i="35"/>
  <c r="E5571" i="35"/>
  <c r="E5572" i="35"/>
  <c r="E5573" i="35"/>
  <c r="E5574" i="35"/>
  <c r="E5575" i="35"/>
  <c r="E5576" i="35"/>
  <c r="E5577" i="35"/>
  <c r="E5578" i="35"/>
  <c r="E5579" i="35"/>
  <c r="E5580" i="35"/>
  <c r="E5581" i="35"/>
  <c r="E5582" i="35"/>
  <c r="E5583" i="35"/>
  <c r="E5584" i="35"/>
  <c r="E5585" i="35"/>
  <c r="E5586" i="35"/>
  <c r="E5587" i="35"/>
  <c r="E5588" i="35"/>
  <c r="E5589" i="35"/>
  <c r="E5590" i="35"/>
  <c r="E5591" i="35"/>
  <c r="E5592" i="35"/>
  <c r="E5593" i="35"/>
  <c r="E5594" i="35"/>
  <c r="E5595" i="35"/>
  <c r="E5596" i="35"/>
  <c r="E5597" i="35"/>
  <c r="E5598" i="35"/>
  <c r="E5599" i="35"/>
  <c r="E5600" i="35"/>
  <c r="E5601" i="35"/>
  <c r="E5602" i="35"/>
  <c r="E5603" i="35"/>
  <c r="E5604" i="35"/>
  <c r="E5605" i="35"/>
  <c r="E5606" i="35"/>
  <c r="E5607" i="35"/>
  <c r="E5608" i="35"/>
  <c r="E5609" i="35"/>
  <c r="E5610" i="35"/>
  <c r="E5611" i="35"/>
  <c r="E5612" i="35"/>
  <c r="E5613" i="35"/>
  <c r="E5614" i="35"/>
  <c r="E5615" i="35"/>
  <c r="E5616" i="35"/>
  <c r="E5617" i="35"/>
  <c r="E5618" i="35"/>
  <c r="E5619" i="35"/>
  <c r="E5620" i="35"/>
  <c r="E5621" i="35"/>
  <c r="E5622" i="35"/>
  <c r="E5623" i="35"/>
  <c r="E5624" i="35"/>
  <c r="E5625" i="35"/>
  <c r="E5626" i="35"/>
  <c r="E5627" i="35"/>
  <c r="E5628" i="35"/>
  <c r="E5629" i="35"/>
  <c r="E5630" i="35"/>
  <c r="E5631" i="35"/>
  <c r="E5632" i="35"/>
  <c r="E5633" i="35"/>
  <c r="E5634" i="35"/>
  <c r="E5635" i="35"/>
  <c r="E5636" i="35"/>
  <c r="E5637" i="35"/>
  <c r="E5638" i="35"/>
  <c r="E5639" i="35"/>
  <c r="E5640" i="35"/>
  <c r="E5641" i="35"/>
  <c r="E5642" i="35"/>
  <c r="E5643" i="35"/>
  <c r="E5644" i="35"/>
  <c r="E5645" i="35"/>
  <c r="E5646" i="35"/>
  <c r="E5647" i="35"/>
  <c r="E5648" i="35"/>
  <c r="E5649" i="35"/>
  <c r="E5650" i="35"/>
  <c r="E5651" i="35"/>
  <c r="E5652" i="35"/>
  <c r="E5653" i="35"/>
  <c r="E5654" i="35"/>
  <c r="E5655" i="35"/>
  <c r="E5656" i="35"/>
  <c r="E5657" i="35"/>
  <c r="E5658" i="35"/>
  <c r="E5659" i="35"/>
  <c r="E5660" i="35"/>
  <c r="E5661" i="35"/>
  <c r="E5662" i="35"/>
  <c r="E5663" i="35"/>
  <c r="E5664" i="35"/>
  <c r="E5665" i="35"/>
  <c r="E5666" i="35"/>
  <c r="E5667" i="35"/>
  <c r="E5668" i="35"/>
  <c r="E5669" i="35"/>
  <c r="E5670" i="35"/>
  <c r="E5671" i="35"/>
  <c r="E5672" i="35"/>
  <c r="E5673" i="35"/>
  <c r="E5674" i="35"/>
  <c r="E5675" i="35"/>
  <c r="E5676" i="35"/>
  <c r="E5677" i="35"/>
  <c r="E5678" i="35"/>
  <c r="E5679" i="35"/>
  <c r="E5680" i="35"/>
  <c r="E5681" i="35"/>
  <c r="E5682" i="35"/>
  <c r="E5683" i="35"/>
  <c r="E5684" i="35"/>
  <c r="E5685" i="35"/>
  <c r="E5686" i="35"/>
  <c r="E5687" i="35"/>
  <c r="E5688" i="35"/>
  <c r="E5689" i="35"/>
  <c r="E5690" i="35"/>
  <c r="E5691" i="35"/>
  <c r="E5692" i="35"/>
  <c r="E5693" i="35"/>
  <c r="E5694" i="35"/>
  <c r="E5695" i="35"/>
  <c r="E5696" i="35"/>
  <c r="E5697" i="35"/>
  <c r="E5698" i="35"/>
  <c r="E5699" i="35"/>
  <c r="E5700" i="35"/>
  <c r="E5701" i="35"/>
  <c r="E5702" i="35"/>
  <c r="E5703" i="35"/>
  <c r="E5704" i="35"/>
  <c r="E5705" i="35"/>
  <c r="E5706" i="35"/>
  <c r="E5707" i="35"/>
  <c r="E5708" i="35"/>
  <c r="E5709" i="35"/>
  <c r="E5710" i="35"/>
  <c r="E5711" i="35"/>
  <c r="E5712" i="35"/>
  <c r="E5713" i="35"/>
  <c r="E5714" i="35"/>
  <c r="E5715" i="35"/>
  <c r="E5716" i="35"/>
  <c r="E5717" i="35"/>
  <c r="E5718" i="35"/>
  <c r="E5719" i="35"/>
  <c r="E5720" i="35"/>
  <c r="E5721" i="35"/>
  <c r="E5722" i="35"/>
  <c r="E5723" i="35"/>
  <c r="E5724" i="35"/>
  <c r="E5725" i="35"/>
  <c r="E5726" i="35"/>
  <c r="E5727" i="35"/>
  <c r="E5728" i="35"/>
  <c r="E5729" i="35"/>
  <c r="E5730" i="35"/>
  <c r="E5731" i="35"/>
  <c r="E5732" i="35"/>
  <c r="E5733" i="35"/>
  <c r="E5734" i="35"/>
  <c r="E5735" i="35"/>
  <c r="E5736" i="35"/>
  <c r="E5737" i="35"/>
  <c r="E5738" i="35"/>
  <c r="E5739" i="35"/>
  <c r="E5740" i="35"/>
  <c r="E5741" i="35"/>
  <c r="E5742" i="35"/>
  <c r="E5743" i="35"/>
  <c r="E5744" i="35"/>
  <c r="E5745" i="35"/>
  <c r="E5746" i="35"/>
  <c r="E5747" i="35"/>
  <c r="E5748" i="35"/>
  <c r="E5749" i="35"/>
  <c r="E5750" i="35"/>
  <c r="E5751" i="35"/>
  <c r="E5752" i="35"/>
  <c r="E5753" i="35"/>
  <c r="E5754" i="35"/>
  <c r="E5755" i="35"/>
  <c r="E5756" i="35"/>
  <c r="E5757" i="35"/>
  <c r="E5758" i="35"/>
  <c r="E5759" i="35"/>
  <c r="E5760" i="35"/>
  <c r="E5761" i="35"/>
  <c r="E5762" i="35"/>
  <c r="E5763" i="35"/>
  <c r="E5764" i="35"/>
  <c r="E5765" i="35"/>
  <c r="E5766" i="35"/>
  <c r="E5767" i="35"/>
  <c r="E5768" i="35"/>
  <c r="E5769" i="35"/>
  <c r="E5770" i="35"/>
  <c r="E5771" i="35"/>
  <c r="E5772" i="35"/>
  <c r="E5773" i="35"/>
  <c r="E5774" i="35"/>
  <c r="E5775" i="35"/>
  <c r="E5776" i="35"/>
  <c r="E5777" i="35"/>
  <c r="E5778" i="35"/>
  <c r="E5779" i="35"/>
  <c r="E5780" i="35"/>
  <c r="E5781" i="35"/>
  <c r="E5782" i="35"/>
  <c r="E5783" i="35"/>
  <c r="E5784" i="35"/>
  <c r="E5785" i="35"/>
  <c r="E5786" i="35"/>
  <c r="E5787" i="35"/>
  <c r="E5788" i="35"/>
  <c r="E5789" i="35"/>
  <c r="E5790" i="35"/>
  <c r="E5791" i="35"/>
  <c r="E5792" i="35"/>
  <c r="E5793" i="35"/>
  <c r="E5794" i="35"/>
  <c r="E5795" i="35"/>
  <c r="E5796" i="35"/>
  <c r="E5797" i="35"/>
  <c r="E5798" i="35"/>
  <c r="E5799" i="35"/>
  <c r="E5800" i="35"/>
  <c r="E5801" i="35"/>
  <c r="E5802" i="35"/>
  <c r="E5803" i="35"/>
  <c r="E5804" i="35"/>
  <c r="E5805" i="35"/>
  <c r="E5806" i="35"/>
  <c r="E5807" i="35"/>
  <c r="E5808" i="35"/>
  <c r="E5809" i="35"/>
  <c r="E5810" i="35"/>
  <c r="E5811" i="35"/>
  <c r="E5812" i="35"/>
  <c r="E5813" i="35"/>
  <c r="E5814" i="35"/>
  <c r="E5815" i="35"/>
  <c r="E5816" i="35"/>
  <c r="E5817" i="35"/>
  <c r="E5818" i="35"/>
  <c r="E5819" i="35"/>
  <c r="E5820" i="35"/>
  <c r="E5821" i="35"/>
  <c r="E5822" i="35"/>
  <c r="E5823" i="35"/>
  <c r="E5824" i="35"/>
  <c r="E5825" i="35"/>
  <c r="E5826" i="35"/>
  <c r="E5827" i="35"/>
  <c r="E5828" i="35"/>
  <c r="E5829" i="35"/>
  <c r="E5830" i="35"/>
  <c r="E5831" i="35"/>
  <c r="E5832" i="35"/>
  <c r="E5833" i="35"/>
  <c r="E5834" i="35"/>
  <c r="E5835" i="35"/>
  <c r="E5836" i="35"/>
  <c r="E5837" i="35"/>
  <c r="E5838" i="35"/>
  <c r="E5839" i="35"/>
  <c r="E5840" i="35"/>
  <c r="E5841" i="35"/>
  <c r="E5842" i="35"/>
  <c r="E5843" i="35"/>
  <c r="E5844" i="35"/>
  <c r="E5845" i="35"/>
  <c r="E5846" i="35"/>
  <c r="E5847" i="35"/>
  <c r="E5848" i="35"/>
  <c r="E5849" i="35"/>
  <c r="E5850" i="35"/>
  <c r="E5851" i="35"/>
  <c r="E5852" i="35"/>
  <c r="E5853" i="35"/>
  <c r="E5854" i="35"/>
  <c r="E5855" i="35"/>
  <c r="E5856" i="35"/>
  <c r="E5857" i="35"/>
  <c r="E5858" i="35"/>
  <c r="E5859" i="35"/>
  <c r="E5860" i="35"/>
  <c r="E5861" i="35"/>
  <c r="E5862" i="35"/>
  <c r="E5863" i="35"/>
  <c r="E5864" i="35"/>
  <c r="E5865" i="35"/>
  <c r="E5866" i="35"/>
  <c r="E5867" i="35"/>
  <c r="E5868" i="35"/>
  <c r="E5869" i="35"/>
  <c r="E5870" i="35"/>
  <c r="E5871" i="35"/>
  <c r="E5872" i="35"/>
  <c r="E5873" i="35"/>
  <c r="E5874" i="35"/>
  <c r="E5875" i="35"/>
  <c r="E5876" i="35"/>
  <c r="E5877" i="35"/>
  <c r="E5878" i="35"/>
  <c r="E5879" i="35"/>
  <c r="E5880" i="35"/>
  <c r="E5881" i="35"/>
  <c r="E5882" i="35"/>
  <c r="E5883" i="35"/>
  <c r="E5884" i="35"/>
  <c r="E5885" i="35"/>
  <c r="E5886" i="35"/>
  <c r="E5887" i="35"/>
  <c r="E5888" i="35"/>
  <c r="E5889" i="35"/>
  <c r="E5890" i="35"/>
  <c r="E5891" i="35"/>
  <c r="E5892" i="35"/>
  <c r="E5893" i="35"/>
  <c r="E5894" i="35"/>
  <c r="E5895" i="35"/>
  <c r="E5896" i="35"/>
  <c r="E5897" i="35"/>
  <c r="E5898" i="35"/>
  <c r="E5899" i="35"/>
  <c r="E5900" i="35"/>
  <c r="E5901" i="35"/>
  <c r="E5902" i="35"/>
  <c r="E5903" i="35"/>
  <c r="E5904" i="35"/>
  <c r="E5905" i="35"/>
  <c r="E5906" i="35"/>
  <c r="E5907" i="35"/>
  <c r="E5908" i="35"/>
  <c r="E5909" i="35"/>
  <c r="E5910" i="35"/>
  <c r="E5911" i="35"/>
  <c r="E5912" i="35"/>
  <c r="E5913" i="35"/>
  <c r="E5914" i="35"/>
  <c r="E5915" i="35"/>
  <c r="E5916" i="35"/>
  <c r="E5917" i="35"/>
  <c r="E5918" i="35"/>
  <c r="E5919" i="35"/>
  <c r="E5920" i="35"/>
  <c r="E5921" i="35"/>
  <c r="E5922" i="35"/>
  <c r="E5923" i="35"/>
  <c r="E5924" i="35"/>
  <c r="E5925" i="35"/>
  <c r="E5926" i="35"/>
  <c r="E5927" i="35"/>
  <c r="E5928" i="35"/>
  <c r="E5929" i="35"/>
  <c r="E5930" i="35"/>
  <c r="E5931" i="35"/>
  <c r="E5932" i="35"/>
  <c r="E5933" i="35"/>
  <c r="E5934" i="35"/>
  <c r="E5935" i="35"/>
  <c r="E5936" i="35"/>
  <c r="E5937" i="35"/>
  <c r="E5938" i="35"/>
  <c r="E5939" i="35"/>
  <c r="E5940" i="35"/>
  <c r="E5941" i="35"/>
  <c r="E5942" i="35"/>
  <c r="E5943" i="35"/>
  <c r="E5944" i="35"/>
  <c r="E5945" i="35"/>
  <c r="E5946" i="35"/>
  <c r="E5947" i="35"/>
  <c r="E5948" i="35"/>
  <c r="E5949" i="35"/>
  <c r="E5950" i="35"/>
  <c r="E5951" i="35"/>
  <c r="E5952" i="35"/>
  <c r="E5953" i="35"/>
  <c r="E5954" i="35"/>
  <c r="E5955" i="35"/>
  <c r="E5956" i="35"/>
  <c r="E5957" i="35"/>
  <c r="E5958" i="35"/>
  <c r="E5959" i="35"/>
  <c r="E5960" i="35"/>
  <c r="E5961" i="35"/>
  <c r="E5962" i="35"/>
  <c r="E5963" i="35"/>
  <c r="E5964" i="35"/>
  <c r="E5965" i="35"/>
  <c r="E5966" i="35"/>
  <c r="E5967" i="35"/>
  <c r="E5968" i="35"/>
  <c r="E5969" i="35"/>
  <c r="E5970" i="35"/>
  <c r="E5971" i="35"/>
  <c r="E5972" i="35"/>
  <c r="E5973" i="35"/>
  <c r="E5974" i="35"/>
  <c r="E5975" i="35"/>
  <c r="E5976" i="35"/>
  <c r="E5977" i="35"/>
  <c r="E5978" i="35"/>
  <c r="E5979" i="35"/>
  <c r="E5980" i="35"/>
  <c r="E5981" i="35"/>
  <c r="E5982" i="35"/>
  <c r="E5983" i="35"/>
  <c r="E5984" i="35"/>
  <c r="E5985" i="35"/>
  <c r="E5986" i="35"/>
  <c r="E5987" i="35"/>
  <c r="E5988" i="35"/>
  <c r="E5989" i="35"/>
  <c r="E5990" i="35"/>
  <c r="E5991" i="35"/>
  <c r="E5992" i="35"/>
  <c r="E5993" i="35"/>
  <c r="E5994" i="35"/>
  <c r="E5995" i="35"/>
  <c r="E5996" i="35"/>
  <c r="E5997" i="35"/>
  <c r="E5998" i="35"/>
  <c r="E5999" i="35"/>
  <c r="E6000" i="35"/>
  <c r="E6001" i="35"/>
  <c r="E6002" i="35"/>
  <c r="E6003" i="35"/>
  <c r="E6004" i="35"/>
  <c r="E6005" i="35"/>
  <c r="E6006" i="35"/>
  <c r="E6007" i="35"/>
  <c r="E6008" i="35"/>
  <c r="E6009" i="35"/>
  <c r="E6010" i="35"/>
  <c r="E6011" i="35"/>
  <c r="E6012" i="35"/>
  <c r="E6013" i="35"/>
  <c r="E6014" i="35"/>
  <c r="E6015" i="35"/>
  <c r="E6016" i="35"/>
  <c r="E6017" i="35"/>
  <c r="E6018" i="35"/>
  <c r="E6019" i="35"/>
  <c r="E6020" i="35"/>
  <c r="E6021" i="35"/>
  <c r="E6022" i="35"/>
  <c r="E6023" i="35"/>
  <c r="E6024" i="35"/>
  <c r="E6025" i="35"/>
  <c r="E6026" i="35"/>
  <c r="E6027" i="35"/>
  <c r="E6028" i="35"/>
  <c r="E6029" i="35"/>
  <c r="E6030" i="35"/>
  <c r="E6031" i="35"/>
  <c r="E6032" i="35"/>
  <c r="E6033" i="35"/>
  <c r="E6034" i="35"/>
  <c r="E6035" i="35"/>
  <c r="E6036" i="35"/>
  <c r="E6037" i="35"/>
  <c r="E6038" i="35"/>
  <c r="E6039" i="35"/>
  <c r="E6040" i="35"/>
  <c r="E6041" i="35"/>
  <c r="E6042" i="35"/>
  <c r="E6043" i="35"/>
  <c r="E6044" i="35"/>
  <c r="E6045" i="35"/>
  <c r="E6046" i="35"/>
  <c r="E6047" i="35"/>
  <c r="E6048" i="35"/>
  <c r="E6049" i="35"/>
  <c r="E6050" i="35"/>
  <c r="E6051" i="35"/>
  <c r="E6052" i="35"/>
  <c r="E6053" i="35"/>
  <c r="E6054" i="35"/>
  <c r="E6055" i="35"/>
  <c r="E6056" i="35"/>
  <c r="E6057" i="35"/>
  <c r="E6058" i="35"/>
  <c r="E6059" i="35"/>
  <c r="E6060" i="35"/>
  <c r="E6061" i="35"/>
  <c r="E6062" i="35"/>
  <c r="E6063" i="35"/>
  <c r="E6064" i="35"/>
  <c r="E6065" i="35"/>
  <c r="E6066" i="35"/>
  <c r="E6067" i="35"/>
  <c r="E6068" i="35"/>
  <c r="E6069" i="35"/>
  <c r="E6070" i="35"/>
  <c r="E6071" i="35"/>
  <c r="E6072" i="35"/>
  <c r="E6073" i="35"/>
  <c r="E6074" i="35"/>
  <c r="E6075" i="35"/>
  <c r="E6076" i="35"/>
  <c r="E6077" i="35"/>
  <c r="E6078" i="35"/>
  <c r="E6079" i="35"/>
  <c r="E6080" i="35"/>
  <c r="E6081" i="35"/>
  <c r="E6082" i="35"/>
  <c r="E6083" i="35"/>
  <c r="E6084" i="35"/>
  <c r="E6085" i="35"/>
  <c r="E6086" i="35"/>
  <c r="E6087" i="35"/>
  <c r="E6088" i="35"/>
  <c r="E6089" i="35"/>
  <c r="E6090" i="35"/>
  <c r="E6091" i="35"/>
  <c r="E6092" i="35"/>
  <c r="E6093" i="35"/>
  <c r="E6094" i="35"/>
  <c r="E6095" i="35"/>
  <c r="E6096" i="35"/>
  <c r="E6097" i="35"/>
  <c r="E6098" i="35"/>
  <c r="E6099" i="35"/>
  <c r="E6100" i="35"/>
  <c r="E6101" i="35"/>
  <c r="E6102" i="35"/>
  <c r="E6103" i="35"/>
  <c r="E6104" i="35"/>
  <c r="E6105" i="35"/>
  <c r="E6106" i="35"/>
  <c r="E6107" i="35"/>
  <c r="E6108" i="35"/>
  <c r="E6109" i="35"/>
  <c r="E6110" i="35"/>
  <c r="E6111" i="35"/>
  <c r="E6112" i="35"/>
  <c r="E6113" i="35"/>
  <c r="E6114" i="35"/>
  <c r="E6115" i="35"/>
  <c r="E6116" i="35"/>
  <c r="E6117" i="35"/>
  <c r="E6118" i="35"/>
  <c r="E6119" i="35"/>
  <c r="E6120" i="35"/>
  <c r="E6121" i="35"/>
  <c r="E6122" i="35"/>
  <c r="E6123" i="35"/>
  <c r="E6124" i="35"/>
  <c r="E6125" i="35"/>
  <c r="E6126" i="35"/>
  <c r="E6127" i="35"/>
  <c r="E6128" i="35"/>
  <c r="E6129" i="35"/>
  <c r="E6130" i="35"/>
  <c r="E6131" i="35"/>
  <c r="E6132" i="35"/>
  <c r="E6133" i="35"/>
  <c r="E6134" i="35"/>
  <c r="E6135" i="35"/>
  <c r="E6136" i="35"/>
  <c r="E6137" i="35"/>
  <c r="E6138" i="35"/>
  <c r="E6139" i="35"/>
  <c r="E6140" i="35"/>
  <c r="E6141" i="35"/>
  <c r="E6142" i="35"/>
  <c r="E6143" i="35"/>
  <c r="E6144" i="35"/>
  <c r="E6145" i="35"/>
  <c r="E6146" i="35"/>
  <c r="E6147" i="35"/>
  <c r="E6148" i="35"/>
  <c r="E6149" i="35"/>
  <c r="E6150" i="35"/>
  <c r="E6151" i="35"/>
  <c r="E6152" i="35"/>
  <c r="E6153" i="35"/>
  <c r="E6154" i="35"/>
  <c r="E6155" i="35"/>
  <c r="E6156" i="35"/>
  <c r="E6157" i="35"/>
  <c r="E6158" i="35"/>
  <c r="E6159" i="35"/>
  <c r="E6160" i="35"/>
  <c r="E6161" i="35"/>
  <c r="E6162" i="35"/>
  <c r="E6163" i="35"/>
  <c r="E6164" i="35"/>
  <c r="E6165" i="35"/>
  <c r="E6166" i="35"/>
  <c r="E6167" i="35"/>
  <c r="E6168" i="35"/>
  <c r="E6169" i="35"/>
  <c r="E6170" i="35"/>
  <c r="E6171" i="35"/>
  <c r="E6172" i="35"/>
  <c r="E6173" i="35"/>
  <c r="E6174" i="35"/>
  <c r="E6175" i="35"/>
  <c r="E6176" i="35"/>
  <c r="E6177" i="35"/>
  <c r="E6178" i="35"/>
  <c r="E6179" i="35"/>
  <c r="E6180" i="35"/>
  <c r="E6181" i="35"/>
  <c r="E6182" i="35"/>
  <c r="E6183" i="35"/>
  <c r="E6184" i="35"/>
  <c r="E6185" i="35"/>
  <c r="E6186" i="35"/>
  <c r="E6187" i="35"/>
  <c r="E6188" i="35"/>
  <c r="E6189" i="35"/>
  <c r="E6190" i="35"/>
  <c r="E6191" i="35"/>
  <c r="E6192" i="35"/>
  <c r="E6193" i="35"/>
  <c r="E6194" i="35"/>
  <c r="E6195" i="35"/>
  <c r="E6196" i="35"/>
  <c r="E6197" i="35"/>
  <c r="E6198" i="35"/>
  <c r="E6199" i="35"/>
  <c r="E6200" i="35"/>
  <c r="E6201" i="35"/>
  <c r="E6202" i="35"/>
  <c r="E6203" i="35"/>
  <c r="E6204" i="35"/>
  <c r="E6205" i="35"/>
  <c r="E6206" i="35"/>
  <c r="E6207" i="35"/>
  <c r="E6208" i="35"/>
  <c r="E6209" i="35"/>
  <c r="E6210" i="35"/>
  <c r="E6211" i="35"/>
  <c r="E6212" i="35"/>
  <c r="E6213" i="35"/>
  <c r="E6214" i="35"/>
  <c r="E6215" i="35"/>
  <c r="E6216" i="35"/>
  <c r="E6217" i="35"/>
  <c r="E6218" i="35"/>
  <c r="E6219" i="35"/>
  <c r="E6220" i="35"/>
  <c r="E6221" i="35"/>
  <c r="E6222" i="35"/>
  <c r="E6223" i="35"/>
  <c r="E6224" i="35"/>
  <c r="E6225" i="35"/>
  <c r="E6226" i="35"/>
  <c r="E6227" i="35"/>
  <c r="E6228" i="35"/>
  <c r="E6229" i="35"/>
  <c r="E6230" i="35"/>
  <c r="E6231" i="35"/>
  <c r="E6232" i="35"/>
  <c r="E6233" i="35"/>
  <c r="E6234" i="35"/>
  <c r="E6235" i="35"/>
  <c r="E6236" i="35"/>
  <c r="E6237" i="35"/>
  <c r="E6238" i="35"/>
  <c r="E6239" i="35"/>
  <c r="E6240" i="35"/>
  <c r="E6241" i="35"/>
  <c r="E6242" i="35"/>
  <c r="E6243" i="35"/>
  <c r="E6244" i="35"/>
  <c r="E6245" i="35"/>
  <c r="E6246" i="35"/>
  <c r="E6247" i="35"/>
  <c r="E6248" i="35"/>
  <c r="E6249" i="35"/>
  <c r="E6250" i="35"/>
  <c r="E6251" i="35"/>
  <c r="E6252" i="35"/>
  <c r="E6253" i="35"/>
  <c r="E6254" i="35"/>
  <c r="E6255" i="35"/>
  <c r="E6256" i="35"/>
  <c r="E6257" i="35"/>
  <c r="E6258" i="35"/>
  <c r="E6259" i="35"/>
  <c r="E6260" i="35"/>
  <c r="E6261" i="35"/>
  <c r="E6262" i="35"/>
  <c r="E6263" i="35"/>
  <c r="E6264" i="35"/>
  <c r="E6265" i="35"/>
  <c r="E6266" i="35"/>
  <c r="E6267" i="35"/>
  <c r="E6268" i="35"/>
  <c r="E6269" i="35"/>
  <c r="E6270" i="35"/>
  <c r="E6271" i="35"/>
  <c r="E6272" i="35"/>
  <c r="E6273" i="35"/>
  <c r="E6274" i="35"/>
  <c r="E6275" i="35"/>
  <c r="E6276" i="35"/>
  <c r="E6277" i="35"/>
  <c r="E6278" i="35"/>
  <c r="E6279" i="35"/>
  <c r="E6280" i="35"/>
  <c r="E6281" i="35"/>
  <c r="E6282" i="35"/>
  <c r="E6283" i="35"/>
  <c r="E6284" i="35"/>
  <c r="E6285" i="35"/>
  <c r="E6286" i="35"/>
  <c r="E6287" i="35"/>
  <c r="E6288" i="35"/>
  <c r="E6289" i="35"/>
  <c r="E6290" i="35"/>
  <c r="E6291" i="35"/>
  <c r="E6292" i="35"/>
  <c r="E6293" i="35"/>
  <c r="E6294" i="35"/>
  <c r="E6295" i="35"/>
  <c r="E6296" i="35"/>
  <c r="E6297" i="35"/>
  <c r="E6298" i="35"/>
  <c r="E6299" i="35"/>
  <c r="E6300" i="35"/>
  <c r="E6301" i="35"/>
  <c r="E6302" i="35"/>
  <c r="E6303" i="35"/>
  <c r="E6304" i="35"/>
  <c r="E6305" i="35"/>
  <c r="E6306" i="35"/>
  <c r="E6307" i="35"/>
  <c r="E6308" i="35"/>
  <c r="E6309" i="35"/>
  <c r="E6310" i="35"/>
  <c r="E6311" i="35"/>
  <c r="E6312" i="35"/>
  <c r="E6313" i="35"/>
  <c r="E6314" i="35"/>
  <c r="E6315" i="35"/>
  <c r="E6316" i="35"/>
  <c r="E6317" i="35"/>
  <c r="E6318" i="35"/>
  <c r="E6319" i="35"/>
  <c r="E6320" i="35"/>
  <c r="E6321" i="35"/>
  <c r="E6322" i="35"/>
  <c r="E6323" i="35"/>
  <c r="E6324" i="35"/>
  <c r="E6325" i="35"/>
  <c r="E6326" i="35"/>
  <c r="E6327" i="35"/>
  <c r="E6328" i="35"/>
  <c r="E6329" i="35"/>
  <c r="E6330" i="35"/>
  <c r="E6331" i="35"/>
  <c r="E6332" i="35"/>
  <c r="E6333" i="35"/>
  <c r="E6334" i="35"/>
  <c r="E6335" i="35"/>
  <c r="E6336" i="35"/>
  <c r="E6337" i="35"/>
  <c r="E6338" i="35"/>
  <c r="E6339" i="35"/>
  <c r="E6340" i="35"/>
  <c r="E6341" i="35"/>
  <c r="E6342" i="35"/>
  <c r="E6343" i="35"/>
  <c r="E6344" i="35"/>
  <c r="E6345" i="35"/>
  <c r="E6346" i="35"/>
  <c r="E6347" i="35"/>
  <c r="E6348" i="35"/>
  <c r="E6349" i="35"/>
  <c r="E6350" i="35"/>
  <c r="E6351" i="35"/>
  <c r="E6352" i="35"/>
  <c r="E6353" i="35"/>
  <c r="E6354" i="35"/>
  <c r="E6355" i="35"/>
  <c r="E6356" i="35"/>
  <c r="E6357" i="35"/>
  <c r="E6358" i="35"/>
  <c r="E6359" i="35"/>
  <c r="E6360" i="35"/>
  <c r="E6361" i="35"/>
  <c r="E6362" i="35"/>
  <c r="E6363" i="35"/>
  <c r="E6364" i="35"/>
  <c r="E6365" i="35"/>
  <c r="E6366" i="35"/>
  <c r="E6367" i="35"/>
  <c r="E6368" i="35"/>
  <c r="E6369" i="35"/>
  <c r="E6370" i="35"/>
  <c r="E6371" i="35"/>
  <c r="E6372" i="35"/>
  <c r="E6373" i="35"/>
  <c r="E6374" i="35"/>
  <c r="E6375" i="35"/>
  <c r="E6376" i="35"/>
  <c r="E6377" i="35"/>
  <c r="E6378" i="35"/>
  <c r="E6379" i="35"/>
  <c r="E6380" i="35"/>
  <c r="E6381" i="35"/>
  <c r="E6382" i="35"/>
  <c r="E6383" i="35"/>
  <c r="E6384" i="35"/>
  <c r="E6385" i="35"/>
  <c r="E6386" i="35"/>
  <c r="E6387" i="35"/>
  <c r="E6388" i="35"/>
  <c r="E6389" i="35"/>
  <c r="E6390" i="35"/>
  <c r="E6391" i="35"/>
  <c r="E6392" i="35"/>
  <c r="E6393" i="35"/>
  <c r="E6394" i="35"/>
  <c r="E6395" i="35"/>
  <c r="E6396" i="35"/>
  <c r="E6397" i="35"/>
  <c r="E6398" i="35"/>
  <c r="E6399" i="35"/>
  <c r="E6400" i="35"/>
  <c r="E6401" i="35"/>
  <c r="E6402" i="35"/>
  <c r="E6403" i="35"/>
  <c r="E6404" i="35"/>
  <c r="E6405" i="35"/>
  <c r="E6406" i="35"/>
  <c r="E6407" i="35"/>
  <c r="E6408" i="35"/>
  <c r="E6409" i="35"/>
  <c r="E6410" i="35"/>
  <c r="E6411" i="35"/>
  <c r="E6412" i="35"/>
  <c r="E6413" i="35"/>
  <c r="E6414" i="35"/>
  <c r="E6415" i="35"/>
  <c r="E6416" i="35"/>
  <c r="E6417" i="35"/>
  <c r="E6418" i="35"/>
  <c r="E6419" i="35"/>
  <c r="E6420" i="35"/>
  <c r="E6421" i="35"/>
  <c r="E6422" i="35"/>
  <c r="E6423" i="35"/>
  <c r="E6424" i="35"/>
  <c r="E6425" i="35"/>
  <c r="E6426" i="35"/>
  <c r="E6427" i="35"/>
  <c r="E6428" i="35"/>
  <c r="E6429" i="35"/>
  <c r="E6430" i="35"/>
  <c r="E6431" i="35"/>
  <c r="E6432" i="35"/>
  <c r="E6433" i="35"/>
  <c r="E6434" i="35"/>
  <c r="E6435" i="35"/>
  <c r="E6436" i="35"/>
  <c r="E6437" i="35"/>
  <c r="E6438" i="35"/>
  <c r="E6439" i="35"/>
  <c r="E6440" i="35"/>
  <c r="E6441" i="35"/>
  <c r="E6442" i="35"/>
  <c r="E6443" i="35"/>
  <c r="E6444" i="35"/>
  <c r="E6445" i="35"/>
  <c r="E6446" i="35"/>
  <c r="E6447" i="35"/>
  <c r="E6448" i="35"/>
  <c r="E6449" i="35"/>
  <c r="E6450" i="35"/>
  <c r="E6451" i="35"/>
  <c r="E6452" i="35"/>
  <c r="E6453" i="35"/>
  <c r="E6454" i="35"/>
  <c r="E6455" i="35"/>
  <c r="E6456" i="35"/>
  <c r="E6457" i="35"/>
  <c r="E6458" i="35"/>
  <c r="E6459" i="35"/>
  <c r="E6460" i="35"/>
  <c r="E6461" i="35"/>
  <c r="E6462" i="35"/>
  <c r="E6463" i="35"/>
  <c r="E6464" i="35"/>
  <c r="E6465" i="35"/>
  <c r="E6466" i="35"/>
  <c r="E6467" i="35"/>
  <c r="E6468" i="35"/>
  <c r="E6469" i="35"/>
  <c r="E6470" i="35"/>
  <c r="E6471" i="35"/>
  <c r="E6472" i="35"/>
  <c r="E6473" i="35"/>
  <c r="E6474" i="35"/>
  <c r="E6475" i="35"/>
  <c r="E6476" i="35"/>
  <c r="E6477" i="35"/>
  <c r="E6478" i="35"/>
  <c r="E6479" i="35"/>
  <c r="E6480" i="35"/>
  <c r="E6481" i="35"/>
  <c r="E6482" i="35"/>
  <c r="E6483" i="35"/>
  <c r="E6484" i="35"/>
  <c r="E6485" i="35"/>
  <c r="E6486" i="35"/>
  <c r="E6487" i="35"/>
  <c r="E6488" i="35"/>
  <c r="E6489" i="35"/>
  <c r="E6490" i="35"/>
  <c r="E6491" i="35"/>
  <c r="E6492" i="35"/>
  <c r="E6493" i="35"/>
  <c r="E6494" i="35"/>
  <c r="E6495" i="35"/>
  <c r="E6496" i="35"/>
  <c r="E6497" i="35"/>
  <c r="E6498" i="35"/>
  <c r="E6499" i="35"/>
  <c r="E6500" i="35"/>
  <c r="E6501" i="35"/>
  <c r="E6502" i="35"/>
  <c r="E6503" i="35"/>
  <c r="E6504" i="35"/>
  <c r="E6505" i="35"/>
  <c r="E6506" i="35"/>
  <c r="E6507" i="35"/>
  <c r="E6508" i="35"/>
  <c r="E6509" i="35"/>
  <c r="E6510" i="35"/>
  <c r="E6511" i="35"/>
  <c r="E6512" i="35"/>
  <c r="E6513" i="35"/>
  <c r="E6514" i="35"/>
  <c r="E6515" i="35"/>
  <c r="E6516" i="35"/>
  <c r="E6517" i="35"/>
  <c r="E6518" i="35"/>
  <c r="E6519" i="35"/>
  <c r="E6520" i="35"/>
  <c r="E6521" i="35"/>
  <c r="E6522" i="35"/>
  <c r="E6523" i="35"/>
  <c r="E6524" i="35"/>
  <c r="E6525" i="35"/>
  <c r="E6526" i="35"/>
  <c r="E6527" i="35"/>
  <c r="E6528" i="35"/>
  <c r="E6529" i="35"/>
  <c r="E6530" i="35"/>
  <c r="E6531" i="35"/>
  <c r="E6532" i="35"/>
  <c r="E6533" i="35"/>
  <c r="E6534" i="35"/>
  <c r="E6535" i="35"/>
  <c r="E6536" i="35"/>
  <c r="E6537" i="35"/>
  <c r="E6538" i="35"/>
  <c r="E6539" i="35"/>
  <c r="E6540" i="35"/>
  <c r="E6541" i="35"/>
  <c r="E6542" i="35"/>
  <c r="E6543" i="35"/>
  <c r="E6544" i="35"/>
  <c r="E6545" i="35"/>
  <c r="E6546" i="35"/>
  <c r="E6547" i="35"/>
  <c r="E6548" i="35"/>
  <c r="E6549" i="35"/>
  <c r="E6550" i="35"/>
  <c r="E6551" i="35"/>
  <c r="E6552" i="35"/>
  <c r="E6553" i="35"/>
  <c r="E6554" i="35"/>
  <c r="E6555" i="35"/>
  <c r="E6556" i="35"/>
  <c r="E6557" i="35"/>
  <c r="E6558" i="35"/>
  <c r="E6559" i="35"/>
  <c r="E6560" i="35"/>
  <c r="E6561" i="35"/>
  <c r="E6562" i="35"/>
  <c r="E6563" i="35"/>
  <c r="E6564" i="35"/>
  <c r="E6565" i="35"/>
  <c r="E6566" i="35"/>
  <c r="E6567" i="35"/>
  <c r="E6568" i="35"/>
  <c r="E6569" i="35"/>
  <c r="E6570" i="35"/>
  <c r="E6571" i="35"/>
  <c r="E6572" i="35"/>
  <c r="E6573" i="35"/>
  <c r="E6574" i="35"/>
  <c r="E6575" i="35"/>
  <c r="E6576" i="35"/>
  <c r="E6577" i="35"/>
  <c r="E6578" i="35"/>
  <c r="E6579" i="35"/>
  <c r="E6580" i="35"/>
  <c r="E6581" i="35"/>
  <c r="E6582" i="35"/>
  <c r="E6583" i="35"/>
  <c r="E6584" i="35"/>
  <c r="E6585" i="35"/>
  <c r="E6586" i="35"/>
  <c r="E6587" i="35"/>
  <c r="E6588" i="35"/>
  <c r="E6589" i="35"/>
  <c r="E6590" i="35"/>
  <c r="E6591" i="35"/>
  <c r="E6592" i="35"/>
  <c r="E6593" i="35"/>
  <c r="E6594" i="35"/>
  <c r="E6595" i="35"/>
  <c r="E6596" i="35"/>
  <c r="E6597" i="35"/>
  <c r="E6598" i="35"/>
  <c r="E6599" i="35"/>
  <c r="E6600" i="35"/>
  <c r="E6601" i="35"/>
  <c r="E6602" i="35"/>
  <c r="E6603" i="35"/>
  <c r="E6604" i="35"/>
  <c r="E6605" i="35"/>
  <c r="E6606" i="35"/>
  <c r="E6607" i="35"/>
  <c r="E6608" i="35"/>
  <c r="E6609" i="35"/>
  <c r="E6610" i="35"/>
  <c r="E6611" i="35"/>
  <c r="E6612" i="35"/>
  <c r="E6613" i="35"/>
  <c r="E6614" i="35"/>
  <c r="E6615" i="35"/>
  <c r="E6616" i="35"/>
  <c r="E6617" i="35"/>
  <c r="E6618" i="35"/>
  <c r="E6619" i="35"/>
  <c r="E6620" i="35"/>
  <c r="E6621" i="35"/>
  <c r="E6622" i="35"/>
  <c r="E6623" i="35"/>
  <c r="E6624" i="35"/>
  <c r="E6625" i="35"/>
  <c r="E6626" i="35"/>
  <c r="E6627" i="35"/>
  <c r="E6628" i="35"/>
  <c r="E6629" i="35"/>
  <c r="E6630" i="35"/>
  <c r="E6631" i="35"/>
  <c r="E6632" i="35"/>
  <c r="E6633" i="35"/>
  <c r="E6634" i="35"/>
  <c r="E6635" i="35"/>
  <c r="E6636" i="35"/>
  <c r="E6637" i="35"/>
  <c r="E6638" i="35"/>
  <c r="E6639" i="35"/>
  <c r="E6640" i="35"/>
  <c r="E6641" i="35"/>
  <c r="E6642" i="35"/>
  <c r="E6643" i="35"/>
  <c r="E6644" i="35"/>
  <c r="E6645" i="35"/>
  <c r="E6646" i="35"/>
  <c r="E6647" i="35"/>
  <c r="E6648" i="35"/>
  <c r="E6649" i="35"/>
  <c r="E6650" i="35"/>
  <c r="E6651" i="35"/>
  <c r="E6652" i="35"/>
  <c r="E6653" i="35"/>
  <c r="E6654" i="35"/>
  <c r="E6655" i="35"/>
  <c r="E6656" i="35"/>
  <c r="E6657" i="35"/>
  <c r="E6658" i="35"/>
  <c r="E6659" i="35"/>
  <c r="E6660" i="35"/>
  <c r="E6661" i="35"/>
  <c r="E6662" i="35"/>
  <c r="E6663" i="35"/>
  <c r="E6664" i="35"/>
  <c r="E6665" i="35"/>
  <c r="E6666" i="35"/>
  <c r="E6667" i="35"/>
  <c r="E6668" i="35"/>
  <c r="E6669" i="35"/>
  <c r="E6670" i="35"/>
  <c r="E6671" i="35"/>
  <c r="E6672" i="35"/>
  <c r="E6673" i="35"/>
  <c r="E6674" i="35"/>
  <c r="E6675" i="35"/>
  <c r="E6676" i="35"/>
  <c r="E6677" i="35"/>
  <c r="E6678" i="35"/>
  <c r="E6679" i="35"/>
  <c r="E6680" i="35"/>
  <c r="E6681" i="35"/>
  <c r="E6682" i="35"/>
  <c r="E6683" i="35"/>
  <c r="E6684" i="35"/>
  <c r="E6685" i="35"/>
  <c r="E6686" i="35"/>
  <c r="E6687" i="35"/>
  <c r="E6688" i="35"/>
  <c r="E6689" i="35"/>
  <c r="E6690" i="35"/>
  <c r="E6691" i="35"/>
  <c r="E6692" i="35"/>
  <c r="E6693" i="35"/>
  <c r="E6694" i="35"/>
  <c r="E6695" i="35"/>
  <c r="E6696" i="35"/>
  <c r="E6697" i="35"/>
  <c r="E6698" i="35"/>
  <c r="E6699" i="35"/>
  <c r="E6700" i="35"/>
  <c r="E6701" i="35"/>
  <c r="E6702" i="35"/>
  <c r="E6703" i="35"/>
  <c r="E6704" i="35"/>
  <c r="E6705" i="35"/>
  <c r="E6706" i="35"/>
  <c r="E6707" i="35"/>
  <c r="E6708" i="35"/>
  <c r="E6709" i="35"/>
  <c r="E6710" i="35"/>
  <c r="E6711" i="35"/>
  <c r="E6712" i="35"/>
  <c r="E6713" i="35"/>
  <c r="E6714" i="35"/>
  <c r="E6715" i="35"/>
  <c r="E6716" i="35"/>
  <c r="E6717" i="35"/>
  <c r="E6718" i="35"/>
  <c r="E6719" i="35"/>
  <c r="E6720" i="35"/>
  <c r="E6721" i="35"/>
  <c r="E6722" i="35"/>
  <c r="E6723" i="35"/>
  <c r="E6724" i="35"/>
  <c r="E6725" i="35"/>
  <c r="E6726" i="35"/>
  <c r="E6727" i="35"/>
  <c r="E6728" i="35"/>
  <c r="E6729" i="35"/>
  <c r="E6730" i="35"/>
  <c r="E6731" i="35"/>
  <c r="E6732" i="35"/>
  <c r="E6733" i="35"/>
  <c r="E6734" i="35"/>
  <c r="E6735" i="35"/>
  <c r="E6736" i="35"/>
  <c r="E6737" i="35"/>
  <c r="E6738" i="35"/>
  <c r="E6739" i="35"/>
  <c r="E6740" i="35"/>
  <c r="E6741" i="35"/>
  <c r="E6742" i="35"/>
  <c r="E6743" i="35"/>
  <c r="E6744" i="35"/>
  <c r="E6745" i="35"/>
  <c r="E6746" i="35"/>
  <c r="E6747" i="35"/>
  <c r="E6748" i="35"/>
  <c r="E6749" i="35"/>
  <c r="E6750" i="35"/>
  <c r="E6751" i="35"/>
  <c r="E6752" i="35"/>
  <c r="E6753" i="35"/>
  <c r="E6754" i="35"/>
  <c r="E6755" i="35"/>
  <c r="E6756" i="35"/>
  <c r="E6757" i="35"/>
  <c r="E6758" i="35"/>
  <c r="E6759" i="35"/>
  <c r="E6760" i="35"/>
  <c r="E6761" i="35"/>
  <c r="E6762" i="35"/>
  <c r="E6763" i="35"/>
  <c r="E6764" i="35"/>
  <c r="E6765" i="35"/>
  <c r="E6766" i="35"/>
  <c r="E6767" i="35"/>
  <c r="E6768" i="35"/>
  <c r="E6769" i="35"/>
  <c r="E6770" i="35"/>
  <c r="E6771" i="35"/>
  <c r="E6772" i="35"/>
  <c r="E6773" i="35"/>
  <c r="E6774" i="35"/>
  <c r="E6775" i="35"/>
  <c r="E6776" i="35"/>
  <c r="E6777" i="35"/>
  <c r="E6778" i="35"/>
  <c r="E6779" i="35"/>
  <c r="E6780" i="35"/>
  <c r="E6781" i="35"/>
  <c r="E6782" i="35"/>
  <c r="E6783" i="35"/>
  <c r="E6784" i="35"/>
  <c r="E6785" i="35"/>
  <c r="E6786" i="35"/>
  <c r="E6787" i="35"/>
  <c r="E6788" i="35"/>
  <c r="E6789" i="35"/>
  <c r="E6790" i="35"/>
  <c r="E6791" i="35"/>
  <c r="E6792" i="35"/>
  <c r="E6793" i="35"/>
  <c r="E6794" i="35"/>
  <c r="E6795" i="35"/>
  <c r="E6796" i="35"/>
  <c r="E6797" i="35"/>
  <c r="E6798" i="35"/>
  <c r="E6799" i="35"/>
  <c r="E6800" i="35"/>
  <c r="E6801" i="35"/>
  <c r="E6802" i="35"/>
  <c r="E6803" i="35"/>
  <c r="E6804" i="35"/>
  <c r="E6805" i="35"/>
  <c r="E6806" i="35"/>
  <c r="E6807" i="35"/>
  <c r="E6808" i="35"/>
  <c r="E6809" i="35"/>
  <c r="E6810" i="35"/>
  <c r="E6811" i="35"/>
  <c r="E6812" i="35"/>
  <c r="E6813" i="35"/>
  <c r="E6814" i="35"/>
  <c r="E6815" i="35"/>
  <c r="E6816" i="35"/>
  <c r="E6817" i="35"/>
  <c r="E6818" i="35"/>
  <c r="E6819" i="35"/>
  <c r="E6820" i="35"/>
  <c r="E6821" i="35"/>
  <c r="E6822" i="35"/>
  <c r="E6823" i="35"/>
  <c r="E6824" i="35"/>
  <c r="E6825" i="35"/>
  <c r="E6826" i="35"/>
  <c r="E6827" i="35"/>
  <c r="E6828" i="35"/>
  <c r="E6829" i="35"/>
  <c r="E6830" i="35"/>
  <c r="E6831" i="35"/>
  <c r="E6832" i="35"/>
  <c r="E6833" i="35"/>
  <c r="E6834" i="35"/>
  <c r="E6835" i="35"/>
  <c r="E6836" i="35"/>
  <c r="E6837" i="35"/>
  <c r="E6838" i="35"/>
  <c r="E6839" i="35"/>
  <c r="E6840" i="35"/>
  <c r="E6841" i="35"/>
  <c r="E6842" i="35"/>
  <c r="E6843" i="35"/>
  <c r="E6844" i="35"/>
  <c r="E6845" i="35"/>
  <c r="E6846" i="35"/>
  <c r="E6847" i="35"/>
  <c r="E6848" i="35"/>
  <c r="E6849" i="35"/>
  <c r="E6850" i="35"/>
  <c r="E6851" i="35"/>
  <c r="E6852" i="35"/>
  <c r="E6853" i="35"/>
  <c r="E6854" i="35"/>
  <c r="E6855" i="35"/>
  <c r="E6856" i="35"/>
  <c r="E6857" i="35"/>
  <c r="E6858" i="35"/>
  <c r="E6859" i="35"/>
  <c r="E6860" i="35"/>
  <c r="E6861" i="35"/>
  <c r="E6862" i="35"/>
  <c r="E6863" i="35"/>
  <c r="E6864" i="35"/>
  <c r="E6865" i="35"/>
  <c r="E6866" i="35"/>
  <c r="E6867" i="35"/>
  <c r="E6868" i="35"/>
  <c r="E6869" i="35"/>
  <c r="E6870" i="35"/>
  <c r="E6871" i="35"/>
  <c r="E6872" i="35"/>
  <c r="E6873" i="35"/>
  <c r="E6874" i="35"/>
  <c r="E6875" i="35"/>
  <c r="E6876" i="35"/>
  <c r="E6877" i="35"/>
  <c r="E6878" i="35"/>
  <c r="E6879" i="35"/>
  <c r="E6880" i="35"/>
  <c r="E6881" i="35"/>
  <c r="E6882" i="35"/>
  <c r="E6883" i="35"/>
  <c r="E6884" i="35"/>
  <c r="E6885" i="35"/>
  <c r="E6886" i="35"/>
  <c r="E6887" i="35"/>
  <c r="E6888" i="35"/>
  <c r="E6889" i="35"/>
  <c r="E6890" i="35"/>
  <c r="E6891" i="35"/>
  <c r="E6892" i="35"/>
  <c r="E6893" i="35"/>
  <c r="E6894" i="35"/>
  <c r="E6895" i="35"/>
  <c r="E6896" i="35"/>
  <c r="E6897" i="35"/>
  <c r="E6898" i="35"/>
  <c r="E6899" i="35"/>
  <c r="E6900" i="35"/>
  <c r="E6901" i="35"/>
  <c r="E6902" i="35"/>
  <c r="E6903" i="35"/>
  <c r="E6904" i="35"/>
  <c r="E6905" i="35"/>
  <c r="E6906" i="35"/>
  <c r="E6907" i="35"/>
  <c r="E6908" i="35"/>
  <c r="E6909" i="35"/>
  <c r="E6910" i="35"/>
  <c r="E6911" i="35"/>
  <c r="E6912" i="35"/>
  <c r="E6913" i="35"/>
  <c r="E6914" i="35"/>
  <c r="E6915" i="35"/>
  <c r="E6916" i="35"/>
  <c r="E6917" i="35"/>
  <c r="E6918" i="35"/>
  <c r="E6919" i="35"/>
  <c r="E6920" i="35"/>
  <c r="E6921" i="35"/>
  <c r="E6922" i="35"/>
  <c r="E6923" i="35"/>
  <c r="E6924" i="35"/>
  <c r="E6925" i="35"/>
  <c r="E6926" i="35"/>
  <c r="E6927" i="35"/>
  <c r="E6928" i="35"/>
  <c r="E6929" i="35"/>
  <c r="E6930" i="35"/>
  <c r="E6931" i="35"/>
  <c r="E6932" i="35"/>
  <c r="E6933" i="35"/>
  <c r="E6934" i="35"/>
  <c r="E6935" i="35"/>
  <c r="E6936" i="35"/>
  <c r="E6937" i="35"/>
  <c r="E6938" i="35"/>
  <c r="E6939" i="35"/>
  <c r="E6940" i="35"/>
  <c r="E6941" i="35"/>
  <c r="E6942" i="35"/>
  <c r="E6943" i="35"/>
  <c r="E6944" i="35"/>
  <c r="E6945" i="35"/>
  <c r="E6946" i="35"/>
  <c r="E6947" i="35"/>
  <c r="E6948" i="35"/>
  <c r="E6949" i="35"/>
  <c r="E6950" i="35"/>
  <c r="E6951" i="35"/>
  <c r="E6952" i="35"/>
  <c r="E6953" i="35"/>
  <c r="E6954" i="35"/>
  <c r="E6955" i="35"/>
  <c r="E6956" i="35"/>
  <c r="E6957" i="35"/>
  <c r="E6958" i="35"/>
  <c r="E6959" i="35"/>
  <c r="E6960" i="35"/>
  <c r="E6961" i="35"/>
  <c r="E6962" i="35"/>
  <c r="E6963" i="35"/>
  <c r="E6964" i="35"/>
  <c r="E6965" i="35"/>
  <c r="E6966" i="35"/>
  <c r="E6967" i="35"/>
  <c r="E6968" i="35"/>
  <c r="E6969" i="35"/>
  <c r="E6970" i="35"/>
  <c r="E6971" i="35"/>
  <c r="E6972" i="35"/>
  <c r="E6973" i="35"/>
  <c r="E6974" i="35"/>
  <c r="E6975" i="35"/>
  <c r="E6976" i="35"/>
  <c r="E6977" i="35"/>
  <c r="E6978" i="35"/>
  <c r="E6979" i="35"/>
  <c r="E6980" i="35"/>
  <c r="E6981" i="35"/>
  <c r="E6982" i="35"/>
  <c r="E6983" i="35"/>
  <c r="E6984" i="35"/>
  <c r="E6985" i="35"/>
  <c r="E6986" i="35"/>
  <c r="E6987" i="35"/>
  <c r="E6988" i="35"/>
  <c r="E6989" i="35"/>
  <c r="E6990" i="35"/>
  <c r="E6991" i="35"/>
  <c r="E6992" i="35"/>
  <c r="E6993" i="35"/>
  <c r="E6994" i="35"/>
  <c r="E6995" i="35"/>
  <c r="E6996" i="35"/>
  <c r="E6997" i="35"/>
  <c r="E6998" i="35"/>
  <c r="E6999" i="35"/>
  <c r="E7000" i="35"/>
  <c r="E7001" i="35"/>
  <c r="E7002" i="35"/>
  <c r="E7003" i="35"/>
  <c r="E7004" i="35"/>
  <c r="E7005" i="35"/>
  <c r="E7006" i="35"/>
  <c r="E7007" i="35"/>
  <c r="E7008" i="35"/>
  <c r="E7009" i="35"/>
  <c r="E7010" i="35"/>
  <c r="E7011" i="35"/>
  <c r="E7012" i="35"/>
  <c r="E7013" i="35"/>
  <c r="E7014" i="35"/>
  <c r="E7015" i="35"/>
  <c r="E7016" i="35"/>
  <c r="E7017" i="35"/>
  <c r="E7018" i="35"/>
  <c r="E7019" i="35"/>
  <c r="E7020" i="35"/>
  <c r="E7021" i="35"/>
  <c r="E7022" i="35"/>
  <c r="E7023" i="35"/>
  <c r="E7024" i="35"/>
  <c r="E7025" i="35"/>
  <c r="E7026" i="35"/>
  <c r="E7027" i="35"/>
  <c r="E7028" i="35"/>
  <c r="E7029" i="35"/>
  <c r="E7030" i="35"/>
  <c r="E7031" i="35"/>
  <c r="E7032" i="35"/>
  <c r="E7033" i="35"/>
  <c r="E7034" i="35"/>
  <c r="E7035" i="35"/>
  <c r="E7036" i="35"/>
  <c r="E7037" i="35"/>
  <c r="E7038" i="35"/>
  <c r="E7039" i="35"/>
  <c r="E7040" i="35"/>
  <c r="E7041" i="35"/>
  <c r="E7042" i="35"/>
  <c r="E7043" i="35"/>
  <c r="E7044" i="35"/>
  <c r="E7045" i="35"/>
  <c r="E7046" i="35"/>
  <c r="E7047" i="35"/>
  <c r="E7048" i="35"/>
  <c r="E7049" i="35"/>
  <c r="E7050" i="35"/>
  <c r="E7051" i="35"/>
  <c r="E7052" i="35"/>
  <c r="E7053" i="35"/>
  <c r="E7054" i="35"/>
  <c r="E7055" i="35"/>
  <c r="E7056" i="35"/>
  <c r="E7057" i="35"/>
  <c r="E7058" i="35"/>
  <c r="E7059" i="35"/>
  <c r="E7060" i="35"/>
  <c r="E7061" i="35"/>
  <c r="E7062" i="35"/>
  <c r="E7063" i="35"/>
  <c r="E7064" i="35"/>
  <c r="E7065" i="35"/>
  <c r="E7066" i="35"/>
  <c r="E7067" i="35"/>
  <c r="E7068" i="35"/>
  <c r="E7069" i="35"/>
  <c r="E7070" i="35"/>
  <c r="E7071" i="35"/>
  <c r="E7072" i="35"/>
  <c r="E7073" i="35"/>
  <c r="E7074" i="35"/>
  <c r="E7075" i="35"/>
  <c r="E7076" i="35"/>
  <c r="E7077" i="35"/>
  <c r="E7078" i="35"/>
  <c r="E7079" i="35"/>
  <c r="E7080" i="35"/>
  <c r="E7081" i="35"/>
  <c r="E7082" i="35"/>
  <c r="E7083" i="35"/>
  <c r="E7084" i="35"/>
  <c r="E7085" i="35"/>
  <c r="E7086" i="35"/>
  <c r="E7087" i="35"/>
  <c r="E7088" i="35"/>
  <c r="E7089" i="35"/>
  <c r="E7090" i="35"/>
  <c r="E7091" i="35"/>
  <c r="E7092" i="35"/>
  <c r="E7093" i="35"/>
  <c r="E7094" i="35"/>
  <c r="E7095" i="35"/>
  <c r="E7096" i="35"/>
  <c r="E7097" i="35"/>
  <c r="E7098" i="35"/>
  <c r="E7099" i="35"/>
  <c r="E7100" i="35"/>
  <c r="E7101" i="35"/>
  <c r="E7102" i="35"/>
  <c r="E7103" i="35"/>
  <c r="E7104" i="35"/>
  <c r="E7105" i="35"/>
  <c r="E7106" i="35"/>
  <c r="E7107" i="35"/>
  <c r="E7108" i="35"/>
  <c r="E7109" i="35"/>
  <c r="E7110" i="35"/>
  <c r="E7111" i="35"/>
  <c r="E7112" i="35"/>
  <c r="E7113" i="35"/>
  <c r="E7114" i="35"/>
  <c r="E7115" i="35"/>
  <c r="E7116" i="35"/>
  <c r="E7117" i="35"/>
  <c r="E7118" i="35"/>
  <c r="E7119" i="35"/>
  <c r="E7120" i="35"/>
  <c r="E7121" i="35"/>
  <c r="E7122" i="35"/>
  <c r="E7123" i="35"/>
  <c r="E7124" i="35"/>
  <c r="E7125" i="35"/>
  <c r="E7126" i="35"/>
  <c r="E7127" i="35"/>
  <c r="E7128" i="35"/>
  <c r="E7129" i="35"/>
  <c r="E7130" i="35"/>
  <c r="E7131" i="35"/>
  <c r="E7132" i="35"/>
  <c r="E7133" i="35"/>
  <c r="E7134" i="35"/>
  <c r="E7135" i="35"/>
  <c r="E7136" i="35"/>
  <c r="E7137" i="35"/>
  <c r="E7138" i="35"/>
  <c r="E7139" i="35"/>
  <c r="E7140" i="35"/>
  <c r="E7141" i="35"/>
  <c r="E7142" i="35"/>
  <c r="E7143" i="35"/>
  <c r="E7144" i="35"/>
  <c r="E7145" i="35"/>
  <c r="E7146" i="35"/>
  <c r="E7147" i="35"/>
  <c r="E7148" i="35"/>
  <c r="E7149" i="35"/>
  <c r="E7150" i="35"/>
  <c r="E7151" i="35"/>
  <c r="E7152" i="35"/>
  <c r="E7153" i="35"/>
  <c r="E7154" i="35"/>
  <c r="E7155" i="35"/>
  <c r="E7156" i="35"/>
  <c r="E7157" i="35"/>
  <c r="E7158" i="35"/>
  <c r="E7159" i="35"/>
  <c r="E7160" i="35"/>
  <c r="E7161" i="35"/>
  <c r="E7162" i="35"/>
  <c r="E7163" i="35"/>
  <c r="E7164" i="35"/>
  <c r="E7165" i="35"/>
  <c r="E7166" i="35"/>
  <c r="E7167" i="35"/>
  <c r="E7168" i="35"/>
  <c r="E7169" i="35"/>
  <c r="E7170" i="35"/>
  <c r="E7171" i="35"/>
  <c r="E7172" i="35"/>
  <c r="E7173" i="35"/>
  <c r="E7174" i="35"/>
  <c r="E7175" i="35"/>
  <c r="E7176" i="35"/>
  <c r="E7177" i="35"/>
  <c r="E7178" i="35"/>
  <c r="E7179" i="35"/>
  <c r="E7180" i="35"/>
  <c r="E7181" i="35"/>
  <c r="E7182" i="35"/>
  <c r="E7183" i="35"/>
  <c r="E7184" i="35"/>
  <c r="E7185" i="35"/>
  <c r="E7186" i="35"/>
  <c r="E7187" i="35"/>
  <c r="E7188" i="35"/>
  <c r="E7189" i="35"/>
  <c r="E7190" i="35"/>
  <c r="E7191" i="35"/>
  <c r="E7192" i="35"/>
  <c r="E7193" i="35"/>
  <c r="E7194" i="35"/>
  <c r="E7195" i="35"/>
  <c r="E7196" i="35"/>
  <c r="E7197" i="35"/>
  <c r="E7198" i="35"/>
  <c r="E7199" i="35"/>
  <c r="E7200" i="35"/>
  <c r="E7201" i="35"/>
  <c r="E7202" i="35"/>
  <c r="E7203" i="35"/>
  <c r="E7204" i="35"/>
  <c r="E7205" i="35"/>
  <c r="E7206" i="35"/>
  <c r="E7207" i="35"/>
  <c r="E7208" i="35"/>
  <c r="E7209" i="35"/>
  <c r="E7210" i="35"/>
  <c r="E7211" i="35"/>
  <c r="E7212" i="35"/>
  <c r="E7213" i="35"/>
  <c r="E7214" i="35"/>
  <c r="E7215" i="35"/>
  <c r="E7216" i="35"/>
  <c r="E7217" i="35"/>
  <c r="E7218" i="35"/>
  <c r="E7219" i="35"/>
  <c r="E7220" i="35"/>
  <c r="E7221" i="35"/>
  <c r="E7222" i="35"/>
  <c r="E7223" i="35"/>
  <c r="E7224" i="35"/>
  <c r="E7225" i="35"/>
  <c r="E7226" i="35"/>
  <c r="E7227" i="35"/>
  <c r="E7228" i="35"/>
  <c r="E7229" i="35"/>
  <c r="E7230" i="35"/>
  <c r="E7231" i="35"/>
  <c r="E7232" i="35"/>
  <c r="E7233" i="35"/>
  <c r="E7234" i="35"/>
  <c r="E7235" i="35"/>
  <c r="E7236" i="35"/>
  <c r="E7237" i="35"/>
  <c r="E7238" i="35"/>
  <c r="E7239" i="35"/>
  <c r="E7240" i="35"/>
  <c r="E7241" i="35"/>
  <c r="E7242" i="35"/>
  <c r="E7243" i="35"/>
  <c r="E7244" i="35"/>
  <c r="E7245" i="35"/>
  <c r="E7246" i="35"/>
  <c r="E7247" i="35"/>
  <c r="E7248" i="35"/>
  <c r="E7249" i="35"/>
  <c r="E7250" i="35"/>
  <c r="E7251" i="35"/>
  <c r="E7252" i="35"/>
  <c r="E7253" i="35"/>
  <c r="E7254" i="35"/>
  <c r="E7255" i="35"/>
  <c r="E7256" i="35"/>
  <c r="E7257" i="35"/>
  <c r="E7258" i="35"/>
  <c r="E7259" i="35"/>
  <c r="E7260" i="35"/>
  <c r="E7261" i="35"/>
  <c r="E7262" i="35"/>
  <c r="E7263" i="35"/>
  <c r="E7264" i="35"/>
  <c r="E7265" i="35"/>
  <c r="E7266" i="35"/>
  <c r="E7267" i="35"/>
  <c r="E7268" i="35"/>
  <c r="E7269" i="35"/>
  <c r="E7270" i="35"/>
  <c r="E7271" i="35"/>
  <c r="E7272" i="35"/>
  <c r="E7273" i="35"/>
  <c r="E7274" i="35"/>
  <c r="E7275" i="35"/>
  <c r="E7276" i="35"/>
  <c r="E7277" i="35"/>
  <c r="E7278" i="35"/>
  <c r="E7279" i="35"/>
  <c r="E7280" i="35"/>
  <c r="E7281" i="35"/>
  <c r="E7282" i="35"/>
  <c r="E7283" i="35"/>
  <c r="E7284" i="35"/>
  <c r="E7285" i="35"/>
  <c r="E7286" i="35"/>
  <c r="E7287" i="35"/>
  <c r="E7288" i="35"/>
  <c r="E7289" i="35"/>
  <c r="E7290" i="35"/>
  <c r="E7291" i="35"/>
  <c r="E7292" i="35"/>
  <c r="E7293" i="35"/>
  <c r="E7294" i="35"/>
  <c r="E7295" i="35"/>
  <c r="E7296" i="35"/>
  <c r="E7297" i="35"/>
  <c r="E7298" i="35"/>
  <c r="E7299" i="35"/>
  <c r="E7300" i="35"/>
  <c r="E7301" i="35"/>
  <c r="E7302" i="35"/>
  <c r="E7303" i="35"/>
  <c r="E7304" i="35"/>
  <c r="E7305" i="35"/>
  <c r="E7306" i="35"/>
  <c r="E7307" i="35"/>
  <c r="E7308" i="35"/>
  <c r="E7309" i="35"/>
  <c r="E7310" i="35"/>
  <c r="E7311" i="35"/>
  <c r="E7312" i="35"/>
  <c r="E7313" i="35"/>
  <c r="E7314" i="35"/>
  <c r="E7315" i="35"/>
  <c r="E7316" i="35"/>
  <c r="E7317" i="35"/>
  <c r="E7318" i="35"/>
  <c r="E7319" i="35"/>
  <c r="E7320" i="35"/>
  <c r="E7321" i="35"/>
  <c r="E7322" i="35"/>
  <c r="E7323" i="35"/>
  <c r="E7324" i="35"/>
  <c r="E7325" i="35"/>
  <c r="E7326" i="35"/>
  <c r="E7327" i="35"/>
  <c r="E7328" i="35"/>
  <c r="E7329" i="35"/>
  <c r="E7330" i="35"/>
  <c r="E7331" i="35"/>
  <c r="E7332" i="35"/>
  <c r="E7333" i="35"/>
  <c r="E7334" i="35"/>
  <c r="E7335" i="35"/>
  <c r="E7336" i="35"/>
  <c r="E7337" i="35"/>
  <c r="E7338" i="35"/>
  <c r="E7339" i="35"/>
  <c r="E7340" i="35"/>
  <c r="E7341" i="35"/>
  <c r="E7342" i="35"/>
  <c r="E7343" i="35"/>
  <c r="E7344" i="35"/>
  <c r="E7345" i="35"/>
  <c r="E7346" i="35"/>
  <c r="E7347" i="35"/>
  <c r="E7348" i="35"/>
  <c r="E7349" i="35"/>
  <c r="E7350" i="35"/>
  <c r="E7351" i="35"/>
  <c r="E7352" i="35"/>
  <c r="E7353" i="35"/>
  <c r="E7354" i="35"/>
  <c r="E7355" i="35"/>
  <c r="E7356" i="35"/>
  <c r="E7357" i="35"/>
  <c r="E7358" i="35"/>
  <c r="E7359" i="35"/>
  <c r="E7360" i="35"/>
  <c r="E7361" i="35"/>
  <c r="E7362" i="35"/>
  <c r="E7363" i="35"/>
  <c r="E7364" i="35"/>
  <c r="E7365" i="35"/>
  <c r="E7366" i="35"/>
  <c r="E7367" i="35"/>
  <c r="E7368" i="35"/>
  <c r="E7369" i="35"/>
  <c r="E7370" i="35"/>
  <c r="E7371" i="35"/>
  <c r="E7372" i="35"/>
  <c r="E7373" i="35"/>
  <c r="E7374" i="35"/>
  <c r="E7375" i="35"/>
  <c r="E7376" i="35"/>
  <c r="E7377" i="35"/>
  <c r="E7378" i="35"/>
  <c r="E7379" i="35"/>
  <c r="E7380" i="35"/>
  <c r="E7381" i="35"/>
  <c r="E7382" i="35"/>
  <c r="E7383" i="35"/>
  <c r="E7384" i="35"/>
  <c r="E7385" i="35"/>
  <c r="E7386" i="35"/>
  <c r="E7387" i="35"/>
  <c r="E7388" i="35"/>
  <c r="E7389" i="35"/>
  <c r="E7390" i="35"/>
  <c r="E7391" i="35"/>
  <c r="E7392" i="35"/>
  <c r="E7393" i="35"/>
  <c r="E7394" i="35"/>
  <c r="E7395" i="35"/>
  <c r="E7396" i="35"/>
  <c r="E7397" i="35"/>
  <c r="E7398" i="35"/>
  <c r="E7399" i="35"/>
  <c r="E7400" i="35"/>
  <c r="E7401" i="35"/>
  <c r="E7402" i="35"/>
  <c r="E7403" i="35"/>
  <c r="E7404" i="35"/>
  <c r="E7405" i="35"/>
  <c r="E7406" i="35"/>
  <c r="E7407" i="35"/>
  <c r="E7408" i="35"/>
  <c r="E7409" i="35"/>
  <c r="E7410" i="35"/>
  <c r="E7411" i="35"/>
  <c r="E7412" i="35"/>
  <c r="E7413" i="35"/>
  <c r="E7414" i="35"/>
  <c r="E7415" i="35"/>
  <c r="E7416" i="35"/>
  <c r="E7417" i="35"/>
  <c r="E7418" i="35"/>
  <c r="E7419" i="35"/>
  <c r="E7420" i="35"/>
  <c r="E7421" i="35"/>
  <c r="E7422" i="35"/>
  <c r="E7423" i="35"/>
  <c r="E7424" i="35"/>
  <c r="E7425" i="35"/>
  <c r="E7426" i="35"/>
  <c r="E7427" i="35"/>
  <c r="E7428" i="35"/>
  <c r="E7429" i="35"/>
  <c r="E7430" i="35"/>
  <c r="E7431" i="35"/>
  <c r="E7432" i="35"/>
  <c r="E7433" i="35"/>
  <c r="E7434" i="35"/>
  <c r="E7435" i="35"/>
  <c r="E7436" i="35"/>
  <c r="E7437" i="35"/>
  <c r="E7438" i="35"/>
  <c r="E7439" i="35"/>
  <c r="E7440" i="35"/>
  <c r="E7441" i="35"/>
  <c r="E7442" i="35"/>
  <c r="E7443" i="35"/>
  <c r="E7444" i="35"/>
  <c r="E7445" i="35"/>
  <c r="E7446" i="35"/>
  <c r="E7447" i="35"/>
  <c r="E7448" i="35"/>
  <c r="E7449" i="35"/>
  <c r="E7450" i="35"/>
  <c r="E7451" i="35"/>
  <c r="E7452" i="35"/>
  <c r="E7453" i="35"/>
  <c r="E7454" i="35"/>
  <c r="E7455" i="35"/>
  <c r="E7456" i="35"/>
  <c r="E7457" i="35"/>
  <c r="E7458" i="35"/>
  <c r="E7459" i="35"/>
  <c r="E7460" i="35"/>
  <c r="E7461" i="35"/>
  <c r="E7462" i="35"/>
  <c r="E7463" i="35"/>
  <c r="E7464" i="35"/>
  <c r="E7465" i="35"/>
  <c r="E7466" i="35"/>
  <c r="E7467" i="35"/>
  <c r="E7468" i="35"/>
  <c r="E7469" i="35"/>
  <c r="E7470" i="35"/>
  <c r="E7471" i="35"/>
  <c r="E7472" i="35"/>
  <c r="E7473" i="35"/>
  <c r="E7474" i="35"/>
  <c r="E7475" i="35"/>
  <c r="E7476" i="35"/>
  <c r="E7477" i="35"/>
  <c r="E7478" i="35"/>
  <c r="E7479" i="35"/>
  <c r="E7480" i="35"/>
  <c r="E7481" i="35"/>
  <c r="E7482" i="35"/>
  <c r="E7483" i="35"/>
  <c r="E7484" i="35"/>
  <c r="E7485" i="35"/>
  <c r="E7486" i="35"/>
  <c r="E7487" i="35"/>
  <c r="E7488" i="35"/>
  <c r="E7489" i="35"/>
  <c r="E7490" i="35"/>
  <c r="E7491" i="35"/>
  <c r="E7492" i="35"/>
  <c r="E7493" i="35"/>
  <c r="E7494" i="35"/>
  <c r="E7495" i="35"/>
  <c r="E7496" i="35"/>
  <c r="E7497" i="35"/>
  <c r="E7498" i="35"/>
  <c r="E7499" i="35"/>
  <c r="E7500" i="35"/>
  <c r="E7501" i="35"/>
  <c r="E7502" i="35"/>
  <c r="E7503" i="35"/>
  <c r="E7504" i="35"/>
  <c r="E7505" i="35"/>
  <c r="E7506" i="35"/>
  <c r="E7507" i="35"/>
  <c r="E7508" i="35"/>
  <c r="E7509" i="35"/>
  <c r="E7510" i="35"/>
  <c r="E7511" i="35"/>
  <c r="E7512" i="35"/>
  <c r="E7513" i="35"/>
  <c r="E7514" i="35"/>
  <c r="E7515" i="35"/>
  <c r="E7516" i="35"/>
  <c r="E7517" i="35"/>
  <c r="E7518" i="35"/>
  <c r="E7519" i="35"/>
  <c r="E7520" i="35"/>
  <c r="E7521" i="35"/>
  <c r="E7522" i="35"/>
  <c r="E7523" i="35"/>
  <c r="E7524" i="35"/>
  <c r="E7525" i="35"/>
  <c r="E7526" i="35"/>
  <c r="E7527" i="35"/>
  <c r="E7528" i="35"/>
  <c r="E7529" i="35"/>
  <c r="E7530" i="35"/>
  <c r="E7531" i="35"/>
  <c r="E7532" i="35"/>
  <c r="E7533" i="35"/>
  <c r="E7534" i="35"/>
  <c r="E7535" i="35"/>
  <c r="E7536" i="35"/>
  <c r="E7537" i="35"/>
  <c r="E7538" i="35"/>
  <c r="E7539" i="35"/>
  <c r="E7540" i="35"/>
  <c r="E7541" i="35"/>
  <c r="E7542" i="35"/>
  <c r="E7543" i="35"/>
  <c r="E7544" i="35"/>
  <c r="E7545" i="35"/>
  <c r="E7546" i="35"/>
  <c r="E7547" i="35"/>
  <c r="E7548" i="35"/>
  <c r="E7549" i="35"/>
  <c r="E7550" i="35"/>
  <c r="E7551" i="35"/>
  <c r="E7552" i="35"/>
  <c r="E7553" i="35"/>
  <c r="E7554" i="35"/>
  <c r="E7555" i="35"/>
  <c r="E7556" i="35"/>
  <c r="E7557" i="35"/>
  <c r="E7558" i="35"/>
  <c r="E7559" i="35"/>
  <c r="E7560" i="35"/>
  <c r="E7561" i="35"/>
  <c r="E7562" i="35"/>
  <c r="E7563" i="35"/>
  <c r="E7564" i="35"/>
  <c r="E7565" i="35"/>
  <c r="E7566" i="35"/>
  <c r="E7567" i="35"/>
  <c r="E7568" i="35"/>
  <c r="E7569" i="35"/>
  <c r="E7570" i="35"/>
  <c r="E7571" i="35"/>
  <c r="E7572" i="35"/>
  <c r="E7573" i="35"/>
  <c r="E7574" i="35"/>
  <c r="E7575" i="35"/>
  <c r="E7576" i="35"/>
  <c r="E7577" i="35"/>
  <c r="E7578" i="35"/>
  <c r="E7579" i="35"/>
  <c r="E7580" i="35"/>
  <c r="E7581" i="35"/>
  <c r="E7582" i="35"/>
  <c r="E7583" i="35"/>
  <c r="E7584" i="35"/>
  <c r="E7585" i="35"/>
  <c r="E7586" i="35"/>
  <c r="E7587" i="35"/>
  <c r="E7588" i="35"/>
  <c r="E7589" i="35"/>
  <c r="E7590" i="35"/>
  <c r="E7591" i="35"/>
  <c r="E7592" i="35"/>
  <c r="E7593" i="35"/>
  <c r="E7594" i="35"/>
  <c r="E7595" i="35"/>
  <c r="E7596" i="35"/>
  <c r="E7597" i="35"/>
  <c r="E7598" i="35"/>
  <c r="E7599" i="35"/>
  <c r="E7600" i="35"/>
  <c r="E7601" i="35"/>
  <c r="E7602" i="35"/>
  <c r="E7603" i="35"/>
  <c r="E7604" i="35"/>
  <c r="E7605" i="35"/>
  <c r="E7606" i="35"/>
  <c r="E7607" i="35"/>
  <c r="E7608" i="35"/>
  <c r="E7609" i="35"/>
  <c r="E7610" i="35"/>
  <c r="E7611" i="35"/>
  <c r="E7612" i="35"/>
  <c r="E7613" i="35"/>
  <c r="E7614" i="35"/>
  <c r="E7615" i="35"/>
  <c r="E7616" i="35"/>
  <c r="E7617" i="35"/>
  <c r="E7618" i="35"/>
  <c r="E7619" i="35"/>
  <c r="E7620" i="35"/>
  <c r="E7621" i="35"/>
  <c r="E7622" i="35"/>
  <c r="E7623" i="35"/>
  <c r="E7624" i="35"/>
  <c r="E7625" i="35"/>
  <c r="E7626" i="35"/>
  <c r="E7627" i="35"/>
  <c r="E7628" i="35"/>
  <c r="E7629" i="35"/>
  <c r="E7630" i="35"/>
  <c r="E7631" i="35"/>
  <c r="E7632" i="35"/>
  <c r="E7633" i="35"/>
  <c r="E7634" i="35"/>
  <c r="E7635" i="35"/>
  <c r="E7636" i="35"/>
  <c r="E7637" i="35"/>
  <c r="E7638" i="35"/>
  <c r="E7639" i="35"/>
  <c r="E7640" i="35"/>
  <c r="E7641" i="35"/>
  <c r="E7642" i="35"/>
  <c r="E7643" i="35"/>
  <c r="E7644" i="35"/>
  <c r="E7645" i="35"/>
  <c r="E7646" i="35"/>
  <c r="E7647" i="35"/>
  <c r="E7648" i="35"/>
  <c r="E7649" i="35"/>
  <c r="E7650" i="35"/>
  <c r="E7651" i="35"/>
  <c r="E7652" i="35"/>
  <c r="E7653" i="35"/>
  <c r="E7654" i="35"/>
  <c r="E7655" i="35"/>
  <c r="E7656" i="35"/>
  <c r="E7657" i="35"/>
  <c r="E7658" i="35"/>
  <c r="E7659" i="35"/>
  <c r="E7660" i="35"/>
  <c r="E7661" i="35"/>
  <c r="E7662" i="35"/>
  <c r="E7663" i="35"/>
  <c r="E7664" i="35"/>
  <c r="E7665" i="35"/>
  <c r="E7666" i="35"/>
  <c r="E7667" i="35"/>
  <c r="E7668" i="35"/>
  <c r="E7669" i="35"/>
  <c r="E7670" i="35"/>
  <c r="E7671" i="35"/>
  <c r="E7672" i="35"/>
  <c r="E7673" i="35"/>
  <c r="E7674" i="35"/>
  <c r="E7675" i="35"/>
  <c r="E7676" i="35"/>
  <c r="E7677" i="35"/>
  <c r="E7678" i="35"/>
  <c r="E7679" i="35"/>
  <c r="E7680" i="35"/>
  <c r="E7681" i="35"/>
  <c r="E7682" i="35"/>
  <c r="E7683" i="35"/>
  <c r="E7684" i="35"/>
  <c r="E7685" i="35"/>
  <c r="E7686" i="35"/>
  <c r="E7687" i="35"/>
  <c r="E7688" i="35"/>
  <c r="E7689" i="35"/>
  <c r="E7690" i="35"/>
  <c r="E7691" i="35"/>
  <c r="E7692" i="35"/>
  <c r="E7693" i="35"/>
  <c r="E7694" i="35"/>
  <c r="E7695" i="35"/>
  <c r="E7696" i="35"/>
  <c r="E7697" i="35"/>
  <c r="E7698" i="35"/>
  <c r="E7699" i="35"/>
  <c r="E7700" i="35"/>
  <c r="E7701" i="35"/>
  <c r="E7702" i="35"/>
  <c r="E7703" i="35"/>
  <c r="E7704" i="35"/>
  <c r="E7705" i="35"/>
  <c r="E7706" i="35"/>
  <c r="E7707" i="35"/>
  <c r="E7708" i="35"/>
  <c r="E7709" i="35"/>
  <c r="E7710" i="35"/>
  <c r="E7711" i="35"/>
  <c r="E7712" i="35"/>
  <c r="E7713" i="35"/>
  <c r="E7714" i="35"/>
  <c r="E7715" i="35"/>
  <c r="E7716" i="35"/>
  <c r="E7717" i="35"/>
  <c r="E7718" i="35"/>
  <c r="E7719" i="35"/>
  <c r="E7720" i="35"/>
  <c r="E7721" i="35"/>
  <c r="E7722" i="35"/>
  <c r="E7723" i="35"/>
  <c r="E7724" i="35"/>
  <c r="E7725" i="35"/>
  <c r="E7726" i="35"/>
  <c r="E7727" i="35"/>
  <c r="E7728" i="35"/>
  <c r="E7729" i="35"/>
  <c r="E7730" i="35"/>
  <c r="E7731" i="35"/>
  <c r="E7732" i="35"/>
  <c r="E7733" i="35"/>
  <c r="E7734" i="35"/>
  <c r="E7735" i="35"/>
  <c r="E7736" i="35"/>
  <c r="E7737" i="35"/>
  <c r="E7738" i="35"/>
  <c r="E7739" i="35"/>
  <c r="E7740" i="35"/>
  <c r="E7741" i="35"/>
  <c r="E7742" i="35"/>
  <c r="E7743" i="35"/>
  <c r="E7744" i="35"/>
  <c r="E7745" i="35"/>
  <c r="E7746" i="35"/>
  <c r="E7747" i="35"/>
  <c r="E7748" i="35"/>
  <c r="E7749" i="35"/>
  <c r="E7750" i="35"/>
  <c r="E7751" i="35"/>
  <c r="E7752" i="35"/>
  <c r="E7753" i="35"/>
  <c r="E7754" i="35"/>
  <c r="E7755" i="35"/>
  <c r="E7756" i="35"/>
  <c r="E7757" i="35"/>
  <c r="E7758" i="35"/>
  <c r="E7759" i="35"/>
  <c r="E7760" i="35"/>
  <c r="E7761" i="35"/>
  <c r="E7762" i="35"/>
  <c r="E7763" i="35"/>
  <c r="E7764" i="35"/>
  <c r="E7765" i="35"/>
  <c r="E7766" i="35"/>
  <c r="E7767" i="35"/>
  <c r="E7768" i="35"/>
  <c r="E7769" i="35"/>
  <c r="E7770" i="35"/>
  <c r="E7771" i="35"/>
  <c r="E7772" i="35"/>
  <c r="E7773" i="35"/>
  <c r="E7774" i="35"/>
  <c r="E7775" i="35"/>
  <c r="E7776" i="35"/>
  <c r="E7777" i="35"/>
  <c r="E7778" i="35"/>
  <c r="E7779" i="35"/>
  <c r="E7780" i="35"/>
  <c r="E7781" i="35"/>
  <c r="E7782" i="35"/>
  <c r="E7783" i="35"/>
  <c r="E7784" i="35"/>
  <c r="E7785" i="35"/>
  <c r="E7786" i="35"/>
  <c r="E7787" i="35"/>
  <c r="E7788" i="35"/>
  <c r="E7789" i="35"/>
  <c r="E7790" i="35"/>
  <c r="E7791" i="35"/>
  <c r="E7792" i="35"/>
  <c r="E7793" i="35"/>
  <c r="E7794" i="35"/>
  <c r="E7795" i="35"/>
  <c r="E7796" i="35"/>
  <c r="E7797" i="35"/>
  <c r="E7798" i="35"/>
  <c r="E7799" i="35"/>
  <c r="E7800" i="35"/>
  <c r="E7801" i="35"/>
  <c r="E7802" i="35"/>
  <c r="E7803" i="35"/>
  <c r="E7804" i="35"/>
  <c r="E7805" i="35"/>
  <c r="E7806" i="35"/>
  <c r="E7807" i="35"/>
  <c r="E7808" i="35"/>
  <c r="E7809" i="35"/>
  <c r="E7810" i="35"/>
  <c r="E7811" i="35"/>
  <c r="E7812" i="35"/>
  <c r="E7813" i="35"/>
  <c r="E7814" i="35"/>
  <c r="E7815" i="35"/>
  <c r="E7816" i="35"/>
  <c r="E7817" i="35"/>
  <c r="E7818" i="35"/>
  <c r="E7819" i="35"/>
  <c r="E7820" i="35"/>
  <c r="E7821" i="35"/>
  <c r="E7822" i="35"/>
  <c r="E7823" i="35"/>
  <c r="E7824" i="35"/>
  <c r="E7825" i="35"/>
  <c r="E7826" i="35"/>
  <c r="E7827" i="35"/>
  <c r="E7828" i="35"/>
  <c r="E7829" i="35"/>
  <c r="E7830" i="35"/>
  <c r="E7831" i="35"/>
  <c r="E7832" i="35"/>
  <c r="E7833" i="35"/>
  <c r="E7834" i="35"/>
  <c r="E7835" i="35"/>
  <c r="E7836" i="35"/>
  <c r="E7837" i="35"/>
  <c r="E7838" i="35"/>
  <c r="E7839" i="35"/>
  <c r="E7840" i="35"/>
  <c r="E7841" i="35"/>
  <c r="E7842" i="35"/>
  <c r="E7843" i="35"/>
  <c r="E7844" i="35"/>
  <c r="E7845" i="35"/>
  <c r="E7846" i="35"/>
  <c r="E7847" i="35"/>
  <c r="E7848" i="35"/>
  <c r="E7849" i="35"/>
  <c r="E7850" i="35"/>
  <c r="E7851" i="35"/>
  <c r="E7852" i="35"/>
  <c r="E7853" i="35"/>
  <c r="E7854" i="35"/>
  <c r="E7855" i="35"/>
  <c r="E7856" i="35"/>
  <c r="E7857" i="35"/>
  <c r="E7858" i="35"/>
  <c r="E7859" i="35"/>
  <c r="E7860" i="35"/>
  <c r="E7861" i="35"/>
  <c r="E7862" i="35"/>
  <c r="E7863" i="35"/>
  <c r="E7864" i="35"/>
  <c r="E7865" i="35"/>
  <c r="E7866" i="35"/>
  <c r="E7867" i="35"/>
  <c r="E7868" i="35"/>
  <c r="E7869" i="35"/>
  <c r="E7870" i="35"/>
  <c r="E7871" i="35"/>
  <c r="E7872" i="35"/>
  <c r="E7873" i="35"/>
  <c r="E7874" i="35"/>
  <c r="E7875" i="35"/>
  <c r="E7876" i="35"/>
  <c r="E7877" i="35"/>
  <c r="E7878" i="35"/>
  <c r="E7879" i="35"/>
  <c r="E7880" i="35"/>
  <c r="E7881" i="35"/>
  <c r="E7882" i="35"/>
  <c r="E7883" i="35"/>
  <c r="E7884" i="35"/>
  <c r="E7885" i="35"/>
  <c r="E7886" i="35"/>
  <c r="E7887" i="35"/>
  <c r="E7888" i="35"/>
  <c r="E7889" i="35"/>
  <c r="E7890" i="35"/>
  <c r="E7891" i="35"/>
  <c r="E7892" i="35"/>
  <c r="E7893" i="35"/>
  <c r="E7894" i="35"/>
  <c r="E7895" i="35"/>
  <c r="E7896" i="35"/>
  <c r="E7897" i="35"/>
  <c r="E7898" i="35"/>
  <c r="E7899" i="35"/>
  <c r="E7900" i="35"/>
  <c r="E7901" i="35"/>
  <c r="E7902" i="35"/>
  <c r="E7903" i="35"/>
  <c r="E7904" i="35"/>
  <c r="E7905" i="35"/>
  <c r="E7906" i="35"/>
  <c r="E7907" i="35"/>
  <c r="E7908" i="35"/>
  <c r="E7909" i="35"/>
  <c r="E7910" i="35"/>
  <c r="E7911" i="35"/>
  <c r="E7912" i="35"/>
  <c r="E7913" i="35"/>
  <c r="E7914" i="35"/>
  <c r="E7915" i="35"/>
  <c r="E7916" i="35"/>
  <c r="E7917" i="35"/>
  <c r="E7918" i="35"/>
  <c r="E7919" i="35"/>
  <c r="E7920" i="35"/>
  <c r="E7921" i="35"/>
  <c r="E7922" i="35"/>
  <c r="E7923" i="35"/>
  <c r="E7924" i="35"/>
  <c r="E7925" i="35"/>
  <c r="E7926" i="35"/>
  <c r="E7927" i="35"/>
  <c r="E7928" i="35"/>
  <c r="E7929" i="35"/>
  <c r="E7930" i="35"/>
  <c r="E7931" i="35"/>
  <c r="E7932" i="35"/>
  <c r="E7933" i="35"/>
  <c r="E7934" i="35"/>
  <c r="E7935" i="35"/>
  <c r="E7936" i="35"/>
  <c r="E7937" i="35"/>
  <c r="E7938" i="35"/>
  <c r="E7939" i="35"/>
  <c r="E7940" i="35"/>
  <c r="E7941" i="35"/>
  <c r="E7942" i="35"/>
  <c r="E7943" i="35"/>
  <c r="E7944" i="35"/>
  <c r="E7945" i="35"/>
  <c r="E7946" i="35"/>
  <c r="E7947" i="35"/>
  <c r="E7948" i="35"/>
  <c r="E7949" i="35"/>
  <c r="E7950" i="35"/>
  <c r="E7951" i="35"/>
  <c r="E7952" i="35"/>
  <c r="E7953" i="35"/>
  <c r="E7954" i="35"/>
  <c r="E7955" i="35"/>
  <c r="E7956" i="35"/>
  <c r="E7957" i="35"/>
  <c r="E7958" i="35"/>
  <c r="E7959" i="35"/>
  <c r="E7960" i="35"/>
  <c r="E7961" i="35"/>
  <c r="E7962" i="35"/>
  <c r="E7963" i="35"/>
  <c r="E7964" i="35"/>
  <c r="E7965" i="35"/>
  <c r="E7966" i="35"/>
  <c r="E7967" i="35"/>
  <c r="E7968" i="35"/>
  <c r="E7969" i="35"/>
  <c r="E7970" i="35"/>
  <c r="E7971" i="35"/>
  <c r="E7972" i="35"/>
  <c r="E7973" i="35"/>
  <c r="E7974" i="35"/>
  <c r="E7975" i="35"/>
  <c r="E7976" i="35"/>
  <c r="E7977" i="35"/>
  <c r="E7978" i="35"/>
  <c r="E7979" i="35"/>
  <c r="E7980" i="35"/>
  <c r="E7981" i="35"/>
  <c r="E7982" i="35"/>
  <c r="E7983" i="35"/>
  <c r="E7984" i="35"/>
  <c r="E7985" i="35"/>
  <c r="E7986" i="35"/>
  <c r="E7987" i="35"/>
  <c r="E7988" i="35"/>
  <c r="E7989" i="35"/>
  <c r="E7990" i="35"/>
  <c r="E7991" i="35"/>
  <c r="E7992" i="35"/>
  <c r="E7993" i="35"/>
  <c r="E7994" i="35"/>
  <c r="E7995" i="35"/>
  <c r="E7996" i="35"/>
  <c r="E7997" i="35"/>
  <c r="E7998" i="35"/>
  <c r="E7999" i="35"/>
  <c r="E8000" i="35"/>
  <c r="E8001" i="35"/>
  <c r="E8002" i="35"/>
  <c r="E8003" i="35"/>
  <c r="E8004" i="35"/>
  <c r="E8005" i="35"/>
  <c r="E8006" i="35"/>
  <c r="E8007" i="35"/>
  <c r="E8008" i="35"/>
  <c r="E8009" i="35"/>
  <c r="E8010" i="35"/>
  <c r="E8011" i="35"/>
  <c r="E8012" i="35"/>
  <c r="E8013" i="35"/>
  <c r="E8014" i="35"/>
  <c r="E8015" i="35"/>
  <c r="E8016" i="35"/>
  <c r="E8017" i="35"/>
  <c r="E8018" i="35"/>
  <c r="E8019" i="35"/>
  <c r="E8020" i="35"/>
  <c r="E8021" i="35"/>
  <c r="E8022" i="35"/>
  <c r="E8023" i="35"/>
  <c r="E8024" i="35"/>
  <c r="E8025" i="35"/>
  <c r="E8026" i="35"/>
  <c r="E8027" i="35"/>
  <c r="E8028" i="35"/>
  <c r="E8029" i="35"/>
  <c r="E8030" i="35"/>
  <c r="E8031" i="35"/>
  <c r="E8032" i="35"/>
  <c r="E8033" i="35"/>
  <c r="E8034" i="35"/>
  <c r="E8035" i="35"/>
  <c r="E8036" i="35"/>
  <c r="E8037" i="35"/>
  <c r="E8038" i="35"/>
  <c r="E8039" i="35"/>
  <c r="E8040" i="35"/>
  <c r="E8041" i="35"/>
  <c r="E8042" i="35"/>
  <c r="E8043" i="35"/>
  <c r="E8044" i="35"/>
  <c r="E8045" i="35"/>
  <c r="E8046" i="35"/>
  <c r="E8047" i="35"/>
  <c r="E8048" i="35"/>
  <c r="E8049" i="35"/>
  <c r="E8050" i="35"/>
  <c r="E8051" i="35"/>
  <c r="E8052" i="35"/>
  <c r="E8053" i="35"/>
  <c r="E8054" i="35"/>
  <c r="E8055" i="35"/>
  <c r="E8056" i="35"/>
  <c r="E8057" i="35"/>
  <c r="E8058" i="35"/>
  <c r="E8059" i="35"/>
  <c r="E8060" i="35"/>
  <c r="E8061" i="35"/>
  <c r="E8062" i="35"/>
  <c r="E8063" i="35"/>
  <c r="E8064" i="35"/>
  <c r="E8065" i="35"/>
  <c r="E8066" i="35"/>
  <c r="E8067" i="35"/>
  <c r="E8068" i="35"/>
  <c r="E8069" i="35"/>
  <c r="E8070" i="35"/>
  <c r="E8071" i="35"/>
  <c r="E8072" i="35"/>
  <c r="E8073" i="35"/>
  <c r="E8074" i="35"/>
  <c r="E8075" i="35"/>
  <c r="E8076" i="35"/>
  <c r="E8077" i="35"/>
  <c r="E8078" i="35"/>
  <c r="E8079" i="35"/>
  <c r="E8080" i="35"/>
  <c r="E8081" i="35"/>
  <c r="E8082" i="35"/>
  <c r="E8083" i="35"/>
  <c r="E8084" i="35"/>
  <c r="E8085" i="35"/>
  <c r="E8086" i="35"/>
  <c r="E8087" i="35"/>
  <c r="E8088" i="35"/>
  <c r="E8089" i="35"/>
  <c r="E8090" i="35"/>
  <c r="E8091" i="35"/>
  <c r="E8092" i="35"/>
  <c r="E8093" i="35"/>
  <c r="E8094" i="35"/>
  <c r="E8095" i="35"/>
  <c r="E2" i="35"/>
  <c r="E3" i="35"/>
  <c r="E4" i="35"/>
  <c r="E5" i="35"/>
  <c r="E6" i="35"/>
  <c r="E7" i="35"/>
  <c r="E8" i="35"/>
  <c r="E9" i="35"/>
  <c r="E10" i="35"/>
  <c r="E11" i="35"/>
  <c r="E12" i="35"/>
  <c r="E13" i="35"/>
  <c r="E14" i="35"/>
  <c r="E15" i="35"/>
  <c r="E16" i="35"/>
  <c r="E17" i="35"/>
  <c r="E18" i="35"/>
  <c r="E19" i="35"/>
  <c r="E20" i="35"/>
  <c r="E21" i="35"/>
  <c r="E22" i="35"/>
  <c r="E23" i="35"/>
  <c r="E24" i="35"/>
  <c r="E25" i="35"/>
  <c r="E26" i="35"/>
  <c r="E27" i="35"/>
  <c r="E28" i="35"/>
  <c r="E29" i="35"/>
  <c r="E30" i="35"/>
  <c r="E31" i="35"/>
  <c r="E32" i="35"/>
  <c r="E33" i="35"/>
  <c r="E34" i="35"/>
  <c r="E35" i="35"/>
  <c r="E36" i="35"/>
  <c r="E37" i="35"/>
  <c r="E38" i="35"/>
  <c r="E39" i="35"/>
  <c r="E40" i="35"/>
  <c r="E41" i="35"/>
  <c r="E42" i="35"/>
  <c r="E43" i="35"/>
  <c r="E44" i="35"/>
  <c r="E45" i="35"/>
  <c r="E46" i="35"/>
  <c r="E47" i="35"/>
  <c r="E48" i="35"/>
  <c r="E49" i="35"/>
  <c r="E50" i="35"/>
  <c r="E51" i="35"/>
  <c r="E52" i="35"/>
  <c r="E53" i="35"/>
  <c r="E54" i="35"/>
  <c r="E55" i="35"/>
  <c r="E56" i="35"/>
  <c r="E57" i="35"/>
  <c r="E58" i="35"/>
  <c r="E59" i="35"/>
  <c r="E60" i="35"/>
  <c r="E61" i="35"/>
  <c r="E62" i="35"/>
  <c r="E63" i="35"/>
  <c r="E64" i="35"/>
  <c r="E65" i="35"/>
  <c r="E66" i="35"/>
  <c r="E67" i="35"/>
  <c r="E68" i="35"/>
  <c r="E69" i="35"/>
  <c r="E70" i="35"/>
  <c r="E71" i="35"/>
  <c r="E72" i="35"/>
  <c r="E73" i="35"/>
  <c r="E74" i="35"/>
  <c r="E75" i="35"/>
  <c r="E76" i="35"/>
  <c r="E77" i="35"/>
  <c r="E78" i="35"/>
  <c r="E79" i="35"/>
  <c r="E80" i="35"/>
  <c r="E81" i="35"/>
  <c r="E82" i="35"/>
  <c r="E83" i="35"/>
  <c r="E84" i="35"/>
  <c r="E85" i="35"/>
  <c r="E86" i="35"/>
  <c r="E87" i="35"/>
  <c r="E88" i="35"/>
  <c r="E89" i="35"/>
  <c r="E90" i="35"/>
  <c r="E91" i="35"/>
  <c r="E92" i="35"/>
  <c r="E93" i="35"/>
  <c r="E94" i="35"/>
  <c r="E95" i="35"/>
  <c r="E96" i="35"/>
  <c r="E97" i="35"/>
  <c r="E98" i="35"/>
  <c r="E99" i="35"/>
  <c r="E100" i="35"/>
  <c r="E101" i="35"/>
  <c r="E102" i="35"/>
  <c r="E103" i="35"/>
  <c r="E104" i="35"/>
  <c r="E105" i="35"/>
  <c r="E106" i="35"/>
  <c r="E107" i="35"/>
  <c r="E108" i="35"/>
  <c r="E109" i="35"/>
  <c r="E110" i="35"/>
  <c r="E111" i="35"/>
  <c r="E112" i="35"/>
  <c r="E113" i="35"/>
  <c r="E114" i="35"/>
  <c r="E115" i="35"/>
  <c r="E116" i="35"/>
  <c r="E117" i="35"/>
  <c r="E118" i="35"/>
  <c r="E119" i="35"/>
  <c r="E120" i="35"/>
  <c r="E121" i="35"/>
  <c r="E122" i="35"/>
  <c r="E123" i="35"/>
  <c r="E124" i="35"/>
  <c r="E125" i="35"/>
  <c r="E126" i="35"/>
  <c r="E127" i="35"/>
  <c r="E128" i="35"/>
  <c r="E129" i="35"/>
  <c r="E130" i="35"/>
  <c r="E131" i="35"/>
  <c r="E132" i="35"/>
  <c r="E133" i="35"/>
  <c r="E134" i="35"/>
  <c r="E135" i="35"/>
  <c r="E136" i="35"/>
  <c r="E137" i="35"/>
  <c r="E138" i="35"/>
  <c r="E139" i="35"/>
  <c r="E140" i="35"/>
  <c r="E141" i="35"/>
  <c r="E142" i="35"/>
  <c r="E143" i="35"/>
  <c r="E144" i="35"/>
  <c r="E145" i="35"/>
  <c r="E146" i="35"/>
  <c r="E147" i="35"/>
  <c r="E148" i="35"/>
  <c r="E149" i="35"/>
  <c r="E150" i="35"/>
  <c r="E151" i="35"/>
  <c r="E152" i="35"/>
  <c r="E153" i="35"/>
  <c r="E154" i="35"/>
  <c r="E155" i="35"/>
  <c r="E156" i="35"/>
  <c r="E157" i="35"/>
  <c r="E158" i="35"/>
  <c r="E159" i="35"/>
  <c r="E160" i="35"/>
  <c r="E161" i="35"/>
  <c r="E162" i="35"/>
  <c r="E163" i="35"/>
  <c r="E164" i="35"/>
  <c r="E165" i="35"/>
  <c r="E166" i="35"/>
  <c r="E167" i="35"/>
  <c r="E168" i="35"/>
  <c r="E169" i="35"/>
  <c r="E170" i="35"/>
  <c r="E171" i="35"/>
  <c r="E172" i="35"/>
  <c r="E173" i="35"/>
  <c r="E174" i="35"/>
  <c r="E175" i="35"/>
  <c r="E176" i="35"/>
  <c r="E177" i="35"/>
  <c r="E178" i="35"/>
  <c r="E179" i="35"/>
  <c r="E180" i="35"/>
  <c r="E181" i="35"/>
  <c r="E182" i="35"/>
  <c r="E183" i="35"/>
  <c r="E184" i="35"/>
  <c r="E185" i="35"/>
  <c r="E186" i="35"/>
  <c r="E187" i="35"/>
  <c r="E188" i="35"/>
  <c r="E189" i="35"/>
  <c r="E190" i="35"/>
  <c r="E191" i="35"/>
  <c r="E192" i="35"/>
  <c r="E193" i="35"/>
  <c r="E194" i="35"/>
  <c r="E195" i="35"/>
  <c r="E196" i="35"/>
  <c r="E197" i="35"/>
  <c r="E198" i="35"/>
  <c r="E199" i="35"/>
  <c r="E200" i="35"/>
  <c r="E201" i="35"/>
  <c r="E202" i="35"/>
  <c r="E203" i="35"/>
  <c r="E204" i="35"/>
  <c r="E205" i="35"/>
  <c r="E206" i="35"/>
  <c r="E207" i="35"/>
  <c r="E208" i="35"/>
  <c r="E209" i="35"/>
  <c r="E210" i="35"/>
  <c r="E211" i="35"/>
  <c r="E212" i="35"/>
  <c r="E213" i="35"/>
  <c r="E214" i="35"/>
  <c r="E215" i="35"/>
  <c r="E216" i="35"/>
  <c r="E217" i="35"/>
  <c r="E218" i="35"/>
  <c r="E219" i="35"/>
  <c r="E220" i="35"/>
  <c r="E221" i="35"/>
  <c r="E222" i="35"/>
  <c r="E223" i="35"/>
  <c r="E224" i="35"/>
  <c r="E225" i="35"/>
  <c r="E226" i="35"/>
  <c r="E227" i="35"/>
  <c r="E228" i="35"/>
  <c r="E229" i="35"/>
  <c r="E230" i="35"/>
  <c r="E231" i="35"/>
  <c r="E232" i="35"/>
  <c r="E233" i="35"/>
  <c r="E234" i="35"/>
  <c r="E235" i="35"/>
  <c r="E236" i="35"/>
  <c r="E237" i="35"/>
  <c r="E238" i="35"/>
  <c r="E239" i="35"/>
  <c r="E240" i="35"/>
  <c r="E241" i="35"/>
  <c r="E242" i="35"/>
  <c r="E243" i="35"/>
  <c r="E244" i="35"/>
  <c r="E245" i="35"/>
  <c r="E246" i="35"/>
  <c r="E247" i="35"/>
  <c r="E248" i="35"/>
  <c r="E249" i="35"/>
  <c r="E250" i="35"/>
  <c r="E251" i="35"/>
  <c r="E252" i="35"/>
  <c r="E253" i="35"/>
  <c r="E254" i="35"/>
  <c r="E255" i="35"/>
  <c r="E256" i="35"/>
  <c r="E257" i="35"/>
  <c r="E258" i="35"/>
  <c r="E259" i="35"/>
  <c r="E260" i="35"/>
  <c r="E261" i="35"/>
  <c r="E262" i="35"/>
  <c r="E263" i="35"/>
  <c r="E264" i="35"/>
  <c r="E265" i="35"/>
  <c r="E266" i="35"/>
  <c r="E267" i="35"/>
  <c r="E268" i="35"/>
  <c r="E269" i="35"/>
  <c r="E270" i="35"/>
  <c r="E271" i="35"/>
  <c r="E272" i="35"/>
  <c r="E273" i="35"/>
  <c r="E274" i="35"/>
  <c r="E275" i="35"/>
  <c r="E276" i="35"/>
  <c r="E277" i="35"/>
  <c r="E278" i="35"/>
  <c r="E279" i="35"/>
  <c r="E280" i="35"/>
  <c r="E281" i="35"/>
  <c r="E282" i="35"/>
  <c r="E283" i="35"/>
  <c r="E284" i="35"/>
  <c r="E285" i="35"/>
  <c r="E286" i="35"/>
  <c r="E287" i="35"/>
  <c r="E288" i="35"/>
  <c r="E289" i="35"/>
  <c r="E290" i="35"/>
  <c r="E291" i="35"/>
  <c r="E292" i="35"/>
  <c r="E293" i="35"/>
  <c r="E294" i="35"/>
  <c r="E295" i="35"/>
  <c r="E296" i="35"/>
  <c r="E297" i="35"/>
  <c r="E298" i="35"/>
  <c r="E299" i="35"/>
  <c r="E300" i="35"/>
  <c r="E301" i="35"/>
  <c r="E302" i="35"/>
  <c r="E303" i="35"/>
  <c r="E304" i="35"/>
  <c r="E305" i="35"/>
  <c r="E306" i="35"/>
  <c r="E307" i="35"/>
  <c r="E308" i="35"/>
  <c r="E309" i="35"/>
  <c r="E310" i="35"/>
  <c r="E311" i="35"/>
  <c r="E312" i="35"/>
  <c r="E313" i="35"/>
  <c r="E314" i="35"/>
  <c r="E315" i="35"/>
  <c r="E316" i="35"/>
  <c r="E317" i="35"/>
  <c r="E318" i="35"/>
  <c r="E319" i="35"/>
  <c r="E320" i="35"/>
  <c r="E321" i="35"/>
  <c r="E322" i="35"/>
  <c r="E323" i="35"/>
  <c r="E324" i="35"/>
  <c r="E325" i="35"/>
  <c r="E326" i="35"/>
  <c r="E327" i="35"/>
  <c r="E328" i="35"/>
  <c r="E329" i="35"/>
  <c r="E330" i="35"/>
  <c r="E331" i="35"/>
  <c r="E332" i="35"/>
  <c r="E333" i="35"/>
  <c r="E334" i="35"/>
  <c r="E335" i="35"/>
  <c r="E336" i="35"/>
  <c r="E337" i="35"/>
  <c r="E338" i="35"/>
  <c r="E339" i="35"/>
  <c r="E340" i="35"/>
  <c r="E341" i="35"/>
  <c r="E342" i="35"/>
  <c r="E343" i="35"/>
  <c r="E344" i="35"/>
  <c r="E345" i="35"/>
  <c r="E346" i="35"/>
  <c r="E347" i="35"/>
  <c r="E348" i="35"/>
  <c r="E349" i="35"/>
  <c r="E350" i="35"/>
  <c r="E351" i="35"/>
  <c r="E352" i="35"/>
  <c r="E353" i="35"/>
  <c r="E354" i="35"/>
  <c r="E355" i="35"/>
  <c r="E356" i="35"/>
  <c r="E357" i="35"/>
  <c r="E358" i="35"/>
  <c r="E359" i="35"/>
  <c r="E360" i="35"/>
  <c r="E361" i="35"/>
  <c r="E362" i="35"/>
  <c r="E363" i="35"/>
  <c r="E364" i="35"/>
  <c r="E365" i="35"/>
  <c r="E366" i="35"/>
  <c r="E367" i="35"/>
  <c r="E368" i="35"/>
  <c r="E369" i="35"/>
  <c r="E370" i="35"/>
  <c r="E371" i="35"/>
  <c r="E372" i="35"/>
  <c r="E373" i="35"/>
  <c r="E374" i="35"/>
  <c r="E375" i="35"/>
  <c r="E376" i="35"/>
  <c r="E377" i="35"/>
  <c r="E378" i="35"/>
  <c r="E379" i="35"/>
  <c r="E380" i="35"/>
  <c r="E381" i="35"/>
  <c r="E382" i="35"/>
  <c r="E383" i="35"/>
  <c r="E384" i="35"/>
  <c r="E385" i="35"/>
  <c r="E386" i="35"/>
  <c r="E387" i="35"/>
  <c r="E388" i="35"/>
  <c r="E389" i="35"/>
  <c r="E390" i="35"/>
  <c r="E391" i="35"/>
  <c r="E392" i="35"/>
  <c r="E393" i="35"/>
  <c r="E394" i="35"/>
  <c r="E395" i="35"/>
  <c r="E396" i="35"/>
  <c r="E397" i="35"/>
  <c r="E398" i="35"/>
  <c r="E399" i="35"/>
  <c r="E400" i="35"/>
  <c r="E401" i="35"/>
  <c r="E402" i="35"/>
  <c r="E403" i="35"/>
  <c r="E404" i="35"/>
  <c r="E405" i="35"/>
  <c r="E406" i="35"/>
  <c r="E407" i="35"/>
  <c r="E408" i="35"/>
  <c r="E409" i="35"/>
  <c r="E410" i="35"/>
  <c r="E411" i="35"/>
  <c r="E412" i="35"/>
  <c r="E413" i="35"/>
  <c r="E414" i="35"/>
  <c r="E415" i="35"/>
  <c r="E416" i="35"/>
  <c r="E417" i="35"/>
  <c r="E418" i="35"/>
  <c r="E419" i="35"/>
  <c r="E420" i="35"/>
  <c r="E421" i="35"/>
  <c r="E422" i="35"/>
  <c r="E423" i="35"/>
  <c r="E424" i="35"/>
  <c r="E425" i="35"/>
  <c r="E426" i="35"/>
  <c r="E427" i="35"/>
  <c r="E428" i="35"/>
  <c r="E429" i="35"/>
  <c r="E430" i="35"/>
  <c r="E431" i="35"/>
  <c r="E432" i="35"/>
  <c r="E433" i="35"/>
  <c r="E434" i="35"/>
  <c r="E435" i="35"/>
  <c r="E436" i="35"/>
  <c r="E437" i="35"/>
  <c r="E438" i="35"/>
  <c r="E439" i="35"/>
  <c r="E440" i="35"/>
  <c r="E441" i="35"/>
  <c r="E442" i="35"/>
  <c r="E443" i="35"/>
  <c r="E444" i="35"/>
  <c r="E445" i="35"/>
  <c r="E446" i="35"/>
  <c r="E447" i="35"/>
  <c r="E448" i="35"/>
  <c r="E449" i="35"/>
  <c r="E450" i="35"/>
  <c r="E451" i="35"/>
  <c r="E452" i="35"/>
  <c r="E453" i="35"/>
  <c r="E454" i="35"/>
  <c r="E455" i="35"/>
  <c r="E456" i="35"/>
  <c r="E457" i="35"/>
  <c r="E458" i="35"/>
  <c r="E459" i="35"/>
  <c r="E460" i="35"/>
  <c r="E461" i="35"/>
  <c r="E462" i="35"/>
  <c r="E463" i="35"/>
  <c r="E464" i="35"/>
  <c r="E465" i="35"/>
  <c r="E466" i="35"/>
  <c r="E467" i="35"/>
  <c r="E468" i="35"/>
  <c r="E469" i="35"/>
  <c r="E470" i="35"/>
  <c r="E471" i="35"/>
  <c r="E472" i="35"/>
  <c r="E473" i="35"/>
  <c r="E474" i="35"/>
  <c r="E475" i="35"/>
  <c r="E476" i="35"/>
  <c r="E477" i="35"/>
  <c r="E478" i="35"/>
  <c r="E479" i="35"/>
  <c r="E480" i="35"/>
  <c r="E481" i="35"/>
  <c r="E482" i="35"/>
  <c r="E483" i="35"/>
  <c r="E484" i="35"/>
  <c r="E485" i="35"/>
  <c r="E486" i="35"/>
  <c r="E487" i="35"/>
  <c r="E488" i="35"/>
  <c r="E489" i="35"/>
  <c r="E490" i="35"/>
  <c r="E491" i="35"/>
  <c r="E492" i="35"/>
  <c r="E493" i="35"/>
  <c r="E494" i="35"/>
  <c r="E495" i="35"/>
  <c r="E496" i="35"/>
  <c r="E497" i="35"/>
  <c r="E498" i="35"/>
  <c r="E499" i="35"/>
  <c r="E500" i="35"/>
  <c r="E501" i="35"/>
  <c r="E502" i="35"/>
  <c r="E503" i="35"/>
  <c r="E504" i="35"/>
  <c r="E505" i="35"/>
  <c r="E506" i="35"/>
  <c r="E507" i="35"/>
  <c r="E508" i="35"/>
  <c r="E509" i="35"/>
  <c r="E510" i="35"/>
  <c r="E511" i="35"/>
  <c r="E512" i="35"/>
  <c r="E513" i="35"/>
  <c r="E514" i="35"/>
  <c r="E515" i="35"/>
  <c r="E516" i="35"/>
  <c r="E517" i="35"/>
  <c r="E518" i="35"/>
  <c r="E519" i="35"/>
  <c r="E520" i="35"/>
  <c r="E521" i="35"/>
  <c r="E522" i="35"/>
  <c r="E523" i="35"/>
  <c r="E524" i="35"/>
  <c r="E525" i="35"/>
  <c r="E526" i="35"/>
  <c r="E527" i="35"/>
  <c r="E528" i="35"/>
  <c r="E529" i="35"/>
  <c r="E530" i="35"/>
  <c r="E531" i="35"/>
  <c r="E532" i="35"/>
  <c r="E533" i="35"/>
  <c r="E534" i="35"/>
  <c r="E535" i="35"/>
  <c r="E536" i="35"/>
  <c r="E537" i="35"/>
  <c r="E538" i="35"/>
  <c r="E539" i="35"/>
  <c r="E540" i="35"/>
  <c r="E541" i="35"/>
  <c r="E542" i="35"/>
  <c r="E543" i="35"/>
  <c r="E544" i="35"/>
  <c r="E545" i="35"/>
  <c r="E546" i="35"/>
  <c r="E547" i="35"/>
  <c r="E548" i="35"/>
  <c r="E549" i="35"/>
  <c r="E550" i="35"/>
  <c r="E551" i="35"/>
  <c r="E552" i="35"/>
  <c r="E553" i="35"/>
  <c r="E554" i="35"/>
  <c r="E555" i="35"/>
  <c r="E556" i="35"/>
  <c r="E557" i="35"/>
  <c r="E558" i="35"/>
  <c r="E559" i="35"/>
  <c r="E560" i="35"/>
  <c r="E561" i="35"/>
  <c r="E562" i="35"/>
  <c r="E563" i="35"/>
  <c r="E564" i="35"/>
  <c r="E565" i="35"/>
  <c r="E566" i="35"/>
  <c r="E567" i="35"/>
  <c r="E568" i="35"/>
  <c r="E569" i="35"/>
  <c r="E570" i="35"/>
  <c r="E571" i="35"/>
  <c r="E572" i="35"/>
  <c r="E573" i="35"/>
  <c r="E574" i="35"/>
  <c r="E575" i="35"/>
  <c r="E576" i="35"/>
  <c r="E577" i="35"/>
  <c r="E578" i="35"/>
  <c r="E579" i="35"/>
  <c r="E580" i="35"/>
  <c r="E581" i="35"/>
  <c r="E582" i="35"/>
  <c r="E583" i="35"/>
  <c r="E584" i="35"/>
  <c r="E585" i="35"/>
  <c r="E586" i="35"/>
  <c r="E587" i="35"/>
  <c r="E588" i="35"/>
  <c r="E589" i="35"/>
  <c r="E590" i="35"/>
  <c r="E591" i="35"/>
  <c r="E592" i="35"/>
  <c r="E593" i="35"/>
  <c r="E594" i="35"/>
  <c r="E595" i="35"/>
  <c r="E596" i="35"/>
  <c r="E597" i="35"/>
  <c r="E598" i="35"/>
  <c r="E599" i="35"/>
  <c r="E600" i="35"/>
  <c r="E601" i="35"/>
  <c r="E602" i="35"/>
  <c r="E603" i="35"/>
  <c r="E604" i="35"/>
  <c r="E605" i="35"/>
  <c r="E606" i="35"/>
  <c r="E607" i="35"/>
  <c r="E608" i="35"/>
  <c r="E609" i="35"/>
  <c r="E610" i="35"/>
  <c r="E611" i="35"/>
  <c r="E612" i="35"/>
  <c r="E613" i="35"/>
  <c r="E614" i="35"/>
  <c r="E615" i="35"/>
  <c r="E616" i="35"/>
  <c r="E617" i="35"/>
  <c r="E618" i="35"/>
  <c r="E619" i="35"/>
  <c r="E620" i="35"/>
  <c r="E621" i="35"/>
  <c r="E622" i="35"/>
  <c r="E623" i="35"/>
  <c r="E624" i="35"/>
  <c r="E625" i="35"/>
  <c r="E626" i="35"/>
  <c r="E627" i="35"/>
  <c r="E628" i="35"/>
  <c r="E629" i="35"/>
  <c r="E630" i="35"/>
  <c r="E631" i="35"/>
  <c r="E632" i="35"/>
  <c r="E633" i="35"/>
  <c r="E634" i="35"/>
  <c r="E635" i="35"/>
  <c r="E636" i="35"/>
  <c r="E637" i="35"/>
  <c r="E638" i="35"/>
  <c r="E639" i="35"/>
  <c r="E640" i="35"/>
  <c r="E641" i="35"/>
  <c r="E642" i="35"/>
  <c r="E643" i="35"/>
  <c r="E644" i="35"/>
  <c r="E645" i="35"/>
  <c r="E646" i="35"/>
  <c r="E647" i="35"/>
  <c r="E648" i="35"/>
  <c r="E649" i="35"/>
  <c r="E650" i="35"/>
  <c r="E651" i="35"/>
  <c r="E652" i="35"/>
  <c r="E653" i="35"/>
  <c r="E654" i="35"/>
  <c r="E655" i="35"/>
  <c r="E656" i="35"/>
  <c r="E657" i="35"/>
  <c r="E658" i="35"/>
  <c r="E659" i="35"/>
  <c r="E660" i="35"/>
  <c r="E661" i="35"/>
  <c r="E662" i="35"/>
  <c r="E663" i="35"/>
  <c r="E664" i="35"/>
  <c r="E665" i="35"/>
  <c r="E666" i="35"/>
  <c r="E667" i="35"/>
  <c r="E668" i="35"/>
  <c r="E669" i="35"/>
  <c r="E670" i="35"/>
  <c r="E671" i="35"/>
  <c r="E672" i="35"/>
  <c r="E673" i="35"/>
  <c r="E674" i="35"/>
  <c r="E675" i="35"/>
  <c r="E676" i="35"/>
  <c r="E677" i="35"/>
  <c r="E678" i="35"/>
  <c r="E679" i="35"/>
  <c r="E680" i="35"/>
  <c r="E681" i="35"/>
  <c r="E682" i="35"/>
  <c r="E683" i="35"/>
  <c r="E684" i="35"/>
  <c r="E685" i="35"/>
  <c r="E686" i="35"/>
  <c r="E687" i="35"/>
  <c r="E688" i="35"/>
  <c r="E689" i="35"/>
  <c r="E690" i="35"/>
  <c r="E691" i="35"/>
  <c r="E692" i="35"/>
  <c r="E693" i="35"/>
  <c r="E694" i="35"/>
  <c r="E695" i="35"/>
  <c r="E696" i="35"/>
  <c r="E697" i="35"/>
  <c r="E698" i="35"/>
  <c r="E699" i="35"/>
  <c r="E700" i="35"/>
  <c r="E701" i="35"/>
  <c r="E702" i="35"/>
  <c r="E703" i="35"/>
  <c r="E704" i="35"/>
  <c r="E705" i="35"/>
  <c r="E706" i="35"/>
  <c r="E707" i="35"/>
  <c r="E708" i="35"/>
  <c r="E709" i="35"/>
  <c r="E710" i="35"/>
  <c r="E711" i="35"/>
  <c r="E712" i="35"/>
  <c r="E713" i="35"/>
  <c r="E714" i="35"/>
  <c r="E715" i="35"/>
  <c r="E716" i="35"/>
  <c r="E717" i="35"/>
  <c r="E718" i="35"/>
  <c r="E719" i="35"/>
  <c r="E720" i="35"/>
  <c r="E721" i="35"/>
  <c r="E722" i="35"/>
  <c r="E723" i="35"/>
  <c r="E724" i="35"/>
  <c r="E725" i="35"/>
  <c r="E726" i="35"/>
  <c r="E727" i="35"/>
  <c r="E728" i="35"/>
  <c r="E729" i="35"/>
  <c r="E730" i="35"/>
  <c r="E731" i="35"/>
  <c r="E732" i="35"/>
  <c r="E733" i="35"/>
  <c r="E734" i="35"/>
  <c r="E735" i="35"/>
  <c r="E736" i="35"/>
  <c r="E737" i="35"/>
  <c r="E738" i="35"/>
  <c r="E739" i="35"/>
  <c r="E740" i="35"/>
  <c r="E741" i="35"/>
  <c r="E742" i="35"/>
  <c r="E743" i="35"/>
  <c r="E744" i="35"/>
  <c r="E745" i="35"/>
  <c r="E746" i="35"/>
  <c r="E747" i="35"/>
  <c r="E748" i="35"/>
  <c r="E749" i="35"/>
  <c r="E750" i="35"/>
  <c r="E751" i="35"/>
  <c r="E752" i="35"/>
  <c r="E753" i="35"/>
  <c r="E754" i="35"/>
  <c r="E755" i="35"/>
  <c r="E756" i="35"/>
  <c r="E757" i="35"/>
  <c r="E758" i="35"/>
  <c r="E759" i="35"/>
  <c r="E760" i="35"/>
  <c r="E761" i="35"/>
  <c r="E762" i="35"/>
  <c r="E763" i="35"/>
  <c r="E764" i="35"/>
  <c r="E765" i="35"/>
  <c r="E766" i="35"/>
  <c r="E767" i="35"/>
  <c r="E768" i="35"/>
  <c r="E769" i="35"/>
  <c r="E770" i="35"/>
  <c r="E771" i="35"/>
  <c r="E772" i="35"/>
  <c r="E773" i="35"/>
  <c r="E774" i="35"/>
  <c r="E775" i="35"/>
  <c r="E776" i="35"/>
  <c r="E777" i="35"/>
  <c r="E778" i="35"/>
  <c r="E779" i="35"/>
  <c r="E780" i="35"/>
  <c r="E781" i="35"/>
  <c r="E782" i="35"/>
  <c r="E783" i="35"/>
  <c r="E784" i="35"/>
  <c r="E785" i="35"/>
  <c r="E786" i="35"/>
  <c r="E787" i="35"/>
  <c r="E788" i="35"/>
  <c r="E789" i="35"/>
  <c r="E790" i="35"/>
  <c r="E791" i="35"/>
  <c r="E792" i="35"/>
  <c r="E793" i="35"/>
  <c r="E794" i="35"/>
  <c r="E795" i="35"/>
  <c r="E796" i="35"/>
  <c r="E797" i="35"/>
  <c r="E798" i="35"/>
  <c r="E799" i="35"/>
  <c r="E800" i="35"/>
  <c r="E801" i="35"/>
  <c r="E802" i="35"/>
  <c r="E803" i="35"/>
  <c r="E804" i="35"/>
  <c r="E805" i="35"/>
  <c r="E806" i="35"/>
  <c r="E807" i="35"/>
  <c r="E808" i="35"/>
  <c r="E809" i="35"/>
  <c r="E810" i="35"/>
  <c r="E811" i="35"/>
  <c r="E812" i="35"/>
  <c r="E813" i="35"/>
  <c r="E814" i="35"/>
  <c r="E815" i="35"/>
  <c r="E816" i="35"/>
  <c r="E817" i="35"/>
  <c r="E818" i="35"/>
  <c r="E819" i="35"/>
  <c r="E820" i="35"/>
  <c r="E821" i="35"/>
  <c r="E822" i="35"/>
  <c r="E823" i="35"/>
  <c r="E824" i="35"/>
  <c r="E825" i="35"/>
  <c r="E826" i="35"/>
  <c r="E827" i="35"/>
  <c r="E828" i="35"/>
  <c r="E829" i="35"/>
  <c r="E830" i="35"/>
  <c r="E831" i="35"/>
  <c r="E832" i="35"/>
  <c r="E833" i="35"/>
  <c r="E834" i="35"/>
  <c r="E835" i="35"/>
  <c r="E836" i="35"/>
  <c r="E837" i="35"/>
  <c r="E838" i="35"/>
  <c r="E839" i="35"/>
  <c r="E840" i="35"/>
  <c r="E841" i="35"/>
  <c r="E842" i="35"/>
  <c r="E843" i="35"/>
  <c r="E844" i="35"/>
  <c r="E845" i="35"/>
  <c r="E846" i="35"/>
  <c r="E847" i="35"/>
  <c r="E848" i="35"/>
  <c r="E849" i="35"/>
  <c r="E850" i="35"/>
  <c r="E851" i="35"/>
  <c r="E852" i="35"/>
  <c r="E853" i="35"/>
  <c r="E854" i="35"/>
  <c r="E855" i="35"/>
  <c r="E856" i="35"/>
  <c r="E857" i="35"/>
  <c r="E858" i="35"/>
  <c r="E859" i="35"/>
  <c r="E860" i="35"/>
  <c r="E861" i="35"/>
  <c r="E862" i="35"/>
  <c r="E863" i="35"/>
  <c r="E864" i="35"/>
  <c r="E865" i="35"/>
  <c r="E866" i="35"/>
  <c r="E867" i="35"/>
  <c r="E868" i="35"/>
  <c r="E869" i="35"/>
  <c r="E870" i="35"/>
  <c r="E871" i="35"/>
  <c r="E872" i="35"/>
  <c r="E873" i="35"/>
  <c r="E874" i="35"/>
  <c r="E875" i="35"/>
  <c r="E876" i="35"/>
  <c r="E877" i="35"/>
  <c r="E878" i="35"/>
  <c r="E879" i="35"/>
  <c r="E880" i="35"/>
  <c r="E881" i="35"/>
  <c r="E882" i="35"/>
  <c r="E883" i="35"/>
  <c r="E884" i="35"/>
  <c r="E885" i="35"/>
  <c r="E886" i="35"/>
  <c r="E887" i="35"/>
  <c r="E888" i="35"/>
  <c r="E889" i="35"/>
  <c r="E890" i="35"/>
  <c r="E891" i="35"/>
  <c r="E892" i="35"/>
  <c r="E893" i="35"/>
  <c r="E894" i="35"/>
  <c r="E895" i="35"/>
  <c r="E896" i="35"/>
  <c r="E897" i="35"/>
  <c r="E898" i="35"/>
  <c r="E899" i="35"/>
  <c r="E900" i="35"/>
  <c r="E901" i="35"/>
  <c r="E902" i="35"/>
  <c r="E903" i="35"/>
  <c r="E904" i="35"/>
  <c r="E905" i="35"/>
  <c r="E906" i="35"/>
  <c r="E907" i="35"/>
  <c r="E908" i="35"/>
  <c r="E909" i="35"/>
  <c r="E910" i="35"/>
  <c r="E911" i="35"/>
  <c r="E912" i="35"/>
  <c r="E913" i="35"/>
  <c r="E914" i="35"/>
  <c r="E915" i="35"/>
  <c r="E916" i="35"/>
  <c r="E917" i="35"/>
  <c r="E918" i="35"/>
  <c r="E919" i="35"/>
  <c r="E920" i="35"/>
  <c r="E921" i="35"/>
  <c r="E922" i="35"/>
  <c r="E923" i="35"/>
  <c r="E924" i="35"/>
  <c r="E925" i="35"/>
  <c r="E926" i="35"/>
  <c r="E927" i="35"/>
  <c r="E928" i="35"/>
  <c r="E929" i="35"/>
  <c r="E930" i="35"/>
  <c r="E931" i="35"/>
  <c r="E932" i="35"/>
  <c r="E933" i="35"/>
  <c r="E934" i="35"/>
  <c r="E935" i="35"/>
  <c r="E936" i="35"/>
  <c r="E937" i="35"/>
  <c r="E938" i="35"/>
  <c r="E939" i="35"/>
  <c r="E940" i="35"/>
  <c r="E941" i="35"/>
  <c r="E942" i="35"/>
  <c r="E943" i="35"/>
  <c r="E944" i="35"/>
  <c r="E945" i="35"/>
  <c r="E946" i="35"/>
  <c r="E947" i="35"/>
  <c r="E948" i="35"/>
  <c r="E949" i="35"/>
  <c r="E950" i="35"/>
  <c r="E951" i="35"/>
  <c r="E952" i="35"/>
  <c r="E953" i="35"/>
  <c r="E954" i="35"/>
  <c r="E955" i="35"/>
  <c r="E956" i="35"/>
  <c r="E957" i="35"/>
  <c r="E958" i="35"/>
  <c r="E959" i="35"/>
  <c r="E960" i="35"/>
  <c r="E961" i="35"/>
  <c r="E962" i="35"/>
  <c r="E963" i="35"/>
  <c r="E964" i="35"/>
  <c r="E965" i="35"/>
  <c r="E966" i="35"/>
  <c r="E967" i="35"/>
  <c r="E968" i="35"/>
  <c r="E969" i="35"/>
  <c r="E970" i="35"/>
  <c r="E971" i="35"/>
  <c r="E972" i="35"/>
  <c r="E973" i="35"/>
  <c r="E974" i="35"/>
  <c r="E975" i="35"/>
  <c r="E976" i="35"/>
  <c r="E977" i="35"/>
  <c r="E978" i="35"/>
  <c r="E979" i="35"/>
  <c r="E980" i="35"/>
  <c r="E981" i="35"/>
  <c r="E982" i="35"/>
  <c r="E983" i="35"/>
  <c r="E984" i="35"/>
  <c r="E985" i="35"/>
  <c r="E986" i="35"/>
  <c r="E987" i="35"/>
  <c r="E988" i="35"/>
  <c r="E989" i="35"/>
  <c r="E990" i="35"/>
  <c r="E991" i="35"/>
  <c r="E992" i="35"/>
  <c r="E993" i="35"/>
  <c r="E994" i="35"/>
  <c r="E995" i="35"/>
  <c r="E996" i="35"/>
  <c r="E997" i="35"/>
  <c r="E998" i="35"/>
  <c r="E999" i="35"/>
  <c r="E1000" i="35"/>
  <c r="E1001" i="35"/>
  <c r="E1002" i="35"/>
  <c r="E1003" i="35"/>
  <c r="E1004" i="35"/>
  <c r="E1005" i="35"/>
  <c r="E1006" i="35"/>
  <c r="E1007" i="35"/>
  <c r="E1008" i="35"/>
  <c r="E1009" i="35"/>
  <c r="E1010" i="35"/>
  <c r="E1011" i="35"/>
  <c r="E1012" i="35"/>
  <c r="E1013" i="35"/>
  <c r="E1014" i="35"/>
  <c r="E1015" i="35"/>
  <c r="E1016" i="35"/>
  <c r="E1017" i="35"/>
  <c r="E1018" i="35"/>
  <c r="E1019" i="35"/>
  <c r="E1020" i="35"/>
  <c r="E1021" i="35"/>
  <c r="E1022" i="35"/>
  <c r="E1023" i="35"/>
  <c r="E1024" i="35"/>
  <c r="E1025" i="35"/>
  <c r="E1026" i="35"/>
  <c r="E1027" i="35"/>
  <c r="E1028" i="35"/>
  <c r="E1029" i="35"/>
  <c r="E1030" i="35"/>
  <c r="E1031" i="35"/>
  <c r="E1032" i="35"/>
  <c r="E1033" i="35"/>
  <c r="E1034" i="35"/>
  <c r="E1035" i="35"/>
  <c r="E1036" i="35"/>
  <c r="E1037" i="35"/>
  <c r="E1038" i="35"/>
  <c r="E1039" i="35"/>
  <c r="E1040" i="35"/>
  <c r="E1041" i="35"/>
  <c r="E1042" i="35"/>
  <c r="E1043" i="35"/>
  <c r="E1044" i="35"/>
  <c r="E1045" i="35"/>
  <c r="E1046" i="35"/>
  <c r="E1047" i="35"/>
  <c r="E1048" i="35"/>
  <c r="E1049" i="35"/>
  <c r="E1050" i="35"/>
  <c r="E1051" i="35"/>
  <c r="E1052" i="35"/>
  <c r="E1053" i="35"/>
  <c r="E1054" i="35"/>
  <c r="E1055" i="35"/>
  <c r="E1056" i="35"/>
  <c r="E1057" i="35"/>
  <c r="E1058" i="35"/>
  <c r="E1059" i="35"/>
  <c r="E1060" i="35"/>
  <c r="E1061" i="35"/>
  <c r="E1062" i="35"/>
  <c r="E1063" i="35"/>
  <c r="E1064" i="35"/>
  <c r="E1065" i="35"/>
  <c r="E1066" i="35"/>
  <c r="E1067" i="35"/>
  <c r="E1068" i="35"/>
  <c r="E1069" i="35"/>
  <c r="E1070" i="35"/>
  <c r="E1071" i="35"/>
  <c r="E1072" i="35"/>
  <c r="E1073" i="35"/>
  <c r="E1074" i="35"/>
  <c r="E1075" i="35"/>
  <c r="E1076" i="35"/>
  <c r="E1077" i="35"/>
  <c r="E1078" i="35"/>
  <c r="E1079" i="35"/>
  <c r="E1080" i="35"/>
  <c r="E1081" i="35"/>
  <c r="E1082" i="35"/>
  <c r="E1083" i="35"/>
  <c r="E1084" i="35"/>
  <c r="E1085" i="35"/>
  <c r="E1086" i="35"/>
  <c r="E1087" i="35"/>
  <c r="E1088" i="35"/>
  <c r="E1089" i="35"/>
  <c r="E1090" i="35"/>
  <c r="E1091" i="35"/>
  <c r="E1092" i="35"/>
  <c r="E1093" i="35"/>
  <c r="E1094" i="35"/>
  <c r="E1095" i="35"/>
  <c r="E1096" i="35"/>
  <c r="E1097" i="35"/>
  <c r="E1098" i="35"/>
  <c r="E1099" i="35"/>
  <c r="E1100" i="35"/>
  <c r="E1101" i="35"/>
  <c r="E1102" i="35"/>
  <c r="E1103" i="35"/>
  <c r="E1104" i="35"/>
  <c r="E1105" i="35"/>
  <c r="E1106" i="35"/>
  <c r="E1107" i="35"/>
  <c r="E1108" i="35"/>
  <c r="E1109" i="35"/>
  <c r="E1110" i="35"/>
  <c r="E1111" i="35"/>
  <c r="E1112" i="35"/>
  <c r="E1113" i="35"/>
  <c r="E1114" i="35"/>
  <c r="E1115" i="35"/>
  <c r="E1116" i="35"/>
  <c r="E1117" i="35"/>
  <c r="E1118" i="35"/>
  <c r="E1119" i="35"/>
  <c r="E1120" i="35"/>
  <c r="E1121" i="35"/>
  <c r="E1122" i="35"/>
  <c r="E1123" i="35"/>
  <c r="E1124" i="35"/>
  <c r="E1125" i="35"/>
  <c r="E1126" i="35"/>
  <c r="E1127" i="35"/>
  <c r="E1128" i="35"/>
  <c r="E1129" i="35"/>
  <c r="E1130" i="35"/>
  <c r="E1131" i="35"/>
  <c r="E1132" i="35"/>
  <c r="E1133" i="35"/>
  <c r="E1134" i="35"/>
  <c r="E1135" i="35"/>
  <c r="E1136" i="35"/>
  <c r="E1137" i="35"/>
  <c r="E1138" i="35"/>
  <c r="E1139" i="35"/>
  <c r="E1140" i="35"/>
  <c r="E1141" i="35"/>
  <c r="E1142" i="35"/>
  <c r="E1143" i="35"/>
  <c r="E1144" i="35"/>
  <c r="E1145" i="35"/>
  <c r="E1146" i="35"/>
  <c r="E1147" i="35"/>
  <c r="E1148" i="35"/>
  <c r="E1149" i="35"/>
  <c r="E1150" i="35"/>
  <c r="E1151" i="35"/>
  <c r="E1152" i="35"/>
  <c r="E1153" i="35"/>
  <c r="E1154" i="35"/>
  <c r="E1155" i="35"/>
  <c r="E1156" i="35"/>
  <c r="E1157" i="35"/>
  <c r="E1158" i="35"/>
  <c r="E1159" i="35"/>
  <c r="E1160" i="35"/>
  <c r="E1161" i="35"/>
  <c r="E1162" i="35"/>
  <c r="E1163" i="35"/>
  <c r="E1164" i="35"/>
  <c r="E1165" i="35"/>
  <c r="E1166" i="35"/>
  <c r="E1167" i="35"/>
  <c r="E1168" i="35"/>
  <c r="E1169" i="35"/>
  <c r="E1170" i="35"/>
  <c r="E1171" i="35"/>
  <c r="E1172" i="35"/>
  <c r="E1173" i="35"/>
  <c r="E1174" i="35"/>
  <c r="E1175" i="35"/>
  <c r="E1176" i="35"/>
  <c r="E1177" i="35"/>
  <c r="E1178" i="35"/>
  <c r="E1179" i="35"/>
  <c r="E1180" i="35"/>
  <c r="E1181" i="35"/>
  <c r="E1182" i="35"/>
  <c r="E1183" i="35"/>
  <c r="E1184" i="35"/>
  <c r="E1185" i="35"/>
  <c r="E1186" i="35"/>
  <c r="E1187" i="35"/>
  <c r="E1188" i="35"/>
  <c r="E1189" i="35"/>
  <c r="E1190" i="35"/>
  <c r="E1191" i="35"/>
  <c r="E1192" i="35"/>
  <c r="E1193" i="35"/>
  <c r="E1194" i="35"/>
  <c r="E1195" i="35"/>
  <c r="E1196" i="35"/>
  <c r="E1197" i="35"/>
  <c r="E1198" i="35"/>
  <c r="E1199" i="35"/>
  <c r="E1200" i="35"/>
  <c r="E1201" i="35"/>
  <c r="E1202" i="35"/>
  <c r="E1203" i="35"/>
  <c r="E1204" i="35"/>
  <c r="E1205" i="35"/>
  <c r="E1206" i="35"/>
  <c r="E1207" i="35"/>
  <c r="E1208" i="35"/>
  <c r="E1209" i="35"/>
  <c r="E1210" i="35"/>
  <c r="E1211" i="35"/>
  <c r="E1212" i="35"/>
  <c r="E1213" i="35"/>
  <c r="E1214" i="35"/>
  <c r="E1215" i="35"/>
  <c r="E1216" i="35"/>
  <c r="E1217" i="35"/>
  <c r="E1218" i="35"/>
  <c r="E1219" i="35"/>
  <c r="E1220" i="35"/>
  <c r="E1221" i="35"/>
  <c r="E1222" i="35"/>
  <c r="E1223" i="35"/>
  <c r="E1224" i="35"/>
  <c r="E1225" i="35"/>
  <c r="E1226" i="35"/>
  <c r="E1227" i="35"/>
  <c r="E1228" i="35"/>
  <c r="E1229" i="35"/>
  <c r="E1230" i="35"/>
  <c r="E1231" i="35"/>
  <c r="E1232" i="35"/>
  <c r="E1233" i="35"/>
  <c r="E1234" i="35"/>
  <c r="E1235" i="35"/>
  <c r="E1236" i="35"/>
  <c r="E1237" i="35"/>
  <c r="E1238" i="35"/>
  <c r="E1239" i="35"/>
  <c r="E1240" i="35"/>
  <c r="E1241" i="35"/>
  <c r="E1242" i="35"/>
  <c r="E1243" i="35"/>
  <c r="E1244" i="35"/>
  <c r="E1245" i="35"/>
  <c r="E1246" i="35"/>
  <c r="E1247" i="35"/>
  <c r="E1248" i="35"/>
  <c r="E1249" i="35"/>
  <c r="E1250" i="35"/>
  <c r="E1251" i="35"/>
  <c r="E1252" i="35"/>
  <c r="E1253" i="35"/>
  <c r="E1254" i="35"/>
  <c r="E1255" i="35"/>
  <c r="E1256" i="35"/>
  <c r="E1257" i="35"/>
  <c r="E1258" i="35"/>
  <c r="E1259" i="35"/>
  <c r="E1260" i="35"/>
  <c r="E1261" i="35"/>
  <c r="E1262" i="35"/>
  <c r="E1263" i="35"/>
  <c r="E1264" i="35"/>
  <c r="E1265" i="35"/>
  <c r="E1266" i="35"/>
  <c r="E1267" i="35"/>
  <c r="E1268" i="35"/>
  <c r="E1269" i="35"/>
  <c r="E1270" i="35"/>
  <c r="E1271" i="35"/>
  <c r="E1272" i="35"/>
  <c r="E1273" i="35"/>
  <c r="E1274" i="35"/>
  <c r="E1275" i="35"/>
  <c r="E1276" i="35"/>
  <c r="E1277" i="35"/>
  <c r="E1278" i="35"/>
  <c r="E1279" i="35"/>
  <c r="E1280" i="35"/>
  <c r="E1281" i="35"/>
  <c r="E1282" i="35"/>
  <c r="E1283" i="35"/>
  <c r="E1284" i="35"/>
  <c r="E1285" i="35"/>
  <c r="E1286" i="35"/>
  <c r="E1287" i="35"/>
  <c r="E1288" i="35"/>
  <c r="E1289" i="35"/>
  <c r="E1290" i="35"/>
  <c r="E1291" i="35"/>
  <c r="E1292" i="35"/>
  <c r="E1293" i="35"/>
  <c r="E1294" i="35"/>
  <c r="E1295" i="35"/>
  <c r="E1296" i="35"/>
  <c r="E1297" i="35"/>
  <c r="E1298" i="35"/>
  <c r="E1299" i="35"/>
  <c r="E1300" i="35"/>
  <c r="E1301" i="35"/>
  <c r="E1302" i="35"/>
  <c r="E1303" i="35"/>
  <c r="E1304" i="35"/>
  <c r="E1305" i="35"/>
  <c r="E1306" i="35"/>
  <c r="E1307" i="35"/>
  <c r="E1308" i="35"/>
  <c r="E1309" i="35"/>
  <c r="E1310" i="35"/>
  <c r="E1311" i="35"/>
  <c r="E1312" i="35"/>
  <c r="E1313" i="35"/>
  <c r="E1314" i="35"/>
  <c r="E1315" i="35"/>
  <c r="E1316" i="35"/>
  <c r="E1317" i="35"/>
  <c r="E1318" i="35"/>
  <c r="E1319" i="35"/>
  <c r="E1320" i="35"/>
  <c r="E1321" i="35"/>
  <c r="E1322" i="35"/>
  <c r="E1323" i="35"/>
  <c r="E1324" i="35"/>
  <c r="E1325" i="35"/>
  <c r="E1326" i="35"/>
  <c r="E1327" i="35"/>
  <c r="E1328" i="35"/>
  <c r="E1329" i="35"/>
  <c r="E1330" i="35"/>
  <c r="E1331" i="35"/>
  <c r="E1332" i="35"/>
  <c r="E1333" i="35"/>
  <c r="E1334" i="35"/>
  <c r="E1335" i="35"/>
  <c r="E1336" i="35"/>
  <c r="E1337" i="35"/>
  <c r="E1338" i="35"/>
  <c r="E1339" i="35"/>
  <c r="E1340" i="35"/>
  <c r="E1341" i="35"/>
  <c r="E1342" i="35"/>
  <c r="E1343" i="35"/>
  <c r="E1344" i="35"/>
  <c r="E1345" i="35"/>
  <c r="E1346" i="35"/>
  <c r="E1347" i="35"/>
  <c r="E1348" i="35"/>
  <c r="E1349" i="35"/>
  <c r="E1350" i="35"/>
  <c r="E1351" i="35"/>
  <c r="E1352" i="35"/>
  <c r="E1353" i="35"/>
  <c r="E1354" i="35"/>
  <c r="E1355" i="35"/>
  <c r="E1356" i="35"/>
  <c r="E1357" i="35"/>
  <c r="E1358" i="35"/>
  <c r="E1359" i="35"/>
  <c r="E1360" i="35"/>
  <c r="E1361" i="35"/>
  <c r="E1362" i="35"/>
  <c r="E1363" i="35"/>
  <c r="E1364" i="35"/>
  <c r="E1365" i="35"/>
  <c r="E1366" i="35"/>
  <c r="E1367" i="35"/>
  <c r="E1368" i="35"/>
  <c r="E1369" i="35"/>
  <c r="E1370" i="35"/>
  <c r="E1371" i="35"/>
  <c r="E1372" i="35"/>
  <c r="E1373" i="35"/>
  <c r="E1374" i="35"/>
  <c r="E1375" i="35"/>
  <c r="E1376" i="35"/>
  <c r="E1377" i="35"/>
  <c r="E1378" i="35"/>
  <c r="E1379" i="35"/>
  <c r="E1380" i="35"/>
  <c r="E1381" i="35"/>
  <c r="E1382" i="35"/>
  <c r="E1383" i="35"/>
  <c r="E1384" i="35"/>
  <c r="E1385" i="35"/>
  <c r="E1386" i="35"/>
  <c r="E1387" i="35"/>
  <c r="E1388" i="35"/>
  <c r="E1389" i="35"/>
  <c r="E1390" i="35"/>
  <c r="E1391" i="35"/>
  <c r="E1392" i="35"/>
  <c r="E1393" i="35"/>
  <c r="E1394" i="35"/>
  <c r="E1395" i="35"/>
  <c r="E1396" i="35"/>
  <c r="E1397" i="35"/>
  <c r="E1398" i="35"/>
  <c r="E1399" i="35"/>
  <c r="E1400" i="35"/>
  <c r="E1401" i="35"/>
  <c r="E1402" i="35"/>
  <c r="E1403" i="35"/>
  <c r="E1404" i="35"/>
  <c r="E1405" i="35"/>
  <c r="E1406" i="35"/>
  <c r="E1407" i="35"/>
  <c r="E1408" i="35"/>
  <c r="E1409" i="35"/>
  <c r="E1410" i="35"/>
  <c r="E1411" i="35"/>
  <c r="E1412" i="35"/>
  <c r="E1413" i="35"/>
  <c r="E1414" i="35"/>
  <c r="E1415" i="35"/>
  <c r="E1416" i="35"/>
  <c r="E1417" i="35"/>
  <c r="E1418" i="35"/>
  <c r="E1419" i="35"/>
  <c r="E1420" i="35"/>
  <c r="E1421" i="35"/>
  <c r="E1422" i="35"/>
  <c r="E1423" i="35"/>
  <c r="E1424" i="35"/>
  <c r="E1425" i="35"/>
  <c r="E1426" i="35"/>
  <c r="E1427" i="35"/>
  <c r="E1428" i="35"/>
  <c r="E1429" i="35"/>
  <c r="E1430" i="35"/>
  <c r="E1431" i="35"/>
  <c r="E1432" i="35"/>
  <c r="E1433" i="35"/>
  <c r="E1434" i="35"/>
  <c r="E1435" i="35"/>
  <c r="E1436" i="35"/>
  <c r="E1437" i="35"/>
  <c r="E1438" i="35"/>
  <c r="E1439" i="35"/>
  <c r="E1440" i="35"/>
  <c r="E1441" i="35"/>
  <c r="E1442" i="35"/>
  <c r="E1443" i="35"/>
  <c r="E1444" i="35"/>
  <c r="E1445" i="35"/>
  <c r="E1446" i="35"/>
  <c r="E1447" i="35"/>
  <c r="E1448" i="35"/>
  <c r="E1449" i="35"/>
  <c r="E1450" i="35"/>
  <c r="E1451" i="35"/>
  <c r="E1452" i="35"/>
  <c r="E1453" i="35"/>
  <c r="E1454" i="35"/>
  <c r="E1455" i="35"/>
  <c r="E1456" i="35"/>
  <c r="E1457" i="35"/>
  <c r="E1458" i="35"/>
  <c r="E1459" i="35"/>
  <c r="E1460" i="35"/>
  <c r="E1461" i="35"/>
  <c r="E1462" i="35"/>
  <c r="E1463" i="35"/>
  <c r="E1464" i="35"/>
  <c r="E1465" i="35"/>
  <c r="E1466" i="35"/>
  <c r="E1467" i="35"/>
  <c r="E1468" i="35"/>
  <c r="E1469" i="35"/>
  <c r="E1470" i="35"/>
  <c r="E1471" i="35"/>
  <c r="E1472" i="35"/>
  <c r="E1473" i="35"/>
  <c r="E1474" i="35"/>
  <c r="E1475" i="35"/>
  <c r="E1476" i="35"/>
  <c r="E1477" i="35"/>
  <c r="E1478" i="35"/>
  <c r="E1479" i="35"/>
  <c r="E1480" i="35"/>
  <c r="E1481" i="35"/>
  <c r="E1482" i="35"/>
  <c r="E1483" i="35"/>
  <c r="E1484" i="35"/>
  <c r="E1485" i="35"/>
  <c r="E1486" i="35"/>
  <c r="E1487" i="35"/>
  <c r="E1488" i="35"/>
  <c r="E1489" i="35"/>
  <c r="E1490" i="35"/>
  <c r="E1491" i="35"/>
  <c r="E1492" i="35"/>
  <c r="E1493" i="35"/>
  <c r="E1494" i="35"/>
  <c r="E1495" i="35"/>
  <c r="E1496" i="35"/>
  <c r="E1497" i="35"/>
  <c r="E1498" i="35"/>
  <c r="E1499" i="35"/>
  <c r="E1500" i="35"/>
  <c r="E1501" i="35"/>
  <c r="E1502" i="35"/>
  <c r="E1503" i="35"/>
  <c r="E1504" i="35"/>
  <c r="E1505" i="35"/>
  <c r="E1506" i="35"/>
  <c r="E1507" i="35"/>
  <c r="E1508" i="35"/>
  <c r="E1509" i="35"/>
  <c r="E1510" i="35"/>
  <c r="E1511" i="35"/>
  <c r="E1512" i="35"/>
  <c r="E1513" i="35"/>
  <c r="E1514" i="35"/>
  <c r="E1515" i="35"/>
  <c r="E1516" i="35"/>
  <c r="E1517" i="35"/>
  <c r="E1518" i="35"/>
  <c r="E1519" i="35"/>
  <c r="E1520" i="35"/>
  <c r="E1521" i="35"/>
  <c r="E1522" i="35"/>
  <c r="E1523" i="35"/>
  <c r="E1524" i="35"/>
  <c r="E1525" i="35"/>
  <c r="E1526" i="35"/>
  <c r="E1527" i="35"/>
  <c r="E1528" i="35"/>
  <c r="E1529" i="35"/>
  <c r="E1530" i="35"/>
  <c r="E1531" i="35"/>
  <c r="E1532" i="35"/>
  <c r="E1533" i="35"/>
  <c r="E1534" i="35"/>
  <c r="E1535" i="35"/>
  <c r="E1536" i="35"/>
  <c r="E1537" i="35"/>
  <c r="E1538" i="35"/>
  <c r="E1539" i="35"/>
  <c r="E1540" i="35"/>
  <c r="E1541" i="35"/>
  <c r="E1542" i="35"/>
  <c r="E1543" i="35"/>
  <c r="E1544" i="35"/>
  <c r="E1545" i="35"/>
  <c r="E1546" i="35"/>
  <c r="E1547" i="35"/>
  <c r="E1548" i="35"/>
  <c r="E1549" i="35"/>
  <c r="E1550" i="35"/>
  <c r="E1551" i="35"/>
  <c r="E1552" i="35"/>
  <c r="E1553" i="35"/>
  <c r="E1554" i="35"/>
  <c r="E1555" i="35"/>
  <c r="E1556" i="35"/>
  <c r="E1557" i="35"/>
  <c r="E1558" i="35"/>
  <c r="E1559" i="35"/>
  <c r="E1560" i="35"/>
  <c r="E1561" i="35"/>
  <c r="E1562" i="35"/>
  <c r="E1563" i="35"/>
  <c r="E1564" i="35"/>
  <c r="E1565" i="35"/>
  <c r="E1566" i="35"/>
  <c r="E1567" i="35"/>
  <c r="E1568" i="35"/>
  <c r="E1569" i="35"/>
  <c r="E1570" i="35"/>
  <c r="E1571" i="35"/>
  <c r="E1572" i="35"/>
  <c r="E1573" i="35"/>
  <c r="E1574" i="35"/>
  <c r="E1575" i="35"/>
  <c r="E1576" i="35"/>
  <c r="E1577" i="35"/>
  <c r="E1578" i="35"/>
  <c r="E1579" i="35"/>
  <c r="E1580" i="35"/>
  <c r="E1581" i="35"/>
  <c r="E1582" i="35"/>
  <c r="E1583" i="35"/>
  <c r="E1584" i="35"/>
  <c r="E1585" i="35"/>
  <c r="E1586" i="35"/>
  <c r="E1587" i="35"/>
  <c r="E1588" i="35"/>
  <c r="E1589" i="35"/>
  <c r="E1590" i="35"/>
  <c r="E1591" i="35"/>
  <c r="E1592" i="35"/>
  <c r="E1593" i="35"/>
  <c r="E1594" i="35"/>
  <c r="E1595" i="35"/>
  <c r="E1596" i="35"/>
  <c r="E1597" i="35"/>
  <c r="E1598" i="35"/>
  <c r="E1599" i="35"/>
  <c r="E1600" i="35"/>
  <c r="E1601" i="35"/>
  <c r="E1602" i="35"/>
  <c r="E1603" i="35"/>
  <c r="E1604" i="35"/>
  <c r="E1605" i="35"/>
  <c r="E1606" i="35"/>
  <c r="E1607" i="35"/>
  <c r="E1608" i="35"/>
  <c r="E1609" i="35"/>
  <c r="E1610" i="35"/>
  <c r="E1611" i="35"/>
  <c r="E1612" i="35"/>
  <c r="E1613" i="35"/>
  <c r="E1614" i="35"/>
  <c r="E1615" i="35"/>
  <c r="E1616" i="35"/>
  <c r="E1617" i="35"/>
  <c r="E1618" i="35"/>
  <c r="E1619" i="35"/>
  <c r="E1620" i="35"/>
  <c r="E1621" i="35"/>
  <c r="E1622" i="35"/>
  <c r="E1623" i="35"/>
  <c r="E1624" i="35"/>
  <c r="E1625" i="35"/>
  <c r="E1626" i="35"/>
  <c r="E1627" i="35"/>
  <c r="E1628" i="35"/>
  <c r="E1629" i="35"/>
  <c r="E1630" i="35"/>
  <c r="E1631" i="35"/>
  <c r="E1632" i="35"/>
  <c r="E1633" i="35"/>
  <c r="E1634" i="35"/>
  <c r="E1635" i="35"/>
  <c r="E1636" i="35"/>
  <c r="E1637" i="35"/>
  <c r="E1638" i="35"/>
  <c r="E1639" i="35"/>
  <c r="E1640" i="35"/>
  <c r="E1641" i="35"/>
  <c r="E1642" i="35"/>
  <c r="E1643" i="35"/>
  <c r="E1644" i="35"/>
  <c r="E1645" i="35"/>
  <c r="E1646" i="35"/>
  <c r="E1647" i="35"/>
  <c r="E1648" i="35"/>
  <c r="E1649" i="35"/>
  <c r="E1650" i="35"/>
  <c r="E1651" i="35"/>
  <c r="E1652" i="35"/>
  <c r="E1653" i="35"/>
  <c r="E1654" i="35"/>
  <c r="E1655" i="35"/>
  <c r="E1656" i="35"/>
  <c r="E1657" i="35"/>
  <c r="E1658" i="35"/>
  <c r="E1659" i="35"/>
  <c r="E1660" i="35"/>
  <c r="E1661" i="35"/>
  <c r="E1662" i="35"/>
  <c r="E1663" i="35"/>
  <c r="E1664" i="35"/>
  <c r="E1665" i="35"/>
  <c r="E1666" i="35"/>
  <c r="E1667" i="35"/>
  <c r="E1668" i="35"/>
  <c r="E1669" i="35"/>
  <c r="E1670" i="35"/>
  <c r="E1671" i="35"/>
  <c r="E1672" i="35"/>
  <c r="E1673" i="35"/>
  <c r="E1674" i="35"/>
  <c r="E1675" i="35"/>
  <c r="E1676" i="35"/>
  <c r="E1677" i="35"/>
  <c r="E1678" i="35"/>
  <c r="E1679" i="35"/>
  <c r="E1680" i="35"/>
  <c r="E1681" i="35"/>
  <c r="E1682" i="35"/>
  <c r="E1683" i="35"/>
  <c r="E1684" i="35"/>
  <c r="E1685" i="35"/>
  <c r="E1686" i="35"/>
  <c r="E1687" i="35"/>
  <c r="E1688" i="35"/>
  <c r="E1689" i="35"/>
  <c r="E1690" i="35"/>
  <c r="E1691" i="35"/>
  <c r="E1692" i="35"/>
  <c r="E1693" i="35"/>
  <c r="E1694" i="35"/>
  <c r="E1695" i="35"/>
  <c r="E1696" i="35"/>
  <c r="E1697" i="35"/>
  <c r="E1698" i="35"/>
  <c r="E1699" i="35"/>
  <c r="E1700" i="35"/>
  <c r="E1701" i="35"/>
  <c r="E1702" i="35"/>
  <c r="E1703" i="35"/>
  <c r="E1704" i="35"/>
  <c r="E1705" i="35"/>
  <c r="E1706" i="35"/>
  <c r="E1707" i="35"/>
  <c r="E1708" i="35"/>
  <c r="E1709" i="35"/>
  <c r="E1710" i="35"/>
  <c r="E1711" i="35"/>
  <c r="E1712" i="35"/>
  <c r="E1713" i="35"/>
  <c r="E1714" i="35"/>
  <c r="E1715" i="35"/>
  <c r="E1716" i="35"/>
  <c r="E1717" i="35"/>
  <c r="E1718" i="35"/>
  <c r="E1719" i="35"/>
  <c r="E1720" i="35"/>
  <c r="E1721" i="35"/>
  <c r="E1722" i="35"/>
  <c r="E1723" i="35"/>
  <c r="E1724" i="35"/>
  <c r="E1725" i="35"/>
  <c r="E1726" i="35"/>
  <c r="E1727" i="35"/>
  <c r="E1728" i="35"/>
  <c r="E1729" i="35"/>
  <c r="E1730" i="35"/>
  <c r="E1731" i="35"/>
  <c r="E1732" i="35"/>
  <c r="E1733" i="35"/>
  <c r="E1734" i="35"/>
  <c r="E1735" i="35"/>
  <c r="E1736" i="35"/>
  <c r="E1737" i="35"/>
  <c r="E1738" i="35"/>
  <c r="E1739" i="35"/>
  <c r="E1740" i="35"/>
  <c r="E1741" i="35"/>
  <c r="E1742" i="35"/>
  <c r="E1743" i="35"/>
  <c r="E1744" i="35"/>
  <c r="E1745" i="35"/>
  <c r="E1746" i="35"/>
  <c r="E1747" i="35"/>
  <c r="E1748" i="35"/>
  <c r="E1749" i="35"/>
  <c r="E1750" i="35"/>
  <c r="E1751" i="35"/>
  <c r="E1752" i="35"/>
  <c r="E1753" i="35"/>
  <c r="E1754" i="35"/>
  <c r="E1755" i="35"/>
  <c r="E1756" i="35"/>
  <c r="E1757" i="35"/>
  <c r="E1758" i="35"/>
  <c r="E1759" i="35"/>
  <c r="E1760" i="35"/>
  <c r="E1761" i="35"/>
  <c r="E1762" i="35"/>
  <c r="E1763" i="35"/>
  <c r="E1764" i="35"/>
  <c r="E1765" i="35"/>
  <c r="E1766" i="35"/>
  <c r="E1767" i="35"/>
  <c r="E1768" i="35"/>
  <c r="E1769" i="35"/>
  <c r="E1770" i="35"/>
  <c r="E1771" i="35"/>
  <c r="E1772" i="35"/>
  <c r="E1773" i="35"/>
  <c r="E1774" i="35"/>
  <c r="E1775" i="35"/>
  <c r="E1776" i="35"/>
  <c r="E1777" i="35"/>
  <c r="E1778" i="35"/>
  <c r="E1779" i="35"/>
  <c r="E1780" i="35"/>
  <c r="E1781" i="35"/>
  <c r="E1782" i="35"/>
  <c r="E1783" i="35"/>
  <c r="E1784" i="35"/>
  <c r="E1785" i="35"/>
  <c r="E1786" i="35"/>
  <c r="E1787" i="35"/>
  <c r="E1788" i="35"/>
  <c r="E1789" i="35"/>
  <c r="E1790" i="35"/>
  <c r="E1791" i="35"/>
  <c r="E1792" i="35"/>
  <c r="E1793" i="35"/>
  <c r="E1794" i="35"/>
  <c r="E1795" i="35"/>
  <c r="E1796" i="35"/>
  <c r="E1797" i="35"/>
  <c r="E1798" i="35"/>
  <c r="E1799" i="35"/>
  <c r="E1800" i="35"/>
  <c r="E1801" i="35"/>
  <c r="E1802" i="35"/>
  <c r="E1803" i="35"/>
  <c r="E1804" i="35"/>
  <c r="E1805" i="35"/>
  <c r="E1806" i="35"/>
  <c r="E1807" i="35"/>
  <c r="E1808" i="35"/>
  <c r="E1809" i="35"/>
  <c r="E1810" i="35"/>
  <c r="E1811" i="35"/>
  <c r="E1812" i="35"/>
  <c r="E1813" i="35"/>
  <c r="E1814" i="35"/>
  <c r="E1815" i="35"/>
  <c r="E1816" i="35"/>
  <c r="E1817" i="35"/>
  <c r="E1818" i="35"/>
  <c r="E1819" i="35"/>
  <c r="E1820" i="35"/>
  <c r="E1821" i="35"/>
  <c r="E1822" i="35"/>
  <c r="E1823" i="35"/>
  <c r="E1824" i="35"/>
  <c r="E1825" i="35"/>
  <c r="E1826" i="35"/>
  <c r="E1827" i="35"/>
  <c r="E1828" i="35"/>
  <c r="E1829" i="35"/>
  <c r="E1830" i="35"/>
  <c r="E1831" i="35"/>
  <c r="E1832" i="35"/>
  <c r="E1833" i="35"/>
  <c r="E1834" i="35"/>
  <c r="E1835" i="35"/>
  <c r="E1836" i="35"/>
  <c r="E1837" i="35"/>
  <c r="E1838" i="35"/>
  <c r="E1839" i="35"/>
  <c r="E1840" i="35"/>
  <c r="E1841" i="35"/>
  <c r="E1842" i="35"/>
  <c r="E1843" i="35"/>
  <c r="E1844" i="35"/>
  <c r="E1845" i="35"/>
  <c r="E1846" i="35"/>
  <c r="E1847" i="35"/>
  <c r="E1848" i="35"/>
  <c r="E1849" i="35"/>
  <c r="E1850" i="35"/>
  <c r="E1851" i="35"/>
  <c r="E1852" i="35"/>
  <c r="E1853" i="35"/>
  <c r="E1854" i="35"/>
  <c r="E1855" i="35"/>
  <c r="E1856" i="35"/>
  <c r="E1857" i="35"/>
  <c r="E1858" i="35"/>
  <c r="E1859" i="35"/>
  <c r="E1860" i="35"/>
  <c r="E1861" i="35"/>
  <c r="E1862" i="35"/>
  <c r="E1863" i="35"/>
  <c r="E1864" i="35"/>
  <c r="E1865" i="35"/>
  <c r="E1866" i="35"/>
  <c r="E1867" i="35"/>
  <c r="E1868" i="35"/>
  <c r="E1869" i="35"/>
  <c r="E1870" i="35"/>
  <c r="E1871" i="35"/>
  <c r="E1872" i="35"/>
  <c r="E1873" i="35"/>
  <c r="E1874" i="35"/>
  <c r="E1875" i="35"/>
  <c r="E1876" i="35"/>
  <c r="E1877" i="35"/>
  <c r="E1878" i="35"/>
  <c r="E1879" i="35"/>
  <c r="E1880" i="35"/>
  <c r="E1881" i="35"/>
  <c r="E1882" i="35"/>
  <c r="E1883" i="35"/>
  <c r="E1884" i="35"/>
  <c r="E1885" i="35"/>
  <c r="E1886" i="35"/>
  <c r="E1887" i="35"/>
  <c r="E1888" i="35"/>
  <c r="E1889" i="35"/>
  <c r="E1890" i="35"/>
  <c r="E1891" i="35"/>
  <c r="E1892" i="35"/>
  <c r="E1893" i="35"/>
  <c r="E1894" i="35"/>
  <c r="E1895" i="35"/>
  <c r="E1896" i="35"/>
  <c r="E1897" i="35"/>
  <c r="E1898" i="35"/>
  <c r="E1899" i="35"/>
  <c r="E1900" i="35"/>
  <c r="E1901" i="35"/>
  <c r="E1902" i="35"/>
  <c r="E1903" i="35"/>
  <c r="E1904" i="35"/>
  <c r="E1905" i="35"/>
  <c r="E1906" i="35"/>
  <c r="E1907" i="35"/>
  <c r="E1908" i="35"/>
  <c r="E1909" i="35"/>
  <c r="E1910" i="35"/>
  <c r="E1911" i="35"/>
  <c r="E1912" i="35"/>
  <c r="E1913" i="35"/>
  <c r="E1914" i="35"/>
  <c r="E1915" i="35"/>
  <c r="E1916" i="35"/>
  <c r="E1917" i="35"/>
  <c r="E1918" i="35"/>
  <c r="E1919" i="35"/>
  <c r="E1920" i="35"/>
  <c r="E1921" i="35"/>
  <c r="E1922" i="35"/>
  <c r="E1923" i="35"/>
  <c r="E1924" i="35"/>
  <c r="E1925" i="35"/>
  <c r="E1926" i="35"/>
  <c r="E1927" i="35"/>
  <c r="E1928" i="35"/>
  <c r="E1929" i="35"/>
  <c r="E1930" i="35"/>
  <c r="E1931" i="35"/>
  <c r="E1932" i="35"/>
  <c r="E1933" i="35"/>
  <c r="E1934" i="35"/>
  <c r="E1935" i="35"/>
  <c r="E1936" i="35"/>
  <c r="E1937" i="35"/>
  <c r="E1938" i="35"/>
  <c r="E1939" i="35"/>
  <c r="E1940" i="35"/>
  <c r="E1941" i="35"/>
  <c r="E1942" i="35"/>
  <c r="E1943" i="35"/>
  <c r="E1944" i="35"/>
  <c r="E1945" i="35"/>
  <c r="E1946" i="35"/>
  <c r="E1947" i="35"/>
  <c r="E1948" i="35"/>
  <c r="E1949" i="35"/>
  <c r="E1950" i="35"/>
  <c r="E1951" i="35"/>
  <c r="E1952" i="35"/>
  <c r="E1953" i="35"/>
  <c r="E1954" i="35"/>
  <c r="E1955" i="35"/>
  <c r="E1956" i="35"/>
  <c r="E1957" i="35"/>
  <c r="E1958" i="35"/>
  <c r="E1959" i="35"/>
  <c r="E1960" i="35"/>
  <c r="E1961" i="35"/>
  <c r="E1962" i="35"/>
  <c r="E1963" i="35"/>
  <c r="E1964" i="35"/>
  <c r="E1965" i="35"/>
  <c r="E1966" i="35"/>
  <c r="E1967" i="35"/>
  <c r="E1968" i="35"/>
  <c r="E1969" i="35"/>
  <c r="E1970" i="35"/>
  <c r="E1971" i="35"/>
  <c r="E1972" i="35"/>
  <c r="E1973" i="35"/>
  <c r="E1974" i="35"/>
  <c r="E1975" i="35"/>
  <c r="E1976" i="35"/>
  <c r="E1977" i="35"/>
  <c r="E1978" i="35"/>
  <c r="E1979" i="35"/>
  <c r="E1980" i="35"/>
  <c r="E1981" i="35"/>
  <c r="E1982" i="35"/>
  <c r="E1983" i="35"/>
  <c r="E1984" i="35"/>
  <c r="E1985" i="35"/>
  <c r="E1986" i="35"/>
  <c r="E1987" i="35"/>
  <c r="E1988" i="35"/>
  <c r="E1989" i="35"/>
  <c r="E1990" i="35"/>
  <c r="E1991" i="35"/>
  <c r="E1992" i="35"/>
  <c r="E1993" i="35"/>
  <c r="E1994" i="35"/>
  <c r="E1995" i="35"/>
  <c r="E1996" i="35"/>
  <c r="E1997" i="35"/>
  <c r="E1998" i="35"/>
  <c r="E1999" i="35"/>
  <c r="E2000" i="35"/>
  <c r="E2001" i="35"/>
  <c r="E2002" i="35"/>
  <c r="E2003" i="35"/>
  <c r="E2004" i="35"/>
  <c r="E2005" i="35"/>
  <c r="E2006" i="35"/>
  <c r="E2007" i="35"/>
  <c r="E2008" i="35"/>
  <c r="E2009" i="35"/>
  <c r="E2010" i="35"/>
  <c r="E2011" i="35"/>
  <c r="E2012" i="35"/>
  <c r="E2013" i="35"/>
  <c r="E2014" i="35"/>
  <c r="E2015" i="35"/>
  <c r="E2016" i="35"/>
  <c r="E2017" i="35"/>
  <c r="E2018" i="35"/>
  <c r="E2019" i="35"/>
  <c r="E2020" i="35"/>
  <c r="E2021" i="35"/>
  <c r="E2022" i="35"/>
  <c r="E2023" i="35"/>
  <c r="E2024" i="35"/>
  <c r="E2025" i="35"/>
  <c r="E2026" i="35"/>
  <c r="E2027" i="35"/>
  <c r="E2028" i="35"/>
  <c r="E2029" i="35"/>
  <c r="E2030" i="35"/>
  <c r="E2031" i="35"/>
  <c r="E2032" i="35"/>
  <c r="E2033" i="35"/>
  <c r="E2034" i="35"/>
  <c r="E2035" i="35"/>
  <c r="E2036" i="35"/>
  <c r="E2037" i="35"/>
  <c r="E2038" i="35"/>
  <c r="E2039" i="35"/>
  <c r="E2040" i="35"/>
  <c r="E2041" i="35"/>
  <c r="E2042" i="35"/>
  <c r="E2043" i="35"/>
  <c r="E2044" i="35"/>
  <c r="E2045" i="35"/>
  <c r="E2046" i="35"/>
  <c r="E2047" i="35"/>
  <c r="E2048" i="35"/>
  <c r="E2049" i="35"/>
  <c r="E2050" i="35"/>
  <c r="E2051" i="35"/>
  <c r="E2052" i="35"/>
  <c r="E2053" i="35"/>
  <c r="E2054" i="35"/>
  <c r="E2055" i="35"/>
  <c r="E2056" i="35"/>
  <c r="E2057" i="35"/>
  <c r="E2058" i="35"/>
  <c r="E2059" i="35"/>
  <c r="E2060" i="35"/>
  <c r="E2061" i="35"/>
  <c r="E2062" i="35"/>
  <c r="E2063" i="35"/>
  <c r="E2064" i="35"/>
  <c r="E2065" i="35"/>
  <c r="E2066" i="35"/>
  <c r="E2067" i="35"/>
  <c r="E2068" i="35"/>
  <c r="E2069" i="35"/>
  <c r="E2070" i="35"/>
  <c r="E2071" i="35"/>
  <c r="E2072" i="35"/>
  <c r="E2073" i="35"/>
  <c r="E2074" i="35"/>
  <c r="E2075" i="35"/>
  <c r="E2076" i="35"/>
  <c r="E2077" i="35"/>
  <c r="E2078" i="35"/>
  <c r="E2079" i="35"/>
  <c r="E2080" i="35"/>
  <c r="E2081" i="35"/>
  <c r="E2082" i="35"/>
  <c r="E2083" i="35"/>
  <c r="E2084" i="35"/>
  <c r="E2085" i="35"/>
  <c r="E2086" i="35"/>
  <c r="E2087" i="35"/>
  <c r="E2088" i="35"/>
  <c r="E2089" i="35"/>
  <c r="E2090" i="35"/>
  <c r="E2091" i="35"/>
  <c r="E2092" i="35"/>
  <c r="E2093" i="35"/>
  <c r="E2094" i="35"/>
  <c r="E2095" i="35"/>
  <c r="E2096" i="35"/>
  <c r="E2097" i="35"/>
  <c r="E2098" i="35"/>
  <c r="E2099" i="35"/>
  <c r="E2100" i="35"/>
  <c r="E2101" i="35"/>
  <c r="E2102" i="35"/>
  <c r="E2103" i="35"/>
  <c r="E2104" i="35"/>
  <c r="E2105" i="35"/>
  <c r="E2106" i="35"/>
  <c r="E2107" i="35"/>
  <c r="E2108" i="35"/>
  <c r="E2109" i="35"/>
  <c r="E2110" i="35"/>
  <c r="E2111" i="35"/>
  <c r="E2112" i="35"/>
  <c r="E2113" i="35"/>
  <c r="E2114" i="35"/>
  <c r="E2115" i="35"/>
  <c r="E2116" i="35"/>
  <c r="E2117" i="35"/>
  <c r="E2118" i="35"/>
  <c r="E2119" i="35"/>
  <c r="E2120" i="35"/>
  <c r="E2121" i="35"/>
  <c r="E2122" i="35"/>
  <c r="E2123" i="35"/>
  <c r="E2124" i="35"/>
  <c r="E2125" i="35"/>
  <c r="E2126" i="35"/>
  <c r="E2127" i="35"/>
  <c r="E2128" i="35"/>
  <c r="E2129" i="35"/>
  <c r="E2130" i="35"/>
  <c r="E2131" i="35"/>
  <c r="E2132" i="35"/>
  <c r="E2133" i="35"/>
  <c r="E2134" i="35"/>
  <c r="E2135" i="35"/>
  <c r="E2136" i="35"/>
  <c r="E2137" i="35"/>
  <c r="E2138" i="35"/>
  <c r="E2139" i="35"/>
  <c r="E2140" i="35"/>
  <c r="E2141" i="35"/>
  <c r="E2142" i="35"/>
  <c r="E2143" i="35"/>
  <c r="E2144" i="35"/>
  <c r="E2145" i="35"/>
  <c r="E2146" i="35"/>
  <c r="E2147" i="35"/>
  <c r="E2148" i="35"/>
  <c r="E2149" i="35"/>
  <c r="E2150" i="35"/>
  <c r="E2151" i="35"/>
  <c r="E2152" i="35"/>
  <c r="E2153" i="35"/>
  <c r="E2154" i="35"/>
  <c r="E2155" i="35"/>
  <c r="E2156" i="35"/>
  <c r="E2157" i="35"/>
  <c r="E2158" i="35"/>
  <c r="E2159" i="35"/>
  <c r="E2160" i="35"/>
  <c r="E2161" i="35"/>
  <c r="E2162" i="35"/>
  <c r="E2163" i="35"/>
  <c r="E2164" i="35"/>
  <c r="E2165" i="35"/>
  <c r="E2166" i="35"/>
  <c r="E2167" i="35"/>
  <c r="E2168" i="35"/>
  <c r="E2169" i="35"/>
  <c r="E2170" i="35"/>
  <c r="E2171" i="35"/>
  <c r="E2172" i="35"/>
  <c r="E2173" i="35"/>
  <c r="E2174" i="35"/>
  <c r="E2175" i="35"/>
  <c r="E2176" i="35"/>
  <c r="E2177" i="35"/>
  <c r="E2178" i="35"/>
  <c r="E2179" i="35"/>
  <c r="E2180" i="35"/>
  <c r="E2181" i="35"/>
  <c r="E2182" i="35"/>
  <c r="E2183" i="35"/>
  <c r="E2184" i="35"/>
  <c r="E2185" i="35"/>
  <c r="E2186" i="35"/>
  <c r="E2187" i="35"/>
  <c r="E2188" i="35"/>
  <c r="E2189" i="35"/>
  <c r="E2190" i="35"/>
  <c r="E2191" i="35"/>
  <c r="E2192" i="35"/>
  <c r="E2193" i="35"/>
  <c r="E2194" i="35"/>
  <c r="E2195" i="35"/>
  <c r="E2196" i="35"/>
  <c r="E2197" i="35"/>
  <c r="E2198" i="35"/>
  <c r="E2199" i="35"/>
  <c r="E2200" i="35"/>
  <c r="E2201" i="35"/>
  <c r="E2202" i="35"/>
  <c r="E2203" i="35"/>
  <c r="E2204" i="35"/>
  <c r="E2205" i="35"/>
  <c r="E2206" i="35"/>
  <c r="E2207" i="35"/>
  <c r="E2208" i="35"/>
  <c r="E2209" i="35"/>
  <c r="E2210" i="35"/>
  <c r="E2211" i="35"/>
  <c r="E2212" i="35"/>
  <c r="E2213" i="35"/>
  <c r="E2214" i="35"/>
  <c r="E2215" i="35"/>
  <c r="E2216" i="35"/>
  <c r="E2217" i="35"/>
  <c r="E2218" i="35"/>
  <c r="E2219" i="35"/>
  <c r="E2220" i="35"/>
  <c r="E2221" i="35"/>
  <c r="E2222" i="35"/>
  <c r="E2223" i="35"/>
  <c r="E2224" i="35"/>
  <c r="E2225" i="35"/>
  <c r="E2226" i="35"/>
  <c r="E2227" i="35"/>
  <c r="E2228" i="35"/>
  <c r="E2229" i="35"/>
  <c r="E2230" i="35"/>
  <c r="E2231" i="35"/>
  <c r="E2232" i="35"/>
  <c r="E2233" i="35"/>
  <c r="E2234" i="35"/>
  <c r="E2235" i="35"/>
  <c r="E2236" i="35"/>
  <c r="E2237" i="35"/>
  <c r="E2238" i="35"/>
  <c r="E2239" i="35"/>
  <c r="E2240" i="35"/>
  <c r="E2241" i="35"/>
  <c r="E2242" i="35"/>
  <c r="E2243" i="35"/>
  <c r="E2244" i="35"/>
  <c r="E2245" i="35"/>
  <c r="E2246" i="35"/>
  <c r="E2247" i="35"/>
  <c r="E2248" i="35"/>
  <c r="E2249" i="35"/>
  <c r="E2250" i="35"/>
  <c r="E2251" i="35"/>
  <c r="E2252" i="35"/>
  <c r="E2253" i="35"/>
  <c r="E2254" i="35"/>
  <c r="E2255" i="35"/>
  <c r="E2256" i="35"/>
  <c r="E2257" i="35"/>
  <c r="E2258" i="35"/>
  <c r="E2259" i="35"/>
  <c r="E2260" i="35"/>
  <c r="E2261" i="35"/>
  <c r="E2262" i="35"/>
  <c r="E2263" i="35"/>
  <c r="E2264" i="35"/>
  <c r="E2265" i="35"/>
  <c r="E2266" i="35"/>
  <c r="E2267" i="35"/>
  <c r="E2268" i="35"/>
  <c r="E2269" i="35"/>
  <c r="E2270" i="35"/>
  <c r="E2271" i="35"/>
  <c r="E2272" i="35"/>
  <c r="E2273" i="35"/>
  <c r="E2274" i="35"/>
  <c r="E2275" i="35"/>
  <c r="E2276" i="35"/>
  <c r="E2277" i="35"/>
  <c r="E2278" i="35"/>
  <c r="E2279" i="35"/>
  <c r="E2280" i="35"/>
  <c r="E2281" i="35"/>
  <c r="E2282" i="35"/>
  <c r="E2283" i="35"/>
  <c r="E2284" i="35"/>
  <c r="E2285" i="35"/>
  <c r="E2286" i="35"/>
  <c r="E2287" i="35"/>
  <c r="E2288" i="35"/>
  <c r="E2289" i="35"/>
  <c r="E2290" i="35"/>
  <c r="E2291" i="35"/>
  <c r="E2292" i="35"/>
  <c r="E2293" i="35"/>
  <c r="E2294" i="35"/>
  <c r="E2295" i="35"/>
  <c r="E2296" i="35"/>
  <c r="E2297" i="35"/>
  <c r="E2298" i="35"/>
  <c r="E2299" i="35"/>
  <c r="E2300" i="35"/>
  <c r="E2301" i="35"/>
  <c r="E2302" i="35"/>
  <c r="E2303" i="35"/>
  <c r="E2304" i="35"/>
  <c r="E2305" i="35"/>
  <c r="E2306" i="35"/>
  <c r="E2307" i="35"/>
  <c r="E2308" i="35"/>
  <c r="E2309" i="35"/>
  <c r="E2310" i="35"/>
  <c r="E2311" i="35"/>
  <c r="E2312" i="35"/>
  <c r="E2313" i="35"/>
  <c r="E2314" i="35"/>
  <c r="E2315" i="35"/>
  <c r="E2316" i="35"/>
  <c r="E2317" i="35"/>
  <c r="E2318" i="35"/>
  <c r="E2319" i="35"/>
  <c r="E2320" i="35"/>
  <c r="E2321" i="35"/>
  <c r="E2322" i="35"/>
  <c r="E2323" i="35"/>
  <c r="E2324" i="35"/>
  <c r="E2325" i="35"/>
  <c r="E2326" i="35"/>
  <c r="E2327" i="35"/>
  <c r="E2328" i="35"/>
  <c r="E2329" i="35"/>
  <c r="E2330" i="35"/>
  <c r="E2331" i="35"/>
  <c r="E2332" i="35"/>
  <c r="E2333" i="35"/>
  <c r="E2334" i="35"/>
  <c r="E2335" i="35"/>
  <c r="E2336" i="35"/>
  <c r="E2337" i="35"/>
  <c r="E2338" i="35"/>
  <c r="E2339" i="35"/>
  <c r="E2340" i="35"/>
  <c r="E2341" i="35"/>
  <c r="E2342" i="35"/>
  <c r="E2343" i="35"/>
  <c r="E2344" i="35"/>
  <c r="E2345" i="35"/>
  <c r="E2346" i="35"/>
  <c r="E2347" i="35"/>
  <c r="E2348" i="35"/>
  <c r="E2349" i="35"/>
  <c r="E2350" i="35"/>
  <c r="E2351" i="35"/>
  <c r="E2352" i="35"/>
  <c r="E2353" i="35"/>
  <c r="E2354" i="35"/>
  <c r="E2355" i="35"/>
  <c r="E2356" i="35"/>
  <c r="E2357" i="35"/>
  <c r="E2358" i="35"/>
  <c r="E2359" i="35"/>
  <c r="E2360" i="35"/>
  <c r="E2361" i="35"/>
  <c r="E2362" i="35"/>
  <c r="E2363" i="35"/>
  <c r="E2364" i="35"/>
  <c r="E2365" i="35"/>
  <c r="E2366" i="35"/>
  <c r="E2367" i="35"/>
  <c r="E2368" i="35"/>
  <c r="E2369" i="35"/>
  <c r="E2370" i="35"/>
  <c r="E2371" i="35"/>
  <c r="E2372" i="35"/>
  <c r="E2373" i="35"/>
  <c r="E2374" i="35"/>
  <c r="E2375" i="35"/>
  <c r="E2376" i="35"/>
  <c r="E2377" i="35"/>
  <c r="E2378" i="35"/>
  <c r="E2379" i="35"/>
  <c r="E2380" i="35"/>
  <c r="E2381" i="35"/>
  <c r="E2382" i="35"/>
  <c r="E2383" i="35"/>
  <c r="E2384" i="35"/>
  <c r="E2385" i="35"/>
  <c r="E2386" i="35"/>
  <c r="E2387" i="35"/>
  <c r="E2388" i="35"/>
  <c r="E2389" i="35"/>
  <c r="E2390" i="35"/>
  <c r="E2391" i="35"/>
  <c r="E2392" i="35"/>
  <c r="E2393" i="35"/>
  <c r="E2394" i="35"/>
  <c r="E2395" i="35"/>
  <c r="E2396" i="35"/>
  <c r="E2397" i="35"/>
  <c r="E2398" i="35"/>
  <c r="E2399" i="35"/>
  <c r="E2400" i="35"/>
  <c r="E2401" i="35"/>
  <c r="E2402" i="35"/>
  <c r="E2403" i="35"/>
  <c r="E2404" i="35"/>
  <c r="E2405" i="35"/>
  <c r="E2406" i="35"/>
  <c r="E2407" i="35"/>
  <c r="E2408" i="35"/>
  <c r="E2409" i="35"/>
  <c r="E2410" i="35"/>
  <c r="E2411" i="35"/>
  <c r="E2412" i="35"/>
  <c r="E2413" i="35"/>
  <c r="E2414" i="35"/>
  <c r="E2415" i="35"/>
  <c r="E2416" i="35"/>
  <c r="E2417" i="35"/>
  <c r="E2418" i="35"/>
  <c r="E2419" i="35"/>
  <c r="E2420" i="35"/>
  <c r="E2421" i="35"/>
  <c r="E2422" i="35"/>
  <c r="E2423" i="35"/>
  <c r="E2424" i="35"/>
  <c r="E2425" i="35"/>
  <c r="E2426" i="35"/>
  <c r="E2427" i="35"/>
  <c r="E2428" i="35"/>
  <c r="E2429" i="35"/>
  <c r="E2430" i="35"/>
  <c r="E2431" i="35"/>
  <c r="E2432" i="35"/>
  <c r="E2433" i="35"/>
  <c r="E2434" i="35"/>
  <c r="E2435" i="35"/>
  <c r="E2436" i="35"/>
  <c r="E2437" i="35"/>
  <c r="E2438" i="35"/>
  <c r="E2439" i="35"/>
  <c r="E2440" i="35"/>
  <c r="E2441" i="35"/>
  <c r="E2442" i="35"/>
  <c r="E2443" i="35"/>
  <c r="E2444" i="35"/>
  <c r="E2445" i="35"/>
  <c r="E2446" i="35"/>
  <c r="E2447" i="35"/>
  <c r="E2448" i="35"/>
  <c r="E2449" i="35"/>
  <c r="E2450" i="35"/>
  <c r="E2451" i="35"/>
  <c r="E2452" i="35"/>
  <c r="E2453" i="35"/>
  <c r="E2454" i="35"/>
  <c r="E2455" i="35"/>
  <c r="E2456" i="35"/>
  <c r="E2457" i="35"/>
  <c r="E2458" i="35"/>
  <c r="E2459" i="35"/>
  <c r="E2460" i="35"/>
  <c r="E2461" i="35"/>
  <c r="E8096" i="35"/>
  <c r="E8097" i="35"/>
  <c r="E8098" i="35"/>
  <c r="E8099" i="35"/>
  <c r="E8100" i="35"/>
  <c r="E8101" i="35"/>
  <c r="E8102" i="35"/>
  <c r="E8103" i="35"/>
  <c r="E8104" i="35"/>
  <c r="E8105" i="35"/>
  <c r="E8106" i="35"/>
  <c r="E8107" i="35"/>
  <c r="E8108" i="35"/>
  <c r="E8109" i="35"/>
  <c r="E8110" i="35"/>
  <c r="E8111" i="35"/>
  <c r="E8112" i="35"/>
  <c r="E8113" i="35"/>
  <c r="E8114" i="35"/>
  <c r="E8115" i="35"/>
  <c r="E8116" i="35"/>
  <c r="E8117" i="35"/>
  <c r="E8118" i="35"/>
  <c r="E8119" i="35"/>
  <c r="E8120" i="35"/>
  <c r="E8121" i="35"/>
  <c r="E8122" i="35"/>
  <c r="E8123" i="35"/>
  <c r="E8124" i="35"/>
  <c r="E8125" i="35"/>
  <c r="E8126" i="35"/>
  <c r="E8127" i="35"/>
  <c r="E8128" i="35"/>
  <c r="E8129" i="35"/>
  <c r="E8130" i="35"/>
  <c r="E8131" i="35"/>
  <c r="E8132" i="35"/>
  <c r="E8133" i="35"/>
  <c r="E8134" i="35"/>
  <c r="E8135" i="35"/>
  <c r="E8136" i="35"/>
  <c r="E8137" i="35"/>
  <c r="E8138" i="35"/>
  <c r="E8139" i="35"/>
  <c r="E8140" i="35"/>
  <c r="E8141" i="35"/>
  <c r="E8142" i="35"/>
  <c r="E8143" i="35"/>
  <c r="E8144" i="35"/>
  <c r="E8145" i="35"/>
  <c r="E8146" i="35"/>
  <c r="E8147" i="35"/>
  <c r="E8148" i="35"/>
  <c r="E8149" i="35"/>
  <c r="E8150" i="35"/>
  <c r="E8151" i="35"/>
  <c r="E8152" i="35"/>
  <c r="E8153" i="35"/>
  <c r="E8154" i="35"/>
  <c r="E8155" i="35"/>
  <c r="E8156" i="35"/>
  <c r="E8157" i="35"/>
  <c r="E8158" i="35"/>
  <c r="E8159" i="35"/>
  <c r="E8160" i="35"/>
  <c r="E8161" i="35"/>
  <c r="E8162" i="35"/>
  <c r="E8163" i="35"/>
  <c r="E8164" i="35"/>
  <c r="E8165" i="35"/>
  <c r="E8166" i="35"/>
  <c r="E8167" i="35"/>
  <c r="E8168" i="35"/>
  <c r="E8169" i="35"/>
  <c r="E8170" i="35"/>
  <c r="E8171" i="35"/>
  <c r="E8172" i="35"/>
  <c r="E8173" i="35"/>
  <c r="E8174" i="35"/>
  <c r="E8175" i="35"/>
  <c r="E8176" i="35"/>
  <c r="E8177" i="35"/>
  <c r="E8178" i="35"/>
  <c r="E8179" i="35"/>
  <c r="E8180" i="35"/>
  <c r="E8181" i="35"/>
  <c r="E8182" i="35"/>
  <c r="E8183" i="35"/>
  <c r="E8184" i="35"/>
  <c r="E8185" i="35"/>
  <c r="E8186" i="35"/>
  <c r="E8187" i="35"/>
  <c r="E8188" i="35"/>
  <c r="E8189" i="35"/>
  <c r="E8190" i="35"/>
  <c r="E8191" i="35"/>
  <c r="E8192" i="35"/>
  <c r="E8193" i="35"/>
  <c r="E8194" i="35"/>
  <c r="E8195" i="35"/>
  <c r="E8196" i="35"/>
  <c r="E8197" i="35"/>
  <c r="E8198" i="35"/>
  <c r="E8199" i="35"/>
  <c r="E8200" i="35"/>
  <c r="E8201" i="35"/>
  <c r="E8202" i="35"/>
  <c r="E8203" i="35"/>
  <c r="E8204" i="35"/>
  <c r="E8205" i="35"/>
  <c r="E8206" i="35"/>
  <c r="E8207" i="35"/>
  <c r="E8208" i="35"/>
  <c r="E8209" i="35"/>
  <c r="E8210" i="35"/>
  <c r="E8211" i="35"/>
  <c r="E8212" i="35"/>
  <c r="E8213" i="35"/>
  <c r="E8214" i="35"/>
  <c r="E8215" i="35"/>
  <c r="E8216" i="35"/>
  <c r="E8217" i="35"/>
  <c r="E8218" i="35"/>
  <c r="E8219" i="35"/>
  <c r="E8220" i="35"/>
  <c r="E8221" i="35"/>
  <c r="E8222" i="35"/>
  <c r="E8223" i="35"/>
  <c r="E8224" i="35"/>
  <c r="E8225" i="35"/>
  <c r="E8226" i="35"/>
  <c r="E8227" i="35"/>
  <c r="E8228" i="35"/>
  <c r="E8229" i="35"/>
  <c r="E8230" i="35"/>
  <c r="E8231" i="35"/>
  <c r="E8232" i="35"/>
  <c r="E8233" i="35"/>
  <c r="E8234" i="35"/>
  <c r="E8235" i="35"/>
  <c r="E8236" i="35"/>
  <c r="E8237" i="35"/>
  <c r="E8238" i="35"/>
  <c r="E8239" i="35"/>
  <c r="E8240" i="35"/>
  <c r="E8241" i="35"/>
  <c r="E8242" i="35"/>
  <c r="E8243" i="35"/>
  <c r="E8244" i="35"/>
  <c r="E8245" i="35"/>
  <c r="E8246" i="35"/>
  <c r="E8247" i="35"/>
  <c r="E8248" i="35"/>
  <c r="E8249" i="35"/>
  <c r="E8250" i="35"/>
  <c r="E8251" i="35"/>
  <c r="E8252" i="35"/>
  <c r="E8253" i="35"/>
  <c r="E8254" i="35"/>
  <c r="E8255" i="35"/>
  <c r="E8256" i="35"/>
  <c r="E8257" i="35"/>
  <c r="E8258" i="35"/>
  <c r="E8259" i="35"/>
  <c r="E8260" i="35"/>
  <c r="E8261" i="35"/>
  <c r="E8262" i="35"/>
  <c r="E8263" i="35"/>
  <c r="E8264" i="35"/>
  <c r="E8265" i="35"/>
  <c r="E8266" i="35"/>
  <c r="E8267" i="35"/>
  <c r="E8268" i="35"/>
  <c r="E8269" i="35"/>
  <c r="E8270" i="35"/>
  <c r="E8271" i="35"/>
  <c r="E8272" i="35"/>
  <c r="E8273" i="35"/>
  <c r="E8274" i="35"/>
  <c r="E8275" i="35"/>
  <c r="E8276" i="35"/>
  <c r="E8277" i="35"/>
  <c r="E8278" i="35"/>
  <c r="E8279" i="35"/>
  <c r="E8280" i="35"/>
  <c r="E8281" i="35"/>
  <c r="E8282" i="35"/>
  <c r="E8283" i="35"/>
  <c r="E8284" i="35"/>
  <c r="E8285" i="35"/>
  <c r="E8286" i="35"/>
  <c r="E8287" i="35"/>
  <c r="E8288" i="35"/>
  <c r="E8289" i="35"/>
  <c r="E8290" i="35"/>
  <c r="E8291" i="35"/>
  <c r="E8292" i="35"/>
  <c r="E8293" i="35"/>
  <c r="E8294" i="35"/>
  <c r="E8295" i="35"/>
  <c r="E8296" i="35"/>
  <c r="E8297" i="35"/>
  <c r="E8298" i="35"/>
  <c r="E8299" i="35"/>
  <c r="E8300" i="35"/>
  <c r="E8301" i="35"/>
  <c r="E8302" i="35"/>
  <c r="E8303" i="35"/>
  <c r="E8304" i="35"/>
  <c r="E8305" i="35"/>
  <c r="E8306" i="35"/>
  <c r="E8307" i="35"/>
  <c r="E8308" i="35"/>
  <c r="E8309" i="35"/>
  <c r="E8310" i="35"/>
  <c r="E8311" i="35"/>
  <c r="E8312" i="35"/>
  <c r="E8313" i="35"/>
  <c r="E8314" i="35"/>
  <c r="E8315" i="35"/>
  <c r="E8316" i="35"/>
  <c r="E8317" i="35"/>
  <c r="E8318" i="35"/>
  <c r="E8319" i="35"/>
  <c r="E8320" i="35"/>
  <c r="E8321" i="35"/>
  <c r="E8322" i="35"/>
  <c r="E8323" i="35"/>
  <c r="E8324" i="35"/>
  <c r="E8325" i="35"/>
  <c r="E8326" i="35"/>
  <c r="E8327" i="35"/>
  <c r="E8328" i="35"/>
  <c r="E8329" i="35"/>
  <c r="E8330" i="35"/>
  <c r="E8331" i="35"/>
  <c r="E8332" i="35"/>
  <c r="E8333" i="35"/>
  <c r="E8334" i="35"/>
  <c r="E8335" i="35"/>
  <c r="E8336" i="35"/>
  <c r="E8337" i="35"/>
  <c r="E8338" i="35"/>
  <c r="E8339" i="35"/>
  <c r="E8340" i="35"/>
  <c r="E8341" i="35"/>
  <c r="E8342" i="35"/>
  <c r="E8343" i="35"/>
  <c r="E8344" i="35"/>
  <c r="E8345" i="35"/>
  <c r="E8346" i="35"/>
  <c r="E8347" i="35"/>
  <c r="E8348" i="35"/>
  <c r="E8349" i="35"/>
  <c r="E8350" i="35"/>
  <c r="E8351" i="35"/>
  <c r="E8352" i="35"/>
  <c r="E8353" i="35"/>
  <c r="E8354" i="35"/>
  <c r="E8355" i="35"/>
  <c r="E8356" i="35"/>
  <c r="E8357" i="35"/>
  <c r="E8358" i="35"/>
  <c r="E8359" i="35"/>
  <c r="E8360" i="35"/>
  <c r="E8361" i="35"/>
  <c r="E8362" i="35"/>
  <c r="E8363" i="35"/>
  <c r="E8364" i="35"/>
  <c r="E8365" i="35"/>
  <c r="E8366" i="35"/>
  <c r="E8367" i="35"/>
  <c r="E8368" i="35"/>
  <c r="E8369" i="35"/>
  <c r="E8370" i="35"/>
  <c r="E8371" i="35"/>
  <c r="E8372" i="35"/>
  <c r="E8373" i="35"/>
  <c r="E8374" i="35"/>
  <c r="E8375" i="35"/>
  <c r="E8376" i="35"/>
  <c r="E8377" i="35"/>
  <c r="E8378" i="35"/>
  <c r="E8379" i="35"/>
  <c r="E8380" i="35"/>
  <c r="E8381" i="35"/>
  <c r="E8382" i="35"/>
  <c r="E8383" i="35"/>
  <c r="E8384" i="35"/>
  <c r="E8385" i="35"/>
  <c r="E8386" i="35"/>
  <c r="E8387" i="35"/>
  <c r="E8388" i="35"/>
  <c r="E8389" i="35"/>
  <c r="E8390" i="35"/>
  <c r="E8391" i="35"/>
  <c r="E8392" i="35"/>
  <c r="E8393" i="35"/>
  <c r="E8394" i="35"/>
  <c r="E8395" i="35"/>
  <c r="E8396" i="35"/>
  <c r="E8397" i="35"/>
  <c r="E8398" i="35"/>
  <c r="E8399" i="35"/>
  <c r="E8400" i="35"/>
  <c r="E8401" i="35"/>
  <c r="E8402" i="35"/>
  <c r="E8403" i="35"/>
  <c r="E8404" i="35"/>
  <c r="E8405" i="35"/>
  <c r="E8406" i="35"/>
  <c r="E8407" i="35"/>
  <c r="E8408" i="35"/>
  <c r="E8409" i="35"/>
  <c r="E8410" i="35"/>
  <c r="E8411" i="35"/>
  <c r="E8412" i="35"/>
  <c r="E8413" i="35"/>
  <c r="E8414" i="35"/>
  <c r="E8415" i="35"/>
  <c r="E8416" i="35"/>
  <c r="E8417" i="35"/>
  <c r="E8418" i="35"/>
  <c r="E8419" i="35"/>
  <c r="E8420" i="35"/>
  <c r="E8421" i="35"/>
  <c r="E8422" i="35"/>
  <c r="E8423" i="35"/>
  <c r="E8424" i="35"/>
  <c r="E8425" i="35"/>
  <c r="E8426" i="35"/>
  <c r="E8427" i="35"/>
  <c r="E8428" i="35"/>
  <c r="E8429" i="35"/>
  <c r="E8430" i="35"/>
  <c r="E8431" i="35"/>
  <c r="E8432" i="35"/>
  <c r="E8433" i="35"/>
  <c r="E8434" i="35"/>
  <c r="E8435" i="35"/>
  <c r="E8436" i="35"/>
  <c r="E8437" i="35"/>
  <c r="E8438" i="35"/>
  <c r="E8439" i="35"/>
  <c r="E8440" i="35"/>
  <c r="E8441" i="35"/>
  <c r="E8442" i="35"/>
  <c r="E8443" i="35"/>
  <c r="E8444" i="35"/>
  <c r="E8445" i="35"/>
  <c r="E8446" i="35"/>
  <c r="E8447" i="35"/>
  <c r="E8448" i="35"/>
  <c r="E8449" i="35"/>
  <c r="E8450" i="35"/>
  <c r="E8451" i="35"/>
  <c r="E8452" i="35"/>
  <c r="E8453" i="35"/>
  <c r="E8454" i="35"/>
  <c r="E8455" i="35"/>
  <c r="E8456" i="35"/>
  <c r="E8457" i="35"/>
  <c r="E8458" i="35"/>
  <c r="E8459" i="35"/>
  <c r="E8460" i="35"/>
  <c r="E8461" i="35"/>
  <c r="E8462" i="35"/>
  <c r="E8463" i="35"/>
  <c r="E8464" i="35"/>
  <c r="E8465" i="35"/>
  <c r="E8466" i="35"/>
  <c r="E8467" i="35"/>
  <c r="E8468" i="35"/>
  <c r="E8469" i="35"/>
  <c r="E8470" i="35"/>
  <c r="E8471" i="35"/>
  <c r="E8472" i="35"/>
  <c r="E8473" i="35"/>
  <c r="E8474" i="35"/>
  <c r="E8475" i="35"/>
  <c r="E8476" i="35"/>
  <c r="E8477" i="35"/>
  <c r="E8478" i="35"/>
  <c r="E8479" i="35"/>
  <c r="E8480" i="35"/>
  <c r="E8481" i="35"/>
  <c r="E8482" i="35"/>
  <c r="E8483" i="35"/>
  <c r="E8484" i="35"/>
  <c r="E8485" i="35"/>
  <c r="E8486" i="35"/>
  <c r="E8487" i="35"/>
  <c r="E8488" i="35"/>
  <c r="E8489" i="35"/>
  <c r="E8490" i="35"/>
  <c r="E8491" i="35"/>
  <c r="E8492" i="35"/>
  <c r="E8493" i="35"/>
  <c r="E8494" i="35"/>
  <c r="E8495" i="35"/>
  <c r="E8496" i="35"/>
  <c r="E8497" i="35"/>
  <c r="E8498" i="35"/>
  <c r="E8499" i="35"/>
  <c r="E8500" i="35"/>
  <c r="E8501" i="35"/>
  <c r="E8502" i="35"/>
  <c r="E8503" i="35"/>
  <c r="E8504" i="35"/>
  <c r="E8505" i="35"/>
  <c r="E8506" i="35"/>
  <c r="E8507" i="35"/>
  <c r="E8508" i="35"/>
  <c r="E8509" i="35"/>
  <c r="E8510" i="35"/>
  <c r="E8511" i="35"/>
  <c r="E8512" i="35"/>
  <c r="E8513" i="35"/>
  <c r="E8514" i="35"/>
  <c r="E8515" i="35"/>
  <c r="E8516" i="35"/>
  <c r="E8517" i="35"/>
  <c r="E8518" i="35"/>
  <c r="E8519" i="35"/>
  <c r="E8520" i="35"/>
  <c r="E8521" i="35"/>
  <c r="E8522" i="35"/>
  <c r="E8523" i="35"/>
  <c r="E8524" i="35"/>
  <c r="E8525" i="35"/>
  <c r="E8526" i="35"/>
  <c r="E8527" i="35"/>
  <c r="E8528" i="35"/>
  <c r="E8529" i="35"/>
  <c r="E8530" i="35"/>
  <c r="E8531" i="35"/>
  <c r="E8532" i="35"/>
  <c r="E8533" i="35"/>
  <c r="E8534" i="35"/>
  <c r="E8535" i="35"/>
  <c r="E8536" i="35"/>
  <c r="E8537" i="35"/>
  <c r="E8538" i="35"/>
  <c r="E8539" i="35"/>
  <c r="E8540" i="35"/>
  <c r="E8541" i="35"/>
  <c r="E8542" i="35"/>
  <c r="E8543" i="35"/>
  <c r="E8544" i="35"/>
  <c r="E8545" i="35"/>
  <c r="E8546" i="35"/>
  <c r="E8547" i="35"/>
  <c r="E8548" i="35"/>
  <c r="E8549" i="35"/>
  <c r="E8550" i="35"/>
  <c r="E8551" i="35"/>
  <c r="E8552" i="35"/>
  <c r="E8553" i="35"/>
  <c r="E8554" i="35"/>
  <c r="E8555" i="35"/>
  <c r="E8556" i="35"/>
  <c r="E8557" i="35"/>
  <c r="E8558" i="35"/>
  <c r="E8559" i="35"/>
  <c r="E8560" i="35"/>
  <c r="E8561" i="35"/>
  <c r="E8562" i="35"/>
  <c r="E8563" i="35"/>
  <c r="E8564" i="35"/>
  <c r="E8565" i="35"/>
  <c r="E8566" i="35"/>
  <c r="E8567" i="35"/>
  <c r="E8568" i="35"/>
  <c r="E8569" i="35"/>
  <c r="E8570" i="35"/>
  <c r="E8571" i="35"/>
  <c r="E8572" i="35"/>
  <c r="E8573" i="35"/>
  <c r="E8574" i="35"/>
  <c r="E8575" i="35"/>
  <c r="E8576" i="35"/>
  <c r="E8577" i="35"/>
  <c r="E8578" i="35"/>
  <c r="E8579" i="35"/>
  <c r="E8580" i="35"/>
  <c r="E8581" i="35"/>
  <c r="E8582" i="35"/>
  <c r="E8583" i="35"/>
  <c r="E8584" i="35"/>
  <c r="E8585" i="35"/>
  <c r="E8586" i="35"/>
  <c r="E8587" i="35"/>
  <c r="E8588" i="35"/>
  <c r="E8589" i="35"/>
  <c r="E8590" i="35"/>
  <c r="E8591" i="35"/>
  <c r="E8592" i="35"/>
  <c r="E8593" i="35"/>
  <c r="E8594" i="35"/>
  <c r="E8595" i="35"/>
  <c r="E8596" i="35"/>
  <c r="E8597" i="35"/>
  <c r="E8598" i="35"/>
  <c r="E8599" i="35"/>
  <c r="E8600" i="35"/>
  <c r="E8601" i="35"/>
  <c r="E8602" i="35"/>
  <c r="E8603" i="35"/>
  <c r="E8604" i="35"/>
  <c r="E8605" i="35"/>
  <c r="E8606" i="35"/>
  <c r="E8607" i="35"/>
  <c r="E8608" i="35"/>
  <c r="E8609" i="35"/>
  <c r="E8610" i="35"/>
  <c r="E8611" i="35"/>
  <c r="E8612" i="35"/>
  <c r="E8613" i="35"/>
  <c r="E8614" i="35"/>
  <c r="E8615" i="35"/>
  <c r="E8616" i="35"/>
  <c r="E8617" i="35"/>
  <c r="E8618" i="35"/>
  <c r="E8619" i="35"/>
  <c r="E8620" i="35"/>
  <c r="E8621" i="35"/>
  <c r="E8622" i="35"/>
  <c r="E8623" i="35"/>
  <c r="E8624" i="35"/>
  <c r="E8625" i="35"/>
  <c r="E8626" i="35"/>
  <c r="E8627" i="35"/>
  <c r="E8628" i="35"/>
  <c r="E8629" i="35"/>
  <c r="E8630" i="35"/>
  <c r="E8631" i="35"/>
  <c r="E8632" i="35"/>
  <c r="E8633" i="35"/>
  <c r="E8634" i="35"/>
  <c r="E8635" i="35"/>
  <c r="E8636" i="35"/>
  <c r="E8637" i="35"/>
  <c r="E8638" i="35"/>
  <c r="E8639" i="35"/>
  <c r="E8640" i="35"/>
  <c r="E8641" i="35"/>
  <c r="E8642" i="35"/>
  <c r="E8643" i="35"/>
  <c r="E8644" i="35"/>
  <c r="E8645" i="35"/>
  <c r="E8646" i="35"/>
  <c r="E8647" i="35"/>
  <c r="E8648" i="35"/>
  <c r="E8649" i="35"/>
  <c r="E8650" i="35"/>
  <c r="E8651" i="35"/>
  <c r="E8652" i="35"/>
  <c r="E8653" i="35"/>
  <c r="E8654" i="35"/>
  <c r="E8655" i="35"/>
  <c r="E8656" i="35"/>
  <c r="E8657" i="35"/>
  <c r="E8658" i="35"/>
  <c r="E8659" i="35"/>
  <c r="E8660" i="35"/>
  <c r="E8661" i="35"/>
  <c r="E8662" i="35"/>
  <c r="E8663" i="35"/>
  <c r="E8664" i="35"/>
  <c r="E8665" i="35"/>
  <c r="E8666" i="35"/>
  <c r="E8667" i="35"/>
  <c r="E8668" i="35"/>
  <c r="E8669" i="35"/>
  <c r="E8670" i="35"/>
  <c r="E8671" i="35"/>
  <c r="E8672" i="35"/>
  <c r="E8673" i="35"/>
  <c r="E8674" i="35"/>
  <c r="E8675" i="35"/>
  <c r="E8676" i="35"/>
  <c r="E8677" i="35"/>
  <c r="E8678" i="35"/>
  <c r="E8679" i="35"/>
  <c r="E8680" i="35"/>
  <c r="E8681" i="35"/>
  <c r="E8682" i="35"/>
  <c r="E8683" i="35"/>
  <c r="E8684" i="35"/>
  <c r="E8685" i="35"/>
  <c r="E8686" i="35"/>
  <c r="E8687" i="35"/>
  <c r="E8688" i="35"/>
  <c r="E8689" i="35"/>
  <c r="E8690" i="35"/>
  <c r="E8691" i="35"/>
  <c r="E8692" i="35"/>
  <c r="E8693" i="35"/>
  <c r="E8694" i="35"/>
  <c r="E8695" i="35"/>
  <c r="E8696" i="35"/>
  <c r="E8697" i="35"/>
  <c r="E8698" i="35"/>
  <c r="E8699" i="35"/>
  <c r="E8700" i="35"/>
  <c r="E8701" i="35"/>
  <c r="E8702" i="35"/>
  <c r="E8703" i="35"/>
  <c r="E8704" i="35"/>
  <c r="E8705" i="35"/>
  <c r="E8706" i="35"/>
  <c r="E8707" i="35"/>
  <c r="E8708" i="35"/>
  <c r="E8709" i="35"/>
  <c r="E8710" i="35"/>
  <c r="E8711" i="35"/>
  <c r="E8712" i="35"/>
  <c r="E8713" i="35"/>
  <c r="E8714" i="35"/>
  <c r="E8715" i="35"/>
  <c r="E8716" i="35"/>
  <c r="E8717" i="35"/>
  <c r="E8718" i="35"/>
  <c r="E8719" i="35"/>
  <c r="E8720" i="35"/>
  <c r="E8721" i="35"/>
  <c r="E8722" i="35"/>
  <c r="E8723" i="35"/>
  <c r="E8724" i="35"/>
  <c r="E8725" i="35"/>
  <c r="E8726" i="35"/>
  <c r="E8727" i="35"/>
  <c r="E8728" i="35"/>
  <c r="E8729" i="35"/>
  <c r="E8730" i="35"/>
  <c r="E8731" i="35"/>
  <c r="E8732" i="35"/>
  <c r="E8733" i="35"/>
  <c r="E8734" i="35"/>
  <c r="E8735" i="35"/>
  <c r="E8736" i="35"/>
  <c r="E8737" i="35"/>
  <c r="E8738" i="35"/>
  <c r="E8739" i="35"/>
  <c r="E8740" i="35"/>
  <c r="E8741" i="35"/>
  <c r="E8742" i="35"/>
  <c r="E8743" i="35"/>
  <c r="E8744" i="35"/>
  <c r="E8745" i="35"/>
  <c r="E8746" i="35"/>
  <c r="E8747" i="35"/>
  <c r="E8748" i="35"/>
  <c r="E8749" i="35"/>
  <c r="E8750" i="35"/>
  <c r="E8751" i="35"/>
  <c r="E8752" i="35"/>
  <c r="E8753" i="35"/>
  <c r="E8754" i="35"/>
  <c r="E8755" i="35"/>
  <c r="E8756" i="35"/>
  <c r="E8757" i="35"/>
  <c r="E8758" i="35"/>
  <c r="E8759" i="35"/>
  <c r="E8760" i="35"/>
  <c r="E8761" i="35"/>
  <c r="E8762" i="35"/>
  <c r="E8763" i="35"/>
  <c r="E8764" i="35"/>
  <c r="E8765" i="35"/>
  <c r="E8766" i="35"/>
  <c r="E8767" i="35"/>
  <c r="E8768" i="35"/>
  <c r="E8769" i="35"/>
  <c r="E8770" i="35"/>
  <c r="E8771" i="35"/>
  <c r="E8772" i="35"/>
  <c r="E8773" i="35"/>
  <c r="E8774" i="35"/>
  <c r="E8775" i="35"/>
  <c r="E8776" i="35"/>
  <c r="E8777" i="35"/>
  <c r="E8778" i="35"/>
  <c r="E8779" i="35"/>
  <c r="E8780" i="35"/>
  <c r="E8781" i="35"/>
  <c r="E8782" i="35"/>
  <c r="E8783" i="35"/>
  <c r="E8784" i="35"/>
  <c r="E8785" i="35"/>
  <c r="E8786" i="35"/>
  <c r="E8787" i="35"/>
  <c r="E8788" i="35"/>
  <c r="E8789" i="35"/>
  <c r="E8790" i="35"/>
  <c r="E8791" i="35"/>
  <c r="E8792" i="35"/>
  <c r="E8793" i="35"/>
  <c r="E8794" i="35"/>
  <c r="E8795" i="35"/>
  <c r="E8796" i="35"/>
  <c r="E8797" i="35"/>
  <c r="E8798" i="35"/>
  <c r="E8799" i="35"/>
  <c r="E8800" i="35"/>
  <c r="E8801" i="35"/>
  <c r="E8802" i="35"/>
  <c r="E8803" i="35"/>
  <c r="E8804" i="35"/>
  <c r="E8805" i="35"/>
  <c r="E8806" i="35"/>
  <c r="E8807" i="35"/>
  <c r="E8808" i="35"/>
  <c r="E8809" i="35"/>
  <c r="E8810" i="35"/>
  <c r="E8811" i="35"/>
  <c r="E8812" i="35"/>
  <c r="E8813" i="35"/>
  <c r="E8814" i="35"/>
  <c r="E8815" i="35"/>
  <c r="E8816" i="35"/>
  <c r="E8817" i="35"/>
  <c r="E8818" i="35"/>
  <c r="E8819" i="35"/>
  <c r="E8820" i="35"/>
  <c r="E8821" i="35"/>
  <c r="E8822" i="35"/>
  <c r="E8823" i="35"/>
  <c r="E8824" i="35"/>
  <c r="E8825" i="35"/>
  <c r="E8826" i="35"/>
  <c r="E8827" i="35"/>
  <c r="E8828" i="35"/>
  <c r="E8829" i="35"/>
  <c r="E8830" i="35"/>
  <c r="E8831" i="35"/>
  <c r="E8832" i="35"/>
  <c r="E8833" i="35"/>
  <c r="E8834" i="35"/>
  <c r="E8835" i="35"/>
  <c r="E8836" i="35"/>
  <c r="E8837" i="35"/>
  <c r="E8838" i="35"/>
  <c r="E8839" i="35"/>
  <c r="E8840" i="35"/>
  <c r="E8841" i="35"/>
  <c r="E8842" i="35"/>
  <c r="E8843" i="35"/>
  <c r="E8844" i="35"/>
  <c r="E8845" i="35"/>
  <c r="E8846" i="35"/>
  <c r="E8847" i="35"/>
  <c r="E8848" i="35"/>
  <c r="E8849" i="35"/>
  <c r="E8850" i="35"/>
  <c r="E8851" i="35"/>
  <c r="E8852" i="35"/>
  <c r="E8853" i="35"/>
  <c r="E8854" i="35"/>
  <c r="E8855" i="35"/>
  <c r="E8856" i="35"/>
  <c r="E8857" i="35"/>
  <c r="E8858" i="35"/>
  <c r="E8859" i="35"/>
  <c r="E8860" i="35"/>
  <c r="E8861" i="35"/>
  <c r="E8862" i="35"/>
  <c r="E8863" i="35"/>
  <c r="E8864" i="35"/>
  <c r="E8865" i="35"/>
  <c r="E8866" i="35"/>
  <c r="E8867" i="35"/>
  <c r="E8868" i="35"/>
  <c r="E8869" i="35"/>
  <c r="E8870" i="35"/>
  <c r="E8871" i="35"/>
  <c r="E8872" i="35"/>
  <c r="E8873" i="35"/>
  <c r="E8874" i="35"/>
  <c r="E8875" i="35"/>
  <c r="E8876" i="35"/>
  <c r="E8877" i="35"/>
  <c r="E8878" i="35"/>
  <c r="E8879" i="35"/>
  <c r="E8880" i="35"/>
  <c r="E8881" i="35"/>
  <c r="E8882" i="35"/>
  <c r="E8883" i="35"/>
  <c r="E8884" i="35"/>
  <c r="E8885" i="35"/>
  <c r="E8886" i="35"/>
  <c r="E8887" i="35"/>
  <c r="E8888" i="35"/>
  <c r="E8889" i="35"/>
  <c r="E8890" i="35"/>
  <c r="E8891" i="35"/>
  <c r="E8892" i="35"/>
  <c r="E8893" i="35"/>
  <c r="E8894" i="35"/>
  <c r="E8895" i="35"/>
  <c r="E8896" i="35"/>
  <c r="E8897" i="35"/>
  <c r="E8898" i="35"/>
  <c r="E8899" i="35"/>
  <c r="E8900" i="35"/>
  <c r="E8901" i="35"/>
  <c r="E8902" i="35"/>
  <c r="E8903" i="35"/>
  <c r="E8904" i="35"/>
  <c r="E8905" i="35"/>
  <c r="E8906" i="35"/>
  <c r="E8907" i="35"/>
  <c r="E8908" i="35"/>
  <c r="E8909" i="35"/>
  <c r="E8910" i="35"/>
  <c r="E8911" i="35"/>
  <c r="E8912" i="35"/>
  <c r="E8913" i="35"/>
  <c r="E8914" i="35"/>
  <c r="E8915" i="35"/>
  <c r="E8916" i="35"/>
  <c r="E8917" i="35"/>
  <c r="E8918" i="35"/>
  <c r="E8919" i="35"/>
  <c r="E8920" i="35"/>
  <c r="E8921" i="35"/>
  <c r="E8922" i="35"/>
  <c r="E8923" i="35"/>
  <c r="E8924" i="35"/>
  <c r="E8925" i="35"/>
  <c r="E8926" i="35"/>
  <c r="E8927" i="35"/>
  <c r="E8928" i="35"/>
  <c r="E8929" i="35"/>
  <c r="E8930" i="35"/>
  <c r="E8931" i="35"/>
  <c r="E8932" i="35"/>
  <c r="E8933" i="35"/>
  <c r="E8934" i="35"/>
  <c r="E8935" i="35"/>
  <c r="E8936" i="35"/>
  <c r="E8937" i="35"/>
  <c r="E8938" i="35"/>
  <c r="E8939" i="35"/>
  <c r="E8940" i="35"/>
  <c r="E8941" i="35"/>
  <c r="E8942" i="35"/>
  <c r="E8943" i="35"/>
  <c r="E8944" i="35"/>
  <c r="E8945" i="35"/>
  <c r="E8946" i="35"/>
  <c r="E8947" i="35"/>
  <c r="E8948" i="35"/>
  <c r="E8949" i="35"/>
  <c r="E8950" i="35"/>
  <c r="E8951" i="35"/>
  <c r="E8952" i="35"/>
  <c r="E8953" i="35"/>
  <c r="E8954" i="35"/>
  <c r="E8955" i="35"/>
  <c r="E8956" i="35"/>
  <c r="E8957" i="35"/>
  <c r="E8958" i="35"/>
  <c r="E8959" i="35"/>
  <c r="E8960" i="35"/>
  <c r="E8961" i="35"/>
  <c r="E8962" i="35"/>
  <c r="E8963" i="35"/>
  <c r="E8964" i="35"/>
  <c r="E8965" i="35"/>
  <c r="E8966" i="35"/>
  <c r="E8967" i="35"/>
  <c r="E8968" i="35"/>
  <c r="E8969" i="35"/>
  <c r="E8970" i="35"/>
  <c r="E8971" i="35"/>
  <c r="E8972" i="35"/>
  <c r="E8973" i="35"/>
  <c r="E8974" i="35"/>
  <c r="E8975" i="35"/>
  <c r="E8976" i="35"/>
  <c r="E8977" i="35"/>
  <c r="E8978" i="35"/>
  <c r="E8979" i="35"/>
  <c r="E8980" i="35"/>
  <c r="E8981" i="35"/>
  <c r="E8982" i="35"/>
  <c r="E8983" i="35"/>
  <c r="E8984" i="35"/>
  <c r="E8985" i="35"/>
  <c r="E8986" i="35"/>
  <c r="E8987" i="35"/>
  <c r="E8988" i="35"/>
  <c r="E8989" i="35"/>
  <c r="E8990" i="35"/>
  <c r="E8991" i="35"/>
  <c r="E8992" i="35"/>
  <c r="E8993" i="35"/>
  <c r="E8994" i="35"/>
  <c r="E8995" i="35"/>
  <c r="E8996" i="35"/>
  <c r="E8997" i="35"/>
  <c r="E8998" i="35"/>
  <c r="E8999" i="35"/>
  <c r="E9000" i="35"/>
  <c r="E9001" i="35"/>
  <c r="E9002" i="35"/>
  <c r="E9003" i="35"/>
  <c r="E9004" i="35"/>
  <c r="E9005" i="35"/>
  <c r="E9006" i="35"/>
  <c r="E9007" i="35"/>
  <c r="E9008" i="35"/>
  <c r="E9009" i="35"/>
  <c r="E9010" i="35"/>
  <c r="E9011" i="35"/>
  <c r="E9012" i="35"/>
  <c r="E9013" i="35"/>
  <c r="E9014" i="35"/>
  <c r="E9015" i="35"/>
  <c r="E9016" i="35"/>
  <c r="E9017" i="35"/>
  <c r="E9018" i="35"/>
  <c r="E9019" i="35"/>
  <c r="E9020" i="35"/>
  <c r="E9021" i="35"/>
  <c r="E9022" i="35"/>
  <c r="E9023" i="35"/>
  <c r="E9024" i="35"/>
  <c r="E9025" i="35"/>
  <c r="E9026" i="35"/>
  <c r="E9027" i="35"/>
  <c r="E9028" i="35"/>
  <c r="E9029" i="35"/>
  <c r="E9030" i="35"/>
  <c r="E9031" i="35"/>
  <c r="E9032" i="35"/>
  <c r="E9033" i="35"/>
  <c r="E9034" i="35"/>
  <c r="E9035" i="35"/>
  <c r="E9036" i="35"/>
  <c r="E9037" i="35"/>
  <c r="E9038" i="35"/>
  <c r="E9039" i="35"/>
  <c r="E9040" i="35"/>
  <c r="E9041" i="35"/>
  <c r="E9042" i="35"/>
  <c r="E9043" i="35"/>
  <c r="E9044" i="35"/>
  <c r="E9045" i="35"/>
  <c r="E9046" i="35"/>
  <c r="E9047" i="35"/>
  <c r="E9048" i="35"/>
  <c r="E9049" i="35"/>
  <c r="E9050" i="35"/>
  <c r="E9051" i="35"/>
  <c r="E9052" i="35"/>
  <c r="E9053" i="35"/>
  <c r="E9054" i="35"/>
  <c r="E9055" i="35"/>
  <c r="E9056" i="35"/>
  <c r="E9057" i="35"/>
  <c r="E9058" i="35"/>
  <c r="E9059" i="35"/>
  <c r="E9060" i="35"/>
  <c r="E9061" i="35"/>
  <c r="E9062" i="35"/>
  <c r="E9063" i="35"/>
  <c r="E9064" i="35"/>
  <c r="E9065" i="35"/>
  <c r="E9066" i="35"/>
  <c r="E9067" i="35"/>
  <c r="E9068" i="35"/>
  <c r="E9069" i="35"/>
  <c r="E9070" i="35"/>
  <c r="E9071" i="35"/>
  <c r="E9072" i="35"/>
  <c r="E9073" i="35"/>
  <c r="E9074" i="35"/>
  <c r="E9075" i="35"/>
  <c r="E9076" i="35"/>
  <c r="E9077" i="35"/>
  <c r="E9078" i="35"/>
  <c r="E9079" i="35"/>
  <c r="E9080" i="35"/>
  <c r="E9081" i="35"/>
  <c r="E9082" i="35"/>
  <c r="E9083" i="35"/>
  <c r="E9084" i="35"/>
  <c r="E9085" i="35"/>
  <c r="E9086" i="35"/>
  <c r="E9087" i="35"/>
  <c r="E9088" i="35"/>
  <c r="E9089" i="35"/>
  <c r="E9090" i="35"/>
  <c r="E9091" i="35"/>
  <c r="E9092" i="35"/>
  <c r="E9093" i="35"/>
  <c r="E9094" i="35"/>
  <c r="E9095" i="35"/>
  <c r="E9096" i="35"/>
  <c r="E9097" i="35"/>
  <c r="E9098" i="35"/>
  <c r="E9099" i="35"/>
  <c r="E9100" i="35"/>
  <c r="E9101" i="35"/>
  <c r="E9102" i="35"/>
  <c r="E9103" i="35"/>
  <c r="E9104" i="35"/>
  <c r="E9105" i="35"/>
  <c r="E9106" i="35"/>
  <c r="E9107" i="35"/>
  <c r="E9108" i="35"/>
  <c r="E9109" i="35"/>
  <c r="E9110" i="35"/>
  <c r="E9111" i="35"/>
  <c r="E9112" i="35"/>
  <c r="E9113" i="35"/>
  <c r="E9114" i="35"/>
  <c r="E9115" i="35"/>
  <c r="E9116" i="35"/>
  <c r="E9117" i="35"/>
  <c r="E9118" i="35"/>
  <c r="E9119" i="35"/>
  <c r="E9120" i="35"/>
  <c r="E9121" i="35"/>
  <c r="E9122" i="35"/>
  <c r="E9123" i="35"/>
  <c r="E9124" i="35"/>
  <c r="E9125" i="35"/>
  <c r="E9126" i="35"/>
  <c r="E9127" i="35"/>
  <c r="E9128" i="35"/>
  <c r="E9129" i="35"/>
  <c r="E9130" i="35"/>
  <c r="E9131" i="35"/>
  <c r="E9132" i="35"/>
  <c r="E9133" i="35"/>
  <c r="E9134" i="35"/>
  <c r="E9135" i="35"/>
  <c r="E9136" i="35"/>
  <c r="E9137" i="35"/>
  <c r="E9138" i="35"/>
  <c r="E9139" i="35"/>
  <c r="E9140" i="35"/>
  <c r="E9141" i="35"/>
  <c r="E9142" i="35"/>
  <c r="E9143" i="35"/>
  <c r="E9144" i="35"/>
  <c r="E9145" i="35"/>
  <c r="E9146" i="35"/>
  <c r="E9147" i="35"/>
  <c r="E9148" i="35"/>
  <c r="E9149" i="35"/>
  <c r="E9150" i="35"/>
  <c r="E9151" i="35"/>
  <c r="E9152" i="35"/>
  <c r="E9153" i="35"/>
  <c r="E9154" i="35"/>
  <c r="E9155" i="35"/>
  <c r="E9156" i="35"/>
  <c r="E9157" i="35"/>
  <c r="E9158" i="35"/>
  <c r="E9159" i="35"/>
  <c r="E9160" i="35"/>
  <c r="E9161" i="35"/>
  <c r="E9162" i="35"/>
  <c r="E9163" i="35"/>
  <c r="E9164" i="35"/>
  <c r="E9165" i="35"/>
  <c r="E9166" i="35"/>
  <c r="E9167" i="35"/>
  <c r="E9168" i="35"/>
  <c r="E9169" i="35"/>
  <c r="E9170" i="35"/>
  <c r="E9171" i="35"/>
  <c r="E9172" i="35"/>
  <c r="E9173" i="35"/>
  <c r="E9174" i="35"/>
  <c r="E9175" i="35"/>
  <c r="E9176" i="35"/>
  <c r="E9177" i="35"/>
  <c r="E9178" i="35"/>
  <c r="E9179" i="35"/>
  <c r="E9180" i="35"/>
  <c r="E9181" i="35"/>
  <c r="E9182" i="35"/>
  <c r="E9183" i="35"/>
  <c r="E9184" i="35"/>
  <c r="E9185" i="35"/>
  <c r="E9186" i="35"/>
  <c r="E9187" i="35"/>
  <c r="E9188" i="35"/>
  <c r="E9189" i="35"/>
  <c r="E9190" i="35"/>
  <c r="E9191" i="35"/>
  <c r="E9192" i="35"/>
  <c r="E9193" i="35"/>
  <c r="E9194" i="35"/>
  <c r="E9195" i="35"/>
  <c r="E9196" i="35"/>
  <c r="E9197" i="35"/>
  <c r="E9198" i="35"/>
  <c r="E9199" i="35"/>
  <c r="E9200" i="35"/>
  <c r="E9201" i="35"/>
  <c r="E9202" i="35"/>
  <c r="E9203" i="35"/>
  <c r="E9204" i="35"/>
  <c r="E9205" i="35"/>
  <c r="E9206" i="35"/>
  <c r="E9207" i="35"/>
  <c r="E9208" i="35"/>
  <c r="E9209" i="35"/>
  <c r="E9210" i="35"/>
  <c r="E9211" i="35"/>
  <c r="E9212" i="35"/>
  <c r="E9213" i="35"/>
  <c r="E9214" i="35"/>
  <c r="E9215" i="35"/>
  <c r="E9216" i="35"/>
  <c r="E9217" i="35"/>
  <c r="E9218" i="35"/>
  <c r="E9219" i="35"/>
  <c r="E9220" i="35"/>
  <c r="E9221" i="35"/>
  <c r="E9222" i="35"/>
  <c r="E9223" i="35"/>
  <c r="E9224" i="35"/>
  <c r="E9225" i="35"/>
  <c r="E9226" i="35"/>
  <c r="E9227" i="35"/>
  <c r="E9228" i="35"/>
  <c r="E9229" i="35"/>
  <c r="E9230" i="35"/>
  <c r="E9231" i="35"/>
  <c r="E9232" i="35"/>
  <c r="E9233" i="35"/>
  <c r="E9234" i="35"/>
  <c r="E9235" i="35"/>
  <c r="E9236" i="35"/>
  <c r="E9237" i="35"/>
  <c r="E9238" i="35"/>
  <c r="E9239" i="35"/>
  <c r="E9240" i="35"/>
  <c r="E9241" i="35"/>
  <c r="E9242" i="35"/>
  <c r="E9243" i="35"/>
  <c r="E9244" i="35"/>
  <c r="E9245" i="35"/>
  <c r="E9246" i="35"/>
  <c r="E9247" i="35"/>
  <c r="E9248" i="35"/>
  <c r="E9249" i="35"/>
  <c r="E9250" i="35"/>
  <c r="E9251" i="35"/>
  <c r="E9252" i="35"/>
  <c r="E9253" i="35"/>
  <c r="E9254" i="35"/>
  <c r="E9255" i="35"/>
  <c r="E9256" i="35"/>
  <c r="E9257" i="35"/>
  <c r="E9258" i="35"/>
  <c r="E9259" i="35"/>
  <c r="E9260" i="35"/>
  <c r="E9261" i="35"/>
  <c r="E9262" i="35"/>
  <c r="E9263" i="35"/>
  <c r="E9264" i="35"/>
  <c r="E9265" i="35"/>
  <c r="E9266" i="35"/>
  <c r="E9267" i="35"/>
  <c r="E9268" i="35"/>
  <c r="E9269" i="35"/>
  <c r="E9270" i="35"/>
  <c r="E9271" i="35"/>
  <c r="E9272" i="35"/>
  <c r="E9273" i="35"/>
  <c r="E9274" i="35"/>
  <c r="E9275" i="35"/>
  <c r="E9276" i="35"/>
  <c r="E9277" i="35"/>
  <c r="E9278" i="35"/>
  <c r="E9279" i="35"/>
  <c r="E9280" i="35"/>
  <c r="E9281" i="35"/>
  <c r="E9282" i="35"/>
  <c r="E9283" i="35"/>
  <c r="E9284" i="35"/>
  <c r="E9285" i="35"/>
  <c r="E9286" i="35"/>
  <c r="E9287" i="35"/>
  <c r="E9288" i="35"/>
  <c r="E9289" i="35"/>
  <c r="E9290" i="35"/>
  <c r="E9291" i="35"/>
  <c r="E9292" i="35"/>
  <c r="E9293" i="35"/>
  <c r="E9294" i="35"/>
  <c r="E9295" i="35"/>
  <c r="E9296" i="35"/>
  <c r="E9297" i="35"/>
  <c r="E9298" i="35"/>
  <c r="E9299" i="35"/>
  <c r="E9300" i="35"/>
  <c r="E9301" i="35"/>
  <c r="E9302" i="35"/>
  <c r="E9303" i="35"/>
  <c r="E9304" i="35"/>
  <c r="E9305" i="35"/>
  <c r="E9306" i="35"/>
  <c r="E9307" i="35"/>
  <c r="E9308" i="35"/>
  <c r="E9309" i="35"/>
  <c r="E9310" i="35"/>
  <c r="E9311" i="35"/>
  <c r="E9312" i="35"/>
  <c r="E9313" i="35"/>
  <c r="E9314" i="35"/>
  <c r="E9315" i="35"/>
  <c r="E9316" i="35"/>
  <c r="E9317" i="35"/>
  <c r="E9318" i="35"/>
  <c r="E9319" i="35"/>
  <c r="E9320" i="35"/>
  <c r="E9321" i="35"/>
  <c r="E9322" i="35"/>
  <c r="E9323" i="35"/>
  <c r="E9324" i="35"/>
  <c r="E9325" i="35"/>
  <c r="E9326" i="35"/>
  <c r="E9327" i="35"/>
  <c r="E9328" i="35"/>
  <c r="E9329" i="35"/>
  <c r="E9330" i="35"/>
  <c r="E9331" i="35"/>
  <c r="E9332" i="35"/>
  <c r="E9333" i="35"/>
  <c r="E9334" i="35"/>
  <c r="E9335" i="35"/>
  <c r="E9336" i="35"/>
  <c r="E9337" i="35"/>
  <c r="E9338" i="35"/>
  <c r="E9339" i="35"/>
  <c r="E9340" i="35"/>
  <c r="E9341" i="35"/>
  <c r="E9342" i="35"/>
  <c r="E9343" i="35"/>
  <c r="E9344" i="35"/>
  <c r="E9345" i="35"/>
  <c r="E9346" i="35"/>
  <c r="E9347" i="35"/>
  <c r="E9348" i="35"/>
  <c r="E9349" i="35"/>
  <c r="E9350" i="35"/>
  <c r="E9351" i="35"/>
  <c r="E9352" i="35"/>
  <c r="E9353" i="35"/>
  <c r="E9354" i="35"/>
  <c r="E9355" i="35"/>
  <c r="E9356" i="35"/>
  <c r="E9357" i="35"/>
  <c r="E9358" i="35"/>
  <c r="E9359" i="35"/>
  <c r="E9360" i="35"/>
  <c r="E9361" i="35"/>
  <c r="E9362" i="35"/>
  <c r="E9363" i="35"/>
  <c r="E9364" i="35"/>
  <c r="E9365" i="35"/>
  <c r="E9366" i="35"/>
  <c r="E9367" i="35"/>
  <c r="E9368" i="35"/>
  <c r="E9369" i="35"/>
  <c r="E9370" i="35"/>
  <c r="E9371" i="35"/>
  <c r="E9372" i="35"/>
  <c r="E9373" i="35"/>
  <c r="E9374" i="35"/>
  <c r="E9375" i="35"/>
  <c r="E9376" i="35"/>
  <c r="E9377" i="35"/>
  <c r="E9378" i="35"/>
  <c r="E9379" i="35"/>
  <c r="E9380" i="35"/>
  <c r="E9381" i="35"/>
  <c r="E9382" i="35"/>
  <c r="E9383" i="35"/>
  <c r="E9384" i="35"/>
  <c r="E9385" i="35"/>
  <c r="E9386" i="35"/>
  <c r="E9387" i="35"/>
  <c r="E9388" i="35"/>
  <c r="E9389" i="35"/>
  <c r="E9390" i="35"/>
  <c r="E9391" i="35"/>
  <c r="E9392" i="35"/>
  <c r="E9393" i="35"/>
  <c r="E9394" i="35"/>
  <c r="E9395" i="35"/>
  <c r="E9396" i="35"/>
  <c r="E9397" i="35"/>
  <c r="E9398" i="35"/>
  <c r="E9399" i="35"/>
  <c r="E9400" i="35"/>
  <c r="E9401" i="35"/>
  <c r="E9402" i="35"/>
  <c r="E9403" i="35"/>
  <c r="E9404" i="35"/>
  <c r="E9405" i="35"/>
  <c r="E9406" i="35"/>
  <c r="E9407" i="35"/>
  <c r="E9408" i="35"/>
  <c r="E9409" i="35"/>
  <c r="E9410" i="35"/>
  <c r="E9411" i="35"/>
  <c r="E9412" i="35"/>
  <c r="E9413" i="35"/>
  <c r="E9414" i="35"/>
  <c r="E9415" i="35"/>
  <c r="E9416" i="35"/>
  <c r="E9417" i="35"/>
  <c r="E9418" i="35"/>
  <c r="E9419" i="35"/>
  <c r="E9420" i="35"/>
  <c r="E9421" i="35"/>
  <c r="E9422" i="35"/>
  <c r="E9423" i="35"/>
  <c r="E9424" i="35"/>
  <c r="E9425" i="35"/>
  <c r="E9426" i="35"/>
  <c r="E9427" i="35"/>
  <c r="E9428" i="35"/>
  <c r="E9429" i="35"/>
  <c r="E9430" i="35"/>
  <c r="E9431" i="35"/>
  <c r="E9432" i="35"/>
  <c r="E9433" i="35"/>
  <c r="E9434" i="35"/>
  <c r="E9435" i="35"/>
  <c r="E9436" i="35"/>
  <c r="E9437" i="35"/>
  <c r="E9438" i="35"/>
  <c r="E9439" i="35"/>
  <c r="E9440" i="35"/>
  <c r="E9441" i="35"/>
  <c r="E9442" i="35"/>
  <c r="E9443" i="35"/>
  <c r="E9444" i="35"/>
  <c r="E9445" i="35"/>
  <c r="E9446" i="35"/>
  <c r="E9447" i="35"/>
  <c r="E9448" i="35"/>
  <c r="E9449" i="35"/>
  <c r="E9450" i="35"/>
  <c r="E9451" i="35"/>
  <c r="E9452" i="35"/>
  <c r="E9453" i="35"/>
  <c r="E9454" i="35"/>
  <c r="E9455" i="35"/>
  <c r="E9456" i="35"/>
  <c r="E9457" i="35"/>
  <c r="E9458" i="35"/>
  <c r="E9459" i="35"/>
  <c r="E9460" i="35"/>
  <c r="E9461" i="35"/>
  <c r="E9462" i="35"/>
  <c r="E9463" i="35"/>
  <c r="E9464" i="35"/>
  <c r="E9465" i="35"/>
  <c r="E9466" i="35"/>
  <c r="E9467" i="35"/>
  <c r="E9468" i="35"/>
  <c r="E9469" i="35"/>
  <c r="E9470" i="35"/>
  <c r="E9471" i="35"/>
  <c r="E9472" i="35"/>
  <c r="E9473" i="35"/>
  <c r="E9474" i="35"/>
  <c r="E9475" i="35"/>
  <c r="E9476" i="35"/>
  <c r="E9477" i="35"/>
  <c r="E9478" i="35"/>
  <c r="E9479" i="35"/>
  <c r="E9480" i="35"/>
  <c r="E9481" i="35"/>
  <c r="E9482" i="35"/>
  <c r="E9483" i="35"/>
  <c r="E9484" i="35"/>
  <c r="E9485" i="35"/>
  <c r="E9486" i="35"/>
  <c r="E9487" i="35"/>
  <c r="E9488" i="35"/>
  <c r="E9489" i="35"/>
  <c r="E9490" i="35"/>
  <c r="E9491" i="35"/>
  <c r="E9492" i="35"/>
  <c r="E9493" i="35"/>
  <c r="E9494" i="35"/>
  <c r="E9495" i="35"/>
  <c r="E9496" i="35"/>
  <c r="E9497" i="35"/>
  <c r="E9498" i="35"/>
  <c r="E9499" i="35"/>
  <c r="E9500" i="35"/>
  <c r="E9501" i="35"/>
  <c r="E9502" i="35"/>
  <c r="E9503" i="35"/>
  <c r="E9504" i="35"/>
  <c r="E9505" i="35"/>
  <c r="E9506" i="35"/>
  <c r="E9507" i="35"/>
  <c r="E9508" i="35"/>
  <c r="E9509" i="35"/>
  <c r="E9510" i="35"/>
  <c r="E9511" i="35"/>
  <c r="E9512" i="35"/>
  <c r="E9513" i="35"/>
  <c r="E9514" i="35"/>
  <c r="E9515" i="35"/>
  <c r="E9516" i="35"/>
  <c r="E9517" i="35"/>
  <c r="E9518" i="35"/>
  <c r="E9519" i="35"/>
  <c r="E9520" i="35"/>
  <c r="E9521" i="35"/>
  <c r="E9522" i="35"/>
  <c r="E9523" i="35"/>
  <c r="E9524" i="35"/>
  <c r="E9525" i="35"/>
  <c r="E9526" i="35"/>
  <c r="E9527" i="35"/>
  <c r="E9528" i="35"/>
  <c r="E9529" i="35"/>
  <c r="E9530" i="35"/>
  <c r="E9531" i="35"/>
  <c r="E9532" i="35"/>
  <c r="E9533" i="35"/>
  <c r="E9534" i="35"/>
  <c r="E9535" i="35"/>
  <c r="E9536" i="35"/>
  <c r="E9537" i="35"/>
  <c r="E9538" i="35"/>
  <c r="E9539" i="35"/>
  <c r="E9540" i="35"/>
  <c r="E9541" i="35"/>
  <c r="E9542" i="35"/>
  <c r="E9543" i="35"/>
  <c r="E9544" i="35"/>
  <c r="E9545" i="35"/>
  <c r="E9546" i="35"/>
  <c r="E9547" i="35"/>
  <c r="E9548" i="35"/>
  <c r="E9549" i="35"/>
  <c r="E9550" i="35"/>
  <c r="E9551" i="35"/>
  <c r="E9552" i="35"/>
  <c r="E9553" i="35"/>
  <c r="E9554" i="35"/>
  <c r="E9555" i="35"/>
  <c r="E9556" i="35"/>
  <c r="E9557" i="35"/>
  <c r="E9558" i="35"/>
  <c r="E9559" i="35"/>
  <c r="E9560" i="35"/>
  <c r="E9561" i="35"/>
  <c r="E9562" i="35"/>
  <c r="E9563" i="35"/>
  <c r="E9564" i="35"/>
  <c r="E9565" i="35"/>
  <c r="E9566" i="35"/>
  <c r="E9567" i="35"/>
  <c r="E9568" i="35"/>
  <c r="E9569" i="35"/>
  <c r="E9570" i="35"/>
  <c r="E9571" i="35"/>
  <c r="E9572" i="35"/>
  <c r="E9573" i="35"/>
  <c r="E9574" i="35"/>
  <c r="E9575" i="35"/>
  <c r="E9576" i="35"/>
  <c r="E9577" i="35"/>
  <c r="E9578" i="35"/>
  <c r="E9579" i="35"/>
  <c r="E9580" i="35"/>
  <c r="E9581" i="35"/>
  <c r="E9582" i="35"/>
  <c r="E9583" i="35"/>
  <c r="E9584" i="35"/>
  <c r="E9585" i="35"/>
  <c r="E9586" i="35"/>
  <c r="E9587" i="35"/>
  <c r="E9588" i="35"/>
  <c r="E9589" i="35"/>
  <c r="E9590" i="35"/>
  <c r="E9591" i="35"/>
  <c r="E9592" i="35"/>
  <c r="E9593" i="35"/>
  <c r="E9594" i="35"/>
  <c r="E9595" i="35"/>
  <c r="E9596" i="35"/>
  <c r="E9597" i="35"/>
  <c r="E9598" i="35"/>
  <c r="E9599" i="35"/>
  <c r="E9600" i="35"/>
  <c r="E9601" i="35"/>
  <c r="E9602" i="35"/>
  <c r="E9603" i="35"/>
  <c r="E9604" i="35"/>
  <c r="E9605" i="35"/>
  <c r="E9606" i="35"/>
  <c r="E9607" i="35"/>
  <c r="E9608" i="35"/>
  <c r="E9609" i="35"/>
  <c r="E9610" i="35"/>
  <c r="E9611" i="35"/>
  <c r="E9612" i="35"/>
  <c r="E9613" i="35"/>
  <c r="E9614" i="35"/>
  <c r="E9615" i="35"/>
  <c r="E9616" i="35"/>
  <c r="E9617" i="35"/>
  <c r="E9618" i="35"/>
  <c r="E9619" i="35"/>
  <c r="E9620" i="35"/>
  <c r="E9621" i="35"/>
  <c r="E9622" i="35"/>
  <c r="E9623" i="35"/>
  <c r="E9624" i="35"/>
  <c r="E9625" i="35"/>
  <c r="E9626" i="35"/>
  <c r="E9627" i="35"/>
  <c r="E9628" i="35"/>
  <c r="E9629" i="35"/>
  <c r="E9630" i="35"/>
  <c r="E9631" i="35"/>
  <c r="E9632" i="35"/>
  <c r="E9633" i="35"/>
  <c r="E9634" i="35"/>
  <c r="E9635" i="35"/>
  <c r="E9636" i="35"/>
  <c r="E9637" i="35"/>
  <c r="E9638" i="35"/>
  <c r="E9639" i="35"/>
  <c r="E9640" i="35"/>
  <c r="E9641" i="35"/>
  <c r="E9642" i="35"/>
  <c r="E9643" i="35"/>
  <c r="E9644" i="35"/>
  <c r="E9645" i="35"/>
  <c r="E9646" i="35"/>
  <c r="E9647" i="35"/>
  <c r="E9648" i="35"/>
  <c r="E9649" i="35"/>
  <c r="E9650" i="35"/>
  <c r="E9651" i="35"/>
  <c r="E9652" i="35"/>
  <c r="E9653" i="35"/>
  <c r="E9654" i="35"/>
  <c r="E9655" i="35"/>
  <c r="E9656" i="35"/>
  <c r="E9657" i="35"/>
  <c r="E9658" i="35"/>
  <c r="E9659" i="35"/>
  <c r="E9660" i="35"/>
  <c r="E9661" i="35"/>
  <c r="E9662" i="35"/>
  <c r="E9663" i="35"/>
  <c r="E9664" i="35"/>
  <c r="E9665" i="35"/>
  <c r="E9666" i="35"/>
  <c r="E9667" i="35"/>
  <c r="E9668" i="35"/>
  <c r="E9669" i="35"/>
  <c r="E9670" i="35"/>
  <c r="E9671" i="35"/>
  <c r="E9672" i="35"/>
  <c r="E9673" i="35"/>
  <c r="E9674" i="35"/>
  <c r="E9675" i="35"/>
  <c r="E9676" i="35"/>
  <c r="E9677" i="35"/>
  <c r="E9678" i="35"/>
  <c r="E9679" i="35"/>
  <c r="E9680" i="35"/>
  <c r="E9681" i="35"/>
  <c r="E9682" i="35"/>
  <c r="E9683" i="35"/>
  <c r="E9684" i="35"/>
  <c r="E9685" i="35"/>
  <c r="E9686" i="35"/>
  <c r="E9687" i="35"/>
  <c r="E9688" i="35"/>
  <c r="E9689" i="35"/>
  <c r="E9690" i="35"/>
  <c r="E9691" i="35"/>
  <c r="E9692" i="35"/>
  <c r="E9693" i="35"/>
  <c r="E9694" i="35"/>
  <c r="E9695" i="35"/>
  <c r="E9696" i="35"/>
  <c r="E9697" i="35"/>
  <c r="E9698" i="35"/>
  <c r="E9699" i="35"/>
  <c r="E9700" i="35"/>
  <c r="E9701" i="35"/>
  <c r="E9702" i="35"/>
  <c r="E9703" i="35"/>
  <c r="E9704" i="35"/>
  <c r="E9705" i="35"/>
  <c r="E9706" i="35"/>
  <c r="E9707" i="35"/>
  <c r="E9708" i="35"/>
  <c r="E9709" i="35"/>
  <c r="E9710" i="35"/>
  <c r="E9711" i="35"/>
  <c r="E9712" i="35"/>
  <c r="E9713" i="35"/>
  <c r="E9714" i="35"/>
  <c r="E9715" i="35"/>
  <c r="E9716" i="35"/>
  <c r="E9717" i="35"/>
  <c r="E9718" i="35"/>
  <c r="E9719" i="35"/>
  <c r="E9720" i="35"/>
  <c r="E9721" i="35"/>
  <c r="E9722" i="35"/>
  <c r="E9723" i="35"/>
  <c r="E9724" i="35"/>
  <c r="E9725" i="35"/>
  <c r="E9726" i="35"/>
  <c r="E9727" i="35"/>
  <c r="E9728" i="35"/>
  <c r="E9729" i="35"/>
  <c r="E9730" i="35"/>
  <c r="E9731" i="35"/>
  <c r="E9732" i="35"/>
  <c r="E9733" i="35"/>
  <c r="E9734" i="35"/>
  <c r="E9735" i="35"/>
  <c r="E9736" i="35"/>
  <c r="E9737" i="35"/>
  <c r="E9738" i="35"/>
  <c r="E9739" i="35"/>
  <c r="E9740" i="35"/>
  <c r="E9741" i="35"/>
  <c r="E9742" i="35"/>
  <c r="E9743" i="35"/>
  <c r="E9744" i="35"/>
  <c r="E9745" i="35"/>
  <c r="E9746" i="35"/>
  <c r="E9747" i="35"/>
  <c r="E9748" i="35"/>
  <c r="E9749" i="35"/>
  <c r="E9750" i="35"/>
  <c r="E9751" i="35"/>
  <c r="E9752" i="35"/>
  <c r="E9753" i="35"/>
  <c r="E9754" i="35"/>
  <c r="E9755" i="35"/>
  <c r="E9756" i="35"/>
  <c r="E9757" i="35"/>
  <c r="E9758" i="35"/>
  <c r="E9759" i="35"/>
  <c r="E9760" i="35"/>
  <c r="E9761" i="35"/>
  <c r="E9762" i="35"/>
  <c r="E9763" i="35"/>
  <c r="E9764" i="35"/>
  <c r="E9765" i="35"/>
  <c r="E9766" i="35"/>
  <c r="E9767" i="35"/>
  <c r="E9768" i="35"/>
  <c r="E9769" i="35"/>
  <c r="E9770" i="35"/>
  <c r="E9771" i="35"/>
  <c r="E9772" i="35"/>
  <c r="E9773" i="35"/>
  <c r="E9774" i="35"/>
  <c r="E9775" i="35"/>
  <c r="E9776" i="35"/>
  <c r="E9777" i="35"/>
  <c r="E9778" i="35"/>
  <c r="E9779" i="35"/>
  <c r="E9780" i="35"/>
  <c r="E9781" i="35"/>
  <c r="E9782" i="35"/>
  <c r="E9783" i="35"/>
  <c r="E9784" i="35"/>
  <c r="E9785" i="35"/>
  <c r="E9786" i="35"/>
  <c r="E9787" i="35"/>
  <c r="E9788" i="35"/>
  <c r="E9789" i="35"/>
  <c r="E9790" i="35"/>
  <c r="E9791" i="35"/>
  <c r="E9792" i="35"/>
  <c r="E9793" i="35"/>
  <c r="E9794" i="35"/>
  <c r="E9795" i="35"/>
  <c r="E9796" i="35"/>
  <c r="E9797" i="35"/>
  <c r="E9798" i="35"/>
  <c r="E9799" i="35"/>
  <c r="E9800" i="35"/>
  <c r="E9801" i="35"/>
  <c r="E9802" i="35"/>
  <c r="E9803" i="35"/>
  <c r="E9804" i="35"/>
  <c r="E9805" i="35"/>
  <c r="E9806" i="35"/>
  <c r="E9807" i="35"/>
  <c r="E9808" i="35"/>
  <c r="E9809" i="35"/>
  <c r="E9810" i="35"/>
  <c r="E9811" i="35"/>
  <c r="E9812" i="35"/>
  <c r="E9813" i="35"/>
  <c r="E9814" i="35"/>
  <c r="E9815" i="35"/>
  <c r="E9816" i="35"/>
  <c r="E9817" i="35"/>
  <c r="E9818" i="35"/>
  <c r="E9819" i="35"/>
  <c r="E9820" i="35"/>
  <c r="E9821" i="35"/>
  <c r="E9822" i="35"/>
  <c r="E9823" i="35"/>
  <c r="E9824" i="35"/>
  <c r="E9825" i="35"/>
  <c r="E9826" i="35"/>
  <c r="E9827" i="35"/>
  <c r="E9828" i="35"/>
  <c r="E9829" i="35"/>
  <c r="E9830" i="35"/>
  <c r="E9831" i="35"/>
  <c r="E9832" i="35"/>
  <c r="E9833" i="35"/>
  <c r="E9834" i="35"/>
  <c r="E9835" i="35"/>
  <c r="E9836" i="35"/>
  <c r="E9837" i="35"/>
  <c r="E9838" i="35"/>
  <c r="E9839" i="35"/>
  <c r="E9840" i="35"/>
  <c r="E9841" i="35"/>
  <c r="E9842" i="35"/>
  <c r="E9843" i="35"/>
  <c r="E9844" i="35"/>
  <c r="E9845" i="35"/>
  <c r="E9846" i="35"/>
  <c r="E9847" i="35"/>
  <c r="E9848" i="35"/>
  <c r="E9849" i="35"/>
  <c r="E9850" i="35"/>
  <c r="E9851" i="35"/>
  <c r="E9852" i="35"/>
  <c r="E9853" i="35"/>
  <c r="E9854" i="35"/>
  <c r="E9855" i="35"/>
  <c r="E9856" i="35"/>
  <c r="E9857" i="35"/>
  <c r="E9858" i="35"/>
  <c r="E9859" i="35"/>
  <c r="E9860" i="35"/>
  <c r="E9861" i="35"/>
  <c r="E9862" i="35"/>
  <c r="E9863" i="35"/>
  <c r="E9864" i="35"/>
  <c r="E9865" i="35"/>
  <c r="E9866" i="35"/>
  <c r="C4" i="21"/>
  <c r="D4" i="21"/>
  <c r="E4" i="21"/>
  <c r="F4" i="21"/>
  <c r="G4" i="21"/>
  <c r="K182" i="10"/>
  <c r="E4" i="11"/>
  <c r="H4" i="11"/>
  <c r="E18" i="3"/>
  <c r="E16" i="3"/>
  <c r="E14" i="3"/>
  <c r="F20" i="3"/>
  <c r="K7" i="10"/>
  <c r="K58" i="10"/>
  <c r="K146" i="10"/>
  <c r="K122" i="10"/>
  <c r="K130" i="10"/>
  <c r="K142" i="10"/>
  <c r="K154" i="10"/>
  <c r="K162" i="10"/>
  <c r="K168" i="10"/>
  <c r="K172" i="10"/>
  <c r="K21" i="10"/>
  <c r="K120" i="10"/>
  <c r="K9" i="10"/>
  <c r="K129" i="10"/>
  <c r="K6" i="10"/>
  <c r="K95" i="10"/>
  <c r="K33" i="10"/>
  <c r="K103" i="10"/>
  <c r="K141" i="10"/>
  <c r="K15" i="10"/>
  <c r="K65" i="10"/>
  <c r="K97" i="10"/>
  <c r="K63" i="10"/>
  <c r="K117" i="10"/>
  <c r="K24" i="10"/>
  <c r="K123" i="10"/>
  <c r="K73" i="10"/>
  <c r="K153" i="10"/>
  <c r="K78" i="10"/>
  <c r="K150" i="10"/>
  <c r="K20" i="10"/>
  <c r="K101" i="10"/>
  <c r="K106" i="10"/>
  <c r="K105" i="10"/>
  <c r="K82" i="10"/>
  <c r="K102" i="10"/>
  <c r="K173" i="10"/>
  <c r="K93" i="10"/>
  <c r="K77" i="10"/>
  <c r="K114" i="10"/>
  <c r="K87" i="10"/>
  <c r="K165" i="10"/>
  <c r="K164" i="10"/>
  <c r="K39" i="10"/>
  <c r="K126" i="10"/>
  <c r="K157" i="10"/>
  <c r="K111" i="10"/>
  <c r="K140" i="10"/>
  <c r="K121" i="10"/>
  <c r="K115" i="10"/>
  <c r="K144" i="10"/>
  <c r="K148" i="10"/>
  <c r="K170" i="10"/>
  <c r="K60" i="10"/>
  <c r="K22" i="10"/>
  <c r="K119" i="10"/>
  <c r="K13" i="10"/>
  <c r="K44" i="10"/>
  <c r="K68" i="10"/>
  <c r="K166" i="10"/>
  <c r="K110" i="10"/>
  <c r="K53" i="10"/>
  <c r="K76" i="10"/>
  <c r="K84" i="10"/>
  <c r="K159" i="10"/>
  <c r="K31" i="10"/>
  <c r="K145" i="10"/>
  <c r="K167" i="10"/>
  <c r="K171" i="10"/>
  <c r="K155" i="10"/>
  <c r="K109" i="10"/>
  <c r="K47" i="10"/>
  <c r="K54" i="10"/>
  <c r="K50" i="10"/>
  <c r="K131" i="10"/>
  <c r="K135" i="10"/>
  <c r="K69" i="10"/>
  <c r="K128" i="10"/>
  <c r="K147" i="10"/>
  <c r="K151" i="10"/>
  <c r="K57" i="10"/>
  <c r="K132" i="10"/>
  <c r="K149" i="10"/>
  <c r="K16" i="10"/>
  <c r="K34" i="10"/>
  <c r="K89" i="10"/>
  <c r="K11" i="10"/>
  <c r="K23" i="10"/>
  <c r="K26" i="10"/>
  <c r="K29" i="10"/>
  <c r="K35" i="10"/>
  <c r="K79" i="10"/>
  <c r="K125" i="10"/>
  <c r="K134" i="10"/>
  <c r="K71" i="10"/>
  <c r="K85" i="10"/>
  <c r="K59" i="10"/>
  <c r="K8" i="10"/>
  <c r="K12" i="10"/>
  <c r="K36" i="10"/>
  <c r="K43" i="10"/>
  <c r="K46" i="10"/>
  <c r="K86" i="10"/>
  <c r="K40" i="10"/>
  <c r="K61" i="10"/>
  <c r="K81" i="10"/>
  <c r="K92" i="10"/>
  <c r="K19" i="10"/>
  <c r="K10" i="10"/>
  <c r="K62" i="10"/>
  <c r="K75" i="10"/>
  <c r="K100" i="10"/>
  <c r="G52" i="11" l="1"/>
  <c r="A23" i="11"/>
  <c r="A26" i="48"/>
  <c r="C4" i="11"/>
  <c r="N54" i="48"/>
  <c r="J54" i="48"/>
  <c r="R54" i="48"/>
  <c r="B54" i="48"/>
  <c r="F54" i="48"/>
  <c r="R27" i="48"/>
  <c r="F27" i="48"/>
  <c r="N27" i="48"/>
  <c r="R29" i="48"/>
  <c r="N29" i="48"/>
  <c r="F29" i="48"/>
  <c r="R31" i="48"/>
  <c r="F31" i="48"/>
  <c r="N31" i="48"/>
  <c r="R33" i="48"/>
  <c r="N33" i="48"/>
  <c r="F33" i="48"/>
  <c r="R35" i="48"/>
  <c r="F35" i="48"/>
  <c r="N35" i="48"/>
  <c r="R37" i="48"/>
  <c r="N37" i="48"/>
  <c r="F37" i="48"/>
  <c r="R39" i="48"/>
  <c r="F39" i="48"/>
  <c r="N39" i="48"/>
  <c r="R41" i="48"/>
  <c r="N41" i="48"/>
  <c r="F41" i="48"/>
  <c r="R43" i="48"/>
  <c r="F43" i="48"/>
  <c r="N43" i="48"/>
  <c r="R45" i="48"/>
  <c r="N45" i="48"/>
  <c r="F45" i="48"/>
  <c r="R47" i="48"/>
  <c r="F47" i="48"/>
  <c r="N47" i="48"/>
  <c r="R49" i="48"/>
  <c r="N49" i="48"/>
  <c r="F49" i="48"/>
  <c r="R53" i="48"/>
  <c r="N53" i="48"/>
  <c r="F53" i="48"/>
  <c r="N28" i="48"/>
  <c r="B28" i="48"/>
  <c r="F28" i="48"/>
  <c r="N30" i="48"/>
  <c r="J30" i="48"/>
  <c r="R30" i="48"/>
  <c r="N32" i="48"/>
  <c r="B32" i="48"/>
  <c r="F32" i="48"/>
  <c r="N34" i="48"/>
  <c r="J34" i="48"/>
  <c r="R34" i="48"/>
  <c r="N36" i="48"/>
  <c r="B36" i="48"/>
  <c r="F36" i="48"/>
  <c r="N38" i="48"/>
  <c r="J38" i="48"/>
  <c r="R38" i="48"/>
  <c r="N40" i="48"/>
  <c r="B40" i="48"/>
  <c r="F40" i="48"/>
  <c r="N42" i="48"/>
  <c r="J42" i="48"/>
  <c r="R42" i="48"/>
  <c r="N44" i="48"/>
  <c r="B44" i="48"/>
  <c r="F44" i="48"/>
  <c r="N46" i="48"/>
  <c r="J46" i="48"/>
  <c r="R46" i="48"/>
  <c r="N48" i="48"/>
  <c r="B48" i="48"/>
  <c r="F48" i="48"/>
  <c r="N50" i="48"/>
  <c r="J50" i="48"/>
  <c r="R50" i="48"/>
  <c r="N52" i="48"/>
  <c r="B52" i="48"/>
  <c r="F52" i="48"/>
  <c r="R51" i="48"/>
  <c r="F51" i="48"/>
  <c r="N51" i="48"/>
  <c r="R48" i="48"/>
  <c r="J48" i="48"/>
  <c r="B51" i="48"/>
  <c r="J51" i="48"/>
  <c r="B27" i="48"/>
  <c r="J27" i="48"/>
  <c r="J29" i="48"/>
  <c r="B29" i="48"/>
  <c r="B31" i="48"/>
  <c r="J31" i="48"/>
  <c r="J33" i="48"/>
  <c r="B33" i="48"/>
  <c r="B35" i="48"/>
  <c r="J35" i="48"/>
  <c r="J37" i="48"/>
  <c r="B37" i="48"/>
  <c r="B39" i="48"/>
  <c r="J39" i="48"/>
  <c r="J41" i="48"/>
  <c r="B41" i="48"/>
  <c r="B43" i="48"/>
  <c r="J43" i="48"/>
  <c r="J45" i="48"/>
  <c r="B45" i="48"/>
  <c r="B47" i="48"/>
  <c r="J47" i="48"/>
  <c r="J49" i="48"/>
  <c r="B49" i="48"/>
  <c r="J53" i="48"/>
  <c r="B53" i="48"/>
  <c r="R28" i="48"/>
  <c r="J28" i="48"/>
  <c r="B30" i="48"/>
  <c r="F30" i="48"/>
  <c r="R32" i="48"/>
  <c r="J32" i="48"/>
  <c r="B34" i="48"/>
  <c r="F34" i="48"/>
  <c r="R36" i="48"/>
  <c r="J36" i="48"/>
  <c r="B38" i="48"/>
  <c r="F38" i="48"/>
  <c r="R40" i="48"/>
  <c r="J40" i="48"/>
  <c r="B42" i="48"/>
  <c r="F42" i="48"/>
  <c r="R44" i="48"/>
  <c r="J44" i="48"/>
  <c r="B46" i="48"/>
  <c r="F46" i="48"/>
  <c r="B50" i="48"/>
  <c r="F50" i="48"/>
  <c r="R52" i="48"/>
  <c r="J52" i="48"/>
  <c r="J52" i="41"/>
  <c r="D52" i="25"/>
  <c r="F52" i="25"/>
  <c r="H52" i="25"/>
  <c r="J52" i="25"/>
  <c r="C52" i="41"/>
  <c r="E52" i="41"/>
  <c r="G52" i="41"/>
  <c r="I52" i="41"/>
  <c r="D52" i="41"/>
  <c r="F52" i="41"/>
  <c r="H52" i="41"/>
  <c r="C52" i="25"/>
  <c r="E52" i="25"/>
  <c r="G52" i="25"/>
  <c r="I52" i="25"/>
  <c r="J17" i="25"/>
  <c r="H17" i="25"/>
  <c r="F17" i="25"/>
  <c r="D17" i="25"/>
  <c r="I17" i="25"/>
  <c r="G17" i="25"/>
  <c r="E17" i="25"/>
  <c r="C17" i="25"/>
  <c r="G16" i="11"/>
  <c r="E16" i="11"/>
  <c r="G15" i="11"/>
  <c r="E15" i="11"/>
  <c r="H14" i="11"/>
  <c r="F14" i="11"/>
  <c r="D14" i="11"/>
  <c r="G13" i="11"/>
  <c r="E13" i="11"/>
  <c r="H12" i="11"/>
  <c r="F12" i="11"/>
  <c r="D12" i="11"/>
  <c r="G11" i="11"/>
  <c r="E11" i="11"/>
  <c r="H10" i="11"/>
  <c r="F10" i="11"/>
  <c r="D10" i="11"/>
  <c r="G9" i="11"/>
  <c r="E9" i="11"/>
  <c r="H8" i="11"/>
  <c r="F8" i="11"/>
  <c r="D8" i="11"/>
  <c r="G7" i="11"/>
  <c r="E7" i="11"/>
  <c r="H6" i="11"/>
  <c r="F6" i="11"/>
  <c r="D6" i="11"/>
  <c r="G5" i="11"/>
  <c r="E5" i="11"/>
  <c r="H16" i="11"/>
  <c r="F16" i="11"/>
  <c r="D16" i="11"/>
  <c r="H15" i="11"/>
  <c r="F15" i="11"/>
  <c r="D15" i="11"/>
  <c r="G14" i="11"/>
  <c r="E14" i="11"/>
  <c r="H13" i="11"/>
  <c r="F13" i="11"/>
  <c r="D13" i="11"/>
  <c r="G12" i="11"/>
  <c r="E12" i="11"/>
  <c r="H11" i="11"/>
  <c r="F11" i="11"/>
  <c r="D11" i="11"/>
  <c r="G10" i="11"/>
  <c r="E10" i="11"/>
  <c r="H9" i="11"/>
  <c r="F9" i="11"/>
  <c r="D9" i="11"/>
  <c r="G8" i="11"/>
  <c r="E8" i="11"/>
  <c r="H7" i="11"/>
  <c r="F7" i="11"/>
  <c r="D7" i="11"/>
  <c r="G6" i="11"/>
  <c r="E6" i="11"/>
  <c r="H5" i="11"/>
  <c r="F5" i="11"/>
  <c r="D5" i="11"/>
  <c r="D17" i="11"/>
  <c r="S172" i="61"/>
  <c r="S146" i="61"/>
  <c r="R198" i="61"/>
  <c r="S199" i="61"/>
  <c r="S38" i="61"/>
  <c r="R37" i="61"/>
  <c r="K28" i="25"/>
  <c r="D13" i="23"/>
  <c r="H13" i="23"/>
  <c r="C17" i="41"/>
  <c r="C6" i="25"/>
  <c r="E6" i="25"/>
  <c r="G6" i="25"/>
  <c r="I6" i="25"/>
  <c r="C7" i="25"/>
  <c r="E7" i="25"/>
  <c r="G7" i="25"/>
  <c r="I7" i="25"/>
  <c r="C8" i="25"/>
  <c r="E8" i="25"/>
  <c r="G8" i="25"/>
  <c r="I8" i="25"/>
  <c r="C9" i="25"/>
  <c r="E9" i="25"/>
  <c r="G9" i="25"/>
  <c r="I9" i="25"/>
  <c r="D6" i="25"/>
  <c r="F6" i="25"/>
  <c r="H6" i="25"/>
  <c r="J6" i="25"/>
  <c r="D7" i="25"/>
  <c r="F7" i="25"/>
  <c r="H7" i="25"/>
  <c r="J7" i="25"/>
  <c r="D8" i="25"/>
  <c r="F8" i="25"/>
  <c r="H8" i="25"/>
  <c r="D9" i="25"/>
  <c r="H9" i="25"/>
  <c r="C10" i="25"/>
  <c r="E10" i="25"/>
  <c r="G10" i="25"/>
  <c r="I10" i="25"/>
  <c r="D11" i="25"/>
  <c r="F11" i="25"/>
  <c r="H11" i="25"/>
  <c r="J11" i="25"/>
  <c r="D12" i="25"/>
  <c r="F12" i="25"/>
  <c r="H12" i="25"/>
  <c r="J12" i="25"/>
  <c r="D13" i="25"/>
  <c r="F13" i="25"/>
  <c r="H13" i="25"/>
  <c r="J13" i="25"/>
  <c r="D14" i="25"/>
  <c r="F14" i="25"/>
  <c r="H14" i="25"/>
  <c r="J14" i="25"/>
  <c r="D15" i="25"/>
  <c r="F15" i="25"/>
  <c r="H15" i="25"/>
  <c r="J15" i="25"/>
  <c r="D16" i="25"/>
  <c r="F16" i="25"/>
  <c r="H16" i="25"/>
  <c r="J16" i="25"/>
  <c r="F5" i="25"/>
  <c r="H5" i="25"/>
  <c r="J5" i="25"/>
  <c r="C5" i="25"/>
  <c r="J8" i="25"/>
  <c r="F9" i="25"/>
  <c r="J9" i="25"/>
  <c r="D10" i="25"/>
  <c r="F10" i="25"/>
  <c r="H10" i="25"/>
  <c r="J10" i="25"/>
  <c r="C11" i="25"/>
  <c r="E11" i="25"/>
  <c r="G11" i="25"/>
  <c r="I11" i="25"/>
  <c r="C12" i="25"/>
  <c r="E12" i="25"/>
  <c r="G12" i="25"/>
  <c r="I12" i="25"/>
  <c r="C13" i="25"/>
  <c r="E13" i="25"/>
  <c r="G13" i="25"/>
  <c r="I13" i="25"/>
  <c r="C14" i="25"/>
  <c r="E14" i="25"/>
  <c r="G14" i="25"/>
  <c r="I14" i="25"/>
  <c r="C15" i="25"/>
  <c r="E15" i="25"/>
  <c r="G15" i="25"/>
  <c r="I15" i="25"/>
  <c r="C16" i="25"/>
  <c r="E16" i="25"/>
  <c r="G16" i="25"/>
  <c r="I16" i="25"/>
  <c r="E5" i="25"/>
  <c r="G5" i="25"/>
  <c r="I5" i="25"/>
  <c r="D5" i="25"/>
  <c r="J16" i="41"/>
  <c r="H16" i="41"/>
  <c r="F16" i="41"/>
  <c r="D16" i="41"/>
  <c r="J15" i="41"/>
  <c r="H15" i="41"/>
  <c r="F15" i="41"/>
  <c r="D15" i="41"/>
  <c r="J14" i="41"/>
  <c r="H14" i="41"/>
  <c r="F14" i="41"/>
  <c r="D14" i="41"/>
  <c r="J13" i="41"/>
  <c r="H13" i="41"/>
  <c r="F13" i="41"/>
  <c r="D13" i="41"/>
  <c r="J12" i="41"/>
  <c r="H12" i="41"/>
  <c r="F12" i="41"/>
  <c r="D12" i="41"/>
  <c r="J11" i="41"/>
  <c r="H11" i="41"/>
  <c r="F11" i="41"/>
  <c r="D11" i="41"/>
  <c r="J10" i="41"/>
  <c r="H10" i="41"/>
  <c r="F10" i="41"/>
  <c r="D10" i="41"/>
  <c r="J9" i="41"/>
  <c r="H9" i="41"/>
  <c r="F9" i="41"/>
  <c r="D9" i="41"/>
  <c r="J8" i="41"/>
  <c r="H8" i="41"/>
  <c r="F8" i="41"/>
  <c r="D8" i="41"/>
  <c r="J7" i="41"/>
  <c r="H7" i="41"/>
  <c r="F7" i="41"/>
  <c r="D7" i="41"/>
  <c r="J6" i="41"/>
  <c r="H6" i="41"/>
  <c r="F6" i="41"/>
  <c r="D6" i="41"/>
  <c r="J5" i="41"/>
  <c r="H5" i="41"/>
  <c r="F5" i="41"/>
  <c r="D5" i="41"/>
  <c r="I16" i="41"/>
  <c r="G16" i="41"/>
  <c r="E16" i="41"/>
  <c r="C16" i="41"/>
  <c r="I15" i="41"/>
  <c r="G15" i="41"/>
  <c r="E15" i="41"/>
  <c r="C15" i="41"/>
  <c r="I14" i="41"/>
  <c r="G14" i="41"/>
  <c r="E14" i="41"/>
  <c r="C14" i="41"/>
  <c r="I13" i="41"/>
  <c r="G13" i="41"/>
  <c r="E13" i="41"/>
  <c r="C13" i="41"/>
  <c r="I12" i="41"/>
  <c r="G12" i="41"/>
  <c r="E12" i="41"/>
  <c r="C12" i="41"/>
  <c r="I11" i="41"/>
  <c r="G11" i="41"/>
  <c r="E11" i="41"/>
  <c r="C11" i="41"/>
  <c r="I10" i="41"/>
  <c r="G10" i="41"/>
  <c r="E10" i="41"/>
  <c r="C10" i="41"/>
  <c r="I9" i="41"/>
  <c r="G9" i="41"/>
  <c r="E9" i="41"/>
  <c r="C9" i="41"/>
  <c r="I8" i="41"/>
  <c r="G8" i="41"/>
  <c r="E8" i="41"/>
  <c r="C8" i="41"/>
  <c r="I7" i="41"/>
  <c r="G7" i="41"/>
  <c r="E7" i="41"/>
  <c r="C7" i="41"/>
  <c r="I6" i="41"/>
  <c r="G6" i="41"/>
  <c r="E6" i="41"/>
  <c r="C6" i="41"/>
  <c r="I5" i="41"/>
  <c r="G5" i="41"/>
  <c r="E5" i="41"/>
  <c r="C5" i="41"/>
  <c r="K33" i="25"/>
  <c r="D13" i="21"/>
  <c r="K23" i="25"/>
  <c r="K30" i="41"/>
  <c r="K31" i="41"/>
  <c r="K46" i="41"/>
  <c r="K47" i="41"/>
  <c r="K50" i="41"/>
  <c r="C13" i="23"/>
  <c r="G13" i="23"/>
  <c r="B13" i="23"/>
  <c r="J13" i="23"/>
  <c r="K35" i="41"/>
  <c r="K34" i="41"/>
  <c r="K49" i="25"/>
  <c r="K50" i="25"/>
  <c r="E13" i="21"/>
  <c r="K36" i="25"/>
  <c r="K39" i="25"/>
  <c r="K44" i="25"/>
  <c r="K47" i="25"/>
  <c r="K27" i="41"/>
  <c r="K38" i="41"/>
  <c r="K43" i="41"/>
  <c r="D4" i="11"/>
  <c r="K29" i="25"/>
  <c r="K41" i="25"/>
  <c r="G13" i="21"/>
  <c r="F13" i="21"/>
  <c r="C13" i="21"/>
  <c r="K27" i="25"/>
  <c r="K31" i="25"/>
  <c r="K32" i="25"/>
  <c r="K35" i="25"/>
  <c r="K40" i="25"/>
  <c r="K43" i="25"/>
  <c r="K46" i="25"/>
  <c r="K48" i="25"/>
  <c r="K26" i="41"/>
  <c r="K39" i="41"/>
  <c r="K42" i="41"/>
  <c r="K25" i="41"/>
  <c r="K28" i="41"/>
  <c r="K33" i="41"/>
  <c r="K37" i="41"/>
  <c r="K41" i="41"/>
  <c r="K44" i="41"/>
  <c r="K49" i="41"/>
  <c r="I13" i="23"/>
  <c r="B4" i="25"/>
  <c r="K25" i="25"/>
  <c r="K26" i="25"/>
  <c r="K30" i="25"/>
  <c r="K34" i="25"/>
  <c r="K37" i="25"/>
  <c r="K38" i="25"/>
  <c r="K42" i="25"/>
  <c r="K45" i="25"/>
  <c r="K23" i="41"/>
  <c r="K24" i="41"/>
  <c r="K29" i="41"/>
  <c r="K32" i="41"/>
  <c r="K36" i="41"/>
  <c r="K40" i="41"/>
  <c r="K45" i="41"/>
  <c r="K48" i="41"/>
  <c r="E13" i="23"/>
  <c r="K24" i="25"/>
  <c r="F13" i="23"/>
  <c r="E24" i="63" l="1"/>
  <c r="J14" i="64"/>
  <c r="E30" i="64" s="1"/>
  <c r="D24" i="63"/>
  <c r="I14" i="64"/>
  <c r="D30" i="64" s="1"/>
  <c r="B24" i="63"/>
  <c r="G14" i="64"/>
  <c r="B30" i="64" s="1"/>
  <c r="F24" i="63"/>
  <c r="K14" i="64"/>
  <c r="F30" i="64" s="1"/>
  <c r="C24" i="63"/>
  <c r="H14" i="64"/>
  <c r="C30" i="64" s="1"/>
  <c r="L52" i="48"/>
  <c r="M52" i="48"/>
  <c r="I50" i="48"/>
  <c r="H50" i="48"/>
  <c r="H46" i="48"/>
  <c r="I46" i="48"/>
  <c r="L44" i="48"/>
  <c r="M44" i="48"/>
  <c r="H42" i="48"/>
  <c r="I42" i="48"/>
  <c r="M40" i="48"/>
  <c r="L40" i="48"/>
  <c r="H38" i="48"/>
  <c r="I38" i="48"/>
  <c r="L36" i="48"/>
  <c r="M36" i="48"/>
  <c r="H34" i="48"/>
  <c r="I34" i="48"/>
  <c r="L32" i="48"/>
  <c r="M32" i="48"/>
  <c r="I30" i="48"/>
  <c r="H30" i="48"/>
  <c r="M28" i="48"/>
  <c r="L28" i="48"/>
  <c r="E53" i="48"/>
  <c r="D53" i="48"/>
  <c r="B10" i="48"/>
  <c r="D49" i="48"/>
  <c r="E49" i="48"/>
  <c r="J9" i="48"/>
  <c r="L47" i="48"/>
  <c r="M47" i="48"/>
  <c r="E45" i="48"/>
  <c r="D45" i="48"/>
  <c r="M43" i="48"/>
  <c r="L43" i="48"/>
  <c r="E41" i="48"/>
  <c r="D41" i="48"/>
  <c r="M39" i="48"/>
  <c r="L39" i="48"/>
  <c r="E37" i="48"/>
  <c r="D37" i="48"/>
  <c r="J8" i="48"/>
  <c r="L35" i="48"/>
  <c r="M35" i="48"/>
  <c r="D33" i="48"/>
  <c r="E33" i="48"/>
  <c r="L31" i="48"/>
  <c r="M31" i="48"/>
  <c r="D29" i="48"/>
  <c r="E29" i="48"/>
  <c r="L27" i="48"/>
  <c r="M27" i="48"/>
  <c r="M51" i="48"/>
  <c r="L51" i="48"/>
  <c r="L48" i="48"/>
  <c r="M48" i="48"/>
  <c r="P51" i="48"/>
  <c r="Q51" i="48"/>
  <c r="U51" i="48"/>
  <c r="T51" i="48"/>
  <c r="D52" i="48"/>
  <c r="E52" i="48"/>
  <c r="T50" i="48"/>
  <c r="U50" i="48"/>
  <c r="P50" i="48"/>
  <c r="Q50" i="48"/>
  <c r="E48" i="48"/>
  <c r="D48" i="48"/>
  <c r="U46" i="48"/>
  <c r="T46" i="48"/>
  <c r="Q46" i="48"/>
  <c r="P46" i="48"/>
  <c r="D44" i="48"/>
  <c r="E44" i="48"/>
  <c r="T42" i="48"/>
  <c r="U42" i="48"/>
  <c r="P42" i="48"/>
  <c r="Q42" i="48"/>
  <c r="E40" i="48"/>
  <c r="D40" i="48"/>
  <c r="U38" i="48"/>
  <c r="T38" i="48"/>
  <c r="P38" i="48"/>
  <c r="Q38" i="48"/>
  <c r="D36" i="48"/>
  <c r="E36" i="48"/>
  <c r="U34" i="48"/>
  <c r="T34" i="48"/>
  <c r="Q34" i="48"/>
  <c r="P34" i="48"/>
  <c r="D32" i="48"/>
  <c r="E32" i="48"/>
  <c r="T30" i="48"/>
  <c r="U30" i="48"/>
  <c r="Q30" i="48"/>
  <c r="P30" i="48"/>
  <c r="D28" i="48"/>
  <c r="E28" i="48"/>
  <c r="H53" i="48"/>
  <c r="I53" i="48"/>
  <c r="U53" i="48"/>
  <c r="T53" i="48"/>
  <c r="Q49" i="48"/>
  <c r="P49" i="48"/>
  <c r="P47" i="48"/>
  <c r="Q47" i="48"/>
  <c r="T47" i="48"/>
  <c r="U47" i="48"/>
  <c r="Q45" i="48"/>
  <c r="P45" i="48"/>
  <c r="P43" i="48"/>
  <c r="Q43" i="48"/>
  <c r="T43" i="48"/>
  <c r="U43" i="48"/>
  <c r="Q41" i="48"/>
  <c r="P41" i="48"/>
  <c r="Q39" i="48"/>
  <c r="P39" i="48"/>
  <c r="T39" i="48"/>
  <c r="U39" i="48"/>
  <c r="Q37" i="48"/>
  <c r="P37" i="48"/>
  <c r="P35" i="48"/>
  <c r="Q35" i="48"/>
  <c r="T35" i="48"/>
  <c r="U35" i="48"/>
  <c r="P33" i="48"/>
  <c r="Q33" i="48"/>
  <c r="Q31" i="48"/>
  <c r="P31" i="48"/>
  <c r="U31" i="48"/>
  <c r="T31" i="48"/>
  <c r="P29" i="48"/>
  <c r="Q29" i="48"/>
  <c r="Q27" i="48"/>
  <c r="P27" i="48"/>
  <c r="U27" i="48"/>
  <c r="T27" i="48"/>
  <c r="D54" i="48"/>
  <c r="E54" i="48"/>
  <c r="L54" i="48"/>
  <c r="M54" i="48"/>
  <c r="J15" i="48"/>
  <c r="N26" i="48"/>
  <c r="S55" i="48"/>
  <c r="O55" i="48"/>
  <c r="K55" i="48"/>
  <c r="K19" i="48" s="1"/>
  <c r="G55" i="48"/>
  <c r="C55" i="48"/>
  <c r="S17" i="48"/>
  <c r="K17" i="48"/>
  <c r="C17" i="48"/>
  <c r="O16" i="48"/>
  <c r="K16" i="48"/>
  <c r="C16" i="48"/>
  <c r="R15" i="48"/>
  <c r="K15" i="48"/>
  <c r="C15" i="48"/>
  <c r="O14" i="48"/>
  <c r="K14" i="48"/>
  <c r="C14" i="48"/>
  <c r="O13" i="48"/>
  <c r="K13" i="48"/>
  <c r="C13" i="48"/>
  <c r="R12" i="48"/>
  <c r="K12" i="48"/>
  <c r="C12" i="48"/>
  <c r="R11" i="48"/>
  <c r="K11" i="48"/>
  <c r="C11" i="48"/>
  <c r="R10" i="48"/>
  <c r="K10" i="48"/>
  <c r="C10" i="48"/>
  <c r="O9" i="48"/>
  <c r="G9" i="48"/>
  <c r="S8" i="48"/>
  <c r="O8" i="48"/>
  <c r="G8" i="48"/>
  <c r="S7" i="48"/>
  <c r="O7" i="48"/>
  <c r="G7" i="48"/>
  <c r="S6" i="48"/>
  <c r="O6" i="48"/>
  <c r="G6" i="48"/>
  <c r="N17" i="48"/>
  <c r="G17" i="48"/>
  <c r="S16" i="48"/>
  <c r="N16" i="48"/>
  <c r="G16" i="48"/>
  <c r="S15" i="48"/>
  <c r="O15" i="48"/>
  <c r="G15" i="48"/>
  <c r="S14" i="48"/>
  <c r="N14" i="48"/>
  <c r="G14" i="48"/>
  <c r="S13" i="48"/>
  <c r="N13" i="48"/>
  <c r="G13" i="48"/>
  <c r="S12" i="48"/>
  <c r="O12" i="48"/>
  <c r="G12" i="48"/>
  <c r="S11" i="48"/>
  <c r="O11" i="48"/>
  <c r="G11" i="48"/>
  <c r="S10" i="48"/>
  <c r="O10" i="48"/>
  <c r="G10" i="48"/>
  <c r="S9" i="48"/>
  <c r="K9" i="48"/>
  <c r="C9" i="48"/>
  <c r="R8" i="48"/>
  <c r="K8" i="48"/>
  <c r="C8" i="48"/>
  <c r="R7" i="48"/>
  <c r="K7" i="48"/>
  <c r="C7" i="48"/>
  <c r="R6" i="48"/>
  <c r="K6" i="48"/>
  <c r="C6" i="48"/>
  <c r="J26" i="48"/>
  <c r="B26" i="48"/>
  <c r="R26" i="48"/>
  <c r="F26" i="48"/>
  <c r="R9" i="48"/>
  <c r="O17" i="48"/>
  <c r="Q17" i="48" s="1"/>
  <c r="G19" i="48"/>
  <c r="C19" i="48"/>
  <c r="S19" i="48"/>
  <c r="S18" i="48" s="1"/>
  <c r="S21" i="48" s="1"/>
  <c r="O19" i="48"/>
  <c r="F16" i="48"/>
  <c r="B8" i="48"/>
  <c r="J11" i="48"/>
  <c r="B7" i="48"/>
  <c r="F13" i="48"/>
  <c r="B6" i="48"/>
  <c r="B16" i="48"/>
  <c r="F9" i="48"/>
  <c r="B14" i="48"/>
  <c r="R17" i="48"/>
  <c r="B17" i="48"/>
  <c r="F8" i="48"/>
  <c r="N11" i="48"/>
  <c r="N12" i="48"/>
  <c r="R13" i="48"/>
  <c r="B13" i="48"/>
  <c r="B11" i="48"/>
  <c r="J7" i="48"/>
  <c r="B12" i="48"/>
  <c r="J6" i="48"/>
  <c r="J16" i="48"/>
  <c r="N9" i="48"/>
  <c r="N6" i="48"/>
  <c r="J12" i="48"/>
  <c r="R16" i="48"/>
  <c r="F15" i="48"/>
  <c r="N10" i="48"/>
  <c r="R14" i="48"/>
  <c r="F7" i="48"/>
  <c r="F6" i="48"/>
  <c r="N15" i="48"/>
  <c r="F10" i="48"/>
  <c r="J14" i="48"/>
  <c r="J17" i="48"/>
  <c r="N8" i="48"/>
  <c r="F12" i="48"/>
  <c r="J13" i="48"/>
  <c r="N7" i="48"/>
  <c r="T52" i="48"/>
  <c r="U52" i="48"/>
  <c r="D50" i="48"/>
  <c r="E50" i="48"/>
  <c r="D46" i="48"/>
  <c r="E46" i="48"/>
  <c r="T44" i="48"/>
  <c r="U44" i="48"/>
  <c r="E42" i="48"/>
  <c r="D42" i="48"/>
  <c r="U40" i="48"/>
  <c r="T40" i="48"/>
  <c r="E38" i="48"/>
  <c r="D38" i="48"/>
  <c r="T36" i="48"/>
  <c r="U36" i="48"/>
  <c r="E34" i="48"/>
  <c r="D34" i="48"/>
  <c r="T32" i="48"/>
  <c r="U32" i="48"/>
  <c r="D30" i="48"/>
  <c r="E30" i="48"/>
  <c r="T28" i="48"/>
  <c r="U28" i="48"/>
  <c r="M53" i="48"/>
  <c r="L53" i="48"/>
  <c r="J10" i="48"/>
  <c r="L49" i="48"/>
  <c r="M49" i="48"/>
  <c r="B9" i="48"/>
  <c r="D47" i="48"/>
  <c r="E47" i="48"/>
  <c r="L45" i="48"/>
  <c r="M45" i="48"/>
  <c r="D43" i="48"/>
  <c r="E43" i="48"/>
  <c r="L41" i="48"/>
  <c r="M41" i="48"/>
  <c r="D39" i="48"/>
  <c r="E39" i="48"/>
  <c r="L37" i="48"/>
  <c r="M37" i="48"/>
  <c r="D35" i="48"/>
  <c r="E35" i="48"/>
  <c r="L33" i="48"/>
  <c r="M33" i="48"/>
  <c r="D31" i="48"/>
  <c r="E31" i="48"/>
  <c r="L29" i="48"/>
  <c r="M29" i="48"/>
  <c r="D27" i="48"/>
  <c r="E27" i="48"/>
  <c r="E51" i="48"/>
  <c r="D51" i="48"/>
  <c r="T48" i="48"/>
  <c r="U48" i="48"/>
  <c r="H51" i="48"/>
  <c r="I51" i="48"/>
  <c r="I52" i="48"/>
  <c r="H52" i="48"/>
  <c r="P52" i="48"/>
  <c r="Q52" i="48"/>
  <c r="L50" i="48"/>
  <c r="M50" i="48"/>
  <c r="H48" i="48"/>
  <c r="I48" i="48"/>
  <c r="P48" i="48"/>
  <c r="Q48" i="48"/>
  <c r="L46" i="48"/>
  <c r="M46" i="48"/>
  <c r="F14" i="48"/>
  <c r="H44" i="48"/>
  <c r="I44" i="48"/>
  <c r="P44" i="48"/>
  <c r="Q44" i="48"/>
  <c r="L42" i="48"/>
  <c r="M42" i="48"/>
  <c r="I40" i="48"/>
  <c r="H40" i="48"/>
  <c r="P40" i="48"/>
  <c r="Q40" i="48"/>
  <c r="M38" i="48"/>
  <c r="L38" i="48"/>
  <c r="F17" i="48"/>
  <c r="H36" i="48"/>
  <c r="I36" i="48"/>
  <c r="P36" i="48"/>
  <c r="Q36" i="48"/>
  <c r="M34" i="48"/>
  <c r="L34" i="48"/>
  <c r="I32" i="48"/>
  <c r="H32" i="48"/>
  <c r="Q32" i="48"/>
  <c r="P32" i="48"/>
  <c r="M30" i="48"/>
  <c r="L30" i="48"/>
  <c r="H28" i="48"/>
  <c r="I28" i="48"/>
  <c r="Q28" i="48"/>
  <c r="P28" i="48"/>
  <c r="P53" i="48"/>
  <c r="Q53" i="48"/>
  <c r="I49" i="48"/>
  <c r="H49" i="48"/>
  <c r="T49" i="48"/>
  <c r="U49" i="48"/>
  <c r="I47" i="48"/>
  <c r="H47" i="48"/>
  <c r="I45" i="48"/>
  <c r="H45" i="48"/>
  <c r="U45" i="48"/>
  <c r="T45" i="48"/>
  <c r="I43" i="48"/>
  <c r="H43" i="48"/>
  <c r="I41" i="48"/>
  <c r="H41" i="48"/>
  <c r="U41" i="48"/>
  <c r="T41" i="48"/>
  <c r="I39" i="48"/>
  <c r="H39" i="48"/>
  <c r="I37" i="48"/>
  <c r="H37" i="48"/>
  <c r="T37" i="48"/>
  <c r="U37" i="48"/>
  <c r="H35" i="48"/>
  <c r="I35" i="48"/>
  <c r="F11" i="48"/>
  <c r="H33" i="48"/>
  <c r="I33" i="48"/>
  <c r="T33" i="48"/>
  <c r="U33" i="48"/>
  <c r="H31" i="48"/>
  <c r="I31" i="48"/>
  <c r="I29" i="48"/>
  <c r="H29" i="48"/>
  <c r="U29" i="48"/>
  <c r="T29" i="48"/>
  <c r="I27" i="48"/>
  <c r="H27" i="48"/>
  <c r="I54" i="48"/>
  <c r="H54" i="48"/>
  <c r="T54" i="48"/>
  <c r="U54" i="48"/>
  <c r="P54" i="48"/>
  <c r="Q54" i="48"/>
  <c r="B15" i="48"/>
  <c r="K52" i="41"/>
  <c r="K52" i="25"/>
  <c r="G17" i="11"/>
  <c r="G18" i="11" s="1"/>
  <c r="E17" i="11"/>
  <c r="E18" i="11" s="1"/>
  <c r="H17" i="11"/>
  <c r="H18" i="11" s="1"/>
  <c r="F17" i="11"/>
  <c r="F18" i="11" s="1"/>
  <c r="D18" i="11"/>
  <c r="S120" i="61"/>
  <c r="R199" i="61"/>
  <c r="S200" i="61"/>
  <c r="R146" i="61"/>
  <c r="S147" i="61"/>
  <c r="R172" i="61"/>
  <c r="S173" i="61"/>
  <c r="S39" i="61"/>
  <c r="R38" i="61"/>
  <c r="O5" i="23"/>
  <c r="K5" i="41"/>
  <c r="K6" i="41"/>
  <c r="K7" i="41"/>
  <c r="K8" i="41"/>
  <c r="K9" i="41"/>
  <c r="K10" i="41"/>
  <c r="K11" i="41"/>
  <c r="K12" i="41"/>
  <c r="K13" i="41"/>
  <c r="K14" i="41"/>
  <c r="K15" i="41"/>
  <c r="K16" i="41"/>
  <c r="K10" i="25"/>
  <c r="K16" i="25"/>
  <c r="K15" i="25"/>
  <c r="K14" i="25"/>
  <c r="K13" i="25"/>
  <c r="K12" i="25"/>
  <c r="K11" i="25"/>
  <c r="K9" i="25"/>
  <c r="K8" i="25"/>
  <c r="K7" i="25"/>
  <c r="K6" i="25"/>
  <c r="O12" i="23"/>
  <c r="O8" i="23"/>
  <c r="O11" i="23"/>
  <c r="O7" i="23"/>
  <c r="O10" i="23"/>
  <c r="O6" i="23"/>
  <c r="O9" i="23"/>
  <c r="K5" i="25"/>
  <c r="D17" i="41"/>
  <c r="D18" i="41" s="1"/>
  <c r="H17" i="41"/>
  <c r="H18" i="41" s="1"/>
  <c r="F17" i="41"/>
  <c r="F18" i="41" s="1"/>
  <c r="E17" i="41"/>
  <c r="E18" i="41" s="1"/>
  <c r="G17" i="41"/>
  <c r="G18" i="41" s="1"/>
  <c r="C18" i="41"/>
  <c r="I17" i="41"/>
  <c r="I18" i="41" s="1"/>
  <c r="J17" i="41"/>
  <c r="J18" i="41" s="1"/>
  <c r="C18" i="48" l="1"/>
  <c r="C21" i="48" s="1"/>
  <c r="O18" i="48"/>
  <c r="O21" i="48" s="1"/>
  <c r="G18" i="48"/>
  <c r="G21" i="48" s="1"/>
  <c r="E15" i="48"/>
  <c r="D15" i="48"/>
  <c r="I17" i="48"/>
  <c r="H17" i="48"/>
  <c r="E9" i="48"/>
  <c r="D9" i="48"/>
  <c r="P7" i="48"/>
  <c r="Q7" i="48"/>
  <c r="I12" i="48"/>
  <c r="H12" i="48"/>
  <c r="M17" i="48"/>
  <c r="L17" i="48"/>
  <c r="H10" i="48"/>
  <c r="I10" i="48"/>
  <c r="H6" i="48"/>
  <c r="I6" i="48"/>
  <c r="T14" i="48"/>
  <c r="U14" i="48"/>
  <c r="H15" i="48"/>
  <c r="I15" i="48"/>
  <c r="L12" i="48"/>
  <c r="M12" i="48"/>
  <c r="P6" i="48"/>
  <c r="Q6" i="48"/>
  <c r="L16" i="48"/>
  <c r="M16" i="48"/>
  <c r="D12" i="48"/>
  <c r="E12" i="48"/>
  <c r="E11" i="48"/>
  <c r="D11" i="48"/>
  <c r="T13" i="48"/>
  <c r="U13" i="48"/>
  <c r="P11" i="48"/>
  <c r="Q11" i="48"/>
  <c r="D17" i="48"/>
  <c r="E17" i="48"/>
  <c r="D14" i="48"/>
  <c r="E14" i="48"/>
  <c r="D16" i="48"/>
  <c r="E16" i="48"/>
  <c r="H13" i="48"/>
  <c r="I13" i="48"/>
  <c r="L11" i="48"/>
  <c r="M11" i="48"/>
  <c r="H16" i="48"/>
  <c r="I16" i="48"/>
  <c r="I26" i="48"/>
  <c r="H26" i="48"/>
  <c r="F55" i="48"/>
  <c r="E26" i="48"/>
  <c r="D26" i="48"/>
  <c r="B55" i="48"/>
  <c r="T6" i="48"/>
  <c r="U6" i="48"/>
  <c r="U8" i="48"/>
  <c r="T8" i="48"/>
  <c r="Q13" i="48"/>
  <c r="P13" i="48"/>
  <c r="P17" i="48"/>
  <c r="U10" i="48"/>
  <c r="T10" i="48"/>
  <c r="U12" i="48"/>
  <c r="T12" i="48"/>
  <c r="M15" i="48"/>
  <c r="L15" i="48"/>
  <c r="M9" i="48"/>
  <c r="L9" i="48"/>
  <c r="I11" i="48"/>
  <c r="H11" i="48"/>
  <c r="I14" i="48"/>
  <c r="H14" i="48"/>
  <c r="M10" i="48"/>
  <c r="L10" i="48"/>
  <c r="L13" i="48"/>
  <c r="M13" i="48"/>
  <c r="P8" i="48"/>
  <c r="Q8" i="48"/>
  <c r="L14" i="48"/>
  <c r="M14" i="48"/>
  <c r="P15" i="48"/>
  <c r="Q15" i="48"/>
  <c r="I7" i="48"/>
  <c r="H7" i="48"/>
  <c r="P10" i="48"/>
  <c r="Q10" i="48"/>
  <c r="U16" i="48"/>
  <c r="T16" i="48"/>
  <c r="P9" i="48"/>
  <c r="Q9" i="48"/>
  <c r="L6" i="48"/>
  <c r="M6" i="48"/>
  <c r="L7" i="48"/>
  <c r="M7" i="48"/>
  <c r="D13" i="48"/>
  <c r="E13" i="48"/>
  <c r="P12" i="48"/>
  <c r="Q12" i="48"/>
  <c r="H8" i="48"/>
  <c r="I8" i="48"/>
  <c r="T17" i="48"/>
  <c r="U17" i="48"/>
  <c r="H9" i="48"/>
  <c r="I9" i="48"/>
  <c r="E6" i="48"/>
  <c r="D6" i="48"/>
  <c r="E7" i="48"/>
  <c r="D7" i="48"/>
  <c r="D8" i="48"/>
  <c r="E8" i="48"/>
  <c r="K18" i="48"/>
  <c r="K21" i="48" s="1"/>
  <c r="U9" i="48"/>
  <c r="T9" i="48"/>
  <c r="R55" i="48"/>
  <c r="U26" i="48"/>
  <c r="T26" i="48"/>
  <c r="M26" i="48"/>
  <c r="L26" i="48"/>
  <c r="J55" i="48"/>
  <c r="U7" i="48"/>
  <c r="T7" i="48"/>
  <c r="Q14" i="48"/>
  <c r="P14" i="48"/>
  <c r="Q16" i="48"/>
  <c r="P16" i="48"/>
  <c r="U11" i="48"/>
  <c r="T11" i="48"/>
  <c r="U15" i="48"/>
  <c r="T15" i="48"/>
  <c r="Q26" i="48"/>
  <c r="P26" i="48"/>
  <c r="N55" i="48"/>
  <c r="M8" i="48"/>
  <c r="L8" i="48"/>
  <c r="E10" i="48"/>
  <c r="D10" i="48"/>
  <c r="S174" i="61"/>
  <c r="R173" i="61"/>
  <c r="R147" i="61"/>
  <c r="S148" i="61"/>
  <c r="R200" i="61"/>
  <c r="S201" i="61"/>
  <c r="R120" i="61"/>
  <c r="S121" i="61"/>
  <c r="S68" i="61"/>
  <c r="S40" i="61"/>
  <c r="R39" i="61"/>
  <c r="S94" i="61"/>
  <c r="O13" i="23"/>
  <c r="N13" i="23"/>
  <c r="K17" i="41"/>
  <c r="K18" i="41" s="1"/>
  <c r="K17" i="25"/>
  <c r="Q55" i="48" l="1"/>
  <c r="P55" i="48"/>
  <c r="N19" i="48"/>
  <c r="U55" i="48"/>
  <c r="T55" i="48"/>
  <c r="R19" i="48"/>
  <c r="E55" i="48"/>
  <c r="D55" i="48"/>
  <c r="B19" i="48"/>
  <c r="M55" i="48"/>
  <c r="L55" i="48"/>
  <c r="J19" i="48"/>
  <c r="I55" i="48"/>
  <c r="H55" i="48"/>
  <c r="F19" i="48"/>
  <c r="R121" i="61"/>
  <c r="S122" i="61"/>
  <c r="R201" i="61"/>
  <c r="S202" i="61"/>
  <c r="R148" i="61"/>
  <c r="S149" i="61"/>
  <c r="S95" i="61"/>
  <c r="R94" i="61"/>
  <c r="S41" i="61"/>
  <c r="R40" i="61"/>
  <c r="S69" i="61"/>
  <c r="R68" i="61"/>
  <c r="R174" i="61"/>
  <c r="S175" i="61"/>
  <c r="M19" i="48" l="1"/>
  <c r="J18" i="48"/>
  <c r="L19" i="48"/>
  <c r="T19" i="48"/>
  <c r="R18" i="48"/>
  <c r="U19" i="48"/>
  <c r="H19" i="48"/>
  <c r="F18" i="48"/>
  <c r="I19" i="48"/>
  <c r="F21" i="48"/>
  <c r="D19" i="48"/>
  <c r="B18" i="48"/>
  <c r="E19" i="48"/>
  <c r="N18" i="48"/>
  <c r="N21" i="48" s="1"/>
  <c r="P19" i="48"/>
  <c r="Q19" i="48"/>
  <c r="R69" i="61"/>
  <c r="S70" i="61"/>
  <c r="R175" i="61"/>
  <c r="S176" i="61"/>
  <c r="R149" i="61"/>
  <c r="S150" i="61"/>
  <c r="R202" i="61"/>
  <c r="S203" i="61"/>
  <c r="R122" i="61"/>
  <c r="S123" i="61"/>
  <c r="S42" i="61"/>
  <c r="R41" i="61"/>
  <c r="S96" i="61"/>
  <c r="R95" i="61"/>
  <c r="Q18" i="48" l="1"/>
  <c r="P18" i="48"/>
  <c r="P21" i="48" s="1"/>
  <c r="E18" i="48"/>
  <c r="D18" i="48"/>
  <c r="D21" i="48" s="1"/>
  <c r="B21" i="48"/>
  <c r="R21" i="48"/>
  <c r="T18" i="48"/>
  <c r="T21" i="48" s="1"/>
  <c r="U18" i="48"/>
  <c r="I18" i="48"/>
  <c r="H18" i="48"/>
  <c r="H21" i="48" s="1"/>
  <c r="L18" i="48"/>
  <c r="L21" i="48" s="1"/>
  <c r="M18" i="48"/>
  <c r="J21" i="48"/>
  <c r="R42" i="61"/>
  <c r="S43" i="61"/>
  <c r="R123" i="61"/>
  <c r="S124" i="61"/>
  <c r="R150" i="61"/>
  <c r="S151" i="61"/>
  <c r="S71" i="61"/>
  <c r="R70" i="61"/>
  <c r="R96" i="61"/>
  <c r="S97" i="61"/>
  <c r="R203" i="61"/>
  <c r="S204" i="61"/>
  <c r="R176" i="61"/>
  <c r="S177" i="61"/>
  <c r="R177" i="61" l="1"/>
  <c r="S178" i="61"/>
  <c r="R204" i="61"/>
  <c r="S205" i="61"/>
  <c r="S98" i="61"/>
  <c r="R97" i="61"/>
  <c r="R151" i="61"/>
  <c r="S152" i="61"/>
  <c r="R124" i="61"/>
  <c r="S125" i="61"/>
  <c r="S44" i="61"/>
  <c r="R43" i="61"/>
  <c r="S72" i="61"/>
  <c r="R71" i="61"/>
  <c r="F142" i="10"/>
  <c r="G166" i="10"/>
  <c r="G94" i="10"/>
  <c r="F110" i="10"/>
  <c r="G62" i="10"/>
  <c r="H110" i="10"/>
  <c r="H142" i="10" l="1"/>
  <c r="R125" i="61"/>
  <c r="S126" i="61"/>
  <c r="S153" i="61"/>
  <c r="R152" i="61"/>
  <c r="R205" i="61"/>
  <c r="S206" i="61"/>
  <c r="R178" i="61"/>
  <c r="S179" i="61"/>
  <c r="R72" i="61"/>
  <c r="S73" i="61"/>
  <c r="S45" i="61"/>
  <c r="R44" i="61"/>
  <c r="S99" i="61"/>
  <c r="R98" i="61"/>
  <c r="G38" i="10"/>
  <c r="I38" i="10"/>
  <c r="F86" i="10"/>
  <c r="J38" i="10"/>
  <c r="I86" i="10"/>
  <c r="H78" i="10"/>
  <c r="F38" i="10"/>
  <c r="H86" i="10"/>
  <c r="I78" i="10"/>
  <c r="H38" i="10"/>
  <c r="J86" i="10"/>
  <c r="F78" i="10"/>
  <c r="H166" i="10"/>
  <c r="J166" i="10"/>
  <c r="I166" i="10"/>
  <c r="F158" i="10"/>
  <c r="H14" i="10"/>
  <c r="G158" i="10"/>
  <c r="I22" i="10"/>
  <c r="J142" i="10"/>
  <c r="J6" i="10"/>
  <c r="G6" i="10"/>
  <c r="F118" i="10"/>
  <c r="J150" i="10"/>
  <c r="G118" i="10"/>
  <c r="I47" i="10"/>
  <c r="I110" i="10"/>
  <c r="J118" i="10"/>
  <c r="H47" i="10"/>
  <c r="F166" i="10"/>
  <c r="G14" i="10"/>
  <c r="I6" i="10"/>
  <c r="I102" i="10"/>
  <c r="G134" i="10"/>
  <c r="H102" i="10"/>
  <c r="G126" i="10"/>
  <c r="H62" i="10"/>
  <c r="F150" i="10"/>
  <c r="F94" i="10"/>
  <c r="H94" i="10"/>
  <c r="H118" i="10"/>
  <c r="G102" i="10"/>
  <c r="I142" i="10"/>
  <c r="G47" i="10"/>
  <c r="J62" i="10"/>
  <c r="J110" i="10"/>
  <c r="G86" i="10"/>
  <c r="I158" i="10"/>
  <c r="J94" i="10"/>
  <c r="F14" i="10"/>
  <c r="F47" i="10"/>
  <c r="F102" i="10"/>
  <c r="H22" i="10"/>
  <c r="J31" i="10"/>
  <c r="H158" i="10"/>
  <c r="F62" i="10"/>
  <c r="I62" i="10"/>
  <c r="I150" i="10"/>
  <c r="G31" i="10"/>
  <c r="I31" i="10"/>
  <c r="F6" i="10"/>
  <c r="J158" i="10"/>
  <c r="I14" i="10"/>
  <c r="H134" i="10"/>
  <c r="J134" i="10"/>
  <c r="H31" i="10"/>
  <c r="H150" i="10"/>
  <c r="H126" i="10"/>
  <c r="I126" i="10"/>
  <c r="I134" i="10"/>
  <c r="J22" i="10"/>
  <c r="F22" i="10"/>
  <c r="G142" i="10"/>
  <c r="I94" i="10"/>
  <c r="F126" i="10"/>
  <c r="I118" i="10"/>
  <c r="G150" i="10"/>
  <c r="F134" i="10"/>
  <c r="J126" i="10"/>
  <c r="G110" i="10"/>
  <c r="J102" i="10"/>
  <c r="J78" i="10"/>
  <c r="F31" i="10"/>
  <c r="J47" i="10"/>
  <c r="H6" i="10"/>
  <c r="G78" i="10"/>
  <c r="J14" i="10"/>
  <c r="G22" i="10"/>
  <c r="R73" i="61" l="1"/>
  <c r="S74" i="61"/>
  <c r="S180" i="61"/>
  <c r="R179" i="61"/>
  <c r="R206" i="61"/>
  <c r="S207" i="61"/>
  <c r="S127" i="61"/>
  <c r="R126" i="61"/>
  <c r="R99" i="61"/>
  <c r="S100" i="61"/>
  <c r="S46" i="61"/>
  <c r="R45" i="61"/>
  <c r="S154" i="61"/>
  <c r="R153" i="61"/>
  <c r="D18" i="25"/>
  <c r="H18" i="25"/>
  <c r="G18" i="25"/>
  <c r="K18" i="25"/>
  <c r="F18" i="25"/>
  <c r="J18" i="25"/>
  <c r="C18" i="25"/>
  <c r="E18" i="25"/>
  <c r="I18" i="25"/>
  <c r="S155" i="61" l="1"/>
  <c r="R154" i="61"/>
  <c r="R46" i="61"/>
  <c r="S47" i="61"/>
  <c r="S128" i="61"/>
  <c r="R127" i="61"/>
  <c r="S181" i="61"/>
  <c r="R180" i="61"/>
  <c r="R100" i="61"/>
  <c r="S101" i="61"/>
  <c r="S208" i="61"/>
  <c r="R207" i="61"/>
  <c r="R74" i="61"/>
  <c r="S75" i="61"/>
  <c r="H71" i="10"/>
  <c r="F71" i="10"/>
  <c r="G55" i="10"/>
  <c r="J71" i="10"/>
  <c r="G71" i="10"/>
  <c r="I71" i="10"/>
  <c r="H55" i="10" l="1"/>
  <c r="J55" i="10"/>
  <c r="F55" i="10"/>
  <c r="S209" i="61"/>
  <c r="R208" i="61"/>
  <c r="S182" i="61"/>
  <c r="R181" i="61"/>
  <c r="S129" i="61"/>
  <c r="R128" i="61"/>
  <c r="S156" i="61"/>
  <c r="R155" i="61"/>
  <c r="I55" i="10"/>
  <c r="S76" i="61"/>
  <c r="R75" i="61"/>
  <c r="R101" i="61"/>
  <c r="S102" i="61"/>
  <c r="R47" i="61"/>
  <c r="S48" i="61"/>
  <c r="R48" i="61" l="1"/>
  <c r="S49" i="61"/>
  <c r="R76" i="61"/>
  <c r="S77" i="61"/>
  <c r="S157" i="61"/>
  <c r="R156" i="61"/>
  <c r="S103" i="61"/>
  <c r="R102" i="61"/>
  <c r="S130" i="61"/>
  <c r="R129" i="61"/>
  <c r="S183" i="61"/>
  <c r="R182" i="61"/>
  <c r="S210" i="61"/>
  <c r="R209" i="61"/>
  <c r="S211" i="61" l="1"/>
  <c r="R210" i="61"/>
  <c r="S184" i="61"/>
  <c r="R183" i="61"/>
  <c r="S131" i="61"/>
  <c r="R130" i="61"/>
  <c r="R103" i="61"/>
  <c r="S104" i="61"/>
  <c r="R157" i="61"/>
  <c r="S158" i="61"/>
  <c r="I39" i="10"/>
  <c r="G39" i="10"/>
  <c r="F39" i="10"/>
  <c r="F79" i="10"/>
  <c r="S50" i="61"/>
  <c r="R49" i="61"/>
  <c r="S78" i="61"/>
  <c r="R77" i="61"/>
  <c r="J79" i="10"/>
  <c r="I79" i="10"/>
  <c r="H39" i="10"/>
  <c r="J39" i="10"/>
  <c r="H79" i="10"/>
  <c r="G79" i="10"/>
  <c r="R158" i="61" l="1"/>
  <c r="S159" i="61"/>
  <c r="R104" i="61"/>
  <c r="S105" i="61"/>
  <c r="S79" i="61"/>
  <c r="R78" i="61"/>
  <c r="R50" i="61"/>
  <c r="S51" i="61"/>
  <c r="R131" i="61"/>
  <c r="S132" i="61"/>
  <c r="R184" i="61"/>
  <c r="S185" i="61"/>
  <c r="S212" i="61"/>
  <c r="R211" i="61"/>
  <c r="R212" i="61" l="1"/>
  <c r="S213" i="61"/>
  <c r="R79" i="61"/>
  <c r="S80" i="61"/>
  <c r="R185" i="61"/>
  <c r="S186" i="61"/>
  <c r="R132" i="61"/>
  <c r="S133" i="61"/>
  <c r="S52" i="61"/>
  <c r="R51" i="61"/>
  <c r="S106" i="61"/>
  <c r="R105" i="61"/>
  <c r="S160" i="61"/>
  <c r="R159" i="61"/>
  <c r="H87" i="10"/>
  <c r="G87" i="10"/>
  <c r="F87" i="10"/>
  <c r="I87" i="10"/>
  <c r="J87" i="10"/>
  <c r="G15" i="10" l="1"/>
  <c r="I15" i="10"/>
  <c r="J15" i="10"/>
  <c r="R160" i="61"/>
  <c r="S161" i="61"/>
  <c r="R106" i="61"/>
  <c r="S107" i="61"/>
  <c r="S134" i="61"/>
  <c r="R133" i="61"/>
  <c r="S187" i="61"/>
  <c r="R186" i="61"/>
  <c r="S81" i="61"/>
  <c r="R80" i="61"/>
  <c r="R213" i="61"/>
  <c r="S214" i="61"/>
  <c r="F15" i="10"/>
  <c r="H15" i="10"/>
  <c r="S53" i="61"/>
  <c r="R52" i="61"/>
  <c r="S215" i="61" l="1"/>
  <c r="R214" i="61"/>
  <c r="S82" i="61"/>
  <c r="R81" i="61"/>
  <c r="R187" i="61"/>
  <c r="S188" i="61"/>
  <c r="R134" i="61"/>
  <c r="S135" i="61"/>
  <c r="S108" i="61"/>
  <c r="R107" i="61"/>
  <c r="R161" i="61"/>
  <c r="S162" i="61"/>
  <c r="R53" i="61"/>
  <c r="S54" i="61"/>
  <c r="S55" i="61" l="1"/>
  <c r="R54" i="61"/>
  <c r="R162" i="61"/>
  <c r="S163" i="61"/>
  <c r="R135" i="61"/>
  <c r="S136" i="61"/>
  <c r="R188" i="61"/>
  <c r="S189" i="61"/>
  <c r="S109" i="61"/>
  <c r="R108" i="61"/>
  <c r="S83" i="61"/>
  <c r="R82" i="61"/>
  <c r="R215" i="61"/>
  <c r="S216" i="61"/>
  <c r="S84" i="61" l="1"/>
  <c r="R83" i="61"/>
  <c r="R216" i="61"/>
  <c r="S217" i="61"/>
  <c r="R189" i="61"/>
  <c r="S190" i="61"/>
  <c r="R136" i="61"/>
  <c r="S137" i="61"/>
  <c r="R163" i="61"/>
  <c r="S164" i="61"/>
  <c r="S110" i="61"/>
  <c r="R109" i="61"/>
  <c r="S56" i="61"/>
  <c r="R55" i="61"/>
  <c r="S111" i="61" l="1"/>
  <c r="R110" i="61"/>
  <c r="R164" i="61"/>
  <c r="S165" i="61"/>
  <c r="R137" i="61"/>
  <c r="S138" i="61"/>
  <c r="R190" i="61"/>
  <c r="S191" i="61"/>
  <c r="R217" i="61"/>
  <c r="S218" i="61"/>
  <c r="S57" i="61"/>
  <c r="R56" i="61"/>
  <c r="S85" i="61"/>
  <c r="R84" i="61"/>
  <c r="R218" i="61" l="1"/>
  <c r="S219" i="61"/>
  <c r="R191" i="61"/>
  <c r="S192" i="61"/>
  <c r="R138" i="61"/>
  <c r="S139" i="61"/>
  <c r="R165" i="61"/>
  <c r="S166" i="61"/>
  <c r="R85" i="61"/>
  <c r="S86" i="61"/>
  <c r="S58" i="61"/>
  <c r="R57" i="61"/>
  <c r="S112" i="61"/>
  <c r="R111" i="61"/>
  <c r="S59" i="61" l="1"/>
  <c r="R58" i="61"/>
  <c r="S87" i="61"/>
  <c r="R86" i="61"/>
  <c r="R166" i="61"/>
  <c r="S167" i="61"/>
  <c r="R139" i="61"/>
  <c r="S140" i="61"/>
  <c r="R192" i="61"/>
  <c r="S193" i="61"/>
  <c r="R219" i="61"/>
  <c r="S220" i="61"/>
  <c r="S113" i="61"/>
  <c r="R112" i="61"/>
  <c r="S114" i="61" l="1"/>
  <c r="R113" i="61"/>
  <c r="R220" i="61"/>
  <c r="S221" i="61"/>
  <c r="R193" i="61"/>
  <c r="S194" i="61"/>
  <c r="R140" i="61"/>
  <c r="S141" i="61"/>
  <c r="R167" i="61"/>
  <c r="S168" i="61"/>
  <c r="S88" i="61"/>
  <c r="R87" i="61"/>
  <c r="S60" i="61"/>
  <c r="R59" i="61"/>
  <c r="S89" i="61" l="1"/>
  <c r="R88" i="61"/>
  <c r="R168" i="61"/>
  <c r="S169" i="61"/>
  <c r="R141" i="61"/>
  <c r="S142" i="61"/>
  <c r="R194" i="61"/>
  <c r="S195" i="61"/>
  <c r="R221" i="61"/>
  <c r="S222" i="61"/>
  <c r="R60" i="61"/>
  <c r="S61" i="61"/>
  <c r="S115" i="61"/>
  <c r="R114" i="61"/>
  <c r="S62" i="61" l="1"/>
  <c r="R61" i="61"/>
  <c r="R222" i="61"/>
  <c r="S223" i="61"/>
  <c r="R195" i="61"/>
  <c r="S196" i="61"/>
  <c r="R142" i="61"/>
  <c r="S143" i="61"/>
  <c r="R169" i="61"/>
  <c r="S170" i="61"/>
  <c r="S116" i="61"/>
  <c r="R115" i="61"/>
  <c r="S90" i="61"/>
  <c r="R89" i="61"/>
  <c r="R223" i="61" l="1"/>
  <c r="S91" i="61"/>
  <c r="R90" i="61"/>
  <c r="R170" i="61"/>
  <c r="S171" i="61"/>
  <c r="R171" i="61" s="1"/>
  <c r="R143" i="61"/>
  <c r="S144" i="61"/>
  <c r="R196" i="61"/>
  <c r="S197" i="61"/>
  <c r="R197" i="61" s="1"/>
  <c r="S117" i="61"/>
  <c r="R116" i="61"/>
  <c r="S63" i="61"/>
  <c r="R62" i="61"/>
  <c r="R144" i="61" l="1"/>
  <c r="S145" i="61"/>
  <c r="R145" i="61" s="1"/>
  <c r="S64" i="61"/>
  <c r="R63" i="61"/>
  <c r="S118" i="61"/>
  <c r="R117" i="61"/>
  <c r="R91" i="61"/>
  <c r="S92" i="61"/>
  <c r="S119" i="61" l="1"/>
  <c r="R119" i="61" s="1"/>
  <c r="R118" i="61"/>
  <c r="R92" i="61"/>
  <c r="S93" i="61"/>
  <c r="R93" i="61" s="1"/>
  <c r="S65" i="61"/>
  <c r="R64" i="61"/>
  <c r="R65" i="61" l="1"/>
  <c r="S66" i="61"/>
  <c r="R66" i="61" l="1"/>
  <c r="S67" i="61"/>
  <c r="R67" i="61" s="1"/>
  <c r="G65" i="10" l="1"/>
  <c r="G69" i="10"/>
  <c r="G58" i="10"/>
  <c r="G167" i="10"/>
  <c r="G173" i="10"/>
  <c r="G98" i="10"/>
  <c r="G96" i="10"/>
  <c r="G66" i="10"/>
  <c r="G60" i="10"/>
  <c r="G63" i="10"/>
  <c r="G97" i="10"/>
  <c r="G57" i="10"/>
  <c r="G100" i="10"/>
  <c r="G56" i="10"/>
  <c r="G61" i="10"/>
  <c r="G68" i="10"/>
  <c r="G170" i="10"/>
  <c r="G169" i="10"/>
  <c r="G172" i="10"/>
  <c r="G168" i="10"/>
  <c r="G64" i="10"/>
  <c r="G95" i="10"/>
  <c r="G101" i="10"/>
  <c r="G130" i="10" l="1"/>
  <c r="H48" i="10"/>
  <c r="I146" i="10"/>
  <c r="H76" i="10"/>
  <c r="J136" i="10"/>
  <c r="J130" i="10"/>
  <c r="H113" i="10"/>
  <c r="G89" i="10"/>
  <c r="I145" i="10"/>
  <c r="I65" i="10"/>
  <c r="F106" i="10"/>
  <c r="I165" i="10"/>
  <c r="I66" i="10"/>
  <c r="J112" i="10"/>
  <c r="G157" i="10"/>
  <c r="I144" i="10"/>
  <c r="F10" i="10"/>
  <c r="F114" i="10"/>
  <c r="G113" i="10"/>
  <c r="J154" i="10"/>
  <c r="H111" i="10"/>
  <c r="F36" i="10"/>
  <c r="J77" i="10"/>
  <c r="I167" i="10"/>
  <c r="I93" i="10"/>
  <c r="H100" i="10"/>
  <c r="H119" i="10"/>
  <c r="H63" i="10"/>
  <c r="G42" i="10"/>
  <c r="H32" i="10"/>
  <c r="F97" i="10"/>
  <c r="H160" i="10"/>
  <c r="H68" i="10"/>
  <c r="J34" i="10"/>
  <c r="H104" i="10"/>
  <c r="J92" i="10"/>
  <c r="G143" i="10"/>
  <c r="G12" i="10"/>
  <c r="I18" i="10"/>
  <c r="J13" i="10"/>
  <c r="I69" i="10"/>
  <c r="G109" i="10"/>
  <c r="F160" i="10"/>
  <c r="H23" i="10"/>
  <c r="J138" i="10"/>
  <c r="H120" i="10"/>
  <c r="F108" i="10"/>
  <c r="F138" i="10"/>
  <c r="I17" i="10"/>
  <c r="G90" i="10"/>
  <c r="F72" i="10"/>
  <c r="H82" i="10"/>
  <c r="F168" i="10"/>
  <c r="I13" i="10"/>
  <c r="F122" i="10"/>
  <c r="H36" i="10"/>
  <c r="H98" i="10"/>
  <c r="I64" i="10"/>
  <c r="F7" i="10"/>
  <c r="I127" i="10"/>
  <c r="F88" i="10"/>
  <c r="I121" i="10"/>
  <c r="G8" i="10"/>
  <c r="J105" i="10"/>
  <c r="F13" i="10"/>
  <c r="G135" i="10"/>
  <c r="F58" i="10"/>
  <c r="F93" i="10"/>
  <c r="H93" i="10"/>
  <c r="I74" i="10"/>
  <c r="I149" i="10"/>
  <c r="I96" i="10"/>
  <c r="G34" i="10"/>
  <c r="G137" i="10"/>
  <c r="J165" i="10"/>
  <c r="G146" i="10"/>
  <c r="J28" i="10"/>
  <c r="I89" i="10"/>
  <c r="G128" i="10"/>
  <c r="F164" i="10"/>
  <c r="I161" i="10"/>
  <c r="J124" i="10"/>
  <c r="J8" i="10"/>
  <c r="H146" i="10"/>
  <c r="G52" i="10"/>
  <c r="H44" i="10"/>
  <c r="H95" i="10"/>
  <c r="J76" i="10"/>
  <c r="J97" i="10"/>
  <c r="J152" i="10"/>
  <c r="H28" i="10"/>
  <c r="F34" i="10"/>
  <c r="F16" i="10"/>
  <c r="J111" i="10"/>
  <c r="I116" i="10"/>
  <c r="F69" i="10"/>
  <c r="H42" i="10"/>
  <c r="J168" i="10"/>
  <c r="I120" i="10"/>
  <c r="J58" i="10"/>
  <c r="H10" i="10"/>
  <c r="F140" i="10"/>
  <c r="H53" i="10"/>
  <c r="H90" i="10"/>
  <c r="I95" i="10"/>
  <c r="J60" i="10"/>
  <c r="J82" i="10"/>
  <c r="F173" i="10"/>
  <c r="I129" i="10"/>
  <c r="H136" i="10"/>
  <c r="H169" i="10"/>
  <c r="I169" i="10"/>
  <c r="G160" i="10"/>
  <c r="F124" i="10"/>
  <c r="J40" i="10"/>
  <c r="J21" i="10"/>
  <c r="G125" i="10"/>
  <c r="H80" i="10"/>
  <c r="I124" i="10"/>
  <c r="I16" i="10"/>
  <c r="G105" i="10"/>
  <c r="H140" i="10"/>
  <c r="I68" i="10"/>
  <c r="F113" i="10"/>
  <c r="J151" i="10"/>
  <c r="G80" i="10"/>
  <c r="H45" i="10"/>
  <c r="H21" i="10"/>
  <c r="H12" i="10"/>
  <c r="F104" i="10"/>
  <c r="F8" i="10"/>
  <c r="I152" i="10"/>
  <c r="G149" i="10"/>
  <c r="G156" i="10"/>
  <c r="I133" i="10"/>
  <c r="H132" i="10"/>
  <c r="H18" i="10"/>
  <c r="F161" i="10"/>
  <c r="J157" i="10"/>
  <c r="J85" i="10"/>
  <c r="J64" i="10"/>
  <c r="F120" i="10"/>
  <c r="G33" i="10"/>
  <c r="F159" i="10"/>
  <c r="J44" i="10"/>
  <c r="G108" i="10"/>
  <c r="I141" i="10"/>
  <c r="G49" i="10"/>
  <c r="J114" i="10"/>
  <c r="F127" i="10"/>
  <c r="J149" i="10"/>
  <c r="F145" i="10"/>
  <c r="I156" i="10"/>
  <c r="I82" i="10"/>
  <c r="H125" i="10"/>
  <c r="F152" i="10"/>
  <c r="J120" i="10"/>
  <c r="I73" i="10"/>
  <c r="I164" i="10"/>
  <c r="J167" i="10"/>
  <c r="F40" i="10"/>
  <c r="G127" i="10"/>
  <c r="J143" i="10"/>
  <c r="H49" i="10"/>
  <c r="F48" i="10"/>
  <c r="H127" i="10"/>
  <c r="J25" i="10"/>
  <c r="J73" i="10"/>
  <c r="J84" i="10"/>
  <c r="I90" i="10"/>
  <c r="G17" i="10"/>
  <c r="H165" i="10"/>
  <c r="F109" i="10"/>
  <c r="H149" i="10"/>
  <c r="G162" i="10"/>
  <c r="G154" i="10"/>
  <c r="J101" i="10"/>
  <c r="F24" i="10"/>
  <c r="I172" i="10"/>
  <c r="J50" i="10"/>
  <c r="I23" i="10"/>
  <c r="I60" i="10"/>
  <c r="J121" i="10"/>
  <c r="G124" i="10"/>
  <c r="G165" i="10"/>
  <c r="J160" i="10"/>
  <c r="F26" i="10"/>
  <c r="H58" i="10"/>
  <c r="G24" i="10"/>
  <c r="F29" i="10"/>
  <c r="H161" i="10"/>
  <c r="J37" i="10"/>
  <c r="I173" i="10"/>
  <c r="F132" i="10"/>
  <c r="H88" i="10"/>
  <c r="G153" i="10"/>
  <c r="F61" i="10"/>
  <c r="H172" i="10"/>
  <c r="G106" i="10"/>
  <c r="F96" i="10"/>
  <c r="J90" i="10"/>
  <c r="H77" i="10"/>
  <c r="F28" i="10"/>
  <c r="G72" i="10"/>
  <c r="J7" i="10"/>
  <c r="J74" i="10"/>
  <c r="H52" i="10"/>
  <c r="G93" i="10"/>
  <c r="G73" i="10"/>
  <c r="F50" i="10"/>
  <c r="I153" i="10"/>
  <c r="H116" i="10"/>
  <c r="G141" i="10"/>
  <c r="F103" i="10"/>
  <c r="I58" i="10"/>
  <c r="H106" i="10"/>
  <c r="G81" i="10"/>
  <c r="H50" i="10"/>
  <c r="I157" i="10"/>
  <c r="H124" i="10"/>
  <c r="I80" i="10"/>
  <c r="J128" i="10"/>
  <c r="J10" i="10"/>
  <c r="H117" i="10"/>
  <c r="H97" i="10"/>
  <c r="I42" i="10"/>
  <c r="F101" i="10"/>
  <c r="G29" i="10"/>
  <c r="H64" i="10"/>
  <c r="G36" i="10"/>
  <c r="F20" i="10"/>
  <c r="H57" i="10"/>
  <c r="I109" i="10"/>
  <c r="F41" i="10"/>
  <c r="I7" i="10"/>
  <c r="H81" i="10"/>
  <c r="G112" i="10"/>
  <c r="H159" i="10"/>
  <c r="F33" i="10"/>
  <c r="G25" i="10"/>
  <c r="J9" i="10"/>
  <c r="I92" i="10"/>
  <c r="G114" i="10"/>
  <c r="G40" i="10"/>
  <c r="F98" i="10"/>
  <c r="J18" i="10"/>
  <c r="H138" i="10"/>
  <c r="H84" i="10"/>
  <c r="F135" i="10"/>
  <c r="I119" i="10"/>
  <c r="G10" i="10"/>
  <c r="F77" i="10"/>
  <c r="G9" i="10"/>
  <c r="G119" i="10"/>
  <c r="I113" i="10"/>
  <c r="H103" i="10"/>
  <c r="I50" i="10"/>
  <c r="I130" i="10"/>
  <c r="F172" i="10"/>
  <c r="I85" i="10"/>
  <c r="F76" i="10"/>
  <c r="H162" i="10"/>
  <c r="F165" i="10"/>
  <c r="J88" i="10"/>
  <c r="G44" i="10"/>
  <c r="G136" i="10"/>
  <c r="I125" i="10"/>
  <c r="H41" i="10"/>
  <c r="I76" i="10"/>
  <c r="J145" i="10"/>
  <c r="G77" i="10"/>
  <c r="J156" i="10"/>
  <c r="J104" i="10"/>
  <c r="F45" i="10"/>
  <c r="F12" i="10"/>
  <c r="F141" i="10"/>
  <c r="H69" i="10"/>
  <c r="F148" i="10"/>
  <c r="J153" i="10"/>
  <c r="I36" i="10"/>
  <c r="F64" i="10"/>
  <c r="F63" i="10"/>
  <c r="G151" i="10"/>
  <c r="J61" i="10"/>
  <c r="I8" i="10"/>
  <c r="F154" i="10"/>
  <c r="G18" i="10"/>
  <c r="F116" i="10"/>
  <c r="G92" i="10"/>
  <c r="G21" i="10"/>
  <c r="I57" i="10"/>
  <c r="J36" i="10"/>
  <c r="J127" i="10"/>
  <c r="F85" i="10"/>
  <c r="F146" i="10"/>
  <c r="G148" i="10"/>
  <c r="G84" i="10"/>
  <c r="I24" i="10"/>
  <c r="F92" i="10"/>
  <c r="I136" i="10"/>
  <c r="F18" i="10"/>
  <c r="F162" i="10"/>
  <c r="I140" i="10"/>
  <c r="I81" i="10"/>
  <c r="J63" i="10"/>
  <c r="G74" i="10"/>
  <c r="H8" i="10"/>
  <c r="I84" i="10"/>
  <c r="J113" i="10"/>
  <c r="J23" i="10"/>
  <c r="F169" i="10"/>
  <c r="F32" i="10"/>
  <c r="H135" i="10"/>
  <c r="J57" i="10"/>
  <c r="H16" i="10"/>
  <c r="I45" i="10"/>
  <c r="I98" i="10"/>
  <c r="H73" i="10"/>
  <c r="I61" i="10"/>
  <c r="J169" i="10"/>
  <c r="I122" i="10"/>
  <c r="J133" i="10"/>
  <c r="H137" i="10"/>
  <c r="F121" i="10"/>
  <c r="J159" i="10"/>
  <c r="I12" i="10"/>
  <c r="I20" i="10"/>
  <c r="F117" i="10"/>
  <c r="H114" i="10"/>
  <c r="F100" i="10"/>
  <c r="I44" i="10"/>
  <c r="I49" i="10"/>
  <c r="H74" i="10"/>
  <c r="G13" i="10"/>
  <c r="H13" i="10"/>
  <c r="F66" i="10"/>
  <c r="J98" i="10"/>
  <c r="F133" i="10"/>
  <c r="H92" i="10"/>
  <c r="G104" i="10"/>
  <c r="H141" i="10"/>
  <c r="G111" i="10"/>
  <c r="F144" i="10"/>
  <c r="H152" i="10"/>
  <c r="H37" i="10"/>
  <c r="F95" i="10"/>
  <c r="G16" i="10"/>
  <c r="F156" i="10"/>
  <c r="I111" i="10"/>
  <c r="I56" i="10"/>
  <c r="G50" i="10"/>
  <c r="I148" i="10"/>
  <c r="I48" i="10"/>
  <c r="I114" i="10"/>
  <c r="F151" i="10"/>
  <c r="I37" i="10"/>
  <c r="I112" i="10"/>
  <c r="I162" i="10"/>
  <c r="J41" i="10"/>
  <c r="G32" i="10"/>
  <c r="F23" i="10"/>
  <c r="J100" i="10"/>
  <c r="F167" i="10"/>
  <c r="H167" i="10"/>
  <c r="F53" i="10"/>
  <c r="I101" i="10"/>
  <c r="I26" i="10"/>
  <c r="J26" i="10"/>
  <c r="I21" i="10"/>
  <c r="F128" i="10"/>
  <c r="G117" i="10"/>
  <c r="G48" i="10"/>
  <c r="J170" i="10"/>
  <c r="F74" i="10"/>
  <c r="G121" i="10"/>
  <c r="F81" i="10"/>
  <c r="J29" i="10"/>
  <c r="F60" i="10"/>
  <c r="I29" i="10"/>
  <c r="H112" i="10"/>
  <c r="I128" i="10"/>
  <c r="H20" i="10"/>
  <c r="F9" i="10"/>
  <c r="J33" i="10"/>
  <c r="G76" i="10"/>
  <c r="F112" i="10"/>
  <c r="H133" i="10"/>
  <c r="H156" i="10"/>
  <c r="J65" i="10"/>
  <c r="H121" i="10"/>
  <c r="F170" i="10"/>
  <c r="I106" i="10"/>
  <c r="G138" i="10"/>
  <c r="F149" i="10"/>
  <c r="J96" i="10"/>
  <c r="H56" i="10"/>
  <c r="J116" i="10"/>
  <c r="F84" i="10"/>
  <c r="J132" i="10"/>
  <c r="J106" i="10"/>
  <c r="J72" i="10"/>
  <c r="G152" i="10"/>
  <c r="H157" i="10"/>
  <c r="G53" i="10"/>
  <c r="I137" i="10"/>
  <c r="F37" i="10"/>
  <c r="H148" i="10"/>
  <c r="J52" i="10"/>
  <c r="G41" i="10"/>
  <c r="I100" i="10"/>
  <c r="I63" i="10"/>
  <c r="F137" i="10"/>
  <c r="J81" i="10"/>
  <c r="J148" i="10"/>
  <c r="G161" i="10"/>
  <c r="J20" i="10"/>
  <c r="G116" i="10"/>
  <c r="J173" i="10"/>
  <c r="I105" i="10"/>
  <c r="J45" i="10"/>
  <c r="J93" i="10"/>
  <c r="H96" i="10"/>
  <c r="I10" i="10"/>
  <c r="F49" i="10"/>
  <c r="J53" i="10"/>
  <c r="J119" i="10"/>
  <c r="H170" i="10"/>
  <c r="J89" i="10"/>
  <c r="H108" i="10"/>
  <c r="H151" i="10"/>
  <c r="J146" i="10"/>
  <c r="J125" i="10"/>
  <c r="H173" i="10"/>
  <c r="J144" i="10"/>
  <c r="I53" i="10"/>
  <c r="I132" i="10"/>
  <c r="F143" i="10"/>
  <c r="G23" i="10"/>
  <c r="H168" i="10"/>
  <c r="J172" i="10"/>
  <c r="J140" i="10"/>
  <c r="H60" i="10"/>
  <c r="J161" i="10"/>
  <c r="J164" i="10"/>
  <c r="I138" i="10"/>
  <c r="F153" i="10"/>
  <c r="J17" i="10"/>
  <c r="F56" i="10"/>
  <c r="J122" i="10"/>
  <c r="F21" i="10"/>
  <c r="F130" i="10"/>
  <c r="H61" i="10"/>
  <c r="H85" i="10"/>
  <c r="G145" i="10"/>
  <c r="I160" i="10"/>
  <c r="H66" i="10"/>
  <c r="I28" i="10"/>
  <c r="H9" i="10"/>
  <c r="I104" i="10"/>
  <c r="F42" i="10"/>
  <c r="F73" i="10"/>
  <c r="I25" i="10"/>
  <c r="I151" i="10"/>
  <c r="F65" i="10"/>
  <c r="H129" i="10"/>
  <c r="J135" i="10"/>
  <c r="G26" i="10"/>
  <c r="G45" i="10"/>
  <c r="H144" i="10"/>
  <c r="F89" i="10"/>
  <c r="G120" i="10"/>
  <c r="F80" i="10"/>
  <c r="H143" i="10"/>
  <c r="G20" i="10"/>
  <c r="J117" i="10"/>
  <c r="H105" i="10"/>
  <c r="J129" i="10"/>
  <c r="F125" i="10"/>
  <c r="J24" i="10"/>
  <c r="J95" i="10"/>
  <c r="H128" i="10"/>
  <c r="J16" i="10"/>
  <c r="H40" i="10"/>
  <c r="G132" i="10"/>
  <c r="I103" i="10"/>
  <c r="G122" i="10"/>
  <c r="J56" i="10"/>
  <c r="I40" i="10"/>
  <c r="I32" i="10"/>
  <c r="I143" i="10"/>
  <c r="H65" i="10"/>
  <c r="F57" i="10"/>
  <c r="G7" i="10"/>
  <c r="H25" i="10"/>
  <c r="I135" i="10"/>
  <c r="F157" i="10"/>
  <c r="G164" i="10"/>
  <c r="H7" i="10"/>
  <c r="H164" i="10"/>
  <c r="H24" i="10"/>
  <c r="J68" i="10"/>
  <c r="H145" i="10"/>
  <c r="F44" i="10"/>
  <c r="G133" i="10"/>
  <c r="F82" i="10"/>
  <c r="I52" i="10"/>
  <c r="G37" i="10"/>
  <c r="J162" i="10"/>
  <c r="J12" i="10"/>
  <c r="I41" i="10"/>
  <c r="J108" i="10"/>
  <c r="J32" i="10"/>
  <c r="F17" i="10"/>
  <c r="H153" i="10"/>
  <c r="H122" i="10"/>
  <c r="I108" i="10"/>
  <c r="J141" i="10"/>
  <c r="F129" i="10"/>
  <c r="J48" i="10"/>
  <c r="I88" i="10"/>
  <c r="H26" i="10"/>
  <c r="G103" i="10"/>
  <c r="I154" i="10"/>
  <c r="G159" i="10"/>
  <c r="H89" i="10"/>
  <c r="G28" i="10"/>
  <c r="I117" i="10"/>
  <c r="I33" i="10"/>
  <c r="H17" i="10"/>
  <c r="G88" i="10"/>
  <c r="F68" i="10"/>
  <c r="I170" i="10"/>
  <c r="H109" i="10"/>
  <c r="H29" i="10"/>
  <c r="H101" i="10"/>
  <c r="H33" i="10"/>
  <c r="F52" i="10"/>
  <c r="J137" i="10"/>
  <c r="H72" i="10"/>
  <c r="I34" i="10"/>
  <c r="I72" i="10"/>
  <c r="J69" i="10"/>
  <c r="G144" i="10"/>
  <c r="F105" i="10"/>
  <c r="J109" i="10"/>
  <c r="H130" i="10"/>
  <c r="J80" i="10"/>
  <c r="F119" i="10"/>
  <c r="G85" i="10"/>
  <c r="I168" i="10"/>
  <c r="J103" i="10"/>
  <c r="J66" i="10"/>
  <c r="G82" i="10"/>
  <c r="I9" i="10"/>
  <c r="J42" i="10"/>
  <c r="F111" i="10"/>
  <c r="F25" i="10"/>
  <c r="H154" i="10"/>
  <c r="J49" i="10"/>
  <c r="I159" i="10"/>
  <c r="F90" i="10"/>
  <c r="G129" i="10"/>
  <c r="G140" i="10"/>
  <c r="H34" i="10"/>
  <c r="F136" i="10"/>
  <c r="I97" i="10"/>
  <c r="I77" i="10"/>
</calcChain>
</file>

<file path=xl/comments1.xml><?xml version="1.0" encoding="utf-8"?>
<comments xmlns="http://schemas.openxmlformats.org/spreadsheetml/2006/main">
  <authors>
    <author>rparikh</author>
  </authors>
  <commentList>
    <comment ref="D68" authorId="0">
      <text>
        <r>
          <rPr>
            <b/>
            <sz val="8"/>
            <color indexed="81"/>
            <rFont val="Tahoma"/>
            <family val="2"/>
          </rPr>
          <t>rparikh:</t>
        </r>
        <r>
          <rPr>
            <sz val="8"/>
            <color indexed="81"/>
            <rFont val="Tahoma"/>
            <family val="2"/>
          </rPr>
          <t xml:space="preserve">
Emission Standards applicable to emergency engines between 25 HP and 130 Hp in terms of Nox + HC</t>
        </r>
      </text>
    </comment>
  </commentList>
</comments>
</file>

<file path=xl/comments2.xml><?xml version="1.0" encoding="utf-8"?>
<comments xmlns="http://schemas.openxmlformats.org/spreadsheetml/2006/main">
  <authors>
    <author>Wilson Santamaria</author>
  </authors>
  <commentList>
    <comment ref="C63" authorId="0">
      <text>
        <r>
          <rPr>
            <b/>
            <sz val="9"/>
            <color indexed="81"/>
            <rFont val="Tahoma"/>
            <family val="2"/>
          </rPr>
          <t>Wilson Santamaria:</t>
        </r>
        <r>
          <rPr>
            <sz val="9"/>
            <color indexed="81"/>
            <rFont val="Tahoma"/>
            <family val="2"/>
          </rPr>
          <t xml:space="preserve">
Dehydrator?</t>
        </r>
      </text>
    </comment>
  </commentList>
</comments>
</file>

<file path=xl/sharedStrings.xml><?xml version="1.0" encoding="utf-8"?>
<sst xmlns="http://schemas.openxmlformats.org/spreadsheetml/2006/main" count="77638" uniqueCount="18333">
  <si>
    <t>Specify in Comments: Breathing Loss</t>
  </si>
  <si>
    <t>40708098</t>
  </si>
  <si>
    <t>Specify in Comments: Working Loss</t>
  </si>
  <si>
    <t>40708401</t>
  </si>
  <si>
    <t>Fixed Roof Tanks - Phenols</t>
  </si>
  <si>
    <t>Nonylphenol: Breathing Loss</t>
  </si>
  <si>
    <t>40708402</t>
  </si>
  <si>
    <t>Nonylphenol: Working Loss</t>
  </si>
  <si>
    <t>40708403</t>
  </si>
  <si>
    <t>Phenol: Breathing Loss</t>
  </si>
  <si>
    <t>40708404</t>
  </si>
  <si>
    <t>Phenol: Working Loss</t>
  </si>
  <si>
    <t>40708405</t>
  </si>
  <si>
    <t>2,4-Dichlorophenol: Breathing Loss</t>
  </si>
  <si>
    <t>40708406</t>
  </si>
  <si>
    <t>2,4-Dichlorophenol: Working Loss</t>
  </si>
  <si>
    <t>40708497</t>
  </si>
  <si>
    <t>Specify Phenol: Breathing Loss</t>
  </si>
  <si>
    <t>40708498</t>
  </si>
  <si>
    <t>Specify Phenol: Working Loss</t>
  </si>
  <si>
    <t>40714601</t>
  </si>
  <si>
    <t>Fixed Roof Tanks - Miscellaneous</t>
  </si>
  <si>
    <t>Carbon Disulfide: Breathing Loss</t>
  </si>
  <si>
    <t>40714602</t>
  </si>
  <si>
    <t>Carbon Disulfide: Working Loss</t>
  </si>
  <si>
    <t>40714603</t>
  </si>
  <si>
    <t>Dimethyl Sulfoxide: Breathing Loss</t>
  </si>
  <si>
    <t>40714604</t>
  </si>
  <si>
    <t>Dimethyl Sulfoxide: Working Loss</t>
  </si>
  <si>
    <t>40714605</t>
  </si>
  <si>
    <t>Tetrahydrofuran: Breathing Loss</t>
  </si>
  <si>
    <t>40714606</t>
  </si>
  <si>
    <t>Tetrahydrofuran: Working Loss</t>
  </si>
  <si>
    <t>40714697</t>
  </si>
  <si>
    <t>Specify In Comments: Breathing Loss</t>
  </si>
  <si>
    <t>40714698</t>
  </si>
  <si>
    <t>Specify In Comments: Working Loss</t>
  </si>
  <si>
    <t>40715401</t>
  </si>
  <si>
    <t>Floating Roof Tanks - Acid Anhydrides</t>
  </si>
  <si>
    <t>Acetic Acid Anhydride: Standing Loss</t>
  </si>
  <si>
    <t>40715402</t>
  </si>
  <si>
    <t>Acetic Acid Anhydride: Working Loss</t>
  </si>
  <si>
    <t>40715403</t>
  </si>
  <si>
    <t>Maleic Anhydride: Standing loss</t>
  </si>
  <si>
    <t>40715404</t>
  </si>
  <si>
    <t>Maleic Anhydride: Withdrawal Loss</t>
  </si>
  <si>
    <t>40715405</t>
  </si>
  <si>
    <t>Phthalic Anhydride: Standing Loss</t>
  </si>
  <si>
    <t>Vine Crops</t>
  </si>
  <si>
    <t>50200205</t>
  </si>
  <si>
    <t>Weeds</t>
  </si>
  <si>
    <t>50200206</t>
  </si>
  <si>
    <t>Orchard Crops</t>
  </si>
  <si>
    <t>50200207</t>
  </si>
  <si>
    <t>Forest Residues</t>
  </si>
  <si>
    <t>50200301</t>
  </si>
  <si>
    <t>Apartment Incineration</t>
  </si>
  <si>
    <t>Flue Fed</t>
  </si>
  <si>
    <t>50200302</t>
  </si>
  <si>
    <t>Flue Fed with Afterburner and Draft Controls</t>
  </si>
  <si>
    <t>50200501</t>
  </si>
  <si>
    <t>Incineration: Special Purpose</t>
  </si>
  <si>
    <t>Med Waste Controlled Air Incin-aka Starved air, 2-stg, or Modular comb</t>
  </si>
  <si>
    <t>50200502</t>
  </si>
  <si>
    <t>Med Waste Excess Air Incin - aka Batch, Multiple Chamber, or Retort</t>
  </si>
  <si>
    <t>50200503</t>
  </si>
  <si>
    <t>Medical Waste Rotary Kiln Incinerator</t>
  </si>
  <si>
    <t>50200504</t>
  </si>
  <si>
    <t>Medical Waste Incinerator, unspecified type (use 502005-01, -02, -03)</t>
  </si>
  <si>
    <t>50200505</t>
  </si>
  <si>
    <t>50200506</t>
  </si>
  <si>
    <t>50200507</t>
  </si>
  <si>
    <t>VOC Contaminated Soil</t>
  </si>
  <si>
    <t>50200515</t>
  </si>
  <si>
    <t>Sewage Sludge Incinerator: Multiple Hearth</t>
  </si>
  <si>
    <t>50200516</t>
  </si>
  <si>
    <t>Sewage Sludge Incinerator: Fluidized Bed</t>
  </si>
  <si>
    <t>50200517</t>
  </si>
  <si>
    <t>Sewage Sludge Incinerator: Electric Infrared</t>
  </si>
  <si>
    <t>50200518</t>
  </si>
  <si>
    <t>50200519</t>
  </si>
  <si>
    <t>50200520</t>
  </si>
  <si>
    <t>50200601</t>
  </si>
  <si>
    <t>Waste Gas Flares ** (Use 5-01-004-10)</t>
  </si>
  <si>
    <t>50200602</t>
  </si>
  <si>
    <t>Municipal: Fugitive Emissions ** (Use 5-01-004-02)</t>
  </si>
  <si>
    <t>50200901</t>
  </si>
  <si>
    <t>Asbestos Removal</t>
  </si>
  <si>
    <t>50280001</t>
  </si>
  <si>
    <t>50282001</t>
  </si>
  <si>
    <t>50282002</t>
  </si>
  <si>
    <t>50282599</t>
  </si>
  <si>
    <t>50290002</t>
  </si>
  <si>
    <t>50290005</t>
  </si>
  <si>
    <t>50290006</t>
  </si>
  <si>
    <t>50290010</t>
  </si>
  <si>
    <t>50300101</t>
  </si>
  <si>
    <t>Solid Waste Disposal - Industrial</t>
  </si>
  <si>
    <t>50300102</t>
  </si>
  <si>
    <t>50300103</t>
  </si>
  <si>
    <t>50300104</t>
  </si>
  <si>
    <t>50300105</t>
  </si>
  <si>
    <t>50300106</t>
  </si>
  <si>
    <t>50300107</t>
  </si>
  <si>
    <t>50300108</t>
  </si>
  <si>
    <t>Auto Body Components</t>
  </si>
  <si>
    <t>50300109</t>
  </si>
  <si>
    <t>50300111</t>
  </si>
  <si>
    <t>50300112</t>
  </si>
  <si>
    <t>50300113</t>
  </si>
  <si>
    <t>50300114</t>
  </si>
  <si>
    <t>Modular Starved-air Combustor</t>
  </si>
  <si>
    <t>50300115</t>
  </si>
  <si>
    <t>Modular Excess-air Combustor</t>
  </si>
  <si>
    <t>50300201</t>
  </si>
  <si>
    <t>Wood/Vegetation/Leaves</t>
  </si>
  <si>
    <t>50300202</t>
  </si>
  <si>
    <t>50300203</t>
  </si>
  <si>
    <t>50300204</t>
  </si>
  <si>
    <t>Coal Refuse Piles</t>
  </si>
  <si>
    <t>50300205</t>
  </si>
  <si>
    <t>Rocket Propellant</t>
  </si>
  <si>
    <t>50300501</t>
  </si>
  <si>
    <t>Hazardous Waste</t>
  </si>
  <si>
    <t>50300502</t>
  </si>
  <si>
    <t>Hazardous Waste Incinerators: Fluidized Bed</t>
  </si>
  <si>
    <t>50300503</t>
  </si>
  <si>
    <t>Hazardous Waste Incinerators: Liquid Injection</t>
  </si>
  <si>
    <t>50300504</t>
  </si>
  <si>
    <t>Hazardous Waste Incinerators: Rotary Kiln</t>
  </si>
  <si>
    <t>50300505</t>
  </si>
  <si>
    <t>Hazardous Waste Incinerators: Multiple Hearth</t>
  </si>
  <si>
    <t>50300506</t>
  </si>
  <si>
    <t>50300515</t>
  </si>
  <si>
    <t>50300516</t>
  </si>
  <si>
    <t>50300517</t>
  </si>
  <si>
    <t>50300518</t>
  </si>
  <si>
    <t>50300519</t>
  </si>
  <si>
    <t>50300520</t>
  </si>
  <si>
    <t>50300599</t>
  </si>
  <si>
    <t>Fuel Not Classified</t>
  </si>
  <si>
    <t>50300601</t>
  </si>
  <si>
    <t>Waste Gas Flares</t>
  </si>
  <si>
    <t>50300602</t>
  </si>
  <si>
    <t>Liquid Waste Disposal</t>
  </si>
  <si>
    <t>50300603</t>
  </si>
  <si>
    <t>Hazardous: Fugitive Emissions</t>
  </si>
  <si>
    <t>50300701</t>
  </si>
  <si>
    <t>50300702</t>
  </si>
  <si>
    <t>Waste Treatment: General</t>
  </si>
  <si>
    <t>50300709</t>
  </si>
  <si>
    <t>Open Trench</t>
  </si>
  <si>
    <t>50300710</t>
  </si>
  <si>
    <t>Open Sump</t>
  </si>
  <si>
    <t>50300711</t>
  </si>
  <si>
    <t>Junction Box</t>
  </si>
  <si>
    <t>50300713</t>
  </si>
  <si>
    <t>50300719</t>
  </si>
  <si>
    <t>50300724</t>
  </si>
  <si>
    <t>Equalization Basin</t>
  </si>
  <si>
    <t>50300727</t>
  </si>
  <si>
    <t>Neutralization Basin</t>
  </si>
  <si>
    <t>50300731</t>
  </si>
  <si>
    <t>Diffused Air Activated Sludge</t>
  </si>
  <si>
    <t>50300732</t>
  </si>
  <si>
    <t>Mechanical Mix Activated Sludge</t>
  </si>
  <si>
    <t>50300733</t>
  </si>
  <si>
    <t>Pure Oxygen Activated Sludge</t>
  </si>
  <si>
    <t>50300734</t>
  </si>
  <si>
    <t>Trickling Filter</t>
  </si>
  <si>
    <t>50300740</t>
  </si>
  <si>
    <t>Process Vents: Dacthal Formulation</t>
  </si>
  <si>
    <t>63134023</t>
  </si>
  <si>
    <t>Process Vents: Dacthal Packaging</t>
  </si>
  <si>
    <t>63134024</t>
  </si>
  <si>
    <t>Process Vents, Formulation: Solid Additives Feeders</t>
  </si>
  <si>
    <t>63134025</t>
  </si>
  <si>
    <t>Grade 1 Fuel Oil: Working Loss (Independent Tank Diameter)</t>
  </si>
  <si>
    <t>40301097</t>
  </si>
  <si>
    <t>Specify Liquid: Breathing Loss (67000 Bbl. Tank Size)</t>
  </si>
  <si>
    <t>40301098</t>
  </si>
  <si>
    <t>Specify Liquid: Breathing Loss (250000 Bbl. Tank Size)</t>
  </si>
  <si>
    <t>40301099</t>
  </si>
  <si>
    <t>Specify Liquid: Working Loss (Tank Diameter Independent)</t>
  </si>
  <si>
    <t>40301101</t>
  </si>
  <si>
    <t>Floating Roof Tanks (Varying Sizes)</t>
  </si>
  <si>
    <t>Gasoline RVP 13: Standing Loss (67000 Bbl. Tank Size)</t>
  </si>
  <si>
    <t>40301102</t>
  </si>
  <si>
    <t>Gasoline RVP 10: Standing Loss (67000 Bbl. Tank Size)</t>
  </si>
  <si>
    <t>40301103</t>
  </si>
  <si>
    <t>Gasoline RVP 7: Standing Loss (67000 Bbl. Tank Size)</t>
  </si>
  <si>
    <t>40301104</t>
  </si>
  <si>
    <t>Gasoline RVP 13: Standing Loss (250000 Bbl. Tank Size)</t>
  </si>
  <si>
    <t>40301105</t>
  </si>
  <si>
    <t>Gasoline RVP 10: Standing Loss (250000 Bbl. Tank Size)</t>
  </si>
  <si>
    <t>40301106</t>
  </si>
  <si>
    <t>Gasoline RVP 7: Standing Loss (250000 Bbl. Tank Size)</t>
  </si>
  <si>
    <t>40301107</t>
  </si>
  <si>
    <t>Gasoline RVP 13/10/7: Withdrawal Loss (67000 Bbl. Tank Size)</t>
  </si>
  <si>
    <t>Process Tanks: Centrifuge Product Tanks</t>
  </si>
  <si>
    <t>63134069</t>
  </si>
  <si>
    <t>Process Tanks: Still Pot Surge Tank</t>
  </si>
  <si>
    <t>63134070</t>
  </si>
  <si>
    <t>Process Tanks: Mill Feed Tank</t>
  </si>
  <si>
    <t>63134071</t>
  </si>
  <si>
    <t>Process Tanks: Mill Receiver Tank</t>
  </si>
  <si>
    <t>63134072</t>
  </si>
  <si>
    <t>Process Tanks: MeOH Storage Chilled Water Hold Tank</t>
  </si>
  <si>
    <t>63134073</t>
  </si>
  <si>
    <t>Process Tanks: Xylol Mechanical Seal Tank</t>
  </si>
  <si>
    <t>63134074</t>
  </si>
  <si>
    <t>Process Tanks: MeOH Drying Column Receiver Tank</t>
  </si>
  <si>
    <t>63134075</t>
  </si>
  <si>
    <t>Process Tanks: Light Organic Slops Tank</t>
  </si>
  <si>
    <t>63134076</t>
  </si>
  <si>
    <t>Process Tanks: Sump Surge Tank</t>
  </si>
  <si>
    <t>63134077</t>
  </si>
  <si>
    <t>Process Tanks: Product Packaging Tanks</t>
  </si>
  <si>
    <t>63134078</t>
  </si>
  <si>
    <t>Process Tanks: Flash Feed Tanks</t>
  </si>
  <si>
    <t>63134079</t>
  </si>
  <si>
    <t>Process Tanks: Distillation Feed Tanks</t>
  </si>
  <si>
    <t>63134080</t>
  </si>
  <si>
    <t>Process Tanks: Flaker Feed Tanks</t>
  </si>
  <si>
    <t>63134081</t>
  </si>
  <si>
    <t>Process Tanks: Xylol Stripper Feed Tank</t>
  </si>
  <si>
    <t>63134082</t>
  </si>
  <si>
    <t>Process Tanks: Centrifuge Feed Tanks</t>
  </si>
  <si>
    <t>63134083</t>
  </si>
  <si>
    <t>Process Tanks: MeOH Drying Feed Tanks</t>
  </si>
  <si>
    <t>63134084</t>
  </si>
  <si>
    <t>Process Tanks: Spray Dryer Feed Tanks</t>
  </si>
  <si>
    <t>63134085</t>
  </si>
  <si>
    <t>Process Tanks: Small Media Mill Surge Tanks</t>
  </si>
  <si>
    <t>63142001</t>
  </si>
  <si>
    <t>Sodium Pentachlorophenate, Chlorination Process</t>
  </si>
  <si>
    <t>Sodium Pentachlorophenate: Chlorination Process</t>
  </si>
  <si>
    <t>63142010</t>
  </si>
  <si>
    <t>Process Vents: Chlorination Process</t>
  </si>
  <si>
    <t>63142011</t>
  </si>
  <si>
    <t>Process Vents: Primary Reactor</t>
  </si>
  <si>
    <t>63142012</t>
  </si>
  <si>
    <t>Process Vents: Distillation</t>
  </si>
  <si>
    <t>63142013</t>
  </si>
  <si>
    <t>Process Vents: Secondary Reactor</t>
  </si>
  <si>
    <t>63142014</t>
  </si>
  <si>
    <t>Process Vents: Dryer</t>
  </si>
  <si>
    <t>63142015</t>
  </si>
  <si>
    <t>Process Vents: Prill Tower</t>
  </si>
  <si>
    <t>63142030</t>
  </si>
  <si>
    <t>63142031</t>
  </si>
  <si>
    <t>Process Vents, End Product Storage: Prilled Product</t>
  </si>
  <si>
    <t>63142032</t>
  </si>
  <si>
    <t>Process Vents, End Product Storage: Crystallized Product</t>
  </si>
  <si>
    <t>63143001</t>
  </si>
  <si>
    <t>Sodium Pentachlorophenate, Hydrolization Process</t>
  </si>
  <si>
    <t>Sodium Pentachlorophenate: Hydrolization Process</t>
  </si>
  <si>
    <t>63143010</t>
  </si>
  <si>
    <t>Process Vents: Hydrolization Process</t>
  </si>
  <si>
    <t>63143011</t>
  </si>
  <si>
    <t>Process Vents: Hydrolysis Reactor</t>
  </si>
  <si>
    <t>63143012</t>
  </si>
  <si>
    <t>Process Vents: Evaporation</t>
  </si>
  <si>
    <t>63143013</t>
  </si>
  <si>
    <t>Process Vents: Filter, Alcohol</t>
  </si>
  <si>
    <t>63143014</t>
  </si>
  <si>
    <t>Process Vents: Residue Dissolution in Water</t>
  </si>
  <si>
    <t>63143015</t>
  </si>
  <si>
    <t>Grd 2 Fuel Oil: Stand. Loss (250000 Bbl Tank Size)**(Use 4-03-011-16)</t>
  </si>
  <si>
    <t>40301169</t>
  </si>
  <si>
    <t>Grade 1 Fuel Oil: Standing Loss (250000 Bbl. Tank Size)</t>
  </si>
  <si>
    <t>40301175</t>
  </si>
  <si>
    <t>Grade 6 Fuel Oil: Withdrawal Loss (Independent Tank Diameter)</t>
  </si>
  <si>
    <t>40301176</t>
  </si>
  <si>
    <t>Jet Kerosene: Working Loss</t>
  </si>
  <si>
    <t>40400413</t>
  </si>
  <si>
    <t>Distillate Fuel #2: Breathing Loss</t>
  </si>
  <si>
    <t>40400414</t>
  </si>
  <si>
    <t>Distillate Fuel #2: Working Loss</t>
  </si>
  <si>
    <t>40400497</t>
  </si>
  <si>
    <t>40400498</t>
  </si>
  <si>
    <t>40500101</t>
  </si>
  <si>
    <t>Printing/Publishing</t>
  </si>
  <si>
    <t>40500199</t>
  </si>
  <si>
    <t>40500201</t>
  </si>
  <si>
    <t>Letter Press: 2751</t>
  </si>
  <si>
    <t>50100740</t>
  </si>
  <si>
    <t>POTW: Secondary Clarifier</t>
  </si>
  <si>
    <t>50100750</t>
  </si>
  <si>
    <t>POTW: Tertiary Filters</t>
  </si>
  <si>
    <t>50100760</t>
  </si>
  <si>
    <t>POTW: Chlorine Contact Tank</t>
  </si>
  <si>
    <t>50100761</t>
  </si>
  <si>
    <t>POTW: Dechlorination</t>
  </si>
  <si>
    <t>50100765</t>
  </si>
  <si>
    <t>Weir</t>
  </si>
  <si>
    <t>50100769</t>
  </si>
  <si>
    <t>Storage Basin or Open Tank</t>
  </si>
  <si>
    <t>50100771</t>
  </si>
  <si>
    <t>Gasoline RVP 10: Working Loss</t>
  </si>
  <si>
    <t>40400405</t>
  </si>
  <si>
    <t>External Floating Roof Tank: Withdrawal Loss</t>
  </si>
  <si>
    <t>40400307</t>
  </si>
  <si>
    <t>Internal Floating Roof Tank: Withdrawal Loss</t>
  </si>
  <si>
    <t>Fixed Roof Tank, Condensate, working+breathing+flashing losses</t>
  </si>
  <si>
    <t>Fixed Roof Tank, Crude Oil, working+breathing+flashing losses</t>
  </si>
  <si>
    <t>40400313</t>
  </si>
  <si>
    <t>Fixed Roof Tank, Lube Oil, working+breathing+flashing losses</t>
  </si>
  <si>
    <t>40400314</t>
  </si>
  <si>
    <t>Fixed Roof Tank, Specialty Chem-working+breathing+flashing</t>
  </si>
  <si>
    <t>Fixed Roof Tank, Produced Water, working+breathing+flashing</t>
  </si>
  <si>
    <t>40400316</t>
  </si>
  <si>
    <t>Fixed Roof Tank, Diesel, working+breathing+flashing losses</t>
  </si>
  <si>
    <t>40400321</t>
  </si>
  <si>
    <t>External Floating Roof Tank, Condensate, working+breathing+flashing</t>
  </si>
  <si>
    <t>External Floating Roof Tank, Crude Oil, working+breathing+flashing</t>
  </si>
  <si>
    <t>40400323</t>
  </si>
  <si>
    <t>External Floating Roof Tank, Lube Oil, working+breathing+flashing</t>
  </si>
  <si>
    <t>40400324</t>
  </si>
  <si>
    <t>External Floating Roof Tank, Specialty Chem-working+breathing+flashing</t>
  </si>
  <si>
    <t>40400325</t>
  </si>
  <si>
    <t>External Floating Roof Tank, Produced Water-working+breathing+flashing</t>
  </si>
  <si>
    <t>40400326</t>
  </si>
  <si>
    <t>External Floating Roof Tank, Diesel, working+breathing+flashing</t>
  </si>
  <si>
    <t>40400331</t>
  </si>
  <si>
    <t>Internal Floating Roof Tank, Condensate, working+breathing+flashing</t>
  </si>
  <si>
    <t>Internal Floating Roof Tank, Crude Oil, working+breathing+flashing</t>
  </si>
  <si>
    <t>40400333</t>
  </si>
  <si>
    <t>Internal Floating Roof Tank, Lube Oil, working+breathing+flashing</t>
  </si>
  <si>
    <t>40400334</t>
  </si>
  <si>
    <t>Internal Floating Roof Tank, Specialty Chem-working+breathing+flashing</t>
  </si>
  <si>
    <t>40400335</t>
  </si>
  <si>
    <t>Internal Floating Roof Tank, Produced Water-working+breathing+flashing</t>
  </si>
  <si>
    <t>40400336</t>
  </si>
  <si>
    <t>Internal Floating Roof Tank, Diesel, working+breathing+flashing</t>
  </si>
  <si>
    <t>40400340</t>
  </si>
  <si>
    <t>Sewage Sludge Incinerator: Single Hearth Cyclone</t>
  </si>
  <si>
    <t>50100519</t>
  </si>
  <si>
    <t>Sewage Sludge Incinerator: Rotary Kiln</t>
  </si>
  <si>
    <t>50100520</t>
  </si>
  <si>
    <t>Sewage Sludge Incinerator: High Pressure, Wet Oxidation</t>
  </si>
  <si>
    <t>50100601</t>
  </si>
  <si>
    <t>Fire Fighting</t>
  </si>
  <si>
    <t>Structure: Jet Fuel</t>
  </si>
  <si>
    <t>50100602</t>
  </si>
  <si>
    <t>Structure: Distillate Oil</t>
  </si>
  <si>
    <t>50100603</t>
  </si>
  <si>
    <t>Structure: Kerosene</t>
  </si>
  <si>
    <t>50100604</t>
  </si>
  <si>
    <t>Structure: Wood Pallets</t>
  </si>
  <si>
    <t>50100701</t>
  </si>
  <si>
    <t>N-Heptane: Breathing Loss</t>
  </si>
  <si>
    <t>40701606</t>
  </si>
  <si>
    <t>N-Heptane: Working Loss</t>
  </si>
  <si>
    <t>40701607</t>
  </si>
  <si>
    <t>Isopentane: Breathing Loss</t>
  </si>
  <si>
    <t>40701608</t>
  </si>
  <si>
    <t>Isopentane: Working Loss</t>
  </si>
  <si>
    <t>40701609</t>
  </si>
  <si>
    <t>Pentadecane: Breathing Loss</t>
  </si>
  <si>
    <t>40701610</t>
  </si>
  <si>
    <t>Pentadecane: Working Loss</t>
  </si>
  <si>
    <t>40701611</t>
  </si>
  <si>
    <t>Naphtha: Breathing Loss</t>
  </si>
  <si>
    <t>40701612</t>
  </si>
  <si>
    <t>Naphtha: Working Loss</t>
  </si>
  <si>
    <t>40701613</t>
  </si>
  <si>
    <t>Petroleum Distillate: Breathing Loss</t>
  </si>
  <si>
    <t>40701614</t>
  </si>
  <si>
    <t>Petroleum Distillate: Working Loss</t>
  </si>
  <si>
    <t>40701615</t>
  </si>
  <si>
    <t>Hexane: Breathing Loss</t>
  </si>
  <si>
    <t>40701616</t>
  </si>
  <si>
    <t>Hexane: Working Loss</t>
  </si>
  <si>
    <t>40701697</t>
  </si>
  <si>
    <t>Specify Alkane: Breathing Loss</t>
  </si>
  <si>
    <t>40701698</t>
  </si>
  <si>
    <t>Specify Alkane: Working Loss</t>
  </si>
  <si>
    <t>40702001</t>
  </si>
  <si>
    <t>Fixed Roof Tanks - Alkenes (Olefins)</t>
  </si>
  <si>
    <t>Dodecene: Breathing Loss</t>
  </si>
  <si>
    <t>40702002</t>
  </si>
  <si>
    <t>Dodecene: Working Loss</t>
  </si>
  <si>
    <t>40702003</t>
  </si>
  <si>
    <t>Heptenes - General: Breathing Loss</t>
  </si>
  <si>
    <t>40702004</t>
  </si>
  <si>
    <t>Heptenes - General: Working Loss</t>
  </si>
  <si>
    <t>40702097</t>
  </si>
  <si>
    <t>Specify Olefin: Breathing Loss</t>
  </si>
  <si>
    <t>40702098</t>
  </si>
  <si>
    <t>Specify Olefin: Working Loss</t>
  </si>
  <si>
    <t>40702801</t>
  </si>
  <si>
    <t>Fixed Roof Tanks - Amides</t>
  </si>
  <si>
    <t>Dimethylformamide: Breathing Loss</t>
  </si>
  <si>
    <t>40702802</t>
  </si>
  <si>
    <t>Dimethylformamide: Working Loss</t>
  </si>
  <si>
    <t>40703201</t>
  </si>
  <si>
    <t>Fixed Roof Tanks - Amines</t>
  </si>
  <si>
    <t>Aniline: Breathing Loss</t>
  </si>
  <si>
    <t>40703202</t>
  </si>
  <si>
    <t>Aniline: Working Loss</t>
  </si>
  <si>
    <t>39999998</t>
  </si>
  <si>
    <t>39999999</t>
  </si>
  <si>
    <t>40100101</t>
  </si>
  <si>
    <t>Petroleum and Solvent Evaporation</t>
  </si>
  <si>
    <t>Organic Solvent Evaporation</t>
  </si>
  <si>
    <t>40100102</t>
  </si>
  <si>
    <t>Stoddard (Petroleum Solvent) ** (Use 4-10-001-01 or 4-10-002-01)</t>
  </si>
  <si>
    <t>40100103</t>
  </si>
  <si>
    <t>40100104</t>
  </si>
  <si>
    <t>Stoddard (Petroleum Solvent) ** (Use 4-10-001-02 or 4-10-002-02)</t>
  </si>
  <si>
    <t>40100105</t>
  </si>
  <si>
    <t>Trichlorotrifluoroethane (Freon)</t>
  </si>
  <si>
    <t>40100106</t>
  </si>
  <si>
    <t>40100107</t>
  </si>
  <si>
    <t>Ethylene Oxide: General</t>
  </si>
  <si>
    <t>40100113</t>
  </si>
  <si>
    <t>40100146</t>
  </si>
  <si>
    <t>Stoddard:Filtr Disp/Cooked Muck(Drained)**(Use 4-10-001-61 or 002-61)</t>
  </si>
  <si>
    <t>40100147</t>
  </si>
  <si>
    <t>Stoddard:Filtr Disp/Cooked Muck (Centrif)**(Use 4-10-001-62 or 002-62)</t>
  </si>
  <si>
    <t>40100160</t>
  </si>
  <si>
    <t>Trichlorofluroethane: Washer/Dryer/Still</t>
  </si>
  <si>
    <t>40100161</t>
  </si>
  <si>
    <t>Trichlorofluroethane: Cartrige Filter Disposal</t>
  </si>
  <si>
    <t>40100162</t>
  </si>
  <si>
    <t>Trichlorofluroethane: Still Residue Disposal</t>
  </si>
  <si>
    <t>40100163</t>
  </si>
  <si>
    <t>Trichlorofluroethane: Miscellaneous Fugitive</t>
  </si>
  <si>
    <t>40100198</t>
  </si>
  <si>
    <t>40100199</t>
  </si>
  <si>
    <t>40100201</t>
  </si>
  <si>
    <t>Stoddard (Petroleum Solvent): Open-top Vapor Degreasing</t>
  </si>
  <si>
    <t>40100202</t>
  </si>
  <si>
    <t xml:space="preserve"> </t>
  </si>
  <si>
    <t>Filtration</t>
  </si>
  <si>
    <t>41000141</t>
  </si>
  <si>
    <t>Filtration, Diatomite: Single Charge</t>
  </si>
  <si>
    <t>41000142</t>
  </si>
  <si>
    <t>Filtration, Diatomite: Multiple Charge</t>
  </si>
  <si>
    <t>41000143</t>
  </si>
  <si>
    <t>Filtration, Diatomite: Regenerative</t>
  </si>
  <si>
    <t>41000144</t>
  </si>
  <si>
    <t>Filtration, Cartridge, Carbon Core, Batch Operation</t>
  </si>
  <si>
    <t>41000145</t>
  </si>
  <si>
    <t>Filtration, Cartridge, All Carbon, Batch Operation</t>
  </si>
  <si>
    <t>41000146</t>
  </si>
  <si>
    <t>Filtration, Cartridge, Carbon Core, Continuous Operation</t>
  </si>
  <si>
    <t>41000147</t>
  </si>
  <si>
    <t>Filtration, Cartridge, All Carbon, Continuous Operation</t>
  </si>
  <si>
    <t>41000160</t>
  </si>
  <si>
    <t>Waste Disposal</t>
  </si>
  <si>
    <t>41000161</t>
  </si>
  <si>
    <t>Waste Disposal: Filter Waste, Drained</t>
  </si>
  <si>
    <t>41000162</t>
  </si>
  <si>
    <t>Waste Disposal: Filter Waste, Centrifuged</t>
  </si>
  <si>
    <t>41000163</t>
  </si>
  <si>
    <t>Waste Disposal: Settling Tank Sludge</t>
  </si>
  <si>
    <t>41000164</t>
  </si>
  <si>
    <t>Waste Disposal: Still Waste</t>
  </si>
  <si>
    <t>41000165</t>
  </si>
  <si>
    <t>Waste Disposal: Cartridge, All Carbon</t>
  </si>
  <si>
    <t>41000166</t>
  </si>
  <si>
    <t>Waste Disposal: Cartridge, Carbon Core Only</t>
  </si>
  <si>
    <t>41000201</t>
  </si>
  <si>
    <t>Petroleum Solvent - Commercial</t>
  </si>
  <si>
    <t>41000202</t>
  </si>
  <si>
    <t>41000215</t>
  </si>
  <si>
    <t>41000225</t>
  </si>
  <si>
    <t>41000226</t>
  </si>
  <si>
    <t>41000230</t>
  </si>
  <si>
    <t>41000231</t>
  </si>
  <si>
    <t>41000232</t>
  </si>
  <si>
    <t>41000233</t>
  </si>
  <si>
    <t>Gasoline RVP 10: Standing Loss - Int. Floating Roof w/ Secondary Seal</t>
  </si>
  <si>
    <t>40400173</t>
  </si>
  <si>
    <t>Gasoline RVP 7: Standing Loss - Int. Floating Roof w/ Secondary Seal</t>
  </si>
  <si>
    <t>40400178</t>
  </si>
  <si>
    <t>Gasoline RVP 13/10/7: Withdrawal Loss - Int. Float Roof (Pri/Sec Seal)</t>
  </si>
  <si>
    <t>40400179</t>
  </si>
  <si>
    <t>Specify Liquid: Internal Floating Roof (Primary/Secondary Seal)</t>
  </si>
  <si>
    <t>40400199</t>
  </si>
  <si>
    <t>40400201</t>
  </si>
  <si>
    <t>Bulk Plants</t>
  </si>
  <si>
    <t>40400202</t>
  </si>
  <si>
    <t>40400203</t>
  </si>
  <si>
    <t>40400204</t>
  </si>
  <si>
    <t>Gasoline RVP 13: Working Loss (67000 Bbl. Capacity) - Fixed Roof Tank</t>
  </si>
  <si>
    <t>40400205</t>
  </si>
  <si>
    <t>Gasoline RVP 10: Working Loss (67000 Bbl. Capacity) - Fixed Roof Tank</t>
  </si>
  <si>
    <t>40400206</t>
  </si>
  <si>
    <t>Gasoline RVP 7: Working Loss (67000 Bbl. Capacity) - Fixed Roof Tank</t>
  </si>
  <si>
    <t>40400207</t>
  </si>
  <si>
    <t>Gasoline RVP 13: Standing Loss (67000 Bbl Cap.) - Floating Roof Tank</t>
  </si>
  <si>
    <t>40400208</t>
  </si>
  <si>
    <t>Gasoline RVP 10: Standing Loss (67000 Bbl Cap.) - Floating Roof Tank</t>
  </si>
  <si>
    <t>40400209</t>
  </si>
  <si>
    <t>Gasoline RVP 7: Standing Loss (67000 Bbl Cap.) - Floating Roof Tank</t>
  </si>
  <si>
    <t>40400210</t>
  </si>
  <si>
    <t>40400211</t>
  </si>
  <si>
    <t>40400212</t>
  </si>
  <si>
    <t>40400213</t>
  </si>
  <si>
    <t>40400230</t>
  </si>
  <si>
    <t>40400231</t>
  </si>
  <si>
    <t>40400232</t>
  </si>
  <si>
    <t>40400233</t>
  </si>
  <si>
    <t>40400240</t>
  </si>
  <si>
    <t>Specify Liquid: Standing Loss - Ext. Floating Roof w/ Secondary Seal</t>
  </si>
  <si>
    <t>40400241</t>
  </si>
  <si>
    <t>40400242</t>
  </si>
  <si>
    <t>40400243</t>
  </si>
  <si>
    <t>40400248</t>
  </si>
  <si>
    <t>Gasoline RVP 10/13/7: Withdrawal Loss - Ext. Float Roof (Pri/Sec Seal)</t>
  </si>
  <si>
    <t>40400249</t>
  </si>
  <si>
    <t>40400250</t>
  </si>
  <si>
    <t>Loading Racks</t>
  </si>
  <si>
    <t>40400251</t>
  </si>
  <si>
    <t>40400252</t>
  </si>
  <si>
    <t>Miscellaneous Losses/Leaks: Vapor Collection Losses</t>
  </si>
  <si>
    <t>40400253</t>
  </si>
  <si>
    <t>Miscellaneous Losses/Leaks: Vapor Control Unit Losses</t>
  </si>
  <si>
    <t>40400254</t>
  </si>
  <si>
    <t>Tank Truck Vapor Losses</t>
  </si>
  <si>
    <t>40400255</t>
  </si>
  <si>
    <t>Loading Racks - Jet Fuel</t>
  </si>
  <si>
    <t>40400260</t>
  </si>
  <si>
    <t>40400261</t>
  </si>
  <si>
    <t>40400262</t>
  </si>
  <si>
    <t>40400263</t>
  </si>
  <si>
    <t>40400270</t>
  </si>
  <si>
    <t>40400271</t>
  </si>
  <si>
    <t>40400272</t>
  </si>
  <si>
    <t>40400273</t>
  </si>
  <si>
    <t>40400278</t>
  </si>
  <si>
    <t>Gasoline RVP 10/13/7: Withdrawal Loss - Int. Float Roof (Pri/Sec Seal)</t>
  </si>
  <si>
    <t>40400279</t>
  </si>
  <si>
    <t>Oil and Gas Field Storage and Working Tanks</t>
  </si>
  <si>
    <t>Fixed Roof Tank: Breathing Loss</t>
  </si>
  <si>
    <t>40400303</t>
  </si>
  <si>
    <t>External Floating Roof Tank with Primary Seals: Standing Loss</t>
  </si>
  <si>
    <t>External Floating Roof Tank with Secondary Seals: Standing Loss</t>
  </si>
  <si>
    <t>Internal Floating Roof Tank: Standing Loss</t>
  </si>
  <si>
    <t>40400306</t>
  </si>
  <si>
    <t>Poplar Wood Fired Veneer Dryer</t>
  </si>
  <si>
    <t>30700717</t>
  </si>
  <si>
    <t>Gas Veneer Dryer: Pines ** (use 3-07-007-50)</t>
  </si>
  <si>
    <t>30700718</t>
  </si>
  <si>
    <t>Steam Veneer Dryer: Pines ** (use 3-07-007-60)</t>
  </si>
  <si>
    <t>30700720</t>
  </si>
  <si>
    <t>Veneer Dryer: Steam Heated: Redry</t>
  </si>
  <si>
    <t>SCC8 - added y</t>
  </si>
  <si>
    <t>30700725</t>
  </si>
  <si>
    <t>Veneer Cutting</t>
  </si>
  <si>
    <t>30700727</t>
  </si>
  <si>
    <t>Veneer Laying and Glue Spreading</t>
  </si>
  <si>
    <t>30700730</t>
  </si>
  <si>
    <t>Wood Steaming</t>
  </si>
  <si>
    <t>30700734</t>
  </si>
  <si>
    <t>Hardwood Plywood, Veneer Dryer, Direct Wood-fired, Heated Zones</t>
  </si>
  <si>
    <t>30700735</t>
  </si>
  <si>
    <t>Hardwood Plywood, Veneer Dryer, Direct Wood-fired, Cooling Section</t>
  </si>
  <si>
    <t>30700736</t>
  </si>
  <si>
    <t>Softwood Plywood, Veneer Dryer, Direct Wood-fired, Heated Zones</t>
  </si>
  <si>
    <t>30700737</t>
  </si>
  <si>
    <t>Softwood Plywood, Veneer Dryer, Direct Wood-fired, Cooling Section</t>
  </si>
  <si>
    <t>30700740</t>
  </si>
  <si>
    <t>Direct Wood-Fired Dryer: Non-specified Pine Species Veneer</t>
  </si>
  <si>
    <t>30700744</t>
  </si>
  <si>
    <t>Direct Wood-Fired Dryer: Hemlock Veneer</t>
  </si>
  <si>
    <t>30700746</t>
  </si>
  <si>
    <t>Direct Wood-Fired Dryer: Non-specified Fir Species Veneer</t>
  </si>
  <si>
    <t>30700747</t>
  </si>
  <si>
    <t>Direct Wood-Fired Dryer: Douglas Fir Veneer</t>
  </si>
  <si>
    <t>30700750</t>
  </si>
  <si>
    <t>Direct Natural Gas-Fired Dryer: Non-specified Pine Species Veneer</t>
  </si>
  <si>
    <t>30700752</t>
  </si>
  <si>
    <t>Distillate Oil: Transit Loss</t>
  </si>
  <si>
    <t>40600259</t>
  </si>
  <si>
    <t>Tanker/Barge Cleaning</t>
  </si>
  <si>
    <t>40600260</t>
  </si>
  <si>
    <t>Gasoline: Barge Loading - Ballasted</t>
  </si>
  <si>
    <t>40600261</t>
  </si>
  <si>
    <t>Gasoline: Tanker Ship - Uncleaned Tanks</t>
  </si>
  <si>
    <t>40600298</t>
  </si>
  <si>
    <t>40600299</t>
  </si>
  <si>
    <t>40600301</t>
  </si>
  <si>
    <t>Gasoline Retail Operations - Stage I</t>
  </si>
  <si>
    <t>Splash Filling</t>
  </si>
  <si>
    <t>40600302</t>
  </si>
  <si>
    <t>Submerged Filling w/o Controls</t>
  </si>
  <si>
    <t>40600305</t>
  </si>
  <si>
    <t>Unloading **</t>
  </si>
  <si>
    <t>40600306</t>
  </si>
  <si>
    <t>Balanced Submerged Filling</t>
  </si>
  <si>
    <t>40600307</t>
  </si>
  <si>
    <t>Underground Tank Breathing and Emptying</t>
  </si>
  <si>
    <t>40600399</t>
  </si>
  <si>
    <t>40600401</t>
  </si>
  <si>
    <t>Filling Vehicle Gas Tanks - Stage II</t>
  </si>
  <si>
    <t>Vapor Loss w/o Controls</t>
  </si>
  <si>
    <t>40600402</t>
  </si>
  <si>
    <t>Liquid Spill Loss w/o Controls</t>
  </si>
  <si>
    <t>40600403</t>
  </si>
  <si>
    <t>scc8 should be with controls?</t>
  </si>
  <si>
    <t>40600499</t>
  </si>
  <si>
    <t>40600501</t>
  </si>
  <si>
    <t>Pipeline Petroleum Transport - General - All Products</t>
  </si>
  <si>
    <t>Pipeline Leaks</t>
  </si>
  <si>
    <t>40600502</t>
  </si>
  <si>
    <t>Pipeline Venting</t>
  </si>
  <si>
    <t>40600503</t>
  </si>
  <si>
    <t>Pump Station</t>
  </si>
  <si>
    <t>40600504</t>
  </si>
  <si>
    <t>Pump Station Leaks</t>
  </si>
  <si>
    <t>40600601</t>
  </si>
  <si>
    <t>Consumer (Corporate) Fleet Refueling - Stage II</t>
  </si>
  <si>
    <t>40600602</t>
  </si>
  <si>
    <t>40600603</t>
  </si>
  <si>
    <t>Vapor Loss w/controls</t>
  </si>
  <si>
    <t>40201113</t>
  </si>
  <si>
    <t>Fabric Printing: Rotary Screen (Also See New Codes Under 4-02-040-XX)</t>
  </si>
  <si>
    <t>40201114</t>
  </si>
  <si>
    <t>40201115</t>
  </si>
  <si>
    <t>Fabric Printing: Flat Screen (Also See New Codes Under 4-02-040-XX)</t>
  </si>
  <si>
    <t>40201116</t>
  </si>
  <si>
    <t>40201121</t>
  </si>
  <si>
    <t>Fabric Print:Dryer: Steam Coil (Also See New Codes Under 4-02-040-XX)</t>
  </si>
  <si>
    <t>40201122</t>
  </si>
  <si>
    <t>Fabric Print:Dryer: Fuel-fired (Also See New Codes Under 4-02-040- XX)</t>
  </si>
  <si>
    <t>40201197</t>
  </si>
  <si>
    <t>Misc. Fugitives: Specify in Comments (Also New Codes 4-02-040-XX)</t>
  </si>
  <si>
    <t>40201198</t>
  </si>
  <si>
    <t>40201199</t>
  </si>
  <si>
    <t>Other Not Classified (Also See New Codes Under 4-02-040-XX)</t>
  </si>
  <si>
    <t>40201201</t>
  </si>
  <si>
    <t>Fabric Dyeing</t>
  </si>
  <si>
    <t>Sewage Treatment</t>
  </si>
  <si>
    <t>50100702</t>
  </si>
  <si>
    <t>Primary Settling Tank</t>
  </si>
  <si>
    <t>50100703</t>
  </si>
  <si>
    <t>Secondary Settling Tank</t>
  </si>
  <si>
    <t>50100704</t>
  </si>
  <si>
    <t>Aeration Tank</t>
  </si>
  <si>
    <t>50100707</t>
  </si>
  <si>
    <t>POTW: Headworks Screening</t>
  </si>
  <si>
    <t>50100708</t>
  </si>
  <si>
    <t>Comminutor</t>
  </si>
  <si>
    <t>50100710</t>
  </si>
  <si>
    <t>Collector Sewers</t>
  </si>
  <si>
    <t>50100715</t>
  </si>
  <si>
    <t>POTW: Aerated Grit Chamber</t>
  </si>
  <si>
    <t>50100719</t>
  </si>
  <si>
    <t>Lift Station</t>
  </si>
  <si>
    <t>50100720</t>
  </si>
  <si>
    <t>POTW: Primary Settling Tank</t>
  </si>
  <si>
    <t>50100731</t>
  </si>
  <si>
    <t>POTW: Diffused Air Act Sludge</t>
  </si>
  <si>
    <t>50100732</t>
  </si>
  <si>
    <t>POTW: Mechanical Mix Air Act Sludge</t>
  </si>
  <si>
    <t>50100733</t>
  </si>
  <si>
    <t>POTW: Pure Oxygen Act Sludge</t>
  </si>
  <si>
    <t>50100734</t>
  </si>
  <si>
    <t>POTW: Trickling Filter</t>
  </si>
  <si>
    <t>Coating Application: Rotogravure Printer</t>
  </si>
  <si>
    <t>40201399</t>
  </si>
  <si>
    <t>40201401</t>
  </si>
  <si>
    <t>Large Appliances</t>
  </si>
  <si>
    <t>Prime Coating Operation</t>
  </si>
  <si>
    <t>40201402</t>
  </si>
  <si>
    <t>Cleaning/Pretreatment</t>
  </si>
  <si>
    <t>40201403</t>
  </si>
  <si>
    <t>40201404</t>
  </si>
  <si>
    <t>40201405</t>
  </si>
  <si>
    <t>40201406</t>
  </si>
  <si>
    <t>Topcoat Spray</t>
  </si>
  <si>
    <t>40201410</t>
  </si>
  <si>
    <t>Prime Coat Flashoff</t>
  </si>
  <si>
    <t>40201411</t>
  </si>
  <si>
    <t>Topcoat Flashoff</t>
  </si>
  <si>
    <t>40201431</t>
  </si>
  <si>
    <t>Coating Line: General</t>
  </si>
  <si>
    <t>40201432</t>
  </si>
  <si>
    <t>Prime Air Spray</t>
  </si>
  <si>
    <t>40201433</t>
  </si>
  <si>
    <t>Prime Electrostatic Spray</t>
  </si>
  <si>
    <t>40201434</t>
  </si>
  <si>
    <t>Prime Flow Coat</t>
  </si>
  <si>
    <t>40201435</t>
  </si>
  <si>
    <t>Prime Dip Coat</t>
  </si>
  <si>
    <t>40201436</t>
  </si>
  <si>
    <t>Prime Electro-deposition</t>
  </si>
  <si>
    <t>40201437</t>
  </si>
  <si>
    <t>Top Air Spray</t>
  </si>
  <si>
    <t>40201438</t>
  </si>
  <si>
    <t>Top Electrostatic Spray</t>
  </si>
  <si>
    <t>40201499</t>
  </si>
  <si>
    <t>40201501</t>
  </si>
  <si>
    <t>Magnet Wire Surface Coating</t>
  </si>
  <si>
    <t>Coating/Application/Curing</t>
  </si>
  <si>
    <t>40201502</t>
  </si>
  <si>
    <t>40201503</t>
  </si>
  <si>
    <t>40201504</t>
  </si>
  <si>
    <t>40201505</t>
  </si>
  <si>
    <t>40201531</t>
  </si>
  <si>
    <t>40201599</t>
  </si>
  <si>
    <t>40201601</t>
  </si>
  <si>
    <t>Automobiles and Light Trucks</t>
  </si>
  <si>
    <t>Prime Application/Electo-deposition/Dip/Spray</t>
  </si>
  <si>
    <t>40201602</t>
  </si>
  <si>
    <t>40201603</t>
  </si>
  <si>
    <t>40201604</t>
  </si>
  <si>
    <t>40201605</t>
  </si>
  <si>
    <t>40201606</t>
  </si>
  <si>
    <t>Topcoat Operation</t>
  </si>
  <si>
    <t>40201607</t>
  </si>
  <si>
    <t>Sealers</t>
  </si>
  <si>
    <t>40201608</t>
  </si>
  <si>
    <t>Deadeners</t>
  </si>
  <si>
    <t>40201609</t>
  </si>
  <si>
    <t>Anti-corrosion Priming</t>
  </si>
  <si>
    <t>40201619</t>
  </si>
  <si>
    <t>Prime Surfacing Operation</t>
  </si>
  <si>
    <t>40201620</t>
  </si>
  <si>
    <t>Repair Topcoat Application Area</t>
  </si>
  <si>
    <t>40201621</t>
  </si>
  <si>
    <t>Prime Coating: Solvent-borne - Automobiles</t>
  </si>
  <si>
    <t>40201622</t>
  </si>
  <si>
    <t>Prime Coating: Electro-deposition - Automobiles</t>
  </si>
  <si>
    <t>40201623</t>
  </si>
  <si>
    <t>Guide Coating: Solvent-borne - Automobiles</t>
  </si>
  <si>
    <t>40201624</t>
  </si>
  <si>
    <t>Guide Coating: Water-borne - Automobiles</t>
  </si>
  <si>
    <t>40201625</t>
  </si>
  <si>
    <t>Topcoat: Solvent-borne - Automobiles</t>
  </si>
  <si>
    <t>40201626</t>
  </si>
  <si>
    <t>Topcoat: Water-borne - Automobiles</t>
  </si>
  <si>
    <t>40201627</t>
  </si>
  <si>
    <t>Prime Coating: Solvent-borne - Light Trucks</t>
  </si>
  <si>
    <t>40201628</t>
  </si>
  <si>
    <t>Prime Coating: Electro-deposition - Light Trucks</t>
  </si>
  <si>
    <t>40201629</t>
  </si>
  <si>
    <t>Guide Coating: Solvent-borne - Light Trucks</t>
  </si>
  <si>
    <t>40201630</t>
  </si>
  <si>
    <t>Guide Coating: Water-borne - Light Trucks</t>
  </si>
  <si>
    <t>40201631</t>
  </si>
  <si>
    <t>Topcoat: Solvent-borne - Light Trucks</t>
  </si>
  <si>
    <t>40201632</t>
  </si>
  <si>
    <t>Topcoat: Water-borne - Light Trucks</t>
  </si>
  <si>
    <t>40201699</t>
  </si>
  <si>
    <t>40201702</t>
  </si>
  <si>
    <t>Vinyl-based Resins</t>
  </si>
  <si>
    <t>Polymerized Vinylidene Chloride Production - Emulsion, Latex Prod.</t>
  </si>
  <si>
    <t>Emulsion Polymerization: Latex Production</t>
  </si>
  <si>
    <t>64610010</t>
  </si>
  <si>
    <t>Raw Material Preparation</t>
  </si>
  <si>
    <t>64610011</t>
  </si>
  <si>
    <t>Raw Material Preparation: Raw Weighing and Holding Tanks</t>
  </si>
  <si>
    <t>64610012</t>
  </si>
  <si>
    <t>Raw Material Preparation: Raw Material Loading Lines</t>
  </si>
  <si>
    <t>64610020</t>
  </si>
  <si>
    <t>Polymerization</t>
  </si>
  <si>
    <t>64610021</t>
  </si>
  <si>
    <t>Polymerization: Reactor Opening Loss</t>
  </si>
  <si>
    <t>64610022</t>
  </si>
  <si>
    <t>Polymerization: Reactor Relief Value</t>
  </si>
  <si>
    <t>64610030</t>
  </si>
  <si>
    <t>64610031</t>
  </si>
  <si>
    <t>Material Recovery: Stripping Vessel</t>
  </si>
  <si>
    <t>64610032</t>
  </si>
  <si>
    <t>Material Recovery: Monomer Recovery Sys. Exhaust Vents &amp; Knockout Pots</t>
  </si>
  <si>
    <t>64610040</t>
  </si>
  <si>
    <t>64610041</t>
  </si>
  <si>
    <t>Product Finishing: Polymer Holding Tanks</t>
  </si>
  <si>
    <t>64610050</t>
  </si>
  <si>
    <t>64610101</t>
  </si>
  <si>
    <t>Jet Fuel: Loaded with Product</t>
  </si>
  <si>
    <t>40600167</t>
  </si>
  <si>
    <t>Jet Fuel: Loaded with Vapor</t>
  </si>
  <si>
    <t>40600168</t>
  </si>
  <si>
    <t>Kerosene: Loaded with Product</t>
  </si>
  <si>
    <t>40600169</t>
  </si>
  <si>
    <t>Kerosene: Loaded with Vapor</t>
  </si>
  <si>
    <t>40600170</t>
  </si>
  <si>
    <t>Distillate Oil: Loaded with Product</t>
  </si>
  <si>
    <t>40600171</t>
  </si>
  <si>
    <t>Pressurized digester/refiner, hardwood</t>
  </si>
  <si>
    <t>30701486</t>
  </si>
  <si>
    <t>Former, vacuum system, wet, PF resin</t>
  </si>
  <si>
    <t>30701510</t>
  </si>
  <si>
    <t>Fiberboard (FB) Manufacture</t>
  </si>
  <si>
    <t>Board dryer, indirect heated, softwood, starch binder (heated zones)</t>
  </si>
  <si>
    <t>30701512</t>
  </si>
  <si>
    <t>Board dryer,indirect htd, softwood, 6-12% asphalt binder(heated zones)</t>
  </si>
  <si>
    <t>30701530</t>
  </si>
  <si>
    <t>Atmospheric refiner and dump chest, softwood</t>
  </si>
  <si>
    <t>30701540</t>
  </si>
  <si>
    <t>Washer, softwood</t>
  </si>
  <si>
    <t>30701550</t>
  </si>
  <si>
    <t>Former, vacuum system, wet, 6-12% asphalt</t>
  </si>
  <si>
    <t>30701601</t>
  </si>
  <si>
    <t>Laminated Veneer Lumber Manufacture</t>
  </si>
  <si>
    <t>LVL, veneer, indirect heated, hardwood (heated zones)</t>
  </si>
  <si>
    <t>30701602</t>
  </si>
  <si>
    <t>LVL, veneer, indirect heated, hardwood (cooling section)</t>
  </si>
  <si>
    <t>30701612</t>
  </si>
  <si>
    <t>LVL, press, PF resin</t>
  </si>
  <si>
    <t>30701620</t>
  </si>
  <si>
    <t>LVL, I-Beam Saw</t>
  </si>
  <si>
    <t>30701630</t>
  </si>
  <si>
    <t>I-Joist manufacture: I-Joist, curing chamber</t>
  </si>
  <si>
    <t>30701640</t>
  </si>
  <si>
    <t>Laminated Strand Lumber Manufacture</t>
  </si>
  <si>
    <t>LSL, rotary, direct wood-fired, hardwood</t>
  </si>
  <si>
    <t>30701641</t>
  </si>
  <si>
    <t>Gasoline: Ship Loading - Cleaned and Vapor Free Tanks</t>
  </si>
  <si>
    <t>40600232</t>
  </si>
  <si>
    <t>Gasoline: Ocean Barges Loading</t>
  </si>
  <si>
    <t>40600233</t>
  </si>
  <si>
    <t>Gasoline: Barge Loading - Cleaned and Vapor Free Tanks</t>
  </si>
  <si>
    <t>40600234</t>
  </si>
  <si>
    <t>Gasoline: Ship Loading - Ballasted Tank</t>
  </si>
  <si>
    <t>40600235</t>
  </si>
  <si>
    <t>Gasoline: Ocean Barges Loading - Ballasted Tank</t>
  </si>
  <si>
    <t>40600236</t>
  </si>
  <si>
    <t>Gasoline: Ship Loading - Uncleaned Tanks</t>
  </si>
  <si>
    <t>40600237</t>
  </si>
  <si>
    <t>Gasoline: Ocean Barges Loading - Uncleaned Tanks</t>
  </si>
  <si>
    <t>30702004</t>
  </si>
  <si>
    <t>Wood Hog</t>
  </si>
  <si>
    <t>30702021</t>
  </si>
  <si>
    <t>Veneer Hot Press, Urea Formaldehyde Resin</t>
  </si>
  <si>
    <t>30702098</t>
  </si>
  <si>
    <t>30702099</t>
  </si>
  <si>
    <t>30703001</t>
  </si>
  <si>
    <t>Miscellaneous Wood Working Operations</t>
  </si>
  <si>
    <t>Wood Waste Storage Bin Vent</t>
  </si>
  <si>
    <t>30703002</t>
  </si>
  <si>
    <t>Wood Waste Storage Bin Loadout</t>
  </si>
  <si>
    <t>30703099</t>
  </si>
  <si>
    <t>30703096</t>
  </si>
  <si>
    <t>Sanding/Planning Operations: Specify</t>
  </si>
  <si>
    <t>30703097</t>
  </si>
  <si>
    <t>30703098</t>
  </si>
  <si>
    <t>30704001</t>
  </si>
  <si>
    <t>Bulk Handling and Storage - Wood/Bark</t>
  </si>
  <si>
    <t>Storage Bins</t>
  </si>
  <si>
    <t>30704002</t>
  </si>
  <si>
    <t>Stockpiles</t>
  </si>
  <si>
    <t>30704003</t>
  </si>
  <si>
    <t>30704004</t>
  </si>
  <si>
    <t>30704005</t>
  </si>
  <si>
    <t>Conveyors</t>
  </si>
  <si>
    <t>30788801</t>
  </si>
  <si>
    <t>30788802</t>
  </si>
  <si>
    <t>30788803</t>
  </si>
  <si>
    <t>30788804</t>
  </si>
  <si>
    <t>30788805</t>
  </si>
  <si>
    <t>30788898</t>
  </si>
  <si>
    <t>30790001</t>
  </si>
  <si>
    <t>30790002</t>
  </si>
  <si>
    <t>30790003</t>
  </si>
  <si>
    <t>30790011</t>
  </si>
  <si>
    <t>30790012</t>
  </si>
  <si>
    <t>30790013</t>
  </si>
  <si>
    <t>30790014</t>
  </si>
  <si>
    <t>30790021</t>
  </si>
  <si>
    <t>30790022</t>
  </si>
  <si>
    <t>30790023</t>
  </si>
  <si>
    <t>30790024</t>
  </si>
  <si>
    <t>30799901</t>
  </si>
  <si>
    <t>Battery Separators</t>
  </si>
  <si>
    <t>30799998</t>
  </si>
  <si>
    <t>30799999</t>
  </si>
  <si>
    <t>30800101</t>
  </si>
  <si>
    <t>Rubber and Miscellaneous Plastics Products</t>
  </si>
  <si>
    <t>Tire Manufacture</t>
  </si>
  <si>
    <t>Undertread and Sidewall Cementing</t>
  </si>
  <si>
    <t>30800102</t>
  </si>
  <si>
    <t>Bead Dipping</t>
  </si>
  <si>
    <t>30800103</t>
  </si>
  <si>
    <t>Bead Swabbing</t>
  </si>
  <si>
    <t>30800104</t>
  </si>
  <si>
    <t>Tire Building</t>
  </si>
  <si>
    <t>30800105</t>
  </si>
  <si>
    <t>Tread End Cementing</t>
  </si>
  <si>
    <t>30800106</t>
  </si>
  <si>
    <t>Green Tire Spraying</t>
  </si>
  <si>
    <t>30800107</t>
  </si>
  <si>
    <t>Tire Curing</t>
  </si>
  <si>
    <t>30800108</t>
  </si>
  <si>
    <t>Solvent Mixing</t>
  </si>
  <si>
    <t>30800109</t>
  </si>
  <si>
    <t>Solvent Storage ** (Use 4-07-004-01 thru 4-07-999-98 if possible)</t>
  </si>
  <si>
    <t>30800110</t>
  </si>
  <si>
    <t>Solvent Storage (Use 4-07-004-01 thru 4-07-999-98 if possible)</t>
  </si>
  <si>
    <t>30800111</t>
  </si>
  <si>
    <t>Compounding</t>
  </si>
  <si>
    <t>30800112</t>
  </si>
  <si>
    <t>30800113</t>
  </si>
  <si>
    <t>Tread Extruder</t>
  </si>
  <si>
    <t>30800114</t>
  </si>
  <si>
    <t>Sidewall Extruder</t>
  </si>
  <si>
    <t>30800115</t>
  </si>
  <si>
    <t>Calendering</t>
  </si>
  <si>
    <t>30800116</t>
  </si>
  <si>
    <t>Latex Dipping</t>
  </si>
  <si>
    <t>30800117</t>
  </si>
  <si>
    <t>30800120</t>
  </si>
  <si>
    <t>Obs - no distinction by units</t>
  </si>
  <si>
    <t>30800121</t>
  </si>
  <si>
    <t>30800122</t>
  </si>
  <si>
    <t>30800123</t>
  </si>
  <si>
    <t>30800124</t>
  </si>
  <si>
    <t>30800125</t>
  </si>
  <si>
    <t>30800126</t>
  </si>
  <si>
    <t>30800127</t>
  </si>
  <si>
    <t>30800128</t>
  </si>
  <si>
    <t>30800129</t>
  </si>
  <si>
    <t>30800130</t>
  </si>
  <si>
    <t>30800131</t>
  </si>
  <si>
    <t>30800132</t>
  </si>
  <si>
    <t>30800133</t>
  </si>
  <si>
    <t>50410123</t>
  </si>
  <si>
    <t>Organic, Thermoplastic Encapsulation</t>
  </si>
  <si>
    <t>50410124</t>
  </si>
  <si>
    <t>Organic, Incorporated into Monomer or Prepolymer</t>
  </si>
  <si>
    <t>50410210</t>
  </si>
  <si>
    <t>Capping</t>
  </si>
  <si>
    <t>50410211</t>
  </si>
  <si>
    <t>Synthetic Membrane</t>
  </si>
  <si>
    <t>50410212</t>
  </si>
  <si>
    <t>Low Permeability Soil</t>
  </si>
  <si>
    <t>50410213</t>
  </si>
  <si>
    <t>Soil/Bentonite Admixtures</t>
  </si>
  <si>
    <t>50410214</t>
  </si>
  <si>
    <t>Constructed Cap, Asphalt</t>
  </si>
  <si>
    <t>50410215</t>
  </si>
  <si>
    <t>Constructed Cap, Concrete</t>
  </si>
  <si>
    <t>50410216</t>
  </si>
  <si>
    <t>Multilayer Cover</t>
  </si>
  <si>
    <t>50410310</t>
  </si>
  <si>
    <t>In Situ Venting/Venting of Soils</t>
  </si>
  <si>
    <t>Active Aeration</t>
  </si>
  <si>
    <t>50410311</t>
  </si>
  <si>
    <t>Active Aeration: Vacuum</t>
  </si>
  <si>
    <t>50410312</t>
  </si>
  <si>
    <t>Active Aeration, Vacuum: Vapor Recovery Well</t>
  </si>
  <si>
    <t>50410313</t>
  </si>
  <si>
    <t>Active Aeration, Vacuum: Vacuum System</t>
  </si>
  <si>
    <t>50410314</t>
  </si>
  <si>
    <t>Active Aeration, Vacuum: Control Device</t>
  </si>
  <si>
    <t>50410321</t>
  </si>
  <si>
    <t>Active Aeration: Forced Air/Positive Pressure</t>
  </si>
  <si>
    <t>50410322</t>
  </si>
  <si>
    <t>Active Aeration, Forced Air/Positive Pressure: Treatment Unit</t>
  </si>
  <si>
    <t>50410405</t>
  </si>
  <si>
    <t>Air Stripping of Groundwater</t>
  </si>
  <si>
    <t>50410406</t>
  </si>
  <si>
    <t>Storage/Surge Tanks</t>
  </si>
  <si>
    <t>50410407</t>
  </si>
  <si>
    <t>Holding Tanks</t>
  </si>
  <si>
    <t>50410408</t>
  </si>
  <si>
    <t>Treatment Tanks</t>
  </si>
  <si>
    <t>50410409</t>
  </si>
  <si>
    <t>Conduits</t>
  </si>
  <si>
    <t>50410420</t>
  </si>
  <si>
    <t>50410510</t>
  </si>
  <si>
    <t>Thermal Destruction</t>
  </si>
  <si>
    <t>Waste Preparation</t>
  </si>
  <si>
    <t>50410511</t>
  </si>
  <si>
    <t>Waste Preparation: Blending</t>
  </si>
  <si>
    <t>50410512</t>
  </si>
  <si>
    <t>Waste Preparation: Screening</t>
  </si>
  <si>
    <t>50410513</t>
  </si>
  <si>
    <t>Waste Preparation: Shredding</t>
  </si>
  <si>
    <t>50410514</t>
  </si>
  <si>
    <t>Waste Preparation: Heating</t>
  </si>
  <si>
    <t>50410520</t>
  </si>
  <si>
    <t>Waste Feed System</t>
  </si>
  <si>
    <t>50410521</t>
  </si>
  <si>
    <t>Waste Feed System: Atomization</t>
  </si>
  <si>
    <t>50410522</t>
  </si>
  <si>
    <t>Waste Feed System: Ram</t>
  </si>
  <si>
    <t>50410523</t>
  </si>
  <si>
    <t>Waste Feed System: Auger</t>
  </si>
  <si>
    <t>50410524</t>
  </si>
  <si>
    <t>Waste Feed System: Gravity</t>
  </si>
  <si>
    <t>50410525</t>
  </si>
  <si>
    <t>Waste Feed System: Lance</t>
  </si>
  <si>
    <t>50410530</t>
  </si>
  <si>
    <t>Combustion Unit</t>
  </si>
  <si>
    <t>50410531</t>
  </si>
  <si>
    <t>Combustion Unit: Infrared Incinerator</t>
  </si>
  <si>
    <t>50410532</t>
  </si>
  <si>
    <t>Combustion Unit: Liquid Injection Incinerator</t>
  </si>
  <si>
    <t>50410533</t>
  </si>
  <si>
    <t>Combustion Unit: Hearth Incinerator</t>
  </si>
  <si>
    <t>50410534</t>
  </si>
  <si>
    <t>Combustion Unit: Fluidized Bed Incinerator</t>
  </si>
  <si>
    <t>50410535</t>
  </si>
  <si>
    <t>Combustion Unit: Rotary Kiln</t>
  </si>
  <si>
    <t>50410536</t>
  </si>
  <si>
    <t>Combustion Unit: Cement Kiln</t>
  </si>
  <si>
    <t>50410537</t>
  </si>
  <si>
    <t>Combustion Unit: Boiler</t>
  </si>
  <si>
    <t>50410538</t>
  </si>
  <si>
    <t>Combustion Unit: Pyrolysis</t>
  </si>
  <si>
    <t>50410539</t>
  </si>
  <si>
    <t>Combustion Unit: Molten Salt</t>
  </si>
  <si>
    <t>50410540</t>
  </si>
  <si>
    <t>Combustion Unit: High Temperature Fluid Wall</t>
  </si>
  <si>
    <t>50410541</t>
  </si>
  <si>
    <t>Combustion Unit: Plasma Arc</t>
  </si>
  <si>
    <t>50410542</t>
  </si>
  <si>
    <t>Combustion Unit: Wet Oxidation</t>
  </si>
  <si>
    <t>50410543</t>
  </si>
  <si>
    <t>Combustion Unit: Supercritical Water</t>
  </si>
  <si>
    <t>50410560</t>
  </si>
  <si>
    <t>50410561</t>
  </si>
  <si>
    <t>Waste Disposal: Dewatering</t>
  </si>
  <si>
    <t>50410562</t>
  </si>
  <si>
    <t>Waste Disposal: Chemical Stabilization</t>
  </si>
  <si>
    <t>50410563</t>
  </si>
  <si>
    <t>Waste Disposal: Landfill</t>
  </si>
  <si>
    <t>50410564</t>
  </si>
  <si>
    <t>Waste Disposal: Residue Treatment, Neutralization</t>
  </si>
  <si>
    <t>50410565</t>
  </si>
  <si>
    <t>Waste Disposal: Residue Treatment, Chemical</t>
  </si>
  <si>
    <t>50410610</t>
  </si>
  <si>
    <t>Thermal Desorption</t>
  </si>
  <si>
    <t>Pretreatment</t>
  </si>
  <si>
    <t>50410620</t>
  </si>
  <si>
    <t>Thermal Desorber</t>
  </si>
  <si>
    <t>50410621</t>
  </si>
  <si>
    <t>Thermal Desorber: Indirect Heat Transfer</t>
  </si>
  <si>
    <t>50410622</t>
  </si>
  <si>
    <t>Thermal Desorber: Kiln</t>
  </si>
  <si>
    <t>50410623</t>
  </si>
  <si>
    <t>Thermal Desorber: Fluidized Bed</t>
  </si>
  <si>
    <t>50410640</t>
  </si>
  <si>
    <t>Coating Application: Second Roll Applicator</t>
  </si>
  <si>
    <t>40204435</t>
  </si>
  <si>
    <t>Lamination: Laminating Device</t>
  </si>
  <si>
    <t>40204440</t>
  </si>
  <si>
    <t>40204441</t>
  </si>
  <si>
    <t>Drying/Curing: First Predrier</t>
  </si>
  <si>
    <t>40204442</t>
  </si>
  <si>
    <t>Drying/Curing: Second Predrier</t>
  </si>
  <si>
    <t>40204443</t>
  </si>
  <si>
    <t>Drying/Curing: Main Drying Tunnel</t>
  </si>
  <si>
    <t>40204450</t>
  </si>
  <si>
    <t>40204455</t>
  </si>
  <si>
    <t>Winding</t>
  </si>
  <si>
    <t>40204460</t>
  </si>
  <si>
    <t>40204461</t>
  </si>
  <si>
    <t>40204462</t>
  </si>
  <si>
    <t>40204470</t>
  </si>
  <si>
    <t>40204471</t>
  </si>
  <si>
    <t>40204472</t>
  </si>
  <si>
    <t>40204521</t>
  </si>
  <si>
    <t>Fabric Coating, Extrusion Coating</t>
  </si>
  <si>
    <t>40204530</t>
  </si>
  <si>
    <t>40204531</t>
  </si>
  <si>
    <t>Coating Application: Extruder</t>
  </si>
  <si>
    <t>40204532</t>
  </si>
  <si>
    <t>Coating Application: Coating Die</t>
  </si>
  <si>
    <t>40204550</t>
  </si>
  <si>
    <t>Cooling Cylinder</t>
  </si>
  <si>
    <t>40204555</t>
  </si>
  <si>
    <t>40204560</t>
  </si>
  <si>
    <t>40204561</t>
  </si>
  <si>
    <t>40204562</t>
  </si>
  <si>
    <t>40204570</t>
  </si>
  <si>
    <t>40204571</t>
  </si>
  <si>
    <t>40204572</t>
  </si>
  <si>
    <t>40204621</t>
  </si>
  <si>
    <t>63182580</t>
  </si>
  <si>
    <t>Filtrate, Partial Evaporation of Alcohol</t>
  </si>
  <si>
    <t>63182581</t>
  </si>
  <si>
    <t>Filtrate, Acidification of Filtrate</t>
  </si>
  <si>
    <t>63182582</t>
  </si>
  <si>
    <t>Dissolve Residue in Water</t>
  </si>
  <si>
    <t>Cumene: Breathing Loss</t>
  </si>
  <si>
    <t>40703606</t>
  </si>
  <si>
    <t>Cumene: Working Loss</t>
  </si>
  <si>
    <t>40703607</t>
  </si>
  <si>
    <t>Diisopropyl Benzene: Breathing Loss</t>
  </si>
  <si>
    <t>40703608</t>
  </si>
  <si>
    <t>Diisopropyl Benzene: Working Loss</t>
  </si>
  <si>
    <t>40703609</t>
  </si>
  <si>
    <t>Ethyl Benzene: Breathing Loss</t>
  </si>
  <si>
    <t>40703610</t>
  </si>
  <si>
    <t>Ethyl Benzene: Working Loss</t>
  </si>
  <si>
    <t>40703611</t>
  </si>
  <si>
    <t>Methyl Styrene: Breathing Loss</t>
  </si>
  <si>
    <t>40703612</t>
  </si>
  <si>
    <t>Methyl Styrene: Working Loss</t>
  </si>
  <si>
    <t>40703613</t>
  </si>
  <si>
    <t>Styrene: Breathing Loss</t>
  </si>
  <si>
    <t>40703614</t>
  </si>
  <si>
    <t>Styrene: Working Loss</t>
  </si>
  <si>
    <t>40703615</t>
  </si>
  <si>
    <t>Toluene: Breathing Loss</t>
  </si>
  <si>
    <t>40703616</t>
  </si>
  <si>
    <t>Toluene: Working Loss</t>
  </si>
  <si>
    <t>40703617</t>
  </si>
  <si>
    <t>m-Xylene: Breathing Loss</t>
  </si>
  <si>
    <t>40703618</t>
  </si>
  <si>
    <t>m-Xylene: Working Loss</t>
  </si>
  <si>
    <t>40703619</t>
  </si>
  <si>
    <t>o-Xylene: Breathing Loss</t>
  </si>
  <si>
    <t>40703620</t>
  </si>
  <si>
    <t>o-Xylene: Working Loss</t>
  </si>
  <si>
    <t>40703621</t>
  </si>
  <si>
    <t>p-Xylene: Breathing Loss</t>
  </si>
  <si>
    <t>40703622</t>
  </si>
  <si>
    <t>p-Xylene: Working Loss</t>
  </si>
  <si>
    <t>40703623</t>
  </si>
  <si>
    <t>Xylenes, Mixed: Breathing Loss</t>
  </si>
  <si>
    <t>40703624</t>
  </si>
  <si>
    <t>Xylenes, Mixed: Working Loss</t>
  </si>
  <si>
    <t>40703625</t>
  </si>
  <si>
    <t>Creosote: Breathing Loss</t>
  </si>
  <si>
    <t>40703626</t>
  </si>
  <si>
    <t>Creosote: Working Loss</t>
  </si>
  <si>
    <t>40703697</t>
  </si>
  <si>
    <t>Specify Aromatic: Breathing Loss</t>
  </si>
  <si>
    <t>40703698</t>
  </si>
  <si>
    <t>Specify Aromatic: Working Loss</t>
  </si>
  <si>
    <t>40704001</t>
  </si>
  <si>
    <t>Fixed Roof Tanks - Carboxylic Acids</t>
  </si>
  <si>
    <t>Acetic Acid: Breathing Loss</t>
  </si>
  <si>
    <t>40704002</t>
  </si>
  <si>
    <t>Acetic Acid: Working Loss</t>
  </si>
  <si>
    <t>40704003</t>
  </si>
  <si>
    <t>Acrylic Acid: Breathing Loss</t>
  </si>
  <si>
    <t>40704004</t>
  </si>
  <si>
    <t>Acrylic Acid: Working Loss</t>
  </si>
  <si>
    <t>40704005</t>
  </si>
  <si>
    <t>Adipic Acid (Soln): Breathing Loss</t>
  </si>
  <si>
    <t>40704006</t>
  </si>
  <si>
    <t>Adipic Acid (Soln): Working Loss</t>
  </si>
  <si>
    <t>40704007</t>
  </si>
  <si>
    <t>Formic Acid: Breathing Loss</t>
  </si>
  <si>
    <t>40704008</t>
  </si>
  <si>
    <t>Formic Acid: Working Loss</t>
  </si>
  <si>
    <t>40704009</t>
  </si>
  <si>
    <t>Propionic Acid: Breathing Loss</t>
  </si>
  <si>
    <t>40704010</t>
  </si>
  <si>
    <t>Propionic Acid: Working Loss</t>
  </si>
  <si>
    <t>40704011</t>
  </si>
  <si>
    <t>Chloroacetic Acid: Breathing Loss</t>
  </si>
  <si>
    <t>40704012</t>
  </si>
  <si>
    <t>Chloroacetic Acid: Working Loss</t>
  </si>
  <si>
    <t>40704097</t>
  </si>
  <si>
    <t>Specify Acid: Breathing Loss</t>
  </si>
  <si>
    <t>40704098</t>
  </si>
  <si>
    <t>Specify Acid: Working Loss</t>
  </si>
  <si>
    <t>40704099</t>
  </si>
  <si>
    <t>40704401</t>
  </si>
  <si>
    <t>Fixed Roof Tanks - Esters</t>
  </si>
  <si>
    <t>Butyl Acetate: Breathing Loss</t>
  </si>
  <si>
    <t>40704402</t>
  </si>
  <si>
    <t>Butyl Acetate: Working Loss</t>
  </si>
  <si>
    <t>40704403</t>
  </si>
  <si>
    <t>Butyl Acrylate: Breathing Loss</t>
  </si>
  <si>
    <t>40704404</t>
  </si>
  <si>
    <t>Butyl Acrylate: Working Loss</t>
  </si>
  <si>
    <t>40704405</t>
  </si>
  <si>
    <t>Ethyl Acetate: Breathing Loss</t>
  </si>
  <si>
    <t>40704406</t>
  </si>
  <si>
    <t>Ethyl Acetate: Working Loss</t>
  </si>
  <si>
    <t>40704407</t>
  </si>
  <si>
    <t>Ethyl Acrylate: Breathing Loss</t>
  </si>
  <si>
    <t>40704408</t>
  </si>
  <si>
    <t>Ethyl Acrylate: Working Loss</t>
  </si>
  <si>
    <t>40704409</t>
  </si>
  <si>
    <t>Isobutyl Acrylate: Breathing Loss</t>
  </si>
  <si>
    <t>40704410</t>
  </si>
  <si>
    <t>Isobutyl Acrylate: Working Loss</t>
  </si>
  <si>
    <t>40704411</t>
  </si>
  <si>
    <t>Isopropyl Acetate: Breathing Loss</t>
  </si>
  <si>
    <t>40704412</t>
  </si>
  <si>
    <t>Isopropyl Acetate: Working Loss</t>
  </si>
  <si>
    <t>40704413</t>
  </si>
  <si>
    <t>Methyl Acetate: Breathing Loss</t>
  </si>
  <si>
    <t>40704414</t>
  </si>
  <si>
    <t>Methyl Acetate: Working Loss</t>
  </si>
  <si>
    <t>40704415</t>
  </si>
  <si>
    <t>Methyl Acrylate: Breathing Loss</t>
  </si>
  <si>
    <t>40704416</t>
  </si>
  <si>
    <t>Methyl Acrylate: Working Loss</t>
  </si>
  <si>
    <t>40704417</t>
  </si>
  <si>
    <t>Methyl Methacrylate: Breathing Loss</t>
  </si>
  <si>
    <t>40704418</t>
  </si>
  <si>
    <t>Methyl Methacrylate: Working Loss</t>
  </si>
  <si>
    <t>E6010 Electrode</t>
  </si>
  <si>
    <t>30905132</t>
  </si>
  <si>
    <t>E6011 Electrode</t>
  </si>
  <si>
    <t>30905136</t>
  </si>
  <si>
    <t>E6012 Electrode</t>
  </si>
  <si>
    <t>30905140</t>
  </si>
  <si>
    <t>E6013 Electrode</t>
  </si>
  <si>
    <t>30905144</t>
  </si>
  <si>
    <t>E7018 Electrode</t>
  </si>
  <si>
    <t>30905148</t>
  </si>
  <si>
    <t>E7024 Electrode</t>
  </si>
  <si>
    <t>30905152</t>
  </si>
  <si>
    <t>E7028 Electrode</t>
  </si>
  <si>
    <t>30905156</t>
  </si>
  <si>
    <t>E8018 Electrode</t>
  </si>
  <si>
    <t>30905160</t>
  </si>
  <si>
    <t>E9015 Electrode</t>
  </si>
  <si>
    <t>30905164</t>
  </si>
  <si>
    <t>E9018 Electrode</t>
  </si>
  <si>
    <t>30905168</t>
  </si>
  <si>
    <t>ECoCr-A Electrode</t>
  </si>
  <si>
    <t>30905172</t>
  </si>
  <si>
    <t>ENi-Cl Electrode</t>
  </si>
  <si>
    <t>30905176</t>
  </si>
  <si>
    <t>ENiCrMo Electrode</t>
  </si>
  <si>
    <t>30905180</t>
  </si>
  <si>
    <t>ENi-Cu Electrode</t>
  </si>
  <si>
    <t>30905200</t>
  </si>
  <si>
    <t>Gas Metal Arc Welding (GMAW)</t>
  </si>
  <si>
    <t>30905210</t>
  </si>
  <si>
    <t>ER1260 Electrode</t>
  </si>
  <si>
    <t>30905212</t>
  </si>
  <si>
    <t>E308l Electrode</t>
  </si>
  <si>
    <t>30905220</t>
  </si>
  <si>
    <t>ER316 Electrode</t>
  </si>
  <si>
    <t>30905226</t>
  </si>
  <si>
    <t>Polyvinyl Acetate Emulsions, Batch Emulsion Process</t>
  </si>
  <si>
    <t>Polyvinyl Acetate Emulsions Production</t>
  </si>
  <si>
    <t>64615010</t>
  </si>
  <si>
    <t>64615011</t>
  </si>
  <si>
    <t>Polymerization: Reactor Safety Valve</t>
  </si>
  <si>
    <t>64615012</t>
  </si>
  <si>
    <t>Polymerization: Reactor Vacuum System</t>
  </si>
  <si>
    <t>64615020</t>
  </si>
  <si>
    <t>64615021</t>
  </si>
  <si>
    <t>Specify Isocyanate: Withdrawal Loss</t>
  </si>
  <si>
    <t>40786801</t>
  </si>
  <si>
    <t>Pressure Tanks - Ketones</t>
  </si>
  <si>
    <t>40786803</t>
  </si>
  <si>
    <t>40786805</t>
  </si>
  <si>
    <t>40787201</t>
  </si>
  <si>
    <t>Pressure Tanks - Mercaptans (Thiols)</t>
  </si>
  <si>
    <t>Methyl Mercaptan: Withdrawal Loss</t>
  </si>
  <si>
    <t>40787203</t>
  </si>
  <si>
    <t>40787299</t>
  </si>
  <si>
    <t>40788403</t>
  </si>
  <si>
    <t>Pressure Tanks - Phenols</t>
  </si>
  <si>
    <t>40788405</t>
  </si>
  <si>
    <t>40799901</t>
  </si>
  <si>
    <t>40799903</t>
  </si>
  <si>
    <t>40799905</t>
  </si>
  <si>
    <t>40799997</t>
  </si>
  <si>
    <t>40799998</t>
  </si>
  <si>
    <t>40799999</t>
  </si>
  <si>
    <t>40880001</t>
  </si>
  <si>
    <t>Organic Chemical Transportation</t>
  </si>
  <si>
    <t>40899995</t>
  </si>
  <si>
    <t>Specific Liquid</t>
  </si>
  <si>
    <t>Cars/Trucks: Loading Rack</t>
  </si>
  <si>
    <t>40899997</t>
  </si>
  <si>
    <t>Marine Vessels: Loading Rack</t>
  </si>
  <si>
    <t>40899999</t>
  </si>
  <si>
    <t>Loading Rack</t>
  </si>
  <si>
    <t>Floating Roof Tanks - Amides</t>
  </si>
  <si>
    <t>Dimethylformamide: Standing Loss</t>
  </si>
  <si>
    <t>40718802</t>
  </si>
  <si>
    <t>Dimethylformamide: Withdrawal Loss</t>
  </si>
  <si>
    <t>40719201</t>
  </si>
  <si>
    <t>Floating Roof Tanks - Amines</t>
  </si>
  <si>
    <t>Aniline: Standing Loss</t>
  </si>
  <si>
    <t>40719202</t>
  </si>
  <si>
    <t>Aniline: Withdrawal Loss</t>
  </si>
  <si>
    <t>40719207</t>
  </si>
  <si>
    <t>Monoethanolamine: Standing Loss</t>
  </si>
  <si>
    <t>40719208</t>
  </si>
  <si>
    <t>Monoethanolamine: Withdrawal Loss</t>
  </si>
  <si>
    <t>40719209</t>
  </si>
  <si>
    <t>Hexamine: Standing Loss</t>
  </si>
  <si>
    <t>40719210</t>
  </si>
  <si>
    <t>WYDEQ Permitted Sources</t>
  </si>
  <si>
    <t>county_fips</t>
  </si>
  <si>
    <t>Boiler</t>
  </si>
  <si>
    <t>65182001</t>
  </si>
  <si>
    <t>Wastewater Aggregate</t>
  </si>
  <si>
    <t>65182002</t>
  </si>
  <si>
    <t>65182501</t>
  </si>
  <si>
    <t>65182599</t>
  </si>
  <si>
    <t>68110001</t>
  </si>
  <si>
    <t>Consumer Product Manufacturing Facilities</t>
  </si>
  <si>
    <t>Aerosol Can - Filling Facilities</t>
  </si>
  <si>
    <t>Aerosol Can Filling</t>
  </si>
  <si>
    <t>68110010</t>
  </si>
  <si>
    <t>68110011</t>
  </si>
  <si>
    <t>Process Vents: Mixing Tanks</t>
  </si>
  <si>
    <t>68110020</t>
  </si>
  <si>
    <t>Process Vents: Aerosol Can Filling</t>
  </si>
  <si>
    <t>68110021</t>
  </si>
  <si>
    <t>Process Vents, Aerosol Can Filling: Product Filling</t>
  </si>
  <si>
    <t>68110022</t>
  </si>
  <si>
    <t>Process Vents, Aerosol Can Filling: Valve Stem and Valve Insertion</t>
  </si>
  <si>
    <t>68110023</t>
  </si>
  <si>
    <t>Process Vents, Aerosol Can Filling: Propellant Charging</t>
  </si>
  <si>
    <t>68110024</t>
  </si>
  <si>
    <t>Process Vents, Aerosol Can Filling: Sealing Production Can</t>
  </si>
  <si>
    <t>68110030</t>
  </si>
  <si>
    <t>Process Vents: Water Bath, Leak Check</t>
  </si>
  <si>
    <t>68110035</t>
  </si>
  <si>
    <t>Process Vents, Formulation: Feed Hoppers</t>
  </si>
  <si>
    <t>63134026</t>
  </si>
  <si>
    <t>Process Vents, Formulation: Adjusting Batch Tank</t>
  </si>
  <si>
    <t>63134027</t>
  </si>
  <si>
    <t>Process Vents, Formulation: Grinding Tanks</t>
  </si>
  <si>
    <t>63134028</t>
  </si>
  <si>
    <t>Process Vents, Formulation: Digester</t>
  </si>
  <si>
    <t>63134029</t>
  </si>
  <si>
    <t>Process Vents, Formulation: Adjusting Tanks</t>
  </si>
  <si>
    <t>63134030</t>
  </si>
  <si>
    <t>Process Vents, Formulation: Spray Dryers</t>
  </si>
  <si>
    <t>63134031</t>
  </si>
  <si>
    <t>Process Vents, Formulation: Surge Bins</t>
  </si>
  <si>
    <t>63134032</t>
  </si>
  <si>
    <t>Process Vents, Formulation: Packaging, Flowables</t>
  </si>
  <si>
    <t>63134033</t>
  </si>
  <si>
    <t>Process Vents, Formulation: Rework Tank</t>
  </si>
  <si>
    <t>63134034</t>
  </si>
  <si>
    <t>Process Vents, Formulation: Conveyor Transport Bin</t>
  </si>
  <si>
    <t>63134035</t>
  </si>
  <si>
    <t>Process Vents, Formulation: Product Silos</t>
  </si>
  <si>
    <t>63134036</t>
  </si>
  <si>
    <t>Process Vents, Formulation: Packaging Surge Bins</t>
  </si>
  <si>
    <t>63134037</t>
  </si>
  <si>
    <t>Process Vents, Formulation: Packaging (Solids)</t>
  </si>
  <si>
    <t>63134038</t>
  </si>
  <si>
    <t>Process Vents: Solid Antifoam Feeder</t>
  </si>
  <si>
    <t>63134039</t>
  </si>
  <si>
    <t>Process Vents, Formulation: Central Vacuum System</t>
  </si>
  <si>
    <t>63134040</t>
  </si>
  <si>
    <t>Process Vents: 2 Phase Separator</t>
  </si>
  <si>
    <t>63134061</t>
  </si>
  <si>
    <t>Process Tanks: CCl4 Coolant System Surge Tank</t>
  </si>
  <si>
    <t>63134062</t>
  </si>
  <si>
    <t>Process Tanks: MeOH Drying Column Water Hold Tank</t>
  </si>
  <si>
    <t>63134063</t>
  </si>
  <si>
    <t>Process Tanks: Fume Scrubber Hold Tank</t>
  </si>
  <si>
    <t>63134064</t>
  </si>
  <si>
    <t>Process Tanks: Xylol Still Receiver Tank</t>
  </si>
  <si>
    <t>63134065</t>
  </si>
  <si>
    <t>Process Tanks: Crude Xylol Hold Tank</t>
  </si>
  <si>
    <t>63134066</t>
  </si>
  <si>
    <t>Process Tanks: Hot Xylol Wash Tank</t>
  </si>
  <si>
    <t>63134067</t>
  </si>
  <si>
    <t>Process Tanks: Chilled Xylol Hold Tank</t>
  </si>
  <si>
    <t>63134068</t>
  </si>
  <si>
    <t>64631080</t>
  </si>
  <si>
    <t>64631081</t>
  </si>
  <si>
    <t>64631082</t>
  </si>
  <si>
    <t>64631083</t>
  </si>
  <si>
    <t>64632001</t>
  </si>
  <si>
    <t>Polyvinyl Chloride and Copolymers Production - Solvent Process</t>
  </si>
  <si>
    <t>PVC and Copolymers Production: Solvent Process</t>
  </si>
  <si>
    <t>64632010</t>
  </si>
  <si>
    <t>64632011</t>
  </si>
  <si>
    <t>Process Vents: Monomer Recovery</t>
  </si>
  <si>
    <t>64632015</t>
  </si>
  <si>
    <t>64632016</t>
  </si>
  <si>
    <t>64632020</t>
  </si>
  <si>
    <t>Process Vents: Flash Evaporator</t>
  </si>
  <si>
    <t>64632030</t>
  </si>
  <si>
    <t>64632040</t>
  </si>
  <si>
    <t>64632041</t>
  </si>
  <si>
    <t>Process Vents: Product Screens</t>
  </si>
  <si>
    <t>Process Vents: Filtration of Alkali Insoluble Material</t>
  </si>
  <si>
    <t>63143016</t>
  </si>
  <si>
    <t>Process Vents: Acidification of Filtrate, Partial</t>
  </si>
  <si>
    <t>63143017</t>
  </si>
  <si>
    <t>Process Vents: Acidification of Filtrate, Full</t>
  </si>
  <si>
    <t>63143018</t>
  </si>
  <si>
    <t>Process Vents: Acidification Filter</t>
  </si>
  <si>
    <t>63143019</t>
  </si>
  <si>
    <t>Process Vents: Water Wash of Product</t>
  </si>
  <si>
    <t>63143020</t>
  </si>
  <si>
    <t>63143030</t>
  </si>
  <si>
    <t>63180001</t>
  </si>
  <si>
    <t>63182001</t>
  </si>
  <si>
    <t>Process Area Drain</t>
  </si>
  <si>
    <t>63182002</t>
  </si>
  <si>
    <t>63182501</t>
  </si>
  <si>
    <t>2,4-D Recovery</t>
  </si>
  <si>
    <t>63182507</t>
  </si>
  <si>
    <t>Dacthal Condensate</t>
  </si>
  <si>
    <t>63182508</t>
  </si>
  <si>
    <t>Spent Scrubber Liquor Tank</t>
  </si>
  <si>
    <t>63182509</t>
  </si>
  <si>
    <t>2 Phase Separator</t>
  </si>
  <si>
    <t>63182537</t>
  </si>
  <si>
    <t>Captan Unit, Washing</t>
  </si>
  <si>
    <t>63182538</t>
  </si>
  <si>
    <t>THPI Reactor Scrubber</t>
  </si>
  <si>
    <t>63182539</t>
  </si>
  <si>
    <t>THPI Flaker Scrubber</t>
  </si>
  <si>
    <t>63182540</t>
  </si>
  <si>
    <t>PMM Chlorinator Scrubber</t>
  </si>
  <si>
    <t>63182541</t>
  </si>
  <si>
    <t>PMM Distillation Scrubber</t>
  </si>
  <si>
    <t>63182542</t>
  </si>
  <si>
    <t>PMM Storage Scrubber</t>
  </si>
  <si>
    <t>63182573</t>
  </si>
  <si>
    <t>Separator</t>
  </si>
  <si>
    <t>Process Vents, Prepolymerization Reactor: Opening Loss</t>
  </si>
  <si>
    <t>64633016</t>
  </si>
  <si>
    <t>Process Vents, Prepolymerization Reactor: Safety Valve Vents</t>
  </si>
  <si>
    <t>64633017</t>
  </si>
  <si>
    <t>Process Vents, Polymerization Reactor: Opening Loss</t>
  </si>
  <si>
    <t>64633020</t>
  </si>
  <si>
    <t>Process Vents, Polymerization Reactor: Safety Valve Vents</t>
  </si>
  <si>
    <t>64633021</t>
  </si>
  <si>
    <t>Process Vents: Collector</t>
  </si>
  <si>
    <t>64633030</t>
  </si>
  <si>
    <t>Process Vents: Screens</t>
  </si>
  <si>
    <t>64633050</t>
  </si>
  <si>
    <t>64633051</t>
  </si>
  <si>
    <t>Process Vents: Mill For Oversize Product</t>
  </si>
  <si>
    <t>64633052</t>
  </si>
  <si>
    <t>64633053</t>
  </si>
  <si>
    <t>64633054</t>
  </si>
  <si>
    <t>64633080</t>
  </si>
  <si>
    <t>64633081</t>
  </si>
  <si>
    <t>64633082</t>
  </si>
  <si>
    <t>64633083</t>
  </si>
  <si>
    <t>64680001</t>
  </si>
  <si>
    <t>64682001</t>
  </si>
  <si>
    <t>64682002</t>
  </si>
  <si>
    <t>64682501</t>
  </si>
  <si>
    <t>Centrifuge</t>
  </si>
  <si>
    <t>64682502</t>
  </si>
  <si>
    <t>Reactor Cleaning</t>
  </si>
  <si>
    <t>64682599</t>
  </si>
  <si>
    <t>64820001</t>
  </si>
  <si>
    <t>Miscellaneous Polymers</t>
  </si>
  <si>
    <t>Maleic Anhydride Copolymers Production - Bulk Polymerization</t>
  </si>
  <si>
    <t>Maleic Anhydride Copolymer Production - Bulk Polymerization</t>
  </si>
  <si>
    <t>64820010</t>
  </si>
  <si>
    <t>64821001</t>
  </si>
  <si>
    <t>Nitrobenzene: Working Loss</t>
  </si>
  <si>
    <t>40708097</t>
  </si>
  <si>
    <t>40706814</t>
  </si>
  <si>
    <t>Methylamyl Ketone: Working Loss</t>
  </si>
  <si>
    <t>40706897</t>
  </si>
  <si>
    <t>Specify Ketone: Breathing Loss</t>
  </si>
  <si>
    <t>40706898</t>
  </si>
  <si>
    <t>Specify Ketone: Working Loss</t>
  </si>
  <si>
    <t>40707203</t>
  </si>
  <si>
    <t>Fixed Roof Tanks - Mercaptans</t>
  </si>
  <si>
    <t>Perchloromethyl Mercaptan: Breathing Loss</t>
  </si>
  <si>
    <t>40707204</t>
  </si>
  <si>
    <t>Perchloromethyl Mercaptan: Working Loss</t>
  </si>
  <si>
    <t>40707601</t>
  </si>
  <si>
    <t>Fixed Roof Tanks - Nitriles</t>
  </si>
  <si>
    <t>Acrylonitrile: Breathing Loss</t>
  </si>
  <si>
    <t>40707602</t>
  </si>
  <si>
    <t>Acrylonitrile: Working Loss</t>
  </si>
  <si>
    <t>40707603</t>
  </si>
  <si>
    <t>Acetonitrile: Breathing Loss</t>
  </si>
  <si>
    <t>40707604</t>
  </si>
  <si>
    <t>Acetonitrile: Working Loss</t>
  </si>
  <si>
    <t>40707697</t>
  </si>
  <si>
    <t>Specify Nitrile: Breathing Loss</t>
  </si>
  <si>
    <t>40707698</t>
  </si>
  <si>
    <t>Specify Nitrile: Working Loss</t>
  </si>
  <si>
    <t>40708001</t>
  </si>
  <si>
    <t>Fixed Roof Tanks - Nitro Compounds</t>
  </si>
  <si>
    <t>Nitrobenzene: Breathing Loss</t>
  </si>
  <si>
    <t>40708002</t>
  </si>
  <si>
    <t>Circuit Board Manufacturing</t>
  </si>
  <si>
    <t>31303061</t>
  </si>
  <si>
    <t>Circuit Board Etching: Acid</t>
  </si>
  <si>
    <t>31303062</t>
  </si>
  <si>
    <t>Circuit Board Etching: Alkaline</t>
  </si>
  <si>
    <t>31303063</t>
  </si>
  <si>
    <t>Circuit Board Etching: Plasma</t>
  </si>
  <si>
    <t>31303501</t>
  </si>
  <si>
    <t>Manufacturing - General Processes</t>
  </si>
  <si>
    <t>31303502</t>
  </si>
  <si>
    <t>31306500</t>
  </si>
  <si>
    <t>Semiconductor Manufacturing</t>
  </si>
  <si>
    <t>Integrated Circuit Manufacturing: General</t>
  </si>
  <si>
    <t>31306501</t>
  </si>
  <si>
    <t>40715406</t>
  </si>
  <si>
    <t>Phthalic Anhydride: Withdrawal Loss</t>
  </si>
  <si>
    <t>40715801</t>
  </si>
  <si>
    <t>Floating Roof Tanks - Alcohols</t>
  </si>
  <si>
    <t>40715802</t>
  </si>
  <si>
    <t>40715809</t>
  </si>
  <si>
    <t>Ethyl Alcohol: Standing Loss</t>
  </si>
  <si>
    <t>40715810</t>
  </si>
  <si>
    <t>40715811</t>
  </si>
  <si>
    <t>Isopropanol: Standing Loss</t>
  </si>
  <si>
    <t>40715812</t>
  </si>
  <si>
    <t>Isopropanol: Working Loss</t>
  </si>
  <si>
    <t>40715817</t>
  </si>
  <si>
    <t>N-propyl Alcohol: Standing Loss</t>
  </si>
  <si>
    <t>40715818</t>
  </si>
  <si>
    <t>N-propyl Alcohol: Withdrawal Loss</t>
  </si>
  <si>
    <t>40715819</t>
  </si>
  <si>
    <t>Xylol: Standing Loss</t>
  </si>
  <si>
    <t>40715820</t>
  </si>
  <si>
    <t>Xylol: Withdrawal Loss</t>
  </si>
  <si>
    <t>40717201</t>
  </si>
  <si>
    <t>Floating Roof Tanks - Aldehydes</t>
  </si>
  <si>
    <t>Acetaldehyde: Standing Loss **</t>
  </si>
  <si>
    <t>40717202</t>
  </si>
  <si>
    <t>Acetaldehyde: Withdrawal Loss **</t>
  </si>
  <si>
    <t>40717203</t>
  </si>
  <si>
    <t>Acrolein: Standing Loss **</t>
  </si>
  <si>
    <t>40717204</t>
  </si>
  <si>
    <t>Acrolein: Withdrawal Loss **</t>
  </si>
  <si>
    <t>40717205</t>
  </si>
  <si>
    <t>n-Butyraldehyde: Standing Loss</t>
  </si>
  <si>
    <t>40717206</t>
  </si>
  <si>
    <t>n-Butyraldehyde: Withdrawal Loss</t>
  </si>
  <si>
    <t>40717207</t>
  </si>
  <si>
    <t>Formalin: Standing Loss</t>
  </si>
  <si>
    <t>40717208</t>
  </si>
  <si>
    <t>Formalin: Withdrawal Loss</t>
  </si>
  <si>
    <t>40717209</t>
  </si>
  <si>
    <t>Isobutyraldehyde: Standing Loss</t>
  </si>
  <si>
    <t>40717210</t>
  </si>
  <si>
    <t>Isobutyraldehyde: Withdrawal Loss</t>
  </si>
  <si>
    <t>40717211</t>
  </si>
  <si>
    <t>Propionaldehyde: Standing Loss</t>
  </si>
  <si>
    <t>40717212</t>
  </si>
  <si>
    <t>Propionaldehyde: Withdrawal Loss</t>
  </si>
  <si>
    <t>40717297</t>
  </si>
  <si>
    <t>Specify Aldehyde: Standing Loss</t>
  </si>
  <si>
    <t>40717298</t>
  </si>
  <si>
    <t>Specify Aldehyde: Withdrawal Loss</t>
  </si>
  <si>
    <t>40717601</t>
  </si>
  <si>
    <t>Floating Roof Tanks - Alkanes (Paraffins)</t>
  </si>
  <si>
    <t>Cyclohexane: Standing Loss</t>
  </si>
  <si>
    <t>40717602</t>
  </si>
  <si>
    <t>Cyclohexane: Withdrawal Loss</t>
  </si>
  <si>
    <t>40717603</t>
  </si>
  <si>
    <t>n-Hexane: Standing Loss</t>
  </si>
  <si>
    <t>40717604</t>
  </si>
  <si>
    <t>n-Hexane: Withdrawal Loss</t>
  </si>
  <si>
    <t>40717605</t>
  </si>
  <si>
    <t>n-Pentane: Standing Loss</t>
  </si>
  <si>
    <t>40717606</t>
  </si>
  <si>
    <t>n-Pentane: Withdrawal Loss</t>
  </si>
  <si>
    <t>40717611</t>
  </si>
  <si>
    <t>Naphtha: Standing Loss</t>
  </si>
  <si>
    <t>40717612</t>
  </si>
  <si>
    <t>Naphtha: Withdrawal Loss</t>
  </si>
  <si>
    <t>40717613</t>
  </si>
  <si>
    <t>Petroleum Distillates: Standing Loss</t>
  </si>
  <si>
    <t>40717614</t>
  </si>
  <si>
    <t>Petroleum Distillates: Withdrawal Loss</t>
  </si>
  <si>
    <t>40717697</t>
  </si>
  <si>
    <t>Specify Alkane: Standing Loss</t>
  </si>
  <si>
    <t>40717698</t>
  </si>
  <si>
    <t>Specify Alkane: Withdrawal Loss</t>
  </si>
  <si>
    <t>40718001</t>
  </si>
  <si>
    <t>Floating Roof Tanks - Alkenes (Olefins)</t>
  </si>
  <si>
    <t>Isoprene: Standing Loss</t>
  </si>
  <si>
    <t>40718002</t>
  </si>
  <si>
    <t>Isoprene: Withdrawal Loss</t>
  </si>
  <si>
    <t>40718003</t>
  </si>
  <si>
    <t>Methylallene: Standing Loss</t>
  </si>
  <si>
    <t>40718004</t>
  </si>
  <si>
    <t>Methylallene: Withdrawal Loss</t>
  </si>
  <si>
    <t>40718005</t>
  </si>
  <si>
    <t>1-Pentene: Standing Loss</t>
  </si>
  <si>
    <t>40718006</t>
  </si>
  <si>
    <t>1-Pentene: Withdrawal Loss</t>
  </si>
  <si>
    <t>40718007</t>
  </si>
  <si>
    <t>Piperylene: Standing Loss</t>
  </si>
  <si>
    <t>40718008</t>
  </si>
  <si>
    <t>Piperylene: Withdrawal Loss</t>
  </si>
  <si>
    <t>40718009</t>
  </si>
  <si>
    <t>Cyclopentene: Standing Loss</t>
  </si>
  <si>
    <t>40718010</t>
  </si>
  <si>
    <t>Cyclopentene: Withdrawal Loss</t>
  </si>
  <si>
    <t>40718097</t>
  </si>
  <si>
    <t>Hexamine: Withdrawal Loss</t>
  </si>
  <si>
    <t>40719211</t>
  </si>
  <si>
    <t>Ethylenediamine: Standing Loss</t>
  </si>
  <si>
    <t>40719212</t>
  </si>
  <si>
    <t>Ethylenediamine: Withdrawal Loss</t>
  </si>
  <si>
    <t>40719601</t>
  </si>
  <si>
    <t>Floating Roof Tanks - Aromatics</t>
  </si>
  <si>
    <t>Benzene: Standing Loss</t>
  </si>
  <si>
    <t>40719602</t>
  </si>
  <si>
    <t>Benzene: Withdrawal Loss</t>
  </si>
  <si>
    <t>40719613</t>
  </si>
  <si>
    <t>Styrene: Standing Loss</t>
  </si>
  <si>
    <t>40719614</t>
  </si>
  <si>
    <t>Styrene: Withdrawal Loss</t>
  </si>
  <si>
    <t>40719615</t>
  </si>
  <si>
    <t>Toluene: Standing Loss</t>
  </si>
  <si>
    <t>40719616</t>
  </si>
  <si>
    <t>Toluene: Withdrawal Loss</t>
  </si>
  <si>
    <t>40719619</t>
  </si>
  <si>
    <t>40719620</t>
  </si>
  <si>
    <t>40719621</t>
  </si>
  <si>
    <t>p-Xylene: Standing Loss</t>
  </si>
  <si>
    <t>40719622</t>
  </si>
  <si>
    <t>p-Xylene: Withdrawal Loss</t>
  </si>
  <si>
    <t>40719623</t>
  </si>
  <si>
    <t>Xylenes: Standing Loss</t>
  </si>
  <si>
    <t>40719624</t>
  </si>
  <si>
    <t>Xylenes: Withdrawal Loss</t>
  </si>
  <si>
    <t>40719697</t>
  </si>
  <si>
    <t>50300760</t>
  </si>
  <si>
    <t>Chlorine Contact</t>
  </si>
  <si>
    <t>50300765</t>
  </si>
  <si>
    <t>50300769</t>
  </si>
  <si>
    <t>50300781</t>
  </si>
  <si>
    <t>Sludge Digester</t>
  </si>
  <si>
    <t>50300789</t>
  </si>
  <si>
    <t>50300801</t>
  </si>
  <si>
    <t>Treatment, Storage, Disposal/TSDF</t>
  </si>
  <si>
    <t>Surface Impoundment: Fugitive Emissions</t>
  </si>
  <si>
    <t>50300810</t>
  </si>
  <si>
    <t>Waste Piles: Fugitive Emissions</t>
  </si>
  <si>
    <t>50300820</t>
  </si>
  <si>
    <t>Land Treatment: Fugitive Emissions</t>
  </si>
  <si>
    <t>50300830</t>
  </si>
  <si>
    <t>Containers: Fugitive Emissions</t>
  </si>
  <si>
    <t>50300899</t>
  </si>
  <si>
    <t>General: Fugitive Emissions</t>
  </si>
  <si>
    <t>50300901</t>
  </si>
  <si>
    <t>50380001</t>
  </si>
  <si>
    <t>50382001</t>
  </si>
  <si>
    <t>50382002</t>
  </si>
  <si>
    <t>50382501</t>
  </si>
  <si>
    <t>Liquid Injection Incinerator</t>
  </si>
  <si>
    <t>50382599</t>
  </si>
  <si>
    <t>50390002</t>
  </si>
  <si>
    <t>50390005</t>
  </si>
  <si>
    <t>Methylene Chloride: Conveyorized Vapor Degreasing</t>
  </si>
  <si>
    <t>40100225</t>
  </si>
  <si>
    <t>Trichloroethylene: Conveyorized Vapor Degreasing</t>
  </si>
  <si>
    <t>40100235</t>
  </si>
  <si>
    <t>Entire Unit: with Vaporized Solvent: Conveyorized Vapor Degreasing</t>
  </si>
  <si>
    <t>40100236</t>
  </si>
  <si>
    <t>68241002</t>
  </si>
  <si>
    <t>Media Blasting: Plastic Bead/Media</t>
  </si>
  <si>
    <t>68241004</t>
  </si>
  <si>
    <t>Media Blasting: Wheat Starch</t>
  </si>
  <si>
    <t>68241006</t>
  </si>
  <si>
    <t>Media Blasting: Grit</t>
  </si>
  <si>
    <t>68241008</t>
  </si>
  <si>
    <t>Media Blasting: Sand</t>
  </si>
  <si>
    <t>68241010</t>
  </si>
  <si>
    <t>Media Blasting: Carbon Dioxide</t>
  </si>
  <si>
    <t>68241012</t>
  </si>
  <si>
    <t>Media Blasting: Sodium Bicarbonate</t>
  </si>
  <si>
    <t>68241013</t>
  </si>
  <si>
    <t>Media Blasting: Ice Crystal</t>
  </si>
  <si>
    <t>68241030</t>
  </si>
  <si>
    <t>Media Blasting: Other Not Listed</t>
  </si>
  <si>
    <t>68241036</t>
  </si>
  <si>
    <t>UV Removal</t>
  </si>
  <si>
    <t>68241038</t>
  </si>
  <si>
    <t>Water Jet: Blasting</t>
  </si>
  <si>
    <t>68241039</t>
  </si>
  <si>
    <t>High Pressure Water Jet: Blasting</t>
  </si>
  <si>
    <t>68241042</t>
  </si>
  <si>
    <t>Excimer Flash Lamp</t>
  </si>
  <si>
    <t>68241044</t>
  </si>
  <si>
    <t>Xenon Flash Lamp</t>
  </si>
  <si>
    <t>68241046</t>
  </si>
  <si>
    <t>Carbon Dioxide Pulsed Laser</t>
  </si>
  <si>
    <t>68241098</t>
  </si>
  <si>
    <t>Other Non-chemical: Blasting</t>
  </si>
  <si>
    <t>68282001</t>
  </si>
  <si>
    <t>68282002</t>
  </si>
  <si>
    <t>68282599</t>
  </si>
  <si>
    <t>68430001</t>
  </si>
  <si>
    <t>Miscellaneous Processes (Chemicals)</t>
  </si>
  <si>
    <t>Chlorinated Paraffins Production, Batch Process</t>
  </si>
  <si>
    <t>Chlorinated Paraffins: Batch Process</t>
  </si>
  <si>
    <t>68430010</t>
  </si>
  <si>
    <t>68430011</t>
  </si>
  <si>
    <t>Process Vents: Paraffins/Chlorine Reactor</t>
  </si>
  <si>
    <t>68430020</t>
  </si>
  <si>
    <t>Process Vents: Paraffins Stabilization Vessel</t>
  </si>
  <si>
    <t>68430030</t>
  </si>
  <si>
    <t>68430031</t>
  </si>
  <si>
    <t>Process Vents: Partially Chlorinated Paraffin Storage Vessel</t>
  </si>
  <si>
    <t>68430032</t>
  </si>
  <si>
    <t>Process Vents: Product Storage: Chlorinated Paraffin</t>
  </si>
  <si>
    <t>68430101</t>
  </si>
  <si>
    <t>Chlorinated Paraffins Production, Continuous Process</t>
  </si>
  <si>
    <t>Chlorinated Paraffins: Continuous Process</t>
  </si>
  <si>
    <t>68430110</t>
  </si>
  <si>
    <t>68430111</t>
  </si>
  <si>
    <t>Process Vents: Paraffins/Chlorine Reactors</t>
  </si>
  <si>
    <t>68430120</t>
  </si>
  <si>
    <t>68430130</t>
  </si>
  <si>
    <t>68430131</t>
  </si>
  <si>
    <t>68430132</t>
  </si>
  <si>
    <t>Process Vents, Product Storage: Chlorinated Paraffin</t>
  </si>
  <si>
    <t>68435001</t>
  </si>
  <si>
    <t>Dodecanoic Acid Production</t>
  </si>
  <si>
    <t>Dodecanedioic Acid Production</t>
  </si>
  <si>
    <t>68435010</t>
  </si>
  <si>
    <t>68435011</t>
  </si>
  <si>
    <t>Process Vents: Butadiene Dryer</t>
  </si>
  <si>
    <t>68435012</t>
  </si>
  <si>
    <t>68435013</t>
  </si>
  <si>
    <t>Process Vents: Jets</t>
  </si>
  <si>
    <t>68435040</t>
  </si>
  <si>
    <t>Waste Liquids</t>
  </si>
  <si>
    <t>68440001</t>
  </si>
  <si>
    <t>Ethylidene Norbornene Production</t>
  </si>
  <si>
    <t>68440010</t>
  </si>
  <si>
    <t>68445001</t>
  </si>
  <si>
    <t>Hydrazine Production, Olin Raschig Process</t>
  </si>
  <si>
    <t>68445010</t>
  </si>
  <si>
    <t>Process Vents: Hydrazine Hydrate Production</t>
  </si>
  <si>
    <t>68445011</t>
  </si>
  <si>
    <t>Process Vents: Chlorination Reactor</t>
  </si>
  <si>
    <t>68445012</t>
  </si>
  <si>
    <t>Process Vents: Chloramine Reactor</t>
  </si>
  <si>
    <t>68445013</t>
  </si>
  <si>
    <t>Process Vents: Hydrazine Reactor</t>
  </si>
  <si>
    <t>68445014</t>
  </si>
  <si>
    <t>Process Vents: Crystallizing Evaporator</t>
  </si>
  <si>
    <t>68445015</t>
  </si>
  <si>
    <t>Process Vents: Hydrate Columns</t>
  </si>
  <si>
    <t>68445020</t>
  </si>
  <si>
    <t>Process Vents: Anhydrous Hydrazine Production</t>
  </si>
  <si>
    <t>68445021</t>
  </si>
  <si>
    <t>Process Vents: Azeotrope Column</t>
  </si>
  <si>
    <t>68445022</t>
  </si>
  <si>
    <t>Process Vents: Hydrazine Column</t>
  </si>
  <si>
    <t>68445030</t>
  </si>
  <si>
    <t>Ammonia Recovery System</t>
  </si>
  <si>
    <t>68445040</t>
  </si>
  <si>
    <t>68445101</t>
  </si>
  <si>
    <t>Hydrazine Production, Bayer Ketazine Process</t>
  </si>
  <si>
    <t>68445110</t>
  </si>
  <si>
    <t>Process Vents: Bayer Ketazine Process</t>
  </si>
  <si>
    <t>68445111</t>
  </si>
  <si>
    <t>Process Vents: Hypochlorinator</t>
  </si>
  <si>
    <t>68445115</t>
  </si>
  <si>
    <t>Process Vents: Ketazine Reactor</t>
  </si>
  <si>
    <t>68445120</t>
  </si>
  <si>
    <t>Process Vents: NH3 Recovery System (Stripper)</t>
  </si>
  <si>
    <t>68445125</t>
  </si>
  <si>
    <t>Process Vents: Ketazine Column</t>
  </si>
  <si>
    <t>68445130</t>
  </si>
  <si>
    <t>Process Vents: Pressure Hydrolysis Column</t>
  </si>
  <si>
    <t>68445135</t>
  </si>
  <si>
    <t>Process Vents: Concentrating Column</t>
  </si>
  <si>
    <t>68445140</t>
  </si>
  <si>
    <t>68445201</t>
  </si>
  <si>
    <t>Hydrazine Production, PCUK Peroxide Process</t>
  </si>
  <si>
    <t>68445210</t>
  </si>
  <si>
    <t>Process Vents: PCUK Peroxide Process</t>
  </si>
  <si>
    <t>68445211</t>
  </si>
  <si>
    <t>Process Vents: Reactor Vessel</t>
  </si>
  <si>
    <t>68445212</t>
  </si>
  <si>
    <t>Process Vents: Phase Separator Decanter</t>
  </si>
  <si>
    <t>68445213</t>
  </si>
  <si>
    <t>Process Vents: Concentrator</t>
  </si>
  <si>
    <t>Pressure Tanks (pressure relief from pop-off valves)</t>
  </si>
  <si>
    <t>40400401</t>
  </si>
  <si>
    <t>Petroleum Products - Underground Tanks</t>
  </si>
  <si>
    <t>Gasoline RVP 13: Breathing Loss</t>
  </si>
  <si>
    <t>40400402</t>
  </si>
  <si>
    <t>Gasoline RVP 13: Working Loss</t>
  </si>
  <si>
    <t>40400403</t>
  </si>
  <si>
    <t>Gasoline RVP 10: Breathing Loss</t>
  </si>
  <si>
    <t>40400404</t>
  </si>
  <si>
    <t>Crude Oil RVP 5: Breathing Loss</t>
  </si>
  <si>
    <t>40400408</t>
  </si>
  <si>
    <t>Crude Oil RVP 5: Working Loss</t>
  </si>
  <si>
    <t>40400409</t>
  </si>
  <si>
    <t>Jet Naphtha (JP-4): Breathing Loss</t>
  </si>
  <si>
    <t>40400410</t>
  </si>
  <si>
    <t>Jet Naphtha (JP-4): Working Loss</t>
  </si>
  <si>
    <t>40400411</t>
  </si>
  <si>
    <t>Jet Kerosene: Breathing Loss</t>
  </si>
  <si>
    <t>40400412</t>
  </si>
  <si>
    <t>68482001</t>
  </si>
  <si>
    <t>68482002</t>
  </si>
  <si>
    <t>68482501</t>
  </si>
  <si>
    <t>Aniline Decanter</t>
  </si>
  <si>
    <t>68482502</t>
  </si>
  <si>
    <t>Ketazine Column</t>
  </si>
  <si>
    <t>68482503</t>
  </si>
  <si>
    <t>Distillation Purge</t>
  </si>
  <si>
    <t>68482504</t>
  </si>
  <si>
    <t>Concentrator Purge</t>
  </si>
  <si>
    <t>68482599</t>
  </si>
  <si>
    <t>68510001</t>
  </si>
  <si>
    <t>Phthalate Plasticizers Production</t>
  </si>
  <si>
    <t>Phthalate Plasticizer Production</t>
  </si>
  <si>
    <t>68510010</t>
  </si>
  <si>
    <t>68510011</t>
  </si>
  <si>
    <t>Process Vents: Batch Reactor</t>
  </si>
  <si>
    <t>68580001</t>
  </si>
  <si>
    <t>68582001</t>
  </si>
  <si>
    <t>68582002</t>
  </si>
  <si>
    <t>68582599</t>
  </si>
  <si>
    <t>Perchloromethyl Mercaptan: Withdrawal Loss</t>
  </si>
  <si>
    <t>40723297</t>
  </si>
  <si>
    <t>Specify Mercaptan: Standing Loss</t>
  </si>
  <si>
    <t>40723298</t>
  </si>
  <si>
    <t>Specify Mercaptan: Withdrawal Loss</t>
  </si>
  <si>
    <t>40723601</t>
  </si>
  <si>
    <t>Floating Roof Tanks - Nitriles</t>
  </si>
  <si>
    <t>Acrylonitrile: Standing Loss</t>
  </si>
  <si>
    <t>40723602</t>
  </si>
  <si>
    <t>Acrylonitrile: Withdrawal Loss</t>
  </si>
  <si>
    <t>40723603</t>
  </si>
  <si>
    <t>Acetonitrile: Standing Loss</t>
  </si>
  <si>
    <t>40723604</t>
  </si>
  <si>
    <t>Acetonitrile: Withdrawal Loss</t>
  </si>
  <si>
    <t>40724403</t>
  </si>
  <si>
    <t>Residual Oil: Working Loss</t>
  </si>
  <si>
    <t>39090003</t>
  </si>
  <si>
    <t>Distillate Oil (No. 2): Breathing Loss</t>
  </si>
  <si>
    <t>39090004</t>
  </si>
  <si>
    <t>Distillate Oil (No. 2): Working Loss</t>
  </si>
  <si>
    <t>39090005</t>
  </si>
  <si>
    <t>Oil No. 6: Breathing Loss</t>
  </si>
  <si>
    <t>39090006</t>
  </si>
  <si>
    <t>Oil No. 6: Working Loss</t>
  </si>
  <si>
    <t>39090007</t>
  </si>
  <si>
    <t>Methanol: Breathing Loss</t>
  </si>
  <si>
    <t>39090008</t>
  </si>
  <si>
    <t>Methanol: Working Loss</t>
  </si>
  <si>
    <t>39090009</t>
  </si>
  <si>
    <t>Residual Oil/Crude Oil: Breathing Loss</t>
  </si>
  <si>
    <t>39090010</t>
  </si>
  <si>
    <t>Residual Oil/Crude Oil: Working Loss</t>
  </si>
  <si>
    <t>39090011</t>
  </si>
  <si>
    <t>Dual Fuel (Gas/Oil): Breathing Loss</t>
  </si>
  <si>
    <t>39090012</t>
  </si>
  <si>
    <t>Dual Fuel (Gas/Oil): Working Loss</t>
  </si>
  <si>
    <t>39091001</t>
  </si>
  <si>
    <t>Fuel Storage - Floating Roof Tanks</t>
  </si>
  <si>
    <t>Residual Oil: Standing Loss</t>
  </si>
  <si>
    <t>39091002</t>
  </si>
  <si>
    <t>Residual Oil: Withdrawal Loss</t>
  </si>
  <si>
    <t>39091003</t>
  </si>
  <si>
    <t>Distillate Oil (No. 2): Standing Loss</t>
  </si>
  <si>
    <t>39091004</t>
  </si>
  <si>
    <t>Distillate Oil (No. 2): Withdrawal Loss</t>
  </si>
  <si>
    <t>39091005</t>
  </si>
  <si>
    <t>Oil No. 6: Standing Loss</t>
  </si>
  <si>
    <t>39091006</t>
  </si>
  <si>
    <t>Oil No. 6: Withdrawal Loss</t>
  </si>
  <si>
    <t>39091007</t>
  </si>
  <si>
    <t>Methanol: Standing Loss</t>
  </si>
  <si>
    <t>39091008</t>
  </si>
  <si>
    <t>Methanol: Withdrawal Loss</t>
  </si>
  <si>
    <t>39091009</t>
  </si>
  <si>
    <t>Residual Oil/Crude Oil: Standing Loss</t>
  </si>
  <si>
    <t>39091010</t>
  </si>
  <si>
    <t>Residual Oil/Crude Oil: Withdrawal Loss</t>
  </si>
  <si>
    <t>39091011</t>
  </si>
  <si>
    <t>Dual Fuel (Gas/Oil): Standing Loss</t>
  </si>
  <si>
    <t>39091012</t>
  </si>
  <si>
    <t>Dual Fuel (Gas/Oil): Withdrawal Loss</t>
  </si>
  <si>
    <t>39092050</t>
  </si>
  <si>
    <t>Fuel Storage - Pressure Tanks</t>
  </si>
  <si>
    <t>Natural Gas: Withdrawal Loss</t>
  </si>
  <si>
    <t>39092051</t>
  </si>
  <si>
    <t>LPG: Withdrawal Loss</t>
  </si>
  <si>
    <t>39092052</t>
  </si>
  <si>
    <t>Landfill Gas: Withdrawal Loss</t>
  </si>
  <si>
    <t>39092053</t>
  </si>
  <si>
    <t>Refinery Gas: Withdrawal Loss</t>
  </si>
  <si>
    <t>39092054</t>
  </si>
  <si>
    <t>Digester Gas: Withdrawal Loss</t>
  </si>
  <si>
    <t>39092055</t>
  </si>
  <si>
    <t>Process Gas: Withdrawal Loss</t>
  </si>
  <si>
    <t>39092056</t>
  </si>
  <si>
    <t>39900501</t>
  </si>
  <si>
    <t>Miscellaneous Manufacturing Industries</t>
  </si>
  <si>
    <t>Process Heater/Furnace</t>
  </si>
  <si>
    <t>39900601</t>
  </si>
  <si>
    <t>39900701</t>
  </si>
  <si>
    <t>39900711</t>
  </si>
  <si>
    <t>Refinery Gas</t>
  </si>
  <si>
    <t>39900721</t>
  </si>
  <si>
    <t>39900801</t>
  </si>
  <si>
    <t>39901001</t>
  </si>
  <si>
    <t>39901601</t>
  </si>
  <si>
    <t>39901701</t>
  </si>
  <si>
    <t>39990001</t>
  </si>
  <si>
    <t>39990002</t>
  </si>
  <si>
    <t>39990003</t>
  </si>
  <si>
    <t>39990004</t>
  </si>
  <si>
    <t>39990011</t>
  </si>
  <si>
    <t>39990012</t>
  </si>
  <si>
    <t>39990013</t>
  </si>
  <si>
    <t>39990014</t>
  </si>
  <si>
    <t>39990021</t>
  </si>
  <si>
    <t>Distillate Oil (No. 2 Oil): Flares</t>
  </si>
  <si>
    <t>39990022</t>
  </si>
  <si>
    <t>39990023</t>
  </si>
  <si>
    <t>39990024</t>
  </si>
  <si>
    <t>39999989</t>
  </si>
  <si>
    <t>Miscellaneous Industrial Processes</t>
  </si>
  <si>
    <t>39999991</t>
  </si>
  <si>
    <t>39999992</t>
  </si>
  <si>
    <t>39999993</t>
  </si>
  <si>
    <t>39999994</t>
  </si>
  <si>
    <t>39999995</t>
  </si>
  <si>
    <t>39999996</t>
  </si>
  <si>
    <t>39999997</t>
  </si>
  <si>
    <t>Clay Reciprocating Grate Clinker Cooler</t>
  </si>
  <si>
    <t>30500999</t>
  </si>
  <si>
    <t>30501001</t>
  </si>
  <si>
    <t>Coal Mining, Cleaning, and Material Handling (See 305310)</t>
  </si>
  <si>
    <t>Fluidized Bed</t>
  </si>
  <si>
    <t>30501002</t>
  </si>
  <si>
    <t>Flash or Suspension</t>
  </si>
  <si>
    <t>30501003</t>
  </si>
  <si>
    <t>Multilouvered</t>
  </si>
  <si>
    <t>30501004</t>
  </si>
  <si>
    <t>Rotary</t>
  </si>
  <si>
    <t>30501005</t>
  </si>
  <si>
    <t>Cascade</t>
  </si>
  <si>
    <t>30501006</t>
  </si>
  <si>
    <t>Continuous Carrier</t>
  </si>
  <si>
    <t>30501007</t>
  </si>
  <si>
    <t>30501008</t>
  </si>
  <si>
    <t>30501009</t>
  </si>
  <si>
    <t>Raw Coal Storage</t>
  </si>
  <si>
    <t>30501010</t>
  </si>
  <si>
    <t>30501011</t>
  </si>
  <si>
    <t>Coal Transfer</t>
  </si>
  <si>
    <t>30501012</t>
  </si>
  <si>
    <t>30501013</t>
  </si>
  <si>
    <t>Air Tables</t>
  </si>
  <si>
    <t>30501014</t>
  </si>
  <si>
    <t>Cleaned Coal Storage</t>
  </si>
  <si>
    <t>30501015</t>
  </si>
  <si>
    <t>30501016</t>
  </si>
  <si>
    <t>Loading: Clean Coal</t>
  </si>
  <si>
    <t>30501017</t>
  </si>
  <si>
    <t>30501021</t>
  </si>
  <si>
    <t>Overburden Removal</t>
  </si>
  <si>
    <t>30501022</t>
  </si>
  <si>
    <t>Drilling/Blasting</t>
  </si>
  <si>
    <t>30501023</t>
  </si>
  <si>
    <t>30501024</t>
  </si>
  <si>
    <t>Hauling</t>
  </si>
  <si>
    <t>30501030</t>
  </si>
  <si>
    <t>Topsoil Removal</t>
  </si>
  <si>
    <t>30501031</t>
  </si>
  <si>
    <t>Scrapers: Travel Mode</t>
  </si>
  <si>
    <t>30501032</t>
  </si>
  <si>
    <t>Topsoil Unloading</t>
  </si>
  <si>
    <t>30501033</t>
  </si>
  <si>
    <t>Overburden</t>
  </si>
  <si>
    <t>30501034</t>
  </si>
  <si>
    <t>Coal Seam: Drilling</t>
  </si>
  <si>
    <t>30501035</t>
  </si>
  <si>
    <t>Blasting: Coal Overburden</t>
  </si>
  <si>
    <t>30501036</t>
  </si>
  <si>
    <t>Dragline: Overburden Removal</t>
  </si>
  <si>
    <t>30501037</t>
  </si>
  <si>
    <t>Truck Loading: Overburden</t>
  </si>
  <si>
    <t>30501038</t>
  </si>
  <si>
    <t>Truck Loading: Coal</t>
  </si>
  <si>
    <t>30501039</t>
  </si>
  <si>
    <t>1,1,1-Trichloroethane (Methyl Chloroform): Open-top Vapor Degreasing</t>
  </si>
  <si>
    <t>40100203</t>
  </si>
  <si>
    <t>Perchloroethylene: Open-top Vapor Degreasing</t>
  </si>
  <si>
    <t>40100204</t>
  </si>
  <si>
    <t>Methylene Chloride: Open-top Vapor Degreasing</t>
  </si>
  <si>
    <t>40100205</t>
  </si>
  <si>
    <t>Trichloroethylene: Open-top Vapor Degreasing</t>
  </si>
  <si>
    <t>40100206</t>
  </si>
  <si>
    <t>Toluene: Open-top Vapor Degreasing</t>
  </si>
  <si>
    <t>40100207</t>
  </si>
  <si>
    <t>Trichlorotrifluoroethane (Freon): Open-top Vapor Degreasing</t>
  </si>
  <si>
    <t>40100208</t>
  </si>
  <si>
    <t>Chlorosolve: Open-top Vapor Degreasing</t>
  </si>
  <si>
    <t>40100209</t>
  </si>
  <si>
    <t>Butyl Acetate: Open-top Vapor Degreasing</t>
  </si>
  <si>
    <t>added open top vap deg</t>
  </si>
  <si>
    <t>40100215</t>
  </si>
  <si>
    <t>Entire Unit: Open-top Vapor Degreasing</t>
  </si>
  <si>
    <t>40100216</t>
  </si>
  <si>
    <t>Degreaser: Entire Unit</t>
  </si>
  <si>
    <t>40100217</t>
  </si>
  <si>
    <t>Entire Unit</t>
  </si>
  <si>
    <t>40100221</t>
  </si>
  <si>
    <t>Stoddard (Petroleum Solvent): Conveyorized Vapor Degreasing</t>
  </si>
  <si>
    <t>40100222</t>
  </si>
  <si>
    <t>Entire Unit: with Non-boiling Solvent: Conveyorized Vapor Degreasing</t>
  </si>
  <si>
    <t>40100251</t>
  </si>
  <si>
    <t>Stoddard (Petroleum Solvent): General Degreasing Units</t>
  </si>
  <si>
    <t>40100252</t>
  </si>
  <si>
    <t>1,1,1-Trichloroethane (Methyl Chloroform): General Degreasing Units</t>
  </si>
  <si>
    <t>40100253</t>
  </si>
  <si>
    <t>Perchloroethylene: General Degreasing Units</t>
  </si>
  <si>
    <t>40100254</t>
  </si>
  <si>
    <t>41000240</t>
  </si>
  <si>
    <t>41000241</t>
  </si>
  <si>
    <t>41000242</t>
  </si>
  <si>
    <t>41000243</t>
  </si>
  <si>
    <t>41000244</t>
  </si>
  <si>
    <t>41000245</t>
  </si>
  <si>
    <t>41000246</t>
  </si>
  <si>
    <t>41000247</t>
  </si>
  <si>
    <t>41000260</t>
  </si>
  <si>
    <t>41000261</t>
  </si>
  <si>
    <t>41000262</t>
  </si>
  <si>
    <t>41000263</t>
  </si>
  <si>
    <t>41000264</t>
  </si>
  <si>
    <t>41000265</t>
  </si>
  <si>
    <t>41000266</t>
  </si>
  <si>
    <t>41080001</t>
  </si>
  <si>
    <t>Petroleum Solvent - Equipment Leaks</t>
  </si>
  <si>
    <t>41082001</t>
  </si>
  <si>
    <t>Petroleum Solvent - Wastewater, Aggregate</t>
  </si>
  <si>
    <t>41082002</t>
  </si>
  <si>
    <t>41082599</t>
  </si>
  <si>
    <t>Petroleum Solvent - Wastewater, Points of Generation</t>
  </si>
  <si>
    <t>42500101</t>
  </si>
  <si>
    <t>Fixed Roof Tanks (210 Bbl Size) Breathing Loss</t>
  </si>
  <si>
    <t>42500102</t>
  </si>
  <si>
    <t>Fixed Roof Tanks (210 Bbl Size) Working Loss</t>
  </si>
  <si>
    <t>42500201</t>
  </si>
  <si>
    <t>Fixed Roof Tanks (500 Bbl Size) Breathing Loss</t>
  </si>
  <si>
    <t>42500202</t>
  </si>
  <si>
    <t>Fixed Roof Tanks (500 Bbl Size) Working Loss</t>
  </si>
  <si>
    <t>42500301</t>
  </si>
  <si>
    <t>Fixed Roof Tanks (1,000 Bbl Size) Breathing Loss</t>
  </si>
  <si>
    <t>42500302</t>
  </si>
  <si>
    <t>Fixed Roof Tanks (1,000 Bbl Size) Working Loss</t>
  </si>
  <si>
    <t>42505001</t>
  </si>
  <si>
    <t>Floating Roof Tanks (1,000 Bbl Size) Standing Loss</t>
  </si>
  <si>
    <t>42505002</t>
  </si>
  <si>
    <t>Floating Roof Tanks (1,000 Bbl Size) Working Loss</t>
  </si>
  <si>
    <t>42505101</t>
  </si>
  <si>
    <t>Floating Roof Tanks (5,000 Bbl Size) Standing Loss</t>
  </si>
  <si>
    <t>42505102</t>
  </si>
  <si>
    <t>Floating Roof Tanks (5,000 Bbl Size) Crude Oil: Working Loss</t>
  </si>
  <si>
    <t>42505202</t>
  </si>
  <si>
    <t>49000101</t>
  </si>
  <si>
    <t>Solvent Extraction Process</t>
  </si>
  <si>
    <t>Distillate Oil: Loaded with Vapor</t>
  </si>
  <si>
    <t>40600172</t>
  </si>
  <si>
    <t>Transit Losses - LPG: Loaded with Fuel</t>
  </si>
  <si>
    <t>40600173</t>
  </si>
  <si>
    <t>Transit Losses - LPG: Return with Vapor</t>
  </si>
  <si>
    <t>40600197</t>
  </si>
  <si>
    <t>40600198</t>
  </si>
  <si>
    <t>40600199</t>
  </si>
  <si>
    <t>40600231</t>
  </si>
  <si>
    <t>Marine Vessels</t>
  </si>
  <si>
    <t>50390006</t>
  </si>
  <si>
    <t>50390007</t>
  </si>
  <si>
    <t>50390010</t>
  </si>
  <si>
    <t>50400101</t>
  </si>
  <si>
    <t>Site Remediation</t>
  </si>
  <si>
    <t>General Processes Fixed Roof Tanks: Breathing Loss</t>
  </si>
  <si>
    <t>50400102</t>
  </si>
  <si>
    <t>General Processes Fixed Roof Tanks: Working Loss</t>
  </si>
  <si>
    <t>50400103</t>
  </si>
  <si>
    <t>General Processes Float Roof Tanks: Standing Loss</t>
  </si>
  <si>
    <t>50400104</t>
  </si>
  <si>
    <t>General Processes Float Roof Tanks: Withdrawal Loss</t>
  </si>
  <si>
    <t>50400150</t>
  </si>
  <si>
    <t>General Processes Storage Bins</t>
  </si>
  <si>
    <t>50400151</t>
  </si>
  <si>
    <t>General Processes: Liquid Waste: General: Transfer</t>
  </si>
  <si>
    <t>50400201</t>
  </si>
  <si>
    <t>General Processes Miscellaneous</t>
  </si>
  <si>
    <t>50400202</t>
  </si>
  <si>
    <t>50400301</t>
  </si>
  <si>
    <t>General Processes Open Refuse Stockpiles : General</t>
  </si>
  <si>
    <t>50400302</t>
  </si>
  <si>
    <t>General Processes Refuse Unloading: General</t>
  </si>
  <si>
    <t>50400303</t>
  </si>
  <si>
    <t>General Processes Refuse Loading: General</t>
  </si>
  <si>
    <t>50400320</t>
  </si>
  <si>
    <t>General Processes Storage Bins - Solid Waste</t>
  </si>
  <si>
    <t>50410001</t>
  </si>
  <si>
    <t>Excavation/Soils Handling</t>
  </si>
  <si>
    <t>Excavation</t>
  </si>
  <si>
    <t>50410002</t>
  </si>
  <si>
    <t>Excavation: Backhoes</t>
  </si>
  <si>
    <t>50410003</t>
  </si>
  <si>
    <t>Excavation: Draglines</t>
  </si>
  <si>
    <t>50410004</t>
  </si>
  <si>
    <t>Excavation: Bulldozers</t>
  </si>
  <si>
    <t>50410005</t>
  </si>
  <si>
    <t>40600238</t>
  </si>
  <si>
    <t>Gasoline: Barges Loading - Uncleaned Tanks</t>
  </si>
  <si>
    <t>40600239</t>
  </si>
  <si>
    <t>Gasoline: Tanker Ship - Ballasted Tank Condition</t>
  </si>
  <si>
    <t>40600240</t>
  </si>
  <si>
    <t>Gasoline: Barge Loading - Average Tank Condition</t>
  </si>
  <si>
    <t>40600241</t>
  </si>
  <si>
    <t>Gasoline: Tanker Ship - Ballasting</t>
  </si>
  <si>
    <t>40600242</t>
  </si>
  <si>
    <t>Gasoline: Transit Loss</t>
  </si>
  <si>
    <t>40600243</t>
  </si>
  <si>
    <t>Crude Oil: Loading Tankers</t>
  </si>
  <si>
    <t>40600244</t>
  </si>
  <si>
    <t>Jet Fuel: Loading Tankers</t>
  </si>
  <si>
    <t>40600245</t>
  </si>
  <si>
    <t>Kerosene: Loading Tankers</t>
  </si>
  <si>
    <t>40600246</t>
  </si>
  <si>
    <t>Distillate Oil: Loading Tankers</t>
  </si>
  <si>
    <t>40600248</t>
  </si>
  <si>
    <t>Crude Oil: Loading Barges</t>
  </si>
  <si>
    <t>40600249</t>
  </si>
  <si>
    <t>Jet Fuel: Loading Barges</t>
  </si>
  <si>
    <t>40600250</t>
  </si>
  <si>
    <t>Kerosene: Loading Barges</t>
  </si>
  <si>
    <t>40600251</t>
  </si>
  <si>
    <t>Distillate Oil: Loading Barges</t>
  </si>
  <si>
    <t>40600253</t>
  </si>
  <si>
    <t>Crude Oil: Tanker Ballasting</t>
  </si>
  <si>
    <t>40600254</t>
  </si>
  <si>
    <t>Crude Oil: Transit Loss</t>
  </si>
  <si>
    <t>40600255</t>
  </si>
  <si>
    <t>Jet Fuel: Transit Loss</t>
  </si>
  <si>
    <t>40600256</t>
  </si>
  <si>
    <t>Kerosene: Transit Loss</t>
  </si>
  <si>
    <t>40600257</t>
  </si>
  <si>
    <t>Waste Gas Destruction: Waste Gas Flares</t>
  </si>
  <si>
    <t>50100411</t>
  </si>
  <si>
    <t>Waste Gas Destruction: Incinerators</t>
  </si>
  <si>
    <t>50100412</t>
  </si>
  <si>
    <t>Waste Gas Destruction: Other</t>
  </si>
  <si>
    <t>50100420</t>
  </si>
  <si>
    <t>Waste Gas Recovery: Gas Turbines</t>
  </si>
  <si>
    <t>50100421</t>
  </si>
  <si>
    <t>Waste Gas Recovery: Internal Combustion Device</t>
  </si>
  <si>
    <t>50100422</t>
  </si>
  <si>
    <t>Waste Gas Recovery: Other</t>
  </si>
  <si>
    <t>50100423</t>
  </si>
  <si>
    <t>Waste Gas Recovery: Boiler</t>
  </si>
  <si>
    <t>50100430</t>
  </si>
  <si>
    <t>Waste Gas Purification: Absorption</t>
  </si>
  <si>
    <t>50100431</t>
  </si>
  <si>
    <t>Waste Gas Purification: Adsorption</t>
  </si>
  <si>
    <t>50100432</t>
  </si>
  <si>
    <t>Waste Gas Purification: Membranes</t>
  </si>
  <si>
    <t>50100433</t>
  </si>
  <si>
    <t>Waste Purification: Other</t>
  </si>
  <si>
    <t>50100505</t>
  </si>
  <si>
    <t>Other Incineration</t>
  </si>
  <si>
    <t>Medical Waste Incinerator, unspecified type, Infectious wastes only</t>
  </si>
  <si>
    <t>50100506</t>
  </si>
  <si>
    <t>Sludge</t>
  </si>
  <si>
    <t>50100507</t>
  </si>
  <si>
    <t>Conical Design (Tee Pee) Municipal Refuse</t>
  </si>
  <si>
    <t>50100508</t>
  </si>
  <si>
    <t>Conical Design (Tee Pee) Wood Refuse</t>
  </si>
  <si>
    <t>50100510</t>
  </si>
  <si>
    <t>Trench Burner: Wood</t>
  </si>
  <si>
    <t>50100511</t>
  </si>
  <si>
    <t>Trench Burner: Tires</t>
  </si>
  <si>
    <t>50100512</t>
  </si>
  <si>
    <t>Trench Burner: Refuse</t>
  </si>
  <si>
    <t>50100515</t>
  </si>
  <si>
    <t>Sludge: Multiple Hearth</t>
  </si>
  <si>
    <t>50100516</t>
  </si>
  <si>
    <t>Sludge: Fluidized Bed</t>
  </si>
  <si>
    <t>50100517</t>
  </si>
  <si>
    <t>Sludge: Electric Infrared</t>
  </si>
  <si>
    <t>50100518</t>
  </si>
  <si>
    <t>40201111</t>
  </si>
  <si>
    <t>Fabric Printing: Roller (Also See New Codes Under 4-02-040-XX)</t>
  </si>
  <si>
    <t>40201112</t>
  </si>
  <si>
    <t>Equipment Cleanup:Fabric Coating(Also Spec Coat Method Codes 4-02-04X)</t>
  </si>
  <si>
    <t>Conveyor Transfer - Primary Crushed Material</t>
  </si>
  <si>
    <t>30501625</t>
  </si>
  <si>
    <t>Secondary/Tertiary Screening</t>
  </si>
  <si>
    <t>30501626</t>
  </si>
  <si>
    <t>Product Loading, Enclosed Truck</t>
  </si>
  <si>
    <t>30501627</t>
  </si>
  <si>
    <t>Product Loading, Open Truck</t>
  </si>
  <si>
    <t>30501628</t>
  </si>
  <si>
    <t>30501629</t>
  </si>
  <si>
    <t>Tertiary Screening After Pulverizing</t>
  </si>
  <si>
    <t>30501630</t>
  </si>
  <si>
    <t>Screening After Calcination</t>
  </si>
  <si>
    <t>30501631</t>
  </si>
  <si>
    <t>Crushing and Pulverizing After Calcinating</t>
  </si>
  <si>
    <t>30501632</t>
  </si>
  <si>
    <t>30501633</t>
  </si>
  <si>
    <t>Separator After Hydrator</t>
  </si>
  <si>
    <t>30501640</t>
  </si>
  <si>
    <t>30501650</t>
  </si>
  <si>
    <t>Quarrying Raw Limestone</t>
  </si>
  <si>
    <t>30501660</t>
  </si>
  <si>
    <t>Waste Treatment</t>
  </si>
  <si>
    <t>30501699</t>
  </si>
  <si>
    <t>30501701</t>
  </si>
  <si>
    <t>Mineral Wool</t>
  </si>
  <si>
    <t>30501702</t>
  </si>
  <si>
    <t>30501703</t>
  </si>
  <si>
    <t>Blow Chamber</t>
  </si>
  <si>
    <t>30501704</t>
  </si>
  <si>
    <t>30501705</t>
  </si>
  <si>
    <t>30501706</t>
  </si>
  <si>
    <t>Granulated Products Processing</t>
  </si>
  <si>
    <t>30501707</t>
  </si>
  <si>
    <t>Handling Operations</t>
  </si>
  <si>
    <t>30501708</t>
  </si>
  <si>
    <t>Packaging Operations</t>
  </si>
  <si>
    <t>30501709</t>
  </si>
  <si>
    <t>Batt Application</t>
  </si>
  <si>
    <t>30501710</t>
  </si>
  <si>
    <t>Storage of Oils and Binders</t>
  </si>
  <si>
    <t>30501711</t>
  </si>
  <si>
    <t>Mixing of Oils and Binders</t>
  </si>
  <si>
    <t>30501799</t>
  </si>
  <si>
    <t>30501801</t>
  </si>
  <si>
    <t>Perlite Manufacturing</t>
  </si>
  <si>
    <t>Vertical Furnace</t>
  </si>
  <si>
    <t>30501899</t>
  </si>
  <si>
    <t>30501901</t>
  </si>
  <si>
    <t>30501902</t>
  </si>
  <si>
    <t>30501903</t>
  </si>
  <si>
    <t>Transfer/Storage</t>
  </si>
  <si>
    <t>30501904</t>
  </si>
  <si>
    <t>Open Storage</t>
  </si>
  <si>
    <t>30501905</t>
  </si>
  <si>
    <t>30501906</t>
  </si>
  <si>
    <t>Dye Application: General (Also See New Codes Under 4-02-060-XX)</t>
  </si>
  <si>
    <t>40201210</t>
  </si>
  <si>
    <t>40201301</t>
  </si>
  <si>
    <t>Paper Coating</t>
  </si>
  <si>
    <t>Coating Operation</t>
  </si>
  <si>
    <t>40201303</t>
  </si>
  <si>
    <t>Coating Mixing</t>
  </si>
  <si>
    <t>40201304</t>
  </si>
  <si>
    <t>Coating Storage</t>
  </si>
  <si>
    <t>40201305</t>
  </si>
  <si>
    <t>Equipment Cleanup</t>
  </si>
  <si>
    <t>40201310</t>
  </si>
  <si>
    <t>Coating Application: Knife Coater</t>
  </si>
  <si>
    <t>40201320</t>
  </si>
  <si>
    <t>Coating Application: Reverse Roll Coater</t>
  </si>
  <si>
    <t>40201330</t>
  </si>
  <si>
    <t>30501999</t>
  </si>
  <si>
    <t>30502001</t>
  </si>
  <si>
    <t>Stone Quarrying - Processing (See also 305320)</t>
  </si>
  <si>
    <t>30502002</t>
  </si>
  <si>
    <t>30502003</t>
  </si>
  <si>
    <t>Tertiary Crushing/Screening</t>
  </si>
  <si>
    <t>30502004</t>
  </si>
  <si>
    <t>Recrushing/Screening</t>
  </si>
  <si>
    <t>30502005</t>
  </si>
  <si>
    <t>Fines Mill</t>
  </si>
  <si>
    <t>30502006</t>
  </si>
  <si>
    <t>Miscellaneous Operations: Screen/Convey/Handling</t>
  </si>
  <si>
    <t>30502007</t>
  </si>
  <si>
    <t>30502008</t>
  </si>
  <si>
    <t>Cut Stone: General</t>
  </si>
  <si>
    <t>30502009</t>
  </si>
  <si>
    <t>Blasting: General</t>
  </si>
  <si>
    <t>30502010</t>
  </si>
  <si>
    <t>Drilling</t>
  </si>
  <si>
    <t>30502011</t>
  </si>
  <si>
    <t>30502012</t>
  </si>
  <si>
    <t>30502013</t>
  </si>
  <si>
    <t>Bar Grizzlies</t>
  </si>
  <si>
    <t>30502014</t>
  </si>
  <si>
    <t>Shaker Screens</t>
  </si>
  <si>
    <t>30502015</t>
  </si>
  <si>
    <t>Vibrating Screens</t>
  </si>
  <si>
    <t>30502016</t>
  </si>
  <si>
    <t>Revolving Screens</t>
  </si>
  <si>
    <t>30502017</t>
  </si>
  <si>
    <t>Pugmill</t>
  </si>
  <si>
    <t>30502018</t>
  </si>
  <si>
    <t>Drilling with Liquid Injection</t>
  </si>
  <si>
    <t>30502020</t>
  </si>
  <si>
    <t>30502021</t>
  </si>
  <si>
    <t>Fines Screening</t>
  </si>
  <si>
    <t>30502031</t>
  </si>
  <si>
    <t>Truck Unloading</t>
  </si>
  <si>
    <t>30502032</t>
  </si>
  <si>
    <t>Truck Loading: Conveyor</t>
  </si>
  <si>
    <t>30502033</t>
  </si>
  <si>
    <t>Truck Loading: Front End Loader</t>
  </si>
  <si>
    <t>30502099</t>
  </si>
  <si>
    <t>30502101</t>
  </si>
  <si>
    <t>Salt Mining</t>
  </si>
  <si>
    <t>30502102</t>
  </si>
  <si>
    <t>Granulation: Stack Dryer</t>
  </si>
  <si>
    <t>30502103</t>
  </si>
  <si>
    <t>Filtration: Vacuum Filter</t>
  </si>
  <si>
    <t>30502104</t>
  </si>
  <si>
    <t>30502105</t>
  </si>
  <si>
    <t>30502106</t>
  </si>
  <si>
    <t>30502201</t>
  </si>
  <si>
    <t>Potash Production</t>
  </si>
  <si>
    <t>Mine: Grinding/Drying</t>
  </si>
  <si>
    <t>30502299</t>
  </si>
  <si>
    <t>30502401</t>
  </si>
  <si>
    <t>Magnesium Carbonate</t>
  </si>
  <si>
    <t>Mine/Process</t>
  </si>
  <si>
    <t>30502499</t>
  </si>
  <si>
    <t>30502501</t>
  </si>
  <si>
    <t>Construction Sand and Gravel</t>
  </si>
  <si>
    <t>Total Plant: General **</t>
  </si>
  <si>
    <t>30502502</t>
  </si>
  <si>
    <t>Aggregate Storage</t>
  </si>
  <si>
    <t>30502503</t>
  </si>
  <si>
    <t>Material Transfer and Conveying</t>
  </si>
  <si>
    <t>30502504</t>
  </si>
  <si>
    <t>30502505</t>
  </si>
  <si>
    <t>Pile Forming: Stacker</t>
  </si>
  <si>
    <t>30502506</t>
  </si>
  <si>
    <t>30502507</t>
  </si>
  <si>
    <t>30502508</t>
  </si>
  <si>
    <t>Dryer ** (See 3-05-027-20 thru -24 for Industrial Sand Dryers)</t>
  </si>
  <si>
    <t>30502509</t>
  </si>
  <si>
    <t>Metal Can Coating</t>
  </si>
  <si>
    <t>40201703</t>
  </si>
  <si>
    <t>40201704</t>
  </si>
  <si>
    <t>Raw Material Preparation for Fiber Production</t>
  </si>
  <si>
    <t>64930011</t>
  </si>
  <si>
    <t>Raw Material Preparation: Blending and Dissolving</t>
  </si>
  <si>
    <t>64930012</t>
  </si>
  <si>
    <t>Raw Material Preparation: Filtration</t>
  </si>
  <si>
    <t>64930020</t>
  </si>
  <si>
    <t>Fiber Spinning</t>
  </si>
  <si>
    <t>64930021</t>
  </si>
  <si>
    <t>Fiber Spinning: Spin Cell</t>
  </si>
  <si>
    <t>64930030</t>
  </si>
  <si>
    <t>64930031</t>
  </si>
  <si>
    <t>Fiber Finishing: Finish Application</t>
  </si>
  <si>
    <t>64930035</t>
  </si>
  <si>
    <t>Fiber Finishing: Processing</t>
  </si>
  <si>
    <t>64930040</t>
  </si>
  <si>
    <t>64930041</t>
  </si>
  <si>
    <t>End Product Storage: Beaming and Packaging</t>
  </si>
  <si>
    <t>64930045</t>
  </si>
  <si>
    <t>End Product Storage: Fiber Storage</t>
  </si>
  <si>
    <t>64930050</t>
  </si>
  <si>
    <t>64931001</t>
  </si>
  <si>
    <t>Spandex Fiber Production, Reaction Spun Process</t>
  </si>
  <si>
    <t>Spandex: Reaction Spun</t>
  </si>
  <si>
    <t>64931010</t>
  </si>
  <si>
    <t>64931011</t>
  </si>
  <si>
    <t>Raw Material Preparation: Prepolymerization Vessel</t>
  </si>
  <si>
    <t>64931012</t>
  </si>
  <si>
    <t>64931020</t>
  </si>
  <si>
    <t>Reaction Spinning</t>
  </si>
  <si>
    <t>64931021</t>
  </si>
  <si>
    <t>Reaction Spinning: Spin Bath</t>
  </si>
  <si>
    <t>64931022</t>
  </si>
  <si>
    <t>Reaction Spinning: Conveyor</t>
  </si>
  <si>
    <t>64931030</t>
  </si>
  <si>
    <t>64931031</t>
  </si>
  <si>
    <t>Fiber Finishing: Drying Oven</t>
  </si>
  <si>
    <t>64931032</t>
  </si>
  <si>
    <t>Fiber Finishing: Lubrication</t>
  </si>
  <si>
    <t>64931040</t>
  </si>
  <si>
    <t>64931041</t>
  </si>
  <si>
    <t>End Product Storage: Filament Winding</t>
  </si>
  <si>
    <t>64931050</t>
  </si>
  <si>
    <t>64980001</t>
  </si>
  <si>
    <t>64982001</t>
  </si>
  <si>
    <t>64982002</t>
  </si>
  <si>
    <t>64982599</t>
  </si>
  <si>
    <t>65110001</t>
  </si>
  <si>
    <t>Inorganic Chemicals Manufacturing</t>
  </si>
  <si>
    <t>Antimony Oxides Manufacturing</t>
  </si>
  <si>
    <t>Antimony Oxides Production</t>
  </si>
  <si>
    <t>65110010</t>
  </si>
  <si>
    <t>Burnoff of Antimony</t>
  </si>
  <si>
    <t>65110011</t>
  </si>
  <si>
    <t>Roasting: Shaft Furnace</t>
  </si>
  <si>
    <t>65110012</t>
  </si>
  <si>
    <t>Roasting: Rotary Kiln</t>
  </si>
  <si>
    <t>65110013</t>
  </si>
  <si>
    <t>Roasting: Blast Roaster</t>
  </si>
  <si>
    <t>65110014</t>
  </si>
  <si>
    <t>Roasting: Converter</t>
  </si>
  <si>
    <t>65110020</t>
  </si>
  <si>
    <t>Recovery</t>
  </si>
  <si>
    <t>65110021</t>
  </si>
  <si>
    <t>Recovery: Baghouse</t>
  </si>
  <si>
    <t>65110022</t>
  </si>
  <si>
    <t>Recovery: Flues</t>
  </si>
  <si>
    <t>65110023</t>
  </si>
  <si>
    <t>Recovery: Condensing Pipes</t>
  </si>
  <si>
    <t>65110024</t>
  </si>
  <si>
    <t>Recovery: Cottrell Precipitators</t>
  </si>
  <si>
    <t>65110029</t>
  </si>
  <si>
    <t>Recovery: Specify Type of Recovery Equipment</t>
  </si>
  <si>
    <t>65130001</t>
  </si>
  <si>
    <t>Fumed Silica Manufacturing</t>
  </si>
  <si>
    <t>Fumed Silica Production</t>
  </si>
  <si>
    <t>65130010</t>
  </si>
  <si>
    <t>65130011</t>
  </si>
  <si>
    <t>Process Vents: Reaction</t>
  </si>
  <si>
    <t>65130020</t>
  </si>
  <si>
    <t>Process Vents: Separation</t>
  </si>
  <si>
    <t>65130040</t>
  </si>
  <si>
    <t>65135001</t>
  </si>
  <si>
    <t>Quaternary Ammonium Compounds Manufacturing</t>
  </si>
  <si>
    <t>Quaternary Ammonium Compound Production</t>
  </si>
  <si>
    <t>65135010</t>
  </si>
  <si>
    <t>65135011</t>
  </si>
  <si>
    <t>65135012</t>
  </si>
  <si>
    <t>Process Vents: Cooling</t>
  </si>
  <si>
    <t>65135013</t>
  </si>
  <si>
    <t>Process Vents: pH Adjustment</t>
  </si>
  <si>
    <t>65135014</t>
  </si>
  <si>
    <t>Process Vents: Filtration</t>
  </si>
  <si>
    <t>65135030</t>
  </si>
  <si>
    <t>65140001</t>
  </si>
  <si>
    <t>Sodium Cyanide Manufacturing</t>
  </si>
  <si>
    <t>Sodium Cyanide Production</t>
  </si>
  <si>
    <t>65140010</t>
  </si>
  <si>
    <t>65140011</t>
  </si>
  <si>
    <t>65140012</t>
  </si>
  <si>
    <t>Process Vents: Evaporator</t>
  </si>
  <si>
    <t>65140013</t>
  </si>
  <si>
    <t>65140014</t>
  </si>
  <si>
    <t>Process Vents: Mixing Conveyor</t>
  </si>
  <si>
    <t>65140015</t>
  </si>
  <si>
    <t>65140016</t>
  </si>
  <si>
    <t>Process Vents: Compacting</t>
  </si>
  <si>
    <t>65140017</t>
  </si>
  <si>
    <t>Process Vents: Classifier</t>
  </si>
  <si>
    <t>65140018</t>
  </si>
  <si>
    <t>Process Vents: Briquetting</t>
  </si>
  <si>
    <t>40704419</t>
  </si>
  <si>
    <t>Vinyl Acetate: Breathing Loss</t>
  </si>
  <si>
    <t>40704420</t>
  </si>
  <si>
    <t>Vinyl Acetate: Working Loss</t>
  </si>
  <si>
    <t>40704421</t>
  </si>
  <si>
    <t>n-Propyl Acetate: Breathing Loss</t>
  </si>
  <si>
    <t>40704422</t>
  </si>
  <si>
    <t>n-Propyl Acetate: Working Loss</t>
  </si>
  <si>
    <t>40704423</t>
  </si>
  <si>
    <t>i-Butyl-i-Butyrate: Breathing Loss</t>
  </si>
  <si>
    <t>40704424</t>
  </si>
  <si>
    <t>i-Butyl-i-Butyrate: Working Loss</t>
  </si>
  <si>
    <t>40704425</t>
  </si>
  <si>
    <t>Acrylic Esters: Breathing Loss</t>
  </si>
  <si>
    <t>40704426</t>
  </si>
  <si>
    <t>Acrylic Esters: Working Loss</t>
  </si>
  <si>
    <t>40704497</t>
  </si>
  <si>
    <t>Specify Ester: Breathing Loss</t>
  </si>
  <si>
    <t>40704498</t>
  </si>
  <si>
    <t>Specify Ester: Working Loss</t>
  </si>
  <si>
    <t>40704801</t>
  </si>
  <si>
    <t>Fixed Roof Tanks - Ethers</t>
  </si>
  <si>
    <t>Methyl-tert-Butyl Ether: Breathing Loss</t>
  </si>
  <si>
    <t>40704802</t>
  </si>
  <si>
    <t>Methyl-tert-Butyl Ether: Working Loss</t>
  </si>
  <si>
    <t>40704805</t>
  </si>
  <si>
    <t>1,4-Dioxane: Breathing Loss</t>
  </si>
  <si>
    <t>40704806</t>
  </si>
  <si>
    <t>1,4-Dioxane: Working Loss</t>
  </si>
  <si>
    <t>40704897</t>
  </si>
  <si>
    <t>Specify Ether: Breathing Loss</t>
  </si>
  <si>
    <t>40704898</t>
  </si>
  <si>
    <t>Specify Ether: Working Loss</t>
  </si>
  <si>
    <t>40705201</t>
  </si>
  <si>
    <t>64610311</t>
  </si>
  <si>
    <t>64610312</t>
  </si>
  <si>
    <t>64610320</t>
  </si>
  <si>
    <t>64610321</t>
  </si>
  <si>
    <t>64610322</t>
  </si>
  <si>
    <t>64610330</t>
  </si>
  <si>
    <t>64610331</t>
  </si>
  <si>
    <t>64610332</t>
  </si>
  <si>
    <t>64610340</t>
  </si>
  <si>
    <t>64610350</t>
  </si>
  <si>
    <t>64615001</t>
  </si>
  <si>
    <t>Color Coat Application</t>
  </si>
  <si>
    <t>40202239</t>
  </si>
  <si>
    <t>Color Coat Flashoff</t>
  </si>
  <si>
    <t>40202240</t>
  </si>
  <si>
    <t>Topcoat/Texture Coat Application</t>
  </si>
  <si>
    <t>40202249</t>
  </si>
  <si>
    <t>Topcoat/Texture Coat Flashoff</t>
  </si>
  <si>
    <t>40202250</t>
  </si>
  <si>
    <t>EMI/RFI Shielding Coat Application</t>
  </si>
  <si>
    <t>40202259</t>
  </si>
  <si>
    <t>EMI/RFI Shielding Coat Flashoff</t>
  </si>
  <si>
    <t>40202270</t>
  </si>
  <si>
    <t>Sanding/Grit Blasting Prior to EMI/RFI Shielding Coat Application</t>
  </si>
  <si>
    <t>40202280</t>
  </si>
  <si>
    <t>Maskant Application</t>
  </si>
  <si>
    <t>40202299</t>
  </si>
  <si>
    <t>40202301</t>
  </si>
  <si>
    <t>Large Ships</t>
  </si>
  <si>
    <t>40202302</t>
  </si>
  <si>
    <t>40202303</t>
  </si>
  <si>
    <t>40202304</t>
  </si>
  <si>
    <t>40202305</t>
  </si>
  <si>
    <t>40202306</t>
  </si>
  <si>
    <t>40202399</t>
  </si>
  <si>
    <t>40202401</t>
  </si>
  <si>
    <t>Large Aircraft</t>
  </si>
  <si>
    <t>40202402</t>
  </si>
  <si>
    <t>40202403</t>
  </si>
  <si>
    <t>40202404</t>
  </si>
  <si>
    <t>40202405</t>
  </si>
  <si>
    <t>40202406</t>
  </si>
  <si>
    <t>40202499</t>
  </si>
  <si>
    <t>40202501</t>
  </si>
  <si>
    <t>Miscellaneous Metal Parts</t>
  </si>
  <si>
    <t>40202502</t>
  </si>
  <si>
    <t>40202503</t>
  </si>
  <si>
    <t>40202504</t>
  </si>
  <si>
    <t>40202505</t>
  </si>
  <si>
    <t>40202510</t>
  </si>
  <si>
    <t>40202511</t>
  </si>
  <si>
    <t>40202512</t>
  </si>
  <si>
    <t>40202515</t>
  </si>
  <si>
    <t>40202520</t>
  </si>
  <si>
    <t>40202521</t>
  </si>
  <si>
    <t>40202522</t>
  </si>
  <si>
    <t>40202523</t>
  </si>
  <si>
    <t>40202524</t>
  </si>
  <si>
    <t>40202525</t>
  </si>
  <si>
    <t>40202531</t>
  </si>
  <si>
    <t>Conveyor Single Flow</t>
  </si>
  <si>
    <t>40202532</t>
  </si>
  <si>
    <t>Conveyor Single Dip</t>
  </si>
  <si>
    <t>40202533</t>
  </si>
  <si>
    <t>Conveyor Single Spray</t>
  </si>
  <si>
    <t>40202534</t>
  </si>
  <si>
    <t>Conveyor Two Coat, Flow and Spray</t>
  </si>
  <si>
    <t>40202535</t>
  </si>
  <si>
    <t>Conveyor Two Coat, Dip and Spray</t>
  </si>
  <si>
    <t>40202536</t>
  </si>
  <si>
    <t>Conveyor Two Coat, Spray</t>
  </si>
  <si>
    <t>40202537</t>
  </si>
  <si>
    <t>Manual Two Coat, Spray and Air Dry</t>
  </si>
  <si>
    <t>40202542</t>
  </si>
  <si>
    <t>40202543</t>
  </si>
  <si>
    <t>40202544</t>
  </si>
  <si>
    <t>40202545</t>
  </si>
  <si>
    <t>40202546</t>
  </si>
  <si>
    <t>40202599</t>
  </si>
  <si>
    <t>40202601</t>
  </si>
  <si>
    <t>Steel Drums</t>
  </si>
  <si>
    <t>40202602</t>
  </si>
  <si>
    <t>40202603</t>
  </si>
  <si>
    <t>40202604</t>
  </si>
  <si>
    <t>40202605</t>
  </si>
  <si>
    <t>40202606</t>
  </si>
  <si>
    <t>Interior Coating</t>
  </si>
  <si>
    <t>40202607</t>
  </si>
  <si>
    <t>Exterior Coating</t>
  </si>
  <si>
    <t>40202699</t>
  </si>
  <si>
    <t>40202701</t>
  </si>
  <si>
    <t>Glass Mirrors</t>
  </si>
  <si>
    <t>Mirror Backing: Coating Operation</t>
  </si>
  <si>
    <t>40202710</t>
  </si>
  <si>
    <t>40202801</t>
  </si>
  <si>
    <t>Glass Optical Fibers</t>
  </si>
  <si>
    <t>Chemical Vapor Deposition of Preforms</t>
  </si>
  <si>
    <t>40202802</t>
  </si>
  <si>
    <t>Plasma Overcladding</t>
  </si>
  <si>
    <t>40202899</t>
  </si>
  <si>
    <t>40203001</t>
  </si>
  <si>
    <t>Semiconductors</t>
  </si>
  <si>
    <t>Specify Solvent</t>
  </si>
  <si>
    <t>40204001</t>
  </si>
  <si>
    <t>Fabric Printing</t>
  </si>
  <si>
    <t>Roller: Print Paste</t>
  </si>
  <si>
    <t>40204002</t>
  </si>
  <si>
    <t>Roller: Application</t>
  </si>
  <si>
    <t>40204003</t>
  </si>
  <si>
    <t>Roller: Transfer</t>
  </si>
  <si>
    <t>40204004</t>
  </si>
  <si>
    <t>Roller: Steam Cans/Drying</t>
  </si>
  <si>
    <t>40204010</t>
  </si>
  <si>
    <t>Rotary Screen: Print Paste</t>
  </si>
  <si>
    <t>40204011</t>
  </si>
  <si>
    <t>Rotary Screen: Application</t>
  </si>
  <si>
    <t>40204012</t>
  </si>
  <si>
    <t>Rotary Screen: Transfer</t>
  </si>
  <si>
    <t>40204013</t>
  </si>
  <si>
    <t>Rotary Screen: Drying/Curing</t>
  </si>
  <si>
    <t>40204020</t>
  </si>
  <si>
    <t>Flat Screen: Print Paste</t>
  </si>
  <si>
    <t>40204021</t>
  </si>
  <si>
    <t>Flat Screen: Application</t>
  </si>
  <si>
    <t>40204022</t>
  </si>
  <si>
    <t>Flat Screen: Transfer</t>
  </si>
  <si>
    <t>40204023</t>
  </si>
  <si>
    <t>Flat Screen: Drying/Curing</t>
  </si>
  <si>
    <t>40204121</t>
  </si>
  <si>
    <t>Fabric Coating, Knife Coating</t>
  </si>
  <si>
    <t>Mixing Tanks</t>
  </si>
  <si>
    <t>40204130</t>
  </si>
  <si>
    <t>Coating Application</t>
  </si>
  <si>
    <t>40204140</t>
  </si>
  <si>
    <t>Drying/Curing</t>
  </si>
  <si>
    <t>40204150</t>
  </si>
  <si>
    <t>40204151</t>
  </si>
  <si>
    <t>Cleanup: Coating Application Equipment</t>
  </si>
  <si>
    <t>40204152</t>
  </si>
  <si>
    <t>Cleanup: Empty Coating Drums</t>
  </si>
  <si>
    <t>40204160</t>
  </si>
  <si>
    <t>Waste</t>
  </si>
  <si>
    <t>40204161</t>
  </si>
  <si>
    <t>Waste: Cleaning Rags</t>
  </si>
  <si>
    <t>40204162</t>
  </si>
  <si>
    <t>Waste: Waste Ink Disposal</t>
  </si>
  <si>
    <t>40204221</t>
  </si>
  <si>
    <t>Fabric Coating, Roller Coating</t>
  </si>
  <si>
    <t>40204230</t>
  </si>
  <si>
    <t>40204240</t>
  </si>
  <si>
    <t>40204250</t>
  </si>
  <si>
    <t>40204251</t>
  </si>
  <si>
    <t>40204252</t>
  </si>
  <si>
    <t>40204260</t>
  </si>
  <si>
    <t>40204261</t>
  </si>
  <si>
    <t>40204262</t>
  </si>
  <si>
    <t>40204321</t>
  </si>
  <si>
    <t>Fabric Coating, Dip Coating</t>
  </si>
  <si>
    <t>40204330</t>
  </si>
  <si>
    <t>40204340</t>
  </si>
  <si>
    <t>40204350</t>
  </si>
  <si>
    <t>40204351</t>
  </si>
  <si>
    <t>40204352</t>
  </si>
  <si>
    <t>40204360</t>
  </si>
  <si>
    <t>40204361</t>
  </si>
  <si>
    <t>40204362</t>
  </si>
  <si>
    <t>40204421</t>
  </si>
  <si>
    <t>Fabric Coating, Transfer Coating</t>
  </si>
  <si>
    <t>40204430</t>
  </si>
  <si>
    <t>40204431</t>
  </si>
  <si>
    <t>Coating Application: First Roll Applicator</t>
  </si>
  <si>
    <t>40204432</t>
  </si>
  <si>
    <t>Natural Gas-fired Rotary Dryer</t>
  </si>
  <si>
    <t>30508923</t>
  </si>
  <si>
    <t>Fuel Oil-fired Rotary Dryer</t>
  </si>
  <si>
    <t>30508931</t>
  </si>
  <si>
    <t>Natural Gas-fired Rotary Calciner</t>
  </si>
  <si>
    <t>30508933</t>
  </si>
  <si>
    <t>Fuel Oil-fired Rotary Calciner</t>
  </si>
  <si>
    <t>30508941</t>
  </si>
  <si>
    <t>Rotary Cooler Following Calciner</t>
  </si>
  <si>
    <t>30508945</t>
  </si>
  <si>
    <t>Grinding of Dried Talc</t>
  </si>
  <si>
    <t>30508947</t>
  </si>
  <si>
    <t>Grinding/Drying of Talc with Heated Makeup Air</t>
  </si>
  <si>
    <t>30508949</t>
  </si>
  <si>
    <t>Fabric Coating, Melt Roll Coating</t>
  </si>
  <si>
    <t>40204630</t>
  </si>
  <si>
    <t>40204631</t>
  </si>
  <si>
    <t>Coating Application: Calendar Rolls</t>
  </si>
  <si>
    <t>40204632</t>
  </si>
  <si>
    <t>Coating Application: Pick Up Roll</t>
  </si>
  <si>
    <t>40204650</t>
  </si>
  <si>
    <t>40204655</t>
  </si>
  <si>
    <t>40204660</t>
  </si>
  <si>
    <t>40204661</t>
  </si>
  <si>
    <t>40204662</t>
  </si>
  <si>
    <t>63182599</t>
  </si>
  <si>
    <t>64130001</t>
  </si>
  <si>
    <t>Styrene or Methacrylate Based Resins</t>
  </si>
  <si>
    <t>Polymethyl Methacrylate Prod - Bulk Polymerization, Batch-cell Method</t>
  </si>
  <si>
    <t>Polymethyl Methacrylate Resins: Bulk, Batch Cell Process</t>
  </si>
  <si>
    <t>64130010</t>
  </si>
  <si>
    <t>Process Vents: Bulk, Batch Cell Process</t>
  </si>
  <si>
    <t>64130011</t>
  </si>
  <si>
    <t>64130025</t>
  </si>
  <si>
    <t>64130101</t>
  </si>
  <si>
    <t>Polymethyl Methacrylate Prod - Bulk Polymerization, Continuous Casting</t>
  </si>
  <si>
    <t>Polymethyl Methacrylate Resins: Bulk, Continuous Process</t>
  </si>
  <si>
    <t>64130110</t>
  </si>
  <si>
    <t>Process Vents: Bulk, Continuous Process</t>
  </si>
  <si>
    <t>64130111</t>
  </si>
  <si>
    <t>Process Vents, Reactor: Curing Zone</t>
  </si>
  <si>
    <t>64130112</t>
  </si>
  <si>
    <t>Floating Roof Tanks - Phenols</t>
  </si>
  <si>
    <t>Phenol: Standing Loss</t>
  </si>
  <si>
    <t>40724404</t>
  </si>
  <si>
    <t>Phenol: Withdrawal Loss</t>
  </si>
  <si>
    <t>40724405</t>
  </si>
  <si>
    <t>2,4-Dichlorophenol: Standing Loss</t>
  </si>
  <si>
    <t>40724406</t>
  </si>
  <si>
    <t>2,4-Dichlorophenol: Withdrawal Loss</t>
  </si>
  <si>
    <t>40729601</t>
  </si>
  <si>
    <t>Floating Roof Tanks - Miscellaneous</t>
  </si>
  <si>
    <t>Carbon Disulfide: Standing Loss</t>
  </si>
  <si>
    <t>40729602</t>
  </si>
  <si>
    <t>Carbon Disulfide: Withdrawal Loss</t>
  </si>
  <si>
    <t>40729603</t>
  </si>
  <si>
    <t>Dimethyl Sulfoxide: Standing Loss</t>
  </si>
  <si>
    <t>40729604</t>
  </si>
  <si>
    <t>Dimethyl Sulfoxide: Withdrawal Loss</t>
  </si>
  <si>
    <t>40729605</t>
  </si>
  <si>
    <t>Tetrahydrofuran: Standing Loss</t>
  </si>
  <si>
    <t>40729606</t>
  </si>
  <si>
    <t>Tetrahydrofuran: Withdrawal Loss</t>
  </si>
  <si>
    <t>40729697</t>
  </si>
  <si>
    <t>40729698</t>
  </si>
  <si>
    <t>40780401</t>
  </si>
  <si>
    <t>Pressure Tanks - Anhydrides</t>
  </si>
  <si>
    <t>Acetic Anhydride: Withdrawal Loss</t>
  </si>
  <si>
    <t>40780403</t>
  </si>
  <si>
    <t>40780815</t>
  </si>
  <si>
    <t>Pressure Tanks - Alcohols</t>
  </si>
  <si>
    <t>40780819</t>
  </si>
  <si>
    <t>40781201</t>
  </si>
  <si>
    <t>Pressure Tanks - Aldehydes</t>
  </si>
  <si>
    <t>Acetaldehyde: Withdrawal Loss</t>
  </si>
  <si>
    <t>40781202</t>
  </si>
  <si>
    <t>Acrolein: Withdrawal Loss</t>
  </si>
  <si>
    <t>40781601</t>
  </si>
  <si>
    <t>Pressure Tanks - Alkanes (Paraffins)</t>
  </si>
  <si>
    <t>Ethane: Withdrawal Loss</t>
  </si>
  <si>
    <t>40781602</t>
  </si>
  <si>
    <t>Butane: Withdrawal Loss</t>
  </si>
  <si>
    <t>40781603</t>
  </si>
  <si>
    <t>Methane: Withdrawal Loss</t>
  </si>
  <si>
    <t>40781604</t>
  </si>
  <si>
    <t>40781605</t>
  </si>
  <si>
    <t>Propane: Withdrawal Loss</t>
  </si>
  <si>
    <t>40781606</t>
  </si>
  <si>
    <t>Isopentane: Withdrawal Loss</t>
  </si>
  <si>
    <t>40781607</t>
  </si>
  <si>
    <t>40781699</t>
  </si>
  <si>
    <t>40782001</t>
  </si>
  <si>
    <t>Pressure Tanks - Alkenes (Olefins)</t>
  </si>
  <si>
    <t>1,3-Butadiene: Withdrawal Loss</t>
  </si>
  <si>
    <t>40782002</t>
  </si>
  <si>
    <t>1-Butene: Withdrawal Loss</t>
  </si>
  <si>
    <t>40782003</t>
  </si>
  <si>
    <t>2-Butene: Withdrawal Loss</t>
  </si>
  <si>
    <t>40782004</t>
  </si>
  <si>
    <t>Ethylene: Withdrawal Loss</t>
  </si>
  <si>
    <t>40782005</t>
  </si>
  <si>
    <t>Isobutylene: Withdrawal Loss</t>
  </si>
  <si>
    <t>40782006</t>
  </si>
  <si>
    <t>Propylene: Withdrawal Loss</t>
  </si>
  <si>
    <t>40782007</t>
  </si>
  <si>
    <t>40782008</t>
  </si>
  <si>
    <t>40782009</t>
  </si>
  <si>
    <t>40782010</t>
  </si>
  <si>
    <t>40782011</t>
  </si>
  <si>
    <t>40782012</t>
  </si>
  <si>
    <t>Vinylidene Chloride: Withdrawal Loss</t>
  </si>
  <si>
    <t>40782099</t>
  </si>
  <si>
    <t>Specify Alkene: Withdrawal Loss</t>
  </si>
  <si>
    <t>40782401</t>
  </si>
  <si>
    <t>Pressure Tanks - Alkynes (Acetylenes)</t>
  </si>
  <si>
    <t>Acetylene: Withdrawal Loss</t>
  </si>
  <si>
    <t>40782499</t>
  </si>
  <si>
    <t>Specify Alkyne: Withdrawal Loss</t>
  </si>
  <si>
    <t>40783201</t>
  </si>
  <si>
    <t>Pressure Tanks - Amines</t>
  </si>
  <si>
    <t>Methylamine: Withdrawal Loss</t>
  </si>
  <si>
    <t>40783202</t>
  </si>
  <si>
    <t>Dimethylamine: Withdrawal Loss</t>
  </si>
  <si>
    <t>40783203</t>
  </si>
  <si>
    <t>Trimethylamine: Withdrawal Loss</t>
  </si>
  <si>
    <t>40783204</t>
  </si>
  <si>
    <t>40783205</t>
  </si>
  <si>
    <t>40783299</t>
  </si>
  <si>
    <t>Specify Amine: Withdrawal Loss</t>
  </si>
  <si>
    <t>40783601</t>
  </si>
  <si>
    <t>Pressure Tanks - Aromatics</t>
  </si>
  <si>
    <t>40783621</t>
  </si>
  <si>
    <t>40784801</t>
  </si>
  <si>
    <t>Pressure Tanks - Ethers</t>
  </si>
  <si>
    <t>Ethylene Oxide: Withdrawal Loss</t>
  </si>
  <si>
    <t>40784899</t>
  </si>
  <si>
    <t>40786001</t>
  </si>
  <si>
    <t>Pressure Tanks - Halogenated Organics</t>
  </si>
  <si>
    <t>Ethyl Chloride: Withdrawal Loss</t>
  </si>
  <si>
    <t>40786002</t>
  </si>
  <si>
    <t>40786003</t>
  </si>
  <si>
    <t>Phosgene: Withdrawal Loss</t>
  </si>
  <si>
    <t>40786004</t>
  </si>
  <si>
    <t>Vinyl Chloride: Withdrawal Loss</t>
  </si>
  <si>
    <t>40786005</t>
  </si>
  <si>
    <t>Trichlorotrifluroethane: Withdrawal Loss</t>
  </si>
  <si>
    <t>40786006</t>
  </si>
  <si>
    <t>40786019</t>
  </si>
  <si>
    <t>40786021</t>
  </si>
  <si>
    <t>40786023</t>
  </si>
  <si>
    <t>Trichloroethylene: Withdrawal Loss</t>
  </si>
  <si>
    <t>40786099</t>
  </si>
  <si>
    <t>40786401</t>
  </si>
  <si>
    <t>Pressure Tanks - Isocyanates</t>
  </si>
  <si>
    <t>Methyl Isocyanate: Withdrawal Loss</t>
  </si>
  <si>
    <t>40786499</t>
  </si>
  <si>
    <t>63125042</t>
  </si>
  <si>
    <t>Process Vents: PMM Distillation</t>
  </si>
  <si>
    <t>63125080</t>
  </si>
  <si>
    <t>Process Vents: Captan Unit, Product Storage and Packaging</t>
  </si>
  <si>
    <t>63131001</t>
  </si>
  <si>
    <t>Chlorothalonil Production</t>
  </si>
  <si>
    <t>63131010</t>
  </si>
  <si>
    <t>Process Vents: Chlorothalonil Production</t>
  </si>
  <si>
    <t>63131011</t>
  </si>
  <si>
    <t>Process Vents: IPN Feed Bin</t>
  </si>
  <si>
    <t>63131012</t>
  </si>
  <si>
    <t>Process Vents: IPN Melt Pot</t>
  </si>
  <si>
    <t>63131013</t>
  </si>
  <si>
    <t>Process Vents: Reactor</t>
  </si>
  <si>
    <t>63131014</t>
  </si>
  <si>
    <t>Process Vents: Desublimer</t>
  </si>
  <si>
    <t>63131015</t>
  </si>
  <si>
    <t>Process Vents: Desublimer Feed Tank</t>
  </si>
  <si>
    <t>63131016</t>
  </si>
  <si>
    <t>Process Vents: Converters</t>
  </si>
  <si>
    <t>63131017</t>
  </si>
  <si>
    <t>Process Vents: Blender</t>
  </si>
  <si>
    <t>63131018</t>
  </si>
  <si>
    <t>Process Vents: Product Packaging</t>
  </si>
  <si>
    <t>63131030</t>
  </si>
  <si>
    <t>Process Vents, Chlorine (Cl) Recovery System</t>
  </si>
  <si>
    <t>63131031</t>
  </si>
  <si>
    <t>65140030</t>
  </si>
  <si>
    <t>65145001</t>
  </si>
  <si>
    <t>Uranium Hexafluoride Manufacturing</t>
  </si>
  <si>
    <t>Uranium Hexafluoride Production Direct Fluorination</t>
  </si>
  <si>
    <t>65145010</t>
  </si>
  <si>
    <t>Fluorination Tower</t>
  </si>
  <si>
    <t>65145011</t>
  </si>
  <si>
    <t>Fluorination Tower: Reactor</t>
  </si>
  <si>
    <t>65145020</t>
  </si>
  <si>
    <t>65145021</t>
  </si>
  <si>
    <t>Product Finishing: Cyclone</t>
  </si>
  <si>
    <t>65145022</t>
  </si>
  <si>
    <t>Product Finishing: Filtration</t>
  </si>
  <si>
    <t>65145023</t>
  </si>
  <si>
    <t>Product Finishing: Cold Trap/Condenser</t>
  </si>
  <si>
    <t>65145030</t>
  </si>
  <si>
    <t>End Product Loading and Storage</t>
  </si>
  <si>
    <t>65145031</t>
  </si>
  <si>
    <t>End Product Loading: Cylinder Loading Station</t>
  </si>
  <si>
    <t>65180001</t>
  </si>
  <si>
    <t>63131032</t>
  </si>
  <si>
    <t>Process Vents, Cl Recovery System: HCl Absorber</t>
  </si>
  <si>
    <t>63131033</t>
  </si>
  <si>
    <t>Process Vents, By-product Purification: CCl4 Evaporator</t>
  </si>
  <si>
    <t>63131034</t>
  </si>
  <si>
    <t>Process Vents, Cl Recovery System: Bottom Drumming System</t>
  </si>
  <si>
    <t>63131038</t>
  </si>
  <si>
    <t>Process Vents: CCl4 Collection System</t>
  </si>
  <si>
    <t>63131080</t>
  </si>
  <si>
    <t>Process Vents: End Product Storage</t>
  </si>
  <si>
    <t>63134001</t>
  </si>
  <si>
    <t>Dacthal Production</t>
  </si>
  <si>
    <t>63134010</t>
  </si>
  <si>
    <t>Process Vents: Dacthal Production</t>
  </si>
  <si>
    <t>63134011</t>
  </si>
  <si>
    <t>Process Vents: Photochlorination Reactor</t>
  </si>
  <si>
    <t>63134012</t>
  </si>
  <si>
    <t>Process Vents: Fusion Reactor</t>
  </si>
  <si>
    <t>63134013</t>
  </si>
  <si>
    <t>Process Vents: Thermal Chlorination Reactor</t>
  </si>
  <si>
    <t>63134014</t>
  </si>
  <si>
    <t>Process Vents, Esterification Reaction: Reactors</t>
  </si>
  <si>
    <t>63134015</t>
  </si>
  <si>
    <t>Process Vents: Still Pot Meoh Reflux Drum</t>
  </si>
  <si>
    <t>63134016</t>
  </si>
  <si>
    <t>Process Vents, Separation: Centrifuge</t>
  </si>
  <si>
    <t>63134017</t>
  </si>
  <si>
    <t>Process Vents: Xylol/Stripper Decanter</t>
  </si>
  <si>
    <t>63134018</t>
  </si>
  <si>
    <t>Process Vents: Flash Distillation</t>
  </si>
  <si>
    <t>63134019</t>
  </si>
  <si>
    <t>Process Vents: Organic Fume Scrubber System</t>
  </si>
  <si>
    <t>63134020</t>
  </si>
  <si>
    <t>Process Vents: Dacthal Flaking</t>
  </si>
  <si>
    <t>63134021</t>
  </si>
  <si>
    <t>Process Vents: Dacthal Hold Bin</t>
  </si>
  <si>
    <t>63134022</t>
  </si>
  <si>
    <t>40301076</t>
  </si>
  <si>
    <t>Grade 5 Fuel Oil: Working Loss (Independent Tank Diameter)</t>
  </si>
  <si>
    <t>40301077</t>
  </si>
  <si>
    <t>Grade 4 Fuel Oil: Working Loss (Independent Tank Diameter)</t>
  </si>
  <si>
    <t>40301078</t>
  </si>
  <si>
    <t>Grade 2 Fuel Oil: Working Loss (Independent Tank Diameter)</t>
  </si>
  <si>
    <t>40301079</t>
  </si>
  <si>
    <t>Pump Seals: Heavy Liquid Streams</t>
  </si>
  <si>
    <t>30600819</t>
  </si>
  <si>
    <t>Compressor Seals: Gas Streams</t>
  </si>
  <si>
    <t>30600820</t>
  </si>
  <si>
    <t>Compressor Seals: Heavy Liquid Streams</t>
  </si>
  <si>
    <t>30600821</t>
  </si>
  <si>
    <t>30600822</t>
  </si>
  <si>
    <t>30600901</t>
  </si>
  <si>
    <t>30600902</t>
  </si>
  <si>
    <t>30600903</t>
  </si>
  <si>
    <t>30600904</t>
  </si>
  <si>
    <t>30600905</t>
  </si>
  <si>
    <t>Liquified Petroleum Gas</t>
  </si>
  <si>
    <t>30600906</t>
  </si>
  <si>
    <t>Hydrogen Sulfide</t>
  </si>
  <si>
    <t>30600999</t>
  </si>
  <si>
    <t>30601001</t>
  </si>
  <si>
    <t>Sludge Converter</t>
  </si>
  <si>
    <t>30601011</t>
  </si>
  <si>
    <t>Oil/Sludge Dewatering Unit: General</t>
  </si>
  <si>
    <t>30601101</t>
  </si>
  <si>
    <t>Asphalt Blowing</t>
  </si>
  <si>
    <t>30601201</t>
  </si>
  <si>
    <t>Fluid Coking Units</t>
  </si>
  <si>
    <t>30601301</t>
  </si>
  <si>
    <t>Coke Handling System</t>
  </si>
  <si>
    <t>Storage and Transfer</t>
  </si>
  <si>
    <t>30601401</t>
  </si>
  <si>
    <t>Petroleum Coke Calcining</t>
  </si>
  <si>
    <t>Coke Calciner</t>
  </si>
  <si>
    <t>30601402</t>
  </si>
  <si>
    <t>Delayed Coking</t>
  </si>
  <si>
    <t>30601599</t>
  </si>
  <si>
    <t>Bauxite Burning</t>
  </si>
  <si>
    <t>40301108</t>
  </si>
  <si>
    <t>Gasoline RVP 13/10/7: Withdrawal Loss (250000 Bbl.Tank Size)</t>
  </si>
  <si>
    <t>40301109</t>
  </si>
  <si>
    <t>Crude Oil RVP 5: Standing Loss (67000 Bbl. Tank Size)</t>
  </si>
  <si>
    <t>40301110</t>
  </si>
  <si>
    <t>Crude Oil RVP 5: Standing Loss (250000 Bbl. Tank Size)</t>
  </si>
  <si>
    <t>40301111</t>
  </si>
  <si>
    <t>Jet Naphtha (JP-4): Standing Loss (67000 Bbl. Tank Size)</t>
  </si>
  <si>
    <t>40301112</t>
  </si>
  <si>
    <t>Jet Naphtha (JP-4): Standing Loss (250000 Bbl. Tank Size)</t>
  </si>
  <si>
    <t>40301113</t>
  </si>
  <si>
    <t>Jet Kerosene: Standing Loss (67000 Bbl. Tank Size)</t>
  </si>
  <si>
    <t>40301114</t>
  </si>
  <si>
    <t>Jet Kerosene: Standing Loss (250000 Bbl. Tank Size)</t>
  </si>
  <si>
    <t>40301115</t>
  </si>
  <si>
    <t>Distillate Fuel #2: Standing Loss (67000 Bbl. Tank Size)</t>
  </si>
  <si>
    <t>40301116</t>
  </si>
  <si>
    <t>Distillate Fuel #2: Standing Loss (250000 Bbl. Tank Size)</t>
  </si>
  <si>
    <t>40301117</t>
  </si>
  <si>
    <t>Crude Oil RVP 5: Withdrawal Loss</t>
  </si>
  <si>
    <t>40301118</t>
  </si>
  <si>
    <t>Jet Naphtha (JP-4): Withdrawal Loss</t>
  </si>
  <si>
    <t>40301119</t>
  </si>
  <si>
    <t>Jet Kerosene: Withdrawal Loss</t>
  </si>
  <si>
    <t>40301120</t>
  </si>
  <si>
    <t>Distillate Fuel #2: Withdrawal Loss</t>
  </si>
  <si>
    <t>40301125</t>
  </si>
  <si>
    <t>Grade 6 Fuel Oil: Standing Loss (67000 Bbl. Tank Size)</t>
  </si>
  <si>
    <t>40301126</t>
  </si>
  <si>
    <t>Grade 5 Fuel Oil: Standing Loss (67000 Bbl. Tank Size)</t>
  </si>
  <si>
    <t>40301127</t>
  </si>
  <si>
    <t>Grade 4 Fuel Oil: Standing Loss (67000 Bbl. Tank Size)</t>
  </si>
  <si>
    <t>40301128</t>
  </si>
  <si>
    <t>Grde 2 Fuel Oil: Stand Loss (67000 Bbl Tank Size) ** (Use 4-03-011-15)</t>
  </si>
  <si>
    <t>40301129</t>
  </si>
  <si>
    <t>Grade 1 Fuel Oil: Standing Loss (67000 Bbl. Tank Size)</t>
  </si>
  <si>
    <t>40301130</t>
  </si>
  <si>
    <t>Specify Liquid: Standing Loss - External - Primary Seal</t>
  </si>
  <si>
    <t>40301131</t>
  </si>
  <si>
    <t>Gasoline: Standing Loss - External - Primary Seal</t>
  </si>
  <si>
    <t>40301132</t>
  </si>
  <si>
    <t>Crude Oil: Standing Loss - External - Primary Seal</t>
  </si>
  <si>
    <t>40301133</t>
  </si>
  <si>
    <t>Jet Naphtha (JP-4): Standing Loss - External - Primary Seal</t>
  </si>
  <si>
    <t>40301134</t>
  </si>
  <si>
    <t>Jet Kerosene: Standing Loss - External - Primary Seal</t>
  </si>
  <si>
    <t>40301135</t>
  </si>
  <si>
    <t>Distillate Fuel #2: Standing Loss - External - Primary Seal</t>
  </si>
  <si>
    <t>40301140</t>
  </si>
  <si>
    <t>Specify Liquid: Standing Loss - External - Secondary Seal</t>
  </si>
  <si>
    <t>40301141</t>
  </si>
  <si>
    <t>Gasoline: Standing Loss - External - Secondary Seal</t>
  </si>
  <si>
    <t>40301142</t>
  </si>
  <si>
    <t>Crude Oil: Standing Loss - External - Secondary Seal</t>
  </si>
  <si>
    <t>40301143</t>
  </si>
  <si>
    <t>Jet Naphtha (JP-4): Standing Loss - External - Secondary Seal</t>
  </si>
  <si>
    <t>40301144</t>
  </si>
  <si>
    <t>Jet Kerosene: Standing Loss - External - Secondary Seal</t>
  </si>
  <si>
    <t>40301145</t>
  </si>
  <si>
    <t>Distillate Fuel #2: Standing Loss - External - Secondary Seal</t>
  </si>
  <si>
    <t>40301150</t>
  </si>
  <si>
    <t>Specify Liquid: Standing Loss - Internal</t>
  </si>
  <si>
    <t>40301151</t>
  </si>
  <si>
    <t>Gasoline: Standing Loss - Internal</t>
  </si>
  <si>
    <t>40301152</t>
  </si>
  <si>
    <t>Crude Oil: Standing Loss - Internal</t>
  </si>
  <si>
    <t>40301153</t>
  </si>
  <si>
    <t>Jet Naphtha (JP-4): Standing Loss - Internal</t>
  </si>
  <si>
    <t>Grade 5 Fuel Oil: Withdrawal Loss (Independent Tank Diameter)</t>
  </si>
  <si>
    <t>40301177</t>
  </si>
  <si>
    <t>Grade 4 Fuel Oil: Withdrawal Loss (Independent Tank Diameter)</t>
  </si>
  <si>
    <t>40301178</t>
  </si>
  <si>
    <t>Grade 2 Fuel Oil: Withdrawal Loss (Independent Tank Diameter)</t>
  </si>
  <si>
    <t>40301179</t>
  </si>
  <si>
    <t>Grade 1 Fuel Oil: Withdrawal Loss (Independent Tank Diameter)</t>
  </si>
  <si>
    <t>40301180</t>
  </si>
  <si>
    <t>Gasoline RVP 13: Withdrawal Loss (Independent Tank Diameter)</t>
  </si>
  <si>
    <t>40301181</t>
  </si>
  <si>
    <t>Gasoline RVP 10: Withdrawal Loss (Independent Tank Diameter)</t>
  </si>
  <si>
    <t>40301182</t>
  </si>
  <si>
    <t>Gasoline RVP 7: Withdrawal Loss (Independent Tank Diameter)</t>
  </si>
  <si>
    <t>40301197</t>
  </si>
  <si>
    <t>40301198</t>
  </si>
  <si>
    <t>Specify Liquid: Standing Loss (67000 Bbl. Tank Size)</t>
  </si>
  <si>
    <t>POTW: Gravity Sludge Thickener</t>
  </si>
  <si>
    <t>50100772</t>
  </si>
  <si>
    <t>POTW: DAF Sludge Thickener</t>
  </si>
  <si>
    <t>50100781</t>
  </si>
  <si>
    <t>POTW: Anaerobic Digester</t>
  </si>
  <si>
    <t>50100789</t>
  </si>
  <si>
    <t>Sludge Digester Gas Flare</t>
  </si>
  <si>
    <t>50100791</t>
  </si>
  <si>
    <t>POTW: Belt Filter Press</t>
  </si>
  <si>
    <t>50100792</t>
  </si>
  <si>
    <t>POTW: Sludge Centrifuge</t>
  </si>
  <si>
    <t>50100793</t>
  </si>
  <si>
    <t>POTW: Sludge Drying Bed</t>
  </si>
  <si>
    <t>50100795</t>
  </si>
  <si>
    <t>Sludge Storage Lagoons/Drying Beds</t>
  </si>
  <si>
    <t>50100799</t>
  </si>
  <si>
    <t>50180001</t>
  </si>
  <si>
    <t>50182001</t>
  </si>
  <si>
    <t>50182002</t>
  </si>
  <si>
    <t>50182599</t>
  </si>
  <si>
    <t>50190002</t>
  </si>
  <si>
    <t>Auxillary Fuel/No Emissions</t>
  </si>
  <si>
    <t>50190005</t>
  </si>
  <si>
    <t>50190006</t>
  </si>
  <si>
    <t>50190010</t>
  </si>
  <si>
    <t>50200101</t>
  </si>
  <si>
    <t>Solid Waste Disposal - Commercial/Institutional</t>
  </si>
  <si>
    <t>Incineration</t>
  </si>
  <si>
    <t>Multiple Chamber</t>
  </si>
  <si>
    <t>50200102</t>
  </si>
  <si>
    <t>Single Chamber</t>
  </si>
  <si>
    <t>50200103</t>
  </si>
  <si>
    <t>Controlled Air</t>
  </si>
  <si>
    <t>50200104</t>
  </si>
  <si>
    <t>50200105</t>
  </si>
  <si>
    <t>50200201</t>
  </si>
  <si>
    <t>50200202</t>
  </si>
  <si>
    <t>Refuse</t>
  </si>
  <si>
    <t>50200203</t>
  </si>
  <si>
    <t>Field Crops</t>
  </si>
  <si>
    <t>50200204</t>
  </si>
  <si>
    <t>Process Vents: Bulk, Centrifugal Process</t>
  </si>
  <si>
    <t>64130211</t>
  </si>
  <si>
    <t>64130225</t>
  </si>
  <si>
    <t>64131001</t>
  </si>
  <si>
    <t>Polymethyl Methacrylate Prod - Solution Polymerization</t>
  </si>
  <si>
    <t>Polymethyl Methacrylate Resins: Solvent Process</t>
  </si>
  <si>
    <t>64131010</t>
  </si>
  <si>
    <t>Process Vents: Solvent Process</t>
  </si>
  <si>
    <t>64131011</t>
  </si>
  <si>
    <t>64131015</t>
  </si>
  <si>
    <t>Process Vents: Separation/Filtration</t>
  </si>
  <si>
    <t>64131020</t>
  </si>
  <si>
    <t>64131025</t>
  </si>
  <si>
    <t>Process Vents: Product Filters</t>
  </si>
  <si>
    <t>64131030</t>
  </si>
  <si>
    <t>64132001</t>
  </si>
  <si>
    <t>Polymethyl Methacrylate Prod - Emulsion Polymerization</t>
  </si>
  <si>
    <t>Polymethyl Methacrylate Resins: Emulsion Process</t>
  </si>
  <si>
    <t>64132010</t>
  </si>
  <si>
    <t>Process Vents: Emulsion Process</t>
  </si>
  <si>
    <t>64132011</t>
  </si>
  <si>
    <t>64132020</t>
  </si>
  <si>
    <t>64132025</t>
  </si>
  <si>
    <t>64132030</t>
  </si>
  <si>
    <t>Process Vents: Product Storage</t>
  </si>
  <si>
    <t>64133001</t>
  </si>
  <si>
    <t>Polymethyl Methacrylate Prod - Suspension Polymerization</t>
  </si>
  <si>
    <t>Polymethyl Methacrylate Resins: Suspension Process</t>
  </si>
  <si>
    <t>64133010</t>
  </si>
  <si>
    <t>Process Vents: Suspension Process</t>
  </si>
  <si>
    <t>64133011</t>
  </si>
  <si>
    <t>64133020</t>
  </si>
  <si>
    <t>64133025</t>
  </si>
  <si>
    <t>64133030</t>
  </si>
  <si>
    <t>64180001</t>
  </si>
  <si>
    <t>64182001</t>
  </si>
  <si>
    <t>64182002</t>
  </si>
  <si>
    <t>64182599</t>
  </si>
  <si>
    <t>64420001</t>
  </si>
  <si>
    <t>Cellulose-based Resins</t>
  </si>
  <si>
    <t>Carboxymethylcellulose Production</t>
  </si>
  <si>
    <t>64420010</t>
  </si>
  <si>
    <t>Cellulose Preparation</t>
  </si>
  <si>
    <t>64420011</t>
  </si>
  <si>
    <t>Cellulose Preparation: Sodium Chloroacetate Reagent, Conventional</t>
  </si>
  <si>
    <t>64420012</t>
  </si>
  <si>
    <t>Cellulose Preparation: Chloroacetic Acid Reagent, Conventional</t>
  </si>
  <si>
    <t>64420013</t>
  </si>
  <si>
    <t>Cellulose Preparation: Sodium Chloroacetate Reagent, Aqueous Solution</t>
  </si>
  <si>
    <t>64420014</t>
  </si>
  <si>
    <t>Cellulose Prep: Chloroacetic Acid Reagent, Aqueous Solution Spraying</t>
  </si>
  <si>
    <t>64420015</t>
  </si>
  <si>
    <t>64420016</t>
  </si>
  <si>
    <t>Cellulose Prep: Chloroacetic Acid Reagent, Aqueous Solution Steeping</t>
  </si>
  <si>
    <t>64420020</t>
  </si>
  <si>
    <t>Etherification Reaction</t>
  </si>
  <si>
    <t>64420021</t>
  </si>
  <si>
    <t>Etherification Reaction: Wet Reaction Mass</t>
  </si>
  <si>
    <t>64420022</t>
  </si>
  <si>
    <t>Etherification Reaction: Slurry Process</t>
  </si>
  <si>
    <t>64420030</t>
  </si>
  <si>
    <t>64420031</t>
  </si>
  <si>
    <t>Product Finishing: Mill</t>
  </si>
  <si>
    <t>64420032</t>
  </si>
  <si>
    <t>Product Finishing: Neutralization</t>
  </si>
  <si>
    <t>64420033</t>
  </si>
  <si>
    <t>Product Finishing: Purification/Extraction</t>
  </si>
  <si>
    <t>64420034</t>
  </si>
  <si>
    <t>Product Finishing: Drying</t>
  </si>
  <si>
    <t>64420040</t>
  </si>
  <si>
    <t>64420041</t>
  </si>
  <si>
    <t>End Product Storage: Cyclones</t>
  </si>
  <si>
    <t>64420042</t>
  </si>
  <si>
    <t>End Product Storage: Bins, Containers, Etc.</t>
  </si>
  <si>
    <t>64430001</t>
  </si>
  <si>
    <t>Methyl Cellulose Production, Gaseous Methyl Chloride Process</t>
  </si>
  <si>
    <t>Methyl Cellulose: Gaseous Methyl Chloride Process</t>
  </si>
  <si>
    <t>64430010</t>
  </si>
  <si>
    <t>Process Vents: Gaseous Methyl Chloride Process</t>
  </si>
  <si>
    <t>64430011</t>
  </si>
  <si>
    <t>Process Vents: Methylation Reactor</t>
  </si>
  <si>
    <t>64430012</t>
  </si>
  <si>
    <t>Process Vents: Neutralization</t>
  </si>
  <si>
    <t>64430013</t>
  </si>
  <si>
    <t>Process Vents: Salt Extraction/Washing</t>
  </si>
  <si>
    <t>64430014</t>
  </si>
  <si>
    <t>Process Vents: Drying</t>
  </si>
  <si>
    <t>64430015</t>
  </si>
  <si>
    <t>Process Vents: Acid Treatment</t>
  </si>
  <si>
    <t>64430016</t>
  </si>
  <si>
    <t>Process Vents: Glyoxal Reaction</t>
  </si>
  <si>
    <t>64430017</t>
  </si>
  <si>
    <t>Process Vents: Solvent Recovery</t>
  </si>
  <si>
    <t>64430030</t>
  </si>
  <si>
    <t>64431001</t>
  </si>
  <si>
    <t>Methyl Cellulose Production, Liquid Methyl Chloride Process</t>
  </si>
  <si>
    <t>Methyl Cellulose: Liquid Methyl Chloride Process</t>
  </si>
  <si>
    <t>64431010</t>
  </si>
  <si>
    <t>Process Vents: Liquid Methyl Chloride Process</t>
  </si>
  <si>
    <t>64431011</t>
  </si>
  <si>
    <t>Process Vents: Slurrying Vessel</t>
  </si>
  <si>
    <t>64431012</t>
  </si>
  <si>
    <t>Process Vents: Reactor Vessel/Tube</t>
  </si>
  <si>
    <t>64431013</t>
  </si>
  <si>
    <t>64431014</t>
  </si>
  <si>
    <t>64431015</t>
  </si>
  <si>
    <t>64431016</t>
  </si>
  <si>
    <t>64431017</t>
  </si>
  <si>
    <t>64431030</t>
  </si>
  <si>
    <t>64450001</t>
  </si>
  <si>
    <t>Cellulose Ethers Production</t>
  </si>
  <si>
    <t>64450010</t>
  </si>
  <si>
    <t>Alkalization</t>
  </si>
  <si>
    <t>64450011</t>
  </si>
  <si>
    <t>Alkalization: Sodium Hydroxide Bath</t>
  </si>
  <si>
    <t>64450012</t>
  </si>
  <si>
    <t>Alkalization: NaOH Solution Spray</t>
  </si>
  <si>
    <t>64450013</t>
  </si>
  <si>
    <t>Alkalization: Inert Organic Solvent Impregnation</t>
  </si>
  <si>
    <t>64450014</t>
  </si>
  <si>
    <t>Alkalization: Vessels with Organic Solvent</t>
  </si>
  <si>
    <t>64450020</t>
  </si>
  <si>
    <t>Etherification and Neutralization</t>
  </si>
  <si>
    <t>64450021</t>
  </si>
  <si>
    <t>Solvent Settling Tank: Batch Flow</t>
  </si>
  <si>
    <t>41000126</t>
  </si>
  <si>
    <t>Solvent Settling Tank: Continuous Flow</t>
  </si>
  <si>
    <t>41000130</t>
  </si>
  <si>
    <t>41000131</t>
  </si>
  <si>
    <t>Dryer: Loading/Unloading</t>
  </si>
  <si>
    <t>41000132</t>
  </si>
  <si>
    <t>Dryer: Drying Cycle</t>
  </si>
  <si>
    <t>41000133</t>
  </si>
  <si>
    <t>Dryer: Cool Down Cycle</t>
  </si>
  <si>
    <t>41000140</t>
  </si>
  <si>
    <t>40400153</t>
  </si>
  <si>
    <t>Vapor Control Unit Losses</t>
  </si>
  <si>
    <t>40400154</t>
  </si>
  <si>
    <t>Tank Truck Vapor Leaks</t>
  </si>
  <si>
    <t>40400160</t>
  </si>
  <si>
    <t>Specify Liquid: Standing Loss - Internal Floating Roof w/ Primary Seal</t>
  </si>
  <si>
    <t>Product Purification</t>
  </si>
  <si>
    <t>64450031</t>
  </si>
  <si>
    <t>Purification: Washing, Hot Water</t>
  </si>
  <si>
    <t>64450032</t>
  </si>
  <si>
    <t>Purification: Salt Extraction, Step by Step</t>
  </si>
  <si>
    <t>64450033</t>
  </si>
  <si>
    <t>Purification: Salt Extraction, Continuous</t>
  </si>
  <si>
    <t>64450034</t>
  </si>
  <si>
    <t>Purification: Salt Extraction, Cascade Extraction w/ Organic Solvents</t>
  </si>
  <si>
    <t>64450035</t>
  </si>
  <si>
    <t>Isolation of Purified Products: Centrifuge</t>
  </si>
  <si>
    <t>64450036</t>
  </si>
  <si>
    <t>Isolation of Purified Products: Filtration</t>
  </si>
  <si>
    <t>40400162</t>
  </si>
  <si>
    <t>Gasoline RVP 10: Standing Loss - Int. Floating Roof w/ Primary Seal</t>
  </si>
  <si>
    <t>40400163</t>
  </si>
  <si>
    <t>Gasoline RVP 7: Standing Loss - Internal Floating Roof w/ Primary Seal</t>
  </si>
  <si>
    <t>40400170</t>
  </si>
  <si>
    <t>Specify Liquid: Standing Loss - Int. Floating Roof w/ Secondary Seal</t>
  </si>
  <si>
    <t>40400171</t>
  </si>
  <si>
    <t>Gasoline RVP 13: Standing Loss - Int. Floating Roof w/ Secondary Seal</t>
  </si>
  <si>
    <t>40400172</t>
  </si>
  <si>
    <t>30700590</t>
  </si>
  <si>
    <t>Treated wood storage, creosote</t>
  </si>
  <si>
    <t>30700591</t>
  </si>
  <si>
    <t>Treated wood storage, pentachlorophenol</t>
  </si>
  <si>
    <t>30700592</t>
  </si>
  <si>
    <t>Treated wood storage, other oilborne preservative</t>
  </si>
  <si>
    <t>30700593</t>
  </si>
  <si>
    <t>Treated wood storage, chromated copper arsenate</t>
  </si>
  <si>
    <t>30700594</t>
  </si>
  <si>
    <t>Treated wood storage, other waterborne preservative</t>
  </si>
  <si>
    <t>30700597</t>
  </si>
  <si>
    <t>30700598</t>
  </si>
  <si>
    <t>30700599</t>
  </si>
  <si>
    <t>30700602</t>
  </si>
  <si>
    <t>Particleboard Manufacture</t>
  </si>
  <si>
    <t>Direct Wood-fired Rotary Dryer, Unspecified Pines, &lt;730F Inlet Air</t>
  </si>
  <si>
    <t>30700604</t>
  </si>
  <si>
    <t>Direct Wood-fired Rotary Dryer, Unspecified Pines, &gt;900F Inlet Air</t>
  </si>
  <si>
    <t>30700606</t>
  </si>
  <si>
    <t>Direct Wood-fired Rotary Dryer, Southern Yellow Pine</t>
  </si>
  <si>
    <t>30700610</t>
  </si>
  <si>
    <t>Direct Wood-fired Rotary Dryer, Hardwoods</t>
  </si>
  <si>
    <t>30700611</t>
  </si>
  <si>
    <t>Direct Natural Gas-Fired Rotary Dryer, Unspecified Pines</t>
  </si>
  <si>
    <t>30700621</t>
  </si>
  <si>
    <t>Direct Wood-fired Rotary Final Dryer, Unspecified Pines</t>
  </si>
  <si>
    <t>30700628</t>
  </si>
  <si>
    <t>Direct Wood-fired Rotary Predryer, Douglas Fir</t>
  </si>
  <si>
    <t>30700629</t>
  </si>
  <si>
    <t>Direct Wood-fired Tube Final Dryer, Douglas Fir</t>
  </si>
  <si>
    <t>30700651</t>
  </si>
  <si>
    <t>Batch Hot Press, Urea Formaldehyde Resin</t>
  </si>
  <si>
    <t>30700661</t>
  </si>
  <si>
    <t>Particleboard Board Cooler, Urea-Formaldehyde Resin</t>
  </si>
  <si>
    <t>30700699</t>
  </si>
  <si>
    <t>30700701</t>
  </si>
  <si>
    <t>Plywood Operations</t>
  </si>
  <si>
    <t>General: Not Classified **</t>
  </si>
  <si>
    <t>30700702</t>
  </si>
  <si>
    <t>Sanding Operations</t>
  </si>
  <si>
    <t>30700703</t>
  </si>
  <si>
    <t>Particleboard Drying(See 3-07-006 For More Detailed Particleboard SCC)</t>
  </si>
  <si>
    <t>30700704</t>
  </si>
  <si>
    <t>Waferboard Dryer (See 3-07-010 For More Detailed OSB SCCs)</t>
  </si>
  <si>
    <t>30700705</t>
  </si>
  <si>
    <t>Hardboard: Core Dryer</t>
  </si>
  <si>
    <t>SCC8 - "Coe" to "Core"</t>
  </si>
  <si>
    <t>30700706</t>
  </si>
  <si>
    <t>Hardboard: Predryer</t>
  </si>
  <si>
    <t>30700707</t>
  </si>
  <si>
    <t>Hardboard: Pressing</t>
  </si>
  <si>
    <t>30700708</t>
  </si>
  <si>
    <t>Hardboard: Tempering</t>
  </si>
  <si>
    <t>30700709</t>
  </si>
  <si>
    <t>Hardboard: Bake Oven</t>
  </si>
  <si>
    <t>30700710</t>
  </si>
  <si>
    <t>Sawing</t>
  </si>
  <si>
    <t>30700711</t>
  </si>
  <si>
    <t>Fir: Sapwood: Steam-fired Dryer</t>
  </si>
  <si>
    <t>30700712</t>
  </si>
  <si>
    <t>Fir: Sapwood: Gas-fired Dryer</t>
  </si>
  <si>
    <t>30700713</t>
  </si>
  <si>
    <t>Fir: Heartwood Plywood Veneer Dryer</t>
  </si>
  <si>
    <t>30700714</t>
  </si>
  <si>
    <t>Larch Plywood Veneer Dryer</t>
  </si>
  <si>
    <t>30700715</t>
  </si>
  <si>
    <t>Southern Pine Plywood Veneer Dryer</t>
  </si>
  <si>
    <t>30700716</t>
  </si>
  <si>
    <t>Vacuum Distillation</t>
  </si>
  <si>
    <t>30301028</t>
  </si>
  <si>
    <t>Tetrahedrite Dryer</t>
  </si>
  <si>
    <t>30301029</t>
  </si>
  <si>
    <t>Sinter Machine (Weak Gas)</t>
  </si>
  <si>
    <t>30301030</t>
  </si>
  <si>
    <t>Sinter Storage</t>
  </si>
  <si>
    <t>30301031</t>
  </si>
  <si>
    <t>Speiss Pit</t>
  </si>
  <si>
    <t>30301032</t>
  </si>
  <si>
    <t>30301099</t>
  </si>
  <si>
    <t>30301101</t>
  </si>
  <si>
    <t>Molybdenum</t>
  </si>
  <si>
    <t>Mining: General</t>
  </si>
  <si>
    <t>30301102</t>
  </si>
  <si>
    <t>Milling: General</t>
  </si>
  <si>
    <t>30301199</t>
  </si>
  <si>
    <t>30301201</t>
  </si>
  <si>
    <t>Titanium</t>
  </si>
  <si>
    <t>Chlorination</t>
  </si>
  <si>
    <t>30301202</t>
  </si>
  <si>
    <t>Drying Titanium Sand Ore (Cyclone Exit)</t>
  </si>
  <si>
    <t>30301299</t>
  </si>
  <si>
    <t>30301301</t>
  </si>
  <si>
    <t>Gold</t>
  </si>
  <si>
    <t>30301302</t>
  </si>
  <si>
    <t>Fines Crushing</t>
  </si>
  <si>
    <t>30301401</t>
  </si>
  <si>
    <t>Barium Ore Processing</t>
  </si>
  <si>
    <t>30301402</t>
  </si>
  <si>
    <t>Reduction Kiln</t>
  </si>
  <si>
    <t>30301403</t>
  </si>
  <si>
    <t>Dryers/Calciners</t>
  </si>
  <si>
    <t>30301499</t>
  </si>
  <si>
    <t>30301501</t>
  </si>
  <si>
    <t>Integrated Iron and Steel Manufacturing (See also 3-03-008 &amp; 3-03-009)</t>
  </si>
  <si>
    <t>Integrated Iron and Steel Foundries</t>
  </si>
  <si>
    <t>30301502</t>
  </si>
  <si>
    <t>Sintering: Raw Materials Handling</t>
  </si>
  <si>
    <t>30301503</t>
  </si>
  <si>
    <t>Sintering: Windbox</t>
  </si>
  <si>
    <t>30301504</t>
  </si>
  <si>
    <t>Sintering: Discharge End</t>
  </si>
  <si>
    <t>30301505</t>
  </si>
  <si>
    <t>Sintering: Cooler</t>
  </si>
  <si>
    <t>30301506</t>
  </si>
  <si>
    <t>Sintering: Cold Screen</t>
  </si>
  <si>
    <t>30301510</t>
  </si>
  <si>
    <t>Blast Furnace: Slip</t>
  </si>
  <si>
    <t>30301511</t>
  </si>
  <si>
    <t>Blast Furnace: Charging</t>
  </si>
  <si>
    <t>30301512</t>
  </si>
  <si>
    <t>Softwood Plywood, Veneer Dryer, Direct Natural Gas-Fired, Heated Zones</t>
  </si>
  <si>
    <t>30700753</t>
  </si>
  <si>
    <t>Softwood Plywood, Veneer Dryer, Direct Nat Gas-Fired, Cooling Section</t>
  </si>
  <si>
    <t>30700756</t>
  </si>
  <si>
    <t>Hardwood Plywood, Veneer Dryer, Indirect-heated, Heated Zones</t>
  </si>
  <si>
    <t>30700757</t>
  </si>
  <si>
    <t>Hardwood Plywood, Veneer Dryer, Indirect-heated, Cooling Section</t>
  </si>
  <si>
    <t>30700760</t>
  </si>
  <si>
    <t>Indirect Heated Dryer: Non-specified Pine Species Veneer</t>
  </si>
  <si>
    <t>30700762</t>
  </si>
  <si>
    <t>Softwood Plywood, Veneer Dryer, Indirect-heated, Heated Zones</t>
  </si>
  <si>
    <t>30700763</t>
  </si>
  <si>
    <t>Softwood Plywood, Veneer Dryer, Indirect-heated, Cooling Section</t>
  </si>
  <si>
    <t>30700766</t>
  </si>
  <si>
    <t>Indirect Heated Dryer: Non-specified Fir Species Veneer</t>
  </si>
  <si>
    <t>30700767</t>
  </si>
  <si>
    <t>Indirect Heated Dryer: Douglas Fir Veneer</t>
  </si>
  <si>
    <t>30700769</t>
  </si>
  <si>
    <t>Indirect Heated Dryer: Poplar Veneer</t>
  </si>
  <si>
    <t>30700770</t>
  </si>
  <si>
    <t>HardwdPlywd,Comb'dDustBH:Trim&amp;CoreSaws,Composr,DryHog,Hammermill,Sandr</t>
  </si>
  <si>
    <t>30700789</t>
  </si>
  <si>
    <t>Softwood Plywood, Log Steaming Vat</t>
  </si>
  <si>
    <t>30700790</t>
  </si>
  <si>
    <t>Softwood Plywood, Dry Veneer Trim Chipper</t>
  </si>
  <si>
    <t>30700791</t>
  </si>
  <si>
    <t>Softwood Plywood, Dry Plywood Trim Chippers</t>
  </si>
  <si>
    <t>30700792</t>
  </si>
  <si>
    <t>Softwood Plywood, Sanders and Specialty Saw</t>
  </si>
  <si>
    <t>30700793</t>
  </si>
  <si>
    <t>Softwood Plywood, Saws, Hog, and Sander</t>
  </si>
  <si>
    <t>40500202</t>
  </si>
  <si>
    <t>Ink Thinning Solvent (Kerosene)</t>
  </si>
  <si>
    <t>40500203</t>
  </si>
  <si>
    <t>Ink Thinning Solvents (Mineral Solvents)</t>
  </si>
  <si>
    <t>40500211</t>
  </si>
  <si>
    <t>40500212</t>
  </si>
  <si>
    <t>Printing: Letter Press</t>
  </si>
  <si>
    <t>40500215</t>
  </si>
  <si>
    <t>Letterpress: Cleaning Solution</t>
  </si>
  <si>
    <t>40500301</t>
  </si>
  <si>
    <t>Printing: Flexographic</t>
  </si>
  <si>
    <t>40500302</t>
  </si>
  <si>
    <t>Ink Thinning Solvent (Carbitol)</t>
  </si>
  <si>
    <t>40500303</t>
  </si>
  <si>
    <t>Ink Thinning Solvent (Cellosolve)</t>
  </si>
  <si>
    <t>40500304</t>
  </si>
  <si>
    <t>Ink Thinning Solvent (Ethyl Alcohol)</t>
  </si>
  <si>
    <t>40500305</t>
  </si>
  <si>
    <t>Ink Thinning Solvent (Isopropyl Alcohol)</t>
  </si>
  <si>
    <t>40500306</t>
  </si>
  <si>
    <t>Ink Thinning Solvent (n-Propyl Alcohol)</t>
  </si>
  <si>
    <t>40500307</t>
  </si>
  <si>
    <t>Ink Thinning Solvent (Naphtha)</t>
  </si>
  <si>
    <t>40500311</t>
  </si>
  <si>
    <t>40500312</t>
  </si>
  <si>
    <t>40500314</t>
  </si>
  <si>
    <t>Printing: Flexographic: Propyl Alcohol Cleanup</t>
  </si>
  <si>
    <t>40500315</t>
  </si>
  <si>
    <t>Flexographic: Steam: Water-based</t>
  </si>
  <si>
    <t>40500316</t>
  </si>
  <si>
    <t>40500317</t>
  </si>
  <si>
    <t>40500318</t>
  </si>
  <si>
    <t>Flexographic: Steam: Water-based in Ink</t>
  </si>
  <si>
    <t>40500319</t>
  </si>
  <si>
    <t>Flexographic: Steam: Water-based Ink Storage</t>
  </si>
  <si>
    <t>40500401</t>
  </si>
  <si>
    <t>Lithographic: 2752</t>
  </si>
  <si>
    <t>40500411</t>
  </si>
  <si>
    <t>40500412</t>
  </si>
  <si>
    <t>40500413</t>
  </si>
  <si>
    <t>Lithographic: Isopropyl Alcohol Cleanup</t>
  </si>
  <si>
    <t>40500414</t>
  </si>
  <si>
    <t>64450040</t>
  </si>
  <si>
    <t>Material Recovery</t>
  </si>
  <si>
    <t>64450041</t>
  </si>
  <si>
    <t>Solvent Removal (Prior to Drying)</t>
  </si>
  <si>
    <t>64450042</t>
  </si>
  <si>
    <t>Solvent Recycle: Distillation</t>
  </si>
  <si>
    <t>64450050</t>
  </si>
  <si>
    <t>64450051</t>
  </si>
  <si>
    <t>End Product Finishing: Drying</t>
  </si>
  <si>
    <t>64450052</t>
  </si>
  <si>
    <t>End Product Finishing: Milling and Sifting</t>
  </si>
  <si>
    <t>64450053</t>
  </si>
  <si>
    <t>End Product Finishing: Blending</t>
  </si>
  <si>
    <t>64450060</t>
  </si>
  <si>
    <t>64450061</t>
  </si>
  <si>
    <t>End Product Storage: Packaging</t>
  </si>
  <si>
    <t>64450062</t>
  </si>
  <si>
    <t>End Product Storage: Containers</t>
  </si>
  <si>
    <t>64470001</t>
  </si>
  <si>
    <t>Cellophane Manufacturing</t>
  </si>
  <si>
    <t>64470010</t>
  </si>
  <si>
    <t>Production of Viscose Solution</t>
  </si>
  <si>
    <t>64470011</t>
  </si>
  <si>
    <t>Viscose Solution Production: Mechanical Churn</t>
  </si>
  <si>
    <t>64470012</t>
  </si>
  <si>
    <t>Viscose Solution Production: Mixing Tank</t>
  </si>
  <si>
    <t>64470013</t>
  </si>
  <si>
    <t>Viscose Solution Production: Aging Tank</t>
  </si>
  <si>
    <t>64470020</t>
  </si>
  <si>
    <t>Cellophane Formation</t>
  </si>
  <si>
    <t>64470021</t>
  </si>
  <si>
    <t>Cellophane Formation: Coagulation Bath</t>
  </si>
  <si>
    <t>64470022</t>
  </si>
  <si>
    <t>Cellophane Formation: Acid Removal Water Wash Bath</t>
  </si>
  <si>
    <t>64470023</t>
  </si>
  <si>
    <t>Cellophane Formation: Bleach Bath</t>
  </si>
  <si>
    <t>64470024</t>
  </si>
  <si>
    <t>Cellophane Formation: Wash Tanks (After Bleach Bath)</t>
  </si>
  <si>
    <t>64470025</t>
  </si>
  <si>
    <t>Cellophane Formation: Glycerin Bath</t>
  </si>
  <si>
    <t>64470026</t>
  </si>
  <si>
    <t>Cellophane Formation: Drying/Dryer</t>
  </si>
  <si>
    <t>64470040</t>
  </si>
  <si>
    <t>64480001</t>
  </si>
  <si>
    <t>64482001</t>
  </si>
  <si>
    <t>64482002</t>
  </si>
  <si>
    <t>64482599</t>
  </si>
  <si>
    <t>64520001</t>
  </si>
  <si>
    <t>Miscellaneous Resins</t>
  </si>
  <si>
    <t>Alkyd Resin Production, Solvent Process</t>
  </si>
  <si>
    <t>Alkyd Production: Solvent Process</t>
  </si>
  <si>
    <t>64520010</t>
  </si>
  <si>
    <t>Polymerization Reaction</t>
  </si>
  <si>
    <t>64520011</t>
  </si>
  <si>
    <t>Polymerization Reaction: Kettle</t>
  </si>
  <si>
    <t>64520020</t>
  </si>
  <si>
    <t>64520021</t>
  </si>
  <si>
    <t>Product Finishing: Thinning Vessels</t>
  </si>
  <si>
    <t>64520022</t>
  </si>
  <si>
    <t>Product Finishing: Filter</t>
  </si>
  <si>
    <t>64520023</t>
  </si>
  <si>
    <t>Product Finishing: Intermediate Storage</t>
  </si>
  <si>
    <t>64520030</t>
  </si>
  <si>
    <t>64520031</t>
  </si>
  <si>
    <t>Solvent Recovery: Decanter</t>
  </si>
  <si>
    <t>64520032</t>
  </si>
  <si>
    <t>Solvent Recovery: Water Tank</t>
  </si>
  <si>
    <t>64520040</t>
  </si>
  <si>
    <t>64520041</t>
  </si>
  <si>
    <t>End Product Storage: Drum and Bulk Loading</t>
  </si>
  <si>
    <t>64521001</t>
  </si>
  <si>
    <t>Alkyd Resin Production, Fusion Process</t>
  </si>
  <si>
    <t>Alkyd Production: Fusion Process</t>
  </si>
  <si>
    <t>64521010</t>
  </si>
  <si>
    <t>64521011</t>
  </si>
  <si>
    <t>64521020</t>
  </si>
  <si>
    <t>64521021</t>
  </si>
  <si>
    <t>64521022</t>
  </si>
  <si>
    <t>64521023</t>
  </si>
  <si>
    <t>64521040</t>
  </si>
  <si>
    <t>64521041</t>
  </si>
  <si>
    <t>64580001</t>
  </si>
  <si>
    <t>64582001</t>
  </si>
  <si>
    <t>64582002</t>
  </si>
  <si>
    <t>64582501</t>
  </si>
  <si>
    <t>Solvent Recovery, Water Tank</t>
  </si>
  <si>
    <t>64582502</t>
  </si>
  <si>
    <t>Solvent Recovery, Fume Scrubber</t>
  </si>
  <si>
    <t>64582599</t>
  </si>
  <si>
    <t>64610001</t>
  </si>
  <si>
    <t>40600136</t>
  </si>
  <si>
    <t>Gasoline: Splash Loading (Normal Service)</t>
  </si>
  <si>
    <t>40600137</t>
  </si>
  <si>
    <t>Crude Oil: Splash Loading (Normal Service)</t>
  </si>
  <si>
    <t>40600138</t>
  </si>
  <si>
    <t>Jet Naphtha: Splash Loading (Normal Service)</t>
  </si>
  <si>
    <t>40600139</t>
  </si>
  <si>
    <t>Kerosene: Splash Loading (Normal Service)</t>
  </si>
  <si>
    <t>40600140</t>
  </si>
  <si>
    <t>Distillate Oil: Splash Loading (Normal Service)</t>
  </si>
  <si>
    <t>40600141</t>
  </si>
  <si>
    <t>Gasoline: Submerged Loading (Balanced Service)</t>
  </si>
  <si>
    <t>40600142</t>
  </si>
  <si>
    <t>Crude Oil: Submerged Loading (Balanced Service)</t>
  </si>
  <si>
    <t>40600143</t>
  </si>
  <si>
    <t>Jet Naphtha: Submerged Loading (Balanced Service)</t>
  </si>
  <si>
    <t>40600144</t>
  </si>
  <si>
    <t>Gasoline: Splash Loading (Balanced Service)</t>
  </si>
  <si>
    <t>40600145</t>
  </si>
  <si>
    <t>Crude Oil: Splash Loading (Balanced Service)</t>
  </si>
  <si>
    <t>40600146</t>
  </si>
  <si>
    <t>Jet Naphtha: Splash Loading (Balanced Service)</t>
  </si>
  <si>
    <t>40600147</t>
  </si>
  <si>
    <t>Gasoline: Submerged Loading (Clean Tanks)</t>
  </si>
  <si>
    <t>40600148</t>
  </si>
  <si>
    <t>Crude Oil: Submerged Loading (Clean Tanks)</t>
  </si>
  <si>
    <t>40600149</t>
  </si>
  <si>
    <t>Jet Naphtha: Submerged Loading (Clean Tanks)</t>
  </si>
  <si>
    <t>40600160</t>
  </si>
  <si>
    <t>Kerosene: Submerged Loading (Clean Tanks)</t>
  </si>
  <si>
    <t>40600161</t>
  </si>
  <si>
    <t>Distillate Oil: Submerged Loading (Clean Tanks)</t>
  </si>
  <si>
    <t>40600162</t>
  </si>
  <si>
    <t>Gasoline: Loaded with Fuel (Transit Losses)</t>
  </si>
  <si>
    <t>40600163</t>
  </si>
  <si>
    <t>Gasoline: Return with Vapor (Transit Losses)</t>
  </si>
  <si>
    <t>40600164</t>
  </si>
  <si>
    <t>Crude Oil: Loaded with Product</t>
  </si>
  <si>
    <t>40600165</t>
  </si>
  <si>
    <t>Crude Oil: Loaded with Vapor</t>
  </si>
  <si>
    <t>40600166</t>
  </si>
  <si>
    <t>Log chipper, hardwood</t>
  </si>
  <si>
    <t>30701484</t>
  </si>
  <si>
    <t>Humidification kiln, indirect heated</t>
  </si>
  <si>
    <t>30701440</t>
  </si>
  <si>
    <t>Hot press, PF resin</t>
  </si>
  <si>
    <t>30701442</t>
  </si>
  <si>
    <t>Hot press, linseed oil binder</t>
  </si>
  <si>
    <t>30701480</t>
  </si>
  <si>
    <t>30701482</t>
  </si>
  <si>
    <t>30302406</t>
  </si>
  <si>
    <t>Secondary Crushing: High Moisture Ore</t>
  </si>
  <si>
    <t>30302407</t>
  </si>
  <si>
    <t>Tertiary Crushing: High Moisture Ore</t>
  </si>
  <si>
    <t>30302408</t>
  </si>
  <si>
    <t>Material Handling: High Moisture Ore</t>
  </si>
  <si>
    <t>30302409</t>
  </si>
  <si>
    <t>Dry Grinding with Air Conveying</t>
  </si>
  <si>
    <t>30302410</t>
  </si>
  <si>
    <t>Dry Grinding without Air Conveying</t>
  </si>
  <si>
    <t>30302411</t>
  </si>
  <si>
    <t>Ore Drying</t>
  </si>
  <si>
    <t>30303002</t>
  </si>
  <si>
    <t>Zinc Production</t>
  </si>
  <si>
    <t>30303003</t>
  </si>
  <si>
    <t>Sinter Strand</t>
  </si>
  <si>
    <t>30303005</t>
  </si>
  <si>
    <t>Vertical Retort/Electrothermal Furnace</t>
  </si>
  <si>
    <t>30303006</t>
  </si>
  <si>
    <t>Electrolytic Processor</t>
  </si>
  <si>
    <t>30303007</t>
  </si>
  <si>
    <t>Flash Roaster</t>
  </si>
  <si>
    <t>30303008</t>
  </si>
  <si>
    <t>Fluid Bed Roaster</t>
  </si>
  <si>
    <t>30303009</t>
  </si>
  <si>
    <t>Raw Material Handling and Transfer</t>
  </si>
  <si>
    <t>30303010</t>
  </si>
  <si>
    <t>General/Compound Unknown **</t>
  </si>
  <si>
    <t>30105101</t>
  </si>
  <si>
    <t>Animal Adhesives</t>
  </si>
  <si>
    <t>30105105</t>
  </si>
  <si>
    <t>Raw Materials Grinding</t>
  </si>
  <si>
    <t>30105108</t>
  </si>
  <si>
    <t>30105110</t>
  </si>
  <si>
    <t>Lining/Plumping</t>
  </si>
  <si>
    <t>30105112</t>
  </si>
  <si>
    <t>Washing</t>
  </si>
  <si>
    <t>30105114</t>
  </si>
  <si>
    <t>Cooking</t>
  </si>
  <si>
    <t>30105116</t>
  </si>
  <si>
    <t>Hot Water Extractions</t>
  </si>
  <si>
    <t>30105118</t>
  </si>
  <si>
    <t>Filtering/Centrifuging</t>
  </si>
  <si>
    <t>30105120</t>
  </si>
  <si>
    <t>Evaporation</t>
  </si>
  <si>
    <t>30105122</t>
  </si>
  <si>
    <t>Chilling</t>
  </si>
  <si>
    <t>30105124</t>
  </si>
  <si>
    <t>30105130</t>
  </si>
  <si>
    <t>LSL, conveyor, indirect heated, hardwood</t>
  </si>
  <si>
    <t>30701650</t>
  </si>
  <si>
    <t>LSL, press, MDI resin</t>
  </si>
  <si>
    <t>30701660</t>
  </si>
  <si>
    <t>LSL, Sander</t>
  </si>
  <si>
    <t>30701661</t>
  </si>
  <si>
    <t>LSL, Saw</t>
  </si>
  <si>
    <t>30702001</t>
  </si>
  <si>
    <t>Furniture Manufacture</t>
  </si>
  <si>
    <t>Rough-end</t>
  </si>
  <si>
    <t>30702002</t>
  </si>
  <si>
    <t>Machine Room</t>
  </si>
  <si>
    <t>30702003</t>
  </si>
  <si>
    <t>Sanding</t>
  </si>
  <si>
    <t>Sinter Breaking and Cooling</t>
  </si>
  <si>
    <t>30303011</t>
  </si>
  <si>
    <t>Zinc Casting</t>
  </si>
  <si>
    <t>30303012</t>
  </si>
  <si>
    <t>30303013</t>
  </si>
  <si>
    <t>Suspension Roaster</t>
  </si>
  <si>
    <t>30303014</t>
  </si>
  <si>
    <t>Crushing/Screening</t>
  </si>
  <si>
    <t>30303015</t>
  </si>
  <si>
    <t>Zinc Melting</t>
  </si>
  <si>
    <t>30303016</t>
  </si>
  <si>
    <t>Alloying</t>
  </si>
  <si>
    <t>30303017</t>
  </si>
  <si>
    <t>30303018</t>
  </si>
  <si>
    <t>Purification</t>
  </si>
  <si>
    <t>30303019</t>
  </si>
  <si>
    <t>Sinter Plant Wind Box</t>
  </si>
  <si>
    <t>30303020</t>
  </si>
  <si>
    <t>Sinter Plant Discharge and Screens</t>
  </si>
  <si>
    <t>30303021</t>
  </si>
  <si>
    <t>Retort Furnace</t>
  </si>
  <si>
    <t>30303022</t>
  </si>
  <si>
    <t>Flue Dust Handling</t>
  </si>
  <si>
    <t>30303023</t>
  </si>
  <si>
    <t>Dross Handling</t>
  </si>
  <si>
    <t>30303024</t>
  </si>
  <si>
    <t>30303025</t>
  </si>
  <si>
    <t>Sinter Plant, Wind Box: Fugitive Emissions</t>
  </si>
  <si>
    <t>30303026</t>
  </si>
  <si>
    <t>Sinter Plant, Discharge Screens: Fugitive Emissions</t>
  </si>
  <si>
    <t>30303027</t>
  </si>
  <si>
    <t>Retort Building: Fugitive Emissions</t>
  </si>
  <si>
    <t>30303028</t>
  </si>
  <si>
    <t>Casting: Fugitive Emissions</t>
  </si>
  <si>
    <t>30303029</t>
  </si>
  <si>
    <t>Electric Retort</t>
  </si>
  <si>
    <t>30303099</t>
  </si>
  <si>
    <t>30303101</t>
  </si>
  <si>
    <t>Leadbearing Ore Crushing and Grinding</t>
  </si>
  <si>
    <t>Lead Ore w/ 5.1% Lead Content</t>
  </si>
  <si>
    <t>30303102</t>
  </si>
  <si>
    <t>Zinc Ore w/ 0.2% Lead Content</t>
  </si>
  <si>
    <t>30303103</t>
  </si>
  <si>
    <t>Copper Ore w/ 0.2% Lead Content</t>
  </si>
  <si>
    <t>30303104</t>
  </si>
  <si>
    <t>Lead-Zinc Ore w/ 2% Lead Content</t>
  </si>
  <si>
    <t>30303105</t>
  </si>
  <si>
    <t>Copper-Lead Ore w/ 2% Lead Content</t>
  </si>
  <si>
    <t>30303106</t>
  </si>
  <si>
    <t>Copper-Zinc Ore w/ 0.2% Lead Content</t>
  </si>
  <si>
    <t>30303107</t>
  </si>
  <si>
    <t>Copper-Lead-Zinc w/ 2% Lead Content</t>
  </si>
  <si>
    <t>30304001</t>
  </si>
  <si>
    <t>Alumina Processing - Bayer Process</t>
  </si>
  <si>
    <t>Bayer Process</t>
  </si>
  <si>
    <t>30304010</t>
  </si>
  <si>
    <t>Ore Crushing/Grinding</t>
  </si>
  <si>
    <t>30304011</t>
  </si>
  <si>
    <t>Mixer</t>
  </si>
  <si>
    <t>30304012</t>
  </si>
  <si>
    <t>Digester</t>
  </si>
  <si>
    <t>30304013</t>
  </si>
  <si>
    <t>Filter/Wash</t>
  </si>
  <si>
    <t>30304014</t>
  </si>
  <si>
    <t>Hydrolization/Cooling</t>
  </si>
  <si>
    <t>30304015</t>
  </si>
  <si>
    <t>40600630</t>
  </si>
  <si>
    <t>40600651</t>
  </si>
  <si>
    <t>Diesel: Vapor Loss w/o Controls</t>
  </si>
  <si>
    <t>40600701</t>
  </si>
  <si>
    <t>Consumer (Corporate) Fleet Refueling - Stage I</t>
  </si>
  <si>
    <t>40600702</t>
  </si>
  <si>
    <t>40600706</t>
  </si>
  <si>
    <t>40600707</t>
  </si>
  <si>
    <t>40688801</t>
  </si>
  <si>
    <t>40688802</t>
  </si>
  <si>
    <t>40688803</t>
  </si>
  <si>
    <t>40688804</t>
  </si>
  <si>
    <t>40688805</t>
  </si>
  <si>
    <t>40700401</t>
  </si>
  <si>
    <t>Fixed Roof Tanks - Acid Anhydrides</t>
  </si>
  <si>
    <t>Acetic Anhydrides: Breathing Loss</t>
  </si>
  <si>
    <t>40700402</t>
  </si>
  <si>
    <t>Acetic Anhydrides: Working Loss</t>
  </si>
  <si>
    <t>40700403</t>
  </si>
  <si>
    <t>Maleic Anhydride: Breathing Loss</t>
  </si>
  <si>
    <t>40700404</t>
  </si>
  <si>
    <t>Maleic Anhydride: Working Loss</t>
  </si>
  <si>
    <t>40700405</t>
  </si>
  <si>
    <t>Phthalic Anhydride: Breathing Loss</t>
  </si>
  <si>
    <t>40700406</t>
  </si>
  <si>
    <t>Phthalic Anhydride: Working Loss</t>
  </si>
  <si>
    <t>40700497</t>
  </si>
  <si>
    <t>Specify Anhydride: Breathing Loss</t>
  </si>
  <si>
    <t>40700498</t>
  </si>
  <si>
    <t>Specify Anhydride: Working Loss</t>
  </si>
  <si>
    <t>40700801</t>
  </si>
  <si>
    <t>Fixed Roof Tanks - Alcohols</t>
  </si>
  <si>
    <t>N-Butyl Alcohol: Breathing Loss</t>
  </si>
  <si>
    <t>40700802</t>
  </si>
  <si>
    <t>N-Butyl Alcohol: Working Loss</t>
  </si>
  <si>
    <t>40700803</t>
  </si>
  <si>
    <t>Sec-Butyl Alcohol: Breathing Loss</t>
  </si>
  <si>
    <t>40700804</t>
  </si>
  <si>
    <t>Sec-Butyl Alcohol: Working Loss</t>
  </si>
  <si>
    <t>40700805</t>
  </si>
  <si>
    <t>Tert-Butyl Alcohol: Breathing Loss</t>
  </si>
  <si>
    <t>40700806</t>
  </si>
  <si>
    <t>Tert-Butyl Alcohol: Working Loss</t>
  </si>
  <si>
    <t>40700807</t>
  </si>
  <si>
    <t>Cyclohexanol: Breathing Loss</t>
  </si>
  <si>
    <t>40700808</t>
  </si>
  <si>
    <t>Cyclohexanol: Working Loss</t>
  </si>
  <si>
    <t>40700809</t>
  </si>
  <si>
    <t>Ethyl Alcohol: Breathing Loss</t>
  </si>
  <si>
    <t>40700810</t>
  </si>
  <si>
    <t>Ethyl Alcohol: Working Loss</t>
  </si>
  <si>
    <t>40700811</t>
  </si>
  <si>
    <t>Isobutyl Alcohol: Breathing Loss</t>
  </si>
  <si>
    <t>40700812</t>
  </si>
  <si>
    <t>Isobutyl Alcohol: Working Loss</t>
  </si>
  <si>
    <t>Wastes</t>
  </si>
  <si>
    <t>50410641</t>
  </si>
  <si>
    <t>Wastes: Hold Tanks</t>
  </si>
  <si>
    <t>50410642</t>
  </si>
  <si>
    <t>Wastes: Separator</t>
  </si>
  <si>
    <t>50410643</t>
  </si>
  <si>
    <t>Wastes: Sludge Concentrator</t>
  </si>
  <si>
    <t>50410644</t>
  </si>
  <si>
    <t>Wastes: Waste Piles</t>
  </si>
  <si>
    <t>50410645</t>
  </si>
  <si>
    <t>Wastes: Containers</t>
  </si>
  <si>
    <t>50410710</t>
  </si>
  <si>
    <t>Biological Treatment</t>
  </si>
  <si>
    <t>Biooxidation</t>
  </si>
  <si>
    <t>50410711</t>
  </si>
  <si>
    <t>Biooxidation: Microbial Aerobic, Bioattachment</t>
  </si>
  <si>
    <t>50410712</t>
  </si>
  <si>
    <t>Biooxidation: Microbial Aerobic, Biosolubilization</t>
  </si>
  <si>
    <t>50410720</t>
  </si>
  <si>
    <t>Anaerobic Biodegradation</t>
  </si>
  <si>
    <t>50410721</t>
  </si>
  <si>
    <t>Anaerobic Biodegradation: Digester</t>
  </si>
  <si>
    <t>50410722</t>
  </si>
  <si>
    <t>Anaerobic Biodegradation: Activated Sludge System</t>
  </si>
  <si>
    <t>50410723</t>
  </si>
  <si>
    <t>Anaerobic Biodegradation: Fixed Film Reactors</t>
  </si>
  <si>
    <t>50410724</t>
  </si>
  <si>
    <t>Anaerobic Biodegradation: Anaerobic Rotating Biological Contactors</t>
  </si>
  <si>
    <t>50410725</t>
  </si>
  <si>
    <t>Anaerobic Biodegradation: Fluidized Bed Bioreactors</t>
  </si>
  <si>
    <t>50410726</t>
  </si>
  <si>
    <t>Maleic Anhydride Copolymers Production - Solution Polymerization</t>
  </si>
  <si>
    <t>Maleic Anhydride Copolymer Production - Solution Polymerization</t>
  </si>
  <si>
    <t>64821010</t>
  </si>
  <si>
    <t>Process Vents: Solution Process</t>
  </si>
  <si>
    <t>64822001</t>
  </si>
  <si>
    <t>Maleic Anhydride Copolymers Production - Emulsion Polymerization</t>
  </si>
  <si>
    <t>Maleic Anhydride Copolymer Production - Emulsion Polymerization</t>
  </si>
  <si>
    <t>64822010</t>
  </si>
  <si>
    <t>64823001</t>
  </si>
  <si>
    <t>Maleic Anhydride Copolymers Production - Photoinitiation Polymeriz'n</t>
  </si>
  <si>
    <t>Maleic Anhydride Copolymer Production - Photoinitiation Polymerization</t>
  </si>
  <si>
    <t>64823010</t>
  </si>
  <si>
    <t>Process Vents: Photoinitiation Process</t>
  </si>
  <si>
    <t>64824001</t>
  </si>
  <si>
    <t>Maleic Anhydride Copolymers Production - Actinic Radiation Polymeriz'n</t>
  </si>
  <si>
    <t>Maleic Anhydride Copolymer Production - Actinic Radiation</t>
  </si>
  <si>
    <t>64824010</t>
  </si>
  <si>
    <t>Process Vents: Actinic Radiation</t>
  </si>
  <si>
    <t>64880001</t>
  </si>
  <si>
    <t>64882001</t>
  </si>
  <si>
    <t>64882002</t>
  </si>
  <si>
    <t>64882599</t>
  </si>
  <si>
    <t>64920001</t>
  </si>
  <si>
    <t>Fibers Production Processes</t>
  </si>
  <si>
    <t>Rayon Fiber Production</t>
  </si>
  <si>
    <t>Rayon Production</t>
  </si>
  <si>
    <t>64920010</t>
  </si>
  <si>
    <t>64920011</t>
  </si>
  <si>
    <t>64920012</t>
  </si>
  <si>
    <t>64920013</t>
  </si>
  <si>
    <t>64920020</t>
  </si>
  <si>
    <t>Filament Formation</t>
  </si>
  <si>
    <t>64920021</t>
  </si>
  <si>
    <t>Filament Formation: Spinning Machine</t>
  </si>
  <si>
    <t>64920022</t>
  </si>
  <si>
    <t>Filament Formation: Godet Wheels</t>
  </si>
  <si>
    <t>64920030</t>
  </si>
  <si>
    <t>Fiber Finishing</t>
  </si>
  <si>
    <t>64920031</t>
  </si>
  <si>
    <t>Fiber Finishing: Cutter</t>
  </si>
  <si>
    <t>64920032</t>
  </si>
  <si>
    <t>Fiber Finishing: Desulfur</t>
  </si>
  <si>
    <t>64920033</t>
  </si>
  <si>
    <t>Fiber Finishing: Bleach</t>
  </si>
  <si>
    <t>64920034</t>
  </si>
  <si>
    <t>Fiber Finishing: Wash</t>
  </si>
  <si>
    <t>64930001</t>
  </si>
  <si>
    <t>Spandex Fiber Production, Dry Spun Process</t>
  </si>
  <si>
    <t>Spandex: Dry Spun</t>
  </si>
  <si>
    <t>64930010</t>
  </si>
  <si>
    <t>40703602</t>
  </si>
  <si>
    <t>Benzene: Working Loss</t>
  </si>
  <si>
    <t>40703603</t>
  </si>
  <si>
    <t>Cresol: Breathing Loss</t>
  </si>
  <si>
    <t>40703604</t>
  </si>
  <si>
    <t>Cresol: Working Loss</t>
  </si>
  <si>
    <t>40703605</t>
  </si>
  <si>
    <t>Hexamine: Breathing Loss</t>
  </si>
  <si>
    <t>40703210</t>
  </si>
  <si>
    <t>Hexamine: Working Loss</t>
  </si>
  <si>
    <t>40703211</t>
  </si>
  <si>
    <t>Ethylenediamine: Breathing Loss</t>
  </si>
  <si>
    <t>40703212</t>
  </si>
  <si>
    <t>Ethylenediamine: Working Loss</t>
  </si>
  <si>
    <t>40703297</t>
  </si>
  <si>
    <t>Specify Amine: Breathing Loss</t>
  </si>
  <si>
    <t>40703298</t>
  </si>
  <si>
    <t>Specify Amine: Working Loss</t>
  </si>
  <si>
    <t>40703601</t>
  </si>
  <si>
    <t>Fixed Roof Tanks - Aromatics</t>
  </si>
  <si>
    <t>Benzene: Breathing Loss</t>
  </si>
  <si>
    <t>30901048</t>
  </si>
  <si>
    <t>Copper (general) - Electroplating Tank 1000 amp-hr current applied</t>
  </si>
  <si>
    <t>30901052</t>
  </si>
  <si>
    <t>Cadmium (cyanide) - Electroplating Tank 1000 amp-hr current applied</t>
  </si>
  <si>
    <t>30901054</t>
  </si>
  <si>
    <t>Cadmium (acid fluoborate) - Electroplating Tank 1000 amp-hr current</t>
  </si>
  <si>
    <t>30901058</t>
  </si>
  <si>
    <t>Cadmium (general) - Electroplating Tank 1000 amp-hr current applied</t>
  </si>
  <si>
    <t>30901061</t>
  </si>
  <si>
    <t>Nickel (all chloride) - Electroplating Tank 1000 amp-hr current appli</t>
  </si>
  <si>
    <t>30901063</t>
  </si>
  <si>
    <t>Nickel (chloride sulfate) - Electroplating Tank 1000 amp-hr current</t>
  </si>
  <si>
    <t>30901065</t>
  </si>
  <si>
    <t>Nickel (sulfamate or watts) - Electroplating Tank 1000 amp-hr current</t>
  </si>
  <si>
    <t>30901067</t>
  </si>
  <si>
    <t>Nickel (non-chloride) - Electroplating Tank 1000 amp-hr current appli</t>
  </si>
  <si>
    <t>30901068</t>
  </si>
  <si>
    <t>Nickel (general) - Electroplating Tank</t>
  </si>
  <si>
    <t>30901078</t>
  </si>
  <si>
    <t>Zinc (general) - Electroplating Tank</t>
  </si>
  <si>
    <t>30901097</t>
  </si>
  <si>
    <t>30901098</t>
  </si>
  <si>
    <t>30901099</t>
  </si>
  <si>
    <t>30901101</t>
  </si>
  <si>
    <t>Conversion Coating of Metal Products</t>
  </si>
  <si>
    <t>Alkaline Cleaning Bath</t>
  </si>
  <si>
    <t>30901102</t>
  </si>
  <si>
    <t>Acid Cleaning Bath (Pickling)</t>
  </si>
  <si>
    <t>30901103</t>
  </si>
  <si>
    <t>Anodizing Kettle</t>
  </si>
  <si>
    <t>30901104</t>
  </si>
  <si>
    <t>Rinsing/Finishing</t>
  </si>
  <si>
    <t>30901199</t>
  </si>
  <si>
    <t>30901201</t>
  </si>
  <si>
    <t>Precious Metals Recovery</t>
  </si>
  <si>
    <t>Reclamation Furnace</t>
  </si>
  <si>
    <t>30901202</t>
  </si>
  <si>
    <t>30901203</t>
  </si>
  <si>
    <t>30901204</t>
  </si>
  <si>
    <t>30901205</t>
  </si>
  <si>
    <t>30901501</t>
  </si>
  <si>
    <t>Chemical Milling of Metal Products</t>
  </si>
  <si>
    <t>Milling Tank</t>
  </si>
  <si>
    <t>30901601</t>
  </si>
  <si>
    <t>Metal Pipe Coating of Metal Parts</t>
  </si>
  <si>
    <t>Asphalt Dipping</t>
  </si>
  <si>
    <t>30901602</t>
  </si>
  <si>
    <t>Pipe Spinning</t>
  </si>
  <si>
    <t>30901603</t>
  </si>
  <si>
    <t>Pipe Wrapping</t>
  </si>
  <si>
    <t>30901604</t>
  </si>
  <si>
    <t>Coal Tar/Asphalt Melting Kettle</t>
  </si>
  <si>
    <t>30901605</t>
  </si>
  <si>
    <t>30901606</t>
  </si>
  <si>
    <t>30901607</t>
  </si>
  <si>
    <t>30901610</t>
  </si>
  <si>
    <t>Raw Material Storage: Asphalt</t>
  </si>
  <si>
    <t>30901611</t>
  </si>
  <si>
    <t>Raw Material Storage: Coal Tar</t>
  </si>
  <si>
    <t>30901699</t>
  </si>
  <si>
    <t>30902099</t>
  </si>
  <si>
    <t>30902501</t>
  </si>
  <si>
    <t>Drum Cleaning/Reclamation</t>
  </si>
  <si>
    <t>Drum Burning Furnace</t>
  </si>
  <si>
    <t>30903004</t>
  </si>
  <si>
    <t>Machining Operations</t>
  </si>
  <si>
    <t>Specify Material**</t>
  </si>
  <si>
    <t>30903005</t>
  </si>
  <si>
    <t>Sawing: Specify Material in Comments</t>
  </si>
  <si>
    <t>30903006</t>
  </si>
  <si>
    <t>Honing: Specify Material in Comments</t>
  </si>
  <si>
    <t>30903007</t>
  </si>
  <si>
    <t>Lubrication: Specify Material</t>
  </si>
  <si>
    <t>30903008</t>
  </si>
  <si>
    <t>Plasma Torch</t>
  </si>
  <si>
    <t>30903010</t>
  </si>
  <si>
    <t>Stamping and Drawing (Auto Body Parts)</t>
  </si>
  <si>
    <t>30903099</t>
  </si>
  <si>
    <t>30903901</t>
  </si>
  <si>
    <t>Powder Metallurgy Part Manufacturing (NAICS 332117)</t>
  </si>
  <si>
    <t>Electric Sinter Oven Vents</t>
  </si>
  <si>
    <t>30903902</t>
  </si>
  <si>
    <t>Electric Sinter Oven Gas Burners</t>
  </si>
  <si>
    <t>30903951</t>
  </si>
  <si>
    <t>Application of Coatings to Sintered Parts</t>
  </si>
  <si>
    <t>30904001</t>
  </si>
  <si>
    <t>Metal Deposition Processes</t>
  </si>
  <si>
    <t>Metallizing: Wire Atomization and Spraying</t>
  </si>
  <si>
    <t>30904010</t>
  </si>
  <si>
    <t>Thermal Spraying of Powdered Metal</t>
  </si>
  <si>
    <t>30904020</t>
  </si>
  <si>
    <t>Plasma Arc Spraying of Powdered Metal</t>
  </si>
  <si>
    <t>30904030</t>
  </si>
  <si>
    <t>Tinning: Batch Process</t>
  </si>
  <si>
    <t>30904100</t>
  </si>
  <si>
    <t>Resistance Welding</t>
  </si>
  <si>
    <t>30904200</t>
  </si>
  <si>
    <t>Brazing</t>
  </si>
  <si>
    <t>30904300</t>
  </si>
  <si>
    <t>Soldering</t>
  </si>
  <si>
    <t>30904400</t>
  </si>
  <si>
    <t>Oxyfuel Welding</t>
  </si>
  <si>
    <t>30904500</t>
  </si>
  <si>
    <t>Thermal Spraying</t>
  </si>
  <si>
    <t>30904600</t>
  </si>
  <si>
    <t>Oxyfuel Cutting</t>
  </si>
  <si>
    <t>30904700</t>
  </si>
  <si>
    <t>Arc Cutting</t>
  </si>
  <si>
    <t>30905000</t>
  </si>
  <si>
    <t>Arc Welding: General: Consummable and Non-consummable Electrode</t>
  </si>
  <si>
    <t>Consumable and Non-consumable Electrode</t>
  </si>
  <si>
    <t>30905100</t>
  </si>
  <si>
    <t>Shielded Metal Arc Welding (SMAW)</t>
  </si>
  <si>
    <t>30905104</t>
  </si>
  <si>
    <t>14Mn-4Cr Electrode</t>
  </si>
  <si>
    <t>30905108</t>
  </si>
  <si>
    <t>E11018 Electrode</t>
  </si>
  <si>
    <t>30905112</t>
  </si>
  <si>
    <t>E308 Electrode</t>
  </si>
  <si>
    <t>30905116</t>
  </si>
  <si>
    <t>E310 Electrode</t>
  </si>
  <si>
    <t>30905120</t>
  </si>
  <si>
    <t>E316 Electrode</t>
  </si>
  <si>
    <t>30905124</t>
  </si>
  <si>
    <t>E410 Electrode</t>
  </si>
  <si>
    <t>30905128</t>
  </si>
  <si>
    <t>30400725</t>
  </si>
  <si>
    <t>30400726</t>
  </si>
  <si>
    <t>30400730</t>
  </si>
  <si>
    <t>30400731</t>
  </si>
  <si>
    <t>30400732</t>
  </si>
  <si>
    <t>Electric Arc Furnace: Baghouse</t>
  </si>
  <si>
    <t>30400733</t>
  </si>
  <si>
    <t>Electric Arc Furnace: Baghouse Dust Handling</t>
  </si>
  <si>
    <t>30400735</t>
  </si>
  <si>
    <t>30400736</t>
  </si>
  <si>
    <t>Conveyors/Elevators: Raw Material</t>
  </si>
  <si>
    <t>30400737</t>
  </si>
  <si>
    <t>Material Recovery: Stripping Vessel (If Not Stripped in Reactor)</t>
  </si>
  <si>
    <t>64615022</t>
  </si>
  <si>
    <t>Material Recovery: Residual Monomer Removal, Sparging</t>
  </si>
  <si>
    <t>64615023</t>
  </si>
  <si>
    <t>Material Recovery: Residual Monomer Removal, Distillation</t>
  </si>
  <si>
    <t>64615030</t>
  </si>
  <si>
    <t>64620001</t>
  </si>
  <si>
    <t>Polyvinyl Alcohol Production, Solution Polymerization</t>
  </si>
  <si>
    <t>Polyvinyl Alcohol Production: Solution Polymerization</t>
  </si>
  <si>
    <t>64620011</t>
  </si>
  <si>
    <t>64620012</t>
  </si>
  <si>
    <t>Raw Mat Prep: Vinyl Acetate Monomer Purification (Deinhibiting) Column</t>
  </si>
  <si>
    <t>64620013</t>
  </si>
  <si>
    <t>Raw Material Preparation: Purified, Uninhibited VAM Day Storage Tank</t>
  </si>
  <si>
    <t>64620015</t>
  </si>
  <si>
    <t>Polymerization and Hydrolysis</t>
  </si>
  <si>
    <t>64620016</t>
  </si>
  <si>
    <t>Polymeriz'n/Hydrolysis: Vinyl Acetate Monomer Polymerization Reactors</t>
  </si>
  <si>
    <t>64620017</t>
  </si>
  <si>
    <t>Polymeriz'n/Hydrlysis:Intrmed Prc Stor Tks, Varnish - Polymer in CH3OH</t>
  </si>
  <si>
    <t>64620018</t>
  </si>
  <si>
    <t>Polymerization/Hydrolysis: Hydrolysis Reactors</t>
  </si>
  <si>
    <t>64620020</t>
  </si>
  <si>
    <t>64620021</t>
  </si>
  <si>
    <t>Product Finishing: Centrifuge</t>
  </si>
  <si>
    <t>64620022</t>
  </si>
  <si>
    <t>64620025</t>
  </si>
  <si>
    <t>64620026</t>
  </si>
  <si>
    <t>Product Storage: Powder Storage and Conveying</t>
  </si>
  <si>
    <t>64620027</t>
  </si>
  <si>
    <t>Product Storage: Packaging: Loading and Unloading</t>
  </si>
  <si>
    <t>64620030</t>
  </si>
  <si>
    <t>64620031</t>
  </si>
  <si>
    <t>Vinyl Acetate Monomer Recovery Column</t>
  </si>
  <si>
    <t>64620032</t>
  </si>
  <si>
    <t>Solvent Separation: Crude Solvent Storage</t>
  </si>
  <si>
    <t>64620033</t>
  </si>
  <si>
    <t>Solvent Recovery: Overall</t>
  </si>
  <si>
    <t>64620034</t>
  </si>
  <si>
    <t>Solvent Recovery: Mixed Solvent Column</t>
  </si>
  <si>
    <t>64620035</t>
  </si>
  <si>
    <t>Solvent Recovery: MeOH Column</t>
  </si>
  <si>
    <t>64620036</t>
  </si>
  <si>
    <t>Solvent Recovery: Acetic Acid Column</t>
  </si>
  <si>
    <t>64620037</t>
  </si>
  <si>
    <t>Solvent Recovery: Ester Hydrolizer</t>
  </si>
  <si>
    <t>64620038</t>
  </si>
  <si>
    <t>Solvent Recovery: Crude Solvent Recovery</t>
  </si>
  <si>
    <t>64630001</t>
  </si>
  <si>
    <t>Polyvinyl Chloride and Copolymers Production - Suspension Process</t>
  </si>
  <si>
    <t>PVC and Copolymers Production: Suspension Process</t>
  </si>
  <si>
    <t>64630010</t>
  </si>
  <si>
    <t>64630011</t>
  </si>
  <si>
    <t>Process Vents: VCM Evaporator Monomer Recovery</t>
  </si>
  <si>
    <t>64630012</t>
  </si>
  <si>
    <t>Process Vents: Weight Tanks</t>
  </si>
  <si>
    <t>64630015</t>
  </si>
  <si>
    <t>Process Vents, Reactor: Opening Loss</t>
  </si>
  <si>
    <t>64630016</t>
  </si>
  <si>
    <t>Process Vents, Reactor: Safety Valve Vents</t>
  </si>
  <si>
    <t>64630025</t>
  </si>
  <si>
    <t>Process Vents, Stripper: Vinyl Chloride Stripped from Polymer to Atmos</t>
  </si>
  <si>
    <t>64630026</t>
  </si>
  <si>
    <t>Process Vents, Stripper: Transfer of Batch</t>
  </si>
  <si>
    <t>64630030</t>
  </si>
  <si>
    <t>Process Vents: Slurry Blend Tank</t>
  </si>
  <si>
    <t>64630035</t>
  </si>
  <si>
    <t>Process Vents: Centrifuge</t>
  </si>
  <si>
    <t>64630040</t>
  </si>
  <si>
    <t>Process Vents: Rotary Dryer</t>
  </si>
  <si>
    <t>64630041</t>
  </si>
  <si>
    <t>Process Vents: Flash Dryer</t>
  </si>
  <si>
    <t>64630042</t>
  </si>
  <si>
    <t>Process Vents: Fluidized Bed Dryer</t>
  </si>
  <si>
    <t>64630050</t>
  </si>
  <si>
    <t>Process Vents: Silo Storage</t>
  </si>
  <si>
    <t>64630051</t>
  </si>
  <si>
    <t>Process Vents, Bagger Area: Machines</t>
  </si>
  <si>
    <t>64630052</t>
  </si>
  <si>
    <t>Process Vents, Bagger Area: Resin Transfer</t>
  </si>
  <si>
    <t>64630053</t>
  </si>
  <si>
    <t>Process Vents: Bulk Loading</t>
  </si>
  <si>
    <t>64630080</t>
  </si>
  <si>
    <t>64630081</t>
  </si>
  <si>
    <t>Fugitive Emissions: Manhole Cover Seals</t>
  </si>
  <si>
    <t>64630082</t>
  </si>
  <si>
    <t>Fugitive Emissions: Opening of Equipment for Inspection or Maintenance</t>
  </si>
  <si>
    <t>64630083</t>
  </si>
  <si>
    <t>Fugitive Emissions: Manual Venting</t>
  </si>
  <si>
    <t>64631001</t>
  </si>
  <si>
    <t>Polyvinyl Chloride and Copolymers Production - Dispersion Process</t>
  </si>
  <si>
    <t>PVC and Copolymers Production: Dispersion Process</t>
  </si>
  <si>
    <t>64631010</t>
  </si>
  <si>
    <t>Process Vents: Dispersion Process</t>
  </si>
  <si>
    <t>64631011</t>
  </si>
  <si>
    <t>64631012</t>
  </si>
  <si>
    <t>64631015</t>
  </si>
  <si>
    <t>64631016</t>
  </si>
  <si>
    <t>64631025</t>
  </si>
  <si>
    <t>64631026</t>
  </si>
  <si>
    <t>64631030</t>
  </si>
  <si>
    <t>64631040</t>
  </si>
  <si>
    <t>Process Vents: Spray Dryer</t>
  </si>
  <si>
    <t>64631050</t>
  </si>
  <si>
    <t>64631051</t>
  </si>
  <si>
    <t>64631052</t>
  </si>
  <si>
    <t>64631053</t>
  </si>
  <si>
    <t>40706017</t>
  </si>
  <si>
    <t>Ethylene Dichloride: Breathing Loss</t>
  </si>
  <si>
    <t>40706018</t>
  </si>
  <si>
    <t>Ethylene Dichloride: Working Loss</t>
  </si>
  <si>
    <t>40706019</t>
  </si>
  <si>
    <t>Methylene Chloride: Breathing Loss</t>
  </si>
  <si>
    <t>40706020</t>
  </si>
  <si>
    <t>Methylene Chloride: Working Loss</t>
  </si>
  <si>
    <t>40706021</t>
  </si>
  <si>
    <t>Perchloroethylene: Breathing Loss</t>
  </si>
  <si>
    <t>40706022</t>
  </si>
  <si>
    <t>Perchloroethylene: Working Loss</t>
  </si>
  <si>
    <t>40706023</t>
  </si>
  <si>
    <t>Trichloroethylene: Breathing Loss</t>
  </si>
  <si>
    <t>40706024</t>
  </si>
  <si>
    <t>Trichloroethylene: Working Loss</t>
  </si>
  <si>
    <t>40706027</t>
  </si>
  <si>
    <t>1,1,1-Trichloroethane: Breathing Loss</t>
  </si>
  <si>
    <t>40706028</t>
  </si>
  <si>
    <t>1,1,1-Trichloroethane: Working Loss</t>
  </si>
  <si>
    <t>40706029</t>
  </si>
  <si>
    <t>Chlorosolve: Breathing Loss</t>
  </si>
  <si>
    <t>40706030</t>
  </si>
  <si>
    <t>Chlorosolve: Working Loss</t>
  </si>
  <si>
    <t>40706031</t>
  </si>
  <si>
    <t>Methyl Chloride: Breathing Loss</t>
  </si>
  <si>
    <t>40706032</t>
  </si>
  <si>
    <t>Methyl Chloride: Working Loss</t>
  </si>
  <si>
    <t>40706033</t>
  </si>
  <si>
    <t>Chloroform: Breathing Loss</t>
  </si>
  <si>
    <t>40706034</t>
  </si>
  <si>
    <t>Chloroform: Working Loss</t>
  </si>
  <si>
    <t>40706035</t>
  </si>
  <si>
    <t>Hexachlorobenzene: Breathing Loss</t>
  </si>
  <si>
    <t>40706036</t>
  </si>
  <si>
    <t>Hexachlorobenzene: Working Loss</t>
  </si>
  <si>
    <t>40706097</t>
  </si>
  <si>
    <t>Specify Halogenated Organic: Breathing Loss</t>
  </si>
  <si>
    <t>40706098</t>
  </si>
  <si>
    <t>Specify Halogenated Organic: Working Loss</t>
  </si>
  <si>
    <t>40706401</t>
  </si>
  <si>
    <t>Fixed Roof Tanks - Isocyanates</t>
  </si>
  <si>
    <t>MDI: Breathing Loss</t>
  </si>
  <si>
    <t>40706402</t>
  </si>
  <si>
    <t>MDI: Working Loss</t>
  </si>
  <si>
    <t>40706403</t>
  </si>
  <si>
    <t>TDI: Breathing Loss</t>
  </si>
  <si>
    <t>40706404</t>
  </si>
  <si>
    <t>64632042</t>
  </si>
  <si>
    <t>Process Vents: Grinder</t>
  </si>
  <si>
    <t>64632050</t>
  </si>
  <si>
    <t>64632051</t>
  </si>
  <si>
    <t>64632052</t>
  </si>
  <si>
    <t>64632053</t>
  </si>
  <si>
    <t>64632080</t>
  </si>
  <si>
    <t>64632081</t>
  </si>
  <si>
    <t>64632082</t>
  </si>
  <si>
    <t>64632083</t>
  </si>
  <si>
    <t>64633001</t>
  </si>
  <si>
    <t>Polyvinyl Chloride and Copolymers Production - Bulk Process</t>
  </si>
  <si>
    <t>PVC and Copolymers Production: Batch Process</t>
  </si>
  <si>
    <t>64633010</t>
  </si>
  <si>
    <t>Process Vents: Bulk Process</t>
  </si>
  <si>
    <t>64633011</t>
  </si>
  <si>
    <t>64633015</t>
  </si>
  <si>
    <t>TDI: Working Loss</t>
  </si>
  <si>
    <t>40706497</t>
  </si>
  <si>
    <t>Specify Isocyanate: Breathing Loss</t>
  </si>
  <si>
    <t>40706498</t>
  </si>
  <si>
    <t>Specify Isocyanate: Working Loss</t>
  </si>
  <si>
    <t>40706801</t>
  </si>
  <si>
    <t>Fixed Roof Tanks - Ketones</t>
  </si>
  <si>
    <t>Cyclohexanone: Breathing Loss</t>
  </si>
  <si>
    <t>40706802</t>
  </si>
  <si>
    <t>Cyclohexanone: Working Loss</t>
  </si>
  <si>
    <t>40706803</t>
  </si>
  <si>
    <t>Acetone: Breathing Loss</t>
  </si>
  <si>
    <t>40706804</t>
  </si>
  <si>
    <t>Acetone: Working Loss</t>
  </si>
  <si>
    <t>40706805</t>
  </si>
  <si>
    <t>Methyl Ethyl Ketone: Breathing Loss</t>
  </si>
  <si>
    <t>40706806</t>
  </si>
  <si>
    <t>Methyl Ethyl Ketone: Working Loss</t>
  </si>
  <si>
    <t>40706807</t>
  </si>
  <si>
    <t>Methyl Isobutyl Ketone: Breathing Loss</t>
  </si>
  <si>
    <t>40706808</t>
  </si>
  <si>
    <t>Methyl Isobutyl Ketone: Working Loss</t>
  </si>
  <si>
    <t>40706813</t>
  </si>
  <si>
    <t>Methylamyl Ketone: Breathing Loss</t>
  </si>
  <si>
    <t>Sand Applicator</t>
  </si>
  <si>
    <t>30500153</t>
  </si>
  <si>
    <t>Cooling Rolls</t>
  </si>
  <si>
    <t>30500154</t>
  </si>
  <si>
    <t>Finish Floating Looper</t>
  </si>
  <si>
    <t>30500198</t>
  </si>
  <si>
    <t>30500199</t>
  </si>
  <si>
    <t>30500201</t>
  </si>
  <si>
    <t>Asphalt Concrete</t>
  </si>
  <si>
    <t>Rotary Dryer: Conventional Plant (see 3-05-002-50 to -53 for subtypes)</t>
  </si>
  <si>
    <t>30500202</t>
  </si>
  <si>
    <t>Batch Mix Plant: Hot Elevs, Screens, Bins&amp;Mixer (also see -45 thru -47</t>
  </si>
  <si>
    <t>SCC8 - added -45 thru -47</t>
  </si>
  <si>
    <t>30500203</t>
  </si>
  <si>
    <t>30500204</t>
  </si>
  <si>
    <t>Cold Aggregate Handling</t>
  </si>
  <si>
    <t>30500205</t>
  </si>
  <si>
    <t>Drum Dryer: Drum Mix Plant (see 3-05-002-55 thru -63 for subtypes)</t>
  </si>
  <si>
    <t>SCC8-55&amp;58 to thru -63</t>
  </si>
  <si>
    <t>30500206</t>
  </si>
  <si>
    <t>Asphalt Heater: Natural Gas</t>
  </si>
  <si>
    <t>SCC8-dropped see 3-03-050-xx</t>
  </si>
  <si>
    <t>30500207</t>
  </si>
  <si>
    <t>Cleaning Processes: Wet Chemical: Specify Aqueous Solution</t>
  </si>
  <si>
    <t>31306502</t>
  </si>
  <si>
    <t>Cleaning Process: Plasma Process: Specify Gas Used</t>
  </si>
  <si>
    <t>31306505</t>
  </si>
  <si>
    <t>Photoresist Operations: General</t>
  </si>
  <si>
    <t>31306510</t>
  </si>
  <si>
    <t>Chemical Vapor Deposition: General: Specify Gas Used</t>
  </si>
  <si>
    <t>31306520</t>
  </si>
  <si>
    <t>Diffusion Process: Deposition Operation: Specify Gas Used</t>
  </si>
  <si>
    <t>31306530</t>
  </si>
  <si>
    <t>Etching Process: Wet Chemical: Specify Aqueous Solution</t>
  </si>
  <si>
    <t>31306531</t>
  </si>
  <si>
    <t>Etching Process: Plasma/Reactive Ion: Specify Gas Used</t>
  </si>
  <si>
    <t>31306599</t>
  </si>
  <si>
    <t>Miscellaneous Operations: General: Specify Material</t>
  </si>
  <si>
    <t>31307001</t>
  </si>
  <si>
    <t>Electrical Windings Reclamation</t>
  </si>
  <si>
    <t>Single Chamber Incinerator/Oven</t>
  </si>
  <si>
    <t>31307002</t>
  </si>
  <si>
    <t>Multiple Chamber Incinerator/Oven</t>
  </si>
  <si>
    <t>31380001</t>
  </si>
  <si>
    <t>31382001</t>
  </si>
  <si>
    <t>31382002</t>
  </si>
  <si>
    <t>31382599</t>
  </si>
  <si>
    <t>31390001</t>
  </si>
  <si>
    <t>31390002</t>
  </si>
  <si>
    <t>31390003</t>
  </si>
  <si>
    <t>31399999</t>
  </si>
  <si>
    <t>31400901</t>
  </si>
  <si>
    <t>Transportation Equipment</t>
  </si>
  <si>
    <t>Automobiles/Truck Assembly Operations</t>
  </si>
  <si>
    <t>Solder Joint Grinding</t>
  </si>
  <si>
    <t>31400902</t>
  </si>
  <si>
    <t>Soldering Machine</t>
  </si>
  <si>
    <t>31400903</t>
  </si>
  <si>
    <t>Stamping</t>
  </si>
  <si>
    <t>31401001</t>
  </si>
  <si>
    <t>Brake Shoe Debonding</t>
  </si>
  <si>
    <t>Single Chamber Incinerator</t>
  </si>
  <si>
    <t>31401002</t>
  </si>
  <si>
    <t>Multiple Chamber Incinerator</t>
  </si>
  <si>
    <t>31401101</t>
  </si>
  <si>
    <t>Auto Body Shredding</t>
  </si>
  <si>
    <t>Primary Metal Recovery Line</t>
  </si>
  <si>
    <t>31401102</t>
  </si>
  <si>
    <t>Secondary Metal Recovery Line</t>
  </si>
  <si>
    <t>31401201</t>
  </si>
  <si>
    <t>Welding/Soldering Automotive Repair</t>
  </si>
  <si>
    <t>31401501</t>
  </si>
  <si>
    <t>Boat Manufacturing</t>
  </si>
  <si>
    <t>31401503</t>
  </si>
  <si>
    <t>Resin Storage</t>
  </si>
  <si>
    <t>31401504</t>
  </si>
  <si>
    <t>Resin Transfer</t>
  </si>
  <si>
    <t>31401510</t>
  </si>
  <si>
    <t>Molding and Lamination Operations</t>
  </si>
  <si>
    <t>31401511</t>
  </si>
  <si>
    <t>Open Contact Molding: Gel Coat Application, Hand Layup</t>
  </si>
  <si>
    <t>31401512</t>
  </si>
  <si>
    <t>Open Contact Molding: Gel Coat Application, Spray Layup</t>
  </si>
  <si>
    <t>31401513</t>
  </si>
  <si>
    <t>Open Contact Molding: Gel Coat Curing</t>
  </si>
  <si>
    <t>31401514</t>
  </si>
  <si>
    <t>Open Contact Molding: Resin/Laminate Application, Machine Layup</t>
  </si>
  <si>
    <t>31401515</t>
  </si>
  <si>
    <t>Open Contact Molding: Resin/Laminate Application, Hand Layup,Spraying</t>
  </si>
  <si>
    <t>31401516</t>
  </si>
  <si>
    <t>Open Contact Molding: Resin/Laminate Application, Hand Layup,Brushing</t>
  </si>
  <si>
    <t>31401517</t>
  </si>
  <si>
    <t>Open Contact Molding: Resin/Laminate Application, Spray Layup</t>
  </si>
  <si>
    <t>31401518</t>
  </si>
  <si>
    <t>Open Contact Molding: Resin/Laminate Curing</t>
  </si>
  <si>
    <t>31401525</t>
  </si>
  <si>
    <t>Resin Transfer Molding</t>
  </si>
  <si>
    <t>31401530</t>
  </si>
  <si>
    <t>Bag Molding: Resin/Lamination, Hand Layup</t>
  </si>
  <si>
    <t>31401531</t>
  </si>
  <si>
    <t>Bag Molding: Resin/Lamination, Spray Layup</t>
  </si>
  <si>
    <t>31401540</t>
  </si>
  <si>
    <t>Lamination: Preparation of Resin/Laminate</t>
  </si>
  <si>
    <t>31401541</t>
  </si>
  <si>
    <t>Lamination: Polyurethane Foams</t>
  </si>
  <si>
    <t>31401550</t>
  </si>
  <si>
    <t>Assembly Area</t>
  </si>
  <si>
    <t>31401551</t>
  </si>
  <si>
    <t>Assembly Area: Sanding/Trimming of Laminated Parts</t>
  </si>
  <si>
    <t>31401552</t>
  </si>
  <si>
    <t>Assembly Area: Paint Spraying</t>
  </si>
  <si>
    <t>31401553</t>
  </si>
  <si>
    <t>Assembly Area: Carpet Glues</t>
  </si>
  <si>
    <t>31401560</t>
  </si>
  <si>
    <t>Cleanup</t>
  </si>
  <si>
    <t>31401561</t>
  </si>
  <si>
    <t>Cleanup: Tools (Other than Spray Guns)</t>
  </si>
  <si>
    <t>31401562</t>
  </si>
  <si>
    <t>Cleanup: Spray Guns</t>
  </si>
  <si>
    <t>31401563</t>
  </si>
  <si>
    <t>Cleanup: Molds</t>
  </si>
  <si>
    <t>31401570</t>
  </si>
  <si>
    <t>Waste Disposal: Used Cleanup Solvents</t>
  </si>
  <si>
    <t>31401571</t>
  </si>
  <si>
    <t>Waste Disposal: Stills</t>
  </si>
  <si>
    <t>31480001</t>
  </si>
  <si>
    <t>31482001</t>
  </si>
  <si>
    <t>31482002</t>
  </si>
  <si>
    <t>31482599</t>
  </si>
  <si>
    <t>Specify Olefin: Standing Loss</t>
  </si>
  <si>
    <t>40718098</t>
  </si>
  <si>
    <t>Specify Olefin: Withdrawal Loss</t>
  </si>
  <si>
    <t>40718801</t>
  </si>
  <si>
    <t>31502004</t>
  </si>
  <si>
    <t>Sterilization - Steam Autoclaving</t>
  </si>
  <si>
    <t>31502021</t>
  </si>
  <si>
    <t>Shredding Medical Waste</t>
  </si>
  <si>
    <t>31502088</t>
  </si>
  <si>
    <t>Laboratory Fugitive Emissions</t>
  </si>
  <si>
    <t>31502089</t>
  </si>
  <si>
    <t>Miscellaneous Fugitive Emissions</t>
  </si>
  <si>
    <t>31502101</t>
  </si>
  <si>
    <t>Health Care - Crematoriums</t>
  </si>
  <si>
    <t>Crematory Stack</t>
  </si>
  <si>
    <t>31502102</t>
  </si>
  <si>
    <t>Crematory Stack - Human and Animal Crematories</t>
  </si>
  <si>
    <t>31502500</t>
  </si>
  <si>
    <t>Dental Alloy (Mercury Amalgams) Production</t>
  </si>
  <si>
    <t>Dental Alloy (Mercury Amalgams) Production: Overall Process</t>
  </si>
  <si>
    <t>31502700</t>
  </si>
  <si>
    <t>Specify Aromatic: Standing Loss</t>
  </si>
  <si>
    <t>40719698</t>
  </si>
  <si>
    <t>Specify Aromatic: Withdrawal Loss</t>
  </si>
  <si>
    <t>40720001</t>
  </si>
  <si>
    <t>Process Vents: Can Washing</t>
  </si>
  <si>
    <t>68180001</t>
  </si>
  <si>
    <t>68182001</t>
  </si>
  <si>
    <t>68182002</t>
  </si>
  <si>
    <t>68182599</t>
  </si>
  <si>
    <t>68240030</t>
  </si>
  <si>
    <t>Paint Stripper Users - Chemical Strippers</t>
  </si>
  <si>
    <t>Application, Degradation, and Coating Removal Steps</t>
  </si>
  <si>
    <t>68240031</t>
  </si>
  <si>
    <t>Application, Degradation, &amp; Coating Removal Steps: Methylene Chloride</t>
  </si>
  <si>
    <t>68240059</t>
  </si>
  <si>
    <t>Application, Degradation, and Coating Removal Steps: Other Not Listed</t>
  </si>
  <si>
    <t>68241001</t>
  </si>
  <si>
    <t>Paint Stripper Users - Non-chemical Strippers</t>
  </si>
  <si>
    <t>Media Blasting</t>
  </si>
  <si>
    <t>Bench Scale Reagents: Medical</t>
  </si>
  <si>
    <t>31503101</t>
  </si>
  <si>
    <t>X-rays</t>
  </si>
  <si>
    <t>Medical: General</t>
  </si>
  <si>
    <t>31503102</t>
  </si>
  <si>
    <t>Structural: General</t>
  </si>
  <si>
    <t>31504001</t>
  </si>
  <si>
    <t>Commercial Swimming Pools - Chlorination-Chloroform</t>
  </si>
  <si>
    <t>Chlorination: Chloroform</t>
  </si>
  <si>
    <t>31505001</t>
  </si>
  <si>
    <t>Air-conditioning/Refrigeration</t>
  </si>
  <si>
    <t>Cooling Fluid: Freons</t>
  </si>
  <si>
    <t>SCC6&amp;SCC8-clarify</t>
  </si>
  <si>
    <t>31505002</t>
  </si>
  <si>
    <t>Cooling Fluid: Ammonia</t>
  </si>
  <si>
    <t>31505003</t>
  </si>
  <si>
    <t>Cooling Fluid: Specify Fluid</t>
  </si>
  <si>
    <t>31603001</t>
  </si>
  <si>
    <t>Floating Roof Tanks - Carboxylic Acids</t>
  </si>
  <si>
    <t>Acetic Acid: Standing Loss</t>
  </si>
  <si>
    <t>40720002</t>
  </si>
  <si>
    <t>Acetic Acid: Withdrawal Loss</t>
  </si>
  <si>
    <t>40720003</t>
  </si>
  <si>
    <t>Acrylic Acid: Standing Loss</t>
  </si>
  <si>
    <t>40720004</t>
  </si>
  <si>
    <t>Acrylic Acid: Withdrawal Loss</t>
  </si>
  <si>
    <t>40720011</t>
  </si>
  <si>
    <t>Chloroacetic Acid: Standing Loss</t>
  </si>
  <si>
    <t>40720012</t>
  </si>
  <si>
    <t>Chloroacetic Acid: Withdrawal Loss</t>
  </si>
  <si>
    <t>40720097</t>
  </si>
  <si>
    <t>Specify Carboxylic Acid: Standing Loss</t>
  </si>
  <si>
    <t>40720098</t>
  </si>
  <si>
    <t>Specify Carboxylic Acid: Withdrawal Loss</t>
  </si>
  <si>
    <t>40720401</t>
  </si>
  <si>
    <t>Floating Roof Tanks - Esters</t>
  </si>
  <si>
    <t>Butyl Acetate: Standing Loss</t>
  </si>
  <si>
    <t>40720402</t>
  </si>
  <si>
    <t>Butyl Acetate: Withdrawal Loss</t>
  </si>
  <si>
    <t>40720405</t>
  </si>
  <si>
    <t>Ethyl Acetate: Standing Loss</t>
  </si>
  <si>
    <t>40720406</t>
  </si>
  <si>
    <t>Ethyl Acetate: Withdrawal Loss</t>
  </si>
  <si>
    <t>40720417</t>
  </si>
  <si>
    <t>Methyl Methacrylate: Standing Loss</t>
  </si>
  <si>
    <t>40720418</t>
  </si>
  <si>
    <t>Methyl Methacrylate: Withdrawal Loss</t>
  </si>
  <si>
    <t>40720419</t>
  </si>
  <si>
    <t>Vinyl Acetate: Standing Loss</t>
  </si>
  <si>
    <t>40720420</t>
  </si>
  <si>
    <t>Vinyl Acetate: Withdrawal Loss</t>
  </si>
  <si>
    <t>40720425</t>
  </si>
  <si>
    <t>Acrylic Esters: Standing Loss</t>
  </si>
  <si>
    <t>40720426</t>
  </si>
  <si>
    <t>Acrylic Esters: Withdrawal Loss</t>
  </si>
  <si>
    <t>40720801</t>
  </si>
  <si>
    <t>Floating Roof Tanks - Ethers</t>
  </si>
  <si>
    <t>Ethyl Ether: Standing Loss</t>
  </si>
  <si>
    <t>40720802</t>
  </si>
  <si>
    <t>Ethyl Ether: Withdrawal Loss</t>
  </si>
  <si>
    <t>40720803</t>
  </si>
  <si>
    <t>Propylene Oxide: Standing Loss</t>
  </si>
  <si>
    <t>40720804</t>
  </si>
  <si>
    <t>Propylene Oxide: Withdrawal Loss</t>
  </si>
  <si>
    <t>40720805</t>
  </si>
  <si>
    <t>1,4-Dioxane: Standing Loss</t>
  </si>
  <si>
    <t>40720806</t>
  </si>
  <si>
    <t>1,4-Dioxane: Withdrawal Loss</t>
  </si>
  <si>
    <t>40720897</t>
  </si>
  <si>
    <t>Specify Ether: Standing Loss</t>
  </si>
  <si>
    <t>40720898</t>
  </si>
  <si>
    <t>Specify Ether: Withdrawal Loss</t>
  </si>
  <si>
    <t>40721205</t>
  </si>
  <si>
    <t>Floating Roof Tanks - Glycol Ethers</t>
  </si>
  <si>
    <t>Carbitol: Standing Loss</t>
  </si>
  <si>
    <t>40721206</t>
  </si>
  <si>
    <t>Carbitol: Withdrawal Loss</t>
  </si>
  <si>
    <t>40721207</t>
  </si>
  <si>
    <t>Cellosolve: Standing Loss</t>
  </si>
  <si>
    <t>40721208</t>
  </si>
  <si>
    <t>Cellosolve: Withdrawal Loss</t>
  </si>
  <si>
    <t>40721217</t>
  </si>
  <si>
    <t>Triethylene Glycol: Standing Loss</t>
  </si>
  <si>
    <t>40721218</t>
  </si>
  <si>
    <t>Triethylene Glycol: Withdrawal Loss</t>
  </si>
  <si>
    <t>40721603</t>
  </si>
  <si>
    <t>Floating Roof Tanks - Glycols</t>
  </si>
  <si>
    <t>Ethylene Glycol: Standing Loss</t>
  </si>
  <si>
    <t>40721604</t>
  </si>
  <si>
    <t>Ethylene Glycol: Withdrawal Loss</t>
  </si>
  <si>
    <t>40722001</t>
  </si>
  <si>
    <t>Floating Roof Tanks - Halogenated Organics</t>
  </si>
  <si>
    <t>Carbon Tetrachloride: Standing Loss</t>
  </si>
  <si>
    <t>40722002</t>
  </si>
  <si>
    <t>Carbon Tetrachloride: Withdrawal Loss</t>
  </si>
  <si>
    <t>40722003</t>
  </si>
  <si>
    <t>Chloroform: Standing Loss</t>
  </si>
  <si>
    <t>40722004</t>
  </si>
  <si>
    <t>Chloroform: Withdrawal Loss</t>
  </si>
  <si>
    <t>40722005</t>
  </si>
  <si>
    <t>Ethylene Dichloride: Standing Loss</t>
  </si>
  <si>
    <t>40722006</t>
  </si>
  <si>
    <t>Ethylene Dichloride: Withdrawal Loss</t>
  </si>
  <si>
    <t>40722007</t>
  </si>
  <si>
    <t>Methylene Chloride: Standing Loss</t>
  </si>
  <si>
    <t>40722008</t>
  </si>
  <si>
    <t>Methylene Chloride: Withdrawal Loss</t>
  </si>
  <si>
    <t>40722009</t>
  </si>
  <si>
    <t>Trichlorethylene: Standing Loss</t>
  </si>
  <si>
    <t>SCC8 - removed "1,1,1-"</t>
  </si>
  <si>
    <t>40722010</t>
  </si>
  <si>
    <t>Trichlorethylene: Withdrawal Loss</t>
  </si>
  <si>
    <t>40722011</t>
  </si>
  <si>
    <t>1,1,1-Trichloroethane: Standing Loss</t>
  </si>
  <si>
    <t>40722012</t>
  </si>
  <si>
    <t>1,1,1-Trichloroethane: Withdrawal Loss</t>
  </si>
  <si>
    <t>40722021</t>
  </si>
  <si>
    <t>Perchloroethylene: Standing Loss</t>
  </si>
  <si>
    <t>40722022</t>
  </si>
  <si>
    <t>Perchloroethylene: Withdrawal Loss</t>
  </si>
  <si>
    <t>40722029</t>
  </si>
  <si>
    <t>Chlorosolve: Standing Loss</t>
  </si>
  <si>
    <t>40722030</t>
  </si>
  <si>
    <t>Chlorosolve: Withdrawal Loss</t>
  </si>
  <si>
    <t>40722031</t>
  </si>
  <si>
    <t>Methyl Chloride: Standing loss</t>
  </si>
  <si>
    <t>40722032</t>
  </si>
  <si>
    <t>Methyl Chloride: Withdrawal Loss</t>
  </si>
  <si>
    <t>40722033</t>
  </si>
  <si>
    <t>Chlorobenzene: Standing Loss</t>
  </si>
  <si>
    <t>40722034</t>
  </si>
  <si>
    <t>Chlorobenzene: Withdrawal Loss</t>
  </si>
  <si>
    <t>40722035</t>
  </si>
  <si>
    <t>Hexachlorobenzene: Standing Loss</t>
  </si>
  <si>
    <t>40722036</t>
  </si>
  <si>
    <t>Hexachlorobenzene: Withdrawal Loss</t>
  </si>
  <si>
    <t>40722097</t>
  </si>
  <si>
    <t>Gasoline RVP 7: Breathing Loss</t>
  </si>
  <si>
    <t>40400406</t>
  </si>
  <si>
    <t>Gasoline RVP 7: Working Loss</t>
  </si>
  <si>
    <t>40400407</t>
  </si>
  <si>
    <t>Methyl Isobutyl Ketone: Withdrawal Loss</t>
  </si>
  <si>
    <t>40722807</t>
  </si>
  <si>
    <t>Cyclohexanone: Standing Loss</t>
  </si>
  <si>
    <t>40722808</t>
  </si>
  <si>
    <t>Cyclohexanone: Withdrawal Loss</t>
  </si>
  <si>
    <t>68445214</t>
  </si>
  <si>
    <t>68445215</t>
  </si>
  <si>
    <t>Process Vents: Hydrolyzer</t>
  </si>
  <si>
    <t>68445220</t>
  </si>
  <si>
    <t>68480001</t>
  </si>
  <si>
    <t>39000605</t>
  </si>
  <si>
    <t>Metal Melting **</t>
  </si>
  <si>
    <t>39000689</t>
  </si>
  <si>
    <t>30500729</t>
  </si>
  <si>
    <t>30500799</t>
  </si>
  <si>
    <t>30500801</t>
  </si>
  <si>
    <t>Ceramic Clay/Tile Manufacture</t>
  </si>
  <si>
    <t>Drying ** (use SCC 3-05-008-13)</t>
  </si>
  <si>
    <t>30500802</t>
  </si>
  <si>
    <t>Comminution - Crushing, Grinding, &amp; Milling</t>
  </si>
  <si>
    <t>30500803</t>
  </si>
  <si>
    <t>30500804</t>
  </si>
  <si>
    <t>Screening and floating ** (use SCC 3-05-008-16)</t>
  </si>
  <si>
    <t>30500805</t>
  </si>
  <si>
    <t>40722897</t>
  </si>
  <si>
    <t>Specify Ketone: Standing Loss</t>
  </si>
  <si>
    <t>40722898</t>
  </si>
  <si>
    <t>Specify Ketone: Withdrawal Loss</t>
  </si>
  <si>
    <t>40723201</t>
  </si>
  <si>
    <t>Floating Roof Tanks - Mercaptans</t>
  </si>
  <si>
    <t>Ethyl Mercaptan: Standing Loss</t>
  </si>
  <si>
    <t>40723202</t>
  </si>
  <si>
    <t>Ethyl Mercaptan: Withdrawal Loss</t>
  </si>
  <si>
    <t>40723203</t>
  </si>
  <si>
    <t>Perchloromethyl Mercaptan: Standing Loss</t>
  </si>
  <si>
    <t>40723204</t>
  </si>
  <si>
    <t>39000699</t>
  </si>
  <si>
    <t>39000701</t>
  </si>
  <si>
    <t>Coke Oven or Blast Furnace</t>
  </si>
  <si>
    <t>39000702</t>
  </si>
  <si>
    <t>39000788</t>
  </si>
  <si>
    <t>39000789</t>
  </si>
  <si>
    <t>39000797</t>
  </si>
  <si>
    <t>39000798</t>
  </si>
  <si>
    <t>39000799</t>
  </si>
  <si>
    <t>39000801</t>
  </si>
  <si>
    <t>Mineral Wool Fuel **</t>
  </si>
  <si>
    <t>39000889</t>
  </si>
  <si>
    <t>39000899</t>
  </si>
  <si>
    <t>General: Coke</t>
  </si>
  <si>
    <t>39000989</t>
  </si>
  <si>
    <t>39000999</t>
  </si>
  <si>
    <t>General: Wood</t>
  </si>
  <si>
    <t>39001089</t>
  </si>
  <si>
    <t>39001099</t>
  </si>
  <si>
    <t>39001289</t>
  </si>
  <si>
    <t>Solid Waste: General</t>
  </si>
  <si>
    <t>39001299</t>
  </si>
  <si>
    <t>39001385</t>
  </si>
  <si>
    <t>Recovered Solvent: General</t>
  </si>
  <si>
    <t>39001389</t>
  </si>
  <si>
    <t>39001399</t>
  </si>
  <si>
    <t>39090001</t>
  </si>
  <si>
    <t>Fuel Storage - Fixed Roof Tanks</t>
  </si>
  <si>
    <t>Residual Oil: Breathing Loss</t>
  </si>
  <si>
    <t>39090002</t>
  </si>
  <si>
    <t>Calcining--Fuel Oil-fired Fluidized Bed Calciner</t>
  </si>
  <si>
    <t>30500828</t>
  </si>
  <si>
    <t>Mixing - Raw Mat'ls, Binders, Plasticizers, Surfactants, &amp; Other Agent</t>
  </si>
  <si>
    <t>30500830</t>
  </si>
  <si>
    <t>Forming - General</t>
  </si>
  <si>
    <t>30500831</t>
  </si>
  <si>
    <t>Forming - Tape Casters</t>
  </si>
  <si>
    <t>30500835</t>
  </si>
  <si>
    <t>Green Machining-Grindg, Cutg, or Laminatg Formed Ceramics Prior to Fir</t>
  </si>
  <si>
    <t>30500840</t>
  </si>
  <si>
    <t>Presinter Thermal Processing - Natural Gas-fired Kiln</t>
  </si>
  <si>
    <t>30500841</t>
  </si>
  <si>
    <t>Presinter Thermal Processing - Fuel Oil-fired Kiln</t>
  </si>
  <si>
    <t>30500843</t>
  </si>
  <si>
    <t>Glaze Preparation - Ballmill or Attrition Mill</t>
  </si>
  <si>
    <t>30500845</t>
  </si>
  <si>
    <t>Ceramic Glaze Spray Booth</t>
  </si>
  <si>
    <t>30500850</t>
  </si>
  <si>
    <t>Firing - Natural Gas-fired Kiln</t>
  </si>
  <si>
    <t>30500854</t>
  </si>
  <si>
    <t>Firing - Fuel Oil-fired Kiln</t>
  </si>
  <si>
    <t>30500856</t>
  </si>
  <si>
    <t>Refiring Kiln - Refiring after Decal, Paint, or Ink Applied; Natural-g</t>
  </si>
  <si>
    <t>30500858</t>
  </si>
  <si>
    <t>Cooler - Cooling Ceramics Following Firing</t>
  </si>
  <si>
    <t>30500860</t>
  </si>
  <si>
    <t>Final Processing - Grinding and Polishing</t>
  </si>
  <si>
    <t>30500870</t>
  </si>
  <si>
    <t>Final Processing - Annealing</t>
  </si>
  <si>
    <t>30500880</t>
  </si>
  <si>
    <t>Final Processing - Surface Coating</t>
  </si>
  <si>
    <t>30500899</t>
  </si>
  <si>
    <t>30500901</t>
  </si>
  <si>
    <t>Clay and Fly Ash Sintering</t>
  </si>
  <si>
    <t>Fly Ash Sintering</t>
  </si>
  <si>
    <t>30500902</t>
  </si>
  <si>
    <t>Clay/Coke Sintering</t>
  </si>
  <si>
    <t>30500903</t>
  </si>
  <si>
    <t>Natural Clay/Shale Sintering</t>
  </si>
  <si>
    <t>30500904</t>
  </si>
  <si>
    <t>Raw Clay/Shale Crushing/Screening</t>
  </si>
  <si>
    <t>30500905</t>
  </si>
  <si>
    <t>Raw Clay/Shale Transfer/Conveying</t>
  </si>
  <si>
    <t>30500906</t>
  </si>
  <si>
    <t>Raw Clay/Shale Storage Piles</t>
  </si>
  <si>
    <t>30500907</t>
  </si>
  <si>
    <t>Sintered Clay/Coke Product Crushing/Screening</t>
  </si>
  <si>
    <t>30500908</t>
  </si>
  <si>
    <t>Sintered Clay/Shale Product Crushing/Screening</t>
  </si>
  <si>
    <t>30500909</t>
  </si>
  <si>
    <t>Expanded Shale Clinker Cooling</t>
  </si>
  <si>
    <t>30500910</t>
  </si>
  <si>
    <t>Expanded Shale Storage</t>
  </si>
  <si>
    <t>30500915</t>
  </si>
  <si>
    <t>Rotary Kiln</t>
  </si>
  <si>
    <t>30500916</t>
  </si>
  <si>
    <t>30500917</t>
  </si>
  <si>
    <t>Phosphoric Acid: Standing Loss</t>
  </si>
  <si>
    <t>30187508</t>
  </si>
  <si>
    <t>Phosphoric Acid: Withdrawal Loss</t>
  </si>
  <si>
    <t>30187509</t>
  </si>
  <si>
    <t>Sulfuric Acid: Standing Loss</t>
  </si>
  <si>
    <t>30187510</t>
  </si>
  <si>
    <t>Sulfuric Acid: Withdrawal Loss</t>
  </si>
  <si>
    <t>30187511</t>
  </si>
  <si>
    <t>Ammonium Nitrate: Standing Loss</t>
  </si>
  <si>
    <t>30187512</t>
  </si>
  <si>
    <t>Ammonium Nitrate: Withdrawal Loss</t>
  </si>
  <si>
    <t>30187513</t>
  </si>
  <si>
    <t>Urea: Standing Loss</t>
  </si>
  <si>
    <t>30187514</t>
  </si>
  <si>
    <t>Urea: Withdrawal Loss</t>
  </si>
  <si>
    <t>30187515</t>
  </si>
  <si>
    <t>Copper Sulfate: Standing Loss</t>
  </si>
  <si>
    <t>30187516</t>
  </si>
  <si>
    <t>Copper Sulfate: Withdrawal Loss</t>
  </si>
  <si>
    <t>30187517</t>
  </si>
  <si>
    <t>Liquid Ammonia: Standing Loss</t>
  </si>
  <si>
    <t>30187518</t>
  </si>
  <si>
    <t>Liquid Ammonia: Withdrawal Loss</t>
  </si>
  <si>
    <t>30187519</t>
  </si>
  <si>
    <t>Ammonium Bicarbonate: Standing Loss</t>
  </si>
  <si>
    <t>30187520</t>
  </si>
  <si>
    <t>Ammonium Bicarbonate: Withdrawal Loss</t>
  </si>
  <si>
    <t>30187521</t>
  </si>
  <si>
    <t>Hydrazine Hydrate: Standing Loss</t>
  </si>
  <si>
    <t>30187522</t>
  </si>
  <si>
    <t>Hydrazine Hydrate: Withdrawal Loss</t>
  </si>
  <si>
    <t>30187523</t>
  </si>
  <si>
    <t>Anhydrous Hydrazine: Standing Loss</t>
  </si>
  <si>
    <t>30187524</t>
  </si>
  <si>
    <t>Anhydrous Hydrazine: Withdrawal Loss</t>
  </si>
  <si>
    <t>30187525</t>
  </si>
  <si>
    <t>Ammonium Sulfate: Standing Loss</t>
  </si>
  <si>
    <t>30187526</t>
  </si>
  <si>
    <t>Ammonium Sulfate: Withdrawal Loss</t>
  </si>
  <si>
    <t>30187529</t>
  </si>
  <si>
    <t>Fluosilicic Acid: Standing Loss</t>
  </si>
  <si>
    <t>30187530</t>
  </si>
  <si>
    <t>Fluosilicic Acid: Withdrawal Loss</t>
  </si>
  <si>
    <t>30187531</t>
  </si>
  <si>
    <t>Chromic Acid: Standing Loss</t>
  </si>
  <si>
    <t>30187532</t>
  </si>
  <si>
    <t>Chromic Acid: Withdrawal Loss</t>
  </si>
  <si>
    <t>Hauling: Haul Trucks</t>
  </si>
  <si>
    <t>30501040</t>
  </si>
  <si>
    <t>Truck Unloading: End Dump - Coal</t>
  </si>
  <si>
    <t>30501041</t>
  </si>
  <si>
    <t>Truck Unloading: Bottom Dump - Coal</t>
  </si>
  <si>
    <t>30501042</t>
  </si>
  <si>
    <t>Truck Unloading: Bottom Dump - Overburden</t>
  </si>
  <si>
    <t>30501043</t>
  </si>
  <si>
    <t>Open Storage Pile: Coal</t>
  </si>
  <si>
    <t>30501044</t>
  </si>
  <si>
    <t>Train Loading: Coal</t>
  </si>
  <si>
    <t>30501045</t>
  </si>
  <si>
    <t>Bulldozing: Overburden</t>
  </si>
  <si>
    <t>30501046</t>
  </si>
  <si>
    <t>Bulldozing: Coal</t>
  </si>
  <si>
    <t>30501047</t>
  </si>
  <si>
    <t>Grading</t>
  </si>
  <si>
    <t>30501048</t>
  </si>
  <si>
    <t>Overburden Replacement</t>
  </si>
  <si>
    <t>30501049</t>
  </si>
  <si>
    <t>Wind Erosion: Exposed Areas</t>
  </si>
  <si>
    <t>30501050</t>
  </si>
  <si>
    <t>Vehicle Traffic: Light/Medium Vehicles</t>
  </si>
  <si>
    <t>30501051</t>
  </si>
  <si>
    <t>Surface Mining Operations: Open Storage Pile: Spoils</t>
  </si>
  <si>
    <t>30501060</t>
  </si>
  <si>
    <t>Surface Mining Operations: Primary Crusher</t>
  </si>
  <si>
    <t>30501061</t>
  </si>
  <si>
    <t>Surface Mining Operations: Secondary Crusher</t>
  </si>
  <si>
    <t>30501062</t>
  </si>
  <si>
    <t>Surface Mining Operations: Screens</t>
  </si>
  <si>
    <t>30501090</t>
  </si>
  <si>
    <t>30501099</t>
  </si>
  <si>
    <t>30501101</t>
  </si>
  <si>
    <t>Concrete Batching</t>
  </si>
  <si>
    <t>General (Non-fugitive)</t>
  </si>
  <si>
    <t>30501106</t>
  </si>
  <si>
    <t>Transfer: Sand/Aggregate to Elevated Bins</t>
  </si>
  <si>
    <t>30501107</t>
  </si>
  <si>
    <t>Cement Unloading: Storage Bins</t>
  </si>
  <si>
    <t>30501108</t>
  </si>
  <si>
    <t>Weight Hopper Loading of Cement/Sand/Aggregate</t>
  </si>
  <si>
    <t>1,1,1-Trichloroethane (Methyl Chloroform):Conveyorized Vapor Degreaser</t>
  </si>
  <si>
    <t>40100223</t>
  </si>
  <si>
    <t>Perchloroethylene: Conveyorized Vapor Degreasing</t>
  </si>
  <si>
    <t>40100224</t>
  </si>
  <si>
    <t>Forming: Rotary Spun (Wool-type Fiber)</t>
  </si>
  <si>
    <t>30501205</t>
  </si>
  <si>
    <t>Curing Oven: Rotary Spun (Wool-type Fiber)</t>
  </si>
  <si>
    <t>30501206</t>
  </si>
  <si>
    <t>Cooling (Wool-type Fiber)</t>
  </si>
  <si>
    <t>30501207</t>
  </si>
  <si>
    <t>Unit Melter Furnace (Wool-type Fiber)</t>
  </si>
  <si>
    <t>30501208</t>
  </si>
  <si>
    <t>Forming: Flame Attenuation (Wool-type Fiber)</t>
  </si>
  <si>
    <t>30501209</t>
  </si>
  <si>
    <t>Curing: Flame Attenuation (Wool-type Fiber)</t>
  </si>
  <si>
    <t>30501211</t>
  </si>
  <si>
    <t>Methylene Chloride: General Degreasing Units</t>
  </si>
  <si>
    <t>40100255</t>
  </si>
  <si>
    <t>Trichloroethylene: General Degreasing Units</t>
  </si>
  <si>
    <t>40100256</t>
  </si>
  <si>
    <t>Toluene: General Degreasing Units</t>
  </si>
  <si>
    <t>40100257</t>
  </si>
  <si>
    <t>Trichlorotrifluoroethane (Freon): General Degreasing Units</t>
  </si>
  <si>
    <t>40100258</t>
  </si>
  <si>
    <t>Trichlorofluoromethane: General Degreasing Units</t>
  </si>
  <si>
    <t>40100259</t>
  </si>
  <si>
    <t>40100295</t>
  </si>
  <si>
    <t>Other Not Classified: General Degreasing Units</t>
  </si>
  <si>
    <t>40100296</t>
  </si>
  <si>
    <t>40100297</t>
  </si>
  <si>
    <t>Other Not Classified: Open-top Vapor Degreasing</t>
  </si>
  <si>
    <t>40100298</t>
  </si>
  <si>
    <t>Other Not Classified: Conveyorized Vapor Degreasing</t>
  </si>
  <si>
    <t>40100299</t>
  </si>
  <si>
    <t>40100301</t>
  </si>
  <si>
    <t>Cold Solvent Cleaning/Stripping</t>
  </si>
  <si>
    <t>40100302</t>
  </si>
  <si>
    <t>40100303</t>
  </si>
  <si>
    <t>Stoddard (Petroleum Solvent)</t>
  </si>
  <si>
    <t>40100304</t>
  </si>
  <si>
    <t>40100305</t>
  </si>
  <si>
    <t>Petroleum Naphtha (Stoddard)</t>
  </si>
  <si>
    <t>49000102</t>
  </si>
  <si>
    <t>49000103</t>
  </si>
  <si>
    <t>49000104</t>
  </si>
  <si>
    <t>Furfural</t>
  </si>
  <si>
    <t>49000105</t>
  </si>
  <si>
    <t>49000199</t>
  </si>
  <si>
    <t>49000201</t>
  </si>
  <si>
    <t>Waste Solvent Recovery Operations</t>
  </si>
  <si>
    <t>49000202</t>
  </si>
  <si>
    <t>Condenser Vent</t>
  </si>
  <si>
    <t>49000203</t>
  </si>
  <si>
    <t>Incinerator Stack</t>
  </si>
  <si>
    <t>49000204</t>
  </si>
  <si>
    <t>Solvent Spillage</t>
  </si>
  <si>
    <t>49000205</t>
  </si>
  <si>
    <t>Solvent Loading</t>
  </si>
  <si>
    <t>49000206</t>
  </si>
  <si>
    <t>49000207</t>
  </si>
  <si>
    <t>49000208</t>
  </si>
  <si>
    <t>Decanting</t>
  </si>
  <si>
    <t>49000209</t>
  </si>
  <si>
    <t>Salting</t>
  </si>
  <si>
    <t>49000299</t>
  </si>
  <si>
    <t>49000301</t>
  </si>
  <si>
    <t>Rail Car Cleaning</t>
  </si>
  <si>
    <t>49000302</t>
  </si>
  <si>
    <t>49000303</t>
  </si>
  <si>
    <t>o-Dichlorobenzene</t>
  </si>
  <si>
    <t>49000304</t>
  </si>
  <si>
    <t>49000399</t>
  </si>
  <si>
    <t>49000401</t>
  </si>
  <si>
    <t>Tank Truck Cleaning</t>
  </si>
  <si>
    <t>49000402</t>
  </si>
  <si>
    <t>49000403</t>
  </si>
  <si>
    <t>49000404</t>
  </si>
  <si>
    <t>49000405</t>
  </si>
  <si>
    <t>49000499</t>
  </si>
  <si>
    <t>49000501</t>
  </si>
  <si>
    <t>Air Stripping Tower</t>
  </si>
  <si>
    <t>49000502</t>
  </si>
  <si>
    <t>49000503</t>
  </si>
  <si>
    <t>1,1,1-Trichloroethane</t>
  </si>
  <si>
    <t>49000504</t>
  </si>
  <si>
    <t>Chloroform</t>
  </si>
  <si>
    <t>49000599</t>
  </si>
  <si>
    <t>Specify Solvent in Comments</t>
  </si>
  <si>
    <t>49000601</t>
  </si>
  <si>
    <t>Freon Recovery/Recycling Operations</t>
  </si>
  <si>
    <t>CFC-12 Recovery - Auto Air Conditioning</t>
  </si>
  <si>
    <t>49090011</t>
  </si>
  <si>
    <t>49090012</t>
  </si>
  <si>
    <t>49090013</t>
  </si>
  <si>
    <t>49090015</t>
  </si>
  <si>
    <t>Recovered Solvents: Miscellaneous Incinerators</t>
  </si>
  <si>
    <t>49090021</t>
  </si>
  <si>
    <t>49090022</t>
  </si>
  <si>
    <t>49090023</t>
  </si>
  <si>
    <t>49099998</t>
  </si>
  <si>
    <t>Miscellaneous Volatile Organic Compound Evaporation</t>
  </si>
  <si>
    <t>Identify the Process and Solvent in Comments</t>
  </si>
  <si>
    <t>49099999</t>
  </si>
  <si>
    <t>50100101</t>
  </si>
  <si>
    <t>Solid Waste Disposal - Government</t>
  </si>
  <si>
    <t>Municipal Incineration</t>
  </si>
  <si>
    <t>Starved Air: Multiple Chamber</t>
  </si>
  <si>
    <t>50100102</t>
  </si>
  <si>
    <t>Mass Burn: Single Chamber</t>
  </si>
  <si>
    <t>50100103</t>
  </si>
  <si>
    <t>50100104</t>
  </si>
  <si>
    <t>Mass Burn Refractory Wall Combustor</t>
  </si>
  <si>
    <t>50100105</t>
  </si>
  <si>
    <t>Mass Burn Waterwall Combustor</t>
  </si>
  <si>
    <t>50100106</t>
  </si>
  <si>
    <t>Mass Burn Rotary Waterwall Combustor</t>
  </si>
  <si>
    <t>50100107</t>
  </si>
  <si>
    <t>Modular Excess Air Combustor</t>
  </si>
  <si>
    <t>50100108</t>
  </si>
  <si>
    <t>Fluidized Bed: Refuse Derived Fuel</t>
  </si>
  <si>
    <t>50100201</t>
  </si>
  <si>
    <t>Open Burning Dump</t>
  </si>
  <si>
    <t>General Refuse</t>
  </si>
  <si>
    <t>50100202</t>
  </si>
  <si>
    <t>Vegetation Only</t>
  </si>
  <si>
    <t>50100401</t>
  </si>
  <si>
    <t>Landfill Dump</t>
  </si>
  <si>
    <t>Unpaved Road Traffic</t>
  </si>
  <si>
    <t>50100402</t>
  </si>
  <si>
    <t>50100403</t>
  </si>
  <si>
    <t>Area Method</t>
  </si>
  <si>
    <t>50100404</t>
  </si>
  <si>
    <t>Trench Method</t>
  </si>
  <si>
    <t>50100405</t>
  </si>
  <si>
    <t>Ramp Method</t>
  </si>
  <si>
    <t>50100406</t>
  </si>
  <si>
    <t>Gas Collection System: Other</t>
  </si>
  <si>
    <t>50100410</t>
  </si>
  <si>
    <t>Topcoat/Texture Coat Oven</t>
  </si>
  <si>
    <t>40200872</t>
  </si>
  <si>
    <t>EMI/RFI Shielding Coat Oven</t>
  </si>
  <si>
    <t>40200898</t>
  </si>
  <si>
    <t>40200899</t>
  </si>
  <si>
    <t>40200901</t>
  </si>
  <si>
    <t>Thinning Solvents - General</t>
  </si>
  <si>
    <t>40200902</t>
  </si>
  <si>
    <t>40200903</t>
  </si>
  <si>
    <t>Butyl Acetate</t>
  </si>
  <si>
    <t>40200904</t>
  </si>
  <si>
    <t>Butyl Alcohol</t>
  </si>
  <si>
    <t>40200905</t>
  </si>
  <si>
    <t>Carbitol</t>
  </si>
  <si>
    <t>40200906</t>
  </si>
  <si>
    <t>Cellosolve</t>
  </si>
  <si>
    <t>40200907</t>
  </si>
  <si>
    <t>Cellosolve Acetate</t>
  </si>
  <si>
    <t>40200908</t>
  </si>
  <si>
    <t>Dimethyl Formamide</t>
  </si>
  <si>
    <t>40200909</t>
  </si>
  <si>
    <t>Ethyl Acetate</t>
  </si>
  <si>
    <t>40200910</t>
  </si>
  <si>
    <t>Ethyl Alcohol</t>
  </si>
  <si>
    <t>40200911</t>
  </si>
  <si>
    <t>40200912</t>
  </si>
  <si>
    <t>40200913</t>
  </si>
  <si>
    <t>Isopropyl Acetate</t>
  </si>
  <si>
    <t>40200914</t>
  </si>
  <si>
    <t>40200915</t>
  </si>
  <si>
    <t>Lactol Spirits</t>
  </si>
  <si>
    <t>40200916</t>
  </si>
  <si>
    <t>Methyl Acetate</t>
  </si>
  <si>
    <t>40200917</t>
  </si>
  <si>
    <t>Methyl Alcohol</t>
  </si>
  <si>
    <t>40200918</t>
  </si>
  <si>
    <t>40200919</t>
  </si>
  <si>
    <t>40200920</t>
  </si>
  <si>
    <t>Mineral Spirits</t>
  </si>
  <si>
    <t>40200921</t>
  </si>
  <si>
    <t>Naphtha</t>
  </si>
  <si>
    <t>40200922</t>
  </si>
  <si>
    <t>40200923</t>
  </si>
  <si>
    <t>Varsol</t>
  </si>
  <si>
    <t>40200924</t>
  </si>
  <si>
    <t>Xylene</t>
  </si>
  <si>
    <t>40200925</t>
  </si>
  <si>
    <t>Benzene</t>
  </si>
  <si>
    <t>40200926</t>
  </si>
  <si>
    <t>Turpentine</t>
  </si>
  <si>
    <t>40200927</t>
  </si>
  <si>
    <t>Hexylene Glycol</t>
  </si>
  <si>
    <t>40200928</t>
  </si>
  <si>
    <t>40200929</t>
  </si>
  <si>
    <t>40200930</t>
  </si>
  <si>
    <t>40200931</t>
  </si>
  <si>
    <t>40200998</t>
  </si>
  <si>
    <t>40201001</t>
  </si>
  <si>
    <t>Coating Oven Heater</t>
  </si>
  <si>
    <t>40201002</t>
  </si>
  <si>
    <t>40201003</t>
  </si>
  <si>
    <t>40201004</t>
  </si>
  <si>
    <t>40201101</t>
  </si>
  <si>
    <t>Fabric Coating/Printing</t>
  </si>
  <si>
    <t>Coating Operation (Also See Specific Coating Method Codes 4-02-04X)</t>
  </si>
  <si>
    <t>40201103</t>
  </si>
  <si>
    <t>Coating Mixing (Also See Specific Coating Method Codes 4-02-04X)</t>
  </si>
  <si>
    <t>40201104</t>
  </si>
  <si>
    <t>Coating Storage (Also See Specific Coating Method Codes 4-02-04X)</t>
  </si>
  <si>
    <t>40201105</t>
  </si>
  <si>
    <t>30501623</t>
  </si>
  <si>
    <t>Calcining: Gas-fired Parallel Flow Regenerative Kiln</t>
  </si>
  <si>
    <t>30501624</t>
  </si>
  <si>
    <t>Unloading (Receiving) from Barges - Marine Leg</t>
  </si>
  <si>
    <t>30200560</t>
  </si>
  <si>
    <t>Loading (Shipping) into Trucks (unspecified type)</t>
  </si>
  <si>
    <t>SCC8 - "Unloading" was error</t>
  </si>
  <si>
    <t>30200561</t>
  </si>
  <si>
    <t>Loading (Shipping) into Straight Trucks</t>
  </si>
  <si>
    <t>30200562</t>
  </si>
  <si>
    <t>Loading (Shipping) into Hopper Trucks</t>
  </si>
  <si>
    <t>30200563</t>
  </si>
  <si>
    <t>10200403</t>
  </si>
  <si>
    <t>&lt; 10 Million Btu/hr **</t>
  </si>
  <si>
    <t>10200404</t>
  </si>
  <si>
    <t>Grade 5 Oil</t>
  </si>
  <si>
    <t>10200405</t>
  </si>
  <si>
    <t>10200501</t>
  </si>
  <si>
    <t>10200502</t>
  </si>
  <si>
    <t>10200503</t>
  </si>
  <si>
    <t>10200504</t>
  </si>
  <si>
    <t>Grade 4 Oil</t>
  </si>
  <si>
    <t>10200505</t>
  </si>
  <si>
    <t>10200601</t>
  </si>
  <si>
    <t>&gt; 100 Million Btu/hr</t>
  </si>
  <si>
    <t>10200602</t>
  </si>
  <si>
    <t>10-100 Million Btu/hr</t>
  </si>
  <si>
    <t>10200603</t>
  </si>
  <si>
    <t>&lt; 10 Million Btu/hr</t>
  </si>
  <si>
    <t>10200604</t>
  </si>
  <si>
    <t>10200701</t>
  </si>
  <si>
    <t>10200704</t>
  </si>
  <si>
    <t>10200707</t>
  </si>
  <si>
    <t>10200710</t>
  </si>
  <si>
    <t>10200711</t>
  </si>
  <si>
    <t>10200799</t>
  </si>
  <si>
    <t>Other: Specify in Comments</t>
  </si>
  <si>
    <t>10200802</t>
  </si>
  <si>
    <t>10200804</t>
  </si>
  <si>
    <t>10200901</t>
  </si>
  <si>
    <t>SCC8 - dropped &gt;50K lb Steam</t>
  </si>
  <si>
    <t>10200902</t>
  </si>
  <si>
    <t>Wood/Bark-fired Boiler</t>
  </si>
  <si>
    <t>10200903</t>
  </si>
  <si>
    <t>SCC8 -add Wet Wood,drop &lt;50K stm</t>
  </si>
  <si>
    <t>10200904</t>
  </si>
  <si>
    <t>Bark-fired Boiler (&lt; 50,000 Lb Steam) **</t>
  </si>
  <si>
    <t>10200905</t>
  </si>
  <si>
    <t>Wood/Bark-fired Boiler (&lt; 50,000 Lb Steam) **</t>
  </si>
  <si>
    <t>10200906</t>
  </si>
  <si>
    <t>Wood-fired Boiler (&lt; 50,000 Lb Steam) **</t>
  </si>
  <si>
    <t>10200907</t>
  </si>
  <si>
    <t>Wood Cogeneration</t>
  </si>
  <si>
    <t>10200908</t>
  </si>
  <si>
    <t>10200910</t>
  </si>
  <si>
    <t>Rotary Dryer</t>
  </si>
  <si>
    <t>30501907</t>
  </si>
  <si>
    <t>Ball Mill</t>
  </si>
  <si>
    <t>30501908</t>
  </si>
  <si>
    <t>Mineral Products Benification</t>
  </si>
  <si>
    <t>Loading (Shipping) into Railcars</t>
  </si>
  <si>
    <t>30200564</t>
  </si>
  <si>
    <t>Loading (Shipping) into Barges</t>
  </si>
  <si>
    <t>30200565</t>
  </si>
  <si>
    <t>Loading (Shipping) into Ships</t>
  </si>
  <si>
    <t>30200601</t>
  </si>
  <si>
    <t>Feed and Grain Country Elevators</t>
  </si>
  <si>
    <t>30200602</t>
  </si>
  <si>
    <t>30200603</t>
  </si>
  <si>
    <t>30200604</t>
  </si>
  <si>
    <t>30200605</t>
  </si>
  <si>
    <t>30200606</t>
  </si>
  <si>
    <t>30200607</t>
  </si>
  <si>
    <t>30200608</t>
  </si>
  <si>
    <t>30200609</t>
  </si>
  <si>
    <t>30200610</t>
  </si>
  <si>
    <t>30200611</t>
  </si>
  <si>
    <t>30200699</t>
  </si>
  <si>
    <t>30200701</t>
  </si>
  <si>
    <t>Grain Millings</t>
  </si>
  <si>
    <t>General **</t>
  </si>
  <si>
    <t>30200702</t>
  </si>
  <si>
    <t>30200703</t>
  </si>
  <si>
    <t>Barley Cleaning</t>
  </si>
  <si>
    <t>30200704</t>
  </si>
  <si>
    <t>Milo Cleaning</t>
  </si>
  <si>
    <t>30200705</t>
  </si>
  <si>
    <t>Barley Flour Mill</t>
  </si>
  <si>
    <t>30200706</t>
  </si>
  <si>
    <t>Barley: Receiving</t>
  </si>
  <si>
    <t>30200707</t>
  </si>
  <si>
    <t>Barley: Bulk Loading</t>
  </si>
  <si>
    <t>30200708</t>
  </si>
  <si>
    <t>Barley Malting: Grain Receiving</t>
  </si>
  <si>
    <t>30200709</t>
  </si>
  <si>
    <t>Barley Malting: Gas-fired Malt Kiln</t>
  </si>
  <si>
    <t>30200710</t>
  </si>
  <si>
    <t>Milo: Receiving</t>
  </si>
  <si>
    <t>30200711</t>
  </si>
  <si>
    <t>Durum Milling: Grain Receiving</t>
  </si>
  <si>
    <t>30200712</t>
  </si>
  <si>
    <t>Durum Milling: Precleaning/Handling</t>
  </si>
  <si>
    <t>30200713</t>
  </si>
  <si>
    <t>Durum Milling: Cleaning House</t>
  </si>
  <si>
    <t>30200714</t>
  </si>
  <si>
    <t>Durum Milling: Millhouse</t>
  </si>
  <si>
    <t>30200721</t>
  </si>
  <si>
    <t>Rye: Grain Receiving</t>
  </si>
  <si>
    <t>30200722</t>
  </si>
  <si>
    <t>Rye: Precleaning/Handling</t>
  </si>
  <si>
    <t>30200723</t>
  </si>
  <si>
    <t>Rye: Cleaning House</t>
  </si>
  <si>
    <t>30200724</t>
  </si>
  <si>
    <t>Rye: Millhouse</t>
  </si>
  <si>
    <t>30200730</t>
  </si>
  <si>
    <t>30200731</t>
  </si>
  <si>
    <t>Wheat: Grain Receiving</t>
  </si>
  <si>
    <t>30200732</t>
  </si>
  <si>
    <t>Wheat: Precleaning/Handling</t>
  </si>
  <si>
    <t>30200733</t>
  </si>
  <si>
    <t>Wheat: Cleaning House</t>
  </si>
  <si>
    <t>30200734</t>
  </si>
  <si>
    <t>Wheat: Millhouse</t>
  </si>
  <si>
    <t>30200740</t>
  </si>
  <si>
    <t>Dry Corn Milling: Silo Storage</t>
  </si>
  <si>
    <t>30200741</t>
  </si>
  <si>
    <t>Dry Corn Milling: Grain Receiving</t>
  </si>
  <si>
    <t>30200742</t>
  </si>
  <si>
    <t>Dry Corn Milling: Grain Drying</t>
  </si>
  <si>
    <t>30200743</t>
  </si>
  <si>
    <t>Dry Corn Milling: Precleaning/Handling</t>
  </si>
  <si>
    <t>30200744</t>
  </si>
  <si>
    <t>Dry Corn Milling: Cleaning House</t>
  </si>
  <si>
    <t>30200745</t>
  </si>
  <si>
    <t>Cooler ** (See 3-05-027-30 for Industrial Sand Coolers)</t>
  </si>
  <si>
    <t>30502510</t>
  </si>
  <si>
    <t>30502511</t>
  </si>
  <si>
    <t>30502512</t>
  </si>
  <si>
    <t>30502513</t>
  </si>
  <si>
    <t>Excavating</t>
  </si>
  <si>
    <t>30502514</t>
  </si>
  <si>
    <t>40201705</t>
  </si>
  <si>
    <t>40201706</t>
  </si>
  <si>
    <t>40201721</t>
  </si>
  <si>
    <t>Two Piece Exterior Base Coating</t>
  </si>
  <si>
    <t>40201722</t>
  </si>
  <si>
    <t>Interior Spray Coating</t>
  </si>
  <si>
    <t>40201723</t>
  </si>
  <si>
    <t>Sheet Base Coating (Interior)</t>
  </si>
  <si>
    <t>40201724</t>
  </si>
  <si>
    <t>Sheet Base Coating (Exterior)</t>
  </si>
  <si>
    <t>40201725</t>
  </si>
  <si>
    <t>Side Seam Spray Coating</t>
  </si>
  <si>
    <t>40201726</t>
  </si>
  <si>
    <t>End Sealing Compound (Also See 4-02-017-36 &amp; -37)</t>
  </si>
  <si>
    <t>40201727</t>
  </si>
  <si>
    <t>40201728</t>
  </si>
  <si>
    <t>Over Varnish</t>
  </si>
  <si>
    <t>40201729</t>
  </si>
  <si>
    <t>Exterior End Coating</t>
  </si>
  <si>
    <t>40201731</t>
  </si>
  <si>
    <t>Three-piece Can Sheet Base Coating</t>
  </si>
  <si>
    <t>40201732</t>
  </si>
  <si>
    <t>Three-piece Can Sheet Lithographic Coating Line</t>
  </si>
  <si>
    <t>40201733</t>
  </si>
  <si>
    <t>Three-piece Can-side Seam Spray Coating</t>
  </si>
  <si>
    <t>40201734</t>
  </si>
  <si>
    <t>Three-piece Can Interior Body Spray Coat</t>
  </si>
  <si>
    <t>40201735</t>
  </si>
  <si>
    <t>Two-piece Can Coating Line</t>
  </si>
  <si>
    <t>40201736</t>
  </si>
  <si>
    <t>Two-piece Can End Sealing Compound</t>
  </si>
  <si>
    <t>40201737</t>
  </si>
  <si>
    <t>Three Piece Can End Sealing Compound</t>
  </si>
  <si>
    <t>40201738</t>
  </si>
  <si>
    <t>Two Piece Can Lithographic Coating Line</t>
  </si>
  <si>
    <t>40201739</t>
  </si>
  <si>
    <t>Three Piece Can Coating Line (All Coating Solvent Emission Points)</t>
  </si>
  <si>
    <t>40201799</t>
  </si>
  <si>
    <t>40201801</t>
  </si>
  <si>
    <t>Metal Coil Coating</t>
  </si>
  <si>
    <t>Prime Coating Application</t>
  </si>
  <si>
    <t>40201802</t>
  </si>
  <si>
    <t>40201803</t>
  </si>
  <si>
    <t>40201804</t>
  </si>
  <si>
    <t>40201805</t>
  </si>
  <si>
    <t>40201806</t>
  </si>
  <si>
    <t>Finish Coating</t>
  </si>
  <si>
    <t>40201807</t>
  </si>
  <si>
    <t>40201899</t>
  </si>
  <si>
    <t>40201901</t>
  </si>
  <si>
    <t>Wood Furniture Surface Coating</t>
  </si>
  <si>
    <t>40201903</t>
  </si>
  <si>
    <t>40201904</t>
  </si>
  <si>
    <t>40201999</t>
  </si>
  <si>
    <t>40202001</t>
  </si>
  <si>
    <t>Metal Furniture Operations</t>
  </si>
  <si>
    <t>40202002</t>
  </si>
  <si>
    <t>40202003</t>
  </si>
  <si>
    <t>40202004</t>
  </si>
  <si>
    <t>40202005</t>
  </si>
  <si>
    <t>40202010</t>
  </si>
  <si>
    <t>Polymerized Vinylidene Chloride Production-Emulsion, Dried Resin Prod.</t>
  </si>
  <si>
    <t>Emulsion Polymerization: Dried Resin</t>
  </si>
  <si>
    <t>64610110</t>
  </si>
  <si>
    <t>64610111</t>
  </si>
  <si>
    <t>64610112</t>
  </si>
  <si>
    <t>64610120</t>
  </si>
  <si>
    <t>64610121</t>
  </si>
  <si>
    <t>64610122</t>
  </si>
  <si>
    <t>64610130</t>
  </si>
  <si>
    <t>64610131</t>
  </si>
  <si>
    <t>64610132</t>
  </si>
  <si>
    <t>64610140</t>
  </si>
  <si>
    <t>64610141</t>
  </si>
  <si>
    <t>64610142</t>
  </si>
  <si>
    <t>Product Finishing: Dewatering and Centrifuge</t>
  </si>
  <si>
    <t>64610143</t>
  </si>
  <si>
    <t>Product Finishing: Dryer</t>
  </si>
  <si>
    <t>64610150</t>
  </si>
  <si>
    <t>64610201</t>
  </si>
  <si>
    <t>Polymerized Vinylidene Chloride Production - Suspension</t>
  </si>
  <si>
    <t>Polymerized Vinylidene Chloride Production: Suspension Polymerization</t>
  </si>
  <si>
    <t>64610210</t>
  </si>
  <si>
    <t>64610211</t>
  </si>
  <si>
    <t>64610212</t>
  </si>
  <si>
    <t>64610220</t>
  </si>
  <si>
    <t>64610221</t>
  </si>
  <si>
    <t>64610222</t>
  </si>
  <si>
    <t>64610230</t>
  </si>
  <si>
    <t>64610231</t>
  </si>
  <si>
    <t>64610232</t>
  </si>
  <si>
    <t>64610240</t>
  </si>
  <si>
    <t>64610241</t>
  </si>
  <si>
    <t>64610242</t>
  </si>
  <si>
    <t>64610250</t>
  </si>
  <si>
    <t>64610301</t>
  </si>
  <si>
    <t>Polymerized Vinylidene Chloride Production - Solution, Batch Process</t>
  </si>
  <si>
    <t>Solution Polymerization: Batch Process</t>
  </si>
  <si>
    <t>64610310</t>
  </si>
  <si>
    <t>40202038</t>
  </si>
  <si>
    <t>Single Coat Application: Flow Coat</t>
  </si>
  <si>
    <t>40202039</t>
  </si>
  <si>
    <t>Single Coat Application: Flashoff</t>
  </si>
  <si>
    <t>40202099</t>
  </si>
  <si>
    <t>40202101</t>
  </si>
  <si>
    <t>Flatwood Products</t>
  </si>
  <si>
    <t>Base Coat</t>
  </si>
  <si>
    <t>40202103</t>
  </si>
  <si>
    <t>40202104</t>
  </si>
  <si>
    <t>40202105</t>
  </si>
  <si>
    <t>40202106</t>
  </si>
  <si>
    <t>Topcoat</t>
  </si>
  <si>
    <t>40202107</t>
  </si>
  <si>
    <t>Filler</t>
  </si>
  <si>
    <t>40202108</t>
  </si>
  <si>
    <t>Sealer</t>
  </si>
  <si>
    <t>40202109</t>
  </si>
  <si>
    <t>Inks</t>
  </si>
  <si>
    <t>40202110</t>
  </si>
  <si>
    <t>Grove Coat Application</t>
  </si>
  <si>
    <t>40202111</t>
  </si>
  <si>
    <t>Stain Application</t>
  </si>
  <si>
    <t>40202117</t>
  </si>
  <si>
    <t>Filler Sander</t>
  </si>
  <si>
    <t>40202118</t>
  </si>
  <si>
    <t>Sealer Sander</t>
  </si>
  <si>
    <t>40202131</t>
  </si>
  <si>
    <t>Water-borne Coating</t>
  </si>
  <si>
    <t>40202132</t>
  </si>
  <si>
    <t>Solvent-borne Coating</t>
  </si>
  <si>
    <t>40202133</t>
  </si>
  <si>
    <t>Ultraviolet Coating</t>
  </si>
  <si>
    <t>40202140</t>
  </si>
  <si>
    <t>Surface Preparation (Includes Tempering, Sanding, Brushing, Grove Cut)</t>
  </si>
  <si>
    <t>40202199</t>
  </si>
  <si>
    <t>40202201</t>
  </si>
  <si>
    <t>Plastic Parts</t>
  </si>
  <si>
    <t>40202202</t>
  </si>
  <si>
    <t>40202203</t>
  </si>
  <si>
    <t>40202204</t>
  </si>
  <si>
    <t>40202205</t>
  </si>
  <si>
    <t>40202206</t>
  </si>
  <si>
    <t>Business: Baseline Coating Mix</t>
  </si>
  <si>
    <t>40202207</t>
  </si>
  <si>
    <t>Excavation: Scrapers</t>
  </si>
  <si>
    <t>50410010</t>
  </si>
  <si>
    <t>50410020</t>
  </si>
  <si>
    <t>Dumping</t>
  </si>
  <si>
    <t>50410021</t>
  </si>
  <si>
    <t>Dumping: Machinery into Truck</t>
  </si>
  <si>
    <t>50410022</t>
  </si>
  <si>
    <t>Dumping: Trucks onto Storage Piles</t>
  </si>
  <si>
    <t>50410030</t>
  </si>
  <si>
    <t>50410040</t>
  </si>
  <si>
    <t>50410101</t>
  </si>
  <si>
    <t>Stabilization/Solidification</t>
  </si>
  <si>
    <t>50410110</t>
  </si>
  <si>
    <t>50410111</t>
  </si>
  <si>
    <t>Mixing: Bins, Loading</t>
  </si>
  <si>
    <t>50410112</t>
  </si>
  <si>
    <t>Mixing: Bins, Unloading</t>
  </si>
  <si>
    <t>50410120</t>
  </si>
  <si>
    <t>Process</t>
  </si>
  <si>
    <t>50410121</t>
  </si>
  <si>
    <t>Nonreactive</t>
  </si>
  <si>
    <t>50410122</t>
  </si>
  <si>
    <t>Inorganic</t>
  </si>
  <si>
    <t>Business: Water-borne EMI/RFI Shielding Coating</t>
  </si>
  <si>
    <t>40202215</t>
  </si>
  <si>
    <t>Business: Zinc Arc Spray</t>
  </si>
  <si>
    <t>40202220</t>
  </si>
  <si>
    <t>40202229</t>
  </si>
  <si>
    <t>40202230</t>
  </si>
  <si>
    <t>Business: Medium Solids Solvent-borne Coating</t>
  </si>
  <si>
    <t>40202209</t>
  </si>
  <si>
    <t>Business: High Solids Coating (25% Efficiency)</t>
  </si>
  <si>
    <t>40202210</t>
  </si>
  <si>
    <t>Business: High Solids Solvent-borne Coating (40% Efficiency)</t>
  </si>
  <si>
    <t>40202211</t>
  </si>
  <si>
    <t>Business: Water-borne Coating</t>
  </si>
  <si>
    <t>40202212</t>
  </si>
  <si>
    <t>Business: Low Solids Solvent-borne EMI/RFI Shielding Coating</t>
  </si>
  <si>
    <t>40202213</t>
  </si>
  <si>
    <t>Business: Higher Solids Solvent-borne EMI/RFI Shielding Coating</t>
  </si>
  <si>
    <t>40202214</t>
  </si>
  <si>
    <t>30504036</t>
  </si>
  <si>
    <t>30504099</t>
  </si>
  <si>
    <t>30504101</t>
  </si>
  <si>
    <t>Clay processing: Kaolin</t>
  </si>
  <si>
    <t>Mining</t>
  </si>
  <si>
    <t>30504102</t>
  </si>
  <si>
    <t>Raw material storage</t>
  </si>
  <si>
    <t>30504103</t>
  </si>
  <si>
    <t>Raw material transfer</t>
  </si>
  <si>
    <t>30504115</t>
  </si>
  <si>
    <t>Raw material crushing, NEC</t>
  </si>
  <si>
    <t>30504119</t>
  </si>
  <si>
    <t>Raw material grinding, NEC</t>
  </si>
  <si>
    <t>30504129</t>
  </si>
  <si>
    <t>Screening, NEC</t>
  </si>
  <si>
    <t>30504130</t>
  </si>
  <si>
    <t>Drying, rotary dryer</t>
  </si>
  <si>
    <t>30504131</t>
  </si>
  <si>
    <t>Drying, spray dryer</t>
  </si>
  <si>
    <t>30504132</t>
  </si>
  <si>
    <t>Drying, apron dryer</t>
  </si>
  <si>
    <t>30504133</t>
  </si>
  <si>
    <t>Drying, vibrating grate dryer</t>
  </si>
  <si>
    <t>30504139</t>
  </si>
  <si>
    <t>Drying, dryer NEC</t>
  </si>
  <si>
    <t>30504140</t>
  </si>
  <si>
    <t>Calcining, rotary calciner</t>
  </si>
  <si>
    <t>30504141</t>
  </si>
  <si>
    <t>Calcining, multiple hearth furnace</t>
  </si>
  <si>
    <t>30504142</t>
  </si>
  <si>
    <t>Calcining, flash calciner</t>
  </si>
  <si>
    <t>30504149</t>
  </si>
  <si>
    <t>Calcining, calciner NEC</t>
  </si>
  <si>
    <t>30504150</t>
  </si>
  <si>
    <t>Product grinding</t>
  </si>
  <si>
    <t>30504151</t>
  </si>
  <si>
    <t>Product screening/classification</t>
  </si>
  <si>
    <t>30504160</t>
  </si>
  <si>
    <t>Bleaching</t>
  </si>
  <si>
    <t>30504170</t>
  </si>
  <si>
    <t>Product transfer</t>
  </si>
  <si>
    <t>30504171</t>
  </si>
  <si>
    <t>Product storage</t>
  </si>
  <si>
    <t>30504172</t>
  </si>
  <si>
    <t>Product packaging</t>
  </si>
  <si>
    <t>30504201</t>
  </si>
  <si>
    <t>Clay processing: Ball clay</t>
  </si>
  <si>
    <t>30504202</t>
  </si>
  <si>
    <t>30504203</t>
  </si>
  <si>
    <t>30504215</t>
  </si>
  <si>
    <t>30504219</t>
  </si>
  <si>
    <t>30504230</t>
  </si>
  <si>
    <t>30504231</t>
  </si>
  <si>
    <t>30504232</t>
  </si>
  <si>
    <t>30504233</t>
  </si>
  <si>
    <t>30504239</t>
  </si>
  <si>
    <t>30504250</t>
  </si>
  <si>
    <t>30504270</t>
  </si>
  <si>
    <t>30504271</t>
  </si>
  <si>
    <t>30504272</t>
  </si>
  <si>
    <t>30504301</t>
  </si>
  <si>
    <t>Clay processing: Fire clay</t>
  </si>
  <si>
    <t>30504302</t>
  </si>
  <si>
    <t>30504303</t>
  </si>
  <si>
    <t>30504315</t>
  </si>
  <si>
    <t>30504319</t>
  </si>
  <si>
    <t>30504329</t>
  </si>
  <si>
    <t>30504330</t>
  </si>
  <si>
    <t>30504331</t>
  </si>
  <si>
    <t>30504332</t>
  </si>
  <si>
    <t>30504333</t>
  </si>
  <si>
    <t>30504339</t>
  </si>
  <si>
    <t>30504340</t>
  </si>
  <si>
    <t>30504341</t>
  </si>
  <si>
    <t>30504342</t>
  </si>
  <si>
    <t>30504349</t>
  </si>
  <si>
    <t>30504350</t>
  </si>
  <si>
    <t>30504351</t>
  </si>
  <si>
    <t>30504370</t>
  </si>
  <si>
    <t>30504371</t>
  </si>
  <si>
    <t>30504372</t>
  </si>
  <si>
    <t>30504401</t>
  </si>
  <si>
    <t>Clay processing: Bentonite</t>
  </si>
  <si>
    <t>30504402</t>
  </si>
  <si>
    <t>30504403</t>
  </si>
  <si>
    <t>30504415</t>
  </si>
  <si>
    <t>30504419</t>
  </si>
  <si>
    <t>30504430</t>
  </si>
  <si>
    <t>30504431</t>
  </si>
  <si>
    <t>30504432</t>
  </si>
  <si>
    <t>30504433</t>
  </si>
  <si>
    <t>30504439</t>
  </si>
  <si>
    <t>30504450</t>
  </si>
  <si>
    <t>30504451</t>
  </si>
  <si>
    <t>30504470</t>
  </si>
  <si>
    <t>30504471</t>
  </si>
  <si>
    <t>30504472</t>
  </si>
  <si>
    <t>30504501</t>
  </si>
  <si>
    <t>Clay processing: Fuller's earth</t>
  </si>
  <si>
    <t>30504502</t>
  </si>
  <si>
    <t>30504503</t>
  </si>
  <si>
    <t>30504515</t>
  </si>
  <si>
    <t>30504519</t>
  </si>
  <si>
    <t>30504530</t>
  </si>
  <si>
    <t>30504531</t>
  </si>
  <si>
    <t>30504532</t>
  </si>
  <si>
    <t>30504533</t>
  </si>
  <si>
    <t>30504539</t>
  </si>
  <si>
    <t>30504550</t>
  </si>
  <si>
    <t>30504551</t>
  </si>
  <si>
    <t>30504570</t>
  </si>
  <si>
    <t>30504571</t>
  </si>
  <si>
    <t>30504572</t>
  </si>
  <si>
    <t>30504601</t>
  </si>
  <si>
    <t>Clay processing: Common clay and shale, NEC</t>
  </si>
  <si>
    <t>30504602</t>
  </si>
  <si>
    <t>30504603</t>
  </si>
  <si>
    <t>30504615</t>
  </si>
  <si>
    <t>30504619</t>
  </si>
  <si>
    <t>30504629</t>
  </si>
  <si>
    <t>30504630</t>
  </si>
  <si>
    <t>30504631</t>
  </si>
  <si>
    <t>30504632</t>
  </si>
  <si>
    <t>30504633</t>
  </si>
  <si>
    <t>30504639</t>
  </si>
  <si>
    <t>30504670</t>
  </si>
  <si>
    <t>30504671</t>
  </si>
  <si>
    <t>30504672</t>
  </si>
  <si>
    <t>30505001</t>
  </si>
  <si>
    <t>Asphalt Processing (Blowing)</t>
  </si>
  <si>
    <t>30505005</t>
  </si>
  <si>
    <t>Asphalt Storage (Prior to Blowing)</t>
  </si>
  <si>
    <t>30505010</t>
  </si>
  <si>
    <t>Asphalt Blowing Still</t>
  </si>
  <si>
    <t>30505020</t>
  </si>
  <si>
    <t>30505021</t>
  </si>
  <si>
    <t>30505022</t>
  </si>
  <si>
    <t>30505023</t>
  </si>
  <si>
    <t>Asphalt Heater: LP Gas</t>
  </si>
  <si>
    <t>30508906</t>
  </si>
  <si>
    <t>Talc Processing</t>
  </si>
  <si>
    <t>Storage of Raw Mined Talc Before Processing</t>
  </si>
  <si>
    <t>30508908</t>
  </si>
  <si>
    <t>Conveyor Transfer of Raw Talc to Primary Crusher</t>
  </si>
  <si>
    <t>30508909</t>
  </si>
  <si>
    <t>Natural Gas Fired Crude Ore Dryer</t>
  </si>
  <si>
    <t>30508910</t>
  </si>
  <si>
    <t>Fuel Oil Fired Crude Ore Dryer</t>
  </si>
  <si>
    <t>30508911</t>
  </si>
  <si>
    <t>Primary crusher</t>
  </si>
  <si>
    <t>30508912</t>
  </si>
  <si>
    <t>Crushed Talc Railcar Loading</t>
  </si>
  <si>
    <t>30508914</t>
  </si>
  <si>
    <t>Crushed Talc Storage Bin Loading</t>
  </si>
  <si>
    <t>30508917</t>
  </si>
  <si>
    <t>Screening Oversize Ore to Return to Primary Crusher</t>
  </si>
  <si>
    <t>30508921</t>
  </si>
  <si>
    <t>Clarification (Phosphatation)</t>
  </si>
  <si>
    <t>30201521</t>
  </si>
  <si>
    <t>Clarification (Carbonation)</t>
  </si>
  <si>
    <t>30201525</t>
  </si>
  <si>
    <t>Adsorbent Regeneration</t>
  </si>
  <si>
    <t>30201526</t>
  </si>
  <si>
    <t>Adsorbent Conveyor Transfer</t>
  </si>
  <si>
    <t>30201530</t>
  </si>
  <si>
    <t>30201532</t>
  </si>
  <si>
    <t>30201535</t>
  </si>
  <si>
    <t>Sugar Dryer</t>
  </si>
  <si>
    <t>30201536</t>
  </si>
  <si>
    <t>Sugar Cooler</t>
  </si>
  <si>
    <t>30201537</t>
  </si>
  <si>
    <t>40204670</t>
  </si>
  <si>
    <t>Anaerobic Biodegradation: Upflow Anaerobic Sludge Blankets</t>
  </si>
  <si>
    <t>50410740</t>
  </si>
  <si>
    <t>Surface Bioremediation</t>
  </si>
  <si>
    <t>50410760</t>
  </si>
  <si>
    <t>Bioreactors</t>
  </si>
  <si>
    <t>50410761</t>
  </si>
  <si>
    <t>Bioreactors: Activated Sludge</t>
  </si>
  <si>
    <t>50410762</t>
  </si>
  <si>
    <t>Bioreactors: Fixed Film</t>
  </si>
  <si>
    <t>50410763</t>
  </si>
  <si>
    <t>Bioreactors: Sequencing Batch</t>
  </si>
  <si>
    <t>50410764</t>
  </si>
  <si>
    <t>Bioreactors: Fluidized Bed</t>
  </si>
  <si>
    <t>50410765</t>
  </si>
  <si>
    <t>Bioreactors: Soil Slurry</t>
  </si>
  <si>
    <t>50410766</t>
  </si>
  <si>
    <t>Bioreactors: Trickling Filter</t>
  </si>
  <si>
    <t>50410780</t>
  </si>
  <si>
    <t>In Situ Bioremediation</t>
  </si>
  <si>
    <t>50480001</t>
  </si>
  <si>
    <t>50482001</t>
  </si>
  <si>
    <t>50482002</t>
  </si>
  <si>
    <t>50482599</t>
  </si>
  <si>
    <t>50490004</t>
  </si>
  <si>
    <t>General Processes Incinerators: Process Gas</t>
  </si>
  <si>
    <t>62540001</t>
  </si>
  <si>
    <t>MACT Source Categories</t>
  </si>
  <si>
    <t>Food and Agricultural Processes</t>
  </si>
  <si>
    <t>Cellulose Food Casing Manufacture</t>
  </si>
  <si>
    <t>Cellulose Food Casing</t>
  </si>
  <si>
    <t>62540010</t>
  </si>
  <si>
    <t>Cellulose Xanthate Formation: Barattees</t>
  </si>
  <si>
    <t>62540020</t>
  </si>
  <si>
    <t>Viscose Processing</t>
  </si>
  <si>
    <t>62540021</t>
  </si>
  <si>
    <t>Viscose Processing: Viscose Holding Tanks</t>
  </si>
  <si>
    <t>62540022</t>
  </si>
  <si>
    <t>Viscose Processing: Extrusion and Coagulation</t>
  </si>
  <si>
    <t>62540023</t>
  </si>
  <si>
    <t>Viscose Processing: Regeneration</t>
  </si>
  <si>
    <t>62540024</t>
  </si>
  <si>
    <t>Viscose Processing: Water Washing</t>
  </si>
  <si>
    <t>62540025</t>
  </si>
  <si>
    <t>Drying and Humidification</t>
  </si>
  <si>
    <t>62540030</t>
  </si>
  <si>
    <t>MP Operation</t>
  </si>
  <si>
    <t>62540040</t>
  </si>
  <si>
    <t>Acid Bath System And Evaporators</t>
  </si>
  <si>
    <t>62540041</t>
  </si>
  <si>
    <t>(NH4)2 SO4 Acid Bath System and Evaporator</t>
  </si>
  <si>
    <t>62540042</t>
  </si>
  <si>
    <t>Na2SO4 Acid Bath System and Evaporator</t>
  </si>
  <si>
    <t>62540050</t>
  </si>
  <si>
    <t>End Product Storage: Cellulose Casing</t>
  </si>
  <si>
    <t>62580001</t>
  </si>
  <si>
    <t>62582001</t>
  </si>
  <si>
    <t>62582002</t>
  </si>
  <si>
    <t>62582501</t>
  </si>
  <si>
    <t>Viscose Filtering</t>
  </si>
  <si>
    <t>62582502</t>
  </si>
  <si>
    <t>Water Washing</t>
  </si>
  <si>
    <t>62582503</t>
  </si>
  <si>
    <t>Acid Bath Evaporator</t>
  </si>
  <si>
    <t>62582599</t>
  </si>
  <si>
    <t>63111001</t>
  </si>
  <si>
    <t>Agricultural Chemicals Production</t>
  </si>
  <si>
    <t>2,4-D Salts and Esters Production</t>
  </si>
  <si>
    <t>63111010</t>
  </si>
  <si>
    <t>Process Vents: 2,4-D Salts and Esters Production</t>
  </si>
  <si>
    <t>63111011</t>
  </si>
  <si>
    <t>Process Vents, Chlorophenol Unit: Chlorination Reactor</t>
  </si>
  <si>
    <t>63111012</t>
  </si>
  <si>
    <t>Process Vents, Chlorophenol Unit: Distillation</t>
  </si>
  <si>
    <t>63111020</t>
  </si>
  <si>
    <t>Process Vents, Chloroacetic Acid Plant</t>
  </si>
  <si>
    <t>63111021</t>
  </si>
  <si>
    <t>Process Vents, Chloroacetic Acid Plant: Neutralizer</t>
  </si>
  <si>
    <t>63111030</t>
  </si>
  <si>
    <t>Process Vents, Chlorine Plant</t>
  </si>
  <si>
    <t>63111040</t>
  </si>
  <si>
    <t>Process Vents, 2,4-D: Neutralizer (Chlorine and Phenoxyacetic Acid)</t>
  </si>
  <si>
    <t>63111041</t>
  </si>
  <si>
    <t>Process Vents, 2,4-D: Condensation Reactor</t>
  </si>
  <si>
    <t>63111042</t>
  </si>
  <si>
    <t>Process Vents: 2,4-D Recovery</t>
  </si>
  <si>
    <t>63111043</t>
  </si>
  <si>
    <t>Process Vents, 2,4-D Recovery: Vessel</t>
  </si>
  <si>
    <t>63111044</t>
  </si>
  <si>
    <t>Process Vents, 2,4-D Recovery: Filtration</t>
  </si>
  <si>
    <t>63111045</t>
  </si>
  <si>
    <t>Process Vents, 2,4-D: Dryer (For Wet 2,4-D)</t>
  </si>
  <si>
    <t>63111050</t>
  </si>
  <si>
    <t>Process Vents: 2,4-D Product Storage</t>
  </si>
  <si>
    <t>63111070</t>
  </si>
  <si>
    <t>Waste Products</t>
  </si>
  <si>
    <t>63111071</t>
  </si>
  <si>
    <t>Waste Products: Filter Cakes</t>
  </si>
  <si>
    <t>63111072</t>
  </si>
  <si>
    <t>Waste Products: Still Bottoms</t>
  </si>
  <si>
    <t>63125001</t>
  </si>
  <si>
    <t>Captan Production</t>
  </si>
  <si>
    <t>63125010</t>
  </si>
  <si>
    <t>Process Vents: Captan Unit</t>
  </si>
  <si>
    <t>63125011</t>
  </si>
  <si>
    <t>Process Vents: PMM/THPI Reactor</t>
  </si>
  <si>
    <t>63125012</t>
  </si>
  <si>
    <t>Process Vents: Captan Unit, Holding Vessel</t>
  </si>
  <si>
    <t>63125013</t>
  </si>
  <si>
    <t>Process Vents: Captan Unit, Filtration</t>
  </si>
  <si>
    <t>63125014</t>
  </si>
  <si>
    <t>Process Vents: Captan Unit, Washing</t>
  </si>
  <si>
    <t>63125015</t>
  </si>
  <si>
    <t>Process Vents: Captan Unit, Drying</t>
  </si>
  <si>
    <t>63125030</t>
  </si>
  <si>
    <t>Process Vents: THPI Production</t>
  </si>
  <si>
    <t>63125031</t>
  </si>
  <si>
    <t>Process Vents: THPI Reactor</t>
  </si>
  <si>
    <t>63125032</t>
  </si>
  <si>
    <t>Process Vents: THPI Flaker</t>
  </si>
  <si>
    <t>63125040</t>
  </si>
  <si>
    <t>Process Vents: PMM Production</t>
  </si>
  <si>
    <t>63125041</t>
  </si>
  <si>
    <t>Process Vents: PMM Chlorinator</t>
  </si>
  <si>
    <t>40300215</t>
  </si>
  <si>
    <t>40300216</t>
  </si>
  <si>
    <t>40300299</t>
  </si>
  <si>
    <t>Specify Liquid **</t>
  </si>
  <si>
    <t>40300302</t>
  </si>
  <si>
    <t>40301001</t>
  </si>
  <si>
    <t>Fixed Roof Tanks (Varying Sizes)</t>
  </si>
  <si>
    <t>Gasoline RVP 13: Breathing Loss (67000 Bbl. Tank Size)</t>
  </si>
  <si>
    <t>40301002</t>
  </si>
  <si>
    <t>Gasoline RVP 10: Breathing Loss (67000 Bbl. Tank Size)</t>
  </si>
  <si>
    <t>40301003</t>
  </si>
  <si>
    <t>Gasoline RVP 7: Breathing Loss (67000 Bbl. Tank Size)</t>
  </si>
  <si>
    <t>40301004</t>
  </si>
  <si>
    <t>Gasoline RVP 13: Breathing Loss (250000 Bbl. Tank Size)</t>
  </si>
  <si>
    <t>40301005</t>
  </si>
  <si>
    <t>Gasoline RVP 10: Breathing Loss (250000 Bbl. Tank Size)</t>
  </si>
  <si>
    <t>40301006</t>
  </si>
  <si>
    <t>Gasoline RVP 7: Breathing Loss (250000 Bbl. Tank Size)</t>
  </si>
  <si>
    <t>40301007</t>
  </si>
  <si>
    <t>Gasoline RVP 13: Working Loss (Tank Diameter Independent)</t>
  </si>
  <si>
    <t>40301008</t>
  </si>
  <si>
    <t>Gasoline RVP 10: Working Loss (Tank Diameter Independent)</t>
  </si>
  <si>
    <t>40301009</t>
  </si>
  <si>
    <t>Gasoline RVP 7: Working Loss (Tank Diameter Independent)</t>
  </si>
  <si>
    <t>40301010</t>
  </si>
  <si>
    <t>Crude Oil RVP 5: Breathing Loss (67000 Bbl. Tank Size)</t>
  </si>
  <si>
    <t>40301011</t>
  </si>
  <si>
    <t>Crude Oil RVP 5: Breathing Loss (250000 Bbl. Tank Size)</t>
  </si>
  <si>
    <t>40301012</t>
  </si>
  <si>
    <t>Crude Oil RVP 5: Working Loss (Tank Diameter Independent)</t>
  </si>
  <si>
    <t>40301013</t>
  </si>
  <si>
    <t>Jet Naphtha (JP-4): Breathing Loss (67000 Bbl. Tank Size)</t>
  </si>
  <si>
    <t>40301014</t>
  </si>
  <si>
    <t>Jet Naphtha (JP-4): Breathing Loss (250000 Bbl. Tank Size)</t>
  </si>
  <si>
    <t>40301015</t>
  </si>
  <si>
    <t>Jet Naphtha (JP-4): Working Loss (Tank Diameter Independent)</t>
  </si>
  <si>
    <t>40301016</t>
  </si>
  <si>
    <t>Jet Kerosene: Breathing Loss (67000 Bbl. Tank Size)</t>
  </si>
  <si>
    <t>40301017</t>
  </si>
  <si>
    <t>Jet Kerosene: Breathing Loss (250000 Bbl. Tank Size)</t>
  </si>
  <si>
    <t>40301018</t>
  </si>
  <si>
    <t>Jet Kerosene: Working Loss (Tank Diameter Independent)</t>
  </si>
  <si>
    <t>40301019</t>
  </si>
  <si>
    <t>Distillate Fuel #2: Breathing Loss (67000 Bbl. Tank Size)</t>
  </si>
  <si>
    <t>40301020</t>
  </si>
  <si>
    <t>Distillate Fuel #2: Breathing Loss (250000 Bbl. Tank Size)</t>
  </si>
  <si>
    <t>40301021</t>
  </si>
  <si>
    <t>Process Vents, Cl Recovery System: Knockout Pots</t>
  </si>
  <si>
    <t>Grade 5 Fuel Oil: Breathing Loss (67000 Bbl. Tank Size)</t>
  </si>
  <si>
    <t>40301027</t>
  </si>
  <si>
    <t>Grade 4 Fuel Oil: Breathing Loss (67000 Bbl. Tank Size)</t>
  </si>
  <si>
    <t>40301028</t>
  </si>
  <si>
    <t>Grade 2 Fuel Oil: Breathing Loss (67000 Bbl. Tank Size)</t>
  </si>
  <si>
    <t>40301029</t>
  </si>
  <si>
    <t>Grade 1 Fuel Oil: Breathing Loss (67000 Bbl. Tank Size)</t>
  </si>
  <si>
    <t>40301065</t>
  </si>
  <si>
    <t>Grade 6 Fuel Oil: Breathing Loss (250000 Bbl. Tank Size)</t>
  </si>
  <si>
    <t>40301066</t>
  </si>
  <si>
    <t>Grade 5 Fuel Oil: Breathing Loss (250000 Bbl. Tank Size)</t>
  </si>
  <si>
    <t>40301067</t>
  </si>
  <si>
    <t>Grade 4 Fuel Oil: Breathing Loss (250000 Bbl. Tank Size)</t>
  </si>
  <si>
    <t>40301068</t>
  </si>
  <si>
    <t>Grade 2 Fuel Oil: Breathing Loss (250000 Bbl. Tank Size)</t>
  </si>
  <si>
    <t>40301069</t>
  </si>
  <si>
    <t>Grade 1 Fuel Oil: Breathing Loss (250000 Bbl. Tank Size)</t>
  </si>
  <si>
    <t>40301075</t>
  </si>
  <si>
    <t>Grade 6 Fuel Oil: Working Loss (Independent Tank Diameter)</t>
  </si>
  <si>
    <t>Fermentation: Alcohol</t>
  </si>
  <si>
    <t>30280001</t>
  </si>
  <si>
    <t>30282001</t>
  </si>
  <si>
    <t>30282002</t>
  </si>
  <si>
    <t>30282501</t>
  </si>
  <si>
    <t>Mineral Oil Stripper</t>
  </si>
  <si>
    <t>30282502</t>
  </si>
  <si>
    <t>Desolventizer/Toaster</t>
  </si>
  <si>
    <t>30282503</t>
  </si>
  <si>
    <t>Condensate from Condensers</t>
  </si>
  <si>
    <t>30282504</t>
  </si>
  <si>
    <t>Wastewater Separator</t>
  </si>
  <si>
    <t>30282599</t>
  </si>
  <si>
    <t>30288801</t>
  </si>
  <si>
    <t>30288802</t>
  </si>
  <si>
    <t>30288803</t>
  </si>
  <si>
    <t>30288804</t>
  </si>
  <si>
    <t>30288805</t>
  </si>
  <si>
    <t>30290001</t>
  </si>
  <si>
    <t>30290002</t>
  </si>
  <si>
    <t>30290003</t>
  </si>
  <si>
    <t>30290005</t>
  </si>
  <si>
    <t>30601601</t>
  </si>
  <si>
    <t>Catalytic Reforming Unit</t>
  </si>
  <si>
    <t>30601602</t>
  </si>
  <si>
    <t>Alkylation Feed Treater</t>
  </si>
  <si>
    <t>30601603</t>
  </si>
  <si>
    <t>Alkylation Unit: Hydrofluoric Acid</t>
  </si>
  <si>
    <t>30601604</t>
  </si>
  <si>
    <t>Alkylation Unit: Sulfuric Acid</t>
  </si>
  <si>
    <t>30601701</t>
  </si>
  <si>
    <t>Catalytic Hydrotreating Unit</t>
  </si>
  <si>
    <t>30601801</t>
  </si>
  <si>
    <t>Hydrogen Generation Unit</t>
  </si>
  <si>
    <t>30601901</t>
  </si>
  <si>
    <t>Merox Treating Unit</t>
  </si>
  <si>
    <t>30602001</t>
  </si>
  <si>
    <t>Crude Unit Atmospheric Distillation</t>
  </si>
  <si>
    <t>30602101</t>
  </si>
  <si>
    <t>Light Ends Fractionation Unit</t>
  </si>
  <si>
    <t>30602201</t>
  </si>
  <si>
    <t>Gasoline Blending Unit</t>
  </si>
  <si>
    <t>30602301</t>
  </si>
  <si>
    <t>Hydrocracking Unit</t>
  </si>
  <si>
    <t>30602401</t>
  </si>
  <si>
    <t>Reciprocating Engine Compressors</t>
  </si>
  <si>
    <t>Natural Gas Fired</t>
  </si>
  <si>
    <t>30603201</t>
  </si>
  <si>
    <t>Sour Gas Treating Unit</t>
  </si>
  <si>
    <t>30603301</t>
  </si>
  <si>
    <t>Desulfurization</t>
  </si>
  <si>
    <t>Sulfur Recovery Unit</t>
  </si>
  <si>
    <t>30609901</t>
  </si>
  <si>
    <t>Incinerators</t>
  </si>
  <si>
    <t>Distillate Oil (No. 2)</t>
  </si>
  <si>
    <t>30609902</t>
  </si>
  <si>
    <t>30609903</t>
  </si>
  <si>
    <t>30609904</t>
  </si>
  <si>
    <t>30609905</t>
  </si>
  <si>
    <t>30610001</t>
  </si>
  <si>
    <t>Lube Oil Refining</t>
  </si>
  <si>
    <t>30622001</t>
  </si>
  <si>
    <t>Underground Storage Remediation and Other Remediation:</t>
  </si>
  <si>
    <t>30622002</t>
  </si>
  <si>
    <t>Underground Storage and Other Remediation: Soil: Residual Oil</t>
  </si>
  <si>
    <t>30622003</t>
  </si>
  <si>
    <t>Underground Storage and Other Remediation: Soil: Natural Gas</t>
  </si>
  <si>
    <t>30622004</t>
  </si>
  <si>
    <t>Underground Storage and Other Remediation: Soil: Distillate Oil</t>
  </si>
  <si>
    <t>30622005</t>
  </si>
  <si>
    <t>Underground Storage and Other Remediation: Soil: LPG</t>
  </si>
  <si>
    <t>30622006</t>
  </si>
  <si>
    <t>Underground Storage and Other Remediation: Soil: Waste Oil</t>
  </si>
  <si>
    <t>30622201</t>
  </si>
  <si>
    <t>Underground Storage and Other Remediation: Vapor Extract</t>
  </si>
  <si>
    <t>30622202</t>
  </si>
  <si>
    <t>Underground Storage and Other Remediation: Vapor Extract: Residual Oil</t>
  </si>
  <si>
    <t>30622203</t>
  </si>
  <si>
    <t>Underground Storage and Other Remediation: Vapor Extract: Natural Gas</t>
  </si>
  <si>
    <t>30622204</t>
  </si>
  <si>
    <t>Underground Storage &amp; Other Remediation: Vapor Extract: Distillate Oil</t>
  </si>
  <si>
    <t>30622205</t>
  </si>
  <si>
    <t>Underground Storage and Other Remediation: Vapor Extract: LPG</t>
  </si>
  <si>
    <t>30622206</t>
  </si>
  <si>
    <t>Underground Storage and Other Remediation: Vapor Extract: Waste Oil</t>
  </si>
  <si>
    <t>30622401</t>
  </si>
  <si>
    <t>Underground Storage and Other Remediation: Air Stripping</t>
  </si>
  <si>
    <t>30622402</t>
  </si>
  <si>
    <t>Underground Storage and Other Remediation: Air Stripping: Residual Oil</t>
  </si>
  <si>
    <t>30622403</t>
  </si>
  <si>
    <t>Underground Storage and Other Remediation: Air Stripping: Natural Gas</t>
  </si>
  <si>
    <t>30622404</t>
  </si>
  <si>
    <t>Underground Storage &amp; Other Remediation: Air Stripping: Distillate Oil</t>
  </si>
  <si>
    <t>30622405</t>
  </si>
  <si>
    <t>Underground Storage and Other Remediation: Air Stripping: LPG</t>
  </si>
  <si>
    <t>30622406</t>
  </si>
  <si>
    <t>Underground Storage and Other Remediation: Air Stripping: Waste Oil</t>
  </si>
  <si>
    <t>30630005</t>
  </si>
  <si>
    <t>Re-refining of Lube Oils and Greases</t>
  </si>
  <si>
    <t>Waste Oil Still Vent</t>
  </si>
  <si>
    <t>30630006</t>
  </si>
  <si>
    <t>Waste Oil Storage Tank</t>
  </si>
  <si>
    <t>30630007</t>
  </si>
  <si>
    <t>Finished Product Storage Tank</t>
  </si>
  <si>
    <t>30688801</t>
  </si>
  <si>
    <t>30688802</t>
  </si>
  <si>
    <t>30688803</t>
  </si>
  <si>
    <t>30688804</t>
  </si>
  <si>
    <t>30688805</t>
  </si>
  <si>
    <t>30699998</t>
  </si>
  <si>
    <t>Petroleum Products - Not Classified</t>
  </si>
  <si>
    <t>30699999</t>
  </si>
  <si>
    <t>30700101</t>
  </si>
  <si>
    <t>Pulp and Paper and Wood Products</t>
  </si>
  <si>
    <t>Sulfate (Kraft) Pulping</t>
  </si>
  <si>
    <t>40301154</t>
  </si>
  <si>
    <t>Jet Kerosene: Standing Loss - Internal</t>
  </si>
  <si>
    <t>40301155</t>
  </si>
  <si>
    <t>Distillate Fuel #2: Standing Loss - Internal</t>
  </si>
  <si>
    <t>40301165</t>
  </si>
  <si>
    <t>Grade 6 Fuel Oil: Standing Loss (250000 Bbl. Tank Size)</t>
  </si>
  <si>
    <t>40301166</t>
  </si>
  <si>
    <t>Grade 5 Fuel Oil: Standing Loss (250000 Bbl. Tank Size)</t>
  </si>
  <si>
    <t>40301167</t>
  </si>
  <si>
    <t>Grade 4 Fuel Oil: Standing Loss (250000 Bbl. Tank Size)</t>
  </si>
  <si>
    <t>40301168</t>
  </si>
  <si>
    <t>30700106</t>
  </si>
  <si>
    <t>Lime Kiln</t>
  </si>
  <si>
    <t>30700107</t>
  </si>
  <si>
    <t>Turpentine Condenser</t>
  </si>
  <si>
    <t>30700108</t>
  </si>
  <si>
    <t>Fluid Bed Calciner</t>
  </si>
  <si>
    <t>30700109</t>
  </si>
  <si>
    <t>Liquor Oxidation Tower</t>
  </si>
  <si>
    <t>30700110</t>
  </si>
  <si>
    <t>Recovery Furnace/Indirect Contact Evaporator</t>
  </si>
  <si>
    <t>30700111</t>
  </si>
  <si>
    <t>Filtrate Tanks</t>
  </si>
  <si>
    <t>30700112</t>
  </si>
  <si>
    <t>Lime Mud Washers</t>
  </si>
  <si>
    <t>30700113</t>
  </si>
  <si>
    <t>Lime Mud Filter System</t>
  </si>
  <si>
    <t>30700114</t>
  </si>
  <si>
    <t>Bleaching Reactors</t>
  </si>
  <si>
    <t>30700115</t>
  </si>
  <si>
    <t>Chlorine Dioxide</t>
  </si>
  <si>
    <t>30700116</t>
  </si>
  <si>
    <t>40301199</t>
  </si>
  <si>
    <t>Specify Liquid: Standing Loss (250000 Bbl. Tank Size)</t>
  </si>
  <si>
    <t>40301201</t>
  </si>
  <si>
    <t>Variable Vapor Space</t>
  </si>
  <si>
    <t>Gasoline RVP 13: Filling Loss</t>
  </si>
  <si>
    <t>40301202</t>
  </si>
  <si>
    <t>Gasoline RVP 10: Filling Loss</t>
  </si>
  <si>
    <t>40301203</t>
  </si>
  <si>
    <t>Gasoline RVP 7: Filling Loss</t>
  </si>
  <si>
    <t>Process Vents, Reactor: Annealing Zone</t>
  </si>
  <si>
    <t>64130125</t>
  </si>
  <si>
    <t>64130201</t>
  </si>
  <si>
    <t>Polymethyl Methacrylate Prod-Bulk Polymeriz'n, Centrifugal Polymeriz'n</t>
  </si>
  <si>
    <t>Polymethyl Methacrylate Resins: Bulk, Centrifugal Process</t>
  </si>
  <si>
    <t>64130210</t>
  </si>
  <si>
    <t>30700118</t>
  </si>
  <si>
    <t>Liquor Clarifiers</t>
  </si>
  <si>
    <t>30700119</t>
  </si>
  <si>
    <t>Boiler Ash Handling</t>
  </si>
  <si>
    <t>30700120</t>
  </si>
  <si>
    <t>Stock Washing/Screening</t>
  </si>
  <si>
    <t>30700121</t>
  </si>
  <si>
    <t>Wastewater: General</t>
  </si>
  <si>
    <t>30700122</t>
  </si>
  <si>
    <t>Causticizing: General</t>
  </si>
  <si>
    <t>30700199</t>
  </si>
  <si>
    <t>30700203</t>
  </si>
  <si>
    <t>Sulfite Pulping</t>
  </si>
  <si>
    <t>Digester/Blow Pit/Dump Tank: All Bases except Calcium</t>
  </si>
  <si>
    <t>30700211</t>
  </si>
  <si>
    <t>Digester/Blow Pit/Dump Tank: Calcium</t>
  </si>
  <si>
    <t>30700212</t>
  </si>
  <si>
    <t>Digester/Blow Pit/Dump Tank: MgO with Recovery System</t>
  </si>
  <si>
    <t>30700213</t>
  </si>
  <si>
    <t>Digester/Blow Pit/Dump Tank: MgO with Process Change</t>
  </si>
  <si>
    <t>30700214</t>
  </si>
  <si>
    <t>Digester/Blow Pit/Dump Tank: NH3 with Process Change</t>
  </si>
  <si>
    <t>30700215</t>
  </si>
  <si>
    <t>Digester/Blow Pit/Dump Tank: Na with Process Change</t>
  </si>
  <si>
    <t>30700221</t>
  </si>
  <si>
    <t>Recovery System: MgO</t>
  </si>
  <si>
    <t>40301204</t>
  </si>
  <si>
    <t>Jet Naphtha (JP-4): Filling Loss</t>
  </si>
  <si>
    <t>40301205</t>
  </si>
  <si>
    <t>Jet Kerosene: Filling Loss</t>
  </si>
  <si>
    <t>40301206</t>
  </si>
  <si>
    <t>Distillate Fuel #2: Filling Loss</t>
  </si>
  <si>
    <t>40301207</t>
  </si>
  <si>
    <t>Benzene: Filling Loss</t>
  </si>
  <si>
    <t>40301299</t>
  </si>
  <si>
    <t>Specify Liquid: Filling Loss</t>
  </si>
  <si>
    <t>40388801</t>
  </si>
  <si>
    <t>40388802</t>
  </si>
  <si>
    <t>40388803</t>
  </si>
  <si>
    <t>40388804</t>
  </si>
  <si>
    <t>40388805</t>
  </si>
  <si>
    <t>40399999</t>
  </si>
  <si>
    <t>40400101</t>
  </si>
  <si>
    <t>Petroleum Liquids Storage (non-Refinery)</t>
  </si>
  <si>
    <t>Bulk Terminals</t>
  </si>
  <si>
    <t>Gasoline RVP 13: Breathing Loss (67000 Bbl Capacity) - Fixed Roof Tank</t>
  </si>
  <si>
    <t>40400102</t>
  </si>
  <si>
    <t>Gasoline RVP 10: Breathing Loss (67000 Bbl Capacity) - Fixed Roof Tank</t>
  </si>
  <si>
    <t>40400103</t>
  </si>
  <si>
    <t>Gasoline RVP 7: Breathing Loss (67000 Bbl. Capacity) - Fixed Roof Tank</t>
  </si>
  <si>
    <t>40400104</t>
  </si>
  <si>
    <t>Gasoline RVP 13: Breathing Loss (250000 Bbl Capacity)-Fixed Roof Tank</t>
  </si>
  <si>
    <t>40400105</t>
  </si>
  <si>
    <t>Gasoline RVP 10: Breathing Loss (250000 Bbl Capacity)-Fixed Roof Tank</t>
  </si>
  <si>
    <t>40400106</t>
  </si>
  <si>
    <t>Gasoline RVP 7: Breathing Loss (250000 Bbl Capacity) - Fixed Roof Tank</t>
  </si>
  <si>
    <t>40400107</t>
  </si>
  <si>
    <t>Gasoline RVP 13: Working Loss (Diam. Independent) - Fixed Roof Tank</t>
  </si>
  <si>
    <t>40400108</t>
  </si>
  <si>
    <t>Gasoline RVP 10: Working Loss (Diameter Independent) - Fixed Roof Tank</t>
  </si>
  <si>
    <t>40400109</t>
  </si>
  <si>
    <t>Gasoline RVP 7: Working Loss (Diameter Independent) - Fixed Roof Tank</t>
  </si>
  <si>
    <t>40400110</t>
  </si>
  <si>
    <t>Gasoline RVP 13: Standing Loss (67000 Bbl Capacity)-Floating Roof Tank</t>
  </si>
  <si>
    <t>40400111</t>
  </si>
  <si>
    <t>Gasoline RVP 10: Standing Loss (67000 Bbl Capacity)-Floating Roof Tank</t>
  </si>
  <si>
    <t>40400112</t>
  </si>
  <si>
    <t>Gasoline RVP 7: Standing Loss (67000 Bbl Capacity)- Floating Roof Tank</t>
  </si>
  <si>
    <t>40400113</t>
  </si>
  <si>
    <t>Gasoline RVP 13: Standing Loss (250000 Bbl Cap.) - Floating Roof Tank</t>
  </si>
  <si>
    <t>40400114</t>
  </si>
  <si>
    <t>Gasoline RVP 10: Standing Loss (250000 Bbl Cap.) - Floating Roof Tank</t>
  </si>
  <si>
    <t>40400115</t>
  </si>
  <si>
    <t>Gasoline RVP 7: Standing Loss (250000 Bbl Cap.) - Floating Roof Tank</t>
  </si>
  <si>
    <t>40400116</t>
  </si>
  <si>
    <t>Gasoline RVP 13/10/7: Withdrawal Loss (67000 Bbl Cap.) - Float Rf Tnk</t>
  </si>
  <si>
    <t>40400117</t>
  </si>
  <si>
    <t>Gasoline RVP 13/10/7: Withdrawal Loss (250000 Bbl Cap.) - Float Rf Tnk</t>
  </si>
  <si>
    <t>40400118</t>
  </si>
  <si>
    <t>Gasoline RVP 13: Filling Loss (10500 Bbl Cap.) - Variable Vapor Space</t>
  </si>
  <si>
    <t>40400119</t>
  </si>
  <si>
    <t>Gasoline RVP 10: Filling Loss (10500 Bbl Cap.) - Variable Vapor Space</t>
  </si>
  <si>
    <t>40400120</t>
  </si>
  <si>
    <t>Gasoline RVP 7: Filling Loss (10500 Bbl Cap.) - Variable Vapor Space</t>
  </si>
  <si>
    <t>40400121</t>
  </si>
  <si>
    <t>Diesel Fuel: Standing Loss (Diameter Independent) - Fixed Roof Tank</t>
  </si>
  <si>
    <t>40400122</t>
  </si>
  <si>
    <t>Diesel Fuel: Working Loss (Diameter Independent) - Fixed Roof Tank</t>
  </si>
  <si>
    <t>40400130</t>
  </si>
  <si>
    <t>Specify Liquid: Standing Loss - External Floating Roof w/ Primary Seal</t>
  </si>
  <si>
    <t>40400131</t>
  </si>
  <si>
    <t>Gasoline RVP 13: Standing Loss - Ext. Floating Roof w/ Primary Seal</t>
  </si>
  <si>
    <t>40400132</t>
  </si>
  <si>
    <t>Gasoline RVP 10: Standing Loss - Ext. Floating Roof w/ Primary Seal</t>
  </si>
  <si>
    <t>40400133</t>
  </si>
  <si>
    <t>Gasoline RVP 7: Standing Loss - External Floating Roof w/ Primary Seal</t>
  </si>
  <si>
    <t>40400140</t>
  </si>
  <si>
    <t>Specify Liquid: Standing Loss - Ext. Float Roof Tank w/ Second'y Seal</t>
  </si>
  <si>
    <t>40400141</t>
  </si>
  <si>
    <t>Etherification: Autoclaves</t>
  </si>
  <si>
    <t>64450022</t>
  </si>
  <si>
    <t>Neutralization</t>
  </si>
  <si>
    <t>64450030</t>
  </si>
  <si>
    <t>41000101</t>
  </si>
  <si>
    <t>Petroleum Solvent - Industrial</t>
  </si>
  <si>
    <t>Stoddard</t>
  </si>
  <si>
    <t>41000102</t>
  </si>
  <si>
    <t>41000115</t>
  </si>
  <si>
    <t>Washer/Extractor</t>
  </si>
  <si>
    <t>41000125</t>
  </si>
  <si>
    <t>Electric Arc Furnace: Alloy Steel (Stack)</t>
  </si>
  <si>
    <t>30300906</t>
  </si>
  <si>
    <t>Charging: Electric Arc Furnace</t>
  </si>
  <si>
    <t>30300907</t>
  </si>
  <si>
    <t>Tapping: Electric Arc Furnace</t>
  </si>
  <si>
    <t>30300908</t>
  </si>
  <si>
    <t>Electric Arc Furnace: Carbon Steel (Stack)</t>
  </si>
  <si>
    <t>30300910</t>
  </si>
  <si>
    <t>Pickling</t>
  </si>
  <si>
    <t>30300911</t>
  </si>
  <si>
    <t>Soaking Pits</t>
  </si>
  <si>
    <t>30300912</t>
  </si>
  <si>
    <t>30300913</t>
  </si>
  <si>
    <t>Basic Oxygen Furnace: Open Hood-Stack</t>
  </si>
  <si>
    <t>30300914</t>
  </si>
  <si>
    <t>40400161</t>
  </si>
  <si>
    <t>Gasoline RVP 13: Standing Loss - Int. Floating Roof w/ Primary Seal</t>
  </si>
  <si>
    <t>Empty-cell process with artif cond &amp; stm heating, chromated copper ars</t>
  </si>
  <si>
    <t>30700564</t>
  </si>
  <si>
    <t>Empty-cell process with artif cond &amp; stm heating, other waterborne pre</t>
  </si>
  <si>
    <t>30700570</t>
  </si>
  <si>
    <t>Quenching, creosote</t>
  </si>
  <si>
    <t>30700571</t>
  </si>
  <si>
    <t>Quenching, pentachlorophenol</t>
  </si>
  <si>
    <t>30700572</t>
  </si>
  <si>
    <t>Quenching, other oilborne preservative</t>
  </si>
  <si>
    <t>30700573</t>
  </si>
  <si>
    <t>Quenching, chromated copper arsenate</t>
  </si>
  <si>
    <t>30700574</t>
  </si>
  <si>
    <t>Quenching, other waterborne preservative</t>
  </si>
  <si>
    <t>30700580</t>
  </si>
  <si>
    <t>Retort unloading, creosote</t>
  </si>
  <si>
    <t>30700581</t>
  </si>
  <si>
    <t>Retort unloading, pentachlorophenol</t>
  </si>
  <si>
    <t>30700582</t>
  </si>
  <si>
    <t>Retort unloading, other oilborne preservative</t>
  </si>
  <si>
    <t>30700583</t>
  </si>
  <si>
    <t>Retort unloading, chromated copper arsenate</t>
  </si>
  <si>
    <t>30700584</t>
  </si>
  <si>
    <t>Retort unloading, other waterborne preservative</t>
  </si>
  <si>
    <t>30300927</t>
  </si>
  <si>
    <t>Steel Scrap Preheater</t>
  </si>
  <si>
    <t>30300928</t>
  </si>
  <si>
    <t>Argon-oxygen Decarburization</t>
  </si>
  <si>
    <t>30300929</t>
  </si>
  <si>
    <t>Steel Plate Burner/Torch Cutter</t>
  </si>
  <si>
    <t>30300930</t>
  </si>
  <si>
    <t>Q-BOP Melting and Refining</t>
  </si>
  <si>
    <t>30300931</t>
  </si>
  <si>
    <t>Hot Rolling</t>
  </si>
  <si>
    <t>30300932</t>
  </si>
  <si>
    <t>Scarfing</t>
  </si>
  <si>
    <t>30300933</t>
  </si>
  <si>
    <t>Reheat Furnaces</t>
  </si>
  <si>
    <t>30300934</t>
  </si>
  <si>
    <t>Heat Treating Furnaces: Annealing</t>
  </si>
  <si>
    <t>30300935</t>
  </si>
  <si>
    <t>Cold Rolling</t>
  </si>
  <si>
    <t>30300936</t>
  </si>
  <si>
    <t>Coating: Tin, Zinc, etc.</t>
  </si>
  <si>
    <t>30300998</t>
  </si>
  <si>
    <t>30300999</t>
  </si>
  <si>
    <t>30301001</t>
  </si>
  <si>
    <t>Lead Production</t>
  </si>
  <si>
    <t>Sintering: Single Stream</t>
  </si>
  <si>
    <t>30301002</t>
  </si>
  <si>
    <t>Blast Furnace Operation</t>
  </si>
  <si>
    <t>30301003</t>
  </si>
  <si>
    <t>Dross Reverberatory Furnace</t>
  </si>
  <si>
    <t>30301004</t>
  </si>
  <si>
    <t>Ore Crushing</t>
  </si>
  <si>
    <t>30301005</t>
  </si>
  <si>
    <t>Materials Handling (Includes 11, 12, 13, 04, 14)</t>
  </si>
  <si>
    <t>30301006</t>
  </si>
  <si>
    <t>Sintering: Dual Stream Feed End</t>
  </si>
  <si>
    <t>30301007</t>
  </si>
  <si>
    <t>Sintering: Dual Stream Discharge End</t>
  </si>
  <si>
    <t>30301008</t>
  </si>
  <si>
    <t>Slag Fume Furnace</t>
  </si>
  <si>
    <t>30301009</t>
  </si>
  <si>
    <t>Lead Drossing</t>
  </si>
  <si>
    <t>30301010</t>
  </si>
  <si>
    <t>Raw Material Crushing and Grinding</t>
  </si>
  <si>
    <t>30301011</t>
  </si>
  <si>
    <t>30301012</t>
  </si>
  <si>
    <t>Raw Material Storage Piles</t>
  </si>
  <si>
    <t>30301013</t>
  </si>
  <si>
    <t>30301014</t>
  </si>
  <si>
    <t>Sintering Charge Mixing</t>
  </si>
  <si>
    <t>30301015</t>
  </si>
  <si>
    <t>Sinter Crushing/Screening</t>
  </si>
  <si>
    <t>30301016</t>
  </si>
  <si>
    <t>Sinter Transfer</t>
  </si>
  <si>
    <t>30301017</t>
  </si>
  <si>
    <t>Sinter Fines Return Handling</t>
  </si>
  <si>
    <t>30301018</t>
  </si>
  <si>
    <t>Blast Furnace Charging</t>
  </si>
  <si>
    <t>30301019</t>
  </si>
  <si>
    <t>Blast Furnace Tapping (Metal and Slag)</t>
  </si>
  <si>
    <t>30301020</t>
  </si>
  <si>
    <t>Blast Furnace Lead Pouring</t>
  </si>
  <si>
    <t>30301021</t>
  </si>
  <si>
    <t>Blast Furnace Slag Pouring</t>
  </si>
  <si>
    <t>30301022</t>
  </si>
  <si>
    <t>Lead Refining/Silver Retort</t>
  </si>
  <si>
    <t>30301023</t>
  </si>
  <si>
    <t>Lead Casting</t>
  </si>
  <si>
    <t>30301024</t>
  </si>
  <si>
    <t>Reverberatory or Kettle Softening</t>
  </si>
  <si>
    <t>30301025</t>
  </si>
  <si>
    <t>Sinter Machine Leakage</t>
  </si>
  <si>
    <t>30301026</t>
  </si>
  <si>
    <t>Sinter Dump Area</t>
  </si>
  <si>
    <t>30301027</t>
  </si>
  <si>
    <t>Emulsion Latex Process: Latex Screen Filters</t>
  </si>
  <si>
    <t>30102644</t>
  </si>
  <si>
    <t>Emulsion Latex Process: Latex Packaging</t>
  </si>
  <si>
    <t>30102645</t>
  </si>
  <si>
    <t>Emulsion Latex Process: Latex Loading</t>
  </si>
  <si>
    <t>30102646</t>
  </si>
  <si>
    <t>Emulsion Latex Process: Latex Product Storage</t>
  </si>
  <si>
    <t>30102650</t>
  </si>
  <si>
    <t>Fugitive Emissions: Monomer Unloading</t>
  </si>
  <si>
    <t>30102651</t>
  </si>
  <si>
    <t>Fugitive Emissions: Soap Solution Storage</t>
  </si>
  <si>
    <t>30102652</t>
  </si>
  <si>
    <t>Fugitive Emissions: Activated Catalyst Storage</t>
  </si>
  <si>
    <t>30102653</t>
  </si>
  <si>
    <t>Fugitive Emissions: Modifier Storage</t>
  </si>
  <si>
    <t>30102654</t>
  </si>
  <si>
    <t>Fugitive Emissions: Stabilizer Storage</t>
  </si>
  <si>
    <t>30102655</t>
  </si>
  <si>
    <t>Fugitive Emissions: Antioxidant Storage</t>
  </si>
  <si>
    <t>30102656</t>
  </si>
  <si>
    <t>Fugitive Emissions: Carbon Black Storage</t>
  </si>
  <si>
    <t>30102699</t>
  </si>
  <si>
    <t>30102701</t>
  </si>
  <si>
    <t>Ammonium Nitrate Production</t>
  </si>
  <si>
    <t>Prilling Tower: Neutralizer **</t>
  </si>
  <si>
    <t>30102704</t>
  </si>
  <si>
    <t>Neutralizer</t>
  </si>
  <si>
    <t>30102705</t>
  </si>
  <si>
    <t>Granulator **</t>
  </si>
  <si>
    <t>30102706</t>
  </si>
  <si>
    <t>Dryers and Coolers **</t>
  </si>
  <si>
    <t>30102707</t>
  </si>
  <si>
    <t>Rotary Drum Granulator</t>
  </si>
  <si>
    <t>30102708</t>
  </si>
  <si>
    <t>Pan Granulator</t>
  </si>
  <si>
    <t>30102709</t>
  </si>
  <si>
    <t>Bulk Loading (General)</t>
  </si>
  <si>
    <t>30102710</t>
  </si>
  <si>
    <t>Bagging of Product</t>
  </si>
  <si>
    <t>30102711</t>
  </si>
  <si>
    <t>Neutralizer: High Density</t>
  </si>
  <si>
    <t>30102712</t>
  </si>
  <si>
    <t>Prilling Tower: High Density</t>
  </si>
  <si>
    <t>30102713</t>
  </si>
  <si>
    <t>High Density Dryers and Coolers (scb**</t>
  </si>
  <si>
    <t>30102714</t>
  </si>
  <si>
    <t>Prilling Cooler: High Density</t>
  </si>
  <si>
    <t>30102717</t>
  </si>
  <si>
    <t>Evaporator/Concentrator: High Density</t>
  </si>
  <si>
    <t>30102718</t>
  </si>
  <si>
    <t>Coating: High Density</t>
  </si>
  <si>
    <t>30102720</t>
  </si>
  <si>
    <t>Solids Screening</t>
  </si>
  <si>
    <t>30102721</t>
  </si>
  <si>
    <t>Neutralizer: Low Density</t>
  </si>
  <si>
    <t>30102722</t>
  </si>
  <si>
    <t>Prilling Tower: Low Density</t>
  </si>
  <si>
    <t>30102723</t>
  </si>
  <si>
    <t>Low Density Dryers and Coolers (scb**</t>
  </si>
  <si>
    <t>Blast Furnace: Casting, Uncontrolled Casthouse Roof Monitor</t>
  </si>
  <si>
    <t>30301513</t>
  </si>
  <si>
    <t>Blast Furnace: Casting, Furnace with Local Evacuation</t>
  </si>
  <si>
    <t>30301514</t>
  </si>
  <si>
    <t>Blast Furnace: Taphole and Trough Only</t>
  </si>
  <si>
    <t>30301518</t>
  </si>
  <si>
    <t>30301520</t>
  </si>
  <si>
    <t>Basic Oxygen Furnace (BOF)</t>
  </si>
  <si>
    <t>30301521</t>
  </si>
  <si>
    <t>BOF, Top Blown Furnace: Charging</t>
  </si>
  <si>
    <t>30301522</t>
  </si>
  <si>
    <t>BOF, Top Blown Furnace: Melting and Refining</t>
  </si>
  <si>
    <t>30301523</t>
  </si>
  <si>
    <t>BOF, Top Blown Furnace: Tapping</t>
  </si>
  <si>
    <t>30301524</t>
  </si>
  <si>
    <t>BOF, Top Blown Furnace: Hot Metal Transfer</t>
  </si>
  <si>
    <t>30301530</t>
  </si>
  <si>
    <t>QBOP: Melting and Refining</t>
  </si>
  <si>
    <t>30301540</t>
  </si>
  <si>
    <t>Electric Arc Furnace (EAF): Charging</t>
  </si>
  <si>
    <t>30301541</t>
  </si>
  <si>
    <t>EAF: Melting and Refining</t>
  </si>
  <si>
    <t>30301542</t>
  </si>
  <si>
    <t>EAF: Tapping</t>
  </si>
  <si>
    <t>30301543</t>
  </si>
  <si>
    <t>EAF: Slagging</t>
  </si>
  <si>
    <t>30301550</t>
  </si>
  <si>
    <t>Open Hearth Furnace: Charging</t>
  </si>
  <si>
    <t>30301551</t>
  </si>
  <si>
    <t>Open Hearth Furnace: Melting and Refining</t>
  </si>
  <si>
    <t>30301552</t>
  </si>
  <si>
    <t>Open Hearth Furnace: Tapping</t>
  </si>
  <si>
    <t>30301553</t>
  </si>
  <si>
    <t>Open Hearth Furnace: Hot Metal Transfer</t>
  </si>
  <si>
    <t>30301554</t>
  </si>
  <si>
    <t>Open Hearth Furnace: Slagging</t>
  </si>
  <si>
    <t>30301560</t>
  </si>
  <si>
    <t>Teeming: Leaded Steel</t>
  </si>
  <si>
    <t>30301561</t>
  </si>
  <si>
    <t>Teeming: Unleaded Steel</t>
  </si>
  <si>
    <t>30301570</t>
  </si>
  <si>
    <t>Machine Scarfing</t>
  </si>
  <si>
    <t>30301571</t>
  </si>
  <si>
    <t>Manual Scarfing</t>
  </si>
  <si>
    <t>Radio Frequency Heated Dryer: Non-specified Pine Species</t>
  </si>
  <si>
    <t>30700771</t>
  </si>
  <si>
    <t>Softwood Plywood, Veneer Dryer, Radio Frequency-Heated</t>
  </si>
  <si>
    <t>30700780</t>
  </si>
  <si>
    <t>Plywood Press: Phenol-formaldehyde Resin</t>
  </si>
  <si>
    <t>30700781</t>
  </si>
  <si>
    <t>Plywood Press: Urea-formaldehyde Resin</t>
  </si>
  <si>
    <t>30700783</t>
  </si>
  <si>
    <t>Softwood Plywood Press:  Phenol-formaldehyde Resin</t>
  </si>
  <si>
    <t>30700785</t>
  </si>
  <si>
    <t>Hardwood Plywood Press:  Urea-formaldehyde Resin</t>
  </si>
  <si>
    <t>30700788</t>
  </si>
  <si>
    <t>Pile Formation Stacker: Coal</t>
  </si>
  <si>
    <t>30301595</t>
  </si>
  <si>
    <t>Batch Drops Front End Loader Truck: High Silt Slag</t>
  </si>
  <si>
    <t>30301596</t>
  </si>
  <si>
    <t>Batch Drops Front End Loader Truck: Low Silt Slag</t>
  </si>
  <si>
    <t>30302301</t>
  </si>
  <si>
    <t>Taconite Iron Ore Processing</t>
  </si>
  <si>
    <t>Primary Crushing</t>
  </si>
  <si>
    <t>30302302</t>
  </si>
  <si>
    <t>Tertiary Crusher</t>
  </si>
  <si>
    <t>30302303</t>
  </si>
  <si>
    <t>30302304</t>
  </si>
  <si>
    <t>30302305</t>
  </si>
  <si>
    <t>Ore Storage</t>
  </si>
  <si>
    <t>30302306</t>
  </si>
  <si>
    <t>Dry Grinding/Milling</t>
  </si>
  <si>
    <t>30302307</t>
  </si>
  <si>
    <t>30700799</t>
  </si>
  <si>
    <t>30700798</t>
  </si>
  <si>
    <t>30700801</t>
  </si>
  <si>
    <t>Sawmill Operations</t>
  </si>
  <si>
    <t>Log Debarking</t>
  </si>
  <si>
    <t>30700802</t>
  </si>
  <si>
    <t>Log Sawing</t>
  </si>
  <si>
    <t>30700803</t>
  </si>
  <si>
    <t>Sawdust Pile Handling</t>
  </si>
  <si>
    <t>30700804</t>
  </si>
  <si>
    <t>Sawing: Cyclone Exhaust</t>
  </si>
  <si>
    <t>30700805</t>
  </si>
  <si>
    <t>Planning/Trimming: Cyclone Exhaust</t>
  </si>
  <si>
    <t>30700806</t>
  </si>
  <si>
    <t>Sanding: Cyclone Exhaust</t>
  </si>
  <si>
    <t>30700807</t>
  </si>
  <si>
    <t>Sanderdust: Cyclone Exhaust</t>
  </si>
  <si>
    <t>30700808</t>
  </si>
  <si>
    <t>Other Cyclones: Exhaust</t>
  </si>
  <si>
    <t>30700820</t>
  </si>
  <si>
    <t>Flexographic: Propyl Alcohol Cleanup</t>
  </si>
  <si>
    <t>40500415</t>
  </si>
  <si>
    <t>Offset Lithography: Dampening Solution with Alcohol Substitute</t>
  </si>
  <si>
    <t>40500416</t>
  </si>
  <si>
    <t>Offset Lithography: Dampening Solution with High Solvent Content</t>
  </si>
  <si>
    <t>40500417</t>
  </si>
  <si>
    <t>Offset Lithography: Cleaning Solution: Water-based</t>
  </si>
  <si>
    <t>40500418</t>
  </si>
  <si>
    <t>Offset Lithography: Dampening Solution with Isopropyl Alcohol</t>
  </si>
  <si>
    <t>40500421</t>
  </si>
  <si>
    <t>Offset Lithography: Heatset Ink Mixing</t>
  </si>
  <si>
    <t>40500422</t>
  </si>
  <si>
    <t>Offset Lithography: Heatset Solvent Storage</t>
  </si>
  <si>
    <t>40500431</t>
  </si>
  <si>
    <t>Offset Lithography: Nonheated Lithographic Inks</t>
  </si>
  <si>
    <t>40500432</t>
  </si>
  <si>
    <t>40500433</t>
  </si>
  <si>
    <t>40500501</t>
  </si>
  <si>
    <t>Gravure: 2754</t>
  </si>
  <si>
    <t>40500502</t>
  </si>
  <si>
    <t>Ink Thinning Solvent: Dimethylformamide</t>
  </si>
  <si>
    <t>40500503</t>
  </si>
  <si>
    <t>Ink Thinning Solvent: Ethyl Acetate</t>
  </si>
  <si>
    <t>40500506</t>
  </si>
  <si>
    <t>Ink Thinning Solvent: Methyl Ethyl Ketone</t>
  </si>
  <si>
    <t>40500507</t>
  </si>
  <si>
    <t>Ink Thinning Solvent: Methyl Isobutyl Ketone</t>
  </si>
  <si>
    <t>40500510</t>
  </si>
  <si>
    <t>Ink Thinning Solvent: Toluene</t>
  </si>
  <si>
    <t>40500511</t>
  </si>
  <si>
    <t>40500512</t>
  </si>
  <si>
    <t>40500513</t>
  </si>
  <si>
    <t>40500514</t>
  </si>
  <si>
    <t>Gravure: Cleanup Solvent</t>
  </si>
  <si>
    <t>40500597</t>
  </si>
  <si>
    <t>40500598</t>
  </si>
  <si>
    <t>Ink Thinning Solvent: Other Not Specified</t>
  </si>
  <si>
    <t>40500599</t>
  </si>
  <si>
    <t>40500601</t>
  </si>
  <si>
    <t>Ink Mixing</t>
  </si>
  <si>
    <t>40500701</t>
  </si>
  <si>
    <t>40500801</t>
  </si>
  <si>
    <t>Screen Printing</t>
  </si>
  <si>
    <t>40500802</t>
  </si>
  <si>
    <t>Fugitive Emissions: Cleaning Rags</t>
  </si>
  <si>
    <t>40500811</t>
  </si>
  <si>
    <t>40500812</t>
  </si>
  <si>
    <t>40588801</t>
  </si>
  <si>
    <t>40588802</t>
  </si>
  <si>
    <t>40588803</t>
  </si>
  <si>
    <t>40588804</t>
  </si>
  <si>
    <t>40588805</t>
  </si>
  <si>
    <t>40600101</t>
  </si>
  <si>
    <t>Transportation and Marketing of Petroleum Products</t>
  </si>
  <si>
    <t>Tank Cars and Trucks</t>
  </si>
  <si>
    <t>Gasoline: Splash Loading **</t>
  </si>
  <si>
    <t>40600126</t>
  </si>
  <si>
    <t>Gasoline: Submerged Loading **</t>
  </si>
  <si>
    <t>40600129</t>
  </si>
  <si>
    <t>Asphalt: Splash Loading</t>
  </si>
  <si>
    <t>40600130</t>
  </si>
  <si>
    <t>Distillate Oil: Submerged Loading **</t>
  </si>
  <si>
    <t>40600131</t>
  </si>
  <si>
    <t>Gasoline: Submerged Loading (Normal Service)</t>
  </si>
  <si>
    <t>40600132</t>
  </si>
  <si>
    <t>Crude Oil: Submerged Loading (Normal Service)</t>
  </si>
  <si>
    <t>40600133</t>
  </si>
  <si>
    <t>Jet Naphtha: Submerged Loading (Normal Service)</t>
  </si>
  <si>
    <t>40600134</t>
  </si>
  <si>
    <t>Kerosene: Submerged Loading (Normal Services)</t>
  </si>
  <si>
    <t>40600135</t>
  </si>
  <si>
    <t>Distillate Oil: Submerged Loading (Normal Service)</t>
  </si>
  <si>
    <t>30701062</t>
  </si>
  <si>
    <t>Sanderdust Metering Bin</t>
  </si>
  <si>
    <t>30701064</t>
  </si>
  <si>
    <t>Raw Fuel Bin</t>
  </si>
  <si>
    <t>30701199</t>
  </si>
  <si>
    <t>Paper Coating and Glazing</t>
  </si>
  <si>
    <t>Extrusion Coating Line with Solvent Free Resin/Wax</t>
  </si>
  <si>
    <t>30701201</t>
  </si>
  <si>
    <t>Miscellaneous Paper Processes</t>
  </si>
  <si>
    <t>Cyclones</t>
  </si>
  <si>
    <t>30701220</t>
  </si>
  <si>
    <t>Thermomechanical Process</t>
  </si>
  <si>
    <t>30701301</t>
  </si>
  <si>
    <t>Miscellaneous Paper Products</t>
  </si>
  <si>
    <t>Shredding Newspaper for Insulation Manufacturing</t>
  </si>
  <si>
    <t>30701399</t>
  </si>
  <si>
    <t>30701410</t>
  </si>
  <si>
    <t>Hardboard (HB) Manufacture</t>
  </si>
  <si>
    <t>Tube dryer, direct wood-fired, blowline blend, PF resin, hardwood</t>
  </si>
  <si>
    <t>30701415</t>
  </si>
  <si>
    <t>Tube dryer, direct NG-fired, blowline blend, PF resin, hardwood</t>
  </si>
  <si>
    <t>30701416</t>
  </si>
  <si>
    <t>Board dryer,direct NG-fired,softwood, linseed oil binder(heated zones)</t>
  </si>
  <si>
    <t>30701420</t>
  </si>
  <si>
    <t>Tempering oven, direct natural gas-fired, hardwood</t>
  </si>
  <si>
    <t>30701425</t>
  </si>
  <si>
    <t>Tube dryer, second stage, indirect heated, hardwood</t>
  </si>
  <si>
    <t>30701430</t>
  </si>
  <si>
    <t>30302397</t>
  </si>
  <si>
    <t>Secondary Storage Bin Loading</t>
  </si>
  <si>
    <t>30302398</t>
  </si>
  <si>
    <t>Tertiary Storage Bin Loading</t>
  </si>
  <si>
    <t>30302399</t>
  </si>
  <si>
    <t>30302401</t>
  </si>
  <si>
    <t>Metal Mining (General Processes)</t>
  </si>
  <si>
    <t>Primary Crushing: Low Moisture Ore</t>
  </si>
  <si>
    <t>30302402</t>
  </si>
  <si>
    <t>Secondary Crushing: Low Moisture Ore</t>
  </si>
  <si>
    <t>30302403</t>
  </si>
  <si>
    <t>Tertiary Crushing: Low Moisture Ore</t>
  </si>
  <si>
    <t>30302404</t>
  </si>
  <si>
    <t>Material Handling: Low Moisture Ore</t>
  </si>
  <si>
    <t>30302405</t>
  </si>
  <si>
    <t>Primary Crushing: High Moisture Ore</t>
  </si>
  <si>
    <t>2730100000</t>
  </si>
  <si>
    <t>2730100001</t>
  </si>
  <si>
    <t>Dust Devils</t>
  </si>
  <si>
    <t>2740001000</t>
  </si>
  <si>
    <t>Miscellaneous</t>
  </si>
  <si>
    <t>Lightning</t>
  </si>
  <si>
    <t>2740020000</t>
  </si>
  <si>
    <t>2740020010</t>
  </si>
  <si>
    <t>Water/Barren</t>
  </si>
  <si>
    <t>2740030000</t>
  </si>
  <si>
    <t>Fresh Water</t>
  </si>
  <si>
    <t>2740030010</t>
  </si>
  <si>
    <t>2740040000</t>
  </si>
  <si>
    <t>Salt Water</t>
  </si>
  <si>
    <t>2740040010</t>
  </si>
  <si>
    <t>NONROAD</t>
  </si>
  <si>
    <t>2260000000</t>
  </si>
  <si>
    <t>Off-highway Vehicle Gasoline, 2-Stroke</t>
  </si>
  <si>
    <t>2-Stroke Gasoline except Rail and Marine</t>
  </si>
  <si>
    <t>All</t>
  </si>
  <si>
    <t>2260001000</t>
  </si>
  <si>
    <t>Recreational Equipment</t>
  </si>
  <si>
    <t>2260001010</t>
  </si>
  <si>
    <t>Motorcycles: Off-road</t>
  </si>
  <si>
    <t>2260001020</t>
  </si>
  <si>
    <t>Snowmobiles</t>
  </si>
  <si>
    <t>2260001030</t>
  </si>
  <si>
    <t>All Terrain Vehicles</t>
  </si>
  <si>
    <t>SCC8 - dropped "offroad MC/"</t>
  </si>
  <si>
    <t>2260001040</t>
  </si>
  <si>
    <t>Minibikes</t>
  </si>
  <si>
    <t>2260001050</t>
  </si>
  <si>
    <t>Golf Carts</t>
  </si>
  <si>
    <t>2260001060</t>
  </si>
  <si>
    <t>Specialty Vehicles/Carts</t>
  </si>
  <si>
    <t>2260002000</t>
  </si>
  <si>
    <t>Construction and Mining Equipment</t>
  </si>
  <si>
    <t>SCC6 - added "and Mining"</t>
  </si>
  <si>
    <t>2260002003</t>
  </si>
  <si>
    <t>Pavers</t>
  </si>
  <si>
    <t>SCC8 - dropped "Asphalt"</t>
  </si>
  <si>
    <t>2260002006</t>
  </si>
  <si>
    <t>Tampers/Rammers</t>
  </si>
  <si>
    <t>2260002009</t>
  </si>
  <si>
    <t>Plate Compactors</t>
  </si>
  <si>
    <t>2260002012</t>
  </si>
  <si>
    <t>Concrete Pavers **</t>
  </si>
  <si>
    <t>SCC8 - added "**"</t>
  </si>
  <si>
    <t>2260002015</t>
  </si>
  <si>
    <t>Rollers</t>
  </si>
  <si>
    <t>2260002018</t>
  </si>
  <si>
    <t>Scrapers</t>
  </si>
  <si>
    <t>2260002021</t>
  </si>
  <si>
    <t>Paving Equipment</t>
  </si>
  <si>
    <t>2260002024</t>
  </si>
  <si>
    <t>End Product Finishing</t>
  </si>
  <si>
    <t>30105201</t>
  </si>
  <si>
    <t>Casein</t>
  </si>
  <si>
    <t>Casein Manufacture</t>
  </si>
  <si>
    <t>30105205</t>
  </si>
  <si>
    <t>Precipitation</t>
  </si>
  <si>
    <t>30105210</t>
  </si>
  <si>
    <t>Draining</t>
  </si>
  <si>
    <t>30105211</t>
  </si>
  <si>
    <t>Draining: Batch Method</t>
  </si>
  <si>
    <t>30105212</t>
  </si>
  <si>
    <t>Draining: Continuous Method</t>
  </si>
  <si>
    <t>30105215</t>
  </si>
  <si>
    <t>30105220</t>
  </si>
  <si>
    <t>Dewatering</t>
  </si>
  <si>
    <t>30105221</t>
  </si>
  <si>
    <t>Dewatering: Continuous Power Press</t>
  </si>
  <si>
    <t>30105222</t>
  </si>
  <si>
    <t>Dewatering: Hand Press</t>
  </si>
  <si>
    <t>30105230</t>
  </si>
  <si>
    <t>Grinding Curd</t>
  </si>
  <si>
    <t>30105235</t>
  </si>
  <si>
    <t>30105240</t>
  </si>
  <si>
    <t>Grinding, Packaging, and Storing</t>
  </si>
  <si>
    <t>30106001</t>
  </si>
  <si>
    <t>Pharmaceutical Preparations</t>
  </si>
  <si>
    <t>Vacuum Dryers</t>
  </si>
  <si>
    <t>30106002</t>
  </si>
  <si>
    <t>Reactors</t>
  </si>
  <si>
    <t>30106003</t>
  </si>
  <si>
    <t>Distillation Units</t>
  </si>
  <si>
    <t>30106004</t>
  </si>
  <si>
    <t>Filters</t>
  </si>
  <si>
    <t>30106005</t>
  </si>
  <si>
    <t>Extractors</t>
  </si>
  <si>
    <t>30106006</t>
  </si>
  <si>
    <t>Centrifuges</t>
  </si>
  <si>
    <t>30106007</t>
  </si>
  <si>
    <t>Crystallizers</t>
  </si>
  <si>
    <t>30106008</t>
  </si>
  <si>
    <t>Exhaust Systems</t>
  </si>
  <si>
    <t>30106009</t>
  </si>
  <si>
    <t>Air Dryers</t>
  </si>
  <si>
    <t>30106010</t>
  </si>
  <si>
    <t>Storage/Transfer</t>
  </si>
  <si>
    <t>30106011</t>
  </si>
  <si>
    <t>Coating Process</t>
  </si>
  <si>
    <t>30106012</t>
  </si>
  <si>
    <t>Granulation Process</t>
  </si>
  <si>
    <t>30106013</t>
  </si>
  <si>
    <t>Fermentation Tanks</t>
  </si>
  <si>
    <t>30106021</t>
  </si>
  <si>
    <t>Raw Material Unloading</t>
  </si>
  <si>
    <t>30106022</t>
  </si>
  <si>
    <t>Miscellaneous Fugitives</t>
  </si>
  <si>
    <t>30106023</t>
  </si>
  <si>
    <t>30106099</t>
  </si>
  <si>
    <t>30107001</t>
  </si>
  <si>
    <t>Inorganic Chemical Manufacturing (General)</t>
  </si>
  <si>
    <t>Fugitive Leaks</t>
  </si>
  <si>
    <t>30107002</t>
  </si>
  <si>
    <t>30107101</t>
  </si>
  <si>
    <t>Reformers</t>
  </si>
  <si>
    <t>30107102</t>
  </si>
  <si>
    <t>CO Converter</t>
  </si>
  <si>
    <t>30107103</t>
  </si>
  <si>
    <t>Hydrogen Storage</t>
  </si>
  <si>
    <t>30109101</t>
  </si>
  <si>
    <t>Acetone/Ketone Production</t>
  </si>
  <si>
    <t>Acetone: General</t>
  </si>
  <si>
    <t>30109105</t>
  </si>
  <si>
    <t>30109110</t>
  </si>
  <si>
    <t>30109151</t>
  </si>
  <si>
    <t>Acetone: Cumene Oxidation</t>
  </si>
  <si>
    <t>30109152</t>
  </si>
  <si>
    <t>Acetone: CHP Concentrator</t>
  </si>
  <si>
    <t>30109153</t>
  </si>
  <si>
    <t>Acetone: Light-ends Distillation Vent</t>
  </si>
  <si>
    <t>30109154</t>
  </si>
  <si>
    <t>Acetone: Finishing Column</t>
  </si>
  <si>
    <t>30109180</t>
  </si>
  <si>
    <t>Acetone: Fugitive Emissions</t>
  </si>
  <si>
    <t>30109199</t>
  </si>
  <si>
    <t>Ketone: Other Not Classified</t>
  </si>
  <si>
    <t>30110002</t>
  </si>
  <si>
    <t>Maleic Anhydride</t>
  </si>
  <si>
    <t>Product Recovery Absorber</t>
  </si>
  <si>
    <t>30110003</t>
  </si>
  <si>
    <t>Vacuum System Vent</t>
  </si>
  <si>
    <t>30110004</t>
  </si>
  <si>
    <t>30110005</t>
  </si>
  <si>
    <t>Precipitate Filtering/Washing</t>
  </si>
  <si>
    <t>30304016</t>
  </si>
  <si>
    <t>Calcination/Heating</t>
  </si>
  <si>
    <t>30304017</t>
  </si>
  <si>
    <t>Cooling of Alumina</t>
  </si>
  <si>
    <t>30380001</t>
  </si>
  <si>
    <t>30382001</t>
  </si>
  <si>
    <t>30382002</t>
  </si>
  <si>
    <t>30382599</t>
  </si>
  <si>
    <t>30388801</t>
  </si>
  <si>
    <t>30388802</t>
  </si>
  <si>
    <t>30388803</t>
  </si>
  <si>
    <t>30388804</t>
  </si>
  <si>
    <t>30388805</t>
  </si>
  <si>
    <t>30390001</t>
  </si>
  <si>
    <t>30390002</t>
  </si>
  <si>
    <t>30390003</t>
  </si>
  <si>
    <t>30390004</t>
  </si>
  <si>
    <t>30390011</t>
  </si>
  <si>
    <t>30390012</t>
  </si>
  <si>
    <t>30390013</t>
  </si>
  <si>
    <t>30390014</t>
  </si>
  <si>
    <t>30390021</t>
  </si>
  <si>
    <t>SCC8-added space</t>
  </si>
  <si>
    <t>30390022</t>
  </si>
  <si>
    <t>30390023</t>
  </si>
  <si>
    <t>30390024</t>
  </si>
  <si>
    <t>Process Gas: Flares</t>
  </si>
  <si>
    <t>30800199</t>
  </si>
  <si>
    <t>30800197</t>
  </si>
  <si>
    <t>30800198</t>
  </si>
  <si>
    <t>30800501</t>
  </si>
  <si>
    <t>Tire Retreading</t>
  </si>
  <si>
    <t>Tire Buffing Machines</t>
  </si>
  <si>
    <t>30800699</t>
  </si>
  <si>
    <t>Other Fabricated Plastics</t>
  </si>
  <si>
    <t>30800701</t>
  </si>
  <si>
    <t>Fiberglass Resin Products</t>
  </si>
  <si>
    <t>Plastics Machining: Drilling/Sanding/Sawing/etc.</t>
  </si>
  <si>
    <t>30800702</t>
  </si>
  <si>
    <t>Mould Release</t>
  </si>
  <si>
    <t>30800703</t>
  </si>
  <si>
    <t>Solvent Consumption</t>
  </si>
  <si>
    <t>30800704</t>
  </si>
  <si>
    <t>Adhesive Consumption</t>
  </si>
  <si>
    <t>30800705</t>
  </si>
  <si>
    <t>30800720</t>
  </si>
  <si>
    <t>30800721</t>
  </si>
  <si>
    <t>Gel Coat: Roll On</t>
  </si>
  <si>
    <t>30800722</t>
  </si>
  <si>
    <t>Gel Coat: Spray On</t>
  </si>
  <si>
    <t>30800723</t>
  </si>
  <si>
    <t>Resin: General: Roll On</t>
  </si>
  <si>
    <t>30800724</t>
  </si>
  <si>
    <t>Resin: General: Spray On ** (use 3-08-007-30)</t>
  </si>
  <si>
    <t>30800730</t>
  </si>
  <si>
    <t>Resin Spray Layup (non-vapor-suppressed)</t>
  </si>
  <si>
    <t>30800731</t>
  </si>
  <si>
    <t>Resin Spray Layup (vapor-suppressed)</t>
  </si>
  <si>
    <t>30800732</t>
  </si>
  <si>
    <t>Resin Spray Layup (vacuum bagging)</t>
  </si>
  <si>
    <t>30800736</t>
  </si>
  <si>
    <t>Resin Closed Molding</t>
  </si>
  <si>
    <t>30800799</t>
  </si>
  <si>
    <t>30800801</t>
  </si>
  <si>
    <t>Plastic Foam Products</t>
  </si>
  <si>
    <t>Expansion Process via Steam</t>
  </si>
  <si>
    <t>30800802</t>
  </si>
  <si>
    <t>30800803</t>
  </si>
  <si>
    <t>Bead Storage</t>
  </si>
  <si>
    <t>30800901</t>
  </si>
  <si>
    <t>Plastic Miscellaneous Products</t>
  </si>
  <si>
    <t>Polystyrene: General</t>
  </si>
  <si>
    <t>30801001</t>
  </si>
  <si>
    <t>Plastic Products Manufacturing</t>
  </si>
  <si>
    <t>Adhesives Production: General Process</t>
  </si>
  <si>
    <t>30801002</t>
  </si>
  <si>
    <t>30801003</t>
  </si>
  <si>
    <t>Film Production, Die (Flat/Circular)</t>
  </si>
  <si>
    <t>30801004</t>
  </si>
  <si>
    <t>Sheet Production, Polymerizer</t>
  </si>
  <si>
    <t>30801005</t>
  </si>
  <si>
    <t>Foam Production - General Process</t>
  </si>
  <si>
    <t>30801006</t>
  </si>
  <si>
    <t>Lamination, Kettles/Oven</t>
  </si>
  <si>
    <t>30801007</t>
  </si>
  <si>
    <t>Molding Machine</t>
  </si>
  <si>
    <t>30801008</t>
  </si>
  <si>
    <t>Sheet Production, Calendering</t>
  </si>
  <si>
    <t>30805001</t>
  </si>
  <si>
    <t>Vinyl Floor Tile Manufacturing</t>
  </si>
  <si>
    <t>Tile Chip Bin Tipper</t>
  </si>
  <si>
    <t>30805002</t>
  </si>
  <si>
    <t>Tile Chip Receiving Hopper</t>
  </si>
  <si>
    <t>30805003</t>
  </si>
  <si>
    <t>Tile Chip Belt Conveyors</t>
  </si>
  <si>
    <t>40700813</t>
  </si>
  <si>
    <t>Isopropyl Alcohol: Breathing Loss</t>
  </si>
  <si>
    <t>40700814</t>
  </si>
  <si>
    <t>Isopropyl Alcohol: Working Loss</t>
  </si>
  <si>
    <t>40700815</t>
  </si>
  <si>
    <t>Methyl Alcohol: Breathing Loss</t>
  </si>
  <si>
    <t>40700816</t>
  </si>
  <si>
    <t>Methyl Alcohol: Working Loss</t>
  </si>
  <si>
    <t>40700817</t>
  </si>
  <si>
    <t>N-Propyl Alcohol: Breathing Loss</t>
  </si>
  <si>
    <t>40700818</t>
  </si>
  <si>
    <t>N-Propyl Alcohol: Working Loss</t>
  </si>
  <si>
    <t>40700819</t>
  </si>
  <si>
    <t>Xylol: Breathing Loss</t>
  </si>
  <si>
    <t>40700820</t>
  </si>
  <si>
    <t>Xylol: Working Loss</t>
  </si>
  <si>
    <t>40700897</t>
  </si>
  <si>
    <t>Specify Alcohol: Breathing Loss</t>
  </si>
  <si>
    <t>40700898</t>
  </si>
  <si>
    <t>Specify Alcohol: Working Loss</t>
  </si>
  <si>
    <t>40701601</t>
  </si>
  <si>
    <t>Fixed Roof Tanks - Alkanes (Paraffins)</t>
  </si>
  <si>
    <t>N-Decane: Breathing Loss</t>
  </si>
  <si>
    <t>40701602</t>
  </si>
  <si>
    <t>N-Decane: Working Loss</t>
  </si>
  <si>
    <t>40701603</t>
  </si>
  <si>
    <t>N-Dodecane: Breathing Loss</t>
  </si>
  <si>
    <t>40701604</t>
  </si>
  <si>
    <t>N-Dodecane: Working Loss</t>
  </si>
  <si>
    <t>40701605</t>
  </si>
  <si>
    <t>30900302</t>
  </si>
  <si>
    <t>Tumble Cleaning</t>
  </si>
  <si>
    <t>30900303</t>
  </si>
  <si>
    <t>Polishing</t>
  </si>
  <si>
    <t>30900304</t>
  </si>
  <si>
    <t>Buffing</t>
  </si>
  <si>
    <t>30900500</t>
  </si>
  <si>
    <t>Welding</t>
  </si>
  <si>
    <t>30900501</t>
  </si>
  <si>
    <t>Arc Welding: General ** (See 3-09-050)</t>
  </si>
  <si>
    <t>30900502</t>
  </si>
  <si>
    <t>Oxyfuel Welding: General ** (See 3-09-044)</t>
  </si>
  <si>
    <t>30901001</t>
  </si>
  <si>
    <t>Electroplating Operations</t>
  </si>
  <si>
    <t>Entire Process: General</t>
  </si>
  <si>
    <t>30901002</t>
  </si>
  <si>
    <t>30901003</t>
  </si>
  <si>
    <t>Entire Process: Nickel</t>
  </si>
  <si>
    <t>30901004</t>
  </si>
  <si>
    <t>Entire Process: Copper</t>
  </si>
  <si>
    <t>30901005</t>
  </si>
  <si>
    <t>Entire Process: Zinc</t>
  </si>
  <si>
    <t>30901006</t>
  </si>
  <si>
    <t>Entire Process: Chrome</t>
  </si>
  <si>
    <t>30901007</t>
  </si>
  <si>
    <t>Entire Process: Cadmium</t>
  </si>
  <si>
    <t>30901014</t>
  </si>
  <si>
    <t>40703203</t>
  </si>
  <si>
    <t>Ethanolamines: Breathing Loss</t>
  </si>
  <si>
    <t>40703204</t>
  </si>
  <si>
    <t>Ethanolamines: Working Loss</t>
  </si>
  <si>
    <t>40703205</t>
  </si>
  <si>
    <t>Ethyleneamines: Breathing Loss</t>
  </si>
  <si>
    <t>40703206</t>
  </si>
  <si>
    <t>Ethyleneamines: Working Loss</t>
  </si>
  <si>
    <t>40703207</t>
  </si>
  <si>
    <t>Monoethanolamine: Breathing Loss</t>
  </si>
  <si>
    <t>40703208</t>
  </si>
  <si>
    <t>Monoethanolamine: Working Loss</t>
  </si>
  <si>
    <t>40703209</t>
  </si>
  <si>
    <t>Decorative Chromium - Electroplating Tank</t>
  </si>
  <si>
    <t>30901038</t>
  </si>
  <si>
    <t>Chromic Acid Anodizing - Anodizing Tank</t>
  </si>
  <si>
    <t>30901042</t>
  </si>
  <si>
    <t>Copper (cyanide, including strike) - Electroplating Tank</t>
  </si>
  <si>
    <t>30901045</t>
  </si>
  <si>
    <t>Copper (sulfate) - Electroplating Tank</t>
  </si>
  <si>
    <t>Electric Furnace</t>
  </si>
  <si>
    <t>30400419</t>
  </si>
  <si>
    <t>Raw Material Dryer</t>
  </si>
  <si>
    <t>30400420</t>
  </si>
  <si>
    <t>30400421</t>
  </si>
  <si>
    <t>Raw Material Transfer/Conveying</t>
  </si>
  <si>
    <t>30400422</t>
  </si>
  <si>
    <t>Raw Material Storage Pile</t>
  </si>
  <si>
    <t>30400423</t>
  </si>
  <si>
    <t>Slag Breaking</t>
  </si>
  <si>
    <t>30400424</t>
  </si>
  <si>
    <t>Size Separation</t>
  </si>
  <si>
    <t>30400425</t>
  </si>
  <si>
    <t>30400426</t>
  </si>
  <si>
    <t>Kettle Refining</t>
  </si>
  <si>
    <t>30400499</t>
  </si>
  <si>
    <t>30400501</t>
  </si>
  <si>
    <t>Lead Battery Manufacture</t>
  </si>
  <si>
    <t>Overall Process **</t>
  </si>
  <si>
    <t>30400502</t>
  </si>
  <si>
    <t>Casting Furnace **</t>
  </si>
  <si>
    <t>30400503</t>
  </si>
  <si>
    <t>Paste Mixer **</t>
  </si>
  <si>
    <t>30400504</t>
  </si>
  <si>
    <t>Three Process Operation **</t>
  </si>
  <si>
    <t>30400505</t>
  </si>
  <si>
    <t>30400506</t>
  </si>
  <si>
    <t>Grid Casting</t>
  </si>
  <si>
    <t>30400507</t>
  </si>
  <si>
    <t>Paste Mixing</t>
  </si>
  <si>
    <t>30400508</t>
  </si>
  <si>
    <t>Lead Oxide Mill (Baghouse Outlet)</t>
  </si>
  <si>
    <t>30400509</t>
  </si>
  <si>
    <t>Three Process Operation</t>
  </si>
  <si>
    <t>30400510</t>
  </si>
  <si>
    <t>Lead Reclaiming Furnace</t>
  </si>
  <si>
    <t>30400511</t>
  </si>
  <si>
    <t>Small Parts Casting</t>
  </si>
  <si>
    <t>30400512</t>
  </si>
  <si>
    <t>Formation</t>
  </si>
  <si>
    <t>30400513</t>
  </si>
  <si>
    <t>Barton Process: Oxidation Kettle</t>
  </si>
  <si>
    <t>30400521</t>
  </si>
  <si>
    <t>30400522</t>
  </si>
  <si>
    <t>30400523</t>
  </si>
  <si>
    <t>30400524</t>
  </si>
  <si>
    <t>30400525</t>
  </si>
  <si>
    <t>30400526</t>
  </si>
  <si>
    <t>30400527</t>
  </si>
  <si>
    <t>30400528</t>
  </si>
  <si>
    <t>30400529</t>
  </si>
  <si>
    <t>Grid Cast/Paste Mix: Combined Operation</t>
  </si>
  <si>
    <t>30400530</t>
  </si>
  <si>
    <t>Paste Mix/Lead Charge: Combined Operation</t>
  </si>
  <si>
    <t>30400531</t>
  </si>
  <si>
    <t>Wash and Paint</t>
  </si>
  <si>
    <t>30400599</t>
  </si>
  <si>
    <t>30400601</t>
  </si>
  <si>
    <t>Magnesium</t>
  </si>
  <si>
    <t>30400602</t>
  </si>
  <si>
    <t>Dow Seawater Process</t>
  </si>
  <si>
    <t>30400605</t>
  </si>
  <si>
    <t>Dow Seawater Process: Neutralization Tank</t>
  </si>
  <si>
    <t>30400606</t>
  </si>
  <si>
    <t>Dow Seawater Process: HCl Absorbers</t>
  </si>
  <si>
    <t>30400607</t>
  </si>
  <si>
    <t>Dow Seawater Process: Evaporator</t>
  </si>
  <si>
    <t>30400608</t>
  </si>
  <si>
    <t>Dow Seawater Process: Filtering/Concentration</t>
  </si>
  <si>
    <t>30400609</t>
  </si>
  <si>
    <t>Dow Seawater Process: Shelf Dryer</t>
  </si>
  <si>
    <t>30400610</t>
  </si>
  <si>
    <t>Dow Seawater Process: Rotary Dryer</t>
  </si>
  <si>
    <t>30400611</t>
  </si>
  <si>
    <t>Dow Seawater Process: Prilling</t>
  </si>
  <si>
    <t>30400612</t>
  </si>
  <si>
    <t>Dow Seawater Process: Granule Storage Tanks</t>
  </si>
  <si>
    <t>30400613</t>
  </si>
  <si>
    <t>Dow Seawater Process: Electrolysis</t>
  </si>
  <si>
    <t>30400614</t>
  </si>
  <si>
    <t>Dow Seawater Process: Regenerative Furnaces</t>
  </si>
  <si>
    <t>30400630</t>
  </si>
  <si>
    <t>Natural Lead Industrial (NLI) Brine Process</t>
  </si>
  <si>
    <t>30400635</t>
  </si>
  <si>
    <t>NLI Brine Process: MgCl2 Melt/Purification</t>
  </si>
  <si>
    <t>30400636</t>
  </si>
  <si>
    <t>NLI Brine Process: 2nd Vessel, Further Purification</t>
  </si>
  <si>
    <t>30400637</t>
  </si>
  <si>
    <t>NLI Brine Process: Electrolysis</t>
  </si>
  <si>
    <t>30400650</t>
  </si>
  <si>
    <t>American Magnesium Process</t>
  </si>
  <si>
    <t>30400655</t>
  </si>
  <si>
    <t>American Magnesium Process: Purification II</t>
  </si>
  <si>
    <t>30400656</t>
  </si>
  <si>
    <t>American Magnesium Process: Electrolysis</t>
  </si>
  <si>
    <t>30400660</t>
  </si>
  <si>
    <t>American Magnesium Process: Chlorine Recovery</t>
  </si>
  <si>
    <t>30400699</t>
  </si>
  <si>
    <t>30400701</t>
  </si>
  <si>
    <t>Steel Foundries</t>
  </si>
  <si>
    <t>30400702</t>
  </si>
  <si>
    <t>Open Hearth Furnace</t>
  </si>
  <si>
    <t>30400703</t>
  </si>
  <si>
    <t>Open Hearth Furnace with Oxygen Lance</t>
  </si>
  <si>
    <t>30400704</t>
  </si>
  <si>
    <t>Heat Treating Furnace</t>
  </si>
  <si>
    <t>30400705</t>
  </si>
  <si>
    <t>30400706</t>
  </si>
  <si>
    <t>30400707</t>
  </si>
  <si>
    <t>30400708</t>
  </si>
  <si>
    <t>30400709</t>
  </si>
  <si>
    <t>30400710</t>
  </si>
  <si>
    <t>30400711</t>
  </si>
  <si>
    <t>30400712</t>
  </si>
  <si>
    <t>30400713</t>
  </si>
  <si>
    <t>30400714</t>
  </si>
  <si>
    <t>30400715</t>
  </si>
  <si>
    <t>Finishing</t>
  </si>
  <si>
    <t>30400716</t>
  </si>
  <si>
    <t>30400717</t>
  </si>
  <si>
    <t>30400718</t>
  </si>
  <si>
    <t>30400720</t>
  </si>
  <si>
    <t>30400721</t>
  </si>
  <si>
    <t>30400722</t>
  </si>
  <si>
    <t>Muller</t>
  </si>
  <si>
    <t>30400723</t>
  </si>
  <si>
    <t>30400724</t>
  </si>
  <si>
    <t>Ethylbenzene Recovery</t>
  </si>
  <si>
    <t>30116906</t>
  </si>
  <si>
    <t>Polyethylbenzene Recovery</t>
  </si>
  <si>
    <t>30116980</t>
  </si>
  <si>
    <t>30117401</t>
  </si>
  <si>
    <t>Ethylene Oxide</t>
  </si>
  <si>
    <t>30117402</t>
  </si>
  <si>
    <t>Air Oxidation Process Reactor: Main Vent</t>
  </si>
  <si>
    <t>30117410</t>
  </si>
  <si>
    <t>Oxygen Oxidation Process Reactor: CO2 Purge Vent</t>
  </si>
  <si>
    <t>30117411</t>
  </si>
  <si>
    <t>Oxygen Oxidation Process Reactor: Argon Purge Vent</t>
  </si>
  <si>
    <t>30117421</t>
  </si>
  <si>
    <t>Stripper Purge Vent</t>
  </si>
  <si>
    <t>30117480</t>
  </si>
  <si>
    <t>30117601</t>
  </si>
  <si>
    <t>Glycerin (Glycerol)</t>
  </si>
  <si>
    <t>30117610</t>
  </si>
  <si>
    <t>Chlorination Process: General</t>
  </si>
  <si>
    <t>30117611</t>
  </si>
  <si>
    <t>CO2 Absorber</t>
  </si>
  <si>
    <t>30117612</t>
  </si>
  <si>
    <t>Evaporator</t>
  </si>
  <si>
    <t>30117613</t>
  </si>
  <si>
    <t>30117614</t>
  </si>
  <si>
    <t>Stripping Column</t>
  </si>
  <si>
    <t>Raw Material Silo</t>
  </si>
  <si>
    <t>30400739</t>
  </si>
  <si>
    <t>Scrap Centrifugation</t>
  </si>
  <si>
    <t>30400740</t>
  </si>
  <si>
    <t>ER5154 Electrode</t>
  </si>
  <si>
    <t>30905254</t>
  </si>
  <si>
    <t>E70S Electrode</t>
  </si>
  <si>
    <t>30905276</t>
  </si>
  <si>
    <t>ERNiCrMo Electrode</t>
  </si>
  <si>
    <t>30905280</t>
  </si>
  <si>
    <t>ERNiCu Electrode</t>
  </si>
  <si>
    <t>30905300</t>
  </si>
  <si>
    <t>Flux Cored Arc Welding (FCAW)</t>
  </si>
  <si>
    <t>30905306</t>
  </si>
  <si>
    <t>E110 T5-K3 Electrode</t>
  </si>
  <si>
    <t>30905308</t>
  </si>
  <si>
    <t>30905312</t>
  </si>
  <si>
    <t>E308LT Electrode</t>
  </si>
  <si>
    <t>30905320</t>
  </si>
  <si>
    <t>E316LT Electrode</t>
  </si>
  <si>
    <t>30905354</t>
  </si>
  <si>
    <t>E70T Electrode</t>
  </si>
  <si>
    <t>30905355</t>
  </si>
  <si>
    <t>E71T Electrode</t>
  </si>
  <si>
    <t>30905400</t>
  </si>
  <si>
    <t>Submerged Arc Welding (SAW)</t>
  </si>
  <si>
    <t>30905410</t>
  </si>
  <si>
    <t>EM12K Electrode</t>
  </si>
  <si>
    <t>30905500</t>
  </si>
  <si>
    <t>Electrogas Welding (EGW)</t>
  </si>
  <si>
    <t>30905600</t>
  </si>
  <si>
    <t>Electrostag Welding (ESW)</t>
  </si>
  <si>
    <t>30905800</t>
  </si>
  <si>
    <t>Gas Tungsten Arc Welding (GTAW)</t>
  </si>
  <si>
    <t>30905900</t>
  </si>
  <si>
    <t>Fixed Roof Tanks - Glycol Ethers</t>
  </si>
  <si>
    <t>Butyl Carbitol: Breathing Loss</t>
  </si>
  <si>
    <t>40705202</t>
  </si>
  <si>
    <t>Butyl Carbitol: Working Loss</t>
  </si>
  <si>
    <t>40705203</t>
  </si>
  <si>
    <t>Butyl Cellosolve: Breathing Loss</t>
  </si>
  <si>
    <t>40705204</t>
  </si>
  <si>
    <t>Butyl Cellosolve: Working Loss</t>
  </si>
  <si>
    <t>40705205</t>
  </si>
  <si>
    <t>Carbitol: Breathing Loss</t>
  </si>
  <si>
    <t>40705206</t>
  </si>
  <si>
    <t>Carbitol: Working Loss</t>
  </si>
  <si>
    <t>40705207</t>
  </si>
  <si>
    <t>Cellosolve: Breathing Loss</t>
  </si>
  <si>
    <t>40705208</t>
  </si>
  <si>
    <t>Cellosolve: Working Loss</t>
  </si>
  <si>
    <t>40705209</t>
  </si>
  <si>
    <t>Diethylene Glycol: Breathing Loss</t>
  </si>
  <si>
    <t>40705210</t>
  </si>
  <si>
    <t>Diethylene Glycol: Working Loss</t>
  </si>
  <si>
    <t>40705211</t>
  </si>
  <si>
    <t>Methyl Carbitol: Breathing Loss</t>
  </si>
  <si>
    <t>40705212</t>
  </si>
  <si>
    <t>Methyl Carbitol: Working Loss</t>
  </si>
  <si>
    <t>40705213</t>
  </si>
  <si>
    <t>Methyl Cellosolve: Breathing Loss</t>
  </si>
  <si>
    <t>40705214</t>
  </si>
  <si>
    <t>Methyl Cellosolve: Working Loss</t>
  </si>
  <si>
    <t>40705215</t>
  </si>
  <si>
    <t>Polyethylene Glycol: Breathing Loss</t>
  </si>
  <si>
    <t>40705216</t>
  </si>
  <si>
    <t>Polyethylene Glycol: Working Loss</t>
  </si>
  <si>
    <t>40705217</t>
  </si>
  <si>
    <t>Triethylene Glycol: Breathing Loss</t>
  </si>
  <si>
    <t>40705218</t>
  </si>
  <si>
    <t>Triethylene Glycol: Working Loss</t>
  </si>
  <si>
    <t>40705297</t>
  </si>
  <si>
    <t>Specify Glycol Ether: Breathing Loss</t>
  </si>
  <si>
    <t>40705298</t>
  </si>
  <si>
    <t>Specify Glycol Ether: Working Loss</t>
  </si>
  <si>
    <t>40705601</t>
  </si>
  <si>
    <t>Fixed Roof Tanks - Glycols</t>
  </si>
  <si>
    <t>1,4-Butanediol: Breathing Loss</t>
  </si>
  <si>
    <t>40705602</t>
  </si>
  <si>
    <t>1,4-Butanediol: Working Loss</t>
  </si>
  <si>
    <t>40705603</t>
  </si>
  <si>
    <t>Ethylene Glycol: Breathing Loss</t>
  </si>
  <si>
    <t>40705604</t>
  </si>
  <si>
    <t>Ethylene Glycol: Working Loss</t>
  </si>
  <si>
    <t>40705605</t>
  </si>
  <si>
    <t>Dipropylene Glycol: Breathing Loss</t>
  </si>
  <si>
    <t>40705606</t>
  </si>
  <si>
    <t>Dipropylene Glycol: Working Loss</t>
  </si>
  <si>
    <t>40705607</t>
  </si>
  <si>
    <t>Glycerol: Breathing Loss</t>
  </si>
  <si>
    <t>40705608</t>
  </si>
  <si>
    <t>Glycerol: Working Loss</t>
  </si>
  <si>
    <t>40705609</t>
  </si>
  <si>
    <t>Propylene Glycol: Breathing Loss</t>
  </si>
  <si>
    <t>40705610</t>
  </si>
  <si>
    <t>Propylene Glycol: Working Loss</t>
  </si>
  <si>
    <t>40705697</t>
  </si>
  <si>
    <t>Specify Glycol: Breathing Loss</t>
  </si>
  <si>
    <t>40705698</t>
  </si>
  <si>
    <t>Specify Glycol: Working Loss</t>
  </si>
  <si>
    <t>40706001</t>
  </si>
  <si>
    <t>Fixed Roof Tanks - Halogenated Organics</t>
  </si>
  <si>
    <t>Benzyl Chloride: Breathing Loss</t>
  </si>
  <si>
    <t>40706002</t>
  </si>
  <si>
    <t>Benzyl Chloride: Working Loss</t>
  </si>
  <si>
    <t>40706003</t>
  </si>
  <si>
    <t>Caprolactum (Soln): Breathing Loss</t>
  </si>
  <si>
    <t>40706004</t>
  </si>
  <si>
    <t>Caprolactum (Soln): Working Loss</t>
  </si>
  <si>
    <t>40706005</t>
  </si>
  <si>
    <t>Carbon Tetrachloride: Breathing Loss</t>
  </si>
  <si>
    <t>40706006</t>
  </si>
  <si>
    <t>Carbon Tetrachloride: Working Loss</t>
  </si>
  <si>
    <t>40706007</t>
  </si>
  <si>
    <t>Chlorobenzene: Breathing Loss</t>
  </si>
  <si>
    <t>40706008</t>
  </si>
  <si>
    <t>Chlorobenzene: Working Loss</t>
  </si>
  <si>
    <t>40706009</t>
  </si>
  <si>
    <t>o-Dichlorobenzene: Breathing Loss</t>
  </si>
  <si>
    <t>40706010</t>
  </si>
  <si>
    <t>o-Dichlorobenzene: Working Loss</t>
  </si>
  <si>
    <t>40706011</t>
  </si>
  <si>
    <t>p-Dichlorobenzene: Breathing Loss</t>
  </si>
  <si>
    <t>40706012</t>
  </si>
  <si>
    <t>p-Dichlorobenzene: Working Loss</t>
  </si>
  <si>
    <t>40706013</t>
  </si>
  <si>
    <t>Epichlorohydrin: Breathing Loss</t>
  </si>
  <si>
    <t>40706014</t>
  </si>
  <si>
    <t>Epichlorohydrin: Working Loss</t>
  </si>
  <si>
    <t>40706015</t>
  </si>
  <si>
    <t>Ethylene Dibromide: Breathing Loss</t>
  </si>
  <si>
    <t>40706016</t>
  </si>
  <si>
    <t>Ethylene Dibromide: Working Loss</t>
  </si>
  <si>
    <t>Wells</t>
  </si>
  <si>
    <t>31000206</t>
  </si>
  <si>
    <t>Gas Lift</t>
  </si>
  <si>
    <t>Valves: Fugitive Emissions</t>
  </si>
  <si>
    <t>31000208</t>
  </si>
  <si>
    <t>Incinerators Burning Waste Gas or Augmented Waste Gas</t>
  </si>
  <si>
    <t>31000211</t>
  </si>
  <si>
    <t>Pipeline Pigging (releases during pig removal)</t>
  </si>
  <si>
    <t>Flares Combusting Gases &gt;1000 BTU/scf</t>
  </si>
  <si>
    <t>Flares Combusting Gases &lt;1000 BTU/scf</t>
  </si>
  <si>
    <t>All Equipt Leak Fugitives (Valves, Flanges, Connections, Seals, Drains</t>
  </si>
  <si>
    <t>31000221</t>
  </si>
  <si>
    <t>31000222</t>
  </si>
  <si>
    <t>31000223</t>
  </si>
  <si>
    <t>31000224</t>
  </si>
  <si>
    <t>Flanges and Connections</t>
  </si>
  <si>
    <t>Glycol Dehydrator Reboiler Still Stack</t>
  </si>
  <si>
    <t>Glycol Dehydrator Reboiler Burner</t>
  </si>
  <si>
    <t>Hydrocarbon Skimmer</t>
  </si>
  <si>
    <t>31000231</t>
  </si>
  <si>
    <t>Natural Gas Processing Facilities</t>
  </si>
  <si>
    <t>Glycol Dehydrators: Reboiler Still Vent: Triethylene Glycol</t>
  </si>
  <si>
    <t>Glycol Dehydrators: Reboiler Burner Stack: Triethylene Glycol</t>
  </si>
  <si>
    <t>Glycol Dehydrators: Phase Separator Vent: Triethylene Glycol</t>
  </si>
  <si>
    <t>Glycol Dehydrators: Ethylene Glycol: General</t>
  </si>
  <si>
    <t>Gas Sweeting: Amine Process</t>
  </si>
  <si>
    <t>Process Valves</t>
  </si>
  <si>
    <t>31000308</t>
  </si>
  <si>
    <t>Open-ended Lines</t>
  </si>
  <si>
    <t>31000321</t>
  </si>
  <si>
    <t>Glycol Dehydrators: Niagaran Formation (Mich.)</t>
  </si>
  <si>
    <t>31000322</t>
  </si>
  <si>
    <t>Glycol Dehydrators: Prairie du Chien Formation (Mich.)</t>
  </si>
  <si>
    <t>31000323</t>
  </si>
  <si>
    <t>Glycol Dehydrators: Antrim Formation (Mich.)</t>
  </si>
  <si>
    <t>31000401</t>
  </si>
  <si>
    <t>31000402</t>
  </si>
  <si>
    <t>31000403</t>
  </si>
  <si>
    <t>Propane/Butane</t>
  </si>
  <si>
    <t>31000411</t>
  </si>
  <si>
    <t>Distillate Oil (No. 2): Steam Generators</t>
  </si>
  <si>
    <t>31000412</t>
  </si>
  <si>
    <t>Residual Oil: Steam Generators</t>
  </si>
  <si>
    <t>31000413</t>
  </si>
  <si>
    <t>Crude Oil: Steam Generators</t>
  </si>
  <si>
    <t>31000414</t>
  </si>
  <si>
    <t>Natural Gas: Steam Generators</t>
  </si>
  <si>
    <t>31000415</t>
  </si>
  <si>
    <t>Process Gas: Steam Generators</t>
  </si>
  <si>
    <t>31000501</t>
  </si>
  <si>
    <t>Liquid Waste Treatment</t>
  </si>
  <si>
    <t>Floatation Units</t>
  </si>
  <si>
    <t>Liquid - Liquid Separator</t>
  </si>
  <si>
    <t>31000503</t>
  </si>
  <si>
    <t>Oil-Water Separator</t>
  </si>
  <si>
    <t>31000504</t>
  </si>
  <si>
    <t>Oil-Sludge-Waste Water Pit</t>
  </si>
  <si>
    <t>31000505</t>
  </si>
  <si>
    <t>Other Not Classified: Construction/Demolition</t>
  </si>
  <si>
    <t>31299999</t>
  </si>
  <si>
    <t>Machinery, Miscellaneous</t>
  </si>
  <si>
    <t>Miscellaneous Machinery</t>
  </si>
  <si>
    <t>31300500</t>
  </si>
  <si>
    <t>Electrical Equipment</t>
  </si>
  <si>
    <t>Electrical Switch Manufacture</t>
  </si>
  <si>
    <t>Electrical Switch Manufacture: Overall Process</t>
  </si>
  <si>
    <t>31301001</t>
  </si>
  <si>
    <t>Light Bulb Manufacture</t>
  </si>
  <si>
    <t>Light Bulb Glass to Socket Base Lubrication with SO2</t>
  </si>
  <si>
    <t>31301100</t>
  </si>
  <si>
    <t>Fluorescent Lamp Manufacture</t>
  </si>
  <si>
    <t>Fluorescent Lamp Manufacture: Overall Process</t>
  </si>
  <si>
    <t>31301200</t>
  </si>
  <si>
    <t>Fluorescent Lamp Recycling</t>
  </si>
  <si>
    <t>Fluorescent Lamp Recycling: Lamp Crusher</t>
  </si>
  <si>
    <t>31302000</t>
  </si>
  <si>
    <t>Mercury Oxide Battery Manufacture</t>
  </si>
  <si>
    <t>Mercury Oxide Battery Manufacture: Overall Process</t>
  </si>
  <si>
    <t>31303001</t>
  </si>
  <si>
    <t>Manufacturing - General</t>
  </si>
  <si>
    <t>Mineral Dust Storage</t>
  </si>
  <si>
    <t>30500144</t>
  </si>
  <si>
    <t>Granules Transport Screw Conveyor and Bucket Elevator</t>
  </si>
  <si>
    <t>30500145</t>
  </si>
  <si>
    <t>Mineral Dust Transport Screw Conveyor and Bucket Elevator</t>
  </si>
  <si>
    <t>30500146</t>
  </si>
  <si>
    <t>Sand Surge Bin</t>
  </si>
  <si>
    <t>30500147</t>
  </si>
  <si>
    <t>Granules Surge Bin</t>
  </si>
  <si>
    <t>30500150</t>
  </si>
  <si>
    <t>Mineral Dust (Filler) and Asphalt Coating Mixer</t>
  </si>
  <si>
    <t>30500151</t>
  </si>
  <si>
    <t>Granules</t>
  </si>
  <si>
    <t>30500152</t>
  </si>
  <si>
    <t>Mineral Dust Unloading</t>
  </si>
  <si>
    <t>30500143</t>
  </si>
  <si>
    <t>30125020</t>
  </si>
  <si>
    <t>Alcohols by Oxo Process</t>
  </si>
  <si>
    <t>30125025</t>
  </si>
  <si>
    <t>Fatty Alcohols by Hydrogenation</t>
  </si>
  <si>
    <t>30125099</t>
  </si>
  <si>
    <t>30125101</t>
  </si>
  <si>
    <t>30125102</t>
  </si>
  <si>
    <t>Evaporator Purge Vent</t>
  </si>
  <si>
    <t>30125103</t>
  </si>
  <si>
    <t>Water Removal Steam: Jet Ejector</t>
  </si>
  <si>
    <t>30125104</t>
  </si>
  <si>
    <t>30125180</t>
  </si>
  <si>
    <t>30125201</t>
  </si>
  <si>
    <t>Etherene Production</t>
  </si>
  <si>
    <t>30125301</t>
  </si>
  <si>
    <t>Glycol Ethers</t>
  </si>
  <si>
    <t>30125302</t>
  </si>
  <si>
    <t>30125305</t>
  </si>
  <si>
    <t>Catalyst: Methanol Mix Tank</t>
  </si>
  <si>
    <t>30125306</t>
  </si>
  <si>
    <t>Methanol Recovery Column Vent</t>
  </si>
  <si>
    <t>30125315</t>
  </si>
  <si>
    <t>Asphalt Heater: Residual Oil</t>
  </si>
  <si>
    <t>30500208</t>
  </si>
  <si>
    <t>Asphalt Heater: Distillate Oil</t>
  </si>
  <si>
    <t>30500209</t>
  </si>
  <si>
    <t>Asphalt Heater: LPG</t>
  </si>
  <si>
    <t>30500210</t>
  </si>
  <si>
    <t>Asphalt Heater: Waste Oil</t>
  </si>
  <si>
    <t>30500211</t>
  </si>
  <si>
    <t>Rotary Dryer Conventional Plant with Cyclone ** use 3-05-002-01 w/CTL</t>
  </si>
  <si>
    <t>30500212</t>
  </si>
  <si>
    <t>Heated Asphalt Storage Tanks</t>
  </si>
  <si>
    <t>SCC8-dropped Drum Mix</t>
  </si>
  <si>
    <t>30500213</t>
  </si>
  <si>
    <t>Storage Silo</t>
  </si>
  <si>
    <t>30500214</t>
  </si>
  <si>
    <t>Truck Load-out</t>
  </si>
  <si>
    <t>30500215</t>
  </si>
  <si>
    <t>In Place Recycling: Propane</t>
  </si>
  <si>
    <t>30500216</t>
  </si>
  <si>
    <t>Cold Aggregate Feed Bins</t>
  </si>
  <si>
    <t>30500217</t>
  </si>
  <si>
    <t>Cold Aggregate Conveyors and Elevators</t>
  </si>
  <si>
    <t>30500220</t>
  </si>
  <si>
    <t>Elevators: Batch Process (also see -45 thru -47 for combos w/scr,bins</t>
  </si>
  <si>
    <t>30500221</t>
  </si>
  <si>
    <t>Elevators: Continuous Process</t>
  </si>
  <si>
    <t>30500230</t>
  </si>
  <si>
    <t>Hot Bins and Screens: Batch Process (also see -45 thru -47 for combos)</t>
  </si>
  <si>
    <t>30500231</t>
  </si>
  <si>
    <t>Hot Bins and Screens: Continuous Process</t>
  </si>
  <si>
    <t>30500240</t>
  </si>
  <si>
    <t>Mixers: Batch Process (also see -45 thru -47 for combos w/scr,bins</t>
  </si>
  <si>
    <t>30500241</t>
  </si>
  <si>
    <t>Mixers: Continuous Mix (outside the drum) Process</t>
  </si>
  <si>
    <t>30500242</t>
  </si>
  <si>
    <t>Mixers: Drum Mix Process ** (use 3-05-002-005 and subtypes)</t>
  </si>
  <si>
    <t>30500245</t>
  </si>
  <si>
    <t>Batch Mix Plant: Hot Elevators, Screens, Bins, Mixer &amp; NG Rot Dryer</t>
  </si>
  <si>
    <t>30500246</t>
  </si>
  <si>
    <t>Batch Mix Plant: Hot Elevators, Screens, Bins, Mixer&amp; #2 Oil Rot Dryer</t>
  </si>
  <si>
    <t>30500247</t>
  </si>
  <si>
    <t>Batch Mix Plant: Hot Elevs, Scrns, Bins, Mixer&amp; Waste/Drain/#6 Oil Rot</t>
  </si>
  <si>
    <t>30500250</t>
  </si>
  <si>
    <t>Conventional Continuous Mix (outside of drum) Plant: Rotary Dryer</t>
  </si>
  <si>
    <t>30500251</t>
  </si>
  <si>
    <t>Batch Mix Plant: Rotary Dryer, Natural Gas-Fired (also see -45)</t>
  </si>
  <si>
    <t>SCC8 -drop Conventional,add -45</t>
  </si>
  <si>
    <t>30500252</t>
  </si>
  <si>
    <t>Batch Mix Plant: Rotary Dryer, Oil-Fired (also see -46)</t>
  </si>
  <si>
    <t>SCC8 -drop Conventional,add -46</t>
  </si>
  <si>
    <t>30500253</t>
  </si>
  <si>
    <t>Batch Mix Plant: Rotary Dryer, Waste/Drain/# 6 Oil-Fired (also see -47</t>
  </si>
  <si>
    <t>30500255</t>
  </si>
  <si>
    <t>Drum Mix Plant: Rotary Drum Dryer / Mixer, Natural Gas-Fired</t>
  </si>
  <si>
    <t>30500256</t>
  </si>
  <si>
    <t>Drum Mix Plant: Rotary Drum Dryer / Mixer, Natural Gas, Parallel Flow</t>
  </si>
  <si>
    <t>30500257</t>
  </si>
  <si>
    <t>Drum Mix Plant: Rotary Drum Dryer / Mixer, Natural Gas, Counterflow</t>
  </si>
  <si>
    <t>30500258</t>
  </si>
  <si>
    <t>Drum Mix Plant: Rotary Drum Dryer / Mixer, #2 Oil-Fired</t>
  </si>
  <si>
    <t>SCC8 - added "#2"</t>
  </si>
  <si>
    <t>30500259</t>
  </si>
  <si>
    <t>Drum Mix Plant: Rotary Drum Dryer / Mixer, #2 Oil-Fired, Parallel Flow</t>
  </si>
  <si>
    <t>30500260</t>
  </si>
  <si>
    <t>Drum Mix Plant: Rotary Drum Dryer / Mixer, #2 Oil-Fired, Counterflow</t>
  </si>
  <si>
    <t>30500261</t>
  </si>
  <si>
    <t>Drum Mix Plant: Rotary Drum Dryer/Mixer, Waste/Drain/#6 Oil-Fired</t>
  </si>
  <si>
    <t>30500262</t>
  </si>
  <si>
    <t>Drum Mix Pl: Rotary Drum Dryer/Mixer, Waste/Drain/#6 Oil, Parallel Flo</t>
  </si>
  <si>
    <t>30500263</t>
  </si>
  <si>
    <t>Drum Mix Pl: Rotary Drum Dryer/Mixer, Waste/Drain/#6 Oil, Counterflow</t>
  </si>
  <si>
    <t>30500270</t>
  </si>
  <si>
    <t>Yard Emissions:  Emissions from asphalt in truck beds</t>
  </si>
  <si>
    <t>30500290</t>
  </si>
  <si>
    <t>Haul Roads: General</t>
  </si>
  <si>
    <t>30500298</t>
  </si>
  <si>
    <t>30500299</t>
  </si>
  <si>
    <t>30500301</t>
  </si>
  <si>
    <t>Brick Manufacture</t>
  </si>
  <si>
    <t>Wastewater, Point of Generation</t>
  </si>
  <si>
    <t>31499999</t>
  </si>
  <si>
    <t>31501001</t>
  </si>
  <si>
    <t>Photo Equip/Health Care/Labs/Air Condit/SwimPools</t>
  </si>
  <si>
    <t>Photocopying Equipment Manufacturing</t>
  </si>
  <si>
    <t>Resin Transfer/Storage</t>
  </si>
  <si>
    <t>31501002</t>
  </si>
  <si>
    <t>Toner Classification</t>
  </si>
  <si>
    <t>31501003</t>
  </si>
  <si>
    <t>Toner (Carbon Black) Grinding</t>
  </si>
  <si>
    <t>31502001</t>
  </si>
  <si>
    <t>Health Care - Hospitals</t>
  </si>
  <si>
    <t>Sterilization with Ethylene Oxide</t>
  </si>
  <si>
    <t>31502002</t>
  </si>
  <si>
    <t>Sterilization with Freon</t>
  </si>
  <si>
    <t>31502003</t>
  </si>
  <si>
    <t>Sterilization with Formaldehyde</t>
  </si>
  <si>
    <t>Raw Material Drying</t>
  </si>
  <si>
    <t>30500302</t>
  </si>
  <si>
    <t>Raw Material Grinding &amp; Screening</t>
  </si>
  <si>
    <t>30500303</t>
  </si>
  <si>
    <t>Storage of Raw Materials</t>
  </si>
  <si>
    <t>30500304</t>
  </si>
  <si>
    <t>Curing **</t>
  </si>
  <si>
    <t>30500305</t>
  </si>
  <si>
    <t>Raw Material Handling and Transferring</t>
  </si>
  <si>
    <t>30500306</t>
  </si>
  <si>
    <t>Pulverizing</t>
  </si>
  <si>
    <t>30500307</t>
  </si>
  <si>
    <t>Calcining</t>
  </si>
  <si>
    <t>30500308</t>
  </si>
  <si>
    <t>30500309</t>
  </si>
  <si>
    <t>Blending and Mixing</t>
  </si>
  <si>
    <t>30500310</t>
  </si>
  <si>
    <t>Thermometer Manufacture</t>
  </si>
  <si>
    <t>Thermometer Manufacture: Overall Process</t>
  </si>
  <si>
    <t>31503001</t>
  </si>
  <si>
    <t>Laboratories</t>
  </si>
  <si>
    <t>Bench Scale Reagents: Research</t>
  </si>
  <si>
    <t>31503002</t>
  </si>
  <si>
    <t>Bench Scale Reagents: Testing</t>
  </si>
  <si>
    <t>31503003</t>
  </si>
  <si>
    <t>Curing and Firing: Sawdust Fired Tunnel Kilns</t>
  </si>
  <si>
    <t>30500311</t>
  </si>
  <si>
    <t>Curing and Firing: Gas-fired Tunnel Kilns</t>
  </si>
  <si>
    <t>30500312</t>
  </si>
  <si>
    <t>Curing and Firing: Oil-fired Tunnel Kilns</t>
  </si>
  <si>
    <t>30500313</t>
  </si>
  <si>
    <t>Curing and Firing: Coal-fired Tunnel Kilns</t>
  </si>
  <si>
    <t>30500314</t>
  </si>
  <si>
    <t>Curing and Firing: Gas-fired Periodic Kilns</t>
  </si>
  <si>
    <t>30500315</t>
  </si>
  <si>
    <t>Curing and Firing: Oil-fired Periodic Kilns</t>
  </si>
  <si>
    <t>30500316</t>
  </si>
  <si>
    <t>Curing and Firing: Coal-fired Periodic Kilns</t>
  </si>
  <si>
    <t>30500317</t>
  </si>
  <si>
    <t>30500318</t>
  </si>
  <si>
    <t>Tunnel Kiln: Wood-fired</t>
  </si>
  <si>
    <t>30500319</t>
  </si>
  <si>
    <t>Transfer and Conveying</t>
  </si>
  <si>
    <t>30500321</t>
  </si>
  <si>
    <t>30500322</t>
  </si>
  <si>
    <t>Firing: Natural Gas-fired Tunnel Kiln Firing High-Sulfur Material</t>
  </si>
  <si>
    <t>30500330</t>
  </si>
  <si>
    <t>Photographic Film Manufacturing</t>
  </si>
  <si>
    <t>Product Manufacturing - Substrate Preparation</t>
  </si>
  <si>
    <t>Extrusion Operations</t>
  </si>
  <si>
    <t>31603002</t>
  </si>
  <si>
    <t>Film Support Operations</t>
  </si>
  <si>
    <t>31604001</t>
  </si>
  <si>
    <t>Product Manufacturing - Chemical Preparation</t>
  </si>
  <si>
    <t>31604002</t>
  </si>
  <si>
    <t>Emulsion Making Operations</t>
  </si>
  <si>
    <t>31604003</t>
  </si>
  <si>
    <t>Chemical Mixing Operations</t>
  </si>
  <si>
    <t>31605001</t>
  </si>
  <si>
    <t>Product Manufacturing - Surface Treatments</t>
  </si>
  <si>
    <t>Surface Coating Operations</t>
  </si>
  <si>
    <t>31605002</t>
  </si>
  <si>
    <t>Grid Ionizers</t>
  </si>
  <si>
    <t>31605003</t>
  </si>
  <si>
    <t>Corona Discharge Treatment</t>
  </si>
  <si>
    <t>31605004</t>
  </si>
  <si>
    <t>Photographic Drying Operations</t>
  </si>
  <si>
    <t>31606001</t>
  </si>
  <si>
    <t>Product Manufacturing - Finishing Operations</t>
  </si>
  <si>
    <t>General Film Manufacturing</t>
  </si>
  <si>
    <t>31606002</t>
  </si>
  <si>
    <t>Cutting/Slitting Operations</t>
  </si>
  <si>
    <t>31612001</t>
  </si>
  <si>
    <t>Support Activities - Cleaning Operations</t>
  </si>
  <si>
    <t>Tank Cleaning Operations</t>
  </si>
  <si>
    <t>31612002</t>
  </si>
  <si>
    <t>General Cleaning Operations</t>
  </si>
  <si>
    <t>31612003</t>
  </si>
  <si>
    <t>Parts Cleaning Operations</t>
  </si>
  <si>
    <t>31613001</t>
  </si>
  <si>
    <t>Support Activities - Storage Operations</t>
  </si>
  <si>
    <t>Solvent Storage Operations</t>
  </si>
  <si>
    <t>31613002</t>
  </si>
  <si>
    <t>General Storage Operations</t>
  </si>
  <si>
    <t>31613003</t>
  </si>
  <si>
    <t>Storage Silos</t>
  </si>
  <si>
    <t>31613004</t>
  </si>
  <si>
    <t>Waste Storage Operations</t>
  </si>
  <si>
    <t>31614001</t>
  </si>
  <si>
    <t>Support Activities - Material Transfer Operations</t>
  </si>
  <si>
    <t>Filling Operations (non petroleum)</t>
  </si>
  <si>
    <t>31614002</t>
  </si>
  <si>
    <t>Transfer of Chemicals</t>
  </si>
  <si>
    <t>31615001</t>
  </si>
  <si>
    <t>Support Activities - Separation Processes</t>
  </si>
  <si>
    <t>Recovery Operations</t>
  </si>
  <si>
    <t>31615002</t>
  </si>
  <si>
    <t>Regeneration Operations</t>
  </si>
  <si>
    <t>31615003</t>
  </si>
  <si>
    <t>Distillation Operations</t>
  </si>
  <si>
    <t>31615004</t>
  </si>
  <si>
    <t>Filtration Operations</t>
  </si>
  <si>
    <t>31616001</t>
  </si>
  <si>
    <t>Support Activities - Other Operations</t>
  </si>
  <si>
    <t>General Ventillation - Manufacturing Areas</t>
  </si>
  <si>
    <t>31616002</t>
  </si>
  <si>
    <t>General Process Tank Operations</t>
  </si>
  <si>
    <t>31616003</t>
  </si>
  <si>
    <t>Miscellaneous Manufacturing Operations</t>
  </si>
  <si>
    <t>31616004</t>
  </si>
  <si>
    <t>Paint Spraying Operations</t>
  </si>
  <si>
    <t>31616005</t>
  </si>
  <si>
    <t>General Maintenance Operations</t>
  </si>
  <si>
    <t>31616006</t>
  </si>
  <si>
    <t>Chemical Weighing Operations</t>
  </si>
  <si>
    <t>32099997</t>
  </si>
  <si>
    <t>Leather and Leather Products</t>
  </si>
  <si>
    <t>32099998</t>
  </si>
  <si>
    <t>32099999</t>
  </si>
  <si>
    <t>33000101</t>
  </si>
  <si>
    <t>Textile Products</t>
  </si>
  <si>
    <t>Yarn Preparation/Bleaching</t>
  </si>
  <si>
    <t>33000102</t>
  </si>
  <si>
    <t>Printing</t>
  </si>
  <si>
    <t>33000103</t>
  </si>
  <si>
    <t>Polyester Thread Production</t>
  </si>
  <si>
    <t>33000104</t>
  </si>
  <si>
    <t>Tenter Frames: Heat Setting</t>
  </si>
  <si>
    <t>33000105</t>
  </si>
  <si>
    <t>Carding</t>
  </si>
  <si>
    <t>33000106</t>
  </si>
  <si>
    <t>33000198</t>
  </si>
  <si>
    <t>33000199</t>
  </si>
  <si>
    <t>33000201</t>
  </si>
  <si>
    <t>Rubberized Fabrics</t>
  </si>
  <si>
    <t>33000202</t>
  </si>
  <si>
    <t>Wet Coating: General **</t>
  </si>
  <si>
    <t>33000203</t>
  </si>
  <si>
    <t>Hot Melt Coating: General **</t>
  </si>
  <si>
    <t>33000211</t>
  </si>
  <si>
    <t>Impregnation</t>
  </si>
  <si>
    <t>33000212</t>
  </si>
  <si>
    <t>Wet Coating</t>
  </si>
  <si>
    <t>33000213</t>
  </si>
  <si>
    <t>Hot Melt Coating</t>
  </si>
  <si>
    <t>33000214</t>
  </si>
  <si>
    <t>Wet Coating Mixing</t>
  </si>
  <si>
    <t>33000297</t>
  </si>
  <si>
    <t>33000298</t>
  </si>
  <si>
    <t>33000299</t>
  </si>
  <si>
    <t>33000301</t>
  </si>
  <si>
    <t>Carpet Operations</t>
  </si>
  <si>
    <t>Preparation/Processing</t>
  </si>
  <si>
    <t>33000302</t>
  </si>
  <si>
    <t>Printing/Dyeing</t>
  </si>
  <si>
    <t>33000303</t>
  </si>
  <si>
    <t>Basic Material Mixing</t>
  </si>
  <si>
    <t>33000304</t>
  </si>
  <si>
    <t>Shearing</t>
  </si>
  <si>
    <t>33000305</t>
  </si>
  <si>
    <t>Pile Erector</t>
  </si>
  <si>
    <t>33000306</t>
  </si>
  <si>
    <t>Heat Treating</t>
  </si>
  <si>
    <t>33000307</t>
  </si>
  <si>
    <t>33000399</t>
  </si>
  <si>
    <t>33000499</t>
  </si>
  <si>
    <t>Fabric Finishing</t>
  </si>
  <si>
    <t>33000599</t>
  </si>
  <si>
    <t>33088801</t>
  </si>
  <si>
    <t>33088802</t>
  </si>
  <si>
    <t>33088803</t>
  </si>
  <si>
    <t>33088804</t>
  </si>
  <si>
    <t>33088805</t>
  </si>
  <si>
    <t>36000101</t>
  </si>
  <si>
    <t>Printing and Publishing</t>
  </si>
  <si>
    <t>Typesetting (Lead Remelting)</t>
  </si>
  <si>
    <t>Remelting (Lead Emissions Only)</t>
  </si>
  <si>
    <t>38500101</t>
  </si>
  <si>
    <t>Specify Halogenated VOC: Standing Loss</t>
  </si>
  <si>
    <t>40722098</t>
  </si>
  <si>
    <t>Specify Halogenated VOC: Withdrawal Loss</t>
  </si>
  <si>
    <t>40722801</t>
  </si>
  <si>
    <t>Floating Roof Tanks - Ketones</t>
  </si>
  <si>
    <t>Acetone: Standing Loss</t>
  </si>
  <si>
    <t>40722802</t>
  </si>
  <si>
    <t>Acetone: Withdrawal Loss</t>
  </si>
  <si>
    <t>40722803</t>
  </si>
  <si>
    <t>Methyl Ethyl Ketone: Standing Loss</t>
  </si>
  <si>
    <t>40722804</t>
  </si>
  <si>
    <t>Methyl Ethyl Ketone: Withdrawal Loss</t>
  </si>
  <si>
    <t>40722805</t>
  </si>
  <si>
    <t>Methyl Isobutyl Ketone: Standing Loss</t>
  </si>
  <si>
    <t>40722806</t>
  </si>
  <si>
    <t>Nitric Acid: Breathing Loss</t>
  </si>
  <si>
    <t>30187006</t>
  </si>
  <si>
    <t>Granulation - Direct Mixing of Ceramic Powder and Binder Solution</t>
  </si>
  <si>
    <t>30500806</t>
  </si>
  <si>
    <t>30500807</t>
  </si>
  <si>
    <t>Grinding, dry ** (use SCC 3-05-008-02)</t>
  </si>
  <si>
    <t>30500810</t>
  </si>
  <si>
    <t>Granulation - Natural Gas-fired Spray Dryer</t>
  </si>
  <si>
    <t>30500811</t>
  </si>
  <si>
    <t>Drying - Infrared (IR) Drying Prior to Firing</t>
  </si>
  <si>
    <t>30500812</t>
  </si>
  <si>
    <t>Glazing and firing kiln ** (use SCCs 3-05-008-45 &amp; -50)</t>
  </si>
  <si>
    <t>30500813</t>
  </si>
  <si>
    <t>Drying - Convection Drying Prior to Firing</t>
  </si>
  <si>
    <t>30500816</t>
  </si>
  <si>
    <t>Sizing - Vibrating Screens</t>
  </si>
  <si>
    <t>30500818</t>
  </si>
  <si>
    <t>Air Classifier</t>
  </si>
  <si>
    <t>30500821</t>
  </si>
  <si>
    <t>Calcining--Natural Gas-fired Rotary Calciner</t>
  </si>
  <si>
    <t>30500822</t>
  </si>
  <si>
    <t>Calcining--Fuel Oil-fired Rotary Calciner</t>
  </si>
  <si>
    <t>30500823</t>
  </si>
  <si>
    <t>Calcining--Natural Gas-fired Fluidized Bed Calciner</t>
  </si>
  <si>
    <t>30500824</t>
  </si>
  <si>
    <t>30187010</t>
  </si>
  <si>
    <t>Sulfuric Acid: Working Loss</t>
  </si>
  <si>
    <t>30187011</t>
  </si>
  <si>
    <t>Ammonium Nitrate: Breathing Loss</t>
  </si>
  <si>
    <t>30187012</t>
  </si>
  <si>
    <t>Ammonium Nitrate: Working Loss</t>
  </si>
  <si>
    <t>30187013</t>
  </si>
  <si>
    <t>Urea: Breathing Loss</t>
  </si>
  <si>
    <t>30187014</t>
  </si>
  <si>
    <t>Urea: Working Loss</t>
  </si>
  <si>
    <t>30187015</t>
  </si>
  <si>
    <t>Copper Sulfate: Breathing Loss</t>
  </si>
  <si>
    <t>30187016</t>
  </si>
  <si>
    <t>Copper Sulfate: Working Loss</t>
  </si>
  <si>
    <t>30187017</t>
  </si>
  <si>
    <t>Aqueous Ammonia: Breathing Loss</t>
  </si>
  <si>
    <t>30187018</t>
  </si>
  <si>
    <t>Aqueous Ammonia: Working Loss</t>
  </si>
  <si>
    <t>30187019</t>
  </si>
  <si>
    <t>Ammonium Bicarbonate: Breathing Loss</t>
  </si>
  <si>
    <t>30187020</t>
  </si>
  <si>
    <t>Ammonium Bicarbonate: Working Loss</t>
  </si>
  <si>
    <t>30187021</t>
  </si>
  <si>
    <t>Hydrazine Hydrate: Breathing Loss</t>
  </si>
  <si>
    <t>30187022</t>
  </si>
  <si>
    <t>Hydrazine Hydrate: Working Loss</t>
  </si>
  <si>
    <t>30187023</t>
  </si>
  <si>
    <t>Anhydrous Hydrazine: Breathing Loss</t>
  </si>
  <si>
    <t>30187024</t>
  </si>
  <si>
    <t>Anhydrous Hydrazine: Working Loss</t>
  </si>
  <si>
    <t>30187025</t>
  </si>
  <si>
    <t>Ammonium Sulfate: Breathing Loss</t>
  </si>
  <si>
    <t>30187026</t>
  </si>
  <si>
    <t>Ammonium Sulfate: Working Loss</t>
  </si>
  <si>
    <t>30187029</t>
  </si>
  <si>
    <t>Fluosilicic Acid: Breathing Loss</t>
  </si>
  <si>
    <t>30187030</t>
  </si>
  <si>
    <t>Fluosilicic Acid: Working Loss</t>
  </si>
  <si>
    <t>30187031</t>
  </si>
  <si>
    <t>Chromic Acid: Breathing Loss</t>
  </si>
  <si>
    <t>30187032</t>
  </si>
  <si>
    <t>Chromic Acid: Working Loss</t>
  </si>
  <si>
    <t>30187033</t>
  </si>
  <si>
    <t>Hydrochloric Acid: Breathing Loss</t>
  </si>
  <si>
    <t>30187034</t>
  </si>
  <si>
    <t>Hydrochloric Acid: Working Loss</t>
  </si>
  <si>
    <t>30187097</t>
  </si>
  <si>
    <t>Specify Liquid: Breathing Loss</t>
  </si>
  <si>
    <t>30187098</t>
  </si>
  <si>
    <t>Specify Liquid: Working Loss</t>
  </si>
  <si>
    <t>30187501</t>
  </si>
  <si>
    <t>Inorganic Chemical Storage (Floating Roof Tank)</t>
  </si>
  <si>
    <t>Carbon Disulfide: Breathing Loss ** (Use 4-07-296-01)</t>
  </si>
  <si>
    <t>30187502</t>
  </si>
  <si>
    <t>Carbon Disulfide: Withdrawal Loss ** (Use 4-07-296-02)</t>
  </si>
  <si>
    <t>30187503</t>
  </si>
  <si>
    <t>Hydrofluoric Acid: Standing Loss</t>
  </si>
  <si>
    <t>30187504</t>
  </si>
  <si>
    <t>Hydrofluoric Acid: Withdrawal Loss</t>
  </si>
  <si>
    <t>30187505</t>
  </si>
  <si>
    <t>Nitric Acid: Standing Loss</t>
  </si>
  <si>
    <t>30187506</t>
  </si>
  <si>
    <t>Nitric Acid: Withdrawal Loss</t>
  </si>
  <si>
    <t>30187507</t>
  </si>
  <si>
    <t>223007125B</t>
  </si>
  <si>
    <t>223007125T</t>
  </si>
  <si>
    <t>223007125X</t>
  </si>
  <si>
    <t>223007127B</t>
  </si>
  <si>
    <t>223007127T</t>
  </si>
  <si>
    <t>223007127X</t>
  </si>
  <si>
    <t>223007129B</t>
  </si>
  <si>
    <t>223007129T</t>
  </si>
  <si>
    <t>223007129X</t>
  </si>
  <si>
    <t>223007131B</t>
  </si>
  <si>
    <t>223007131T</t>
  </si>
  <si>
    <t>223007131X</t>
  </si>
  <si>
    <t>223007133B</t>
  </si>
  <si>
    <t>223007133T</t>
  </si>
  <si>
    <t>223007133X</t>
  </si>
  <si>
    <t>223007211B</t>
  </si>
  <si>
    <t>223007211T</t>
  </si>
  <si>
    <t>223007211X</t>
  </si>
  <si>
    <t>223007213B</t>
  </si>
  <si>
    <t>223007213T</t>
  </si>
  <si>
    <t>223007213X</t>
  </si>
  <si>
    <t>223007215B</t>
  </si>
  <si>
    <t>223007215T</t>
  </si>
  <si>
    <t>223007215X</t>
  </si>
  <si>
    <t>223007217B</t>
  </si>
  <si>
    <t>223007217T</t>
  </si>
  <si>
    <t>223007217X</t>
  </si>
  <si>
    <t>223007219B</t>
  </si>
  <si>
    <t>223007219T</t>
  </si>
  <si>
    <t>223007219X</t>
  </si>
  <si>
    <t>223007221B</t>
  </si>
  <si>
    <t>223007221T</t>
  </si>
  <si>
    <t>223007221X</t>
  </si>
  <si>
    <t>223007223B</t>
  </si>
  <si>
    <t>223007223T</t>
  </si>
  <si>
    <t>223007223X</t>
  </si>
  <si>
    <t>223007225B</t>
  </si>
  <si>
    <t>223007225T</t>
  </si>
  <si>
    <t>223007225X</t>
  </si>
  <si>
    <t>223007227B</t>
  </si>
  <si>
    <t>223007227T</t>
  </si>
  <si>
    <t>223007227X</t>
  </si>
  <si>
    <t>223007229B</t>
  </si>
  <si>
    <t>223007229T</t>
  </si>
  <si>
    <t>223007229X</t>
  </si>
  <si>
    <t>223007231B</t>
  </si>
  <si>
    <t>223007231T</t>
  </si>
  <si>
    <t>223007231X</t>
  </si>
  <si>
    <t>223007233B</t>
  </si>
  <si>
    <t>223007233T</t>
  </si>
  <si>
    <t>223007233X</t>
  </si>
  <si>
    <t>223007311B</t>
  </si>
  <si>
    <t>223007311T</t>
  </si>
  <si>
    <t>223007311X</t>
  </si>
  <si>
    <t>223007313B</t>
  </si>
  <si>
    <t>223007313T</t>
  </si>
  <si>
    <t>223007313X</t>
  </si>
  <si>
    <t>223007315B</t>
  </si>
  <si>
    <t>223007315T</t>
  </si>
  <si>
    <t>223007315X</t>
  </si>
  <si>
    <t>223007317B</t>
  </si>
  <si>
    <t>223007317T</t>
  </si>
  <si>
    <t>223007317X</t>
  </si>
  <si>
    <t>223007319B</t>
  </si>
  <si>
    <t>223007319T</t>
  </si>
  <si>
    <t>223007319X</t>
  </si>
  <si>
    <t>223007321B</t>
  </si>
  <si>
    <t>223007321T</t>
  </si>
  <si>
    <t>223007321X</t>
  </si>
  <si>
    <t>223007323B</t>
  </si>
  <si>
    <t>223007323T</t>
  </si>
  <si>
    <t>223007323X</t>
  </si>
  <si>
    <t>223007325B</t>
  </si>
  <si>
    <t>223007325T</t>
  </si>
  <si>
    <t>223007325X</t>
  </si>
  <si>
    <t>223007327B</t>
  </si>
  <si>
    <t>223007327T</t>
  </si>
  <si>
    <t>223007327X</t>
  </si>
  <si>
    <t>223007329B</t>
  </si>
  <si>
    <t>223007329T</t>
  </si>
  <si>
    <t>223007329X</t>
  </si>
  <si>
    <t>223007331B</t>
  </si>
  <si>
    <t>223007331T</t>
  </si>
  <si>
    <t>223007331X</t>
  </si>
  <si>
    <t>223007333B</t>
  </si>
  <si>
    <t>223007333T</t>
  </si>
  <si>
    <t>223007333X</t>
  </si>
  <si>
    <t>223007411B</t>
  </si>
  <si>
    <t>223007411T</t>
  </si>
  <si>
    <t>223007411X</t>
  </si>
  <si>
    <t>223007413B</t>
  </si>
  <si>
    <t>223007413T</t>
  </si>
  <si>
    <t>223007413X</t>
  </si>
  <si>
    <t>223007415B</t>
  </si>
  <si>
    <t>223007415T</t>
  </si>
  <si>
    <t>223007415X</t>
  </si>
  <si>
    <t>223007417B</t>
  </si>
  <si>
    <t>223007417T</t>
  </si>
  <si>
    <t>223007417X</t>
  </si>
  <si>
    <t>223007419B</t>
  </si>
  <si>
    <t>223007419T</t>
  </si>
  <si>
    <t>223007419X</t>
  </si>
  <si>
    <t>223007421B</t>
  </si>
  <si>
    <t>223007421T</t>
  </si>
  <si>
    <t>223007421X</t>
  </si>
  <si>
    <t>223007423B</t>
  </si>
  <si>
    <t>223007423T</t>
  </si>
  <si>
    <t>223007423X</t>
  </si>
  <si>
    <t>223007425B</t>
  </si>
  <si>
    <t>223007425T</t>
  </si>
  <si>
    <t>223007425X</t>
  </si>
  <si>
    <t>223007427B</t>
  </si>
  <si>
    <t>223007427T</t>
  </si>
  <si>
    <t>30187533</t>
  </si>
  <si>
    <t>Hydrochloric Acid: Standing Loss</t>
  </si>
  <si>
    <t>30187534</t>
  </si>
  <si>
    <t>Hydrochloric Acid: Withdrawal Loss</t>
  </si>
  <si>
    <t>30187597</t>
  </si>
  <si>
    <t>30187598</t>
  </si>
  <si>
    <t>Specify Liquid: Withdrawal Loss</t>
  </si>
  <si>
    <t>30188501</t>
  </si>
  <si>
    <t>Inorganic Chemical Storage (Pressure Tanks)</t>
  </si>
  <si>
    <t>Ammonia: Withdrawal Loss</t>
  </si>
  <si>
    <t>30188502</t>
  </si>
  <si>
    <t>Carbon Monoxide: Withdrawal Loss</t>
  </si>
  <si>
    <t>30188503</t>
  </si>
  <si>
    <t>Chlorine: Withdrawal Loss</t>
  </si>
  <si>
    <t>30188504</t>
  </si>
  <si>
    <t>Hydrogen Cyanide: Withdrawal Loss</t>
  </si>
  <si>
    <t>30188505</t>
  </si>
  <si>
    <t>Sulfur Dioxide: Withdrawal Loss</t>
  </si>
  <si>
    <t>30188506</t>
  </si>
  <si>
    <t>Nitrogen: Withdrawal Loss</t>
  </si>
  <si>
    <t>30188507</t>
  </si>
  <si>
    <t>Carbon Dioxide: Withdrawal Loss</t>
  </si>
  <si>
    <t>30188508</t>
  </si>
  <si>
    <t>30188509</t>
  </si>
  <si>
    <t>30188510</t>
  </si>
  <si>
    <t>Anhydrous Ammonia: Withdrawal Loss</t>
  </si>
  <si>
    <t>30188511</t>
  </si>
  <si>
    <t>Hydrogen Fluoride: Withdrawal Loss</t>
  </si>
  <si>
    <t>30188512</t>
  </si>
  <si>
    <t>30188513</t>
  </si>
  <si>
    <t>Hydrogen Chloride: Withdrawal Loss</t>
  </si>
  <si>
    <t>30188514</t>
  </si>
  <si>
    <t>Fluorine: Withdrawal Loss</t>
  </si>
  <si>
    <t>30188599</t>
  </si>
  <si>
    <t>Specify Gas: Withdrawal Loss</t>
  </si>
  <si>
    <t>30188801</t>
  </si>
  <si>
    <t>Specify in Comments Field</t>
  </si>
  <si>
    <t>30188802</t>
  </si>
  <si>
    <t>30188803</t>
  </si>
  <si>
    <t>30188804</t>
  </si>
  <si>
    <t>30501109</t>
  </si>
  <si>
    <t>Mixer Loading of Cement/Sand/Aggregate</t>
  </si>
  <si>
    <t>30501110</t>
  </si>
  <si>
    <t>Loading of Transit Mix Truck</t>
  </si>
  <si>
    <t>30501111</t>
  </si>
  <si>
    <t>Loading of Dry-batch Truck</t>
  </si>
  <si>
    <t>30501112</t>
  </si>
  <si>
    <t>Mixing: Wet</t>
  </si>
  <si>
    <t>30501113</t>
  </si>
  <si>
    <t>Mixing: Dry</t>
  </si>
  <si>
    <t>30501114</t>
  </si>
  <si>
    <t>Transferring: Conveyors/Elevators</t>
  </si>
  <si>
    <t>30501115</t>
  </si>
  <si>
    <t>Storage: Bins/Hoppers</t>
  </si>
  <si>
    <t>30501120</t>
  </si>
  <si>
    <t>Asbestos/Cement Products</t>
  </si>
  <si>
    <t>30501199</t>
  </si>
  <si>
    <t>30501201</t>
  </si>
  <si>
    <t>Fiberglass Manufacturing</t>
  </si>
  <si>
    <t>Regenerative Furnace (Wool-type Fiber)</t>
  </si>
  <si>
    <t>30501202</t>
  </si>
  <si>
    <t>Recuperative Furnace (Wool-type Fiber)</t>
  </si>
  <si>
    <t>30501203</t>
  </si>
  <si>
    <t>Electric Furnace (Wool-type Fiber)</t>
  </si>
  <si>
    <t>30501204</t>
  </si>
  <si>
    <t>SCC8-put flares at end</t>
  </si>
  <si>
    <t>30190022</t>
  </si>
  <si>
    <t>Residual Oil: Flares</t>
  </si>
  <si>
    <t>30190023</t>
  </si>
  <si>
    <t>Natural Gas: Flares</t>
  </si>
  <si>
    <t>30190099</t>
  </si>
  <si>
    <t>30199998</t>
  </si>
  <si>
    <t>30199999</t>
  </si>
  <si>
    <t>30200101</t>
  </si>
  <si>
    <t>Food and Agriculture</t>
  </si>
  <si>
    <t>Alfalfa Dehydration</t>
  </si>
  <si>
    <t>30200102</t>
  </si>
  <si>
    <t>Primary Cyclone and Dryer** (use -11 thru -14)</t>
  </si>
  <si>
    <t>Regenerative Furnace (Textile-type Fiber)</t>
  </si>
  <si>
    <t>30501212</t>
  </si>
  <si>
    <t>Recuperative Furnace (Textile-type Fiber)</t>
  </si>
  <si>
    <t>30501213</t>
  </si>
  <si>
    <t>Unit Melter Furnace (Textile-type Fiber)</t>
  </si>
  <si>
    <t>30501214</t>
  </si>
  <si>
    <t>Forming Process (Textile-type Fiber)</t>
  </si>
  <si>
    <t>30501215</t>
  </si>
  <si>
    <t>Curing Oven (Textile-type Fiber)</t>
  </si>
  <si>
    <t>30501221</t>
  </si>
  <si>
    <t>Raw Material: Unloading/Conveying</t>
  </si>
  <si>
    <t>30501222</t>
  </si>
  <si>
    <t>Raw Material: Storage Bins</t>
  </si>
  <si>
    <t>1,1,1-Trichloroethane (Methyl Chloroform)</t>
  </si>
  <si>
    <t>40100306</t>
  </si>
  <si>
    <t>40100307</t>
  </si>
  <si>
    <t>Isopropyl Alcohol</t>
  </si>
  <si>
    <t>40100308</t>
  </si>
  <si>
    <t>40100309</t>
  </si>
  <si>
    <t>Freon</t>
  </si>
  <si>
    <t>40100310</t>
  </si>
  <si>
    <t>40100311</t>
  </si>
  <si>
    <t>40100335</t>
  </si>
  <si>
    <t>40100336</t>
  </si>
  <si>
    <t>40100398</t>
  </si>
  <si>
    <t>40100399</t>
  </si>
  <si>
    <t>40100401</t>
  </si>
  <si>
    <t>Knit Fabric Scouring with Chlorinated Solvent</t>
  </si>
  <si>
    <t>40100499</t>
  </si>
  <si>
    <t>40100501</t>
  </si>
  <si>
    <t>General Processes: Spent Solvent Storage</t>
  </si>
  <si>
    <t>40100550</t>
  </si>
  <si>
    <t>General Processes: Drum Storage - Pure Organic Chemicals</t>
  </si>
  <si>
    <t>40188801</t>
  </si>
  <si>
    <t>40188802</t>
  </si>
  <si>
    <t>40188803</t>
  </si>
  <si>
    <t>40188804</t>
  </si>
  <si>
    <t>40188805</t>
  </si>
  <si>
    <t>40188898</t>
  </si>
  <si>
    <t>40200101</t>
  </si>
  <si>
    <t>Surface Coating Application - General</t>
  </si>
  <si>
    <t>Paint: Solvent-base</t>
  </si>
  <si>
    <t>40200110</t>
  </si>
  <si>
    <t>40200201</t>
  </si>
  <si>
    <t>Paint: Water-base</t>
  </si>
  <si>
    <t>40200210</t>
  </si>
  <si>
    <t>40200301</t>
  </si>
  <si>
    <t>Varnish/Shellac</t>
  </si>
  <si>
    <t>40200310</t>
  </si>
  <si>
    <t>40200401</t>
  </si>
  <si>
    <t>Lacquer</t>
  </si>
  <si>
    <t>40200410</t>
  </si>
  <si>
    <t>40200501</t>
  </si>
  <si>
    <t>Enamel</t>
  </si>
  <si>
    <t>40200510</t>
  </si>
  <si>
    <t>40200601</t>
  </si>
  <si>
    <t>Primer</t>
  </si>
  <si>
    <t>40200610</t>
  </si>
  <si>
    <t>40200701</t>
  </si>
  <si>
    <t>Adhesive Application</t>
  </si>
  <si>
    <t>40200706</t>
  </si>
  <si>
    <t>Adhesive: Solvent Mixing</t>
  </si>
  <si>
    <t>40200707</t>
  </si>
  <si>
    <t>Adhesive: Solvent Storage</t>
  </si>
  <si>
    <t>40200710</t>
  </si>
  <si>
    <t>Adhesive: General</t>
  </si>
  <si>
    <t>40200711</t>
  </si>
  <si>
    <t>Adhesive: Spray</t>
  </si>
  <si>
    <t>40200712</t>
  </si>
  <si>
    <t>Adhesive: Roll-on</t>
  </si>
  <si>
    <t>40200801</t>
  </si>
  <si>
    <t>Coating Oven - General</t>
  </si>
  <si>
    <t>40200802</t>
  </si>
  <si>
    <t>Dried &lt; 175F **</t>
  </si>
  <si>
    <t>40200803</t>
  </si>
  <si>
    <t>Baked &gt; 175F **</t>
  </si>
  <si>
    <t>40200810</t>
  </si>
  <si>
    <t>40200820</t>
  </si>
  <si>
    <t>Prime/Base Coat Oven</t>
  </si>
  <si>
    <t>40200830</t>
  </si>
  <si>
    <t>Topcoat Oven</t>
  </si>
  <si>
    <t>40200840</t>
  </si>
  <si>
    <t>Two Piece Can Curing Ovens: General (Includes Codes 41, 42, and 43)</t>
  </si>
  <si>
    <t>40200841</t>
  </si>
  <si>
    <t>Two Piece Can Base Coat Oven</t>
  </si>
  <si>
    <t>40200842</t>
  </si>
  <si>
    <t>Two Piece Can Over Varnish Oven</t>
  </si>
  <si>
    <t>40200843</t>
  </si>
  <si>
    <t>Two Piece Can Interior Body Coat Oven</t>
  </si>
  <si>
    <t>40200845</t>
  </si>
  <si>
    <t>Three Piece Can Curing Ovens (Includes Codes 46, 47, 48, and 49)</t>
  </si>
  <si>
    <t>40200846</t>
  </si>
  <si>
    <t>Three Piece Can Sheet Base Coat (Interior) Oven</t>
  </si>
  <si>
    <t>40200847</t>
  </si>
  <si>
    <t>Three Piece Can Sheet Base Coat (Exterior) Oven</t>
  </si>
  <si>
    <t>40200848</t>
  </si>
  <si>
    <t>Three Piece Can Sheet Lithographic Coating Oven</t>
  </si>
  <si>
    <t>40200849</t>
  </si>
  <si>
    <t>Three Piece Can Interior Body Coat Oven</t>
  </si>
  <si>
    <t>40200855</t>
  </si>
  <si>
    <t>Filler Oven</t>
  </si>
  <si>
    <t>40200856</t>
  </si>
  <si>
    <t>Sealer Oven</t>
  </si>
  <si>
    <t>40200861</t>
  </si>
  <si>
    <t>Single Coat Application: Oven</t>
  </si>
  <si>
    <t>40200870</t>
  </si>
  <si>
    <t>Color Coat Oven</t>
  </si>
  <si>
    <t>40200871</t>
  </si>
  <si>
    <t>Calcining: Rotary Kiln ** (See SCC Codes 3-05-016-18,-19,-20,-21)</t>
  </si>
  <si>
    <t>30501605</t>
  </si>
  <si>
    <t>Calcining: Gas-fired Calcimatic Kiln</t>
  </si>
  <si>
    <t>30501606</t>
  </si>
  <si>
    <t>Fluidized Bed Kiln</t>
  </si>
  <si>
    <t>30501607</t>
  </si>
  <si>
    <t>Raw Material Transfer and Conveying</t>
  </si>
  <si>
    <t>30501608</t>
  </si>
  <si>
    <t>30501609</t>
  </si>
  <si>
    <t>Hydrator: Atmospheric</t>
  </si>
  <si>
    <t>30501610</t>
  </si>
  <si>
    <t>30501611</t>
  </si>
  <si>
    <t>Product Cooler</t>
  </si>
  <si>
    <t>30501612</t>
  </si>
  <si>
    <t>Pressure Hydrator</t>
  </si>
  <si>
    <t>30501613</t>
  </si>
  <si>
    <t>Lime Silos</t>
  </si>
  <si>
    <t>30501614</t>
  </si>
  <si>
    <t>30501615</t>
  </si>
  <si>
    <t>Product Transfer and Conveying</t>
  </si>
  <si>
    <t>30501616</t>
  </si>
  <si>
    <t>Primary Screening</t>
  </si>
  <si>
    <t>30501617</t>
  </si>
  <si>
    <t>Multiple Hearth Calciner</t>
  </si>
  <si>
    <t>30501618</t>
  </si>
  <si>
    <t>Calcining: Coal-fired Rotary Kiln</t>
  </si>
  <si>
    <t>30501619</t>
  </si>
  <si>
    <t>Calcining: Gas-fired Rotary Kiln</t>
  </si>
  <si>
    <t>30501620</t>
  </si>
  <si>
    <t>Calcining: Coal- and Gas-fired Rotary Kiln</t>
  </si>
  <si>
    <t>30501621</t>
  </si>
  <si>
    <t>Calcining: Coal- and Coke-fired Rotary Kiln</t>
  </si>
  <si>
    <t>30501622</t>
  </si>
  <si>
    <t>Calcining: Coal-fired Rotary Preheater Kiln</t>
  </si>
  <si>
    <t>30200537</t>
  </si>
  <si>
    <t>Grain Cleaning - Internal Vibrating</t>
  </si>
  <si>
    <t>30200538</t>
  </si>
  <si>
    <t>Grain Cleaning - Stationary Enclosed</t>
  </si>
  <si>
    <t>30200540</t>
  </si>
  <si>
    <t>Storage Bin Vents</t>
  </si>
  <si>
    <t>30200550</t>
  </si>
  <si>
    <t>Unloading (Receiving) from Trucks (unspecified type)</t>
  </si>
  <si>
    <t>30200551</t>
  </si>
  <si>
    <t>Unloading (Receiving) from Straight Trucks</t>
  </si>
  <si>
    <t>30200552</t>
  </si>
  <si>
    <t>Unloading (Receiving) from Hopper Trucks</t>
  </si>
  <si>
    <t>30200553</t>
  </si>
  <si>
    <t>Unloading (Receiving) from Railcars</t>
  </si>
  <si>
    <t>30200554</t>
  </si>
  <si>
    <t>Unloading (Receiving) from Barges - Unspecified (see -56 and -57)</t>
  </si>
  <si>
    <t>SCC8 - split into 2 types</t>
  </si>
  <si>
    <t>30200555</t>
  </si>
  <si>
    <t>Unloading (Receiving) from Ships</t>
  </si>
  <si>
    <t>30200556</t>
  </si>
  <si>
    <t>Unloading (Receiving) from Barges - Continuous Barge Unloader</t>
  </si>
  <si>
    <t>30200557</t>
  </si>
  <si>
    <t>2415235000</t>
  </si>
  <si>
    <t>Transportation Equipment (SIC 37): Conveyerized Degreasing</t>
  </si>
  <si>
    <t>2415240000</t>
  </si>
  <si>
    <t>Instruments and Related Products (SIC 38): Conveyerized Degreasing</t>
  </si>
  <si>
    <t>2415245000</t>
  </si>
  <si>
    <t>Miscellaneous Manufacturing (SIC 39): Conveyerized Degreasing</t>
  </si>
  <si>
    <t>2415250000</t>
  </si>
  <si>
    <t>Trans. Maintenance Facilities (SIC 40-45): Conveyerized Degreasing</t>
  </si>
  <si>
    <t>2415255000</t>
  </si>
  <si>
    <t>Automotive Dealers (SIC 55): Conveyerized Degreasing</t>
  </si>
  <si>
    <t>2415260000</t>
  </si>
  <si>
    <t>Auto Repair Services (SIC 75): Conveyerized Degreasing</t>
  </si>
  <si>
    <t>2415265000</t>
  </si>
  <si>
    <t>Miscellaneous Repair Services (SIC 76): Conveyerized Degreasing</t>
  </si>
  <si>
    <t>2415300000</t>
  </si>
  <si>
    <t>All Industries: Cold Cleaning</t>
  </si>
  <si>
    <t>2415305000</t>
  </si>
  <si>
    <t>Furniture and Fixtures (SIC 25): Cold Cleaning</t>
  </si>
  <si>
    <t>2415310000</t>
  </si>
  <si>
    <t>Primary Metal Industries (SIC 33): Cold Cleaning</t>
  </si>
  <si>
    <t>2415315000</t>
  </si>
  <si>
    <t>Secondary Metal Industries (SIC 33): Cold Cleaning</t>
  </si>
  <si>
    <t>2415320000</t>
  </si>
  <si>
    <t>Fabricated Metal Products (SIC 34): Cold Cleaning</t>
  </si>
  <si>
    <t>2415325000</t>
  </si>
  <si>
    <t>Industrial Machinery and Equipment (SIC 35): Cold Cleaning</t>
  </si>
  <si>
    <t>2415330000</t>
  </si>
  <si>
    <t>10200911</t>
  </si>
  <si>
    <t>10200912</t>
  </si>
  <si>
    <t>Fluidized bed combustion boiler</t>
  </si>
  <si>
    <t>10201001</t>
  </si>
  <si>
    <t>10201002</t>
  </si>
  <si>
    <t>10201003</t>
  </si>
  <si>
    <t>10201101</t>
  </si>
  <si>
    <t>10201201</t>
  </si>
  <si>
    <t>10201202</t>
  </si>
  <si>
    <t>10201301</t>
  </si>
  <si>
    <t>10201302</t>
  </si>
  <si>
    <t>10201303</t>
  </si>
  <si>
    <t>Salable Animal Fat</t>
  </si>
  <si>
    <t>10201401</t>
  </si>
  <si>
    <t>CO Boiler</t>
  </si>
  <si>
    <t>10201402</t>
  </si>
  <si>
    <t>10201403</t>
  </si>
  <si>
    <t>10201404</t>
  </si>
  <si>
    <t>10201601</t>
  </si>
  <si>
    <t>Industrial Boiler</t>
  </si>
  <si>
    <t>10201701</t>
  </si>
  <si>
    <t>10300101</t>
  </si>
  <si>
    <t>10300102</t>
  </si>
  <si>
    <t>10300103</t>
  </si>
  <si>
    <t>10300203</t>
  </si>
  <si>
    <t>10300205</t>
  </si>
  <si>
    <t>10300206</t>
  </si>
  <si>
    <t>10300207</t>
  </si>
  <si>
    <t>Overfeed Stoker (Bituminous Coal)</t>
  </si>
  <si>
    <t>10300208</t>
  </si>
  <si>
    <t>Underfeed Stoker (Bituminous Coal)</t>
  </si>
  <si>
    <t>10300209</t>
  </si>
  <si>
    <t>10300211</t>
  </si>
  <si>
    <t>10300214</t>
  </si>
  <si>
    <t>Hand-fired (Bituminous Coal)</t>
  </si>
  <si>
    <t>10300216</t>
  </si>
  <si>
    <t>10300217</t>
  </si>
  <si>
    <t>10300218</t>
  </si>
  <si>
    <t>10300221</t>
  </si>
  <si>
    <t>10300222</t>
  </si>
  <si>
    <t>10300223</t>
  </si>
  <si>
    <t>10300224</t>
  </si>
  <si>
    <t>10300225</t>
  </si>
  <si>
    <t>10300226</t>
  </si>
  <si>
    <t>10300300</t>
  </si>
  <si>
    <t>10300305</t>
  </si>
  <si>
    <t>10300306</t>
  </si>
  <si>
    <t>10300307</t>
  </si>
  <si>
    <t>10300309</t>
  </si>
  <si>
    <t>10300401</t>
  </si>
  <si>
    <t>10300402</t>
  </si>
  <si>
    <t>10300403</t>
  </si>
  <si>
    <t>10300404</t>
  </si>
  <si>
    <t>10300501</t>
  </si>
  <si>
    <t>10300502</t>
  </si>
  <si>
    <t>10300503</t>
  </si>
  <si>
    <t>10300504</t>
  </si>
  <si>
    <t>10300601</t>
  </si>
  <si>
    <t>10300602</t>
  </si>
  <si>
    <t>10300603</t>
  </si>
  <si>
    <t>10300701</t>
  </si>
  <si>
    <t>POTW Digester Gas-fired Boiler</t>
  </si>
  <si>
    <t>10300799</t>
  </si>
  <si>
    <t>Other Not Classified</t>
  </si>
  <si>
    <t>10300811</t>
  </si>
  <si>
    <t>10300901</t>
  </si>
  <si>
    <t>10300902</t>
  </si>
  <si>
    <t>10300903</t>
  </si>
  <si>
    <t>10300908</t>
  </si>
  <si>
    <t>10300910</t>
  </si>
  <si>
    <t>10300911</t>
  </si>
  <si>
    <t>10300912</t>
  </si>
  <si>
    <t>10301001</t>
  </si>
  <si>
    <t>10301002</t>
  </si>
  <si>
    <t>10301003</t>
  </si>
  <si>
    <t>10301201</t>
  </si>
  <si>
    <t>10301202</t>
  </si>
  <si>
    <t>10301301</t>
  </si>
  <si>
    <t>10301302</t>
  </si>
  <si>
    <t>10301303</t>
  </si>
  <si>
    <t>Sewage Grease Skimmings</t>
  </si>
  <si>
    <t>10500102</t>
  </si>
  <si>
    <t>Space Heaters</t>
  </si>
  <si>
    <t>Coal **</t>
  </si>
  <si>
    <t>10500105</t>
  </si>
  <si>
    <t>10500106</t>
  </si>
  <si>
    <t>10500110</t>
  </si>
  <si>
    <t>10500113</t>
  </si>
  <si>
    <t>Waste Oil: Air Atomized Burner</t>
  </si>
  <si>
    <t>10500114</t>
  </si>
  <si>
    <t>Waste Oil: Vaporizing Burner</t>
  </si>
  <si>
    <t>10500202</t>
  </si>
  <si>
    <t>10500205</t>
  </si>
  <si>
    <t>10500206</t>
  </si>
  <si>
    <t>10500209</t>
  </si>
  <si>
    <t>10500210</t>
  </si>
  <si>
    <t>10500213</t>
  </si>
  <si>
    <t>10500214</t>
  </si>
  <si>
    <t>20100101</t>
  </si>
  <si>
    <t>Internal Combustion Engines</t>
  </si>
  <si>
    <t>Dry Corn Milling: Degerming and Milling</t>
  </si>
  <si>
    <t>30200746</t>
  </si>
  <si>
    <t>Dry Corn Milling: Bulk Loading</t>
  </si>
  <si>
    <t>30200747</t>
  </si>
  <si>
    <t>Dry Corn Milling: Pneumatic Conveyor</t>
  </si>
  <si>
    <t>30200748</t>
  </si>
  <si>
    <t>Dry Corn Milling: Grinding</t>
  </si>
  <si>
    <t>30200751</t>
  </si>
  <si>
    <t>Wet Corn Milling: Grain Receiving</t>
  </si>
  <si>
    <t>30200752</t>
  </si>
  <si>
    <t>Wet Corn Milling: Grain Handling</t>
  </si>
  <si>
    <t>30200753</t>
  </si>
  <si>
    <t>Wet Corn Milling: Grain Cleaning</t>
  </si>
  <si>
    <t>30200754</t>
  </si>
  <si>
    <t>Wet Corn Milling: Dryers</t>
  </si>
  <si>
    <t>30200755</t>
  </si>
  <si>
    <t>Wet Corn Milling: Bulk Loading</t>
  </si>
  <si>
    <t>30200756</t>
  </si>
  <si>
    <t>Wet Corn Milling: Milling</t>
  </si>
  <si>
    <t>30200757</t>
  </si>
  <si>
    <t>Drilling and Blasting</t>
  </si>
  <si>
    <t>30502522</t>
  </si>
  <si>
    <t>Rodmilling: Fine Crushing of Construction Sand</t>
  </si>
  <si>
    <t>30502523</t>
  </si>
  <si>
    <t>Fine Screening of Construction Sand Following Dewatering or Rodmilling</t>
  </si>
  <si>
    <t>30502599</t>
  </si>
  <si>
    <t>30502601</t>
  </si>
  <si>
    <t>Diatomaceous Earth</t>
  </si>
  <si>
    <t>30502699</t>
  </si>
  <si>
    <t>30502701</t>
  </si>
  <si>
    <t>Industrial Sand and Gravel</t>
  </si>
  <si>
    <t>Primary Crushing of Raw Material</t>
  </si>
  <si>
    <t>30502705</t>
  </si>
  <si>
    <t>30502709</t>
  </si>
  <si>
    <t>Grinding: Size Reduction to 50 Microns or Smaller</t>
  </si>
  <si>
    <t>30502713</t>
  </si>
  <si>
    <t>Screening: Size Classification</t>
  </si>
  <si>
    <t>30502717</t>
  </si>
  <si>
    <t>Draining: Removal of Moisture to About 6% After Froth Flotation</t>
  </si>
  <si>
    <t>30502720</t>
  </si>
  <si>
    <t>Sand Drying: Gas- or Oil-fired Rotary or Fluidized Bed Dryer</t>
  </si>
  <si>
    <t>30502721</t>
  </si>
  <si>
    <t>Sand Drying: Gas-fired Rotary Dryer</t>
  </si>
  <si>
    <t>30502722</t>
  </si>
  <si>
    <t>Sand Drying: Oil-fired Rotary Dryer</t>
  </si>
  <si>
    <t>30502723</t>
  </si>
  <si>
    <t>Sand Drying: Gas-fired Fluidized Bed Dryer</t>
  </si>
  <si>
    <t>30502724</t>
  </si>
  <si>
    <t>Sand Drying: Oil-fired Fluidized Bed Dryer</t>
  </si>
  <si>
    <t>30502730</t>
  </si>
  <si>
    <t>Cooling of Dried Sand</t>
  </si>
  <si>
    <t>30502740</t>
  </si>
  <si>
    <t>Final Classifying: Screening to Classify Sand by Size</t>
  </si>
  <si>
    <t>30502760</t>
  </si>
  <si>
    <t>Sand Handling, Transfer, and Storage</t>
  </si>
  <si>
    <t>30502910</t>
  </si>
  <si>
    <t>Lightweight Aggregate Manufacture</t>
  </si>
  <si>
    <t>30502920</t>
  </si>
  <si>
    <t>30503099</t>
  </si>
  <si>
    <t>Ceramic Electric Parts</t>
  </si>
  <si>
    <t>30503101</t>
  </si>
  <si>
    <t>Asbestos Mining</t>
  </si>
  <si>
    <t>Surface Blasting</t>
  </si>
  <si>
    <t>30503102</t>
  </si>
  <si>
    <t>Surface Drilling</t>
  </si>
  <si>
    <t>30503103</t>
  </si>
  <si>
    <t>Cobbing</t>
  </si>
  <si>
    <t>30503104</t>
  </si>
  <si>
    <t>30503105</t>
  </si>
  <si>
    <t>Convey/Haul Asbestos</t>
  </si>
  <si>
    <t>30503106</t>
  </si>
  <si>
    <t>Convey/Haul Waste</t>
  </si>
  <si>
    <t>30503107</t>
  </si>
  <si>
    <t>30503108</t>
  </si>
  <si>
    <t>Overburden Stripping</t>
  </si>
  <si>
    <t>30503109</t>
  </si>
  <si>
    <t>Ventilation of Process Operations</t>
  </si>
  <si>
    <t>30503110</t>
  </si>
  <si>
    <t>Stockpiling</t>
  </si>
  <si>
    <t>30503111</t>
  </si>
  <si>
    <t>Tailing Piles</t>
  </si>
  <si>
    <t>30503199</t>
  </si>
  <si>
    <t>30503201</t>
  </si>
  <si>
    <t>Asbestos Milling</t>
  </si>
  <si>
    <t>30503202</t>
  </si>
  <si>
    <t>30503203</t>
  </si>
  <si>
    <t>Recrushing</t>
  </si>
  <si>
    <t>30503204</t>
  </si>
  <si>
    <t>30503205</t>
  </si>
  <si>
    <t>Fiberizing</t>
  </si>
  <si>
    <t>30503206</t>
  </si>
  <si>
    <t>Prime Coat Application</t>
  </si>
  <si>
    <t>40202011</t>
  </si>
  <si>
    <t>Prime Coat Application: Spray, High Solids</t>
  </si>
  <si>
    <t>40202012</t>
  </si>
  <si>
    <t>Prime Coat Application: Spray, Water-borne</t>
  </si>
  <si>
    <t>40202013</t>
  </si>
  <si>
    <t>Prime Coat Application: Dip</t>
  </si>
  <si>
    <t>40202014</t>
  </si>
  <si>
    <t>Prime Coat Application: Flow Coat</t>
  </si>
  <si>
    <t>40202015</t>
  </si>
  <si>
    <t>Prime Coat Application: Flashoff</t>
  </si>
  <si>
    <t>40202020</t>
  </si>
  <si>
    <t>Topcoat Application</t>
  </si>
  <si>
    <t>40202021</t>
  </si>
  <si>
    <t>Topcoat Application: Spray, High Solids</t>
  </si>
  <si>
    <t>40202022</t>
  </si>
  <si>
    <t>Topcoat Application: Spray, Water-borne</t>
  </si>
  <si>
    <t>40202023</t>
  </si>
  <si>
    <t>Topcoat Application: Dip</t>
  </si>
  <si>
    <t>40202024</t>
  </si>
  <si>
    <t>Topcoat Application: Flow Coat</t>
  </si>
  <si>
    <t>40202025</t>
  </si>
  <si>
    <t>Topcoat Application: Flashoff</t>
  </si>
  <si>
    <t>40202031</t>
  </si>
  <si>
    <t>Single Spray Line: General</t>
  </si>
  <si>
    <t>40202032</t>
  </si>
  <si>
    <t>Spray Dip Line: General ** (Use 4-02-020-37)</t>
  </si>
  <si>
    <t>40202033</t>
  </si>
  <si>
    <t>Spray High Solids Coating ** (Use 4-02-020-35)</t>
  </si>
  <si>
    <t>40202034</t>
  </si>
  <si>
    <t>Spray Water-borne Coating ** (Use 4-02-020-36)</t>
  </si>
  <si>
    <t>40202035</t>
  </si>
  <si>
    <t>Single Coat Application: Spray, High Solids</t>
  </si>
  <si>
    <t>40202036</t>
  </si>
  <si>
    <t>Single Coat Application: Spray, Water-borne</t>
  </si>
  <si>
    <t>40202037</t>
  </si>
  <si>
    <t>Single Coat Application: Dip</t>
  </si>
  <si>
    <t>Firing or Curing</t>
  </si>
  <si>
    <t>30503606</t>
  </si>
  <si>
    <t>30503607</t>
  </si>
  <si>
    <t>Final Machining</t>
  </si>
  <si>
    <t>30503701</t>
  </si>
  <si>
    <t>Coated Abrasives Manufacturing</t>
  </si>
  <si>
    <t>Printing of Backing</t>
  </si>
  <si>
    <t>30503702</t>
  </si>
  <si>
    <t>Make Coat Application</t>
  </si>
  <si>
    <t>30503703</t>
  </si>
  <si>
    <t>Grain Application</t>
  </si>
  <si>
    <t>Business: Low Solids Solvent-borne Coating</t>
  </si>
  <si>
    <t>40202208</t>
  </si>
  <si>
    <t>Open Pit Blasting</t>
  </si>
  <si>
    <t>30504002</t>
  </si>
  <si>
    <t>Open Pit Drilling</t>
  </si>
  <si>
    <t>30504003</t>
  </si>
  <si>
    <t>Open Pit Cobbing</t>
  </si>
  <si>
    <t>30504010</t>
  </si>
  <si>
    <t>Underground Ventilation</t>
  </si>
  <si>
    <t>30504020</t>
  </si>
  <si>
    <t>30504021</t>
  </si>
  <si>
    <t>Convey/Haul Material</t>
  </si>
  <si>
    <t>30504022</t>
  </si>
  <si>
    <t>30504023</t>
  </si>
  <si>
    <t>30504024</t>
  </si>
  <si>
    <t>30504025</t>
  </si>
  <si>
    <t>30504030</t>
  </si>
  <si>
    <t>30504031</t>
  </si>
  <si>
    <t>Secondary Crusher</t>
  </si>
  <si>
    <t>30504032</t>
  </si>
  <si>
    <t>Ore Concentrator</t>
  </si>
  <si>
    <t>30504033</t>
  </si>
  <si>
    <t>30504034</t>
  </si>
  <si>
    <t>Beer Sump</t>
  </si>
  <si>
    <t>30200964</t>
  </si>
  <si>
    <t>Waste Beer Recovery</t>
  </si>
  <si>
    <t>30200965</t>
  </si>
  <si>
    <t>Waste Beer Storage Tanks</t>
  </si>
  <si>
    <t>30200966</t>
  </si>
  <si>
    <t>Ethanol Removal from Waste Beer</t>
  </si>
  <si>
    <t>30200967</t>
  </si>
  <si>
    <t>Ethanol Recovery from Waste Beer</t>
  </si>
  <si>
    <t>30200998</t>
  </si>
  <si>
    <t>30200999</t>
  </si>
  <si>
    <t>30201001</t>
  </si>
  <si>
    <t>Distilled Spirits</t>
  </si>
  <si>
    <t>Grain Handling** (see 3-02-006-05)</t>
  </si>
  <si>
    <t>30201002</t>
  </si>
  <si>
    <t>Dryer House Operations</t>
  </si>
  <si>
    <t>30201003</t>
  </si>
  <si>
    <t>Aging** (see 3-02-010-17)</t>
  </si>
  <si>
    <t>30201004</t>
  </si>
  <si>
    <t>Fermentation Tank** (see 3-02-010-14)</t>
  </si>
  <si>
    <t>30201005</t>
  </si>
  <si>
    <t>Malt Milling</t>
  </si>
  <si>
    <t>30201006</t>
  </si>
  <si>
    <t>Malt Drying</t>
  </si>
  <si>
    <t>30201010</t>
  </si>
  <si>
    <t>Whiskey Bottling: Storage** (see 3-02-010-18)</t>
  </si>
  <si>
    <t>30201011</t>
  </si>
  <si>
    <t>30201012</t>
  </si>
  <si>
    <t>30201013</t>
  </si>
  <si>
    <t>Whiskey: Grain Mashing</t>
  </si>
  <si>
    <t>30201014</t>
  </si>
  <si>
    <t>Whiskey: Fermentation Tank</t>
  </si>
  <si>
    <t>30201015</t>
  </si>
  <si>
    <t>Whiskey: Distillation</t>
  </si>
  <si>
    <t>30201017</t>
  </si>
  <si>
    <t>Whiskey: Aging - Evaporation Loss</t>
  </si>
  <si>
    <t>30201018</t>
  </si>
  <si>
    <t>Whiskey: Blending/Bottling</t>
  </si>
  <si>
    <t>30201020</t>
  </si>
  <si>
    <t>30201099</t>
  </si>
  <si>
    <t>30201101</t>
  </si>
  <si>
    <t>Wines, Brandy, and Brandy Spirits</t>
  </si>
  <si>
    <t>Grape Crushing/Treatment: White Wines</t>
  </si>
  <si>
    <t>30201102</t>
  </si>
  <si>
    <t>Grape Crushing/Treatment: Red Wine</t>
  </si>
  <si>
    <t>30201103</t>
  </si>
  <si>
    <t>Aging</t>
  </si>
  <si>
    <t>30201104</t>
  </si>
  <si>
    <t>Fermentation Tank</t>
  </si>
  <si>
    <t>30201105</t>
  </si>
  <si>
    <t>Wine Fermentation - White Wine</t>
  </si>
  <si>
    <t>30201106</t>
  </si>
  <si>
    <t>Wine Fermentation - Red Wine</t>
  </si>
  <si>
    <t>30201110</t>
  </si>
  <si>
    <t>Wine Bottling: Storage</t>
  </si>
  <si>
    <t>30201111</t>
  </si>
  <si>
    <t>Fugitive Emissions: Pomace Screening - Red Wine</t>
  </si>
  <si>
    <t>30201112</t>
  </si>
  <si>
    <t>Fugitive Emissions: Pomace Press - Red Wine</t>
  </si>
  <si>
    <t>30201120</t>
  </si>
  <si>
    <t>30201121</t>
  </si>
  <si>
    <t>Wine Bottling - White Wine</t>
  </si>
  <si>
    <t>30201199</t>
  </si>
  <si>
    <t>30201201</t>
  </si>
  <si>
    <t>Fish Processing</t>
  </si>
  <si>
    <t>Cookers: Fresh Fish Scrap</t>
  </si>
  <si>
    <t>30201202</t>
  </si>
  <si>
    <t>Cookers: Stale Fish Scrap</t>
  </si>
  <si>
    <t>30201203</t>
  </si>
  <si>
    <t>Dryers **</t>
  </si>
  <si>
    <t>30201204</t>
  </si>
  <si>
    <t>Canning Cookers</t>
  </si>
  <si>
    <t>30201205</t>
  </si>
  <si>
    <t>Steam Tube Dryer</t>
  </si>
  <si>
    <t>30201206</t>
  </si>
  <si>
    <t>Direct Fired Dryer</t>
  </si>
  <si>
    <t>30201299</t>
  </si>
  <si>
    <t>30201301</t>
  </si>
  <si>
    <t>Meat Smokehouses</t>
  </si>
  <si>
    <t>Combined Operations **</t>
  </si>
  <si>
    <t>30201302</t>
  </si>
  <si>
    <t>Batch Smokehouses: Smoking Cycle</t>
  </si>
  <si>
    <t>30201303</t>
  </si>
  <si>
    <t>Batch Smokehouses: Cooking Cycle</t>
  </si>
  <si>
    <t>30201304</t>
  </si>
  <si>
    <t>Continuous Smokehouse: Smoke Zone</t>
  </si>
  <si>
    <t>30201305</t>
  </si>
  <si>
    <t>Continuous Smokehouse: Heat Zone</t>
  </si>
  <si>
    <t>30201311</t>
  </si>
  <si>
    <t>Meat Charbroiler</t>
  </si>
  <si>
    <t>30201401</t>
  </si>
  <si>
    <t>Starch Manufacturing</t>
  </si>
  <si>
    <t>Combined Operations</t>
  </si>
  <si>
    <t>30201402</t>
  </si>
  <si>
    <t>Steeping (Acidification)</t>
  </si>
  <si>
    <t>30201403</t>
  </si>
  <si>
    <t>30201404</t>
  </si>
  <si>
    <t>Screening</t>
  </si>
  <si>
    <t>30201405</t>
  </si>
  <si>
    <t>Centrifuging</t>
  </si>
  <si>
    <t>30201406</t>
  </si>
  <si>
    <t>Starch Filtering</t>
  </si>
  <si>
    <t>30201407</t>
  </si>
  <si>
    <t>Starch Storage Bin</t>
  </si>
  <si>
    <t>30201408</t>
  </si>
  <si>
    <t>Starch Bulk Loadout</t>
  </si>
  <si>
    <t>30201410</t>
  </si>
  <si>
    <t>Modified Starch Drying: Flash Dryers</t>
  </si>
  <si>
    <t>30201411</t>
  </si>
  <si>
    <t>Modified Starch Drying: Spray Dryers</t>
  </si>
  <si>
    <t>30201412</t>
  </si>
  <si>
    <t>Unmodified Starch Drying: Flash Dryers</t>
  </si>
  <si>
    <t>30201413</t>
  </si>
  <si>
    <t>Unmodified Starch Drying: Spray Dryers</t>
  </si>
  <si>
    <t>30201421</t>
  </si>
  <si>
    <t>30201422</t>
  </si>
  <si>
    <t>Fugitive Emissions: Starch Packaging</t>
  </si>
  <si>
    <t>30201501</t>
  </si>
  <si>
    <t>Sugar Cane Refining</t>
  </si>
  <si>
    <t>SCC6 - chg Processing to Refinin</t>
  </si>
  <si>
    <t>30201503</t>
  </si>
  <si>
    <t>Evaporators</t>
  </si>
  <si>
    <t>SCC6 - chg Production to Refinin</t>
  </si>
  <si>
    <t>30201505</t>
  </si>
  <si>
    <t>Clarifier</t>
  </si>
  <si>
    <t>30201507</t>
  </si>
  <si>
    <t>Vacuum Pans</t>
  </si>
  <si>
    <t>30201510</t>
  </si>
  <si>
    <t>Cane Sugar Dryer</t>
  </si>
  <si>
    <t>30201512</t>
  </si>
  <si>
    <t>Bulk Sugar Storage</t>
  </si>
  <si>
    <t>30201514</t>
  </si>
  <si>
    <t>Bulk Sugar Loadout</t>
  </si>
  <si>
    <t>30201520</t>
  </si>
  <si>
    <t>Carbon Reactivation/Impregnation Kiln</t>
  </si>
  <si>
    <t>30100704</t>
  </si>
  <si>
    <t>Carbon Reactivation/Heating Ovens</t>
  </si>
  <si>
    <t>30100705</t>
  </si>
  <si>
    <t>Carbon Reactivation/Fugitives</t>
  </si>
  <si>
    <t>30100706</t>
  </si>
  <si>
    <t>Sugar Granulator (Dryer &amp; Cooler)</t>
  </si>
  <si>
    <t>30201540</t>
  </si>
  <si>
    <t>Screen</t>
  </si>
  <si>
    <t>30201542</t>
  </si>
  <si>
    <t>Sugar Storage and Packaging</t>
  </si>
  <si>
    <t>30201544</t>
  </si>
  <si>
    <t>Bulk Loadout</t>
  </si>
  <si>
    <t>30201599</t>
  </si>
  <si>
    <t>30201601</t>
  </si>
  <si>
    <t>Sugar Beet Processing</t>
  </si>
  <si>
    <t>Pulp Dryer : Coal-fired</t>
  </si>
  <si>
    <t>30201605</t>
  </si>
  <si>
    <t>Ground Talc Storage Bin Loading</t>
  </si>
  <si>
    <t>30508950</t>
  </si>
  <si>
    <t>Air Classifier - Size Classification of Ground Talc</t>
  </si>
  <si>
    <t>30508953</t>
  </si>
  <si>
    <t>Pelletizer</t>
  </si>
  <si>
    <t>30508955</t>
  </si>
  <si>
    <t>30508958</t>
  </si>
  <si>
    <t>Pneumatic Conveyor Vents</t>
  </si>
  <si>
    <t>30508961</t>
  </si>
  <si>
    <t>Concentration of Talc Fines Using Shaking Table</t>
  </si>
  <si>
    <t>30508971</t>
  </si>
  <si>
    <t>Natural Gas-fired Flash Drying of Slurry after Flotation</t>
  </si>
  <si>
    <t>30508973</t>
  </si>
  <si>
    <t>Fuel Oil-fired Flash Drying of Slurry after Flotation</t>
  </si>
  <si>
    <t>30508982</t>
  </si>
  <si>
    <t>Custom Grinding - Additional Size Reduction</t>
  </si>
  <si>
    <t>30508985</t>
  </si>
  <si>
    <t>Final Product Storage Bin Loading</t>
  </si>
  <si>
    <t>30508988</t>
  </si>
  <si>
    <t>30509001</t>
  </si>
  <si>
    <t>Mica</t>
  </si>
  <si>
    <t>30509002</t>
  </si>
  <si>
    <t>Fluid Energy Mill - Grinding</t>
  </si>
  <si>
    <t>30509101</t>
  </si>
  <si>
    <t>Sandspar</t>
  </si>
  <si>
    <t>30509201</t>
  </si>
  <si>
    <t>Catalyst Manufacturing</t>
  </si>
  <si>
    <t>Transferring and Handling</t>
  </si>
  <si>
    <t>30509202</t>
  </si>
  <si>
    <t>Mixing and Blending</t>
  </si>
  <si>
    <t>30509203</t>
  </si>
  <si>
    <t>Reacting</t>
  </si>
  <si>
    <t>30509204</t>
  </si>
  <si>
    <t>30509205</t>
  </si>
  <si>
    <t>30510001</t>
  </si>
  <si>
    <t>Bulk Materials Elevators</t>
  </si>
  <si>
    <t>30510002</t>
  </si>
  <si>
    <t>30510003</t>
  </si>
  <si>
    <t>Removal from Bins</t>
  </si>
  <si>
    <t>30510004</t>
  </si>
  <si>
    <t>40204671</t>
  </si>
  <si>
    <t>40204672</t>
  </si>
  <si>
    <t>40204721</t>
  </si>
  <si>
    <t>Fabric Coating, Coagulation Coating</t>
  </si>
  <si>
    <t>40204730</t>
  </si>
  <si>
    <t>40204735</t>
  </si>
  <si>
    <t>Coagulation Baths and Solvent Separation</t>
  </si>
  <si>
    <t>40204740</t>
  </si>
  <si>
    <t>40204750</t>
  </si>
  <si>
    <t>40204755</t>
  </si>
  <si>
    <t>40204760</t>
  </si>
  <si>
    <t>40204761</t>
  </si>
  <si>
    <t>40204762</t>
  </si>
  <si>
    <t>40204770</t>
  </si>
  <si>
    <t>40204771</t>
  </si>
  <si>
    <t>40204772</t>
  </si>
  <si>
    <t>40206010</t>
  </si>
  <si>
    <t>Dye Preparation</t>
  </si>
  <si>
    <t>40206030</t>
  </si>
  <si>
    <t>Dye Application</t>
  </si>
  <si>
    <t>40206031</t>
  </si>
  <si>
    <t>Dye Application: Beam</t>
  </si>
  <si>
    <t>40206032</t>
  </si>
  <si>
    <t>Dye Application: Beck</t>
  </si>
  <si>
    <t>40206033</t>
  </si>
  <si>
    <t>Dye Application: Jig</t>
  </si>
  <si>
    <t>40206034</t>
  </si>
  <si>
    <t>Dye Application: Jet</t>
  </si>
  <si>
    <t>40206035</t>
  </si>
  <si>
    <t>Dye Application: Continuous</t>
  </si>
  <si>
    <t>40206050</t>
  </si>
  <si>
    <t>40280001</t>
  </si>
  <si>
    <t>40282001</t>
  </si>
  <si>
    <t>40282002</t>
  </si>
  <si>
    <t>40282501</t>
  </si>
  <si>
    <t>Printing Blanket, Rotary Screen</t>
  </si>
  <si>
    <t>40282599</t>
  </si>
  <si>
    <t>40288801</t>
  </si>
  <si>
    <t>40288802</t>
  </si>
  <si>
    <t>40288803</t>
  </si>
  <si>
    <t>40288804</t>
  </si>
  <si>
    <t>40288805</t>
  </si>
  <si>
    <t>40288821</t>
  </si>
  <si>
    <t>Basecoat</t>
  </si>
  <si>
    <t>40288822</t>
  </si>
  <si>
    <t>40288823</t>
  </si>
  <si>
    <t>Cleartop Coat</t>
  </si>
  <si>
    <t>40288824</t>
  </si>
  <si>
    <t>Clean-up</t>
  </si>
  <si>
    <t>40290011</t>
  </si>
  <si>
    <t>Distillate Oil: Incinerator/Afterburner</t>
  </si>
  <si>
    <t>40290012</t>
  </si>
  <si>
    <t>Residual Oil: Incinerator/Afterburner</t>
  </si>
  <si>
    <t>40290013</t>
  </si>
  <si>
    <t>Natural Gas: Incinerator/Afterburner</t>
  </si>
  <si>
    <t>40290023</t>
  </si>
  <si>
    <t>40299995</t>
  </si>
  <si>
    <t>40299996</t>
  </si>
  <si>
    <t>40299997</t>
  </si>
  <si>
    <t>40299998</t>
  </si>
  <si>
    <t>40299999</t>
  </si>
  <si>
    <t>40300101</t>
  </si>
  <si>
    <t>Petroleum Product Storage at Refineries</t>
  </si>
  <si>
    <t>Deleted - Do Not Use (See 4-03-010 and 4-07)</t>
  </si>
  <si>
    <t>Gasoline **</t>
  </si>
  <si>
    <t>40300102</t>
  </si>
  <si>
    <t>Crude **</t>
  </si>
  <si>
    <t>40300103</t>
  </si>
  <si>
    <t>40300104</t>
  </si>
  <si>
    <t>40300105</t>
  </si>
  <si>
    <t>Jet Fuel **</t>
  </si>
  <si>
    <t>40300106</t>
  </si>
  <si>
    <t>Kerosene **</t>
  </si>
  <si>
    <t>40300107</t>
  </si>
  <si>
    <t>Dist Fuel **</t>
  </si>
  <si>
    <t>40300108</t>
  </si>
  <si>
    <t>Benzene **</t>
  </si>
  <si>
    <t>40300109</t>
  </si>
  <si>
    <t>Cyclohexane **</t>
  </si>
  <si>
    <t>40300110</t>
  </si>
  <si>
    <t>Cyclopentane **</t>
  </si>
  <si>
    <t>40300111</t>
  </si>
  <si>
    <t>Heptane **</t>
  </si>
  <si>
    <t>40300112</t>
  </si>
  <si>
    <t>Hexane **</t>
  </si>
  <si>
    <t>40300113</t>
  </si>
  <si>
    <t>Isooctane **</t>
  </si>
  <si>
    <t>40300114</t>
  </si>
  <si>
    <t>Isopentane **</t>
  </si>
  <si>
    <t>40300115</t>
  </si>
  <si>
    <t>Pentane **</t>
  </si>
  <si>
    <t>40300116</t>
  </si>
  <si>
    <t>Toluene **</t>
  </si>
  <si>
    <t>40300150</t>
  </si>
  <si>
    <t>40300151</t>
  </si>
  <si>
    <t>40300152</t>
  </si>
  <si>
    <t>40300153</t>
  </si>
  <si>
    <t>40300154</t>
  </si>
  <si>
    <t>40300155</t>
  </si>
  <si>
    <t>40300156</t>
  </si>
  <si>
    <t>40300157</t>
  </si>
  <si>
    <t>40300158</t>
  </si>
  <si>
    <t>40300159</t>
  </si>
  <si>
    <t>40300160</t>
  </si>
  <si>
    <t>40300161</t>
  </si>
  <si>
    <t>40300198</t>
  </si>
  <si>
    <t>40300199</t>
  </si>
  <si>
    <t>40300201</t>
  </si>
  <si>
    <t>Deleted - Do Not Use (See 4-03-011 and 4-07)</t>
  </si>
  <si>
    <t>40300202</t>
  </si>
  <si>
    <t>Product **</t>
  </si>
  <si>
    <t>40300203</t>
  </si>
  <si>
    <t>40300204</t>
  </si>
  <si>
    <t>40300205</t>
  </si>
  <si>
    <t>40300207</t>
  </si>
  <si>
    <t>40300208</t>
  </si>
  <si>
    <t>40300209</t>
  </si>
  <si>
    <t>40300210</t>
  </si>
  <si>
    <t>40300211</t>
  </si>
  <si>
    <t>40300212</t>
  </si>
  <si>
    <t>40300213</t>
  </si>
  <si>
    <t>40300214</t>
  </si>
  <si>
    <t>30531099</t>
  </si>
  <si>
    <t>30532001</t>
  </si>
  <si>
    <t>Stone Quarrying - Processing (See also 305020 for diff. units)</t>
  </si>
  <si>
    <t>obsmap to</t>
  </si>
  <si>
    <t>30532002</t>
  </si>
  <si>
    <t>30532003</t>
  </si>
  <si>
    <t>30532004</t>
  </si>
  <si>
    <t>30532005</t>
  </si>
  <si>
    <t>30532006</t>
  </si>
  <si>
    <t>30532007</t>
  </si>
  <si>
    <t>30532008</t>
  </si>
  <si>
    <t>30532009</t>
  </si>
  <si>
    <t>30532010</t>
  </si>
  <si>
    <t>30532011</t>
  </si>
  <si>
    <t>30532012</t>
  </si>
  <si>
    <t>30532013</t>
  </si>
  <si>
    <t>30532014</t>
  </si>
  <si>
    <t>30532015</t>
  </si>
  <si>
    <t>30532016</t>
  </si>
  <si>
    <t>30532017</t>
  </si>
  <si>
    <t>30532018</t>
  </si>
  <si>
    <t>30532020</t>
  </si>
  <si>
    <t>30532031</t>
  </si>
  <si>
    <t>30532032</t>
  </si>
  <si>
    <t>30532033</t>
  </si>
  <si>
    <t>30502090</t>
  </si>
  <si>
    <t>30532090</t>
  </si>
  <si>
    <t>Haul Roads - General</t>
  </si>
  <si>
    <t>30580001</t>
  </si>
  <si>
    <t>30582001</t>
  </si>
  <si>
    <t>30582002</t>
  </si>
  <si>
    <t>30582599</t>
  </si>
  <si>
    <t>30588801</t>
  </si>
  <si>
    <t>30588802</t>
  </si>
  <si>
    <t>30588803</t>
  </si>
  <si>
    <t>30588804</t>
  </si>
  <si>
    <t>30588805</t>
  </si>
  <si>
    <t>30590001</t>
  </si>
  <si>
    <t>30590002</t>
  </si>
  <si>
    <t>30590003</t>
  </si>
  <si>
    <t>30590005</t>
  </si>
  <si>
    <t>30590011</t>
  </si>
  <si>
    <t>30590012</t>
  </si>
  <si>
    <t>30590013</t>
  </si>
  <si>
    <t>30590021</t>
  </si>
  <si>
    <t>30590023</t>
  </si>
  <si>
    <t>30599999</t>
  </si>
  <si>
    <t>Other Not Defined</t>
  </si>
  <si>
    <t>30600101</t>
  </si>
  <si>
    <t>Petroleum Industry</t>
  </si>
  <si>
    <t>Oil-fired **</t>
  </si>
  <si>
    <t>30600102</t>
  </si>
  <si>
    <t>Gas-fired **</t>
  </si>
  <si>
    <t>30600103</t>
  </si>
  <si>
    <t>Oil-fired</t>
  </si>
  <si>
    <t>30600104</t>
  </si>
  <si>
    <t>Gas-fired</t>
  </si>
  <si>
    <t>30600105</t>
  </si>
  <si>
    <t>Natural Gas-fired</t>
  </si>
  <si>
    <t>30600106</t>
  </si>
  <si>
    <t>Process Gas-fired</t>
  </si>
  <si>
    <t>30600107</t>
  </si>
  <si>
    <t>LPG-fired</t>
  </si>
  <si>
    <t>30600108</t>
  </si>
  <si>
    <t>Landfill Gas-fired</t>
  </si>
  <si>
    <t>30600111</t>
  </si>
  <si>
    <t>Oil-fired (No. 6 Oil) &gt; 100 Million Btu Capacity</t>
  </si>
  <si>
    <t>30600199</t>
  </si>
  <si>
    <t>30600201</t>
  </si>
  <si>
    <t>Catalytic Cracking Units</t>
  </si>
  <si>
    <t>Fluid Catalytic Cracking Unit</t>
  </si>
  <si>
    <t>30600202</t>
  </si>
  <si>
    <t>Catalyst Handling System</t>
  </si>
  <si>
    <t>30600301</t>
  </si>
  <si>
    <t>Thermal Catalytic Cracking Unit</t>
  </si>
  <si>
    <t>30600401</t>
  </si>
  <si>
    <t>Blowdown Systems</t>
  </si>
  <si>
    <t>Blowdown System with Vapor Recovery System with Flaring</t>
  </si>
  <si>
    <t>30600402</t>
  </si>
  <si>
    <t>Blowdown System w/o Controls</t>
  </si>
  <si>
    <t>30600503</t>
  </si>
  <si>
    <t>Process Drains and Wastewater Separators</t>
  </si>
  <si>
    <t>30600504</t>
  </si>
  <si>
    <t>30600505</t>
  </si>
  <si>
    <t>Wastewater Treatment w/o Separator</t>
  </si>
  <si>
    <t>30600506</t>
  </si>
  <si>
    <t>30600508</t>
  </si>
  <si>
    <t>Oil/Water Separator</t>
  </si>
  <si>
    <t>30600510</t>
  </si>
  <si>
    <t>Liquid-Liquid Separator: Hydrocarbon/Amine</t>
  </si>
  <si>
    <t>Distillate Fuel #2: Working Loss (Tank Diameter Independent)</t>
  </si>
  <si>
    <t>40301022</t>
  </si>
  <si>
    <t>Asphalt Oil: Breathing Loss (67000 Bbl. Tank Size)</t>
  </si>
  <si>
    <t>40301023</t>
  </si>
  <si>
    <t>Asphalt Oil: Working Loss</t>
  </si>
  <si>
    <t>40301024</t>
  </si>
  <si>
    <t>Asphalt Oil: Breathing Loss (250000 Bbl. Tank Size)</t>
  </si>
  <si>
    <t>40301025</t>
  </si>
  <si>
    <t>Grade 6 Fuel Oil: Breathing Loss (67000 Bbl. Tank Size)</t>
  </si>
  <si>
    <t>40301026</t>
  </si>
  <si>
    <t>Petroleum Refinery Wastewater System: Auger Pumps</t>
  </si>
  <si>
    <t>30600602</t>
  </si>
  <si>
    <t>Vacuum Distillate Column Condensors</t>
  </si>
  <si>
    <t>Vacuum Distillation Column Condenser</t>
  </si>
  <si>
    <t>30600603</t>
  </si>
  <si>
    <t>30600701</t>
  </si>
  <si>
    <t>30600702</t>
  </si>
  <si>
    <t>30600801</t>
  </si>
  <si>
    <t>Pipeline Valves and Flanges</t>
  </si>
  <si>
    <t>30600802</t>
  </si>
  <si>
    <t>Vessel Relief Valves</t>
  </si>
  <si>
    <t>30600803</t>
  </si>
  <si>
    <t>Pump Seals w/o Controls</t>
  </si>
  <si>
    <t>30600804</t>
  </si>
  <si>
    <t>Compressor Seals</t>
  </si>
  <si>
    <t>30600805</t>
  </si>
  <si>
    <t>Miscellaneous: Sampling/Non-Asphalt Blowing/Purging/etc.</t>
  </si>
  <si>
    <t>30600806</t>
  </si>
  <si>
    <t>Pump Seals with Controls</t>
  </si>
  <si>
    <t>30600807</t>
  </si>
  <si>
    <t>Blind Changing</t>
  </si>
  <si>
    <t>30600811</t>
  </si>
  <si>
    <t>Pipeline Valves: Gas Streams</t>
  </si>
  <si>
    <t>30600812</t>
  </si>
  <si>
    <t>Pipeline Valves: Light Liquid/Gas Streams</t>
  </si>
  <si>
    <t>30600813</t>
  </si>
  <si>
    <t>Pipeline Valves: Heavy Liquid Streams</t>
  </si>
  <si>
    <t>30600814</t>
  </si>
  <si>
    <t>Pipeline Valves: Hydrogen Streams</t>
  </si>
  <si>
    <t>30600815</t>
  </si>
  <si>
    <t>30600816</t>
  </si>
  <si>
    <t>30600817</t>
  </si>
  <si>
    <t>Pump Seals: Light Liquid/Gas Streams</t>
  </si>
  <si>
    <t>30600818</t>
  </si>
  <si>
    <t>Cereal Packaging</t>
  </si>
  <si>
    <t>30204004</t>
  </si>
  <si>
    <t>Cereal Coating</t>
  </si>
  <si>
    <t>30204201</t>
  </si>
  <si>
    <t>Vinegar Manufacturing</t>
  </si>
  <si>
    <t>Product Finishing, Tinting: Mix Tank and Disperser</t>
  </si>
  <si>
    <t>30101452</t>
  </si>
  <si>
    <t>Product Finishing, Tinting: Fixed Blend Tank</t>
  </si>
  <si>
    <t>30101453</t>
  </si>
  <si>
    <t>Product Finishing, Thinning: Mix Tank and Disperser</t>
  </si>
  <si>
    <t>30101454</t>
  </si>
  <si>
    <t>Product Finishing, Thinning: Fixed Blend Tank</t>
  </si>
  <si>
    <t>30101460</t>
  </si>
  <si>
    <t>Product Filling</t>
  </si>
  <si>
    <t>30101461</t>
  </si>
  <si>
    <t>Product Filling: Scale System</t>
  </si>
  <si>
    <t>30101462</t>
  </si>
  <si>
    <t>Product Filling: Product Filtering</t>
  </si>
  <si>
    <t>30101463</t>
  </si>
  <si>
    <t>Liquified Petroleum Gas (LPG): Process Heaters</t>
  </si>
  <si>
    <t>SCC8-spelled out LPG</t>
  </si>
  <si>
    <t>30291001</t>
  </si>
  <si>
    <t>Broiling Food: Natural Gas</t>
  </si>
  <si>
    <t>30299998</t>
  </si>
  <si>
    <t>Other Not Specified</t>
  </si>
  <si>
    <t>30299999</t>
  </si>
  <si>
    <t>30300001</t>
  </si>
  <si>
    <t>Primary Metal Production</t>
  </si>
  <si>
    <t>Aluminum Ore (Bauxite)</t>
  </si>
  <si>
    <t>Crushing/Handling</t>
  </si>
  <si>
    <t>30300002</t>
  </si>
  <si>
    <t>Drying Oven</t>
  </si>
  <si>
    <t>30300003</t>
  </si>
  <si>
    <t>Fine Ore Storage</t>
  </si>
  <si>
    <t>30300004</t>
  </si>
  <si>
    <t>Loading and Unloading</t>
  </si>
  <si>
    <t>30300101</t>
  </si>
  <si>
    <t>Aluminum Ore (Electro-reduction)</t>
  </si>
  <si>
    <t>Prebaked Reduction Cell</t>
  </si>
  <si>
    <t>30300102</t>
  </si>
  <si>
    <t>Horizontal Stud Soderberg Cell</t>
  </si>
  <si>
    <t>30300103</t>
  </si>
  <si>
    <t>Vertical Stud Soderberg Cell</t>
  </si>
  <si>
    <t>30300104</t>
  </si>
  <si>
    <t>Materials Handling</t>
  </si>
  <si>
    <t>30300105</t>
  </si>
  <si>
    <t>Anode Baking Furnace</t>
  </si>
  <si>
    <t>30300106</t>
  </si>
  <si>
    <t>Degassing</t>
  </si>
  <si>
    <t>30300107</t>
  </si>
  <si>
    <t>Roof Vents</t>
  </si>
  <si>
    <t>30300108</t>
  </si>
  <si>
    <t>Prebake: Fugitive Emissions</t>
  </si>
  <si>
    <t>30300109</t>
  </si>
  <si>
    <t>H.S.S.: Fugitive Emissions</t>
  </si>
  <si>
    <t>30300110</t>
  </si>
  <si>
    <t>V.S.S.: Fugitive Emissions</t>
  </si>
  <si>
    <t>30300111</t>
  </si>
  <si>
    <t>Anode Baking: Fugitive Emissions</t>
  </si>
  <si>
    <t>30300199</t>
  </si>
  <si>
    <t>30300201</t>
  </si>
  <si>
    <t>Aluminum Hydroxide Calcining</t>
  </si>
  <si>
    <t>Overall Process</t>
  </si>
  <si>
    <t>30300302</t>
  </si>
  <si>
    <t>By-product Coke Manufacturing</t>
  </si>
  <si>
    <t>Oven Charging</t>
  </si>
  <si>
    <t>30300303</t>
  </si>
  <si>
    <t>Oven Pushing</t>
  </si>
  <si>
    <t>30300304</t>
  </si>
  <si>
    <t>Quenching</t>
  </si>
  <si>
    <t>30300305</t>
  </si>
  <si>
    <t>Coal Unloading</t>
  </si>
  <si>
    <t>30300306</t>
  </si>
  <si>
    <t>Oven Underfiring</t>
  </si>
  <si>
    <t>30300307</t>
  </si>
  <si>
    <t>Coal Crushing/Handling</t>
  </si>
  <si>
    <t>30300308</t>
  </si>
  <si>
    <t>Oven/Door Leaks</t>
  </si>
  <si>
    <t>30300309</t>
  </si>
  <si>
    <t>Coal Conveying</t>
  </si>
  <si>
    <t>30300310</t>
  </si>
  <si>
    <t>Coal Crushing</t>
  </si>
  <si>
    <t>30300311</t>
  </si>
  <si>
    <t>Coal Screening</t>
  </si>
  <si>
    <t>30300312</t>
  </si>
  <si>
    <t>Coke: Crushing/Screening/Handling</t>
  </si>
  <si>
    <t>30300313</t>
  </si>
  <si>
    <t>Coal Preheater</t>
  </si>
  <si>
    <t>30300314</t>
  </si>
  <si>
    <t>Topside Leaks</t>
  </si>
  <si>
    <t>30300315</t>
  </si>
  <si>
    <t>Gas By-product Plant</t>
  </si>
  <si>
    <t>30300316</t>
  </si>
  <si>
    <t>Coal Storage Pile</t>
  </si>
  <si>
    <t>30300317</t>
  </si>
  <si>
    <t>Combustion Stack: Coke Oven Gas (COG)</t>
  </si>
  <si>
    <t>30300318</t>
  </si>
  <si>
    <t>Combustion Stack: Blast Furnace Gas (BFG)</t>
  </si>
  <si>
    <t>30300331</t>
  </si>
  <si>
    <t>30300332</t>
  </si>
  <si>
    <t>Flushing-liquor Circulation Tank</t>
  </si>
  <si>
    <t>30300333</t>
  </si>
  <si>
    <t>Excess-ammonia Liquor Tank</t>
  </si>
  <si>
    <t>30300334</t>
  </si>
  <si>
    <t>Tar Dehydrator</t>
  </si>
  <si>
    <t>30300335</t>
  </si>
  <si>
    <t>Tar Interceding Sump</t>
  </si>
  <si>
    <t>30300336</t>
  </si>
  <si>
    <t>Tar Storage</t>
  </si>
  <si>
    <t>30300341</t>
  </si>
  <si>
    <t>Light Oil Sump</t>
  </si>
  <si>
    <t>30300342</t>
  </si>
  <si>
    <t>Light Oil Decanter/Condenser Vent</t>
  </si>
  <si>
    <t>30300343</t>
  </si>
  <si>
    <t>Wash Oil Decanter</t>
  </si>
  <si>
    <t>30300344</t>
  </si>
  <si>
    <t>Wash-oil Circulation Tank</t>
  </si>
  <si>
    <t>30300351</t>
  </si>
  <si>
    <t>30300352</t>
  </si>
  <si>
    <t>Tar Bottom Final Cooler</t>
  </si>
  <si>
    <t>30300353</t>
  </si>
  <si>
    <t>Naphthalene Processing/Handling</t>
  </si>
  <si>
    <t>30300361</t>
  </si>
  <si>
    <t>30300399</t>
  </si>
  <si>
    <t>30300401</t>
  </si>
  <si>
    <t>Coke Manufacture: Beehive Process</t>
  </si>
  <si>
    <t>30300502</t>
  </si>
  <si>
    <t>Primary Copper Smelting</t>
  </si>
  <si>
    <t>Multiple Hearth Roaster</t>
  </si>
  <si>
    <t>30300503</t>
  </si>
  <si>
    <t>Reverberatory Smelting Furnace after Roaster</t>
  </si>
  <si>
    <t>30300504</t>
  </si>
  <si>
    <t>Converter (All Configurations)</t>
  </si>
  <si>
    <t>30300505</t>
  </si>
  <si>
    <t>Fire (Furnace) Refining</t>
  </si>
  <si>
    <t>30300506</t>
  </si>
  <si>
    <t>Ore Concentrate Dryer</t>
  </si>
  <si>
    <t>30300507</t>
  </si>
  <si>
    <t>Reverberatory Smelting Furnace w/ Ore Charge w/o Roasting</t>
  </si>
  <si>
    <t>30300508</t>
  </si>
  <si>
    <t>Refined Metal Finishing Operations</t>
  </si>
  <si>
    <t>30300509</t>
  </si>
  <si>
    <t>Fluidized Bed Roaster</t>
  </si>
  <si>
    <t>30300510</t>
  </si>
  <si>
    <t>Electric Smelting Furnace</t>
  </si>
  <si>
    <t>30300511</t>
  </si>
  <si>
    <t>Electrolytic Refining</t>
  </si>
  <si>
    <t>30300512</t>
  </si>
  <si>
    <t>Flash Smelting</t>
  </si>
  <si>
    <t>30300513</t>
  </si>
  <si>
    <t>Roasting: Fugitive Emissions</t>
  </si>
  <si>
    <t>30300514</t>
  </si>
  <si>
    <t>Reverberatory Furnace: Fugitive Emissions</t>
  </si>
  <si>
    <t>30300515</t>
  </si>
  <si>
    <t>Converter: Fugitive Emissions</t>
  </si>
  <si>
    <t>30300516</t>
  </si>
  <si>
    <t>Anode Refining Furnace: Fugitive Emissions</t>
  </si>
  <si>
    <t>30300517</t>
  </si>
  <si>
    <t>Slag Cleaning Furnace: Fugitive Emissions</t>
  </si>
  <si>
    <t>30300518</t>
  </si>
  <si>
    <t>Converter Slag Return: Fugitive Emissions</t>
  </si>
  <si>
    <t>30300519</t>
  </si>
  <si>
    <t>Digester Relief and Blow Tank</t>
  </si>
  <si>
    <t>30700102</t>
  </si>
  <si>
    <t>Washer/Screens</t>
  </si>
  <si>
    <t>30700103</t>
  </si>
  <si>
    <t>Multi-effect Evaporator</t>
  </si>
  <si>
    <t>30700104</t>
  </si>
  <si>
    <t>Recovery Furnace/Direct Contact Evaporator</t>
  </si>
  <si>
    <t>30700105</t>
  </si>
  <si>
    <t>Smelt Dissolving Tank</t>
  </si>
  <si>
    <t>30300522</t>
  </si>
  <si>
    <t>Slag Cleaning Furnace</t>
  </si>
  <si>
    <t>30300523</t>
  </si>
  <si>
    <t>Reverberatory Furnace with Converter</t>
  </si>
  <si>
    <t>30300524</t>
  </si>
  <si>
    <t>AFT MHR+RF/FBR+EF</t>
  </si>
  <si>
    <t>30300525</t>
  </si>
  <si>
    <t>Agriculture Production - Crops</t>
  </si>
  <si>
    <t>Turpentine Loading Facilities</t>
  </si>
  <si>
    <t>30700117</t>
  </si>
  <si>
    <t>Condensate Strippers</t>
  </si>
  <si>
    <t>Fluid Bed Roaster with Reverberatory Furnace and Converter</t>
  </si>
  <si>
    <t>30300526</t>
  </si>
  <si>
    <t>Dryer with Electric Furnace and Cleaning Furnace and Convertor</t>
  </si>
  <si>
    <t>30300527</t>
  </si>
  <si>
    <t>Dryer with Flash Furnace and Converter</t>
  </si>
  <si>
    <t>30300528</t>
  </si>
  <si>
    <t>Norander Reactor and Converter</t>
  </si>
  <si>
    <t>30300529</t>
  </si>
  <si>
    <t>Multiple Hearth Roaster with Reverberatory Furnace and Converter</t>
  </si>
  <si>
    <t>30300530</t>
  </si>
  <si>
    <t>Fluid Bed Roaster with Electric Furnace and Converter</t>
  </si>
  <si>
    <t>30300531</t>
  </si>
  <si>
    <t>Reverberatory Furnace After Multiple Hearth Roaster</t>
  </si>
  <si>
    <t>30300532</t>
  </si>
  <si>
    <t>Reverberatory Furnace After Fluid Bed Roaster</t>
  </si>
  <si>
    <t>30300533</t>
  </si>
  <si>
    <t>Electric Furnace After Concentrate Dryer</t>
  </si>
  <si>
    <t>30300534</t>
  </si>
  <si>
    <t>Flash Furnace After Concentrate Dryer</t>
  </si>
  <si>
    <t>30300535</t>
  </si>
  <si>
    <t>Electric Furnace After Fluid Bed Roaster</t>
  </si>
  <si>
    <t>30300541</t>
  </si>
  <si>
    <t>Concentrate Dryer Followed by Noranda Reactors and Converter</t>
  </si>
  <si>
    <t>30300599</t>
  </si>
  <si>
    <t>30300601</t>
  </si>
  <si>
    <t>30700222</t>
  </si>
  <si>
    <t>Recovery System: NH3</t>
  </si>
  <si>
    <t>30700223</t>
  </si>
  <si>
    <t>Recovery System: Na</t>
  </si>
  <si>
    <t>30700231</t>
  </si>
  <si>
    <t>Acid Plant: NH3</t>
  </si>
  <si>
    <t>30700232</t>
  </si>
  <si>
    <t>Acid Plant: Na</t>
  </si>
  <si>
    <t>30700233</t>
  </si>
  <si>
    <t>Acid Plant: Ca</t>
  </si>
  <si>
    <t>30700234</t>
  </si>
  <si>
    <t>Knotters/Washers/Screens/etc.</t>
  </si>
  <si>
    <t>30700299</t>
  </si>
  <si>
    <t>30700301</t>
  </si>
  <si>
    <t>Neutral Sulfite Semichemical Pulping</t>
  </si>
  <si>
    <t>Digester/Blow Pit/Dump Tank</t>
  </si>
  <si>
    <t>30700302</t>
  </si>
  <si>
    <t>30700303</t>
  </si>
  <si>
    <t>Fluid Bed Reactor</t>
  </si>
  <si>
    <t>30700304</t>
  </si>
  <si>
    <t>Sulfur Burner/Absorbers</t>
  </si>
  <si>
    <t>30700399</t>
  </si>
  <si>
    <t>30700401</t>
  </si>
  <si>
    <t>Pulpboard Manufacture</t>
  </si>
  <si>
    <t>Paperboard: General</t>
  </si>
  <si>
    <t>30700402</t>
  </si>
  <si>
    <t>Fiberboard: General</t>
  </si>
  <si>
    <t>30700403</t>
  </si>
  <si>
    <t>Raw Material Storage and Handling</t>
  </si>
  <si>
    <t>30700404</t>
  </si>
  <si>
    <t>Stock Mixing/Blending</t>
  </si>
  <si>
    <t>30700405</t>
  </si>
  <si>
    <t>Paper/Board Forming</t>
  </si>
  <si>
    <t>30700406</t>
  </si>
  <si>
    <t>Multi-effect Evaporator/Dryer</t>
  </si>
  <si>
    <t>30700407</t>
  </si>
  <si>
    <t>Coating Operations</t>
  </si>
  <si>
    <t>30700499</t>
  </si>
  <si>
    <t>30700501</t>
  </si>
  <si>
    <t>Wood Pressure Treating</t>
  </si>
  <si>
    <t>Creosote</t>
  </si>
  <si>
    <t>30700505</t>
  </si>
  <si>
    <t>Untreated wood storage</t>
  </si>
  <si>
    <t>30700510</t>
  </si>
  <si>
    <t>Full-cell process, creosote</t>
  </si>
  <si>
    <t>30700511</t>
  </si>
  <si>
    <t>Full-cell process, pentachlorophenol</t>
  </si>
  <si>
    <t>30700512</t>
  </si>
  <si>
    <t>Full-cell process, other oilborne preservative</t>
  </si>
  <si>
    <t>30700513</t>
  </si>
  <si>
    <t>Modified full-cell process, chromated copper arsenate</t>
  </si>
  <si>
    <t>30700514</t>
  </si>
  <si>
    <t>Modified full-cell process, other waterborne preservative</t>
  </si>
  <si>
    <t>30700520</t>
  </si>
  <si>
    <t>Full-cell process with artificial conditioning, creosote</t>
  </si>
  <si>
    <t>30700521</t>
  </si>
  <si>
    <t>Full-cell process with artificial conditioning, pentachlorophenol</t>
  </si>
  <si>
    <t>30700522</t>
  </si>
  <si>
    <t>Full-cell process with artificial conditioning, other oilborne preserv</t>
  </si>
  <si>
    <t>30700523</t>
  </si>
  <si>
    <t>Modified full-cell process with artif cond, chromated copper arsenate</t>
  </si>
  <si>
    <t>30700524</t>
  </si>
  <si>
    <t>Modified full-cell process with artif cond, other waterborne preservat</t>
  </si>
  <si>
    <t>30700530</t>
  </si>
  <si>
    <t>Empty-cell process, creosote</t>
  </si>
  <si>
    <t>30700531</t>
  </si>
  <si>
    <t>Empty-cell process, pentachlorophenol</t>
  </si>
  <si>
    <t>30700532</t>
  </si>
  <si>
    <t>Empty-cell process, other oilborne preservative</t>
  </si>
  <si>
    <t>30700533</t>
  </si>
  <si>
    <t>Empty-cell process, chromated copper arsenate</t>
  </si>
  <si>
    <t>30700534</t>
  </si>
  <si>
    <t>Empty-cell process, other waterborne preservative</t>
  </si>
  <si>
    <t>30700540</t>
  </si>
  <si>
    <t>Empty-cell process with artificial conditioning, creosote</t>
  </si>
  <si>
    <t>30700541</t>
  </si>
  <si>
    <t>Empty-cell process with artificial conditioning, pentachlorophenol</t>
  </si>
  <si>
    <t>30700542</t>
  </si>
  <si>
    <t>Empty-cell process with artificial conditioning, other oilborne preser</t>
  </si>
  <si>
    <t>30700543</t>
  </si>
  <si>
    <t>Empty-cell process with artificial conditioning, chromated copper arse</t>
  </si>
  <si>
    <t>30700544</t>
  </si>
  <si>
    <t>Empty-cell process with artificial conditioning, other waterborne pres</t>
  </si>
  <si>
    <t>30700550</t>
  </si>
  <si>
    <t>Empty-cell process with steam heating, creosote</t>
  </si>
  <si>
    <t>30700551</t>
  </si>
  <si>
    <t>Empty-cell process with steam heating, pentachlorophenol</t>
  </si>
  <si>
    <t>30700552</t>
  </si>
  <si>
    <t>Empty-cell process with steam heating, other oilborne preservative</t>
  </si>
  <si>
    <t>30700553</t>
  </si>
  <si>
    <t>Empty-cell process with steam heating, chromated copper arsenate</t>
  </si>
  <si>
    <t>30700554</t>
  </si>
  <si>
    <t>Gasoline RVP 13: Standing Loss - Ext. Floating Roof w/ Secondary Seal</t>
  </si>
  <si>
    <t>40400142</t>
  </si>
  <si>
    <t>Gasoline RVP 10: Standing Loss - Ext. Floating Roof w/ Secondary Seal</t>
  </si>
  <si>
    <t>40400143</t>
  </si>
  <si>
    <t>Gasoline RVP 7: Standing Loss - Ext. Floating Roof w/ Secondary Seal</t>
  </si>
  <si>
    <t>40400148</t>
  </si>
  <si>
    <t>Gasoline RVP 13/10/7: Withdrawal Loss - Ext. Float Roof (Pri/Sec Seal)</t>
  </si>
  <si>
    <t>40400149</t>
  </si>
  <si>
    <t>Specify Liquid: External Floating Roof (Primary/Secondary Seal)</t>
  </si>
  <si>
    <t>40400150</t>
  </si>
  <si>
    <t>Miscellaneous Losses/Leaks: Loading Racks</t>
  </si>
  <si>
    <t>40400151</t>
  </si>
  <si>
    <t>Valves, Flanges, and Pumps</t>
  </si>
  <si>
    <t>40400152</t>
  </si>
  <si>
    <t>Vapor Collection Losses</t>
  </si>
  <si>
    <t>30102427</t>
  </si>
  <si>
    <t>Solvent Storage (Use 4-07-004-01 thru 4-07-999-98 for Spandex)</t>
  </si>
  <si>
    <t>30102428</t>
  </si>
  <si>
    <t>Leaching</t>
  </si>
  <si>
    <t>30102429</t>
  </si>
  <si>
    <t>Mixing</t>
  </si>
  <si>
    <t>30102431</t>
  </si>
  <si>
    <t>Heat Treating Furnace: Carbonization</t>
  </si>
  <si>
    <t>30102432</t>
  </si>
  <si>
    <t>Basic Oxygen Furnace: Closed Hood-Stack</t>
  </si>
  <si>
    <t>30300915</t>
  </si>
  <si>
    <t>Hot Metal (Iron) Transfer to Steelmaking Furnace</t>
  </si>
  <si>
    <t>30300916</t>
  </si>
  <si>
    <t>Charging: BOF</t>
  </si>
  <si>
    <t>30300917</t>
  </si>
  <si>
    <t>Tapping: BOF</t>
  </si>
  <si>
    <t>30300918</t>
  </si>
  <si>
    <t>Charging: Open Hearth</t>
  </si>
  <si>
    <t>30300919</t>
  </si>
  <si>
    <t>Tapping: Open Hearth</t>
  </si>
  <si>
    <t>30300920</t>
  </si>
  <si>
    <t>Hot Metal Desulfurization</t>
  </si>
  <si>
    <t>30300921</t>
  </si>
  <si>
    <t>Teeming (Unleaded Steel)</t>
  </si>
  <si>
    <t>30300922</t>
  </si>
  <si>
    <t>Continuous Casting</t>
  </si>
  <si>
    <t>30300923</t>
  </si>
  <si>
    <t>Steel Furnace Slag Tapping and Dumping</t>
  </si>
  <si>
    <t>30300924</t>
  </si>
  <si>
    <t>Steel Furnace Slag Processing</t>
  </si>
  <si>
    <t>30300925</t>
  </si>
  <si>
    <t>Teeming (Leaded Steel)</t>
  </si>
  <si>
    <t>30300926</t>
  </si>
  <si>
    <t>Electric Induction Furnace</t>
  </si>
  <si>
    <t>Fiber Laminate Process</t>
  </si>
  <si>
    <t>30102435</t>
  </si>
  <si>
    <t>Fiber Handling and Storage</t>
  </si>
  <si>
    <t>30102499</t>
  </si>
  <si>
    <t>30102501</t>
  </si>
  <si>
    <t>Cellulosic Fiber Production</t>
  </si>
  <si>
    <t>Viscose (e.g., Rayon) ** (Use 6-49-200-XX)</t>
  </si>
  <si>
    <t>30102505</t>
  </si>
  <si>
    <t>Cellulose Acetate: Filer Tow</t>
  </si>
  <si>
    <t>30102506</t>
  </si>
  <si>
    <t>Cellulose Acetate and Triacetitic, Filament Yarn</t>
  </si>
  <si>
    <t>30102599</t>
  </si>
  <si>
    <t>30102601</t>
  </si>
  <si>
    <t>Synthetic Rubber (Manufacturing Only)</t>
  </si>
  <si>
    <t>30102602</t>
  </si>
  <si>
    <t>Butyl (Isobutylene)</t>
  </si>
  <si>
    <t>30102608</t>
  </si>
  <si>
    <t>Acrylonitrile</t>
  </si>
  <si>
    <t>30102609</t>
  </si>
  <si>
    <t>Dryers</t>
  </si>
  <si>
    <t>30102610</t>
  </si>
  <si>
    <t>Blowdown Tank</t>
  </si>
  <si>
    <t>30102611</t>
  </si>
  <si>
    <t>Steam Stripper</t>
  </si>
  <si>
    <t>30102612</t>
  </si>
  <si>
    <t>Pre-storage Tank</t>
  </si>
  <si>
    <t>30102613</t>
  </si>
  <si>
    <t>Monomer Recovery: Absorber Vent</t>
  </si>
  <si>
    <t>30102614</t>
  </si>
  <si>
    <t>Blending Tanks</t>
  </si>
  <si>
    <t>30102615</t>
  </si>
  <si>
    <t>Isoprene</t>
  </si>
  <si>
    <t>30102616</t>
  </si>
  <si>
    <t>Latex: Monomer Removal</t>
  </si>
  <si>
    <t>30102617</t>
  </si>
  <si>
    <t>Latex: Blending Tank</t>
  </si>
  <si>
    <t>30102618</t>
  </si>
  <si>
    <t>Uninhibited Monomer Storage</t>
  </si>
  <si>
    <t>30102619</t>
  </si>
  <si>
    <t>Inhibited Monomer Storage</t>
  </si>
  <si>
    <t>30102620</t>
  </si>
  <si>
    <t>Monomer Inhibitor Removal</t>
  </si>
  <si>
    <t>30102621</t>
  </si>
  <si>
    <t>Emulsion Crumb Process: Polymerization</t>
  </si>
  <si>
    <t>30102622</t>
  </si>
  <si>
    <t>Emulsion Crumb Process: Monomer Recovery: Uncontrolled</t>
  </si>
  <si>
    <t>30102623</t>
  </si>
  <si>
    <t>Emulsion Crumb Process: Styrene Recovery</t>
  </si>
  <si>
    <t>30102624</t>
  </si>
  <si>
    <t>Emulsion Crumb Process: Crumb Screens</t>
  </si>
  <si>
    <t>30102625</t>
  </si>
  <si>
    <t>Chloroprene</t>
  </si>
  <si>
    <t>30102626</t>
  </si>
  <si>
    <t>Emulsion Crumb Process: Crumb Bailing and Weighing</t>
  </si>
  <si>
    <t>30102627</t>
  </si>
  <si>
    <t>Emulsion Crumb Process: Crumb Storage</t>
  </si>
  <si>
    <t>30102628</t>
  </si>
  <si>
    <t>Emulsion Crumb Process: Rotary Press</t>
  </si>
  <si>
    <t>30102630</t>
  </si>
  <si>
    <t>Silicone Rubber</t>
  </si>
  <si>
    <t>30102641</t>
  </si>
  <si>
    <t>Emulsion Latex Process: Polymerization</t>
  </si>
  <si>
    <t>30102642</t>
  </si>
  <si>
    <t>Emulsion Latex Process: Styrene Condenser</t>
  </si>
  <si>
    <t>30102643</t>
  </si>
  <si>
    <t>Goats Waste Emissions</t>
  </si>
  <si>
    <t>2805045001</t>
  </si>
  <si>
    <t>2805045002</t>
  </si>
  <si>
    <t>Angora Goats</t>
  </si>
  <si>
    <t>2805045003</t>
  </si>
  <si>
    <t>Milk Goats</t>
  </si>
  <si>
    <t>2805047100</t>
  </si>
  <si>
    <t>Swine production - deep-pit house operations (unspecified animal age)</t>
  </si>
  <si>
    <t>2805047300</t>
  </si>
  <si>
    <t>2805053100</t>
  </si>
  <si>
    <t>Swine production - outdoor operations (unspecified animal age)</t>
  </si>
  <si>
    <t>2806010000</t>
  </si>
  <si>
    <t>Domestic Animals Waste Emissions</t>
  </si>
  <si>
    <t>Cats</t>
  </si>
  <si>
    <t>2806015000</t>
  </si>
  <si>
    <t>Dogs</t>
  </si>
  <si>
    <t>2807020001</t>
  </si>
  <si>
    <t>Wild Animals Waste Emissions</t>
  </si>
  <si>
    <t>Bears</t>
  </si>
  <si>
    <t>Black Bears</t>
  </si>
  <si>
    <t>2807020002</t>
  </si>
  <si>
    <t>Grizzly Bears</t>
  </si>
  <si>
    <t>2807025000</t>
  </si>
  <si>
    <t>Elk</t>
  </si>
  <si>
    <t>2807030000</t>
  </si>
  <si>
    <t>Deer</t>
  </si>
  <si>
    <t>2807035000</t>
  </si>
  <si>
    <t>Squirrels</t>
  </si>
  <si>
    <t>2807040000</t>
  </si>
  <si>
    <t>Birds</t>
  </si>
  <si>
    <t>2807045000</t>
  </si>
  <si>
    <t>Wolves</t>
  </si>
  <si>
    <t>2810001000</t>
  </si>
  <si>
    <t>Other Combustion</t>
  </si>
  <si>
    <t>Forest Wildfires</t>
  </si>
  <si>
    <t>2810003000</t>
  </si>
  <si>
    <t>Cigarette Smoke</t>
  </si>
  <si>
    <t>2810005000</t>
  </si>
  <si>
    <t>Managed Burning, Slash (Logging Debris)</t>
  </si>
  <si>
    <t>SCC6 - dropped xref to 2810015</t>
  </si>
  <si>
    <t>2810010000</t>
  </si>
  <si>
    <t>Human Perspiration and Respiration</t>
  </si>
  <si>
    <t>SCC8 - added Respiration</t>
  </si>
  <si>
    <t>2810015000</t>
  </si>
  <si>
    <t>Prescribed Burning for Forest Management</t>
  </si>
  <si>
    <t>SCC6 - added forest mgmt</t>
  </si>
  <si>
    <t>2810020000</t>
  </si>
  <si>
    <t>Prescribed Burning of Rangeland</t>
  </si>
  <si>
    <t>2810025000</t>
  </si>
  <si>
    <t>Charcoal Grilling - Residential (see 23-02-002-xxx for Commercial)</t>
  </si>
  <si>
    <t>SCC6 - added Residential</t>
  </si>
  <si>
    <t>2810030000</t>
  </si>
  <si>
    <t>Structure Fires</t>
  </si>
  <si>
    <t>2810035000</t>
  </si>
  <si>
    <t>Firefighting Training</t>
  </si>
  <si>
    <t>2810040000</t>
  </si>
  <si>
    <t>Aircraft/Rocket Engine Firing and Testing</t>
  </si>
  <si>
    <t>2810050000</t>
  </si>
  <si>
    <t>Motor Vehicle Fires</t>
  </si>
  <si>
    <t>2810060100</t>
  </si>
  <si>
    <t>Cremation</t>
  </si>
  <si>
    <t>Humans</t>
  </si>
  <si>
    <t>2810060200</t>
  </si>
  <si>
    <t>Animals</t>
  </si>
  <si>
    <t>2820000000</t>
  </si>
  <si>
    <t>Cooling Towers</t>
  </si>
  <si>
    <t>All Types</t>
  </si>
  <si>
    <t>2820010000</t>
  </si>
  <si>
    <t>Process Cooling Towers</t>
  </si>
  <si>
    <t>2820020000</t>
  </si>
  <si>
    <t>Comfort Cooling Towers</t>
  </si>
  <si>
    <t>2830000000</t>
  </si>
  <si>
    <t>Catastrophic/Accidental Releases</t>
  </si>
  <si>
    <t>All Catastrophic/Accidential Releases</t>
  </si>
  <si>
    <t>2830001000</t>
  </si>
  <si>
    <t>Industrial Accidents</t>
  </si>
  <si>
    <t>2830010000</t>
  </si>
  <si>
    <t>Transportation Accidents</t>
  </si>
  <si>
    <t>2840000000</t>
  </si>
  <si>
    <t>Automotive Repair Shops</t>
  </si>
  <si>
    <t>2840000010</t>
  </si>
  <si>
    <t>Cutting Torch Operations</t>
  </si>
  <si>
    <t>2840000020</t>
  </si>
  <si>
    <t>2840000030</t>
  </si>
  <si>
    <t>Brazing Operations</t>
  </si>
  <si>
    <t>30102724</t>
  </si>
  <si>
    <t>Prilling Cooler: Low Density</t>
  </si>
  <si>
    <t>30102725</t>
  </si>
  <si>
    <t>Prilling Dryer: Low Density</t>
  </si>
  <si>
    <t>30102727</t>
  </si>
  <si>
    <t>Evaporator/Concentrator: Low Density</t>
  </si>
  <si>
    <t>30102728</t>
  </si>
  <si>
    <t>Coating: Low Density</t>
  </si>
  <si>
    <t>30102729</t>
  </si>
  <si>
    <t>Rotary Drum Granulator Coolers</t>
  </si>
  <si>
    <t>30102730</t>
  </si>
  <si>
    <t>Pan Granulator Coolers</t>
  </si>
  <si>
    <t>30102801</t>
  </si>
  <si>
    <t>Normal Superphosphates</t>
  </si>
  <si>
    <t>Grinding/Drying</t>
  </si>
  <si>
    <t>30102803</t>
  </si>
  <si>
    <t>Rock Unloading</t>
  </si>
  <si>
    <t>30102804</t>
  </si>
  <si>
    <t>Rock Feeder System</t>
  </si>
  <si>
    <t>30102805</t>
  </si>
  <si>
    <t>Mixer/Den</t>
  </si>
  <si>
    <t>30102806</t>
  </si>
  <si>
    <t>Curing/Building</t>
  </si>
  <si>
    <t>30102807</t>
  </si>
  <si>
    <t>Bagging/Handling</t>
  </si>
  <si>
    <t>30102820</t>
  </si>
  <si>
    <t>30102821</t>
  </si>
  <si>
    <t>Den</t>
  </si>
  <si>
    <t>30102822</t>
  </si>
  <si>
    <t>Curing</t>
  </si>
  <si>
    <t>30102823</t>
  </si>
  <si>
    <t>Ammoniator/Granulator</t>
  </si>
  <si>
    <t>30102824</t>
  </si>
  <si>
    <t>30102825</t>
  </si>
  <si>
    <t>30102826</t>
  </si>
  <si>
    <t>Pulverizer: Granular Phosphate</t>
  </si>
  <si>
    <t>30102903</t>
  </si>
  <si>
    <t>Triple Superphosphate</t>
  </si>
  <si>
    <t>30102904</t>
  </si>
  <si>
    <t>30102905</t>
  </si>
  <si>
    <t>Run of Pile: Mixer/Den/Curing</t>
  </si>
  <si>
    <t>30102906</t>
  </si>
  <si>
    <t>Granulator: Reactor/Dryer</t>
  </si>
  <si>
    <t>30102907</t>
  </si>
  <si>
    <t>Granulator: Curing</t>
  </si>
  <si>
    <t>30102908</t>
  </si>
  <si>
    <t>30102909</t>
  </si>
  <si>
    <t>Mechanical Cutting</t>
  </si>
  <si>
    <t>30301580</t>
  </si>
  <si>
    <t>Miscellaneous Combustion Sources</t>
  </si>
  <si>
    <t>30301581</t>
  </si>
  <si>
    <t>Miscellaneous Combustion Sources: Blast Furnace Stoves</t>
  </si>
  <si>
    <t>30301582</t>
  </si>
  <si>
    <t>Miscellaneous Combustion Sources: Boilers</t>
  </si>
  <si>
    <t>30301583</t>
  </si>
  <si>
    <t>Miscellaneous Combustion Sources: Soaking Pits</t>
  </si>
  <si>
    <t>30301584</t>
  </si>
  <si>
    <t>Miscellaneous Combustion Sources: Reheat Furnaces</t>
  </si>
  <si>
    <t>30301590</t>
  </si>
  <si>
    <t>Open Dust Sources</t>
  </si>
  <si>
    <t>30301591</t>
  </si>
  <si>
    <t>Continuous Drop: Conveyor Transfer Station</t>
  </si>
  <si>
    <t>30301592</t>
  </si>
  <si>
    <t>Pile Formation Stacker: Pellet Ore</t>
  </si>
  <si>
    <t>30301593</t>
  </si>
  <si>
    <t>Pile Formation Stacker: Lump Ore</t>
  </si>
  <si>
    <t>30301594</t>
  </si>
  <si>
    <t>30302308</t>
  </si>
  <si>
    <t>Bentonite Blending</t>
  </si>
  <si>
    <t>30302309</t>
  </si>
  <si>
    <t>Traveling Grate Feed** (use 3-03-023-79)</t>
  </si>
  <si>
    <t>30302310</t>
  </si>
  <si>
    <t>Traveling Grate Discharge** (use 3-03-023-80)</t>
  </si>
  <si>
    <t>30302311</t>
  </si>
  <si>
    <t>Chip Regrinding</t>
  </si>
  <si>
    <t>30302312</t>
  </si>
  <si>
    <t>Indurating Furnace: Gas Fired** (see 3-03-023-51 thru -88)</t>
  </si>
  <si>
    <t>30302313</t>
  </si>
  <si>
    <t>Chipping and Screening</t>
  </si>
  <si>
    <t>30700821</t>
  </si>
  <si>
    <t>Chip Storage Piles</t>
  </si>
  <si>
    <t>30700822</t>
  </si>
  <si>
    <t>Chip Transfer/Conveying</t>
  </si>
  <si>
    <t>30700895</t>
  </si>
  <si>
    <t>Log Storage</t>
  </si>
  <si>
    <t>30700896</t>
  </si>
  <si>
    <t>30700897</t>
  </si>
  <si>
    <t>30700898</t>
  </si>
  <si>
    <t>30700899</t>
  </si>
  <si>
    <t>30700921</t>
  </si>
  <si>
    <t>Medium Density Fiberboard (MDF) Manufacture</t>
  </si>
  <si>
    <t>Direct Wood-fired Tube Dryer, Unspecified Pines</t>
  </si>
  <si>
    <t>30700923</t>
  </si>
  <si>
    <t>Direct Wood-fired Tube Dryer, Blowline Blend, UF Resin, Softwoods</t>
  </si>
  <si>
    <t>30700925</t>
  </si>
  <si>
    <t>Direct Wood-fired Tube Dryer, Hardwoods</t>
  </si>
  <si>
    <t>30700927</t>
  </si>
  <si>
    <t>Direct Natural Gas-fired Tube Dryer, Non-blowline Blend, Hardwoods</t>
  </si>
  <si>
    <t>30700931</t>
  </si>
  <si>
    <t>Indirect-heated Tube Dryer, Unspecified Pines</t>
  </si>
  <si>
    <t>30700932</t>
  </si>
  <si>
    <t>Indirect-heated Tube Dryer, Blowline Blend, UF Resin, Softwoods</t>
  </si>
  <si>
    <t>30700933</t>
  </si>
  <si>
    <t>Indirect-heated Tube Dryer, Non-blowline Blend, Softwoods</t>
  </si>
  <si>
    <t>30700935</t>
  </si>
  <si>
    <t>Indirect-heated Tube Dryer, Hardwoods</t>
  </si>
  <si>
    <t>30700936</t>
  </si>
  <si>
    <t>Indirect-heated Tube Dryer, Blowline Blend, UF Resin, Hardwoods</t>
  </si>
  <si>
    <t>30700937</t>
  </si>
  <si>
    <t>Indirect-heated Second Stage Tube Dryer, Blowline Blend, Softwoods</t>
  </si>
  <si>
    <t>30700939</t>
  </si>
  <si>
    <t>Indirect-heated Tube Dryer, 50% Softwood, 50% Hardwood</t>
  </si>
  <si>
    <t>30700940</t>
  </si>
  <si>
    <t>Direct Natural Gas-fired Rotary Predryer, Softwoods</t>
  </si>
  <si>
    <t>SCC8 per AP42 10.6.3</t>
  </si>
  <si>
    <t>30700950</t>
  </si>
  <si>
    <t>Continuous Hot Press, UF Resin</t>
  </si>
  <si>
    <t>30700960</t>
  </si>
  <si>
    <t>Batch Hot Press, UF Resin</t>
  </si>
  <si>
    <t>30700971</t>
  </si>
  <si>
    <t>MDF Board Cooler, UF Resin</t>
  </si>
  <si>
    <t>30700980</t>
  </si>
  <si>
    <t>Paddle Blender, UF Resin</t>
  </si>
  <si>
    <t>30700981</t>
  </si>
  <si>
    <t>Former Without Blowline Blend, UF Resin (includes blender emissions)</t>
  </si>
  <si>
    <t>30700982</t>
  </si>
  <si>
    <t>Former With Blowline Blend, UF Resin</t>
  </si>
  <si>
    <t>30700983</t>
  </si>
  <si>
    <t>Sander</t>
  </si>
  <si>
    <t>30700984</t>
  </si>
  <si>
    <t>Saw and hogger (pulverizer)</t>
  </si>
  <si>
    <t>30701001</t>
  </si>
  <si>
    <t>Oriented Strandboard (OSB) Manufacture</t>
  </si>
  <si>
    <t>Direct Wood-fired Rotary Dryer, Unspecified Pines</t>
  </si>
  <si>
    <t>30701008</t>
  </si>
  <si>
    <t>Direct Wood-fired Rotary Dryer, Aspen</t>
  </si>
  <si>
    <t>30701009</t>
  </si>
  <si>
    <t>Direct Wood-fired Rotary Dryer, Softwoods</t>
  </si>
  <si>
    <t>30701010</t>
  </si>
  <si>
    <t>30701015</t>
  </si>
  <si>
    <t>Direct Wood-fired Rotary Dryer, Mixed (40-60% softwd, 40-60% hardwood)</t>
  </si>
  <si>
    <t>30701020</t>
  </si>
  <si>
    <t>Direct Natural Gas-fired Rotary Dryer, Hardwoods</t>
  </si>
  <si>
    <t>30701030</t>
  </si>
  <si>
    <t>Indirect-heated Rotary Dryer, Hardwoods</t>
  </si>
  <si>
    <t>30701040</t>
  </si>
  <si>
    <t>Indirect-heated (heated zones) Conveyor Dryer, Hardwoods</t>
  </si>
  <si>
    <t>30701053</t>
  </si>
  <si>
    <t>Hot Press, Phenol-Formaldehyde Resin</t>
  </si>
  <si>
    <t>30701054</t>
  </si>
  <si>
    <t>Hot Press, Phenol-Formaldehyde Resin (Dry)</t>
  </si>
  <si>
    <t>30701055</t>
  </si>
  <si>
    <t>Hot Press, Methylene Diphenyl Diisocyanate Resin</t>
  </si>
  <si>
    <t>30701057</t>
  </si>
  <si>
    <t>Hot Press, PF Resin (surface layers) / MDI Resin (core layers)</t>
  </si>
  <si>
    <t>30701060</t>
  </si>
  <si>
    <t>Blender, PF Resin/MDI Resin</t>
  </si>
  <si>
    <t>Induration: Vertical Shaft, Gas-fired, Flux Pellets, Bottom Gas Stack</t>
  </si>
  <si>
    <t>30302379</t>
  </si>
  <si>
    <t>Straight Grate Furnace Feed</t>
  </si>
  <si>
    <t>30302380</t>
  </si>
  <si>
    <t>Straight Grate Furnace Discharge</t>
  </si>
  <si>
    <t>30302381</t>
  </si>
  <si>
    <t>Induration: Straight Grate, Gas-fired, Acid Pellets</t>
  </si>
  <si>
    <t>30302382</t>
  </si>
  <si>
    <t>Induration: Straight Grate, Gas-fired, Flux Pellets</t>
  </si>
  <si>
    <t>30302383</t>
  </si>
  <si>
    <t>Induration: Straight Grate, Oil-fired, Acid Pellets</t>
  </si>
  <si>
    <t>30302384</t>
  </si>
  <si>
    <t>Induration: Straight Grate, Oil-fired, Flux Pellets</t>
  </si>
  <si>
    <t>30302385</t>
  </si>
  <si>
    <t>Induration: Straight Grate, Coke-fired, Acid Pellets</t>
  </si>
  <si>
    <t>30302386</t>
  </si>
  <si>
    <t>Induration: Straight Grate, Coke-fired, Flux Pellets</t>
  </si>
  <si>
    <t>30302387</t>
  </si>
  <si>
    <t>Induration: Straight Grate, Coke &amp; Gas-fired, Acid Pellets</t>
  </si>
  <si>
    <t>30302388</t>
  </si>
  <si>
    <t>Induration: Straight Grate, Coke &amp; Gas-fired, Flux Pellets</t>
  </si>
  <si>
    <t>30302393</t>
  </si>
  <si>
    <t>Hearth Layer Screen</t>
  </si>
  <si>
    <t>30302395</t>
  </si>
  <si>
    <t>Pellet Screen</t>
  </si>
  <si>
    <t>30302396</t>
  </si>
  <si>
    <t>Pellet Storage Bin Loading</t>
  </si>
  <si>
    <t>30104153</t>
  </si>
  <si>
    <t>30104154</t>
  </si>
  <si>
    <t>Continuous Process: Purification Beaters</t>
  </si>
  <si>
    <t>30104155</t>
  </si>
  <si>
    <t>Continuous Process: Purification Poacher</t>
  </si>
  <si>
    <t>30104156</t>
  </si>
  <si>
    <t>Continuous Process: Purification Blender</t>
  </si>
  <si>
    <t>30104157</t>
  </si>
  <si>
    <t>Continuous Process: Purification Wringer</t>
  </si>
  <si>
    <t>30104160</t>
  </si>
  <si>
    <t>30104161</t>
  </si>
  <si>
    <t>30104162</t>
  </si>
  <si>
    <t>30104163</t>
  </si>
  <si>
    <t>30104164</t>
  </si>
  <si>
    <t>30104170</t>
  </si>
  <si>
    <t>Continuous Process: Nitric Acid Concentration</t>
  </si>
  <si>
    <t>30104171</t>
  </si>
  <si>
    <t>30104172</t>
  </si>
  <si>
    <t>30104173</t>
  </si>
  <si>
    <t>30104174</t>
  </si>
  <si>
    <t>30104175</t>
  </si>
  <si>
    <t>30104199</t>
  </si>
  <si>
    <t>30104201</t>
  </si>
  <si>
    <t>Lead Alkyl Manufacturing (Sodium/Lead Alloy Process)</t>
  </si>
  <si>
    <t>Recovery Furnace</t>
  </si>
  <si>
    <t>30104202</t>
  </si>
  <si>
    <t>Process Vents: Tetraethyl Lead</t>
  </si>
  <si>
    <t>30104203</t>
  </si>
  <si>
    <t>Process Vents: Tetramethyl Lead</t>
  </si>
  <si>
    <t>30104204</t>
  </si>
  <si>
    <t>Sludge Pits</t>
  </si>
  <si>
    <t>30104301</t>
  </si>
  <si>
    <t>Lead Alkyl Manufacturing (Electrolytic Process)</t>
  </si>
  <si>
    <t>30104501</t>
  </si>
  <si>
    <t>Organic Fertilizer</t>
  </si>
  <si>
    <t>General: Mixing/Handling</t>
  </si>
  <si>
    <t>30105001</t>
  </si>
  <si>
    <t>Adhesives</t>
  </si>
  <si>
    <t>Geogenic</t>
  </si>
  <si>
    <t>Volcanos</t>
  </si>
  <si>
    <t>2730050000</t>
  </si>
  <si>
    <t>Geyser/Geothermal</t>
  </si>
  <si>
    <t>Electric, Gas And Sanitary Services, Gas Production And Distribution, Natural Gas Transmission</t>
  </si>
  <si>
    <t>4923</t>
  </si>
  <si>
    <t>Electric, Gas And Sanitary Services, Gas Production And Distribution, Gas Transmission And Distribution</t>
  </si>
  <si>
    <t>4924</t>
  </si>
  <si>
    <t>Electric, Gas And Sanitary Services, Gas Production And Distribution, Natural Gas Distribution</t>
  </si>
  <si>
    <t>4925</t>
  </si>
  <si>
    <t>Electric, Gas And Sanitary Services, Gas Production And Distribution, Gas Production/Distribution</t>
  </si>
  <si>
    <t>Permitted Sources</t>
  </si>
  <si>
    <t>Data</t>
  </si>
  <si>
    <t>Sum of NOx (tons/year)</t>
  </si>
  <si>
    <t>Sum of VOC (tons/year)</t>
  </si>
  <si>
    <t>Grand Total</t>
  </si>
  <si>
    <t>Oil Production, Miscellaneous Well: General</t>
  </si>
  <si>
    <t>Oil Production, Well Casing Vents</t>
  </si>
  <si>
    <t>Oil Production, Gas/Liquid Separation</t>
  </si>
  <si>
    <t>Surfacing Equipment</t>
  </si>
  <si>
    <t>2260002027</t>
  </si>
  <si>
    <t>Signal Boards/Light Plants</t>
  </si>
  <si>
    <t>SCC8 - added "/Light Plants"</t>
  </si>
  <si>
    <t>2260002030</t>
  </si>
  <si>
    <t>Trenchers</t>
  </si>
  <si>
    <t>2260002033</t>
  </si>
  <si>
    <t>Bore/Drill Rigs</t>
  </si>
  <si>
    <t>2260002036</t>
  </si>
  <si>
    <t>Excavators</t>
  </si>
  <si>
    <t>2260002039</t>
  </si>
  <si>
    <t>Concrete/Industrial Saws</t>
  </si>
  <si>
    <t>2260002042</t>
  </si>
  <si>
    <t>Cement and Mortar Mixers</t>
  </si>
  <si>
    <t>2260002045</t>
  </si>
  <si>
    <t>Cranes</t>
  </si>
  <si>
    <t>2260002048</t>
  </si>
  <si>
    <t>Graders</t>
  </si>
  <si>
    <t>2260002051</t>
  </si>
  <si>
    <t>Off-highway Trucks</t>
  </si>
  <si>
    <t>2260002054</t>
  </si>
  <si>
    <t>Crushing/Processing Equipment</t>
  </si>
  <si>
    <t>2260002057</t>
  </si>
  <si>
    <t>Rough Terrain Forklifts</t>
  </si>
  <si>
    <t>2260002060</t>
  </si>
  <si>
    <t>Rubber Tire Loaders</t>
  </si>
  <si>
    <t>2260002063</t>
  </si>
  <si>
    <t>Rubber Tire Tractor/Dozers</t>
  </si>
  <si>
    <t>SCC8 - added "/Dozers"</t>
  </si>
  <si>
    <t>2260002066</t>
  </si>
  <si>
    <t>Tractors/Loaders/Backhoes</t>
  </si>
  <si>
    <t>2260002069</t>
  </si>
  <si>
    <t>Crawler Tractor/Dozers</t>
  </si>
  <si>
    <t>2260002072</t>
  </si>
  <si>
    <t>Skid Steer Loaders</t>
  </si>
  <si>
    <t>2260002075</t>
  </si>
  <si>
    <t>Off-highway Tractors</t>
  </si>
  <si>
    <t>2260002078</t>
  </si>
  <si>
    <t>Dumpers/Tenders</t>
  </si>
  <si>
    <t>2260002081</t>
  </si>
  <si>
    <t>Other Construction Equipment</t>
  </si>
  <si>
    <t>2260003000</t>
  </si>
  <si>
    <t>Industrial Equipment</t>
  </si>
  <si>
    <t>2260003010</t>
  </si>
  <si>
    <t>Aerial Lifts</t>
  </si>
  <si>
    <t>2260003020</t>
  </si>
  <si>
    <t>Forklifts</t>
  </si>
  <si>
    <t>2260003030</t>
  </si>
  <si>
    <t>Sweepers/Scrubbers</t>
  </si>
  <si>
    <t>2260003040</t>
  </si>
  <si>
    <t>Other General Industrial Equipment</t>
  </si>
  <si>
    <t>2260003050</t>
  </si>
  <si>
    <t>Other Material Handling Equipment</t>
  </si>
  <si>
    <t>2260003060</t>
  </si>
  <si>
    <t>AC\Refrigeration</t>
  </si>
  <si>
    <t>2260003070</t>
  </si>
  <si>
    <t>Terminal Tractors</t>
  </si>
  <si>
    <t>2260004000</t>
  </si>
  <si>
    <t>Lawn and Garden Equipment</t>
  </si>
  <si>
    <t>SCC8 - chg Total to All</t>
  </si>
  <si>
    <t>2260004010</t>
  </si>
  <si>
    <t>Lawn Mowers (Residential)</t>
  </si>
  <si>
    <t>SCC8 - added " (Residential)"</t>
  </si>
  <si>
    <t>2260004011</t>
  </si>
  <si>
    <t>Lawn Mowers (Commercial)</t>
  </si>
  <si>
    <t>2260004015</t>
  </si>
  <si>
    <t>Rotary Tillers &lt; 6 HP (Residential)</t>
  </si>
  <si>
    <t>SCC8 - was "&lt; 5 HP"</t>
  </si>
  <si>
    <t>2260004016</t>
  </si>
  <si>
    <t>Secondary Sources: Dehydration Column, Vacuum System</t>
  </si>
  <si>
    <t>30110080</t>
  </si>
  <si>
    <t>30110099</t>
  </si>
  <si>
    <t>30111103</t>
  </si>
  <si>
    <t>Asbestos Chemical</t>
  </si>
  <si>
    <t>Brake Line/Grinding **</t>
  </si>
  <si>
    <t>30111199</t>
  </si>
  <si>
    <t>Not Classified **</t>
  </si>
  <si>
    <t>30111201</t>
  </si>
  <si>
    <t>Elemental Phosphorous</t>
  </si>
  <si>
    <t>Calciner</t>
  </si>
  <si>
    <t>30111202</t>
  </si>
  <si>
    <t>30399999</t>
  </si>
  <si>
    <t>30400101</t>
  </si>
  <si>
    <t>Secondary Metal Production</t>
  </si>
  <si>
    <t>Aluminum</t>
  </si>
  <si>
    <t>Sweating Furnace</t>
  </si>
  <si>
    <t>30400102</t>
  </si>
  <si>
    <t>Smelting Furnace/Crucible</t>
  </si>
  <si>
    <t>30400103</t>
  </si>
  <si>
    <t>Smelting Furnace/Reverberatory</t>
  </si>
  <si>
    <t>30400104</t>
  </si>
  <si>
    <t>Fluxing: Chlorination (Chlorine Demagging)</t>
  </si>
  <si>
    <t>SCC8 - added (….) to match AP42</t>
  </si>
  <si>
    <t>30400105</t>
  </si>
  <si>
    <t>Fluxing: Fluoridation</t>
  </si>
  <si>
    <t>30400106</t>
  </si>
  <si>
    <t>30400107</t>
  </si>
  <si>
    <t>Hot Dross Processing</t>
  </si>
  <si>
    <t>30400108</t>
  </si>
  <si>
    <t>30400109</t>
  </si>
  <si>
    <t>Burning/Drying</t>
  </si>
  <si>
    <t>30400110</t>
  </si>
  <si>
    <t>Foil Rolling</t>
  </si>
  <si>
    <t>30400111</t>
  </si>
  <si>
    <t>Foil Converting</t>
  </si>
  <si>
    <t>30400112</t>
  </si>
  <si>
    <t>Annealing Furnace</t>
  </si>
  <si>
    <t>30400113</t>
  </si>
  <si>
    <t>Slab Furnace</t>
  </si>
  <si>
    <t>30400114</t>
  </si>
  <si>
    <t>Pouring/Casting</t>
  </si>
  <si>
    <t>30400115</t>
  </si>
  <si>
    <t>Sweating Furnace: Grate</t>
  </si>
  <si>
    <t>30400116</t>
  </si>
  <si>
    <t>Dry Milling Dross</t>
  </si>
  <si>
    <t>30400117</t>
  </si>
  <si>
    <t>Wet Milling Dross</t>
  </si>
  <si>
    <t>30400118</t>
  </si>
  <si>
    <t>30400120</t>
  </si>
  <si>
    <t>Can Manufacture</t>
  </si>
  <si>
    <t>30400121</t>
  </si>
  <si>
    <t>Roasting</t>
  </si>
  <si>
    <t>30400130</t>
  </si>
  <si>
    <t>Damagging</t>
  </si>
  <si>
    <t>30400131</t>
  </si>
  <si>
    <t>30400132</t>
  </si>
  <si>
    <t>30400133</t>
  </si>
  <si>
    <t>30400150</t>
  </si>
  <si>
    <t>Rolling/Drawing/Extruding</t>
  </si>
  <si>
    <t>30400160</t>
  </si>
  <si>
    <t>30400199</t>
  </si>
  <si>
    <t>30400204</t>
  </si>
  <si>
    <t>Copper</t>
  </si>
  <si>
    <t>Electric Induction Furnace **</t>
  </si>
  <si>
    <t>30400207</t>
  </si>
  <si>
    <t>Scrap Dryer (Rotary)</t>
  </si>
  <si>
    <t>30400208</t>
  </si>
  <si>
    <t>Wire Burning: Incinerator</t>
  </si>
  <si>
    <t>30400209</t>
  </si>
  <si>
    <t>30400210</t>
  </si>
  <si>
    <t>Charge with Scrap Copper: Cupolas</t>
  </si>
  <si>
    <t>30400211</t>
  </si>
  <si>
    <t>Charge with Insulated Copper Wire: Cupolas</t>
  </si>
  <si>
    <t>30400212</t>
  </si>
  <si>
    <t>Charge with Scrap Copper And Brass: Cupolas</t>
  </si>
  <si>
    <t>30400213</t>
  </si>
  <si>
    <t>Charge with Scrap Iron: Cupolas</t>
  </si>
  <si>
    <t>30400214</t>
  </si>
  <si>
    <t>Charge with Copper: Reverberatory Furnace</t>
  </si>
  <si>
    <t>30400215</t>
  </si>
  <si>
    <t>Charge with Brass and Bronze: Reverberatory Furnace</t>
  </si>
  <si>
    <t>30400216</t>
  </si>
  <si>
    <t>Charge with Copper: Rotary Furnace</t>
  </si>
  <si>
    <t>30400217</t>
  </si>
  <si>
    <t>Charge with Brass and Bronze: Rotary Furnace</t>
  </si>
  <si>
    <t>30400218</t>
  </si>
  <si>
    <t>Charge with Copper: Crucible and Pot Furnace</t>
  </si>
  <si>
    <t>30400219</t>
  </si>
  <si>
    <t>Charge with Brass and Bronze: Crucible and Pot Furnace</t>
  </si>
  <si>
    <t>30400220</t>
  </si>
  <si>
    <t>30805004</t>
  </si>
  <si>
    <t>Scrap Hopper</t>
  </si>
  <si>
    <t>30805005</t>
  </si>
  <si>
    <t>Weigh Scales</t>
  </si>
  <si>
    <t>30805006</t>
  </si>
  <si>
    <t>30805007</t>
  </si>
  <si>
    <t>Mill</t>
  </si>
  <si>
    <t>30805008</t>
  </si>
  <si>
    <t>Blender</t>
  </si>
  <si>
    <t>30805009</t>
  </si>
  <si>
    <t>30805010</t>
  </si>
  <si>
    <t>Scrap Chopper</t>
  </si>
  <si>
    <t>30805011</t>
  </si>
  <si>
    <t>Adhesive Applicator</t>
  </si>
  <si>
    <t>30805012</t>
  </si>
  <si>
    <t>Limestone Purge</t>
  </si>
  <si>
    <t>30805013</t>
  </si>
  <si>
    <t>Scrap Discharging</t>
  </si>
  <si>
    <t>30805014</t>
  </si>
  <si>
    <t>PVC Unloading</t>
  </si>
  <si>
    <t>30805015</t>
  </si>
  <si>
    <t>PVC Storage</t>
  </si>
  <si>
    <t>30805016</t>
  </si>
  <si>
    <t>PVC Surge Bins</t>
  </si>
  <si>
    <t>30805017</t>
  </si>
  <si>
    <t>Limestone Storage</t>
  </si>
  <si>
    <t>30805018</t>
  </si>
  <si>
    <t>Limestone Elevators</t>
  </si>
  <si>
    <t>30805019</t>
  </si>
  <si>
    <t>Unloading Operation, Limestone</t>
  </si>
  <si>
    <t>30805099</t>
  </si>
  <si>
    <t>Unspecified</t>
  </si>
  <si>
    <t>30880001</t>
  </si>
  <si>
    <t>30882001</t>
  </si>
  <si>
    <t>30882002</t>
  </si>
  <si>
    <t>30882599</t>
  </si>
  <si>
    <t>30890001</t>
  </si>
  <si>
    <t>SCC8-added process htrs&amp;SCC6</t>
  </si>
  <si>
    <t>30890002</t>
  </si>
  <si>
    <t>30890003</t>
  </si>
  <si>
    <t>30890004</t>
  </si>
  <si>
    <t>30890011</t>
  </si>
  <si>
    <t>SCC6-rev from Process Htrs</t>
  </si>
  <si>
    <t>30890012</t>
  </si>
  <si>
    <t>30890013</t>
  </si>
  <si>
    <t>30890021</t>
  </si>
  <si>
    <t>30890022</t>
  </si>
  <si>
    <t>30890023</t>
  </si>
  <si>
    <t>30899999</t>
  </si>
  <si>
    <t>30900198</t>
  </si>
  <si>
    <t>Fabricated Metal Products</t>
  </si>
  <si>
    <t>30900199</t>
  </si>
  <si>
    <t>30900201</t>
  </si>
  <si>
    <t>Abrasive Blasting of Metal Parts</t>
  </si>
  <si>
    <t>30900202</t>
  </si>
  <si>
    <t>Sand Abrasive</t>
  </si>
  <si>
    <t>30900203</t>
  </si>
  <si>
    <t>Slag Abrasive</t>
  </si>
  <si>
    <t>30900204</t>
  </si>
  <si>
    <t>Garnet Abrasive</t>
  </si>
  <si>
    <t>30900205</t>
  </si>
  <si>
    <t>Steel Grit Abrasive</t>
  </si>
  <si>
    <t>30900206</t>
  </si>
  <si>
    <t>Walnut Shell Abrasive</t>
  </si>
  <si>
    <t>30900207</t>
  </si>
  <si>
    <t>Shotblast with Air</t>
  </si>
  <si>
    <t>30900208</t>
  </si>
  <si>
    <t>Shotblast w/o Air</t>
  </si>
  <si>
    <t>30900298</t>
  </si>
  <si>
    <t>30900299</t>
  </si>
  <si>
    <t>30900301</t>
  </si>
  <si>
    <t>Abrasive Cleaning of Metal Parts</t>
  </si>
  <si>
    <t>Brush Cleaning</t>
  </si>
  <si>
    <t>30400315</t>
  </si>
  <si>
    <t>Charge Handling</t>
  </si>
  <si>
    <t>30400316</t>
  </si>
  <si>
    <t>Chromium (all types) - Alkaline Cleaning</t>
  </si>
  <si>
    <t>30901015</t>
  </si>
  <si>
    <t>Chromium (all types) - Acid Dip</t>
  </si>
  <si>
    <t>30901016</t>
  </si>
  <si>
    <t>Hard Chromium - Chromic Acid Anodic Treatment</t>
  </si>
  <si>
    <t>30901018</t>
  </si>
  <si>
    <t>Hard Chromium - Electroplating Tank</t>
  </si>
  <si>
    <t>30901028</t>
  </si>
  <si>
    <t>30400407</t>
  </si>
  <si>
    <t>Pot Furnace Heater: Natural Gas</t>
  </si>
  <si>
    <t>30400408</t>
  </si>
  <si>
    <t>Barton Process Reactor (Oxidation Kettle)</t>
  </si>
  <si>
    <t>30400409</t>
  </si>
  <si>
    <t>30400410</t>
  </si>
  <si>
    <t>Battery Breaking</t>
  </si>
  <si>
    <t>30400411</t>
  </si>
  <si>
    <t>Scrap Crushing</t>
  </si>
  <si>
    <t>30400412</t>
  </si>
  <si>
    <t>Sweating Furnace: Fugitive Emissions</t>
  </si>
  <si>
    <t>30400413</t>
  </si>
  <si>
    <t>Smelting Furnace: Fugitive Emissions</t>
  </si>
  <si>
    <t>30400414</t>
  </si>
  <si>
    <t>Kettle Refining: Fugitive Emissions</t>
  </si>
  <si>
    <t>30400415</t>
  </si>
  <si>
    <t>Agglomeration Furnace</t>
  </si>
  <si>
    <t>30400416</t>
  </si>
  <si>
    <t>Furnace Charging</t>
  </si>
  <si>
    <t>30400417</t>
  </si>
  <si>
    <t>Furnace Lead/Slagtapping</t>
  </si>
  <si>
    <t>30400418</t>
  </si>
  <si>
    <t>Chlorofluorocarbon 12/11</t>
  </si>
  <si>
    <t>30112730</t>
  </si>
  <si>
    <t>Chlorofluorocarbon 23/22</t>
  </si>
  <si>
    <t>30112740</t>
  </si>
  <si>
    <t>Chlorofluorocarbon 113/114</t>
  </si>
  <si>
    <t>30112780</t>
  </si>
  <si>
    <t>30113001</t>
  </si>
  <si>
    <t>Ammonium Sulfate (Use 3-01-210 for Caprolactum Production)</t>
  </si>
  <si>
    <t>Caprolactum By-product Plants</t>
  </si>
  <si>
    <t>30113003</t>
  </si>
  <si>
    <t>Process Vents</t>
  </si>
  <si>
    <t>30113004</t>
  </si>
  <si>
    <t>Caprolactum By-product: Rotary Dryer</t>
  </si>
  <si>
    <t>30113005</t>
  </si>
  <si>
    <t>Caprolactum By-product: Fluid Bed Dryer</t>
  </si>
  <si>
    <t>30113006</t>
  </si>
  <si>
    <t>Caprolactum By-product: Crystallizer (Evaporator)</t>
  </si>
  <si>
    <t>30113007</t>
  </si>
  <si>
    <t>Caprolactum By-product: Screening</t>
  </si>
  <si>
    <t>30113201</t>
  </si>
  <si>
    <t>Organic Acid Manufacturing</t>
  </si>
  <si>
    <t>Acetic Acid via Methanol</t>
  </si>
  <si>
    <t>30113205</t>
  </si>
  <si>
    <t>Acetic Acid via Butane</t>
  </si>
  <si>
    <t>30113210</t>
  </si>
  <si>
    <t>Acetic Acid via Acetaldehyde</t>
  </si>
  <si>
    <t>30113221</t>
  </si>
  <si>
    <t>General: Acrylic Acid</t>
  </si>
  <si>
    <t>30113222</t>
  </si>
  <si>
    <t>Quench Absorber</t>
  </si>
  <si>
    <t>30113223</t>
  </si>
  <si>
    <t>Extraction Column</t>
  </si>
  <si>
    <t>30113224</t>
  </si>
  <si>
    <t>Vacuum System</t>
  </si>
  <si>
    <t>30113227</t>
  </si>
  <si>
    <t>30113299</t>
  </si>
  <si>
    <t>30113301</t>
  </si>
  <si>
    <t>Acetic Anhydride</t>
  </si>
  <si>
    <t>30113302</t>
  </si>
  <si>
    <t>Reactor By-product Gas Vent</t>
  </si>
  <si>
    <t>30113303</t>
  </si>
  <si>
    <t>Distillation Column Vent</t>
  </si>
  <si>
    <t>30113380</t>
  </si>
  <si>
    <t>30113701</t>
  </si>
  <si>
    <t>Esters Production</t>
  </si>
  <si>
    <t>Ethyl Acrylate</t>
  </si>
  <si>
    <t>30113710</t>
  </si>
  <si>
    <t>Butyl Acrylate</t>
  </si>
  <si>
    <t>30113799</t>
  </si>
  <si>
    <t>Acrylates: Specify in Comments</t>
  </si>
  <si>
    <t>30114001</t>
  </si>
  <si>
    <t>Acetylene Producion</t>
  </si>
  <si>
    <t>30114002</t>
  </si>
  <si>
    <t>Grinding/Milling</t>
  </si>
  <si>
    <t>30114003</t>
  </si>
  <si>
    <t>30114004</t>
  </si>
  <si>
    <t>Waste Handling</t>
  </si>
  <si>
    <t>30114005</t>
  </si>
  <si>
    <t>30115201</t>
  </si>
  <si>
    <t>Bisphenol A</t>
  </si>
  <si>
    <t>30115301</t>
  </si>
  <si>
    <t>Butadiene</t>
  </si>
  <si>
    <t>30115310</t>
  </si>
  <si>
    <t>Houdry Process: Total</t>
  </si>
  <si>
    <t>30115311</t>
  </si>
  <si>
    <t>Houdry Process: Flue Gas Vent</t>
  </si>
  <si>
    <t>30115312</t>
  </si>
  <si>
    <t>Houdry Process: Dehydrogenation Reactor</t>
  </si>
  <si>
    <t>30115320</t>
  </si>
  <si>
    <t>n-Butene Process: Total</t>
  </si>
  <si>
    <t>30115321</t>
  </si>
  <si>
    <t>n-Butene Process: Flue Gas Vent</t>
  </si>
  <si>
    <t>30115322</t>
  </si>
  <si>
    <t>n-Butene Process: Hydrocarbon Absorber Column</t>
  </si>
  <si>
    <t>30115380</t>
  </si>
  <si>
    <t>30115601</t>
  </si>
  <si>
    <t>Cumene</t>
  </si>
  <si>
    <t>30115602</t>
  </si>
  <si>
    <t>Aluminum Chloride Catalyst Process: Benzene Drying Column</t>
  </si>
  <si>
    <t>30115603</t>
  </si>
  <si>
    <t>Aluminum Chloride Catalyst Process: Catalyst Mix Tank Scrubber Vent</t>
  </si>
  <si>
    <t>30115604</t>
  </si>
  <si>
    <t>Aluminum Chloride Catalyst Process: Wash-Decant System Vent</t>
  </si>
  <si>
    <t>30115605</t>
  </si>
  <si>
    <t>Aluminum Chloride Catalyst Process: Benzene Recovery</t>
  </si>
  <si>
    <t>30115606</t>
  </si>
  <si>
    <t>Aluminum Chloride Catalyst Process: Cumene Distillation Vent</t>
  </si>
  <si>
    <t>30115607</t>
  </si>
  <si>
    <t>Aluminum Chloride Catalyst Process: DIPB Stripping Vent</t>
  </si>
  <si>
    <t>30115609</t>
  </si>
  <si>
    <t>Solid Phosphoric Acid Catalyst Process: Cumene Distillation Sys. Vent</t>
  </si>
  <si>
    <t>30115680</t>
  </si>
  <si>
    <t>30115701</t>
  </si>
  <si>
    <t>Cyclohexane</t>
  </si>
  <si>
    <t>30115702</t>
  </si>
  <si>
    <t>Blowndown Tank Discharge</t>
  </si>
  <si>
    <t>30115703</t>
  </si>
  <si>
    <t>Pumps/Valves/Compressors</t>
  </si>
  <si>
    <t>30115704</t>
  </si>
  <si>
    <t>Catalyst Replacement</t>
  </si>
  <si>
    <t>30115780</t>
  </si>
  <si>
    <t>30115801</t>
  </si>
  <si>
    <t>Cyclohexanone/Cyclohexanol</t>
  </si>
  <si>
    <t>30115802</t>
  </si>
  <si>
    <t>High Pressure Scrubber Vent</t>
  </si>
  <si>
    <t>30115803</t>
  </si>
  <si>
    <t>Low Pressure Scrubber Vent</t>
  </si>
  <si>
    <t>30115821</t>
  </si>
  <si>
    <t>Hydrogenation Reactor Vent</t>
  </si>
  <si>
    <t>30115822</t>
  </si>
  <si>
    <t>Distillation Vent</t>
  </si>
  <si>
    <t>30115880</t>
  </si>
  <si>
    <t>30116701</t>
  </si>
  <si>
    <t>Vinyl Acetate</t>
  </si>
  <si>
    <t>30116702</t>
  </si>
  <si>
    <t>Inert-gas Purge Vent</t>
  </si>
  <si>
    <t>30116703</t>
  </si>
  <si>
    <t>CO2 Purge Vent</t>
  </si>
  <si>
    <t>30116704</t>
  </si>
  <si>
    <t>Inhibitor Mix Tank Discharge</t>
  </si>
  <si>
    <t>30116780</t>
  </si>
  <si>
    <t>30116799</t>
  </si>
  <si>
    <t>30116901</t>
  </si>
  <si>
    <t>Ethyl Benzene</t>
  </si>
  <si>
    <t>30116902</t>
  </si>
  <si>
    <t>Alkylation Reactor Vent</t>
  </si>
  <si>
    <t>30116903</t>
  </si>
  <si>
    <t>Benzene Drying</t>
  </si>
  <si>
    <t>30116904</t>
  </si>
  <si>
    <t>30117615</t>
  </si>
  <si>
    <t>Light-ends Stripping Column</t>
  </si>
  <si>
    <t>30117616</t>
  </si>
  <si>
    <t>Solvent Stripping Column</t>
  </si>
  <si>
    <t>30117617</t>
  </si>
  <si>
    <t>Product Distillation Column</t>
  </si>
  <si>
    <t>30117618</t>
  </si>
  <si>
    <t>30117630</t>
  </si>
  <si>
    <t>Oxidation Process: General</t>
  </si>
  <si>
    <t>Reheating Furnace: Natural Gas</t>
  </si>
  <si>
    <t>30400741</t>
  </si>
  <si>
    <t>Scrap Heating</t>
  </si>
  <si>
    <t>30400742</t>
  </si>
  <si>
    <t>Crucible</t>
  </si>
  <si>
    <t>30400743</t>
  </si>
  <si>
    <t>Pneumatic Converter Furnace</t>
  </si>
  <si>
    <t>30400744</t>
  </si>
  <si>
    <t>Ladle</t>
  </si>
  <si>
    <t>30400745</t>
  </si>
  <si>
    <t>Fugitive Emissions: Furnace</t>
  </si>
  <si>
    <t>30400760</t>
  </si>
  <si>
    <t>Alloy Feeding</t>
  </si>
  <si>
    <t>30400765</t>
  </si>
  <si>
    <t>Billet Cutting</t>
  </si>
  <si>
    <t>30400768</t>
  </si>
  <si>
    <t>Scrap Handling</t>
  </si>
  <si>
    <t>30400770</t>
  </si>
  <si>
    <t>Slag Storage Pile</t>
  </si>
  <si>
    <t>30400775</t>
  </si>
  <si>
    <t>Slag Crushing</t>
  </si>
  <si>
    <t>30400780</t>
  </si>
  <si>
    <t>Limerock Handling</t>
  </si>
  <si>
    <t>30400785</t>
  </si>
  <si>
    <t>Roof Monitors - Hot Metal Transfer</t>
  </si>
  <si>
    <t>30400799</t>
  </si>
  <si>
    <t>30400801</t>
  </si>
  <si>
    <t>Zinc</t>
  </si>
  <si>
    <t>30400802</t>
  </si>
  <si>
    <t>Horizontal Muffle Furnace</t>
  </si>
  <si>
    <t>30400803</t>
  </si>
  <si>
    <t>30400805</t>
  </si>
  <si>
    <t>Galvanizing Kettle</t>
  </si>
  <si>
    <t>30400806</t>
  </si>
  <si>
    <t>Calcining Kiln</t>
  </si>
  <si>
    <t>30400807</t>
  </si>
  <si>
    <t>Concentrate Dryer</t>
  </si>
  <si>
    <t>30400809</t>
  </si>
  <si>
    <t>Rotary Sweat Furnace</t>
  </si>
  <si>
    <t>30400810</t>
  </si>
  <si>
    <t>Muffle Sweat Furnace</t>
  </si>
  <si>
    <t>30400811</t>
  </si>
  <si>
    <t>Electric Resistance Sweat Furnace</t>
  </si>
  <si>
    <t>30400812</t>
  </si>
  <si>
    <t>Crushing/Screening of Zinc Residues</t>
  </si>
  <si>
    <t>30400814</t>
  </si>
  <si>
    <t>Plasma Arc Welding (PAW)</t>
  </si>
  <si>
    <t>30906001</t>
  </si>
  <si>
    <t>Porcelain Enamel/Ceramic Glaze Spraying</t>
  </si>
  <si>
    <t>Spray Booth</t>
  </si>
  <si>
    <t>30906002</t>
  </si>
  <si>
    <t>Ceramic Glaze: Material Handling</t>
  </si>
  <si>
    <t>30906003</t>
  </si>
  <si>
    <t>Ceramic Glaze: Solution Preparation</t>
  </si>
  <si>
    <t>30906004</t>
  </si>
  <si>
    <t>Ceramic Glaze: Surface Preparation</t>
  </si>
  <si>
    <t>30906005</t>
  </si>
  <si>
    <t>Ceramic Glaze: Plating</t>
  </si>
  <si>
    <t>30906006</t>
  </si>
  <si>
    <t>Ceramic Glaze: Storage</t>
  </si>
  <si>
    <t>30906007</t>
  </si>
  <si>
    <t>Ceramic Glaze: Drying</t>
  </si>
  <si>
    <t>30906099</t>
  </si>
  <si>
    <t>30980001</t>
  </si>
  <si>
    <t>30982001</t>
  </si>
  <si>
    <t>30982002</t>
  </si>
  <si>
    <t>30982599</t>
  </si>
  <si>
    <t>30988801</t>
  </si>
  <si>
    <t>30988802</t>
  </si>
  <si>
    <t>30988803</t>
  </si>
  <si>
    <t>30988804</t>
  </si>
  <si>
    <t>30988805</t>
  </si>
  <si>
    <t>30988806</t>
  </si>
  <si>
    <t>30990001</t>
  </si>
  <si>
    <t>30990002</t>
  </si>
  <si>
    <t>30990003</t>
  </si>
  <si>
    <t>30990011</t>
  </si>
  <si>
    <t>30990012</t>
  </si>
  <si>
    <t>30990013</t>
  </si>
  <si>
    <t>30990023</t>
  </si>
  <si>
    <t>30999997</t>
  </si>
  <si>
    <t>30999998</t>
  </si>
  <si>
    <t>30999999</t>
  </si>
  <si>
    <t>Oil and Gas Production</t>
  </si>
  <si>
    <t>Crude Oil Production</t>
  </si>
  <si>
    <t>Complete Well: Fugitive Emissions</t>
  </si>
  <si>
    <t>Miscellaneous Well: General</t>
  </si>
  <si>
    <t>31000103</t>
  </si>
  <si>
    <t>Wells: Rod Pumps</t>
  </si>
  <si>
    <t>31000104</t>
  </si>
  <si>
    <t>Crude Oil Sumps</t>
  </si>
  <si>
    <t>31000105</t>
  </si>
  <si>
    <t>Crude Oil Pits</t>
  </si>
  <si>
    <t>31000106</t>
  </si>
  <si>
    <t>Enhanced Wells, Water Reinjection</t>
  </si>
  <si>
    <t>31000107</t>
  </si>
  <si>
    <t>Oil/Gas/Water/Separation</t>
  </si>
  <si>
    <t>31000108</t>
  </si>
  <si>
    <t>Evaporation from Liquid Leaks into Oil Well Cellars</t>
  </si>
  <si>
    <t>31000121</t>
  </si>
  <si>
    <t>Site Preparation</t>
  </si>
  <si>
    <t>31000122</t>
  </si>
  <si>
    <t>Drilling and Well Completion</t>
  </si>
  <si>
    <t>Well Casing Vents</t>
  </si>
  <si>
    <t>31000124</t>
  </si>
  <si>
    <t>Valves: General</t>
  </si>
  <si>
    <t>31000125</t>
  </si>
  <si>
    <t>Relief Valves</t>
  </si>
  <si>
    <t>31000126</t>
  </si>
  <si>
    <t>Pump Seals</t>
  </si>
  <si>
    <t>31000127</t>
  </si>
  <si>
    <t>Ranges and Connections</t>
  </si>
  <si>
    <t>31000128</t>
  </si>
  <si>
    <t>Oil Heating</t>
  </si>
  <si>
    <t>Gas/Liquid Separation</t>
  </si>
  <si>
    <t>Fugitives: Compressor Seals</t>
  </si>
  <si>
    <t>31000131</t>
  </si>
  <si>
    <t>Fugitives: Drains</t>
  </si>
  <si>
    <t>Atmospheric Wash Tank (2nd Stage of Gas-Oil Separation): Flashing Loss</t>
  </si>
  <si>
    <t>31000140</t>
  </si>
  <si>
    <t>Waste Sumps: Primary Light Crude</t>
  </si>
  <si>
    <t>31000141</t>
  </si>
  <si>
    <t>Waste Sumps: Primary Heavy Crude</t>
  </si>
  <si>
    <t>31000142</t>
  </si>
  <si>
    <t>Waste Sumps: Secondary Light Crude</t>
  </si>
  <si>
    <t>31000143</t>
  </si>
  <si>
    <t>Waste Sumps: Secondary Heavy Crude</t>
  </si>
  <si>
    <t>31000144</t>
  </si>
  <si>
    <t>Waste Sumps: Tertiary Light Crude</t>
  </si>
  <si>
    <t>31000145</t>
  </si>
  <si>
    <t>Waste Sumps: Tertiary Heavy Crude</t>
  </si>
  <si>
    <t>31000146</t>
  </si>
  <si>
    <t>Gathering Lines</t>
  </si>
  <si>
    <t>31000160</t>
  </si>
  <si>
    <t>Processing Operations: Not Classified</t>
  </si>
  <si>
    <t>Natural Gas Production</t>
  </si>
  <si>
    <t>Gas Sweetening: Amine Process</t>
  </si>
  <si>
    <t>Gas Stripping Operations</t>
  </si>
  <si>
    <t>Compressors</t>
  </si>
  <si>
    <t>31000204</t>
  </si>
  <si>
    <t>30401062</t>
  </si>
  <si>
    <t>30401063</t>
  </si>
  <si>
    <t>30401099</t>
  </si>
  <si>
    <t>30402001</t>
  </si>
  <si>
    <t>Furnace Electrode Manufacture</t>
  </si>
  <si>
    <t>Calcination</t>
  </si>
  <si>
    <t>30402002</t>
  </si>
  <si>
    <t>30402003</t>
  </si>
  <si>
    <t>Pitch Treating</t>
  </si>
  <si>
    <t>30402004</t>
  </si>
  <si>
    <t>Bake Furnaces</t>
  </si>
  <si>
    <t>30402005</t>
  </si>
  <si>
    <t>Grafitization of Coal by Heating Process</t>
  </si>
  <si>
    <t>30402099</t>
  </si>
  <si>
    <t>30402201</t>
  </si>
  <si>
    <t>Metal Heat Treating</t>
  </si>
  <si>
    <t>Furnace: General</t>
  </si>
  <si>
    <t>30402210</t>
  </si>
  <si>
    <t>Quench Bath</t>
  </si>
  <si>
    <t>30402211</t>
  </si>
  <si>
    <t>30404001</t>
  </si>
  <si>
    <t>Lead Cable Coating</t>
  </si>
  <si>
    <t>30404901</t>
  </si>
  <si>
    <t>Miscellaneous Casting and Fabricating</t>
  </si>
  <si>
    <t>Wax Burnout Oven</t>
  </si>
  <si>
    <t>30404902</t>
  </si>
  <si>
    <t>30404999</t>
  </si>
  <si>
    <t>30405001</t>
  </si>
  <si>
    <t>Miscellaneous Casting Fabricating</t>
  </si>
  <si>
    <t>30405099</t>
  </si>
  <si>
    <t>30405101</t>
  </si>
  <si>
    <t>Metallic Lead Products</t>
  </si>
  <si>
    <t>Ammunition</t>
  </si>
  <si>
    <t>30405102</t>
  </si>
  <si>
    <t>Bearing Metals</t>
  </si>
  <si>
    <t>30405103</t>
  </si>
  <si>
    <t>Other Sources of Lead</t>
  </si>
  <si>
    <t>30480001</t>
  </si>
  <si>
    <t>30482001</t>
  </si>
  <si>
    <t>30482002</t>
  </si>
  <si>
    <t>30482599</t>
  </si>
  <si>
    <t>30488801</t>
  </si>
  <si>
    <t>30488802</t>
  </si>
  <si>
    <t>30488803</t>
  </si>
  <si>
    <t>30488804</t>
  </si>
  <si>
    <t>30488805</t>
  </si>
  <si>
    <t>30490001</t>
  </si>
  <si>
    <t>30490002</t>
  </si>
  <si>
    <t>30490003</t>
  </si>
  <si>
    <t>30490004</t>
  </si>
  <si>
    <t>30490011</t>
  </si>
  <si>
    <t>30490012</t>
  </si>
  <si>
    <t>30490013</t>
  </si>
  <si>
    <t>30490014</t>
  </si>
  <si>
    <t>30490021</t>
  </si>
  <si>
    <t>SCC8-added flares</t>
  </si>
  <si>
    <t>30490022</t>
  </si>
  <si>
    <t>30490023</t>
  </si>
  <si>
    <t>30490024</t>
  </si>
  <si>
    <t>30490031</t>
  </si>
  <si>
    <t>Distillate Oil (No. 2): Furnaces</t>
  </si>
  <si>
    <t>30490032</t>
  </si>
  <si>
    <t>Residual Oil: Furnaces</t>
  </si>
  <si>
    <t>30490033</t>
  </si>
  <si>
    <t>Natural Gas: Furnaces</t>
  </si>
  <si>
    <t>30490034</t>
  </si>
  <si>
    <t>Process Gas: Furnaces</t>
  </si>
  <si>
    <t>30490035</t>
  </si>
  <si>
    <t>Propane: Furnaces</t>
  </si>
  <si>
    <t>SCC8-added furnaces</t>
  </si>
  <si>
    <t>30499999</t>
  </si>
  <si>
    <t>30500101</t>
  </si>
  <si>
    <t>Mineral Products</t>
  </si>
  <si>
    <t>Asphalt Roofing Manufacture</t>
  </si>
  <si>
    <t>Asphalt Blowing: Saturant (Use 3-05-050-10 for MACT)</t>
  </si>
  <si>
    <t>30500102</t>
  </si>
  <si>
    <t>Asphalt Blowing: Coating (Use 3-05-050-10 for MACT)</t>
  </si>
  <si>
    <t>30500103</t>
  </si>
  <si>
    <t>Felt Saturation: Dipping Only</t>
  </si>
  <si>
    <t>30500104</t>
  </si>
  <si>
    <t>Felt Saturation: Dipping/Spraying</t>
  </si>
  <si>
    <t>30500105</t>
  </si>
  <si>
    <t>Sand Filter Operation</t>
  </si>
  <si>
    <t>31000506</t>
  </si>
  <si>
    <t>Oil-Water Separation Wastewater Holding Tanks</t>
  </si>
  <si>
    <t>31100101</t>
  </si>
  <si>
    <t>Building Construction</t>
  </si>
  <si>
    <t>Construction: Building Contractors</t>
  </si>
  <si>
    <t>Site Preparation: Topsoil Removal</t>
  </si>
  <si>
    <t>31100102</t>
  </si>
  <si>
    <t>Site Preparation: Earth Moving (Cut and Fill)</t>
  </si>
  <si>
    <t>31100103</t>
  </si>
  <si>
    <t>Site Preparation: Aggregate Hauling (On Dirt)</t>
  </si>
  <si>
    <t>31100199</t>
  </si>
  <si>
    <t>31100201</t>
  </si>
  <si>
    <t>Demolitions/Special Trade Contracts</t>
  </si>
  <si>
    <t>Mechanical or Explosive Dismemberment</t>
  </si>
  <si>
    <t>31100202</t>
  </si>
  <si>
    <t>31100203</t>
  </si>
  <si>
    <t>Debris Loading</t>
  </si>
  <si>
    <t>31100204</t>
  </si>
  <si>
    <t>31100205</t>
  </si>
  <si>
    <t>On-site Truck Traffic</t>
  </si>
  <si>
    <t>31100206</t>
  </si>
  <si>
    <t>31100299</t>
  </si>
  <si>
    <t>Shingle Saturation: Dip Saturator, Drying-in Drum and Coater</t>
  </si>
  <si>
    <t>30500118</t>
  </si>
  <si>
    <t>Shingle Saturation: Dip Saturator, Drying-in Drum and Hot Looper</t>
  </si>
  <si>
    <t>30500119</t>
  </si>
  <si>
    <t>Shingle Sat'ion:Spray/Dip Satur,Drying-in Drm,Hot Loopr,Coatr &amp; Str Tk</t>
  </si>
  <si>
    <t>30500120</t>
  </si>
  <si>
    <t>Storage Bins: Ferric Chloride</t>
  </si>
  <si>
    <t>30500121</t>
  </si>
  <si>
    <t>Storage Bins: Mineral Stabilizer</t>
  </si>
  <si>
    <t>30500130</t>
  </si>
  <si>
    <t>Fixed Roof Tank: Asphalt/Breathing Loss</t>
  </si>
  <si>
    <t>30500131</t>
  </si>
  <si>
    <t>Fixed Roof Tank: Working Loss</t>
  </si>
  <si>
    <t>30500132</t>
  </si>
  <si>
    <t>Floating Roof Tank: Standing Loss</t>
  </si>
  <si>
    <t>30500133</t>
  </si>
  <si>
    <t>Floating Roof Tank: Working Loss</t>
  </si>
  <si>
    <t>30500134</t>
  </si>
  <si>
    <t>Blown Saturant Storage</t>
  </si>
  <si>
    <t>30500135</t>
  </si>
  <si>
    <t>Blown Coating Storage</t>
  </si>
  <si>
    <t>30500140</t>
  </si>
  <si>
    <t>Granules Unloading</t>
  </si>
  <si>
    <t>30500141</t>
  </si>
  <si>
    <t>Granules Storage</t>
  </si>
  <si>
    <t>30500142</t>
  </si>
  <si>
    <t>Light Duty Gasoline Trucks 1 &amp; 2 (M6) = LDGT1 (M5)</t>
  </si>
  <si>
    <t>SCC6 - for Mobile 6</t>
  </si>
  <si>
    <t>2201020110</t>
  </si>
  <si>
    <t>2201020130</t>
  </si>
  <si>
    <t>2201020150</t>
  </si>
  <si>
    <t>2201020170</t>
  </si>
  <si>
    <t>2201020190</t>
  </si>
  <si>
    <t>2201020210</t>
  </si>
  <si>
    <t>2201020230</t>
  </si>
  <si>
    <t>2201020250</t>
  </si>
  <si>
    <t>2201020270</t>
  </si>
  <si>
    <t>Catalyst: Ethanol Mix Tank</t>
  </si>
  <si>
    <t>30125316</t>
  </si>
  <si>
    <t>Ethanol Recovery Column Vent</t>
  </si>
  <si>
    <t>30125325</t>
  </si>
  <si>
    <t>Catalyst: Butanol Mix Tank</t>
  </si>
  <si>
    <t>30125326</t>
  </si>
  <si>
    <t>Butanol Recovery Column Vent</t>
  </si>
  <si>
    <t>30125330</t>
  </si>
  <si>
    <t>Secondary Emissions: Handling and Disposal of Process Waste Streams</t>
  </si>
  <si>
    <t>30125380</t>
  </si>
  <si>
    <t>30125401</t>
  </si>
  <si>
    <t>Nitriles, Acrylonitrile, Adiponitrile Production</t>
  </si>
  <si>
    <t>Acetonitrile</t>
  </si>
  <si>
    <t>30125405</t>
  </si>
  <si>
    <t>General: Acrylonitrile</t>
  </si>
  <si>
    <t>30125406</t>
  </si>
  <si>
    <t>Absorber Vent: Normal</t>
  </si>
  <si>
    <t>30125407</t>
  </si>
  <si>
    <t>Absorber Vent: Startup</t>
  </si>
  <si>
    <t>30125408</t>
  </si>
  <si>
    <t>Recovery/Purification Column Vent</t>
  </si>
  <si>
    <t>30125409</t>
  </si>
  <si>
    <t>30125410</t>
  </si>
  <si>
    <t>Via Adipic Acid: General</t>
  </si>
  <si>
    <t>30125411</t>
  </si>
  <si>
    <t>Ammonia Recovery Still</t>
  </si>
  <si>
    <t>30125412</t>
  </si>
  <si>
    <t>Product Fractionator Vent</t>
  </si>
  <si>
    <t>30125413</t>
  </si>
  <si>
    <t>Product Recovery Vent</t>
  </si>
  <si>
    <t>30125415</t>
  </si>
  <si>
    <t>Via Butadiene: General</t>
  </si>
  <si>
    <t>30125416</t>
  </si>
  <si>
    <t>30125417</t>
  </si>
  <si>
    <t>Cyanide Synthesis</t>
  </si>
  <si>
    <t>30125418</t>
  </si>
  <si>
    <t>Cyanation/Isomerization</t>
  </si>
  <si>
    <t>30125420</t>
  </si>
  <si>
    <t>30125499</t>
  </si>
  <si>
    <t>30125801</t>
  </si>
  <si>
    <t>Benzene/Toluene/Aromatics/Xylenes</t>
  </si>
  <si>
    <t>Benzene: General</t>
  </si>
  <si>
    <t>30125802</t>
  </si>
  <si>
    <t>Benzene: Reactor</t>
  </si>
  <si>
    <t>30125803</t>
  </si>
  <si>
    <t>Benzene: Distillation Unit</t>
  </si>
  <si>
    <t>30125805</t>
  </si>
  <si>
    <t>Toluene: General</t>
  </si>
  <si>
    <t>30125806</t>
  </si>
  <si>
    <t>Toluene: Reactor</t>
  </si>
  <si>
    <t>30125807</t>
  </si>
  <si>
    <t>Toluene: Distillation Unit</t>
  </si>
  <si>
    <t>30125810</t>
  </si>
  <si>
    <t>p-Xylene: General</t>
  </si>
  <si>
    <t>30125815</t>
  </si>
  <si>
    <t>Xylenes: General</t>
  </si>
  <si>
    <t>30125816</t>
  </si>
  <si>
    <t>Xylenes: Reactor</t>
  </si>
  <si>
    <t>30125817</t>
  </si>
  <si>
    <t>Xylenes: Distillation Unit</t>
  </si>
  <si>
    <t>30125880</t>
  </si>
  <si>
    <t>Aromatics: Fugitive Emissions</t>
  </si>
  <si>
    <t>30125899</t>
  </si>
  <si>
    <t>30130101</t>
  </si>
  <si>
    <t>Chlorobenzene</t>
  </si>
  <si>
    <t>Tail Gas Scrubber</t>
  </si>
  <si>
    <t>30130102</t>
  </si>
  <si>
    <t>Benzene Drying: Distillation</t>
  </si>
  <si>
    <t>30130103</t>
  </si>
  <si>
    <t>Benzene Recovery</t>
  </si>
  <si>
    <t>30130104</t>
  </si>
  <si>
    <t>Heavy-ends Processing</t>
  </si>
  <si>
    <t>30130105</t>
  </si>
  <si>
    <t>MCB Distillation</t>
  </si>
  <si>
    <t>30130106</t>
  </si>
  <si>
    <t>30130107</t>
  </si>
  <si>
    <t>DCB Crystallization</t>
  </si>
  <si>
    <t>30130108</t>
  </si>
  <si>
    <t>DCB Crystal Handling/Loading</t>
  </si>
  <si>
    <t>30130110</t>
  </si>
  <si>
    <t>Catalyst Incineration</t>
  </si>
  <si>
    <t>30130114</t>
  </si>
  <si>
    <t>Secondary Emissions: Handling and Disposal of Wastewater</t>
  </si>
  <si>
    <t>30130115</t>
  </si>
  <si>
    <t>Atmospheric Distillation Vents</t>
  </si>
  <si>
    <t>30130180</t>
  </si>
  <si>
    <t>30130201</t>
  </si>
  <si>
    <t>Carbon Tetrachloride</t>
  </si>
  <si>
    <t>30130202</t>
  </si>
  <si>
    <t>30130203</t>
  </si>
  <si>
    <t>Caustic Scrubber</t>
  </si>
  <si>
    <t>30130280</t>
  </si>
  <si>
    <t>30130301</t>
  </si>
  <si>
    <t>Allyl Chloride</t>
  </si>
  <si>
    <t>30130302</t>
  </si>
  <si>
    <t>30130303</t>
  </si>
  <si>
    <t>Light-ends Distillation</t>
  </si>
  <si>
    <t>30130304</t>
  </si>
  <si>
    <t>Allyl Chloride Distillation Column</t>
  </si>
  <si>
    <t>30130305</t>
  </si>
  <si>
    <t>DCP Distillation Column</t>
  </si>
  <si>
    <t>30130380</t>
  </si>
  <si>
    <t>30130401</t>
  </si>
  <si>
    <t>Allyl Alcohol</t>
  </si>
  <si>
    <t>30130402</t>
  </si>
  <si>
    <t>30130403</t>
  </si>
  <si>
    <t>Filtration System</t>
  </si>
  <si>
    <t>30130404</t>
  </si>
  <si>
    <t>30130405</t>
  </si>
  <si>
    <t>Distillation System Condenser</t>
  </si>
  <si>
    <t>30130480</t>
  </si>
  <si>
    <t>30130501</t>
  </si>
  <si>
    <t>Epichlorohydrin</t>
  </si>
  <si>
    <t>30130502</t>
  </si>
  <si>
    <t>Epoxidation Reactor</t>
  </si>
  <si>
    <t>30130503</t>
  </si>
  <si>
    <t>Azetrope Column</t>
  </si>
  <si>
    <t>30130504</t>
  </si>
  <si>
    <t>30130505</t>
  </si>
  <si>
    <t>Finishing Column</t>
  </si>
  <si>
    <t>30130580</t>
  </si>
  <si>
    <t>30140101</t>
  </si>
  <si>
    <t>Nitroglycerin Production</t>
  </si>
  <si>
    <t>Continuous Nitrator</t>
  </si>
  <si>
    <t>30140102</t>
  </si>
  <si>
    <t>Product Purification/Neutralization</t>
  </si>
  <si>
    <t>30140103</t>
  </si>
  <si>
    <t>Nitric Acid Recovery (Use more specific codes 3-01-410-10 thru -25)</t>
  </si>
  <si>
    <t>30140105</t>
  </si>
  <si>
    <t>30140110</t>
  </si>
  <si>
    <t>Continuous Process: Separation</t>
  </si>
  <si>
    <t>30140120</t>
  </si>
  <si>
    <t>30140121</t>
  </si>
  <si>
    <t>Continuous Process: Spent Acid Recovery: Denitrating Column</t>
  </si>
  <si>
    <t>30140122</t>
  </si>
  <si>
    <t>30140123</t>
  </si>
  <si>
    <t>Continuous Process: Spent Acid Recovery: Sulfuric Acid Concentrator</t>
  </si>
  <si>
    <t>30140124</t>
  </si>
  <si>
    <t>30140125</t>
  </si>
  <si>
    <t>30140130</t>
  </si>
  <si>
    <t>30140131</t>
  </si>
  <si>
    <t>30140132</t>
  </si>
  <si>
    <t>30140133</t>
  </si>
  <si>
    <t>30140134</t>
  </si>
  <si>
    <t>30140135</t>
  </si>
  <si>
    <t>30140136</t>
  </si>
  <si>
    <t>Continuous Process: Nitric Acid Conc.: Nitric Acid Concentrators</t>
  </si>
  <si>
    <t>30140150</t>
  </si>
  <si>
    <t>Waste Disposal: Neutralization and Wash</t>
  </si>
  <si>
    <t>30140151</t>
  </si>
  <si>
    <t>Waste Disposal: Separation</t>
  </si>
  <si>
    <t>30140199</t>
  </si>
  <si>
    <t>30140210</t>
  </si>
  <si>
    <t>Batch Process: Stabilization</t>
  </si>
  <si>
    <t>30140217</t>
  </si>
  <si>
    <t>Oil well - pneumatic devices</t>
  </si>
  <si>
    <t>2310010300</t>
  </si>
  <si>
    <t>Oil well - tanks</t>
  </si>
  <si>
    <t>2310010200</t>
  </si>
  <si>
    <t>Oil well - heaters</t>
  </si>
  <si>
    <t>2310010100</t>
  </si>
  <si>
    <t>Saltwater Disposal Engines</t>
  </si>
  <si>
    <t>2310000440</t>
  </si>
  <si>
    <t>Artificial Lift</t>
  </si>
  <si>
    <t>2310000330</t>
  </si>
  <si>
    <t>Drill rigs</t>
  </si>
  <si>
    <t>2310000220</t>
  </si>
  <si>
    <t>County</t>
  </si>
  <si>
    <t>Pneumatic pumps</t>
  </si>
  <si>
    <t>Pneumatic devices</t>
  </si>
  <si>
    <t>Batch Process: Acetone Distillation and Recovery</t>
  </si>
  <si>
    <t>30140220</t>
  </si>
  <si>
    <t>30140221</t>
  </si>
  <si>
    <t>30140222</t>
  </si>
  <si>
    <t>30140223</t>
  </si>
  <si>
    <t>Batch Process: Spent Acid Recovery: Sulfuric Acid Concentrator</t>
  </si>
  <si>
    <t>30140224</t>
  </si>
  <si>
    <t>30140225</t>
  </si>
  <si>
    <t>Batch Process: Spent Acid Recovery: Reflux Column</t>
  </si>
  <si>
    <t>30140230</t>
  </si>
  <si>
    <t>30140231</t>
  </si>
  <si>
    <t>Batch Process: Nitric Acid Concentration: Distillation Column</t>
  </si>
  <si>
    <t>30140232</t>
  </si>
  <si>
    <t>30140233</t>
  </si>
  <si>
    <t>30140234</t>
  </si>
  <si>
    <t>30140235</t>
  </si>
  <si>
    <t>30140236</t>
  </si>
  <si>
    <t>Batch Process: Nitric Acid Concentration: Nitric Acid Concentrators</t>
  </si>
  <si>
    <t>30140250</t>
  </si>
  <si>
    <t>30140251</t>
  </si>
  <si>
    <t>Continuous Process: Nitration Reactors and Washers</t>
  </si>
  <si>
    <t>30140252</t>
  </si>
  <si>
    <t>Continuous Process: Stabilization</t>
  </si>
  <si>
    <t>30140253</t>
  </si>
  <si>
    <t>Continuous Process: Acetone Distillation and Recovery</t>
  </si>
  <si>
    <t>30140260</t>
  </si>
  <si>
    <t>30140261</t>
  </si>
  <si>
    <t>30140262</t>
  </si>
  <si>
    <t>30140263</t>
  </si>
  <si>
    <t>30140264</t>
  </si>
  <si>
    <t>Curing and Firing: Dual Fuel-fired Periodic Kiln</t>
  </si>
  <si>
    <t>30500331</t>
  </si>
  <si>
    <t>Curing and Firing: Dual Fuel Fired Tunnel Kiln</t>
  </si>
  <si>
    <t>30500332</t>
  </si>
  <si>
    <t>Curing and Firing: Gas-fired Kiln, Other Type</t>
  </si>
  <si>
    <t>30500333</t>
  </si>
  <si>
    <t>Curing and Firing: Oil-fired Kiln, Other Type</t>
  </si>
  <si>
    <t>30500334</t>
  </si>
  <si>
    <t>Curing and Firing: Coal-fired Kiln, Other Type</t>
  </si>
  <si>
    <t>30500335</t>
  </si>
  <si>
    <t>Curing and Firing: Dual Fuel-fired Kiln, Other Type</t>
  </si>
  <si>
    <t>30500340</t>
  </si>
  <si>
    <t>Primary Crusher</t>
  </si>
  <si>
    <t>30500342</t>
  </si>
  <si>
    <t>Extrusion Line</t>
  </si>
  <si>
    <t>30500350</t>
  </si>
  <si>
    <t>Brick Dryer: Heated With Waste Heat From Kiln Cooling Zone</t>
  </si>
  <si>
    <t>30500351</t>
  </si>
  <si>
    <t>Brick Dryer: Heated With Waste Heat And Supplemental Gas Burners</t>
  </si>
  <si>
    <t>30500355</t>
  </si>
  <si>
    <t>Coal Crushing And Storage System</t>
  </si>
  <si>
    <t>30500360</t>
  </si>
  <si>
    <t>Sawdust Dryer</t>
  </si>
  <si>
    <t>30500361</t>
  </si>
  <si>
    <t>Sawdust Dryer: Heated With Exhaust From Sawdust-fired Kiln</t>
  </si>
  <si>
    <t>30500370</t>
  </si>
  <si>
    <t>Firing: Natural Gas-fired Tunnel Kiln Firing Structural Clay Tile</t>
  </si>
  <si>
    <t>30500397</t>
  </si>
  <si>
    <t>30500398</t>
  </si>
  <si>
    <t>30500399</t>
  </si>
  <si>
    <t>30500401</t>
  </si>
  <si>
    <t>Calcium Carbide</t>
  </si>
  <si>
    <t>Electric Furnace: Hoods and Main Stack</t>
  </si>
  <si>
    <t>30500402</t>
  </si>
  <si>
    <t>Coke Dryer</t>
  </si>
  <si>
    <t>30500403</t>
  </si>
  <si>
    <t>Furnace Room Vents</t>
  </si>
  <si>
    <t>30500404</t>
  </si>
  <si>
    <t>Tap Fume Vents</t>
  </si>
  <si>
    <t>30500405</t>
  </si>
  <si>
    <t>Primary/Secondary Crushing</t>
  </si>
  <si>
    <t>30500406</t>
  </si>
  <si>
    <t>Circular Charging: Conveyor</t>
  </si>
  <si>
    <t>30500499</t>
  </si>
  <si>
    <t>30500501</t>
  </si>
  <si>
    <t>Castable Refractory</t>
  </si>
  <si>
    <t>Fire Clay: Rotary Dryer</t>
  </si>
  <si>
    <t>30500502</t>
  </si>
  <si>
    <t>Raw Material Crushing/Processing</t>
  </si>
  <si>
    <t>30500503</t>
  </si>
  <si>
    <t>Electric Arc Melt Furnace</t>
  </si>
  <si>
    <t>30500504</t>
  </si>
  <si>
    <t>Curing Oven</t>
  </si>
  <si>
    <t>30500505</t>
  </si>
  <si>
    <t>Molding and Shakeout</t>
  </si>
  <si>
    <t>30500506</t>
  </si>
  <si>
    <t>Fire Clay: Rotary Calciner</t>
  </si>
  <si>
    <t>30500507</t>
  </si>
  <si>
    <t>Fire Clay: Tunnel Kiln</t>
  </si>
  <si>
    <t>30500508</t>
  </si>
  <si>
    <t>Chromite-Magnesite Ore: Rotary Dryer</t>
  </si>
  <si>
    <t>30500509</t>
  </si>
  <si>
    <t>Chromite-Magnesite Ore: Tunnel Kiln</t>
  </si>
  <si>
    <t>30500598</t>
  </si>
  <si>
    <t>30500599</t>
  </si>
  <si>
    <t>30500606</t>
  </si>
  <si>
    <t>Cement Manufacturing (Dry Process)</t>
  </si>
  <si>
    <t>Kilns</t>
  </si>
  <si>
    <t>30500607</t>
  </si>
  <si>
    <t>30500608</t>
  </si>
  <si>
    <t>Raw Material Piles</t>
  </si>
  <si>
    <t>30500609</t>
  </si>
  <si>
    <t>30500610</t>
  </si>
  <si>
    <t>Secondary Crushing</t>
  </si>
  <si>
    <t>30500611</t>
  </si>
  <si>
    <t>30500612</t>
  </si>
  <si>
    <t>30500613</t>
  </si>
  <si>
    <t>Raw Material Grinding and Drying</t>
  </si>
  <si>
    <t>30500614</t>
  </si>
  <si>
    <t>Clinker Cooler</t>
  </si>
  <si>
    <t>30500615</t>
  </si>
  <si>
    <t>Clinker Piles</t>
  </si>
  <si>
    <t>30500616</t>
  </si>
  <si>
    <t>Clinker Transfer</t>
  </si>
  <si>
    <t>30500617</t>
  </si>
  <si>
    <t>Clinker Grinding</t>
  </si>
  <si>
    <t>30500618</t>
  </si>
  <si>
    <t>Cement Silos</t>
  </si>
  <si>
    <t>30500619</t>
  </si>
  <si>
    <t>Cement Load Out</t>
  </si>
  <si>
    <t>30500620</t>
  </si>
  <si>
    <t>Predryer</t>
  </si>
  <si>
    <t>30500621</t>
  </si>
  <si>
    <t>Pulverized Coal Kiln Feed Units</t>
  </si>
  <si>
    <t>30500622</t>
  </si>
  <si>
    <t>Preheater Kiln</t>
  </si>
  <si>
    <t>30500623</t>
  </si>
  <si>
    <t>Preheater/Precalciner Kiln</t>
  </si>
  <si>
    <t>30500624</t>
  </si>
  <si>
    <t>Raw Mill Feed Belt</t>
  </si>
  <si>
    <t>30500625</t>
  </si>
  <si>
    <t>Raw Mill Weigh Hopper</t>
  </si>
  <si>
    <t>30500626</t>
  </si>
  <si>
    <t>Raw Mill Air Separator</t>
  </si>
  <si>
    <t>30500627</t>
  </si>
  <si>
    <t>Finish Grinding Mill Feed Belt</t>
  </si>
  <si>
    <t>30500628</t>
  </si>
  <si>
    <t>Finish Grinding Mill Weigh Hopper</t>
  </si>
  <si>
    <t>30500629</t>
  </si>
  <si>
    <t>Finish Grinding Mill Air Separator</t>
  </si>
  <si>
    <t>30500699</t>
  </si>
  <si>
    <t>30500706</t>
  </si>
  <si>
    <t>Cement Manufacturing (Wet Process)</t>
  </si>
  <si>
    <t>30500707</t>
  </si>
  <si>
    <t>30500708</t>
  </si>
  <si>
    <t>30500709</t>
  </si>
  <si>
    <t>30500710</t>
  </si>
  <si>
    <t>Process Cooling</t>
  </si>
  <si>
    <t>Mechanical Draft</t>
  </si>
  <si>
    <t>38500102</t>
  </si>
  <si>
    <t>Natural Draft</t>
  </si>
  <si>
    <t>38500110</t>
  </si>
  <si>
    <t>39000189</t>
  </si>
  <si>
    <t>39000199</t>
  </si>
  <si>
    <t>39000201</t>
  </si>
  <si>
    <t>Bituminous Coal</t>
  </si>
  <si>
    <t>Cement Kiln/Dryer (Bituminous Coal)</t>
  </si>
  <si>
    <t>39000203</t>
  </si>
  <si>
    <t>Lime Kiln (Bituminous)</t>
  </si>
  <si>
    <t>39000288</t>
  </si>
  <si>
    <t>General (Subbituminous)</t>
  </si>
  <si>
    <t>39000289</t>
  </si>
  <si>
    <t>General (Bituminous)</t>
  </si>
  <si>
    <t>39000299</t>
  </si>
  <si>
    <t>39000389</t>
  </si>
  <si>
    <t>39000399</t>
  </si>
  <si>
    <t>39000402</t>
  </si>
  <si>
    <t>Cement Kiln/Dryer</t>
  </si>
  <si>
    <t>39000403</t>
  </si>
  <si>
    <t>39000489</t>
  </si>
  <si>
    <t>39000499</t>
  </si>
  <si>
    <t>39000501</t>
  </si>
  <si>
    <t>Asphalt Dryer **</t>
  </si>
  <si>
    <t>39000502</t>
  </si>
  <si>
    <t>39000503</t>
  </si>
  <si>
    <t>39000599</t>
  </si>
  <si>
    <t>39000589</t>
  </si>
  <si>
    <t>39000598</t>
  </si>
  <si>
    <t>Grade 4 Oil: General</t>
  </si>
  <si>
    <t>39000602</t>
  </si>
  <si>
    <t>39000603</t>
  </si>
  <si>
    <t>Hydrochloric Acid: Working Loss ** (Use 3-01-870-34)</t>
  </si>
  <si>
    <t>30187003</t>
  </si>
  <si>
    <t>Hydrofluoric Acid: Breathing Loss</t>
  </si>
  <si>
    <t>30187004</t>
  </si>
  <si>
    <t>Hydrofluoric Acid: Working Loss</t>
  </si>
  <si>
    <t>30187005</t>
  </si>
  <si>
    <t>30183001</t>
  </si>
  <si>
    <t>30184001</t>
  </si>
  <si>
    <t>30187001</t>
  </si>
  <si>
    <t>Inorganic Chemical Storage (Fixed Roof Tanks)</t>
  </si>
  <si>
    <t>Hydrochloric Acid: Breathing Loss ** (Use 3-01-870-33)</t>
  </si>
  <si>
    <t>30187002</t>
  </si>
  <si>
    <t>220108031T</t>
  </si>
  <si>
    <t>220108031V</t>
  </si>
  <si>
    <t>220108031X</t>
  </si>
  <si>
    <t>220108033B</t>
  </si>
  <si>
    <t>220108033T</t>
  </si>
  <si>
    <t>220108033V</t>
  </si>
  <si>
    <t>220108033X</t>
  </si>
  <si>
    <t>223000111B</t>
  </si>
  <si>
    <t>223000111T</t>
  </si>
  <si>
    <t>223000111X</t>
  </si>
  <si>
    <t>Nitric Acid: Working Loss</t>
  </si>
  <si>
    <t>30187007</t>
  </si>
  <si>
    <t>Phosphoric Acid: Breathing Loss</t>
  </si>
  <si>
    <t>30187008</t>
  </si>
  <si>
    <t>Phosphoric Acid: Working Loss</t>
  </si>
  <si>
    <t>30187009</t>
  </si>
  <si>
    <t>Sulfuric Acid: Breathing Loss</t>
  </si>
  <si>
    <t>223000113B</t>
  </si>
  <si>
    <t>223000113T</t>
  </si>
  <si>
    <t>223000113X</t>
  </si>
  <si>
    <t>223000115B</t>
  </si>
  <si>
    <t>223000115T</t>
  </si>
  <si>
    <t>223000115X</t>
  </si>
  <si>
    <t>223000117B</t>
  </si>
  <si>
    <t>223000117T</t>
  </si>
  <si>
    <t>223000117X</t>
  </si>
  <si>
    <t>223000119B</t>
  </si>
  <si>
    <t>223000119T</t>
  </si>
  <si>
    <t>223000119X</t>
  </si>
  <si>
    <t>223000121B</t>
  </si>
  <si>
    <t>223000121T</t>
  </si>
  <si>
    <t>223000121X</t>
  </si>
  <si>
    <t>223000123B</t>
  </si>
  <si>
    <t>223000123T</t>
  </si>
  <si>
    <t>223000123X</t>
  </si>
  <si>
    <t>223000125B</t>
  </si>
  <si>
    <t>223000125T</t>
  </si>
  <si>
    <t>223000125X</t>
  </si>
  <si>
    <t>223000127B</t>
  </si>
  <si>
    <t>223000127T</t>
  </si>
  <si>
    <t>223000127X</t>
  </si>
  <si>
    <t>223000129B</t>
  </si>
  <si>
    <t>223000129T</t>
  </si>
  <si>
    <t>223000129X</t>
  </si>
  <si>
    <t>223000131B</t>
  </si>
  <si>
    <t>223000131T</t>
  </si>
  <si>
    <t>223000131X</t>
  </si>
  <si>
    <t>223000133B</t>
  </si>
  <si>
    <t>223000133T</t>
  </si>
  <si>
    <t>223000133X</t>
  </si>
  <si>
    <t>223006011B</t>
  </si>
  <si>
    <t>223006011T</t>
  </si>
  <si>
    <t>223006011X</t>
  </si>
  <si>
    <t>223006013B</t>
  </si>
  <si>
    <t>223006013T</t>
  </si>
  <si>
    <t>223006013X</t>
  </si>
  <si>
    <t>223006015B</t>
  </si>
  <si>
    <t>223006015T</t>
  </si>
  <si>
    <t>223006015X</t>
  </si>
  <si>
    <t>223006017B</t>
  </si>
  <si>
    <t>223006017T</t>
  </si>
  <si>
    <t>223006017X</t>
  </si>
  <si>
    <t>223006019B</t>
  </si>
  <si>
    <t>223006019T</t>
  </si>
  <si>
    <t>223006019X</t>
  </si>
  <si>
    <t>223006021B</t>
  </si>
  <si>
    <t>223006021T</t>
  </si>
  <si>
    <t>223006021X</t>
  </si>
  <si>
    <t>223006023B</t>
  </si>
  <si>
    <t>223006023T</t>
  </si>
  <si>
    <t>223006023X</t>
  </si>
  <si>
    <t>223006025B</t>
  </si>
  <si>
    <t>223006025T</t>
  </si>
  <si>
    <t>223006025X</t>
  </si>
  <si>
    <t>223006027B</t>
  </si>
  <si>
    <t>223006027T</t>
  </si>
  <si>
    <t>223006027X</t>
  </si>
  <si>
    <t>223006029B</t>
  </si>
  <si>
    <t>223006029T</t>
  </si>
  <si>
    <t>223006029X</t>
  </si>
  <si>
    <t>223006031B</t>
  </si>
  <si>
    <t>223006031T</t>
  </si>
  <si>
    <t>223006031X</t>
  </si>
  <si>
    <t>223006033B</t>
  </si>
  <si>
    <t>223006033T</t>
  </si>
  <si>
    <t>223006033X</t>
  </si>
  <si>
    <t>223007111B</t>
  </si>
  <si>
    <t>223007111T</t>
  </si>
  <si>
    <t>223007111X</t>
  </si>
  <si>
    <t>223007113B</t>
  </si>
  <si>
    <t>223007113T</t>
  </si>
  <si>
    <t>223007113X</t>
  </si>
  <si>
    <t>223007115B</t>
  </si>
  <si>
    <t>223007115T</t>
  </si>
  <si>
    <t>223007115X</t>
  </si>
  <si>
    <t>223007117B</t>
  </si>
  <si>
    <t>223007117T</t>
  </si>
  <si>
    <t>223007117X</t>
  </si>
  <si>
    <t>223007119B</t>
  </si>
  <si>
    <t>223007119T</t>
  </si>
  <si>
    <t>223007119X</t>
  </si>
  <si>
    <t>223007121B</t>
  </si>
  <si>
    <t>223007121T</t>
  </si>
  <si>
    <t>223007121X</t>
  </si>
  <si>
    <t>223007123B</t>
  </si>
  <si>
    <t>223007123T</t>
  </si>
  <si>
    <t>223007123X</t>
  </si>
  <si>
    <t>Logging Operations</t>
  </si>
  <si>
    <t>2307020000</t>
  </si>
  <si>
    <t>Sawmills/Planing Mills</t>
  </si>
  <si>
    <t>2307030000</t>
  </si>
  <si>
    <t>Millwork, Plywood, and Structural Members</t>
  </si>
  <si>
    <t>2307060000</t>
  </si>
  <si>
    <t>Miscellaneous Wood Products</t>
  </si>
  <si>
    <t>2308000000</t>
  </si>
  <si>
    <t>Rubber/Plastics: SIC 30</t>
  </si>
  <si>
    <t>2309000000</t>
  </si>
  <si>
    <t>Fabricated Metals: SIC 34</t>
  </si>
  <si>
    <t>2309100000</t>
  </si>
  <si>
    <t>Coating, Engraving, and Allied Services</t>
  </si>
  <si>
    <t>Total: All Processes</t>
  </si>
  <si>
    <t>2309100010</t>
  </si>
  <si>
    <t>Electroplating</t>
  </si>
  <si>
    <t>2309100030</t>
  </si>
  <si>
    <t>Plating: Metal Deposition</t>
  </si>
  <si>
    <t>2309100050</t>
  </si>
  <si>
    <t>Anodizing</t>
  </si>
  <si>
    <t>2309100080</t>
  </si>
  <si>
    <t>Hot Dip Galvanizing (Zinc)</t>
  </si>
  <si>
    <t>2309100110</t>
  </si>
  <si>
    <t>Engraving</t>
  </si>
  <si>
    <t>2309100140</t>
  </si>
  <si>
    <t>Hot Dip Metal Coating</t>
  </si>
  <si>
    <t>2309100170</t>
  </si>
  <si>
    <t>Abrasive Cleaning</t>
  </si>
  <si>
    <t>2309100200</t>
  </si>
  <si>
    <t>Abrasive Blasting</t>
  </si>
  <si>
    <t>2309100230</t>
  </si>
  <si>
    <t>Alkaline Cleaning</t>
  </si>
  <si>
    <t>2309100260</t>
  </si>
  <si>
    <t>Acid Cleaning</t>
  </si>
  <si>
    <t>2310000000</t>
  </si>
  <si>
    <t>Oil and Gas Production: SIC 13</t>
  </si>
  <si>
    <t>2310001000</t>
  </si>
  <si>
    <t>All Processes : On-shore</t>
  </si>
  <si>
    <t>2310002000</t>
  </si>
  <si>
    <t>All Processes : Off-shore</t>
  </si>
  <si>
    <t>2310010000</t>
  </si>
  <si>
    <t>Crude Petroleum</t>
  </si>
  <si>
    <t>2310011000</t>
  </si>
  <si>
    <t>Crude Petroleum : On-shore</t>
  </si>
  <si>
    <t>2310012000</t>
  </si>
  <si>
    <t>Crude Petroleum : Off-shore</t>
  </si>
  <si>
    <t>2310020000</t>
  </si>
  <si>
    <t>2310021000</t>
  </si>
  <si>
    <t>Natural Gas : On-shore</t>
  </si>
  <si>
    <t>2310022000</t>
  </si>
  <si>
    <t>Natural Gas : Off-shore</t>
  </si>
  <si>
    <t>2310030000</t>
  </si>
  <si>
    <t>Natural Gas Liquids</t>
  </si>
  <si>
    <t>2310031000</t>
  </si>
  <si>
    <t>Natural Gas Liquids : On-shore</t>
  </si>
  <si>
    <t>2310032000</t>
  </si>
  <si>
    <t>Natural Gas Liquids : Off-shore</t>
  </si>
  <si>
    <t>2311000000</t>
  </si>
  <si>
    <t>Construction: SIC 15 - 17</t>
  </si>
  <si>
    <t>2311000010</t>
  </si>
  <si>
    <t>Land Clearing</t>
  </si>
  <si>
    <t>2311000020</t>
  </si>
  <si>
    <t>Demolition</t>
  </si>
  <si>
    <t>2311000030</t>
  </si>
  <si>
    <t>Blasting</t>
  </si>
  <si>
    <t>2311000040</t>
  </si>
  <si>
    <t>Ground Excavations</t>
  </si>
  <si>
    <t>2311000050</t>
  </si>
  <si>
    <t>Cut and Fill Operations</t>
  </si>
  <si>
    <t>2311000060</t>
  </si>
  <si>
    <t>Construction</t>
  </si>
  <si>
    <t>2311000070</t>
  </si>
  <si>
    <t>Vehicle Traffic</t>
  </si>
  <si>
    <t>2311000080</t>
  </si>
  <si>
    <t>Welding Operations</t>
  </si>
  <si>
    <t>2311000100</t>
  </si>
  <si>
    <t>Wind Erosion</t>
  </si>
  <si>
    <t>2311010000</t>
  </si>
  <si>
    <t>SCC6 from General Bldg Constr</t>
  </si>
  <si>
    <t>No</t>
  </si>
  <si>
    <t>2311010010</t>
  </si>
  <si>
    <t>2311010020</t>
  </si>
  <si>
    <t>2311010030</t>
  </si>
  <si>
    <t>2311010040</t>
  </si>
  <si>
    <t>2311010050</t>
  </si>
  <si>
    <t>2311010060</t>
  </si>
  <si>
    <t>2311010070</t>
  </si>
  <si>
    <t>2311010080</t>
  </si>
  <si>
    <t>2311010100</t>
  </si>
  <si>
    <t>2311020000</t>
  </si>
  <si>
    <t>Industrial/Commercial/Institutional</t>
  </si>
  <si>
    <t>SCC6 from Heavy Construction</t>
  </si>
  <si>
    <t>2311020010</t>
  </si>
  <si>
    <t>2311020020</t>
  </si>
  <si>
    <t>2311020030</t>
  </si>
  <si>
    <t>2311020040</t>
  </si>
  <si>
    <t>2311020050</t>
  </si>
  <si>
    <t>2311020060</t>
  </si>
  <si>
    <t>2311020070</t>
  </si>
  <si>
    <t>2311020080</t>
  </si>
  <si>
    <t>2311020100</t>
  </si>
  <si>
    <t>2311030000</t>
  </si>
  <si>
    <t>Road Construction</t>
  </si>
  <si>
    <t>2311030010</t>
  </si>
  <si>
    <t>2311030020</t>
  </si>
  <si>
    <t>2311030030</t>
  </si>
  <si>
    <t>2311030040</t>
  </si>
  <si>
    <t>2311030050</t>
  </si>
  <si>
    <t>2311030060</t>
  </si>
  <si>
    <t>2311030070</t>
  </si>
  <si>
    <t>2311030080</t>
  </si>
  <si>
    <t>2311030100</t>
  </si>
  <si>
    <t>2311040000</t>
  </si>
  <si>
    <t>223007427X</t>
  </si>
  <si>
    <t>223007429B</t>
  </si>
  <si>
    <t>223007429T</t>
  </si>
  <si>
    <t>223007429X</t>
  </si>
  <si>
    <t>223007431B</t>
  </si>
  <si>
    <t>223007431T</t>
  </si>
  <si>
    <t>223007431X</t>
  </si>
  <si>
    <t>223007433B</t>
  </si>
  <si>
    <t>223007433T</t>
  </si>
  <si>
    <t>223007433X</t>
  </si>
  <si>
    <t>223007511B</t>
  </si>
  <si>
    <t>223007511T</t>
  </si>
  <si>
    <t>223007511X</t>
  </si>
  <si>
    <t>223007513B</t>
  </si>
  <si>
    <t>223007513T</t>
  </si>
  <si>
    <t>223007513X</t>
  </si>
  <si>
    <t>223007515B</t>
  </si>
  <si>
    <t>223007515T</t>
  </si>
  <si>
    <t>223007515X</t>
  </si>
  <si>
    <t>223007517B</t>
  </si>
  <si>
    <t>223007517T</t>
  </si>
  <si>
    <t>223007517X</t>
  </si>
  <si>
    <t>223007519B</t>
  </si>
  <si>
    <t>223007519T</t>
  </si>
  <si>
    <t>223007519X</t>
  </si>
  <si>
    <t>223007521B</t>
  </si>
  <si>
    <t>223007521T</t>
  </si>
  <si>
    <t>223007521X</t>
  </si>
  <si>
    <t>223007523B</t>
  </si>
  <si>
    <t>223007523T</t>
  </si>
  <si>
    <t>223007523X</t>
  </si>
  <si>
    <t>223007525B</t>
  </si>
  <si>
    <t>223007525T</t>
  </si>
  <si>
    <t>223007525X</t>
  </si>
  <si>
    <t>223007527B</t>
  </si>
  <si>
    <t>223007527T</t>
  </si>
  <si>
    <t>223007527X</t>
  </si>
  <si>
    <t>223007529B</t>
  </si>
  <si>
    <t>223007529T</t>
  </si>
  <si>
    <t>223007529X</t>
  </si>
  <si>
    <t>223007531B</t>
  </si>
  <si>
    <t>223007531T</t>
  </si>
  <si>
    <t>223007531X</t>
  </si>
  <si>
    <t>223007533B</t>
  </si>
  <si>
    <t>223007533T</t>
  </si>
  <si>
    <t>223007533X</t>
  </si>
  <si>
    <t>POINT</t>
  </si>
  <si>
    <t>10100101</t>
  </si>
  <si>
    <t>External Combustion Boilers</t>
  </si>
  <si>
    <t>Electric Generation</t>
  </si>
  <si>
    <t>Pulverized Coal</t>
  </si>
  <si>
    <t>10100102</t>
  </si>
  <si>
    <t>Traveling Grate (Overfeed) Stoker</t>
  </si>
  <si>
    <t>10100201</t>
  </si>
  <si>
    <t>Pulverized Coal: Wet Bottom (Bituminous Coal)</t>
  </si>
  <si>
    <t>10100202</t>
  </si>
  <si>
    <t>Pulverized Coal: Dry Bottom (Bituminous Coal)</t>
  </si>
  <si>
    <t>10100203</t>
  </si>
  <si>
    <t>Cyclone Furnace (Bituminous Coal)</t>
  </si>
  <si>
    <t>10100204</t>
  </si>
  <si>
    <t>Spreader Stoker (Bituminous Coal)</t>
  </si>
  <si>
    <t>10100205</t>
  </si>
  <si>
    <t>Traveling Grate (Overfeed) Stoker (Bituminous Coal)</t>
  </si>
  <si>
    <t>10100211</t>
  </si>
  <si>
    <t>30200103</t>
  </si>
  <si>
    <t>Meal Collector Cyclone</t>
  </si>
  <si>
    <t>30200104</t>
  </si>
  <si>
    <t>Pellet Cooler Cyclone</t>
  </si>
  <si>
    <t>30200107</t>
  </si>
  <si>
    <t>Pellet Collector Cyclone</t>
  </si>
  <si>
    <t>30200111</t>
  </si>
  <si>
    <t>30188805</t>
  </si>
  <si>
    <t>30190001</t>
  </si>
  <si>
    <t>Fuel Fired Equipment</t>
  </si>
  <si>
    <t>Distillate Oil (No. 2): Process Heaters</t>
  </si>
  <si>
    <t>SCC8-from distil htrs</t>
  </si>
  <si>
    <t>30190002</t>
  </si>
  <si>
    <t>Residual Oil: Process Heaters</t>
  </si>
  <si>
    <t>30190003</t>
  </si>
  <si>
    <t>Natural Gas: Process Heaters</t>
  </si>
  <si>
    <t>30190004</t>
  </si>
  <si>
    <t>Process Gas: Process Heaters</t>
  </si>
  <si>
    <t>SCC8-added process htrs</t>
  </si>
  <si>
    <t>30190011</t>
  </si>
  <si>
    <t>30501223</t>
  </si>
  <si>
    <t>Raw Material: Mixing/Weighing</t>
  </si>
  <si>
    <t>30501224</t>
  </si>
  <si>
    <t>Raw Material: Crushing/Charging</t>
  </si>
  <si>
    <t>30501299</t>
  </si>
  <si>
    <t>30501301</t>
  </si>
  <si>
    <t>Frit Manufacture</t>
  </si>
  <si>
    <t>General ** (use 3-05-013-05 or 3-05-013-06)</t>
  </si>
  <si>
    <t>30501302</t>
  </si>
  <si>
    <t>Weighing of raw materials</t>
  </si>
  <si>
    <t>30501303</t>
  </si>
  <si>
    <t>Dry Mixing of raw materials</t>
  </si>
  <si>
    <t>30501304</t>
  </si>
  <si>
    <t>Smelting Furnace Charging</t>
  </si>
  <si>
    <t>30501305</t>
  </si>
  <si>
    <t>Rotary Smelting Furnace</t>
  </si>
  <si>
    <t>30501306</t>
  </si>
  <si>
    <t>Continuous Smelting Furnace</t>
  </si>
  <si>
    <t>30501310</t>
  </si>
  <si>
    <t>Water Spray Quenching to shatter material into small particles</t>
  </si>
  <si>
    <t>30501311</t>
  </si>
  <si>
    <t>Rotary Dryer (usually not used with a continuous furnace)</t>
  </si>
  <si>
    <t>30501315</t>
  </si>
  <si>
    <t>Dry Milling of quenched frit with a ball mill</t>
  </si>
  <si>
    <t>30501316</t>
  </si>
  <si>
    <t>Product Screening</t>
  </si>
  <si>
    <t>30501399</t>
  </si>
  <si>
    <t>30501401</t>
  </si>
  <si>
    <t>Glass Manufacture</t>
  </si>
  <si>
    <t>Furnace/General**</t>
  </si>
  <si>
    <t>30501402</t>
  </si>
  <si>
    <t>Container Glass: Melting Furnace</t>
  </si>
  <si>
    <t>30501403</t>
  </si>
  <si>
    <t>Flat Glass: Melting Furnace</t>
  </si>
  <si>
    <t>30501404</t>
  </si>
  <si>
    <t>Pressed and Blown Glass: Melting Furnace</t>
  </si>
  <si>
    <t>30501405</t>
  </si>
  <si>
    <t>Presintering</t>
  </si>
  <si>
    <t>30501406</t>
  </si>
  <si>
    <t>Container Glass: Forming/Finishing</t>
  </si>
  <si>
    <t>30501407</t>
  </si>
  <si>
    <t>Flat Glass: Forming/Finishing</t>
  </si>
  <si>
    <t>30501408</t>
  </si>
  <si>
    <t>Pressed and Blown Glass: Forming/Finishing</t>
  </si>
  <si>
    <t>30501410</t>
  </si>
  <si>
    <t>Raw Material Handling (All Types of Glass)</t>
  </si>
  <si>
    <t>30501411</t>
  </si>
  <si>
    <t>30501412</t>
  </si>
  <si>
    <t>Hold Tanks **</t>
  </si>
  <si>
    <t>30501413</t>
  </si>
  <si>
    <t>Cullet: Crushing/Grinding</t>
  </si>
  <si>
    <t>30501414</t>
  </si>
  <si>
    <t>Ground Cullet Beading Furnace</t>
  </si>
  <si>
    <t>30501415</t>
  </si>
  <si>
    <t>Glass Etching with Hydrofluoric Acid Solution</t>
  </si>
  <si>
    <t>30501416</t>
  </si>
  <si>
    <t>Glass Manufacturing</t>
  </si>
  <si>
    <t>30501417</t>
  </si>
  <si>
    <t>30501418</t>
  </si>
  <si>
    <t>Pelletizing</t>
  </si>
  <si>
    <t>30501420</t>
  </si>
  <si>
    <t>Mirror Plating: General</t>
  </si>
  <si>
    <t>30501421</t>
  </si>
  <si>
    <t>Demineralizer: General</t>
  </si>
  <si>
    <t>30501499</t>
  </si>
  <si>
    <t>30501501</t>
  </si>
  <si>
    <t>Gypsum Manufacture</t>
  </si>
  <si>
    <t>Rotary Ore Dryer</t>
  </si>
  <si>
    <t>30501502</t>
  </si>
  <si>
    <t>Primary Grinder/Roller Mills</t>
  </si>
  <si>
    <t>30501503</t>
  </si>
  <si>
    <t>30501504</t>
  </si>
  <si>
    <t>30501505</t>
  </si>
  <si>
    <t>Primary Crushing: Gypsum Ore</t>
  </si>
  <si>
    <t>30501506</t>
  </si>
  <si>
    <t>Secondary Crushing: Gypsum Ore</t>
  </si>
  <si>
    <t>30501507</t>
  </si>
  <si>
    <t>Screening: Gypsum Ore</t>
  </si>
  <si>
    <t>30501508</t>
  </si>
  <si>
    <t>Stockpile: Gypsum Ore</t>
  </si>
  <si>
    <t>30501509</t>
  </si>
  <si>
    <t>Storage Bins: Gypsum Ore</t>
  </si>
  <si>
    <t>30501510</t>
  </si>
  <si>
    <t>Storage Bins: Landplaster</t>
  </si>
  <si>
    <t>30501511</t>
  </si>
  <si>
    <t>Continuous Kettle: Calciner</t>
  </si>
  <si>
    <t>30501512</t>
  </si>
  <si>
    <t>Flash Calciner</t>
  </si>
  <si>
    <t>30501513</t>
  </si>
  <si>
    <t>Impact Mill</t>
  </si>
  <si>
    <t>30501514</t>
  </si>
  <si>
    <t>Storage Bins: Stucco</t>
  </si>
  <si>
    <t>30501515</t>
  </si>
  <si>
    <t>Tube/Ball Mills</t>
  </si>
  <si>
    <t>30501516</t>
  </si>
  <si>
    <t>Mixers</t>
  </si>
  <si>
    <t>30501517</t>
  </si>
  <si>
    <t>30501518</t>
  </si>
  <si>
    <t>Mixers/Conveyors</t>
  </si>
  <si>
    <t>30501519</t>
  </si>
  <si>
    <t>Forming Line</t>
  </si>
  <si>
    <t>30501520</t>
  </si>
  <si>
    <t>Drying Kiln</t>
  </si>
  <si>
    <t>30501521</t>
  </si>
  <si>
    <t>End Sawing (8 Ft.)</t>
  </si>
  <si>
    <t>30501522</t>
  </si>
  <si>
    <t>End Sawing (12 Ft.)</t>
  </si>
  <si>
    <t>30501599</t>
  </si>
  <si>
    <t>30501601</t>
  </si>
  <si>
    <t>Lime Manufacture</t>
  </si>
  <si>
    <t>30501602</t>
  </si>
  <si>
    <t>Secondary Crushing/Screening</t>
  </si>
  <si>
    <t>30501603</t>
  </si>
  <si>
    <t>Calcining: Vertical Kiln</t>
  </si>
  <si>
    <t>30501604</t>
  </si>
  <si>
    <t>30200503</t>
  </si>
  <si>
    <t>Cleaning</t>
  </si>
  <si>
    <t>30200504</t>
  </si>
  <si>
    <t>30200505</t>
  </si>
  <si>
    <t>Unloading (Receiving)</t>
  </si>
  <si>
    <t>30200506</t>
  </si>
  <si>
    <t>Loading (Shipping)</t>
  </si>
  <si>
    <t>30200507</t>
  </si>
  <si>
    <t>Removal from Bins (Tunnel Belt)</t>
  </si>
  <si>
    <t>30200508</t>
  </si>
  <si>
    <t>Elevator Legs (Headhouse)</t>
  </si>
  <si>
    <t>30200509</t>
  </si>
  <si>
    <t>Tripper (Gallery Belt)</t>
  </si>
  <si>
    <t>30200510</t>
  </si>
  <si>
    <t>30200511</t>
  </si>
  <si>
    <t>30200512</t>
  </si>
  <si>
    <t>Country Elevators: General</t>
  </si>
  <si>
    <t>30200513</t>
  </si>
  <si>
    <t>Fumigation Tanks</t>
  </si>
  <si>
    <t>30200514</t>
  </si>
  <si>
    <t>30200515</t>
  </si>
  <si>
    <t>30200516</t>
  </si>
  <si>
    <t>30200517</t>
  </si>
  <si>
    <t>Turning</t>
  </si>
  <si>
    <t>30200518</t>
  </si>
  <si>
    <t>30200519</t>
  </si>
  <si>
    <t>Tripper (Gallery)</t>
  </si>
  <si>
    <t>30200520</t>
  </si>
  <si>
    <t>Batch Dryer</t>
  </si>
  <si>
    <t>30200521</t>
  </si>
  <si>
    <t>Cross-flow Dryer</t>
  </si>
  <si>
    <t>30200522</t>
  </si>
  <si>
    <t>Counter-flow Dryer</t>
  </si>
  <si>
    <t>30200523</t>
  </si>
  <si>
    <t>30200524</t>
  </si>
  <si>
    <t>30200525</t>
  </si>
  <si>
    <t>30200526</t>
  </si>
  <si>
    <t>30200527</t>
  </si>
  <si>
    <t>Grain Drying - Column Dryer</t>
  </si>
  <si>
    <t>30200528</t>
  </si>
  <si>
    <t>Grain Drying - Rack Dryer</t>
  </si>
  <si>
    <t>30200530</t>
  </si>
  <si>
    <t>Headhouse &amp; Internal Handling (legs, belts, distributors, scale, etc.)</t>
  </si>
  <si>
    <t>30200531</t>
  </si>
  <si>
    <t>30200532</t>
  </si>
  <si>
    <t>Fugitive Emissions: Shipping/Receiving</t>
  </si>
  <si>
    <t>10200117</t>
  </si>
  <si>
    <t>Fluidized Bed Boiler Burning Anthracite-Culm Fuel</t>
  </si>
  <si>
    <t>10200201</t>
  </si>
  <si>
    <t>10200202</t>
  </si>
  <si>
    <t>Pulverized Coal: Dry Bottom</t>
  </si>
  <si>
    <t>10200203</t>
  </si>
  <si>
    <t>10200204</t>
  </si>
  <si>
    <t>10200205</t>
  </si>
  <si>
    <t>Overfeed Stoker</t>
  </si>
  <si>
    <t>10200206</t>
  </si>
  <si>
    <t>Underfeed Stoker</t>
  </si>
  <si>
    <t>10200210</t>
  </si>
  <si>
    <t>Overfeed Stoker **</t>
  </si>
  <si>
    <t>10200212</t>
  </si>
  <si>
    <t>Pulverized Coal: Dry Bottom (Tangential)</t>
  </si>
  <si>
    <t>10200213</t>
  </si>
  <si>
    <t>Wet Slurry</t>
  </si>
  <si>
    <t>10200217</t>
  </si>
  <si>
    <t>10200218</t>
  </si>
  <si>
    <t>10200219</t>
  </si>
  <si>
    <t>Cogeneration (Bituminous Coal)</t>
  </si>
  <si>
    <t>SCC8 - added Bituminous</t>
  </si>
  <si>
    <t>10200221</t>
  </si>
  <si>
    <t>10200222</t>
  </si>
  <si>
    <t>10200223</t>
  </si>
  <si>
    <t>10200224</t>
  </si>
  <si>
    <t>10200225</t>
  </si>
  <si>
    <t>10200226</t>
  </si>
  <si>
    <t>10200229</t>
  </si>
  <si>
    <t>Cogeneration (Subbituminous Coal)</t>
  </si>
  <si>
    <t>10200300</t>
  </si>
  <si>
    <t>10200301</t>
  </si>
  <si>
    <t>10200302</t>
  </si>
  <si>
    <t>10200303</t>
  </si>
  <si>
    <t>10200304</t>
  </si>
  <si>
    <t>10200306</t>
  </si>
  <si>
    <t>10200307</t>
  </si>
  <si>
    <t>Cogeneration</t>
  </si>
  <si>
    <t>10200401</t>
  </si>
  <si>
    <t>Grade 6 Oil</t>
  </si>
  <si>
    <t>10200402</t>
  </si>
  <si>
    <t>10-100 Million Btu/hr **</t>
  </si>
  <si>
    <t>Fabricated Metal Products (SIC 34): Conveyerized Degreasing</t>
  </si>
  <si>
    <t>2415225000</t>
  </si>
  <si>
    <t>Industrial Machinery and Equipment (SIC 35): Conveyerized Degreasing</t>
  </si>
  <si>
    <t>2415230000</t>
  </si>
  <si>
    <t>Electronic and Other Elec. (SIC 36): Conveyerized Degreasing</t>
  </si>
  <si>
    <t>Secondary Metal Industries (SIC 33): Conveyerized Degreasing</t>
  </si>
  <si>
    <t>2415220000</t>
  </si>
  <si>
    <t>Electronic and Other Elec. (SIC 36): Cold Cleaning</t>
  </si>
  <si>
    <t>2415335000</t>
  </si>
  <si>
    <t>Transportation Equipment (SIC 37): Cold Cleaning</t>
  </si>
  <si>
    <t>2415340000</t>
  </si>
  <si>
    <t>Instruments and Related Products (SIC 38): Cold Cleaning</t>
  </si>
  <si>
    <t>2415345000</t>
  </si>
  <si>
    <t>Miscellaneous Manufacturing (SIC 39): Cold Cleaning</t>
  </si>
  <si>
    <t>2415350000</t>
  </si>
  <si>
    <t>Transportation Maintenance Facilities (SIC 40-45): Cold Cleaning</t>
  </si>
  <si>
    <t>2415355000</t>
  </si>
  <si>
    <t>Automotive Dealers (SIC 55): Cold Cleaning</t>
  </si>
  <si>
    <t>2415360000</t>
  </si>
  <si>
    <t>Auto Repair Services (SIC 75): Cold Cleaning</t>
  </si>
  <si>
    <t>2415365000</t>
  </si>
  <si>
    <t>Miscellaneous Repair Services (SIC 76): Cold Cleaning</t>
  </si>
  <si>
    <t>2420000000</t>
  </si>
  <si>
    <t>Dry Cleaning</t>
  </si>
  <si>
    <t>2420000055</t>
  </si>
  <si>
    <t>Perchloroethylene</t>
  </si>
  <si>
    <t>2420000370</t>
  </si>
  <si>
    <t>Special Naphthas</t>
  </si>
  <si>
    <t>2420000999</t>
  </si>
  <si>
    <t>2420010000</t>
  </si>
  <si>
    <t>Commercial/Industrial Cleaners</t>
  </si>
  <si>
    <t>2420010055</t>
  </si>
  <si>
    <t>2420010370</t>
  </si>
  <si>
    <t>2420010999</t>
  </si>
  <si>
    <t>2420020000</t>
  </si>
  <si>
    <t>Coin-operated Cleaners</t>
  </si>
  <si>
    <t>2420020055</t>
  </si>
  <si>
    <t>2425000000</t>
  </si>
  <si>
    <t>Graphic Arts</t>
  </si>
  <si>
    <t>2425010000</t>
  </si>
  <si>
    <t>Lithography</t>
  </si>
  <si>
    <t>2425020000</t>
  </si>
  <si>
    <t>Letterpress</t>
  </si>
  <si>
    <t>2425030000</t>
  </si>
  <si>
    <t>Rotogravure</t>
  </si>
  <si>
    <t>2425040000</t>
  </si>
  <si>
    <t>Flexography</t>
  </si>
  <si>
    <t>2430000000</t>
  </si>
  <si>
    <t>Rubber/Plastics</t>
  </si>
  <si>
    <t>2440000000</t>
  </si>
  <si>
    <t>Miscellaneous Industrial</t>
  </si>
  <si>
    <t>2440020000</t>
  </si>
  <si>
    <t>Adhesive (Industrial) Application</t>
  </si>
  <si>
    <t>2460000000</t>
  </si>
  <si>
    <t>Miscellaneous Non-industrial: Consumer and Commercial</t>
  </si>
  <si>
    <t>SCC6 - chg All Classes to C&amp;Comm</t>
  </si>
  <si>
    <t>2460100000</t>
  </si>
  <si>
    <t>All Personal Care Products</t>
  </si>
  <si>
    <t>2460110000</t>
  </si>
  <si>
    <t>Personal Care Products: Hair Care Products</t>
  </si>
  <si>
    <t>2460120000</t>
  </si>
  <si>
    <t>Personal Care Products: Deodorants and Antiperspirants</t>
  </si>
  <si>
    <t>2460130000</t>
  </si>
  <si>
    <t>Personal Care Products: Fragrance Products</t>
  </si>
  <si>
    <t>2460140000</t>
  </si>
  <si>
    <t>Personal Care Products: Powders</t>
  </si>
  <si>
    <t>2460150000</t>
  </si>
  <si>
    <t>Personal Care Products: Nail Care Products</t>
  </si>
  <si>
    <t>2460160000</t>
  </si>
  <si>
    <t>Personal Care Products: Facial and Body Treatments</t>
  </si>
  <si>
    <t>2460170000</t>
  </si>
  <si>
    <t>Personal Care Products: Oral Care Products</t>
  </si>
  <si>
    <t>2460180000</t>
  </si>
  <si>
    <t>Personal Care Products: Health Use Products (External Only)</t>
  </si>
  <si>
    <t>2460190000</t>
  </si>
  <si>
    <t>Personal Care Products: Miscellaneous Personal Care Products</t>
  </si>
  <si>
    <t>2460200000</t>
  </si>
  <si>
    <t>All Household Products</t>
  </si>
  <si>
    <t>2460210000</t>
  </si>
  <si>
    <t>Household Products: Hard Surface Cleaners</t>
  </si>
  <si>
    <t>2460220000</t>
  </si>
  <si>
    <t>Distillate Oil (Diesel)</t>
  </si>
  <si>
    <t>Turbine</t>
  </si>
  <si>
    <t>20100102</t>
  </si>
  <si>
    <t>Reciprocating</t>
  </si>
  <si>
    <t>20100105</t>
  </si>
  <si>
    <t>Reciprocating: Crankcase Blowby</t>
  </si>
  <si>
    <t>20100106</t>
  </si>
  <si>
    <t>Reciprocating: Evaporative Losses (Fuel Storage and Delivery System)</t>
  </si>
  <si>
    <t>20100107</t>
  </si>
  <si>
    <t>Reciprocating: Exhaust</t>
  </si>
  <si>
    <t>20100108</t>
  </si>
  <si>
    <t>Dry Corn Milling: Mixing Tank</t>
  </si>
  <si>
    <t>30200758</t>
  </si>
  <si>
    <t>Dry Corn Milling: Extruder</t>
  </si>
  <si>
    <t>30200759</t>
  </si>
  <si>
    <t>Dry Corn Milling: Kettle Cooker</t>
  </si>
  <si>
    <t>30200760</t>
  </si>
  <si>
    <t>Oat: General</t>
  </si>
  <si>
    <t>30200761</t>
  </si>
  <si>
    <t>Steeping: Grain Conditioning in Tanks Containing Dilute Sulfurous Acid</t>
  </si>
  <si>
    <t>30200762</t>
  </si>
  <si>
    <t>Evaporators: Concentrate Steepwater to 30-55 % Solids by Evaporation</t>
  </si>
  <si>
    <t>30200763</t>
  </si>
  <si>
    <t>Gluten Feed Drying: Direct-fired Dryer - Produces Corn Gluten Feed</t>
  </si>
  <si>
    <t>30200764</t>
  </si>
  <si>
    <t>Gluten Feed Drying: Indirect-fired Dryer - Produces Corn Gluten Feed</t>
  </si>
  <si>
    <t>30200765</t>
  </si>
  <si>
    <t>Degerminating Mills: Separates Germ from Starch and Gluten</t>
  </si>
  <si>
    <t>30200766</t>
  </si>
  <si>
    <t>Germ Drying: Drying Germ from Degerminating Mills</t>
  </si>
  <si>
    <t>30200767</t>
  </si>
  <si>
    <t>Fiber Drying: Drying Corn Hulls after Separation from Starch &amp; Gluten</t>
  </si>
  <si>
    <t>30200768</t>
  </si>
  <si>
    <t>Gluten Drying: Direct-fired Dryer - Produces Corn Gluten Meal</t>
  </si>
  <si>
    <t>30200769</t>
  </si>
  <si>
    <t>Gluten Drying: Indirect-fired Dryer - Produces Corn Gluten Meal</t>
  </si>
  <si>
    <t>30200770</t>
  </si>
  <si>
    <t>Dextrose Drying</t>
  </si>
  <si>
    <t>30200771</t>
  </si>
  <si>
    <t>Rice: Grain Receiving</t>
  </si>
  <si>
    <t>30200772</t>
  </si>
  <si>
    <t>Rice: Precleaning/Handling</t>
  </si>
  <si>
    <t>30200773</t>
  </si>
  <si>
    <t>Rice: Drying</t>
  </si>
  <si>
    <t>30200774</t>
  </si>
  <si>
    <t>Rice: Cleaning/Millhouse</t>
  </si>
  <si>
    <t>30200775</t>
  </si>
  <si>
    <t>Rice: Paddy Cleaning</t>
  </si>
  <si>
    <t>30200776</t>
  </si>
  <si>
    <t>Rice: Mill House</t>
  </si>
  <si>
    <t>30200777</t>
  </si>
  <si>
    <t>Rice: Aspirator</t>
  </si>
  <si>
    <t>30200778</t>
  </si>
  <si>
    <t>30200781</t>
  </si>
  <si>
    <t>Soybean: Grain Receiving</t>
  </si>
  <si>
    <t>30200782</t>
  </si>
  <si>
    <t>Soybean: Grain Handling</t>
  </si>
  <si>
    <t>30200783</t>
  </si>
  <si>
    <t>Soybean: Grain Cleaning</t>
  </si>
  <si>
    <t>30200784</t>
  </si>
  <si>
    <t>Soybean: Drying</t>
  </si>
  <si>
    <t>30200785</t>
  </si>
  <si>
    <t>Soybean: Cracking and Dehulling</t>
  </si>
  <si>
    <t>30200786</t>
  </si>
  <si>
    <t>Soybean: Hull Grinding</t>
  </si>
  <si>
    <t>30200787</t>
  </si>
  <si>
    <t>Soybean: Bean Conditioning</t>
  </si>
  <si>
    <t>30200788</t>
  </si>
  <si>
    <t>Soybean: Flaking</t>
  </si>
  <si>
    <t>30200789</t>
  </si>
  <si>
    <t>30503299</t>
  </si>
  <si>
    <t>30503301</t>
  </si>
  <si>
    <t>Vermiculite</t>
  </si>
  <si>
    <t>30503312</t>
  </si>
  <si>
    <t>Screening of Crude Vermiculite Ore</t>
  </si>
  <si>
    <t>30503319</t>
  </si>
  <si>
    <t>Blending of Vermiculite Ore</t>
  </si>
  <si>
    <t>30503321</t>
  </si>
  <si>
    <t>Vermiculite Concentrate Drying: Rotary Dryer, Gas-fired</t>
  </si>
  <si>
    <t>30503322</t>
  </si>
  <si>
    <t>Vermiculite Concentrate Drying: Rotary Dryer, Oil-fired</t>
  </si>
  <si>
    <t>30503326</t>
  </si>
  <si>
    <t>Vermiculite Concentrate Drying: Fluidized Bed Dryer, Gas-fired</t>
  </si>
  <si>
    <t>30503327</t>
  </si>
  <si>
    <t>Vermiculite Concentrate Drying: Fluidized Bed Dryer, Oil-fired</t>
  </si>
  <si>
    <t>30503331</t>
  </si>
  <si>
    <t>Crushing of Dried Vermiculite Concentrate</t>
  </si>
  <si>
    <t>30503336</t>
  </si>
  <si>
    <t>Screening: Size Classification of Crushed Vermiculite Concentrate</t>
  </si>
  <si>
    <t>30503341</t>
  </si>
  <si>
    <t>Conveying of Vermiculite Concentrate to Storage</t>
  </si>
  <si>
    <t>30503351</t>
  </si>
  <si>
    <t>Exfoliation of Vermiculite Concentrate: Gas-fired Vertical Furnace</t>
  </si>
  <si>
    <t>30503352</t>
  </si>
  <si>
    <t>Exfoliation of Vermiculite Concentrate: Oil-fired Vertical Furnace</t>
  </si>
  <si>
    <t>30503361</t>
  </si>
  <si>
    <t>Product Grinding: Grinding of Exfoliated Vermiculite</t>
  </si>
  <si>
    <t>30503366</t>
  </si>
  <si>
    <t>Product Classifying: Air Classification of Exfoliated Vermiculite</t>
  </si>
  <si>
    <t>30503401</t>
  </si>
  <si>
    <t>Feldspar</t>
  </si>
  <si>
    <t>30503402</t>
  </si>
  <si>
    <t>30503501</t>
  </si>
  <si>
    <t>Abrasive Grain Processing</t>
  </si>
  <si>
    <t>30503502</t>
  </si>
  <si>
    <t>30503503</t>
  </si>
  <si>
    <t>Final Crushing</t>
  </si>
  <si>
    <t>30503504</t>
  </si>
  <si>
    <t>Crushed Grain Screening</t>
  </si>
  <si>
    <t>30503505</t>
  </si>
  <si>
    <t>Washing/Drying</t>
  </si>
  <si>
    <t>30503506</t>
  </si>
  <si>
    <t>Final Screening</t>
  </si>
  <si>
    <t>30503507</t>
  </si>
  <si>
    <t>Air Classification</t>
  </si>
  <si>
    <t>30503601</t>
  </si>
  <si>
    <t>Bonded Abrasives Manufacturing</t>
  </si>
  <si>
    <t>30503602</t>
  </si>
  <si>
    <t>Molding</t>
  </si>
  <si>
    <t>30503603</t>
  </si>
  <si>
    <t>Steam Autoclaving</t>
  </si>
  <si>
    <t>30503604</t>
  </si>
  <si>
    <t>30503605</t>
  </si>
  <si>
    <t>30503832</t>
  </si>
  <si>
    <t>Beneficiation via Flotation</t>
  </si>
  <si>
    <t>30503833</t>
  </si>
  <si>
    <t>Fine Grinding (Wet Mode)</t>
  </si>
  <si>
    <t>30503834</t>
  </si>
  <si>
    <t>Solids Concentrator (Wet Mode)</t>
  </si>
  <si>
    <t>30503835</t>
  </si>
  <si>
    <t>Flash Dryer</t>
  </si>
  <si>
    <t>30503901</t>
  </si>
  <si>
    <t>Pyrrhotite</t>
  </si>
  <si>
    <t>30503902</t>
  </si>
  <si>
    <t>30504001</t>
  </si>
  <si>
    <t>Mining and Quarrying of Nonmetallic Minerals</t>
  </si>
  <si>
    <t>Classification (Dry Mode)</t>
  </si>
  <si>
    <t>30503813</t>
  </si>
  <si>
    <t>30503814</t>
  </si>
  <si>
    <t>Product Packaging and Bulk Loading</t>
  </si>
  <si>
    <t>30503831</t>
  </si>
  <si>
    <t>Coarse Grinding (Wet Mode)</t>
  </si>
  <si>
    <t>Brewers Yeast Disposal</t>
  </si>
  <si>
    <t>30200941</t>
  </si>
  <si>
    <t>Yeast Propagation</t>
  </si>
  <si>
    <t>30200951</t>
  </si>
  <si>
    <t>Can Filling Line</t>
  </si>
  <si>
    <t>30200952</t>
  </si>
  <si>
    <t>Sterilized Can Filling Line</t>
  </si>
  <si>
    <t>30200953</t>
  </si>
  <si>
    <t>Bottle Filling Line</t>
  </si>
  <si>
    <t>30200954</t>
  </si>
  <si>
    <t>Sterilized Bottle Filling Line</t>
  </si>
  <si>
    <t>30200955</t>
  </si>
  <si>
    <t>Keg Filling Line</t>
  </si>
  <si>
    <t>30200960</t>
  </si>
  <si>
    <t>Bottle Soaker and Cleaner</t>
  </si>
  <si>
    <t>30200961</t>
  </si>
  <si>
    <t>Bottle Crusher</t>
  </si>
  <si>
    <t>30200962</t>
  </si>
  <si>
    <t>Can Crusher with Pneumatic Conveyor</t>
  </si>
  <si>
    <t>30200963</t>
  </si>
  <si>
    <t>Industrial Fork Lift: Gasoline Engine (2-stroke)</t>
  </si>
  <si>
    <t>26500320</t>
  </si>
  <si>
    <t>Off-highway 4-stroke Gasoline Engines</t>
  </si>
  <si>
    <t>Industrial Fork Lift: Gasoline Engine (4-stroke)</t>
  </si>
  <si>
    <t>27000320</t>
  </si>
  <si>
    <t>Off-highway Diesel Engines</t>
  </si>
  <si>
    <t>Industrial Fork Lift: Diesel</t>
  </si>
  <si>
    <t>27300320</t>
  </si>
  <si>
    <t>Off-highway LPG-fueled Engines</t>
  </si>
  <si>
    <t>Industrial Fork Lift: Liquified Petroleum Gas (LPG)</t>
  </si>
  <si>
    <t>27501001</t>
  </si>
  <si>
    <t>Fixed Wing Aircraft L &amp; TO Exhaust</t>
  </si>
  <si>
    <t>Military</t>
  </si>
  <si>
    <t>Piston Engine: Aviation Gas</t>
  </si>
  <si>
    <t>27501014</t>
  </si>
  <si>
    <t>Jet Engine: JP-4</t>
  </si>
  <si>
    <t>27501015</t>
  </si>
  <si>
    <t>Jet Engine: JP-5</t>
  </si>
  <si>
    <t>27502001</t>
  </si>
  <si>
    <t>Commercial</t>
  </si>
  <si>
    <t>27502011</t>
  </si>
  <si>
    <t>Jet Engine: Jet A</t>
  </si>
  <si>
    <t>27505001</t>
  </si>
  <si>
    <t>Civil</t>
  </si>
  <si>
    <t>27505011</t>
  </si>
  <si>
    <t>27601001</t>
  </si>
  <si>
    <t>Rotary Wing Aircraft L &amp; TO Exhaust</t>
  </si>
  <si>
    <t>27601014</t>
  </si>
  <si>
    <t>27601015</t>
  </si>
  <si>
    <t>27602001</t>
  </si>
  <si>
    <t>27602011</t>
  </si>
  <si>
    <t>27605001</t>
  </si>
  <si>
    <t>27605011</t>
  </si>
  <si>
    <t>28000211</t>
  </si>
  <si>
    <t>Diesel Marine Vessels</t>
  </si>
  <si>
    <t>Crew Boats: Main Engine Exhaust: Idling</t>
  </si>
  <si>
    <t>28000212</t>
  </si>
  <si>
    <t>Crew Boats: Main Engine Exhaust: Maneuvering</t>
  </si>
  <si>
    <t>28000213</t>
  </si>
  <si>
    <t>Crew Boats: Auxiliary Generator Exhaust: Hotelling</t>
  </si>
  <si>
    <t>28000216</t>
  </si>
  <si>
    <t>Supply Boats: Main Engine Exhaust: Idling</t>
  </si>
  <si>
    <t>28000217</t>
  </si>
  <si>
    <t>Supply Boats: Main Engine Exhaust: Maneuvering</t>
  </si>
  <si>
    <t>28000218</t>
  </si>
  <si>
    <t>Supply Boats: Auxiliary Generator Exhaust: Hotelling</t>
  </si>
  <si>
    <t>28888801</t>
  </si>
  <si>
    <t>Fugitive Emissions</t>
  </si>
  <si>
    <t>Specify in Comments</t>
  </si>
  <si>
    <t>28888802</t>
  </si>
  <si>
    <t>28888803</t>
  </si>
  <si>
    <t>30100101</t>
  </si>
  <si>
    <t>Chemical Manufacturing</t>
  </si>
  <si>
    <t>Adipic Acid</t>
  </si>
  <si>
    <t>30100102</t>
  </si>
  <si>
    <t>Raw Material Storage</t>
  </si>
  <si>
    <t>30100103</t>
  </si>
  <si>
    <t>Cyclohexane Oxidation</t>
  </si>
  <si>
    <t>30100104</t>
  </si>
  <si>
    <t>Nitric Acid Reaction</t>
  </si>
  <si>
    <t>30100105</t>
  </si>
  <si>
    <t>Adipic Acid Refining</t>
  </si>
  <si>
    <t>30100106</t>
  </si>
  <si>
    <t>Drying, Loading, and Storage</t>
  </si>
  <si>
    <t>30100107</t>
  </si>
  <si>
    <t>Absorber</t>
  </si>
  <si>
    <t>30100108</t>
  </si>
  <si>
    <t>Dryer</t>
  </si>
  <si>
    <t>30100109</t>
  </si>
  <si>
    <t>Cooler</t>
  </si>
  <si>
    <t>30100110</t>
  </si>
  <si>
    <t>Loading And Storage</t>
  </si>
  <si>
    <t>30100180</t>
  </si>
  <si>
    <t>Fugitive Emissions: General</t>
  </si>
  <si>
    <t>30100199</t>
  </si>
  <si>
    <t>30100305</t>
  </si>
  <si>
    <t>Ammonia Production</t>
  </si>
  <si>
    <t>Feedstock Desulfurization</t>
  </si>
  <si>
    <t>30100306</t>
  </si>
  <si>
    <t>Primary Reformer: Natural Gas Fired</t>
  </si>
  <si>
    <t>30100307</t>
  </si>
  <si>
    <t>Primary Reformer: Oil Fired</t>
  </si>
  <si>
    <t>30100308</t>
  </si>
  <si>
    <t>Carbon Dioxide Regenerator</t>
  </si>
  <si>
    <t>30100309</t>
  </si>
  <si>
    <t>Condensate Stripper</t>
  </si>
  <si>
    <t>30100310</t>
  </si>
  <si>
    <t>Storage and Loading Tanks</t>
  </si>
  <si>
    <t>30100399</t>
  </si>
  <si>
    <t>30100501</t>
  </si>
  <si>
    <t>Carbon Black Production</t>
  </si>
  <si>
    <t>Channel Process</t>
  </si>
  <si>
    <t>30100502</t>
  </si>
  <si>
    <t>Thermal Process</t>
  </si>
  <si>
    <t>30100503</t>
  </si>
  <si>
    <t>Gas Furnace Process: Main Process Vent</t>
  </si>
  <si>
    <t>30100504</t>
  </si>
  <si>
    <t>Oil Furnace Process: Main Process Vent</t>
  </si>
  <si>
    <t>30100506</t>
  </si>
  <si>
    <t>Transport Air Vent</t>
  </si>
  <si>
    <t>30100507</t>
  </si>
  <si>
    <t>Pellet Dryer</t>
  </si>
  <si>
    <t>30100508</t>
  </si>
  <si>
    <t>Bagging/Loading</t>
  </si>
  <si>
    <t>30100509</t>
  </si>
  <si>
    <t>Furnace Process: Fugitive Emissions</t>
  </si>
  <si>
    <t>30100510</t>
  </si>
  <si>
    <t>Main Process Vent with CO Boiler and Incinerator</t>
  </si>
  <si>
    <t>30100599</t>
  </si>
  <si>
    <t>30100601</t>
  </si>
  <si>
    <t>Charcoal Manufacturing</t>
  </si>
  <si>
    <t>30100603</t>
  </si>
  <si>
    <t>Batch Kiln</t>
  </si>
  <si>
    <t>30100604</t>
  </si>
  <si>
    <t>Continuous Kiln</t>
  </si>
  <si>
    <t>30100605</t>
  </si>
  <si>
    <t>Briquetting</t>
  </si>
  <si>
    <t>30100606</t>
  </si>
  <si>
    <t>Raw Material Handling</t>
  </si>
  <si>
    <t>30100607</t>
  </si>
  <si>
    <t>30100608</t>
  </si>
  <si>
    <t>Handling and Storage</t>
  </si>
  <si>
    <t>30100699</t>
  </si>
  <si>
    <t>30100701</t>
  </si>
  <si>
    <t>Chlorine</t>
  </si>
  <si>
    <t>Carbon Reactivation</t>
  </si>
  <si>
    <t>30100702</t>
  </si>
  <si>
    <t>n-Butyl Alcohol</t>
  </si>
  <si>
    <t>2510000070</t>
  </si>
  <si>
    <t>Isobutyl Alcohol</t>
  </si>
  <si>
    <t>2510000100</t>
  </si>
  <si>
    <t>Carbon Reactivation/Afterburner</t>
  </si>
  <si>
    <t>30100707</t>
  </si>
  <si>
    <t>Carbon Reactivation/Multiple Hearth Furnace</t>
  </si>
  <si>
    <t>30100708</t>
  </si>
  <si>
    <t>Carbon Reactivation/Indirect Furnace</t>
  </si>
  <si>
    <t>30100709</t>
  </si>
  <si>
    <t>Carbon Reactivation/Product Handling (Mesh, Prss)</t>
  </si>
  <si>
    <t>30100799</t>
  </si>
  <si>
    <t>Other Not Classified **</t>
  </si>
  <si>
    <t>30100801</t>
  </si>
  <si>
    <t>Chloro-alkali Production</t>
  </si>
  <si>
    <t>Liquefaction (Diaphragm Cell Process)</t>
  </si>
  <si>
    <t>30100802</t>
  </si>
  <si>
    <t>Liquefaction (Mercury Cell Process)</t>
  </si>
  <si>
    <t>30100803</t>
  </si>
  <si>
    <t>Chlorine Loading: Tank Car Vent</t>
  </si>
  <si>
    <t>30100804</t>
  </si>
  <si>
    <t>Pulp Dryer : Oil-fired</t>
  </si>
  <si>
    <t>30201608</t>
  </si>
  <si>
    <t>Pulp Dryer : Natural Gas-fired</t>
  </si>
  <si>
    <t>30201612</t>
  </si>
  <si>
    <t>Dried Pulp Pelletizer</t>
  </si>
  <si>
    <t>30201616</t>
  </si>
  <si>
    <t>Dried Pulp Pellet Cooler</t>
  </si>
  <si>
    <t>30201621</t>
  </si>
  <si>
    <t>First Carbonation Tank</t>
  </si>
  <si>
    <t>30201622</t>
  </si>
  <si>
    <t>Second Carbonation Tank</t>
  </si>
  <si>
    <t>30201631</t>
  </si>
  <si>
    <t>Sulfur Stove Contacting Tower</t>
  </si>
  <si>
    <t>30201641</t>
  </si>
  <si>
    <t>First Effect Evaporator Vent</t>
  </si>
  <si>
    <t>30201651</t>
  </si>
  <si>
    <t>30201655</t>
  </si>
  <si>
    <t>30201658</t>
  </si>
  <si>
    <t>30201661</t>
  </si>
  <si>
    <t>Sugar Conveying and Sacking</t>
  </si>
  <si>
    <t>30201682</t>
  </si>
  <si>
    <t>Lime Crusher</t>
  </si>
  <si>
    <t>30201684</t>
  </si>
  <si>
    <t>Lime Kiln : Coal-fired</t>
  </si>
  <si>
    <t>30201686</t>
  </si>
  <si>
    <t>Lime Kiln : Natural Gas-fired</t>
  </si>
  <si>
    <t>30201688</t>
  </si>
  <si>
    <t>Lime Slaker</t>
  </si>
  <si>
    <t>30201699</t>
  </si>
  <si>
    <t>30201701</t>
  </si>
  <si>
    <t>Peanut Processing</t>
  </si>
  <si>
    <t>Loading/Unloading</t>
  </si>
  <si>
    <t>30201702</t>
  </si>
  <si>
    <t>30201703</t>
  </si>
  <si>
    <t>Shelling</t>
  </si>
  <si>
    <t>30201704</t>
  </si>
  <si>
    <t>30201705</t>
  </si>
  <si>
    <t>30201711</t>
  </si>
  <si>
    <t>Unloading of Almonds to Receiving Pit</t>
  </si>
  <si>
    <t>30201712</t>
  </si>
  <si>
    <t>Precleaning of Orchard Debris from Almonds</t>
  </si>
  <si>
    <t>30510005</t>
  </si>
  <si>
    <t>30510006</t>
  </si>
  <si>
    <t>30510007</t>
  </si>
  <si>
    <t>30510101</t>
  </si>
  <si>
    <t>Bulk Materials Conveyors</t>
  </si>
  <si>
    <t>30510102</t>
  </si>
  <si>
    <t>30510103</t>
  </si>
  <si>
    <t>30510104</t>
  </si>
  <si>
    <t>30510105</t>
  </si>
  <si>
    <t>30510106</t>
  </si>
  <si>
    <t>30510107</t>
  </si>
  <si>
    <t>Scrap Metal</t>
  </si>
  <si>
    <t>30510108</t>
  </si>
  <si>
    <t>Sulfur</t>
  </si>
  <si>
    <t>30510196</t>
  </si>
  <si>
    <t>Chemical: Specify in Comments</t>
  </si>
  <si>
    <t>30510197</t>
  </si>
  <si>
    <t>Fertilizer: Specify in Comments</t>
  </si>
  <si>
    <t>30510198</t>
  </si>
  <si>
    <t>Mineral: Specify in Comments</t>
  </si>
  <si>
    <t>30510199</t>
  </si>
  <si>
    <t>30510201</t>
  </si>
  <si>
    <t>Bulk Materials Storage Bins</t>
  </si>
  <si>
    <t>30510202</t>
  </si>
  <si>
    <t>30510203</t>
  </si>
  <si>
    <t>30510204</t>
  </si>
  <si>
    <t>30510205</t>
  </si>
  <si>
    <t>30510206</t>
  </si>
  <si>
    <t>30510207</t>
  </si>
  <si>
    <t>30510208</t>
  </si>
  <si>
    <t>30510209</t>
  </si>
  <si>
    <t>30510296</t>
  </si>
  <si>
    <t>30510297</t>
  </si>
  <si>
    <t>30510298</t>
  </si>
  <si>
    <t>30510299</t>
  </si>
  <si>
    <t>30510301</t>
  </si>
  <si>
    <t>Bulk Materials Open Stockpiles</t>
  </si>
  <si>
    <t>30510302</t>
  </si>
  <si>
    <t>30510303</t>
  </si>
  <si>
    <t>30510304</t>
  </si>
  <si>
    <t>30510305</t>
  </si>
  <si>
    <t>30510306</t>
  </si>
  <si>
    <t>30510307</t>
  </si>
  <si>
    <t>30510308</t>
  </si>
  <si>
    <t>30510309</t>
  </si>
  <si>
    <t>30510310</t>
  </si>
  <si>
    <t>Fluxes</t>
  </si>
  <si>
    <t>30510396</t>
  </si>
  <si>
    <t>30510397</t>
  </si>
  <si>
    <t>30510398</t>
  </si>
  <si>
    <t>30510399</t>
  </si>
  <si>
    <t>30510401</t>
  </si>
  <si>
    <t>Bulk Materials Unloading Operation</t>
  </si>
  <si>
    <t>30510402</t>
  </si>
  <si>
    <t>30510403</t>
  </si>
  <si>
    <t>30510404</t>
  </si>
  <si>
    <t>30510405</t>
  </si>
  <si>
    <t>30510406</t>
  </si>
  <si>
    <t>30510407</t>
  </si>
  <si>
    <t>30510408</t>
  </si>
  <si>
    <t>30510496</t>
  </si>
  <si>
    <t>30510497</t>
  </si>
  <si>
    <t>30510498</t>
  </si>
  <si>
    <t>30510499</t>
  </si>
  <si>
    <t>30510501</t>
  </si>
  <si>
    <t>Bulk Materials Loading Operation</t>
  </si>
  <si>
    <t>30510502</t>
  </si>
  <si>
    <t>30510503</t>
  </si>
  <si>
    <t>30510504</t>
  </si>
  <si>
    <t>30510505</t>
  </si>
  <si>
    <t>30510506</t>
  </si>
  <si>
    <t>30510507</t>
  </si>
  <si>
    <t>30510508</t>
  </si>
  <si>
    <t>30510596</t>
  </si>
  <si>
    <t>30510597</t>
  </si>
  <si>
    <t>30510598</t>
  </si>
  <si>
    <t>30510599</t>
  </si>
  <si>
    <t>30510604</t>
  </si>
  <si>
    <t>Bulk Materials Screening/Size Classification</t>
  </si>
  <si>
    <t>30510708</t>
  </si>
  <si>
    <t>Bulk Materials Separation: Cyclones</t>
  </si>
  <si>
    <t>30510709</t>
  </si>
  <si>
    <t>Bauxite</t>
  </si>
  <si>
    <t>30510808</t>
  </si>
  <si>
    <t>Bulk Materials: Grinding/Crushing</t>
  </si>
  <si>
    <t>30510809</t>
  </si>
  <si>
    <t>30515001</t>
  </si>
  <si>
    <t>30515002</t>
  </si>
  <si>
    <t>30515003</t>
  </si>
  <si>
    <t>30515004</t>
  </si>
  <si>
    <t>Finished Product Handling</t>
  </si>
  <si>
    <t>30515005</t>
  </si>
  <si>
    <t>30531001</t>
  </si>
  <si>
    <t>Coal Mining, Cleaning, and Material Handling (See 305010)</t>
  </si>
  <si>
    <t>30531002</t>
  </si>
  <si>
    <t>30531003</t>
  </si>
  <si>
    <t>30531004</t>
  </si>
  <si>
    <t>30531005</t>
  </si>
  <si>
    <t>30531006</t>
  </si>
  <si>
    <t>30531007</t>
  </si>
  <si>
    <t>30531008</t>
  </si>
  <si>
    <t>30531009</t>
  </si>
  <si>
    <t>30531010</t>
  </si>
  <si>
    <t>30531011</t>
  </si>
  <si>
    <t>30531012</t>
  </si>
  <si>
    <t>30531013</t>
  </si>
  <si>
    <t>30531014</t>
  </si>
  <si>
    <t>30531015</t>
  </si>
  <si>
    <t>30531016</t>
  </si>
  <si>
    <t>30531017</t>
  </si>
  <si>
    <t>30531090</t>
  </si>
  <si>
    <t>Crude Oil Storage Tanks</t>
  </si>
  <si>
    <t>30201950</t>
  </si>
  <si>
    <t>Solvent/Water Separator</t>
  </si>
  <si>
    <t>30201960</t>
  </si>
  <si>
    <t>Wastewater Evaporator</t>
  </si>
  <si>
    <t>30201997</t>
  </si>
  <si>
    <t>Soybean Oil Production: Complete Process-Solvent Loss(Plant-specific)</t>
  </si>
  <si>
    <t>30201998</t>
  </si>
  <si>
    <t>Soybean Oil Production: Complete Process-Solvent Loss (average)</t>
  </si>
  <si>
    <t>30201999</t>
  </si>
  <si>
    <t>30202001</t>
  </si>
  <si>
    <t>Beef Cattle Feedlots</t>
  </si>
  <si>
    <t>Feedlots: General</t>
  </si>
  <si>
    <t>30202002</t>
  </si>
  <si>
    <t>30202101</t>
  </si>
  <si>
    <t>Eggs and Poultry Production</t>
  </si>
  <si>
    <t>Manure Handling: Dry</t>
  </si>
  <si>
    <t>30202102</t>
  </si>
  <si>
    <t>30202105</t>
  </si>
  <si>
    <t>Manure Handling: Wet</t>
  </si>
  <si>
    <t>30202106</t>
  </si>
  <si>
    <t>30202201</t>
  </si>
  <si>
    <t>Cotton Seed Delinting</t>
  </si>
  <si>
    <t>Acid Delinting of Cotton Seeds</t>
  </si>
  <si>
    <t>30202601</t>
  </si>
  <si>
    <t>Seed Products and Processing</t>
  </si>
  <si>
    <t>Seed Handling: General</t>
  </si>
  <si>
    <t>30202801</t>
  </si>
  <si>
    <t>Mushroom Growing</t>
  </si>
  <si>
    <t>30203001</t>
  </si>
  <si>
    <t>Dairy Products</t>
  </si>
  <si>
    <t>Milk: Spray Dryer</t>
  </si>
  <si>
    <t>30203010</t>
  </si>
  <si>
    <t>Whey Dryer</t>
  </si>
  <si>
    <t>30203020</t>
  </si>
  <si>
    <t>Cheese Dryer</t>
  </si>
  <si>
    <t>30203099</t>
  </si>
  <si>
    <t>30203103</t>
  </si>
  <si>
    <t>Export Grain Elevators</t>
  </si>
  <si>
    <t>30203104</t>
  </si>
  <si>
    <t>30203105</t>
  </si>
  <si>
    <t>Unloading</t>
  </si>
  <si>
    <t>30203106</t>
  </si>
  <si>
    <t>30203107</t>
  </si>
  <si>
    <t>30203108</t>
  </si>
  <si>
    <t>30203109</t>
  </si>
  <si>
    <t>30203110</t>
  </si>
  <si>
    <t>30203111</t>
  </si>
  <si>
    <t>30203201</t>
  </si>
  <si>
    <t>Bakeries</t>
  </si>
  <si>
    <t>Bread Baking: Sponge-Dough Process</t>
  </si>
  <si>
    <t>30203202</t>
  </si>
  <si>
    <t>Bread Baking: Straight-Dough Process</t>
  </si>
  <si>
    <t>30203203</t>
  </si>
  <si>
    <t>Material Handling and Transferring</t>
  </si>
  <si>
    <t>30203204</t>
  </si>
  <si>
    <t>Flour Storage</t>
  </si>
  <si>
    <t>30203205</t>
  </si>
  <si>
    <t>Cracker and Cookie Baking</t>
  </si>
  <si>
    <t>30203299</t>
  </si>
  <si>
    <t>30203399</t>
  </si>
  <si>
    <t>Tobacco Processing</t>
  </si>
  <si>
    <t>30203404</t>
  </si>
  <si>
    <t>Baker's Yeast Manufacturing - Dry Yeast</t>
  </si>
  <si>
    <t>Intermediate Fermentor (F4 Stage)</t>
  </si>
  <si>
    <t>30203405</t>
  </si>
  <si>
    <t>Stock Fermentor (F5 Stage)</t>
  </si>
  <si>
    <t>30203406</t>
  </si>
  <si>
    <t>Pitch Fermentor (F6 Stage)</t>
  </si>
  <si>
    <t>30203407</t>
  </si>
  <si>
    <t>Trade Fermentor (F7 Stage)</t>
  </si>
  <si>
    <t>30203410</t>
  </si>
  <si>
    <t>30203415</t>
  </si>
  <si>
    <t>Extrusion</t>
  </si>
  <si>
    <t>30203420</t>
  </si>
  <si>
    <t>30203421</t>
  </si>
  <si>
    <t>Drying Chamber</t>
  </si>
  <si>
    <t>30203422</t>
  </si>
  <si>
    <t>30600511</t>
  </si>
  <si>
    <t>Sour Water Treating</t>
  </si>
  <si>
    <t>30600514</t>
  </si>
  <si>
    <t>Petroleum Refinery Wastewater System: Junction Box</t>
  </si>
  <si>
    <t>30600515</t>
  </si>
  <si>
    <t>Petroleum Refinery Wastewater System: Lift Station</t>
  </si>
  <si>
    <t>30600516</t>
  </si>
  <si>
    <t>Petroleum Refinery Wastewater System: Aerated Impoundment</t>
  </si>
  <si>
    <t>30600517</t>
  </si>
  <si>
    <t>Petroleum Refinery Wastewater System: Non-aerated Impoundment</t>
  </si>
  <si>
    <t>30600518</t>
  </si>
  <si>
    <t>Petroleum Refinery Wastewater System: Weir</t>
  </si>
  <si>
    <t>30600519</t>
  </si>
  <si>
    <t>Petroleum Refinery Wastewater System: Activated Sludge Impoundment</t>
  </si>
  <si>
    <t>30600520</t>
  </si>
  <si>
    <t>Petroleum Refinery Wastewater System: Clarifier</t>
  </si>
  <si>
    <t>30600521</t>
  </si>
  <si>
    <t>Petroleum Refinery Wastewater System: Open Trench</t>
  </si>
  <si>
    <t>30600522</t>
  </si>
  <si>
    <t>Continuous Deep Fat Fryer: Potato Chips</t>
  </si>
  <si>
    <t>30203602</t>
  </si>
  <si>
    <t>Continuous Deep Fat Fryer: Other Snack Chips</t>
  </si>
  <si>
    <t>30203603</t>
  </si>
  <si>
    <t>Batch Deep Fat Fryer: Potato Chips</t>
  </si>
  <si>
    <t>30203604</t>
  </si>
  <si>
    <t>Gas-fired Toaster: Snack Chips</t>
  </si>
  <si>
    <t>30203801</t>
  </si>
  <si>
    <t>Animal/Poultry Rendering</t>
  </si>
  <si>
    <t>30203802</t>
  </si>
  <si>
    <t>Size Reduction</t>
  </si>
  <si>
    <t>30203803</t>
  </si>
  <si>
    <t>30203804</t>
  </si>
  <si>
    <t>30203805</t>
  </si>
  <si>
    <t>Material Handling</t>
  </si>
  <si>
    <t>30203811</t>
  </si>
  <si>
    <t>Blood Dryer: Natural Gas Direct Fired</t>
  </si>
  <si>
    <t>30203812</t>
  </si>
  <si>
    <t>Blood Dryer: Steam-coil Indirect Heated</t>
  </si>
  <si>
    <t>30203901</t>
  </si>
  <si>
    <t>Carob Kibble</t>
  </si>
  <si>
    <t>Roaster</t>
  </si>
  <si>
    <t>30203902</t>
  </si>
  <si>
    <t>Receiving</t>
  </si>
  <si>
    <t>30204001</t>
  </si>
  <si>
    <t>Cereal</t>
  </si>
  <si>
    <t>30204002</t>
  </si>
  <si>
    <t>Cereal Conveying</t>
  </si>
  <si>
    <t>30204003</t>
  </si>
  <si>
    <t>30101451</t>
  </si>
  <si>
    <t>Packaging</t>
  </si>
  <si>
    <t>30203601</t>
  </si>
  <si>
    <t>Deep Fat Frying</t>
  </si>
  <si>
    <t>Waste Disposal, Treatment, and Recovery</t>
  </si>
  <si>
    <t>On-site Incineration</t>
  </si>
  <si>
    <t>All Categories</t>
  </si>
  <si>
    <t>2601010000</t>
  </si>
  <si>
    <t>Product Filling: Filling Operations</t>
  </si>
  <si>
    <t>30101470</t>
  </si>
  <si>
    <t>Equipment Cleaning</t>
  </si>
  <si>
    <t>30101471</t>
  </si>
  <si>
    <t>Equipment Cleaning: Hand Wipe</t>
  </si>
  <si>
    <t>30101472</t>
  </si>
  <si>
    <t>Equipment Cleaning: Tanks, Vessels, etc.</t>
  </si>
  <si>
    <t>30101498</t>
  </si>
  <si>
    <t>30101499</t>
  </si>
  <si>
    <t>30101501</t>
  </si>
  <si>
    <t>Varnish Manufacturing</t>
  </si>
  <si>
    <t>Bodying Oil</t>
  </si>
  <si>
    <t>30101502</t>
  </si>
  <si>
    <t>Oleoresinous</t>
  </si>
  <si>
    <t>30101503</t>
  </si>
  <si>
    <t>Alkyd</t>
  </si>
  <si>
    <t>30101505</t>
  </si>
  <si>
    <t>Acrylic</t>
  </si>
  <si>
    <t>30101510</t>
  </si>
  <si>
    <t>Oil Storage</t>
  </si>
  <si>
    <t>30101515</t>
  </si>
  <si>
    <t>Kettle Loading</t>
  </si>
  <si>
    <t>30101520</t>
  </si>
  <si>
    <t>Varnish Cooking</t>
  </si>
  <si>
    <t>30101521</t>
  </si>
  <si>
    <t>Varnish Cooking: Open Kettle</t>
  </si>
  <si>
    <t>30101522</t>
  </si>
  <si>
    <t>Varnish Cooking: Closed Kettle</t>
  </si>
  <si>
    <t>30101530</t>
  </si>
  <si>
    <t>Varnish Thinning</t>
  </si>
  <si>
    <t>30101540</t>
  </si>
  <si>
    <t>Clarification</t>
  </si>
  <si>
    <t>30101541</t>
  </si>
  <si>
    <t>Clarification: Strainer</t>
  </si>
  <si>
    <t>30101542</t>
  </si>
  <si>
    <t>Clarification: Centrifuge</t>
  </si>
  <si>
    <t>30101543</t>
  </si>
  <si>
    <t>Clarification: Filter Press</t>
  </si>
  <si>
    <t>30101550</t>
  </si>
  <si>
    <t>End Product Transfer</t>
  </si>
  <si>
    <t>30101560</t>
  </si>
  <si>
    <t>End Product Storage</t>
  </si>
  <si>
    <t>30101599</t>
  </si>
  <si>
    <t>30101601</t>
  </si>
  <si>
    <t>Phosphoric Acid: Wet Process</t>
  </si>
  <si>
    <t>Reactor</t>
  </si>
  <si>
    <t>30101602</t>
  </si>
  <si>
    <t>Gypsum Pond</t>
  </si>
  <si>
    <t>30101603</t>
  </si>
  <si>
    <t>Condenser</t>
  </si>
  <si>
    <t>30101699</t>
  </si>
  <si>
    <t>30101702</t>
  </si>
  <si>
    <t>Phosphoric Acid: Thermal Process</t>
  </si>
  <si>
    <t>Absorber: General</t>
  </si>
  <si>
    <t>30101703</t>
  </si>
  <si>
    <t>Absorber with Packed Tower</t>
  </si>
  <si>
    <t>30101704</t>
  </si>
  <si>
    <t>Absorber with Venturi Scrubber</t>
  </si>
  <si>
    <t>30101705</t>
  </si>
  <si>
    <t>Absorber with Glass Mist Eliminator</t>
  </si>
  <si>
    <t>30101706</t>
  </si>
  <si>
    <t>Absorber with Wire Mist Eliminator</t>
  </si>
  <si>
    <t>30101707</t>
  </si>
  <si>
    <t>Absorber with High-pressure Mist Eliminator</t>
  </si>
  <si>
    <t>30101708</t>
  </si>
  <si>
    <t>Absorber with ESP</t>
  </si>
  <si>
    <t>30101799</t>
  </si>
  <si>
    <t>30101801</t>
  </si>
  <si>
    <t>Plastics Production</t>
  </si>
  <si>
    <t>Polyvinyl Chlorides and Copolymers ** (Use 6-46-3X0-XX)</t>
  </si>
  <si>
    <t>30101802</t>
  </si>
  <si>
    <t>Polypropylene and Copolymers</t>
  </si>
  <si>
    <t>30101803</t>
  </si>
  <si>
    <t>Ethylene-Propylene Copolymers</t>
  </si>
  <si>
    <t>30101805</t>
  </si>
  <si>
    <t>Phenolic Resins</t>
  </si>
  <si>
    <t>30101807</t>
  </si>
  <si>
    <t>General: Polyethylene (High Density)</t>
  </si>
  <si>
    <t>30101808</t>
  </si>
  <si>
    <t>Monomer and Solvent Storage</t>
  </si>
  <si>
    <t>30101809</t>
  </si>
  <si>
    <t>Extruder</t>
  </si>
  <si>
    <t>30101810</t>
  </si>
  <si>
    <t>Conveying</t>
  </si>
  <si>
    <t>30101811</t>
  </si>
  <si>
    <t>Storage</t>
  </si>
  <si>
    <t>30101812</t>
  </si>
  <si>
    <t>General: Polyethylene (Low Density)</t>
  </si>
  <si>
    <t>30101813</t>
  </si>
  <si>
    <t>Recovery and Purification System</t>
  </si>
  <si>
    <t>30101814</t>
  </si>
  <si>
    <t>30101815</t>
  </si>
  <si>
    <t>Pellet Silo</t>
  </si>
  <si>
    <t>30101816</t>
  </si>
  <si>
    <t>Transferring/Handling/Loading/Packing</t>
  </si>
  <si>
    <t>30101817</t>
  </si>
  <si>
    <t>30101818</t>
  </si>
  <si>
    <t>30101819</t>
  </si>
  <si>
    <t>Solvent Recovery</t>
  </si>
  <si>
    <t>30101820</t>
  </si>
  <si>
    <t>Polymer Drying</t>
  </si>
  <si>
    <t>30101821</t>
  </si>
  <si>
    <t>Extruding/Pelletizing/Conveying/Storage</t>
  </si>
  <si>
    <t>30101822</t>
  </si>
  <si>
    <t>Acrylic Resins</t>
  </si>
  <si>
    <t>30101827</t>
  </si>
  <si>
    <t>Polyamide Resins</t>
  </si>
  <si>
    <t>30101832</t>
  </si>
  <si>
    <t>Urea-Formaldehyde Resins</t>
  </si>
  <si>
    <t>30101837</t>
  </si>
  <si>
    <t>Polyester Resins</t>
  </si>
  <si>
    <t>30101838</t>
  </si>
  <si>
    <t>Reactor Kettle ** (Use 6-45-200-11 or 6-45-210-11)</t>
  </si>
  <si>
    <t>30101839</t>
  </si>
  <si>
    <t>Resin Thinning Tank ** (Use 6-45-200-21 or 6-45-210-21)</t>
  </si>
  <si>
    <t>30101840</t>
  </si>
  <si>
    <t>Resin Storage Tank ** (Use 6-45-200-23 or 6-45-210-23)</t>
  </si>
  <si>
    <t>30101842</t>
  </si>
  <si>
    <t>Melamine Resins</t>
  </si>
  <si>
    <t>30101847</t>
  </si>
  <si>
    <t>Epoxy Resins</t>
  </si>
  <si>
    <t>30101849</t>
  </si>
  <si>
    <t>Acrylonitrile-Butadiene-Styrene (ABS) Resin</t>
  </si>
  <si>
    <t>30101852</t>
  </si>
  <si>
    <t>Polyfluorocarbons</t>
  </si>
  <si>
    <t>30101860</t>
  </si>
  <si>
    <t>Recovery System (Polyethylene)</t>
  </si>
  <si>
    <t>30101861</t>
  </si>
  <si>
    <t>Purification System (Polyethylene)</t>
  </si>
  <si>
    <t>30101863</t>
  </si>
  <si>
    <t>30101864</t>
  </si>
  <si>
    <t>Pellet Silo/Storage</t>
  </si>
  <si>
    <t>30101865</t>
  </si>
  <si>
    <t>Transferring/Conveying</t>
  </si>
  <si>
    <t>30101866</t>
  </si>
  <si>
    <t>Packing/Shipping</t>
  </si>
  <si>
    <t>30101870</t>
  </si>
  <si>
    <t>Reactor (Polyether Resins)</t>
  </si>
  <si>
    <t>30101871</t>
  </si>
  <si>
    <t>Blowing Agent: Freon (Polyether Resins)</t>
  </si>
  <si>
    <t>30101872</t>
  </si>
  <si>
    <t>Miscellaneous (Polyether Resins)</t>
  </si>
  <si>
    <t>30101880</t>
  </si>
  <si>
    <t>Reactor (Polyurethane)</t>
  </si>
  <si>
    <t>30101881</t>
  </si>
  <si>
    <t>Blowing Agent: Freon (Polyurethane)</t>
  </si>
  <si>
    <t>30101882</t>
  </si>
  <si>
    <t>Blowing Agent: Methylene Chloride (Polyurethane)</t>
  </si>
  <si>
    <t>30101883</t>
  </si>
  <si>
    <t>Transferring/Conveying/Storage (Polyurethane)</t>
  </si>
  <si>
    <t>30101884</t>
  </si>
  <si>
    <t>Packing/Shipping (Polyurethane)</t>
  </si>
  <si>
    <t>30101885</t>
  </si>
  <si>
    <t>2294015002</t>
  </si>
  <si>
    <t>2296000000</t>
  </si>
  <si>
    <t>Unpaved Roads</t>
  </si>
  <si>
    <t>All Unpaved Roads</t>
  </si>
  <si>
    <t>2296005000</t>
  </si>
  <si>
    <t>Public Unpaved Roads</t>
  </si>
  <si>
    <t>2296010000</t>
  </si>
  <si>
    <t>Industrial Unpaved Roads</t>
  </si>
  <si>
    <t>2301000000</t>
  </si>
  <si>
    <t>Industrial Processes</t>
  </si>
  <si>
    <t>Chemical Manufacturing: SIC 28</t>
  </si>
  <si>
    <t>All Processes</t>
  </si>
  <si>
    <t>2301010000</t>
  </si>
  <si>
    <t>Industrial Inorganic Chemical Manufacturing</t>
  </si>
  <si>
    <t>2301010010</t>
  </si>
  <si>
    <t>Sulfur Recovery: Sour Gas</t>
  </si>
  <si>
    <t>Industrial Processes, Oil and Gas Production, Natural Gas Production, Other Not Classified</t>
  </si>
  <si>
    <t>31000301</t>
  </si>
  <si>
    <t>Agriculture - Crops</t>
  </si>
  <si>
    <t>2801000001</t>
  </si>
  <si>
    <t>Unpaved Road Traffic: Fugitive Emissions</t>
  </si>
  <si>
    <t>30300521</t>
  </si>
  <si>
    <t>Noranda Reactor</t>
  </si>
  <si>
    <t>Other Not Classified (Polyurethane)</t>
  </si>
  <si>
    <t>30101890</t>
  </si>
  <si>
    <t>Catalyst Preparation</t>
  </si>
  <si>
    <t>30101891</t>
  </si>
  <si>
    <t>Reactor Vents</t>
  </si>
  <si>
    <t>30101892</t>
  </si>
  <si>
    <t>Separation Processes</t>
  </si>
  <si>
    <t>30101893</t>
  </si>
  <si>
    <t>30101894</t>
  </si>
  <si>
    <t>Solvent Storage</t>
  </si>
  <si>
    <t>30101899</t>
  </si>
  <si>
    <t>Others Not Specified</t>
  </si>
  <si>
    <t>30101901</t>
  </si>
  <si>
    <t>Phthalic Anhydride</t>
  </si>
  <si>
    <t>o-Xylene Oxidation: Main Process Stream</t>
  </si>
  <si>
    <t>30101902</t>
  </si>
  <si>
    <t>o-Xylene Oxidation: Pre-Treatment</t>
  </si>
  <si>
    <t>30101904</t>
  </si>
  <si>
    <t>o-Xylene Oxidation: Distillation</t>
  </si>
  <si>
    <t>30101905</t>
  </si>
  <si>
    <t>Naphthalene Oxidation: Main Process Stream</t>
  </si>
  <si>
    <t>30101906</t>
  </si>
  <si>
    <t>Naphthalene Oxidation: Pre-Treatment</t>
  </si>
  <si>
    <t>30101907</t>
  </si>
  <si>
    <t>Naphthalene Oxidation: Distillation</t>
  </si>
  <si>
    <t>30101908</t>
  </si>
  <si>
    <t>30101909</t>
  </si>
  <si>
    <t>Flaking and Bagging</t>
  </si>
  <si>
    <t>30102001</t>
  </si>
  <si>
    <t>Printing Ink Manufacture</t>
  </si>
  <si>
    <t>Vehicle Cooking: General</t>
  </si>
  <si>
    <t>30102002</t>
  </si>
  <si>
    <t>Vehicle Cooking: Oils</t>
  </si>
  <si>
    <t>30102003</t>
  </si>
  <si>
    <t>Ferroalloy, Open Furnace</t>
  </si>
  <si>
    <t>50% FeSi: Electric Smelting Furnace</t>
  </si>
  <si>
    <t>30300602</t>
  </si>
  <si>
    <t>75% FeSi: Electric Smelting Furnace</t>
  </si>
  <si>
    <t>30300603</t>
  </si>
  <si>
    <t>90% FeSi: Electric Smelting Furnace</t>
  </si>
  <si>
    <t>30300604</t>
  </si>
  <si>
    <t>Silicon Metal: Electric Smelting Furnace</t>
  </si>
  <si>
    <t>30300605</t>
  </si>
  <si>
    <t>Silicomanaganese: Electric Smelting Furnace</t>
  </si>
  <si>
    <t>30300606</t>
  </si>
  <si>
    <t>80% Ferromanganese</t>
  </si>
  <si>
    <t>30300607</t>
  </si>
  <si>
    <t>80% Ferrochromium</t>
  </si>
  <si>
    <t>30300608</t>
  </si>
  <si>
    <t>30300609</t>
  </si>
  <si>
    <t>Raw Material Crushing</t>
  </si>
  <si>
    <t>30300610</t>
  </si>
  <si>
    <t>Ore Screening</t>
  </si>
  <si>
    <t>30300611</t>
  </si>
  <si>
    <t>30300613</t>
  </si>
  <si>
    <t>30300614</t>
  </si>
  <si>
    <t>Raw Material Transfer</t>
  </si>
  <si>
    <t>30300615</t>
  </si>
  <si>
    <t>Ferromanganese: Blast Furnace</t>
  </si>
  <si>
    <t>30300616</t>
  </si>
  <si>
    <t>Ferrosilicon: Blast Furnace</t>
  </si>
  <si>
    <t>30300617</t>
  </si>
  <si>
    <t>Cast House</t>
  </si>
  <si>
    <t>30300618</t>
  </si>
  <si>
    <t>Mix House/Weighing</t>
  </si>
  <si>
    <t>30300619</t>
  </si>
  <si>
    <t>Raw Material Charging</t>
  </si>
  <si>
    <t>30300620</t>
  </si>
  <si>
    <t>Tapping</t>
  </si>
  <si>
    <t>30300621</t>
  </si>
  <si>
    <t>Casting</t>
  </si>
  <si>
    <t>30300622</t>
  </si>
  <si>
    <t>Cooling</t>
  </si>
  <si>
    <t>30300623</t>
  </si>
  <si>
    <t>Product Crushing</t>
  </si>
  <si>
    <t>30300624</t>
  </si>
  <si>
    <t>Product Storage</t>
  </si>
  <si>
    <t>30300625</t>
  </si>
  <si>
    <t>Product Loading</t>
  </si>
  <si>
    <t>30300651</t>
  </si>
  <si>
    <t>Sealed Furnace: Ferromanganese: Electric Arc Furnace</t>
  </si>
  <si>
    <t>30300652</t>
  </si>
  <si>
    <t>Sealed Furnace: Ferrochromium: Electric Arc Furnace</t>
  </si>
  <si>
    <t>30300653</t>
  </si>
  <si>
    <t>Sealed Furnace: Ferrochromium Silica: Electric Arc Furnace</t>
  </si>
  <si>
    <t>30300654</t>
  </si>
  <si>
    <t>Sealed Furnace: EAF - Other Alloys: Specify in Comment</t>
  </si>
  <si>
    <t>30300699</t>
  </si>
  <si>
    <t>30300701</t>
  </si>
  <si>
    <t>Ferroalloy, Semi-covered Furnace</t>
  </si>
  <si>
    <t>Ferromanganese: Electric Arc Furnace</t>
  </si>
  <si>
    <t>SCC6 - added ferroalloy</t>
  </si>
  <si>
    <t>30300702</t>
  </si>
  <si>
    <t>Electric Arc Furnace: Other Alloys/Specify</t>
  </si>
  <si>
    <t>30300703</t>
  </si>
  <si>
    <t>Ferrochromium: Electric Arc Furnace</t>
  </si>
  <si>
    <t>30300704</t>
  </si>
  <si>
    <t>Ferrochromium Silicon: Electric Arc Furnace</t>
  </si>
  <si>
    <t>30300801</t>
  </si>
  <si>
    <t>Iron Production (See 3-03-015 for Integrated Iron &amp; Steel MACT)</t>
  </si>
  <si>
    <t>Ore Charging</t>
  </si>
  <si>
    <t>30300802</t>
  </si>
  <si>
    <t>Agglomerate Charging</t>
  </si>
  <si>
    <t>30300804</t>
  </si>
  <si>
    <t>Loader: Hi-Silt</t>
  </si>
  <si>
    <t>30300805</t>
  </si>
  <si>
    <t>Loader: Low-Silt</t>
  </si>
  <si>
    <t>30300808</t>
  </si>
  <si>
    <t>Slag Crushing and Sizing</t>
  </si>
  <si>
    <t>30300809</t>
  </si>
  <si>
    <t>Slag Removal and Dumping</t>
  </si>
  <si>
    <t>30300811</t>
  </si>
  <si>
    <t>Raw Material Stockpiles, Coke Breeze, Limestone, Ore Fines</t>
  </si>
  <si>
    <t>30300812</t>
  </si>
  <si>
    <t>Raw Material Transfer/Handling</t>
  </si>
  <si>
    <t>30300813</t>
  </si>
  <si>
    <t>Windbox</t>
  </si>
  <si>
    <t>30300814</t>
  </si>
  <si>
    <t>Discharge End</t>
  </si>
  <si>
    <t>30300815</t>
  </si>
  <si>
    <t>Sinter Breaker</t>
  </si>
  <si>
    <t>30300816</t>
  </si>
  <si>
    <t>Hot Screening</t>
  </si>
  <si>
    <t>30300817</t>
  </si>
  <si>
    <t>30300818</t>
  </si>
  <si>
    <t>Cold Screening</t>
  </si>
  <si>
    <t>30300819</t>
  </si>
  <si>
    <t>Sinter Process (Combined Code includes 15,16,17,18)</t>
  </si>
  <si>
    <t>30300820</t>
  </si>
  <si>
    <t>Sinter Conveyor: Transfer Station</t>
  </si>
  <si>
    <t>30300821</t>
  </si>
  <si>
    <t>Unload Ore, Pellets, Limestone, into Blast Furnace</t>
  </si>
  <si>
    <t>30300822</t>
  </si>
  <si>
    <t>Empty-cell process with steam heating, other waterborne preservative</t>
  </si>
  <si>
    <t>30700560</t>
  </si>
  <si>
    <t>Empty-cell process with artif cond &amp; stm heating, creosote</t>
  </si>
  <si>
    <t>30700561</t>
  </si>
  <si>
    <t>Empty-cell process with artif cond &amp; stm heating, pentachlorophenol</t>
  </si>
  <si>
    <t>30700562</t>
  </si>
  <si>
    <t>Empty-cell process with artif cond &amp; stm heating, other oilborne prese</t>
  </si>
  <si>
    <t>30700563</t>
  </si>
  <si>
    <t>30300829</t>
  </si>
  <si>
    <t>Blast Furnace: Taphole and Trough</t>
  </si>
  <si>
    <t>30300831</t>
  </si>
  <si>
    <t>Unpaved Roads: Light Duty Vehicles</t>
  </si>
  <si>
    <t>spelled out LDV</t>
  </si>
  <si>
    <t>30300832</t>
  </si>
  <si>
    <t>Unpaved Roads: Medium Duty Vehicles</t>
  </si>
  <si>
    <t>spelled out MDV</t>
  </si>
  <si>
    <t>30300833</t>
  </si>
  <si>
    <t>Unpaved Roads: Heavy Duty Vehicles</t>
  </si>
  <si>
    <t>spelled out HDV</t>
  </si>
  <si>
    <t>30300834</t>
  </si>
  <si>
    <t>Paved Roads: All Vehicle Types</t>
  </si>
  <si>
    <t>30300841</t>
  </si>
  <si>
    <t>Flue Dust Unloading</t>
  </si>
  <si>
    <t>30300842</t>
  </si>
  <si>
    <t>Blended Ore Unloading</t>
  </si>
  <si>
    <t>30300899</t>
  </si>
  <si>
    <t>See Comment **</t>
  </si>
  <si>
    <t>30300901</t>
  </si>
  <si>
    <t>Steel Manufacturing (See 3-03-015 for Integrated Iron &amp; Steel MACT)</t>
  </si>
  <si>
    <t>Open Hearth Furnace: Stack</t>
  </si>
  <si>
    <t>30300904</t>
  </si>
  <si>
    <t>Filtration (Use 6-49-300-12 or 6-49-310-12 for Spandex)</t>
  </si>
  <si>
    <t>30102423</t>
  </si>
  <si>
    <t>Fiber Extrusion (Use 6-49-300-21 of 6-49-310-21 for Spandex)</t>
  </si>
  <si>
    <t>30102424</t>
  </si>
  <si>
    <t>Washing/Drying/Finishing (Use 6-49-300-30 or 6-49-310-30 for Spandex)</t>
  </si>
  <si>
    <t>30102425</t>
  </si>
  <si>
    <t>Fiber Storage (Use 6-49-300-45 or 6-49-310-45 for Spandex)</t>
  </si>
  <si>
    <t>30102426</t>
  </si>
  <si>
    <t>Equipment Cleanup (Use 6-49-300-50 or 6-49-310-50 for Spandex)</t>
  </si>
  <si>
    <t>Dairy cattle - flush dairy</t>
  </si>
  <si>
    <t>2805019200</t>
  </si>
  <si>
    <t>2805019300</t>
  </si>
  <si>
    <t>2805020000</t>
  </si>
  <si>
    <t>Cattle and Calves Waste Emissions</t>
  </si>
  <si>
    <t>Total (see also 28-05-001, -002, -003)</t>
  </si>
  <si>
    <t>SCC8 - added xref</t>
  </si>
  <si>
    <t>2805020001</t>
  </si>
  <si>
    <t>Milk Cows</t>
  </si>
  <si>
    <t>2805020002</t>
  </si>
  <si>
    <t>Beef Cows</t>
  </si>
  <si>
    <t>2805020003</t>
  </si>
  <si>
    <t>Heifers and Heifer Calves</t>
  </si>
  <si>
    <t>2805020004</t>
  </si>
  <si>
    <t>Steers, Steer Calves, Bulls, and Bull Calves</t>
  </si>
  <si>
    <t>2805021100</t>
  </si>
  <si>
    <t>Dairy cattle - scrape dairy</t>
  </si>
  <si>
    <t>2805021200</t>
  </si>
  <si>
    <t>2805021300</t>
  </si>
  <si>
    <t>2805022100</t>
  </si>
  <si>
    <t>Dairy cattle - deep pit dairy</t>
  </si>
  <si>
    <t>2805022200</t>
  </si>
  <si>
    <t>2805022300</t>
  </si>
  <si>
    <t>2805023100</t>
  </si>
  <si>
    <t>Dairy cattle - drylot/pasture dairy</t>
  </si>
  <si>
    <t>2805023200</t>
  </si>
  <si>
    <t>2805023300</t>
  </si>
  <si>
    <t>Swine production composite</t>
  </si>
  <si>
    <t>Not Elsewhere Classified (see also 28-05-039, -047, -053)</t>
  </si>
  <si>
    <t>Poultry Waste Emissions</t>
  </si>
  <si>
    <t>Not Elsewhere Classified (see also 28-05-007, -008, -009)</t>
  </si>
  <si>
    <t>SCC8 - from Total to NEC, perERG</t>
  </si>
  <si>
    <t>2805030001</t>
  </si>
  <si>
    <t>Pullet Chicks and Pullets less than 13 weeks old</t>
  </si>
  <si>
    <t>2805030002</t>
  </si>
  <si>
    <t>Pullets 13 weeks old and older but less than 20 weeks old</t>
  </si>
  <si>
    <t>2805030003</t>
  </si>
  <si>
    <t>Layers</t>
  </si>
  <si>
    <t>2805030004</t>
  </si>
  <si>
    <t>Broilers</t>
  </si>
  <si>
    <t>2805030007</t>
  </si>
  <si>
    <t>Ducks</t>
  </si>
  <si>
    <t>2805030008</t>
  </si>
  <si>
    <t>Geese</t>
  </si>
  <si>
    <t>2805030009</t>
  </si>
  <si>
    <t>Turkeys</t>
  </si>
  <si>
    <t>2805035000</t>
  </si>
  <si>
    <t>Horses and Ponies Waste Emissions</t>
  </si>
  <si>
    <t>SCC8 - from Total to NEC</t>
  </si>
  <si>
    <t>2805039100</t>
  </si>
  <si>
    <t>Swine production - operations with lagoons (unspecified animal age)</t>
  </si>
  <si>
    <t>2805039200</t>
  </si>
  <si>
    <t>2805039300</t>
  </si>
  <si>
    <t>2805040000</t>
  </si>
  <si>
    <t>Sheep and Lambs Waste Emissions</t>
  </si>
  <si>
    <t>2805045000</t>
  </si>
  <si>
    <t>Industrial Processes, Oil and Gas Production, Crude Oil Production, Well Casing Vents</t>
  </si>
  <si>
    <t>31000129</t>
  </si>
  <si>
    <t>Industrial Processes, Oil and Gas Production, Crude Oil Production, Gas/Liquid Separation</t>
  </si>
  <si>
    <t>31000130</t>
  </si>
  <si>
    <t>Industrial Processes, Oil and Gas Production, Crude Oil Production, Fugitives: Compressor Seals</t>
  </si>
  <si>
    <t>31000132</t>
  </si>
  <si>
    <t>Industrial Processes, Oil and Gas Production, Crude Oil Production, Atmospheric Wash Tank (2nd Stage of Gas-Oil Separation): Flashing Loss</t>
  </si>
  <si>
    <t>31000199</t>
  </si>
  <si>
    <t>Industrial Processes, Oil and Gas Production, Crude Oil Production, Processing Operations: Not Classified</t>
  </si>
  <si>
    <t>31000201</t>
  </si>
  <si>
    <t>Industrial Processes, Oil and Gas Production, Natural Gas Production, Gas Sweetening: Amine Process</t>
  </si>
  <si>
    <t>31000202</t>
  </si>
  <si>
    <t>Industrial Processes, Oil and Gas Production, Natural Gas Production, Gas Stripping Operations</t>
  </si>
  <si>
    <t>31000203</t>
  </si>
  <si>
    <t>Industrial Processes, Oil and Gas Production, Natural Gas Production, Compressors</t>
  </si>
  <si>
    <t>31000205</t>
  </si>
  <si>
    <t>Industrial Processes, Oil and Gas Production, Natural Gas Production, Flares</t>
  </si>
  <si>
    <t>31000207</t>
  </si>
  <si>
    <t>Industrial Processes, Oil and Gas Production, Natural Gas Production, Valves: Fugitive Emissions</t>
  </si>
  <si>
    <t>31000209</t>
  </si>
  <si>
    <t>Industrial Processes, Oil and Gas Production, Natural Gas Production, Incinerators Burning Waste Gas or Augmented Waste Gas</t>
  </si>
  <si>
    <t>31000215</t>
  </si>
  <si>
    <t>Industrial Processes, Oil and Gas Production, Natural Gas Production, Flares Combusting Gases &gt;1000 BTU/scf</t>
  </si>
  <si>
    <t>31000216</t>
  </si>
  <si>
    <t>Industrial Processes, Oil and Gas Production, Natural Gas Production, Flares Combusting Gases &lt;1000 BTU/scf</t>
  </si>
  <si>
    <t>31000220</t>
  </si>
  <si>
    <t>Industrial Processes, Oil and Gas Production, Natural Gas Production, All Equipt Leak Fugitives (Valves, Flanges, Connections, Seals, Drains</t>
  </si>
  <si>
    <t>31000225</t>
  </si>
  <si>
    <t>Industrial Processes, Oil and Gas Production, Natural Gas Production, Compressor Seals</t>
  </si>
  <si>
    <t>31000226</t>
  </si>
  <si>
    <t>Industrial Processes, Oil and Gas Production, Natural Gas Production, Flanges and Connections</t>
  </si>
  <si>
    <t>31000227</t>
  </si>
  <si>
    <t>Industrial Processes, Oil and Gas Production, Natural Gas Production, Glycol Dehydrator Reboiler Still Stack</t>
  </si>
  <si>
    <t>31000228</t>
  </si>
  <si>
    <t>Industrial Processes, Oil and Gas Production, Natural Gas Production, Glycol Dehydrator Reboiler Burner</t>
  </si>
  <si>
    <t>2840000040</t>
  </si>
  <si>
    <t>Soldering Operations</t>
  </si>
  <si>
    <t>2840000050</t>
  </si>
  <si>
    <t>Grinding Operations</t>
  </si>
  <si>
    <t>2840010000</t>
  </si>
  <si>
    <t>Auto Top and Body Repair</t>
  </si>
  <si>
    <t>2840010010</t>
  </si>
  <si>
    <t>2840010020</t>
  </si>
  <si>
    <t>2840010030</t>
  </si>
  <si>
    <t>2840010040</t>
  </si>
  <si>
    <t>2840010050</t>
  </si>
  <si>
    <t>2840020000</t>
  </si>
  <si>
    <t>Automotive Exhaust Repair Shops</t>
  </si>
  <si>
    <t>2840020010</t>
  </si>
  <si>
    <t>2840020020</t>
  </si>
  <si>
    <t>2840020030</t>
  </si>
  <si>
    <t>2840020040</t>
  </si>
  <si>
    <t>2840020050</t>
  </si>
  <si>
    <t>2840030000</t>
  </si>
  <si>
    <t>Tire Retreading and Repair Shops</t>
  </si>
  <si>
    <t>2840030010</t>
  </si>
  <si>
    <t>Buffing Operations</t>
  </si>
  <si>
    <t>2841000000</t>
  </si>
  <si>
    <t>Miscellaneous Repair Shops</t>
  </si>
  <si>
    <t>2841000010</t>
  </si>
  <si>
    <t>2841000020</t>
  </si>
  <si>
    <t>2841000030</t>
  </si>
  <si>
    <t>2841000040</t>
  </si>
  <si>
    <t>2841000050</t>
  </si>
  <si>
    <t>2841010000</t>
  </si>
  <si>
    <t>Welding Repair Shops</t>
  </si>
  <si>
    <t>2841010010</t>
  </si>
  <si>
    <t>2841010020</t>
  </si>
  <si>
    <t>2841010030</t>
  </si>
  <si>
    <t>2841010040</t>
  </si>
  <si>
    <t>2841010050</t>
  </si>
  <si>
    <t>2850000000</t>
  </si>
  <si>
    <t>Health Services</t>
  </si>
  <si>
    <t>Hospitals</t>
  </si>
  <si>
    <t>Total: All Operations</t>
  </si>
  <si>
    <t>2850000010</t>
  </si>
  <si>
    <t>Sterilization Operations</t>
  </si>
  <si>
    <t>2850000030</t>
  </si>
  <si>
    <t>Pathological Incineration</t>
  </si>
  <si>
    <t>2861000000</t>
  </si>
  <si>
    <t>Distillation and Recovery Vent</t>
  </si>
  <si>
    <t>30103105</t>
  </si>
  <si>
    <t>Product Transfer Vent</t>
  </si>
  <si>
    <t>30103106</t>
  </si>
  <si>
    <t>Gas/Liquid Separator</t>
  </si>
  <si>
    <t>30103107</t>
  </si>
  <si>
    <t>High Pressure Absorber</t>
  </si>
  <si>
    <t>30103108</t>
  </si>
  <si>
    <t>Solid/Liquid Separator</t>
  </si>
  <si>
    <t>30103109</t>
  </si>
  <si>
    <t>Residue Still</t>
  </si>
  <si>
    <t>30103110</t>
  </si>
  <si>
    <t>C-TPA Purification</t>
  </si>
  <si>
    <t>30103180</t>
  </si>
  <si>
    <t>30103199</t>
  </si>
  <si>
    <t>30103201</t>
  </si>
  <si>
    <t>Elemental Sulfur Production</t>
  </si>
  <si>
    <t>Mod. Claus: 2 Stage w/o Control (92-95% Removal)</t>
  </si>
  <si>
    <t>30103202</t>
  </si>
  <si>
    <t>Mod. Claus: 3 Stage w/o Control (95-96% Removal)</t>
  </si>
  <si>
    <t>30103203</t>
  </si>
  <si>
    <t>Mod. Claus: 4 Stage w/o Control (96-97% Removal)</t>
  </si>
  <si>
    <t>30103204</t>
  </si>
  <si>
    <t>Sulfur Removal Process (99.9% Removal)</t>
  </si>
  <si>
    <t>30103205</t>
  </si>
  <si>
    <t>Sulfur Storage</t>
  </si>
  <si>
    <t>30102910</t>
  </si>
  <si>
    <t>Crushing and Screening</t>
  </si>
  <si>
    <t>30102920</t>
  </si>
  <si>
    <t>Indurating Furnace: Oil Fired** (see 3-03-023-51 thru -88)</t>
  </si>
  <si>
    <t>30302314</t>
  </si>
  <si>
    <t>Indurating Furnace: Coal Fired** (see 3-03-023-51 thru -88)</t>
  </si>
  <si>
    <t>30302315</t>
  </si>
  <si>
    <t>30302316</t>
  </si>
  <si>
    <t>Pellet Transfer to Storage</t>
  </si>
  <si>
    <t>30302317</t>
  </si>
  <si>
    <t>Magnetic Separation</t>
  </si>
  <si>
    <t>30302318</t>
  </si>
  <si>
    <t>Non-magnetic Separation</t>
  </si>
  <si>
    <t>30302319</t>
  </si>
  <si>
    <t>Kiln** (see 3-03-023-51 thru -88)</t>
  </si>
  <si>
    <t>30302320</t>
  </si>
  <si>
    <t>Conveyors, Transfer, and Loading** (see 3-03-023-51 thru -88)</t>
  </si>
  <si>
    <t>30302321</t>
  </si>
  <si>
    <t>Haul Road: Rock</t>
  </si>
  <si>
    <t>30302322</t>
  </si>
  <si>
    <t>Haul Road: Taconite</t>
  </si>
  <si>
    <t>30302325</t>
  </si>
  <si>
    <t>Primary Crusher Return Conveyor Transfer</t>
  </si>
  <si>
    <t>30302327</t>
  </si>
  <si>
    <t>Secondary Crushing Line (includes Feed &amp; Discharge Pts)</t>
  </si>
  <si>
    <t>30302328</t>
  </si>
  <si>
    <t>Secondary Crusher Return Conveyor Transfer</t>
  </si>
  <si>
    <t>30302330</t>
  </si>
  <si>
    <t>Tertiary Crushing Line (includes Feed &amp; Discharge Pts)</t>
  </si>
  <si>
    <t>30302331</t>
  </si>
  <si>
    <t>Tertiary Crushing Line Discharge Conveyor</t>
  </si>
  <si>
    <t>30302334</t>
  </si>
  <si>
    <t>Grinder Feed</t>
  </si>
  <si>
    <t>30302336</t>
  </si>
  <si>
    <t>Classification</t>
  </si>
  <si>
    <t>30302338</t>
  </si>
  <si>
    <t>Secondary Grinding</t>
  </si>
  <si>
    <t>30302340</t>
  </si>
  <si>
    <t>Tailings Basin</t>
  </si>
  <si>
    <t>30302341</t>
  </si>
  <si>
    <t>Conveyor Transfer to Concentrator</t>
  </si>
  <si>
    <t>30302344</t>
  </si>
  <si>
    <t>Concentrate Storage</t>
  </si>
  <si>
    <t>30302345</t>
  </si>
  <si>
    <t>Bentonite Transfer to Blending</t>
  </si>
  <si>
    <t>30302347</t>
  </si>
  <si>
    <t>Green Pellet Screening</t>
  </si>
  <si>
    <t>30302348</t>
  </si>
  <si>
    <t>Hearth Layer Feed to Furnace</t>
  </si>
  <si>
    <t>30302349</t>
  </si>
  <si>
    <t>Grate/Kiln Furnace Feed</t>
  </si>
  <si>
    <t>30302350</t>
  </si>
  <si>
    <t>Grate/Kiln Furnace Discharge</t>
  </si>
  <si>
    <t>30302351</t>
  </si>
  <si>
    <t>Induration: Grate/Kiln, Gas-fired, Acid Pellets</t>
  </si>
  <si>
    <t>30302352</t>
  </si>
  <si>
    <t>Induration: Grate/Kiln, Gas-fired, Flux Pellets</t>
  </si>
  <si>
    <t>30302353</t>
  </si>
  <si>
    <t>Induration: Grate/Kiln, Gas &amp; Oil-fired, Acid Pellets</t>
  </si>
  <si>
    <t>30302354</t>
  </si>
  <si>
    <t>Induration: Grate/Kiln, Gas &amp; Oil-fired, Flux Pellets</t>
  </si>
  <si>
    <t>30302355</t>
  </si>
  <si>
    <t>Induration: Grate/Kiln, Coke-fired, Acid Pellets</t>
  </si>
  <si>
    <t>30302356</t>
  </si>
  <si>
    <t>Induration: Grate/Kiln, Coke-fired, Flux Pellets</t>
  </si>
  <si>
    <t>30302357</t>
  </si>
  <si>
    <t>Induration: Grate/Kiln, Coke &amp; Coal-fired, Acid Pellets</t>
  </si>
  <si>
    <t>30302358</t>
  </si>
  <si>
    <t>Induration: Grate/Kiln, Coke &amp; Coal-fired, Flux Pellets</t>
  </si>
  <si>
    <t>30302359</t>
  </si>
  <si>
    <t>Induration: Grate/Kiln, Coal-fired, Acid Pellets</t>
  </si>
  <si>
    <t>30302360</t>
  </si>
  <si>
    <t>Induration: Grate/Kiln, Coal-fired, Flux Pellets</t>
  </si>
  <si>
    <t>30302361</t>
  </si>
  <si>
    <t>Induration: Grate/Kiln, Coal &amp; Oil-fired, Acid Pellets</t>
  </si>
  <si>
    <t>30302362</t>
  </si>
  <si>
    <t>Induration: Grate/Kiln, Coal &amp; Oil-fired, Flux Pellets</t>
  </si>
  <si>
    <t>30302369</t>
  </si>
  <si>
    <t>Vertical Shaft Furnace Feed</t>
  </si>
  <si>
    <t>30302370</t>
  </si>
  <si>
    <t>Vertical Shaft Furnace Discharge</t>
  </si>
  <si>
    <t>30302371</t>
  </si>
  <si>
    <t>Induration: Vertical Shaft, Gas-fired, Acid Pellets, Top Gas Stack</t>
  </si>
  <si>
    <t>30302372</t>
  </si>
  <si>
    <t>Induration: Vertical Shaft, Gas-fired, Flux Pellets, Top Gas Stack</t>
  </si>
  <si>
    <t>30302373</t>
  </si>
  <si>
    <t>Induration: Vertical Shaft, Gas-fired, Acid Pellets, Bottom Gas Stack</t>
  </si>
  <si>
    <t>30302374</t>
  </si>
  <si>
    <t>30104010</t>
  </si>
  <si>
    <t>Fluidized Bed Prilling (Agricultural Grade)</t>
  </si>
  <si>
    <t>30104011</t>
  </si>
  <si>
    <t>Fluidized Bed Prilling (Feed Grade)</t>
  </si>
  <si>
    <t>30104012</t>
  </si>
  <si>
    <t>Rotary Drum Cooler</t>
  </si>
  <si>
    <t>30104013</t>
  </si>
  <si>
    <t>30104014</t>
  </si>
  <si>
    <t>Pan Granulation</t>
  </si>
  <si>
    <t>30104020</t>
  </si>
  <si>
    <t>Solution Synthesis</t>
  </si>
  <si>
    <t>30104101</t>
  </si>
  <si>
    <t>Nitrocellulose</t>
  </si>
  <si>
    <t>Nitration Reactor</t>
  </si>
  <si>
    <t>30104102</t>
  </si>
  <si>
    <t>Sulfuric Acid Concentrators</t>
  </si>
  <si>
    <t>30104103</t>
  </si>
  <si>
    <t>Boiling Tubs</t>
  </si>
  <si>
    <t>30104104</t>
  </si>
  <si>
    <t>Nitric Acid Concentrators</t>
  </si>
  <si>
    <t>30104105</t>
  </si>
  <si>
    <t>30104106</t>
  </si>
  <si>
    <t>Batch Process: Purification Beaters</t>
  </si>
  <si>
    <t>30104107</t>
  </si>
  <si>
    <t>Batch Process: Purification Poacher</t>
  </si>
  <si>
    <t>30104108</t>
  </si>
  <si>
    <t>Batch Process: Purification Blender</t>
  </si>
  <si>
    <t>30104109</t>
  </si>
  <si>
    <t>Batch Process: Purification Wringer</t>
  </si>
  <si>
    <t>30104110</t>
  </si>
  <si>
    <t>Raw Cellulose Purification</t>
  </si>
  <si>
    <t>30104120</t>
  </si>
  <si>
    <t>Batch Process: Spent Acid Recovery</t>
  </si>
  <si>
    <t>30104121</t>
  </si>
  <si>
    <t>30104122</t>
  </si>
  <si>
    <t>30104123</t>
  </si>
  <si>
    <t>30104124</t>
  </si>
  <si>
    <t>30104130</t>
  </si>
  <si>
    <t>Batch Process: Nitric Acid Concentration</t>
  </si>
  <si>
    <t>30104131</t>
  </si>
  <si>
    <t>30104132</t>
  </si>
  <si>
    <t>30104133</t>
  </si>
  <si>
    <t>30104134</t>
  </si>
  <si>
    <t>30104135</t>
  </si>
  <si>
    <t>30104150</t>
  </si>
  <si>
    <t>Continuous Process: Nitration Reactors</t>
  </si>
  <si>
    <t>30104151</t>
  </si>
  <si>
    <t>30104152</t>
  </si>
  <si>
    <t>Continuous Process: Purification Boiling Tubs</t>
  </si>
  <si>
    <t>Barren Land/Bare Exposed Rock (Anderson Land Use Code 74)</t>
  </si>
  <si>
    <t>2701475000</t>
  </si>
  <si>
    <t>Barren Land/Strip Mines, Quarries, and Gravel Pits (Anderson LUC 75)</t>
  </si>
  <si>
    <t>2701476000</t>
  </si>
  <si>
    <t>Barren Land/Transitional Areas (Anderson Land Use Code 76)</t>
  </si>
  <si>
    <t>2701477000</t>
  </si>
  <si>
    <t>Barren Land/Mixed Barren Land (Anderson Land Use Code 77)</t>
  </si>
  <si>
    <t>2701480000</t>
  </si>
  <si>
    <t>Tundra</t>
  </si>
  <si>
    <t>SCC8 - was "Soil/Forest"</t>
  </si>
  <si>
    <t>2701481000</t>
  </si>
  <si>
    <t>Tundra/Shrub and Brush Tundra (Anderson Land Use Code 81)</t>
  </si>
  <si>
    <t>2701482000</t>
  </si>
  <si>
    <t>Tundra/Herbaceous Tundra (Anderson Land Use Code 82)</t>
  </si>
  <si>
    <t>2701483000</t>
  </si>
  <si>
    <t>Tundra/Bare Ground (Anderson Land Use Code 83)</t>
  </si>
  <si>
    <t>2701484000</t>
  </si>
  <si>
    <t>Tundra/Wet Tundra (Anderson Land Use Code 84)</t>
  </si>
  <si>
    <t>2701485000</t>
  </si>
  <si>
    <t>Tundra/Mixed Tundra (Anderson Land Use Code 85)</t>
  </si>
  <si>
    <t>2701490000</t>
  </si>
  <si>
    <t>Perennial Snow and Ice</t>
  </si>
  <si>
    <t>2701491000</t>
  </si>
  <si>
    <t>Perennial Snow and Ice/Perennial Snowfields (Anderson LUC 91)</t>
  </si>
  <si>
    <t>2701492000</t>
  </si>
  <si>
    <t>Perennial Snow and Ice/Glaciers (Anderson Land Use Code 92)</t>
  </si>
  <si>
    <t>2710020030</t>
  </si>
  <si>
    <t>Horses and Ponies Composite</t>
  </si>
  <si>
    <t>obsoleted</t>
  </si>
  <si>
    <t>2730001000</t>
  </si>
  <si>
    <t>Adhesives and Sealants</t>
  </si>
  <si>
    <t>2461800000</t>
  </si>
  <si>
    <t>Pesticide Application: All Processes</t>
  </si>
  <si>
    <t>2461800001</t>
  </si>
  <si>
    <t>Surface Application</t>
  </si>
  <si>
    <t>2461800002</t>
  </si>
  <si>
    <t>Soil Incorporation</t>
  </si>
  <si>
    <t>2461800999</t>
  </si>
  <si>
    <t>Oil Production, Fugitives: Compressor Seals</t>
  </si>
  <si>
    <t>Oil Production, Atmospheric Wash Tank: Flashing Loss</t>
  </si>
  <si>
    <t>Oil Production, Processing Operations: Not Classified</t>
  </si>
  <si>
    <t>Natural Gas Production, Gas Sweetening: Amine Process</t>
  </si>
  <si>
    <t>Natural Gas Production, Gas Stripping Operations</t>
  </si>
  <si>
    <t>Natural Gas Production, Incinerators Burning Waste Gas or Augmented Waste Gas</t>
  </si>
  <si>
    <t>Natural Gas Production, Flares Combusting Gases &gt;1000 BTU/scf</t>
  </si>
  <si>
    <t>Natural Gas Production, Flares Combusting Gases &lt;1000 BTU/scf</t>
  </si>
  <si>
    <t>Natural Gas Production, All Equipt Leak Fugitives</t>
  </si>
  <si>
    <t>Natural Gas Production, Compressor Seals</t>
  </si>
  <si>
    <t>Natural Gas Production, Flanges and Connections</t>
  </si>
  <si>
    <t>Natural Gas Production, Gathering Lines</t>
  </si>
  <si>
    <t>Natural Gas Production, Hydrocarbon Skimmer</t>
  </si>
  <si>
    <t>Natural Gas Production, Other Not Classified</t>
  </si>
  <si>
    <t>Natural Gas Processing Facilities, Gas Sweeting: Amine Process</t>
  </si>
  <si>
    <t>Natural Gas Processing Facilities, Process Valves</t>
  </si>
  <si>
    <t>Natural Gas Processing Facilities, Relief Valves</t>
  </si>
  <si>
    <t>Natural Gas Processing Facilities, Compressor Seals</t>
  </si>
  <si>
    <t>Natural Gas Processing Facilities, Pump Seals</t>
  </si>
  <si>
    <t>Readme notes for this spreadsheet</t>
  </si>
  <si>
    <t>Unpermitted Fugitives</t>
  </si>
  <si>
    <t>Permitted Fugitives</t>
  </si>
  <si>
    <t>Truck Loading of Condensate</t>
  </si>
  <si>
    <t>Rotary Tillers &lt; 6 HP (Commercial)</t>
  </si>
  <si>
    <t>2260004020</t>
  </si>
  <si>
    <t>Chain Saws &lt; 6 HP (Residential)</t>
  </si>
  <si>
    <t>SCC8 - was "&lt; 4 HP"</t>
  </si>
  <si>
    <t>2260004021</t>
  </si>
  <si>
    <t>Chain Saws &lt; 6 HP (Commercial)</t>
  </si>
  <si>
    <t>2260004025</t>
  </si>
  <si>
    <t>Trimmers/Edgers/Brush Cutters (Residential)</t>
  </si>
  <si>
    <t>2260004026</t>
  </si>
  <si>
    <t>Trimmers/Edgers/Brush Cutters (Commercial)</t>
  </si>
  <si>
    <t>2260004030</t>
  </si>
  <si>
    <t>Leafblowers/Vacuums (Residential)</t>
  </si>
  <si>
    <t>2260004031</t>
  </si>
  <si>
    <t>Leafblowers/Vacuums (Commercial)</t>
  </si>
  <si>
    <t>2260004035</t>
  </si>
  <si>
    <t>Snowblowers (Residential)</t>
  </si>
  <si>
    <t>2260004036</t>
  </si>
  <si>
    <t>Furnace</t>
  </si>
  <si>
    <t>30111299</t>
  </si>
  <si>
    <t>30111301</t>
  </si>
  <si>
    <t>Boric Acid</t>
  </si>
  <si>
    <t>30111401</t>
  </si>
  <si>
    <t>Potassium Chloride</t>
  </si>
  <si>
    <t>30111501</t>
  </si>
  <si>
    <t>Aluminum Sulfate Manufacturing</t>
  </si>
  <si>
    <t>Bauxite Unloading</t>
  </si>
  <si>
    <t>30111502</t>
  </si>
  <si>
    <t>Hammer Mill</t>
  </si>
  <si>
    <t>30111503</t>
  </si>
  <si>
    <t>Bauxite Storage</t>
  </si>
  <si>
    <t>30111504</t>
  </si>
  <si>
    <t>Elevator</t>
  </si>
  <si>
    <t>30111505</t>
  </si>
  <si>
    <t>Conveyor</t>
  </si>
  <si>
    <t>30111506</t>
  </si>
  <si>
    <t>Cooker</t>
  </si>
  <si>
    <t>30111507</t>
  </si>
  <si>
    <t>Alums Storage</t>
  </si>
  <si>
    <t>30111508</t>
  </si>
  <si>
    <t>H2SO4 Process Tank</t>
  </si>
  <si>
    <t>30111509</t>
  </si>
  <si>
    <t>Alums Loading</t>
  </si>
  <si>
    <t>30112001</t>
  </si>
  <si>
    <t>Formaldahyde, Acrolein, Acetaldehyde, Butyraldehyde</t>
  </si>
  <si>
    <t>Formaldehyde: Silver Catalyst</t>
  </si>
  <si>
    <t>30112002</t>
  </si>
  <si>
    <t>Formaldehyde: Mixed Oxide Catalyst</t>
  </si>
  <si>
    <t>30112005</t>
  </si>
  <si>
    <t>Formaldehyde: Absorber Vent</t>
  </si>
  <si>
    <t>30112006</t>
  </si>
  <si>
    <t>Formaldehyde: Fractionator Vent</t>
  </si>
  <si>
    <t>30112007</t>
  </si>
  <si>
    <t>Formaldehyde: Fugitive Emissions</t>
  </si>
  <si>
    <t>30112011</t>
  </si>
  <si>
    <t>Acetaldehyde from Ethylene</t>
  </si>
  <si>
    <t>30112012</t>
  </si>
  <si>
    <t>Acetaldehyde from Ethanol</t>
  </si>
  <si>
    <t>30112013</t>
  </si>
  <si>
    <t>Acetaldehyde: Off-air Absorber Vent</t>
  </si>
  <si>
    <t>30112014</t>
  </si>
  <si>
    <t>Acetaldehyde: Off-gas Absorber Vent</t>
  </si>
  <si>
    <t>30112017</t>
  </si>
  <si>
    <t>Acetaldehyde: Fugitive Emissions</t>
  </si>
  <si>
    <t>30112021</t>
  </si>
  <si>
    <t>Butyraldehyde: General</t>
  </si>
  <si>
    <t>30112031</t>
  </si>
  <si>
    <t>Acrolein: CO2 Stripping Tower</t>
  </si>
  <si>
    <t>30112032</t>
  </si>
  <si>
    <t>Acrolein: Aqueous Acrolein Receiver</t>
  </si>
  <si>
    <t>30112033</t>
  </si>
  <si>
    <t>Acrolein: Distillation System</t>
  </si>
  <si>
    <t>30112034</t>
  </si>
  <si>
    <t>Acrolein: Refrigeration Unit</t>
  </si>
  <si>
    <t>30112037</t>
  </si>
  <si>
    <t>Acrolein: Fugitive Emissions</t>
  </si>
  <si>
    <t>30112099</t>
  </si>
  <si>
    <t>Acrolein: Other Not Classified</t>
  </si>
  <si>
    <t>30112199</t>
  </si>
  <si>
    <t>Organic Dyes/Pigments</t>
  </si>
  <si>
    <t>30112401</t>
  </si>
  <si>
    <t>30112402</t>
  </si>
  <si>
    <t>Butadiene Dryer</t>
  </si>
  <si>
    <t>30112403</t>
  </si>
  <si>
    <t>Chlorination Reactor</t>
  </si>
  <si>
    <t>30112404</t>
  </si>
  <si>
    <t>Dichlorobutene Still</t>
  </si>
  <si>
    <t>30112405</t>
  </si>
  <si>
    <t>Isomerization and 3,4-DCB Recovery Vent</t>
  </si>
  <si>
    <t>30112406</t>
  </si>
  <si>
    <t>Chloroprene Stripper</t>
  </si>
  <si>
    <t>30112407</t>
  </si>
  <si>
    <t>Brine Stripper</t>
  </si>
  <si>
    <t>30112480</t>
  </si>
  <si>
    <t>30112501</t>
  </si>
  <si>
    <t>Chlorine Derivatives</t>
  </si>
  <si>
    <t>Charge with Copper: Electric Arc Furnace</t>
  </si>
  <si>
    <t>30400221</t>
  </si>
  <si>
    <t>Charge with Brass and Bronze: Electric Arc Furnace</t>
  </si>
  <si>
    <t>30400223</t>
  </si>
  <si>
    <t>Charge with Copper: Electric Induction</t>
  </si>
  <si>
    <t>30400224</t>
  </si>
  <si>
    <t>Charge with Brass and Bronze: Electric Induction</t>
  </si>
  <si>
    <t>30400230</t>
  </si>
  <si>
    <t>Scrap Metal Pretreatment</t>
  </si>
  <si>
    <t>30400231</t>
  </si>
  <si>
    <t>Scrap Dryer</t>
  </si>
  <si>
    <t>30400232</t>
  </si>
  <si>
    <t>Wire Incinerator</t>
  </si>
  <si>
    <t>30400233</t>
  </si>
  <si>
    <t>30400234</t>
  </si>
  <si>
    <t>Cupola Furnace</t>
  </si>
  <si>
    <t>30400235</t>
  </si>
  <si>
    <t>Reverberatory Furnace</t>
  </si>
  <si>
    <t>30400236</t>
  </si>
  <si>
    <t>Rotary Furnace</t>
  </si>
  <si>
    <t>30400237</t>
  </si>
  <si>
    <t>Crucible Furnace</t>
  </si>
  <si>
    <t>30400238</t>
  </si>
  <si>
    <t>30400239</t>
  </si>
  <si>
    <t>Casting Operations</t>
  </si>
  <si>
    <t>30400240</t>
  </si>
  <si>
    <t>Charge with Copper: Holding Furnace</t>
  </si>
  <si>
    <t>30400241</t>
  </si>
  <si>
    <t>30400242</t>
  </si>
  <si>
    <t>Charge with Other Alloy (7%): Reverberatory Furnace</t>
  </si>
  <si>
    <t>30400243</t>
  </si>
  <si>
    <t>Charge with High Lead Alloy (58%): Reverberatory Furnace</t>
  </si>
  <si>
    <t>30400244</t>
  </si>
  <si>
    <t>Charge with Red/Yellow Brass: Reverberatory Furnace</t>
  </si>
  <si>
    <t>30400250</t>
  </si>
  <si>
    <t>Charge with Copper: Converter</t>
  </si>
  <si>
    <t>30400251</t>
  </si>
  <si>
    <t>Charge with Brass and Bronze: Converter</t>
  </si>
  <si>
    <t>30400299</t>
  </si>
  <si>
    <t>30400301</t>
  </si>
  <si>
    <t>Grey Iron Foundries</t>
  </si>
  <si>
    <t>Cupola</t>
  </si>
  <si>
    <t>30400302</t>
  </si>
  <si>
    <t>30400303</t>
  </si>
  <si>
    <t>30400304</t>
  </si>
  <si>
    <t>Electric Arc Furnace</t>
  </si>
  <si>
    <t>30400305</t>
  </si>
  <si>
    <t>Annealing Operation</t>
  </si>
  <si>
    <t>30400310</t>
  </si>
  <si>
    <t>Inoculation</t>
  </si>
  <si>
    <t>30400314</t>
  </si>
  <si>
    <t>Scrap Metal Preheating</t>
  </si>
  <si>
    <t>30400358</t>
  </si>
  <si>
    <t>Sand Screens</t>
  </si>
  <si>
    <t>30400360</t>
  </si>
  <si>
    <t>Castings Finishing</t>
  </si>
  <si>
    <t>30400370</t>
  </si>
  <si>
    <t>Shell Core Machine</t>
  </si>
  <si>
    <t>30400371</t>
  </si>
  <si>
    <t>Core Machines/Other</t>
  </si>
  <si>
    <t>30400398</t>
  </si>
  <si>
    <t>30400399</t>
  </si>
  <si>
    <t>30400401</t>
  </si>
  <si>
    <t>Lead</t>
  </si>
  <si>
    <t>Pot Furnace</t>
  </si>
  <si>
    <t>30400402</t>
  </si>
  <si>
    <t>30400403</t>
  </si>
  <si>
    <t>Blast Furnace (Cupola)</t>
  </si>
  <si>
    <t>30400404</t>
  </si>
  <si>
    <t>Rotary Sweating Furnace</t>
  </si>
  <si>
    <t>30400405</t>
  </si>
  <si>
    <t>Reverberatory Sweating Furnace</t>
  </si>
  <si>
    <t>30400406</t>
  </si>
  <si>
    <t>Pot Furnace Heater: Distillate Oil</t>
  </si>
  <si>
    <t>30400321</t>
  </si>
  <si>
    <t>Magnesium Treatment</t>
  </si>
  <si>
    <t>30400322</t>
  </si>
  <si>
    <t>Refining</t>
  </si>
  <si>
    <t>30400325</t>
  </si>
  <si>
    <t>Castings Cooling</t>
  </si>
  <si>
    <t>30400330</t>
  </si>
  <si>
    <t>Miscellaneous Casting-Fabricating **</t>
  </si>
  <si>
    <t>30400331</t>
  </si>
  <si>
    <t>Casting Shakeout</t>
  </si>
  <si>
    <t>30400332</t>
  </si>
  <si>
    <t>Casting Knock Out</t>
  </si>
  <si>
    <t>30400333</t>
  </si>
  <si>
    <t>Shakeout Machine</t>
  </si>
  <si>
    <t>30400340</t>
  </si>
  <si>
    <t>Grinding/Cleaning</t>
  </si>
  <si>
    <t>30400341</t>
  </si>
  <si>
    <t>Casting Cleaning/Tumblers</t>
  </si>
  <si>
    <t>30400342</t>
  </si>
  <si>
    <t>Casting Cleaning/Chippers</t>
  </si>
  <si>
    <t>30400350</t>
  </si>
  <si>
    <t>Sand Grinding/Handling</t>
  </si>
  <si>
    <t>30400351</t>
  </si>
  <si>
    <t>Core Ovens</t>
  </si>
  <si>
    <t>30400352</t>
  </si>
  <si>
    <t>30400353</t>
  </si>
  <si>
    <t>30400354</t>
  </si>
  <si>
    <t>30400355</t>
  </si>
  <si>
    <t>Sand Dryer</t>
  </si>
  <si>
    <t>30400356</t>
  </si>
  <si>
    <t>Sand Silo</t>
  </si>
  <si>
    <t>30400357</t>
  </si>
  <si>
    <t>Conveyors/Elevators</t>
  </si>
  <si>
    <t>Chloromethanes via MH &amp; MCC Processes: Chloroform Condenser</t>
  </si>
  <si>
    <t>30112599</t>
  </si>
  <si>
    <t>30112699</t>
  </si>
  <si>
    <t>Brominated Organics</t>
  </si>
  <si>
    <t>Bromine Organics</t>
  </si>
  <si>
    <t>30112701</t>
  </si>
  <si>
    <t>Fluorocarbons/Chlorofluorocarbons</t>
  </si>
  <si>
    <t>30112702</t>
  </si>
  <si>
    <t>Distillation Column</t>
  </si>
  <si>
    <t>30112703</t>
  </si>
  <si>
    <t>HCl Recovery Column</t>
  </si>
  <si>
    <t>30112720</t>
  </si>
  <si>
    <t>LPG Equipment except Rail and Marine</t>
  </si>
  <si>
    <t>2267001000</t>
  </si>
  <si>
    <t>2267001010</t>
  </si>
  <si>
    <t>2267001020</t>
  </si>
  <si>
    <t>2267001030</t>
  </si>
  <si>
    <t>2267001040</t>
  </si>
  <si>
    <t>2267001050</t>
  </si>
  <si>
    <t>2267001060</t>
  </si>
  <si>
    <t>2267002000</t>
  </si>
  <si>
    <t>2267002003</t>
  </si>
  <si>
    <t>2267002006</t>
  </si>
  <si>
    <t>2267002009</t>
  </si>
  <si>
    <t>2267002015</t>
  </si>
  <si>
    <t>2267002018</t>
  </si>
  <si>
    <t>2267002021</t>
  </si>
  <si>
    <t>2267002024</t>
  </si>
  <si>
    <t>2267002027</t>
  </si>
  <si>
    <t>2267002030</t>
  </si>
  <si>
    <t>2267002033</t>
  </si>
  <si>
    <t>2267002036</t>
  </si>
  <si>
    <t>2267002039</t>
  </si>
  <si>
    <t>2267002042</t>
  </si>
  <si>
    <t>2267002045</t>
  </si>
  <si>
    <t>2267002048</t>
  </si>
  <si>
    <t>2267002051</t>
  </si>
  <si>
    <t>2267002054</t>
  </si>
  <si>
    <t>2267002057</t>
  </si>
  <si>
    <t>2267002060</t>
  </si>
  <si>
    <t>2267002063</t>
  </si>
  <si>
    <t>2267002066</t>
  </si>
  <si>
    <t>2267002069</t>
  </si>
  <si>
    <t>2267002072</t>
  </si>
  <si>
    <t>2267002075</t>
  </si>
  <si>
    <t>2267002078</t>
  </si>
  <si>
    <t>2267002081</t>
  </si>
  <si>
    <t>2267003000</t>
  </si>
  <si>
    <t>2267003010</t>
  </si>
  <si>
    <t>2267003020</t>
  </si>
  <si>
    <t>2267003030</t>
  </si>
  <si>
    <t>2267003040</t>
  </si>
  <si>
    <t>2267003050</t>
  </si>
  <si>
    <t>2267003060</t>
  </si>
  <si>
    <t>2267003070</t>
  </si>
  <si>
    <t>2267004000</t>
  </si>
  <si>
    <t>2267004010</t>
  </si>
  <si>
    <t>2267004011</t>
  </si>
  <si>
    <t>2267004015</t>
  </si>
  <si>
    <t>2267004016</t>
  </si>
  <si>
    <t>2267004020</t>
  </si>
  <si>
    <t>2267004021</t>
  </si>
  <si>
    <t>2267004025</t>
  </si>
  <si>
    <t>2267004026</t>
  </si>
  <si>
    <t>2267004030</t>
  </si>
  <si>
    <t>2267004031</t>
  </si>
  <si>
    <t>2267004035</t>
  </si>
  <si>
    <t>2267004036</t>
  </si>
  <si>
    <t>2267004040</t>
  </si>
  <si>
    <t>2267004041</t>
  </si>
  <si>
    <t>2267004045</t>
  </si>
  <si>
    <t>2267004046</t>
  </si>
  <si>
    <t>2267004050</t>
  </si>
  <si>
    <t>2267004051</t>
  </si>
  <si>
    <t>2267004055</t>
  </si>
  <si>
    <t>2267004056</t>
  </si>
  <si>
    <t>2267004060</t>
  </si>
  <si>
    <t>2267004061</t>
  </si>
  <si>
    <t>2267004065</t>
  </si>
  <si>
    <t>2267004066</t>
  </si>
  <si>
    <t>2267004071</t>
  </si>
  <si>
    <t>2267004075</t>
  </si>
  <si>
    <t>2267004076</t>
  </si>
  <si>
    <t>2267005000</t>
  </si>
  <si>
    <t>2267005010</t>
  </si>
  <si>
    <t>2267005015</t>
  </si>
  <si>
    <t>2267005020</t>
  </si>
  <si>
    <t>2267005025</t>
  </si>
  <si>
    <t>2267005030</t>
  </si>
  <si>
    <t>2267005035</t>
  </si>
  <si>
    <t>2267005040</t>
  </si>
  <si>
    <t>2267005045</t>
  </si>
  <si>
    <t>2267005050</t>
  </si>
  <si>
    <t>2267005055</t>
  </si>
  <si>
    <t>2267005060</t>
  </si>
  <si>
    <t>2267006000</t>
  </si>
  <si>
    <t>2267006005</t>
  </si>
  <si>
    <t>2267006010</t>
  </si>
  <si>
    <t>2267006015</t>
  </si>
  <si>
    <t>2267006020</t>
  </si>
  <si>
    <t>2267006025</t>
  </si>
  <si>
    <t>2267006030</t>
  </si>
  <si>
    <t>2267007000</t>
  </si>
  <si>
    <t>2267007005</t>
  </si>
  <si>
    <t>2267007010</t>
  </si>
  <si>
    <t>2267007015</t>
  </si>
  <si>
    <t>2267008000</t>
  </si>
  <si>
    <t>2267008005</t>
  </si>
  <si>
    <t>2267009000</t>
  </si>
  <si>
    <t>2267009010</t>
  </si>
  <si>
    <t>2267010000</t>
  </si>
  <si>
    <t>2267010010</t>
  </si>
  <si>
    <t>2268000000</t>
  </si>
  <si>
    <t>CNG</t>
  </si>
  <si>
    <t>CNG Equipment except Rail and Marine</t>
  </si>
  <si>
    <t>2268001000</t>
  </si>
  <si>
    <t>2268001010</t>
  </si>
  <si>
    <t>2268001020</t>
  </si>
  <si>
    <t>2268001030</t>
  </si>
  <si>
    <t>2268001040</t>
  </si>
  <si>
    <t>2268001050</t>
  </si>
  <si>
    <t>2268001060</t>
  </si>
  <si>
    <t>2268002000</t>
  </si>
  <si>
    <t>2268002003</t>
  </si>
  <si>
    <t>2268002006</t>
  </si>
  <si>
    <t>2268002009</t>
  </si>
  <si>
    <t>2268002015</t>
  </si>
  <si>
    <t>2268002018</t>
  </si>
  <si>
    <t>2268002021</t>
  </si>
  <si>
    <t>2268002024</t>
  </si>
  <si>
    <t>2268002027</t>
  </si>
  <si>
    <t>2268002030</t>
  </si>
  <si>
    <t>2268002033</t>
  </si>
  <si>
    <t>2268002036</t>
  </si>
  <si>
    <t>2268002039</t>
  </si>
  <si>
    <t>2268002042</t>
  </si>
  <si>
    <t>2268002045</t>
  </si>
  <si>
    <t>2268002048</t>
  </si>
  <si>
    <t>2268002051</t>
  </si>
  <si>
    <t>2268002054</t>
  </si>
  <si>
    <t>2268002057</t>
  </si>
  <si>
    <t>2268002060</t>
  </si>
  <si>
    <t>2268002063</t>
  </si>
  <si>
    <t>2268002066</t>
  </si>
  <si>
    <t>2268002069</t>
  </si>
  <si>
    <t>2268002072</t>
  </si>
  <si>
    <t>2268002075</t>
  </si>
  <si>
    <t>2268002078</t>
  </si>
  <si>
    <t>2268002081</t>
  </si>
  <si>
    <t>2268003000</t>
  </si>
  <si>
    <t>2268003010</t>
  </si>
  <si>
    <t>2268003020</t>
  </si>
  <si>
    <t>2268003030</t>
  </si>
  <si>
    <t>2268003040</t>
  </si>
  <si>
    <t>2268003050</t>
  </si>
  <si>
    <t>2268003060</t>
  </si>
  <si>
    <t>2268003070</t>
  </si>
  <si>
    <t>2268004000</t>
  </si>
  <si>
    <t>2268004010</t>
  </si>
  <si>
    <t>2268004011</t>
  </si>
  <si>
    <t>2268004015</t>
  </si>
  <si>
    <t>2525010010</t>
  </si>
  <si>
    <t>2525010020</t>
  </si>
  <si>
    <t>2525010030</t>
  </si>
  <si>
    <t>2525010040</t>
  </si>
  <si>
    <t>Benzene Recovery/Recycle</t>
  </si>
  <si>
    <t>30116905</t>
  </si>
  <si>
    <t>2268004016</t>
  </si>
  <si>
    <t>2268004020</t>
  </si>
  <si>
    <t>2268004021</t>
  </si>
  <si>
    <t>2268004025</t>
  </si>
  <si>
    <t>2268004026</t>
  </si>
  <si>
    <t>2268004030</t>
  </si>
  <si>
    <t>2268004031</t>
  </si>
  <si>
    <t>2268004035</t>
  </si>
  <si>
    <t>2268004036</t>
  </si>
  <si>
    <t>2268004040</t>
  </si>
  <si>
    <t>2268004041</t>
  </si>
  <si>
    <t>2268004045</t>
  </si>
  <si>
    <t>2268004046</t>
  </si>
  <si>
    <t>2268004050</t>
  </si>
  <si>
    <t>2268004051</t>
  </si>
  <si>
    <t>2268004055</t>
  </si>
  <si>
    <t>2268004056</t>
  </si>
  <si>
    <t>2268004060</t>
  </si>
  <si>
    <t>2268004061</t>
  </si>
  <si>
    <t>2268004065</t>
  </si>
  <si>
    <t>2268004066</t>
  </si>
  <si>
    <t>2268004071</t>
  </si>
  <si>
    <t>2268004075</t>
  </si>
  <si>
    <t>2268004076</t>
  </si>
  <si>
    <t>2268005000</t>
  </si>
  <si>
    <t>2268005010</t>
  </si>
  <si>
    <t>2268005015</t>
  </si>
  <si>
    <t>2268005020</t>
  </si>
  <si>
    <t>2268005025</t>
  </si>
  <si>
    <t>2268005030</t>
  </si>
  <si>
    <t>2268005035</t>
  </si>
  <si>
    <t>2268005040</t>
  </si>
  <si>
    <t>2268005045</t>
  </si>
  <si>
    <t>2268005050</t>
  </si>
  <si>
    <t>30117631</t>
  </si>
  <si>
    <t>Light-ends Stripper</t>
  </si>
  <si>
    <t>30117632</t>
  </si>
  <si>
    <t>30117633</t>
  </si>
  <si>
    <t>Glycerin Flasher Column</t>
  </si>
  <si>
    <t>30117634</t>
  </si>
  <si>
    <t>30117680</t>
  </si>
  <si>
    <t>30118101</t>
  </si>
  <si>
    <t>Toluene Diisocyanate</t>
  </si>
  <si>
    <t>30118102</t>
  </si>
  <si>
    <t>Sulfuric Acid Concentrator</t>
  </si>
  <si>
    <t>30118103</t>
  </si>
  <si>
    <t>30118104</t>
  </si>
  <si>
    <t>Catalyst Filtration</t>
  </si>
  <si>
    <t>30118105</t>
  </si>
  <si>
    <t>TDA Vacuum Distillation Vent</t>
  </si>
  <si>
    <t>30118106</t>
  </si>
  <si>
    <t>Dichlorobenzene Solvent Recovery</t>
  </si>
  <si>
    <t>30118107</t>
  </si>
  <si>
    <t>TDI Flash Distillation</t>
  </si>
  <si>
    <t>30118108</t>
  </si>
  <si>
    <t>TDI Purification</t>
  </si>
  <si>
    <t>30118109</t>
  </si>
  <si>
    <t>Residue Vacuum Distillation Unit</t>
  </si>
  <si>
    <t>30118110</t>
  </si>
  <si>
    <t>Kettle-Sweat Furnace: Clean Metallic Scrap</t>
  </si>
  <si>
    <t>30400818</t>
  </si>
  <si>
    <t>Reverberatory Sweat Furnace: Clean Metallic Scrap</t>
  </si>
  <si>
    <t>30400824</t>
  </si>
  <si>
    <t>Kettle-Sweat Furnace: General Metallic Scrap</t>
  </si>
  <si>
    <t>30400828</t>
  </si>
  <si>
    <t>Reverberatory Sweat Furnace: General Metallic Scrap</t>
  </si>
  <si>
    <t>30400834</t>
  </si>
  <si>
    <t>Kettle-Sweat Furnace: Residual Metallic Scrap</t>
  </si>
  <si>
    <t>30400838</t>
  </si>
  <si>
    <t>Reverberatory Sweat Furnace: Residual Metallic Scrap</t>
  </si>
  <si>
    <t>30400840</t>
  </si>
  <si>
    <t>30400841</t>
  </si>
  <si>
    <t>Scrap Melting: Crucible</t>
  </si>
  <si>
    <t>30400842</t>
  </si>
  <si>
    <t>Scrap Melting: Reverberatory Furnace</t>
  </si>
  <si>
    <t>30400843</t>
  </si>
  <si>
    <t>Scrap Melting: Electric Induction Furnace</t>
  </si>
  <si>
    <t>30400851</t>
  </si>
  <si>
    <t>Retort and Muffle Distillation: Pouring</t>
  </si>
  <si>
    <t>30400852</t>
  </si>
  <si>
    <t>Retort and Muffle Distillation: Casting</t>
  </si>
  <si>
    <t>30400853</t>
  </si>
  <si>
    <t>Graphite Rod Distillation</t>
  </si>
  <si>
    <t>30400854</t>
  </si>
  <si>
    <t>Retort Distillation/Oxidation</t>
  </si>
  <si>
    <t>30400855</t>
  </si>
  <si>
    <t>Muffle Distillation/Oxidation</t>
  </si>
  <si>
    <t>30400861</t>
  </si>
  <si>
    <t>Reverberatory Sweating</t>
  </si>
  <si>
    <t>30400862</t>
  </si>
  <si>
    <t>Rotary Sweating</t>
  </si>
  <si>
    <t>30400863</t>
  </si>
  <si>
    <t>Muffle Sweating</t>
  </si>
  <si>
    <t>30400864</t>
  </si>
  <si>
    <t>Kettle (Pot) Sweating</t>
  </si>
  <si>
    <t>30400865</t>
  </si>
  <si>
    <t>Electric Resistance Sweating</t>
  </si>
  <si>
    <t>30400866</t>
  </si>
  <si>
    <t>Sodium Carbonate Leaching</t>
  </si>
  <si>
    <t>30400867</t>
  </si>
  <si>
    <t>Kettle (Pot) Melting Furnace</t>
  </si>
  <si>
    <t>30400868</t>
  </si>
  <si>
    <t>Crucible Melting Furnace</t>
  </si>
  <si>
    <t>30400869</t>
  </si>
  <si>
    <t>Reverberatory Melting Furnace</t>
  </si>
  <si>
    <t>30400870</t>
  </si>
  <si>
    <t>Electric Induction Melting Furnace</t>
  </si>
  <si>
    <t>30400871</t>
  </si>
  <si>
    <t>Alloying Retort Distillation</t>
  </si>
  <si>
    <t>30400872</t>
  </si>
  <si>
    <t>Retort and Muffle Distillation</t>
  </si>
  <si>
    <t>30400873</t>
  </si>
  <si>
    <t>30400874</t>
  </si>
  <si>
    <t>30400875</t>
  </si>
  <si>
    <t>30400876</t>
  </si>
  <si>
    <t>30400877</t>
  </si>
  <si>
    <t>Retort Reduction</t>
  </si>
  <si>
    <t>30400899</t>
  </si>
  <si>
    <t>30400901</t>
  </si>
  <si>
    <t>Malleable Iron</t>
  </si>
  <si>
    <t>Annealing</t>
  </si>
  <si>
    <t>30400999</t>
  </si>
  <si>
    <t>30401001</t>
  </si>
  <si>
    <t>Nickel</t>
  </si>
  <si>
    <t>Flux Furnace</t>
  </si>
  <si>
    <t>30401002</t>
  </si>
  <si>
    <t>Mixing/Blending/Grinding/Screening</t>
  </si>
  <si>
    <t>30401004</t>
  </si>
  <si>
    <t>Heat Treat Furnace</t>
  </si>
  <si>
    <t>30401005</t>
  </si>
  <si>
    <t>Induction Furnace (Inlet Air)</t>
  </si>
  <si>
    <t>30401006</t>
  </si>
  <si>
    <t>Induction Furnace (Under Vacuum)</t>
  </si>
  <si>
    <t>30401007</t>
  </si>
  <si>
    <t>Electric Arc Furnace with Carbon Electrode</t>
  </si>
  <si>
    <t>30401008</t>
  </si>
  <si>
    <t>30401010</t>
  </si>
  <si>
    <t>Finishing: Pickling/Neutralizing</t>
  </si>
  <si>
    <t>30401011</t>
  </si>
  <si>
    <t>Finishing: Grinding</t>
  </si>
  <si>
    <t>30401015</t>
  </si>
  <si>
    <t>30401016</t>
  </si>
  <si>
    <t>Converters</t>
  </si>
  <si>
    <t>30401017</t>
  </si>
  <si>
    <t>30401018</t>
  </si>
  <si>
    <t>30401019</t>
  </si>
  <si>
    <t>Sinter Machine</t>
  </si>
  <si>
    <t>30401061</t>
  </si>
  <si>
    <t>CHP Cleavage Vent</t>
  </si>
  <si>
    <t>30120280</t>
  </si>
  <si>
    <t>30120501</t>
  </si>
  <si>
    <t>Propylene Oxide</t>
  </si>
  <si>
    <t>30120502</t>
  </si>
  <si>
    <t>Chlorohydronation Process: General</t>
  </si>
  <si>
    <t>30120503</t>
  </si>
  <si>
    <t>Vent Gas Scrubber Vent</t>
  </si>
  <si>
    <t>30120504</t>
  </si>
  <si>
    <t>Saponification Column Vent</t>
  </si>
  <si>
    <t>30120505</t>
  </si>
  <si>
    <t>PO Stripping Column Vent</t>
  </si>
  <si>
    <t>30120506</t>
  </si>
  <si>
    <t>Light-ends Stripping Column Vent</t>
  </si>
  <si>
    <t>30120507</t>
  </si>
  <si>
    <t>PO Final Distillation Column Vent</t>
  </si>
  <si>
    <t>30120508</t>
  </si>
  <si>
    <t>DCP Distillation Column Vent</t>
  </si>
  <si>
    <t>30120509</t>
  </si>
  <si>
    <t>DCIPE Distillation Column Vent</t>
  </si>
  <si>
    <t>30120520</t>
  </si>
  <si>
    <t>Isobutane Hydroperoxide Process: General</t>
  </si>
  <si>
    <t>30120521</t>
  </si>
  <si>
    <t>Oxidation Reactor Scrubber Vent</t>
  </si>
  <si>
    <t>30120522</t>
  </si>
  <si>
    <t>TBA Stripping Column Vent</t>
  </si>
  <si>
    <t>30120523</t>
  </si>
  <si>
    <t>Catalyst Mix Tank Vent</t>
  </si>
  <si>
    <t>30120524</t>
  </si>
  <si>
    <t>30120525</t>
  </si>
  <si>
    <t>Crude TBA Recovery Column Vent</t>
  </si>
  <si>
    <t>30120526</t>
  </si>
  <si>
    <t>TBA Wash-Decant System Vent</t>
  </si>
  <si>
    <t>30120527</t>
  </si>
  <si>
    <t>Wastewater Stripping Column Vent</t>
  </si>
  <si>
    <t>30120528</t>
  </si>
  <si>
    <t>Solvent Scrubber Vent</t>
  </si>
  <si>
    <t>30120529</t>
  </si>
  <si>
    <t>Solvent Recovery Column Vent</t>
  </si>
  <si>
    <t>30120530</t>
  </si>
  <si>
    <t>Water Stripping Column Vent</t>
  </si>
  <si>
    <t>30120531</t>
  </si>
  <si>
    <t>Propylene Glycol and Dipropylene Glycol Combined Vent</t>
  </si>
  <si>
    <t>30120532</t>
  </si>
  <si>
    <t>Flue Gas Vent</t>
  </si>
  <si>
    <t>30120540</t>
  </si>
  <si>
    <t>Ethylbenzene Hydroperoxide Process: General</t>
  </si>
  <si>
    <t>30120541</t>
  </si>
  <si>
    <t>30120542</t>
  </si>
  <si>
    <t>Falling Film Evaporator Vent</t>
  </si>
  <si>
    <t>30120543</t>
  </si>
  <si>
    <t>30120544</t>
  </si>
  <si>
    <t>Separation Column Vent</t>
  </si>
  <si>
    <t>30120545</t>
  </si>
  <si>
    <t>30120546</t>
  </si>
  <si>
    <t>Propylene Recovery Column Vent</t>
  </si>
  <si>
    <t>30120547</t>
  </si>
  <si>
    <t>Product Wash-Decant System Vent</t>
  </si>
  <si>
    <t>30120548</t>
  </si>
  <si>
    <t>Mixed Hydrocarbon Wash-Decant System Vent</t>
  </si>
  <si>
    <t>30120549</t>
  </si>
  <si>
    <t>Ethyl Benzene Wash-Decant System Vent</t>
  </si>
  <si>
    <t>30120550</t>
  </si>
  <si>
    <t>Ethyl Benzene Stripping Column Vent</t>
  </si>
  <si>
    <t>30120551</t>
  </si>
  <si>
    <t>Light-hydrocarbon Stripping Column Vent</t>
  </si>
  <si>
    <t>30120552</t>
  </si>
  <si>
    <t>MBA-AP Stripping Column Vent</t>
  </si>
  <si>
    <t>30120553</t>
  </si>
  <si>
    <t>Dehydration Reactor System Vent</t>
  </si>
  <si>
    <t>30120554</t>
  </si>
  <si>
    <t>Light-impurities Stripping Column Vent</t>
  </si>
  <si>
    <t>30120555</t>
  </si>
  <si>
    <t>Styrene Finishing Column Vent</t>
  </si>
  <si>
    <t>30120580</t>
  </si>
  <si>
    <t>30120601</t>
  </si>
  <si>
    <t>Styrene</t>
  </si>
  <si>
    <t>30120602</t>
  </si>
  <si>
    <t>Benzene Recycle</t>
  </si>
  <si>
    <t>30120603</t>
  </si>
  <si>
    <t>Styrene Purification</t>
  </si>
  <si>
    <t>30120680</t>
  </si>
  <si>
    <t>30121001</t>
  </si>
  <si>
    <t>Caprolactum (Use 3-01-130 for Ammonium Sulfate By-product Production)</t>
  </si>
  <si>
    <t>30121002</t>
  </si>
  <si>
    <t>Cyclohexanone Purification Vent</t>
  </si>
  <si>
    <t>30121003</t>
  </si>
  <si>
    <t>Dehydrogenation Reactor Vent</t>
  </si>
  <si>
    <t>30121004</t>
  </si>
  <si>
    <t>Oleum Reactor</t>
  </si>
  <si>
    <t>30500106</t>
  </si>
  <si>
    <t>Shingles and Rolls: Spraying Only</t>
  </si>
  <si>
    <t>30500107</t>
  </si>
  <si>
    <t>Shingles and Rolls: Mineral Dryer</t>
  </si>
  <si>
    <t>30500108</t>
  </si>
  <si>
    <t>Shingles and Rolls: Coating</t>
  </si>
  <si>
    <t>30500110</t>
  </si>
  <si>
    <t>Blowing (Use 3-05-050-01 for MACT)</t>
  </si>
  <si>
    <t>30500111</t>
  </si>
  <si>
    <t>Dipping Only</t>
  </si>
  <si>
    <t>30500112</t>
  </si>
  <si>
    <t>Spraying Only</t>
  </si>
  <si>
    <t>30500113</t>
  </si>
  <si>
    <t>Dipping/Spraying</t>
  </si>
  <si>
    <t>30500114</t>
  </si>
  <si>
    <t>Asphaltic Felt: Coating</t>
  </si>
  <si>
    <t>30500115</t>
  </si>
  <si>
    <t>Storage Bins: Steam Drying Drums</t>
  </si>
  <si>
    <t>30500116</t>
  </si>
  <si>
    <t>Shingle Saturation: Dip Saturator, Drying-in Drum, Hot Looper &amp; Coater</t>
  </si>
  <si>
    <t>30500117</t>
  </si>
  <si>
    <t>Methanol: Purge Gas Vent</t>
  </si>
  <si>
    <t>30125003</t>
  </si>
  <si>
    <t>Methanol: Distillation Vent</t>
  </si>
  <si>
    <t>30125004</t>
  </si>
  <si>
    <t>Methanol: Fugitive Emissions</t>
  </si>
  <si>
    <t>30125005</t>
  </si>
  <si>
    <t>Ethanol via Ethylene</t>
  </si>
  <si>
    <t>30125010</t>
  </si>
  <si>
    <t>Ethanol by Fermentation</t>
  </si>
  <si>
    <t>30125015</t>
  </si>
  <si>
    <t>Urban Other Freeways and Expressways: Total</t>
  </si>
  <si>
    <t>2201001270</t>
  </si>
  <si>
    <t>Urban Other Principal Arterial: Total</t>
  </si>
  <si>
    <t>2201001290</t>
  </si>
  <si>
    <t>Urban Minor Arterial: Total</t>
  </si>
  <si>
    <t>2201001310</t>
  </si>
  <si>
    <t>Urban Collector: Total</t>
  </si>
  <si>
    <t>2201001330</t>
  </si>
  <si>
    <t>Urban Local: Total</t>
  </si>
  <si>
    <t>2201020000</t>
  </si>
  <si>
    <t>Fellers/Bunchers ** (see 22-70-007-015)</t>
  </si>
  <si>
    <t>2270008000</t>
  </si>
  <si>
    <t>2270008005</t>
  </si>
  <si>
    <t>SCC8 - added "Ground"</t>
  </si>
  <si>
    <t>2270008010</t>
  </si>
  <si>
    <t>2270009000</t>
  </si>
  <si>
    <t>2270009010</t>
  </si>
  <si>
    <t>2270010000</t>
  </si>
  <si>
    <t>2270010010</t>
  </si>
  <si>
    <t>2275000000</t>
  </si>
  <si>
    <t>Aircraft</t>
  </si>
  <si>
    <t>All Aircraft Types and Operations</t>
  </si>
  <si>
    <t>2275001000</t>
  </si>
  <si>
    <t>Military Aircraft</t>
  </si>
  <si>
    <t>2275020000</t>
  </si>
  <si>
    <t>Commercial Aircraft</t>
  </si>
  <si>
    <t>Total: All Types</t>
  </si>
  <si>
    <t>2275050000</t>
  </si>
  <si>
    <t>General Aviation</t>
  </si>
  <si>
    <t>2275060000</t>
  </si>
  <si>
    <t>Air Taxi</t>
  </si>
  <si>
    <t>2275070000</t>
  </si>
  <si>
    <t>Aircraft Auxiliary Power Units</t>
  </si>
  <si>
    <t>2275085000</t>
  </si>
  <si>
    <t>Unpaved Airstrips</t>
  </si>
  <si>
    <t>2275900000</t>
  </si>
  <si>
    <t>Refueling: All Fuels</t>
  </si>
  <si>
    <t>All Processes  ** (Use 25-01-080-xxx)</t>
  </si>
  <si>
    <t>xref to new scc</t>
  </si>
  <si>
    <t>2275900101</t>
  </si>
  <si>
    <t>Displacement Loss/Uncontrolled</t>
  </si>
  <si>
    <t>2275900102</t>
  </si>
  <si>
    <t>Displacement Loss/Controlled</t>
  </si>
  <si>
    <t>2275900103</t>
  </si>
  <si>
    <t>Spillage</t>
  </si>
  <si>
    <t>2201020290</t>
  </si>
  <si>
    <t>2201020310</t>
  </si>
  <si>
    <t>2201020330</t>
  </si>
  <si>
    <t>2201040000</t>
  </si>
  <si>
    <t>Light Duty Gasoline Trucks 3 &amp; 4 (M6) = LDGT2 (M5)</t>
  </si>
  <si>
    <t>2201040110</t>
  </si>
  <si>
    <t>2201040130</t>
  </si>
  <si>
    <t>2201040150</t>
  </si>
  <si>
    <t>2201040170</t>
  </si>
  <si>
    <t>2201040190</t>
  </si>
  <si>
    <t>2201040210</t>
  </si>
  <si>
    <t>2201040230</t>
  </si>
  <si>
    <t>2201040250</t>
  </si>
  <si>
    <t>2201040270</t>
  </si>
  <si>
    <t>2201040290</t>
  </si>
  <si>
    <t>2201040310</t>
  </si>
  <si>
    <t>2201040330</t>
  </si>
  <si>
    <t>2201070000</t>
  </si>
  <si>
    <t>Heavy Duty Gasoline Vehicles 2B thru 8B &amp; Buses (HDGV)</t>
  </si>
  <si>
    <t>2201070110</t>
  </si>
  <si>
    <t>2201070130</t>
  </si>
  <si>
    <t>SCC8 - Urban to Rural</t>
  </si>
  <si>
    <t>2201070150</t>
  </si>
  <si>
    <t>2201070170</t>
  </si>
  <si>
    <t>2201070190</t>
  </si>
  <si>
    <t>2201070210</t>
  </si>
  <si>
    <t>2201070230</t>
  </si>
  <si>
    <t>2201070250</t>
  </si>
  <si>
    <t>2201070270</t>
  </si>
  <si>
    <t>2201070290</t>
  </si>
  <si>
    <t>2201070310</t>
  </si>
  <si>
    <t>2201070330</t>
  </si>
  <si>
    <t>2201080000</t>
  </si>
  <si>
    <t>Motorcycles (MC)</t>
  </si>
  <si>
    <t>2201080110</t>
  </si>
  <si>
    <t>2201080130</t>
  </si>
  <si>
    <t>2201080150</t>
  </si>
  <si>
    <t>2201080170</t>
  </si>
  <si>
    <t>2201080190</t>
  </si>
  <si>
    <t>2201080210</t>
  </si>
  <si>
    <t>2201080230</t>
  </si>
  <si>
    <t>2201080250</t>
  </si>
  <si>
    <t>2201080270</t>
  </si>
  <si>
    <t>2201080290</t>
  </si>
  <si>
    <t>2201080310</t>
  </si>
  <si>
    <t>2201080330</t>
  </si>
  <si>
    <t>2230001000</t>
  </si>
  <si>
    <t>Highway Vehicles - Diesel</t>
  </si>
  <si>
    <t>Light Duty Diesel Vehicles (LDDV)</t>
  </si>
  <si>
    <t>2230001110</t>
  </si>
  <si>
    <t>2230001130</t>
  </si>
  <si>
    <t>2230001150</t>
  </si>
  <si>
    <t>2230001170</t>
  </si>
  <si>
    <t>2230001190</t>
  </si>
  <si>
    <t>2230001210</t>
  </si>
  <si>
    <t>2230001230</t>
  </si>
  <si>
    <t>2230001250</t>
  </si>
  <si>
    <t>2230001270</t>
  </si>
  <si>
    <t>2230001290</t>
  </si>
  <si>
    <t>2230001310</t>
  </si>
  <si>
    <t>2230001330</t>
  </si>
  <si>
    <t>2230060000</t>
  </si>
  <si>
    <t>Light Duty Diesel Trucks 1 thru 4 (M6) (LDDT)</t>
  </si>
  <si>
    <t>2230060110</t>
  </si>
  <si>
    <t>2230060130</t>
  </si>
  <si>
    <t>2230060150</t>
  </si>
  <si>
    <t>2230060170</t>
  </si>
  <si>
    <t>2230060190</t>
  </si>
  <si>
    <t>2230060210</t>
  </si>
  <si>
    <t>2230060230</t>
  </si>
  <si>
    <t>2230060250</t>
  </si>
  <si>
    <t>2230060270</t>
  </si>
  <si>
    <t>2230060290</t>
  </si>
  <si>
    <t>2230060310</t>
  </si>
  <si>
    <t>2230060330</t>
  </si>
  <si>
    <t>2230070000</t>
  </si>
  <si>
    <t>All HDDV including Buses (use subdivisions -071 thru -075 if possible)</t>
  </si>
  <si>
    <t>2230070110</t>
  </si>
  <si>
    <t>2230070130</t>
  </si>
  <si>
    <t>2230070150</t>
  </si>
  <si>
    <t>2230070170</t>
  </si>
  <si>
    <t>2230070190</t>
  </si>
  <si>
    <t>2230070210</t>
  </si>
  <si>
    <t>2230070230</t>
  </si>
  <si>
    <t>2230070250</t>
  </si>
  <si>
    <t>2230070270</t>
  </si>
  <si>
    <t>2230070290</t>
  </si>
  <si>
    <t>2230070310</t>
  </si>
  <si>
    <t>2230070330</t>
  </si>
  <si>
    <t>2230071110</t>
  </si>
  <si>
    <t>Heavy Duty Diesel Vehicles (HDDV) Class 2B</t>
  </si>
  <si>
    <t>2230071130</t>
  </si>
  <si>
    <t>2230071150</t>
  </si>
  <si>
    <t>2230071170</t>
  </si>
  <si>
    <t>2230071190</t>
  </si>
  <si>
    <t>2230071210</t>
  </si>
  <si>
    <t>2230071230</t>
  </si>
  <si>
    <t>2230071250</t>
  </si>
  <si>
    <t>2230071270</t>
  </si>
  <si>
    <t>2230071290</t>
  </si>
  <si>
    <t>2230071310</t>
  </si>
  <si>
    <t>2230071330</t>
  </si>
  <si>
    <t>2230072110</t>
  </si>
  <si>
    <t>Heavy Duty Diesel Vehicles (HDDV) Class 3, 4, &amp; 5</t>
  </si>
  <si>
    <t>2230072130</t>
  </si>
  <si>
    <t>2230072150</t>
  </si>
  <si>
    <t>2230072170</t>
  </si>
  <si>
    <t>2230072190</t>
  </si>
  <si>
    <t>2230072210</t>
  </si>
  <si>
    <t>2230072230</t>
  </si>
  <si>
    <t>2230072250</t>
  </si>
  <si>
    <t>2230072270</t>
  </si>
  <si>
    <t>2230072290</t>
  </si>
  <si>
    <t>2230072310</t>
  </si>
  <si>
    <t>2230072330</t>
  </si>
  <si>
    <t>2230073110</t>
  </si>
  <si>
    <t>Heavy Duty Diesel Vehicles (HDDV) Class 6 &amp; 7</t>
  </si>
  <si>
    <t>2230073130</t>
  </si>
  <si>
    <t>2230073150</t>
  </si>
  <si>
    <t>2230073170</t>
  </si>
  <si>
    <t>2230073190</t>
  </si>
  <si>
    <t>2230073210</t>
  </si>
  <si>
    <t>2230073230</t>
  </si>
  <si>
    <t>2230073250</t>
  </si>
  <si>
    <t>2230073270</t>
  </si>
  <si>
    <t>2230073290</t>
  </si>
  <si>
    <t>2230073310</t>
  </si>
  <si>
    <t>2230073330</t>
  </si>
  <si>
    <t>2230074110</t>
  </si>
  <si>
    <t>Heavy Duty Diesel Vehicles (HDDV) Class 8A &amp; 8B</t>
  </si>
  <si>
    <t>2230074130</t>
  </si>
  <si>
    <t>2230074150</t>
  </si>
  <si>
    <t>2230074170</t>
  </si>
  <si>
    <t>2230074190</t>
  </si>
  <si>
    <t>2230074210</t>
  </si>
  <si>
    <t>2230074230</t>
  </si>
  <si>
    <t>2230074250</t>
  </si>
  <si>
    <t>2230074270</t>
  </si>
  <si>
    <t>2230074290</t>
  </si>
  <si>
    <t>2230074310</t>
  </si>
  <si>
    <t>2230074330</t>
  </si>
  <si>
    <t>2230075110</t>
  </si>
  <si>
    <t>Heavy Duty Diesel Buses (School &amp; Transit)</t>
  </si>
  <si>
    <t>2230075130</t>
  </si>
  <si>
    <t>2230075150</t>
  </si>
  <si>
    <t>2230075170</t>
  </si>
  <si>
    <t>2230075190</t>
  </si>
  <si>
    <t>2230075210</t>
  </si>
  <si>
    <t>2230075230</t>
  </si>
  <si>
    <t>2230075250</t>
  </si>
  <si>
    <t>2230075270</t>
  </si>
  <si>
    <t>2230075290</t>
  </si>
  <si>
    <t>2230075310</t>
  </si>
  <si>
    <t>2230075330</t>
  </si>
  <si>
    <t>220100111B</t>
  </si>
  <si>
    <t>Rural Interstate: Brake Wear</t>
  </si>
  <si>
    <t>220100111T</t>
  </si>
  <si>
    <t>Rural Interstate: Tire Wear</t>
  </si>
  <si>
    <t>220100111V</t>
  </si>
  <si>
    <t>Rural Interstate: Evap (except Refueling)</t>
  </si>
  <si>
    <t>220100111X</t>
  </si>
  <si>
    <t>Rural Interstate: Exhaust</t>
  </si>
  <si>
    <t>220100113B</t>
  </si>
  <si>
    <t>Rural Other Principal Arterial: Brake Wear</t>
  </si>
  <si>
    <t>220100113T</t>
  </si>
  <si>
    <t>Rural Other Principal Arterial: Tire Wear</t>
  </si>
  <si>
    <t>220100113V</t>
  </si>
  <si>
    <t>Rural Other Principal Arterial: Evap (except Refueling)</t>
  </si>
  <si>
    <t>220100113X</t>
  </si>
  <si>
    <t>Rural Other Principal Arterial: Exhaust</t>
  </si>
  <si>
    <t>220100115B</t>
  </si>
  <si>
    <t>Rural Minor Arterial: Brake Wear</t>
  </si>
  <si>
    <t>Industrial Processes, Oil and Gas Production, Process Heaters, Process Gas</t>
  </si>
  <si>
    <t>31000406</t>
  </si>
  <si>
    <t>Completions and Recompletions</t>
  </si>
  <si>
    <t>Explosives Manufacture - Pentaerythritol Tetranitrate (PETN)</t>
  </si>
  <si>
    <t>30140211</t>
  </si>
  <si>
    <t>Batch Process: Nitration Reactors and Washers</t>
  </si>
  <si>
    <t>30140214</t>
  </si>
  <si>
    <t>220100115T</t>
  </si>
  <si>
    <t>Rural Minor Arterial: Tire Wear</t>
  </si>
  <si>
    <t>220100115V</t>
  </si>
  <si>
    <t>Rural Minor Arterial: Evap (except Refueling)</t>
  </si>
  <si>
    <t>220100115X</t>
  </si>
  <si>
    <t>Rural Minor Arterial: Exhaust</t>
  </si>
  <si>
    <t>220100117B</t>
  </si>
  <si>
    <t>Rural Major Collector: Brake Wear</t>
  </si>
  <si>
    <t>220100117T</t>
  </si>
  <si>
    <t>Rural Major Collector: Tire Wear</t>
  </si>
  <si>
    <t>220100117V</t>
  </si>
  <si>
    <t>Rural Major Collector: Evap (except Refueling)</t>
  </si>
  <si>
    <t>220100117X</t>
  </si>
  <si>
    <t>Rural Major Collector: Exhaust</t>
  </si>
  <si>
    <t>220100119B</t>
  </si>
  <si>
    <t>Rural Minor Collector: Brake Wear</t>
  </si>
  <si>
    <t>220100119T</t>
  </si>
  <si>
    <t>Rural Minor Collector: Tire Wear</t>
  </si>
  <si>
    <t>220100119V</t>
  </si>
  <si>
    <t>Rural Minor Collector: Evap (except Refueling)</t>
  </si>
  <si>
    <t>220100119X</t>
  </si>
  <si>
    <t>Rural Minor Collector: Exhaust</t>
  </si>
  <si>
    <t>220100121B</t>
  </si>
  <si>
    <t>Rural Local: Brake Wear</t>
  </si>
  <si>
    <t>220100121T</t>
  </si>
  <si>
    <t>Rural Local: Tire Wear</t>
  </si>
  <si>
    <t>220100121V</t>
  </si>
  <si>
    <t>30140265</t>
  </si>
  <si>
    <t>Continuous Process: Spent Acid Recovery: Reflux Column</t>
  </si>
  <si>
    <t>30140270</t>
  </si>
  <si>
    <t>30140271</t>
  </si>
  <si>
    <t>Continuous Process: Nitric Acid Concentration: Distillation Column</t>
  </si>
  <si>
    <t>30140272</t>
  </si>
  <si>
    <t>30140273</t>
  </si>
  <si>
    <t>30140274</t>
  </si>
  <si>
    <t>30140275</t>
  </si>
  <si>
    <t>30140276</t>
  </si>
  <si>
    <t>30140299</t>
  </si>
  <si>
    <t>30140306</t>
  </si>
  <si>
    <t>Explosives Manufacture - RDX/HMX Production</t>
  </si>
  <si>
    <t>Nitric Acid/Ammonium Nitrate Mixing</t>
  </si>
  <si>
    <t>30140307</t>
  </si>
  <si>
    <t>Hexamine/Acetic Acid Mixing</t>
  </si>
  <si>
    <t>30140310</t>
  </si>
  <si>
    <t>30140311</t>
  </si>
  <si>
    <t>Batch Process: Nitration Reactor</t>
  </si>
  <si>
    <t>30140312</t>
  </si>
  <si>
    <t>Batch Process: Aging Tank</t>
  </si>
  <si>
    <t>30140313</t>
  </si>
  <si>
    <t>Batch Process: Simmer Tank</t>
  </si>
  <si>
    <t>30140320</t>
  </si>
  <si>
    <t>Batch Process: Refinement</t>
  </si>
  <si>
    <t>30140330</t>
  </si>
  <si>
    <t>Batch Process: Blending</t>
  </si>
  <si>
    <t>30140340</t>
  </si>
  <si>
    <t>Batch Process: Formulation</t>
  </si>
  <si>
    <t>30140350</t>
  </si>
  <si>
    <t>Batch Process: Acetic Acid Recovery</t>
  </si>
  <si>
    <t>30140360</t>
  </si>
  <si>
    <t>Batch Process: Acetone or Cyclohexanone Recovery</t>
  </si>
  <si>
    <t>30140399</t>
  </si>
  <si>
    <t>30180001</t>
  </si>
  <si>
    <t>General Processes</t>
  </si>
  <si>
    <t>30180002</t>
  </si>
  <si>
    <t>Pipeline Valves: Gas Stream</t>
  </si>
  <si>
    <t>30180003</t>
  </si>
  <si>
    <t>Pipeline Valves: Light Liquid/Gas Stream</t>
  </si>
  <si>
    <t>30180004</t>
  </si>
  <si>
    <t>Pipeline Valves: Heavy Liquid Stream</t>
  </si>
  <si>
    <t>30180005</t>
  </si>
  <si>
    <t>Pipeline Valves: Hydrogen Stream</t>
  </si>
  <si>
    <t>30180006</t>
  </si>
  <si>
    <t>Open-ended Valves: All Streams</t>
  </si>
  <si>
    <t>30180007</t>
  </si>
  <si>
    <t>Flanges: All Streams</t>
  </si>
  <si>
    <t>30180008</t>
  </si>
  <si>
    <t>Pump Seals: Light Liquid/Gas Stream</t>
  </si>
  <si>
    <t>30180009</t>
  </si>
  <si>
    <t>Pump Seals: Heavy Liquid Stream</t>
  </si>
  <si>
    <t>30180010</t>
  </si>
  <si>
    <t>Compressor Seals: Gas Stream</t>
  </si>
  <si>
    <t>30180011</t>
  </si>
  <si>
    <t>Compressor Seals: Heavy Liquid Stream</t>
  </si>
  <si>
    <t>30180012</t>
  </si>
  <si>
    <t>Drains: All Streams</t>
  </si>
  <si>
    <t>30180013</t>
  </si>
  <si>
    <t>Vessel Relief Valves: All Streams</t>
  </si>
  <si>
    <t>30181001</t>
  </si>
  <si>
    <t>Air Oxidation Units</t>
  </si>
  <si>
    <t>30182001</t>
  </si>
  <si>
    <t>Wastewater Stripper</t>
  </si>
  <si>
    <t>30182002</t>
  </si>
  <si>
    <t>30182003</t>
  </si>
  <si>
    <t>30182004</t>
  </si>
  <si>
    <t>Chemical Plant Wastewater System: Junction Box</t>
  </si>
  <si>
    <t>30182005</t>
  </si>
  <si>
    <t>Chemical Plant Wastewater System: Lift Station</t>
  </si>
  <si>
    <t>30182006</t>
  </si>
  <si>
    <t>Chemical Plant Wastewater System: Aerated Impoundment</t>
  </si>
  <si>
    <t>30182007</t>
  </si>
  <si>
    <t>Chemical Plant Wastewater System: Non-aerated Impoundment</t>
  </si>
  <si>
    <t>30182008</t>
  </si>
  <si>
    <t>Chemical Plant Wastewater System: Weir</t>
  </si>
  <si>
    <t>30182009</t>
  </si>
  <si>
    <t>Chemical Plant Wastewater System: Activated Sludge Impoundment</t>
  </si>
  <si>
    <t>30182010</t>
  </si>
  <si>
    <t>30500711</t>
  </si>
  <si>
    <t>30500712</t>
  </si>
  <si>
    <t>30500714</t>
  </si>
  <si>
    <t>30500715</t>
  </si>
  <si>
    <t>30500716</t>
  </si>
  <si>
    <t>30500717</t>
  </si>
  <si>
    <t>30500718</t>
  </si>
  <si>
    <t>30500719</t>
  </si>
  <si>
    <t>30500727</t>
  </si>
  <si>
    <t>30500728</t>
  </si>
  <si>
    <t>TNT: Nitration Fume Scrubber</t>
  </si>
  <si>
    <t>30182504</t>
  </si>
  <si>
    <t>TNT: Finishing Operation Fume Scrubber</t>
  </si>
  <si>
    <t>30182510</t>
  </si>
  <si>
    <t>NG: NG/Acid Separator Soda Wash</t>
  </si>
  <si>
    <t>30182511</t>
  </si>
  <si>
    <t>NG: Separator Following Soda Wash</t>
  </si>
  <si>
    <t>30182512</t>
  </si>
  <si>
    <t>NG: Separator Following Fresh Water Wash</t>
  </si>
  <si>
    <t>30182513</t>
  </si>
  <si>
    <t>NG: Emulsifier</t>
  </si>
  <si>
    <t>30182514</t>
  </si>
  <si>
    <t>NG: Refrigeration House</t>
  </si>
  <si>
    <t>30182515</t>
  </si>
  <si>
    <t>NG: Spent Acid Storage</t>
  </si>
  <si>
    <t>30182516</t>
  </si>
  <si>
    <t>NG: Air Compressor House</t>
  </si>
  <si>
    <t>30182517</t>
  </si>
  <si>
    <t>30182530</t>
  </si>
  <si>
    <t>NC: Nitric Acid Concentrators</t>
  </si>
  <si>
    <t>30182531</t>
  </si>
  <si>
    <t>NC: Nitration Reactor</t>
  </si>
  <si>
    <t>30182532</t>
  </si>
  <si>
    <t>NC: Purification Boiling Tubs</t>
  </si>
  <si>
    <t>30182533</t>
  </si>
  <si>
    <t>NC: Purification Beaters</t>
  </si>
  <si>
    <t>30182534</t>
  </si>
  <si>
    <t>NC: Purification Poacher</t>
  </si>
  <si>
    <t>30182535</t>
  </si>
  <si>
    <t>NC: Purification Blender</t>
  </si>
  <si>
    <t>30182536</t>
  </si>
  <si>
    <t>NC: Purification Wringer</t>
  </si>
  <si>
    <t>30182550</t>
  </si>
  <si>
    <t>PETN: Nitration Reactors</t>
  </si>
  <si>
    <t>30182551</t>
  </si>
  <si>
    <t>PETN: Spent Acid Recovery</t>
  </si>
  <si>
    <t>30182552</t>
  </si>
  <si>
    <t>PETN: Nitric Acid Concentrators</t>
  </si>
  <si>
    <t>30182553</t>
  </si>
  <si>
    <t>PETN: Stabilization</t>
  </si>
  <si>
    <t>30182560</t>
  </si>
  <si>
    <t>RDX/HMX: Nitration</t>
  </si>
  <si>
    <t>30182561</t>
  </si>
  <si>
    <t>RDX/HMX: Filter/Wash</t>
  </si>
  <si>
    <t>30182562</t>
  </si>
  <si>
    <t>RDX/HMX: Recrystallization</t>
  </si>
  <si>
    <t>30182563</t>
  </si>
  <si>
    <t>RDX/HMX: Dewatering</t>
  </si>
  <si>
    <t>30182599</t>
  </si>
  <si>
    <t>220107019T</t>
  </si>
  <si>
    <t>220107019V</t>
  </si>
  <si>
    <t>220107019X</t>
  </si>
  <si>
    <t>220107021B</t>
  </si>
  <si>
    <t>220107021T</t>
  </si>
  <si>
    <t>220107021V</t>
  </si>
  <si>
    <t>220107021X</t>
  </si>
  <si>
    <t>220107023B</t>
  </si>
  <si>
    <t>220107023T</t>
  </si>
  <si>
    <t>220107023V</t>
  </si>
  <si>
    <t>220107023X</t>
  </si>
  <si>
    <t>220107025B</t>
  </si>
  <si>
    <t>220107025T</t>
  </si>
  <si>
    <t>220107025V</t>
  </si>
  <si>
    <t>220107025X</t>
  </si>
  <si>
    <t>220107027B</t>
  </si>
  <si>
    <t>220107027T</t>
  </si>
  <si>
    <t>220107027V</t>
  </si>
  <si>
    <t>220107027X</t>
  </si>
  <si>
    <t>220107029B</t>
  </si>
  <si>
    <t>220107029T</t>
  </si>
  <si>
    <t>220107029V</t>
  </si>
  <si>
    <t>220107029X</t>
  </si>
  <si>
    <t>220107031B</t>
  </si>
  <si>
    <t>220107031T</t>
  </si>
  <si>
    <t>220107031V</t>
  </si>
  <si>
    <t>220107031X</t>
  </si>
  <si>
    <t>220107033B</t>
  </si>
  <si>
    <t>220107033T</t>
  </si>
  <si>
    <t>220107033V</t>
  </si>
  <si>
    <t>220107033X</t>
  </si>
  <si>
    <t>220108011B</t>
  </si>
  <si>
    <t>220108011T</t>
  </si>
  <si>
    <t>220108011V</t>
  </si>
  <si>
    <t>220108011X</t>
  </si>
  <si>
    <t>220108013B</t>
  </si>
  <si>
    <t>220108013T</t>
  </si>
  <si>
    <t>220108013V</t>
  </si>
  <si>
    <t>220108013X</t>
  </si>
  <si>
    <t>220108015B</t>
  </si>
  <si>
    <t>220108015T</t>
  </si>
  <si>
    <t>220108015V</t>
  </si>
  <si>
    <t>220108015X</t>
  </si>
  <si>
    <t>220108017B</t>
  </si>
  <si>
    <t>220108017T</t>
  </si>
  <si>
    <t>220108017V</t>
  </si>
  <si>
    <t>220108017X</t>
  </si>
  <si>
    <t>220108019B</t>
  </si>
  <si>
    <t>220108019T</t>
  </si>
  <si>
    <t>220108019V</t>
  </si>
  <si>
    <t>220108019X</t>
  </si>
  <si>
    <t>220108021B</t>
  </si>
  <si>
    <t>220108021T</t>
  </si>
  <si>
    <t>220108021V</t>
  </si>
  <si>
    <t>220108021X</t>
  </si>
  <si>
    <t>220108023B</t>
  </si>
  <si>
    <t>220108023T</t>
  </si>
  <si>
    <t>220108023V</t>
  </si>
  <si>
    <t>220108023X</t>
  </si>
  <si>
    <t>220108025B</t>
  </si>
  <si>
    <t>220108025T</t>
  </si>
  <si>
    <t>220108025V</t>
  </si>
  <si>
    <t>220108025X</t>
  </si>
  <si>
    <t>220108027B</t>
  </si>
  <si>
    <t>220108027T</t>
  </si>
  <si>
    <t>220108027V</t>
  </si>
  <si>
    <t>220108027X</t>
  </si>
  <si>
    <t>220108029B</t>
  </si>
  <si>
    <t>220108029T</t>
  </si>
  <si>
    <t>220108029V</t>
  </si>
  <si>
    <t>220108029X</t>
  </si>
  <si>
    <t>220108031B</t>
  </si>
  <si>
    <t>SCC6&amp;SCC8</t>
  </si>
  <si>
    <t>2302002100</t>
  </si>
  <si>
    <t>Conveyorized Charbroiling</t>
  </si>
  <si>
    <t>SCC6</t>
  </si>
  <si>
    <t>2302002200</t>
  </si>
  <si>
    <t>Under-fired Charbroiling</t>
  </si>
  <si>
    <t>2302003000</t>
  </si>
  <si>
    <t>Commercial Cooking - Frying</t>
  </si>
  <si>
    <t>Deep Fat Fying</t>
  </si>
  <si>
    <t>2302003100</t>
  </si>
  <si>
    <t>Flat Griddle Frying</t>
  </si>
  <si>
    <t>2302003200</t>
  </si>
  <si>
    <t>Clamshell Griddle Frying</t>
  </si>
  <si>
    <t>2302010000</t>
  </si>
  <si>
    <t>Meat Products</t>
  </si>
  <si>
    <t>2302040000</t>
  </si>
  <si>
    <t>Grain Mill Products</t>
  </si>
  <si>
    <t>2302050000</t>
  </si>
  <si>
    <t>Bakery Products</t>
  </si>
  <si>
    <t>2302070000</t>
  </si>
  <si>
    <t>Fermentation/Beverages</t>
  </si>
  <si>
    <t>2302070001</t>
  </si>
  <si>
    <t>Breweries</t>
  </si>
  <si>
    <t>2302070005</t>
  </si>
  <si>
    <t>Wineries</t>
  </si>
  <si>
    <t>2302070010</t>
  </si>
  <si>
    <t>Distilleries</t>
  </si>
  <si>
    <t>2302080000</t>
  </si>
  <si>
    <t>Miscellaneous Food and Kindred Products</t>
  </si>
  <si>
    <t>2302080002</t>
  </si>
  <si>
    <t>Refrigeration</t>
  </si>
  <si>
    <t>2303000000</t>
  </si>
  <si>
    <t>Primary Metal Production: SIC 33</t>
  </si>
  <si>
    <t>2303020000</t>
  </si>
  <si>
    <t>Iron and Steel Foundries</t>
  </si>
  <si>
    <t>2304000000</t>
  </si>
  <si>
    <t>Secondary Metal Production: SIC 33</t>
  </si>
  <si>
    <t>2304050000</t>
  </si>
  <si>
    <t>Nonferrous Foundries (Castings)</t>
  </si>
  <si>
    <t>2305000000</t>
  </si>
  <si>
    <t>Mineral Processes: SIC 32</t>
  </si>
  <si>
    <t>2305070000</t>
  </si>
  <si>
    <t>Concrete, Gypsum, Plaster Products</t>
  </si>
  <si>
    <t>2305080000</t>
  </si>
  <si>
    <t>Cut Stone and Stone Products</t>
  </si>
  <si>
    <t>2306000000</t>
  </si>
  <si>
    <t>Petroleum Refining: SIC 29</t>
  </si>
  <si>
    <t>2306010000</t>
  </si>
  <si>
    <t>Asphalt Paving/Roofing Materials</t>
  </si>
  <si>
    <t>2307000000</t>
  </si>
  <si>
    <t>Wood Products: SIC 24</t>
  </si>
  <si>
    <t>2307010000</t>
  </si>
  <si>
    <t>Fireplaces: Insert; EPA certified; catalytic</t>
  </si>
  <si>
    <t>2104008010</t>
  </si>
  <si>
    <t>Woodstoves: General</t>
  </si>
  <si>
    <t>2104008030</t>
  </si>
  <si>
    <t>Catalytic Woodstoves: General</t>
  </si>
  <si>
    <t>2104008050</t>
  </si>
  <si>
    <t>Non-catalytic Woodstoves: EPA certified</t>
  </si>
  <si>
    <t>SCC8 -from "General" to EPA cert</t>
  </si>
  <si>
    <t>2104008051</t>
  </si>
  <si>
    <t>Non-catalytic Woodstoves: Non-EPA certified</t>
  </si>
  <si>
    <t>SCC8 - from "Conv" to Non-cert.</t>
  </si>
  <si>
    <t>2104008052</t>
  </si>
  <si>
    <t>Non-catalytic Woodstoves: Low Emitting</t>
  </si>
  <si>
    <t>2104008053</t>
  </si>
  <si>
    <t>Non-catalytic Woodstoves: Pellet Fired</t>
  </si>
  <si>
    <t>2104009000</t>
  </si>
  <si>
    <t>Firelog</t>
  </si>
  <si>
    <t>2104011000</t>
  </si>
  <si>
    <t>Total: All Heater Types</t>
  </si>
  <si>
    <t>2199001000</t>
  </si>
  <si>
    <t>Total Area Source Fuel Combustion</t>
  </si>
  <si>
    <t>2199002000</t>
  </si>
  <si>
    <t>2199003000</t>
  </si>
  <si>
    <t>2199004000</t>
  </si>
  <si>
    <t>2199004001</t>
  </si>
  <si>
    <t>2199004002</t>
  </si>
  <si>
    <t>2199005000</t>
  </si>
  <si>
    <t>2199006000</t>
  </si>
  <si>
    <t>2199006001</t>
  </si>
  <si>
    <t>2199006002</t>
  </si>
  <si>
    <t>2199007000</t>
  </si>
  <si>
    <t>2199008000</t>
  </si>
  <si>
    <t>2199009000</t>
  </si>
  <si>
    <t>2199010000</t>
  </si>
  <si>
    <t>2199011000</t>
  </si>
  <si>
    <t>2294000000</t>
  </si>
  <si>
    <t>Mobile Sources</t>
  </si>
  <si>
    <t>Paved Roads</t>
  </si>
  <si>
    <t>All Paved Roads</t>
  </si>
  <si>
    <t>Total: Fugitives</t>
  </si>
  <si>
    <t>2294000001</t>
  </si>
  <si>
    <t>Total: Average Conditions - Fugitives</t>
  </si>
  <si>
    <t>2294000002</t>
  </si>
  <si>
    <t>Total: Sanding/Salting - Fugitives</t>
  </si>
  <si>
    <t>2294005000</t>
  </si>
  <si>
    <t>2301020000</t>
  </si>
  <si>
    <t>Process Emissions from Synthetic Fibers Manuf (NAPAP cat. 107)</t>
  </si>
  <si>
    <t>2301030000</t>
  </si>
  <si>
    <t>Process Emissions from Pharmaceutical Manuf (NAPAP cat. 106)</t>
  </si>
  <si>
    <t>2301040000</t>
  </si>
  <si>
    <t>Fugitive Emissions from Synthetic Organic Chem Manuf (NAPAP cat. 102)</t>
  </si>
  <si>
    <t>2302000000</t>
  </si>
  <si>
    <t>Food and Kindred Products: SIC 20</t>
  </si>
  <si>
    <t>2302002000</t>
  </si>
  <si>
    <t>Commercial Cooking - Charbroiling</t>
  </si>
  <si>
    <t>Charbroiling Total</t>
  </si>
  <si>
    <t>Sector</t>
  </si>
  <si>
    <t>Active?</t>
  </si>
  <si>
    <t>MapTo</t>
  </si>
  <si>
    <t>SCC_L1</t>
  </si>
  <si>
    <t>SCC_L2</t>
  </si>
  <si>
    <t>SCC_L3</t>
  </si>
  <si>
    <t>SCC_L4</t>
  </si>
  <si>
    <t>CREATED</t>
  </si>
  <si>
    <t>REVISED</t>
  </si>
  <si>
    <t>REV_WHAT?</t>
  </si>
  <si>
    <t>AREA</t>
  </si>
  <si>
    <t>2101001000</t>
  </si>
  <si>
    <t>Stationary Source Fuel Combustion</t>
  </si>
  <si>
    <t>Electric Utility</t>
  </si>
  <si>
    <t>Anthracite Coal</t>
  </si>
  <si>
    <t>Total: All Boiler Types</t>
  </si>
  <si>
    <t>2101002000</t>
  </si>
  <si>
    <t>Bituminous/Subbituminous Coal</t>
  </si>
  <si>
    <t>Special Trade Construction</t>
  </si>
  <si>
    <t>2311040080</t>
  </si>
  <si>
    <t>2311040100</t>
  </si>
  <si>
    <t>2312000000</t>
  </si>
  <si>
    <t>Machinery: SIC 35</t>
  </si>
  <si>
    <t>2312050000</t>
  </si>
  <si>
    <t>Metalworking Machinery: Tool and Die Maker</t>
  </si>
  <si>
    <t>2325000000</t>
  </si>
  <si>
    <t>Mining and Quarrying: SIC 14</t>
  </si>
  <si>
    <t>2325010000</t>
  </si>
  <si>
    <t>Dimension Stone</t>
  </si>
  <si>
    <t>2325020000</t>
  </si>
  <si>
    <t>Crushed and Broken Stone</t>
  </si>
  <si>
    <t>2325030000</t>
  </si>
  <si>
    <t>Sand and Gravel</t>
  </si>
  <si>
    <t>2325040000</t>
  </si>
  <si>
    <t>Clay, Ceramic, and Refractory</t>
  </si>
  <si>
    <t>2325050000</t>
  </si>
  <si>
    <t>Chemical and Fertilizer Materials</t>
  </si>
  <si>
    <t>2390001000</t>
  </si>
  <si>
    <t>In-process Fuel Use</t>
  </si>
  <si>
    <t>2390002000</t>
  </si>
  <si>
    <t>2390004000</t>
  </si>
  <si>
    <t>Wet Bottom (Tangential) (Bituminous Coal)</t>
  </si>
  <si>
    <t>10100212</t>
  </si>
  <si>
    <t>Pulverized Coal: Dry Bottom (Tangential) (Bituminous Coal)</t>
  </si>
  <si>
    <t>10100215</t>
  </si>
  <si>
    <t>Cell Burner (Bituminous Coal)</t>
  </si>
  <si>
    <t>10100217</t>
  </si>
  <si>
    <t>Atmospheric Fluidized Bed Combustion: Bubbling Bed (Bituminous Coal)</t>
  </si>
  <si>
    <t>10100218</t>
  </si>
  <si>
    <t>Atmospheric Fluidized Bed Combustion: Circulating Bed (Bitum. Coal)</t>
  </si>
  <si>
    <t>10100221</t>
  </si>
  <si>
    <t>Pulverized Coal: Wet Bottom (Subbituminous Coal)</t>
  </si>
  <si>
    <t>10100222</t>
  </si>
  <si>
    <t>Pulverized Coal: Dry Bottom (Subbituminous Coal)</t>
  </si>
  <si>
    <t>10100223</t>
  </si>
  <si>
    <t>Cyclone Furnace (Subbituminous Coal)</t>
  </si>
  <si>
    <t>10100224</t>
  </si>
  <si>
    <t>Spreader Stoker (Subbituminous Coal)</t>
  </si>
  <si>
    <t>10100225</t>
  </si>
  <si>
    <t>Traveling Grate (Overfeed) Stoker (Subbituminous Coal)</t>
  </si>
  <si>
    <t>10100226</t>
  </si>
  <si>
    <t>1389</t>
  </si>
  <si>
    <t>Oil And Gas Extraction, Oil And Gas Field Services, Oil And Gas Field Services Nec</t>
  </si>
  <si>
    <t>4612</t>
  </si>
  <si>
    <t>Distillate Oil (No. 2): Incinerators</t>
  </si>
  <si>
    <t>30190012</t>
  </si>
  <si>
    <t>Residual Oil: Incinerators</t>
  </si>
  <si>
    <t>30190013</t>
  </si>
  <si>
    <t>Natural Gas: Incinerators</t>
  </si>
  <si>
    <t>30190014</t>
  </si>
  <si>
    <t>Process Gas: Incinerators</t>
  </si>
  <si>
    <t>30190021</t>
  </si>
  <si>
    <t>Distillate Oil (No. 2): Flares</t>
  </si>
  <si>
    <t>Indirect Fired Roaster ** (use 302002-20 or -21)</t>
  </si>
  <si>
    <t>30200203</t>
  </si>
  <si>
    <t>Stoner/Cooler ** (use 302002-30)</t>
  </si>
  <si>
    <t>30200204</t>
  </si>
  <si>
    <t>Green Coffee Bean Unloading</t>
  </si>
  <si>
    <t>30200206</t>
  </si>
  <si>
    <t>Screening - Debris Removal from Green Coffee Beans</t>
  </si>
  <si>
    <t>30200208</t>
  </si>
  <si>
    <t>Green Coffee Bean Storage and Handling</t>
  </si>
  <si>
    <t>30200210</t>
  </si>
  <si>
    <t>Decaffeination : Solvent Extraction</t>
  </si>
  <si>
    <t>30200211</t>
  </si>
  <si>
    <t>Decaffeination : Supercritical CO2 Extraction</t>
  </si>
  <si>
    <t>30200216</t>
  </si>
  <si>
    <t>Steam or Hot Air Drying of Decaffeinated Green Coffee Beans</t>
  </si>
  <si>
    <t>30200220</t>
  </si>
  <si>
    <t>Indirect-fired Batch Roaster -Natural Gas (incl combustion emiss)</t>
  </si>
  <si>
    <t>30200221</t>
  </si>
  <si>
    <t>Indirect-fired Continuous Roaster -Natural Gas (incl combustion emiss)</t>
  </si>
  <si>
    <t>30200224</t>
  </si>
  <si>
    <t>Direct-fired Batch Roaster - Natural Gas</t>
  </si>
  <si>
    <t>30200225</t>
  </si>
  <si>
    <t>Direct-fired Continuous Roaster - Natural Gas</t>
  </si>
  <si>
    <t>30200228</t>
  </si>
  <si>
    <t>Cooling of Roasted Coffee Beans</t>
  </si>
  <si>
    <t>30200230</t>
  </si>
  <si>
    <t>De-stoning - Air Classification for Debris Removal</t>
  </si>
  <si>
    <t>30200234</t>
  </si>
  <si>
    <t>Equilibration - Air Drying &amp; Stabilization of Roasted Coffee Beans</t>
  </si>
  <si>
    <t>30200299</t>
  </si>
  <si>
    <t>30200301</t>
  </si>
  <si>
    <t>Instant Coffee Products</t>
  </si>
  <si>
    <t>Spray Drying (Instant Coffee) Ground Coffee after H2O Extraction</t>
  </si>
  <si>
    <t>30200306</t>
  </si>
  <si>
    <t>Freeze Drying (Instant Coffee) Ground Coffee after H2O Extraction</t>
  </si>
  <si>
    <t>30200401</t>
  </si>
  <si>
    <t>Cotton Ginning</t>
  </si>
  <si>
    <t>Unloading Fan</t>
  </si>
  <si>
    <t>30200402</t>
  </si>
  <si>
    <t>Seed Cotton Cleaning System ** (use SCCs 3-02-004-20, 21, &amp; 22)</t>
  </si>
  <si>
    <t>30200403</t>
  </si>
  <si>
    <t>Master Trash Fan(incl Stick&amp;Burr Mach/Gin Stand/Extr'r Feed/Batt Cond)</t>
  </si>
  <si>
    <t>30200404</t>
  </si>
  <si>
    <t>Miscellaneous ** (incl Lint Clr/Batt Cond/Trash, Overflo &amp; Mote Fans)</t>
  </si>
  <si>
    <t>30200405</t>
  </si>
  <si>
    <t>Extract Feeder Cleaners **</t>
  </si>
  <si>
    <t>30200406</t>
  </si>
  <si>
    <t>Saw Ginning **</t>
  </si>
  <si>
    <t>30200407</t>
  </si>
  <si>
    <t>Lint Cleaners</t>
  </si>
  <si>
    <t>30200408</t>
  </si>
  <si>
    <t>Battery Condenser (incl Baling System)</t>
  </si>
  <si>
    <t>30200409</t>
  </si>
  <si>
    <t>Stick and Green Leaf Extracting Cleaner ** (use SCCs 3-02-004-20, 21,</t>
  </si>
  <si>
    <t>30200410</t>
  </si>
  <si>
    <t>General - Entire Process, Sum of Typical Equip Used</t>
  </si>
  <si>
    <t>30200411</t>
  </si>
  <si>
    <t>Burr Machine Cleaner ** (use SCCs 3-02-004-20, 21, &amp; 22)</t>
  </si>
  <si>
    <t>30200412</t>
  </si>
  <si>
    <t>Stick Machine Cleaner ** (use SCCs 3-02-004-20, 21, &amp; 22)</t>
  </si>
  <si>
    <t>30200415</t>
  </si>
  <si>
    <t>Drying ** (use SCCs 3-02-004-20, 21, &amp; 22)</t>
  </si>
  <si>
    <t>30200420</t>
  </si>
  <si>
    <t>No. 1 Dryer and Cleaner</t>
  </si>
  <si>
    <t>30200421</t>
  </si>
  <si>
    <t>No. 2 Dryer and Cleaner</t>
  </si>
  <si>
    <t>30200422</t>
  </si>
  <si>
    <t>No. 3 Dryer and Cleaner</t>
  </si>
  <si>
    <t>30200425</t>
  </si>
  <si>
    <t>Overflow Fan</t>
  </si>
  <si>
    <t>30200430</t>
  </si>
  <si>
    <t>Cyclone Robber System</t>
  </si>
  <si>
    <t>30200435</t>
  </si>
  <si>
    <t>Mote Fan</t>
  </si>
  <si>
    <t>30200436</t>
  </si>
  <si>
    <t>Mote Trash Fan</t>
  </si>
  <si>
    <t>30200499</t>
  </si>
  <si>
    <t>30200501</t>
  </si>
  <si>
    <t>Feed and Grain Terminal Elevators</t>
  </si>
  <si>
    <t>Shipping/Receiving **</t>
  </si>
  <si>
    <t>30200502</t>
  </si>
  <si>
    <t>Transfer/Convey **</t>
  </si>
  <si>
    <t>Circulating Fluidized Bed Combustion</t>
  </si>
  <si>
    <t>10100901</t>
  </si>
  <si>
    <t>Wood/Bark Waste</t>
  </si>
  <si>
    <t>Bark-fired Boiler</t>
  </si>
  <si>
    <t>10100902</t>
  </si>
  <si>
    <t>Wood/Bark Fired Boiler</t>
  </si>
  <si>
    <t>10100903</t>
  </si>
  <si>
    <t>Wood-fired Boiler - Wet Wood (&gt;=20% moisture)</t>
  </si>
  <si>
    <t>SCC8 - added Wet Wood(20%)</t>
  </si>
  <si>
    <t>10100908</t>
  </si>
  <si>
    <t>Wood-fired Boiler - Dry Wood (&lt;20% moisture)</t>
  </si>
  <si>
    <t>per AP-42 sect 1.6 5th ed Supp G</t>
  </si>
  <si>
    <t>10100910</t>
  </si>
  <si>
    <t>Fuel cell/Dutch oven boilers **</t>
  </si>
  <si>
    <t>SCC8 - added **</t>
  </si>
  <si>
    <t>10100911</t>
  </si>
  <si>
    <t>Stoker boilers **</t>
  </si>
  <si>
    <t>10100912</t>
  </si>
  <si>
    <t>Fluidized bed combustion boilers</t>
  </si>
  <si>
    <t>10101001</t>
  </si>
  <si>
    <t>Butane</t>
  </si>
  <si>
    <t>10101002</t>
  </si>
  <si>
    <t>10101003</t>
  </si>
  <si>
    <t>Butane/Propane Mixture: Specify Percent Butane in Comments</t>
  </si>
  <si>
    <t>10101101</t>
  </si>
  <si>
    <t>Bagasse</t>
  </si>
  <si>
    <t>10101201</t>
  </si>
  <si>
    <t>Solid Waste</t>
  </si>
  <si>
    <t>Specify Waste Material in Comments</t>
  </si>
  <si>
    <t>10101202</t>
  </si>
  <si>
    <t>Refuse Derived Fuel</t>
  </si>
  <si>
    <t>10101204</t>
  </si>
  <si>
    <t>Tire Derived Fuel : Shredded</t>
  </si>
  <si>
    <t>10101205</t>
  </si>
  <si>
    <t>Sludge Waste</t>
  </si>
  <si>
    <t>10101206</t>
  </si>
  <si>
    <t>Agricultural Byproducts (rice or peanut hulls, shells, cow manure, etc</t>
  </si>
  <si>
    <t>10101207</t>
  </si>
  <si>
    <t>Other Biomass Solids</t>
  </si>
  <si>
    <t>10101208</t>
  </si>
  <si>
    <t>Paper Pellets</t>
  </si>
  <si>
    <t>10101301</t>
  </si>
  <si>
    <t>Liquid Waste</t>
  </si>
  <si>
    <t>10101302</t>
  </si>
  <si>
    <t>Waste Oil</t>
  </si>
  <si>
    <t>10101304</t>
  </si>
  <si>
    <t>Black Liquor</t>
  </si>
  <si>
    <t>10101305</t>
  </si>
  <si>
    <t>Red Liquor</t>
  </si>
  <si>
    <t>10101306</t>
  </si>
  <si>
    <t>Spent Sulfite Liquor</t>
  </si>
  <si>
    <t>10101307</t>
  </si>
  <si>
    <t>Tall Oil</t>
  </si>
  <si>
    <t>10101308</t>
  </si>
  <si>
    <t>Wood/Wood Waste Liquid</t>
  </si>
  <si>
    <t>10101501</t>
  </si>
  <si>
    <t>Geothermal Power Plants</t>
  </si>
  <si>
    <t>Geothermal Power Plant: Off-gas Ejectors</t>
  </si>
  <si>
    <t>10101502</t>
  </si>
  <si>
    <t>Geothermal Power Plant: Cooling Tower Exhaust</t>
  </si>
  <si>
    <t>10101601</t>
  </si>
  <si>
    <t>10101801</t>
  </si>
  <si>
    <t>Hydrogen</t>
  </si>
  <si>
    <t>10101901</t>
  </si>
  <si>
    <t>Coal-based Synfuel</t>
  </si>
  <si>
    <t>10102001</t>
  </si>
  <si>
    <t>Waste Coal</t>
  </si>
  <si>
    <t>10102018</t>
  </si>
  <si>
    <t>10102101</t>
  </si>
  <si>
    <t>Other Oil</t>
  </si>
  <si>
    <t>10200101</t>
  </si>
  <si>
    <t>10200104</t>
  </si>
  <si>
    <t>10200107</t>
  </si>
  <si>
    <t>Hand-fired</t>
  </si>
  <si>
    <t>Instruments and Related Products (SIC 38): Open Top Degreasing</t>
  </si>
  <si>
    <t>2415145000</t>
  </si>
  <si>
    <t>Miscellaneous Manufacturing (SIC 39): Open Top Degreasing</t>
  </si>
  <si>
    <t>2415150000</t>
  </si>
  <si>
    <t>Transportation Maintenance Facilities (SIC 40-45): Open Top Degreasing</t>
  </si>
  <si>
    <t>2415155000</t>
  </si>
  <si>
    <t>Automotive Dealers (SIC 55): Open Top Degreasing</t>
  </si>
  <si>
    <t>2415160000</t>
  </si>
  <si>
    <t>Auto Repair Services (SIC 75): Open Top Degreasing</t>
  </si>
  <si>
    <t>2415165000</t>
  </si>
  <si>
    <t>Miscellaneous Repair Services (SIC 76): Open Top Degreasing</t>
  </si>
  <si>
    <t>2415200000</t>
  </si>
  <si>
    <t>All Industries: Conveyerized Degreasing</t>
  </si>
  <si>
    <t>2415205000</t>
  </si>
  <si>
    <t>Furniture and Fixtures (SIC 25): Conveyerized Degreasing</t>
  </si>
  <si>
    <t>2415210000</t>
  </si>
  <si>
    <t>Primary Metal Industries (SIC 33): Conveyerized Degreasing</t>
  </si>
  <si>
    <t>2415215000</t>
  </si>
  <si>
    <t>2260009010</t>
  </si>
  <si>
    <t>Other Underground Mining Equipment</t>
  </si>
  <si>
    <t>2260010000</t>
  </si>
  <si>
    <t>2260010010</t>
  </si>
  <si>
    <t>Other Oil Field Equipment</t>
  </si>
  <si>
    <t>2265000000</t>
  </si>
  <si>
    <t>Off-highway Vehicle Gasoline, 4-Stroke</t>
  </si>
  <si>
    <t>4-Stroke Gasoline except Rail and Marine</t>
  </si>
  <si>
    <t>2265001000</t>
  </si>
  <si>
    <t>2265001010</t>
  </si>
  <si>
    <t>2265001020</t>
  </si>
  <si>
    <t>2265001030</t>
  </si>
  <si>
    <t>2265001040</t>
  </si>
  <si>
    <t>2265001050</t>
  </si>
  <si>
    <t>2265001060</t>
  </si>
  <si>
    <t>2265002000</t>
  </si>
  <si>
    <t>2265002003</t>
  </si>
  <si>
    <t>2265002006</t>
  </si>
  <si>
    <t>2265002009</t>
  </si>
  <si>
    <t>2265002012</t>
  </si>
  <si>
    <t>2265002015</t>
  </si>
  <si>
    <t>2265002018</t>
  </si>
  <si>
    <t>2265002021</t>
  </si>
  <si>
    <t>2265002024</t>
  </si>
  <si>
    <t>2265002027</t>
  </si>
  <si>
    <t>2265002030</t>
  </si>
  <si>
    <t>2265002033</t>
  </si>
  <si>
    <t>2265002036</t>
  </si>
  <si>
    <t>2265002039</t>
  </si>
  <si>
    <t>2265002042</t>
  </si>
  <si>
    <t>2265002045</t>
  </si>
  <si>
    <t>2265002048</t>
  </si>
  <si>
    <t>2265002051</t>
  </si>
  <si>
    <t>2265002054</t>
  </si>
  <si>
    <t>2265002057</t>
  </si>
  <si>
    <t>2510010275</t>
  </si>
  <si>
    <t>2510010285</t>
  </si>
  <si>
    <t>2510010295</t>
  </si>
  <si>
    <t>2510010310</t>
  </si>
  <si>
    <t>2510010320</t>
  </si>
  <si>
    <t>2510010345</t>
  </si>
  <si>
    <t>2510010350</t>
  </si>
  <si>
    <t>2510010370</t>
  </si>
  <si>
    <t>2510010380</t>
  </si>
  <si>
    <t>2510010385</t>
  </si>
  <si>
    <t>2510010405</t>
  </si>
  <si>
    <t>2510010900</t>
  </si>
  <si>
    <t>2510050000</t>
  </si>
  <si>
    <t>2510050030</t>
  </si>
  <si>
    <t>2510050060</t>
  </si>
  <si>
    <t>2510050065</t>
  </si>
  <si>
    <t>2510050070</t>
  </si>
  <si>
    <t>2510050100</t>
  </si>
  <si>
    <t>2510050165</t>
  </si>
  <si>
    <t>2510050185</t>
  </si>
  <si>
    <t>2510050195</t>
  </si>
  <si>
    <t>2510050220</t>
  </si>
  <si>
    <t>2510050235</t>
  </si>
  <si>
    <t>2510050240</t>
  </si>
  <si>
    <t>2510050250</t>
  </si>
  <si>
    <t>2510050260</t>
  </si>
  <si>
    <t>2510050265</t>
  </si>
  <si>
    <t>2510050270</t>
  </si>
  <si>
    <t>2510050275</t>
  </si>
  <si>
    <t>2510050285</t>
  </si>
  <si>
    <t>2510050295</t>
  </si>
  <si>
    <t>2510050310</t>
  </si>
  <si>
    <t>2510050320</t>
  </si>
  <si>
    <t>2510050345</t>
  </si>
  <si>
    <t>2510050350</t>
  </si>
  <si>
    <t>2510050370</t>
  </si>
  <si>
    <t>2510050380</t>
  </si>
  <si>
    <t>2510050385</t>
  </si>
  <si>
    <t>2510050405</t>
  </si>
  <si>
    <t>2510050900</t>
  </si>
  <si>
    <t>2510995000</t>
  </si>
  <si>
    <t>2510995030</t>
  </si>
  <si>
    <t>2510995060</t>
  </si>
  <si>
    <t>2510995065</t>
  </si>
  <si>
    <t>2510995070</t>
  </si>
  <si>
    <t>2510995100</t>
  </si>
  <si>
    <t>2510995165</t>
  </si>
  <si>
    <t>2510995185</t>
  </si>
  <si>
    <t>2510995195</t>
  </si>
  <si>
    <t>2510995220</t>
  </si>
  <si>
    <t>2510995235</t>
  </si>
  <si>
    <t>2510995240</t>
  </si>
  <si>
    <t>2510995250</t>
  </si>
  <si>
    <t>2510995260</t>
  </si>
  <si>
    <t>2510995265</t>
  </si>
  <si>
    <t>2510995270</t>
  </si>
  <si>
    <t>2510995275</t>
  </si>
  <si>
    <t>2510995285</t>
  </si>
  <si>
    <t>2510995295</t>
  </si>
  <si>
    <t>2510995310</t>
  </si>
  <si>
    <t>2510995320</t>
  </si>
  <si>
    <t>2510995345</t>
  </si>
  <si>
    <t>2510995350</t>
  </si>
  <si>
    <t>2510995370</t>
  </si>
  <si>
    <t>2510995380</t>
  </si>
  <si>
    <t>2510995385</t>
  </si>
  <si>
    <t>2510995405</t>
  </si>
  <si>
    <t>2515000000</t>
  </si>
  <si>
    <t>Household Products: Laundry Products</t>
  </si>
  <si>
    <t>2460230000</t>
  </si>
  <si>
    <t>Household Products: Fabric and Carpet Care Products</t>
  </si>
  <si>
    <t>2460240000</t>
  </si>
  <si>
    <t>Household Products: Dishwashing Products</t>
  </si>
  <si>
    <t>2460250000</t>
  </si>
  <si>
    <t>Household Products: Waxes and Polishes</t>
  </si>
  <si>
    <t>2460260000</t>
  </si>
  <si>
    <t>Household Products: Air Fresheners</t>
  </si>
  <si>
    <t>2460270000</t>
  </si>
  <si>
    <t>Household Products: Shoe and Leather Care Products</t>
  </si>
  <si>
    <t>2460290000</t>
  </si>
  <si>
    <t>Household Products: Miscellaneous Household Products</t>
  </si>
  <si>
    <t>2460400000</t>
  </si>
  <si>
    <t>All Automotive Aftermarket Products</t>
  </si>
  <si>
    <t>2460410000</t>
  </si>
  <si>
    <t>Turbine: Evaporative Losses (Fuel Storage and Delivery System)</t>
  </si>
  <si>
    <t>20100109</t>
  </si>
  <si>
    <t>Turbine: Exhaust</t>
  </si>
  <si>
    <t>20100201</t>
  </si>
  <si>
    <t>20100202</t>
  </si>
  <si>
    <t>20100205</t>
  </si>
  <si>
    <t>20100206</t>
  </si>
  <si>
    <t>Reciprocating: Evaporative Losses (Fuel Delivery System)</t>
  </si>
  <si>
    <t>20100207</t>
  </si>
  <si>
    <t>20100208</t>
  </si>
  <si>
    <t>Turbine: Evaporative Losses (Fuel Delivery System)</t>
  </si>
  <si>
    <t>20100209</t>
  </si>
  <si>
    <t>20100301</t>
  </si>
  <si>
    <t>Gasified Coal</t>
  </si>
  <si>
    <t>20100702</t>
  </si>
  <si>
    <t>20100705</t>
  </si>
  <si>
    <t>20100706</t>
  </si>
  <si>
    <t>20100707</t>
  </si>
  <si>
    <t>20100801</t>
  </si>
  <si>
    <t>20100802</t>
  </si>
  <si>
    <t>20100805</t>
  </si>
  <si>
    <t>20100806</t>
  </si>
  <si>
    <t>20100807</t>
  </si>
  <si>
    <t>20100808</t>
  </si>
  <si>
    <t>20100809</t>
  </si>
  <si>
    <t>20100901</t>
  </si>
  <si>
    <t>Kerosene/Naphtha (Jet Fuel)</t>
  </si>
  <si>
    <t>20100902</t>
  </si>
  <si>
    <t>20100905</t>
  </si>
  <si>
    <t>20100906</t>
  </si>
  <si>
    <t>20100907</t>
  </si>
  <si>
    <t>20100908</t>
  </si>
  <si>
    <t>20100909</t>
  </si>
  <si>
    <t>20101001</t>
  </si>
  <si>
    <t>Geysers/Geothermal</t>
  </si>
  <si>
    <t>Steam Turbine</t>
  </si>
  <si>
    <t>20101010</t>
  </si>
  <si>
    <t>Well Drilling: Steam Emissions</t>
  </si>
  <si>
    <t>20101020</t>
  </si>
  <si>
    <t>Well Pad Fugitives: Blowdown</t>
  </si>
  <si>
    <t>20101021</t>
  </si>
  <si>
    <t>Well Pad Fugitives: Vents/Leaks</t>
  </si>
  <si>
    <t>20101030</t>
  </si>
  <si>
    <t>Pipeline Fugitives: Blowdown</t>
  </si>
  <si>
    <t>20101031</t>
  </si>
  <si>
    <t>Pipeline Fugitives: Vents/Leaks</t>
  </si>
  <si>
    <t>20101302</t>
  </si>
  <si>
    <t>Waste Oil - Turbine</t>
  </si>
  <si>
    <t>20180001</t>
  </si>
  <si>
    <t>Equipment Leaks</t>
  </si>
  <si>
    <t>20182001</t>
  </si>
  <si>
    <t>Wastewater, Aggregate</t>
  </si>
  <si>
    <t>Process Area Drains</t>
  </si>
  <si>
    <t>20182002</t>
  </si>
  <si>
    <t>Process Equipment Drains</t>
  </si>
  <si>
    <t>20182599</t>
  </si>
  <si>
    <t>Wastewater, Points of Generation</t>
  </si>
  <si>
    <t>Specify Point of Generation</t>
  </si>
  <si>
    <t>20190099</t>
  </si>
  <si>
    <t>Flares</t>
  </si>
  <si>
    <t>Heavy Water</t>
  </si>
  <si>
    <t>20200101</t>
  </si>
  <si>
    <t>20200102</t>
  </si>
  <si>
    <t>20200103</t>
  </si>
  <si>
    <t>Turbine: Cogeneration</t>
  </si>
  <si>
    <t>20200104</t>
  </si>
  <si>
    <t>Reciprocating: Cogeneration</t>
  </si>
  <si>
    <t>20200105</t>
  </si>
  <si>
    <t>20200106</t>
  </si>
  <si>
    <t>20200107</t>
  </si>
  <si>
    <t>20200108</t>
  </si>
  <si>
    <t>20200109</t>
  </si>
  <si>
    <t>20200204</t>
  </si>
  <si>
    <t>20200205</t>
  </si>
  <si>
    <t>20200206</t>
  </si>
  <si>
    <t>20200207</t>
  </si>
  <si>
    <t>20200208</t>
  </si>
  <si>
    <t>2-cycle Lean Burn</t>
  </si>
  <si>
    <t>4-cycle Rich Burn</t>
  </si>
  <si>
    <t>4-cycle Lean Burn</t>
  </si>
  <si>
    <t>20200255</t>
  </si>
  <si>
    <t>2-cycle Clean Burn</t>
  </si>
  <si>
    <t>20200256</t>
  </si>
  <si>
    <t>4-cycle Clean Burn</t>
  </si>
  <si>
    <t>20200301</t>
  </si>
  <si>
    <t>20200305</t>
  </si>
  <si>
    <t>20200306</t>
  </si>
  <si>
    <t>20200307</t>
  </si>
  <si>
    <t>20200401</t>
  </si>
  <si>
    <t>Large Bore Engine</t>
  </si>
  <si>
    <t>20200402</t>
  </si>
  <si>
    <t>Dual Fuel (Oil/Gas)</t>
  </si>
  <si>
    <t>20200403</t>
  </si>
  <si>
    <t>Cogeneration: Dual Fuel</t>
  </si>
  <si>
    <t>20200405</t>
  </si>
  <si>
    <t>Crankcase Blowby</t>
  </si>
  <si>
    <t>20200406</t>
  </si>
  <si>
    <t>Evaporative Losses (Fuel Storage and Delivery System)</t>
  </si>
  <si>
    <t>30200834</t>
  </si>
  <si>
    <t>Soybean: Meal Dryer</t>
  </si>
  <si>
    <t>30200790</t>
  </si>
  <si>
    <t>Soybean: Meal Cooler</t>
  </si>
  <si>
    <t>30200791</t>
  </si>
  <si>
    <t>Soybean: Bulk Loading</t>
  </si>
  <si>
    <t>30200792</t>
  </si>
  <si>
    <t>Soybean: White Flake Cooler</t>
  </si>
  <si>
    <t>30200793</t>
  </si>
  <si>
    <t>Soybean: Meal Grinder/Sizing</t>
  </si>
  <si>
    <t>30200799</t>
  </si>
  <si>
    <t>See Comments **</t>
  </si>
  <si>
    <t>30200801</t>
  </si>
  <si>
    <t>Feed Manufacture</t>
  </si>
  <si>
    <t>30200802</t>
  </si>
  <si>
    <t>Grain Receiving</t>
  </si>
  <si>
    <t>30200803</t>
  </si>
  <si>
    <t>Shipping</t>
  </si>
  <si>
    <t>30200804</t>
  </si>
  <si>
    <t>Handling</t>
  </si>
  <si>
    <t>30200805</t>
  </si>
  <si>
    <t>Grinding</t>
  </si>
  <si>
    <t>30200806</t>
  </si>
  <si>
    <t>Pellet Coolers</t>
  </si>
  <si>
    <t>30200807</t>
  </si>
  <si>
    <t>Grain Cleaning</t>
  </si>
  <si>
    <t>30200808</t>
  </si>
  <si>
    <t>Milling</t>
  </si>
  <si>
    <t>30200809</t>
  </si>
  <si>
    <t>Mixing/Blending</t>
  </si>
  <si>
    <t>30200810</t>
  </si>
  <si>
    <t>30200811</t>
  </si>
  <si>
    <t>Scalping</t>
  </si>
  <si>
    <t>30200812</t>
  </si>
  <si>
    <t>Bulk Load-out</t>
  </si>
  <si>
    <t>30200813</t>
  </si>
  <si>
    <t>Shaking</t>
  </si>
  <si>
    <t>30200814</t>
  </si>
  <si>
    <t>30200815</t>
  </si>
  <si>
    <t>30200816</t>
  </si>
  <si>
    <t>Pellet Cooler</t>
  </si>
  <si>
    <t>30200817</t>
  </si>
  <si>
    <t>Grain Milling: Hammermill</t>
  </si>
  <si>
    <t>30200818</t>
  </si>
  <si>
    <t>Grain Milling: Flaker</t>
  </si>
  <si>
    <t>30200819</t>
  </si>
  <si>
    <t>Grain Milling: Grain Cracker</t>
  </si>
  <si>
    <t>30200821</t>
  </si>
  <si>
    <t>30200822</t>
  </si>
  <si>
    <t>30200823</t>
  </si>
  <si>
    <t>Fugitive Emissions: Packing</t>
  </si>
  <si>
    <t>30200832</t>
  </si>
  <si>
    <t>Citrate: Handling/Transferring</t>
  </si>
  <si>
    <t>30200833</t>
  </si>
  <si>
    <t>Citrate: Grinding</t>
  </si>
  <si>
    <t>30503704</t>
  </si>
  <si>
    <t>30503705</t>
  </si>
  <si>
    <t>Size Coat Application</t>
  </si>
  <si>
    <t>30503706</t>
  </si>
  <si>
    <t>Final Drying and Curing</t>
  </si>
  <si>
    <t>30503707</t>
  </si>
  <si>
    <t>Roll Winding</t>
  </si>
  <si>
    <t>30503708</t>
  </si>
  <si>
    <t>Final Production</t>
  </si>
  <si>
    <t>30503811</t>
  </si>
  <si>
    <t>Pulverized Mineral Processing</t>
  </si>
  <si>
    <t>Coarse and Fine Grinding (Dry Mode)</t>
  </si>
  <si>
    <t>30503812</t>
  </si>
  <si>
    <t>30200931</t>
  </si>
  <si>
    <t>Brewers Grain Dryer: Fuel Oil-fired</t>
  </si>
  <si>
    <t>30200932</t>
  </si>
  <si>
    <t>Brewers Grain Dryer: Steam-heated</t>
  </si>
  <si>
    <t>30200935</t>
  </si>
  <si>
    <t>Fermenter Venting: Closed Fermenter</t>
  </si>
  <si>
    <t>30200937</t>
  </si>
  <si>
    <t>Fermenter Venting: Open Fermenter</t>
  </si>
  <si>
    <t>30200939</t>
  </si>
  <si>
    <t>Activated Carbon Regeneration</t>
  </si>
  <si>
    <t>30200940</t>
  </si>
  <si>
    <t>20400199</t>
  </si>
  <si>
    <t>20400201</t>
  </si>
  <si>
    <t>Rocket Engine Testing</t>
  </si>
  <si>
    <t>Rocket Motor: Solid Propellant</t>
  </si>
  <si>
    <t>20400202</t>
  </si>
  <si>
    <t>Liquid Propellant</t>
  </si>
  <si>
    <t>20400299</t>
  </si>
  <si>
    <t>20400301</t>
  </si>
  <si>
    <t>20400302</t>
  </si>
  <si>
    <t>Diesel/Kerosene</t>
  </si>
  <si>
    <t>20400303</t>
  </si>
  <si>
    <t>20400304</t>
  </si>
  <si>
    <t>20400305</t>
  </si>
  <si>
    <t>Kerosene/Naphtha</t>
  </si>
  <si>
    <t>20400399</t>
  </si>
  <si>
    <t>20400401</t>
  </si>
  <si>
    <t>20400402</t>
  </si>
  <si>
    <t>20400403</t>
  </si>
  <si>
    <t>20400404</t>
  </si>
  <si>
    <t>20400405</t>
  </si>
  <si>
    <t>20400406</t>
  </si>
  <si>
    <t>20400407</t>
  </si>
  <si>
    <t>Dual Fuel (Gas/Oil)</t>
  </si>
  <si>
    <t>20400408</t>
  </si>
  <si>
    <t>Residual Oil/Crude Oil</t>
  </si>
  <si>
    <t>20400409</t>
  </si>
  <si>
    <t>20400499</t>
  </si>
  <si>
    <t>20480001</t>
  </si>
  <si>
    <t>20482001</t>
  </si>
  <si>
    <t>20482002</t>
  </si>
  <si>
    <t>20482501</t>
  </si>
  <si>
    <t>Water Deluge Solid Propellant Engine Test Unit</t>
  </si>
  <si>
    <t>20482502</t>
  </si>
  <si>
    <t>Water Deluge Liquid Propellant Engine Test Unit</t>
  </si>
  <si>
    <t>20482599</t>
  </si>
  <si>
    <t>26000320</t>
  </si>
  <si>
    <t>Off-highway 2-stroke Gasoline Engines</t>
  </si>
  <si>
    <t>All Storage Types: Breathing Loss</t>
  </si>
  <si>
    <t>Total: All Products</t>
  </si>
  <si>
    <t>2501000030</t>
  </si>
  <si>
    <t>Crude Oil</t>
  </si>
  <si>
    <t>2501000060</t>
  </si>
  <si>
    <t>2501000090</t>
  </si>
  <si>
    <t>2501000120</t>
  </si>
  <si>
    <t>Gasoline</t>
  </si>
  <si>
    <t>2501000150</t>
  </si>
  <si>
    <t>Jet Naphtha</t>
  </si>
  <si>
    <t>2501000180</t>
  </si>
  <si>
    <t>2501000900</t>
  </si>
  <si>
    <t>Tank Cleaning</t>
  </si>
  <si>
    <t>2501010000</t>
  </si>
  <si>
    <t>Commercial/Industrial: Breathing Loss</t>
  </si>
  <si>
    <t>2501010030</t>
  </si>
  <si>
    <t>2501010060</t>
  </si>
  <si>
    <t>2501010090</t>
  </si>
  <si>
    <t>2501010120</t>
  </si>
  <si>
    <t>2501010150</t>
  </si>
  <si>
    <t>2501010180</t>
  </si>
  <si>
    <t>2501010900</t>
  </si>
  <si>
    <t>2501050000</t>
  </si>
  <si>
    <t>Bulk Stations/Terminals: Breathing Loss</t>
  </si>
  <si>
    <t>2501050030</t>
  </si>
  <si>
    <t>2501050060</t>
  </si>
  <si>
    <t>2501050090</t>
  </si>
  <si>
    <t>2501050120</t>
  </si>
  <si>
    <t>2501050150</t>
  </si>
  <si>
    <t>2501050180</t>
  </si>
  <si>
    <t>2501050900</t>
  </si>
  <si>
    <t>2501060000</t>
  </si>
  <si>
    <t>Gasoline Service Stations</t>
  </si>
  <si>
    <t>Total: All Gasoline/All Processes</t>
  </si>
  <si>
    <t>2501060050</t>
  </si>
  <si>
    <t>Stage 1: Total</t>
  </si>
  <si>
    <t>2501060051</t>
  </si>
  <si>
    <t>Stage 1: Submerged Filling</t>
  </si>
  <si>
    <t>2501060052</t>
  </si>
  <si>
    <t>Stage 1: Splash Filling</t>
  </si>
  <si>
    <t>2501060053</t>
  </si>
  <si>
    <t>Stage 1: Balanced Submerged Filling</t>
  </si>
  <si>
    <t>2501060100</t>
  </si>
  <si>
    <t>Stage 2: Total</t>
  </si>
  <si>
    <t>2501060101</t>
  </si>
  <si>
    <t>Stage 2: Displacement Loss/Uncontrolled</t>
  </si>
  <si>
    <t>2501060102</t>
  </si>
  <si>
    <t>Stage 2: Displacement Loss/Controlled</t>
  </si>
  <si>
    <t>2501060103</t>
  </si>
  <si>
    <t>Stage 2: Spillage</t>
  </si>
  <si>
    <t>2501060200</t>
  </si>
  <si>
    <t>Underground Tank: Total</t>
  </si>
  <si>
    <t>2501060201</t>
  </si>
  <si>
    <t>Underground Tank: Breathing and Emptying</t>
  </si>
  <si>
    <t>2501070000</t>
  </si>
  <si>
    <t>Diesel Service Stations</t>
  </si>
  <si>
    <t>Total: All Products/All Processes</t>
  </si>
  <si>
    <t>2501070050</t>
  </si>
  <si>
    <t>2501070051</t>
  </si>
  <si>
    <t>2501070052</t>
  </si>
  <si>
    <t>2501070053</t>
  </si>
  <si>
    <t>2501070100</t>
  </si>
  <si>
    <t>2501070101</t>
  </si>
  <si>
    <t>2501070102</t>
  </si>
  <si>
    <t>2501070103</t>
  </si>
  <si>
    <t>2501070200</t>
  </si>
  <si>
    <t>2501070201</t>
  </si>
  <si>
    <t>2501080050</t>
  </si>
  <si>
    <t>Airports : Aviation Gasoline</t>
  </si>
  <si>
    <t>2501080100</t>
  </si>
  <si>
    <t>2501995000</t>
  </si>
  <si>
    <t>All Storage Types: Working Loss</t>
  </si>
  <si>
    <t>2501995030</t>
  </si>
  <si>
    <t>2501995060</t>
  </si>
  <si>
    <t>2501995090</t>
  </si>
  <si>
    <t>2501995120</t>
  </si>
  <si>
    <t>2501995150</t>
  </si>
  <si>
    <t>2501995180</t>
  </si>
  <si>
    <t>2505000000</t>
  </si>
  <si>
    <t>Petroleum and Petroleum Product Transport</t>
  </si>
  <si>
    <t>All Transport Types</t>
  </si>
  <si>
    <t>2505000030</t>
  </si>
  <si>
    <t>2505000060</t>
  </si>
  <si>
    <t>2505000090</t>
  </si>
  <si>
    <t>2505000120</t>
  </si>
  <si>
    <t>2505000150</t>
  </si>
  <si>
    <t>2505000180</t>
  </si>
  <si>
    <t>2505000900</t>
  </si>
  <si>
    <t>2505010000</t>
  </si>
  <si>
    <t>Rail Tank Car</t>
  </si>
  <si>
    <t>2505010030</t>
  </si>
  <si>
    <t>2505010060</t>
  </si>
  <si>
    <t>2505010090</t>
  </si>
  <si>
    <t>2505010120</t>
  </si>
  <si>
    <t>2505010150</t>
  </si>
  <si>
    <t>2505010180</t>
  </si>
  <si>
    <t>2505010900</t>
  </si>
  <si>
    <t>2505020000</t>
  </si>
  <si>
    <t>Marine Vessel</t>
  </si>
  <si>
    <t>2505020030</t>
  </si>
  <si>
    <t>2505020060</t>
  </si>
  <si>
    <t>2505020090</t>
  </si>
  <si>
    <t>2505020120</t>
  </si>
  <si>
    <t>2505020121</t>
  </si>
  <si>
    <t>Gasoline - Barge</t>
  </si>
  <si>
    <t>2505020150</t>
  </si>
  <si>
    <t>2505020180</t>
  </si>
  <si>
    <t>2505020900</t>
  </si>
  <si>
    <t>2505030000</t>
  </si>
  <si>
    <t>Truck</t>
  </si>
  <si>
    <t>2505030030</t>
  </si>
  <si>
    <t>2505030060</t>
  </si>
  <si>
    <t>2505030090</t>
  </si>
  <si>
    <t>2505030120</t>
  </si>
  <si>
    <t>2505030150</t>
  </si>
  <si>
    <t>2505030180</t>
  </si>
  <si>
    <t>2505030900</t>
  </si>
  <si>
    <t>2505040000</t>
  </si>
  <si>
    <t>Pipeline</t>
  </si>
  <si>
    <t>2505040030</t>
  </si>
  <si>
    <t>2505040060</t>
  </si>
  <si>
    <t>2505040090</t>
  </si>
  <si>
    <t>2505040120</t>
  </si>
  <si>
    <t>2505040150</t>
  </si>
  <si>
    <t>Cyclohexanone</t>
  </si>
  <si>
    <t>2510000165</t>
  </si>
  <si>
    <t>Ethanol</t>
  </si>
  <si>
    <t>2510000185</t>
  </si>
  <si>
    <t>Ethylbenzene</t>
  </si>
  <si>
    <t>2510000195</t>
  </si>
  <si>
    <t>Ethylene Glycol</t>
  </si>
  <si>
    <t>2510000220</t>
  </si>
  <si>
    <t>Formalin</t>
  </si>
  <si>
    <t>2510000235</t>
  </si>
  <si>
    <t>Glycol Ethers: All Types</t>
  </si>
  <si>
    <t>2510000240</t>
  </si>
  <si>
    <t>Gum Turpentine</t>
  </si>
  <si>
    <t>2510000250</t>
  </si>
  <si>
    <t>Isopropanol</t>
  </si>
  <si>
    <t>2510000260</t>
  </si>
  <si>
    <t>Methanol</t>
  </si>
  <si>
    <t>2510000265</t>
  </si>
  <si>
    <t>Methyl Chloride</t>
  </si>
  <si>
    <t>2510000270</t>
  </si>
  <si>
    <t>Methyl Chloroform</t>
  </si>
  <si>
    <t>2510000275</t>
  </si>
  <si>
    <t>Methyl Ethyl Ketone</t>
  </si>
  <si>
    <t>2510000285</t>
  </si>
  <si>
    <t>Methyl Isobutyl Ketone</t>
  </si>
  <si>
    <t>2510000295</t>
  </si>
  <si>
    <t>Methylene Chloride</t>
  </si>
  <si>
    <t>2510000310</t>
  </si>
  <si>
    <t>n-Propanol</t>
  </si>
  <si>
    <t>2510000320</t>
  </si>
  <si>
    <t>Nitrobenzene</t>
  </si>
  <si>
    <t>2510000345</t>
  </si>
  <si>
    <t>2510000350</t>
  </si>
  <si>
    <t>Chlorine Loading: Storage Car Vent</t>
  </si>
  <si>
    <t>30100805</t>
  </si>
  <si>
    <t>Air Blowing of Mercury Cell Brine</t>
  </si>
  <si>
    <t>30100899</t>
  </si>
  <si>
    <t>30100901</t>
  </si>
  <si>
    <t>Cleaning Chemicals</t>
  </si>
  <si>
    <t>Spray Drying: Soaps and Detergents</t>
  </si>
  <si>
    <t>30100902</t>
  </si>
  <si>
    <t>Specialty Cleaners</t>
  </si>
  <si>
    <t>30100905</t>
  </si>
  <si>
    <t>Alkaline Saponification</t>
  </si>
  <si>
    <t>30100906</t>
  </si>
  <si>
    <t>Direct Saponification</t>
  </si>
  <si>
    <t>30100907</t>
  </si>
  <si>
    <t>Blending And Mixing</t>
  </si>
  <si>
    <t>30100908</t>
  </si>
  <si>
    <t>Soap Packaging</t>
  </si>
  <si>
    <t>30100909</t>
  </si>
  <si>
    <t>Detergent Slurry Preparation</t>
  </si>
  <si>
    <t>30100910</t>
  </si>
  <si>
    <t>Detergent Granule Handling</t>
  </si>
  <si>
    <t>30100999</t>
  </si>
  <si>
    <t>30101005</t>
  </si>
  <si>
    <t>Explosives (Trinitrotoluene)</t>
  </si>
  <si>
    <t>30201713</t>
  </si>
  <si>
    <t>Hull Removal and Separation from In-shell Almonds</t>
  </si>
  <si>
    <t>30201714</t>
  </si>
  <si>
    <t>Hulling and Shelling of Almonds (Huller/Sheller)</t>
  </si>
  <si>
    <t>30201715</t>
  </si>
  <si>
    <t>Classifier Screen Deck to Remove Shell from Meats</t>
  </si>
  <si>
    <t>30201716</t>
  </si>
  <si>
    <t>Air Leg to Separate Shells from Meats</t>
  </si>
  <si>
    <t>30201717</t>
  </si>
  <si>
    <t>Almond Roaster: Direct-fired Rotating Drum</t>
  </si>
  <si>
    <t>30201799</t>
  </si>
  <si>
    <t>30201899</t>
  </si>
  <si>
    <t>Candy Manufacturing</t>
  </si>
  <si>
    <t>30201901</t>
  </si>
  <si>
    <t>Vegetable Oil Processing</t>
  </si>
  <si>
    <t>Corn Oil: General **</t>
  </si>
  <si>
    <t>30201902</t>
  </si>
  <si>
    <t>Cottonseed Oil: General **</t>
  </si>
  <si>
    <t>30201903</t>
  </si>
  <si>
    <t>Soybean Oil: General **</t>
  </si>
  <si>
    <t>30201904</t>
  </si>
  <si>
    <t>Peanut Oil: General</t>
  </si>
  <si>
    <t>30201905</t>
  </si>
  <si>
    <t>30201906</t>
  </si>
  <si>
    <t>Corn Oil: General</t>
  </si>
  <si>
    <t>30201907</t>
  </si>
  <si>
    <t>Cottonseed Oil: General</t>
  </si>
  <si>
    <t>30201908</t>
  </si>
  <si>
    <t>Soybean Oil: General ** (use 3-02-019-98)</t>
  </si>
  <si>
    <t>30201909</t>
  </si>
  <si>
    <t>30201911</t>
  </si>
  <si>
    <t>Oil Extraction **</t>
  </si>
  <si>
    <t>30201912</t>
  </si>
  <si>
    <t>Meal Preparation **</t>
  </si>
  <si>
    <t>30201913</t>
  </si>
  <si>
    <t>Oil Refining **</t>
  </si>
  <si>
    <t>30201914</t>
  </si>
  <si>
    <t>Fugitive Leaks **</t>
  </si>
  <si>
    <t>30201915</t>
  </si>
  <si>
    <t>Solvent Storage ** (Use 4-07-016-15 &amp; -16 or 4-07-176-03 &amp; -04)</t>
  </si>
  <si>
    <t>30201916</t>
  </si>
  <si>
    <t>Oil Extraction</t>
  </si>
  <si>
    <t>30201917</t>
  </si>
  <si>
    <t>Meal Preparation</t>
  </si>
  <si>
    <t>30201918</t>
  </si>
  <si>
    <t>Oil Refining</t>
  </si>
  <si>
    <t>30201919</t>
  </si>
  <si>
    <t>30201920</t>
  </si>
  <si>
    <t>Solvent Storage (Use 4-07-016-15 &amp; -16 or 4-07-176-03 &amp; -04 if possib)</t>
  </si>
  <si>
    <t>30201921</t>
  </si>
  <si>
    <t>Solvent Work Tank</t>
  </si>
  <si>
    <t>30201923</t>
  </si>
  <si>
    <t>Aspiration Exhaust Vent: Startup and Shutdown</t>
  </si>
  <si>
    <t>30201925</t>
  </si>
  <si>
    <t>Oil Extraction Rotary Cell Extractor</t>
  </si>
  <si>
    <t>30201926</t>
  </si>
  <si>
    <t>Oil Extraction Vertically Arranged Basket Type Extractor</t>
  </si>
  <si>
    <t>30201927</t>
  </si>
  <si>
    <t>Oil Extraction Continuous, Shallowbed, Rectangular Loop, No Baskets</t>
  </si>
  <si>
    <t>30201930</t>
  </si>
  <si>
    <t>Meal Preparation: Desolventizer/Toaster</t>
  </si>
  <si>
    <t>30201931</t>
  </si>
  <si>
    <t>Meal Preparation: Dryer</t>
  </si>
  <si>
    <t>30201932</t>
  </si>
  <si>
    <t>Meal Preparation: Cooler</t>
  </si>
  <si>
    <t>30201933</t>
  </si>
  <si>
    <t>Meal Preparation: Pneumatic Conveyor</t>
  </si>
  <si>
    <t>30201935</t>
  </si>
  <si>
    <t>Meal Preparation: Screening and Grinding</t>
  </si>
  <si>
    <t>30201939</t>
  </si>
  <si>
    <t>Meal Storage Tanks</t>
  </si>
  <si>
    <t>30201941</t>
  </si>
  <si>
    <t>Oil Refining: Miscellaneous Holding Tank</t>
  </si>
  <si>
    <t>30201942</t>
  </si>
  <si>
    <t>Oil Refining: Evaporator(s)</t>
  </si>
  <si>
    <t>30201945</t>
  </si>
  <si>
    <t>Oil Refining: Oil Stripping Column</t>
  </si>
  <si>
    <t>30201949</t>
  </si>
  <si>
    <t>Batch Process: Nitric Acid Concentration: Distillation Tower</t>
  </si>
  <si>
    <t>30101034</t>
  </si>
  <si>
    <t>Batch Process: Nitric Acid Concentration: Bleacher</t>
  </si>
  <si>
    <t>30101035</t>
  </si>
  <si>
    <t>Batch Process: Nitric Acid Concentration: Condenser</t>
  </si>
  <si>
    <t>30101036</t>
  </si>
  <si>
    <t>Batch Process: Nitric Acid Concentration: Absorber Column</t>
  </si>
  <si>
    <t>30101037</t>
  </si>
  <si>
    <t>Batch Process: Nitric Acid Concentration: Dehydrating Unit</t>
  </si>
  <si>
    <t>30101040</t>
  </si>
  <si>
    <t>Batch Process: Purification</t>
  </si>
  <si>
    <t>30101045</t>
  </si>
  <si>
    <t>Batch Process: Finishing: Melt Tank</t>
  </si>
  <si>
    <t>30101046</t>
  </si>
  <si>
    <t>Batch Process: Finishing: Dryers</t>
  </si>
  <si>
    <t>30101047</t>
  </si>
  <si>
    <t>Batch Process: Finishing: Flaker Drum</t>
  </si>
  <si>
    <t>30101050</t>
  </si>
  <si>
    <t>Process Vents: Continuous Process</t>
  </si>
  <si>
    <t>30101051</t>
  </si>
  <si>
    <t>Continuous Process: Nitration Reactor Fume Recovery</t>
  </si>
  <si>
    <t>30101052</t>
  </si>
  <si>
    <t>Continuous Process: Spent Acid Recovery</t>
  </si>
  <si>
    <t>30101053</t>
  </si>
  <si>
    <t>Continuous Process: Red Water Incineration</t>
  </si>
  <si>
    <t>30101054</t>
  </si>
  <si>
    <t>Continuous Process: Nitric Acid Concentrators</t>
  </si>
  <si>
    <t>30101055</t>
  </si>
  <si>
    <t>Continuous Process: Sulfuric Acid Concentrators</t>
  </si>
  <si>
    <t>30101061</t>
  </si>
  <si>
    <t>Continuous Process: Spent Acid Recovery: Denitrating Tower</t>
  </si>
  <si>
    <t>30101062</t>
  </si>
  <si>
    <t>Continuous Process: Spent Acid Recovery: Sulfuric Acid Regenerator</t>
  </si>
  <si>
    <t>30101063</t>
  </si>
  <si>
    <t>Continuous Process: Spent Acid Recovery: Bleacher</t>
  </si>
  <si>
    <t>30101064</t>
  </si>
  <si>
    <t>Continuous Process: Spent Acid Recovery: Reflux Columns</t>
  </si>
  <si>
    <t>30101073</t>
  </si>
  <si>
    <t>Continuous Process: Nitric Acid Concentration: Distillation Tower</t>
  </si>
  <si>
    <t>30101074</t>
  </si>
  <si>
    <t>Continuous Process: Nitric Acid Concentration: Bleacher</t>
  </si>
  <si>
    <t>30101075</t>
  </si>
  <si>
    <t>Continuous Process: Nitric Acid Concentration: Condenser</t>
  </si>
  <si>
    <t>30101076</t>
  </si>
  <si>
    <t>Continuous Process: Nitric Acid Concentration: Absorber Column</t>
  </si>
  <si>
    <t>30101077</t>
  </si>
  <si>
    <t>Continuous Process: Nitric Acid Concentration: Dehydrating Unit</t>
  </si>
  <si>
    <t>30101080</t>
  </si>
  <si>
    <t>Continuous Process: Purification</t>
  </si>
  <si>
    <t>30101085</t>
  </si>
  <si>
    <t>Continuous Process: Finishing: Melt Tank</t>
  </si>
  <si>
    <t>30101086</t>
  </si>
  <si>
    <t>Continuous Process: Finishing: Dryers</t>
  </si>
  <si>
    <t>30101087</t>
  </si>
  <si>
    <t>Continuous Process: Finishing: Flaker Drum</t>
  </si>
  <si>
    <t>30101099</t>
  </si>
  <si>
    <t>30101101</t>
  </si>
  <si>
    <t>By-product Process</t>
  </si>
  <si>
    <t>30101198</t>
  </si>
  <si>
    <t>Handling and Storage (99.9% Removal)</t>
  </si>
  <si>
    <t>30101199</t>
  </si>
  <si>
    <t>30101202</t>
  </si>
  <si>
    <t>Hydroflouric Acid</t>
  </si>
  <si>
    <t>Rotary Kiln: Acid Reactor</t>
  </si>
  <si>
    <t>30101203</t>
  </si>
  <si>
    <t>Fluorspar Grinding/Drying</t>
  </si>
  <si>
    <t>30101204</t>
  </si>
  <si>
    <t>Fluorspar Handling Silos</t>
  </si>
  <si>
    <t>30101205</t>
  </si>
  <si>
    <t>Fluorspar Transfer</t>
  </si>
  <si>
    <t>30101206</t>
  </si>
  <si>
    <t>Tail Gas Vent</t>
  </si>
  <si>
    <t>30101207</t>
  </si>
  <si>
    <t>Fluorspar Drying Kiln: Fuel Combustion</t>
  </si>
  <si>
    <t>30101208</t>
  </si>
  <si>
    <t>Rotary Kiln: Fuel Combustion</t>
  </si>
  <si>
    <t>30101299</t>
  </si>
  <si>
    <t>30101301</t>
  </si>
  <si>
    <t>Absorber Tail Gas (Pre-1970 Facilities)</t>
  </si>
  <si>
    <t>30101302</t>
  </si>
  <si>
    <t>Absorber Tail Gas (Post-1970 Facilities)</t>
  </si>
  <si>
    <t>30101303</t>
  </si>
  <si>
    <t>Nitric Acid Concentrators (Pre-1970)</t>
  </si>
  <si>
    <t>30101304</t>
  </si>
  <si>
    <t>Nitric Acid Concentrators (Post-1970)</t>
  </si>
  <si>
    <t>30101399</t>
  </si>
  <si>
    <t>30101401</t>
  </si>
  <si>
    <t>Paint Manufacture</t>
  </si>
  <si>
    <t>General Mixing and Handling</t>
  </si>
  <si>
    <t>Rotolouvre Dryer</t>
  </si>
  <si>
    <t>30203423</t>
  </si>
  <si>
    <t>Airlift Dryer: Batch Process</t>
  </si>
  <si>
    <t>30203424</t>
  </si>
  <si>
    <t>Airlift Dryer: Continuous Process</t>
  </si>
  <si>
    <t>30203504</t>
  </si>
  <si>
    <t>Baker's Yeast Manufacturing - Compressed Yeast</t>
  </si>
  <si>
    <t>30203505</t>
  </si>
  <si>
    <t>30203506</t>
  </si>
  <si>
    <t>30203507</t>
  </si>
  <si>
    <t>30203510</t>
  </si>
  <si>
    <t>30203530</t>
  </si>
  <si>
    <t>30203531</t>
  </si>
  <si>
    <t>Harvesting: Centrifuge</t>
  </si>
  <si>
    <t>30203532</t>
  </si>
  <si>
    <t>Harvesting: Plate and Frame Filter Press</t>
  </si>
  <si>
    <t>30203533</t>
  </si>
  <si>
    <t>Harvesting: Rotary Vacuum Filter</t>
  </si>
  <si>
    <t>30203534</t>
  </si>
  <si>
    <t>Harvesting: Mixers</t>
  </si>
  <si>
    <t>30203535</t>
  </si>
  <si>
    <t>Harvesting: Extrusion</t>
  </si>
  <si>
    <t>30203536</t>
  </si>
  <si>
    <t>Harvesting: Cutting</t>
  </si>
  <si>
    <t>30203540</t>
  </si>
  <si>
    <t>Methanol/Alcohol Production</t>
  </si>
  <si>
    <t>Methanol: General</t>
  </si>
  <si>
    <t>30125002</t>
  </si>
  <si>
    <t>Industrial Processes, Oil and Gas Production, Natural Gas Processing Facilities, Glycol Dehydrators: Phase Separator Vent: Triethylene Glycol</t>
  </si>
  <si>
    <t>31000304</t>
  </si>
  <si>
    <t>Industrial Processes, Oil and Gas Production, Natural Gas Processing Facilities, Glycol Dehydrators: Ethylene Glycol: General</t>
  </si>
  <si>
    <t>31000305</t>
  </si>
  <si>
    <t>Industrial Processes, Oil and Gas Production, Natural Gas Processing Facilities, Gas Sweeting: Amine Process</t>
  </si>
  <si>
    <t>31000306</t>
  </si>
  <si>
    <t>Industrial Processes, Oil and Gas Production, Natural Gas Processing Facilities, Process Valves</t>
  </si>
  <si>
    <t>31000307</t>
  </si>
  <si>
    <t>Industrial Processes, Oil and Gas Production, Natural Gas Processing Facilities, Relief Valves</t>
  </si>
  <si>
    <t>31000309</t>
  </si>
  <si>
    <t>Industrial Processes, Oil and Gas Production, Natural Gas Processing Facilities, Compressor Seals</t>
  </si>
  <si>
    <t>31000310</t>
  </si>
  <si>
    <t>Industrial Processes, Oil and Gas Production, Natural Gas Processing Facilities, Pump Seals</t>
  </si>
  <si>
    <t>31000311</t>
  </si>
  <si>
    <t>Industrial Processes, Oil and Gas Production, Natural Gas Processing Facilities, Flanges and Connections</t>
  </si>
  <si>
    <t>31000404</t>
  </si>
  <si>
    <t>Industrial Processes, Oil and Gas Production, Process Heaters, Natural Gas</t>
  </si>
  <si>
    <t>31000405</t>
  </si>
  <si>
    <t>2601020000</t>
  </si>
  <si>
    <t>2601030000</t>
  </si>
  <si>
    <t>Marked obsolete</t>
  </si>
  <si>
    <t>2610000000</t>
  </si>
  <si>
    <t>Open Burning</t>
  </si>
  <si>
    <t>2610000100</t>
  </si>
  <si>
    <t>Yard Waste - Leaf Species Unspecified</t>
  </si>
  <si>
    <t>SCC8 - added Yard Waste</t>
  </si>
  <si>
    <t>2610000110</t>
  </si>
  <si>
    <t>Leaf Species is Black Ash</t>
  </si>
  <si>
    <t>2610000120</t>
  </si>
  <si>
    <t>Leaf Species is Modesto Ash</t>
  </si>
  <si>
    <t>2610000130</t>
  </si>
  <si>
    <t>Leaf Species is White Ash</t>
  </si>
  <si>
    <t>2610000140</t>
  </si>
  <si>
    <t>Leaf Species is Catalpa</t>
  </si>
  <si>
    <t>2610000150</t>
  </si>
  <si>
    <t>Leaf Species is Horse Chestnut</t>
  </si>
  <si>
    <t>2610000160</t>
  </si>
  <si>
    <t>Leaf Species is Cottonwood</t>
  </si>
  <si>
    <t>2610000170</t>
  </si>
  <si>
    <t>Leaf Species is American Elm</t>
  </si>
  <si>
    <t>2610000180</t>
  </si>
  <si>
    <t>Leaf Species is Eucalyptus</t>
  </si>
  <si>
    <t>2610000190</t>
  </si>
  <si>
    <t>Leaf Species is Sweet Gum</t>
  </si>
  <si>
    <t>2610000200</t>
  </si>
  <si>
    <t>Leaf Species is Black Locust</t>
  </si>
  <si>
    <t>2610000210</t>
  </si>
  <si>
    <t>Leaf Species is Magnolia</t>
  </si>
  <si>
    <t>2610000220</t>
  </si>
  <si>
    <t>Leaf Species is Silver Maple</t>
  </si>
  <si>
    <t>2610000230</t>
  </si>
  <si>
    <t>Leaf Species is American Sycamore</t>
  </si>
  <si>
    <t>2610000240</t>
  </si>
  <si>
    <t>Leaf Species is California Sycamore</t>
  </si>
  <si>
    <t>2610000250</t>
  </si>
  <si>
    <t>Leaf Species is Tulip</t>
  </si>
  <si>
    <t>2610000260</t>
  </si>
  <si>
    <t>Leaf Species is Red Oak</t>
  </si>
  <si>
    <t>2610000270</t>
  </si>
  <si>
    <t>Leaf Species is Sugar Maple</t>
  </si>
  <si>
    <t>2610000300</t>
  </si>
  <si>
    <t>Yard Waste - Weed Species Unspecified (incl Grass)</t>
  </si>
  <si>
    <t>SCC8 - added Yard &amp; Grass</t>
  </si>
  <si>
    <t>2610000310</t>
  </si>
  <si>
    <t>Weed Species is Russian thistle (tumbleweed)</t>
  </si>
  <si>
    <t>2610000320</t>
  </si>
  <si>
    <t>Weed Species is Tales (wild reeds)</t>
  </si>
  <si>
    <t>2610000400</t>
  </si>
  <si>
    <t>Yard Waste - Brush Species Unspecified</t>
  </si>
  <si>
    <t>2610000500</t>
  </si>
  <si>
    <t>Land Clearing Debris (use 28-10-005-000 for Logging Debris Burning)</t>
  </si>
  <si>
    <t>2610010000</t>
  </si>
  <si>
    <t>2610020000</t>
  </si>
  <si>
    <t>2610030000</t>
  </si>
  <si>
    <t>Household Waste (use 26-10-000-xxx for Yard Wastes)</t>
  </si>
  <si>
    <t>SCC8 - from Total</t>
  </si>
  <si>
    <t>2610040400</t>
  </si>
  <si>
    <t>Municipal (collected from residences, parks,other for central burn)</t>
  </si>
  <si>
    <t>Yard Waste - Total (includes Leaves, Weeds, and Brush)</t>
  </si>
  <si>
    <t>2620000000</t>
  </si>
  <si>
    <t>Landfills</t>
  </si>
  <si>
    <t>2620010000</t>
  </si>
  <si>
    <t>2620020000</t>
  </si>
  <si>
    <t>2620030000</t>
  </si>
  <si>
    <t>Municipal</t>
  </si>
  <si>
    <t>2630000000</t>
  </si>
  <si>
    <t>Wastewater Treatment</t>
  </si>
  <si>
    <t>Total Processed</t>
  </si>
  <si>
    <t>2630010000</t>
  </si>
  <si>
    <t>2630020000</t>
  </si>
  <si>
    <t>Public Owned</t>
  </si>
  <si>
    <t>2630020001</t>
  </si>
  <si>
    <t>Flaring of Gases</t>
  </si>
  <si>
    <t>2630030000</t>
  </si>
  <si>
    <t>Residential/Subdivision Owned</t>
  </si>
  <si>
    <t>2635000000</t>
  </si>
  <si>
    <t>Soil and Groundwater Remediation</t>
  </si>
  <si>
    <t>2640000000</t>
  </si>
  <si>
    <t>TSDFs</t>
  </si>
  <si>
    <t>All TSDF Types</t>
  </si>
  <si>
    <t>2640000001</t>
  </si>
  <si>
    <t>Surface Impoundments</t>
  </si>
  <si>
    <t>2640000002</t>
  </si>
  <si>
    <t>Land Treatment</t>
  </si>
  <si>
    <t>2640000003</t>
  </si>
  <si>
    <t>2640000004</t>
  </si>
  <si>
    <t>Transfer, Storage, and Handling</t>
  </si>
  <si>
    <t>2640010000</t>
  </si>
  <si>
    <t>2640010001</t>
  </si>
  <si>
    <t>2640010002</t>
  </si>
  <si>
    <t>2640010003</t>
  </si>
  <si>
    <t>2640010004</t>
  </si>
  <si>
    <t>2640020000</t>
  </si>
  <si>
    <t>2640020001</t>
  </si>
  <si>
    <t>2640020002</t>
  </si>
  <si>
    <t>2640020003</t>
  </si>
  <si>
    <t>2640020004</t>
  </si>
  <si>
    <t>2650000000</t>
  </si>
  <si>
    <t>Scrap and Waste Materials</t>
  </si>
  <si>
    <t>2650000001</t>
  </si>
  <si>
    <t>Crushing</t>
  </si>
  <si>
    <t>2650000002</t>
  </si>
  <si>
    <t>Shredding</t>
  </si>
  <si>
    <t>2650000003</t>
  </si>
  <si>
    <t>Sorting</t>
  </si>
  <si>
    <t>2650000004</t>
  </si>
  <si>
    <t>Transferring</t>
  </si>
  <si>
    <t>2650000005</t>
  </si>
  <si>
    <t>Storage Piles</t>
  </si>
  <si>
    <t>2660000000</t>
  </si>
  <si>
    <t>Leaking Underground Storage Tanks</t>
  </si>
  <si>
    <t>Total: All Storage Types</t>
  </si>
  <si>
    <t>2670001000</t>
  </si>
  <si>
    <t>Munitions Detonation</t>
  </si>
  <si>
    <t>TNT Detonation</t>
  </si>
  <si>
    <t>General</t>
  </si>
  <si>
    <t>2670002000</t>
  </si>
  <si>
    <t>RDX Detonation</t>
  </si>
  <si>
    <t>2670003000</t>
  </si>
  <si>
    <t>PETN Detonation</t>
  </si>
  <si>
    <t>2680001000</t>
  </si>
  <si>
    <t>Composting</t>
  </si>
  <si>
    <t>Industrial Processes, Oil and Gas Production, Natural Gas Processing Facilities, Glycol Dehydrators: Reboiler Still Vent: Triethylene Glycol</t>
  </si>
  <si>
    <t>31000302</t>
  </si>
  <si>
    <t>Industrial Processes, Oil and Gas Production, Natural Gas Processing Facilities, Glycol Dehydrators: Reboiler Burner Stack: Triethylene Glycol</t>
  </si>
  <si>
    <t>31000303</t>
  </si>
  <si>
    <t>Land Breaking</t>
  </si>
  <si>
    <t>2801000002</t>
  </si>
  <si>
    <t>Planting</t>
  </si>
  <si>
    <t>2801000003</t>
  </si>
  <si>
    <t>Tilling</t>
  </si>
  <si>
    <t>2801000004</t>
  </si>
  <si>
    <t>Defoliation</t>
  </si>
  <si>
    <t>2801000005</t>
  </si>
  <si>
    <t>Harvesting</t>
  </si>
  <si>
    <t>2801000006</t>
  </si>
  <si>
    <t>Drying</t>
  </si>
  <si>
    <t>2801000007</t>
  </si>
  <si>
    <t>Loading</t>
  </si>
  <si>
    <t>2801000008</t>
  </si>
  <si>
    <t>Transport</t>
  </si>
  <si>
    <t>2801500000</t>
  </si>
  <si>
    <t>Agricultural Field Burning - whole field set on fire</t>
  </si>
  <si>
    <t>Total, all crop types</t>
  </si>
  <si>
    <t>SCC6&amp;8-added whole field/all cro</t>
  </si>
  <si>
    <t>2801500100</t>
  </si>
  <si>
    <t>Field Crops Unspecified</t>
  </si>
  <si>
    <t>SCC6 - added whole field set..</t>
  </si>
  <si>
    <t>2801500111</t>
  </si>
  <si>
    <t>Field Crop is Alfalfa : Headfire Burning</t>
  </si>
  <si>
    <t>2801500112</t>
  </si>
  <si>
    <t>Field Crop is Alfalfa: Backfire Burning</t>
  </si>
  <si>
    <t>2801500120</t>
  </si>
  <si>
    <t>Field Crop is Asparagus: Burning Techniques Not Significant</t>
  </si>
  <si>
    <t>2801500130</t>
  </si>
  <si>
    <t>Field Crop is Barley: Burning Techniques Not Significant</t>
  </si>
  <si>
    <t>2801500141</t>
  </si>
  <si>
    <t>Field Crop is Bean (red): Headfire Burning</t>
  </si>
  <si>
    <t>2801500142</t>
  </si>
  <si>
    <t>Vehicle Cooking: Oleoresin</t>
  </si>
  <si>
    <t>30102004</t>
  </si>
  <si>
    <t>Vehicle Cooking: Alkyds</t>
  </si>
  <si>
    <t>30102005</t>
  </si>
  <si>
    <t>Pigment Mixing</t>
  </si>
  <si>
    <t>30102015</t>
  </si>
  <si>
    <t>30102017</t>
  </si>
  <si>
    <t>30102018</t>
  </si>
  <si>
    <t>30102030</t>
  </si>
  <si>
    <t>30102031</t>
  </si>
  <si>
    <t>30102032</t>
  </si>
  <si>
    <t>30102033</t>
  </si>
  <si>
    <t>30102034</t>
  </si>
  <si>
    <t>30102035</t>
  </si>
  <si>
    <t>30102036</t>
  </si>
  <si>
    <t>30102037</t>
  </si>
  <si>
    <t>30102038</t>
  </si>
  <si>
    <t>30102039</t>
  </si>
  <si>
    <t>30102040</t>
  </si>
  <si>
    <t>30102041</t>
  </si>
  <si>
    <t>30102050</t>
  </si>
  <si>
    <t>30102051</t>
  </si>
  <si>
    <t>30102052</t>
  </si>
  <si>
    <t>30102053</t>
  </si>
  <si>
    <t>30102054</t>
  </si>
  <si>
    <t>30102060</t>
  </si>
  <si>
    <t>30102061</t>
  </si>
  <si>
    <t>30102062</t>
  </si>
  <si>
    <t>30102063</t>
  </si>
  <si>
    <t>30102070</t>
  </si>
  <si>
    <t>30102071</t>
  </si>
  <si>
    <t>30102072</t>
  </si>
  <si>
    <t>30102099</t>
  </si>
  <si>
    <t>30102101</t>
  </si>
  <si>
    <t>Sodium Carbonate</t>
  </si>
  <si>
    <t>Solvay Process: NH3 Recovery</t>
  </si>
  <si>
    <t>30102102</t>
  </si>
  <si>
    <t>Solvay Process: Handling</t>
  </si>
  <si>
    <t>30102103</t>
  </si>
  <si>
    <t>Trona Crushing/Screening</t>
  </si>
  <si>
    <t>30102104</t>
  </si>
  <si>
    <t>Monohydrate Process: Rotary Ore Calciner: Gas-fired</t>
  </si>
  <si>
    <t>30102105</t>
  </si>
  <si>
    <t>Monohydrate Process: Rotary Ore Calciner: Coal-fired</t>
  </si>
  <si>
    <t>30102106</t>
  </si>
  <si>
    <t>Rotary Soda Ash Dryers</t>
  </si>
  <si>
    <t>30102107</t>
  </si>
  <si>
    <t>Fluid-bed Soda Ash Dryers/Coolers</t>
  </si>
  <si>
    <t>30102108</t>
  </si>
  <si>
    <t>Dissolver</t>
  </si>
  <si>
    <t>30102110</t>
  </si>
  <si>
    <t>Trona Calcining **</t>
  </si>
  <si>
    <t>30102111</t>
  </si>
  <si>
    <t>Trona Dryer **</t>
  </si>
  <si>
    <t>30102112</t>
  </si>
  <si>
    <t>Rotary Pre-dryer</t>
  </si>
  <si>
    <t>30102113</t>
  </si>
  <si>
    <t>Bleacher: Gas-fired</t>
  </si>
  <si>
    <t>30102114</t>
  </si>
  <si>
    <t>Rotary Dryer: Steam Tube</t>
  </si>
  <si>
    <t>30102120</t>
  </si>
  <si>
    <t>Brine Evaporation</t>
  </si>
  <si>
    <t>30102121</t>
  </si>
  <si>
    <t>Ore Crushing and Screening</t>
  </si>
  <si>
    <t>30102122</t>
  </si>
  <si>
    <t>Soda Ash Storage: Loading and Unloading</t>
  </si>
  <si>
    <t>30102123</t>
  </si>
  <si>
    <t>Ore Mining</t>
  </si>
  <si>
    <t>30102124</t>
  </si>
  <si>
    <t>Ore Transfer</t>
  </si>
  <si>
    <t>30102125</t>
  </si>
  <si>
    <t>Sesquicarbonate Process: Rotary Calciner</t>
  </si>
  <si>
    <t>30102126</t>
  </si>
  <si>
    <t>Sesquicarbonate Process: Fluid-bed Calciner</t>
  </si>
  <si>
    <t>30102127</t>
  </si>
  <si>
    <t>Soda Ash Screening</t>
  </si>
  <si>
    <t>30102199</t>
  </si>
  <si>
    <t>30102201</t>
  </si>
  <si>
    <t>Sulfuric Acid (Chamber Process)</t>
  </si>
  <si>
    <t>30102301</t>
  </si>
  <si>
    <t>Sulfuric Acid (Contact Process)</t>
  </si>
  <si>
    <t>Absorber/@ 99.9% Conversion</t>
  </si>
  <si>
    <t>30102304</t>
  </si>
  <si>
    <t>Absorber/@ 99.5% Conversion</t>
  </si>
  <si>
    <t>30102306</t>
  </si>
  <si>
    <t>Absorber/@ 99.0% Conversion</t>
  </si>
  <si>
    <t>Raw Material Stockpile: Ore, Pellets, Limestone, Coke, Sinter</t>
  </si>
  <si>
    <t>30300823</t>
  </si>
  <si>
    <t>Charge Materials: Transfer/Handling</t>
  </si>
  <si>
    <t>30300824</t>
  </si>
  <si>
    <t>Blast Heating Stoves</t>
  </si>
  <si>
    <t>30300825</t>
  </si>
  <si>
    <t>30300826</t>
  </si>
  <si>
    <t>Blast Furnace Slips</t>
  </si>
  <si>
    <t>30300827</t>
  </si>
  <si>
    <t>Lump Ore Unloading</t>
  </si>
  <si>
    <t>30300828</t>
  </si>
  <si>
    <t>Blast Furnace: Local Evacuation</t>
  </si>
  <si>
    <t>Combustion Chamber</t>
  </si>
  <si>
    <t>30102331</t>
  </si>
  <si>
    <t>Drying Tower</t>
  </si>
  <si>
    <t>30102332</t>
  </si>
  <si>
    <t>Convertor</t>
  </si>
  <si>
    <t>30102399</t>
  </si>
  <si>
    <t>30102401</t>
  </si>
  <si>
    <t>Synthetic Organic Fiber Manufacturing</t>
  </si>
  <si>
    <t>Nylon #6: Staple (Uncontrolled)</t>
  </si>
  <si>
    <t>30102402</t>
  </si>
  <si>
    <t>Polyesters: Staple</t>
  </si>
  <si>
    <t>30102403</t>
  </si>
  <si>
    <t>Polyester: Yarn</t>
  </si>
  <si>
    <t>30102404</t>
  </si>
  <si>
    <t>Nylon #6: Yarn</t>
  </si>
  <si>
    <t>30102405</t>
  </si>
  <si>
    <t>Polyfluorocarbons (e.g., Teflon)</t>
  </si>
  <si>
    <t>30102406</t>
  </si>
  <si>
    <t>Nylon#66: Controlled</t>
  </si>
  <si>
    <t>30102407</t>
  </si>
  <si>
    <t>Nylon #66: Uncontrolled</t>
  </si>
  <si>
    <t>30102408</t>
  </si>
  <si>
    <t>Acrylic: Copolymer (Inorganic)</t>
  </si>
  <si>
    <t>30102409</t>
  </si>
  <si>
    <t>Acrylic: Controlled</t>
  </si>
  <si>
    <t>30102410</t>
  </si>
  <si>
    <t>Acrylic: Uncontrolled</t>
  </si>
  <si>
    <t>30102411</t>
  </si>
  <si>
    <t>Modacrylic: Dry Spun</t>
  </si>
  <si>
    <t>30102412</t>
  </si>
  <si>
    <t>Acrylic and Modacrylic: Wet Spun</t>
  </si>
  <si>
    <t>30102413</t>
  </si>
  <si>
    <t>Acrylic: Homopolymer (Inorganic): Wet Spun</t>
  </si>
  <si>
    <t>30102414</t>
  </si>
  <si>
    <t>Polyolefin: Melt Spun</t>
  </si>
  <si>
    <t>30102415</t>
  </si>
  <si>
    <t>Vinyls (e.g., Saran)</t>
  </si>
  <si>
    <t>30102416</t>
  </si>
  <si>
    <t>Aramid</t>
  </si>
  <si>
    <t>30102417</t>
  </si>
  <si>
    <t>Spandex: Dry Spun ** (Use 6-49-300-XX)</t>
  </si>
  <si>
    <t>30102418</t>
  </si>
  <si>
    <t>Spandex: Reaction Spun ** (Use 6-49-310-XX)</t>
  </si>
  <si>
    <t>30102419</t>
  </si>
  <si>
    <t>Vinyon: Dry Spun</t>
  </si>
  <si>
    <t>30102421</t>
  </si>
  <si>
    <t>Dope Preparation (Use 6-49-300-11 or 6-49-310-11 for Spandex)</t>
  </si>
  <si>
    <t>30102422</t>
  </si>
  <si>
    <t>Absorber/@ 95.0% Conversion</t>
  </si>
  <si>
    <t>30102316</t>
  </si>
  <si>
    <t>Absorber/@ 94.0% Conversion</t>
  </si>
  <si>
    <t>30102318</t>
  </si>
  <si>
    <t>Absorber/@ 93.0% Conversion</t>
  </si>
  <si>
    <t>30102319</t>
  </si>
  <si>
    <t>Concentrator</t>
  </si>
  <si>
    <t>30102320</t>
  </si>
  <si>
    <t>Tank Car and Truck Unloading</t>
  </si>
  <si>
    <t>30102321</t>
  </si>
  <si>
    <t>Storage Tank Vent</t>
  </si>
  <si>
    <t>30102322</t>
  </si>
  <si>
    <t>Process Equipment Leaks</t>
  </si>
  <si>
    <t>30102323</t>
  </si>
  <si>
    <t>Sulfur Melting and Filtering</t>
  </si>
  <si>
    <t>30102324</t>
  </si>
  <si>
    <t>Oleum Tower</t>
  </si>
  <si>
    <t>30102325</t>
  </si>
  <si>
    <t>Gas Cleaning and Cooling</t>
  </si>
  <si>
    <t>30102330</t>
  </si>
  <si>
    <t>2801502130</t>
  </si>
  <si>
    <t>2801502170</t>
  </si>
  <si>
    <t>2801502260</t>
  </si>
  <si>
    <t>2801502270</t>
  </si>
  <si>
    <t>2801520000</t>
  </si>
  <si>
    <t>Orchard Heaters</t>
  </si>
  <si>
    <t>Total, all fuels</t>
  </si>
  <si>
    <t>SCC8 - added all fuels</t>
  </si>
  <si>
    <t>2801520004</t>
  </si>
  <si>
    <t>Diesel</t>
  </si>
  <si>
    <t>2801520006</t>
  </si>
  <si>
    <t>2801520010</t>
  </si>
  <si>
    <t>Propane</t>
  </si>
  <si>
    <t>2801600000</t>
  </si>
  <si>
    <t>Country Grain Elevators</t>
  </si>
  <si>
    <t>2801700001</t>
  </si>
  <si>
    <t>Fertilizer Application</t>
  </si>
  <si>
    <t>Anhydrous Ammonia</t>
  </si>
  <si>
    <t>2801700002</t>
  </si>
  <si>
    <t>Aqueous Ammonia</t>
  </si>
  <si>
    <t>SCC8 - aqua to aqueous</t>
  </si>
  <si>
    <t>2801700003</t>
  </si>
  <si>
    <t>Nitrogen Solutions</t>
  </si>
  <si>
    <t>2801700004</t>
  </si>
  <si>
    <t>Urea</t>
  </si>
  <si>
    <t>2801700005</t>
  </si>
  <si>
    <t>Ammonium Nitrate</t>
  </si>
  <si>
    <t>2801700006</t>
  </si>
  <si>
    <t>Ammonium Sulfate</t>
  </si>
  <si>
    <t>2801700007</t>
  </si>
  <si>
    <t>Ammonium Thiosulfate</t>
  </si>
  <si>
    <t>2801700008</t>
  </si>
  <si>
    <t>Other Straight Nitrogen</t>
  </si>
  <si>
    <t>2801700009</t>
  </si>
  <si>
    <t>Ammonium Phosphates (see also subsets (-13, -14, -15)</t>
  </si>
  <si>
    <t>SCC8 -added xref</t>
  </si>
  <si>
    <t>2801700010</t>
  </si>
  <si>
    <t>N-P-K (multi-grade nutrient fertilizers)</t>
  </si>
  <si>
    <t>SCC8 - added (paren)</t>
  </si>
  <si>
    <t>2801700011</t>
  </si>
  <si>
    <t>Calcium Ammonium Nitrate</t>
  </si>
  <si>
    <t>2801700012</t>
  </si>
  <si>
    <t>Potassium Nitrate</t>
  </si>
  <si>
    <t>2801700013</t>
  </si>
  <si>
    <t>Diammonium Phosphate</t>
  </si>
  <si>
    <t>2801700014</t>
  </si>
  <si>
    <t>Monoammonium Phosphate</t>
  </si>
  <si>
    <t>2801700015</t>
  </si>
  <si>
    <t>Liquid Ammonium Polyphosphate</t>
  </si>
  <si>
    <t>2801700099</t>
  </si>
  <si>
    <t>Miscellaneous Fertilizers</t>
  </si>
  <si>
    <t>2805000000</t>
  </si>
  <si>
    <t>Agriculture Production - Livestock</t>
  </si>
  <si>
    <t>Agriculture - Livestock</t>
  </si>
  <si>
    <t>2805001000</t>
  </si>
  <si>
    <t>Beef cattle -  finishing operations on feedlots (drylots)</t>
  </si>
  <si>
    <t>Dust Kicked-up by Hooves (use 28-05-020, -001, -002, or -003 for Waste</t>
  </si>
  <si>
    <t>SCC8 - clarified descrip of srce</t>
  </si>
  <si>
    <t>2805001100</t>
  </si>
  <si>
    <t>Confinement</t>
  </si>
  <si>
    <t>2805001200</t>
  </si>
  <si>
    <t>Manure handling and storage</t>
  </si>
  <si>
    <t>2805001300</t>
  </si>
  <si>
    <t>Land application of manure</t>
  </si>
  <si>
    <t>2805002000</t>
  </si>
  <si>
    <t>Beef cattle production composite</t>
  </si>
  <si>
    <t>2805003100</t>
  </si>
  <si>
    <t>Beef cattle -  finishing operations on pasture/range</t>
  </si>
  <si>
    <t>2805030000</t>
  </si>
  <si>
    <t>2805005000</t>
  </si>
  <si>
    <t>Poultry Operations</t>
  </si>
  <si>
    <t>Total (see 28-05-030, 28-05-007, -008, -009)</t>
  </si>
  <si>
    <t>Marked obsolete - not in '99</t>
  </si>
  <si>
    <t>2805007100</t>
  </si>
  <si>
    <t>Curing Oven: Carbonization</t>
  </si>
  <si>
    <t>30102434</t>
  </si>
  <si>
    <t>2805010200</t>
  </si>
  <si>
    <t>2805010300</t>
  </si>
  <si>
    <t>2805025000</t>
  </si>
  <si>
    <t>2805015000</t>
  </si>
  <si>
    <t>Hog Operations</t>
  </si>
  <si>
    <t>Total (use 2805025000)</t>
  </si>
  <si>
    <t>2805018000</t>
  </si>
  <si>
    <t>Dairy cattle composite</t>
  </si>
  <si>
    <t>2805019100</t>
  </si>
  <si>
    <t>Internal Combustion Engines, Industrial, Natural Gas, Turbine: Cogeneration</t>
  </si>
  <si>
    <t>20200209</t>
  </si>
  <si>
    <t>Internal Combustion Engines, Industrial, Natural Gas, Turbine: Exhaust</t>
  </si>
  <si>
    <t>20200252</t>
  </si>
  <si>
    <t>Internal Combustion Engines, Industrial, Natural Gas, 2-cycle Lean Burn</t>
  </si>
  <si>
    <t>20200253</t>
  </si>
  <si>
    <t>Internal Combustion Engines, Industrial, Natural Gas, 4-cycle Rich Burn</t>
  </si>
  <si>
    <t>20200254</t>
  </si>
  <si>
    <t>Internal Combustion Engines, Industrial, Natural Gas, 4-cycle Lean Burn</t>
  </si>
  <si>
    <t>31000101</t>
  </si>
  <si>
    <t>Industrial Processes, Oil and Gas Production, Crude Oil Production, Complete Well: Fugitive Emissions</t>
  </si>
  <si>
    <t>31000102</t>
  </si>
  <si>
    <t>Industrial Processes, Oil and Gas Production, Crude Oil Production, Miscellaneous Well: General</t>
  </si>
  <si>
    <t>31000123</t>
  </si>
  <si>
    <t>2390009000</t>
  </si>
  <si>
    <t>Coke</t>
  </si>
  <si>
    <t>2390010000</t>
  </si>
  <si>
    <t>2399000000</t>
  </si>
  <si>
    <t>Industrial Processes: NEC</t>
  </si>
  <si>
    <t>2401001000</t>
  </si>
  <si>
    <t>Solvent Utilization</t>
  </si>
  <si>
    <t>Surface Coating</t>
  </si>
  <si>
    <t>Architectural Coatings</t>
  </si>
  <si>
    <t>Total: All Solvent Types</t>
  </si>
  <si>
    <t>2401001001</t>
  </si>
  <si>
    <t>Flat Paints</t>
  </si>
  <si>
    <t>2401001005</t>
  </si>
  <si>
    <t>Nonflat Paints - Low and Medium Gloss</t>
  </si>
  <si>
    <t>2401001006</t>
  </si>
  <si>
    <t>Nonflat Paints - High Gloss</t>
  </si>
  <si>
    <t>2401001010</t>
  </si>
  <si>
    <t>Primers, Sealers, and Undercoaters</t>
  </si>
  <si>
    <t>2401001011</t>
  </si>
  <si>
    <t>Quick Dry - Primers, Sealers, and Undercoaters</t>
  </si>
  <si>
    <t>2401001015</t>
  </si>
  <si>
    <t>Stains - Semi-transparent</t>
  </si>
  <si>
    <t>2401001020</t>
  </si>
  <si>
    <t>Quick Dry - Enamels</t>
  </si>
  <si>
    <t>2401001025</t>
  </si>
  <si>
    <t>Lacquers - Clear</t>
  </si>
  <si>
    <t>2401001050</t>
  </si>
  <si>
    <t>All Other Architectural Categories</t>
  </si>
  <si>
    <t>2401001999</t>
  </si>
  <si>
    <t>Solvents: NEC</t>
  </si>
  <si>
    <t>Made Obsolete</t>
  </si>
  <si>
    <t>2401002000</t>
  </si>
  <si>
    <t>Architectural Coatings - Solvent-based</t>
  </si>
  <si>
    <t>2401003000</t>
  </si>
  <si>
    <t>Architectural Coatings - Water-based</t>
  </si>
  <si>
    <t>2401005000</t>
  </si>
  <si>
    <t>Auto Refinishing: SIC 7532</t>
  </si>
  <si>
    <t>2401005500</t>
  </si>
  <si>
    <t>Surface Preparation Solvents</t>
  </si>
  <si>
    <t>2401005600</t>
  </si>
  <si>
    <t>Primers</t>
  </si>
  <si>
    <t>2401005700</t>
  </si>
  <si>
    <t>Top Coats</t>
  </si>
  <si>
    <t>2401005800</t>
  </si>
  <si>
    <t>Clean-up Solvents</t>
  </si>
  <si>
    <t>2401008000</t>
  </si>
  <si>
    <t>Traffic Markings</t>
  </si>
  <si>
    <t>2401008999</t>
  </si>
  <si>
    <t>2401010000</t>
  </si>
  <si>
    <t>31000229</t>
  </si>
  <si>
    <t>Industrial Processes, Oil and Gas Production, Natural Gas Production, Gathering Lines</t>
  </si>
  <si>
    <t>Natural Gas Processing Facilities, Flanges and Connections</t>
  </si>
  <si>
    <t>Liquid Separator</t>
  </si>
  <si>
    <t>Process Heaters</t>
  </si>
  <si>
    <t>Sum of CO (tons/year)</t>
  </si>
  <si>
    <t>Sum of SOx (tons/year)</t>
  </si>
  <si>
    <t>Sum of PM (tons/year)</t>
  </si>
  <si>
    <t>Not other?</t>
  </si>
  <si>
    <t>Totals</t>
  </si>
  <si>
    <t>Emissions Summary</t>
  </si>
  <si>
    <t>Emissions Summary - All Source Categories</t>
  </si>
  <si>
    <t>By county and source category NOx emissions (tons/year)</t>
  </si>
  <si>
    <t>By county and source category CAP emissions (tons/year)</t>
  </si>
  <si>
    <t>Basinwide, by source category emissions  (tons/year)</t>
  </si>
  <si>
    <t>Compressor Engines</t>
  </si>
  <si>
    <t>Not Other?  ===&gt;</t>
  </si>
  <si>
    <t>Summary Table: By county and source category NOx emissions (tons/year)</t>
  </si>
  <si>
    <t>Emissions Summary - All Detailed Categories</t>
  </si>
  <si>
    <t>31000230</t>
  </si>
  <si>
    <t>Industrial Processes, Oil and Gas Production, Natural Gas Production, Hydrocarbon Skimmer</t>
  </si>
  <si>
    <t>31000299</t>
  </si>
  <si>
    <t>Fluorescent Lamp Breakage</t>
  </si>
  <si>
    <t>2862000000</t>
  </si>
  <si>
    <t>Swimming Pools</t>
  </si>
  <si>
    <t>Total (Commercial, Residential, Public)</t>
  </si>
  <si>
    <t>2862001000</t>
  </si>
  <si>
    <t>Public</t>
  </si>
  <si>
    <t>2862002000</t>
  </si>
  <si>
    <t>BIOGENIC</t>
  </si>
  <si>
    <t>2701001000</t>
  </si>
  <si>
    <t>Natural Sources</t>
  </si>
  <si>
    <t>Biogenic</t>
  </si>
  <si>
    <t>Forests</t>
  </si>
  <si>
    <t>30102921</t>
  </si>
  <si>
    <t>30102922</t>
  </si>
  <si>
    <t>30102923</t>
  </si>
  <si>
    <t>30102924</t>
  </si>
  <si>
    <t>30102925</t>
  </si>
  <si>
    <t>30103000</t>
  </si>
  <si>
    <t>Ammonium Phosphates</t>
  </si>
  <si>
    <t>Entire Plant</t>
  </si>
  <si>
    <t>30103001</t>
  </si>
  <si>
    <t>Dryers and Coolers</t>
  </si>
  <si>
    <t>30103002</t>
  </si>
  <si>
    <t>30103003</t>
  </si>
  <si>
    <t>Screening/Transfer</t>
  </si>
  <si>
    <t>30103004</t>
  </si>
  <si>
    <t>30103020</t>
  </si>
  <si>
    <t>30103021</t>
  </si>
  <si>
    <t>30103022</t>
  </si>
  <si>
    <t>30103023</t>
  </si>
  <si>
    <t>30103024</t>
  </si>
  <si>
    <t>30103025</t>
  </si>
  <si>
    <t>30103099</t>
  </si>
  <si>
    <t>30103101</t>
  </si>
  <si>
    <t>Terephthalic Acid/Dimethyl Terephthalate</t>
  </si>
  <si>
    <t>HNO3 - Para-xylene: General</t>
  </si>
  <si>
    <t>30103102</t>
  </si>
  <si>
    <t>Reactor Vent</t>
  </si>
  <si>
    <t>30103103</t>
  </si>
  <si>
    <t>Crystallization, Separation, and Drying Vent</t>
  </si>
  <si>
    <t>30103104</t>
  </si>
  <si>
    <t>Bentonite Storage</t>
  </si>
  <si>
    <t>Reactor Cycle Purge Vent</t>
  </si>
  <si>
    <t>30103404</t>
  </si>
  <si>
    <t>Dehydration Column Vent</t>
  </si>
  <si>
    <t>30103405</t>
  </si>
  <si>
    <t>Purification Column Vent</t>
  </si>
  <si>
    <t>30103406</t>
  </si>
  <si>
    <t>30103410</t>
  </si>
  <si>
    <t>General: Ethanolamines</t>
  </si>
  <si>
    <t>30103411</t>
  </si>
  <si>
    <t>Ammonia Scrubber Vent</t>
  </si>
  <si>
    <t>30103412</t>
  </si>
  <si>
    <t>Vacuum Distillation: Jet Vent</t>
  </si>
  <si>
    <t>30103414</t>
  </si>
  <si>
    <t>30103415</t>
  </si>
  <si>
    <t>Ethylenediamine</t>
  </si>
  <si>
    <t>30103420</t>
  </si>
  <si>
    <t>Hexamethylenediamine</t>
  </si>
  <si>
    <t>30103425</t>
  </si>
  <si>
    <t>Hexamethylenetetramine</t>
  </si>
  <si>
    <t>30103430</t>
  </si>
  <si>
    <t>Melamine</t>
  </si>
  <si>
    <t>30103435</t>
  </si>
  <si>
    <t>Methylamines</t>
  </si>
  <si>
    <t>30103499</t>
  </si>
  <si>
    <t>30103501</t>
  </si>
  <si>
    <t>Inorganic Pigments</t>
  </si>
  <si>
    <t>TiO2 Sulfate Process: Calciner</t>
  </si>
  <si>
    <t>30103502</t>
  </si>
  <si>
    <t>TiO2 Sulfate Process: Digester</t>
  </si>
  <si>
    <t>30103503</t>
  </si>
  <si>
    <t>TiO2 Chloride Process: Reactor</t>
  </si>
  <si>
    <t>30103506</t>
  </si>
  <si>
    <t>Lead Oxide: Barton Pot</t>
  </si>
  <si>
    <t>30103507</t>
  </si>
  <si>
    <t>Lead Oxide: Calciner</t>
  </si>
  <si>
    <t>30103510</t>
  </si>
  <si>
    <t>Red Lead</t>
  </si>
  <si>
    <t>30103515</t>
  </si>
  <si>
    <t>White Lead</t>
  </si>
  <si>
    <t>30103520</t>
  </si>
  <si>
    <t>Lead Chromate</t>
  </si>
  <si>
    <t>30103550</t>
  </si>
  <si>
    <t>Ore Grinding</t>
  </si>
  <si>
    <t>30103551</t>
  </si>
  <si>
    <t>Ore Dryer</t>
  </si>
  <si>
    <t>30103552</t>
  </si>
  <si>
    <t>Pigment Milling</t>
  </si>
  <si>
    <t>30103553</t>
  </si>
  <si>
    <t>Pigment Dryer</t>
  </si>
  <si>
    <t>30103554</t>
  </si>
  <si>
    <t>Conveying/Storage/Packing</t>
  </si>
  <si>
    <t>30103599</t>
  </si>
  <si>
    <t>30103601</t>
  </si>
  <si>
    <t>Chromic Acid Manufacturing</t>
  </si>
  <si>
    <t>Chromate Ore Handling, Grinding &amp; Drying</t>
  </si>
  <si>
    <t>30103602</t>
  </si>
  <si>
    <t>Bichromate Kilns</t>
  </si>
  <si>
    <t>30103603</t>
  </si>
  <si>
    <t>Kiln Product Quench Tanks</t>
  </si>
  <si>
    <t>30103604</t>
  </si>
  <si>
    <t>Kiln Product Separator Tanks</t>
  </si>
  <si>
    <t>30103605</t>
  </si>
  <si>
    <t>Kiln Product Evaporators</t>
  </si>
  <si>
    <t>30103606</t>
  </si>
  <si>
    <t>Salt Cake Flash Dryer</t>
  </si>
  <si>
    <t>30103607</t>
  </si>
  <si>
    <t>Salt Cake Bulk Loading &amp; Conveyor Transport</t>
  </si>
  <si>
    <t>30103608</t>
  </si>
  <si>
    <t>Crystal Separation, Drying, &amp; Storage System</t>
  </si>
  <si>
    <t>30103609</t>
  </si>
  <si>
    <t>Chrome Acid Processing Tanks</t>
  </si>
  <si>
    <t>30103699</t>
  </si>
  <si>
    <t>Miscellaneous Processes</t>
  </si>
  <si>
    <t>30103801</t>
  </si>
  <si>
    <t>Sodium Bicarbonate</t>
  </si>
  <si>
    <t>30103901</t>
  </si>
  <si>
    <t>Hydrogen Cyanide</t>
  </si>
  <si>
    <t>Air Heater: General</t>
  </si>
  <si>
    <t>30103902</t>
  </si>
  <si>
    <t>Ammonia Absorber</t>
  </si>
  <si>
    <t>30103903</t>
  </si>
  <si>
    <t>HCN Absorber</t>
  </si>
  <si>
    <t>30104001</t>
  </si>
  <si>
    <t>Urea Production</t>
  </si>
  <si>
    <t>General: Specify in Comments</t>
  </si>
  <si>
    <t>30104002</t>
  </si>
  <si>
    <t>Solution Concentration (Controlled)</t>
  </si>
  <si>
    <t>30104003</t>
  </si>
  <si>
    <t>Prilling</t>
  </si>
  <si>
    <t>30104004</t>
  </si>
  <si>
    <t>Drum Granulation</t>
  </si>
  <si>
    <t>30104005</t>
  </si>
  <si>
    <t>Coating</t>
  </si>
  <si>
    <t>30104006</t>
  </si>
  <si>
    <t>Bagging</t>
  </si>
  <si>
    <t>30104007</t>
  </si>
  <si>
    <t>Bulk Loading</t>
  </si>
  <si>
    <t>30104008</t>
  </si>
  <si>
    <t>Non-fluidized Bed Prilling (Agricultural Grade)</t>
  </si>
  <si>
    <t>30104009</t>
  </si>
  <si>
    <t>Non-fluidized Bed Prilling (Feed Grade)</t>
  </si>
  <si>
    <t>Urban or Built-Up Land/Transportation, Communications (Anderson LUC14)</t>
  </si>
  <si>
    <t>2701415000</t>
  </si>
  <si>
    <t>Urban or Built-Up Land/Industrial and Commercial (Anderson LUC 15)</t>
  </si>
  <si>
    <t>2701416000</t>
  </si>
  <si>
    <t>Urban or Built-Up Land/Mixed Urban or Build-Up Land (Anderson LUC 16)</t>
  </si>
  <si>
    <t>2701417000</t>
  </si>
  <si>
    <t>Urban or Built-Up Land/Other Urban or Built-Up Land (Anderson LUC 17)</t>
  </si>
  <si>
    <t>2701420000</t>
  </si>
  <si>
    <t>Agricultural Land</t>
  </si>
  <si>
    <t>SCC8 - was "Soil/Agriculture"</t>
  </si>
  <si>
    <t>2701421000</t>
  </si>
  <si>
    <t>Agricultural Land/Cropland and Pasture (Anderson Land Use Code 21)</t>
  </si>
  <si>
    <t>2701422000</t>
  </si>
  <si>
    <t>Agricultural Land/Orchards, Groves, Vineyards, Nurseries (AndrsnLUC22)</t>
  </si>
  <si>
    <t>2701423000</t>
  </si>
  <si>
    <t>Agricultural Land/Confined Feeding Operations(Anderson LUC23)</t>
  </si>
  <si>
    <t>2701424000</t>
  </si>
  <si>
    <t>Agricultural Land/Other Agricultural Land (Anderson Land Use Code 24)</t>
  </si>
  <si>
    <t>2701430000</t>
  </si>
  <si>
    <t>Rangeland</t>
  </si>
  <si>
    <t>2701431000</t>
  </si>
  <si>
    <t>Rangeland/Herbaceous Rangeland (Anderson Land Use Code 31)</t>
  </si>
  <si>
    <t>2701432000</t>
  </si>
  <si>
    <t>Rangeland/Shrub and Brush Rangeland (Anderson Land Use Code 32)</t>
  </si>
  <si>
    <t>2701433000</t>
  </si>
  <si>
    <t>Rangeland/Mixed Rangeland (Anderson Land Use Code 33)</t>
  </si>
  <si>
    <t>2701440000</t>
  </si>
  <si>
    <t>Forest Land</t>
  </si>
  <si>
    <t>SCC8 - was "Soil/Grassland/Pastu</t>
  </si>
  <si>
    <t>2701441000</t>
  </si>
  <si>
    <t>Forest Land/Deciduous Forest Land (Anderson Land Use Code 41)</t>
  </si>
  <si>
    <t>2701442000</t>
  </si>
  <si>
    <t>Forest Land/Evergreen Forest Land (Anderson Land Use Code 42)</t>
  </si>
  <si>
    <t>2701443000</t>
  </si>
  <si>
    <t>Forest Land/Mixed Forest Land (Anderson Land Use Code 43)</t>
  </si>
  <si>
    <t>2701450000</t>
  </si>
  <si>
    <t>Water</t>
  </si>
  <si>
    <t>2701451000</t>
  </si>
  <si>
    <t>Water/Streams and Canals (Anderson Land Use Code 51)</t>
  </si>
  <si>
    <t>2701452000</t>
  </si>
  <si>
    <t>Water/Lakes (Anderson Land Use Code 52)</t>
  </si>
  <si>
    <t>2701453000</t>
  </si>
  <si>
    <t>Water/Reservoirs (Anderson Land Use Code 53)</t>
  </si>
  <si>
    <t>2701454000</t>
  </si>
  <si>
    <t>Water/Bays and Estuaries (Anderson Land Use Code 54)</t>
  </si>
  <si>
    <t>2701460000</t>
  </si>
  <si>
    <t>Wetlands</t>
  </si>
  <si>
    <t>SCC8 - dropped "Soil/"</t>
  </si>
  <si>
    <t>2701461000</t>
  </si>
  <si>
    <t>Wetlands/Forested Wetlands (Anderson Land Use Code 61)</t>
  </si>
  <si>
    <t>2701462000</t>
  </si>
  <si>
    <t>Wetlands/Nonforested Wetlands (Anderson Land Use Code 62)</t>
  </si>
  <si>
    <t>2701470000</t>
  </si>
  <si>
    <t>Barren Land</t>
  </si>
  <si>
    <t>2701471000</t>
  </si>
  <si>
    <t>Barren Land/Dry Salt Flats (Anderson Land Use Code 71)</t>
  </si>
  <si>
    <t>2701472000</t>
  </si>
  <si>
    <t>Barren Land/Beaches (Anderson Land Use Code 72)</t>
  </si>
  <si>
    <t>2701473000</t>
  </si>
  <si>
    <t>Barren Land/Sandy Areas Other than Beaches (Anderson Land Use Code 73)</t>
  </si>
  <si>
    <t>2701474000</t>
  </si>
  <si>
    <t>2515020370</t>
  </si>
  <si>
    <t>2515020380</t>
  </si>
  <si>
    <t>2515020385</t>
  </si>
  <si>
    <t>2515020405</t>
  </si>
  <si>
    <t>2515020900</t>
  </si>
  <si>
    <t>2515030000</t>
  </si>
  <si>
    <t>2515030030</t>
  </si>
  <si>
    <t>2515030060</t>
  </si>
  <si>
    <t>2515030065</t>
  </si>
  <si>
    <t>2515030070</t>
  </si>
  <si>
    <t>2515030100</t>
  </si>
  <si>
    <t>2515030165</t>
  </si>
  <si>
    <t>2515030185</t>
  </si>
  <si>
    <t>2515030195</t>
  </si>
  <si>
    <t>2515030220</t>
  </si>
  <si>
    <t>2515030235</t>
  </si>
  <si>
    <t>2515030240</t>
  </si>
  <si>
    <t>2515030250</t>
  </si>
  <si>
    <t>2515030260</t>
  </si>
  <si>
    <t>2515030265</t>
  </si>
  <si>
    <t>2515030270</t>
  </si>
  <si>
    <t>2515030275</t>
  </si>
  <si>
    <t>2515030285</t>
  </si>
  <si>
    <t>2515030295</t>
  </si>
  <si>
    <t>2515030310</t>
  </si>
  <si>
    <t>2515030320</t>
  </si>
  <si>
    <t>2515030345</t>
  </si>
  <si>
    <t>2515030350</t>
  </si>
  <si>
    <t>2515030370</t>
  </si>
  <si>
    <t>2515030380</t>
  </si>
  <si>
    <t>2515030385</t>
  </si>
  <si>
    <t>2515030405</t>
  </si>
  <si>
    <t>2515030900</t>
  </si>
  <si>
    <t>2515040000</t>
  </si>
  <si>
    <t>2515040030</t>
  </si>
  <si>
    <t>2515040060</t>
  </si>
  <si>
    <t>2515040065</t>
  </si>
  <si>
    <t>2515040070</t>
  </si>
  <si>
    <t>2515040100</t>
  </si>
  <si>
    <t>2515040165</t>
  </si>
  <si>
    <t>2515040185</t>
  </si>
  <si>
    <t>2515040195</t>
  </si>
  <si>
    <t>2515040220</t>
  </si>
  <si>
    <t>2515040235</t>
  </si>
  <si>
    <t>2515040240</t>
  </si>
  <si>
    <t>2515040250</t>
  </si>
  <si>
    <t>2515040260</t>
  </si>
  <si>
    <t>2515040265</t>
  </si>
  <si>
    <t>2515040270</t>
  </si>
  <si>
    <t>2515040275</t>
  </si>
  <si>
    <t>2515040285</t>
  </si>
  <si>
    <t>2515040295</t>
  </si>
  <si>
    <t>2515040310</t>
  </si>
  <si>
    <t>2515040320</t>
  </si>
  <si>
    <t>2515040345</t>
  </si>
  <si>
    <t>2515040350</t>
  </si>
  <si>
    <t>2515040370</t>
  </si>
  <si>
    <t>2515040380</t>
  </si>
  <si>
    <t>2515040385</t>
  </si>
  <si>
    <t>2515040405</t>
  </si>
  <si>
    <t>2520000000</t>
  </si>
  <si>
    <t>Inorganic Chemical Storage</t>
  </si>
  <si>
    <t>2520000010</t>
  </si>
  <si>
    <t>Ammonia</t>
  </si>
  <si>
    <t>2520000020</t>
  </si>
  <si>
    <t>Hydrochloric Acid</t>
  </si>
  <si>
    <t>2520000030</t>
  </si>
  <si>
    <t>Nitric Acid</t>
  </si>
  <si>
    <t>2520000040</t>
  </si>
  <si>
    <t>Sulfuric Acid</t>
  </si>
  <si>
    <t>2520000900</t>
  </si>
  <si>
    <t>2520010000</t>
  </si>
  <si>
    <t>2520010010</t>
  </si>
  <si>
    <t>2520010020</t>
  </si>
  <si>
    <t>2520010030</t>
  </si>
  <si>
    <t>2520010040</t>
  </si>
  <si>
    <t>2520010900</t>
  </si>
  <si>
    <t>2520050000</t>
  </si>
  <si>
    <t>2520050010</t>
  </si>
  <si>
    <t>2520050020</t>
  </si>
  <si>
    <t>2520050030</t>
  </si>
  <si>
    <t>2520050040</t>
  </si>
  <si>
    <t>2520050900</t>
  </si>
  <si>
    <t>2520995000</t>
  </si>
  <si>
    <t>2520995010</t>
  </si>
  <si>
    <t>2520995020</t>
  </si>
  <si>
    <t>2520995030</t>
  </si>
  <si>
    <t>2520995040</t>
  </si>
  <si>
    <t>2525000000</t>
  </si>
  <si>
    <t>Inorganic Chemical Transport</t>
  </si>
  <si>
    <t>2525000010</t>
  </si>
  <si>
    <t>2525000020</t>
  </si>
  <si>
    <t>2525000030</t>
  </si>
  <si>
    <t>2525000040</t>
  </si>
  <si>
    <t>2525000900</t>
  </si>
  <si>
    <t>2525010000</t>
  </si>
  <si>
    <t>20300202</t>
  </si>
  <si>
    <t>20300203</t>
  </si>
  <si>
    <t>20300204</t>
  </si>
  <si>
    <t>20300205</t>
  </si>
  <si>
    <t>20300206</t>
  </si>
  <si>
    <t>20300207</t>
  </si>
  <si>
    <t>20300208</t>
  </si>
  <si>
    <t>20300209</t>
  </si>
  <si>
    <t>20300301</t>
  </si>
  <si>
    <t>20300305</t>
  </si>
  <si>
    <t>20300306</t>
  </si>
  <si>
    <t>20300307</t>
  </si>
  <si>
    <t>20300701</t>
  </si>
  <si>
    <t>20300702</t>
  </si>
  <si>
    <t>Reciprocating: POTW Digester Gas</t>
  </si>
  <si>
    <t>20300705</t>
  </si>
  <si>
    <t>20300706</t>
  </si>
  <si>
    <t>20300707</t>
  </si>
  <si>
    <t>20300708</t>
  </si>
  <si>
    <t>20300709</t>
  </si>
  <si>
    <t>20300801</t>
  </si>
  <si>
    <t>2310000810</t>
  </si>
  <si>
    <t>Oil and Gas Well Truck Loading</t>
  </si>
  <si>
    <t>2310000820</t>
  </si>
  <si>
    <t>Gas Plant Truck Loading</t>
  </si>
  <si>
    <t>2310001640</t>
  </si>
  <si>
    <t xml:space="preserve">Venting - Compressor Startup </t>
  </si>
  <si>
    <t>2310001650</t>
  </si>
  <si>
    <t>Venting - Compressor Shutdown</t>
  </si>
  <si>
    <t>Dehydrator</t>
  </si>
  <si>
    <t>2310021410</t>
  </si>
  <si>
    <t>Dehydrator Flaring</t>
  </si>
  <si>
    <t>2310001611</t>
  </si>
  <si>
    <t>Initial completion Flaring</t>
  </si>
  <si>
    <t>By county and source category VOC emissions (tons/year)</t>
  </si>
  <si>
    <t>2310002230</t>
  </si>
  <si>
    <t xml:space="preserve">Condensate tank </t>
  </si>
  <si>
    <t>2310002240</t>
  </si>
  <si>
    <t>Oil Tank</t>
  </si>
  <si>
    <t>Condensate Tanks</t>
  </si>
  <si>
    <t>Oil Tanks</t>
  </si>
  <si>
    <t>Total</t>
  </si>
  <si>
    <t>2310021411</t>
  </si>
  <si>
    <t>2310002231</t>
  </si>
  <si>
    <t>31000000</t>
  </si>
  <si>
    <t>Fugitives</t>
  </si>
  <si>
    <t>Pneumatic Devices</t>
  </si>
  <si>
    <t>Pneumatic Pumps</t>
  </si>
  <si>
    <t>State Fips</t>
  </si>
  <si>
    <t>County Fip</t>
  </si>
  <si>
    <t>Snowblowers (Commercial)</t>
  </si>
  <si>
    <t>2260004040</t>
  </si>
  <si>
    <t>Rear Engine Riding Mowers (Residential)</t>
  </si>
  <si>
    <t>2260004041</t>
  </si>
  <si>
    <t>Rear Engine Riding Mowers (Commercial)</t>
  </si>
  <si>
    <t>2260004045</t>
  </si>
  <si>
    <t>Front Mowers (Residential)</t>
  </si>
  <si>
    <t>2260004046</t>
  </si>
  <si>
    <t>Front Mowers (Commercial)</t>
  </si>
  <si>
    <t>2260004050</t>
  </si>
  <si>
    <t>Shredders &lt; 6 HP (Residential)</t>
  </si>
  <si>
    <t>2260004051</t>
  </si>
  <si>
    <t>Shredders &lt; 6 HP (Commercial)</t>
  </si>
  <si>
    <t>2260004055</t>
  </si>
  <si>
    <t>Lawn and Garden Tractors (Residential)</t>
  </si>
  <si>
    <t>2260004056</t>
  </si>
  <si>
    <t>Lawn and Garden Tractors (Commercial)</t>
  </si>
  <si>
    <t>2260004060</t>
  </si>
  <si>
    <t>Wood Splitters (Residential)</t>
  </si>
  <si>
    <t>2260004061</t>
  </si>
  <si>
    <t>Wood Splitters (Commercial)</t>
  </si>
  <si>
    <t>2260004065</t>
  </si>
  <si>
    <t>Chippers/Stump Grinders (Residential)</t>
  </si>
  <si>
    <t>2260004066</t>
  </si>
  <si>
    <t>Chippers/Stump Grinders (Commercial)</t>
  </si>
  <si>
    <t>2260004070</t>
  </si>
  <si>
    <t>Commercial Turf Equipment ** (use 22-60-004-071)</t>
  </si>
  <si>
    <t>2260004071</t>
  </si>
  <si>
    <t>Turf Equipment (Commercial)</t>
  </si>
  <si>
    <t>2260004075</t>
  </si>
  <si>
    <t>Other Lawn and Garden Equipment (Residential)</t>
  </si>
  <si>
    <t>2260004076</t>
  </si>
  <si>
    <t>Other Lawn and Garden Equipment (Commercial)</t>
  </si>
  <si>
    <t>2260005000</t>
  </si>
  <si>
    <t>Agricultural Equipment</t>
  </si>
  <si>
    <t>SCC6 - was "Farm"</t>
  </si>
  <si>
    <t>2260005010</t>
  </si>
  <si>
    <t>2-Wheel Tractors</t>
  </si>
  <si>
    <t>2260005015</t>
  </si>
  <si>
    <t>Agricultural Tractors</t>
  </si>
  <si>
    <t>2260005020</t>
  </si>
  <si>
    <t>Combines</t>
  </si>
  <si>
    <t>2260005025</t>
  </si>
  <si>
    <t>Balers</t>
  </si>
  <si>
    <t>2260005030</t>
  </si>
  <si>
    <t>Agricultural Mowers</t>
  </si>
  <si>
    <t>2260005035</t>
  </si>
  <si>
    <t>Sprayers</t>
  </si>
  <si>
    <t>2260005040</t>
  </si>
  <si>
    <t>Tillers &gt; 6 HP</t>
  </si>
  <si>
    <t>SCC8 - was "&gt; 5 HP"</t>
  </si>
  <si>
    <t>2260005045</t>
  </si>
  <si>
    <t>Swathers</t>
  </si>
  <si>
    <t>2260005050</t>
  </si>
  <si>
    <t>Hydro-power Units</t>
  </si>
  <si>
    <t>2260005055</t>
  </si>
  <si>
    <t>Other Agricultural Equipment</t>
  </si>
  <si>
    <t>2260005060</t>
  </si>
  <si>
    <t>Irrigation Sets</t>
  </si>
  <si>
    <t>Perchloroethylene: Distillation Vent</t>
  </si>
  <si>
    <t>30112522</t>
  </si>
  <si>
    <t>Perchloroethylene: Caustic Scrubber</t>
  </si>
  <si>
    <t>30112524</t>
  </si>
  <si>
    <t>Perchloroethylene: Fugitive Emissions</t>
  </si>
  <si>
    <t>30112525</t>
  </si>
  <si>
    <t>Trichloroethane: General</t>
  </si>
  <si>
    <t>30112526</t>
  </si>
  <si>
    <t>Trichloroethane: HCl Absorber Vent</t>
  </si>
  <si>
    <t>30112527</t>
  </si>
  <si>
    <t>Trichloroethane: Drying Column Vent</t>
  </si>
  <si>
    <t>30112528</t>
  </si>
  <si>
    <t>Trichloroethane: Distillation Column Vent</t>
  </si>
  <si>
    <t>30112529</t>
  </si>
  <si>
    <t>Trichloroethane: Fugitive Emissions</t>
  </si>
  <si>
    <t>30112530</t>
  </si>
  <si>
    <t>Trichloroethylene: General</t>
  </si>
  <si>
    <t>30112531</t>
  </si>
  <si>
    <t>Trichloroethylene: Distillation Unit</t>
  </si>
  <si>
    <t>30112532</t>
  </si>
  <si>
    <t>Trichloroethylene: Neutralizer</t>
  </si>
  <si>
    <t>30112533</t>
  </si>
  <si>
    <t>Trichloroethylene: Product Drying Column</t>
  </si>
  <si>
    <t>30112534</t>
  </si>
  <si>
    <t>Ethylene Dichloride via Oxychlorination</t>
  </si>
  <si>
    <t>30112502</t>
  </si>
  <si>
    <t>Ethylene Dichloride via Direct Chlorination</t>
  </si>
  <si>
    <t>30112504</t>
  </si>
  <si>
    <t>Ethylene Dichloride: Caustic Scrubber</t>
  </si>
  <si>
    <t>30112505</t>
  </si>
  <si>
    <t>Ethylene Dichloride: Reactor Vessel</t>
  </si>
  <si>
    <t>30112506</t>
  </si>
  <si>
    <t>Ethylene Dichloride: Distillation Unit</t>
  </si>
  <si>
    <t>30112509</t>
  </si>
  <si>
    <t>Ethylene Dichloride: Fugitive Emissions</t>
  </si>
  <si>
    <t>30112510</t>
  </si>
  <si>
    <t>Chloromethanes: General</t>
  </si>
  <si>
    <t>30112511</t>
  </si>
  <si>
    <t>Chloromethanes: Recycled Methane Inert-purge</t>
  </si>
  <si>
    <t>30112512</t>
  </si>
  <si>
    <t>Chloromethanes: Drying Bed Regeneration Vent</t>
  </si>
  <si>
    <t>30112514</t>
  </si>
  <si>
    <t>Chloromethanes: Fugitive Emissions</t>
  </si>
  <si>
    <t>30112515</t>
  </si>
  <si>
    <t>Ethyl Chloride: General</t>
  </si>
  <si>
    <t>30112520</t>
  </si>
  <si>
    <t>Perchloroethylene: General</t>
  </si>
  <si>
    <t>30112521</t>
  </si>
  <si>
    <t>30400317</t>
  </si>
  <si>
    <t>Pouring Ladle</t>
  </si>
  <si>
    <t>30400318</t>
  </si>
  <si>
    <t>Pouring, Cooling</t>
  </si>
  <si>
    <t>30400319</t>
  </si>
  <si>
    <t>Core Making, Baking</t>
  </si>
  <si>
    <t>30400320</t>
  </si>
  <si>
    <t>30112552</t>
  </si>
  <si>
    <t>Vinylidene Chloride: Dehydrochlorination Reactor</t>
  </si>
  <si>
    <t>30112553</t>
  </si>
  <si>
    <t>Vinylidene Chloride: Distillation Column Vent</t>
  </si>
  <si>
    <t>30112555</t>
  </si>
  <si>
    <t>Vinylidene Chloride: Fugitive Emissions</t>
  </si>
  <si>
    <t>30112556</t>
  </si>
  <si>
    <t>Chloromethanes via MH &amp; MCC Processes: Inert-gas Purge Vent</t>
  </si>
  <si>
    <t>30112557</t>
  </si>
  <si>
    <t>Chloromethanes via MH &amp; MCC Processes: Methylene Chloride Condenser</t>
  </si>
  <si>
    <t>30112558</t>
  </si>
  <si>
    <t>2265002060</t>
  </si>
  <si>
    <t>2265002063</t>
  </si>
  <si>
    <t>2265002066</t>
  </si>
  <si>
    <t>2265002069</t>
  </si>
  <si>
    <t>2265002072</t>
  </si>
  <si>
    <t>2265002075</t>
  </si>
  <si>
    <t>2265002078</t>
  </si>
  <si>
    <t>2265002081</t>
  </si>
  <si>
    <t>2265003000</t>
  </si>
  <si>
    <t>2265003010</t>
  </si>
  <si>
    <t>2265003020</t>
  </si>
  <si>
    <t>2265003030</t>
  </si>
  <si>
    <t>2265003040</t>
  </si>
  <si>
    <t>2265003050</t>
  </si>
  <si>
    <t>2265003060</t>
  </si>
  <si>
    <t>2265003070</t>
  </si>
  <si>
    <t>2265004000</t>
  </si>
  <si>
    <t>2265004010</t>
  </si>
  <si>
    <t>2265004011</t>
  </si>
  <si>
    <t>2265004015</t>
  </si>
  <si>
    <t>2265004016</t>
  </si>
  <si>
    <t>2265004020</t>
  </si>
  <si>
    <t>2265004021</t>
  </si>
  <si>
    <t>2265004025</t>
  </si>
  <si>
    <t>2265004026</t>
  </si>
  <si>
    <t>2265004030</t>
  </si>
  <si>
    <t>2265004031</t>
  </si>
  <si>
    <t>2265004035</t>
  </si>
  <si>
    <t>2265004036</t>
  </si>
  <si>
    <t>2265004040</t>
  </si>
  <si>
    <t>2265004041</t>
  </si>
  <si>
    <t>2265004045</t>
  </si>
  <si>
    <t>2265004046</t>
  </si>
  <si>
    <t>2265004050</t>
  </si>
  <si>
    <t>2265004051</t>
  </si>
  <si>
    <t>2265004055</t>
  </si>
  <si>
    <t>2265004056</t>
  </si>
  <si>
    <t>2265004060</t>
  </si>
  <si>
    <t>2265004061</t>
  </si>
  <si>
    <t>2265004065</t>
  </si>
  <si>
    <t>2265004066</t>
  </si>
  <si>
    <t>2265004070</t>
  </si>
  <si>
    <t>Commercial Turf Equipment ** (use 22-65-004-071)</t>
  </si>
  <si>
    <t>2265004071</t>
  </si>
  <si>
    <t>2265004075</t>
  </si>
  <si>
    <t>2265004076</t>
  </si>
  <si>
    <t>2265005000</t>
  </si>
  <si>
    <t>2265005010</t>
  </si>
  <si>
    <t>2265005015</t>
  </si>
  <si>
    <t>2265005020</t>
  </si>
  <si>
    <t>2265005025</t>
  </si>
  <si>
    <t>2265005030</t>
  </si>
  <si>
    <t>2265005035</t>
  </si>
  <si>
    <t>2265005040</t>
  </si>
  <si>
    <t>2265005045</t>
  </si>
  <si>
    <t>2265005050</t>
  </si>
  <si>
    <t>2265005055</t>
  </si>
  <si>
    <t>2265005060</t>
  </si>
  <si>
    <t>2265006000</t>
  </si>
  <si>
    <t>2265006005</t>
  </si>
  <si>
    <t>2265006010</t>
  </si>
  <si>
    <t>2265006015</t>
  </si>
  <si>
    <t>2265006020</t>
  </si>
  <si>
    <t>2265006025</t>
  </si>
  <si>
    <t>2265006030</t>
  </si>
  <si>
    <t>2265007000</t>
  </si>
  <si>
    <t>2265007005</t>
  </si>
  <si>
    <t>2265007010</t>
  </si>
  <si>
    <t>2265007015</t>
  </si>
  <si>
    <t>2265007020</t>
  </si>
  <si>
    <t>Fellers/Bunchers ** (see 22-65-007-015)</t>
  </si>
  <si>
    <t>2265008000</t>
  </si>
  <si>
    <t>2265008005</t>
  </si>
  <si>
    <t>2265008010</t>
  </si>
  <si>
    <t>2265009000</t>
  </si>
  <si>
    <t>2265009010</t>
  </si>
  <si>
    <t>2265010000</t>
  </si>
  <si>
    <t>2265010010</t>
  </si>
  <si>
    <t>2267000000</t>
  </si>
  <si>
    <t>LPG</t>
  </si>
  <si>
    <t>Field Crop is Rice: Burning Techniques Not Significant</t>
  </si>
  <si>
    <t>2801500230</t>
  </si>
  <si>
    <t>Field Crop is Safflower: Burning Techniques Not Significant</t>
  </si>
  <si>
    <t>2801500240</t>
  </si>
  <si>
    <t>Field Crop is Sorghum: Burning Techniques Not Significant</t>
  </si>
  <si>
    <t>2801500250</t>
  </si>
  <si>
    <t>Field Crop is Sugar Cane: Burning Techniques Not Significant</t>
  </si>
  <si>
    <t>2801500261</t>
  </si>
  <si>
    <t>Field Crop is Wheat: Headfire Burning</t>
  </si>
  <si>
    <t>2801500262</t>
  </si>
  <si>
    <t>Field Crop is Wheat: Backfire Burning</t>
  </si>
  <si>
    <t>2801500300</t>
  </si>
  <si>
    <t>Orchard Crop Unspecified</t>
  </si>
  <si>
    <t>2801500310</t>
  </si>
  <si>
    <t>Orchard Crop is Almond</t>
  </si>
  <si>
    <t>2801500320</t>
  </si>
  <si>
    <t>Orchard Crop is Apple</t>
  </si>
  <si>
    <t>2801500330</t>
  </si>
  <si>
    <t>Orchard Crop is Apricot</t>
  </si>
  <si>
    <t>2801500340</t>
  </si>
  <si>
    <t>Orchard Crop is Avocado</t>
  </si>
  <si>
    <t>2801500350</t>
  </si>
  <si>
    <t>Orchard Crop is Cherry</t>
  </si>
  <si>
    <t>2801500360</t>
  </si>
  <si>
    <t>Orchard Crop is Citrus (orange, lemon)</t>
  </si>
  <si>
    <t>2801500370</t>
  </si>
  <si>
    <t>Orchard Crop is Date palm</t>
  </si>
  <si>
    <t>2801500380</t>
  </si>
  <si>
    <t>Orchard Crop is Fig</t>
  </si>
  <si>
    <t>2801500390</t>
  </si>
  <si>
    <t>Orchard Crop is Nectarine</t>
  </si>
  <si>
    <t>2801500400</t>
  </si>
  <si>
    <t>Orchard Crop is Olive</t>
  </si>
  <si>
    <t>2801500410</t>
  </si>
  <si>
    <t>Orchard Crop is Peach</t>
  </si>
  <si>
    <t>2801500420</t>
  </si>
  <si>
    <t>Orchard Crop is Pear</t>
  </si>
  <si>
    <t>2801500430</t>
  </si>
  <si>
    <t>Orchard Crop is Prune</t>
  </si>
  <si>
    <t>2801500440</t>
  </si>
  <si>
    <t>Orchard Crop is Walnut</t>
  </si>
  <si>
    <t>2801500450</t>
  </si>
  <si>
    <t>Orchard Crop is Filbert (Hazelnut)</t>
  </si>
  <si>
    <t>2801500500</t>
  </si>
  <si>
    <t>Vine Crop Unspecified</t>
  </si>
  <si>
    <t>2801500600</t>
  </si>
  <si>
    <t>Forest Residues Unspecified (see also 28-10-015-000)</t>
  </si>
  <si>
    <t>2801500610</t>
  </si>
  <si>
    <t>Forest Residues: Species are Hemlock, Douglas fir, Cedar</t>
  </si>
  <si>
    <t>2801500620</t>
  </si>
  <si>
    <t>Forest Residues: Species is Ponderosa Pine (see also 28-10-015-000)</t>
  </si>
  <si>
    <t>2801501000</t>
  </si>
  <si>
    <t>Agricultural Propaning - tractor-pulled burners to burn stubble only</t>
  </si>
  <si>
    <t>2801501105</t>
  </si>
  <si>
    <t>Cereal Grains, Total</t>
  </si>
  <si>
    <t>2801501130</t>
  </si>
  <si>
    <t>Barley</t>
  </si>
  <si>
    <t>2801501170</t>
  </si>
  <si>
    <t>Grass</t>
  </si>
  <si>
    <t>2801501260</t>
  </si>
  <si>
    <t>Wheat</t>
  </si>
  <si>
    <t>2801501270</t>
  </si>
  <si>
    <t>Mint</t>
  </si>
  <si>
    <t>2801502000</t>
  </si>
  <si>
    <t>2525010900</t>
  </si>
  <si>
    <t>2525020000</t>
  </si>
  <si>
    <t>2525020010</t>
  </si>
  <si>
    <t>2525020020</t>
  </si>
  <si>
    <t>2525020030</t>
  </si>
  <si>
    <t>2525020040</t>
  </si>
  <si>
    <t>2525020900</t>
  </si>
  <si>
    <t>2525030000</t>
  </si>
  <si>
    <t>2525030010</t>
  </si>
  <si>
    <t>2525030020</t>
  </si>
  <si>
    <t>2525030030</t>
  </si>
  <si>
    <t>2525030040</t>
  </si>
  <si>
    <t>2525030900</t>
  </si>
  <si>
    <t>2525040000</t>
  </si>
  <si>
    <t>2525040010</t>
  </si>
  <si>
    <t>2525040020</t>
  </si>
  <si>
    <t>2525040030</t>
  </si>
  <si>
    <t>2525040040</t>
  </si>
  <si>
    <t>2530000000</t>
  </si>
  <si>
    <t>Bulk Materials Storage</t>
  </si>
  <si>
    <t>All Storage Types</t>
  </si>
  <si>
    <t>2530000020</t>
  </si>
  <si>
    <t>Cement</t>
  </si>
  <si>
    <t>2530000040</t>
  </si>
  <si>
    <t>Coal</t>
  </si>
  <si>
    <t>2530000060</t>
  </si>
  <si>
    <t>Crushed Stone</t>
  </si>
  <si>
    <t>2530000080</t>
  </si>
  <si>
    <t>Gravel</t>
  </si>
  <si>
    <t>2530000100</t>
  </si>
  <si>
    <t>Limestone</t>
  </si>
  <si>
    <t>2530000120</t>
  </si>
  <si>
    <t>Sand</t>
  </si>
  <si>
    <t>2530010000</t>
  </si>
  <si>
    <t>Commercial/Industrial</t>
  </si>
  <si>
    <t>2530010020</t>
  </si>
  <si>
    <t>2530010040</t>
  </si>
  <si>
    <t>2530010060</t>
  </si>
  <si>
    <t>2530010080</t>
  </si>
  <si>
    <t>2530010100</t>
  </si>
  <si>
    <t>2530010120</t>
  </si>
  <si>
    <t>2530050000</t>
  </si>
  <si>
    <t>Bulk Stations/Terminals</t>
  </si>
  <si>
    <t>2530050020</t>
  </si>
  <si>
    <t>2530050040</t>
  </si>
  <si>
    <t>2530050060</t>
  </si>
  <si>
    <t>2530050080</t>
  </si>
  <si>
    <t>2530050100</t>
  </si>
  <si>
    <t>2530050120</t>
  </si>
  <si>
    <t>2535000000</t>
  </si>
  <si>
    <t>Bulk Materials Transport</t>
  </si>
  <si>
    <t>2535000020</t>
  </si>
  <si>
    <t>2535000040</t>
  </si>
  <si>
    <t>2270001050</t>
  </si>
  <si>
    <t>2270001060</t>
  </si>
  <si>
    <t>2270002000</t>
  </si>
  <si>
    <t>2270002003</t>
  </si>
  <si>
    <t>2270002006</t>
  </si>
  <si>
    <t>2270002009</t>
  </si>
  <si>
    <t>2270002012</t>
  </si>
  <si>
    <t>2270002015</t>
  </si>
  <si>
    <t>2270002018</t>
  </si>
  <si>
    <t>2270002021</t>
  </si>
  <si>
    <t>2270002024</t>
  </si>
  <si>
    <t>2270002027</t>
  </si>
  <si>
    <t>2270002030</t>
  </si>
  <si>
    <t>2270002033</t>
  </si>
  <si>
    <t>2270002036</t>
  </si>
  <si>
    <t>2270002039</t>
  </si>
  <si>
    <t>2270002042</t>
  </si>
  <si>
    <t>2268005055</t>
  </si>
  <si>
    <t>2268005060</t>
  </si>
  <si>
    <t>2268006000</t>
  </si>
  <si>
    <t>2268006005</t>
  </si>
  <si>
    <t>2268006010</t>
  </si>
  <si>
    <t>2268006015</t>
  </si>
  <si>
    <t>2268006020</t>
  </si>
  <si>
    <t>2268006025</t>
  </si>
  <si>
    <t>2268006030</t>
  </si>
  <si>
    <t>2268007000</t>
  </si>
  <si>
    <t>2268007005</t>
  </si>
  <si>
    <t>2268007010</t>
  </si>
  <si>
    <t>2268007015</t>
  </si>
  <si>
    <t>2268008000</t>
  </si>
  <si>
    <t>2268008005</t>
  </si>
  <si>
    <t>2268009000</t>
  </si>
  <si>
    <t>2268009010</t>
  </si>
  <si>
    <t>2268010000</t>
  </si>
  <si>
    <t>2268010010</t>
  </si>
  <si>
    <t>2270000000</t>
  </si>
  <si>
    <t>Off-highway Vehicle Diesel</t>
  </si>
  <si>
    <t>Compression Ignition Equipment except Rail and Marine</t>
  </si>
  <si>
    <t>2270001000</t>
  </si>
  <si>
    <t>2270001010</t>
  </si>
  <si>
    <t>2270001020</t>
  </si>
  <si>
    <t>2270001030</t>
  </si>
  <si>
    <t>2270001040</t>
  </si>
  <si>
    <t>HCl Absorber</t>
  </si>
  <si>
    <t>30118180</t>
  </si>
  <si>
    <t>30119001</t>
  </si>
  <si>
    <t>Methyl Methacrylate</t>
  </si>
  <si>
    <t>30119002</t>
  </si>
  <si>
    <t>Acetone Cyanohydrin Reactor Off-gas</t>
  </si>
  <si>
    <t>30119003</t>
  </si>
  <si>
    <t>Recovery Columns</t>
  </si>
  <si>
    <t>30119004</t>
  </si>
  <si>
    <t>Acetone Evaporation Vacuum Vent</t>
  </si>
  <si>
    <t>30119010</t>
  </si>
  <si>
    <t>Hydrolysis Reactor</t>
  </si>
  <si>
    <t>30119011</t>
  </si>
  <si>
    <t>Distillation Unit</t>
  </si>
  <si>
    <t>30119012</t>
  </si>
  <si>
    <t>MMA and Light-ends Distillation Unit</t>
  </si>
  <si>
    <t>30119013</t>
  </si>
  <si>
    <t>Acid Distillation</t>
  </si>
  <si>
    <t>30119014</t>
  </si>
  <si>
    <t>MMA Purification</t>
  </si>
  <si>
    <t>30119080</t>
  </si>
  <si>
    <t>30119501</t>
  </si>
  <si>
    <t>30119502</t>
  </si>
  <si>
    <t>Reactor and Separator Vent</t>
  </si>
  <si>
    <t>30119503</t>
  </si>
  <si>
    <t>Acid Stripper Vent</t>
  </si>
  <si>
    <t>30119504</t>
  </si>
  <si>
    <t>Washer and Neutralizer Vent</t>
  </si>
  <si>
    <t>30119505</t>
  </si>
  <si>
    <t>Nitrobenzene Stripper Vent</t>
  </si>
  <si>
    <t>30119506</t>
  </si>
  <si>
    <t>Waste Acid Storage</t>
  </si>
  <si>
    <t>30119580</t>
  </si>
  <si>
    <t>30119701</t>
  </si>
  <si>
    <t>Butylene, Ethylene, Propylene, Olefin Production</t>
  </si>
  <si>
    <t>Ethylene: General</t>
  </si>
  <si>
    <t>30119705</t>
  </si>
  <si>
    <t>Propylene: General</t>
  </si>
  <si>
    <t>30119706</t>
  </si>
  <si>
    <t>Propylene: Reactor</t>
  </si>
  <si>
    <t>30119707</t>
  </si>
  <si>
    <t>Propylene: Drying Tower</t>
  </si>
  <si>
    <t>30119708</t>
  </si>
  <si>
    <t>Propylene: Light-ends Stripper</t>
  </si>
  <si>
    <t>30119709</t>
  </si>
  <si>
    <t>Propylene: Fugitive Emissions</t>
  </si>
  <si>
    <t>30119710</t>
  </si>
  <si>
    <t>Butylene: General</t>
  </si>
  <si>
    <t>30119741</t>
  </si>
  <si>
    <t>Ethylene: Flue Gas Vent</t>
  </si>
  <si>
    <t>30119742</t>
  </si>
  <si>
    <t>Ethylene: Pyrolysis Furnace Decoking</t>
  </si>
  <si>
    <t>30119743</t>
  </si>
  <si>
    <t>Ethylene: Acid Gas Removal</t>
  </si>
  <si>
    <t>30119744</t>
  </si>
  <si>
    <t>Ethylene: Catalyst Regeneration</t>
  </si>
  <si>
    <t>30119745</t>
  </si>
  <si>
    <t>Ethylene: Compressor Lube Oil Vent</t>
  </si>
  <si>
    <t>30119749</t>
  </si>
  <si>
    <t>Ethylene: Fugitive Emissions</t>
  </si>
  <si>
    <t>30119799</t>
  </si>
  <si>
    <t>30120201</t>
  </si>
  <si>
    <t>Phenol</t>
  </si>
  <si>
    <t>30120202</t>
  </si>
  <si>
    <t>Cumene Oxidation</t>
  </si>
  <si>
    <t>30120203</t>
  </si>
  <si>
    <t>CHP Concentrator</t>
  </si>
  <si>
    <t>30120204</t>
  </si>
  <si>
    <t>Light-ends Distillation Vent</t>
  </si>
  <si>
    <t>30120205</t>
  </si>
  <si>
    <t>Acetone Finishing</t>
  </si>
  <si>
    <t>30120206</t>
  </si>
  <si>
    <t>Phenol Distillation Column</t>
  </si>
  <si>
    <t>30120210</t>
  </si>
  <si>
    <t>Oxidate Wash/Separation</t>
  </si>
  <si>
    <t>30120211</t>
  </si>
  <si>
    <t>2270002045</t>
  </si>
  <si>
    <t>2270002048</t>
  </si>
  <si>
    <t>2270002051</t>
  </si>
  <si>
    <t>2270002054</t>
  </si>
  <si>
    <t>2270002057</t>
  </si>
  <si>
    <t>2270002060</t>
  </si>
  <si>
    <t>2270002063</t>
  </si>
  <si>
    <t>2270002066</t>
  </si>
  <si>
    <t>2270002069</t>
  </si>
  <si>
    <t>2270002072</t>
  </si>
  <si>
    <t>2270002075</t>
  </si>
  <si>
    <t>2270002078</t>
  </si>
  <si>
    <t>2270002081</t>
  </si>
  <si>
    <t>2270003000</t>
  </si>
  <si>
    <t>2270003010</t>
  </si>
  <si>
    <t>2270003020</t>
  </si>
  <si>
    <t>2270003030</t>
  </si>
  <si>
    <t>2270003040</t>
  </si>
  <si>
    <t>2270003050</t>
  </si>
  <si>
    <t>2270003060</t>
  </si>
  <si>
    <t>2270003070</t>
  </si>
  <si>
    <t>2270004000</t>
  </si>
  <si>
    <t>2270004010</t>
  </si>
  <si>
    <t>2270004011</t>
  </si>
  <si>
    <t>2270004015</t>
  </si>
  <si>
    <t>2270004016</t>
  </si>
  <si>
    <t>2270004020</t>
  </si>
  <si>
    <t>2270004021</t>
  </si>
  <si>
    <t>2270004025</t>
  </si>
  <si>
    <t>2270004026</t>
  </si>
  <si>
    <t>2270004030</t>
  </si>
  <si>
    <t>2270004031</t>
  </si>
  <si>
    <t>2270004035</t>
  </si>
  <si>
    <t>2270004036</t>
  </si>
  <si>
    <t>2270004040</t>
  </si>
  <si>
    <t>2270004041</t>
  </si>
  <si>
    <t>2270004045</t>
  </si>
  <si>
    <t>2270004046</t>
  </si>
  <si>
    <t>2270004050</t>
  </si>
  <si>
    <t>2270004051</t>
  </si>
  <si>
    <t>2270004055</t>
  </si>
  <si>
    <t>2270004056</t>
  </si>
  <si>
    <t>2270004060</t>
  </si>
  <si>
    <t>2270004061</t>
  </si>
  <si>
    <t>2270004065</t>
  </si>
  <si>
    <t>2270004066</t>
  </si>
  <si>
    <t>2270004070</t>
  </si>
  <si>
    <t>Commercial Turf Equipment ** (use 22-70-004-71)</t>
  </si>
  <si>
    <t>2270004071</t>
  </si>
  <si>
    <t>2270004075</t>
  </si>
  <si>
    <t>2270004076</t>
  </si>
  <si>
    <t>2270005000</t>
  </si>
  <si>
    <t>2270005010</t>
  </si>
  <si>
    <t>2270005015</t>
  </si>
  <si>
    <t>2270005020</t>
  </si>
  <si>
    <t>2270005025</t>
  </si>
  <si>
    <t>2270005030</t>
  </si>
  <si>
    <t>2270005035</t>
  </si>
  <si>
    <t>2270005040</t>
  </si>
  <si>
    <t>2270005045</t>
  </si>
  <si>
    <t>2270005050</t>
  </si>
  <si>
    <t>2270005055</t>
  </si>
  <si>
    <t>2270005060</t>
  </si>
  <si>
    <t>2270006000</t>
  </si>
  <si>
    <t>2270006005</t>
  </si>
  <si>
    <t>2270006010</t>
  </si>
  <si>
    <t>2270006015</t>
  </si>
  <si>
    <t>2270006020</t>
  </si>
  <si>
    <t>2270006025</t>
  </si>
  <si>
    <t>2270006030</t>
  </si>
  <si>
    <t>2270007000</t>
  </si>
  <si>
    <t>2270007005</t>
  </si>
  <si>
    <t>2270007010</t>
  </si>
  <si>
    <t>2270007015</t>
  </si>
  <si>
    <t>2270007020</t>
  </si>
  <si>
    <t>100% Biosolids (e.g., sewage sludge, manure, mixtures of these matls)</t>
  </si>
  <si>
    <t>2680002000</t>
  </si>
  <si>
    <t>Mixed Waste (e.g., a 50:50 mixture of biosolids and green wastes)</t>
  </si>
  <si>
    <t>2680003000</t>
  </si>
  <si>
    <t>100% Green Waste (e.g., residential or municipal yard wastes)</t>
  </si>
  <si>
    <t>2680003010</t>
  </si>
  <si>
    <t>Chipping&amp;Shredding Ops(where processed matl is shipped out w/in 1 day)</t>
  </si>
  <si>
    <t>2801000000</t>
  </si>
  <si>
    <t>Miscellaneous Area Sources</t>
  </si>
  <si>
    <t>Interstate/Arterial</t>
  </si>
  <si>
    <t>2294005001</t>
  </si>
  <si>
    <t>2294005002</t>
  </si>
  <si>
    <t>2294010000</t>
  </si>
  <si>
    <t>All Other Public Paved Roads</t>
  </si>
  <si>
    <t>2294010001</t>
  </si>
  <si>
    <t>2294010002</t>
  </si>
  <si>
    <t>2294015000</t>
  </si>
  <si>
    <t>Industrial Roads</t>
  </si>
  <si>
    <t>2294015001</t>
  </si>
  <si>
    <t>Venting - recompletions</t>
  </si>
  <si>
    <t>Blowdowns</t>
  </si>
  <si>
    <t>Venting - blowdowns</t>
  </si>
  <si>
    <t>Heaters</t>
  </si>
  <si>
    <t>Workover Rigs</t>
  </si>
  <si>
    <t>Drill Rigs</t>
  </si>
  <si>
    <t>2310000230</t>
  </si>
  <si>
    <t>2310000100</t>
  </si>
  <si>
    <t>2310000800</t>
  </si>
  <si>
    <t>2310003100</t>
  </si>
  <si>
    <t>2310000300</t>
  </si>
  <si>
    <t>2310003200</t>
  </si>
  <si>
    <t>2310000700</t>
  </si>
  <si>
    <t>2310001610</t>
  </si>
  <si>
    <t>2310001620</t>
  </si>
  <si>
    <t>2310001630</t>
  </si>
  <si>
    <t>WRAP Phase II - unused</t>
  </si>
  <si>
    <t>2310002210</t>
  </si>
  <si>
    <t>2310002220</t>
  </si>
  <si>
    <t>2310003300</t>
  </si>
  <si>
    <t>Spills</t>
  </si>
  <si>
    <t>NOx (tons/year)</t>
  </si>
  <si>
    <t>VOC (tons/year)</t>
  </si>
  <si>
    <t>CO (tons/year)</t>
  </si>
  <si>
    <t>SOx (tons/year)</t>
  </si>
  <si>
    <t>Rural Local: Evap (except Refueling)</t>
  </si>
  <si>
    <t>220100121X</t>
  </si>
  <si>
    <t>Rural Local: Exhaust</t>
  </si>
  <si>
    <t>220100123B</t>
  </si>
  <si>
    <t>Urban Interstate: Brake Wear</t>
  </si>
  <si>
    <t>220100123T</t>
  </si>
  <si>
    <t>Urban Interstate: Tire Wear</t>
  </si>
  <si>
    <t>220100123V</t>
  </si>
  <si>
    <t>Urban Interstate: Evap (except Refueling)</t>
  </si>
  <si>
    <t>220100123X</t>
  </si>
  <si>
    <t>Urban Interstate: Exhaust</t>
  </si>
  <si>
    <t>220100125B</t>
  </si>
  <si>
    <t>Urban Other Freeways and Expressways: Brake Wear</t>
  </si>
  <si>
    <t>220100125T</t>
  </si>
  <si>
    <t>Urban Other Freeways and Expressways: Tire Wear</t>
  </si>
  <si>
    <t>220100125V</t>
  </si>
  <si>
    <t>Urban Other Freeways and Expressways: Evap (except Refueling)</t>
  </si>
  <si>
    <t>220100125X</t>
  </si>
  <si>
    <t>Urban Other Freeways and Expressways: Exhaust</t>
  </si>
  <si>
    <t>220100127B</t>
  </si>
  <si>
    <t>Urban Other Principal Arterial: Brake Wear</t>
  </si>
  <si>
    <t>220100127T</t>
  </si>
  <si>
    <t>Urban Other Principal Arterial: Tire Wear</t>
  </si>
  <si>
    <t>220100127V</t>
  </si>
  <si>
    <t>Urban Other Principal Arterial: Evap (except Refueling)</t>
  </si>
  <si>
    <t>220100127X</t>
  </si>
  <si>
    <t>Urban Other Principal Arterial: Exhaust</t>
  </si>
  <si>
    <t>220100129B</t>
  </si>
  <si>
    <t>Urban Minor Arterial: Brake Wear</t>
  </si>
  <si>
    <t>220100129T</t>
  </si>
  <si>
    <t>Urban Minor Arterial: Tire Wear</t>
  </si>
  <si>
    <t>220100129V</t>
  </si>
  <si>
    <t>Urban Minor Arterial: Evap (except Refueling)</t>
  </si>
  <si>
    <t>220100129X</t>
  </si>
  <si>
    <t>Urban Minor Arterial: Exhaust</t>
  </si>
  <si>
    <t>220100131B</t>
  </si>
  <si>
    <t>Urban Collector: Brake Wear</t>
  </si>
  <si>
    <t>220100131T</t>
  </si>
  <si>
    <t>Urban Collector: Tire Wear</t>
  </si>
  <si>
    <t>220100131V</t>
  </si>
  <si>
    <t>Urban Collector: Evap (except Refueling)</t>
  </si>
  <si>
    <t>220100131X</t>
  </si>
  <si>
    <t>Urban Collector: Exhaust</t>
  </si>
  <si>
    <t>220100133B</t>
  </si>
  <si>
    <t>Urban Local: Brake Wear</t>
  </si>
  <si>
    <t>220100133T</t>
  </si>
  <si>
    <t>Urban Local: Tire Wear</t>
  </si>
  <si>
    <t>220100133V</t>
  </si>
  <si>
    <t>Urban Local: Evap (except Refueling)</t>
  </si>
  <si>
    <t>220100133X</t>
  </si>
  <si>
    <t>Urban Local: Exhaust</t>
  </si>
  <si>
    <t>220102011B</t>
  </si>
  <si>
    <t>220102011T</t>
  </si>
  <si>
    <t>220102011V</t>
  </si>
  <si>
    <t>220102011X</t>
  </si>
  <si>
    <t>220102013B</t>
  </si>
  <si>
    <t>220102013T</t>
  </si>
  <si>
    <t>220102013V</t>
  </si>
  <si>
    <t>220102013X</t>
  </si>
  <si>
    <t>220102015B</t>
  </si>
  <si>
    <t>220102015T</t>
  </si>
  <si>
    <t>220102015V</t>
  </si>
  <si>
    <t>220102015X</t>
  </si>
  <si>
    <t>220102017B</t>
  </si>
  <si>
    <t>220102017T</t>
  </si>
  <si>
    <t>220102017V</t>
  </si>
  <si>
    <t>220102017X</t>
  </si>
  <si>
    <t>220102019B</t>
  </si>
  <si>
    <t>220102019T</t>
  </si>
  <si>
    <t>220102019V</t>
  </si>
  <si>
    <t>220102019X</t>
  </si>
  <si>
    <t>220102021B</t>
  </si>
  <si>
    <t>220102021T</t>
  </si>
  <si>
    <t>220102021V</t>
  </si>
  <si>
    <t>220102021X</t>
  </si>
  <si>
    <t>220102023B</t>
  </si>
  <si>
    <t>220102023T</t>
  </si>
  <si>
    <t>220102023V</t>
  </si>
  <si>
    <t>220102023X</t>
  </si>
  <si>
    <t>220102025B</t>
  </si>
  <si>
    <t>220102025T</t>
  </si>
  <si>
    <t>220102025V</t>
  </si>
  <si>
    <t>220102025X</t>
  </si>
  <si>
    <t>220102027B</t>
  </si>
  <si>
    <t>220102027T</t>
  </si>
  <si>
    <t>220102027V</t>
  </si>
  <si>
    <t>220102027X</t>
  </si>
  <si>
    <t>220102029B</t>
  </si>
  <si>
    <t>220102029T</t>
  </si>
  <si>
    <t>220102029V</t>
  </si>
  <si>
    <t>220102029X</t>
  </si>
  <si>
    <t>220102031B</t>
  </si>
  <si>
    <t>220102031T</t>
  </si>
  <si>
    <t>220102031V</t>
  </si>
  <si>
    <t>220102031X</t>
  </si>
  <si>
    <t>220102033B</t>
  </si>
  <si>
    <t>220102033T</t>
  </si>
  <si>
    <t>220102033V</t>
  </si>
  <si>
    <t>220102033X</t>
  </si>
  <si>
    <t>220104011B</t>
  </si>
  <si>
    <t>220104011T</t>
  </si>
  <si>
    <t>220104011V</t>
  </si>
  <si>
    <t>220104011X</t>
  </si>
  <si>
    <t>220104013B</t>
  </si>
  <si>
    <t>220104013T</t>
  </si>
  <si>
    <t>220104013V</t>
  </si>
  <si>
    <t>220104013X</t>
  </si>
  <si>
    <t>220104015B</t>
  </si>
  <si>
    <t>220104015T</t>
  </si>
  <si>
    <t>220104015V</t>
  </si>
  <si>
    <t>220104015X</t>
  </si>
  <si>
    <t>220104017B</t>
  </si>
  <si>
    <t>220104017T</t>
  </si>
  <si>
    <t>220104017V</t>
  </si>
  <si>
    <t>220104017X</t>
  </si>
  <si>
    <t>220104019B</t>
  </si>
  <si>
    <t>Asphalt Kettle Heaters</t>
  </si>
  <si>
    <t>2103008000</t>
  </si>
  <si>
    <t>2103011000</t>
  </si>
  <si>
    <t>2103011005</t>
  </si>
  <si>
    <t>2103011010</t>
  </si>
  <si>
    <t>2104001000</t>
  </si>
  <si>
    <t>Residential</t>
  </si>
  <si>
    <t>2104002000</t>
  </si>
  <si>
    <t>2104004000</t>
  </si>
  <si>
    <t>2104005000</t>
  </si>
  <si>
    <t>2104006000</t>
  </si>
  <si>
    <t>2104006010</t>
  </si>
  <si>
    <t>Residential Furnaces</t>
  </si>
  <si>
    <t>2104007000</t>
  </si>
  <si>
    <t>2104008000</t>
  </si>
  <si>
    <t>Total: Woodstoves and Fireplaces</t>
  </si>
  <si>
    <t>2104008001</t>
  </si>
  <si>
    <t>Fireplaces: General</t>
  </si>
  <si>
    <t>SCC8 - added :General</t>
  </si>
  <si>
    <t>2104008002</t>
  </si>
  <si>
    <t>Fireplaces: Insert; non-EPA certified</t>
  </si>
  <si>
    <t>2104008003</t>
  </si>
  <si>
    <t>Fireplaces: Insert; EPA certified; non-catalytic</t>
  </si>
  <si>
    <t>2104008004</t>
  </si>
  <si>
    <t>30102308</t>
  </si>
  <si>
    <t>Absorber/@ 98.0% Conversion</t>
  </si>
  <si>
    <t>30102310</t>
  </si>
  <si>
    <t>Absorber/@ 97.0% Conversion</t>
  </si>
  <si>
    <t>30102312</t>
  </si>
  <si>
    <t>Absorber/@ 96.0% Conversion</t>
  </si>
  <si>
    <t>30102314</t>
  </si>
  <si>
    <t>Industrial Processes, Oil and Gas Production, Process Heaters, Propane/Butane</t>
  </si>
  <si>
    <t>31000502</t>
  </si>
  <si>
    <t>Industrial Processes, Oil and Gas Production, Liquid Waste Treatment, Liquid - Liquid Separator</t>
  </si>
  <si>
    <t>31088801</t>
  </si>
  <si>
    <t>Industrial Processes, Oil and Gas Production, Fugitive Emissions, Specify in Comments Field</t>
  </si>
  <si>
    <t>31088802</t>
  </si>
  <si>
    <t>31088803</t>
  </si>
  <si>
    <t>31088804</t>
  </si>
  <si>
    <t>31088805</t>
  </si>
  <si>
    <t>31088811</t>
  </si>
  <si>
    <t>Industrial Processes, Oil and Gas Production, Fugitive Emissions, Fugitive Emissions</t>
  </si>
  <si>
    <t>40400301</t>
  </si>
  <si>
    <t>Petroleum and Solvent Evaporation, Petroleum Liquids Storage (non-Refinery), Oil and Gas Field Storage and Working Tanks, Fixed Roof Tank: Breathing Loss</t>
  </si>
  <si>
    <t>40400302</t>
  </si>
  <si>
    <t>Petroleum and Solvent Evaporation, Petroleum Liquids Storage (non-Refinery), Oil and Gas Field Storage and Working Tanks, Fixed Roof Tank: Working Loss</t>
  </si>
  <si>
    <t>40400304</t>
  </si>
  <si>
    <t>Petroleum and Solvent Evaporation, Petroleum Liquids Storage (non-Refinery), Oil and Gas Field Storage and Working Tanks, External Floating Roof Tank with Secondary Seals: Standing Loss</t>
  </si>
  <si>
    <t>40400305</t>
  </si>
  <si>
    <t>Petroleum and Solvent Evaporation, Petroleum Liquids Storage (non-Refinery), Oil and Gas Field Storage and Working Tanks, Internal Floating Roof Tank: Standing Loss</t>
  </si>
  <si>
    <t>40400311</t>
  </si>
  <si>
    <t>Petroleum and Solvent Evaporation, Petroleum Liquids Storage (non-Refinery), Oil and Gas Field Storage and Working Tanks, Fixed Roof Tank, Condensate, working+breathing+flashing losses</t>
  </si>
  <si>
    <t>40400312</t>
  </si>
  <si>
    <t>Petroleum and Solvent Evaporation, Petroleum Liquids Storage (non-Refinery), Oil and Gas Field Storage and Working Tanks, Fixed Roof Tank, Crude Oil, working+breathing+flashing losses</t>
  </si>
  <si>
    <t>40400315</t>
  </si>
  <si>
    <t>Petroleum and Solvent Evaporation, Petroleum Liquids Storage (non-Refinery), Oil and Gas Field Storage and Working Tanks, Fixed Roof Tank, Produced Water, working+breathing+flashing</t>
  </si>
  <si>
    <t>40400322</t>
  </si>
  <si>
    <t>Petroleum and Solvent Evaporation, Petroleum Liquids Storage (non-Refinery), Oil and Gas Field Storage and Working Tanks, External Floating Roof Tank, Crude Oil, working+breathing+flashing</t>
  </si>
  <si>
    <t>40400332</t>
  </si>
  <si>
    <t>Petroleum and Solvent Evaporation, Petroleum Liquids Storage (non-Refinery), Oil and Gas Field Storage and Working Tanks, Internal Floating Roof Tank, Crude Oil, working+breathing+flashing</t>
  </si>
  <si>
    <t>SIC_Prime</t>
  </si>
  <si>
    <t>SIC_DESC</t>
  </si>
  <si>
    <t>1311</t>
  </si>
  <si>
    <t>Oil And Gas Extraction, Crude Petroleum And Natural Gas, Crude Petroleum &amp; Natural Gas</t>
  </si>
  <si>
    <t>1321</t>
  </si>
  <si>
    <t>Oil And Gas Extraction, Natural Gas Liquids, Natural Gas Liquids</t>
  </si>
  <si>
    <t>Poultry production - layers with dry manure management systems</t>
  </si>
  <si>
    <t>2805007300</t>
  </si>
  <si>
    <t>2805008100</t>
  </si>
  <si>
    <t>Poultry production - layers with wet manure management systems</t>
  </si>
  <si>
    <t>2805008200</t>
  </si>
  <si>
    <t>2805008300</t>
  </si>
  <si>
    <t>2805009100</t>
  </si>
  <si>
    <t>Poultry production - broilers</t>
  </si>
  <si>
    <t>2805009200</t>
  </si>
  <si>
    <t>2805009300</t>
  </si>
  <si>
    <t>2805010100</t>
  </si>
  <si>
    <t>Poultry production - turkeys</t>
  </si>
  <si>
    <t>PM (tons/year)</t>
  </si>
  <si>
    <t>2310003400</t>
  </si>
  <si>
    <t>Water tank losses</t>
  </si>
  <si>
    <t>Category</t>
  </si>
  <si>
    <t>Source</t>
  </si>
  <si>
    <t>SCC_DESC</t>
  </si>
  <si>
    <t>20200201</t>
  </si>
  <si>
    <t>Internal Combustion Engines, Industrial, Natural Gas, Turbine</t>
  </si>
  <si>
    <t>20200202</t>
  </si>
  <si>
    <t>Internal Combustion Engines, Industrial, Natural Gas, Reciprocating</t>
  </si>
  <si>
    <t>20200203</t>
  </si>
  <si>
    <t>Venting - initial completions</t>
  </si>
  <si>
    <t>Chemical Plant Wastewater System: Clarifier</t>
  </si>
  <si>
    <t>30182011</t>
  </si>
  <si>
    <t>Chemical Plant Wastewater System: Open Trench</t>
  </si>
  <si>
    <t>30182501</t>
  </si>
  <si>
    <t>TNT: Waterwash of Crude TNT (Yellow Water)</t>
  </si>
  <si>
    <t>30182502</t>
  </si>
  <si>
    <t>TNT: Sellite Treatment and Subsequent Washing of Crude TNT (Red H2O)</t>
  </si>
  <si>
    <t>30182503</t>
  </si>
  <si>
    <t>220104019T</t>
  </si>
  <si>
    <t>220104019V</t>
  </si>
  <si>
    <t>220104019X</t>
  </si>
  <si>
    <t>220104021B</t>
  </si>
  <si>
    <t>220104021T</t>
  </si>
  <si>
    <t>220104021V</t>
  </si>
  <si>
    <t>220104021X</t>
  </si>
  <si>
    <t>220104023B</t>
  </si>
  <si>
    <t>220104023T</t>
  </si>
  <si>
    <t>220104023V</t>
  </si>
  <si>
    <t>220104023X</t>
  </si>
  <si>
    <t>220104025B</t>
  </si>
  <si>
    <t>220104025T</t>
  </si>
  <si>
    <t>220104025V</t>
  </si>
  <si>
    <t>220104025X</t>
  </si>
  <si>
    <t>220104027B</t>
  </si>
  <si>
    <t>220104027T</t>
  </si>
  <si>
    <t>220104027V</t>
  </si>
  <si>
    <t>220104027X</t>
  </si>
  <si>
    <t>220104029B</t>
  </si>
  <si>
    <t>220104029T</t>
  </si>
  <si>
    <t>220104029V</t>
  </si>
  <si>
    <t>220104029X</t>
  </si>
  <si>
    <t>220104031B</t>
  </si>
  <si>
    <t>220104031T</t>
  </si>
  <si>
    <t>220104031V</t>
  </si>
  <si>
    <t>220104031X</t>
  </si>
  <si>
    <t>220104033B</t>
  </si>
  <si>
    <t>220104033T</t>
  </si>
  <si>
    <t>220104033V</t>
  </si>
  <si>
    <t>220104033X</t>
  </si>
  <si>
    <t>220107011B</t>
  </si>
  <si>
    <t>220107011T</t>
  </si>
  <si>
    <t>220107011V</t>
  </si>
  <si>
    <t>220107011X</t>
  </si>
  <si>
    <t>220107013B</t>
  </si>
  <si>
    <t>220107013T</t>
  </si>
  <si>
    <t>220107013V</t>
  </si>
  <si>
    <t>220107013X</t>
  </si>
  <si>
    <t>220107015B</t>
  </si>
  <si>
    <t>220107015T</t>
  </si>
  <si>
    <t>220107015V</t>
  </si>
  <si>
    <t>220107015X</t>
  </si>
  <si>
    <t>220107017B</t>
  </si>
  <si>
    <t>220107017T</t>
  </si>
  <si>
    <t>220107017V</t>
  </si>
  <si>
    <t>220107017X</t>
  </si>
  <si>
    <t>220107019B</t>
  </si>
  <si>
    <t>Textile Products: SIC 22</t>
  </si>
  <si>
    <t>2401015000</t>
  </si>
  <si>
    <t>Factory Finished Wood: SIC 2426 thru 242</t>
  </si>
  <si>
    <t>2401020000</t>
  </si>
  <si>
    <t>Wood Furniture: SIC 25</t>
  </si>
  <si>
    <t>2401025000</t>
  </si>
  <si>
    <t>Metal Furniture: SIC 25</t>
  </si>
  <si>
    <t>2401030000</t>
  </si>
  <si>
    <t>Paper: SIC 26</t>
  </si>
  <si>
    <t>2401035000</t>
  </si>
  <si>
    <t>Plastic Products: SIC 308</t>
  </si>
  <si>
    <t>2401040000</t>
  </si>
  <si>
    <t>Metal Cans: SIC 341</t>
  </si>
  <si>
    <t>2401045000</t>
  </si>
  <si>
    <t>Metal Coils: SIC 3498</t>
  </si>
  <si>
    <t>2401050000</t>
  </si>
  <si>
    <t>Miscellaneous Finished Metals: SIC 34 - (341 + 3498)</t>
  </si>
  <si>
    <t>2401055000</t>
  </si>
  <si>
    <t>Machinery and Equipment: SIC 35</t>
  </si>
  <si>
    <t>2401060000</t>
  </si>
  <si>
    <t>Large Appliances: SIC 363</t>
  </si>
  <si>
    <t>2401065000</t>
  </si>
  <si>
    <t>Electronic and Other Electrical: SIC 36 - 363</t>
  </si>
  <si>
    <t>2401070000</t>
  </si>
  <si>
    <t>Motor Vehicles: SIC 371</t>
  </si>
  <si>
    <t>2401075000</t>
  </si>
  <si>
    <t>Aircraft: SIC 372</t>
  </si>
  <si>
    <t>2401080000</t>
  </si>
  <si>
    <t>Marine: SIC 373</t>
  </si>
  <si>
    <t>2401085000</t>
  </si>
  <si>
    <t>Railroad: SIC 374</t>
  </si>
  <si>
    <t>2401090000</t>
  </si>
  <si>
    <t>Miscellaneous Manufacturing</t>
  </si>
  <si>
    <t>2401100000</t>
  </si>
  <si>
    <t>Industrial Maintenance Coatings</t>
  </si>
  <si>
    <t>2401100001</t>
  </si>
  <si>
    <t>Thinning and Clean-Up of Solvent-Based Coatings</t>
  </si>
  <si>
    <t>2401200000</t>
  </si>
  <si>
    <t>Other Special Purpose Coatings</t>
  </si>
  <si>
    <t>2401990000</t>
  </si>
  <si>
    <t>All Surface Coating Categories</t>
  </si>
  <si>
    <t>2415000000</t>
  </si>
  <si>
    <t>Degreasing</t>
  </si>
  <si>
    <t>All Processes/All Industries</t>
  </si>
  <si>
    <t>2415000999</t>
  </si>
  <si>
    <t>2415005000</t>
  </si>
  <si>
    <t>Furniture and Fixtures (SIC 25): All Processes</t>
  </si>
  <si>
    <t>2415010000</t>
  </si>
  <si>
    <t>Primary Metal Industries (SIC 33): All Processes</t>
  </si>
  <si>
    <t>2415015000</t>
  </si>
  <si>
    <t>Secondary Metal Industries (SIC 33): All Processes</t>
  </si>
  <si>
    <t>2415020000</t>
  </si>
  <si>
    <t>Fabricated Metal Products (SIC 34): All Processes</t>
  </si>
  <si>
    <t>2415025000</t>
  </si>
  <si>
    <t>Industrial Machinery and Equipment (SIC 35): All Processes</t>
  </si>
  <si>
    <t>2415030000</t>
  </si>
  <si>
    <t>Electronic and Other Elec. (SIC 36): All Processes</t>
  </si>
  <si>
    <t>2415035000</t>
  </si>
  <si>
    <t>Transportation Equipment (SIC 37): All Processes</t>
  </si>
  <si>
    <t>2415040000</t>
  </si>
  <si>
    <t>Instruments and Related Products (SIC 38): All Processes</t>
  </si>
  <si>
    <t>2415045000</t>
  </si>
  <si>
    <t>Miscellaneous Manufacturing (SIC 39): All Processes</t>
  </si>
  <si>
    <t>2415045999</t>
  </si>
  <si>
    <t>2415050000</t>
  </si>
  <si>
    <t>Transportation Maintenance Facilities (SIC 40-45): All Processes</t>
  </si>
  <si>
    <t>2415055000</t>
  </si>
  <si>
    <t>Automotive Dealers (SIC 55): All Processes</t>
  </si>
  <si>
    <t>2415060000</t>
  </si>
  <si>
    <t>Miscellaneous Repair Services (SIC 76): All Processes</t>
  </si>
  <si>
    <t>2415065000</t>
  </si>
  <si>
    <t>Auto Repair Services (SIC 75): All Processes</t>
  </si>
  <si>
    <t>2415100000</t>
  </si>
  <si>
    <t>All Industries: Open Top Degreasing</t>
  </si>
  <si>
    <t>2415105000</t>
  </si>
  <si>
    <t>Furniture and Fixtures (SIC 25): Open Top Degreasing</t>
  </si>
  <si>
    <t>2415110000</t>
  </si>
  <si>
    <t>Primary Metal Industries (SIC 33): Open Top Degreasing</t>
  </si>
  <si>
    <t>2415115000</t>
  </si>
  <si>
    <t>Secondary Metal Industries (SIC 33): Open Top Degreasing</t>
  </si>
  <si>
    <t>2415120000</t>
  </si>
  <si>
    <t>Fabricated Metal Products (SIC 34): Open Top Degreasing</t>
  </si>
  <si>
    <t>2415125000</t>
  </si>
  <si>
    <t>Industrial Machinery and Equipment (SIC 35): Open Top Degreasing</t>
  </si>
  <si>
    <t>2415130000</t>
  </si>
  <si>
    <t>Electronic and Other Elec. (SIC 36): Open Top Degreasing</t>
  </si>
  <si>
    <t>2415135000</t>
  </si>
  <si>
    <t>Transportation Equipment (SIC 37): Open Top Degreasing</t>
  </si>
  <si>
    <t>2415140000</t>
  </si>
  <si>
    <t>2701010000</t>
  </si>
  <si>
    <t>Oak Forests</t>
  </si>
  <si>
    <t>2701020000</t>
  </si>
  <si>
    <t>Non-oak Forests</t>
  </si>
  <si>
    <t>30103299</t>
  </si>
  <si>
    <t>30103301</t>
  </si>
  <si>
    <t>Pesticides</t>
  </si>
  <si>
    <t>Malathion</t>
  </si>
  <si>
    <t>30103311</t>
  </si>
  <si>
    <t>30103312</t>
  </si>
  <si>
    <t>30103399</t>
  </si>
  <si>
    <t>30103402</t>
  </si>
  <si>
    <t>Aniline/Ethanolamines</t>
  </si>
  <si>
    <t>General: Aniline</t>
  </si>
  <si>
    <t>30103403</t>
  </si>
  <si>
    <t>2701030000</t>
  </si>
  <si>
    <t>Coniferous Forests</t>
  </si>
  <si>
    <t>2701200000</t>
  </si>
  <si>
    <t>Vegetation</t>
  </si>
  <si>
    <t>2701220000</t>
  </si>
  <si>
    <t>Vegetation/Agriculture</t>
  </si>
  <si>
    <t>2701220001</t>
  </si>
  <si>
    <t>Alfalfa</t>
  </si>
  <si>
    <t>2701220002</t>
  </si>
  <si>
    <t>Barley/Cotton/Oats/Rye/Misc.</t>
  </si>
  <si>
    <t>2701220003</t>
  </si>
  <si>
    <t>Corn</t>
  </si>
  <si>
    <t>2701220004</t>
  </si>
  <si>
    <t>Peanuts/Rice</t>
  </si>
  <si>
    <t>2701220005</t>
  </si>
  <si>
    <t>Potato</t>
  </si>
  <si>
    <t>2701220006</t>
  </si>
  <si>
    <t>Sorghum</t>
  </si>
  <si>
    <t>2701220007</t>
  </si>
  <si>
    <t>Soybeans</t>
  </si>
  <si>
    <t>2701220008</t>
  </si>
  <si>
    <t>Tobacco</t>
  </si>
  <si>
    <t>2701220009</t>
  </si>
  <si>
    <t>2701220999</t>
  </si>
  <si>
    <t>All Other Crops</t>
  </si>
  <si>
    <t>2701240000</t>
  </si>
  <si>
    <t>Vegetation/Grassland</t>
  </si>
  <si>
    <t>2701250000</t>
  </si>
  <si>
    <t>Vegetation/Desert Scrub</t>
  </si>
  <si>
    <t>2701260000</t>
  </si>
  <si>
    <t>Vegetation/Scrubland</t>
  </si>
  <si>
    <t>2701270000</t>
  </si>
  <si>
    <t>Vegetation/Tropical Savannah</t>
  </si>
  <si>
    <t>2701280000</t>
  </si>
  <si>
    <t>Vegetation/Urban Vegetation</t>
  </si>
  <si>
    <t>2701290000</t>
  </si>
  <si>
    <t>Vegetation/Alpine Meadows</t>
  </si>
  <si>
    <t>2701400000</t>
  </si>
  <si>
    <t>Soil and Water Land Use</t>
  </si>
  <si>
    <t>SCC8 - was "Soil"</t>
  </si>
  <si>
    <t>2701405000</t>
  </si>
  <si>
    <t>Unknown Land Use (Anderson Land Use Code 0)</t>
  </si>
  <si>
    <t>2701410000</t>
  </si>
  <si>
    <t>Urban or Built-Up Land</t>
  </si>
  <si>
    <t>2701411000</t>
  </si>
  <si>
    <t>Urban or Built-Up Land/Residential (Anderson Land Use Code 11)</t>
  </si>
  <si>
    <t>2701412000</t>
  </si>
  <si>
    <t>Urban or Built-Up Land/Commercial Services (Anderson Land Use Code 12)</t>
  </si>
  <si>
    <t>2701413000</t>
  </si>
  <si>
    <t>Urban or Built-Up Land/Industrial (Anderson Land Use Code 13)</t>
  </si>
  <si>
    <t>2701414000</t>
  </si>
  <si>
    <t>Summary Table: By county and source category VOC emissions (tons/year)</t>
  </si>
  <si>
    <t>2101003000</t>
  </si>
  <si>
    <t>Lignite Coal</t>
  </si>
  <si>
    <t>2101004000</t>
  </si>
  <si>
    <t>Distillate Oil</t>
  </si>
  <si>
    <t>Total: Boilers and IC Engines</t>
  </si>
  <si>
    <t>2101004001</t>
  </si>
  <si>
    <t>All Boiler Types</t>
  </si>
  <si>
    <t>2101004002</t>
  </si>
  <si>
    <t>All IC Engine Types</t>
  </si>
  <si>
    <t>2101005000</t>
  </si>
  <si>
    <t>Residual Oil</t>
  </si>
  <si>
    <t>2101006000</t>
  </si>
  <si>
    <t>Natural Gas</t>
  </si>
  <si>
    <t>2101006001</t>
  </si>
  <si>
    <t>2101006002</t>
  </si>
  <si>
    <t>2101007000</t>
  </si>
  <si>
    <t>Liquified Petroleum Gas (LPG)</t>
  </si>
  <si>
    <t>2101008000</t>
  </si>
  <si>
    <t>Wood</t>
  </si>
  <si>
    <t>2101009000</t>
  </si>
  <si>
    <t>Petroleum Coke</t>
  </si>
  <si>
    <t>SCC6-added "petroleum"</t>
  </si>
  <si>
    <t>2101010000</t>
  </si>
  <si>
    <t>Process Gas</t>
  </si>
  <si>
    <t>2102001000</t>
  </si>
  <si>
    <t>Industrial</t>
  </si>
  <si>
    <t>2102002000</t>
  </si>
  <si>
    <t>2102004000</t>
  </si>
  <si>
    <t>2102005000</t>
  </si>
  <si>
    <t>2102006000</t>
  </si>
  <si>
    <t>2102006001</t>
  </si>
  <si>
    <t>2102006002</t>
  </si>
  <si>
    <t>2102007000</t>
  </si>
  <si>
    <t>2102008000</t>
  </si>
  <si>
    <t>2102009000</t>
  </si>
  <si>
    <t>2102010000</t>
  </si>
  <si>
    <t>2102011000</t>
  </si>
  <si>
    <t>Kerosene</t>
  </si>
  <si>
    <t>2103001000</t>
  </si>
  <si>
    <t>Commercial/Institutional</t>
  </si>
  <si>
    <t>2103002000</t>
  </si>
  <si>
    <t>2103004000</t>
  </si>
  <si>
    <t>2103005000</t>
  </si>
  <si>
    <t>2103006000</t>
  </si>
  <si>
    <t>2103007000</t>
  </si>
  <si>
    <t>Total: All Combustor Types</t>
  </si>
  <si>
    <t>2103007005</t>
  </si>
  <si>
    <t>2103007010</t>
  </si>
  <si>
    <t>FIFRA Related Products: Herbicides</t>
  </si>
  <si>
    <t>2460840000</t>
  </si>
  <si>
    <t>FIFRA Related Products: Antimicrobial Agents</t>
  </si>
  <si>
    <t>2460890000</t>
  </si>
  <si>
    <t>FIFRA Related Products: Other FIFRA Related Products</t>
  </si>
  <si>
    <t>2460900000</t>
  </si>
  <si>
    <t>Miscellaneous Products (Not Otherwise Covered)</t>
  </si>
  <si>
    <t>2460910000</t>
  </si>
  <si>
    <t>Miscellaneous Products: Arts and Crafts Supplies</t>
  </si>
  <si>
    <t>2460920000</t>
  </si>
  <si>
    <t>Miscellaneous Products: Non-Pesticidal Veterinary and Pet Products</t>
  </si>
  <si>
    <t>2460930000</t>
  </si>
  <si>
    <t>Miscellaneous Products: Pressurized Food Products</t>
  </si>
  <si>
    <t>2460940000</t>
  </si>
  <si>
    <t>Miscellaneous Products: Office Supplies</t>
  </si>
  <si>
    <t>2461000000</t>
  </si>
  <si>
    <t>Miscellaneous Non-industrial: Commercial</t>
  </si>
  <si>
    <t>2461020000</t>
  </si>
  <si>
    <t>Asphalt Application: All Processes</t>
  </si>
  <si>
    <t>2461021000</t>
  </si>
  <si>
    <t>Cutback Asphalt</t>
  </si>
  <si>
    <t>2461022000</t>
  </si>
  <si>
    <t>Emulsified Asphalt</t>
  </si>
  <si>
    <t>2461023000</t>
  </si>
  <si>
    <t>Asphalt Roofing</t>
  </si>
  <si>
    <t>2461024000</t>
  </si>
  <si>
    <t>Asphalt Pipe Coating</t>
  </si>
  <si>
    <t>2461050000</t>
  </si>
  <si>
    <t>Film Roofing: All Processes</t>
  </si>
  <si>
    <t>2461100000</t>
  </si>
  <si>
    <t>Solvent Reclamation: All Processes</t>
  </si>
  <si>
    <t>2461160000</t>
  </si>
  <si>
    <t>Tank/Drum Cleaning: All Processes</t>
  </si>
  <si>
    <t>2461200000</t>
  </si>
  <si>
    <t>2390005000</t>
  </si>
  <si>
    <t>2390006000</t>
  </si>
  <si>
    <t>2390007000</t>
  </si>
  <si>
    <t>2390008000</t>
  </si>
  <si>
    <t>Pipelines, Except Natural Gas, Pipelines, Except Natural Gas, Crude Petroleum Pipe Lines</t>
  </si>
  <si>
    <t>4922</t>
  </si>
  <si>
    <t>Gas-fired, Triple-Pass Dryer Cyclone</t>
  </si>
  <si>
    <t>30200112</t>
  </si>
  <si>
    <t>Coal-fired, Triple-Pass Dryer Cyclone</t>
  </si>
  <si>
    <t>30200115</t>
  </si>
  <si>
    <t>Gas-fired, Single-Pass Dryer Cyclone</t>
  </si>
  <si>
    <t>30200117</t>
  </si>
  <si>
    <t>Wood-fired, Single-Pass Dryer Cyclone</t>
  </si>
  <si>
    <t>30200120</t>
  </si>
  <si>
    <t>Pellet Storage Bin Cyclone</t>
  </si>
  <si>
    <t>30200199</t>
  </si>
  <si>
    <t>30200201</t>
  </si>
  <si>
    <t>Coffee Roasting</t>
  </si>
  <si>
    <t>Direct Fired Roaster ** (use 302002-24 or -25)</t>
  </si>
  <si>
    <t>30200202</t>
  </si>
  <si>
    <t>Pulverized Coal: Dry Bottom Tangential (Subbituminous Coal)</t>
  </si>
  <si>
    <t>10100235</t>
  </si>
  <si>
    <t>Cell Burner (Subbituminous Coal)</t>
  </si>
  <si>
    <t>10100237</t>
  </si>
  <si>
    <t>Atmospheric Fluidized Bed Combustion: Bubbling Bed (Subbitum Coal)</t>
  </si>
  <si>
    <t>10100238</t>
  </si>
  <si>
    <t>Atmospheric Fluidized Bed Combustion - Circulating Bed (Subbitum Coal)</t>
  </si>
  <si>
    <t>10100300</t>
  </si>
  <si>
    <t>Lignite</t>
  </si>
  <si>
    <t>Pulverized Coal: Wet Bottom</t>
  </si>
  <si>
    <t>10100301</t>
  </si>
  <si>
    <t>Pulverized Coal: Dry Bottom, Wall Fired</t>
  </si>
  <si>
    <t>10100302</t>
  </si>
  <si>
    <t>Pulverized Coal: Dry Bottom, Tangential Fired</t>
  </si>
  <si>
    <t>10100303</t>
  </si>
  <si>
    <t>Cyclone Furnace</t>
  </si>
  <si>
    <t>10100304</t>
  </si>
  <si>
    <t>10100306</t>
  </si>
  <si>
    <t>Spreader Stoker</t>
  </si>
  <si>
    <t>10100316</t>
  </si>
  <si>
    <t>Atmospheric Fluidized Bed ** (See 101003-17 &amp; -18)</t>
  </si>
  <si>
    <t>10100317</t>
  </si>
  <si>
    <t>Atmospheric Fluidized Bed Combustion - Bubbling Bed</t>
  </si>
  <si>
    <t>10100318</t>
  </si>
  <si>
    <t>Atmospheric Fluidized Bed Combustion - Circulating Bed</t>
  </si>
  <si>
    <t>10100401</t>
  </si>
  <si>
    <t>Grade 6 Oil: Normal Firing</t>
  </si>
  <si>
    <t>10100404</t>
  </si>
  <si>
    <t>Grade 6 Oil: Tangential Firing</t>
  </si>
  <si>
    <t>10100405</t>
  </si>
  <si>
    <t>Grade 5 Oil: Normal Firing</t>
  </si>
  <si>
    <t>10100406</t>
  </si>
  <si>
    <t>Grade 5 Oil: Tangential Firing</t>
  </si>
  <si>
    <t>10100501</t>
  </si>
  <si>
    <t>Grades 1 and 2 Oil</t>
  </si>
  <si>
    <t>10100504</t>
  </si>
  <si>
    <t>Grade 4 Oil: Normal Firing</t>
  </si>
  <si>
    <t>10100505</t>
  </si>
  <si>
    <t>Grade 4 Oil: Tangential Firing</t>
  </si>
  <si>
    <t>10100601</t>
  </si>
  <si>
    <t>Boilers &gt; 100 Million Btu/hr except Tangential</t>
  </si>
  <si>
    <t>10100602</t>
  </si>
  <si>
    <t>Boilers &lt; 100 Million Btu/hr except Tangential</t>
  </si>
  <si>
    <t>10100604</t>
  </si>
  <si>
    <t>Tangentially Fired Units</t>
  </si>
  <si>
    <t>10100701</t>
  </si>
  <si>
    <t>Boilers &gt; 100 Million Btu/hr</t>
  </si>
  <si>
    <t>10100702</t>
  </si>
  <si>
    <t>Boilers &lt; 100 Million Btu/hr</t>
  </si>
  <si>
    <t>10100703</t>
  </si>
  <si>
    <t>Petroleum Refinery Gas</t>
  </si>
  <si>
    <t>10100704</t>
  </si>
  <si>
    <t>Blast Furnace Gas</t>
  </si>
  <si>
    <t>10100707</t>
  </si>
  <si>
    <t>Coke Oven Gas</t>
  </si>
  <si>
    <t>10100711</t>
  </si>
  <si>
    <t>Landfill Gas</t>
  </si>
  <si>
    <t>10100712</t>
  </si>
  <si>
    <t>Digester Gas</t>
  </si>
  <si>
    <t>10100801</t>
  </si>
  <si>
    <t>All Boiler Sizes</t>
  </si>
  <si>
    <t>10100818</t>
  </si>
  <si>
    <t xml:space="preserve">Natural Gas Production, Flares </t>
  </si>
  <si>
    <t>Other Flaring</t>
  </si>
  <si>
    <t>20300802</t>
  </si>
  <si>
    <t>20300805</t>
  </si>
  <si>
    <t>20300806</t>
  </si>
  <si>
    <t>20300807</t>
  </si>
  <si>
    <t>20300808</t>
  </si>
  <si>
    <t>20300809</t>
  </si>
  <si>
    <t>20300901</t>
  </si>
  <si>
    <t>Turbine: JP-4</t>
  </si>
  <si>
    <t>20300908</t>
  </si>
  <si>
    <t>20300909</t>
  </si>
  <si>
    <t>20301001</t>
  </si>
  <si>
    <t>20301002</t>
  </si>
  <si>
    <t>20301005</t>
  </si>
  <si>
    <t>20301006</t>
  </si>
  <si>
    <t>20301007</t>
  </si>
  <si>
    <t>20380001</t>
  </si>
  <si>
    <t>20382001</t>
  </si>
  <si>
    <t>20382002</t>
  </si>
  <si>
    <t>20382599</t>
  </si>
  <si>
    <t>20400101</t>
  </si>
  <si>
    <t>Engine Testing</t>
  </si>
  <si>
    <t>Aircraft Engine Testing</t>
  </si>
  <si>
    <t>Turbojet</t>
  </si>
  <si>
    <t>20400102</t>
  </si>
  <si>
    <t>Turboshaft</t>
  </si>
  <si>
    <t>20400110</t>
  </si>
  <si>
    <t>Jet A Fuel</t>
  </si>
  <si>
    <t>20400111</t>
  </si>
  <si>
    <t>JP-5 Fuel</t>
  </si>
  <si>
    <t>20400112</t>
  </si>
  <si>
    <t>JP-4 Fuel</t>
  </si>
  <si>
    <t>2461850000</t>
  </si>
  <si>
    <t>Pesticide Application: Agricultural</t>
  </si>
  <si>
    <t>2461850001</t>
  </si>
  <si>
    <t>Herbicides, Corn</t>
  </si>
  <si>
    <t>2461850002</t>
  </si>
  <si>
    <t>Herbicides, Apples</t>
  </si>
  <si>
    <t>2461850003</t>
  </si>
  <si>
    <t>Herbicides, Grapes</t>
  </si>
  <si>
    <t>2461850004</t>
  </si>
  <si>
    <t>Herbicides, Potatoes</t>
  </si>
  <si>
    <t>2461850005</t>
  </si>
  <si>
    <t>Herbicides, Soy Beans</t>
  </si>
  <si>
    <t>2461850006</t>
  </si>
  <si>
    <t>Herbicides, Hay &amp; Grains</t>
  </si>
  <si>
    <t>2461850009</t>
  </si>
  <si>
    <t>Herbicides, Not Elsewhere Classified</t>
  </si>
  <si>
    <t>2461850051</t>
  </si>
  <si>
    <t>Other Pesticides, Corn</t>
  </si>
  <si>
    <t>2461850052</t>
  </si>
  <si>
    <t>Other Pesticides, Apples</t>
  </si>
  <si>
    <t>2461850053</t>
  </si>
  <si>
    <t>Other Pesticides, Grapes</t>
  </si>
  <si>
    <t>2461850054</t>
  </si>
  <si>
    <t>Other Pesticides, Potatoes</t>
  </si>
  <si>
    <t>2461850055</t>
  </si>
  <si>
    <t>Other Pesticides, Soy Beans</t>
  </si>
  <si>
    <t>2461850056</t>
  </si>
  <si>
    <t>Other Pesticides, Hay &amp; Grains</t>
  </si>
  <si>
    <t>2461850099</t>
  </si>
  <si>
    <t>Other Pesticides, Not Elsewhere Classified</t>
  </si>
  <si>
    <t>2461870999</t>
  </si>
  <si>
    <t>Pesticide Application: Non-Agricultural</t>
  </si>
  <si>
    <t>Not Elsewhere Classified</t>
  </si>
  <si>
    <t>2461900000</t>
  </si>
  <si>
    <t>Miscellaneous Products: NEC</t>
  </si>
  <si>
    <t>2465000000</t>
  </si>
  <si>
    <t>Miscellaneous Non-industrial: Consumer</t>
  </si>
  <si>
    <t>All Products/Processes</t>
  </si>
  <si>
    <t>2465100000</t>
  </si>
  <si>
    <t>Personal Care Products</t>
  </si>
  <si>
    <t>2465200000</t>
  </si>
  <si>
    <t>Household Products</t>
  </si>
  <si>
    <t>2465400000</t>
  </si>
  <si>
    <t>Automotive Aftermarket Products</t>
  </si>
  <si>
    <t>2465600000</t>
  </si>
  <si>
    <t>2465800000</t>
  </si>
  <si>
    <t>Pesticide Application</t>
  </si>
  <si>
    <t>2465900000</t>
  </si>
  <si>
    <t>2495000000</t>
  </si>
  <si>
    <t>All Solvent User Categories</t>
  </si>
  <si>
    <t>2501000000</t>
  </si>
  <si>
    <t>Storage and Transport</t>
  </si>
  <si>
    <t>Petroleum and Petroleum Product Storage</t>
  </si>
  <si>
    <t>Amine Units</t>
  </si>
  <si>
    <t>VOC</t>
  </si>
  <si>
    <t>CO</t>
  </si>
  <si>
    <t>2310003500</t>
  </si>
  <si>
    <t>Miscellaneous engines</t>
  </si>
  <si>
    <t>Compressor Startup</t>
  </si>
  <si>
    <t>Compressor Shutdown</t>
  </si>
  <si>
    <t>Dehydrators</t>
  </si>
  <si>
    <t>2260006000</t>
  </si>
  <si>
    <t>Commercial Equipment</t>
  </si>
  <si>
    <t>SCC6 - was Light Commercial</t>
  </si>
  <si>
    <t>2260006005</t>
  </si>
  <si>
    <t>Generator Sets</t>
  </si>
  <si>
    <t>SCC8 - dropped "&lt; 50 HP"</t>
  </si>
  <si>
    <t>2260006010</t>
  </si>
  <si>
    <t>Pumps</t>
  </si>
  <si>
    <t>2260006015</t>
  </si>
  <si>
    <t>Air Compressors</t>
  </si>
  <si>
    <t>2260006020</t>
  </si>
  <si>
    <t>Gas Compressors</t>
  </si>
  <si>
    <t>2260006025</t>
  </si>
  <si>
    <t>Welders</t>
  </si>
  <si>
    <t>2260006030</t>
  </si>
  <si>
    <t>Pressure Washers</t>
  </si>
  <si>
    <t>2260007000</t>
  </si>
  <si>
    <t>Logging Equipment</t>
  </si>
  <si>
    <t>2260007005</t>
  </si>
  <si>
    <t>Chain Saws &gt; 6 HP</t>
  </si>
  <si>
    <t>SCC8 - was "&gt; 4 HP"</t>
  </si>
  <si>
    <t>2260007010</t>
  </si>
  <si>
    <t>Shredders &gt; 6 HP</t>
  </si>
  <si>
    <t>2260007015</t>
  </si>
  <si>
    <t>Forest Eqp - Feller/Bunch/Skidder</t>
  </si>
  <si>
    <t>SCC8 - was "Skidders"</t>
  </si>
  <si>
    <t>2260007020</t>
  </si>
  <si>
    <t>Fellers/Bunchers ** (see 22-60-007-015)</t>
  </si>
  <si>
    <t>2260008000</t>
  </si>
  <si>
    <t>Airport Ground Support Equipment</t>
  </si>
  <si>
    <t>SCC6 - chg Service to Ground Sup</t>
  </si>
  <si>
    <t>2260008005</t>
  </si>
  <si>
    <t>SCC8 - chg Service to Ground Sup</t>
  </si>
  <si>
    <t>2260008010</t>
  </si>
  <si>
    <t>Terminal Tractors **</t>
  </si>
  <si>
    <t>2260009000</t>
  </si>
  <si>
    <t>Underground Mining Equipment</t>
  </si>
  <si>
    <t>Trichloroethylene: Fugitive Emissions</t>
  </si>
  <si>
    <t>30112535</t>
  </si>
  <si>
    <t>Chlorobenzenes: General</t>
  </si>
  <si>
    <t>30112540</t>
  </si>
  <si>
    <t>Vinyl Chloride: General</t>
  </si>
  <si>
    <t>30112541</t>
  </si>
  <si>
    <t>Vinyl Chloride: Cracking Furnace</t>
  </si>
  <si>
    <t>30112542</t>
  </si>
  <si>
    <t>Vinyl Chloride: HCl Recovery</t>
  </si>
  <si>
    <t>30112543</t>
  </si>
  <si>
    <t>Vinyl Chloride: Light-ends Recovery</t>
  </si>
  <si>
    <t>30112544</t>
  </si>
  <si>
    <t>Dichloroethane: Drying Column</t>
  </si>
  <si>
    <t>30112545</t>
  </si>
  <si>
    <t>Vinyl Chloride Monomer: Drying Column</t>
  </si>
  <si>
    <t>30112546</t>
  </si>
  <si>
    <t>Vinyl Chloride: Product Recovery Still</t>
  </si>
  <si>
    <t>30112547</t>
  </si>
  <si>
    <t>Vinyl Chloride: Cracking Furnace Decoking</t>
  </si>
  <si>
    <t>30112550</t>
  </si>
  <si>
    <t>Vinyl Chloride: Fugitive Emissions</t>
  </si>
  <si>
    <t>30112551</t>
  </si>
  <si>
    <t>Vinylidene Chloride: General</t>
  </si>
  <si>
    <t>Organic Chemical Transport</t>
  </si>
  <si>
    <t>2515000030</t>
  </si>
  <si>
    <t>2515000060</t>
  </si>
  <si>
    <t>2515000065</t>
  </si>
  <si>
    <t>2515000070</t>
  </si>
  <si>
    <t>2515000100</t>
  </si>
  <si>
    <t>2515000165</t>
  </si>
  <si>
    <t>2515000185</t>
  </si>
  <si>
    <t>2515000195</t>
  </si>
  <si>
    <t>2515000220</t>
  </si>
  <si>
    <t>2515000235</t>
  </si>
  <si>
    <t>2515000240</t>
  </si>
  <si>
    <t>2515000250</t>
  </si>
  <si>
    <t>2515000260</t>
  </si>
  <si>
    <t>2515000265</t>
  </si>
  <si>
    <t>2515000270</t>
  </si>
  <si>
    <t>2515000275</t>
  </si>
  <si>
    <t>2515000285</t>
  </si>
  <si>
    <t>2515000295</t>
  </si>
  <si>
    <t>2515000310</t>
  </si>
  <si>
    <t>2515000320</t>
  </si>
  <si>
    <t>2515000345</t>
  </si>
  <si>
    <t>2515000350</t>
  </si>
  <si>
    <t>2515000370</t>
  </si>
  <si>
    <t>2515000380</t>
  </si>
  <si>
    <t>2515000385</t>
  </si>
  <si>
    <t>2515000405</t>
  </si>
  <si>
    <t>2515000900</t>
  </si>
  <si>
    <t>2515010000</t>
  </si>
  <si>
    <t>2515010030</t>
  </si>
  <si>
    <t>2515010060</t>
  </si>
  <si>
    <t>2515010065</t>
  </si>
  <si>
    <t>2515010070</t>
  </si>
  <si>
    <t>2515010100</t>
  </si>
  <si>
    <t>2515010165</t>
  </si>
  <si>
    <t>2515010185</t>
  </si>
  <si>
    <t>2515010195</t>
  </si>
  <si>
    <t>2515010220</t>
  </si>
  <si>
    <t>2515010235</t>
  </si>
  <si>
    <t>2515010240</t>
  </si>
  <si>
    <t>2515010250</t>
  </si>
  <si>
    <t>2515010260</t>
  </si>
  <si>
    <t>2515010265</t>
  </si>
  <si>
    <t>2515010270</t>
  </si>
  <si>
    <t>2515010275</t>
  </si>
  <si>
    <t>2515010285</t>
  </si>
  <si>
    <t>2515010295</t>
  </si>
  <si>
    <t>2515010310</t>
  </si>
  <si>
    <t>2515010320</t>
  </si>
  <si>
    <t>2515010345</t>
  </si>
  <si>
    <t>2515010350</t>
  </si>
  <si>
    <t>2515010370</t>
  </si>
  <si>
    <t>2515010380</t>
  </si>
  <si>
    <t>2515010385</t>
  </si>
  <si>
    <t>2515010405</t>
  </si>
  <si>
    <t>2515010900</t>
  </si>
  <si>
    <t>2515020000</t>
  </si>
  <si>
    <t>2515020030</t>
  </si>
  <si>
    <t>2515020060</t>
  </si>
  <si>
    <t>2515020065</t>
  </si>
  <si>
    <t>2515020070</t>
  </si>
  <si>
    <t>2515020100</t>
  </si>
  <si>
    <t>2515020165</t>
  </si>
  <si>
    <t>2515020185</t>
  </si>
  <si>
    <t>2515020195</t>
  </si>
  <si>
    <t>2515020220</t>
  </si>
  <si>
    <t>2515020235</t>
  </si>
  <si>
    <t>2515020240</t>
  </si>
  <si>
    <t>2515020250</t>
  </si>
  <si>
    <t>2515020260</t>
  </si>
  <si>
    <t>2515020265</t>
  </si>
  <si>
    <t>2515020270</t>
  </si>
  <si>
    <t>2515020275</t>
  </si>
  <si>
    <t>2515020285</t>
  </si>
  <si>
    <t>2515020295</t>
  </si>
  <si>
    <t>2515020310</t>
  </si>
  <si>
    <t>2515020320</t>
  </si>
  <si>
    <t>2515020345</t>
  </si>
  <si>
    <t>2515020350</t>
  </si>
  <si>
    <t>Automotive Aftermarket Products: Detailing Products</t>
  </si>
  <si>
    <t>2460420000</t>
  </si>
  <si>
    <t>Automotive Aftermarket Products: Maintenance and Repair Products</t>
  </si>
  <si>
    <t>2460500000</t>
  </si>
  <si>
    <t>All Coatings and Related Products</t>
  </si>
  <si>
    <t>2460510000</t>
  </si>
  <si>
    <t>Coatings and Related Products: Aerosol Spray Paints</t>
  </si>
  <si>
    <t>2460520000</t>
  </si>
  <si>
    <t>Coatings and Related Products: Coating Related Products</t>
  </si>
  <si>
    <t>2460600000</t>
  </si>
  <si>
    <t>All Adhesives and Sealants</t>
  </si>
  <si>
    <t>2460610000</t>
  </si>
  <si>
    <t>Adhesives and Sealants: Adhesives</t>
  </si>
  <si>
    <t>2460620000</t>
  </si>
  <si>
    <t>Adhesives and Sealants: Sealants</t>
  </si>
  <si>
    <t>2460800000</t>
  </si>
  <si>
    <t>All FIFRA Related Products</t>
  </si>
  <si>
    <t>2460810000</t>
  </si>
  <si>
    <t>FIFRA Related Products: Insecticides</t>
  </si>
  <si>
    <t>2460820000</t>
  </si>
  <si>
    <t>FIFRA Related Products: Fungicides and Nematicides</t>
  </si>
  <si>
    <t>2460830000</t>
  </si>
  <si>
    <t>20200407</t>
  </si>
  <si>
    <t>Exhaust</t>
  </si>
  <si>
    <t>20200501</t>
  </si>
  <si>
    <t>Residual/Crude Oil</t>
  </si>
  <si>
    <t>20200505</t>
  </si>
  <si>
    <t>20200506</t>
  </si>
  <si>
    <t>20200507</t>
  </si>
  <si>
    <t>20200701</t>
  </si>
  <si>
    <t>20200702</t>
  </si>
  <si>
    <t>Reciprocating Engine</t>
  </si>
  <si>
    <t>20200705</t>
  </si>
  <si>
    <t>Refinery Gas: Turbine</t>
  </si>
  <si>
    <t>20200706</t>
  </si>
  <si>
    <t>Refinery Gas: Reciprocating Engine</t>
  </si>
  <si>
    <t>20200710</t>
  </si>
  <si>
    <t>20200711</t>
  </si>
  <si>
    <t>20200712</t>
  </si>
  <si>
    <t>20200713</t>
  </si>
  <si>
    <t>20200714</t>
  </si>
  <si>
    <t>20200901</t>
  </si>
  <si>
    <t>20200902</t>
  </si>
  <si>
    <t>20200905</t>
  </si>
  <si>
    <t>20200906</t>
  </si>
  <si>
    <t>20200907</t>
  </si>
  <si>
    <t>20200908</t>
  </si>
  <si>
    <t>20200909</t>
  </si>
  <si>
    <t>20201001</t>
  </si>
  <si>
    <t>Propane: Reciprocating</t>
  </si>
  <si>
    <t>20201002</t>
  </si>
  <si>
    <t>Butane: Reciprocating</t>
  </si>
  <si>
    <t>20201005</t>
  </si>
  <si>
    <t>20201006</t>
  </si>
  <si>
    <t>20201007</t>
  </si>
  <si>
    <t>20201008</t>
  </si>
  <si>
    <t>20201009</t>
  </si>
  <si>
    <t>20201011</t>
  </si>
  <si>
    <t>20201012</t>
  </si>
  <si>
    <t>20201013</t>
  </si>
  <si>
    <t>20201014</t>
  </si>
  <si>
    <t>Reciprocating Engine: Cogeneration</t>
  </si>
  <si>
    <t>20201601</t>
  </si>
  <si>
    <t>20201602</t>
  </si>
  <si>
    <t>20201605</t>
  </si>
  <si>
    <t>20201606</t>
  </si>
  <si>
    <t>20201607</t>
  </si>
  <si>
    <t>20201608</t>
  </si>
  <si>
    <t>20201609</t>
  </si>
  <si>
    <t>20201701</t>
  </si>
  <si>
    <t>20201702</t>
  </si>
  <si>
    <t>20201705</t>
  </si>
  <si>
    <t>20201706</t>
  </si>
  <si>
    <t>20201707</t>
  </si>
  <si>
    <t>20201708</t>
  </si>
  <si>
    <t>20201709</t>
  </si>
  <si>
    <t>20280001</t>
  </si>
  <si>
    <t>20282001</t>
  </si>
  <si>
    <t>20282002</t>
  </si>
  <si>
    <t>20282599</t>
  </si>
  <si>
    <t>20300101</t>
  </si>
  <si>
    <t>20300102</t>
  </si>
  <si>
    <t>20300105</t>
  </si>
  <si>
    <t>20300106</t>
  </si>
  <si>
    <t>20300107</t>
  </si>
  <si>
    <t>20300108</t>
  </si>
  <si>
    <t>20300109</t>
  </si>
  <si>
    <t>20300201</t>
  </si>
  <si>
    <t>Citrate: Drying</t>
  </si>
  <si>
    <t>30200835</t>
  </si>
  <si>
    <t>Citrate: Storage</t>
  </si>
  <si>
    <t>30200899</t>
  </si>
  <si>
    <t>30200901</t>
  </si>
  <si>
    <t>Beer Production</t>
  </si>
  <si>
    <t>Grain Handling (see also 3-02-005-xx)</t>
  </si>
  <si>
    <t>30200902</t>
  </si>
  <si>
    <t>Drying Spent Grains ** (use SCCs 3-02-009-30 &amp; -31)</t>
  </si>
  <si>
    <t>30200903</t>
  </si>
  <si>
    <t>Brew Kettle ** (use SCC 3-02-009-07)</t>
  </si>
  <si>
    <t>30200904</t>
  </si>
  <si>
    <t>Aging Tank: Secondary Fermentation</t>
  </si>
  <si>
    <t>30200905</t>
  </si>
  <si>
    <t>Malt Kiln</t>
  </si>
  <si>
    <t>30200906</t>
  </si>
  <si>
    <t>Malt Mill</t>
  </si>
  <si>
    <t>30200907</t>
  </si>
  <si>
    <t>Brew Kettle</t>
  </si>
  <si>
    <t>30200908</t>
  </si>
  <si>
    <t>Aging Tank: Filling</t>
  </si>
  <si>
    <t>30200910</t>
  </si>
  <si>
    <t>Beer Bottling: Storage **</t>
  </si>
  <si>
    <t>30200911</t>
  </si>
  <si>
    <t>30200912</t>
  </si>
  <si>
    <t>30200915</t>
  </si>
  <si>
    <t>Milled Malt Hopper</t>
  </si>
  <si>
    <t>30200920</t>
  </si>
  <si>
    <t>Raw Material Storage **</t>
  </si>
  <si>
    <t>30200921</t>
  </si>
  <si>
    <t>Mash Tun</t>
  </si>
  <si>
    <t>30200922</t>
  </si>
  <si>
    <t>Cerial Cooker</t>
  </si>
  <si>
    <t>30200923</t>
  </si>
  <si>
    <t>Lauter Tun or Strainmaster</t>
  </si>
  <si>
    <t>30200924</t>
  </si>
  <si>
    <t>Hot Wort Settling Tank</t>
  </si>
  <si>
    <t>30200925</t>
  </si>
  <si>
    <t>Wort Cooler</t>
  </si>
  <si>
    <t>30200926</t>
  </si>
  <si>
    <t>Trub Vessel</t>
  </si>
  <si>
    <t>30200930</t>
  </si>
  <si>
    <t>Brewers Grain Dryer: Natural Gas-fired</t>
  </si>
  <si>
    <t>Agricultural Stack Burning - straw stacks moved from field for burning</t>
  </si>
  <si>
    <t>2801502105</t>
  </si>
  <si>
    <t>Cooling Tower</t>
  </si>
  <si>
    <t>Nox</t>
  </si>
  <si>
    <t>SO2</t>
  </si>
  <si>
    <t>PM10</t>
  </si>
  <si>
    <t>N</t>
  </si>
  <si>
    <t>Y</t>
  </si>
  <si>
    <t>Other Categories</t>
  </si>
  <si>
    <t>2310000801</t>
  </si>
  <si>
    <t>Gas Well Truck Loading</t>
  </si>
  <si>
    <t>Oil Well Truck Loading</t>
  </si>
  <si>
    <t>2310000802</t>
  </si>
  <si>
    <t>SCC</t>
  </si>
  <si>
    <t>Description</t>
  </si>
  <si>
    <t>FIPS</t>
  </si>
  <si>
    <t>STFIPs</t>
  </si>
  <si>
    <t>Large condensate tanks</t>
  </si>
  <si>
    <t>Small condensate tanks</t>
  </si>
  <si>
    <t>Workover rigs</t>
  </si>
  <si>
    <t>Gas well - tanks, controlled</t>
  </si>
  <si>
    <t>2310030220</t>
  </si>
  <si>
    <t>Gas well - tanks, uncontrolled</t>
  </si>
  <si>
    <t>2310030210</t>
  </si>
  <si>
    <t>CBM pump engines</t>
  </si>
  <si>
    <t>2310023000</t>
  </si>
  <si>
    <t>Gas well - venting</t>
  </si>
  <si>
    <t>2310021600</t>
  </si>
  <si>
    <t>Gas well - completion</t>
  </si>
  <si>
    <t>2310021500</t>
  </si>
  <si>
    <t>Gas well - dehydration</t>
  </si>
  <si>
    <t>2310021400</t>
  </si>
  <si>
    <t>Gas well - pneumatic devices</t>
  </si>
  <si>
    <t>2310021300</t>
  </si>
  <si>
    <t>Gas well - heaters</t>
  </si>
  <si>
    <t>2310021100</t>
  </si>
  <si>
    <t>Gas well - truck loading</t>
  </si>
  <si>
    <t>2310020800</t>
  </si>
  <si>
    <t>Gas well - fugitivies</t>
  </si>
  <si>
    <t>2310020700</t>
  </si>
  <si>
    <t>Compressor engines</t>
  </si>
  <si>
    <t>2310020600</t>
  </si>
  <si>
    <t>Oil well - truck loading</t>
  </si>
  <si>
    <t>2310010800</t>
  </si>
  <si>
    <t>Oil well - fugitives</t>
  </si>
  <si>
    <t>2310010700</t>
  </si>
  <si>
    <t>30101402</t>
  </si>
  <si>
    <t>Pigment Handling</t>
  </si>
  <si>
    <t>30101403</t>
  </si>
  <si>
    <t>Solvent Loss: General</t>
  </si>
  <si>
    <t>30101404</t>
  </si>
  <si>
    <t>30101415</t>
  </si>
  <si>
    <t>Premix/Preassembly</t>
  </si>
  <si>
    <t>30101416</t>
  </si>
  <si>
    <t>Premix/Preassembly: Mix Tanks and Agitators</t>
  </si>
  <si>
    <t>30101417</t>
  </si>
  <si>
    <t>Premix/Preassembly: Drums</t>
  </si>
  <si>
    <t>30101418</t>
  </si>
  <si>
    <t>Premix/Preassembly: Material Loading</t>
  </si>
  <si>
    <t>30101430</t>
  </si>
  <si>
    <t>Pigment Grinding/Milling</t>
  </si>
  <si>
    <t>30101431</t>
  </si>
  <si>
    <t>Pigment Grinding/Milling: Roller Mills</t>
  </si>
  <si>
    <t>30101432</t>
  </si>
  <si>
    <t>Pigment Grinding/Milling: Ball and Pebble Mills</t>
  </si>
  <si>
    <t>30101433</t>
  </si>
  <si>
    <t>Pigment Grinding/Milling: Attritors</t>
  </si>
  <si>
    <t>30101434</t>
  </si>
  <si>
    <t>Pigment Grinding/Milling: Sand Mills</t>
  </si>
  <si>
    <t>30101435</t>
  </si>
  <si>
    <t>Pigment Grinding/Milling: Bead Mills</t>
  </si>
  <si>
    <t>30101436</t>
  </si>
  <si>
    <t>Pigment Grinding/Milling: Shot Mills</t>
  </si>
  <si>
    <t>30101437</t>
  </si>
  <si>
    <t>Pigment Grinding/Milling: Stone Mills</t>
  </si>
  <si>
    <t>30101438</t>
  </si>
  <si>
    <t>Pigment Grinding/Milling: Colloid Mills</t>
  </si>
  <si>
    <t>30101439</t>
  </si>
  <si>
    <t>Pigment Grinding/Milling: Kady Mills</t>
  </si>
  <si>
    <t>30101440</t>
  </si>
  <si>
    <t>Pigment Grinding/Milling: Impingement Mills</t>
  </si>
  <si>
    <t>30101441</t>
  </si>
  <si>
    <t>Pigment Grinding/Milling: Horizontal Media Mills</t>
  </si>
  <si>
    <t>30101450</t>
  </si>
  <si>
    <t>Product Finishing</t>
  </si>
  <si>
    <t>2535000060</t>
  </si>
  <si>
    <t>2535000080</t>
  </si>
  <si>
    <t>2535000100</t>
  </si>
  <si>
    <t>2535000120</t>
  </si>
  <si>
    <t>2535000140</t>
  </si>
  <si>
    <t>Phosphate Rock</t>
  </si>
  <si>
    <t>2535010000</t>
  </si>
  <si>
    <t>Rail Car</t>
  </si>
  <si>
    <t>2535010020</t>
  </si>
  <si>
    <t>2535010040</t>
  </si>
  <si>
    <t>2535010060</t>
  </si>
  <si>
    <t>2535010080</t>
  </si>
  <si>
    <t>2535010100</t>
  </si>
  <si>
    <t>2535010120</t>
  </si>
  <si>
    <t>2535010140</t>
  </si>
  <si>
    <t>2535020000</t>
  </si>
  <si>
    <t>2535020020</t>
  </si>
  <si>
    <t>2535020040</t>
  </si>
  <si>
    <t>2535020060</t>
  </si>
  <si>
    <t>2535020080</t>
  </si>
  <si>
    <t>2535020100</t>
  </si>
  <si>
    <t>2535020120</t>
  </si>
  <si>
    <t>2535020140</t>
  </si>
  <si>
    <t>2535030000</t>
  </si>
  <si>
    <t>2535030020</t>
  </si>
  <si>
    <t>2535030040</t>
  </si>
  <si>
    <t>2535030060</t>
  </si>
  <si>
    <t>2535030080</t>
  </si>
  <si>
    <t>2535030100</t>
  </si>
  <si>
    <t>2535030120</t>
  </si>
  <si>
    <t>2535030140</t>
  </si>
  <si>
    <t>2601000000</t>
  </si>
  <si>
    <t>Natural Gas Production, Flares</t>
  </si>
  <si>
    <t>Permitted Tank Losses</t>
  </si>
  <si>
    <t>2310001631</t>
  </si>
  <si>
    <t>Blowdown Flaring</t>
  </si>
  <si>
    <t>2505040180</t>
  </si>
  <si>
    <t>2510000000</t>
  </si>
  <si>
    <t>Organic Chemical Storage</t>
  </si>
  <si>
    <t>2510000030</t>
  </si>
  <si>
    <t>Acetone</t>
  </si>
  <si>
    <t>2510000060</t>
  </si>
  <si>
    <t>Butyl Alcohols: All Types</t>
  </si>
  <si>
    <t>2510000065</t>
  </si>
  <si>
    <t>Line Haul Locomotives (use subdivisions by class/operation)</t>
  </si>
  <si>
    <t>made obsol &amp; subdivided</t>
  </si>
  <si>
    <t>2285002006</t>
  </si>
  <si>
    <t>Line Haul Locomotives: Class I Operations</t>
  </si>
  <si>
    <t>2285002007</t>
  </si>
  <si>
    <t>Line Haul Locomotives: Class II / III Operations</t>
  </si>
  <si>
    <t>2285002008</t>
  </si>
  <si>
    <t>Line Haul Locomotives: Passenger Trains (Amtrak)</t>
  </si>
  <si>
    <t>2285002009</t>
  </si>
  <si>
    <t>Line Haul Locomotives: Commuter Lines</t>
  </si>
  <si>
    <t>2285002010</t>
  </si>
  <si>
    <t>Yard Locomotives</t>
  </si>
  <si>
    <t>2285002015</t>
  </si>
  <si>
    <t>Railway Maintenance</t>
  </si>
  <si>
    <t>2285003015</t>
  </si>
  <si>
    <t>Gasoline, 2-Stroke</t>
  </si>
  <si>
    <t>2285004015</t>
  </si>
  <si>
    <t>Gasoline, 4-Stroke</t>
  </si>
  <si>
    <t>2285006015</t>
  </si>
  <si>
    <t>2285008015</t>
  </si>
  <si>
    <t>ON-ROAD</t>
  </si>
  <si>
    <t>2201001000</t>
  </si>
  <si>
    <t>Highway Vehicles - Gasoline</t>
  </si>
  <si>
    <t>Light Duty Gasoline Vehicles (LDGV)</t>
  </si>
  <si>
    <t>Total: All Road Types</t>
  </si>
  <si>
    <t>2201001110</t>
  </si>
  <si>
    <t>Rural Interstate: Total</t>
  </si>
  <si>
    <t>2201001130</t>
  </si>
  <si>
    <t>Rural Other Principal Arterial: Total</t>
  </si>
  <si>
    <t>2201001150</t>
  </si>
  <si>
    <t>Rural Minor Arterial: Total</t>
  </si>
  <si>
    <t>2201001170</t>
  </si>
  <si>
    <t>Rural Major Collector: Total</t>
  </si>
  <si>
    <t>2201001190</t>
  </si>
  <si>
    <t>Rural Minor Collector: Total</t>
  </si>
  <si>
    <t>2201001210</t>
  </si>
  <si>
    <t>Rural Local: Total</t>
  </si>
  <si>
    <t>2201001230</t>
  </si>
  <si>
    <t>Urban Interstate: Total</t>
  </si>
  <si>
    <t>2201001250</t>
  </si>
  <si>
    <t>Field Crop is Bean (red): Backfire Burning</t>
  </si>
  <si>
    <t>2801500150</t>
  </si>
  <si>
    <t>Field Crop is Corn: Burning Techniques Not Important</t>
  </si>
  <si>
    <t>2801500160</t>
  </si>
  <si>
    <t>Field Crop is Cotton: Burning Techniques Not Important</t>
  </si>
  <si>
    <t>2801500170</t>
  </si>
  <si>
    <t>Field Crop is Grasses: Burning Techniques Not Important</t>
  </si>
  <si>
    <t>2801500181</t>
  </si>
  <si>
    <t>Field Crop is Hay (wild): Headfire Burning</t>
  </si>
  <si>
    <t>2801500182</t>
  </si>
  <si>
    <t>Field Crop is Hay (wild): Backfire Burning</t>
  </si>
  <si>
    <t>2801500191</t>
  </si>
  <si>
    <t>Field Crop is Oats: Headfire Burning</t>
  </si>
  <si>
    <t>2801500192</t>
  </si>
  <si>
    <t>Field Crop is Oats: Backfire Burning</t>
  </si>
  <si>
    <t>2801500201</t>
  </si>
  <si>
    <t>Field Crop is Pea: Headfire Burning</t>
  </si>
  <si>
    <t>2801500202</t>
  </si>
  <si>
    <t>Field Crop is Pea: Backfire Burning</t>
  </si>
  <si>
    <t>2801500210</t>
  </si>
  <si>
    <t>Field Crop is Pineapple: Burning Techniques Not Significant</t>
  </si>
  <si>
    <t>2801500220</t>
  </si>
  <si>
    <t>Propylene Glycol</t>
  </si>
  <si>
    <t>2510000370</t>
  </si>
  <si>
    <t>2510000380</t>
  </si>
  <si>
    <t>Toluene</t>
  </si>
  <si>
    <t>2510000385</t>
  </si>
  <si>
    <t>Trichloroethylene</t>
  </si>
  <si>
    <t>2510000405</t>
  </si>
  <si>
    <t>Xylenes (Mixed)</t>
  </si>
  <si>
    <t>2510000900</t>
  </si>
  <si>
    <t>2510010000</t>
  </si>
  <si>
    <t>2510010030</t>
  </si>
  <si>
    <t>2510010060</t>
  </si>
  <si>
    <t>2510010065</t>
  </si>
  <si>
    <t>2510010070</t>
  </si>
  <si>
    <t>2510010100</t>
  </si>
  <si>
    <t>2510010165</t>
  </si>
  <si>
    <t>2510010185</t>
  </si>
  <si>
    <t>2510010195</t>
  </si>
  <si>
    <t>2510010220</t>
  </si>
  <si>
    <t>2510010235</t>
  </si>
  <si>
    <t>2510010240</t>
  </si>
  <si>
    <t>2510010250</t>
  </si>
  <si>
    <t>2510010260</t>
  </si>
  <si>
    <t>2510010265</t>
  </si>
  <si>
    <t>2510010270</t>
  </si>
  <si>
    <t>Nitric/Sulfuric Acid Mixing</t>
  </si>
  <si>
    <t>30101010</t>
  </si>
  <si>
    <t>Process Vents: Batch Process</t>
  </si>
  <si>
    <t>30101011</t>
  </si>
  <si>
    <t>Batch Process: Nitration Reactors Fume Recovery</t>
  </si>
  <si>
    <t>30101012</t>
  </si>
  <si>
    <t>Batch Process: Nitration Reactors Acid Recovery</t>
  </si>
  <si>
    <t>30101013</t>
  </si>
  <si>
    <t>Batch Process: Nitric Acid Concentrators</t>
  </si>
  <si>
    <t>30101014</t>
  </si>
  <si>
    <t>Batch Process: Sulfuric Acid Concentrators</t>
  </si>
  <si>
    <t>30101015</t>
  </si>
  <si>
    <t>Batch Process: Red Water Incinerator</t>
  </si>
  <si>
    <t>30101021</t>
  </si>
  <si>
    <t>Continuous Process: Nitration Reactor Fume Recover **(Use 3-01-010-51)</t>
  </si>
  <si>
    <t>30101022</t>
  </si>
  <si>
    <t>Continuous Process: Nitration Reactor Acid Recover **(Use 3-01-010-52)</t>
  </si>
  <si>
    <t>30101023</t>
  </si>
  <si>
    <t>Continuous Process: Red Water Incinerator ** (Use 3-01-010-53)</t>
  </si>
  <si>
    <t>30101025</t>
  </si>
  <si>
    <t>Batch Process: Spent Acid Recovery: Denitrating Tower</t>
  </si>
  <si>
    <t>30101026</t>
  </si>
  <si>
    <t>Batch Process: Spent Acid Recovery: Sulfuric Acid Regenerator</t>
  </si>
  <si>
    <t>30101027</t>
  </si>
  <si>
    <t>Batch Process: Spent Acid Recovery: Bleacher</t>
  </si>
  <si>
    <t>30101028</t>
  </si>
  <si>
    <t>Batch Process: Spent Acid Recovery: Reflux Columns</t>
  </si>
  <si>
    <t>30101030</t>
  </si>
  <si>
    <t>Open Burning: Waste</t>
  </si>
  <si>
    <t>30101033</t>
  </si>
  <si>
    <t>2275900201</t>
  </si>
  <si>
    <t>2275900202</t>
  </si>
  <si>
    <t>2280000000</t>
  </si>
  <si>
    <t>Marine Vessels, Commercial</t>
  </si>
  <si>
    <t>All Fuels</t>
  </si>
  <si>
    <t>Total, All Vessel Types</t>
  </si>
  <si>
    <t>made obsol</t>
  </si>
  <si>
    <t>2280001000</t>
  </si>
  <si>
    <t>2280001010</t>
  </si>
  <si>
    <t>Ocean-going Vessels</t>
  </si>
  <si>
    <t>2280001020</t>
  </si>
  <si>
    <t>Harbor Vessels</t>
  </si>
  <si>
    <t>2280001030</t>
  </si>
  <si>
    <t>Fishing Vessels</t>
  </si>
  <si>
    <t>2280001040</t>
  </si>
  <si>
    <t>Military Vessels</t>
  </si>
  <si>
    <t>2280002000</t>
  </si>
  <si>
    <t>2280002010</t>
  </si>
  <si>
    <t>2280002020</t>
  </si>
  <si>
    <t>2280002030</t>
  </si>
  <si>
    <t>2280002040</t>
  </si>
  <si>
    <t>2280002100</t>
  </si>
  <si>
    <t>Port emissions</t>
  </si>
  <si>
    <t>2280002200</t>
  </si>
  <si>
    <t>Underway emissions</t>
  </si>
  <si>
    <t>2280003000</t>
  </si>
  <si>
    <t>Residual</t>
  </si>
  <si>
    <t>2280003010</t>
  </si>
  <si>
    <t>2280003020</t>
  </si>
  <si>
    <t>2280003030</t>
  </si>
  <si>
    <t>2280003040</t>
  </si>
  <si>
    <t>2280003100</t>
  </si>
  <si>
    <t>2280003200</t>
  </si>
  <si>
    <t>2280004000</t>
  </si>
  <si>
    <t>2280004010</t>
  </si>
  <si>
    <t>2280004020</t>
  </si>
  <si>
    <t>2280004030</t>
  </si>
  <si>
    <t>2280004040</t>
  </si>
  <si>
    <t>2282000000</t>
  </si>
  <si>
    <t>Pleasure Craft</t>
  </si>
  <si>
    <t>SCC3 - dropped "Marine Vessels,"</t>
  </si>
  <si>
    <t>2282005000</t>
  </si>
  <si>
    <t>Gasoline 2-Stroke</t>
  </si>
  <si>
    <t>2282005005</t>
  </si>
  <si>
    <t>Inboard ** (see 22-80-005-015)</t>
  </si>
  <si>
    <t>2282005010</t>
  </si>
  <si>
    <t>Outboard</t>
  </si>
  <si>
    <t>2282005015</t>
  </si>
  <si>
    <t>Personal Water Craft</t>
  </si>
  <si>
    <t>SCC8 - was "Sterndrive"</t>
  </si>
  <si>
    <t>2282005020</t>
  </si>
  <si>
    <t>Sailboat Auxiliary Inboard **</t>
  </si>
  <si>
    <t>2282005025</t>
  </si>
  <si>
    <t>Sailboat Auxiliary Outboard **</t>
  </si>
  <si>
    <t>2282010000</t>
  </si>
  <si>
    <t>Gasoline 4-Stroke</t>
  </si>
  <si>
    <t>2282010005</t>
  </si>
  <si>
    <t>Inboard/Sterndrive</t>
  </si>
  <si>
    <t>SCC8 - added "/Sterndrive"</t>
  </si>
  <si>
    <t>2282010010</t>
  </si>
  <si>
    <t>Outboard **</t>
  </si>
  <si>
    <t>2282010015</t>
  </si>
  <si>
    <t>Sterndrive ** (see 22-82-010-005)</t>
  </si>
  <si>
    <t>2282010020</t>
  </si>
  <si>
    <t>2282010025</t>
  </si>
  <si>
    <t>2282020000</t>
  </si>
  <si>
    <t>2282020005</t>
  </si>
  <si>
    <t>2282020010</t>
  </si>
  <si>
    <t>2282020015</t>
  </si>
  <si>
    <t>Sterndrive ** (see 22-82-020-005)</t>
  </si>
  <si>
    <t>2282020020</t>
  </si>
  <si>
    <t>2282020025</t>
  </si>
  <si>
    <t>Sailboat Auxiliary Outboard</t>
  </si>
  <si>
    <t>2283002000</t>
  </si>
  <si>
    <t>Marine Vessels, Military</t>
  </si>
  <si>
    <t>Total, All Vessel Types ** (incl in 22-80-002-X00)</t>
  </si>
  <si>
    <t>2285000000</t>
  </si>
  <si>
    <t>Railroad Equipment</t>
  </si>
  <si>
    <t>2285002000</t>
  </si>
  <si>
    <t>2285002005</t>
  </si>
  <si>
    <t>30121005</t>
  </si>
  <si>
    <t>Neutralization Reactor Vent</t>
  </si>
  <si>
    <t>30121006</t>
  </si>
  <si>
    <t>Solvent Separation/Recovery</t>
  </si>
  <si>
    <t>30121007</t>
  </si>
  <si>
    <t>Oximation Reactor/Separator</t>
  </si>
  <si>
    <t>30121008</t>
  </si>
  <si>
    <t>Caprolactum Purification</t>
  </si>
  <si>
    <t>30121009</t>
  </si>
  <si>
    <t>Ammonium Sulfate Drying ** (Use 3-01-130-04 or 3-01-130-05)</t>
  </si>
  <si>
    <t>30121010</t>
  </si>
  <si>
    <t>AS:Cool/Screen/Storage**(Use 301130-06&amp;07,301870-25&amp;26,301875-25&amp;26)</t>
  </si>
  <si>
    <t>30121080</t>
  </si>
  <si>
    <t>30121101</t>
  </si>
  <si>
    <t>Linear Alkylbenzene</t>
  </si>
  <si>
    <t>Olefin Process: General</t>
  </si>
  <si>
    <t>30121102</t>
  </si>
  <si>
    <t>30121103</t>
  </si>
  <si>
    <t>Hydrogen Fluoride Scrubber Vent</t>
  </si>
  <si>
    <t>30121104</t>
  </si>
  <si>
    <t>Vacuum Refining</t>
  </si>
  <si>
    <t>30121121</t>
  </si>
  <si>
    <t>30121122</t>
  </si>
  <si>
    <t>Parafin Drying Column Vent</t>
  </si>
  <si>
    <t>30121123</t>
  </si>
  <si>
    <t>HCl Absorber Vent</t>
  </si>
  <si>
    <t>30121124</t>
  </si>
  <si>
    <t>Atmospheric Wash-Decant Vent</t>
  </si>
  <si>
    <t>30121125</t>
  </si>
  <si>
    <t>Benzene Stripping Column</t>
  </si>
  <si>
    <t>30121180</t>
  </si>
  <si>
    <t>30125001</t>
  </si>
  <si>
    <t>31000400</t>
  </si>
  <si>
    <t>31088800</t>
  </si>
  <si>
    <t>Dewatering engines</t>
  </si>
  <si>
    <t>2310003000</t>
  </si>
  <si>
    <t>CARBON</t>
  </si>
  <si>
    <t>DAGGETT</t>
  </si>
  <si>
    <t>SUMMIT</t>
  </si>
  <si>
    <t>ALBANY</t>
  </si>
  <si>
    <t>LINCOLN</t>
  </si>
  <si>
    <t>SUBLETTE</t>
  </si>
  <si>
    <t>SWEETWTR</t>
  </si>
  <si>
    <t>UINTA</t>
  </si>
  <si>
    <t>Carbon</t>
  </si>
  <si>
    <t>Daggett</t>
  </si>
  <si>
    <t>Summit</t>
  </si>
  <si>
    <t>Albany</t>
  </si>
  <si>
    <t>Lincoln</t>
  </si>
  <si>
    <t>Sublette</t>
  </si>
  <si>
    <t>Sweetwater</t>
  </si>
  <si>
    <t>Uinta</t>
  </si>
  <si>
    <t>2310001621</t>
  </si>
  <si>
    <t>Recompletion Flaring</t>
  </si>
  <si>
    <t>2310004000</t>
  </si>
  <si>
    <t>All engines</t>
  </si>
  <si>
    <t>Southwest Wyoming Basin Oil and Gas Emissions</t>
  </si>
  <si>
    <t>JPAD/NonJPAD/Total</t>
  </si>
  <si>
    <t>NonJPAD</t>
  </si>
  <si>
    <t>JPAD</t>
  </si>
  <si>
    <t>Teton , Sublette, Lincoln, Uinta, Summit, Daggett, Sweetwater, Carbon, Albany</t>
  </si>
  <si>
    <t>Southwest Wyoming Basin Counties:</t>
  </si>
  <si>
    <t xml:space="preserve">The basin boundaries are provided below, both as a list of counties and pictorially as bounded by the red line.  The area encompassed by the Southwest Wyoming Basin as described is the area for which emissions were  estimated.  </t>
  </si>
  <si>
    <t>External Combustion Boilers Space Heaters Industrial Natural Gas</t>
  </si>
  <si>
    <t>x</t>
  </si>
  <si>
    <t>Tank flaring</t>
  </si>
  <si>
    <t>Tank Flaring</t>
  </si>
  <si>
    <t>Truck Loading</t>
  </si>
  <si>
    <t>Emissions (tpy)</t>
  </si>
  <si>
    <t>Categories Included in WYDEQ inventory</t>
  </si>
  <si>
    <t>Tanks</t>
  </si>
  <si>
    <t xml:space="preserve">Fugitives </t>
  </si>
  <si>
    <t>Blowdowns and Well Venting</t>
  </si>
  <si>
    <t>Completion</t>
  </si>
  <si>
    <t>Xref Table between Unpermitted Source Category and WYDEQ Source Category</t>
  </si>
  <si>
    <t>WYDEQ Source Category</t>
  </si>
  <si>
    <t>Dehydration Units</t>
  </si>
  <si>
    <t>Venting &amp; Blowdown</t>
  </si>
  <si>
    <t>Completions</t>
  </si>
  <si>
    <t xml:space="preserve">Dehydrator Venting and Flaring Emissions due to Control Installed </t>
  </si>
  <si>
    <t>Amine Unit</t>
  </si>
  <si>
    <t>* percent difference not able to be estimated due to lack of emissions in 2006</t>
  </si>
  <si>
    <t>Absolute Difference</t>
  </si>
  <si>
    <t>Percent Difference</t>
  </si>
  <si>
    <t>Stationary Engines</t>
  </si>
  <si>
    <t>Other Sources</t>
  </si>
  <si>
    <t>56</t>
  </si>
  <si>
    <t>35</t>
  </si>
  <si>
    <t>Condensate Tanks , Oil Tanks and Flaring Emissions due to controls. These emissions include oil tank emissions as well but were all grouped into the gas well associated category because breakouts by well type were not available.  Differential emission rates and controls make those breakouts very difficult to estimate.</t>
  </si>
  <si>
    <t>Oil and Gas Well Truck Loading.  These emissions include oil truck loading emissions as well but were all grouped into the gas well associated category because breakouts by well type were not available.  Differential emission rates make those breakouts very difficult to estimate.</t>
  </si>
  <si>
    <t>2310003201</t>
  </si>
  <si>
    <t>Pneumatic Pump Flaring</t>
  </si>
  <si>
    <t>Dehydrators-Venting</t>
  </si>
  <si>
    <t>Dehydrators-Flaring</t>
  </si>
  <si>
    <t>Venting and Flaring Emissions are broken down in row 18 and 19</t>
  </si>
  <si>
    <t>Tanks - Venting</t>
  </si>
  <si>
    <t>Tanks - Flaring</t>
  </si>
  <si>
    <t>Venting Emissions are broken down in row 20</t>
  </si>
  <si>
    <t>Venting and Flaring Emissions are broken down in row 21 and 22</t>
  </si>
  <si>
    <t>Venting and Flaring Emissions are broken down in row 23 and 24</t>
  </si>
  <si>
    <t>Venting and Flaring Emissions are broken down in row 25 and 26</t>
  </si>
  <si>
    <t>Initial Completion -Venting</t>
  </si>
  <si>
    <t>Initial Completion -Flaring</t>
  </si>
  <si>
    <t>Pneumatic Pumps -Venting</t>
  </si>
  <si>
    <t>Pneumatic Pumps-Flaring</t>
  </si>
  <si>
    <t>Sources*</t>
  </si>
  <si>
    <t>*Stationary Engines Emissions are grouped into Compressor Engines Category in "Permitted Sources-Sublette" tab.</t>
  </si>
  <si>
    <t>Completion Equipment, Completion Venting, Recompletion Venting and Flaring Emissions due to controls. These emissions include completion equipment, recompletion venting and flaring emissions as well but were all grouped into the intimal completions associated category because breakouts by type were not available.  Differential emission rates and controls make those breakouts very difficult to estimate.</t>
  </si>
  <si>
    <t>Sublette County Production Site Engine Emissions</t>
  </si>
  <si>
    <t>Source Category</t>
  </si>
  <si>
    <t>2015 Grown Emissions</t>
  </si>
  <si>
    <t>2015 Controlled Emissions</t>
  </si>
  <si>
    <t>2006 Emissions</t>
  </si>
  <si>
    <t>CONTROL?</t>
  </si>
  <si>
    <t>NOx
(tons/year)</t>
  </si>
  <si>
    <t>VOC
(tons/year)</t>
  </si>
  <si>
    <t>CO
(tons/year)</t>
  </si>
  <si>
    <t>SOx
(tons/year)</t>
  </si>
  <si>
    <t>PM
(tons/year)</t>
  </si>
  <si>
    <t>Y/N</t>
  </si>
  <si>
    <t>See xref table starting from cellAE8</t>
  </si>
  <si>
    <t>2015 Controlled Emissions -  Without Sublette County</t>
  </si>
  <si>
    <t>2015 Sublette Controlled Emissions</t>
  </si>
  <si>
    <t>Control to Non-Sublette County 
(Y/N)</t>
  </si>
  <si>
    <t>2007 - 2009</t>
  </si>
  <si>
    <t>2010 - 2015</t>
  </si>
  <si>
    <t>Enforcing Agency</t>
  </si>
  <si>
    <t>Area</t>
  </si>
  <si>
    <t>Regulation</t>
  </si>
  <si>
    <t>Federal</t>
  </si>
  <si>
    <t>WYDEQ</t>
  </si>
  <si>
    <t>Natural gas-operated controllers must be low or no-bleed. (6cfh per each device)</t>
  </si>
  <si>
    <t>Assumed that all new pneumatic controllers after 2006 are low-bleed devices</t>
  </si>
  <si>
    <t>Pneumatic Pump</t>
  </si>
  <si>
    <t>Natural gas-operated pumps -98% control of all emissions or pump vent streams must be routed into a closed loop system.</t>
  </si>
  <si>
    <t>98% control of all units</t>
  </si>
  <si>
    <r>
      <t xml:space="preserve">If Dehy emissions are </t>
    </r>
    <r>
      <rPr>
        <b/>
        <sz val="10"/>
        <color rgb="FF0000FF"/>
        <rFont val="Arial"/>
        <family val="2"/>
      </rPr>
      <t>≥8 TPY VOC</t>
    </r>
    <r>
      <rPr>
        <sz val="10"/>
        <rFont val="Arial"/>
        <family val="2"/>
      </rPr>
      <t>, 98% control must be installed/operational on dehys.</t>
    </r>
  </si>
  <si>
    <t>Concentrated Areas</t>
  </si>
  <si>
    <r>
      <t xml:space="preserve">If Flashing emissions are </t>
    </r>
    <r>
      <rPr>
        <b/>
        <sz val="10"/>
        <color rgb="FF0000FF"/>
        <rFont val="Arial"/>
        <family val="2"/>
      </rPr>
      <t>≥20 TPY VOC</t>
    </r>
    <r>
      <rPr>
        <sz val="10"/>
        <rFont val="Arial"/>
        <family val="2"/>
      </rPr>
      <t>, 98% control of all units</t>
    </r>
  </si>
  <si>
    <r>
      <rPr>
        <u/>
        <sz val="10"/>
        <rFont val="Arial"/>
        <family val="2"/>
      </rPr>
      <t>PAD facility</t>
    </r>
    <r>
      <rPr>
        <sz val="10"/>
        <rFont val="Arial"/>
        <family val="2"/>
      </rPr>
      <t xml:space="preserve">: 98% control of all units
</t>
    </r>
    <r>
      <rPr>
        <u/>
        <sz val="10"/>
        <rFont val="Arial"/>
        <family val="2"/>
      </rPr>
      <t>Single Well Facility</t>
    </r>
    <r>
      <rPr>
        <sz val="10"/>
        <rFont val="Arial"/>
        <family val="2"/>
      </rPr>
      <t xml:space="preserve">: If Flashing emissions are </t>
    </r>
    <r>
      <rPr>
        <b/>
        <sz val="10"/>
        <color rgb="FF0000FF"/>
        <rFont val="Calibri"/>
        <family val="2"/>
      </rPr>
      <t>≥8</t>
    </r>
    <r>
      <rPr>
        <b/>
        <sz val="8.5"/>
        <color rgb="FF0000FF"/>
        <rFont val="Arial"/>
        <family val="2"/>
      </rPr>
      <t xml:space="preserve"> TPY VOC</t>
    </r>
    <r>
      <rPr>
        <sz val="8.5"/>
        <rFont val="Arial"/>
        <family val="2"/>
      </rPr>
      <t xml:space="preserve">, </t>
    </r>
    <r>
      <rPr>
        <sz val="10"/>
        <rFont val="Arial"/>
        <family val="2"/>
      </rPr>
      <t>98% control of all units</t>
    </r>
  </si>
  <si>
    <t>Drill Rigs/Workover Rigs</t>
  </si>
  <si>
    <t>US EPA</t>
  </si>
  <si>
    <t>Basinwide</t>
  </si>
  <si>
    <t>Nonroad engine Tier standards (1-4)</t>
  </si>
  <si>
    <t>Assumed fleetwide emissions control based on EPA NONROAD model default estimates</t>
  </si>
  <si>
    <t>US EPA/WYDEQ</t>
  </si>
  <si>
    <t>EPANew Source Performance Stds (NSPS) and WYDEQ BACT requirement for NOX</t>
  </si>
  <si>
    <t>Control Factors</t>
  </si>
  <si>
    <t>SCCs</t>
  </si>
  <si>
    <t>Percentage Decrease</t>
  </si>
  <si>
    <t>NOX</t>
  </si>
  <si>
    <t>SOx</t>
  </si>
  <si>
    <t>PM</t>
  </si>
  <si>
    <t>ENVIRON estimated</t>
  </si>
  <si>
    <t>NSPS Control Factor by SCCs</t>
  </si>
  <si>
    <t>Control</t>
  </si>
  <si>
    <t>Fleet Control</t>
  </si>
  <si>
    <t>NOTE</t>
  </si>
  <si>
    <t>20200xxx 20100xxx</t>
  </si>
  <si>
    <t>Permitted Compressor engines</t>
  </si>
  <si>
    <t>WYDEQ BACT requirement for NOx and NSPS for VOC and CO</t>
  </si>
  <si>
    <t>Entire Fleet</t>
  </si>
  <si>
    <t>For Stationary SI Engines ≤ 25 Hp (Manufactured after July 1, 2008)</t>
  </si>
  <si>
    <t>(Table 1 of NSPS document)</t>
  </si>
  <si>
    <t>HP Range</t>
  </si>
  <si>
    <r>
      <t>Emissions Standards Requirement in (g/hp-hr)</t>
    </r>
    <r>
      <rPr>
        <b/>
        <vertAlign val="superscript"/>
        <sz val="10"/>
        <rFont val="Arial"/>
        <family val="2"/>
      </rPr>
      <t>b</t>
    </r>
  </si>
  <si>
    <t>HC + NOx</t>
  </si>
  <si>
    <r>
      <t>NMHC + NOx</t>
    </r>
    <r>
      <rPr>
        <b/>
        <vertAlign val="superscript"/>
        <sz val="10"/>
        <rFont val="Arial"/>
        <family val="2"/>
      </rPr>
      <t>c</t>
    </r>
  </si>
  <si>
    <t>≤ 25 Hp</t>
  </si>
  <si>
    <t xml:space="preserve">Class I </t>
  </si>
  <si>
    <t>16.1 (12.0)</t>
  </si>
  <si>
    <t>14.8 (11.0)</t>
  </si>
  <si>
    <t>610 (455)</t>
  </si>
  <si>
    <t>Class I -A</t>
  </si>
  <si>
    <t>50-37</t>
  </si>
  <si>
    <t>-</t>
  </si>
  <si>
    <t>Class I -B</t>
  </si>
  <si>
    <t>40 (30)</t>
  </si>
  <si>
    <t>37 (27.6)</t>
  </si>
  <si>
    <t>Class II</t>
  </si>
  <si>
    <t>12.1 (9.0)</t>
  </si>
  <si>
    <t>11.3 (8.4)</t>
  </si>
  <si>
    <r>
      <t>a</t>
    </r>
    <r>
      <rPr>
        <sz val="10"/>
        <rFont val="Arial"/>
        <family val="2"/>
      </rPr>
      <t xml:space="preserve"> Class I–A: Engines with displacement less than 66 cubic centimeters (cc); Class I–B: Engines with displacement greater than or equal to 66
cc and less than 100 cc; Class I: Engines with displacement greater than or equal to 100 cc and less than 225 cc; Class II: Engines with displacement greater than or equal to 225 cc.
</t>
    </r>
  </si>
  <si>
    <r>
      <t>b</t>
    </r>
    <r>
      <rPr>
        <sz val="10"/>
        <rFont val="Arial"/>
        <family val="2"/>
      </rPr>
      <t xml:space="preserve"> Modified and reconstructed engines manufactured prior to July 1, 2008, must meet the standards applicable to engines manufactured after</t>
    </r>
  </si>
  <si>
    <t>July 1, 2008.</t>
  </si>
  <si>
    <r>
      <t>c</t>
    </r>
    <r>
      <rPr>
        <sz val="10"/>
        <rFont val="Arial"/>
        <family val="2"/>
      </rPr>
      <t>NMHC+NOX standards are applicable only to natural gas fueled engines at the option of the manufacturer, in lieu of HC+NOX standards.</t>
    </r>
  </si>
  <si>
    <t>For Stationary SI Engines Natural Gas Engines with 25&lt;HP&lt;100 and Lean Burn LPG Engines ( 25&lt;HP&lt;100)</t>
  </si>
  <si>
    <t>(Table 3 of NSPS document)</t>
  </si>
  <si>
    <t>Assumed 5% HC from combined HC+ NOX Efs</t>
  </si>
  <si>
    <t>Manufacture Date</t>
  </si>
  <si>
    <t>Emissions Standards Requirement in (g/hp-hr)</t>
  </si>
  <si>
    <t>HC</t>
  </si>
  <si>
    <t>25&lt;HP&lt;100</t>
  </si>
  <si>
    <t>(2.8)</t>
  </si>
  <si>
    <t>(4.8)</t>
  </si>
  <si>
    <t>(severe duty)</t>
  </si>
  <si>
    <t>(149.2)</t>
  </si>
  <si>
    <t>For Stationary SI Engines Natural Gas Engines with &gt;100HP</t>
  </si>
  <si>
    <t>(Table 4 of NSPS document)</t>
  </si>
  <si>
    <t>Engine Type and Fuel</t>
  </si>
  <si>
    <t xml:space="preserve"> NOx</t>
  </si>
  <si>
    <t>Non-Emergency SI Natural Gas and Non-Emergency SI Lean Burn LPG</t>
  </si>
  <si>
    <t>100≤HP&lt;500</t>
  </si>
  <si>
    <t>Non-Emergency SI Lean Burn Natural Gas and LPG</t>
  </si>
  <si>
    <t>500≥HP&lt;1350</t>
  </si>
  <si>
    <t>Non-Emergency SI Natural Gas and  Non-Emergency SI Lean Burn LPG (except lean burn 500≥HP&lt;1350)</t>
  </si>
  <si>
    <t>HP≥500</t>
  </si>
  <si>
    <t>Emergency</t>
  </si>
  <si>
    <t>25&gt;HP&gt;130</t>
  </si>
  <si>
    <t>N/A</t>
  </si>
  <si>
    <t>HP≥130</t>
  </si>
  <si>
    <t>Ratio of projected 2015 activity to actual 2006 activity</t>
  </si>
  <si>
    <t>Metric</t>
  </si>
  <si>
    <t>Total Gas Production</t>
  </si>
  <si>
    <t>Total Well Count</t>
  </si>
  <si>
    <t>Spuds</t>
  </si>
  <si>
    <t>Gas Well Condensate Production</t>
  </si>
  <si>
    <t>Oil Well Oil Production</t>
  </si>
  <si>
    <t>Total Oil Production</t>
  </si>
  <si>
    <t>By SCC growth</t>
  </si>
  <si>
    <t>Lookup</t>
  </si>
  <si>
    <t>Sum of Carbon</t>
  </si>
  <si>
    <t>Projection Parameter</t>
  </si>
  <si>
    <t>Control (if applicable)</t>
  </si>
  <si>
    <t>total well count</t>
  </si>
  <si>
    <t>Diesel sulfur and Fleet turnover</t>
  </si>
  <si>
    <t>Low bleed pneumatic</t>
  </si>
  <si>
    <t>total gas production</t>
  </si>
  <si>
    <t>WYDEQ BACT Control</t>
  </si>
  <si>
    <t>Condensate tank flaring</t>
  </si>
  <si>
    <t>Recompletion flaring</t>
  </si>
  <si>
    <t>2310002241</t>
  </si>
  <si>
    <t>Oil Tank Flaring</t>
  </si>
  <si>
    <t>Sum of Daggett</t>
  </si>
  <si>
    <t>Sum of Summit</t>
  </si>
  <si>
    <t>Sum of Albany</t>
  </si>
  <si>
    <t>Sum of Lincoln</t>
  </si>
  <si>
    <t>Sum of Sublette</t>
  </si>
  <si>
    <t>Sum of Sweetwater</t>
  </si>
  <si>
    <t>Sum of Uinta</t>
  </si>
  <si>
    <t>2015 Total Basinwide (with Sublette County)</t>
  </si>
  <si>
    <t>98% control is required for new/modified dehydrators meeting BACT criteria.  Emissions added after 2006 were controlled by 98%.</t>
  </si>
  <si>
    <t>Summary of Regulations Applicable to Non-Sublette County Emissions</t>
  </si>
  <si>
    <t>JPAD, Concentrated Areas and Statewide</t>
  </si>
  <si>
    <t>Concentrated Areas and Statewide</t>
  </si>
  <si>
    <r>
      <t xml:space="preserve">If Dehy emissions are </t>
    </r>
    <r>
      <rPr>
        <b/>
        <sz val="10"/>
        <color rgb="FF0000FF"/>
        <rFont val="Arial"/>
        <family val="2"/>
      </rPr>
      <t>≥5 TPY VOC</t>
    </r>
    <r>
      <rPr>
        <sz val="10"/>
        <rFont val="Arial"/>
        <family val="2"/>
      </rPr>
      <t>, 98% control on all units</t>
    </r>
  </si>
  <si>
    <t xml:space="preserve">98% control is required for new/modified dehydrators meeting BACT criteria.  Condensate Tank Emissions added after 2006 were controlled by 98%. The oil well oil production is declined since 2006. Hence, no controls were applied to oil tanks. </t>
  </si>
  <si>
    <t>2015 Grown Emissions -  Without Sublette County</t>
  </si>
  <si>
    <t>factor of 1 applied because Sublette county 2015 emissions are assumed unchanged from 2010 levels</t>
  </si>
  <si>
    <t>*Multiplicative factor</t>
  </si>
  <si>
    <t>2010 Annual UGRB Emission Inventory Sublette County Emissions - Assumed Unchanged for 2015</t>
  </si>
  <si>
    <t>Comparison of 2015 to 2006 basinwide, by source category emissions (tons/year)</t>
  </si>
  <si>
    <t>Non-Sublette County Growth</t>
  </si>
  <si>
    <t>98% control is required for new/modified dehydrators meeting BACT criteria. 14% of added dehydrator emissions were assumed controlled based on operator survey data which indicated that 14% of uncontrolled dehydrator emissions were from units emitting above the 8 tpy threshold. Emissions added after 2006 were controlled by 98%</t>
  </si>
  <si>
    <t>Assumed that Federal and WYDEQ BACT emission requirements were met for all engines added after 2006</t>
  </si>
  <si>
    <t>Compressor Engine Control*</t>
  </si>
  <si>
    <t>Implementation in the 2015 Southwest Wyoming Basin Emissions Projections</t>
  </si>
  <si>
    <t>Sublette  County Emissions Were obtained directly from WYDEQ. Hence, no controls were applied to Sublette County emissions</t>
  </si>
  <si>
    <t>Basin</t>
  </si>
  <si>
    <t>Well Count</t>
  </si>
  <si>
    <t>Oil Production (bbl)</t>
  </si>
  <si>
    <t>Gas Production (MCF)</t>
  </si>
  <si>
    <t>Spud Counts</t>
  </si>
  <si>
    <t>CONV</t>
  </si>
  <si>
    <t>CBM</t>
  </si>
  <si>
    <t>Oil Well Oil</t>
  </si>
  <si>
    <t>Gas Well Condensate</t>
  </si>
  <si>
    <t>D-J Basin</t>
  </si>
  <si>
    <t>Uinta Basin</t>
  </si>
  <si>
    <t>Piceance Basin</t>
  </si>
  <si>
    <t>North San Juan Basin</t>
  </si>
  <si>
    <t>South San Juan Basin</t>
  </si>
  <si>
    <t>Wind River Basin</t>
  </si>
  <si>
    <t>Powder River Basin</t>
  </si>
  <si>
    <t>Emissions (tons/yr)</t>
  </si>
  <si>
    <t>NOx</t>
  </si>
  <si>
    <t>Emission estimated for 2012</t>
  </si>
  <si>
    <t>2015 By County Emissions Comparison with Baseline Emissions</t>
  </si>
  <si>
    <t>2015 Emissions</t>
  </si>
  <si>
    <t>Percent Change from 2006 to 2015</t>
  </si>
  <si>
    <t>Southwest Wyoming Basin</t>
  </si>
  <si>
    <t>NA</t>
  </si>
  <si>
    <t>WRAP Phase III 2015 Activity and Emission Estimates for the DJ, Uinta Basins, Piceance Basin, North San Juan Basin, South San Juan Basin, Wind River Basin, Powder River Basin and Southwest Wyoming Basin</t>
  </si>
  <si>
    <t>Emissions were estimated for 2010</t>
  </si>
  <si>
    <t>(tons)</t>
  </si>
  <si>
    <t>WYDEQ sources</t>
  </si>
  <si>
    <t>23</t>
  </si>
  <si>
    <t>JL 84 Compressor Station</t>
  </si>
  <si>
    <t>Waukesha 7042 GSI Engine</t>
  </si>
  <si>
    <t>Blacks Fork Compressor Station</t>
  </si>
  <si>
    <t>Waukesha 5790GSI</t>
  </si>
  <si>
    <t>Sevenmile Gulch Compressor Station</t>
  </si>
  <si>
    <t>Waukesha 7042 GSI with Catalytic Conv.</t>
  </si>
  <si>
    <t>Waukesha L579GSI Compressor Engine</t>
  </si>
  <si>
    <t>Ford LSG-423 Pumping Engine</t>
  </si>
  <si>
    <t>ONAN LPG 3 Generator Engine</t>
  </si>
  <si>
    <t>Hogsback Compressor Station</t>
  </si>
  <si>
    <t>Waukesha 7042GL Compressor Engine</t>
  </si>
  <si>
    <t>37</t>
  </si>
  <si>
    <t>Monell Field Booster #1</t>
  </si>
  <si>
    <t>Caterpillar 3412C LE</t>
  </si>
  <si>
    <t>Caterpillar G3516LE</t>
  </si>
  <si>
    <t>Big Robbie Compressor Station</t>
  </si>
  <si>
    <t>Caterpillar G3516TALE</t>
  </si>
  <si>
    <t>11 Phosphoria Compressor Station</t>
  </si>
  <si>
    <t>Ajax DPC-280LE</t>
  </si>
  <si>
    <t>Table Rock Compressor Station</t>
  </si>
  <si>
    <t>Waukesha L7042 GL</t>
  </si>
  <si>
    <t>Waukesha L7042 GSIU Compressor Engine</t>
  </si>
  <si>
    <t>Desert Springs Compressor Station</t>
  </si>
  <si>
    <t>Superior 8G-825 Compressor Engine</t>
  </si>
  <si>
    <t>Superior 8G-825 Compressor</t>
  </si>
  <si>
    <t>Superior 6G-510 Compressor</t>
  </si>
  <si>
    <t>Wamsutter Compressor Station</t>
  </si>
  <si>
    <t>Cummins GTA12 Standby Generator Engine</t>
  </si>
  <si>
    <t>Emergency Generator</t>
  </si>
  <si>
    <t>Marianne Compressor Station</t>
  </si>
  <si>
    <t>Caterpillar G3408NA</t>
  </si>
  <si>
    <t>Caterpillar G342 TA LCR</t>
  </si>
  <si>
    <t>Wamsutter</t>
  </si>
  <si>
    <t>Caterpillar 3306</t>
  </si>
  <si>
    <t>Caterpillar G3304 NA</t>
  </si>
  <si>
    <t>Caterpillar G3304NA</t>
  </si>
  <si>
    <t>Caterpillar G3306 NA</t>
  </si>
  <si>
    <t>Caterpillar G3306NA</t>
  </si>
  <si>
    <t>Ford GasJack</t>
  </si>
  <si>
    <t>Rich Burn Engine</t>
  </si>
  <si>
    <t>Waukesha VRG310 Engine</t>
  </si>
  <si>
    <t>Ford 460 I4</t>
  </si>
  <si>
    <t>Waukesha VRG 310</t>
  </si>
  <si>
    <t>Caterpillar 3304 NA</t>
  </si>
  <si>
    <t>Caterpillar 3306NA</t>
  </si>
  <si>
    <t>Caterpillar G3306TA</t>
  </si>
  <si>
    <t>Compressco GasJack</t>
  </si>
  <si>
    <t>Waukesha VRG 330</t>
  </si>
  <si>
    <t>North Shiprock Compressor Station</t>
  </si>
  <si>
    <t>Caterpillar G398TAHC</t>
  </si>
  <si>
    <t>Battle Compressor Site #2</t>
  </si>
  <si>
    <t>Waukesha F18G</t>
  </si>
  <si>
    <t>Lost Creek Compressor Station</t>
  </si>
  <si>
    <t>Wamsutter A-6 Compressor Station</t>
  </si>
  <si>
    <t>Caterpillar G3512LE</t>
  </si>
  <si>
    <t>North Brady Compressor Station</t>
  </si>
  <si>
    <t>Cooper-Superior 8G825NA</t>
  </si>
  <si>
    <t>Lincoln Road Compressor Station</t>
  </si>
  <si>
    <t>Caterpillar G398NA</t>
  </si>
  <si>
    <t>Black Butte 11-18-100 Compressor Station</t>
  </si>
  <si>
    <t>Superior 8G825 Compressor Engine</t>
  </si>
  <si>
    <t>Black Butte 1-18-100 Compressor Station</t>
  </si>
  <si>
    <t>Superior 6G825 Compressor Engine</t>
  </si>
  <si>
    <t>Black Butte 13-18-100 Compressor Station</t>
  </si>
  <si>
    <t>Black Butte 23-19-100 Compressor Station</t>
  </si>
  <si>
    <t>Black Butte 25-19-100 Compressor Station</t>
  </si>
  <si>
    <t>Superior 8G-825</t>
  </si>
  <si>
    <t>Hay Reservoir Central Compressor Station</t>
  </si>
  <si>
    <t>Caterpillar 3306TA</t>
  </si>
  <si>
    <t>Compressor Engine</t>
  </si>
  <si>
    <t>Waukesha 7042 GSI</t>
  </si>
  <si>
    <t>Waukesha 7042GSI</t>
  </si>
  <si>
    <t>Waukesha L7042 GSI</t>
  </si>
  <si>
    <t>Horse Trap Compressor Station</t>
  </si>
  <si>
    <t>Caterpillar 3516LE</t>
  </si>
  <si>
    <t>Stagecoach Compressor Station</t>
  </si>
  <si>
    <t>Ajax DPC-600</t>
  </si>
  <si>
    <t>Ford Pump Engine</t>
  </si>
  <si>
    <t>Wild Rose Compressor Station</t>
  </si>
  <si>
    <t>Caterpillar G3306 TA w/Catalyst</t>
  </si>
  <si>
    <t>Waukesha 7044 GSI Compressor Engine</t>
  </si>
  <si>
    <t>Cummins Onan GNAB</t>
  </si>
  <si>
    <t>GM 3.0L Generator</t>
  </si>
  <si>
    <t>Onan LPG-3</t>
  </si>
  <si>
    <t>Caterpillar G3606</t>
  </si>
  <si>
    <t>Waukesha 7044GSI Compressor Engine</t>
  </si>
  <si>
    <t>Green River Compressor Station</t>
  </si>
  <si>
    <t>Caterpillar 3408 SI Generator</t>
  </si>
  <si>
    <t>Caterpillar 3512SITA</t>
  </si>
  <si>
    <t>Cooper-Bessemer GMWC-6 Compressor</t>
  </si>
  <si>
    <t>White 6 Cylinder Engine/Kohler Generator</t>
  </si>
  <si>
    <t>North Baxter Compressor Station</t>
  </si>
  <si>
    <t>Cooper Bessemer GMVA-8</t>
  </si>
  <si>
    <t>Waukesha 7042-GL</t>
  </si>
  <si>
    <t>South Baxter Compressor Station</t>
  </si>
  <si>
    <t>Caterpillar G3608SITA</t>
  </si>
  <si>
    <t>Cross Timbers Compressor Station</t>
  </si>
  <si>
    <t>Waukesha L5790 GSI Compressor Engine</t>
  </si>
  <si>
    <t>Dripping Rock Compressor Station</t>
  </si>
  <si>
    <t>South Deer Creek Compressor Station</t>
  </si>
  <si>
    <t>Caterpillar G3406SITA Compressor</t>
  </si>
  <si>
    <t>Vermillion Creek Compressor Station</t>
  </si>
  <si>
    <t>Caterpillar G3512LETA Compressor Engine</t>
  </si>
  <si>
    <t>Ingersoll Rand 6SVG</t>
  </si>
  <si>
    <t>North Baxter Field Compressor Station</t>
  </si>
  <si>
    <t>Waukesha F2475G</t>
  </si>
  <si>
    <t>Climax K-75 Compressor Engine</t>
  </si>
  <si>
    <t>Big Drop Compressor Station</t>
  </si>
  <si>
    <t>Waukesha F3521G</t>
  </si>
  <si>
    <t>Superior 12GTLA</t>
  </si>
  <si>
    <t>CKN-Rock Springs Station</t>
  </si>
  <si>
    <t>Cooper Bessemer GMVH-12C (Coleman)</t>
  </si>
  <si>
    <t>Cummins GTA14-G2 (Nightingale)</t>
  </si>
  <si>
    <t>Cummins GTA50G3</t>
  </si>
  <si>
    <t>IR 48KVGA/1 Compressor</t>
  </si>
  <si>
    <t>Onan/Ford Generator (Kanda)</t>
  </si>
  <si>
    <t>Waukesha F2895-G Standby Gen. (Coleman)</t>
  </si>
  <si>
    <t>Point of Rocks Compressor Station</t>
  </si>
  <si>
    <t>Cummins GTA50G3 Emergency Generator</t>
  </si>
  <si>
    <t>Skull Creek Compressor Station</t>
  </si>
  <si>
    <t>Cummins G-8 Generator</t>
  </si>
  <si>
    <t>Waukesha 7042GL Compressor</t>
  </si>
  <si>
    <t>Cummins GTA14-G2 (Kanda)</t>
  </si>
  <si>
    <t>Onan Emergency Generator (coleman)</t>
  </si>
  <si>
    <t>Onan/Ford Engine B-6PF605A (Nightingale)</t>
  </si>
  <si>
    <t>Simon Compressor Station</t>
  </si>
  <si>
    <t>Waukesha 817</t>
  </si>
  <si>
    <t>Cummings G-855</t>
  </si>
  <si>
    <t>Ingersoll Rand 8SVG</t>
  </si>
  <si>
    <t>Ingersoll Rand 8XVG</t>
  </si>
  <si>
    <t>Minn. Moline HD800A</t>
  </si>
  <si>
    <t>Cummins G5.9 Generator</t>
  </si>
  <si>
    <t>Echo Springs Compressor Station</t>
  </si>
  <si>
    <t>Caterpillar G3612</t>
  </si>
  <si>
    <t>Generator Engine</t>
  </si>
  <si>
    <t>Waukesha L36GSI</t>
  </si>
  <si>
    <t>UPRC 8-27</t>
  </si>
  <si>
    <t>Caterpillar 398TA</t>
  </si>
  <si>
    <t>UPRR 4-33</t>
  </si>
  <si>
    <t>Caterpillar G3406TA</t>
  </si>
  <si>
    <t>Crooked Canyon Compressor Station</t>
  </si>
  <si>
    <t>Ajax DPC 180</t>
  </si>
  <si>
    <t>Echo Springs Section 36</t>
  </si>
  <si>
    <t>Caterpillar G3512TA Compressor</t>
  </si>
  <si>
    <t>Salt Wells Compressor Station</t>
  </si>
  <si>
    <t>Caterpillar G342SITA</t>
  </si>
  <si>
    <t>Waukesha F1905G w/ Cat. Conv.</t>
  </si>
  <si>
    <t>MH-1 Compressor Station</t>
  </si>
  <si>
    <t>Waukesha L5794GSI</t>
  </si>
  <si>
    <t>Waukesha L5794LT</t>
  </si>
  <si>
    <t>Riner Station</t>
  </si>
  <si>
    <t>Ajax DPC-115 Compressor Engine</t>
  </si>
  <si>
    <t>Waukesha F1197-GU Generator</t>
  </si>
  <si>
    <t>Cooper GMVH-12-M Compressor Engine</t>
  </si>
  <si>
    <t>North Dodge Rim Compressor Station</t>
  </si>
  <si>
    <t>Fireplace Rock #1 Compressor Station</t>
  </si>
  <si>
    <t>Pump</t>
  </si>
  <si>
    <t>Waukesha VRG330</t>
  </si>
  <si>
    <t>Chicken Springs CS #1</t>
  </si>
  <si>
    <t>Caterpillar 3516TALE</t>
  </si>
  <si>
    <t>Waukesha 1197GU</t>
  </si>
  <si>
    <t>Pacific Rim Compressor Station #1</t>
  </si>
  <si>
    <t>Caterpillar 3516 LEAFR</t>
  </si>
  <si>
    <t>Caterpillar G3516TA</t>
  </si>
  <si>
    <t>Rifes Rim Compressor Station #1</t>
  </si>
  <si>
    <t>Waukesha F1197GU</t>
  </si>
  <si>
    <t>Blue Forest</t>
  </si>
  <si>
    <t>Fabian Ditch Compressor Station</t>
  </si>
  <si>
    <t>Ford LSG 423</t>
  </si>
  <si>
    <t>Waukesha L7044GSI</t>
  </si>
  <si>
    <t>Fontenelle Station</t>
  </si>
  <si>
    <t>Superior 8GTLA/B</t>
  </si>
  <si>
    <t>Superior 8GTLB</t>
  </si>
  <si>
    <t>Waukesha 7042-GSI w/Catalyst</t>
  </si>
  <si>
    <t>Kohler 25RZG Standby Generator</t>
  </si>
  <si>
    <t>Waukesha L-5790 CSI</t>
  </si>
  <si>
    <t>Waukesha L7042GSI Compressor</t>
  </si>
  <si>
    <t>Storm Shelter Compressor Station</t>
  </si>
  <si>
    <t>Ford Generator Engine</t>
  </si>
  <si>
    <t>Ford Generator Engine (stand-by)</t>
  </si>
  <si>
    <t>Ford Pump Engine (stand-by)</t>
  </si>
  <si>
    <t>Ajax DPC-360</t>
  </si>
  <si>
    <t>Waukesha L7042GSI Compressor Engine</t>
  </si>
  <si>
    <t>Waukesha L-5108GU w/Catalyst</t>
  </si>
  <si>
    <t>Lateral 281 Compressor Station</t>
  </si>
  <si>
    <t>Caterpillar 3306 NA</t>
  </si>
  <si>
    <t>Frewen Lake Compressor Station</t>
  </si>
  <si>
    <t>Waukesha L5790 Compressor</t>
  </si>
  <si>
    <t>Monument Lake Compressor Station</t>
  </si>
  <si>
    <t>Caterpillar C15 DITA Generator Engine</t>
  </si>
  <si>
    <t>Olympian Generac Generator</t>
  </si>
  <si>
    <t>Waukesha L5108GL Compressor</t>
  </si>
  <si>
    <t>Waukesha L7042GL Compressor</t>
  </si>
  <si>
    <t>Caterpillar G3412TA Generator Engine</t>
  </si>
  <si>
    <t>Ford ESG642 Generator Engine</t>
  </si>
  <si>
    <t>Baxter Compressor Station</t>
  </si>
  <si>
    <t>Caterpillar G3406TA Generator</t>
  </si>
  <si>
    <t>Superior 2406G Compressor</t>
  </si>
  <si>
    <t>Creston Compressor Station</t>
  </si>
  <si>
    <t>Caterpillar G3408CTA130LE</t>
  </si>
  <si>
    <t>Caterpillar G3608LE</t>
  </si>
  <si>
    <t>41</t>
  </si>
  <si>
    <t>Henry Unit #1</t>
  </si>
  <si>
    <t>Ajax DPC 280LE</t>
  </si>
  <si>
    <t>Coyote Creek</t>
  </si>
  <si>
    <t>Waukesha L36GSI Generator Eng.</t>
  </si>
  <si>
    <t>Anschutz Compressor Station</t>
  </si>
  <si>
    <t>Cooper Ajax DPC-360LE</t>
  </si>
  <si>
    <t>CNG Station</t>
  </si>
  <si>
    <t>Onan Emergency Generator</t>
  </si>
  <si>
    <t>Waukesha F11G</t>
  </si>
  <si>
    <t>Eakin Compressor Station</t>
  </si>
  <si>
    <t>Caterpillar G3608 Compressor Engine</t>
  </si>
  <si>
    <t>Ingersoll Rand 123 KVG</t>
  </si>
  <si>
    <t>Ingersoll Rand 412 KVG</t>
  </si>
  <si>
    <t>Waukesha 3521 Generator Engine</t>
  </si>
  <si>
    <t>LeRoy Storage Compressor Station</t>
  </si>
  <si>
    <t>Onan Generator Engine</t>
  </si>
  <si>
    <t>Luckey Ditch Compressor Station</t>
  </si>
  <si>
    <t>Waukesha L-7042-GU #1</t>
  </si>
  <si>
    <t>Ajax DPC-360 (#1)</t>
  </si>
  <si>
    <t>Ajax DPC-360 (#2)</t>
  </si>
  <si>
    <t>Ajax DPC-360 (#3)</t>
  </si>
  <si>
    <t>Ajax DPC-360 (#4)</t>
  </si>
  <si>
    <t>Generac Generator</t>
  </si>
  <si>
    <t>Waukesha L-7042-GU #2</t>
  </si>
  <si>
    <t>05</t>
  </si>
  <si>
    <t>Trail Unit Compressor Station</t>
  </si>
  <si>
    <t>Caterpillar G3606LE</t>
  </si>
  <si>
    <t>Shute Creek Treating Facility</t>
  </si>
  <si>
    <t>135 Hp Diesel Pump No.1</t>
  </si>
  <si>
    <t>135 Hp Diesel Pump No.2</t>
  </si>
  <si>
    <t>355 Hp Diesel Generator No.2</t>
  </si>
  <si>
    <t>Table Rock Gas Plant</t>
  </si>
  <si>
    <t>Caterpillar C15 ATTAC</t>
  </si>
  <si>
    <t>Cummins V504F2</t>
  </si>
  <si>
    <t>Clarke Model VMFP-04HT</t>
  </si>
  <si>
    <t>Fossil Ridge Gas Plant</t>
  </si>
  <si>
    <t>White Superior 2416G Compressor</t>
  </si>
  <si>
    <t>Brady Gas Plant</t>
  </si>
  <si>
    <t>Ingersoll Rand 612 KVSR  Engine</t>
  </si>
  <si>
    <t>Ingersoll Rand 612 KVSR Engine</t>
  </si>
  <si>
    <t>White Superior 6G825</t>
  </si>
  <si>
    <t>Waukesha Water Pump</t>
  </si>
  <si>
    <t>Rock Springs Plant</t>
  </si>
  <si>
    <t>John Deere CE-20-184-95</t>
  </si>
  <si>
    <t>Patrick Draw Gas Plant</t>
  </si>
  <si>
    <t>White Superior 8G-825 Engine</t>
  </si>
  <si>
    <t>White Superior 8G825 Engine w/Catalyst</t>
  </si>
  <si>
    <t>Red Desert Gas Plant</t>
  </si>
  <si>
    <t>Waukesha L7044GSI Compressor Engine</t>
  </si>
  <si>
    <t>Ingersoll Rand SVG-12A Engine</t>
  </si>
  <si>
    <t>White Superior 8G825 Engine</t>
  </si>
  <si>
    <t>Waukesha L-7040</t>
  </si>
  <si>
    <t>Caterpillar 3612LE Compressor Engine</t>
  </si>
  <si>
    <t>Caterpillar G3612LE Compressor Engine</t>
  </si>
  <si>
    <t>Ford WSG-1068 Emergency Engine</t>
  </si>
  <si>
    <t>27</t>
  </si>
  <si>
    <t>White Superior 2416G Engine w/Catalyst</t>
  </si>
  <si>
    <t>09</t>
  </si>
  <si>
    <t>19</t>
  </si>
  <si>
    <t>Ajax DPC-115</t>
  </si>
  <si>
    <t>Vermillion Gas Plant</t>
  </si>
  <si>
    <t>Waukesha L7042GL "A" Compressor</t>
  </si>
  <si>
    <t>Caterpillar SI 3412 Generator</t>
  </si>
  <si>
    <t>Waukesha L5790GL "A" Compressor</t>
  </si>
  <si>
    <t>Waukesha L5790GL "B" Compressor</t>
  </si>
  <si>
    <t>Waukesha L7042GL "B" Compressor</t>
  </si>
  <si>
    <t>Granger Gas Plant</t>
  </si>
  <si>
    <t>Lincoln Road Gas Plant</t>
  </si>
  <si>
    <t>Caterpillar 342NA</t>
  </si>
  <si>
    <t>Caterpillar G398 w/Catalyst</t>
  </si>
  <si>
    <t>Waukesha 7042-w/Catalyst</t>
  </si>
  <si>
    <t>Ajax DPC-600 Engine</t>
  </si>
  <si>
    <t>Allis Chalmers 2900 Emergency Generaror</t>
  </si>
  <si>
    <t>Ford LSG-875i-6006ER Engine</t>
  </si>
  <si>
    <t>GM 454 Air Compressor</t>
  </si>
  <si>
    <t>Waukesha 7042GSI Engine</t>
  </si>
  <si>
    <t>White Superior 16SGTLB Engine</t>
  </si>
  <si>
    <t>White Superior 8GTLB Engine</t>
  </si>
  <si>
    <t>Caterpillar G398</t>
  </si>
  <si>
    <t>Canyon Creek/Vermillion Complex</t>
  </si>
  <si>
    <t>Waukesha F2895 "B" Compressor Engine</t>
  </si>
  <si>
    <t>Waukesha VRG310 Generator Engine</t>
  </si>
  <si>
    <t>Caterpillar G3412SITA Generator Engine</t>
  </si>
  <si>
    <t>Cummings G12 back up Generator Engine</t>
  </si>
  <si>
    <t>Cummins GT8.3GC2 Generator Engine</t>
  </si>
  <si>
    <t>Waukesha F2895 "A" Compressor Engine</t>
  </si>
  <si>
    <t>Waukesha L5790GL "A" Compressor Engine</t>
  </si>
  <si>
    <t>Waukesha L5790GL "B" Compressor Engine</t>
  </si>
  <si>
    <t>Waukesha L7042 GL "A" Compressor Engine</t>
  </si>
  <si>
    <t>Waukesha L7042 GL "B" Compressor Engine</t>
  </si>
  <si>
    <t>Lucky Ditch</t>
  </si>
  <si>
    <t>Waukesha GU2895</t>
  </si>
  <si>
    <t>Wahsatch Gathering System</t>
  </si>
  <si>
    <t>White Superior 2408G</t>
  </si>
  <si>
    <t>Ryckman Creek Gas Plant</t>
  </si>
  <si>
    <t>North Treater Gas Compressor</t>
  </si>
  <si>
    <t>South Treater Gas Compressor</t>
  </si>
  <si>
    <t>Henry Gas Plant</t>
  </si>
  <si>
    <t>Painter Central Facility</t>
  </si>
  <si>
    <t>Superior 16SGTB Compressor</t>
  </si>
  <si>
    <t>Carter Creek Gas Plant</t>
  </si>
  <si>
    <t>Diesel Emergency Firewater Pump P4101B</t>
  </si>
  <si>
    <t>Diesel Emergency Generator K4101A</t>
  </si>
  <si>
    <t>Diesel Emergency Generator K4101B</t>
  </si>
  <si>
    <t>UPS Generator</t>
  </si>
  <si>
    <t>Anschutz Ranch East</t>
  </si>
  <si>
    <t>Waukesha 7042 GL 1087 hp Compressor #1</t>
  </si>
  <si>
    <t>Waukesha 7042 GL 1087 hp Compressor #2</t>
  </si>
  <si>
    <t>Waukesha L-7042-GL #2</t>
  </si>
  <si>
    <t>Waukesha L-7042-GL #3</t>
  </si>
  <si>
    <t>Waukesha L-7042-GSIU Booster Compressor</t>
  </si>
  <si>
    <t>Waukesha L-7042-GSIU w/ Catalyst</t>
  </si>
  <si>
    <t>East Painter Facility</t>
  </si>
  <si>
    <t>Compressor K-100</t>
  </si>
  <si>
    <t>Compressor K-200</t>
  </si>
  <si>
    <t>Compressor K-300</t>
  </si>
  <si>
    <t>Painter Reservoir Gas Complex</t>
  </si>
  <si>
    <t>Diesel Emergency Firewater Pump</t>
  </si>
  <si>
    <t>Diesel Emergency Generator</t>
  </si>
  <si>
    <t>Whitney Canyon Gas Plant</t>
  </si>
  <si>
    <t>Inlet Area Emergency Generator</t>
  </si>
  <si>
    <t>Emergency Firewater Pump</t>
  </si>
  <si>
    <t>Plant Emergency Generator</t>
  </si>
  <si>
    <t>Waukesha F2895G Generator Engine</t>
  </si>
  <si>
    <t>Waukesha L-7042-GL #1</t>
  </si>
  <si>
    <t>Waukesha L-7042-GL #4</t>
  </si>
  <si>
    <t>Clear Creek Gas Storage Facility</t>
  </si>
  <si>
    <t>#85 Compressor</t>
  </si>
  <si>
    <t>850 HP Compressor Unit 173</t>
  </si>
  <si>
    <t>Caterpillar G3608SITA Compressor Engine</t>
  </si>
  <si>
    <t>Recip. Compressor</t>
  </si>
  <si>
    <t>W-S 8G-825 Compressor</t>
  </si>
  <si>
    <t>Emigrant Trail Gas Plant</t>
  </si>
  <si>
    <t>Caterpillar 3412 Emergency Generator</t>
  </si>
  <si>
    <t>Compressor Engine Unit #233</t>
  </si>
  <si>
    <t>Waukesha P9390GL</t>
  </si>
  <si>
    <t>Cooper Bessemer GMVH-10 "A" Engine</t>
  </si>
  <si>
    <t>Cooper Bessemer GMVH-10 "B" Engine</t>
  </si>
  <si>
    <t>Blacks Fork Gas Plant</t>
  </si>
  <si>
    <t>Caterpillar G3612TALE Compressor Engine</t>
  </si>
  <si>
    <t>Caterpillar G398 "A" Generator</t>
  </si>
  <si>
    <t>Caterpillar G398 "B" Generator</t>
  </si>
  <si>
    <t>Waukesha 12V-AT25GL "A" Engine</t>
  </si>
  <si>
    <t>Waukesha 12V-AT25GL "B" Engine</t>
  </si>
  <si>
    <t>Waukesha 7042GSI "A" Engine</t>
  </si>
  <si>
    <t>Waukesha 7044GSI "B" Engine</t>
  </si>
  <si>
    <t>Waukesha L7044 GSI Compressor Engine</t>
  </si>
  <si>
    <t>Caterpillar G3412DITA Generator</t>
  </si>
  <si>
    <t>Caterpillar 3608TALE Compressor Engine</t>
  </si>
  <si>
    <t>Caterpillar G3616SITA Compressor Engine</t>
  </si>
  <si>
    <t>Waukesha F-817GU Engine</t>
  </si>
  <si>
    <t>Church Buttes Central Facility</t>
  </si>
  <si>
    <t>Cummins GTA8.3GC2 Generator Engine</t>
  </si>
  <si>
    <t>3-71 Detroit Diesel Engine</t>
  </si>
  <si>
    <t>7.5L Ford Industrial Engine</t>
  </si>
  <si>
    <t>Cummins G12 Genset Engine</t>
  </si>
  <si>
    <t>Waukesha F3521-GL Compressor Engine</t>
  </si>
  <si>
    <t>Slate Creek End Facility</t>
  </si>
  <si>
    <t>Caterpillar G3306TAW</t>
  </si>
  <si>
    <t>Clyde Federal Pad Facility</t>
  </si>
  <si>
    <t>Caterpillar 3406TA</t>
  </si>
  <si>
    <t>Desert Springs Area Operations</t>
  </si>
  <si>
    <t>Wamsutter Area Operations</t>
  </si>
  <si>
    <t>Ajax DPC-30</t>
  </si>
  <si>
    <t>Olympian Generator</t>
  </si>
  <si>
    <t>Waukesha 1197 G</t>
  </si>
  <si>
    <t>Ajax DP-60</t>
  </si>
  <si>
    <t>Ajax E-42</t>
  </si>
  <si>
    <t>Arrow A54</t>
  </si>
  <si>
    <t>Rich Burn Pump Engine</t>
  </si>
  <si>
    <t>Waukesha F817G</t>
  </si>
  <si>
    <t>Monell Production Battery A</t>
  </si>
  <si>
    <t>Caterpillar G3408TA Engine</t>
  </si>
  <si>
    <t>Ajax C-42</t>
  </si>
  <si>
    <t>Caterpillar 3304NA</t>
  </si>
  <si>
    <t>Caterpillar G379TA</t>
  </si>
  <si>
    <t>Cummins Onan 35GGFD</t>
  </si>
  <si>
    <t>Katolight 20 FRZ4</t>
  </si>
  <si>
    <t>Katolight Generator</t>
  </si>
  <si>
    <t>UPRC SWD 4-1</t>
  </si>
  <si>
    <t>Caterpillar 3412 SITA</t>
  </si>
  <si>
    <t>Caterpillar 3406CDITA</t>
  </si>
  <si>
    <t>General File</t>
  </si>
  <si>
    <t>White-Hercules G3400NA</t>
  </si>
  <si>
    <t>Steamboat Junction Sales Gas Compressor</t>
  </si>
  <si>
    <t>Six Mile Springs Field Compressor Facility</t>
  </si>
  <si>
    <t>North Evaporation Basin</t>
  </si>
  <si>
    <t>John Deere 6068H</t>
  </si>
  <si>
    <t>Moxa Area Operations</t>
  </si>
  <si>
    <t>Ajax DPC 140LE</t>
  </si>
  <si>
    <t>Caterpillar G3306 TA</t>
  </si>
  <si>
    <t>Caterpillar G3406NA</t>
  </si>
  <si>
    <t>Caterpillar G342NA</t>
  </si>
  <si>
    <t>Cummings 495</t>
  </si>
  <si>
    <t>Ajax DPC-140LE Compressor Engine</t>
  </si>
  <si>
    <t>Waukesha F1197 G</t>
  </si>
  <si>
    <t>Caterpillar 342TA</t>
  </si>
  <si>
    <t>Caterpillar G342TA</t>
  </si>
  <si>
    <t>Cummins 250DQDAA Generator Engine</t>
  </si>
  <si>
    <t>Ajax DPC-280 Compressor Engine</t>
  </si>
  <si>
    <t>Generac SG050 Pump Generator</t>
  </si>
  <si>
    <t>GM 5.7 Pump Rod Engine</t>
  </si>
  <si>
    <t>Katolight 5.7</t>
  </si>
  <si>
    <t>Waukesha F817GU</t>
  </si>
  <si>
    <t>Monument Lake Compressor</t>
  </si>
  <si>
    <t>Wamsutter Area</t>
  </si>
  <si>
    <t>Caterpillar G342TALCR</t>
  </si>
  <si>
    <t>Lincoln Road/ Ham's Fork</t>
  </si>
  <si>
    <t>Ajax DPC 60</t>
  </si>
  <si>
    <t>Ajax DPC-81</t>
  </si>
  <si>
    <t>Caterpillar G3304</t>
  </si>
  <si>
    <t>Daihatsu Vanguard DM 950P</t>
  </si>
  <si>
    <t>Waukesha VRG-330</t>
  </si>
  <si>
    <t>Wamsutter Area Operation</t>
  </si>
  <si>
    <t>Caterpillar 3406NA</t>
  </si>
  <si>
    <t>Ajax DPC-60</t>
  </si>
  <si>
    <t>Amoco UPRR1</t>
  </si>
  <si>
    <t>Ajax C30</t>
  </si>
  <si>
    <t>Table Rock Field-Battery #2</t>
  </si>
  <si>
    <t>Waukesha F-2895 Compressor Engine</t>
  </si>
  <si>
    <t>Ajax DPC-115LE</t>
  </si>
  <si>
    <t>Ajax DPC-115LE Lean Burn</t>
  </si>
  <si>
    <t>Sugar Loaf UPRR 25-1</t>
  </si>
  <si>
    <t>Yates Bicycle Federal Compressor #18</t>
  </si>
  <si>
    <t>Caterpillar G3412CLE</t>
  </si>
  <si>
    <t>Yates Bicycle Federal Compressor #6</t>
  </si>
  <si>
    <t>Yates Huffy State Compressor #16</t>
  </si>
  <si>
    <t>Isuzu BB-4JG1T</t>
  </si>
  <si>
    <t>Chevrolet 454 Compressor Engine</t>
  </si>
  <si>
    <t>Ford WSG-1068</t>
  </si>
  <si>
    <t>Hay Camp</t>
  </si>
  <si>
    <t>Ford LRG 425 Engine</t>
  </si>
  <si>
    <t>Pappy Draw Federal #4-1</t>
  </si>
  <si>
    <t>Caterpillar G342NAHCR</t>
  </si>
  <si>
    <t>Ajax  DPC-160</t>
  </si>
  <si>
    <t>Ajax DPC-280 LE</t>
  </si>
  <si>
    <t>Ajax DPC-360LE</t>
  </si>
  <si>
    <t>Shear Ram 40-28</t>
  </si>
  <si>
    <t>Monell CO2 Pipeline Meter Station</t>
  </si>
  <si>
    <t>Caterpillar 3412TA</t>
  </si>
  <si>
    <t>Marianne Federal 6-14</t>
  </si>
  <si>
    <t>&lt; 200 Rich Burn Compressor Engine</t>
  </si>
  <si>
    <t>Cummins GTA855GI</t>
  </si>
  <si>
    <t>Battle Compressor Site 1-27</t>
  </si>
  <si>
    <t>Caterpillar 3304</t>
  </si>
  <si>
    <t>Higgins Federal 1</t>
  </si>
  <si>
    <t>Waukesha VRG 220</t>
  </si>
  <si>
    <t>Waukesha VRG220</t>
  </si>
  <si>
    <t>Caterpillar G3306 TAW</t>
  </si>
  <si>
    <t>Rhode Island Red Federal 4-27</t>
  </si>
  <si>
    <t>Wamsutter 4-4-12</t>
  </si>
  <si>
    <t>Waukesha F3521GSI</t>
  </si>
  <si>
    <t>Wamsutter 5-34</t>
  </si>
  <si>
    <t>Waukesha F3521GL</t>
  </si>
  <si>
    <t>Wamsutter A-7</t>
  </si>
  <si>
    <t>Caterpillar G398TA</t>
  </si>
  <si>
    <t>Higgins 21</t>
  </si>
  <si>
    <t>Wamsutter Facility</t>
  </si>
  <si>
    <t>Cummins B.3.3</t>
  </si>
  <si>
    <t>Cummins B4.5T-P99</t>
  </si>
  <si>
    <t>Ajax DPC-80</t>
  </si>
  <si>
    <t>Ajax DPC 80</t>
  </si>
  <si>
    <t>Canyon Creek Shallow Central Dehydration Unit</t>
  </si>
  <si>
    <t>Onan Standby Generator</t>
  </si>
  <si>
    <t>Arrow Well Pump Engine</t>
  </si>
  <si>
    <t>Superior 6G-510</t>
  </si>
  <si>
    <t>Caterpillar G3408NAHC</t>
  </si>
  <si>
    <t>Ajax DPC-230LE</t>
  </si>
  <si>
    <t>Bruff U NCT-2 No. 1</t>
  </si>
  <si>
    <t>Middle Baxter Compressor</t>
  </si>
  <si>
    <t>Lateral 706 Compressor</t>
  </si>
  <si>
    <t>Waukesha L3711G</t>
  </si>
  <si>
    <t>Waukesha L5108G</t>
  </si>
  <si>
    <t>Vermillion Creek No. 1</t>
  </si>
  <si>
    <t>Onan LPG-4</t>
  </si>
  <si>
    <t>Diesel Generator</t>
  </si>
  <si>
    <t>Isuzu BJ-4JJ1X</t>
  </si>
  <si>
    <t>Ajax  DPC-115LE</t>
  </si>
  <si>
    <t>Ajax DPC-140</t>
  </si>
  <si>
    <t>Ajax DPC-160</t>
  </si>
  <si>
    <t>Arrow VRG 330TA</t>
  </si>
  <si>
    <t>Caterpillar G-333</t>
  </si>
  <si>
    <t>Caterpillar G3408TA</t>
  </si>
  <si>
    <t>Caterpillar G398SITA</t>
  </si>
  <si>
    <t>Cummins GTA</t>
  </si>
  <si>
    <t>Gas Jack 230</t>
  </si>
  <si>
    <t>GasJack MP</t>
  </si>
  <si>
    <t>Gemini G-26</t>
  </si>
  <si>
    <t>Leucite Hills 1-33</t>
  </si>
  <si>
    <t>Caterpillar 3512 TALE</t>
  </si>
  <si>
    <t>Ajax DPC 160</t>
  </si>
  <si>
    <t>Waukesha E1197</t>
  </si>
  <si>
    <t>Cedar Canyon Pipeline Facility</t>
  </si>
  <si>
    <t>Ajax DPC 115</t>
  </si>
  <si>
    <t>Caterpillar 3406 NA</t>
  </si>
  <si>
    <t>n/a</t>
  </si>
  <si>
    <t>Neptune 13-11</t>
  </si>
  <si>
    <t>Kilroy-Kirby 1</t>
  </si>
  <si>
    <t>Wamsutter Regulator</t>
  </si>
  <si>
    <t>Caterpillar 3516 LETA</t>
  </si>
  <si>
    <t>Caterpillar G399TA LCR (E2)</t>
  </si>
  <si>
    <t>Waukesha 7042GL</t>
  </si>
  <si>
    <t>MFS Fee Well 10-2 Compressor</t>
  </si>
  <si>
    <t>Caterpillar 3508TALE</t>
  </si>
  <si>
    <t>South Baxter Unit 24</t>
  </si>
  <si>
    <t>Siberia Ridge Compressor</t>
  </si>
  <si>
    <t>Washakie Point 49</t>
  </si>
  <si>
    <t>Storage Tank Emissions</t>
  </si>
  <si>
    <t>Bravo Unit 02 Central Tank Battery</t>
  </si>
  <si>
    <t>Ajax DPC-540LE</t>
  </si>
  <si>
    <t>Ajax DPC-600LE</t>
  </si>
  <si>
    <t>Waukesha H24GL</t>
  </si>
  <si>
    <t>Orange Blossom Special 1</t>
  </si>
  <si>
    <t>Henry Fork Field</t>
  </si>
  <si>
    <t>Henry Unit #9 / Central Tank Battery #2</t>
  </si>
  <si>
    <t>Caterpillar G379NA Compressor</t>
  </si>
  <si>
    <t>Birch Creek Unit #8 Compression</t>
  </si>
  <si>
    <t>Carter Creek</t>
  </si>
  <si>
    <t>Fairbanks Morse MEP-6G</t>
  </si>
  <si>
    <t>Fairbanks Morse MEP-8G</t>
  </si>
  <si>
    <t>Overthrust Communication Hut</t>
  </si>
  <si>
    <t>Generac QT036</t>
  </si>
  <si>
    <t>Whitney Canyon Meter Station</t>
  </si>
  <si>
    <t>Caterpillar Olympian G-100 Generator</t>
  </si>
  <si>
    <t>Thompson 12-2</t>
  </si>
  <si>
    <t>Caterpillar 379SITA</t>
  </si>
  <si>
    <t>Thompson Federal 2-1</t>
  </si>
  <si>
    <t>Lateral 1127</t>
  </si>
  <si>
    <t>Evanston Refining</t>
  </si>
  <si>
    <t>Diesel Pump</t>
  </si>
  <si>
    <t>Chicken Creek</t>
  </si>
  <si>
    <t>Waukesha H24 GL</t>
  </si>
  <si>
    <t>Uinta County</t>
  </si>
  <si>
    <t>Waukesha F-1197G</t>
  </si>
  <si>
    <t>Waukesha F1197G Compressor Engine</t>
  </si>
  <si>
    <t>Lucky Ditch Field</t>
  </si>
  <si>
    <t>11 kW Cathodic Generator (Well #11)</t>
  </si>
  <si>
    <t>Ajax DP-115, Unit G-9</t>
  </si>
  <si>
    <t>Whiskey Springs 2</t>
  </si>
  <si>
    <t>Whiskey Springs 3 Well PAD</t>
  </si>
  <si>
    <t>Generac Emergency Generator</t>
  </si>
  <si>
    <t>Waukesha F817G Compressor Engine</t>
  </si>
  <si>
    <t>Whiskey Springs 4</t>
  </si>
  <si>
    <t>Whiskey Springs A-1</t>
  </si>
  <si>
    <t>Whiskey Springs C-1 Well Pad</t>
  </si>
  <si>
    <t>Arrow VRG 330</t>
  </si>
  <si>
    <t>10 kW Cathodic Generator</t>
  </si>
  <si>
    <t>10 kW Cathodic Generator (Well #3)</t>
  </si>
  <si>
    <t>10 kW Cathodic Generator (Well #4)</t>
  </si>
  <si>
    <t>11 kW Cathodic Generator (Well #9)</t>
  </si>
  <si>
    <t>Ajax DPC-115 (Well #3)</t>
  </si>
  <si>
    <t>Ajax DPC-115 (Well #4)</t>
  </si>
  <si>
    <t>Ajax DPC-230 (Well #6&amp;#7)</t>
  </si>
  <si>
    <t>White 330</t>
  </si>
  <si>
    <t>Ajax DPC</t>
  </si>
  <si>
    <t>Ajax DPC 360 Compressor</t>
  </si>
  <si>
    <t>Waukesha F817</t>
  </si>
  <si>
    <t>Clear Creek Meter &amp; Regulation Station</t>
  </si>
  <si>
    <t>01</t>
  </si>
  <si>
    <t>Laramie Compressor Station</t>
  </si>
  <si>
    <t>Allison 501KC-5 Turbine Compressor</t>
  </si>
  <si>
    <t>Solar Centaur 40-T4700S Turbine</t>
  </si>
  <si>
    <t>Clark TCVA-10 Compressor Engine</t>
  </si>
  <si>
    <t>07</t>
  </si>
  <si>
    <t>Wild Cow Compressor Station</t>
  </si>
  <si>
    <t>Cat G398TA</t>
  </si>
  <si>
    <t>Wauk F18GL</t>
  </si>
  <si>
    <t>Doty Mountain Compressor Station</t>
  </si>
  <si>
    <t>Cat G3516LE</t>
  </si>
  <si>
    <t>Jolly Rogers Pod Compressor Station</t>
  </si>
  <si>
    <t>Cat G3516TA</t>
  </si>
  <si>
    <t>Muddy Gap Compressor Station</t>
  </si>
  <si>
    <t>Allison 501KC-5</t>
  </si>
  <si>
    <t>Rolls Royce 501KC-5 DLE</t>
  </si>
  <si>
    <t>Waukesha H24G</t>
  </si>
  <si>
    <t>East Echo Springs Compressor Station</t>
  </si>
  <si>
    <t>Ford 300 Engine</t>
  </si>
  <si>
    <t>Baggs Mainline/ Blue Gap Compressor Station</t>
  </si>
  <si>
    <t>North WYGAP - Creston Nose Compressor Station</t>
  </si>
  <si>
    <t>Cat G3606TALE</t>
  </si>
  <si>
    <t>Creston 22-1 Compressor Station</t>
  </si>
  <si>
    <t>CAT G399SITA</t>
  </si>
  <si>
    <t>Arlington Compressor Station</t>
  </si>
  <si>
    <t>6598 hp Caterpillar 16CM34</t>
  </si>
  <si>
    <t>934 hp Waukesha P48GSI Emergency Generator</t>
  </si>
  <si>
    <t>Jons/Ruth Sweezy Compressor Station</t>
  </si>
  <si>
    <t>South Baggs Compressor Station</t>
  </si>
  <si>
    <t>Cat G3516TALE</t>
  </si>
  <si>
    <t>Cummins GTA14-G1</t>
  </si>
  <si>
    <t>Caterpillar G3606TALE</t>
  </si>
  <si>
    <t>Oil Springs Compressor Station</t>
  </si>
  <si>
    <t>Ajax DPC-800</t>
  </si>
  <si>
    <t>SOLAR CENTAUR 40-T4700</t>
  </si>
  <si>
    <t>Snow Bank Compressor Station</t>
  </si>
  <si>
    <t>Eureka Compressor Station</t>
  </si>
  <si>
    <t>Rawlins Plant</t>
  </si>
  <si>
    <t>Allison 501KC-5 Turbine Compressor Engine</t>
  </si>
  <si>
    <t>Dresser Clark TLA-6 Compressor Engine</t>
  </si>
  <si>
    <t>Dresser Clark TLAS-6 Compressor Engine</t>
  </si>
  <si>
    <t>White Superior 2406G Compressor Engine</t>
  </si>
  <si>
    <t>White Superior 8GT-825 Compressor Engine</t>
  </si>
  <si>
    <t>Waukesha H24G Emergency Generator Engine</t>
  </si>
  <si>
    <t>Bairoil - CO2 Recovery Plant</t>
  </si>
  <si>
    <t>DIESEL GENERATOR</t>
  </si>
  <si>
    <t>Federal 1691 8i Wellsite</t>
  </si>
  <si>
    <t>Deutz TBG 620 V12K</t>
  </si>
  <si>
    <t>Barrel Springs Compressor</t>
  </si>
  <si>
    <t>Ajax DPC-2804LE</t>
  </si>
  <si>
    <t>Jons CBM Facility</t>
  </si>
  <si>
    <t>JOHN DEERE 6125H</t>
  </si>
  <si>
    <t>Pneumatic Controllers</t>
  </si>
  <si>
    <t>Storage Tanks</t>
  </si>
  <si>
    <t>Sauder Glycol Dehydration Unit</t>
  </si>
  <si>
    <t>Sauder Dehydrator Heater</t>
  </si>
  <si>
    <t>BS&amp;B Line Heater</t>
  </si>
  <si>
    <t>AMINE REGENERATOR</t>
  </si>
  <si>
    <t>FLARE'S PILOT</t>
  </si>
  <si>
    <t>INCINERATOR</t>
  </si>
  <si>
    <t>HOT OIL HEATER</t>
  </si>
  <si>
    <t>MEDIUM HEATER #1</t>
  </si>
  <si>
    <t>MEDIUM HEATER #2</t>
  </si>
  <si>
    <t>TEG HEATER #1</t>
  </si>
  <si>
    <t>TEG HEATER #2</t>
  </si>
  <si>
    <t>SOIL VAPOR EXTRACTION</t>
  </si>
  <si>
    <t>V_1 Flare</t>
  </si>
  <si>
    <t>29-Fugitives</t>
  </si>
  <si>
    <t>H_100_A</t>
  </si>
  <si>
    <t>H_100_B</t>
  </si>
  <si>
    <t>H_6</t>
  </si>
  <si>
    <t>TO_1</t>
  </si>
  <si>
    <t>EG801</t>
  </si>
  <si>
    <t>FWPE_S1</t>
  </si>
  <si>
    <t>FWPE_S2</t>
  </si>
  <si>
    <t>H801</t>
  </si>
  <si>
    <t>SB801A</t>
  </si>
  <si>
    <t>SB801B</t>
  </si>
  <si>
    <t>VS301</t>
  </si>
  <si>
    <t>Yellowpoint North CS</t>
  </si>
  <si>
    <t>07/B1/Separator Burner</t>
  </si>
  <si>
    <t>Yellowpoint South CS</t>
  </si>
  <si>
    <t>06/T1/Tanks (4)</t>
  </si>
  <si>
    <t>02/D1a/Dehy Vent</t>
  </si>
  <si>
    <t>03/D2a/Dehy Vent</t>
  </si>
  <si>
    <t>BPMV B Tank Battery</t>
  </si>
  <si>
    <t>03/Burners</t>
  </si>
  <si>
    <t>02/Oil Storage Tanks</t>
  </si>
  <si>
    <t>BPMV TR 6</t>
  </si>
  <si>
    <t>05/P1/Production Equipment</t>
  </si>
  <si>
    <t>05/Fugitive Emissions</t>
  </si>
  <si>
    <t>02/TEG Dehy</t>
  </si>
  <si>
    <t>04/Reboiler Heater</t>
  </si>
  <si>
    <t>03/Condensate Tank</t>
  </si>
  <si>
    <t>H-901</t>
  </si>
  <si>
    <t>Flare</t>
  </si>
  <si>
    <t>FLR</t>
  </si>
  <si>
    <t>18/F1/Flare</t>
  </si>
  <si>
    <t>02/Fugitive Emissions</t>
  </si>
  <si>
    <t>02/Fugitives</t>
  </si>
  <si>
    <t>11/D1b/Reboiler</t>
  </si>
  <si>
    <t>13/D2b/Reboiler</t>
  </si>
  <si>
    <t>TEG Dehy</t>
  </si>
  <si>
    <t>BFCSflr</t>
  </si>
  <si>
    <t>MGFD1</t>
  </si>
  <si>
    <t>MGFD2</t>
  </si>
  <si>
    <t>AFT</t>
  </si>
  <si>
    <t>AV</t>
  </si>
  <si>
    <t>EG2R</t>
  </si>
  <si>
    <t>FUG</t>
  </si>
  <si>
    <t>H7022</t>
  </si>
  <si>
    <t>H800</t>
  </si>
  <si>
    <t>H810</t>
  </si>
  <si>
    <t>H840</t>
  </si>
  <si>
    <t>H850</t>
  </si>
  <si>
    <t>H860</t>
  </si>
  <si>
    <t>HT100</t>
  </si>
  <si>
    <t>HT110</t>
  </si>
  <si>
    <t>C10</t>
  </si>
  <si>
    <t>C12</t>
  </si>
  <si>
    <t>C13</t>
  </si>
  <si>
    <t>C14</t>
  </si>
  <si>
    <t>C7</t>
  </si>
  <si>
    <t>C9</t>
  </si>
  <si>
    <t>H1</t>
  </si>
  <si>
    <t>H803</t>
  </si>
  <si>
    <t>TDL</t>
  </si>
  <si>
    <t>TK-16</t>
  </si>
  <si>
    <t>TK-17</t>
  </si>
  <si>
    <t>F2</t>
  </si>
  <si>
    <t>F3</t>
  </si>
  <si>
    <t>F4</t>
  </si>
  <si>
    <t>H2</t>
  </si>
  <si>
    <t>H3</t>
  </si>
  <si>
    <t>H4</t>
  </si>
  <si>
    <t>H5</t>
  </si>
  <si>
    <t>H6</t>
  </si>
  <si>
    <t>H7</t>
  </si>
  <si>
    <t>H8</t>
  </si>
  <si>
    <t>03/Glycol Dehydration Unit Heater/Vent</t>
  </si>
  <si>
    <t>14/T1/400 bbl Condensate Tank</t>
  </si>
  <si>
    <t>15/T2/400 bbl Condensate Tank</t>
  </si>
  <si>
    <t>16/T3/400 bbl Condensate Tank</t>
  </si>
  <si>
    <t>17/T4/400 bbl Condensate Tank</t>
  </si>
  <si>
    <t>Bull Draw 3-11</t>
  </si>
  <si>
    <t xml:space="preserve">CONDENSATE TANK </t>
  </si>
  <si>
    <t>PNEUMATIC EQUIPMENT</t>
  </si>
  <si>
    <t>INDIRECT HEATER</t>
  </si>
  <si>
    <t>Sand Draw Boulder Facility</t>
  </si>
  <si>
    <t>03/Tanks (2)</t>
  </si>
  <si>
    <t>02/Two Tank Heaters</t>
  </si>
  <si>
    <t>06/Q6/Regen Gas Heater</t>
  </si>
  <si>
    <t>09/09/Slug Catcher Heater (QXX)</t>
  </si>
  <si>
    <t>2/HTR 1/Dehy Reboiler Heater</t>
  </si>
  <si>
    <t>5/Fugitives</t>
  </si>
  <si>
    <t>3/Glycol Dehydration Unit</t>
  </si>
  <si>
    <t>4/0.75 MMBtu/hr Line Heater</t>
  </si>
  <si>
    <t>02/D1/TEG Dehy &amp; reboiler</t>
  </si>
  <si>
    <t>06/D2/TEG Dehy &amp; reboiler</t>
  </si>
  <si>
    <t>03/T1/Waste Water Tank</t>
  </si>
  <si>
    <t>07/T2/100 bbl Tank</t>
  </si>
  <si>
    <t>04/Fugitive Emissions</t>
  </si>
  <si>
    <t>02/TEG Dehy &amp; reboiler</t>
  </si>
  <si>
    <t>03/Pump</t>
  </si>
  <si>
    <t>05/Condensate Storage Tank</t>
  </si>
  <si>
    <t>02/D1b/Reboiler Burner</t>
  </si>
  <si>
    <t>03/D1b/Reboiler Burner</t>
  </si>
  <si>
    <t>Church Butte</t>
  </si>
  <si>
    <t>03/03/Water Tank Heater</t>
  </si>
  <si>
    <t>20/20/Dehy Reboiler</t>
  </si>
  <si>
    <t>13/13/Well #3 Production Unit</t>
  </si>
  <si>
    <t>15/15/Well #4 Production Unit</t>
  </si>
  <si>
    <t>17/17/Well #5 Production Unit</t>
  </si>
  <si>
    <t>31/31/Well #6 Production Unit</t>
  </si>
  <si>
    <t>35/35/Well #7 Production Unit</t>
  </si>
  <si>
    <t>39/39/Well #8 Production Unit</t>
  </si>
  <si>
    <t>43/43/Well #9 Production Unit</t>
  </si>
  <si>
    <t>47/47/Well #11 Production Unit</t>
  </si>
  <si>
    <t>09/9/Well #1 Line Heater</t>
  </si>
  <si>
    <t>10/10/Well #1 Heater Treater</t>
  </si>
  <si>
    <t>14/14/Well #3 Heater Treater</t>
  </si>
  <si>
    <t>16/16/Well #4 Heater Treater</t>
  </si>
  <si>
    <t>18/18/Well #5 Heater Treater</t>
  </si>
  <si>
    <t>32/32/Well #6 Heater Treater</t>
  </si>
  <si>
    <t>36/36/Well #7 Heater Treater</t>
  </si>
  <si>
    <t>40/40/Well #8 Heater Treater</t>
  </si>
  <si>
    <t>44/44/Well #9 Heater Treater</t>
  </si>
  <si>
    <t>48/48/Well #11 Heater Treater</t>
  </si>
  <si>
    <t>51/51/B Battery Recycle Heater Treater</t>
  </si>
  <si>
    <t>03/3/Condensate Storage Tank - 400 BBL</t>
  </si>
  <si>
    <t>04/4/Pneumatic Controllers</t>
  </si>
  <si>
    <t>02/2/Glycol Dehydration Unit Heater/Vent</t>
  </si>
  <si>
    <t>03/Heater</t>
  </si>
  <si>
    <t>02/Treater Burner</t>
  </si>
  <si>
    <t>03/TEG Dehy</t>
  </si>
  <si>
    <t>04/Treater Burners</t>
  </si>
  <si>
    <t>03/Tanks (4)</t>
  </si>
  <si>
    <t>05/Tanks (4)</t>
  </si>
  <si>
    <t>Hanna Draw</t>
  </si>
  <si>
    <t>REBOILER</t>
  </si>
  <si>
    <t>Savery Compressor Station</t>
  </si>
  <si>
    <t>(3) SEPARATORS</t>
  </si>
  <si>
    <t>DEHY</t>
  </si>
  <si>
    <t>BTEX COMBUSTOR</t>
  </si>
  <si>
    <t>TEG Reboiler</t>
  </si>
  <si>
    <t>Dehy Reboiler</t>
  </si>
  <si>
    <t>Tank Heater</t>
  </si>
  <si>
    <t>FLARE</t>
  </si>
  <si>
    <t>Fugitive Equipment Leaks</t>
  </si>
  <si>
    <t>National Tank Company Salt Bath Heater (replaced in 2001 by the Sivalls Heater)</t>
  </si>
  <si>
    <t>Sivalls Salt Bath Heater (Source 20-2)</t>
  </si>
  <si>
    <t>Olman-Heath Salt Bath Heater (Source H-3)</t>
  </si>
  <si>
    <t>Glycol Regenerator</t>
  </si>
  <si>
    <t>Refuse Incinerator</t>
  </si>
  <si>
    <t>Flare (Pilot) plus Plant Flare Emissions (Source X-27A)</t>
  </si>
  <si>
    <t>EconoTherm Process Furnace (Source 20-1)</t>
  </si>
  <si>
    <t>Heatec Process Furnace (Source H-1)</t>
  </si>
  <si>
    <t>Bryon Boilers Heating Boiler (Source H-4)</t>
  </si>
  <si>
    <t>Parker Boiler Comfort Heater (Source H-6204)</t>
  </si>
  <si>
    <t>Parker Heating Boiler (Source SB-1)</t>
  </si>
  <si>
    <t>Echo Springs Gas Plant</t>
  </si>
  <si>
    <t>S13 - #1 Emergency Flare</t>
  </si>
  <si>
    <t>S14 - #2 Emergency Flare</t>
  </si>
  <si>
    <t>S23 - TXP1 Amine Regeneration Vent</t>
  </si>
  <si>
    <t>S24 - TXP2 Amine Regeneration Vent</t>
  </si>
  <si>
    <t>S30 - TXP3 Amine Regeneration Heater</t>
  </si>
  <si>
    <t>Robbers Gulch 10-34-14-92</t>
  </si>
  <si>
    <t>PNEUMATIC FUGITIVES</t>
  </si>
  <si>
    <t>PROCESS FUGITIVES</t>
  </si>
  <si>
    <t>DEHY VENT</t>
  </si>
  <si>
    <t>S9 7042GSI1</t>
  </si>
  <si>
    <t>S10 7042GSI2</t>
  </si>
  <si>
    <t>S11 7042GSI3</t>
  </si>
  <si>
    <t>S11 7042GSI4</t>
  </si>
  <si>
    <t>AMINESTACK</t>
  </si>
  <si>
    <t>NEWT60</t>
  </si>
  <si>
    <t>NEWT40</t>
  </si>
  <si>
    <t>Atlantic Rim Pod 2 (Muddy Mountain Pod 9)</t>
  </si>
  <si>
    <t>RIM2</t>
  </si>
  <si>
    <t>Comfort Heat Boiler</t>
  </si>
  <si>
    <t>North Brady Tank Battery</t>
  </si>
  <si>
    <t>01/Flare</t>
  </si>
  <si>
    <t>10/10/Fugitives</t>
  </si>
  <si>
    <t>6/6/Blowdown Vent</t>
  </si>
  <si>
    <t>02/Separator Heater</t>
  </si>
  <si>
    <t>3/3/(3) 1.0 MMBtu/hr Separator Heaters</t>
  </si>
  <si>
    <t>4/4/(2) 1.36 MMBtu/hr Vert. Testing Heaters</t>
  </si>
  <si>
    <t>5/5/2 MMBtu/hr Horizontal Heater</t>
  </si>
  <si>
    <t>01/Condensate Storage Tanks</t>
  </si>
  <si>
    <t>9/9/VRU</t>
  </si>
  <si>
    <t>03/3/Olman Heath 2PS-4M-1</t>
  </si>
  <si>
    <t>06/6/Fugitive Emissions</t>
  </si>
  <si>
    <t>2/HTR1/Dehydration Unit Reboiler</t>
  </si>
  <si>
    <t>2/HTR1/Dehydration Reboiler Burner 1</t>
  </si>
  <si>
    <t>02/2/Dehydrator</t>
  </si>
  <si>
    <t>03/3/Reboiler</t>
  </si>
  <si>
    <t>02/D1a/TEG Dehy Vent</t>
  </si>
  <si>
    <t>09/HTR1/Heat Medium Heater</t>
  </si>
  <si>
    <t>10/HTR2/Dehy Regen Heater</t>
  </si>
  <si>
    <t>14/HTR4/EG Regen Heater</t>
  </si>
  <si>
    <t>04/T1/Condensate Tank</t>
  </si>
  <si>
    <t>04/4/Condensate Storage Tank</t>
  </si>
  <si>
    <t>02/300 bbl Scrubber Tank</t>
  </si>
  <si>
    <t>05/5/Loading Loss</t>
  </si>
  <si>
    <t>05/05/1.5 mmbtu/hr Reboiler Burner</t>
  </si>
  <si>
    <t>06/Amine Unit w/ Reboiler</t>
  </si>
  <si>
    <t>03/03/TEG Dehydration Unit Reboiler Vent</t>
  </si>
  <si>
    <t>04/04/TEG Dehydration Unit Flash Tank</t>
  </si>
  <si>
    <t>07/TEG Storage Tank</t>
  </si>
  <si>
    <t>05/H-1a/Glycol Dehydrator Regenerator Heater</t>
  </si>
  <si>
    <t>06/H-2a/Glycol Dehydrator Regenerator Heater</t>
  </si>
  <si>
    <t>07/H-3a/Glycol Dehydrator Regenerator Heater</t>
  </si>
  <si>
    <t>08/H-4a/Glycol Dehydrator Regenerator Heater</t>
  </si>
  <si>
    <t>Bryan Heating Boiler</t>
  </si>
  <si>
    <t>Line Heater</t>
  </si>
  <si>
    <t>Rock Springs Terminal</t>
  </si>
  <si>
    <t>02/Truck Loading and Flare</t>
  </si>
  <si>
    <t>01/Fugitive Tank Emissions</t>
  </si>
  <si>
    <t>03/Liquid Fugitive</t>
  </si>
  <si>
    <t>04/Miscellaneous</t>
  </si>
  <si>
    <t>Delaney Rim 27-1</t>
  </si>
  <si>
    <t>Pneumatic equipment</t>
  </si>
  <si>
    <t>SEPERATOR BURNER</t>
  </si>
  <si>
    <t>Condensate Storage Tank</t>
  </si>
  <si>
    <t>08/F1/Fugitive Emissions</t>
  </si>
  <si>
    <t>Monell NGL Plant</t>
  </si>
  <si>
    <t>03/D2/TEG Dehy &amp; reboiler</t>
  </si>
  <si>
    <t>04/Amine Reboiler</t>
  </si>
  <si>
    <t>01/Hot Oil Heater</t>
  </si>
  <si>
    <t>03/Hot Oil Heater</t>
  </si>
  <si>
    <t>Rock Springs Station</t>
  </si>
  <si>
    <t>05/F-1/Fugitive Emissions</t>
  </si>
  <si>
    <t>Dehy Reboiler Heater</t>
  </si>
  <si>
    <t>Slug Catcher Retention Heater</t>
  </si>
  <si>
    <t>Weil/McLane DG188WF Boiler</t>
  </si>
  <si>
    <t>Fuel Gas Heater</t>
  </si>
  <si>
    <t>Sivalls Fuel Gas Heater</t>
  </si>
  <si>
    <t>ESSCO Heater</t>
  </si>
  <si>
    <t>Power Flame Boiler</t>
  </si>
  <si>
    <t>Sivalls Tank Heater</t>
  </si>
  <si>
    <t>Sivalls Tank Heater #2</t>
  </si>
  <si>
    <t>07/HTR2/Dehy Reboiler</t>
  </si>
  <si>
    <t>06/Reboiler #19/Reboiler</t>
  </si>
  <si>
    <t>08/GDU1/Dehydrator Vent</t>
  </si>
  <si>
    <t>06/HTR1/Heater (Sweetening)</t>
  </si>
  <si>
    <t>09/HTR3/300 bbl Water Tank Heater</t>
  </si>
  <si>
    <t>04/Heater #19/Heater</t>
  </si>
  <si>
    <t>05/Fuel Gas Heater/Heater</t>
  </si>
  <si>
    <t>05/Heat Medium Heater</t>
  </si>
  <si>
    <t>TEG Dehy Reboiler</t>
  </si>
  <si>
    <t>Combustor C1a</t>
  </si>
  <si>
    <t>Combustor C1b</t>
  </si>
  <si>
    <t>01/Unit #1/Centaur CS 3000</t>
  </si>
  <si>
    <t>09/KeWanee Boiler</t>
  </si>
  <si>
    <t>25/QF/Vermillion Fugitive Emissions</t>
  </si>
  <si>
    <t>04/W#4/Reboiler Heater</t>
  </si>
  <si>
    <t>05/W#5/Reboiler Heater</t>
  </si>
  <si>
    <t>06/W#6/Dehydrator Reboiler Vent-(PESCO Burner)</t>
  </si>
  <si>
    <t>07/W#7/Dehydrator Reboiler Vent-(PESCO Burner)</t>
  </si>
  <si>
    <t>16/W#16/Canyon Creek Fugitive Emissions</t>
  </si>
  <si>
    <t>10/W#10/Line Heater #1</t>
  </si>
  <si>
    <t>11/W#11/Line Heater #2</t>
  </si>
  <si>
    <t>22/Q#6/Regenerator Gas Heater</t>
  </si>
  <si>
    <t>14/W#14/Tank Heater</t>
  </si>
  <si>
    <t>15/W#15/Tank Heater</t>
  </si>
  <si>
    <t>12/W#12/Condensate Tank Loadout Line</t>
  </si>
  <si>
    <t>06/H-6204/Line Heater</t>
  </si>
  <si>
    <t>04/4/Emergency Flare</t>
  </si>
  <si>
    <t>03/3/Medium Heater</t>
  </si>
  <si>
    <t>03A/3A/Medium Heater</t>
  </si>
  <si>
    <t>NC1</t>
  </si>
  <si>
    <t>NC2</t>
  </si>
  <si>
    <t>2C</t>
  </si>
  <si>
    <t>06/Fugitive Emissions (leaks)</t>
  </si>
  <si>
    <t>07/Fugitive (loading)</t>
  </si>
  <si>
    <t>11/Amine Vent</t>
  </si>
  <si>
    <t>08/Condensate Tank</t>
  </si>
  <si>
    <t>09/Condensate Tank</t>
  </si>
  <si>
    <t>10/Condensate Tank</t>
  </si>
  <si>
    <t>02B/FF-2301/Plant Flare Pilots</t>
  </si>
  <si>
    <t>06B/FF-250-2/Inlet Area Process Flare Pilots (I-4)</t>
  </si>
  <si>
    <t>15/G10-601-1/Stabilizer Reboiler (P-5A)</t>
  </si>
  <si>
    <t>16/G10-601-2/Stabilizer Reboiler (P-5B)</t>
  </si>
  <si>
    <t>03/G2-1501-1/Power Steam Boiler (P-8A)</t>
  </si>
  <si>
    <t>04/G2-1501-2/Power Steam Boiler (P-8B)</t>
  </si>
  <si>
    <t>05/G2-1501-2/Power Steam Boiler (P-8C)</t>
  </si>
  <si>
    <t>09/V82811/Glycol Still Vent</t>
  </si>
  <si>
    <t>10/V82706/Amine Reflux Drum Vent</t>
  </si>
  <si>
    <t>Painter Fractionation Facility</t>
  </si>
  <si>
    <t>02/H-1/Hot Oil Heater</t>
  </si>
  <si>
    <t>03/H-3/Hot Oil Heater</t>
  </si>
  <si>
    <t>04/G10-1/#1 Heating Medium Heater</t>
  </si>
  <si>
    <t>05/G10-2/#2 Heating Medium Heater</t>
  </si>
  <si>
    <t>03/14/North Production Heater Treater</t>
  </si>
  <si>
    <t>04/15/South Production Heater Treater</t>
  </si>
  <si>
    <t>05/16/North Heat Medium Heater</t>
  </si>
  <si>
    <t>06/17/South Heat Medium Heater</t>
  </si>
  <si>
    <t>12/G9-1402/Treater Water Heater (P-2)</t>
  </si>
  <si>
    <t>13/G9-510/Condensate Tank Heater (P-3)</t>
  </si>
  <si>
    <t>14/G9-1401/Raw Water Heater (P-4)</t>
  </si>
  <si>
    <t>17/G10-2805-1/Mole Sieve Regen. Heater (P-6A)</t>
  </si>
  <si>
    <t>18/G10-2805-2/Mole Sieve Regen. Heater (P-6B)</t>
  </si>
  <si>
    <t>19/G10-1001-1/NGL Regen. Heater (P-7A)</t>
  </si>
  <si>
    <t>21/G10-1001-2/NGL Regen. Heater (P-7B)</t>
  </si>
  <si>
    <t>08/I-1A/Inlet Area Hot Glycol Heater #1</t>
  </si>
  <si>
    <t>09/I-1B/Inlet Area Hot Glycol Heater #2</t>
  </si>
  <si>
    <t>01/X-2801/Glycol Regenerator</t>
  </si>
  <si>
    <t>02/G10-1/#1 Mol Sieve Regenerator</t>
  </si>
  <si>
    <t>03/G10-2/#2 Mol Sieve Regenerator</t>
  </si>
  <si>
    <t>01/7/Thaynes Production Unit 18</t>
  </si>
  <si>
    <t>02/8/Thaynes Production Unit 23</t>
  </si>
  <si>
    <t>01/G9-2510/Sweetening Plant Incinerator Stack (P-1)</t>
  </si>
  <si>
    <t>10/B#1/Boiler #1</t>
  </si>
  <si>
    <t>11/B#2/Boiler #2</t>
  </si>
  <si>
    <t>Leroy Storage Compressor Station</t>
  </si>
  <si>
    <t>4/4/Dehydration Unit</t>
  </si>
  <si>
    <t>12/Engine Heater</t>
  </si>
  <si>
    <t>13/Fresh Water Heater</t>
  </si>
  <si>
    <t>14/Camp Water Heater</t>
  </si>
  <si>
    <t>3/3/Pesco Line Heater</t>
  </si>
  <si>
    <t>5/5/Heater</t>
  </si>
  <si>
    <t>01/1EP/Line Heater, Bulk</t>
  </si>
  <si>
    <t>02/2EP/Line Heater, Bulk</t>
  </si>
  <si>
    <t>03/3EP/Line Heater, Bulk</t>
  </si>
  <si>
    <t>04/4EP/Line Heater, Bulk</t>
  </si>
  <si>
    <t>05/5EP/Line Heater, Test</t>
  </si>
  <si>
    <t>06/6EP/Line Heater, Test</t>
  </si>
  <si>
    <t>08/08EP/Bryan Boiler</t>
  </si>
  <si>
    <t>10/10EP/Line Heater, Test</t>
  </si>
  <si>
    <t>16/16EP/Heater Treater</t>
  </si>
  <si>
    <t>20/20EP/Vapor Recovery Unit</t>
  </si>
  <si>
    <t>FUGITIVES</t>
  </si>
  <si>
    <t>William-Davis Steam Boiler</t>
  </si>
  <si>
    <t>Moxtop 6-1</t>
  </si>
  <si>
    <t>Reynard 11-1</t>
  </si>
  <si>
    <t>CONDENSATE TANK</t>
  </si>
  <si>
    <t>BURNERS (2)</t>
  </si>
  <si>
    <t>HEATERS (2)</t>
  </si>
  <si>
    <t>03/Fugitive Emissions</t>
  </si>
  <si>
    <t>02/Condensate Tank</t>
  </si>
  <si>
    <t>King Compressor Station</t>
  </si>
  <si>
    <t>04/H1/Cleaver-Brooks Water Boiler</t>
  </si>
  <si>
    <t>Whiskey Buttes 201</t>
  </si>
  <si>
    <t>Cow Hollow Compressor Station</t>
  </si>
  <si>
    <t>04/F1/Fugitives</t>
  </si>
  <si>
    <t>Fontenelle Compressor Station</t>
  </si>
  <si>
    <t>Moxa North Compressor Station</t>
  </si>
  <si>
    <t>03/Fugitive VOC Emissions</t>
  </si>
  <si>
    <t>Moxa South Compressor Station</t>
  </si>
  <si>
    <t>03/Plant Fugitive VOC Emissions</t>
  </si>
  <si>
    <t>02/TEG Dehydrator</t>
  </si>
  <si>
    <t>03/T3/Condensate Tank</t>
  </si>
  <si>
    <t>Hams Fork Compressor Station</t>
  </si>
  <si>
    <t>02/F1/Condensate Tank</t>
  </si>
  <si>
    <t>Opal Gas Plant</t>
  </si>
  <si>
    <t>Regeneration Gas Heater (AQD #3)</t>
  </si>
  <si>
    <t>Hot Oil Heater (AQD #4)</t>
  </si>
  <si>
    <t>Regeneration Gas Heater (AQD #5)</t>
  </si>
  <si>
    <t>Glycol Water Heater (AQD #6)</t>
  </si>
  <si>
    <t>Regeneration Gas Heater (AQD #15)</t>
  </si>
  <si>
    <t>Glycol Water Heater (AQD# 16)</t>
  </si>
  <si>
    <t>Methanol Skid Heater (AQD# 29)</t>
  </si>
  <si>
    <t>Regeneration Gas Heater (AQD# 37)</t>
  </si>
  <si>
    <t>Broach Product Dryer Heater</t>
  </si>
  <si>
    <t>TXP3 Amine Unit Regenerator Vent T-Ox (AQD# 39)</t>
  </si>
  <si>
    <t>Glycol Dehydrator Thermal Oxidizer (AQD# 46) + Reboiler Burner</t>
  </si>
  <si>
    <t>TXP5 Amine Unit Thermal Oxidizer</t>
  </si>
  <si>
    <t>Loading Rack Enclosed Vapor Combustor Unit #1</t>
  </si>
  <si>
    <t>New TXP6 Amine Unit Thermal Oxidizer</t>
  </si>
  <si>
    <t>New Loading Rack Enclosed Vapor Combustor Unit #2</t>
  </si>
  <si>
    <t>TXP3&amp;4 Process Flare (AQD# 18A)</t>
  </si>
  <si>
    <t>TXP1 Plant Flare (AQD# 18B)</t>
  </si>
  <si>
    <t>TXP2 Plant Flare (AQD# 18D)</t>
  </si>
  <si>
    <t>TXP2 Plant VOC Flare (AQD# 18E)</t>
  </si>
  <si>
    <t>Water Plant Flare (AQD# 18F)</t>
  </si>
  <si>
    <t>New TXP5/TXP6 Plant Flare</t>
  </si>
  <si>
    <t>Auxiliary Steam Boiler (AQD# 40)</t>
  </si>
  <si>
    <t>Roberson Creek Compressor Station</t>
  </si>
  <si>
    <t>Carbon County</t>
  </si>
  <si>
    <t>007</t>
  </si>
  <si>
    <t>Mexican Flats Water Disposal Facility</t>
  </si>
  <si>
    <t>TANK HEATERS</t>
  </si>
  <si>
    <t>Bunker Hill Compressor</t>
  </si>
  <si>
    <t>Condensate/Produced Water Storage Tank</t>
  </si>
  <si>
    <t>New Oil Storage Tank</t>
  </si>
  <si>
    <t>BS&amp;B Glycol Dehydration Unit 
(regenerator vent)</t>
  </si>
  <si>
    <t>BS&amp;B Dehy Heater</t>
  </si>
  <si>
    <t>Westside Canal Compressor Station</t>
  </si>
  <si>
    <t>DEHY REBOILER</t>
  </si>
  <si>
    <t>Bairoil Station</t>
  </si>
  <si>
    <t>Crude/Gathering and Storage Tank</t>
  </si>
  <si>
    <t>Lincoln County</t>
  </si>
  <si>
    <t>023</t>
  </si>
  <si>
    <t>Waterfall Compressor Station</t>
  </si>
  <si>
    <t>03/H1/Dehy #1 Reboiler</t>
  </si>
  <si>
    <t>04/H2/Dehy #2 Reboiler</t>
  </si>
  <si>
    <t>05/CU-1/Cumbustion Unit #1</t>
  </si>
  <si>
    <t>06/CU-2/Cumbustion Unit #2</t>
  </si>
  <si>
    <t>Pioneer Cryogenic Gas Plant</t>
  </si>
  <si>
    <t>Flare_1A</t>
  </si>
  <si>
    <t>Flare_2A</t>
  </si>
  <si>
    <t>Flare_3</t>
  </si>
  <si>
    <t>Oxidiz_1</t>
  </si>
  <si>
    <t>Oxidiz_2</t>
  </si>
  <si>
    <t>Heater_1</t>
  </si>
  <si>
    <t>Heater_2</t>
  </si>
  <si>
    <t>Bridger Fork 12</t>
  </si>
  <si>
    <t>03/Dehydrator</t>
  </si>
  <si>
    <t>16/Dehydration Unit Still Column Vent</t>
  </si>
  <si>
    <t>07/Production Unit Bridger Fork Unit 1 &amp; 2</t>
  </si>
  <si>
    <t>08/Production Unit Collett Creek Unit 1 &amp; 2</t>
  </si>
  <si>
    <t>14/BFU Truck Loading</t>
  </si>
  <si>
    <t>15/CCU Truck Loading</t>
  </si>
  <si>
    <t>01/Line Heater Road Hollow #12</t>
  </si>
  <si>
    <t>02/Heater Treater Road Hollow #12</t>
  </si>
  <si>
    <t>05/Heat Trace Boiler</t>
  </si>
  <si>
    <t>09/Heater Treater Collett Creek Unit 1 &amp; 2</t>
  </si>
  <si>
    <t>17/BFU Water Tank</t>
  </si>
  <si>
    <t>18/CCU Water Tank</t>
  </si>
  <si>
    <t>Muddy Creek Station</t>
  </si>
  <si>
    <t>PBH1</t>
  </si>
  <si>
    <t>PBH2</t>
  </si>
  <si>
    <t>Sweetwater County</t>
  </si>
  <si>
    <t>037</t>
  </si>
  <si>
    <t>UPRC 3A-01</t>
  </si>
  <si>
    <t>SEPARATOR</t>
  </si>
  <si>
    <t>Rock Springs Facility</t>
  </si>
  <si>
    <t>PAINT BOOTH</t>
  </si>
  <si>
    <t>TEPPCO Crude Wamsutter Station</t>
  </si>
  <si>
    <t>TANK</t>
  </si>
  <si>
    <t>STRSCC</t>
  </si>
  <si>
    <t>STRFACILITYNAME</t>
  </si>
  <si>
    <t>STREMISSIONUNITDESCRIPTION</t>
  </si>
  <si>
    <t>created from file \\flagg\disk43\IPAMS\Wyoming\Southwest Wyoming Basin\midterm_emissions\Southwest_Wyoming_Basin_Emission_Summary_062612.xlsx</t>
  </si>
  <si>
    <t>Combined Categories</t>
  </si>
  <si>
    <t>Yellow Highlighted Cells in the entire workbook indicate Counties within the basin boundary but outside Wyoming</t>
  </si>
  <si>
    <t>Permit Sources emissions from Wyoming DEQ - ONLY Sublette County Emissions</t>
  </si>
  <si>
    <t>Permit Sources Emissions from Wyoming DEQ (excluding Sublette County Emissions)</t>
  </si>
  <si>
    <t>2015 Survey-Based Source Emissions - All Counties including Sublette County Emissions</t>
  </si>
  <si>
    <t>Survey-Based Source Name</t>
  </si>
  <si>
    <t>Survey-Based Source</t>
  </si>
  <si>
    <t>2015 Survey-Based Source Sublette County Emissions (from WYDEQ)</t>
  </si>
  <si>
    <t xml:space="preserve">Permitted and Survey-Based Sources </t>
  </si>
  <si>
    <t xml:space="preserve">Compressor Engines </t>
  </si>
  <si>
    <t>Southwest Wyoming Basin*</t>
  </si>
  <si>
    <t>*Non-Sublette County Production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</si>
</sst>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_(* \(#,##0\);_(* &quot;-&quot;_);_(@_)"/>
    <numFmt numFmtId="44" formatCode="_(&quot;$&quot;* #,##0.00_);_(&quot;$&quot;* \(#,##0.00\);_(&quot;$&quot;* &quot;-&quot;??_);_(@_)"/>
    <numFmt numFmtId="43" formatCode="_(* #,##0.00_);_(* \(#,##0.00\);_(* &quot;-&quot;??_);_(@_)"/>
    <numFmt numFmtId="164" formatCode="#,##0.0"/>
    <numFmt numFmtId="165" formatCode="0.0%"/>
    <numFmt numFmtId="166" formatCode="0.0"/>
    <numFmt numFmtId="167" formatCode="0.0000"/>
    <numFmt numFmtId="168" formatCode="#,##0.0000000000"/>
    <numFmt numFmtId="169" formatCode="#,##0.00000"/>
    <numFmt numFmtId="170" formatCode="_(* #,##0.000_);_(* \(#,##0.000\);_(* &quot;-&quot;??_);_(@_)"/>
    <numFmt numFmtId="171" formatCode="#,##0.000000"/>
    <numFmt numFmtId="172" formatCode="0.000"/>
    <numFmt numFmtId="173" formatCode="0.00000"/>
    <numFmt numFmtId="174" formatCode="[$-409]d\-mmm\-yy;@"/>
  </numFmts>
  <fonts count="75" x14ac:knownFonts="1">
    <font>
      <sz val="10"/>
      <name val="Arial"/>
    </font>
    <font>
      <sz val="10"/>
      <name val="Arial"/>
      <family val="2"/>
    </font>
    <font>
      <sz val="10"/>
      <name val="Arial"/>
      <family val="2"/>
    </font>
    <font>
      <b/>
      <sz val="10"/>
      <name val="Arial"/>
      <family val="2"/>
    </font>
    <font>
      <sz val="8"/>
      <name val="Arial"/>
      <family val="2"/>
    </font>
    <font>
      <b/>
      <sz val="10"/>
      <color indexed="10"/>
      <name val="Arial"/>
      <family val="2"/>
    </font>
    <font>
      <b/>
      <sz val="10"/>
      <name val="MS Sans Serif"/>
      <family val="2"/>
    </font>
    <font>
      <b/>
      <u/>
      <sz val="10"/>
      <name val="Arial"/>
      <family val="2"/>
    </font>
    <font>
      <u/>
      <sz val="10"/>
      <color indexed="12"/>
      <name val="Arial"/>
      <family val="2"/>
    </font>
    <font>
      <i/>
      <sz val="10"/>
      <name val="Arial"/>
      <family val="2"/>
    </font>
    <font>
      <sz val="10"/>
      <color indexed="14"/>
      <name val="Arial"/>
      <family val="2"/>
    </font>
    <font>
      <sz val="10"/>
      <color indexed="12"/>
      <name val="Arial"/>
      <family val="2"/>
    </font>
    <font>
      <sz val="10"/>
      <color indexed="17"/>
      <name val="Arial"/>
      <family val="2"/>
    </font>
    <font>
      <sz val="10"/>
      <color indexed="22"/>
      <name val="Arial"/>
      <family val="2"/>
    </font>
    <font>
      <sz val="10"/>
      <color indexed="10"/>
      <name val="Arial"/>
      <family val="2"/>
    </font>
    <font>
      <b/>
      <sz val="10"/>
      <color indexed="22"/>
      <name val="Arial"/>
      <family val="2"/>
    </font>
    <font>
      <sz val="12"/>
      <name val="Arial"/>
      <family val="2"/>
    </font>
    <font>
      <sz val="14"/>
      <name val="Arial"/>
      <family val="2"/>
    </font>
    <font>
      <sz val="12"/>
      <color indexed="10"/>
      <name val="Arial"/>
      <family val="2"/>
    </font>
    <font>
      <b/>
      <sz val="10"/>
      <name val="Arial"/>
      <family val="2"/>
    </font>
    <font>
      <sz val="10"/>
      <name val="Arial"/>
      <family val="2"/>
    </font>
    <font>
      <sz val="10"/>
      <color indexed="22"/>
      <name val="Arial"/>
      <family val="2"/>
    </font>
    <font>
      <b/>
      <sz val="11"/>
      <color indexed="10"/>
      <name val="Arial"/>
      <family val="2"/>
    </font>
    <font>
      <sz val="10"/>
      <name val="MS Sans Serif"/>
      <family val="2"/>
    </font>
    <font>
      <b/>
      <sz val="10"/>
      <color indexed="22"/>
      <name val="Arial"/>
      <family val="2"/>
    </font>
    <font>
      <b/>
      <sz val="10"/>
      <color indexed="12"/>
      <name val="Arial"/>
      <family val="2"/>
    </font>
    <font>
      <b/>
      <sz val="8"/>
      <name val="Times New Roman"/>
      <family val="1"/>
    </font>
    <font>
      <b/>
      <sz val="10"/>
      <name val="Times New Roman"/>
      <family val="1"/>
    </font>
    <font>
      <b/>
      <sz val="11"/>
      <color theme="1"/>
      <name val="Calibri"/>
      <family val="2"/>
      <scheme val="minor"/>
    </font>
    <font>
      <sz val="10"/>
      <color theme="0" tint="-0.249977111117893"/>
      <name val="Arial"/>
      <family val="2"/>
    </font>
    <font>
      <sz val="10"/>
      <color theme="0" tint="-0.14999847407452621"/>
      <name val="Arial"/>
      <family val="2"/>
    </font>
    <font>
      <sz val="10"/>
      <color rgb="FF00B050"/>
      <name val="Arial"/>
      <family val="2"/>
    </font>
    <font>
      <sz val="10"/>
      <color rgb="FF0070C0"/>
      <name val="Arial"/>
      <family val="2"/>
    </font>
    <font>
      <b/>
      <sz val="10"/>
      <color theme="0" tint="-0.14999847407452621"/>
      <name val="Arial"/>
      <family val="2"/>
    </font>
    <font>
      <b/>
      <sz val="10"/>
      <color rgb="FF0070C0"/>
      <name val="Arial"/>
      <family val="2"/>
    </font>
    <font>
      <b/>
      <sz val="10"/>
      <color rgb="FF00B050"/>
      <name val="Arial"/>
      <family val="2"/>
    </font>
    <font>
      <sz val="10"/>
      <color rgb="FF7030A0"/>
      <name val="Arial"/>
      <family val="2"/>
    </font>
    <font>
      <b/>
      <sz val="10"/>
      <color theme="1"/>
      <name val="Arial"/>
      <family val="2"/>
    </font>
    <font>
      <i/>
      <sz val="10"/>
      <color theme="0" tint="-0.249977111117893"/>
      <name val="Arial"/>
      <family val="2"/>
    </font>
    <font>
      <sz val="10"/>
      <color rgb="FFFF0000"/>
      <name val="Arial"/>
      <family val="2"/>
    </font>
    <font>
      <i/>
      <sz val="10"/>
      <color theme="0" tint="-0.14999847407452621"/>
      <name val="Arial"/>
      <family val="2"/>
    </font>
    <font>
      <sz val="10"/>
      <color theme="0"/>
      <name val="Arial"/>
      <family val="2"/>
    </font>
    <font>
      <b/>
      <sz val="10"/>
      <color theme="0"/>
      <name val="Arial"/>
      <family val="2"/>
    </font>
    <font>
      <b/>
      <sz val="10"/>
      <color rgb="FFFF0000"/>
      <name val="Arial"/>
      <family val="2"/>
    </font>
    <font>
      <sz val="10"/>
      <color theme="0" tint="-4.9989318521683403E-2"/>
      <name val="Arial"/>
      <family val="2"/>
    </font>
    <font>
      <b/>
      <sz val="10"/>
      <color theme="0" tint="-4.9989318521683403E-2"/>
      <name val="Arial"/>
      <family val="2"/>
    </font>
    <font>
      <sz val="10"/>
      <color theme="0" tint="-4.9989318521683403E-2"/>
      <name val="MS Sans Serif"/>
      <family val="2"/>
    </font>
    <font>
      <sz val="10"/>
      <color theme="4"/>
      <name val="Arial"/>
      <family val="2"/>
    </font>
    <font>
      <b/>
      <sz val="10"/>
      <color theme="4"/>
      <name val="Arial"/>
      <family val="2"/>
    </font>
    <font>
      <b/>
      <sz val="10"/>
      <color theme="3" tint="0.39997558519241921"/>
      <name val="Arial"/>
      <family val="2"/>
    </font>
    <font>
      <sz val="10"/>
      <color theme="0" tint="-0.499984740745262"/>
      <name val="Arial"/>
      <family val="2"/>
    </font>
    <font>
      <sz val="10"/>
      <color theme="3" tint="0.39997558519241921"/>
      <name val="Arial"/>
      <family val="2"/>
    </font>
    <font>
      <sz val="10"/>
      <color theme="5" tint="-0.249977111117893"/>
      <name val="Arial"/>
      <family val="2"/>
    </font>
    <font>
      <b/>
      <sz val="10"/>
      <color theme="5" tint="-0.249977111117893"/>
      <name val="Arial"/>
      <family val="2"/>
    </font>
    <font>
      <b/>
      <sz val="11"/>
      <name val="Arial"/>
      <family val="2"/>
    </font>
    <font>
      <b/>
      <sz val="10"/>
      <color rgb="FF0000FF"/>
      <name val="Arial"/>
      <family val="2"/>
    </font>
    <font>
      <u/>
      <sz val="10"/>
      <name val="Arial"/>
      <family val="2"/>
    </font>
    <font>
      <b/>
      <sz val="10"/>
      <color rgb="FF0000FF"/>
      <name val="Calibri"/>
      <family val="2"/>
    </font>
    <font>
      <b/>
      <sz val="8.5"/>
      <color rgb="FF0000FF"/>
      <name val="Arial"/>
      <family val="2"/>
    </font>
    <font>
      <sz val="8.5"/>
      <name val="Arial"/>
      <family val="2"/>
    </font>
    <font>
      <b/>
      <i/>
      <sz val="10"/>
      <name val="Arial"/>
      <family val="2"/>
    </font>
    <font>
      <sz val="12"/>
      <color indexed="12"/>
      <name val="Times New Roman"/>
      <family val="1"/>
    </font>
    <font>
      <b/>
      <sz val="10"/>
      <color theme="0" tint="-0.499984740745262"/>
      <name val="Arial"/>
      <family val="2"/>
    </font>
    <font>
      <sz val="12"/>
      <color indexed="12"/>
      <name val="Calibri"/>
      <family val="2"/>
    </font>
    <font>
      <b/>
      <vertAlign val="superscript"/>
      <sz val="10"/>
      <name val="Arial"/>
      <family val="2"/>
    </font>
    <font>
      <sz val="12"/>
      <name val="Times New Roman"/>
      <family val="1"/>
    </font>
    <font>
      <vertAlign val="superscript"/>
      <sz val="10"/>
      <name val="Arial"/>
      <family val="2"/>
    </font>
    <font>
      <b/>
      <sz val="8"/>
      <color indexed="81"/>
      <name val="Tahoma"/>
      <family val="2"/>
    </font>
    <font>
      <sz val="8"/>
      <color indexed="81"/>
      <name val="Tahoma"/>
      <family val="2"/>
    </font>
    <font>
      <b/>
      <i/>
      <sz val="10"/>
      <color theme="9" tint="-0.249977111117893"/>
      <name val="Arial"/>
      <family val="2"/>
    </font>
    <font>
      <sz val="10"/>
      <color theme="0" tint="-0.34998626667073579"/>
      <name val="Arial"/>
      <family val="2"/>
    </font>
    <font>
      <b/>
      <i/>
      <sz val="10"/>
      <color theme="1" tint="0.499984740745262"/>
      <name val="Arial"/>
      <family val="2"/>
    </font>
    <font>
      <b/>
      <sz val="9"/>
      <color indexed="81"/>
      <name val="Tahoma"/>
      <family val="2"/>
    </font>
    <font>
      <sz val="9"/>
      <color indexed="81"/>
      <name val="Tahoma"/>
      <family val="2"/>
    </font>
    <font>
      <i/>
      <sz val="8"/>
      <name val="Arial"/>
      <family val="2"/>
    </font>
  </fonts>
  <fills count="1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rgb="FFFFFF00"/>
        <bgColor indexed="64"/>
      </patternFill>
    </fill>
    <fill>
      <patternFill patternType="solid">
        <fgColor rgb="FF00B0F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indexed="47"/>
        <bgColor indexed="64"/>
      </patternFill>
    </fill>
    <fill>
      <patternFill patternType="solid">
        <fgColor theme="0" tint="-0.249977111117893"/>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8"/>
      </bottom>
      <diagonal/>
    </border>
    <border>
      <left style="thin">
        <color indexed="65"/>
      </left>
      <right style="thin">
        <color indexed="8"/>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65"/>
      </top>
      <bottom/>
      <diagonal/>
    </border>
    <border>
      <left style="thin">
        <color indexed="8"/>
      </left>
      <right/>
      <top/>
      <bottom style="thin">
        <color indexed="8"/>
      </bottom>
      <diagonal/>
    </border>
    <border>
      <left style="thin">
        <color indexed="64"/>
      </left>
      <right/>
      <top style="thin">
        <color indexed="64"/>
      </top>
      <bottom style="thin">
        <color indexed="64"/>
      </bottom>
      <diagonal/>
    </border>
    <border>
      <left/>
      <right/>
      <top/>
      <bottom style="thin">
        <color indexed="8"/>
      </bottom>
      <diagonal/>
    </border>
    <border>
      <left/>
      <right style="thin">
        <color indexed="8"/>
      </right>
      <top/>
      <bottom style="thin">
        <color indexed="8"/>
      </bottom>
      <diagonal/>
    </border>
    <border>
      <left style="medium">
        <color indexed="64"/>
      </left>
      <right/>
      <top style="medium">
        <color indexed="64"/>
      </top>
      <bottom/>
      <diagonal/>
    </border>
    <border>
      <left style="medium">
        <color indexed="64"/>
      </left>
      <right/>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8"/>
      </left>
      <right/>
      <top style="thin">
        <color indexed="65"/>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11">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2" fillId="0" borderId="0"/>
    <xf numFmtId="0" fontId="23"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23" fillId="0" borderId="0"/>
    <xf numFmtId="9" fontId="1" fillId="0" borderId="0" applyFont="0" applyFill="0" applyBorder="0" applyAlignment="0" applyProtection="0"/>
  </cellStyleXfs>
  <cellXfs count="738">
    <xf numFmtId="0" fontId="0" fillId="0" borderId="0" xfId="0"/>
    <xf numFmtId="0" fontId="0" fillId="0" borderId="0" xfId="0" quotePrefix="1"/>
    <xf numFmtId="0" fontId="2" fillId="0" borderId="1" xfId="0" quotePrefix="1" applyFont="1" applyBorder="1"/>
    <xf numFmtId="0" fontId="3" fillId="0" borderId="1" xfId="0" applyFont="1" applyFill="1" applyBorder="1"/>
    <xf numFmtId="0" fontId="3" fillId="0" borderId="0" xfId="0" applyFont="1"/>
    <xf numFmtId="0" fontId="5" fillId="0" borderId="0" xfId="0" applyFont="1"/>
    <xf numFmtId="0" fontId="0" fillId="0" borderId="0" xfId="0" applyFill="1"/>
    <xf numFmtId="0" fontId="8" fillId="0" borderId="0" xfId="2" applyFill="1" applyAlignment="1" applyProtection="1"/>
    <xf numFmtId="0" fontId="0" fillId="0" borderId="1" xfId="0" quotePrefix="1" applyBorder="1"/>
    <xf numFmtId="0" fontId="0" fillId="0" borderId="0" xfId="0" applyFill="1" applyBorder="1"/>
    <xf numFmtId="0" fontId="2" fillId="0" borderId="0" xfId="0" applyFont="1"/>
    <xf numFmtId="0" fontId="0" fillId="0" borderId="2" xfId="0" quotePrefix="1" applyNumberFormat="1" applyBorder="1"/>
    <xf numFmtId="0" fontId="0" fillId="0" borderId="3" xfId="0" quotePrefix="1" applyNumberFormat="1" applyBorder="1"/>
    <xf numFmtId="0" fontId="0" fillId="0" borderId="0" xfId="0" applyAlignment="1">
      <alignment wrapText="1"/>
    </xf>
    <xf numFmtId="0" fontId="6" fillId="0" borderId="4" xfId="0" quotePrefix="1" applyNumberFormat="1" applyFont="1" applyBorder="1" applyAlignment="1">
      <alignment horizontal="left"/>
    </xf>
    <xf numFmtId="0" fontId="6" fillId="0" borderId="5" xfId="0" quotePrefix="1" applyNumberFormat="1" applyFont="1" applyBorder="1"/>
    <xf numFmtId="0" fontId="0" fillId="0" borderId="6" xfId="0" quotePrefix="1" applyNumberFormat="1" applyBorder="1"/>
    <xf numFmtId="0" fontId="0" fillId="0" borderId="7" xfId="0" quotePrefix="1" applyNumberFormat="1" applyBorder="1"/>
    <xf numFmtId="0" fontId="7" fillId="0" borderId="0" xfId="0" applyFont="1"/>
    <xf numFmtId="0" fontId="0" fillId="0" borderId="8" xfId="0" pivotButton="1"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9" fontId="0" fillId="0" borderId="0" xfId="5" applyFont="1"/>
    <xf numFmtId="165" fontId="0" fillId="0" borderId="0" xfId="5" applyNumberFormat="1" applyFont="1"/>
    <xf numFmtId="0" fontId="3" fillId="0" borderId="0" xfId="0" applyFont="1" applyAlignment="1">
      <alignment wrapText="1"/>
    </xf>
    <xf numFmtId="0" fontId="0" fillId="0" borderId="8" xfId="0" pivotButton="1" applyBorder="1" applyAlignment="1">
      <alignment wrapText="1"/>
    </xf>
    <xf numFmtId="0" fontId="0" fillId="0" borderId="14" xfId="0" applyBorder="1" applyAlignment="1">
      <alignment wrapText="1"/>
    </xf>
    <xf numFmtId="0" fontId="0" fillId="0" borderId="0" xfId="0" applyAlignment="1">
      <alignment horizontal="left"/>
    </xf>
    <xf numFmtId="0" fontId="3" fillId="0" borderId="0" xfId="0" applyFont="1" applyAlignment="1">
      <alignment horizontal="left"/>
    </xf>
    <xf numFmtId="0" fontId="11" fillId="0" borderId="0" xfId="0" applyFont="1"/>
    <xf numFmtId="0" fontId="12" fillId="0" borderId="0" xfId="0" applyFont="1"/>
    <xf numFmtId="0" fontId="1" fillId="0" borderId="0" xfId="0" applyFont="1" applyFill="1"/>
    <xf numFmtId="0" fontId="1" fillId="0" borderId="0" xfId="0" applyFont="1"/>
    <xf numFmtId="3" fontId="1" fillId="0" borderId="0" xfId="0" applyNumberFormat="1" applyFont="1"/>
    <xf numFmtId="0" fontId="10" fillId="0" borderId="0" xfId="0" applyFont="1" applyFill="1"/>
    <xf numFmtId="2" fontId="0" fillId="0" borderId="8" xfId="0" applyNumberFormat="1" applyBorder="1"/>
    <xf numFmtId="2" fontId="0" fillId="0" borderId="13" xfId="0" applyNumberFormat="1" applyBorder="1"/>
    <xf numFmtId="2" fontId="0" fillId="0" borderId="14" xfId="0" applyNumberFormat="1" applyBorder="1"/>
    <xf numFmtId="2" fontId="0" fillId="0" borderId="15" xfId="0" applyNumberFormat="1" applyBorder="1"/>
    <xf numFmtId="2" fontId="0" fillId="0" borderId="0" xfId="0" applyNumberFormat="1"/>
    <xf numFmtId="2" fontId="0" fillId="0" borderId="16" xfId="0" applyNumberFormat="1" applyBorder="1"/>
    <xf numFmtId="0" fontId="0" fillId="0" borderId="8" xfId="0" applyBorder="1" applyAlignment="1">
      <alignment horizontal="left"/>
    </xf>
    <xf numFmtId="0" fontId="0" fillId="0" borderId="15" xfId="0" applyBorder="1" applyAlignment="1">
      <alignment horizontal="left"/>
    </xf>
    <xf numFmtId="0" fontId="3" fillId="0" borderId="0" xfId="0" applyFont="1" applyFill="1"/>
    <xf numFmtId="0" fontId="0" fillId="0" borderId="0" xfId="0" applyFill="1" applyAlignment="1">
      <alignment horizontal="left"/>
    </xf>
    <xf numFmtId="0" fontId="13" fillId="0" borderId="0" xfId="0" applyFont="1" applyFill="1"/>
    <xf numFmtId="2" fontId="0" fillId="0" borderId="12" xfId="0" applyNumberFormat="1" applyBorder="1"/>
    <xf numFmtId="2" fontId="0" fillId="0" borderId="17" xfId="0" applyNumberFormat="1" applyBorder="1"/>
    <xf numFmtId="2" fontId="0" fillId="0" borderId="10" xfId="0" applyNumberFormat="1" applyBorder="1"/>
    <xf numFmtId="2" fontId="0" fillId="0" borderId="18" xfId="0" applyNumberFormat="1" applyBorder="1"/>
    <xf numFmtId="0" fontId="2" fillId="0" borderId="1" xfId="0" quotePrefix="1" applyFont="1" applyFill="1" applyBorder="1"/>
    <xf numFmtId="2" fontId="0" fillId="0" borderId="19" xfId="0" applyNumberFormat="1" applyBorder="1"/>
    <xf numFmtId="0" fontId="17" fillId="3" borderId="0" xfId="0" applyFont="1" applyFill="1"/>
    <xf numFmtId="0" fontId="18" fillId="3" borderId="0" xfId="0" applyFont="1" applyFill="1"/>
    <xf numFmtId="0" fontId="16" fillId="3" borderId="0" xfId="0" applyFont="1" applyFill="1"/>
    <xf numFmtId="0" fontId="3" fillId="3" borderId="0" xfId="0" applyFont="1" applyFill="1"/>
    <xf numFmtId="0" fontId="2" fillId="3" borderId="0" xfId="0" applyFont="1" applyFill="1" applyAlignment="1">
      <alignment vertical="top" wrapText="1"/>
    </xf>
    <xf numFmtId="0" fontId="0" fillId="3" borderId="0" xfId="0" applyFill="1"/>
    <xf numFmtId="0" fontId="0" fillId="0" borderId="0" xfId="0" applyFill="1" applyAlignment="1">
      <alignment wrapText="1"/>
    </xf>
    <xf numFmtId="0" fontId="2" fillId="0" borderId="0" xfId="0" applyFont="1" applyFill="1" applyBorder="1" applyAlignment="1">
      <alignment horizontal="left" vertical="top" wrapText="1"/>
    </xf>
    <xf numFmtId="0" fontId="0" fillId="0" borderId="0" xfId="0" quotePrefix="1" applyFill="1" applyBorder="1" applyAlignment="1">
      <alignment horizontal="left"/>
    </xf>
    <xf numFmtId="1" fontId="0" fillId="0" borderId="0" xfId="0" applyNumberFormat="1"/>
    <xf numFmtId="1" fontId="3" fillId="0" borderId="0" xfId="0" applyNumberFormat="1" applyFont="1"/>
    <xf numFmtId="0" fontId="3" fillId="0" borderId="0" xfId="0" applyFont="1" applyFill="1" applyAlignment="1">
      <alignment wrapText="1"/>
    </xf>
    <xf numFmtId="166" fontId="2" fillId="0" borderId="0" xfId="0" applyNumberFormat="1" applyFont="1" applyFill="1"/>
    <xf numFmtId="166" fontId="3" fillId="0" borderId="0" xfId="0" applyNumberFormat="1" applyFont="1" applyFill="1"/>
    <xf numFmtId="0" fontId="0" fillId="0" borderId="15" xfId="0" applyFill="1" applyBorder="1"/>
    <xf numFmtId="166" fontId="21" fillId="0" borderId="0" xfId="0" applyNumberFormat="1" applyFont="1" applyFill="1"/>
    <xf numFmtId="0" fontId="7" fillId="0" borderId="0" xfId="0" applyFont="1" applyFill="1"/>
    <xf numFmtId="0" fontId="5" fillId="0" borderId="0" xfId="0" applyFont="1" applyFill="1"/>
    <xf numFmtId="0" fontId="19" fillId="0" borderId="0" xfId="0" applyFont="1" applyFill="1"/>
    <xf numFmtId="3" fontId="20" fillId="0" borderId="0" xfId="0" applyNumberFormat="1" applyFont="1" applyFill="1"/>
    <xf numFmtId="9" fontId="1" fillId="0" borderId="0" xfId="5" applyFont="1" applyFill="1"/>
    <xf numFmtId="3" fontId="0" fillId="0" borderId="0" xfId="0" applyNumberFormat="1" applyFill="1"/>
    <xf numFmtId="9" fontId="3" fillId="0" borderId="0" xfId="5" applyFont="1" applyFill="1"/>
    <xf numFmtId="164" fontId="13" fillId="0" borderId="0" xfId="0" applyNumberFormat="1" applyFont="1" applyFill="1"/>
    <xf numFmtId="0" fontId="20" fillId="0" borderId="0" xfId="0" applyFont="1" applyFill="1"/>
    <xf numFmtId="166" fontId="20" fillId="0" borderId="0" xfId="0" applyNumberFormat="1" applyFont="1" applyFill="1"/>
    <xf numFmtId="166" fontId="19" fillId="0" borderId="0" xfId="0" applyNumberFormat="1" applyFont="1" applyFill="1"/>
    <xf numFmtId="0" fontId="0" fillId="0" borderId="8" xfId="0" applyFill="1" applyBorder="1"/>
    <xf numFmtId="0" fontId="0" fillId="0" borderId="10" xfId="0" applyFill="1" applyBorder="1"/>
    <xf numFmtId="0" fontId="0" fillId="0" borderId="9" xfId="0" applyFill="1" applyBorder="1"/>
    <xf numFmtId="0" fontId="0" fillId="0" borderId="11" xfId="0" applyFill="1" applyBorder="1"/>
    <xf numFmtId="9" fontId="0" fillId="0" borderId="0" xfId="5" applyFont="1" applyFill="1"/>
    <xf numFmtId="3" fontId="3" fillId="0" borderId="0" xfId="0" applyNumberFormat="1" applyFont="1" applyFill="1"/>
    <xf numFmtId="9" fontId="13" fillId="0" borderId="0" xfId="0" applyNumberFormat="1" applyFont="1" applyFill="1"/>
    <xf numFmtId="0" fontId="0" fillId="0" borderId="20" xfId="0" applyFill="1" applyBorder="1"/>
    <xf numFmtId="0" fontId="0" fillId="0" borderId="8" xfId="0" applyNumberFormat="1" applyFill="1" applyBorder="1"/>
    <xf numFmtId="0" fontId="0" fillId="0" borderId="15" xfId="0" applyNumberFormat="1" applyFill="1" applyBorder="1"/>
    <xf numFmtId="0" fontId="0" fillId="0" borderId="21" xfId="0" applyFill="1" applyBorder="1"/>
    <xf numFmtId="0" fontId="0" fillId="0" borderId="21" xfId="0" applyNumberFormat="1" applyFill="1" applyBorder="1"/>
    <xf numFmtId="0" fontId="2" fillId="0" borderId="0" xfId="0" quotePrefix="1" applyFont="1" applyBorder="1"/>
    <xf numFmtId="0" fontId="0" fillId="0" borderId="0" xfId="0" applyBorder="1"/>
    <xf numFmtId="0" fontId="2" fillId="0" borderId="0" xfId="0" applyFont="1" applyBorder="1"/>
    <xf numFmtId="0" fontId="0" fillId="0" borderId="0" xfId="0" quotePrefix="1" applyBorder="1"/>
    <xf numFmtId="0" fontId="2" fillId="0" borderId="0" xfId="0" quotePrefix="1" applyFont="1" applyFill="1" applyBorder="1"/>
    <xf numFmtId="0" fontId="0" fillId="0" borderId="0" xfId="0" quotePrefix="1" applyNumberFormat="1" applyBorder="1"/>
    <xf numFmtId="0" fontId="5" fillId="0" borderId="0" xfId="0" applyFont="1" applyAlignment="1">
      <alignment horizontal="left"/>
    </xf>
    <xf numFmtId="0" fontId="0" fillId="0" borderId="15" xfId="0" applyBorder="1"/>
    <xf numFmtId="0" fontId="3" fillId="0" borderId="22" xfId="0" applyFont="1" applyFill="1" applyBorder="1"/>
    <xf numFmtId="0" fontId="2" fillId="0" borderId="22" xfId="0" applyFont="1" applyFill="1" applyBorder="1"/>
    <xf numFmtId="0" fontId="2" fillId="0" borderId="22" xfId="0" applyFont="1" applyBorder="1"/>
    <xf numFmtId="0" fontId="3" fillId="0" borderId="0" xfId="0" applyFont="1" applyFill="1" applyBorder="1"/>
    <xf numFmtId="0" fontId="23" fillId="0" borderId="0" xfId="4" quotePrefix="1" applyNumberFormat="1"/>
    <xf numFmtId="0" fontId="23" fillId="0" borderId="0" xfId="4"/>
    <xf numFmtId="14" fontId="23" fillId="0" borderId="0" xfId="4" applyNumberFormat="1"/>
    <xf numFmtId="0" fontId="23" fillId="0" borderId="0" xfId="4" applyNumberFormat="1"/>
    <xf numFmtId="168" fontId="20" fillId="0" borderId="0" xfId="0" applyNumberFormat="1" applyFont="1" applyFill="1"/>
    <xf numFmtId="0" fontId="0" fillId="0" borderId="21" xfId="0" applyBorder="1" applyAlignment="1">
      <alignment horizontal="left"/>
    </xf>
    <xf numFmtId="2" fontId="0" fillId="0" borderId="21" xfId="0" applyNumberFormat="1" applyBorder="1"/>
    <xf numFmtId="2" fontId="0" fillId="0" borderId="23" xfId="0" applyNumberFormat="1" applyBorder="1"/>
    <xf numFmtId="2" fontId="0" fillId="0" borderId="24" xfId="0" applyNumberFormat="1" applyBorder="1"/>
    <xf numFmtId="0" fontId="22" fillId="0" borderId="0" xfId="0" applyFont="1" applyFill="1"/>
    <xf numFmtId="10" fontId="21" fillId="0" borderId="0" xfId="0" applyNumberFormat="1" applyFont="1" applyFill="1"/>
    <xf numFmtId="0" fontId="15" fillId="0" borderId="0" xfId="0" applyFont="1" applyFill="1"/>
    <xf numFmtId="3" fontId="13" fillId="0" borderId="0" xfId="0" applyNumberFormat="1" applyFont="1" applyFill="1"/>
    <xf numFmtId="0" fontId="21" fillId="0" borderId="0" xfId="0" applyFont="1" applyFill="1"/>
    <xf numFmtId="3" fontId="21" fillId="0" borderId="0" xfId="0" applyNumberFormat="1" applyFont="1" applyFill="1"/>
    <xf numFmtId="165" fontId="24" fillId="0" borderId="0" xfId="5" applyNumberFormat="1" applyFont="1" applyFill="1"/>
    <xf numFmtId="165" fontId="21" fillId="0" borderId="0" xfId="5" applyNumberFormat="1" applyFont="1" applyFill="1"/>
    <xf numFmtId="10" fontId="13" fillId="0" borderId="0" xfId="0" applyNumberFormat="1" applyFont="1" applyFill="1"/>
    <xf numFmtId="9" fontId="13" fillId="0" borderId="0" xfId="5" applyFont="1" applyFill="1"/>
    <xf numFmtId="1" fontId="1" fillId="0" borderId="0" xfId="0" applyNumberFormat="1" applyFont="1" applyFill="1" applyAlignment="1">
      <alignment horizontal="left"/>
    </xf>
    <xf numFmtId="9" fontId="0" fillId="0" borderId="0" xfId="0" applyNumberFormat="1" applyFill="1"/>
    <xf numFmtId="9" fontId="21" fillId="0" borderId="0" xfId="5" applyFont="1" applyFill="1"/>
    <xf numFmtId="0" fontId="21" fillId="0" borderId="0" xfId="0" applyFont="1"/>
    <xf numFmtId="0" fontId="1" fillId="0" borderId="1" xfId="0" quotePrefix="1" applyFont="1" applyFill="1" applyBorder="1"/>
    <xf numFmtId="0" fontId="0" fillId="0" borderId="0" xfId="0" quotePrefix="1" applyFill="1" applyAlignment="1">
      <alignment horizontal="left"/>
    </xf>
    <xf numFmtId="0" fontId="10" fillId="0" borderId="0" xfId="0" applyFont="1" applyFill="1" applyAlignment="1">
      <alignment horizontal="left"/>
    </xf>
    <xf numFmtId="0" fontId="3" fillId="0" borderId="0" xfId="0" applyFont="1" applyFill="1" applyAlignment="1">
      <alignment horizontal="left"/>
    </xf>
    <xf numFmtId="0" fontId="2" fillId="0" borderId="0" xfId="0" applyFont="1" applyFill="1" applyAlignment="1">
      <alignment horizontal="left"/>
    </xf>
    <xf numFmtId="0" fontId="2" fillId="0" borderId="0" xfId="0" applyFont="1" applyAlignment="1">
      <alignment horizontal="right"/>
    </xf>
    <xf numFmtId="0" fontId="0" fillId="0" borderId="0" xfId="0" applyAlignment="1">
      <alignment horizontal="right"/>
    </xf>
    <xf numFmtId="0" fontId="0" fillId="0" borderId="13" xfId="0" applyFill="1" applyBorder="1"/>
    <xf numFmtId="0" fontId="0" fillId="0" borderId="12" xfId="0" applyFill="1" applyBorder="1"/>
    <xf numFmtId="0" fontId="0" fillId="0" borderId="13" xfId="0" applyNumberFormat="1" applyFill="1" applyBorder="1"/>
    <xf numFmtId="0" fontId="0" fillId="0" borderId="12" xfId="0" applyNumberFormat="1" applyFill="1" applyBorder="1"/>
    <xf numFmtId="0" fontId="0" fillId="0" borderId="0" xfId="0" applyNumberFormat="1" applyFill="1"/>
    <xf numFmtId="0" fontId="0" fillId="0" borderId="17" xfId="0" applyNumberFormat="1" applyFill="1" applyBorder="1"/>
    <xf numFmtId="0" fontId="0" fillId="0" borderId="23" xfId="0" applyNumberFormat="1" applyFill="1" applyBorder="1"/>
    <xf numFmtId="0" fontId="0" fillId="0" borderId="24" xfId="0" applyNumberFormat="1" applyFill="1" applyBorder="1"/>
    <xf numFmtId="0" fontId="25" fillId="0" borderId="0" xfId="0" applyFont="1" applyFill="1"/>
    <xf numFmtId="0" fontId="2" fillId="0" borderId="0" xfId="0" applyFont="1" applyFill="1"/>
    <xf numFmtId="0" fontId="23" fillId="0" borderId="0" xfId="4" quotePrefix="1" applyNumberFormat="1" applyFill="1"/>
    <xf numFmtId="0" fontId="0" fillId="0" borderId="1" xfId="0" applyBorder="1" applyAlignment="1">
      <alignment horizontal="left"/>
    </xf>
    <xf numFmtId="1" fontId="0" fillId="0" borderId="0" xfId="0" applyNumberFormat="1" applyFill="1"/>
    <xf numFmtId="0" fontId="29" fillId="0" borderId="0" xfId="0" applyFont="1" applyFill="1"/>
    <xf numFmtId="3" fontId="29" fillId="0" borderId="0" xfId="0" applyNumberFormat="1" applyFont="1" applyFill="1"/>
    <xf numFmtId="10" fontId="29" fillId="0" borderId="0" xfId="0" applyNumberFormat="1" applyFont="1" applyFill="1"/>
    <xf numFmtId="0" fontId="30" fillId="0" borderId="0" xfId="0" applyFont="1" applyFill="1"/>
    <xf numFmtId="0" fontId="2" fillId="5" borderId="1" xfId="0" quotePrefix="1" applyFont="1" applyFill="1" applyBorder="1"/>
    <xf numFmtId="166" fontId="30" fillId="0" borderId="0" xfId="0" applyNumberFormat="1" applyFont="1" applyFill="1"/>
    <xf numFmtId="2" fontId="13" fillId="0" borderId="0" xfId="0" applyNumberFormat="1" applyFont="1" applyFill="1"/>
    <xf numFmtId="0" fontId="1" fillId="0" borderId="1" xfId="0" applyFont="1" applyFill="1" applyBorder="1"/>
    <xf numFmtId="0" fontId="2" fillId="5" borderId="1" xfId="0" applyFont="1" applyFill="1" applyBorder="1"/>
    <xf numFmtId="0" fontId="2" fillId="0" borderId="1" xfId="0" applyFont="1" applyFill="1" applyBorder="1"/>
    <xf numFmtId="0" fontId="0" fillId="0" borderId="1" xfId="0" quotePrefix="1" applyFill="1" applyBorder="1"/>
    <xf numFmtId="0" fontId="6" fillId="0" borderId="28" xfId="0" quotePrefix="1" applyNumberFormat="1" applyFont="1" applyBorder="1" applyAlignment="1">
      <alignment wrapText="1"/>
    </xf>
    <xf numFmtId="0" fontId="6" fillId="0" borderId="29" xfId="0" quotePrefix="1" applyNumberFormat="1" applyFont="1" applyBorder="1" applyAlignment="1">
      <alignment wrapText="1"/>
    </xf>
    <xf numFmtId="0" fontId="0" fillId="0" borderId="1" xfId="0" applyFill="1" applyBorder="1" applyAlignment="1">
      <alignment horizontal="left"/>
    </xf>
    <xf numFmtId="0" fontId="0" fillId="0" borderId="1" xfId="0" quotePrefix="1" applyFill="1" applyBorder="1" applyAlignment="1">
      <alignment horizontal="left"/>
    </xf>
    <xf numFmtId="0" fontId="0" fillId="0" borderId="1" xfId="0" quotePrefix="1" applyNumberFormat="1" applyBorder="1" applyAlignment="1">
      <alignment horizontal="left"/>
    </xf>
    <xf numFmtId="0" fontId="0" fillId="0" borderId="1" xfId="0" quotePrefix="1" applyNumberFormat="1" applyBorder="1" applyAlignment="1">
      <alignment horizontal="left" wrapText="1"/>
    </xf>
    <xf numFmtId="0" fontId="0" fillId="0" borderId="1" xfId="0" applyNumberFormat="1" applyBorder="1" applyAlignment="1">
      <alignment horizontal="left" wrapText="1"/>
    </xf>
    <xf numFmtId="0" fontId="2" fillId="0" borderId="1" xfId="0" applyFont="1" applyBorder="1" applyAlignment="1">
      <alignment horizontal="left" wrapText="1"/>
    </xf>
    <xf numFmtId="0" fontId="0" fillId="0" borderId="1" xfId="0" quotePrefix="1" applyNumberFormat="1" applyFill="1" applyBorder="1" applyAlignment="1">
      <alignment horizontal="left"/>
    </xf>
    <xf numFmtId="0" fontId="0" fillId="0" borderId="1" xfId="0" applyNumberFormat="1" applyFill="1" applyBorder="1" applyAlignment="1">
      <alignment horizontal="left" wrapText="1"/>
    </xf>
    <xf numFmtId="0" fontId="0" fillId="0" borderId="1" xfId="0" quotePrefix="1" applyNumberFormat="1" applyFill="1" applyBorder="1" applyAlignment="1">
      <alignment horizontal="left" wrapText="1"/>
    </xf>
    <xf numFmtId="0" fontId="0" fillId="0" borderId="1" xfId="0" applyFill="1" applyBorder="1" applyAlignment="1">
      <alignment horizontal="left" wrapText="1"/>
    </xf>
    <xf numFmtId="0" fontId="23" fillId="0" borderId="1" xfId="4" quotePrefix="1" applyNumberFormat="1" applyBorder="1" applyAlignment="1">
      <alignment horizontal="left"/>
    </xf>
    <xf numFmtId="0" fontId="2" fillId="0" borderId="1" xfId="0" applyFont="1" applyBorder="1" applyAlignment="1">
      <alignment horizontal="left"/>
    </xf>
    <xf numFmtId="0" fontId="23" fillId="0" borderId="1" xfId="4" quotePrefix="1" applyNumberFormat="1" applyFont="1" applyBorder="1" applyAlignment="1">
      <alignment horizontal="left"/>
    </xf>
    <xf numFmtId="0" fontId="23" fillId="0" borderId="1" xfId="4" applyNumberFormat="1" applyBorder="1" applyAlignment="1">
      <alignment horizontal="left"/>
    </xf>
    <xf numFmtId="0" fontId="31" fillId="0" borderId="0" xfId="0" applyFont="1"/>
    <xf numFmtId="0" fontId="31" fillId="0" borderId="0" xfId="0" applyFont="1" applyFill="1"/>
    <xf numFmtId="0" fontId="32" fillId="0" borderId="0" xfId="0" applyFont="1"/>
    <xf numFmtId="0" fontId="2" fillId="0" borderId="1" xfId="0" quotePrefix="1" applyNumberFormat="1" applyFont="1" applyBorder="1" applyAlignment="1">
      <alignment horizontal="left"/>
    </xf>
    <xf numFmtId="1" fontId="0" fillId="0" borderId="0" xfId="0" applyNumberFormat="1" applyAlignment="1">
      <alignment horizontal="center"/>
    </xf>
    <xf numFmtId="10" fontId="0" fillId="0" borderId="0" xfId="0" applyNumberFormat="1" applyFill="1"/>
    <xf numFmtId="0" fontId="33" fillId="0" borderId="0" xfId="0" applyFont="1" applyFill="1" applyAlignment="1">
      <alignment wrapText="1"/>
    </xf>
    <xf numFmtId="9" fontId="2" fillId="0" borderId="0" xfId="5" applyFont="1"/>
    <xf numFmtId="2" fontId="2" fillId="0" borderId="0" xfId="1" applyNumberFormat="1" applyFont="1"/>
    <xf numFmtId="0" fontId="8" fillId="0" borderId="0" xfId="2" applyAlignment="1" applyProtection="1"/>
    <xf numFmtId="0" fontId="6" fillId="0" borderId="30" xfId="0" applyNumberFormat="1" applyFont="1" applyBorder="1" applyAlignment="1">
      <alignment horizontal="left"/>
    </xf>
    <xf numFmtId="0" fontId="2" fillId="0" borderId="1" xfId="0" applyFont="1" applyFill="1" applyBorder="1" applyAlignment="1">
      <alignment horizontal="left"/>
    </xf>
    <xf numFmtId="0" fontId="2" fillId="0" borderId="1" xfId="0" quotePrefix="1" applyNumberFormat="1" applyFont="1" applyFill="1" applyBorder="1" applyAlignment="1">
      <alignment horizontal="left" wrapText="1"/>
    </xf>
    <xf numFmtId="0" fontId="0" fillId="0" borderId="1" xfId="0" applyFill="1" applyBorder="1" applyAlignment="1">
      <alignment wrapText="1"/>
    </xf>
    <xf numFmtId="0" fontId="41" fillId="0" borderId="0" xfId="0" applyFont="1"/>
    <xf numFmtId="1" fontId="42" fillId="0" borderId="0" xfId="0" applyNumberFormat="1" applyFont="1"/>
    <xf numFmtId="169" fontId="13" fillId="0" borderId="0" xfId="0" applyNumberFormat="1" applyFont="1" applyFill="1"/>
    <xf numFmtId="0" fontId="7" fillId="0" borderId="0" xfId="6" applyFont="1" applyFill="1"/>
    <xf numFmtId="0" fontId="1" fillId="0" borderId="0" xfId="6"/>
    <xf numFmtId="0" fontId="22" fillId="0" borderId="0" xfId="6" applyFont="1" applyFill="1"/>
    <xf numFmtId="0" fontId="1" fillId="0" borderId="0" xfId="6" applyFill="1"/>
    <xf numFmtId="0" fontId="5" fillId="0" borderId="0" xfId="6" applyFont="1" applyFill="1"/>
    <xf numFmtId="3" fontId="3" fillId="0" borderId="0" xfId="6" applyNumberFormat="1" applyFont="1" applyFill="1" applyAlignment="1">
      <alignment horizontal="center"/>
    </xf>
    <xf numFmtId="0" fontId="3" fillId="8" borderId="31" xfId="6" applyFont="1" applyFill="1" applyBorder="1" applyAlignment="1">
      <alignment horizontal="center" wrapText="1"/>
    </xf>
    <xf numFmtId="0" fontId="3" fillId="8" borderId="35" xfId="6" applyFont="1" applyFill="1" applyBorder="1" applyAlignment="1">
      <alignment horizontal="center" wrapText="1"/>
    </xf>
    <xf numFmtId="0" fontId="3" fillId="8" borderId="36" xfId="6" applyFont="1" applyFill="1" applyBorder="1" applyAlignment="1">
      <alignment horizontal="center" wrapText="1"/>
    </xf>
    <xf numFmtId="3" fontId="3" fillId="0" borderId="0" xfId="6" applyNumberFormat="1" applyFont="1" applyFill="1" applyAlignment="1">
      <alignment horizontal="center" wrapText="1"/>
    </xf>
    <xf numFmtId="1" fontId="1" fillId="0" borderId="26" xfId="6" applyNumberFormat="1" applyBorder="1"/>
    <xf numFmtId="1" fontId="1" fillId="0" borderId="0" xfId="6" applyNumberFormat="1" applyBorder="1"/>
    <xf numFmtId="3" fontId="1" fillId="0" borderId="0" xfId="6" applyNumberFormat="1" applyFont="1" applyFill="1" applyBorder="1"/>
    <xf numFmtId="9" fontId="0" fillId="0" borderId="38" xfId="5" applyFont="1" applyFill="1" applyBorder="1" applyAlignment="1">
      <alignment horizontal="right"/>
    </xf>
    <xf numFmtId="3" fontId="1" fillId="0" borderId="0" xfId="6" applyNumberFormat="1" applyFill="1"/>
    <xf numFmtId="0" fontId="3" fillId="0" borderId="34" xfId="6" applyFont="1" applyFill="1" applyBorder="1"/>
    <xf numFmtId="3" fontId="3" fillId="0" borderId="35" xfId="6" applyNumberFormat="1" applyFont="1" applyFill="1" applyBorder="1"/>
    <xf numFmtId="9" fontId="3" fillId="0" borderId="36" xfId="5" applyFont="1" applyFill="1" applyBorder="1" applyAlignment="1">
      <alignment horizontal="right"/>
    </xf>
    <xf numFmtId="3" fontId="3" fillId="0" borderId="0" xfId="6" applyNumberFormat="1" applyFont="1" applyFill="1"/>
    <xf numFmtId="0" fontId="3" fillId="0" borderId="0" xfId="6" applyFont="1"/>
    <xf numFmtId="0" fontId="9" fillId="0" borderId="0" xfId="6" applyFont="1" applyFill="1"/>
    <xf numFmtId="0" fontId="3" fillId="0" borderId="0" xfId="6" applyFont="1" applyFill="1"/>
    <xf numFmtId="0" fontId="43" fillId="0" borderId="0" xfId="6" applyFont="1" applyFill="1"/>
    <xf numFmtId="1" fontId="3" fillId="8" borderId="35" xfId="6" applyNumberFormat="1" applyFont="1" applyFill="1" applyBorder="1" applyAlignment="1">
      <alignment horizontal="center" wrapText="1"/>
    </xf>
    <xf numFmtId="3" fontId="3" fillId="8" borderId="36" xfId="6" applyNumberFormat="1" applyFont="1" applyFill="1" applyBorder="1" applyAlignment="1">
      <alignment horizontal="center" wrapText="1"/>
    </xf>
    <xf numFmtId="3" fontId="1" fillId="0" borderId="26" xfId="6" applyNumberFormat="1" applyFont="1" applyBorder="1"/>
    <xf numFmtId="3" fontId="1" fillId="0" borderId="27" xfId="6" applyNumberFormat="1" applyFont="1" applyFill="1" applyBorder="1"/>
    <xf numFmtId="9" fontId="0" fillId="0" borderId="33" xfId="5" applyFont="1" applyFill="1" applyBorder="1" applyAlignment="1">
      <alignment horizontal="right"/>
    </xf>
    <xf numFmtId="9" fontId="0" fillId="0" borderId="0" xfId="5" applyFont="1" applyFill="1" applyAlignment="1">
      <alignment horizontal="right"/>
    </xf>
    <xf numFmtId="0" fontId="30" fillId="0" borderId="0" xfId="6" applyFont="1"/>
    <xf numFmtId="3" fontId="1" fillId="0" borderId="25" xfId="6" applyNumberFormat="1" applyFont="1" applyBorder="1"/>
    <xf numFmtId="9" fontId="3" fillId="0" borderId="0" xfId="5" applyFont="1" applyFill="1" applyAlignment="1">
      <alignment horizontal="right"/>
    </xf>
    <xf numFmtId="1" fontId="1" fillId="0" borderId="25" xfId="6" applyNumberFormat="1" applyBorder="1"/>
    <xf numFmtId="1" fontId="1" fillId="0" borderId="27" xfId="6" applyNumberFormat="1" applyBorder="1"/>
    <xf numFmtId="3" fontId="15" fillId="0" borderId="0" xfId="0" applyNumberFormat="1" applyFont="1" applyFill="1"/>
    <xf numFmtId="1" fontId="3" fillId="0" borderId="31" xfId="6" applyNumberFormat="1" applyFont="1" applyBorder="1"/>
    <xf numFmtId="1" fontId="3" fillId="0" borderId="35" xfId="6" applyNumberFormat="1" applyFont="1" applyBorder="1"/>
    <xf numFmtId="9" fontId="3" fillId="0" borderId="0" xfId="0" applyNumberFormat="1" applyFont="1" applyFill="1"/>
    <xf numFmtId="3" fontId="1" fillId="0" borderId="0" xfId="0" applyNumberFormat="1" applyFont="1" applyFill="1"/>
    <xf numFmtId="9" fontId="1" fillId="0" borderId="0" xfId="0" applyNumberFormat="1" applyFont="1" applyFill="1"/>
    <xf numFmtId="10" fontId="1" fillId="0" borderId="0" xfId="0" applyNumberFormat="1" applyFont="1" applyFill="1"/>
    <xf numFmtId="0" fontId="44" fillId="0" borderId="0" xfId="6" applyFont="1" applyFill="1"/>
    <xf numFmtId="3" fontId="44" fillId="0" borderId="0" xfId="6" applyNumberFormat="1" applyFont="1"/>
    <xf numFmtId="0" fontId="44" fillId="0" borderId="0" xfId="6" applyFont="1"/>
    <xf numFmtId="0" fontId="44" fillId="0" borderId="0" xfId="0" applyFont="1" applyFill="1"/>
    <xf numFmtId="169" fontId="44" fillId="0" borderId="0" xfId="0" applyNumberFormat="1" applyFont="1" applyFill="1"/>
    <xf numFmtId="0" fontId="1" fillId="0" borderId="1" xfId="0" applyFont="1" applyFill="1" applyBorder="1" applyAlignment="1">
      <alignment horizontal="left" wrapText="1"/>
    </xf>
    <xf numFmtId="0" fontId="46" fillId="0" borderId="0" xfId="4" quotePrefix="1" applyNumberFormat="1" applyFont="1" applyFill="1"/>
    <xf numFmtId="0" fontId="46" fillId="0" borderId="0" xfId="4" applyNumberFormat="1" applyFont="1" applyFill="1"/>
    <xf numFmtId="0" fontId="1" fillId="0" borderId="1" xfId="0" quotePrefix="1" applyFont="1" applyBorder="1"/>
    <xf numFmtId="0" fontId="1" fillId="0" borderId="22" xfId="0" applyFont="1" applyFill="1" applyBorder="1"/>
    <xf numFmtId="0" fontId="1" fillId="0" borderId="0" xfId="6" applyFont="1"/>
    <xf numFmtId="171" fontId="1" fillId="0" borderId="0" xfId="6" applyNumberFormat="1" applyFont="1"/>
    <xf numFmtId="3" fontId="1" fillId="0" borderId="0" xfId="6" applyNumberFormat="1" applyFont="1"/>
    <xf numFmtId="0" fontId="7" fillId="0" borderId="0" xfId="8" applyFont="1" applyFill="1"/>
    <xf numFmtId="0" fontId="7" fillId="0" borderId="0" xfId="8" applyFont="1" applyFill="1" applyAlignment="1">
      <alignment horizontal="left"/>
    </xf>
    <xf numFmtId="0" fontId="1" fillId="0" borderId="0" xfId="8" applyFill="1"/>
    <xf numFmtId="0" fontId="47" fillId="0" borderId="0" xfId="8" applyFont="1" applyFill="1"/>
    <xf numFmtId="0" fontId="10" fillId="0" borderId="0" xfId="8" applyFont="1" applyFill="1"/>
    <xf numFmtId="0" fontId="10" fillId="0" borderId="0" xfId="8" applyFont="1" applyFill="1" applyAlignment="1">
      <alignment horizontal="left"/>
    </xf>
    <xf numFmtId="0" fontId="1" fillId="0" borderId="0" xfId="8"/>
    <xf numFmtId="0" fontId="1" fillId="0" borderId="0" xfId="8" applyFont="1"/>
    <xf numFmtId="0" fontId="47" fillId="0" borderId="0" xfId="8" applyFont="1"/>
    <xf numFmtId="0" fontId="1" fillId="0" borderId="0" xfId="8" applyAlignment="1">
      <alignment horizontal="left"/>
    </xf>
    <xf numFmtId="0" fontId="11" fillId="0" borderId="0" xfId="8" applyFont="1"/>
    <xf numFmtId="0" fontId="1" fillId="0" borderId="0" xfId="8" applyFont="1" applyFill="1"/>
    <xf numFmtId="0" fontId="48" fillId="0" borderId="0" xfId="8" applyFont="1"/>
    <xf numFmtId="0" fontId="30" fillId="0" borderId="0" xfId="8" applyFont="1"/>
    <xf numFmtId="0" fontId="3" fillId="0" borderId="0" xfId="8" applyFont="1" applyAlignment="1">
      <alignment wrapText="1"/>
    </xf>
    <xf numFmtId="0" fontId="3" fillId="0" borderId="0" xfId="8" applyFont="1" applyAlignment="1">
      <alignment horizontal="left" wrapText="1"/>
    </xf>
    <xf numFmtId="1" fontId="3" fillId="0" borderId="39" xfId="8" applyNumberFormat="1" applyFont="1" applyBorder="1" applyAlignment="1">
      <alignment horizontal="center" vertical="center" wrapText="1"/>
    </xf>
    <xf numFmtId="1" fontId="3" fillId="0" borderId="40" xfId="8" applyNumberFormat="1" applyFont="1" applyBorder="1" applyAlignment="1">
      <alignment horizontal="center" vertical="center" wrapText="1"/>
    </xf>
    <xf numFmtId="1" fontId="3" fillId="0" borderId="41" xfId="8" applyNumberFormat="1" applyFont="1" applyBorder="1" applyAlignment="1">
      <alignment horizontal="center" vertical="center" wrapText="1"/>
    </xf>
    <xf numFmtId="1" fontId="3" fillId="0" borderId="25" xfId="8" applyNumberFormat="1" applyFont="1" applyFill="1" applyBorder="1" applyAlignment="1">
      <alignment horizontal="center" vertical="center" wrapText="1"/>
    </xf>
    <xf numFmtId="1" fontId="3" fillId="0" borderId="27" xfId="8" applyNumberFormat="1" applyFont="1" applyFill="1" applyBorder="1" applyAlignment="1">
      <alignment horizontal="center" vertical="center" wrapText="1"/>
    </xf>
    <xf numFmtId="1" fontId="3" fillId="0" borderId="33" xfId="8" applyNumberFormat="1" applyFont="1" applyFill="1" applyBorder="1" applyAlignment="1">
      <alignment horizontal="center" vertical="center" wrapText="1"/>
    </xf>
    <xf numFmtId="0" fontId="49" fillId="0" borderId="0" xfId="8" applyFont="1" applyAlignment="1">
      <alignment wrapText="1"/>
    </xf>
    <xf numFmtId="0" fontId="3" fillId="0" borderId="0" xfId="8" applyFont="1"/>
    <xf numFmtId="0" fontId="1" fillId="0" borderId="0" xfId="8" applyAlignment="1"/>
    <xf numFmtId="0" fontId="1" fillId="0" borderId="0" xfId="8" applyAlignment="1">
      <alignment horizontal="right"/>
    </xf>
    <xf numFmtId="0" fontId="1" fillId="0" borderId="0" xfId="8" applyFont="1" applyAlignment="1">
      <alignment horizontal="right"/>
    </xf>
    <xf numFmtId="1" fontId="1" fillId="0" borderId="25" xfId="8" applyNumberFormat="1" applyFont="1" applyBorder="1" applyAlignment="1"/>
    <xf numFmtId="1" fontId="1" fillId="0" borderId="27" xfId="8" applyNumberFormat="1" applyFont="1" applyBorder="1" applyAlignment="1"/>
    <xf numFmtId="1" fontId="1" fillId="0" borderId="25" xfId="8" applyNumberFormat="1" applyFont="1" applyFill="1" applyBorder="1" applyAlignment="1"/>
    <xf numFmtId="1" fontId="1" fillId="0" borderId="27" xfId="8" applyNumberFormat="1" applyFont="1" applyFill="1" applyBorder="1" applyAlignment="1"/>
    <xf numFmtId="166" fontId="1" fillId="0" borderId="25" xfId="8" applyNumberFormat="1" applyFont="1" applyFill="1" applyBorder="1" applyAlignment="1"/>
    <xf numFmtId="166" fontId="1" fillId="0" borderId="27" xfId="8" applyNumberFormat="1" applyFont="1" applyFill="1" applyBorder="1" applyAlignment="1"/>
    <xf numFmtId="166" fontId="1" fillId="0" borderId="33" xfId="8" applyNumberFormat="1" applyFont="1" applyFill="1" applyBorder="1" applyAlignment="1"/>
    <xf numFmtId="0" fontId="47" fillId="0" borderId="0" xfId="8" applyFont="1" applyAlignment="1">
      <alignment horizontal="center" vertical="center"/>
    </xf>
    <xf numFmtId="0" fontId="50" fillId="0" borderId="0" xfId="8" applyFont="1" applyAlignment="1"/>
    <xf numFmtId="0" fontId="11" fillId="0" borderId="0" xfId="8" applyFont="1" applyAlignment="1"/>
    <xf numFmtId="9" fontId="49" fillId="0" borderId="0" xfId="5" applyFont="1" applyAlignment="1">
      <alignment wrapText="1"/>
    </xf>
    <xf numFmtId="0" fontId="51" fillId="0" borderId="0" xfId="8" applyFont="1" applyAlignment="1"/>
    <xf numFmtId="1" fontId="1" fillId="0" borderId="26" xfId="8" applyNumberFormat="1" applyFont="1" applyBorder="1" applyAlignment="1"/>
    <xf numFmtId="1" fontId="1" fillId="0" borderId="0" xfId="8" applyNumberFormat="1" applyFont="1" applyBorder="1" applyAlignment="1"/>
    <xf numFmtId="1" fontId="1" fillId="0" borderId="26" xfId="8" applyNumberFormat="1" applyFont="1" applyFill="1" applyBorder="1" applyAlignment="1"/>
    <xf numFmtId="1" fontId="1" fillId="0" borderId="0" xfId="8" applyNumberFormat="1" applyFont="1" applyFill="1" applyBorder="1" applyAlignment="1"/>
    <xf numFmtId="166" fontId="1" fillId="0" borderId="26" xfId="8" applyNumberFormat="1" applyFont="1" applyFill="1" applyBorder="1" applyAlignment="1"/>
    <xf numFmtId="166" fontId="1" fillId="0" borderId="0" xfId="8" applyNumberFormat="1" applyFont="1" applyFill="1" applyBorder="1" applyAlignment="1"/>
    <xf numFmtId="166" fontId="1" fillId="0" borderId="38" xfId="8" applyNumberFormat="1" applyFont="1" applyFill="1" applyBorder="1" applyAlignment="1"/>
    <xf numFmtId="0" fontId="1" fillId="0" borderId="0" xfId="8" applyFont="1" applyAlignment="1"/>
    <xf numFmtId="0" fontId="36" fillId="0" borderId="0" xfId="8" applyFont="1" applyAlignment="1"/>
    <xf numFmtId="172" fontId="1" fillId="0" borderId="0" xfId="8" applyNumberFormat="1" applyFont="1" applyBorder="1" applyAlignment="1"/>
    <xf numFmtId="1" fontId="1" fillId="0" borderId="31" xfId="8" applyNumberFormat="1" applyFont="1" applyFill="1" applyBorder="1" applyAlignment="1"/>
    <xf numFmtId="1" fontId="1" fillId="0" borderId="35" xfId="8" applyNumberFormat="1" applyFont="1" applyFill="1" applyBorder="1" applyAlignment="1"/>
    <xf numFmtId="166" fontId="1" fillId="0" borderId="31" xfId="8" applyNumberFormat="1" applyFont="1" applyFill="1" applyBorder="1" applyAlignment="1"/>
    <xf numFmtId="166" fontId="1" fillId="0" borderId="35" xfId="8" applyNumberFormat="1" applyFont="1" applyFill="1" applyBorder="1" applyAlignment="1"/>
    <xf numFmtId="166" fontId="1" fillId="0" borderId="36" xfId="8" applyNumberFormat="1" applyFont="1" applyFill="1" applyBorder="1" applyAlignment="1"/>
    <xf numFmtId="0" fontId="1" fillId="0" borderId="0" xfId="8" applyFill="1" applyAlignment="1">
      <alignment horizontal="left"/>
    </xf>
    <xf numFmtId="0" fontId="7" fillId="0" borderId="0" xfId="8" applyFont="1"/>
    <xf numFmtId="0" fontId="1" fillId="0" borderId="0" xfId="8" applyFont="1" applyFill="1" applyAlignment="1">
      <alignment horizontal="left"/>
    </xf>
    <xf numFmtId="1" fontId="31" fillId="0" borderId="0" xfId="8" applyNumberFormat="1" applyFont="1"/>
    <xf numFmtId="41" fontId="52" fillId="0" borderId="0" xfId="8" applyNumberFormat="1" applyFont="1"/>
    <xf numFmtId="3" fontId="32" fillId="0" borderId="0" xfId="8" applyNumberFormat="1" applyFont="1"/>
    <xf numFmtId="1" fontId="1" fillId="0" borderId="0" xfId="8" applyNumberFormat="1"/>
    <xf numFmtId="3" fontId="1" fillId="0" borderId="0" xfId="8" applyNumberFormat="1" applyFill="1"/>
    <xf numFmtId="3" fontId="9" fillId="0" borderId="0" xfId="8" applyNumberFormat="1" applyFont="1" applyFill="1"/>
    <xf numFmtId="0" fontId="11" fillId="0" borderId="0" xfId="8" applyFont="1" applyAlignment="1">
      <alignment horizontal="left"/>
    </xf>
    <xf numFmtId="0" fontId="1" fillId="7" borderId="0" xfId="8" applyFill="1"/>
    <xf numFmtId="0" fontId="12" fillId="0" borderId="0" xfId="8" applyFont="1" applyAlignment="1">
      <alignment horizontal="left"/>
    </xf>
    <xf numFmtId="0" fontId="40" fillId="0" borderId="0" xfId="8" applyFont="1"/>
    <xf numFmtId="0" fontId="40" fillId="0" borderId="0" xfId="8" applyFont="1" applyAlignment="1">
      <alignment horizontal="right"/>
    </xf>
    <xf numFmtId="0" fontId="3" fillId="0" borderId="0" xfId="8" applyFont="1" applyAlignment="1"/>
    <xf numFmtId="0" fontId="3" fillId="0" borderId="0" xfId="8" applyFont="1" applyBorder="1" applyAlignment="1">
      <alignment horizontal="center" wrapText="1"/>
    </xf>
    <xf numFmtId="0" fontId="3" fillId="0" borderId="0" xfId="8" applyFont="1" applyAlignment="1">
      <alignment horizontal="left"/>
    </xf>
    <xf numFmtId="1" fontId="35" fillId="0" borderId="1" xfId="8" applyNumberFormat="1" applyFont="1" applyFill="1" applyBorder="1"/>
    <xf numFmtId="41" fontId="53" fillId="0" borderId="1" xfId="8" applyNumberFormat="1" applyFont="1" applyFill="1" applyBorder="1"/>
    <xf numFmtId="3" fontId="34" fillId="0" borderId="1" xfId="8" applyNumberFormat="1" applyFont="1" applyBorder="1"/>
    <xf numFmtId="1" fontId="3" fillId="0" borderId="1" xfId="8" applyNumberFormat="1" applyFont="1" applyFill="1" applyBorder="1"/>
    <xf numFmtId="0" fontId="1" fillId="0" borderId="0" xfId="8" quotePrefix="1" applyFont="1"/>
    <xf numFmtId="0" fontId="1" fillId="0" borderId="0" xfId="8" quotePrefix="1" applyFont="1" applyFill="1" applyAlignment="1">
      <alignment horizontal="left"/>
    </xf>
    <xf numFmtId="41" fontId="31" fillId="0" borderId="1" xfId="8" applyNumberFormat="1" applyFont="1" applyBorder="1"/>
    <xf numFmtId="41" fontId="52" fillId="0" borderId="1" xfId="8" applyNumberFormat="1" applyFont="1" applyBorder="1"/>
    <xf numFmtId="170" fontId="32" fillId="0" borderId="1" xfId="7" applyNumberFormat="1" applyFont="1" applyBorder="1"/>
    <xf numFmtId="1" fontId="1" fillId="0" borderId="1" xfId="8" applyNumberFormat="1" applyFont="1" applyBorder="1"/>
    <xf numFmtId="1" fontId="1" fillId="0" borderId="1" xfId="8" applyNumberFormat="1" applyFont="1" applyBorder="1" applyAlignment="1">
      <alignment horizontal="center" vertical="center"/>
    </xf>
    <xf numFmtId="0" fontId="3" fillId="8" borderId="1" xfId="8" applyFont="1" applyFill="1" applyBorder="1" applyAlignment="1">
      <alignment vertical="center"/>
    </xf>
    <xf numFmtId="0" fontId="3" fillId="8" borderId="1" xfId="8" applyFont="1" applyFill="1" applyBorder="1" applyAlignment="1">
      <alignment vertical="center" wrapText="1"/>
    </xf>
    <xf numFmtId="0" fontId="1" fillId="0" borderId="1" xfId="8" applyFont="1" applyBorder="1" applyAlignment="1">
      <alignment vertical="center"/>
    </xf>
    <xf numFmtId="0" fontId="1" fillId="0" borderId="1" xfId="8" applyFont="1" applyBorder="1"/>
    <xf numFmtId="0" fontId="1" fillId="0" borderId="1" xfId="8" applyFont="1" applyBorder="1" applyAlignment="1">
      <alignment wrapText="1"/>
    </xf>
    <xf numFmtId="170" fontId="32" fillId="7" borderId="1" xfId="7" applyNumberFormat="1" applyFont="1" applyFill="1" applyBorder="1"/>
    <xf numFmtId="0" fontId="1" fillId="0" borderId="1" xfId="8" applyFont="1" applyBorder="1" applyAlignment="1">
      <alignment horizontal="left" vertical="center"/>
    </xf>
    <xf numFmtId="0" fontId="1" fillId="0" borderId="1" xfId="8" applyFont="1" applyBorder="1" applyAlignment="1">
      <alignment horizontal="left" vertical="center" wrapText="1"/>
    </xf>
    <xf numFmtId="170" fontId="32" fillId="0" borderId="1" xfId="7" applyNumberFormat="1" applyFont="1" applyFill="1" applyBorder="1"/>
    <xf numFmtId="0" fontId="1" fillId="0" borderId="0" xfId="8" quotePrefix="1" applyFont="1" applyFill="1"/>
    <xf numFmtId="1" fontId="1" fillId="0" borderId="0" xfId="8" applyNumberFormat="1" applyFont="1" applyBorder="1" applyAlignment="1">
      <alignment horizontal="center" vertical="center"/>
    </xf>
    <xf numFmtId="0" fontId="1" fillId="0" borderId="0" xfId="8" applyFont="1" applyFill="1" applyBorder="1"/>
    <xf numFmtId="0" fontId="38" fillId="0" borderId="0" xfId="8" applyFont="1"/>
    <xf numFmtId="0" fontId="26" fillId="8" borderId="1" xfId="8" applyFont="1" applyFill="1" applyBorder="1" applyAlignment="1" applyProtection="1">
      <alignment horizontal="center" vertical="center" wrapText="1"/>
    </xf>
    <xf numFmtId="0" fontId="3" fillId="0" borderId="0" xfId="8" applyFont="1" applyFill="1"/>
    <xf numFmtId="0" fontId="27" fillId="8" borderId="1" xfId="8" applyFont="1" applyFill="1" applyBorder="1" applyAlignment="1" applyProtection="1">
      <alignment horizontal="center" vertical="center"/>
    </xf>
    <xf numFmtId="0" fontId="41" fillId="0" borderId="0" xfId="8" applyFont="1" applyFill="1"/>
    <xf numFmtId="0" fontId="1" fillId="0" borderId="1" xfId="8" applyFill="1" applyBorder="1" applyProtection="1"/>
    <xf numFmtId="3" fontId="1" fillId="0" borderId="1" xfId="8" applyNumberFormat="1" applyFill="1" applyBorder="1" applyProtection="1"/>
    <xf numFmtId="0" fontId="30" fillId="0" borderId="0" xfId="8" applyFont="1" applyFill="1"/>
    <xf numFmtId="0" fontId="1" fillId="0" borderId="0" xfId="8" applyFont="1" applyFill="1" applyAlignment="1">
      <alignment wrapText="1"/>
    </xf>
    <xf numFmtId="0" fontId="30" fillId="0" borderId="0" xfId="8" applyFont="1" applyFill="1" applyAlignment="1">
      <alignment wrapText="1"/>
    </xf>
    <xf numFmtId="0" fontId="30" fillId="0" borderId="0" xfId="8" applyFont="1" applyFill="1" applyBorder="1"/>
    <xf numFmtId="0" fontId="1" fillId="8" borderId="0" xfId="8" applyFont="1" applyFill="1"/>
    <xf numFmtId="0" fontId="37" fillId="8" borderId="1" xfId="8" applyFont="1" applyFill="1" applyBorder="1" applyProtection="1"/>
    <xf numFmtId="3" fontId="28" fillId="8" borderId="1" xfId="8" applyNumberFormat="1" applyFont="1" applyFill="1" applyBorder="1" applyProtection="1"/>
    <xf numFmtId="0" fontId="1" fillId="0" borderId="1" xfId="8" applyFont="1" applyFill="1" applyBorder="1"/>
    <xf numFmtId="3" fontId="1" fillId="0" borderId="1" xfId="8" applyNumberFormat="1" applyFont="1" applyFill="1" applyBorder="1"/>
    <xf numFmtId="2" fontId="1" fillId="0" borderId="0" xfId="8" applyNumberFormat="1" applyFont="1" applyFill="1" applyBorder="1"/>
    <xf numFmtId="2" fontId="30" fillId="0" borderId="0" xfId="8" applyNumberFormat="1" applyFont="1" applyFill="1" applyBorder="1"/>
    <xf numFmtId="173" fontId="30" fillId="0" borderId="0" xfId="8" applyNumberFormat="1" applyFont="1" applyFill="1" applyBorder="1"/>
    <xf numFmtId="0" fontId="44" fillId="0" borderId="0" xfId="8" applyFont="1" applyFill="1" applyBorder="1" applyProtection="1"/>
    <xf numFmtId="0" fontId="44" fillId="0" borderId="0" xfId="8" applyFont="1" applyFill="1" applyBorder="1"/>
    <xf numFmtId="0" fontId="44" fillId="0" borderId="0" xfId="8" applyFont="1" applyFill="1" applyBorder="1" applyAlignment="1">
      <alignment wrapText="1"/>
    </xf>
    <xf numFmtId="0" fontId="3" fillId="0" borderId="0" xfId="8" applyFont="1" applyBorder="1" applyAlignment="1"/>
    <xf numFmtId="0" fontId="1" fillId="0" borderId="0" xfId="8" applyFont="1" applyFill="1" applyBorder="1" applyAlignment="1"/>
    <xf numFmtId="0" fontId="1" fillId="0" borderId="0" xfId="8" applyFont="1" applyBorder="1" applyAlignment="1"/>
    <xf numFmtId="0" fontId="1" fillId="0" borderId="0" xfId="8" applyBorder="1"/>
    <xf numFmtId="0" fontId="54" fillId="0" borderId="0" xfId="8" applyFont="1" applyFill="1" applyBorder="1" applyAlignment="1">
      <alignment wrapText="1"/>
    </xf>
    <xf numFmtId="0" fontId="22" fillId="0" borderId="0" xfId="8" applyFont="1" applyFill="1" applyBorder="1" applyAlignment="1">
      <alignment horizontal="center" wrapText="1"/>
    </xf>
    <xf numFmtId="0" fontId="3" fillId="0" borderId="1" xfId="8" applyFont="1" applyBorder="1" applyAlignment="1">
      <alignment horizontal="center" wrapText="1"/>
    </xf>
    <xf numFmtId="0" fontId="3" fillId="0" borderId="1" xfId="8" applyFont="1" applyBorder="1" applyAlignment="1">
      <alignment wrapText="1"/>
    </xf>
    <xf numFmtId="0" fontId="3" fillId="0" borderId="0" xfId="8" applyFont="1" applyFill="1" applyBorder="1" applyAlignment="1">
      <alignment wrapText="1"/>
    </xf>
    <xf numFmtId="0" fontId="14" fillId="0" borderId="0" xfId="8" applyFont="1" applyAlignment="1">
      <alignment wrapText="1"/>
    </xf>
    <xf numFmtId="0" fontId="1" fillId="0" borderId="1" xfId="8" applyFont="1" applyBorder="1" applyAlignment="1">
      <alignment horizontal="center" vertical="center" wrapText="1"/>
    </xf>
    <xf numFmtId="0" fontId="1" fillId="10" borderId="1" xfId="8" applyFont="1" applyFill="1" applyBorder="1" applyAlignment="1">
      <alignment horizontal="left" vertical="center" wrapText="1"/>
    </xf>
    <xf numFmtId="0" fontId="1" fillId="0" borderId="1" xfId="8" applyFont="1" applyBorder="1" applyAlignment="1">
      <alignment vertical="center" wrapText="1"/>
    </xf>
    <xf numFmtId="0" fontId="1" fillId="0" borderId="0" xfId="8" applyFont="1" applyBorder="1" applyAlignment="1">
      <alignment vertical="center" wrapText="1"/>
    </xf>
    <xf numFmtId="0" fontId="39" fillId="0" borderId="0" xfId="8" applyFont="1" applyBorder="1" applyAlignment="1">
      <alignment vertical="center" wrapText="1"/>
    </xf>
    <xf numFmtId="0" fontId="39" fillId="0" borderId="0" xfId="8" quotePrefix="1" applyFont="1" applyBorder="1" applyAlignment="1">
      <alignment vertical="center" wrapText="1"/>
    </xf>
    <xf numFmtId="0" fontId="1" fillId="0" borderId="1" xfId="8" applyFont="1" applyFill="1" applyBorder="1" applyAlignment="1">
      <alignment horizontal="center" vertical="center" wrapText="1"/>
    </xf>
    <xf numFmtId="0" fontId="39" fillId="0" borderId="0" xfId="8" applyFont="1" applyFill="1" applyBorder="1" applyAlignment="1">
      <alignment vertical="center" wrapText="1"/>
    </xf>
    <xf numFmtId="0" fontId="1" fillId="0" borderId="0" xfId="8" applyFont="1" applyBorder="1" applyAlignment="1">
      <alignment wrapText="1"/>
    </xf>
    <xf numFmtId="0" fontId="1" fillId="0" borderId="0" xfId="8" applyFont="1" applyBorder="1" applyAlignment="1">
      <alignment horizontal="center" wrapText="1"/>
    </xf>
    <xf numFmtId="0" fontId="1" fillId="2" borderId="33" xfId="8" applyFill="1" applyBorder="1"/>
    <xf numFmtId="0" fontId="1" fillId="2" borderId="38" xfId="8" applyFill="1" applyBorder="1"/>
    <xf numFmtId="0" fontId="3" fillId="2" borderId="25" xfId="8" applyFont="1" applyFill="1" applyBorder="1" applyAlignment="1">
      <alignment horizontal="center"/>
    </xf>
    <xf numFmtId="0" fontId="3" fillId="2" borderId="27" xfId="8" applyFont="1" applyFill="1" applyBorder="1" applyAlignment="1">
      <alignment horizontal="center"/>
    </xf>
    <xf numFmtId="0" fontId="3" fillId="2" borderId="33" xfId="8" applyFont="1" applyFill="1" applyBorder="1" applyAlignment="1">
      <alignment horizontal="center"/>
    </xf>
    <xf numFmtId="0" fontId="1" fillId="0" borderId="25" xfId="8" quotePrefix="1" applyFont="1" applyBorder="1"/>
    <xf numFmtId="0" fontId="1" fillId="0" borderId="32" xfId="8" applyFont="1" applyBorder="1"/>
    <xf numFmtId="10" fontId="1" fillId="0" borderId="27" xfId="8" applyNumberFormat="1" applyFont="1" applyFill="1" applyBorder="1"/>
    <xf numFmtId="10" fontId="1" fillId="0" borderId="33" xfId="8" applyNumberFormat="1" applyFont="1" applyFill="1" applyBorder="1"/>
    <xf numFmtId="0" fontId="1" fillId="0" borderId="26" xfId="8" quotePrefix="1" applyFont="1" applyBorder="1"/>
    <xf numFmtId="0" fontId="1" fillId="0" borderId="37" xfId="8" applyFont="1" applyFill="1" applyBorder="1"/>
    <xf numFmtId="10" fontId="1" fillId="0" borderId="0" xfId="8" applyNumberFormat="1" applyFont="1" applyFill="1" applyBorder="1"/>
    <xf numFmtId="10" fontId="1" fillId="0" borderId="38" xfId="8" applyNumberFormat="1" applyFont="1" applyBorder="1"/>
    <xf numFmtId="0" fontId="1" fillId="0" borderId="26" xfId="8" applyFont="1" applyBorder="1"/>
    <xf numFmtId="0" fontId="1" fillId="0" borderId="37" xfId="8" applyFont="1" applyBorder="1"/>
    <xf numFmtId="0" fontId="1" fillId="0" borderId="0" xfId="8" applyFont="1" applyBorder="1"/>
    <xf numFmtId="9" fontId="1" fillId="11" borderId="0" xfId="8" applyNumberFormat="1" applyFont="1" applyFill="1" applyBorder="1"/>
    <xf numFmtId="0" fontId="1" fillId="0" borderId="38" xfId="8" applyFont="1" applyBorder="1"/>
    <xf numFmtId="9" fontId="1" fillId="0" borderId="0" xfId="8" applyNumberFormat="1" applyFont="1" applyBorder="1"/>
    <xf numFmtId="0" fontId="1" fillId="0" borderId="31" xfId="8" applyFont="1" applyBorder="1"/>
    <xf numFmtId="0" fontId="1" fillId="0" borderId="34" xfId="8" applyFont="1" applyBorder="1"/>
    <xf numFmtId="0" fontId="1" fillId="0" borderId="35" xfId="8" applyFont="1" applyBorder="1"/>
    <xf numFmtId="9" fontId="1" fillId="0" borderId="35" xfId="8" applyNumberFormat="1" applyFont="1" applyBorder="1"/>
    <xf numFmtId="0" fontId="1" fillId="0" borderId="36" xfId="8" applyFont="1" applyBorder="1"/>
    <xf numFmtId="0" fontId="1" fillId="11" borderId="0" xfId="8" applyFill="1"/>
    <xf numFmtId="9" fontId="1" fillId="0" borderId="0" xfId="8" applyNumberFormat="1" applyBorder="1"/>
    <xf numFmtId="2" fontId="1" fillId="0" borderId="0" xfId="8" applyNumberFormat="1"/>
    <xf numFmtId="0" fontId="3" fillId="2" borderId="42" xfId="8" applyFont="1" applyFill="1" applyBorder="1" applyAlignment="1">
      <alignment horizontal="center"/>
    </xf>
    <xf numFmtId="0" fontId="3" fillId="2" borderId="41" xfId="8" applyFont="1" applyFill="1" applyBorder="1" applyAlignment="1">
      <alignment horizontal="center"/>
    </xf>
    <xf numFmtId="0" fontId="3" fillId="0" borderId="34" xfId="8" applyFont="1" applyFill="1" applyBorder="1" applyAlignment="1">
      <alignment vertical="center" wrapText="1"/>
    </xf>
    <xf numFmtId="0" fontId="1" fillId="0" borderId="42" xfId="8" applyFont="1" applyFill="1" applyBorder="1"/>
    <xf numFmtId="165" fontId="1" fillId="0" borderId="40" xfId="5" applyNumberFormat="1" applyFont="1" applyFill="1" applyBorder="1" applyAlignment="1">
      <alignment horizontal="center"/>
    </xf>
    <xf numFmtId="9" fontId="1" fillId="0" borderId="40" xfId="5" applyFont="1" applyFill="1" applyBorder="1" applyAlignment="1">
      <alignment horizontal="center"/>
    </xf>
    <xf numFmtId="0" fontId="3" fillId="0" borderId="40" xfId="8" applyFont="1" applyFill="1" applyBorder="1" applyAlignment="1">
      <alignment horizontal="center"/>
    </xf>
    <xf numFmtId="0" fontId="3" fillId="0" borderId="41" xfId="8" applyFont="1" applyFill="1" applyBorder="1" applyAlignment="1">
      <alignment horizontal="center"/>
    </xf>
    <xf numFmtId="172" fontId="1" fillId="0" borderId="0" xfId="8" applyNumberFormat="1" applyFont="1" applyFill="1"/>
    <xf numFmtId="0" fontId="1" fillId="0" borderId="31" xfId="8" applyFont="1" applyBorder="1" applyAlignment="1">
      <alignment horizontal="left" vertical="center"/>
    </xf>
    <xf numFmtId="0" fontId="1" fillId="0" borderId="34" xfId="8" applyFill="1" applyBorder="1"/>
    <xf numFmtId="0" fontId="3" fillId="0" borderId="0" xfId="8" applyFont="1" applyFill="1" applyBorder="1" applyAlignment="1">
      <alignment horizontal="center" vertical="center" wrapText="1"/>
    </xf>
    <xf numFmtId="0" fontId="61" fillId="0" borderId="0" xfId="8" applyFont="1" applyFill="1"/>
    <xf numFmtId="9" fontId="62" fillId="0" borderId="0" xfId="5" applyFont="1" applyFill="1" applyBorder="1" applyAlignment="1">
      <alignment horizontal="center"/>
    </xf>
    <xf numFmtId="0" fontId="3" fillId="0" borderId="0" xfId="8" applyFont="1" applyFill="1" applyBorder="1" applyAlignment="1">
      <alignment horizontal="center"/>
    </xf>
    <xf numFmtId="0" fontId="3" fillId="0" borderId="0" xfId="8" applyFont="1" applyFill="1" applyBorder="1" applyAlignment="1">
      <alignment vertical="center" wrapText="1"/>
    </xf>
    <xf numFmtId="0" fontId="63" fillId="0" borderId="0" xfId="8" applyFont="1" applyFill="1"/>
    <xf numFmtId="0" fontId="8" fillId="0" borderId="0" xfId="8" applyFont="1"/>
    <xf numFmtId="0" fontId="3" fillId="2" borderId="31" xfId="8" applyFont="1" applyFill="1" applyBorder="1" applyAlignment="1">
      <alignment horizontal="center"/>
    </xf>
    <xf numFmtId="0" fontId="3" fillId="2" borderId="35" xfId="8" applyFont="1" applyFill="1" applyBorder="1" applyAlignment="1">
      <alignment horizontal="center"/>
    </xf>
    <xf numFmtId="0" fontId="3" fillId="2" borderId="36" xfId="8" applyFont="1" applyFill="1" applyBorder="1" applyAlignment="1">
      <alignment horizontal="center"/>
    </xf>
    <xf numFmtId="0" fontId="65" fillId="0" borderId="25" xfId="8" applyFont="1" applyBorder="1"/>
    <xf numFmtId="0" fontId="1" fillId="0" borderId="25" xfId="8" applyBorder="1"/>
    <xf numFmtId="0" fontId="1" fillId="0" borderId="27" xfId="8" applyBorder="1"/>
    <xf numFmtId="0" fontId="1" fillId="0" borderId="33" xfId="8" applyBorder="1"/>
    <xf numFmtId="0" fontId="1" fillId="0" borderId="26" xfId="8" applyBorder="1"/>
    <xf numFmtId="167" fontId="1" fillId="0" borderId="26" xfId="8" applyNumberFormat="1" applyBorder="1" applyAlignment="1">
      <alignment horizontal="right"/>
    </xf>
    <xf numFmtId="0" fontId="1" fillId="0" borderId="0" xfId="8" applyBorder="1" applyAlignment="1">
      <alignment horizontal="right"/>
    </xf>
    <xf numFmtId="0" fontId="1" fillId="0" borderId="38" xfId="8" applyBorder="1" applyAlignment="1">
      <alignment horizontal="right"/>
    </xf>
    <xf numFmtId="10" fontId="1" fillId="0" borderId="0" xfId="10" applyNumberFormat="1" applyFont="1" applyBorder="1" applyAlignment="1">
      <alignment horizontal="right"/>
    </xf>
    <xf numFmtId="0" fontId="1" fillId="0" borderId="31" xfId="8" applyBorder="1"/>
    <xf numFmtId="167" fontId="1" fillId="0" borderId="31" xfId="8" applyNumberFormat="1" applyBorder="1" applyAlignment="1">
      <alignment horizontal="right"/>
    </xf>
    <xf numFmtId="0" fontId="1" fillId="0" borderId="35" xfId="8" applyBorder="1" applyAlignment="1">
      <alignment horizontal="right"/>
    </xf>
    <xf numFmtId="0" fontId="1" fillId="0" borderId="36" xfId="8" applyBorder="1" applyAlignment="1">
      <alignment horizontal="right"/>
    </xf>
    <xf numFmtId="0" fontId="66" fillId="0" borderId="0" xfId="8" applyFont="1" applyAlignment="1">
      <alignment vertical="center"/>
    </xf>
    <xf numFmtId="0" fontId="1" fillId="0" borderId="0" xfId="8" applyAlignment="1">
      <alignment vertical="center"/>
    </xf>
    <xf numFmtId="0" fontId="66" fillId="0" borderId="0" xfId="8" applyFont="1"/>
    <xf numFmtId="0" fontId="3" fillId="0" borderId="0" xfId="8" applyFont="1" applyAlignment="1">
      <alignment horizontal="center"/>
    </xf>
    <xf numFmtId="15" fontId="1" fillId="0" borderId="0" xfId="8" applyNumberFormat="1" applyBorder="1"/>
    <xf numFmtId="0" fontId="1" fillId="0" borderId="38" xfId="8" applyBorder="1"/>
    <xf numFmtId="2" fontId="1" fillId="0" borderId="0" xfId="8" quotePrefix="1" applyNumberFormat="1" applyBorder="1" applyAlignment="1">
      <alignment horizontal="right"/>
    </xf>
    <xf numFmtId="2" fontId="1" fillId="0" borderId="38" xfId="8" quotePrefix="1" applyNumberFormat="1" applyBorder="1" applyAlignment="1">
      <alignment horizontal="right"/>
    </xf>
    <xf numFmtId="2" fontId="1" fillId="0" borderId="35" xfId="8" quotePrefix="1" applyNumberFormat="1" applyBorder="1" applyAlignment="1">
      <alignment horizontal="right"/>
    </xf>
    <xf numFmtId="2" fontId="1" fillId="0" borderId="36" xfId="8" quotePrefix="1" applyNumberFormat="1" applyBorder="1" applyAlignment="1">
      <alignment horizontal="right"/>
    </xf>
    <xf numFmtId="0" fontId="1" fillId="0" borderId="26" xfId="8" applyBorder="1" applyAlignment="1">
      <alignment vertical="center" wrapText="1"/>
    </xf>
    <xf numFmtId="0" fontId="1" fillId="0" borderId="0" xfId="8" applyBorder="1" applyAlignment="1">
      <alignment horizontal="center" vertical="center" wrapText="1"/>
    </xf>
    <xf numFmtId="174" fontId="1" fillId="0" borderId="0" xfId="8" applyNumberFormat="1" applyBorder="1" applyAlignment="1">
      <alignment vertical="center" wrapText="1"/>
    </xf>
    <xf numFmtId="1" fontId="1" fillId="0" borderId="0" xfId="8" applyNumberFormat="1" applyBorder="1" applyAlignment="1">
      <alignment vertical="center" wrapText="1"/>
    </xf>
    <xf numFmtId="1" fontId="1" fillId="0" borderId="38" xfId="8" applyNumberFormat="1" applyBorder="1" applyAlignment="1">
      <alignment vertical="center" wrapText="1"/>
    </xf>
    <xf numFmtId="0" fontId="1" fillId="0" borderId="0" xfId="8" applyAlignment="1">
      <alignment vertical="center" wrapText="1"/>
    </xf>
    <xf numFmtId="0" fontId="1" fillId="0" borderId="0" xfId="8" applyBorder="1" applyAlignment="1">
      <alignment horizontal="center"/>
    </xf>
    <xf numFmtId="1" fontId="1" fillId="0" borderId="0" xfId="8" applyNumberFormat="1" applyBorder="1" applyAlignment="1">
      <alignment horizontal="right" vertical="center" wrapText="1"/>
    </xf>
    <xf numFmtId="1" fontId="1" fillId="0" borderId="38" xfId="8" applyNumberFormat="1" applyBorder="1" applyAlignment="1">
      <alignment horizontal="right"/>
    </xf>
    <xf numFmtId="0" fontId="1" fillId="0" borderId="35" xfId="8" applyBorder="1" applyAlignment="1">
      <alignment horizontal="center" vertical="center" wrapText="1"/>
    </xf>
    <xf numFmtId="0" fontId="1" fillId="0" borderId="35" xfId="8" applyBorder="1"/>
    <xf numFmtId="1" fontId="1" fillId="0" borderId="35" xfId="8" applyNumberFormat="1" applyBorder="1" applyAlignment="1">
      <alignment vertical="center" wrapText="1"/>
    </xf>
    <xf numFmtId="1" fontId="1" fillId="0" borderId="36" xfId="8" applyNumberFormat="1" applyBorder="1" applyAlignment="1">
      <alignment vertical="center" wrapText="1"/>
    </xf>
    <xf numFmtId="0" fontId="5" fillId="0" borderId="0" xfId="8" applyFont="1"/>
    <xf numFmtId="2" fontId="1" fillId="0" borderId="0" xfId="8" applyNumberFormat="1" applyFont="1" applyFill="1"/>
    <xf numFmtId="0" fontId="3" fillId="0" borderId="0" xfId="8" applyFont="1" applyBorder="1" applyAlignment="1">
      <alignment horizontal="center" vertical="center" wrapText="1"/>
    </xf>
    <xf numFmtId="0" fontId="3" fillId="0" borderId="0" xfId="8" applyFont="1" applyBorder="1" applyAlignment="1">
      <alignment vertical="center" wrapText="1"/>
    </xf>
    <xf numFmtId="0" fontId="3" fillId="0" borderId="0" xfId="8" applyFont="1" applyAlignment="1">
      <alignment vertical="center" wrapText="1"/>
    </xf>
    <xf numFmtId="2" fontId="1" fillId="0" borderId="0" xfId="8" applyNumberFormat="1" applyFill="1"/>
    <xf numFmtId="0" fontId="69" fillId="0" borderId="0" xfId="8" applyFont="1"/>
    <xf numFmtId="2" fontId="69" fillId="0" borderId="0" xfId="8" applyNumberFormat="1" applyFont="1" applyFill="1"/>
    <xf numFmtId="2" fontId="3" fillId="0" borderId="0" xfId="8" applyNumberFormat="1" applyFont="1" applyFill="1"/>
    <xf numFmtId="0" fontId="1" fillId="0" borderId="0" xfId="8" applyFill="1" applyBorder="1"/>
    <xf numFmtId="0" fontId="30" fillId="0" borderId="0" xfId="8" applyFont="1" applyAlignment="1">
      <alignment horizontal="center" vertical="center"/>
    </xf>
    <xf numFmtId="0" fontId="3" fillId="0" borderId="0" xfId="8" applyFont="1" applyFill="1" applyBorder="1" applyAlignment="1">
      <alignment horizontal="center" wrapText="1"/>
    </xf>
    <xf numFmtId="0" fontId="1" fillId="0" borderId="0" xfId="8" applyAlignment="1">
      <alignment horizontal="center" vertical="center"/>
    </xf>
    <xf numFmtId="172" fontId="1" fillId="0" borderId="0" xfId="8" applyNumberFormat="1"/>
    <xf numFmtId="0" fontId="70" fillId="0" borderId="0" xfId="8" applyFont="1" applyFill="1"/>
    <xf numFmtId="172" fontId="70" fillId="0" borderId="0" xfId="8" applyNumberFormat="1" applyFont="1" applyFill="1"/>
    <xf numFmtId="0" fontId="1" fillId="0" borderId="0" xfId="8" applyFont="1" applyFill="1" applyAlignment="1">
      <alignment vertical="center"/>
    </xf>
    <xf numFmtId="0" fontId="1" fillId="0" borderId="0" xfId="8" applyFont="1" applyFill="1" applyBorder="1" applyAlignment="1">
      <alignment vertical="center"/>
    </xf>
    <xf numFmtId="172" fontId="1" fillId="0" borderId="0" xfId="8" applyNumberFormat="1" applyFill="1"/>
    <xf numFmtId="0" fontId="1" fillId="0" borderId="0" xfId="8" applyFont="1" applyFill="1" applyBorder="1" applyAlignment="1">
      <alignment vertical="center" wrapText="1"/>
    </xf>
    <xf numFmtId="0" fontId="1" fillId="0" borderId="0" xfId="8" quotePrefix="1" applyFont="1" applyBorder="1"/>
    <xf numFmtId="0" fontId="1" fillId="0" borderId="0" xfId="8" applyFont="1" applyFill="1" applyBorder="1" applyAlignment="1">
      <alignment horizontal="left"/>
    </xf>
    <xf numFmtId="0" fontId="1" fillId="0" borderId="0" xfId="8" applyFont="1" applyBorder="1" applyAlignment="1">
      <alignment horizontal="left"/>
    </xf>
    <xf numFmtId="0" fontId="1" fillId="0" borderId="0" xfId="8" applyNumberFormat="1" applyFont="1" applyBorder="1" applyAlignment="1">
      <alignment horizontal="left"/>
    </xf>
    <xf numFmtId="0" fontId="23" fillId="0" borderId="0" xfId="9" quotePrefix="1" applyNumberFormat="1" applyBorder="1" applyAlignment="1">
      <alignment horizontal="left"/>
    </xf>
    <xf numFmtId="0" fontId="1" fillId="0" borderId="0" xfId="8" applyFont="1" applyFill="1" applyBorder="1" applyAlignment="1">
      <alignment wrapText="1"/>
    </xf>
    <xf numFmtId="0" fontId="23" fillId="0" borderId="0" xfId="9" quotePrefix="1" applyNumberFormat="1" applyFont="1" applyBorder="1" applyAlignment="1">
      <alignment horizontal="left"/>
    </xf>
    <xf numFmtId="0" fontId="1" fillId="0" borderId="0" xfId="8" quotePrefix="1" applyNumberFormat="1" applyBorder="1" applyAlignment="1">
      <alignment wrapText="1"/>
    </xf>
    <xf numFmtId="0" fontId="1" fillId="0" borderId="0" xfId="8" quotePrefix="1" applyNumberFormat="1" applyBorder="1" applyAlignment="1">
      <alignment horizontal="left"/>
    </xf>
    <xf numFmtId="0" fontId="1" fillId="0" borderId="0" xfId="8" quotePrefix="1" applyNumberFormat="1" applyFont="1" applyFill="1" applyBorder="1" applyAlignment="1">
      <alignment wrapText="1"/>
    </xf>
    <xf numFmtId="0" fontId="1" fillId="0" borderId="0" xfId="8" quotePrefix="1" applyNumberFormat="1" applyFont="1" applyBorder="1" applyAlignment="1">
      <alignment wrapText="1"/>
    </xf>
    <xf numFmtId="0" fontId="39" fillId="0" borderId="0" xfId="8" applyFont="1" applyFill="1" applyBorder="1"/>
    <xf numFmtId="0" fontId="39" fillId="0" borderId="0" xfId="8" applyFont="1" applyFill="1" applyBorder="1" applyAlignment="1">
      <alignment horizontal="left"/>
    </xf>
    <xf numFmtId="0" fontId="39" fillId="0" borderId="0" xfId="8" applyFont="1" applyFill="1" applyAlignment="1">
      <alignment vertical="center"/>
    </xf>
    <xf numFmtId="0" fontId="39" fillId="0" borderId="0" xfId="8" applyFont="1"/>
    <xf numFmtId="0" fontId="39" fillId="0" borderId="0" xfId="8" applyFont="1" applyAlignment="1">
      <alignment horizontal="left"/>
    </xf>
    <xf numFmtId="0" fontId="39" fillId="0" borderId="0" xfId="8" applyFont="1" applyFill="1" applyBorder="1" applyAlignment="1">
      <alignment wrapText="1"/>
    </xf>
    <xf numFmtId="0" fontId="39" fillId="0" borderId="0" xfId="8" applyFont="1" applyBorder="1"/>
    <xf numFmtId="172" fontId="39" fillId="0" borderId="0" xfId="8" applyNumberFormat="1" applyFont="1"/>
    <xf numFmtId="172" fontId="39" fillId="0" borderId="0" xfId="8" quotePrefix="1" applyNumberFormat="1" applyFont="1"/>
    <xf numFmtId="0" fontId="71" fillId="0" borderId="0" xfId="8" applyFont="1" applyFill="1" applyBorder="1" applyAlignment="1">
      <alignment horizontal="center"/>
    </xf>
    <xf numFmtId="0" fontId="39" fillId="0" borderId="0" xfId="8" applyFont="1" applyFill="1" applyBorder="1" applyAlignment="1"/>
    <xf numFmtId="0" fontId="43" fillId="0" borderId="0" xfId="8" applyFont="1" applyFill="1" applyBorder="1" applyAlignment="1"/>
    <xf numFmtId="0" fontId="39" fillId="0" borderId="0" xfId="8" applyFont="1" applyBorder="1" applyAlignment="1">
      <alignment horizontal="left"/>
    </xf>
    <xf numFmtId="0" fontId="1" fillId="9" borderId="0" xfId="8" applyFill="1"/>
    <xf numFmtId="0" fontId="44" fillId="0" borderId="0" xfId="8" applyFont="1" applyFill="1"/>
    <xf numFmtId="0" fontId="44" fillId="0" borderId="0" xfId="8" applyFont="1" applyBorder="1"/>
    <xf numFmtId="0" fontId="3" fillId="0" borderId="0" xfId="8" applyFont="1" applyFill="1" applyAlignment="1">
      <alignment wrapText="1"/>
    </xf>
    <xf numFmtId="0" fontId="45" fillId="0" borderId="0" xfId="8" applyFont="1" applyFill="1" applyBorder="1" applyAlignment="1">
      <alignment wrapText="1"/>
    </xf>
    <xf numFmtId="0" fontId="1" fillId="9" borderId="0" xfId="8" applyFill="1" applyAlignment="1"/>
    <xf numFmtId="0" fontId="1" fillId="9" borderId="0" xfId="8" quotePrefix="1" applyFill="1" applyAlignment="1">
      <alignment horizontal="left"/>
    </xf>
    <xf numFmtId="0" fontId="1" fillId="9" borderId="0" xfId="8" applyFill="1" applyAlignment="1">
      <alignment horizontal="left"/>
    </xf>
    <xf numFmtId="0" fontId="1" fillId="9" borderId="0" xfId="8" quotePrefix="1" applyFill="1" applyBorder="1" applyAlignment="1">
      <alignment horizontal="left"/>
    </xf>
    <xf numFmtId="3" fontId="1" fillId="9" borderId="0" xfId="8" quotePrefix="1" applyNumberFormat="1" applyFill="1" applyAlignment="1">
      <alignment horizontal="center"/>
    </xf>
    <xf numFmtId="0" fontId="3" fillId="0" borderId="0" xfId="8" applyFont="1" applyFill="1" applyAlignment="1"/>
    <xf numFmtId="0" fontId="45" fillId="0" borderId="0" xfId="8" applyFont="1" applyFill="1" applyBorder="1" applyAlignment="1"/>
    <xf numFmtId="0" fontId="44" fillId="0" borderId="0" xfId="8" applyFont="1" applyFill="1" applyBorder="1" applyAlignment="1"/>
    <xf numFmtId="0" fontId="11" fillId="0" borderId="0" xfId="8" applyFont="1" applyFill="1" applyAlignment="1"/>
    <xf numFmtId="0" fontId="1" fillId="0" borderId="0" xfId="8" applyFill="1" applyAlignment="1"/>
    <xf numFmtId="0" fontId="1" fillId="0" borderId="0" xfId="8" quotePrefix="1" applyFill="1" applyAlignment="1">
      <alignment horizontal="left"/>
    </xf>
    <xf numFmtId="0" fontId="1" fillId="0" borderId="0" xfId="8" quotePrefix="1" applyFill="1" applyBorder="1" applyAlignment="1">
      <alignment horizontal="left"/>
    </xf>
    <xf numFmtId="3" fontId="1" fillId="0" borderId="0" xfId="8" quotePrefix="1" applyNumberFormat="1" applyFill="1" applyAlignment="1">
      <alignment horizontal="center"/>
    </xf>
    <xf numFmtId="0" fontId="1" fillId="0" borderId="0" xfId="8" applyFont="1" applyFill="1" applyAlignment="1"/>
    <xf numFmtId="0" fontId="1" fillId="0" borderId="0" xfId="8" applyFill="1" applyBorder="1" applyAlignment="1">
      <alignment horizontal="left"/>
    </xf>
    <xf numFmtId="0" fontId="1" fillId="0" borderId="0" xfId="8" quotePrefix="1" applyNumberFormat="1" applyFill="1" applyBorder="1" applyAlignment="1">
      <alignment horizontal="left"/>
    </xf>
    <xf numFmtId="3" fontId="1" fillId="0" borderId="0" xfId="8" quotePrefix="1" applyNumberFormat="1" applyFill="1" applyAlignment="1">
      <alignment horizontal="left"/>
    </xf>
    <xf numFmtId="0" fontId="31" fillId="0" borderId="0" xfId="8" applyFont="1" applyFill="1" applyAlignment="1"/>
    <xf numFmtId="0" fontId="1" fillId="6" borderId="0" xfId="8" applyFill="1"/>
    <xf numFmtId="0" fontId="31" fillId="0" borderId="0" xfId="8" applyFont="1" applyAlignment="1"/>
    <xf numFmtId="0" fontId="36" fillId="0" borderId="0" xfId="8" applyFont="1" applyFill="1" applyAlignment="1"/>
    <xf numFmtId="0" fontId="31" fillId="0" borderId="0" xfId="8" applyFont="1" applyAlignment="1">
      <alignment horizontal="right"/>
    </xf>
    <xf numFmtId="0" fontId="31" fillId="0" borderId="0" xfId="8" applyFont="1" applyFill="1" applyAlignment="1">
      <alignment horizontal="right"/>
    </xf>
    <xf numFmtId="0" fontId="32" fillId="0" borderId="0" xfId="8" applyFont="1"/>
    <xf numFmtId="0" fontId="3" fillId="8" borderId="26" xfId="6" applyFont="1" applyFill="1" applyBorder="1" applyAlignment="1">
      <alignment horizontal="center" wrapText="1"/>
    </xf>
    <xf numFmtId="9" fontId="0" fillId="0" borderId="27" xfId="5" applyFont="1" applyFill="1" applyBorder="1" applyAlignment="1">
      <alignment horizontal="right"/>
    </xf>
    <xf numFmtId="9" fontId="0" fillId="0" borderId="0" xfId="5" applyFont="1" applyFill="1" applyBorder="1" applyAlignment="1">
      <alignment horizontal="right"/>
    </xf>
    <xf numFmtId="1" fontId="3" fillId="8" borderId="0" xfId="6" applyNumberFormat="1" applyFont="1" applyFill="1" applyBorder="1" applyAlignment="1">
      <alignment horizontal="center" wrapText="1"/>
    </xf>
    <xf numFmtId="0" fontId="3" fillId="8" borderId="0" xfId="6" applyFont="1" applyFill="1" applyBorder="1" applyAlignment="1">
      <alignment horizontal="center" wrapText="1"/>
    </xf>
    <xf numFmtId="3" fontId="3" fillId="8" borderId="38" xfId="6" applyNumberFormat="1" applyFont="1" applyFill="1" applyBorder="1" applyAlignment="1">
      <alignment horizontal="center" wrapText="1"/>
    </xf>
    <xf numFmtId="0" fontId="8" fillId="0" borderId="0" xfId="2" applyFill="1" applyBorder="1" applyAlignment="1" applyProtection="1"/>
    <xf numFmtId="0" fontId="1" fillId="0" borderId="0" xfId="0" applyFont="1" applyFill="1" applyBorder="1" applyAlignment="1">
      <alignment horizontal="left" wrapText="1"/>
    </xf>
    <xf numFmtId="0" fontId="0" fillId="0" borderId="21" xfId="0" applyBorder="1"/>
    <xf numFmtId="0" fontId="0" fillId="0" borderId="20" xfId="0" applyBorder="1"/>
    <xf numFmtId="0" fontId="0" fillId="0" borderId="14" xfId="0" applyBorder="1"/>
    <xf numFmtId="0" fontId="0" fillId="0" borderId="14" xfId="0" applyNumberFormat="1" applyBorder="1"/>
    <xf numFmtId="0" fontId="0" fillId="0" borderId="16" xfId="0" applyNumberFormat="1" applyBorder="1"/>
    <xf numFmtId="0" fontId="0" fillId="0" borderId="43" xfId="0" applyBorder="1"/>
    <xf numFmtId="0" fontId="0" fillId="0" borderId="44" xfId="0" applyNumberFormat="1" applyBorder="1"/>
    <xf numFmtId="0" fontId="9" fillId="0" borderId="0" xfId="8" applyFont="1" applyFill="1" applyBorder="1" applyAlignment="1">
      <alignment horizontal="left" vertical="center" wrapText="1"/>
    </xf>
    <xf numFmtId="0" fontId="74" fillId="0" borderId="0" xfId="6" applyFont="1"/>
    <xf numFmtId="10" fontId="52" fillId="0" borderId="0" xfId="8" applyNumberFormat="1" applyFont="1"/>
    <xf numFmtId="0" fontId="9" fillId="0" borderId="0" xfId="8" applyFont="1"/>
    <xf numFmtId="0" fontId="3" fillId="8" borderId="1" xfId="8" applyFont="1" applyFill="1" applyBorder="1" applyAlignment="1">
      <alignment horizontal="center" vertical="center"/>
    </xf>
    <xf numFmtId="0" fontId="54" fillId="8" borderId="1" xfId="8" applyFont="1" applyFill="1" applyBorder="1" applyAlignment="1">
      <alignment horizontal="center" vertical="center" wrapText="1"/>
    </xf>
    <xf numFmtId="0" fontId="3" fillId="2" borderId="47" xfId="8" applyFont="1" applyFill="1" applyBorder="1" applyAlignment="1">
      <alignment horizontal="center"/>
    </xf>
    <xf numFmtId="0" fontId="3" fillId="2" borderId="50" xfId="8" applyFont="1" applyFill="1" applyBorder="1" applyAlignment="1">
      <alignment horizontal="center" wrapText="1"/>
    </xf>
    <xf numFmtId="0" fontId="3" fillId="2" borderId="45" xfId="8" applyFont="1" applyFill="1" applyBorder="1" applyAlignment="1">
      <alignment horizontal="center" wrapText="1"/>
    </xf>
    <xf numFmtId="0" fontId="3" fillId="2" borderId="51" xfId="8" applyFont="1" applyFill="1" applyBorder="1" applyAlignment="1">
      <alignment horizontal="center" wrapText="1"/>
    </xf>
    <xf numFmtId="0" fontId="3" fillId="2" borderId="49" xfId="8" applyFont="1" applyFill="1" applyBorder="1" applyAlignment="1">
      <alignment horizontal="center" wrapText="1"/>
    </xf>
    <xf numFmtId="3" fontId="1" fillId="9" borderId="1" xfId="8" applyNumberFormat="1" applyFill="1" applyBorder="1"/>
    <xf numFmtId="3" fontId="1" fillId="9" borderId="1" xfId="8" applyNumberFormat="1" applyFill="1" applyBorder="1" applyAlignment="1">
      <alignment horizontal="center"/>
    </xf>
    <xf numFmtId="0" fontId="3" fillId="2" borderId="45" xfId="8" applyFont="1" applyFill="1" applyBorder="1" applyAlignment="1">
      <alignment horizontal="center"/>
    </xf>
    <xf numFmtId="0" fontId="3" fillId="2" borderId="51" xfId="8" applyFont="1" applyFill="1" applyBorder="1" applyAlignment="1">
      <alignment horizontal="center"/>
    </xf>
    <xf numFmtId="0" fontId="3" fillId="2" borderId="25" xfId="8" applyFont="1" applyFill="1" applyBorder="1" applyAlignment="1">
      <alignment wrapText="1"/>
    </xf>
    <xf numFmtId="0" fontId="3" fillId="2" borderId="27" xfId="8" applyFont="1" applyFill="1" applyBorder="1" applyAlignment="1">
      <alignment wrapText="1"/>
    </xf>
    <xf numFmtId="0" fontId="3" fillId="2" borderId="33" xfId="8" applyFont="1" applyFill="1" applyBorder="1" applyAlignment="1">
      <alignment wrapText="1"/>
    </xf>
    <xf numFmtId="0" fontId="1" fillId="0" borderId="0" xfId="8" applyAlignment="1">
      <alignment wrapText="1"/>
    </xf>
    <xf numFmtId="3" fontId="1" fillId="0" borderId="25" xfId="8" applyNumberFormat="1" applyBorder="1"/>
    <xf numFmtId="3" fontId="1" fillId="0" borderId="27" xfId="8" applyNumberFormat="1" applyBorder="1"/>
    <xf numFmtId="3" fontId="1" fillId="0" borderId="33" xfId="8" applyNumberFormat="1" applyBorder="1"/>
    <xf numFmtId="10" fontId="1" fillId="0" borderId="0" xfId="8" applyNumberFormat="1"/>
    <xf numFmtId="3" fontId="1" fillId="0" borderId="26" xfId="8" applyNumberFormat="1" applyBorder="1"/>
    <xf numFmtId="3" fontId="1" fillId="0" borderId="0" xfId="8" applyNumberFormat="1" applyBorder="1"/>
    <xf numFmtId="3" fontId="1" fillId="0" borderId="38" xfId="8" applyNumberFormat="1" applyBorder="1"/>
    <xf numFmtId="0" fontId="3" fillId="0" borderId="31" xfId="8" applyFont="1" applyBorder="1"/>
    <xf numFmtId="3" fontId="1" fillId="0" borderId="0" xfId="8" applyNumberFormat="1"/>
    <xf numFmtId="0" fontId="3" fillId="2" borderId="0" xfId="8" applyFont="1" applyFill="1" applyBorder="1" applyAlignment="1">
      <alignment vertical="center" wrapText="1"/>
    </xf>
    <xf numFmtId="0" fontId="3" fillId="2" borderId="38" xfId="8" applyFont="1" applyFill="1" applyBorder="1" applyAlignment="1">
      <alignment vertical="center" wrapText="1"/>
    </xf>
    <xf numFmtId="9" fontId="1" fillId="0" borderId="25" xfId="8" applyNumberFormat="1" applyFont="1" applyBorder="1"/>
    <xf numFmtId="9" fontId="1" fillId="0" borderId="27" xfId="8" applyNumberFormat="1" applyFont="1" applyBorder="1"/>
    <xf numFmtId="9" fontId="1" fillId="0" borderId="33" xfId="8" applyNumberFormat="1" applyFont="1" applyBorder="1"/>
    <xf numFmtId="9" fontId="1" fillId="0" borderId="26" xfId="8" applyNumberFormat="1" applyFont="1" applyBorder="1"/>
    <xf numFmtId="9" fontId="1" fillId="0" borderId="38" xfId="8" applyNumberFormat="1" applyFont="1" applyBorder="1"/>
    <xf numFmtId="3" fontId="3" fillId="0" borderId="35" xfId="8" applyNumberFormat="1" applyFont="1" applyBorder="1"/>
    <xf numFmtId="3" fontId="3" fillId="0" borderId="36" xfId="8" applyNumberFormat="1" applyFont="1" applyBorder="1"/>
    <xf numFmtId="0" fontId="1" fillId="11" borderId="1" xfId="8" applyFill="1" applyBorder="1"/>
    <xf numFmtId="3" fontId="1" fillId="11" borderId="1" xfId="8" applyNumberFormat="1" applyFill="1" applyBorder="1"/>
    <xf numFmtId="0" fontId="1" fillId="9" borderId="1" xfId="8" applyFill="1" applyBorder="1"/>
    <xf numFmtId="0" fontId="1" fillId="9" borderId="1" xfId="8" applyFont="1" applyFill="1" applyBorder="1"/>
    <xf numFmtId="3" fontId="1" fillId="9" borderId="1" xfId="8" applyNumberFormat="1" applyFont="1" applyFill="1" applyBorder="1"/>
    <xf numFmtId="0" fontId="1" fillId="0" borderId="1" xfId="8" applyBorder="1"/>
    <xf numFmtId="3" fontId="1" fillId="0" borderId="1" xfId="8" applyNumberFormat="1" applyBorder="1"/>
    <xf numFmtId="0" fontId="1" fillId="0" borderId="1" xfId="8" applyFill="1" applyBorder="1"/>
    <xf numFmtId="3" fontId="1" fillId="0" borderId="1" xfId="8" applyNumberFormat="1" applyFill="1" applyBorder="1"/>
    <xf numFmtId="3" fontId="1" fillId="0" borderId="1" xfId="8" applyNumberFormat="1" applyBorder="1" applyAlignment="1">
      <alignment horizontal="right"/>
    </xf>
    <xf numFmtId="0" fontId="39" fillId="0" borderId="0" xfId="8" applyFont="1" applyFill="1" applyAlignment="1">
      <alignment horizontal="left"/>
    </xf>
    <xf numFmtId="0" fontId="1" fillId="0" borderId="0" xfId="8" applyFont="1" applyAlignment="1">
      <alignment horizontal="center"/>
    </xf>
    <xf numFmtId="2" fontId="30" fillId="0" borderId="0" xfId="0" applyNumberFormat="1" applyFont="1" applyFill="1"/>
    <xf numFmtId="0" fontId="14" fillId="0" borderId="0" xfId="0" applyFont="1" applyBorder="1"/>
    <xf numFmtId="0" fontId="1" fillId="0" borderId="0" xfId="0" applyFont="1" applyBorder="1" applyAlignment="1">
      <alignment horizontal="left"/>
    </xf>
    <xf numFmtId="0" fontId="11" fillId="0" borderId="0" xfId="0" applyFont="1" applyBorder="1" applyAlignment="1">
      <alignment horizontal="left"/>
    </xf>
    <xf numFmtId="0" fontId="12" fillId="0" borderId="0" xfId="0" applyFont="1" applyBorder="1" applyAlignment="1">
      <alignment horizontal="left"/>
    </xf>
    <xf numFmtId="0" fontId="5" fillId="0" borderId="0" xfId="0" applyFont="1" applyFill="1" applyBorder="1"/>
    <xf numFmtId="0" fontId="9" fillId="0" borderId="0" xfId="0" applyFont="1" applyFill="1" applyBorder="1"/>
    <xf numFmtId="0" fontId="1" fillId="0" borderId="0" xfId="0" applyFont="1" applyFill="1" applyBorder="1"/>
    <xf numFmtId="0" fontId="1" fillId="0" borderId="0" xfId="0" applyFont="1" applyFill="1" applyBorder="1" applyAlignment="1">
      <alignment horizontal="left"/>
    </xf>
    <xf numFmtId="0" fontId="3" fillId="0" borderId="0" xfId="0" applyFont="1" applyFill="1" applyBorder="1" applyAlignment="1">
      <alignment horizontal="left" wrapText="1"/>
    </xf>
    <xf numFmtId="0" fontId="1" fillId="5" borderId="0" xfId="0" applyFont="1" applyFill="1"/>
    <xf numFmtId="3" fontId="1" fillId="5" borderId="0" xfId="0" applyNumberFormat="1" applyFont="1" applyFill="1"/>
    <xf numFmtId="9" fontId="30" fillId="0" borderId="0" xfId="5" applyFont="1" applyFill="1"/>
    <xf numFmtId="0" fontId="19" fillId="5" borderId="0" xfId="0" applyFont="1" applyFill="1"/>
    <xf numFmtId="3" fontId="20" fillId="5" borderId="0" xfId="0" applyNumberFormat="1" applyFont="1" applyFill="1"/>
    <xf numFmtId="3" fontId="3" fillId="5" borderId="0" xfId="0" applyNumberFormat="1" applyFont="1" applyFill="1"/>
    <xf numFmtId="166" fontId="20" fillId="5" borderId="0" xfId="0" applyNumberFormat="1" applyFont="1" applyFill="1"/>
    <xf numFmtId="166" fontId="19" fillId="5" borderId="0" xfId="0" applyNumberFormat="1" applyFont="1" applyFill="1"/>
    <xf numFmtId="0" fontId="2" fillId="5" borderId="0" xfId="0" applyFont="1" applyFill="1"/>
    <xf numFmtId="3" fontId="1" fillId="5" borderId="0" xfId="8" applyNumberFormat="1" applyFill="1" applyBorder="1"/>
    <xf numFmtId="3" fontId="1" fillId="5" borderId="38" xfId="8" applyNumberFormat="1" applyFill="1" applyBorder="1"/>
    <xf numFmtId="3" fontId="1" fillId="5" borderId="35" xfId="8" applyNumberFormat="1" applyFill="1" applyBorder="1"/>
    <xf numFmtId="3" fontId="1" fillId="5" borderId="36" xfId="8" applyNumberFormat="1" applyFill="1" applyBorder="1"/>
    <xf numFmtId="9" fontId="1" fillId="5" borderId="26" xfId="8" applyNumberFormat="1" applyFont="1" applyFill="1" applyBorder="1"/>
    <xf numFmtId="9" fontId="1" fillId="5" borderId="0" xfId="8" applyNumberFormat="1" applyFont="1" applyFill="1" applyBorder="1"/>
    <xf numFmtId="9" fontId="1" fillId="5" borderId="38" xfId="8" applyNumberFormat="1" applyFont="1" applyFill="1" applyBorder="1"/>
    <xf numFmtId="0" fontId="1" fillId="5" borderId="26" xfId="8" applyFill="1" applyBorder="1"/>
    <xf numFmtId="0" fontId="1" fillId="5" borderId="31" xfId="8" applyFill="1" applyBorder="1"/>
    <xf numFmtId="0" fontId="3" fillId="2" borderId="31" xfId="8" applyFont="1" applyFill="1" applyBorder="1"/>
    <xf numFmtId="9" fontId="3" fillId="12" borderId="31" xfId="8" applyNumberFormat="1" applyFont="1" applyFill="1" applyBorder="1"/>
    <xf numFmtId="9" fontId="3" fillId="12" borderId="35" xfId="8" applyNumberFormat="1" applyFont="1" applyFill="1" applyBorder="1"/>
    <xf numFmtId="9" fontId="3" fillId="12" borderId="36" xfId="8" applyNumberFormat="1" applyFont="1" applyFill="1" applyBorder="1"/>
    <xf numFmtId="9" fontId="1" fillId="5" borderId="31" xfId="8" applyNumberFormat="1" applyFont="1" applyFill="1" applyBorder="1"/>
    <xf numFmtId="9" fontId="1" fillId="5" borderId="35" xfId="8" applyNumberFormat="1" applyFont="1" applyFill="1" applyBorder="1"/>
    <xf numFmtId="9" fontId="1" fillId="5" borderId="36" xfId="8" applyNumberFormat="1" applyFont="1" applyFill="1" applyBorder="1"/>
    <xf numFmtId="0" fontId="1" fillId="5" borderId="0" xfId="0" applyFont="1" applyFill="1" applyBorder="1" applyAlignment="1">
      <alignment horizontal="left" wrapText="1"/>
    </xf>
    <xf numFmtId="0" fontId="1" fillId="0" borderId="0" xfId="2" applyFont="1" applyBorder="1" applyAlignment="1" applyProtection="1"/>
    <xf numFmtId="3" fontId="1" fillId="0" borderId="27" xfId="6" applyNumberFormat="1" applyFont="1" applyBorder="1"/>
    <xf numFmtId="3" fontId="1" fillId="0" borderId="0" xfId="6" applyNumberFormat="1" applyFont="1" applyBorder="1"/>
    <xf numFmtId="9" fontId="1" fillId="0" borderId="32" xfId="6" applyNumberFormat="1" applyFill="1" applyBorder="1"/>
    <xf numFmtId="9" fontId="1" fillId="0" borderId="37" xfId="6" applyNumberFormat="1" applyFill="1" applyBorder="1"/>
    <xf numFmtId="3" fontId="3" fillId="0" borderId="39" xfId="6" applyNumberFormat="1" applyFont="1" applyBorder="1"/>
    <xf numFmtId="3" fontId="3" fillId="0" borderId="40" xfId="6" applyNumberFormat="1" applyFont="1" applyFill="1" applyBorder="1"/>
    <xf numFmtId="9" fontId="3" fillId="0" borderId="40" xfId="5" applyFont="1" applyFill="1" applyBorder="1" applyAlignment="1">
      <alignment horizontal="right"/>
    </xf>
    <xf numFmtId="9" fontId="3" fillId="0" borderId="41" xfId="5" applyFont="1" applyFill="1" applyBorder="1" applyAlignment="1">
      <alignment horizontal="right"/>
    </xf>
    <xf numFmtId="0" fontId="1" fillId="0" borderId="1" xfId="0" quotePrefix="1" applyNumberFormat="1" applyFont="1" applyBorder="1" applyAlignment="1">
      <alignment horizontal="left" wrapText="1"/>
    </xf>
    <xf numFmtId="0" fontId="3" fillId="0" borderId="42" xfId="6" applyFont="1" applyFill="1" applyBorder="1"/>
    <xf numFmtId="0" fontId="0" fillId="0" borderId="8" xfId="0" applyFont="1" applyFill="1" applyBorder="1"/>
    <xf numFmtId="0" fontId="0" fillId="0" borderId="9" xfId="0" applyFont="1" applyFill="1" applyBorder="1"/>
    <xf numFmtId="0" fontId="0" fillId="0" borderId="11" xfId="0" applyFont="1" applyFill="1" applyBorder="1"/>
    <xf numFmtId="0" fontId="0" fillId="0" borderId="13" xfId="0" applyFont="1" applyFill="1" applyBorder="1"/>
    <xf numFmtId="0" fontId="0" fillId="0" borderId="14" xfId="0" applyFont="1" applyFill="1" applyBorder="1"/>
    <xf numFmtId="0" fontId="0" fillId="0" borderId="8" xfId="0" applyNumberFormat="1" applyFont="1" applyFill="1" applyBorder="1"/>
    <xf numFmtId="0" fontId="0" fillId="0" borderId="13" xfId="0" applyNumberFormat="1" applyFont="1" applyFill="1" applyBorder="1"/>
    <xf numFmtId="0" fontId="0" fillId="0" borderId="14" xfId="0" applyNumberFormat="1" applyFont="1" applyFill="1" applyBorder="1"/>
    <xf numFmtId="0" fontId="0" fillId="0" borderId="15" xfId="0" applyNumberFormat="1" applyFont="1" applyFill="1" applyBorder="1"/>
    <xf numFmtId="0" fontId="0" fillId="0" borderId="0" xfId="0" applyNumberFormat="1" applyFont="1" applyFill="1"/>
    <xf numFmtId="0" fontId="0" fillId="0" borderId="16" xfId="0" applyNumberFormat="1" applyFont="1" applyFill="1" applyBorder="1"/>
    <xf numFmtId="0" fontId="0" fillId="0" borderId="10" xfId="0" applyNumberFormat="1" applyFont="1" applyFill="1" applyBorder="1"/>
    <xf numFmtId="0" fontId="0" fillId="0" borderId="18" xfId="0" applyNumberFormat="1" applyFont="1" applyFill="1" applyBorder="1"/>
    <xf numFmtId="0" fontId="0" fillId="0" borderId="19" xfId="0" applyNumberFormat="1" applyFont="1" applyFill="1" applyBorder="1"/>
    <xf numFmtId="166" fontId="1" fillId="0" borderId="0" xfId="0" applyNumberFormat="1" applyFont="1"/>
    <xf numFmtId="166" fontId="1" fillId="0" borderId="0" xfId="0" applyNumberFormat="1" applyFont="1" applyFill="1"/>
    <xf numFmtId="0" fontId="30" fillId="0" borderId="0" xfId="0" applyFont="1"/>
    <xf numFmtId="2" fontId="30" fillId="0" borderId="0" xfId="0" applyNumberFormat="1" applyFont="1"/>
    <xf numFmtId="166" fontId="1" fillId="5" borderId="0" xfId="0" applyNumberFormat="1" applyFont="1" applyFill="1"/>
    <xf numFmtId="166" fontId="30" fillId="5" borderId="0" xfId="0" applyNumberFormat="1" applyFont="1" applyFill="1"/>
    <xf numFmtId="3" fontId="3" fillId="0" borderId="39" xfId="8" applyNumberFormat="1" applyFont="1" applyBorder="1"/>
    <xf numFmtId="3" fontId="3" fillId="0" borderId="40" xfId="8" applyNumberFormat="1" applyFont="1" applyBorder="1"/>
    <xf numFmtId="3" fontId="3" fillId="0" borderId="41" xfId="8" applyNumberFormat="1" applyFont="1" applyBorder="1"/>
    <xf numFmtId="3" fontId="0" fillId="0" borderId="1" xfId="0" applyNumberFormat="1" applyBorder="1"/>
    <xf numFmtId="3" fontId="0" fillId="0" borderId="1" xfId="0" applyNumberFormat="1" applyFill="1" applyBorder="1"/>
    <xf numFmtId="0" fontId="74" fillId="0" borderId="0" xfId="8" applyFont="1"/>
    <xf numFmtId="3" fontId="2" fillId="0" borderId="0" xfId="0" applyNumberFormat="1" applyFont="1"/>
    <xf numFmtId="3" fontId="2" fillId="5" borderId="0" xfId="0" applyNumberFormat="1" applyFont="1" applyFill="1"/>
    <xf numFmtId="0" fontId="2" fillId="4" borderId="26" xfId="0" applyFont="1" applyFill="1" applyBorder="1" applyAlignment="1">
      <alignment horizontal="left" vertical="top" wrapText="1"/>
    </xf>
    <xf numFmtId="0" fontId="2" fillId="4" borderId="0" xfId="0" applyFont="1" applyFill="1" applyBorder="1" applyAlignment="1">
      <alignment horizontal="left" vertical="top" wrapText="1"/>
    </xf>
    <xf numFmtId="0" fontId="3" fillId="4" borderId="26" xfId="0" applyFont="1" applyFill="1" applyBorder="1" applyAlignment="1">
      <alignment wrapText="1"/>
    </xf>
    <xf numFmtId="0" fontId="3" fillId="4" borderId="0" xfId="0" applyFont="1" applyFill="1" applyBorder="1" applyAlignment="1">
      <alignment wrapText="1"/>
    </xf>
    <xf numFmtId="0" fontId="3" fillId="4" borderId="26" xfId="0" applyFont="1" applyFill="1" applyBorder="1" applyAlignment="1">
      <alignment vertical="center" wrapText="1"/>
    </xf>
    <xf numFmtId="0" fontId="0" fillId="0" borderId="0" xfId="0" applyAlignment="1">
      <alignment vertical="center" wrapText="1"/>
    </xf>
    <xf numFmtId="0" fontId="2" fillId="4" borderId="26" xfId="0" applyFont="1" applyFill="1" applyBorder="1" applyAlignment="1">
      <alignment vertical="center" wrapText="1"/>
    </xf>
    <xf numFmtId="0" fontId="3" fillId="2" borderId="47" xfId="8" applyFont="1" applyFill="1" applyBorder="1" applyAlignment="1">
      <alignment horizontal="center" wrapText="1"/>
    </xf>
    <xf numFmtId="0" fontId="3" fillId="2" borderId="49" xfId="8" applyFont="1" applyFill="1" applyBorder="1" applyAlignment="1">
      <alignment horizontal="center" wrapText="1"/>
    </xf>
    <xf numFmtId="0" fontId="3" fillId="2" borderId="4" xfId="8" applyFont="1" applyFill="1" applyBorder="1" applyAlignment="1">
      <alignment horizontal="center"/>
    </xf>
    <xf numFmtId="0" fontId="3" fillId="2" borderId="48" xfId="8" applyFont="1" applyFill="1" applyBorder="1" applyAlignment="1">
      <alignment horizontal="center"/>
    </xf>
    <xf numFmtId="0" fontId="3" fillId="2" borderId="5" xfId="8" applyFont="1" applyFill="1" applyBorder="1" applyAlignment="1">
      <alignment horizontal="center"/>
    </xf>
    <xf numFmtId="0" fontId="3" fillId="2" borderId="50" xfId="8" applyFont="1" applyFill="1" applyBorder="1" applyAlignment="1">
      <alignment horizontal="center"/>
    </xf>
    <xf numFmtId="0" fontId="3" fillId="2" borderId="48" xfId="8" applyFont="1" applyFill="1" applyBorder="1" applyAlignment="1">
      <alignment horizontal="center" vertical="center" wrapText="1"/>
    </xf>
    <xf numFmtId="0" fontId="3" fillId="2" borderId="5" xfId="8" applyFont="1" applyFill="1" applyBorder="1" applyAlignment="1">
      <alignment horizontal="center" vertical="center" wrapText="1"/>
    </xf>
    <xf numFmtId="0" fontId="3" fillId="2" borderId="32" xfId="8" applyFont="1" applyFill="1" applyBorder="1" applyAlignment="1">
      <alignment vertical="center" wrapText="1"/>
    </xf>
    <xf numFmtId="0" fontId="3" fillId="2" borderId="26" xfId="8" applyFont="1" applyFill="1" applyBorder="1" applyAlignment="1">
      <alignment vertical="center" wrapText="1"/>
    </xf>
    <xf numFmtId="0" fontId="3" fillId="2" borderId="40" xfId="8" applyFont="1" applyFill="1" applyBorder="1" applyAlignment="1">
      <alignment horizontal="center" vertical="center" wrapText="1"/>
    </xf>
    <xf numFmtId="0" fontId="3" fillId="2" borderId="41" xfId="8" applyFont="1" applyFill="1" applyBorder="1" applyAlignment="1">
      <alignment horizontal="center" vertical="center" wrapText="1"/>
    </xf>
    <xf numFmtId="0" fontId="3" fillId="2" borderId="37" xfId="8" applyFont="1" applyFill="1" applyBorder="1" applyAlignment="1">
      <alignment vertical="center" wrapText="1"/>
    </xf>
    <xf numFmtId="3" fontId="3" fillId="8" borderId="25" xfId="6" applyNumberFormat="1" applyFont="1" applyFill="1" applyBorder="1" applyAlignment="1">
      <alignment horizontal="center"/>
    </xf>
    <xf numFmtId="3" fontId="3" fillId="8" borderId="27" xfId="6" applyNumberFormat="1" applyFont="1" applyFill="1" applyBorder="1" applyAlignment="1">
      <alignment horizontal="center"/>
    </xf>
    <xf numFmtId="3" fontId="3" fillId="8" borderId="33" xfId="6" applyNumberFormat="1" applyFont="1" applyFill="1" applyBorder="1" applyAlignment="1">
      <alignment horizontal="center"/>
    </xf>
    <xf numFmtId="0" fontId="3" fillId="8" borderId="32" xfId="6" applyFont="1" applyFill="1" applyBorder="1" applyAlignment="1">
      <alignment horizontal="left"/>
    </xf>
    <xf numFmtId="0" fontId="3" fillId="8" borderId="34" xfId="6" applyFont="1" applyFill="1" applyBorder="1" applyAlignment="1">
      <alignment horizontal="left"/>
    </xf>
    <xf numFmtId="0" fontId="3" fillId="8" borderId="37" xfId="6" applyFont="1" applyFill="1" applyBorder="1" applyAlignment="1">
      <alignment horizontal="left"/>
    </xf>
    <xf numFmtId="1" fontId="3" fillId="0" borderId="0" xfId="8" applyNumberFormat="1" applyFont="1" applyFill="1" applyAlignment="1">
      <alignment horizontal="center"/>
    </xf>
    <xf numFmtId="1" fontId="3" fillId="0" borderId="25" xfId="8" applyNumberFormat="1" applyFont="1" applyBorder="1" applyAlignment="1">
      <alignment horizontal="center" vertical="center" wrapText="1"/>
    </xf>
    <xf numFmtId="1" fontId="1" fillId="0" borderId="27" xfId="8" applyNumberFormat="1" applyBorder="1" applyAlignment="1">
      <alignment horizontal="center" vertical="center" wrapText="1"/>
    </xf>
    <xf numFmtId="1" fontId="1" fillId="0" borderId="33" xfId="8" applyNumberFormat="1" applyBorder="1" applyAlignment="1">
      <alignment horizontal="center" vertical="center" wrapText="1"/>
    </xf>
    <xf numFmtId="1" fontId="3" fillId="0" borderId="39" xfId="8" applyNumberFormat="1" applyFont="1" applyBorder="1" applyAlignment="1">
      <alignment horizontal="center" vertical="center" wrapText="1"/>
    </xf>
    <xf numFmtId="1" fontId="3" fillId="0" borderId="40" xfId="8" applyNumberFormat="1" applyFont="1" applyBorder="1" applyAlignment="1">
      <alignment horizontal="center" vertical="center" wrapText="1"/>
    </xf>
    <xf numFmtId="1" fontId="3" fillId="0" borderId="39" xfId="8" applyNumberFormat="1" applyFont="1" applyFill="1" applyBorder="1" applyAlignment="1">
      <alignment horizontal="center" vertical="center" wrapText="1"/>
    </xf>
    <xf numFmtId="1" fontId="1" fillId="0" borderId="40" xfId="8" applyNumberFormat="1" applyFill="1" applyBorder="1" applyAlignment="1">
      <alignment horizontal="center" vertical="center" wrapText="1"/>
    </xf>
    <xf numFmtId="0" fontId="1" fillId="0" borderId="40" xfId="8" applyFill="1" applyBorder="1" applyAlignment="1">
      <alignment horizontal="center" vertical="center" wrapText="1"/>
    </xf>
    <xf numFmtId="0" fontId="1" fillId="0" borderId="41" xfId="8" applyFill="1" applyBorder="1" applyAlignment="1">
      <alignment horizontal="center" vertical="center" wrapText="1"/>
    </xf>
    <xf numFmtId="0" fontId="48" fillId="0" borderId="0" xfId="8" applyFont="1" applyAlignment="1">
      <alignment horizontal="center" vertical="center" wrapText="1"/>
    </xf>
    <xf numFmtId="0" fontId="3" fillId="0" borderId="0" xfId="8" applyFont="1" applyBorder="1" applyAlignment="1">
      <alignment horizontal="center" wrapText="1"/>
    </xf>
    <xf numFmtId="1" fontId="35" fillId="0" borderId="1" xfId="8" applyNumberFormat="1" applyFont="1" applyFill="1" applyBorder="1" applyAlignment="1">
      <alignment horizontal="center"/>
    </xf>
    <xf numFmtId="41" fontId="53" fillId="0" borderId="1" xfId="8" applyNumberFormat="1" applyFont="1" applyFill="1" applyBorder="1" applyAlignment="1">
      <alignment horizontal="center"/>
    </xf>
    <xf numFmtId="3" fontId="34" fillId="0" borderId="1" xfId="8" applyNumberFormat="1" applyFont="1" applyBorder="1" applyAlignment="1">
      <alignment horizontal="center"/>
    </xf>
    <xf numFmtId="1" fontId="3" fillId="0" borderId="1" xfId="8" applyNumberFormat="1" applyFont="1" applyFill="1" applyBorder="1" applyAlignment="1">
      <alignment horizontal="center"/>
    </xf>
    <xf numFmtId="1" fontId="3" fillId="0" borderId="1" xfId="8" applyNumberFormat="1" applyFont="1" applyBorder="1" applyAlignment="1">
      <alignment horizontal="center" wrapText="1"/>
    </xf>
    <xf numFmtId="0" fontId="3" fillId="8" borderId="1" xfId="8" applyFont="1" applyFill="1" applyBorder="1" applyAlignment="1" applyProtection="1">
      <alignment horizontal="center" vertical="center"/>
    </xf>
    <xf numFmtId="0" fontId="54" fillId="8" borderId="45" xfId="8" applyFont="1" applyFill="1" applyBorder="1" applyAlignment="1">
      <alignment horizontal="center" vertical="center" wrapText="1"/>
    </xf>
    <xf numFmtId="0" fontId="54" fillId="8" borderId="46" xfId="8" applyFont="1" applyFill="1" applyBorder="1" applyAlignment="1">
      <alignment horizontal="center" vertical="center" wrapText="1"/>
    </xf>
    <xf numFmtId="0" fontId="3" fillId="2" borderId="25" xfId="8" applyFont="1" applyFill="1" applyBorder="1" applyAlignment="1">
      <alignment vertical="center" wrapText="1"/>
    </xf>
    <xf numFmtId="0" fontId="1" fillId="2" borderId="31" xfId="8" applyFill="1" applyBorder="1" applyAlignment="1">
      <alignment vertical="center" wrapText="1"/>
    </xf>
    <xf numFmtId="0" fontId="3" fillId="2" borderId="39" xfId="8" applyFont="1" applyFill="1" applyBorder="1" applyAlignment="1">
      <alignment horizontal="center" vertical="center" wrapText="1"/>
    </xf>
    <xf numFmtId="0" fontId="1" fillId="0" borderId="1" xfId="8" applyFont="1" applyBorder="1" applyAlignment="1">
      <alignment horizontal="left" vertical="center" wrapText="1"/>
    </xf>
    <xf numFmtId="0" fontId="1" fillId="0" borderId="1" xfId="8" applyFont="1" applyBorder="1" applyAlignment="1">
      <alignment horizontal="center" vertical="center" wrapText="1"/>
    </xf>
    <xf numFmtId="0" fontId="3" fillId="2" borderId="25" xfId="8" applyFont="1" applyFill="1" applyBorder="1" applyAlignment="1">
      <alignment horizontal="center" vertical="center" wrapText="1"/>
    </xf>
    <xf numFmtId="0" fontId="1" fillId="2" borderId="31" xfId="8" applyFill="1" applyBorder="1" applyAlignment="1">
      <alignment horizontal="center" vertical="center" wrapText="1"/>
    </xf>
    <xf numFmtId="0" fontId="3" fillId="0" borderId="37" xfId="8" applyFont="1" applyBorder="1" applyAlignment="1">
      <alignment vertical="center" wrapText="1"/>
    </xf>
    <xf numFmtId="0" fontId="60" fillId="2" borderId="39" xfId="8" applyFont="1" applyFill="1" applyBorder="1" applyAlignment="1">
      <alignment horizontal="center" vertical="center" wrapText="1"/>
    </xf>
    <xf numFmtId="0" fontId="1" fillId="2" borderId="40" xfId="8" applyFill="1" applyBorder="1" applyAlignment="1">
      <alignment horizontal="center" vertical="center" wrapText="1"/>
    </xf>
    <xf numFmtId="0" fontId="1" fillId="0" borderId="40" xfId="8" applyBorder="1" applyAlignment="1">
      <alignment vertical="center" wrapText="1"/>
    </xf>
    <xf numFmtId="0" fontId="1" fillId="0" borderId="41" xfId="8" applyBorder="1" applyAlignment="1">
      <alignment vertical="center" wrapText="1"/>
    </xf>
  </cellXfs>
  <cellStyles count="11">
    <cellStyle name="Comma 2" xfId="7"/>
    <cellStyle name="Currency" xfId="1" builtinId="4"/>
    <cellStyle name="Hyperlink" xfId="2" builtinId="8"/>
    <cellStyle name="Normal" xfId="0" builtinId="0"/>
    <cellStyle name="Normal 2" xfId="3"/>
    <cellStyle name="Normal 2 2" xfId="8"/>
    <cellStyle name="Normal 3" xfId="6"/>
    <cellStyle name="Normal_scc_feb2004" xfId="4"/>
    <cellStyle name="Normal_scc_feb2004 2" xfId="9"/>
    <cellStyle name="Percent" xfId="5" builtinId="5"/>
    <cellStyle name="Percent 2" xfId="10"/>
  </cellStyles>
  <dxfs count="47">
    <dxf>
      <font>
        <color rgb="FF9C0006"/>
      </font>
      <fill>
        <patternFill>
          <bgColor rgb="FFFFC7CE"/>
        </patternFill>
      </fill>
    </dxf>
    <dxf>
      <fill>
        <patternFill>
          <bgColor indexed="41"/>
        </patternFill>
      </fill>
    </dxf>
    <dxf>
      <fill>
        <patternFill>
          <bgColor indexed="47"/>
        </patternFill>
      </fill>
    </dxf>
    <dxf>
      <font>
        <color auto="1"/>
      </font>
    </dxf>
    <dxf>
      <font>
        <color auto="1"/>
      </font>
    </dxf>
    <dxf>
      <font>
        <color auto="1"/>
      </font>
    </dxf>
    <dxf>
      <font>
        <color auto="1"/>
      </font>
    </dxf>
    <dxf>
      <font>
        <color auto="1"/>
      </font>
    </dxf>
    <dxf>
      <fill>
        <patternFill patternType="none"/>
      </fill>
    </dxf>
    <dxf>
      <font>
        <color auto="1"/>
      </font>
    </dxf>
    <dxf>
      <font>
        <color auto="1"/>
      </font>
    </dxf>
    <dxf>
      <font>
        <color auto="1"/>
      </font>
    </dxf>
    <dxf>
      <font>
        <color auto="1"/>
      </font>
    </dxf>
    <dxf>
      <font>
        <color auto="1"/>
      </font>
    </dxf>
    <dxf>
      <fill>
        <patternFill patternType="none"/>
      </fill>
    </dxf>
    <dxf>
      <alignment wrapText="1" readingOrder="0"/>
    </dxf>
    <dxf>
      <alignment wrapText="1" readingOrder="0"/>
    </dxf>
    <dxf>
      <alignment horizontal="left" readingOrder="0"/>
    </dxf>
    <dxf>
      <numFmt numFmtId="2" formatCode="0.00"/>
    </dxf>
    <dxf>
      <alignment wrapText="1" readingOrder="0"/>
    </dxf>
    <dxf>
      <alignment wrapText="1" readingOrder="0"/>
    </dxf>
    <dxf>
      <alignment horizontal="left" readingOrder="0"/>
    </dxf>
    <dxf>
      <numFmt numFmtId="2" formatCode="0.00"/>
    </dxf>
    <dxf>
      <fill>
        <patternFill patternType="none"/>
      </fill>
    </dxf>
    <dxf>
      <fill>
        <patternFill patternType="none"/>
      </fill>
    </dxf>
    <dxf>
      <font>
        <color auto="1"/>
      </font>
    </dxf>
    <dxf>
      <font>
        <color auto="1"/>
      </font>
    </dxf>
    <dxf>
      <font>
        <color auto="1"/>
      </font>
    </dxf>
    <dxf>
      <font>
        <color auto="1"/>
      </font>
    </dxf>
    <dxf>
      <font>
        <color auto="1"/>
      </font>
    </dxf>
    <dxf>
      <fill>
        <patternFill patternType="none"/>
      </fill>
    </dxf>
    <dxf>
      <font>
        <color auto="1"/>
      </font>
    </dxf>
    <dxf>
      <font>
        <color auto="1"/>
      </font>
    </dxf>
    <dxf>
      <font>
        <color auto="1"/>
      </font>
    </dxf>
    <dxf>
      <font>
        <color auto="1"/>
      </font>
    </dxf>
    <dxf>
      <font>
        <color auto="1"/>
      </font>
    </dxf>
    <dxf>
      <numFmt numFmtId="2" formatCode="0.00"/>
    </dxf>
    <dxf>
      <alignment horizontal="left" readingOrder="0"/>
    </dxf>
    <dxf>
      <alignment wrapText="1" readingOrder="0"/>
    </dxf>
    <dxf>
      <alignment wrapText="1" readingOrder="0"/>
    </dxf>
    <dxf>
      <numFmt numFmtId="2" formatCode="0.00"/>
    </dxf>
    <dxf>
      <alignment horizontal="left" readingOrder="0"/>
    </dxf>
    <dxf>
      <alignment wrapText="1" readingOrder="0"/>
    </dxf>
    <dxf>
      <alignment wrapText="1" readingOrder="0"/>
    </dxf>
    <dxf>
      <fill>
        <patternFill patternType="none"/>
      </fill>
    </dxf>
    <dxf>
      <numFmt numFmtId="2" formatCode="0.00"/>
    </dxf>
    <dxf>
      <alignment horizontal="left" readingOrder="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worksheet" Target="worksheets/sheet9.xml"/><Relationship Id="rId18" Type="http://schemas.openxmlformats.org/officeDocument/2006/relationships/worksheet" Target="worksheets/sheet14.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17.xml"/><Relationship Id="rId7" Type="http://schemas.openxmlformats.org/officeDocument/2006/relationships/worksheet" Target="worksheets/sheet7.xml"/><Relationship Id="rId12" Type="http://schemas.openxmlformats.org/officeDocument/2006/relationships/worksheet" Target="worksheets/sheet8.xml"/><Relationship Id="rId17" Type="http://schemas.openxmlformats.org/officeDocument/2006/relationships/worksheet" Target="worksheets/sheet13.xml"/><Relationship Id="rId25" Type="http://schemas.openxmlformats.org/officeDocument/2006/relationships/worksheet" Target="worksheets/sheet21.xml"/><Relationship Id="rId2" Type="http://schemas.openxmlformats.org/officeDocument/2006/relationships/worksheet" Target="worksheets/sheet2.xml"/><Relationship Id="rId16" Type="http://schemas.openxmlformats.org/officeDocument/2006/relationships/worksheet" Target="worksheets/sheet12.xml"/><Relationship Id="rId20" Type="http://schemas.openxmlformats.org/officeDocument/2006/relationships/worksheet" Target="worksheets/sheet16.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4.xml"/><Relationship Id="rId24" Type="http://schemas.openxmlformats.org/officeDocument/2006/relationships/worksheet" Target="worksheets/sheet20.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1.xml"/><Relationship Id="rId23" Type="http://schemas.openxmlformats.org/officeDocument/2006/relationships/worksheet" Target="worksheets/sheet19.xml"/><Relationship Id="rId28" Type="http://schemas.openxmlformats.org/officeDocument/2006/relationships/pivotCacheDefinition" Target="pivotCache/pivotCacheDefinition3.xml"/><Relationship Id="rId10" Type="http://schemas.openxmlformats.org/officeDocument/2006/relationships/chartsheet" Target="chartsheets/sheet3.xml"/><Relationship Id="rId19" Type="http://schemas.openxmlformats.org/officeDocument/2006/relationships/worksheet" Target="worksheets/sheet15.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chartsheet" Target="chartsheets/sheet2.xml"/><Relationship Id="rId14" Type="http://schemas.openxmlformats.org/officeDocument/2006/relationships/worksheet" Target="worksheets/sheet10.xml"/><Relationship Id="rId22" Type="http://schemas.openxmlformats.org/officeDocument/2006/relationships/worksheet" Target="worksheets/sheet18.xml"/><Relationship Id="rId27" Type="http://schemas.openxmlformats.org/officeDocument/2006/relationships/pivotCacheDefinition" Target="pivotCache/pivotCacheDefinition2.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by_src_allpol!$E$4</c:f>
              <c:strCache>
                <c:ptCount val="1"/>
                <c:pt idx="0">
                  <c:v>VOC (tons/year)</c:v>
                </c:pt>
              </c:strCache>
            </c:strRef>
          </c:tx>
          <c:dLbls>
            <c:dLbl>
              <c:idx val="1"/>
              <c:delete val="1"/>
            </c:dLbl>
            <c:dLbl>
              <c:idx val="2"/>
              <c:delete val="1"/>
            </c:dLbl>
            <c:dLbl>
              <c:idx val="11"/>
              <c:delete val="1"/>
            </c:dLbl>
            <c:showLegendKey val="0"/>
            <c:showVal val="0"/>
            <c:showCatName val="1"/>
            <c:showSerName val="0"/>
            <c:showPercent val="1"/>
            <c:showBubbleSize val="0"/>
            <c:showLeaderLines val="1"/>
          </c:dLbls>
          <c:cat>
            <c:strRef>
              <c:f>by_src_allpol!$C$5:$C$17</c:f>
              <c:strCache>
                <c:ptCount val="13"/>
                <c:pt idx="0">
                  <c:v>Compressor Engines</c:v>
                </c:pt>
                <c:pt idx="1">
                  <c:v>Drill rigs</c:v>
                </c:pt>
                <c:pt idx="2">
                  <c:v>Heaters</c:v>
                </c:pt>
                <c:pt idx="3">
                  <c:v>Pneumatic devices</c:v>
                </c:pt>
                <c:pt idx="4">
                  <c:v>Pneumatic pumps</c:v>
                </c:pt>
                <c:pt idx="5">
                  <c:v>Fugitives</c:v>
                </c:pt>
                <c:pt idx="6">
                  <c:v>Dehydrator</c:v>
                </c:pt>
                <c:pt idx="7">
                  <c:v>Condensate tank </c:v>
                </c:pt>
                <c:pt idx="8">
                  <c:v>Oil Tank</c:v>
                </c:pt>
                <c:pt idx="9">
                  <c:v>Venting - initial completions</c:v>
                </c:pt>
                <c:pt idx="10">
                  <c:v>Venting - recompletions</c:v>
                </c:pt>
                <c:pt idx="11">
                  <c:v>Initial completion Flaring</c:v>
                </c:pt>
                <c:pt idx="12">
                  <c:v>Other Categories</c:v>
                </c:pt>
              </c:strCache>
            </c:strRef>
          </c:cat>
          <c:val>
            <c:numRef>
              <c:f>by_src_allpol!$E$5:$E$17</c:f>
              <c:numCache>
                <c:formatCode>#,##0</c:formatCode>
                <c:ptCount val="13"/>
                <c:pt idx="0">
                  <c:v>2186.1530886058872</c:v>
                </c:pt>
                <c:pt idx="1">
                  <c:v>305.89307847999402</c:v>
                </c:pt>
                <c:pt idx="2">
                  <c:v>219.32807447096098</c:v>
                </c:pt>
                <c:pt idx="3">
                  <c:v>19818.348764191567</c:v>
                </c:pt>
                <c:pt idx="4">
                  <c:v>8754.7253200320738</c:v>
                </c:pt>
                <c:pt idx="5">
                  <c:v>32516.25046517219</c:v>
                </c:pt>
                <c:pt idx="6">
                  <c:v>8095.726075198032</c:v>
                </c:pt>
                <c:pt idx="7">
                  <c:v>27917.828427778702</c:v>
                </c:pt>
                <c:pt idx="8">
                  <c:v>1084.8779664625622</c:v>
                </c:pt>
                <c:pt idx="9">
                  <c:v>721.35598262508995</c:v>
                </c:pt>
                <c:pt idx="10">
                  <c:v>779.75895515681543</c:v>
                </c:pt>
                <c:pt idx="11">
                  <c:v>0</c:v>
                </c:pt>
                <c:pt idx="12">
                  <c:v>3097.6708671445167</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by_src_allpol!$D$4</c:f>
              <c:strCache>
                <c:ptCount val="1"/>
                <c:pt idx="0">
                  <c:v>NOx (tons/year)</c:v>
                </c:pt>
              </c:strCache>
            </c:strRef>
          </c:tx>
          <c:dLbls>
            <c:dLbl>
              <c:idx val="3"/>
              <c:delete val="1"/>
            </c:dLbl>
            <c:dLbl>
              <c:idx val="4"/>
              <c:delete val="1"/>
            </c:dLbl>
            <c:dLbl>
              <c:idx val="5"/>
              <c:delete val="1"/>
            </c:dLbl>
            <c:dLbl>
              <c:idx val="7"/>
              <c:delete val="1"/>
            </c:dLbl>
            <c:dLbl>
              <c:idx val="8"/>
              <c:delete val="1"/>
            </c:dLbl>
            <c:dLbl>
              <c:idx val="9"/>
              <c:delete val="1"/>
            </c:dLbl>
            <c:dLbl>
              <c:idx val="10"/>
              <c:delete val="1"/>
            </c:dLbl>
            <c:showLegendKey val="0"/>
            <c:showVal val="0"/>
            <c:showCatName val="1"/>
            <c:showSerName val="0"/>
            <c:showPercent val="1"/>
            <c:showBubbleSize val="0"/>
            <c:showLeaderLines val="1"/>
          </c:dLbls>
          <c:cat>
            <c:strRef>
              <c:f>by_src_allpol!$C$5:$C$17</c:f>
              <c:strCache>
                <c:ptCount val="13"/>
                <c:pt idx="0">
                  <c:v>Compressor Engines</c:v>
                </c:pt>
                <c:pt idx="1">
                  <c:v>Drill rigs</c:v>
                </c:pt>
                <c:pt idx="2">
                  <c:v>Heaters</c:v>
                </c:pt>
                <c:pt idx="3">
                  <c:v>Pneumatic devices</c:v>
                </c:pt>
                <c:pt idx="4">
                  <c:v>Pneumatic pumps</c:v>
                </c:pt>
                <c:pt idx="5">
                  <c:v>Fugitives</c:v>
                </c:pt>
                <c:pt idx="6">
                  <c:v>Dehydrator</c:v>
                </c:pt>
                <c:pt idx="7">
                  <c:v>Condensate tank </c:v>
                </c:pt>
                <c:pt idx="8">
                  <c:v>Oil Tank</c:v>
                </c:pt>
                <c:pt idx="9">
                  <c:v>Venting - initial completions</c:v>
                </c:pt>
                <c:pt idx="10">
                  <c:v>Venting - recompletions</c:v>
                </c:pt>
                <c:pt idx="11">
                  <c:v>Initial completion Flaring</c:v>
                </c:pt>
                <c:pt idx="12">
                  <c:v>Other Categories</c:v>
                </c:pt>
              </c:strCache>
            </c:strRef>
          </c:cat>
          <c:val>
            <c:numRef>
              <c:f>by_src_allpol!$D$5:$D$17</c:f>
              <c:numCache>
                <c:formatCode>#,##0</c:formatCode>
                <c:ptCount val="13"/>
                <c:pt idx="0">
                  <c:v>11477.21897756125</c:v>
                </c:pt>
                <c:pt idx="1">
                  <c:v>2948.8167309369232</c:v>
                </c:pt>
                <c:pt idx="2">
                  <c:v>3599.0219352826762</c:v>
                </c:pt>
                <c:pt idx="3">
                  <c:v>0</c:v>
                </c:pt>
                <c:pt idx="4">
                  <c:v>0</c:v>
                </c:pt>
                <c:pt idx="5">
                  <c:v>0</c:v>
                </c:pt>
                <c:pt idx="6">
                  <c:v>233.9864172837801</c:v>
                </c:pt>
                <c:pt idx="7">
                  <c:v>3.6827778006998879</c:v>
                </c:pt>
                <c:pt idx="8">
                  <c:v>0</c:v>
                </c:pt>
                <c:pt idx="9">
                  <c:v>0</c:v>
                </c:pt>
                <c:pt idx="10">
                  <c:v>0</c:v>
                </c:pt>
                <c:pt idx="11">
                  <c:v>865.90691606814289</c:v>
                </c:pt>
                <c:pt idx="12">
                  <c:v>2007.2007587704616</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VOC_bar_chart_data!$B$5</c:f>
              <c:strCache>
                <c:ptCount val="1"/>
                <c:pt idx="0">
                  <c:v>Compressor Engines</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VOC_bar_chart_data!$C$5:$J$5</c:f>
              <c:numCache>
                <c:formatCode>#,##0</c:formatCode>
                <c:ptCount val="8"/>
                <c:pt idx="0">
                  <c:v>22.949915438453797</c:v>
                </c:pt>
                <c:pt idx="1">
                  <c:v>439.22304233240919</c:v>
                </c:pt>
                <c:pt idx="2">
                  <c:v>79.518594694846342</c:v>
                </c:pt>
                <c:pt idx="3">
                  <c:v>903.22048506459453</c:v>
                </c:pt>
                <c:pt idx="4">
                  <c:v>562.43094685797462</c:v>
                </c:pt>
                <c:pt idx="5">
                  <c:v>178.81010421760897</c:v>
                </c:pt>
                <c:pt idx="6">
                  <c:v>0</c:v>
                </c:pt>
                <c:pt idx="7">
                  <c:v>0</c:v>
                </c:pt>
              </c:numCache>
            </c:numRef>
          </c:val>
        </c:ser>
        <c:ser>
          <c:idx val="1"/>
          <c:order val="1"/>
          <c:tx>
            <c:strRef>
              <c:f>VOC_bar_chart_data!$B$6</c:f>
              <c:strCache>
                <c:ptCount val="1"/>
                <c:pt idx="0">
                  <c:v>Drill rigs</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VOC_bar_chart_data!$C$6:$J$6</c:f>
              <c:numCache>
                <c:formatCode>#,##0</c:formatCode>
                <c:ptCount val="8"/>
                <c:pt idx="0">
                  <c:v>0</c:v>
                </c:pt>
                <c:pt idx="1">
                  <c:v>82.245178415788857</c:v>
                </c:pt>
                <c:pt idx="2">
                  <c:v>43.126331171353684</c:v>
                </c:pt>
                <c:pt idx="3">
                  <c:v>59.476363805413406</c:v>
                </c:pt>
                <c:pt idx="4">
                  <c:v>111.58348141962905</c:v>
                </c:pt>
                <c:pt idx="5">
                  <c:v>9.46172366780897</c:v>
                </c:pt>
                <c:pt idx="6">
                  <c:v>0</c:v>
                </c:pt>
                <c:pt idx="7">
                  <c:v>0</c:v>
                </c:pt>
              </c:numCache>
            </c:numRef>
          </c:val>
        </c:ser>
        <c:ser>
          <c:idx val="2"/>
          <c:order val="2"/>
          <c:tx>
            <c:strRef>
              <c:f>VOC_bar_chart_data!$B$7</c:f>
              <c:strCache>
                <c:ptCount val="1"/>
                <c:pt idx="0">
                  <c:v>Heaters</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VOC_bar_chart_data!$C$7:$J$7</c:f>
              <c:numCache>
                <c:formatCode>#,##0</c:formatCode>
                <c:ptCount val="8"/>
                <c:pt idx="0">
                  <c:v>0.43855412352065792</c:v>
                </c:pt>
                <c:pt idx="1">
                  <c:v>39.486974976739532</c:v>
                </c:pt>
                <c:pt idx="2">
                  <c:v>44.831708477669856</c:v>
                </c:pt>
                <c:pt idx="3">
                  <c:v>34.229253477099974</c:v>
                </c:pt>
                <c:pt idx="4">
                  <c:v>74.091233758999039</c:v>
                </c:pt>
                <c:pt idx="5">
                  <c:v>25.360342759198844</c:v>
                </c:pt>
                <c:pt idx="6">
                  <c:v>0.21927706176032896</c:v>
                </c:pt>
                <c:pt idx="7">
                  <c:v>0.67072983597277092</c:v>
                </c:pt>
              </c:numCache>
            </c:numRef>
          </c:val>
        </c:ser>
        <c:ser>
          <c:idx val="3"/>
          <c:order val="3"/>
          <c:tx>
            <c:strRef>
              <c:f>VOC_bar_chart_data!$B$8</c:f>
              <c:strCache>
                <c:ptCount val="1"/>
                <c:pt idx="0">
                  <c:v>Pneumatic devices</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VOC_bar_chart_data!$C$8:$J$8</c:f>
              <c:numCache>
                <c:formatCode>#,##0</c:formatCode>
                <c:ptCount val="8"/>
                <c:pt idx="0">
                  <c:v>60.939872651230729</c:v>
                </c:pt>
                <c:pt idx="1">
                  <c:v>4928.7032309970227</c:v>
                </c:pt>
                <c:pt idx="2">
                  <c:v>4211.4084221803887</c:v>
                </c:pt>
                <c:pt idx="3">
                  <c:v>0</c:v>
                </c:pt>
                <c:pt idx="4">
                  <c:v>9225.7977905071366</c:v>
                </c:pt>
                <c:pt idx="5">
                  <c:v>1267.8273533577064</c:v>
                </c:pt>
                <c:pt idx="6">
                  <c:v>30.469936325615365</c:v>
                </c:pt>
                <c:pt idx="7">
                  <c:v>93.202158172470519</c:v>
                </c:pt>
              </c:numCache>
            </c:numRef>
          </c:val>
        </c:ser>
        <c:ser>
          <c:idx val="4"/>
          <c:order val="4"/>
          <c:tx>
            <c:strRef>
              <c:f>VOC_bar_chart_data!$B$9</c:f>
              <c:strCache>
                <c:ptCount val="1"/>
                <c:pt idx="0">
                  <c:v>Pneumatic pumps</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VOC_bar_chart_data!$C$9:$J$9</c:f>
              <c:numCache>
                <c:formatCode>#,##0</c:formatCode>
                <c:ptCount val="8"/>
                <c:pt idx="0">
                  <c:v>17.345429741490349</c:v>
                </c:pt>
                <c:pt idx="1">
                  <c:v>1347.3656619935564</c:v>
                </c:pt>
                <c:pt idx="2">
                  <c:v>1198.7010428741908</c:v>
                </c:pt>
                <c:pt idx="3">
                  <c:v>3193.4947645433031</c:v>
                </c:pt>
                <c:pt idx="4">
                  <c:v>2601.7533347865487</c:v>
                </c:pt>
                <c:pt idx="5">
                  <c:v>360.86406691172544</c:v>
                </c:pt>
                <c:pt idx="6">
                  <c:v>8.6727148707451747</c:v>
                </c:pt>
                <c:pt idx="7">
                  <c:v>26.528304310514649</c:v>
                </c:pt>
              </c:numCache>
            </c:numRef>
          </c:val>
        </c:ser>
        <c:ser>
          <c:idx val="5"/>
          <c:order val="5"/>
          <c:tx>
            <c:strRef>
              <c:f>VOC_bar_chart_data!$B$10</c:f>
              <c:strCache>
                <c:ptCount val="1"/>
                <c:pt idx="0">
                  <c:v>Fugitives</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VOC_bar_chart_data!$C$10:$J$10</c:f>
              <c:numCache>
                <c:formatCode>#,##0</c:formatCode>
                <c:ptCount val="8"/>
                <c:pt idx="0">
                  <c:v>89.294713085563302</c:v>
                </c:pt>
                <c:pt idx="1">
                  <c:v>7000.9924028367031</c:v>
                </c:pt>
                <c:pt idx="2">
                  <c:v>6206.4436003082183</c:v>
                </c:pt>
                <c:pt idx="3">
                  <c:v>3612.7036230352842</c:v>
                </c:pt>
                <c:pt idx="4">
                  <c:v>13541.751802146346</c:v>
                </c:pt>
                <c:pt idx="5">
                  <c:v>1883.8485824981988</c:v>
                </c:pt>
                <c:pt idx="6">
                  <c:v>44.647356542781651</c:v>
                </c:pt>
                <c:pt idx="7">
                  <c:v>136.56838471909683</c:v>
                </c:pt>
              </c:numCache>
            </c:numRef>
          </c:val>
        </c:ser>
        <c:ser>
          <c:idx val="6"/>
          <c:order val="6"/>
          <c:tx>
            <c:strRef>
              <c:f>VOC_bar_chart_data!$B$11</c:f>
              <c:strCache>
                <c:ptCount val="1"/>
                <c:pt idx="0">
                  <c:v>Dehydrator</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VOC_bar_chart_data!$C$11:$J$11</c:f>
              <c:numCache>
                <c:formatCode>#,##0</c:formatCode>
                <c:ptCount val="8"/>
                <c:pt idx="0">
                  <c:v>3.0050934418663321E-2</c:v>
                </c:pt>
                <c:pt idx="1">
                  <c:v>1103.0888714231803</c:v>
                </c:pt>
                <c:pt idx="2">
                  <c:v>769.37775036757637</c:v>
                </c:pt>
                <c:pt idx="3">
                  <c:v>3046.7453168865263</c:v>
                </c:pt>
                <c:pt idx="4">
                  <c:v>1961.1154175933841</c:v>
                </c:pt>
                <c:pt idx="5">
                  <c:v>1158.1264375668643</c:v>
                </c:pt>
                <c:pt idx="6">
                  <c:v>5.4002070150388297</c:v>
                </c:pt>
                <c:pt idx="7">
                  <c:v>51.842023411042788</c:v>
                </c:pt>
              </c:numCache>
            </c:numRef>
          </c:val>
        </c:ser>
        <c:ser>
          <c:idx val="7"/>
          <c:order val="7"/>
          <c:tx>
            <c:strRef>
              <c:f>VOC_bar_chart_data!$B$12</c:f>
              <c:strCache>
                <c:ptCount val="1"/>
                <c:pt idx="0">
                  <c:v>Condensate tank </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VOC_bar_chart_data!$C$12:$J$12</c:f>
              <c:numCache>
                <c:formatCode>#,##0</c:formatCode>
                <c:ptCount val="8"/>
                <c:pt idx="0">
                  <c:v>0</c:v>
                </c:pt>
                <c:pt idx="1">
                  <c:v>3712.8998640296982</c:v>
                </c:pt>
                <c:pt idx="2">
                  <c:v>8256.6867667732331</c:v>
                </c:pt>
                <c:pt idx="3">
                  <c:v>1030.939207789283</c:v>
                </c:pt>
                <c:pt idx="4">
                  <c:v>8170.0628209154465</c:v>
                </c:pt>
                <c:pt idx="5">
                  <c:v>5911.9808941557985</c:v>
                </c:pt>
                <c:pt idx="6">
                  <c:v>3.552473632617958</c:v>
                </c:pt>
                <c:pt idx="7">
                  <c:v>831.70640048262283</c:v>
                </c:pt>
              </c:numCache>
            </c:numRef>
          </c:val>
        </c:ser>
        <c:ser>
          <c:idx val="8"/>
          <c:order val="8"/>
          <c:tx>
            <c:strRef>
              <c:f>VOC_bar_chart_data!$B$13</c:f>
              <c:strCache>
                <c:ptCount val="1"/>
                <c:pt idx="0">
                  <c:v>Oil Tank</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VOC_bar_chart_data!$C$13:$J$13</c:f>
              <c:numCache>
                <c:formatCode>#,##0</c:formatCode>
                <c:ptCount val="8"/>
                <c:pt idx="0">
                  <c:v>24.476230829822274</c:v>
                </c:pt>
                <c:pt idx="1">
                  <c:v>173.93615231119355</c:v>
                </c:pt>
                <c:pt idx="2">
                  <c:v>71.883155475180217</c:v>
                </c:pt>
                <c:pt idx="3">
                  <c:v>0</c:v>
                </c:pt>
                <c:pt idx="4">
                  <c:v>473.41554370113812</c:v>
                </c:pt>
                <c:pt idx="5">
                  <c:v>262.87669579696814</c:v>
                </c:pt>
                <c:pt idx="6">
                  <c:v>0</c:v>
                </c:pt>
                <c:pt idx="7">
                  <c:v>78.290188348259917</c:v>
                </c:pt>
              </c:numCache>
            </c:numRef>
          </c:val>
        </c:ser>
        <c:ser>
          <c:idx val="9"/>
          <c:order val="9"/>
          <c:tx>
            <c:strRef>
              <c:f>VOC_bar_chart_data!$B$14</c:f>
              <c:strCache>
                <c:ptCount val="1"/>
                <c:pt idx="0">
                  <c:v>Venting - initial completions</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VOC_bar_chart_data!$C$14:$J$14</c:f>
              <c:numCache>
                <c:formatCode>#,##0</c:formatCode>
                <c:ptCount val="8"/>
                <c:pt idx="0">
                  <c:v>0</c:v>
                </c:pt>
                <c:pt idx="1">
                  <c:v>149.96105857418507</c:v>
                </c:pt>
                <c:pt idx="2">
                  <c:v>75.687839356858674</c:v>
                </c:pt>
                <c:pt idx="3">
                  <c:v>63.410329654094269</c:v>
                </c:pt>
                <c:pt idx="4">
                  <c:v>427.12888806839726</c:v>
                </c:pt>
                <c:pt idx="5">
                  <c:v>5.1678669715546723</c:v>
                </c:pt>
                <c:pt idx="6">
                  <c:v>0</c:v>
                </c:pt>
                <c:pt idx="7">
                  <c:v>0</c:v>
                </c:pt>
              </c:numCache>
            </c:numRef>
          </c:val>
        </c:ser>
        <c:ser>
          <c:idx val="10"/>
          <c:order val="10"/>
          <c:tx>
            <c:strRef>
              <c:f>VOC_bar_chart_data!$B$15</c:f>
              <c:strCache>
                <c:ptCount val="1"/>
                <c:pt idx="0">
                  <c:v>Venting - recompletions</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VOC_bar_chart_data!$C$15:$J$15</c:f>
              <c:numCache>
                <c:formatCode>#,##0</c:formatCode>
                <c:ptCount val="8"/>
                <c:pt idx="0">
                  <c:v>3.5480141628082121E-2</c:v>
                </c:pt>
                <c:pt idx="1">
                  <c:v>210.12279455922501</c:v>
                </c:pt>
                <c:pt idx="2">
                  <c:v>84.183530199598906</c:v>
                </c:pt>
                <c:pt idx="3">
                  <c:v>0</c:v>
                </c:pt>
                <c:pt idx="4">
                  <c:v>480.45998240517946</c:v>
                </c:pt>
                <c:pt idx="5">
                  <c:v>4.9209920205042721</c:v>
                </c:pt>
                <c:pt idx="6">
                  <c:v>0</c:v>
                </c:pt>
                <c:pt idx="7">
                  <c:v>3.6175830679613143E-2</c:v>
                </c:pt>
              </c:numCache>
            </c:numRef>
          </c:val>
        </c:ser>
        <c:ser>
          <c:idx val="11"/>
          <c:order val="11"/>
          <c:tx>
            <c:strRef>
              <c:f>VOC_bar_chart_data!$B$16</c:f>
              <c:strCache>
                <c:ptCount val="1"/>
                <c:pt idx="0">
                  <c:v>Initial completion Flaring</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VOC_bar_chart_data!$C$16:$J$16</c:f>
              <c:numCache>
                <c:formatCode>#,##0</c:formatCode>
                <c:ptCount val="8"/>
                <c:pt idx="0">
                  <c:v>0</c:v>
                </c:pt>
                <c:pt idx="1">
                  <c:v>0</c:v>
                </c:pt>
                <c:pt idx="2">
                  <c:v>0</c:v>
                </c:pt>
                <c:pt idx="3">
                  <c:v>0</c:v>
                </c:pt>
                <c:pt idx="4">
                  <c:v>0</c:v>
                </c:pt>
                <c:pt idx="5">
                  <c:v>0</c:v>
                </c:pt>
                <c:pt idx="6">
                  <c:v>0</c:v>
                </c:pt>
                <c:pt idx="7">
                  <c:v>0</c:v>
                </c:pt>
              </c:numCache>
            </c:numRef>
          </c:val>
        </c:ser>
        <c:ser>
          <c:idx val="12"/>
          <c:order val="12"/>
          <c:tx>
            <c:strRef>
              <c:f>VOC_bar_chart_data!$B$17</c:f>
              <c:strCache>
                <c:ptCount val="1"/>
                <c:pt idx="0">
                  <c:v>Other Categories</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VOC_bar_chart_data!$C$17:$J$17</c:f>
              <c:numCache>
                <c:formatCode>#,##0</c:formatCode>
                <c:ptCount val="8"/>
                <c:pt idx="0">
                  <c:v>7.2165945254484258</c:v>
                </c:pt>
                <c:pt idx="1">
                  <c:v>272.74087178496546</c:v>
                </c:pt>
                <c:pt idx="2">
                  <c:v>506.29048203086404</c:v>
                </c:pt>
                <c:pt idx="3">
                  <c:v>1241.5277262506995</c:v>
                </c:pt>
                <c:pt idx="4">
                  <c:v>880.27540849779905</c:v>
                </c:pt>
                <c:pt idx="5">
                  <c:v>161.57432428900296</c:v>
                </c:pt>
                <c:pt idx="6">
                  <c:v>0.11186477159561034</c:v>
                </c:pt>
                <c:pt idx="7">
                  <c:v>27.933594994141792</c:v>
                </c:pt>
              </c:numCache>
            </c:numRef>
          </c:val>
        </c:ser>
        <c:dLbls>
          <c:showLegendKey val="0"/>
          <c:showVal val="0"/>
          <c:showCatName val="0"/>
          <c:showSerName val="0"/>
          <c:showPercent val="0"/>
          <c:showBubbleSize val="0"/>
        </c:dLbls>
        <c:gapWidth val="150"/>
        <c:overlap val="100"/>
        <c:axId val="106584320"/>
        <c:axId val="106598784"/>
      </c:barChart>
      <c:catAx>
        <c:axId val="106584320"/>
        <c:scaling>
          <c:orientation val="minMax"/>
        </c:scaling>
        <c:delete val="0"/>
        <c:axPos val="b"/>
        <c:title>
          <c:tx>
            <c:rich>
              <a:bodyPr/>
              <a:lstStyle/>
              <a:p>
                <a:pPr>
                  <a:defRPr/>
                </a:pPr>
                <a:r>
                  <a:rPr lang="en-US"/>
                  <a:t>County</a:t>
                </a:r>
              </a:p>
            </c:rich>
          </c:tx>
          <c:overlay val="0"/>
        </c:title>
        <c:majorTickMark val="out"/>
        <c:minorTickMark val="none"/>
        <c:tickLblPos val="nextTo"/>
        <c:crossAx val="106598784"/>
        <c:crosses val="autoZero"/>
        <c:auto val="1"/>
        <c:lblAlgn val="ctr"/>
        <c:lblOffset val="100"/>
        <c:noMultiLvlLbl val="0"/>
      </c:catAx>
      <c:valAx>
        <c:axId val="106598784"/>
        <c:scaling>
          <c:orientation val="minMax"/>
        </c:scaling>
        <c:delete val="0"/>
        <c:axPos val="l"/>
        <c:majorGridlines/>
        <c:title>
          <c:tx>
            <c:rich>
              <a:bodyPr rot="-5400000" vert="horz"/>
              <a:lstStyle/>
              <a:p>
                <a:pPr>
                  <a:defRPr/>
                </a:pPr>
                <a:r>
                  <a:rPr lang="en-US"/>
                  <a:t>VOC Emissions (tons/yr)</a:t>
                </a:r>
              </a:p>
            </c:rich>
          </c:tx>
          <c:overlay val="0"/>
        </c:title>
        <c:numFmt formatCode="#,##0" sourceLinked="1"/>
        <c:majorTickMark val="out"/>
        <c:minorTickMark val="none"/>
        <c:tickLblPos val="nextTo"/>
        <c:crossAx val="106584320"/>
        <c:crosses val="autoZero"/>
        <c:crossBetween val="between"/>
      </c:valAx>
      <c:spPr>
        <a:noFill/>
        <a:ln>
          <a:solidFill>
            <a:schemeClr val="accent1"/>
          </a:solidFill>
        </a:ln>
      </c:spPr>
    </c:plotArea>
    <c:legend>
      <c:legendPos val="r"/>
      <c:layout>
        <c:manualLayout>
          <c:xMode val="edge"/>
          <c:yMode val="edge"/>
          <c:x val="0.79924513281993592"/>
          <c:y val="0.17427552304503707"/>
          <c:w val="0.19196365838885524"/>
          <c:h val="0.56272793465521276"/>
        </c:manualLayout>
      </c:layout>
      <c:overlay val="0"/>
    </c:legend>
    <c:plotVisOnly val="1"/>
    <c:dispBlanksAs val="gap"/>
    <c:showDLblsOverMax val="0"/>
  </c: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NOx_bar_chart_data!$B$5</c:f>
              <c:strCache>
                <c:ptCount val="1"/>
                <c:pt idx="0">
                  <c:v>Compressor Engines</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NOx_bar_chart_data!$C$5:$J$5</c:f>
              <c:numCache>
                <c:formatCode>#,##0</c:formatCode>
                <c:ptCount val="8"/>
                <c:pt idx="0">
                  <c:v>1828.6813274712724</c:v>
                </c:pt>
                <c:pt idx="1">
                  <c:v>2199.6155153621307</c:v>
                </c:pt>
                <c:pt idx="2">
                  <c:v>429.29912131463868</c:v>
                </c:pt>
                <c:pt idx="3">
                  <c:v>1300.4965954053127</c:v>
                </c:pt>
                <c:pt idx="4">
                  <c:v>4171.9484631954147</c:v>
                </c:pt>
                <c:pt idx="5">
                  <c:v>1547.17795481248</c:v>
                </c:pt>
                <c:pt idx="6">
                  <c:v>0</c:v>
                </c:pt>
                <c:pt idx="7">
                  <c:v>0</c:v>
                </c:pt>
              </c:numCache>
            </c:numRef>
          </c:val>
        </c:ser>
        <c:ser>
          <c:idx val="1"/>
          <c:order val="1"/>
          <c:tx>
            <c:strRef>
              <c:f>NOx_bar_chart_data!$B$6</c:f>
              <c:strCache>
                <c:ptCount val="1"/>
                <c:pt idx="0">
                  <c:v>Drill rigs</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NOx_bar_chart_data!$C$6:$J$6</c:f>
              <c:numCache>
                <c:formatCode>#,##0</c:formatCode>
                <c:ptCount val="8"/>
                <c:pt idx="0">
                  <c:v>0</c:v>
                </c:pt>
                <c:pt idx="1">
                  <c:v>731.28112565155959</c:v>
                </c:pt>
                <c:pt idx="2">
                  <c:v>383.45678873443995</c:v>
                </c:pt>
                <c:pt idx="3">
                  <c:v>757.80813982426821</c:v>
                </c:pt>
                <c:pt idx="4">
                  <c:v>992.1419768116333</c:v>
                </c:pt>
                <c:pt idx="5">
                  <c:v>84.128699915022025</c:v>
                </c:pt>
                <c:pt idx="6">
                  <c:v>0</c:v>
                </c:pt>
                <c:pt idx="7">
                  <c:v>0</c:v>
                </c:pt>
              </c:numCache>
            </c:numRef>
          </c:val>
        </c:ser>
        <c:ser>
          <c:idx val="2"/>
          <c:order val="2"/>
          <c:tx>
            <c:strRef>
              <c:f>NOx_bar_chart_data!$B$7</c:f>
              <c:strCache>
                <c:ptCount val="1"/>
                <c:pt idx="0">
                  <c:v>Heaters</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NOx_bar_chart_data!$C$7:$J$7</c:f>
              <c:numCache>
                <c:formatCode>#,##0</c:formatCode>
                <c:ptCount val="8"/>
                <c:pt idx="0">
                  <c:v>13.775096836766064</c:v>
                </c:pt>
                <c:pt idx="1">
                  <c:v>780.85484090414184</c:v>
                </c:pt>
                <c:pt idx="2">
                  <c:v>622.09198699546107</c:v>
                </c:pt>
                <c:pt idx="3">
                  <c:v>622.35006321999833</c:v>
                </c:pt>
                <c:pt idx="4">
                  <c:v>1274.5963303838828</c:v>
                </c:pt>
                <c:pt idx="5">
                  <c:v>269.17167334727833</c:v>
                </c:pt>
                <c:pt idx="6">
                  <c:v>3.9868556683696177</c:v>
                </c:pt>
                <c:pt idx="7">
                  <c:v>12.195087926777653</c:v>
                </c:pt>
              </c:numCache>
            </c:numRef>
          </c:val>
        </c:ser>
        <c:ser>
          <c:idx val="3"/>
          <c:order val="3"/>
          <c:tx>
            <c:strRef>
              <c:f>NOx_bar_chart_data!$B$8</c:f>
              <c:strCache>
                <c:ptCount val="1"/>
                <c:pt idx="0">
                  <c:v>Pneumatic devices</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NOx_bar_chart_data!$C$8:$J$8</c:f>
              <c:numCache>
                <c:formatCode>#,##0</c:formatCode>
                <c:ptCount val="8"/>
                <c:pt idx="0">
                  <c:v>0</c:v>
                </c:pt>
                <c:pt idx="1">
                  <c:v>0</c:v>
                </c:pt>
                <c:pt idx="2">
                  <c:v>0</c:v>
                </c:pt>
                <c:pt idx="3">
                  <c:v>0</c:v>
                </c:pt>
                <c:pt idx="4">
                  <c:v>0</c:v>
                </c:pt>
                <c:pt idx="5">
                  <c:v>0</c:v>
                </c:pt>
                <c:pt idx="6">
                  <c:v>0</c:v>
                </c:pt>
                <c:pt idx="7">
                  <c:v>0</c:v>
                </c:pt>
              </c:numCache>
            </c:numRef>
          </c:val>
        </c:ser>
        <c:ser>
          <c:idx val="4"/>
          <c:order val="4"/>
          <c:tx>
            <c:strRef>
              <c:f>NOx_bar_chart_data!$B$9</c:f>
              <c:strCache>
                <c:ptCount val="1"/>
                <c:pt idx="0">
                  <c:v>Pneumatic pumps</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NOx_bar_chart_data!$C$9:$J$9</c:f>
              <c:numCache>
                <c:formatCode>#,##0</c:formatCode>
                <c:ptCount val="8"/>
                <c:pt idx="0">
                  <c:v>0</c:v>
                </c:pt>
                <c:pt idx="1">
                  <c:v>0</c:v>
                </c:pt>
                <c:pt idx="2">
                  <c:v>0</c:v>
                </c:pt>
                <c:pt idx="3">
                  <c:v>0</c:v>
                </c:pt>
                <c:pt idx="4">
                  <c:v>0</c:v>
                </c:pt>
                <c:pt idx="5">
                  <c:v>0</c:v>
                </c:pt>
                <c:pt idx="6">
                  <c:v>0</c:v>
                </c:pt>
                <c:pt idx="7">
                  <c:v>0</c:v>
                </c:pt>
              </c:numCache>
            </c:numRef>
          </c:val>
        </c:ser>
        <c:ser>
          <c:idx val="5"/>
          <c:order val="5"/>
          <c:tx>
            <c:strRef>
              <c:f>NOx_bar_chart_data!$B$10</c:f>
              <c:strCache>
                <c:ptCount val="1"/>
                <c:pt idx="0">
                  <c:v>Fugitives</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NOx_bar_chart_data!$C$10:$J$10</c:f>
              <c:numCache>
                <c:formatCode>#,##0</c:formatCode>
                <c:ptCount val="8"/>
                <c:pt idx="0">
                  <c:v>0</c:v>
                </c:pt>
                <c:pt idx="1">
                  <c:v>0</c:v>
                </c:pt>
                <c:pt idx="2">
                  <c:v>0</c:v>
                </c:pt>
                <c:pt idx="3">
                  <c:v>0</c:v>
                </c:pt>
                <c:pt idx="4">
                  <c:v>0</c:v>
                </c:pt>
                <c:pt idx="5">
                  <c:v>0</c:v>
                </c:pt>
                <c:pt idx="6">
                  <c:v>0</c:v>
                </c:pt>
                <c:pt idx="7">
                  <c:v>0</c:v>
                </c:pt>
              </c:numCache>
            </c:numRef>
          </c:val>
        </c:ser>
        <c:ser>
          <c:idx val="6"/>
          <c:order val="6"/>
          <c:tx>
            <c:strRef>
              <c:f>NOx_bar_chart_data!$B$11</c:f>
              <c:strCache>
                <c:ptCount val="1"/>
                <c:pt idx="0">
                  <c:v>Dehydrator</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NOx_bar_chart_data!$C$11:$J$11</c:f>
              <c:numCache>
                <c:formatCode>#,##0</c:formatCode>
                <c:ptCount val="8"/>
                <c:pt idx="0">
                  <c:v>9.8124465659255055E-4</c:v>
                </c:pt>
                <c:pt idx="1">
                  <c:v>45.17330764898977</c:v>
                </c:pt>
                <c:pt idx="2">
                  <c:v>28.508248331890229</c:v>
                </c:pt>
                <c:pt idx="3">
                  <c:v>10.457215160000002</c:v>
                </c:pt>
                <c:pt idx="4">
                  <c:v>99.582677568274605</c:v>
                </c:pt>
                <c:pt idx="5">
                  <c:v>48.394872980494704</c:v>
                </c:pt>
                <c:pt idx="6">
                  <c:v>0.17633143130183426</c:v>
                </c:pt>
                <c:pt idx="7">
                  <c:v>1.6927829181723777</c:v>
                </c:pt>
              </c:numCache>
            </c:numRef>
          </c:val>
        </c:ser>
        <c:ser>
          <c:idx val="7"/>
          <c:order val="7"/>
          <c:tx>
            <c:strRef>
              <c:f>NOx_bar_chart_data!$B$12</c:f>
              <c:strCache>
                <c:ptCount val="1"/>
                <c:pt idx="0">
                  <c:v>Condensate tank </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NOx_bar_chart_data!$C$12:$J$12</c:f>
              <c:numCache>
                <c:formatCode>#,##0</c:formatCode>
                <c:ptCount val="8"/>
                <c:pt idx="0">
                  <c:v>0</c:v>
                </c:pt>
                <c:pt idx="1">
                  <c:v>0.16378841050329834</c:v>
                </c:pt>
                <c:pt idx="2">
                  <c:v>0</c:v>
                </c:pt>
                <c:pt idx="3">
                  <c:v>3.0442403742450002</c:v>
                </c:pt>
                <c:pt idx="4">
                  <c:v>0.47474901595158947</c:v>
                </c:pt>
                <c:pt idx="5">
                  <c:v>0</c:v>
                </c:pt>
                <c:pt idx="6">
                  <c:v>0</c:v>
                </c:pt>
                <c:pt idx="7">
                  <c:v>0</c:v>
                </c:pt>
              </c:numCache>
            </c:numRef>
          </c:val>
        </c:ser>
        <c:ser>
          <c:idx val="8"/>
          <c:order val="8"/>
          <c:tx>
            <c:strRef>
              <c:f>NOx_bar_chart_data!$B$13</c:f>
              <c:strCache>
                <c:ptCount val="1"/>
                <c:pt idx="0">
                  <c:v>Oil Tank</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NOx_bar_chart_data!$C$13:$J$13</c:f>
              <c:numCache>
                <c:formatCode>#,##0</c:formatCode>
                <c:ptCount val="8"/>
                <c:pt idx="0">
                  <c:v>0</c:v>
                </c:pt>
                <c:pt idx="1">
                  <c:v>0</c:v>
                </c:pt>
                <c:pt idx="2">
                  <c:v>0</c:v>
                </c:pt>
                <c:pt idx="3">
                  <c:v>0</c:v>
                </c:pt>
                <c:pt idx="4">
                  <c:v>0</c:v>
                </c:pt>
                <c:pt idx="5">
                  <c:v>0</c:v>
                </c:pt>
                <c:pt idx="6">
                  <c:v>0</c:v>
                </c:pt>
                <c:pt idx="7">
                  <c:v>0</c:v>
                </c:pt>
              </c:numCache>
            </c:numRef>
          </c:val>
        </c:ser>
        <c:ser>
          <c:idx val="9"/>
          <c:order val="9"/>
          <c:tx>
            <c:strRef>
              <c:f>NOx_bar_chart_data!$B$14</c:f>
              <c:strCache>
                <c:ptCount val="1"/>
                <c:pt idx="0">
                  <c:v>Venting - initial completions</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NOx_bar_chart_data!$C$14:$J$14</c:f>
              <c:numCache>
                <c:formatCode>#,##0</c:formatCode>
                <c:ptCount val="8"/>
                <c:pt idx="0">
                  <c:v>0</c:v>
                </c:pt>
                <c:pt idx="1">
                  <c:v>0</c:v>
                </c:pt>
                <c:pt idx="2">
                  <c:v>0</c:v>
                </c:pt>
                <c:pt idx="3">
                  <c:v>0</c:v>
                </c:pt>
                <c:pt idx="4">
                  <c:v>0</c:v>
                </c:pt>
                <c:pt idx="5">
                  <c:v>0</c:v>
                </c:pt>
                <c:pt idx="6">
                  <c:v>0</c:v>
                </c:pt>
                <c:pt idx="7">
                  <c:v>0</c:v>
                </c:pt>
              </c:numCache>
            </c:numRef>
          </c:val>
        </c:ser>
        <c:ser>
          <c:idx val="10"/>
          <c:order val="10"/>
          <c:tx>
            <c:strRef>
              <c:f>NOx_bar_chart_data!$B$15</c:f>
              <c:strCache>
                <c:ptCount val="1"/>
                <c:pt idx="0">
                  <c:v>Venting - recompletions</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NOx_bar_chart_data!$C$15:$J$15</c:f>
              <c:numCache>
                <c:formatCode>#,##0</c:formatCode>
                <c:ptCount val="8"/>
                <c:pt idx="0">
                  <c:v>0</c:v>
                </c:pt>
                <c:pt idx="1">
                  <c:v>0</c:v>
                </c:pt>
                <c:pt idx="2">
                  <c:v>0</c:v>
                </c:pt>
                <c:pt idx="3">
                  <c:v>0</c:v>
                </c:pt>
                <c:pt idx="4">
                  <c:v>0</c:v>
                </c:pt>
                <c:pt idx="5">
                  <c:v>0</c:v>
                </c:pt>
                <c:pt idx="6">
                  <c:v>0</c:v>
                </c:pt>
                <c:pt idx="7">
                  <c:v>0</c:v>
                </c:pt>
              </c:numCache>
            </c:numRef>
          </c:val>
        </c:ser>
        <c:ser>
          <c:idx val="11"/>
          <c:order val="11"/>
          <c:tx>
            <c:strRef>
              <c:f>NOx_bar_chart_data!$B$16</c:f>
              <c:strCache>
                <c:ptCount val="1"/>
                <c:pt idx="0">
                  <c:v>Initial completion Flaring</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NOx_bar_chart_data!$C$16:$J$16</c:f>
              <c:numCache>
                <c:formatCode>#,##0</c:formatCode>
                <c:ptCount val="8"/>
                <c:pt idx="0">
                  <c:v>0</c:v>
                </c:pt>
                <c:pt idx="1">
                  <c:v>0.58318791031834427</c:v>
                </c:pt>
                <c:pt idx="2">
                  <c:v>0.3058021812338893</c:v>
                </c:pt>
                <c:pt idx="3">
                  <c:v>864.15961304483289</c:v>
                </c:pt>
                <c:pt idx="4">
                  <c:v>0.79122130450223183</c:v>
                </c:pt>
                <c:pt idx="5">
                  <c:v>6.7091627255559963E-2</c:v>
                </c:pt>
                <c:pt idx="6">
                  <c:v>0</c:v>
                </c:pt>
                <c:pt idx="7">
                  <c:v>0</c:v>
                </c:pt>
              </c:numCache>
            </c:numRef>
          </c:val>
        </c:ser>
        <c:ser>
          <c:idx val="12"/>
          <c:order val="12"/>
          <c:tx>
            <c:strRef>
              <c:f>NOx_bar_chart_data!$B$17</c:f>
              <c:strCache>
                <c:ptCount val="1"/>
                <c:pt idx="0">
                  <c:v>Other Categories</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NOx_bar_chart_data!$C$17:$J$17</c:f>
              <c:numCache>
                <c:formatCode>#,##0</c:formatCode>
                <c:ptCount val="8"/>
                <c:pt idx="0">
                  <c:v>0.22674530276339211</c:v>
                </c:pt>
                <c:pt idx="1">
                  <c:v>202.20822300448376</c:v>
                </c:pt>
                <c:pt idx="2">
                  <c:v>109.76702583970929</c:v>
                </c:pt>
                <c:pt idx="3">
                  <c:v>685.52884616779511</c:v>
                </c:pt>
                <c:pt idx="4">
                  <c:v>377.84339023460757</c:v>
                </c:pt>
                <c:pt idx="5">
                  <c:v>631.12833805642765</c:v>
                </c:pt>
                <c:pt idx="6">
                  <c:v>0.11695427288826872</c:v>
                </c:pt>
                <c:pt idx="7">
                  <c:v>0.38123589178675499</c:v>
                </c:pt>
              </c:numCache>
            </c:numRef>
          </c:val>
        </c:ser>
        <c:dLbls>
          <c:showLegendKey val="0"/>
          <c:showVal val="0"/>
          <c:showCatName val="0"/>
          <c:showSerName val="0"/>
          <c:showPercent val="0"/>
          <c:showBubbleSize val="0"/>
        </c:dLbls>
        <c:gapWidth val="150"/>
        <c:overlap val="100"/>
        <c:axId val="106367232"/>
        <c:axId val="106373504"/>
      </c:barChart>
      <c:catAx>
        <c:axId val="106367232"/>
        <c:scaling>
          <c:orientation val="minMax"/>
        </c:scaling>
        <c:delete val="0"/>
        <c:axPos val="b"/>
        <c:title>
          <c:tx>
            <c:rich>
              <a:bodyPr/>
              <a:lstStyle/>
              <a:p>
                <a:pPr>
                  <a:defRPr/>
                </a:pPr>
                <a:r>
                  <a:rPr lang="en-US"/>
                  <a:t>County</a:t>
                </a:r>
              </a:p>
            </c:rich>
          </c:tx>
          <c:overlay val="0"/>
        </c:title>
        <c:majorTickMark val="out"/>
        <c:minorTickMark val="none"/>
        <c:tickLblPos val="nextTo"/>
        <c:crossAx val="106373504"/>
        <c:crosses val="autoZero"/>
        <c:auto val="1"/>
        <c:lblAlgn val="ctr"/>
        <c:lblOffset val="100"/>
        <c:noMultiLvlLbl val="0"/>
      </c:catAx>
      <c:valAx>
        <c:axId val="106373504"/>
        <c:scaling>
          <c:orientation val="minMax"/>
        </c:scaling>
        <c:delete val="0"/>
        <c:axPos val="l"/>
        <c:majorGridlines/>
        <c:title>
          <c:tx>
            <c:rich>
              <a:bodyPr rot="-5400000" vert="horz"/>
              <a:lstStyle/>
              <a:p>
                <a:pPr>
                  <a:defRPr/>
                </a:pPr>
                <a:r>
                  <a:rPr lang="en-US"/>
                  <a:t>NOx Emissions (tons/yr)</a:t>
                </a:r>
              </a:p>
            </c:rich>
          </c:tx>
          <c:overlay val="0"/>
        </c:title>
        <c:numFmt formatCode="#,##0" sourceLinked="1"/>
        <c:majorTickMark val="out"/>
        <c:minorTickMark val="none"/>
        <c:tickLblPos val="nextTo"/>
        <c:crossAx val="106367232"/>
        <c:crosses val="autoZero"/>
        <c:crossBetween val="between"/>
      </c:valAx>
      <c:spPr>
        <a:noFill/>
        <a:ln>
          <a:solidFill>
            <a:schemeClr val="accent1"/>
          </a:solidFill>
        </a:ln>
      </c:spPr>
    </c:plotArea>
    <c:legend>
      <c:legendPos val="r"/>
      <c:layout>
        <c:manualLayout>
          <c:xMode val="edge"/>
          <c:yMode val="edge"/>
          <c:x val="0.79924513281993592"/>
          <c:y val="0.17427552304503707"/>
          <c:w val="0.19196365838885524"/>
          <c:h val="0.56272793465521276"/>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78442</xdr:rowOff>
    </xdr:from>
    <xdr:to>
      <xdr:col>1</xdr:col>
      <xdr:colOff>3888441</xdr:colOff>
      <xdr:row>32</xdr:row>
      <xdr:rowOff>49754</xdr:rowOff>
    </xdr:to>
    <xdr:sp macro="" textlink="">
      <xdr:nvSpPr>
        <xdr:cNvPr id="2" name="Text Box 6"/>
        <xdr:cNvSpPr txBox="1">
          <a:spLocks noChangeArrowheads="1"/>
        </xdr:cNvSpPr>
      </xdr:nvSpPr>
      <xdr:spPr bwMode="auto">
        <a:xfrm>
          <a:off x="0" y="235324"/>
          <a:ext cx="5726206" cy="483466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1">
            <a:defRPr sz="1000"/>
          </a:pPr>
          <a:r>
            <a:rPr lang="en-US" sz="1000" b="1" i="0" strike="noStrike">
              <a:solidFill>
                <a:srgbClr val="000000"/>
              </a:solidFill>
              <a:latin typeface="Arial"/>
              <a:cs typeface="Arial"/>
            </a:rPr>
            <a:t>Project:</a:t>
          </a:r>
          <a:r>
            <a:rPr lang="en-US" sz="1000" b="0" i="0" strike="noStrike">
              <a:solidFill>
                <a:srgbClr val="000000"/>
              </a:solidFill>
              <a:latin typeface="Arial"/>
              <a:cs typeface="Arial"/>
            </a:rPr>
            <a:t>  Western Regional Air Partnership Oil and Gas Emissions Inventory, Phase III</a:t>
          </a:r>
        </a:p>
        <a:p>
          <a:pPr algn="l" rtl="1">
            <a:defRPr sz="1000"/>
          </a:pPr>
          <a:r>
            <a:rPr lang="en-US" sz="1000" b="1" i="0" strike="noStrike">
              <a:solidFill>
                <a:srgbClr val="000000"/>
              </a:solidFill>
              <a:latin typeface="Arial"/>
              <a:cs typeface="Arial"/>
            </a:rPr>
            <a:t>Area: </a:t>
          </a:r>
          <a:r>
            <a:rPr lang="en-US" sz="1000" b="0" i="0" strike="noStrike">
              <a:solidFill>
                <a:srgbClr val="000000"/>
              </a:solidFill>
              <a:latin typeface="Arial"/>
              <a:cs typeface="Arial"/>
            </a:rPr>
            <a:t> Southwest Wyoming Basin, Wyoming</a:t>
          </a:r>
        </a:p>
        <a:p>
          <a:pPr algn="l" rtl="1">
            <a:defRPr sz="1000"/>
          </a:pPr>
          <a:r>
            <a:rPr lang="en-US" sz="1000" b="1" i="0" strike="noStrike">
              <a:solidFill>
                <a:srgbClr val="000000"/>
              </a:solidFill>
              <a:latin typeface="Arial"/>
              <a:cs typeface="Arial"/>
            </a:rPr>
            <a:t>Time Period:</a:t>
          </a:r>
          <a:r>
            <a:rPr lang="en-US" sz="1000" b="0" i="0" strike="noStrike">
              <a:solidFill>
                <a:srgbClr val="000000"/>
              </a:solidFill>
              <a:latin typeface="Arial"/>
              <a:cs typeface="Arial"/>
            </a:rPr>
            <a:t>  2015 annual, mid-term projection</a:t>
          </a:r>
        </a:p>
        <a:p>
          <a:pPr algn="l" rtl="1">
            <a:defRPr sz="1000"/>
          </a:pPr>
          <a:r>
            <a:rPr lang="en-US" sz="1000" b="1" i="0" strike="noStrike">
              <a:solidFill>
                <a:srgbClr val="000000"/>
              </a:solidFill>
              <a:latin typeface="Arial"/>
              <a:cs typeface="Arial"/>
            </a:rPr>
            <a:t>Pollutants:</a:t>
          </a:r>
          <a:r>
            <a:rPr lang="en-US" sz="1000" b="0" i="0" strike="noStrike">
              <a:solidFill>
                <a:srgbClr val="000000"/>
              </a:solidFill>
              <a:latin typeface="Arial"/>
              <a:cs typeface="Arial"/>
            </a:rPr>
            <a:t>  NOx, VOC, CO, SO2, PM10</a:t>
          </a:r>
        </a:p>
        <a:p>
          <a:pPr algn="l" rtl="1">
            <a:defRPr sz="1000"/>
          </a:pPr>
          <a:endParaRPr lang="en-US" sz="1000" b="0" i="0" strike="noStrike">
            <a:solidFill>
              <a:srgbClr val="000000"/>
            </a:solidFill>
            <a:latin typeface="Arial"/>
            <a:cs typeface="Arial"/>
          </a:endParaRPr>
        </a:p>
        <a:p>
          <a:pPr algn="l" rtl="1">
            <a:defRPr sz="1000"/>
          </a:pPr>
          <a:r>
            <a:rPr lang="en-US" sz="1000" b="0" i="0" strike="noStrike">
              <a:solidFill>
                <a:srgbClr val="000000"/>
              </a:solidFill>
              <a:latin typeface="Arial"/>
              <a:cs typeface="Arial"/>
            </a:rPr>
            <a:t>This spreadsheet contains the oil and gas sources emission inventory for the area and temporal period as listed above.  2006 base year emissions were projected to 2015 based on estimated changes in activity as well as control due to regulations</a:t>
          </a:r>
          <a:r>
            <a:rPr lang="en-US" sz="1000" b="0" i="0" strike="noStrike" baseline="0">
              <a:solidFill>
                <a:srgbClr val="000000"/>
              </a:solidFill>
              <a:latin typeface="Arial"/>
              <a:cs typeface="Arial"/>
            </a:rPr>
            <a:t> for all counties but Sublette County.</a:t>
          </a:r>
          <a:r>
            <a:rPr lang="en-US" sz="1000" b="0" i="0" strike="noStrike">
              <a:solidFill>
                <a:srgbClr val="000000"/>
              </a:solidFill>
              <a:latin typeface="Arial"/>
              <a:cs typeface="Arial"/>
            </a:rPr>
            <a:t> Activity projections for</a:t>
          </a:r>
          <a:r>
            <a:rPr lang="en-US" sz="1000" b="0" i="0" strike="noStrike" baseline="0">
              <a:solidFill>
                <a:srgbClr val="000000"/>
              </a:solidFill>
              <a:latin typeface="Arial"/>
              <a:cs typeface="Arial"/>
            </a:rPr>
            <a:t> all counties except Sublette </a:t>
          </a:r>
          <a:r>
            <a:rPr lang="en-US" sz="1000" b="0" i="0" strike="noStrike">
              <a:solidFill>
                <a:srgbClr val="000000"/>
              </a:solidFill>
              <a:latin typeface="Arial"/>
              <a:cs typeface="Arial"/>
            </a:rPr>
            <a:t>were made based on statistical analysis of historical activity data and input from participating companies regarding expected 2015 activity.  Each source category was assigned the projection estimate for the activity category to which it was most closely associated.  For example, future drill rig activity would be most closely associated and therefore assigned the activity projection of new spuds.  Emission projections also include the effects of  regulations which require controls beyond  those in place in the 2006 base year.</a:t>
          </a:r>
          <a:r>
            <a:rPr lang="en-US" sz="1000" b="0" i="0" strike="noStrike" baseline="0">
              <a:solidFill>
                <a:srgbClr val="000000"/>
              </a:solidFill>
              <a:latin typeface="Arial"/>
              <a:cs typeface="Arial"/>
            </a:rPr>
            <a:t> </a:t>
          </a:r>
          <a:r>
            <a:rPr lang="en-US" sz="1000" b="0" i="0" strike="noStrike">
              <a:solidFill>
                <a:srgbClr val="000000"/>
              </a:solidFill>
              <a:latin typeface="Arial"/>
              <a:ea typeface="+mn-ea"/>
              <a:cs typeface="Arial"/>
            </a:rPr>
            <a:t>Sublette County  emissions were  obtained from the Wyoming Department of Environmental Quality (WYDEQ).</a:t>
          </a:r>
        </a:p>
        <a:p>
          <a:pPr algn="l" rtl="1">
            <a:defRPr sz="1000"/>
          </a:pPr>
          <a:endParaRPr lang="en-US" sz="1000" b="1" i="0" u="sng" strike="noStrike">
            <a:solidFill>
              <a:srgbClr val="000000"/>
            </a:solidFill>
            <a:latin typeface="Arial"/>
            <a:cs typeface="Arial"/>
          </a:endParaRPr>
        </a:p>
        <a:p>
          <a:pPr algn="l" rtl="1">
            <a:defRPr sz="1000"/>
          </a:pPr>
          <a:r>
            <a:rPr lang="en-US" sz="1000" b="1" i="0" u="sng" strike="noStrike">
              <a:solidFill>
                <a:srgbClr val="000000"/>
              </a:solidFill>
              <a:latin typeface="Arial"/>
              <a:cs typeface="Arial"/>
            </a:rPr>
            <a:t>Spreadsheet Organization</a:t>
          </a:r>
        </a:p>
        <a:p>
          <a:pPr algn="l" rtl="1">
            <a:defRPr sz="1000"/>
          </a:pPr>
          <a:endParaRPr lang="en-US" sz="1000" b="1" i="0" u="sng" strike="noStrike">
            <a:solidFill>
              <a:srgbClr val="000000"/>
            </a:solidFill>
            <a:latin typeface="Arial"/>
            <a:cs typeface="Arial"/>
          </a:endParaRPr>
        </a:p>
        <a:p>
          <a:pPr algn="l" rtl="1">
            <a:defRPr sz="1000"/>
          </a:pPr>
          <a:endParaRPr lang="en-US" sz="1000" b="1" i="0" u="sng" strike="noStrike">
            <a:solidFill>
              <a:srgbClr val="000000"/>
            </a:solidFill>
            <a:latin typeface="Arial"/>
            <a:cs typeface="Arial"/>
          </a:endParaRPr>
        </a:p>
        <a:p>
          <a:pPr algn="l" rtl="1">
            <a:defRPr sz="1000"/>
          </a:pPr>
          <a:r>
            <a:rPr lang="en-US" sz="1000" b="1" i="0" strike="noStrike">
              <a:solidFill>
                <a:srgbClr val="000000"/>
              </a:solidFill>
              <a:latin typeface="Arial"/>
              <a:cs typeface="Arial"/>
            </a:rPr>
            <a:t>Geographical Description of the Basin: </a:t>
          </a:r>
          <a:r>
            <a:rPr lang="en-US" sz="1000" b="0" i="0" strike="noStrike">
              <a:solidFill>
                <a:srgbClr val="000000"/>
              </a:solidFill>
              <a:latin typeface="Arial"/>
              <a:cs typeface="Arial"/>
            </a:rPr>
            <a:t> Basin_Boundary</a:t>
          </a:r>
        </a:p>
        <a:p>
          <a:pPr algn="l" rtl="1">
            <a:defRPr sz="1000"/>
          </a:pPr>
          <a:r>
            <a:rPr lang="en-US" sz="1000" b="1" i="0" strike="noStrike">
              <a:solidFill>
                <a:srgbClr val="000000"/>
              </a:solidFill>
              <a:latin typeface="Arial"/>
              <a:cs typeface="Arial"/>
            </a:rPr>
            <a:t>Comparison Tables:  </a:t>
          </a:r>
          <a:r>
            <a:rPr lang="en-US" sz="1000" b="0" i="0" strike="noStrike">
              <a:solidFill>
                <a:srgbClr val="000000"/>
              </a:solidFill>
              <a:latin typeface="Arial"/>
              <a:cs typeface="Arial"/>
            </a:rPr>
            <a:t>Basin_comparison, By County Comparison, By Source Comparison</a:t>
          </a:r>
        </a:p>
        <a:p>
          <a:pPr algn="l" rtl="1">
            <a:defRPr sz="1000"/>
          </a:pPr>
          <a:r>
            <a:rPr lang="en-US" sz="1000" b="1" i="0" strike="noStrike">
              <a:solidFill>
                <a:srgbClr val="000000"/>
              </a:solidFill>
              <a:latin typeface="Arial"/>
              <a:cs typeface="Arial"/>
            </a:rPr>
            <a:t>Table Summaries: </a:t>
          </a:r>
          <a:r>
            <a:rPr lang="en-US" sz="1000" b="0" i="0" strike="noStrike">
              <a:solidFill>
                <a:srgbClr val="000000"/>
              </a:solidFill>
              <a:latin typeface="Arial"/>
              <a:cs typeface="Arial"/>
            </a:rPr>
            <a:t> by_cnty_allpol, by_src_allpol, VOC_cnty_tbl, NOx_cnty_tbl, VOC_bar_chart_data, NOx_bar_chart_data</a:t>
          </a:r>
        </a:p>
        <a:p>
          <a:pPr algn="l" rtl="1">
            <a:defRPr sz="1000"/>
          </a:pPr>
          <a:r>
            <a:rPr lang="en-US" sz="1000" b="1" i="0" strike="noStrike">
              <a:solidFill>
                <a:srgbClr val="000000"/>
              </a:solidFill>
              <a:latin typeface="Arial"/>
              <a:cs typeface="Arial"/>
            </a:rPr>
            <a:t>Charts:</a:t>
          </a:r>
          <a:r>
            <a:rPr lang="en-US" sz="1000" b="0" i="0" strike="noStrike">
              <a:solidFill>
                <a:srgbClr val="000000"/>
              </a:solidFill>
              <a:latin typeface="Arial"/>
              <a:cs typeface="Arial"/>
            </a:rPr>
            <a:t>  VOC-basin-pie, NOx-basin-pie, VOC-bar-cnty, NOx-bar-cnty, VOC-bar-tribal-nontribal, NOx-bar-tribal-nontribal</a:t>
          </a:r>
        </a:p>
        <a:p>
          <a:pPr algn="l" rtl="1">
            <a:defRPr sz="1000"/>
          </a:pPr>
          <a:r>
            <a:rPr lang="en-US" sz="1000" b="1" i="0" strike="noStrike">
              <a:solidFill>
                <a:srgbClr val="000000"/>
              </a:solidFill>
              <a:latin typeface="Arial"/>
              <a:cs typeface="Arial"/>
            </a:rPr>
            <a:t>By SCC and County Emissions: </a:t>
          </a:r>
          <a:r>
            <a:rPr lang="en-US" sz="1000" b="0" i="0" strike="noStrike">
              <a:solidFill>
                <a:srgbClr val="000000"/>
              </a:solidFill>
              <a:latin typeface="Arial"/>
              <a:cs typeface="Arial"/>
            </a:rPr>
            <a:t> all_src_inventory</a:t>
          </a:r>
        </a:p>
        <a:p>
          <a:pPr algn="l" rtl="1">
            <a:defRPr sz="1000"/>
          </a:pPr>
          <a:r>
            <a:rPr lang="en-US" sz="1000" b="1" i="0" strike="noStrike">
              <a:solidFill>
                <a:srgbClr val="000000"/>
              </a:solidFill>
              <a:latin typeface="Arial"/>
              <a:cs typeface="Arial"/>
            </a:rPr>
            <a:t>Growth Estimates:</a:t>
          </a:r>
          <a:r>
            <a:rPr lang="en-US" sz="1000" b="0" i="0" strike="noStrike">
              <a:solidFill>
                <a:srgbClr val="000000"/>
              </a:solidFill>
              <a:latin typeface="Arial"/>
              <a:cs typeface="Arial"/>
            </a:rPr>
            <a:t>  growth</a:t>
          </a:r>
        </a:p>
        <a:p>
          <a:pPr algn="l" rtl="1">
            <a:defRPr sz="1000"/>
          </a:pPr>
          <a:r>
            <a:rPr lang="en-US" sz="1000" b="1" i="0" strike="noStrike">
              <a:solidFill>
                <a:srgbClr val="000000"/>
              </a:solidFill>
              <a:latin typeface="Arial"/>
              <a:cs typeface="Arial"/>
            </a:rPr>
            <a:t>Controls:</a:t>
          </a:r>
          <a:r>
            <a:rPr lang="en-US" sz="1000" b="0" i="0" strike="noStrike">
              <a:solidFill>
                <a:srgbClr val="000000"/>
              </a:solidFill>
              <a:latin typeface="Arial"/>
              <a:cs typeface="Arial"/>
            </a:rPr>
            <a:t>  control</a:t>
          </a:r>
        </a:p>
        <a:p>
          <a:pPr algn="l" rtl="1">
            <a:defRPr sz="1000"/>
          </a:pPr>
          <a:r>
            <a:rPr lang="en-US" sz="1000" b="1" i="0" strike="noStrike">
              <a:solidFill>
                <a:srgbClr val="000000"/>
              </a:solidFill>
              <a:latin typeface="Arial"/>
              <a:cs typeface="Arial"/>
            </a:rPr>
            <a:t>Detailed By Category Emissions:  </a:t>
          </a:r>
          <a:r>
            <a:rPr lang="en-US" sz="1000" b="0" i="0" strike="noStrike">
              <a:solidFill>
                <a:srgbClr val="000000"/>
              </a:solidFill>
              <a:latin typeface="Arial"/>
              <a:cs typeface="Arial"/>
            </a:rPr>
            <a:t>Permitted Sources-Sublette, Permitted Sources, survey_src_summary, Survey-Based_Sublette_Emissions</a:t>
          </a:r>
        </a:p>
        <a:p>
          <a:pPr algn="l" rtl="1">
            <a:defRPr sz="1000"/>
          </a:pPr>
          <a:r>
            <a:rPr lang="en-US" sz="1000" b="1" i="0" strike="noStrike">
              <a:solidFill>
                <a:srgbClr val="000000"/>
              </a:solidFill>
              <a:latin typeface="Arial"/>
              <a:cs typeface="Arial"/>
            </a:rPr>
            <a:t>Cross-reference Tables:  </a:t>
          </a:r>
          <a:r>
            <a:rPr lang="en-US" sz="1000" b="0" i="0" strike="noStrike">
              <a:solidFill>
                <a:srgbClr val="000000"/>
              </a:solidFill>
              <a:latin typeface="Arial"/>
              <a:cs typeface="Arial"/>
            </a:rPr>
            <a:t>SCC_xref, fips_xref</a:t>
          </a:r>
        </a:p>
        <a:p>
          <a:pPr algn="l" rtl="1">
            <a:defRPr sz="1000"/>
          </a:pPr>
          <a:endParaRPr lang="en-US" sz="1000" b="0" i="0" strike="noStrike">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8</xdr:col>
      <xdr:colOff>1002846</xdr:colOff>
      <xdr:row>59</xdr:row>
      <xdr:rowOff>85725</xdr:rowOff>
    </xdr:to>
    <xdr:pic>
      <xdr:nvPicPr>
        <xdr:cNvPr id="13804" name="Picture 6" descr="Southwest_Wyoming_Basin_Low_Res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85875"/>
          <a:ext cx="6858000" cy="903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3353" cy="62977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3353" cy="62977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Rajashi Parikh" refreshedDate="41089.719150810182" createdVersion="4" refreshedVersion="4" minRefreshableVersion="3" recordCount="26">
  <cacheSource type="worksheet">
    <worksheetSource ref="A17:L43" sheet="growth"/>
  </cacheSource>
  <cacheFields count="12">
    <cacheField name="Source" numFmtId="0">
      <sharedItems/>
    </cacheField>
    <cacheField name="SCC" numFmtId="0">
      <sharedItems count="26">
        <s v="2310000100"/>
        <s v="2310000220"/>
        <s v="2310000230"/>
        <s v="2310000300"/>
        <s v="2310000700"/>
        <s v="2310000801"/>
        <s v="2310000802"/>
        <s v="2310000820"/>
        <s v="2310001610"/>
        <s v="2310001611"/>
        <s v="2310001620"/>
        <s v="2310001630"/>
        <s v="2310001640"/>
        <s v="2310001650"/>
        <s v="2310002230"/>
        <s v="2310002240"/>
        <s v="2310002231"/>
        <s v="2310001621"/>
        <s v="2310003100"/>
        <s v="2310003200"/>
        <s v="2310021410"/>
        <s v="2310022000"/>
        <s v="2310000330"/>
        <s v="2310001631"/>
        <s v="2310002241"/>
        <s v="2310021411"/>
      </sharedItems>
    </cacheField>
    <cacheField name="Description" numFmtId="0">
      <sharedItems/>
    </cacheField>
    <cacheField name="Projection Parameter" numFmtId="0">
      <sharedItems/>
    </cacheField>
    <cacheField name="Carbon" numFmtId="172">
      <sharedItems containsSemiMixedTypes="0" containsString="0" containsNumber="1" minValue="0.98726505104022766" maxValue="1.8038216560509472"/>
    </cacheField>
    <cacheField name="Daggett" numFmtId="172">
      <sharedItems containsSemiMixedTypes="0" containsString="0" containsNumber="1" minValue="0" maxValue="0.90291262135922334"/>
    </cacheField>
    <cacheField name="Summit" numFmtId="172">
      <sharedItems containsSemiMixedTypes="0" containsString="0" containsNumber="1" minValue="0" maxValue="0.90291262135922334"/>
    </cacheField>
    <cacheField name="Albany" numFmtId="172">
      <sharedItems containsSemiMixedTypes="0" containsString="0" containsNumber="1" minValue="0" maxValue="0.90291262135922334"/>
    </cacheField>
    <cacheField name="Lincoln" numFmtId="172">
      <sharedItems containsSemiMixedTypes="0" containsString="0" containsNumber="1" minValue="0.99017419725740374" maxValue="1.6182580206053461"/>
    </cacheField>
    <cacheField name="Sublette" numFmtId="172">
      <sharedItems containsSemiMixedTypes="0" containsString="0" containsNumber="1" containsInteger="1" minValue="1" maxValue="1"/>
    </cacheField>
    <cacheField name="Sweetwater" numFmtId="172">
      <sharedItems containsSemiMixedTypes="0" containsString="0" containsNumber="1" minValue="0.89093188281013069" maxValue="1.6213895012433672"/>
    </cacheField>
    <cacheField name="Uinta" numFmtId="172">
      <sharedItems containsSemiMixedTypes="0" containsString="0" containsNumber="1" minValue="0.49280515652406442" maxValue="1.577714033539276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ajashi Parikh" refreshedDate="41131.804612499996" createdVersion="4" refreshedVersion="4" recordCount="1338">
  <cacheSource type="worksheet">
    <worksheetSource ref="A5:J1343" sheet="all_src_inventory"/>
  </cacheSource>
  <cacheFields count="10">
    <cacheField name="Source" numFmtId="0">
      <sharedItems/>
    </cacheField>
    <cacheField name="STFIPs" numFmtId="0">
      <sharedItems containsMixedTypes="1" containsNumber="1" containsInteger="1" minValue="56" maxValue="56"/>
    </cacheField>
    <cacheField name="FIPS" numFmtId="0">
      <sharedItems containsSemiMixedTypes="0" containsString="0" containsNumber="1" containsInteger="1" minValue="49009" maxValue="56041" count="8">
        <n v="56007"/>
        <n v="49009"/>
        <n v="49043"/>
        <n v="56001"/>
        <n v="56023"/>
        <n v="56035"/>
        <n v="56037"/>
        <n v="56041"/>
      </sharedItems>
    </cacheField>
    <cacheField name="SCC" numFmtId="0">
      <sharedItems containsMixedTypes="1" containsNumber="1" containsInteger="1" minValue="10200602" maxValue="50410310"/>
    </cacheField>
    <cacheField name="Description" numFmtId="0">
      <sharedItems/>
    </cacheField>
    <cacheField name="NOx (tons/year)" numFmtId="1">
      <sharedItems containsSemiMixedTypes="0" containsString="0" containsNumber="1" minValue="0" maxValue="1217.7161366360144"/>
    </cacheField>
    <cacheField name="VOC (tons/year)" numFmtId="1">
      <sharedItems containsSemiMixedTypes="0" containsString="0" containsNumber="1" minValue="0" maxValue="13421.518904101949"/>
    </cacheField>
    <cacheField name="CO (tons/year)" numFmtId="1">
      <sharedItems containsSemiMixedTypes="0" containsString="0" containsNumber="1" minValue="0" maxValue="1021.998016499047"/>
    </cacheField>
    <cacheField name="SOx (tons/year)" numFmtId="1">
      <sharedItems containsSemiMixedTypes="0" containsString="0" containsNumber="1" minValue="0" maxValue="2445.9329438272985"/>
    </cacheField>
    <cacheField name="PM (tons/year)" numFmtId="1">
      <sharedItems containsSemiMixedTypes="0" containsString="0" containsNumber="1" minValue="0" maxValue="92.46648720705664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Rajashi Parikh" refreshedDate="41239.602106944447" createdVersion="4" refreshedVersion="4" minRefreshableVersion="3" recordCount="1338">
  <cacheSource type="worksheet">
    <worksheetSource ref="A5:L1343" sheet="all_src_inventory"/>
  </cacheSource>
  <cacheFields count="12">
    <cacheField name="Source" numFmtId="0">
      <sharedItems/>
    </cacheField>
    <cacheField name="STFIPs" numFmtId="0">
      <sharedItems containsMixedTypes="1" containsNumber="1" containsInteger="1" minValue="56" maxValue="56"/>
    </cacheField>
    <cacheField name="FIPS" numFmtId="0">
      <sharedItems containsSemiMixedTypes="0" containsString="0" containsNumber="1" containsInteger="1" minValue="49009" maxValue="56041" count="8">
        <n v="56007"/>
        <n v="49009"/>
        <n v="49043"/>
        <n v="56001"/>
        <n v="56023"/>
        <n v="56035"/>
        <n v="56037"/>
        <n v="56041"/>
      </sharedItems>
    </cacheField>
    <cacheField name="SCC" numFmtId="0">
      <sharedItems containsMixedTypes="1" containsNumber="1" containsInteger="1" minValue="10200602" maxValue="50410310"/>
    </cacheField>
    <cacheField name="Description" numFmtId="0">
      <sharedItems/>
    </cacheField>
    <cacheField name="NOx (tons/year)" numFmtId="1">
      <sharedItems containsSemiMixedTypes="0" containsString="0" containsNumber="1" minValue="0" maxValue="1217.7161366360144"/>
    </cacheField>
    <cacheField name="VOC (tons/year)" numFmtId="1">
      <sharedItems containsSemiMixedTypes="0" containsString="0" containsNumber="1" minValue="0" maxValue="13421.518904101949"/>
    </cacheField>
    <cacheField name="CO (tons/year)" numFmtId="1">
      <sharedItems containsSemiMixedTypes="0" containsString="0" containsNumber="1" minValue="0" maxValue="1021.998016499047"/>
    </cacheField>
    <cacheField name="SOx (tons/year)" numFmtId="1">
      <sharedItems containsSemiMixedTypes="0" containsString="0" containsNumber="1" minValue="0" maxValue="2445.9329438272985"/>
    </cacheField>
    <cacheField name="PM (tons/year)" numFmtId="1">
      <sharedItems containsSemiMixedTypes="0" containsString="0" containsNumber="1" minValue="0" maxValue="92.466487207056645"/>
    </cacheField>
    <cacheField name="JPAD/NonJPAD/Total" numFmtId="0">
      <sharedItems/>
    </cacheField>
    <cacheField name="Combined Categories" numFmtId="0">
      <sharedItems count="33">
        <s v="Venting - blowdowns"/>
        <s v="Venting - initial completions"/>
        <s v="Venting - recompletions"/>
        <s v="Drill rigs"/>
        <s v="Fugitives"/>
        <s v="Heaters"/>
        <s v="Pneumatic devices"/>
        <s v="Pneumatic pumps"/>
        <s v="Workover rigs"/>
        <s v="Gas Well Truck Loading"/>
        <s v="Oil Well Truck Loading"/>
        <s v="Condensate tank "/>
        <s v="Oil Tank"/>
        <s v="Tank flaring"/>
        <s v="Initial completion Flaring"/>
        <s v="Blowdown Flaring"/>
        <s v="Recompletion Flaring"/>
        <s v="Dehydrator Flaring"/>
        <s v="Venting - Compressor Startup "/>
        <s v="Venting - Compressor Shutdown"/>
        <s v="Dehydrator"/>
        <s v="Pneumatic Pump Flaring"/>
        <s v="Compressor Engines"/>
        <s v="Natural Gas Production, Other Not Classified"/>
        <s v="Natural Gas Production, Gas Sweetening: Amine Process"/>
        <s v="Natural Gas Production, Flares"/>
        <s v="Natural Gas Production, Incinerators Burning Waste Gas or Augmented Waste Gas"/>
        <s v="Oil Production, Processing Operations: Not Classified"/>
        <s v="Other Not Classified"/>
        <s v="Natural Gas Production, All Equipt Leak Fugitives" u="1"/>
        <s v="Natural Gas Processing Facilities, Pump Seals" u="1"/>
        <s v="Unpermitted Fugitives" u="1"/>
        <s v="External Combustion Boilers"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6">
  <r>
    <s v="Unpermitted"/>
    <x v="0"/>
    <s v="Heaters"/>
    <s v="total well count"/>
    <n v="1.8038216560509472"/>
    <n v="0.90291262135922334"/>
    <n v="0.90291262135922334"/>
    <n v="0.90291262135922334"/>
    <n v="1.6182580206053461"/>
    <n v="1"/>
    <n v="1.6213895012433672"/>
    <n v="1.5653917941961413"/>
  </r>
  <r>
    <s v="Unpermitted"/>
    <x v="1"/>
    <s v="Drill rigs"/>
    <s v="Spuds"/>
    <n v="1.2355078144249367"/>
    <n v="0"/>
    <n v="0"/>
    <n v="0"/>
    <n v="1.396346860315701"/>
    <n v="1"/>
    <n v="1.3833613934658533"/>
    <n v="1.5777140335392763"/>
  </r>
  <r>
    <s v="Unpermitted"/>
    <x v="2"/>
    <s v="Workover rigs"/>
    <s v="total well count"/>
    <n v="1.8038216560509472"/>
    <n v="0.90291262135922334"/>
    <n v="0.90291262135922334"/>
    <n v="0.90291262135922334"/>
    <n v="1.6182580206053461"/>
    <n v="1"/>
    <n v="1.6213895012433672"/>
    <n v="1.5653917941961413"/>
  </r>
  <r>
    <s v="Unpermitted"/>
    <x v="3"/>
    <s v="Pneumatic devices"/>
    <s v="total well count"/>
    <n v="1.8038216560509472"/>
    <n v="0.90291262135922334"/>
    <n v="0.90291262135922334"/>
    <n v="0.90291262135922334"/>
    <n v="1.6182580206053461"/>
    <n v="1"/>
    <n v="1.6213895012433672"/>
    <n v="1.5653917941961413"/>
  </r>
  <r>
    <s v="Unpermitted"/>
    <x v="4"/>
    <s v="Unpermitted Fugitives"/>
    <s v="total well count"/>
    <n v="1.8038216560509472"/>
    <n v="0.90291262135922334"/>
    <n v="0.90291262135922334"/>
    <n v="0.90291262135922334"/>
    <n v="1.6182580206053461"/>
    <n v="1"/>
    <n v="1.6213895012433672"/>
    <n v="1.5653917941961413"/>
  </r>
  <r>
    <s v="Unpermitted"/>
    <x v="5"/>
    <s v="Gas Well Truck Loading"/>
    <s v="Gas Well Condensate Production"/>
    <n v="0.98726505104022766"/>
    <n v="0.46441178393219007"/>
    <n v="0.46441178393219007"/>
    <n v="0.46441178393219007"/>
    <n v="1.2742812621734365"/>
    <n v="1"/>
    <n v="1.3113991813759531"/>
    <n v="0.77389013399355044"/>
  </r>
  <r>
    <s v="Unpermitted"/>
    <x v="6"/>
    <s v="Oil Well Truck Loading"/>
    <s v="Oil Well Oil Production"/>
    <n v="1.5538454655939875"/>
    <n v="0.77697262479871176"/>
    <n v="0.77697262479871176"/>
    <n v="0.77697262479871176"/>
    <n v="0.99017419725740374"/>
    <n v="1"/>
    <n v="0.89093188281013069"/>
    <n v="0.49280515652406442"/>
  </r>
  <r>
    <s v="Unpermitted"/>
    <x v="7"/>
    <s v="Gas Plant Truck Loading"/>
    <s v="Gas Well Condensate Production"/>
    <n v="0.98726505104022766"/>
    <n v="0.46441178393219007"/>
    <n v="0.46441178393219007"/>
    <n v="0.46441178393219007"/>
    <n v="1.2742812621734365"/>
    <n v="1"/>
    <n v="1.3113991813759531"/>
    <n v="0.77389013399355044"/>
  </r>
  <r>
    <s v="Unpermitted"/>
    <x v="8"/>
    <s v="Venting - initial completions"/>
    <s v="Spuds"/>
    <n v="1.2355078144249367"/>
    <n v="0"/>
    <n v="0"/>
    <n v="0"/>
    <n v="1.396346860315701"/>
    <n v="1"/>
    <n v="1.3833613934658533"/>
    <n v="1.5777140335392763"/>
  </r>
  <r>
    <s v="Unpermitted"/>
    <x v="9"/>
    <s v="Initial completion Flaring"/>
    <s v="Spuds"/>
    <n v="1.2355078144249367"/>
    <n v="0"/>
    <n v="0"/>
    <n v="0"/>
    <n v="1.396346860315701"/>
    <n v="1"/>
    <n v="1.3833613934658533"/>
    <n v="1.5777140335392763"/>
  </r>
  <r>
    <s v="Unpermitted"/>
    <x v="10"/>
    <s v="Venting - recompletions"/>
    <s v="total well count"/>
    <n v="1.8038216560509472"/>
    <n v="0.90291262135922334"/>
    <n v="0.90291262135922334"/>
    <n v="0.90291262135922334"/>
    <n v="1.6182580206053461"/>
    <n v="1"/>
    <n v="1.6213895012433672"/>
    <n v="1.5653917941961413"/>
  </r>
  <r>
    <s v="Unpermitted"/>
    <x v="11"/>
    <s v="Venting - blowdowns"/>
    <s v="total gas production"/>
    <n v="1.3995143981268698"/>
    <n v="0.66603026072702864"/>
    <n v="0.66603026072702864"/>
    <n v="0.66603026072702864"/>
    <n v="1.2849046040788619"/>
    <n v="1"/>
    <n v="1.1200442761443112"/>
    <n v="0.92929964474657323"/>
  </r>
  <r>
    <s v="Unpermitted"/>
    <x v="12"/>
    <s v="Venting - Compressor Startup "/>
    <s v="total gas production"/>
    <n v="1.3995143981268698"/>
    <n v="0.66603026072702864"/>
    <n v="0.66603026072702864"/>
    <n v="0.66603026072702864"/>
    <n v="1.2849046040788619"/>
    <n v="1"/>
    <n v="1.1200442761443112"/>
    <n v="0.92929964474657323"/>
  </r>
  <r>
    <s v="Unpermitted"/>
    <x v="13"/>
    <s v="Venting - Compressor Shutdown"/>
    <s v="total gas production"/>
    <n v="1.3995143981268698"/>
    <n v="0.66603026072702864"/>
    <n v="0.66603026072702864"/>
    <n v="0.66603026072702864"/>
    <n v="1.2849046040788619"/>
    <n v="1"/>
    <n v="1.1200442761443112"/>
    <n v="0.92929964474657323"/>
  </r>
  <r>
    <s v="Unpermitted"/>
    <x v="14"/>
    <s v="Condensate tank "/>
    <s v="Gas Well Condensate Production"/>
    <n v="0.98726505104022766"/>
    <n v="0.46441178393219007"/>
    <n v="0.46441178393219007"/>
    <n v="0.46441178393219007"/>
    <n v="1.2742812621734365"/>
    <n v="1"/>
    <n v="1.3113991813759531"/>
    <n v="0.77389013399355044"/>
  </r>
  <r>
    <s v="Unpermitted"/>
    <x v="15"/>
    <s v="Oil Tank"/>
    <s v="Oil Well Oil Production"/>
    <n v="1.5538454655939875"/>
    <n v="0.77697262479871176"/>
    <n v="0.77697262479871176"/>
    <n v="0.77697262479871176"/>
    <n v="0.99017419725740374"/>
    <n v="1"/>
    <n v="0.89093188281013069"/>
    <n v="0.49280515652406442"/>
  </r>
  <r>
    <s v="Unpermitted"/>
    <x v="16"/>
    <s v="Condensate tank flaring"/>
    <s v="Gas Well Condensate Production"/>
    <n v="0.98726505104022766"/>
    <n v="0.46441178393219007"/>
    <n v="0.46441178393219007"/>
    <n v="0.46441178393219007"/>
    <n v="1.2742812621734365"/>
    <n v="1"/>
    <n v="1.3113991813759531"/>
    <n v="0.77389013399355044"/>
  </r>
  <r>
    <s v="Unpermitted"/>
    <x v="17"/>
    <s v="Recompletion flaring"/>
    <s v="total well count"/>
    <n v="1.8038216560509472"/>
    <n v="0.90291262135922334"/>
    <n v="0.90291262135922334"/>
    <n v="0.90291262135922334"/>
    <n v="1.6182580206053461"/>
    <n v="1"/>
    <n v="1.6213895012433672"/>
    <n v="1.5653917941961413"/>
  </r>
  <r>
    <s v="Unpermitted"/>
    <x v="18"/>
    <s v="Miscellaneous engines"/>
    <s v="total well count"/>
    <n v="1.8038216560509472"/>
    <n v="0.90291262135922334"/>
    <n v="0.90291262135922334"/>
    <n v="0.90291262135922334"/>
    <n v="1.6182580206053461"/>
    <n v="1"/>
    <n v="1.6213895012433672"/>
    <n v="1.5653917941961413"/>
  </r>
  <r>
    <s v="Unpermitted"/>
    <x v="19"/>
    <s v="Pneumatic pumps"/>
    <s v="total well count"/>
    <n v="1.8038216560509472"/>
    <n v="0.90291262135922334"/>
    <n v="0.90291262135922334"/>
    <n v="0.90291262135922334"/>
    <n v="1.6182580206053461"/>
    <n v="1"/>
    <n v="1.6213895012433672"/>
    <n v="1.5653917941961413"/>
  </r>
  <r>
    <s v="Unpermitted"/>
    <x v="20"/>
    <s v="Dehydrator"/>
    <s v="total gas production"/>
    <n v="1.3995143981268698"/>
    <n v="0.66603026072702864"/>
    <n v="0.66603026072702864"/>
    <n v="0.66603026072702864"/>
    <n v="1.2849046040788619"/>
    <n v="1"/>
    <n v="1.1200442761443112"/>
    <n v="0.92929964474657323"/>
  </r>
  <r>
    <s v="Unpermitted"/>
    <x v="21"/>
    <s v="Amine Units"/>
    <s v="total gas production"/>
    <n v="1.3995143981268698"/>
    <n v="0.66603026072702864"/>
    <n v="0.66603026072702864"/>
    <n v="0.66603026072702864"/>
    <n v="1.2849046040788619"/>
    <n v="1"/>
    <n v="1.1200442761443112"/>
    <n v="0.92929964474657323"/>
  </r>
  <r>
    <s v="Unpermitted"/>
    <x v="22"/>
    <s v="Artificial Lift"/>
    <s v="Oil Well Oil Production"/>
    <n v="1.5538454655939875"/>
    <n v="0.77697262479871176"/>
    <n v="0.77697262479871176"/>
    <n v="0.77697262479871176"/>
    <n v="0.99017419725740374"/>
    <n v="1"/>
    <n v="0.89093188281013069"/>
    <n v="0.49280515652406442"/>
  </r>
  <r>
    <s v="Unpermitted"/>
    <x v="23"/>
    <s v="Blowdown Flaring"/>
    <s v="total gas production"/>
    <n v="1.3995143981268698"/>
    <n v="0.66603026072702864"/>
    <n v="0.66603026072702864"/>
    <n v="0.66603026072702864"/>
    <n v="1.2849046040788619"/>
    <n v="1"/>
    <n v="1.1200442761443112"/>
    <n v="0.92929964474657323"/>
  </r>
  <r>
    <s v="Unpermitted"/>
    <x v="24"/>
    <s v="Oil Tank Flaring"/>
    <s v="Oil Well Oil Production"/>
    <n v="1.5538454655939875"/>
    <n v="0.77697262479871176"/>
    <n v="0.77697262479871176"/>
    <n v="0.77697262479871176"/>
    <n v="0.99017419725740374"/>
    <n v="1"/>
    <n v="0.89093188281013069"/>
    <n v="0.49280515652406442"/>
  </r>
  <r>
    <s v="Unpermitted"/>
    <x v="25"/>
    <s v="Dehydrator Flaring"/>
    <s v="total gas production"/>
    <n v="1.3995143981268698"/>
    <n v="0.66603026072702864"/>
    <n v="0.66603026072702864"/>
    <n v="0.66603026072702864"/>
    <n v="1.2849046040788619"/>
    <n v="1"/>
    <n v="1.1200442761443112"/>
    <n v="0.92929964474657323"/>
  </r>
</pivotCacheRecords>
</file>

<file path=xl/pivotCache/pivotCacheRecords2.xml><?xml version="1.0" encoding="utf-8"?>
<pivotCacheRecords xmlns="http://schemas.openxmlformats.org/spreadsheetml/2006/main" xmlns:r="http://schemas.openxmlformats.org/officeDocument/2006/relationships" count="1338">
  <r>
    <s v="Survey-Based Source"/>
    <s v="56"/>
    <x v="0"/>
    <s v="2310001630"/>
    <s v="Venting - blowdowns"/>
    <n v="0"/>
    <n v="16.134746360069816"/>
    <n v="0"/>
    <n v="0"/>
    <n v="0"/>
  </r>
  <r>
    <s v="Survey-Based Source"/>
    <s v="49"/>
    <x v="1"/>
    <s v="2310001630"/>
    <s v="Venting - blowdowns"/>
    <n v="0"/>
    <n v="8.1126698328411434E-2"/>
    <n v="0"/>
    <n v="0"/>
    <n v="0"/>
  </r>
  <r>
    <s v="Survey-Based Source"/>
    <s v="49"/>
    <x v="2"/>
    <s v="2310001630"/>
    <s v="Venting - blowdowns"/>
    <n v="0"/>
    <n v="0.77881684577824839"/>
    <n v="0"/>
    <n v="0"/>
    <n v="0"/>
  </r>
  <r>
    <s v="Survey-Based Source"/>
    <s v="56"/>
    <x v="3"/>
    <s v="2310001630"/>
    <s v="Venting - blowdowns"/>
    <n v="0"/>
    <n v="4.5145178402984713E-4"/>
    <n v="0"/>
    <n v="0"/>
    <n v="0"/>
  </r>
  <r>
    <s v="Survey-Based Source"/>
    <s v="56"/>
    <x v="4"/>
    <s v="2310001630"/>
    <s v="Venting - blowdowns"/>
    <n v="0"/>
    <n v="11.46555749060157"/>
    <n v="0"/>
    <n v="0"/>
    <n v="0"/>
  </r>
  <r>
    <s v="Survey-Based Source"/>
    <s v="56"/>
    <x v="5"/>
    <s v="2310001630"/>
    <s v="Venting - blowdowns"/>
    <n v="7.1400000000000012E-4"/>
    <n v="875.83929937763662"/>
    <n v="1.7850000000000003E-4"/>
    <n v="0"/>
    <n v="0"/>
  </r>
  <r>
    <s v="Survey-Based Source"/>
    <s v="56"/>
    <x v="6"/>
    <s v="2310001630"/>
    <s v="Venting - blowdowns"/>
    <n v="0"/>
    <n v="27.837343797841111"/>
    <n v="0"/>
    <n v="0"/>
    <n v="0"/>
  </r>
  <r>
    <s v="Survey-Based Source"/>
    <s v="56"/>
    <x v="7"/>
    <s v="2310001630"/>
    <s v="Venting - blowdowns"/>
    <n v="0"/>
    <n v="13.544270374357525"/>
    <n v="0"/>
    <n v="0"/>
    <n v="0"/>
  </r>
  <r>
    <s v="Survey-Based Source"/>
    <s v="56"/>
    <x v="0"/>
    <s v="2310001610"/>
    <s v="Venting - initial completions"/>
    <n v="0"/>
    <n v="149.96105857418507"/>
    <n v="0"/>
    <n v="0"/>
    <n v="0"/>
  </r>
  <r>
    <s v="Survey-Based Source"/>
    <s v="49"/>
    <x v="1"/>
    <s v="2310001610"/>
    <s v="Venting - initial completions"/>
    <n v="0"/>
    <n v="0"/>
    <n v="0"/>
    <n v="0"/>
    <n v="0"/>
  </r>
  <r>
    <s v="Survey-Based Source"/>
    <s v="49"/>
    <x v="2"/>
    <s v="2310001610"/>
    <s v="Venting - initial completions"/>
    <n v="0"/>
    <n v="0"/>
    <n v="0"/>
    <n v="0"/>
    <n v="0"/>
  </r>
  <r>
    <s v="Survey-Based Source"/>
    <s v="56"/>
    <x v="3"/>
    <s v="2310001610"/>
    <s v="Venting - initial completions"/>
    <n v="0"/>
    <n v="0"/>
    <n v="0"/>
    <n v="0"/>
    <n v="0"/>
  </r>
  <r>
    <s v="Survey-Based Source"/>
    <s v="56"/>
    <x v="4"/>
    <s v="2310001610"/>
    <s v="Venting - initial completions"/>
    <n v="0"/>
    <n v="75.687839356858674"/>
    <n v="0"/>
    <n v="0"/>
    <n v="0"/>
  </r>
  <r>
    <s v="Survey-Based Source"/>
    <s v="56"/>
    <x v="5"/>
    <s v="2310001610"/>
    <s v="Venting - initial completions"/>
    <n v="0"/>
    <n v="63.410329654094269"/>
    <n v="0"/>
    <n v="0"/>
    <n v="0"/>
  </r>
  <r>
    <s v="Survey-Based Source"/>
    <s v="56"/>
    <x v="6"/>
    <s v="2310001610"/>
    <s v="Venting - initial completions"/>
    <n v="0"/>
    <n v="427.12888806839726"/>
    <n v="0"/>
    <n v="0"/>
    <n v="0"/>
  </r>
  <r>
    <s v="Survey-Based Source"/>
    <s v="56"/>
    <x v="7"/>
    <s v="2310001610"/>
    <s v="Venting - initial completions"/>
    <n v="0"/>
    <n v="5.1678669715546723"/>
    <n v="0"/>
    <n v="0"/>
    <n v="0"/>
  </r>
  <r>
    <s v="Survey-Based Source"/>
    <s v="56"/>
    <x v="0"/>
    <s v="2310001620"/>
    <s v="Venting - recompletions"/>
    <n v="0"/>
    <n v="210.12279455922501"/>
    <n v="0"/>
    <n v="0"/>
    <n v="0"/>
  </r>
  <r>
    <s v="Survey-Based Source"/>
    <s v="49"/>
    <x v="1"/>
    <s v="2310001620"/>
    <s v="Venting - recompletions"/>
    <n v="0"/>
    <n v="0"/>
    <n v="0"/>
    <n v="0"/>
    <n v="0"/>
  </r>
  <r>
    <s v="Survey-Based Source"/>
    <s v="49"/>
    <x v="2"/>
    <s v="2310001620"/>
    <s v="Venting - recompletions"/>
    <n v="0"/>
    <n v="3.6175830679613143E-2"/>
    <n v="0"/>
    <n v="0"/>
    <n v="0"/>
  </r>
  <r>
    <s v="Survey-Based Source"/>
    <s v="56"/>
    <x v="3"/>
    <s v="2310001620"/>
    <s v="Venting - recompletions"/>
    <n v="0"/>
    <n v="3.5480141628082121E-2"/>
    <n v="0"/>
    <n v="0"/>
    <n v="0"/>
  </r>
  <r>
    <s v="Survey-Based Source"/>
    <s v="56"/>
    <x v="4"/>
    <s v="2310001620"/>
    <s v="Venting - recompletions"/>
    <n v="0"/>
    <n v="84.183530199598906"/>
    <n v="0"/>
    <n v="0"/>
    <n v="0"/>
  </r>
  <r>
    <s v="Survey-Based Source"/>
    <s v="56"/>
    <x v="5"/>
    <s v="2310001620"/>
    <s v="Venting - recompletions"/>
    <n v="0"/>
    <n v="0"/>
    <n v="0"/>
    <n v="0"/>
    <n v="0"/>
  </r>
  <r>
    <s v="Survey-Based Source"/>
    <s v="56"/>
    <x v="6"/>
    <s v="2310001620"/>
    <s v="Venting - recompletions"/>
    <n v="0"/>
    <n v="480.45998240517946"/>
    <n v="0"/>
    <n v="0"/>
    <n v="0"/>
  </r>
  <r>
    <s v="Survey-Based Source"/>
    <s v="56"/>
    <x v="7"/>
    <s v="2310001620"/>
    <s v="Venting - recompletions"/>
    <n v="0"/>
    <n v="4.9209920205042721"/>
    <n v="0"/>
    <n v="0"/>
    <n v="0"/>
  </r>
  <r>
    <s v="Survey-Based Source"/>
    <s v="56"/>
    <x v="0"/>
    <s v="2310000220"/>
    <s v="Drill rigs"/>
    <n v="731.28112565155959"/>
    <n v="82.245178415788857"/>
    <n v="438.87667499901062"/>
    <n v="47.427330676343004"/>
    <n v="27.573188548244723"/>
  </r>
  <r>
    <s v="Survey-Based Source"/>
    <s v="49"/>
    <x v="1"/>
    <s v="2310000220"/>
    <s v="Drill rigs"/>
    <n v="0"/>
    <n v="0"/>
    <n v="0"/>
    <n v="0"/>
    <n v="0"/>
  </r>
  <r>
    <s v="Survey-Based Source"/>
    <s v="49"/>
    <x v="2"/>
    <s v="2310000220"/>
    <s v="Drill rigs"/>
    <n v="0"/>
    <n v="0"/>
    <n v="0"/>
    <n v="0"/>
    <n v="0"/>
  </r>
  <r>
    <s v="Survey-Based Source"/>
    <s v="56"/>
    <x v="3"/>
    <s v="2310000220"/>
    <s v="Drill rigs"/>
    <n v="0"/>
    <n v="0"/>
    <n v="0"/>
    <n v="0"/>
    <n v="0"/>
  </r>
  <r>
    <s v="Survey-Based Source"/>
    <s v="56"/>
    <x v="4"/>
    <s v="2310000220"/>
    <s v="Drill rigs"/>
    <n v="383.45678873443995"/>
    <n v="43.126331171353684"/>
    <n v="230.1307042426744"/>
    <n v="24.869138941871572"/>
    <n v="14.458360765784391"/>
  </r>
  <r>
    <s v="Survey-Based Source"/>
    <s v="56"/>
    <x v="5"/>
    <s v="2310000220"/>
    <s v="Drill rigs"/>
    <n v="757.80813982426821"/>
    <n v="59.476363805413406"/>
    <n v="443.31224731049275"/>
    <n v="1.7635127099999999"/>
    <n v="26.100953679418591"/>
  </r>
  <r>
    <s v="Survey-Based Source"/>
    <s v="56"/>
    <x v="6"/>
    <s v="2310000220"/>
    <s v="Drill rigs"/>
    <n v="992.1419768116333"/>
    <n v="111.58348141962905"/>
    <n v="595.43171105650492"/>
    <n v="64.345494450169255"/>
    <n v="37.409030308120137"/>
  </r>
  <r>
    <s v="Survey-Based Source"/>
    <s v="56"/>
    <x v="7"/>
    <s v="2310000220"/>
    <s v="Drill rigs"/>
    <n v="84.128699915022025"/>
    <n v="9.46172366780897"/>
    <n v="50.489644536904187"/>
    <n v="5.4561775632942169"/>
    <n v="3.1720995164599519"/>
  </r>
  <r>
    <s v="Survey-Based Source"/>
    <s v="56"/>
    <x v="0"/>
    <s v="2310000700"/>
    <s v="Unpermitted Fugitives"/>
    <n v="0"/>
    <n v="6999.6245186857195"/>
    <n v="0"/>
    <n v="0"/>
    <n v="0"/>
  </r>
  <r>
    <s v="Survey-Based Source"/>
    <s v="49"/>
    <x v="1"/>
    <s v="2310000700"/>
    <s v="Unpermitted Fugitives"/>
    <n v="0"/>
    <n v="44.647356542781651"/>
    <n v="0"/>
    <n v="0"/>
    <n v="0"/>
  </r>
  <r>
    <s v="Survey-Based Source"/>
    <s v="49"/>
    <x v="2"/>
    <s v="2310000700"/>
    <s v="Unpermitted Fugitives"/>
    <n v="0"/>
    <n v="136.56838471909683"/>
    <n v="0"/>
    <n v="0"/>
    <n v="0"/>
  </r>
  <r>
    <s v="Survey-Based Source"/>
    <s v="56"/>
    <x v="3"/>
    <s v="2310000700"/>
    <s v="Unpermitted Fugitives"/>
    <n v="0"/>
    <n v="89.294713085563302"/>
    <n v="0"/>
    <n v="0"/>
    <n v="0"/>
  </r>
  <r>
    <s v="Survey-Based Source"/>
    <s v="56"/>
    <x v="4"/>
    <s v="2310000700"/>
    <s v="Unpermitted Fugitives"/>
    <n v="0"/>
    <n v="6170.9434297140406"/>
    <n v="0"/>
    <n v="0"/>
    <n v="0"/>
  </r>
  <r>
    <s v="Survey-Based Source"/>
    <s v="56"/>
    <x v="5"/>
    <s v="2310000700"/>
    <s v="Unpermitted Fugitives"/>
    <n v="0"/>
    <n v="3115.9323442165833"/>
    <n v="0"/>
    <n v="0"/>
    <n v="0"/>
  </r>
  <r>
    <s v="Survey-Based Source"/>
    <s v="56"/>
    <x v="6"/>
    <s v="2310000700"/>
    <s v="Unpermitted Fugitives"/>
    <n v="0"/>
    <n v="13421.518904101949"/>
    <n v="0"/>
    <n v="0"/>
    <n v="0"/>
  </r>
  <r>
    <s v="Survey-Based Source"/>
    <s v="56"/>
    <x v="7"/>
    <s v="2310000700"/>
    <s v="Unpermitted Fugitives"/>
    <n v="0"/>
    <n v="1857.7373866208613"/>
    <n v="0"/>
    <n v="0"/>
    <n v="0"/>
  </r>
  <r>
    <s v="Survey-Based Source"/>
    <s v="56"/>
    <x v="0"/>
    <s v="2310000100"/>
    <s v="Heaters"/>
    <n v="666.70600242165972"/>
    <n v="36.668830133191285"/>
    <n v="560.03304203419407"/>
    <n v="4.0002360145299578"/>
    <n v="50.669656184046133"/>
  </r>
  <r>
    <s v="Survey-Based Source"/>
    <s v="49"/>
    <x v="1"/>
    <s v="2310000100"/>
    <s v="Heaters"/>
    <n v="3.9868556683696177"/>
    <n v="0.21927706176032896"/>
    <n v="3.3489587614304783"/>
    <n v="2.3921134010217698E-2"/>
    <n v="0.30300103079609092"/>
  </r>
  <r>
    <s v="Survey-Based Source"/>
    <s v="49"/>
    <x v="2"/>
    <s v="2310000100"/>
    <s v="Heaters"/>
    <n v="12.195087926777653"/>
    <n v="0.67072983597277092"/>
    <n v="10.243873858493227"/>
    <n v="7.3170527560665916E-2"/>
    <n v="0.92682668243510169"/>
  </r>
  <r>
    <s v="Survey-Based Source"/>
    <s v="56"/>
    <x v="3"/>
    <s v="2310000100"/>
    <s v="Heaters"/>
    <n v="7.9737113367392354"/>
    <n v="0.43855412352065792"/>
    <n v="6.6979175228609567"/>
    <n v="4.7842268020435397E-2"/>
    <n v="0.60600206159218184"/>
  </r>
  <r>
    <s v="Survey-Based Source"/>
    <s v="56"/>
    <x v="4"/>
    <s v="2310000100"/>
    <s v="Heaters"/>
    <n v="551.04406390486076"/>
    <n v="30.307423514767343"/>
    <n v="462.87701368008294"/>
    <n v="3.3062643834291636"/>
    <n v="41.879348856769411"/>
  </r>
  <r>
    <s v="Survey-Based Source"/>
    <s v="56"/>
    <x v="5"/>
    <s v="2310000100"/>
    <s v="Heaters"/>
    <n v="568.37012694548855"/>
    <n v="31.260356982001937"/>
    <n v="477.43090663421202"/>
    <n v="3.4102207616729454"/>
    <n v="43.196129647857148"/>
  </r>
  <r>
    <s v="Survey-Based Source"/>
    <s v="56"/>
    <x v="6"/>
    <s v="2310000100"/>
    <s v="Heaters"/>
    <n v="1216.6643053560085"/>
    <n v="66.916536794580452"/>
    <n v="1021.998016499047"/>
    <n v="7.2999858321360493"/>
    <n v="92.466487207056645"/>
  </r>
  <r>
    <s v="Survey-Based Source"/>
    <s v="56"/>
    <x v="7"/>
    <s v="2310000100"/>
    <s v="Heaters"/>
    <n v="165.8895711573542"/>
    <n v="9.1239264136544822"/>
    <n v="139.34723977217752"/>
    <n v="0.99533742694412508"/>
    <n v="12.60760740795892"/>
  </r>
  <r>
    <s v="Survey-Based Source"/>
    <s v="56"/>
    <x v="0"/>
    <s v="2310000300"/>
    <s v="Pneumatic devices"/>
    <n v="0"/>
    <n v="4928.7032309970227"/>
    <n v="0"/>
    <n v="0"/>
    <n v="0"/>
  </r>
  <r>
    <s v="Survey-Based Source"/>
    <s v="49"/>
    <x v="1"/>
    <s v="2310000300"/>
    <s v="Pneumatic devices"/>
    <n v="0"/>
    <n v="30.469936325615365"/>
    <n v="0"/>
    <n v="0"/>
    <n v="0"/>
  </r>
  <r>
    <s v="Survey-Based Source"/>
    <s v="49"/>
    <x v="2"/>
    <s v="2310000300"/>
    <s v="Pneumatic devices"/>
    <n v="0"/>
    <n v="93.202158172470519"/>
    <n v="0"/>
    <n v="0"/>
    <n v="0"/>
  </r>
  <r>
    <s v="Survey-Based Source"/>
    <s v="56"/>
    <x v="3"/>
    <s v="2310000300"/>
    <s v="Pneumatic devices"/>
    <n v="0"/>
    <n v="60.939872651230729"/>
    <n v="0"/>
    <n v="0"/>
    <n v="0"/>
  </r>
  <r>
    <s v="Survey-Based Source"/>
    <s v="56"/>
    <x v="4"/>
    <s v="2310000300"/>
    <s v="Pneumatic devices"/>
    <n v="0"/>
    <n v="4211.4084221803887"/>
    <n v="0"/>
    <n v="0"/>
    <n v="0"/>
  </r>
  <r>
    <s v="Survey-Based Source"/>
    <s v="56"/>
    <x v="5"/>
    <s v="2310000300"/>
    <s v="Pneumatic devices"/>
    <n v="0"/>
    <n v="0"/>
    <n v="0"/>
    <n v="0"/>
    <n v="0"/>
  </r>
  <r>
    <s v="Survey-Based Source"/>
    <s v="56"/>
    <x v="6"/>
    <s v="2310000300"/>
    <s v="Pneumatic devices"/>
    <n v="0"/>
    <n v="9225.7977905071366"/>
    <n v="0"/>
    <n v="0"/>
    <n v="0"/>
  </r>
  <r>
    <s v="Survey-Based Source"/>
    <s v="56"/>
    <x v="7"/>
    <s v="2310000300"/>
    <s v="Pneumatic devices"/>
    <n v="0"/>
    <n v="1267.8273533577064"/>
    <n v="0"/>
    <n v="0"/>
    <n v="0"/>
  </r>
  <r>
    <s v="Survey-Based Source"/>
    <s v="56"/>
    <x v="0"/>
    <s v="2310003200"/>
    <s v="Pneumatic pumps"/>
    <n v="0"/>
    <n v="1347.3656619935564"/>
    <n v="0"/>
    <n v="0"/>
    <n v="0"/>
  </r>
  <r>
    <s v="Survey-Based Source"/>
    <s v="49"/>
    <x v="1"/>
    <s v="2310003200"/>
    <s v="Pneumatic pumps"/>
    <n v="0"/>
    <n v="8.6727148707451747"/>
    <n v="0"/>
    <n v="0"/>
    <n v="0"/>
  </r>
  <r>
    <s v="Survey-Based Source"/>
    <s v="49"/>
    <x v="2"/>
    <s v="2310003200"/>
    <s v="Pneumatic pumps"/>
    <n v="0"/>
    <n v="26.528304310514649"/>
    <n v="0"/>
    <n v="0"/>
    <n v="0"/>
  </r>
  <r>
    <s v="Survey-Based Source"/>
    <s v="56"/>
    <x v="3"/>
    <s v="2310003200"/>
    <s v="Pneumatic pumps"/>
    <n v="0"/>
    <n v="17.345429741490349"/>
    <n v="0"/>
    <n v="0"/>
    <n v="0"/>
  </r>
  <r>
    <s v="Survey-Based Source"/>
    <s v="56"/>
    <x v="4"/>
    <s v="2310003200"/>
    <s v="Pneumatic pumps"/>
    <n v="0"/>
    <n v="1198.7010428741908"/>
    <n v="0"/>
    <n v="0"/>
    <n v="0"/>
  </r>
  <r>
    <s v="Survey-Based Source"/>
    <s v="56"/>
    <x v="5"/>
    <s v="2310003200"/>
    <s v="Pneumatic pumps"/>
    <n v="0"/>
    <n v="3193.4947645433031"/>
    <n v="0"/>
    <n v="0"/>
    <n v="0"/>
  </r>
  <r>
    <s v="Survey-Based Source"/>
    <s v="56"/>
    <x v="6"/>
    <s v="2310003200"/>
    <s v="Pneumatic pumps"/>
    <n v="0"/>
    <n v="2601.7533347865487"/>
    <n v="0"/>
    <n v="0"/>
    <n v="0"/>
  </r>
  <r>
    <s v="Survey-Based Source"/>
    <s v="56"/>
    <x v="7"/>
    <s v="2310003200"/>
    <s v="Pneumatic pumps"/>
    <n v="0"/>
    <n v="360.86406691172544"/>
    <n v="0"/>
    <n v="0"/>
    <n v="0"/>
  </r>
  <r>
    <s v="Survey-Based Source"/>
    <s v="56"/>
    <x v="0"/>
    <s v="2310000230"/>
    <s v="Workover rigs"/>
    <n v="18.954689489898367"/>
    <n v="2.071866197403339"/>
    <n v="12.464863053604368"/>
    <n v="2.4477314851788372"/>
    <n v="0.78394554282802198"/>
  </r>
  <r>
    <s v="Survey-Based Source"/>
    <s v="49"/>
    <x v="1"/>
    <s v="2310000230"/>
    <s v="Workover rigs"/>
    <n v="0.11334772892473999"/>
    <n v="1.2389616207469967E-2"/>
    <n v="7.4539016808316497E-2"/>
    <n v="1.4637264567718836E-2"/>
    <n v="4.6879399911871214E-3"/>
  </r>
  <r>
    <s v="Survey-Based Source"/>
    <s v="49"/>
    <x v="2"/>
    <s v="2310000230"/>
    <s v="Workover rigs"/>
    <n v="0.34671070024038109"/>
    <n v="3.789764957579049E-2"/>
    <n v="0.22800169847249754"/>
    <n v="4.4772809265963498E-2"/>
    <n v="1.4339581149513546E-2"/>
  </r>
  <r>
    <s v="Survey-Based Source"/>
    <s v="56"/>
    <x v="3"/>
    <s v="2310000230"/>
    <s v="Workover rigs"/>
    <n v="0.22669545784947998"/>
    <n v="2.4779232414939935E-2"/>
    <n v="0.14907803361663299"/>
    <n v="2.9274529135437672E-2"/>
    <n v="9.3758799823742429E-3"/>
  </r>
  <r>
    <s v="Survey-Based Source"/>
    <s v="56"/>
    <x v="4"/>
    <s v="2310000230"/>
    <s v="Workover rigs"/>
    <n v="15.666379316564887"/>
    <n v="1.7124333141404393"/>
    <n v="10.302425309096867"/>
    <n v="2.0230924876056093"/>
    <n v="0.64794457561646968"/>
  </r>
  <r>
    <s v="Survey-Based Source"/>
    <s v="56"/>
    <x v="5"/>
    <s v="2310000230"/>
    <s v="Workover rigs"/>
    <n v="0"/>
    <n v="0"/>
    <n v="0"/>
    <n v="0"/>
    <n v="0"/>
  </r>
  <r>
    <s v="Survey-Based Source"/>
    <s v="56"/>
    <x v="6"/>
    <s v="2310000230"/>
    <s v="Workover rigs"/>
    <n v="34.590200234736656"/>
    <n v="3.7809253834496963"/>
    <n v="22.746988767741502"/>
    <n v="4.4668377310178391"/>
    <n v="1.4306134275637767"/>
  </r>
  <r>
    <s v="Survey-Based Source"/>
    <s v="56"/>
    <x v="7"/>
    <s v="2310000230"/>
    <s v="Workover rigs"/>
    <n v="4.7162996875366003"/>
    <n v="0.51552107485794563"/>
    <n v="3.1015031797925809"/>
    <n v="0.60904375378318831"/>
    <n v="0.19506107555367477"/>
  </r>
  <r>
    <s v="Survey-Based Source"/>
    <s v="56"/>
    <x v="0"/>
    <s v="2310000801"/>
    <s v="Gas Well Truck Loading"/>
    <n v="0"/>
    <n v="54.955298702627459"/>
    <n v="0"/>
    <n v="0"/>
    <n v="0"/>
  </r>
  <r>
    <s v="Survey-Based Source"/>
    <s v="49"/>
    <x v="1"/>
    <s v="2310000801"/>
    <s v="Gas Well Truck Loading"/>
    <n v="0"/>
    <n v="1.754095527921264E-2"/>
    <n v="0"/>
    <n v="0"/>
    <n v="0"/>
  </r>
  <r>
    <s v="Survey-Based Source"/>
    <s v="49"/>
    <x v="2"/>
    <s v="2310000801"/>
    <s v="Gas Well Truck Loading"/>
    <n v="0"/>
    <n v="4.1066947386600168"/>
    <n v="0"/>
    <n v="0"/>
    <n v="0"/>
  </r>
  <r>
    <s v="Survey-Based Source"/>
    <s v="56"/>
    <x v="3"/>
    <s v="2310000801"/>
    <s v="Gas Well Truck Loading"/>
    <n v="0"/>
    <n v="0"/>
    <n v="0"/>
    <n v="0"/>
    <n v="0"/>
  </r>
  <r>
    <s v="Survey-Based Source"/>
    <s v="56"/>
    <x v="4"/>
    <s v="2310000801"/>
    <s v="Gas Well Truck Loading"/>
    <n v="0"/>
    <n v="38.590781950628319"/>
    <n v="0"/>
    <n v="0"/>
    <n v="0"/>
  </r>
  <r>
    <s v="Survey-Based Source"/>
    <s v="56"/>
    <x v="5"/>
    <s v="2310000801"/>
    <s v="Gas Well Truck Loading"/>
    <n v="0"/>
    <n v="265.01455632081104"/>
    <n v="0"/>
    <n v="0"/>
    <n v="0"/>
  </r>
  <r>
    <s v="Survey-Based Source"/>
    <s v="56"/>
    <x v="6"/>
    <s v="2310000801"/>
    <s v="Gas Well Truck Loading"/>
    <n v="0"/>
    <n v="119.95799803583513"/>
    <n v="0"/>
    <n v="0"/>
    <n v="0"/>
  </r>
  <r>
    <s v="Survey-Based Source"/>
    <s v="56"/>
    <x v="7"/>
    <s v="2310000801"/>
    <s v="Gas Well Truck Loading"/>
    <n v="0"/>
    <n v="29.054953201080348"/>
    <n v="0"/>
    <n v="0"/>
    <n v="0"/>
  </r>
  <r>
    <s v="Survey-Based Source"/>
    <s v="56"/>
    <x v="0"/>
    <s v="2310000802"/>
    <s v="Oil Well Truck Loading"/>
    <n v="0"/>
    <n v="153.18994744443626"/>
    <n v="0"/>
    <n v="0"/>
    <n v="0"/>
  </r>
  <r>
    <s v="Survey-Based Source"/>
    <s v="49"/>
    <x v="1"/>
    <s v="2310000802"/>
    <s v="Oil Well Truck Loading"/>
    <n v="0"/>
    <n v="0"/>
    <n v="0"/>
    <n v="0"/>
    <n v="0"/>
  </r>
  <r>
    <s v="Survey-Based Source"/>
    <s v="49"/>
    <x v="2"/>
    <s v="2310000802"/>
    <s v="Oil Well Truck Loading"/>
    <n v="0"/>
    <n v="23.002433737641674"/>
    <n v="0"/>
    <n v="0"/>
    <n v="0"/>
  </r>
  <r>
    <s v="Survey-Based Source"/>
    <s v="56"/>
    <x v="3"/>
    <s v="2310000802"/>
    <s v="Oil Well Truck Loading"/>
    <n v="0"/>
    <n v="7.19135934768412"/>
    <n v="0"/>
    <n v="0"/>
    <n v="0"/>
  </r>
  <r>
    <s v="Survey-Based Source"/>
    <s v="56"/>
    <x v="4"/>
    <s v="2310000802"/>
    <s v="Oil Well Truck Loading"/>
    <n v="0"/>
    <n v="21.119983941221133"/>
    <n v="0"/>
    <n v="0"/>
    <n v="0"/>
  </r>
  <r>
    <s v="Survey-Based Source"/>
    <s v="56"/>
    <x v="5"/>
    <s v="2310000802"/>
    <s v="Oil Well Truck Loading"/>
    <n v="0"/>
    <n v="0"/>
    <n v="0"/>
    <n v="0"/>
    <n v="0"/>
  </r>
  <r>
    <s v="Survey-Based Source"/>
    <s v="56"/>
    <x v="6"/>
    <s v="2310000802"/>
    <s v="Oil Well Truck Loading"/>
    <n v="0"/>
    <n v="416.94898556341946"/>
    <n v="0"/>
    <n v="0"/>
    <n v="0"/>
  </r>
  <r>
    <s v="Survey-Based Source"/>
    <s v="56"/>
    <x v="7"/>
    <s v="2310000802"/>
    <s v="Oil Well Truck Loading"/>
    <n v="0"/>
    <n v="77.235780163688233"/>
    <n v="0"/>
    <n v="0"/>
    <n v="0"/>
  </r>
  <r>
    <s v="Survey-Based Source"/>
    <s v="56"/>
    <x v="0"/>
    <s v="2310002230"/>
    <s v="Condensate tank "/>
    <n v="0"/>
    <n v="3712.8998640296982"/>
    <n v="0"/>
    <n v="0"/>
    <n v="0"/>
  </r>
  <r>
    <s v="Survey-Based Source"/>
    <s v="49"/>
    <x v="1"/>
    <s v="2310002230"/>
    <s v="Condensate tank "/>
    <n v="0"/>
    <n v="3.552473632617958"/>
    <n v="0"/>
    <n v="0"/>
    <n v="0"/>
  </r>
  <r>
    <s v="Survey-Based Source"/>
    <s v="49"/>
    <x v="2"/>
    <s v="2310002230"/>
    <s v="Condensate tank "/>
    <n v="0"/>
    <n v="831.70640048262283"/>
    <n v="0"/>
    <n v="0"/>
    <n v="0"/>
  </r>
  <r>
    <s v="Survey-Based Source"/>
    <s v="56"/>
    <x v="3"/>
    <s v="2310002230"/>
    <s v="Condensate tank "/>
    <n v="0"/>
    <n v="0"/>
    <n v="0"/>
    <n v="0"/>
    <n v="0"/>
  </r>
  <r>
    <s v="Survey-Based Source"/>
    <s v="56"/>
    <x v="4"/>
    <s v="2310002230"/>
    <s v="Condensate tank "/>
    <n v="0"/>
    <n v="7815.5797765576308"/>
    <n v="0"/>
    <n v="0"/>
    <n v="0"/>
  </r>
  <r>
    <s v="Survey-Based Source"/>
    <s v="56"/>
    <x v="5"/>
    <s v="2310002230"/>
    <s v="Condensate tank "/>
    <n v="0"/>
    <n v="993.65581969108985"/>
    <n v="0"/>
    <n v="0"/>
    <n v="0"/>
  </r>
  <r>
    <s v="Survey-Based Source"/>
    <s v="56"/>
    <x v="6"/>
    <s v="2310002230"/>
    <s v="Condensate tank "/>
    <n v="0"/>
    <n v="8104.6240328274753"/>
    <n v="0"/>
    <n v="0"/>
    <n v="0"/>
  </r>
  <r>
    <s v="Survey-Based Source"/>
    <s v="56"/>
    <x v="7"/>
    <s v="2310002230"/>
    <s v="Condensate tank "/>
    <n v="0"/>
    <n v="5884.3405903956991"/>
    <n v="0"/>
    <n v="0"/>
    <n v="0"/>
  </r>
  <r>
    <s v="Survey-Based Source"/>
    <s v="56"/>
    <x v="0"/>
    <s v="2310002240"/>
    <s v="Oil Tank"/>
    <n v="0"/>
    <n v="173.93615231119355"/>
    <n v="0"/>
    <n v="0"/>
    <n v="0"/>
  </r>
  <r>
    <s v="Survey-Based Source"/>
    <s v="49"/>
    <x v="1"/>
    <s v="2310002240"/>
    <s v="Oil Tank"/>
    <n v="0"/>
    <n v="0"/>
    <n v="0"/>
    <n v="0"/>
    <n v="0"/>
  </r>
  <r>
    <s v="Survey-Based Source"/>
    <s v="49"/>
    <x v="2"/>
    <s v="2310002240"/>
    <s v="Oil Tank"/>
    <n v="0"/>
    <n v="78.290188348259917"/>
    <n v="0"/>
    <n v="0"/>
    <n v="0"/>
  </r>
  <r>
    <s v="Survey-Based Source"/>
    <s v="56"/>
    <x v="3"/>
    <s v="2310002240"/>
    <s v="Oil Tank"/>
    <n v="0"/>
    <n v="24.476230829822274"/>
    <n v="0"/>
    <n v="0"/>
    <n v="0"/>
  </r>
  <r>
    <s v="Survey-Based Source"/>
    <s v="56"/>
    <x v="4"/>
    <s v="2310002240"/>
    <s v="Oil Tank"/>
    <n v="0"/>
    <n v="71.883155475180217"/>
    <n v="0"/>
    <n v="0"/>
    <n v="0"/>
  </r>
  <r>
    <s v="Survey-Based Source"/>
    <s v="56"/>
    <x v="5"/>
    <s v="2310002240"/>
    <s v="Oil Tank"/>
    <n v="0"/>
    <n v="0"/>
    <n v="0"/>
    <n v="0"/>
    <n v="0"/>
  </r>
  <r>
    <s v="Survey-Based Source"/>
    <s v="56"/>
    <x v="6"/>
    <s v="2310002240"/>
    <s v="Oil Tank"/>
    <n v="0"/>
    <n v="473.41554370113812"/>
    <n v="0"/>
    <n v="0"/>
    <n v="0"/>
  </r>
  <r>
    <s v="Survey-Based Source"/>
    <s v="56"/>
    <x v="7"/>
    <s v="2310002240"/>
    <s v="Oil Tank"/>
    <n v="0"/>
    <n v="262.87669579696814"/>
    <n v="0"/>
    <n v="0"/>
    <n v="0"/>
  </r>
  <r>
    <s v="Survey-Based Source"/>
    <s v="56"/>
    <x v="0"/>
    <s v="2310002231"/>
    <s v="Tank flaring"/>
    <n v="7.5409280784082195"/>
    <n v="0"/>
    <n v="41.031520426632959"/>
    <n v="0"/>
    <n v="0"/>
  </r>
  <r>
    <s v="Survey-Based Source"/>
    <s v="49"/>
    <x v="1"/>
    <s v="2310002231"/>
    <s v="Tank flaring"/>
    <n v="0"/>
    <n v="0"/>
    <n v="0"/>
    <n v="0"/>
    <n v="0"/>
  </r>
  <r>
    <s v="Survey-Based Source"/>
    <s v="49"/>
    <x v="2"/>
    <s v="2310002231"/>
    <s v="Tank flaring"/>
    <n v="0"/>
    <n v="0"/>
    <n v="0"/>
    <n v="0"/>
    <n v="0"/>
  </r>
  <r>
    <s v="Survey-Based Source"/>
    <s v="56"/>
    <x v="3"/>
    <s v="2310002231"/>
    <s v="Tank flaring"/>
    <n v="0"/>
    <n v="0"/>
    <n v="0"/>
    <n v="0"/>
    <n v="0"/>
  </r>
  <r>
    <s v="Survey-Based Source"/>
    <s v="56"/>
    <x v="4"/>
    <s v="2310002231"/>
    <s v="Tank flaring"/>
    <n v="0"/>
    <n v="0"/>
    <n v="0"/>
    <n v="0"/>
    <n v="0"/>
  </r>
  <r>
    <s v="Survey-Based Source"/>
    <s v="56"/>
    <x v="5"/>
    <s v="2310002231"/>
    <s v="Tank flaring"/>
    <n v="117.88893858912306"/>
    <n v="0"/>
    <n v="29.472234647280764"/>
    <n v="0"/>
    <n v="0"/>
  </r>
  <r>
    <s v="Survey-Based Source"/>
    <s v="56"/>
    <x v="6"/>
    <s v="2310002231"/>
    <s v="Tank flaring"/>
    <n v="17.728801787077426"/>
    <n v="0"/>
    <n v="96.465539135568349"/>
    <n v="0"/>
    <n v="0"/>
  </r>
  <r>
    <s v="Survey-Based Source"/>
    <s v="56"/>
    <x v="7"/>
    <s v="2310002231"/>
    <s v="Tank flaring"/>
    <n v="0"/>
    <n v="0"/>
    <n v="0"/>
    <n v="0"/>
    <n v="0"/>
  </r>
  <r>
    <s v="Survey-Based Source"/>
    <s v="56"/>
    <x v="0"/>
    <s v="2310001611"/>
    <s v="Initial completion Flaring"/>
    <n v="0.58318791031834427"/>
    <n v="0"/>
    <n v="3.1732283355556965"/>
    <n v="0"/>
    <n v="0"/>
  </r>
  <r>
    <s v="Survey-Based Source"/>
    <s v="49"/>
    <x v="1"/>
    <s v="2310001611"/>
    <s v="Initial completion Flaring"/>
    <n v="0"/>
    <n v="0"/>
    <n v="0"/>
    <n v="0"/>
    <n v="0"/>
  </r>
  <r>
    <s v="Survey-Based Source"/>
    <s v="49"/>
    <x v="2"/>
    <s v="2310001611"/>
    <s v="Initial completion Flaring"/>
    <n v="0"/>
    <n v="0"/>
    <n v="0"/>
    <n v="0"/>
    <n v="0"/>
  </r>
  <r>
    <s v="Survey-Based Source"/>
    <s v="56"/>
    <x v="3"/>
    <s v="2310001611"/>
    <s v="Initial completion Flaring"/>
    <n v="0"/>
    <n v="0"/>
    <n v="0"/>
    <n v="0"/>
    <n v="0"/>
  </r>
  <r>
    <s v="Survey-Based Source"/>
    <s v="56"/>
    <x v="4"/>
    <s v="2310001611"/>
    <s v="Initial completion Flaring"/>
    <n v="0.3058021812338893"/>
    <n v="0"/>
    <n v="1.6639236331843978"/>
    <n v="0"/>
    <n v="0"/>
  </r>
  <r>
    <s v="Survey-Based Source"/>
    <s v="56"/>
    <x v="5"/>
    <s v="2310001611"/>
    <s v="Initial completion Flaring"/>
    <n v="864.15961304483289"/>
    <n v="0"/>
    <n v="439.16258646029678"/>
    <n v="25.211847931348895"/>
    <n v="26.910805664873557"/>
  </r>
  <r>
    <s v="Survey-Based Source"/>
    <s v="56"/>
    <x v="6"/>
    <s v="2310001611"/>
    <s v="Initial completion Flaring"/>
    <n v="0.79122130450223183"/>
    <n v="0"/>
    <n v="4.3051747450856732"/>
    <n v="0"/>
    <n v="0"/>
  </r>
  <r>
    <s v="Survey-Based Source"/>
    <s v="56"/>
    <x v="7"/>
    <s v="2310001611"/>
    <s v="Initial completion Flaring"/>
    <n v="6.7091627255559963E-2"/>
    <n v="0"/>
    <n v="0.36505738359642931"/>
    <n v="0"/>
    <n v="0"/>
  </r>
  <r>
    <s v="Survey-Based Source"/>
    <s v="56"/>
    <x v="0"/>
    <s v="2310001631"/>
    <s v="Blowdown Flaring"/>
    <n v="1.0784557216860289E-3"/>
    <n v="0"/>
    <n v="5.8680678974092739E-3"/>
    <n v="0"/>
    <n v="0"/>
  </r>
  <r>
    <s v="Survey-Based Source"/>
    <s v="49"/>
    <x v="1"/>
    <s v="2310001631"/>
    <s v="Blowdown Flaring"/>
    <n v="5.4201933578036654E-6"/>
    <n v="0"/>
    <n v="2.9492228564519943E-5"/>
    <n v="0"/>
    <n v="0"/>
  </r>
  <r>
    <s v="Survey-Based Source"/>
    <s v="49"/>
    <x v="2"/>
    <s v="2310001631"/>
    <s v="Blowdown Flaring"/>
    <n v="5.2033892435069137E-5"/>
    <n v="0"/>
    <n v="2.8312559119081734E-4"/>
    <n v="0"/>
    <n v="0"/>
  </r>
  <r>
    <s v="Survey-Based Source"/>
    <s v="56"/>
    <x v="3"/>
    <s v="2310001631"/>
    <s v="Blowdown Flaring"/>
    <n v="3.0162153909698087E-8"/>
    <n v="0"/>
    <n v="1.6411760215571017E-7"/>
    <n v="0"/>
    <n v="0"/>
  </r>
  <r>
    <s v="Survey-Based Source"/>
    <s v="56"/>
    <x v="4"/>
    <s v="2310001631"/>
    <s v="Blowdown Flaring"/>
    <n v="7.6603066357392574E-4"/>
    <n v="0"/>
    <n v="4.1681080223875374E-3"/>
    <n v="0"/>
    <n v="0"/>
  </r>
  <r>
    <s v="Survey-Based Source"/>
    <s v="56"/>
    <x v="5"/>
    <s v="2310001631"/>
    <s v="Blowdown Flaring"/>
    <n v="0"/>
    <n v="0"/>
    <n v="0"/>
    <n v="0"/>
    <n v="0"/>
  </r>
  <r>
    <s v="Survey-Based Source"/>
    <s v="56"/>
    <x v="6"/>
    <s v="2310001631"/>
    <s v="Blowdown Flaring"/>
    <n v="1.8599121254976279E-3"/>
    <n v="0"/>
    <n v="1.0120110094619446E-2"/>
    <n v="0"/>
    <n v="0"/>
  </r>
  <r>
    <s v="Survey-Based Source"/>
    <s v="56"/>
    <x v="7"/>
    <s v="2310001631"/>
    <s v="Blowdown Flaring"/>
    <n v="9.0491251131909764E-4"/>
    <n v="0"/>
    <n v="4.923788664530384E-3"/>
    <n v="0"/>
    <n v="0"/>
  </r>
  <r>
    <s v="Survey-Based Source"/>
    <s v="56"/>
    <x v="0"/>
    <s v="2310001621"/>
    <s v="Recompletion Flaring"/>
    <n v="2.4965496438327964E-3"/>
    <n v="0"/>
    <n v="1.3584167179678449E-2"/>
    <n v="0"/>
    <n v="0"/>
  </r>
  <r>
    <s v="Survey-Based Source"/>
    <s v="49"/>
    <x v="1"/>
    <s v="2310001621"/>
    <s v="Recompletion Flaring"/>
    <n v="1.4929193771658733E-5"/>
    <n v="0"/>
    <n v="8.1232377875201911E-5"/>
    <n v="0"/>
    <n v="0"/>
  </r>
  <r>
    <s v="Survey-Based Source"/>
    <s v="49"/>
    <x v="2"/>
    <s v="2310001621"/>
    <s v="Recompletion Flaring"/>
    <n v="4.5665769183897305E-5"/>
    <n v="0"/>
    <n v="2.4847550879473525E-4"/>
    <n v="0"/>
    <n v="0"/>
  </r>
  <r>
    <s v="Survey-Based Source"/>
    <s v="56"/>
    <x v="3"/>
    <s v="2310001621"/>
    <s v="Recompletion Flaring"/>
    <n v="2.9858387543317466E-5"/>
    <n v="0"/>
    <n v="1.6246475575040382E-4"/>
    <n v="0"/>
    <n v="0"/>
  </r>
  <r>
    <s v="Survey-Based Source"/>
    <s v="56"/>
    <x v="4"/>
    <s v="2310001621"/>
    <s v="Recompletion Flaring"/>
    <n v="2.063441541670397E-3"/>
    <n v="0"/>
    <n v="1.1227549564971274E-2"/>
    <n v="0"/>
    <n v="0"/>
  </r>
  <r>
    <s v="Survey-Based Source"/>
    <s v="56"/>
    <x v="5"/>
    <s v="2310001621"/>
    <s v="Recompletion Flaring"/>
    <n v="0"/>
    <n v="0"/>
    <n v="0"/>
    <n v="0"/>
    <n v="0"/>
  </r>
  <r>
    <s v="Survey-Based Source"/>
    <s v="56"/>
    <x v="6"/>
    <s v="2310001621"/>
    <s v="Recompletion Flaring"/>
    <n v="4.5559254411505498E-3"/>
    <n v="0"/>
    <n v="2.4789594312142692E-2"/>
    <n v="0"/>
    <n v="0"/>
  </r>
  <r>
    <s v="Survey-Based Source"/>
    <s v="56"/>
    <x v="7"/>
    <s v="2310001621"/>
    <s v="Recompletion Flaring"/>
    <n v="6.2119067217657501E-4"/>
    <n v="0"/>
    <n v="3.3800080691960693E-3"/>
    <n v="0"/>
    <n v="0"/>
  </r>
  <r>
    <s v="Survey-Based Source"/>
    <s v="56"/>
    <x v="0"/>
    <s v="2310021411"/>
    <s v="Dehydrator Flaring"/>
    <n v="0.71354503514693546"/>
    <n v="0"/>
    <n v="3.8825244559465593"/>
    <n v="0"/>
    <n v="0"/>
  </r>
  <r>
    <s v="Survey-Based Source"/>
    <s v="49"/>
    <x v="1"/>
    <s v="2310021411"/>
    <s v="Dehydrator Flaring"/>
    <n v="3.5861945763992755E-3"/>
    <n v="0"/>
    <n v="1.9513117548054872E-2"/>
    <n v="0"/>
    <n v="0"/>
  </r>
  <r>
    <s v="Survey-Based Source"/>
    <s v="49"/>
    <x v="2"/>
    <s v="2310021411"/>
    <s v="Dehydrator Flaring"/>
    <n v="3.442749188475492E-2"/>
    <n v="0"/>
    <n v="0.18732605878469583"/>
    <n v="0"/>
    <n v="0"/>
  </r>
  <r>
    <s v="Survey-Based Source"/>
    <s v="56"/>
    <x v="3"/>
    <s v="2310021411"/>
    <s v="Dehydrator Flaring"/>
    <n v="1.9956364214894047E-5"/>
    <n v="0"/>
    <n v="1.0858609940457051E-4"/>
    <n v="0"/>
    <n v="0"/>
  </r>
  <r>
    <s v="Survey-Based Source"/>
    <s v="56"/>
    <x v="4"/>
    <s v="2310021411"/>
    <s v="Dehydrator Flaring"/>
    <n v="0.50683339683983641"/>
    <n v="0"/>
    <n v="2.7577699533932263"/>
    <n v="0"/>
    <n v="0"/>
  </r>
  <r>
    <s v="Survey-Based Source"/>
    <s v="56"/>
    <x v="5"/>
    <s v="2310021411"/>
    <s v="Dehydrator Flaring"/>
    <n v="411.84394890313644"/>
    <n v="0"/>
    <n v="102.96098722578411"/>
    <n v="0"/>
    <n v="0"/>
  </r>
  <r>
    <s v="Survey-Based Source"/>
    <s v="56"/>
    <x v="6"/>
    <s v="2310021411"/>
    <s v="Dehydrator Flaring"/>
    <n v="1.2305846556997402"/>
    <n v="0"/>
    <n v="6.6958282736603474"/>
    <n v="0"/>
    <n v="0"/>
  </r>
  <r>
    <s v="Survey-Based Source"/>
    <s v="56"/>
    <x v="7"/>
    <s v="2310021411"/>
    <s v="Dehydrator Flaring"/>
    <n v="0.59872261485582701"/>
    <n v="0"/>
    <n v="3.2577554043625869"/>
    <n v="0"/>
    <n v="0"/>
  </r>
  <r>
    <s v="Survey-Based Source"/>
    <s v="56"/>
    <x v="0"/>
    <s v="2310001640"/>
    <s v="Venting - Compressor Startup "/>
    <n v="0"/>
    <n v="0.11763631497551152"/>
    <n v="0"/>
    <n v="0"/>
    <n v="0"/>
  </r>
  <r>
    <s v="Survey-Based Source"/>
    <s v="49"/>
    <x v="1"/>
    <s v="2310001640"/>
    <s v="Venting - Compressor Startup "/>
    <n v="0"/>
    <n v="5.9148409429616937E-4"/>
    <n v="0"/>
    <n v="0"/>
    <n v="0"/>
  </r>
  <r>
    <s v="Survey-Based Source"/>
    <s v="49"/>
    <x v="2"/>
    <s v="2310001640"/>
    <s v="Venting - Compressor Startup "/>
    <n v="0"/>
    <n v="5.6782512556217205E-3"/>
    <n v="0"/>
    <n v="0"/>
    <n v="0"/>
  </r>
  <r>
    <s v="Survey-Based Source"/>
    <s v="56"/>
    <x v="3"/>
    <s v="2310001640"/>
    <s v="Venting - Compressor Startup "/>
    <n v="0"/>
    <n v="3.291475618967332E-6"/>
    <n v="0"/>
    <n v="0"/>
    <n v="0"/>
  </r>
  <r>
    <s v="Survey-Based Source"/>
    <s v="56"/>
    <x v="4"/>
    <s v="2310001640"/>
    <s v="Venting - Compressor Startup "/>
    <n v="0"/>
    <n v="8.3593872641974765E-2"/>
    <n v="0"/>
    <n v="0"/>
    <n v="0"/>
  </r>
  <r>
    <s v="Survey-Based Source"/>
    <s v="56"/>
    <x v="5"/>
    <s v="2310001640"/>
    <s v="Venting - Compressor Startup "/>
    <n v="0"/>
    <n v="0"/>
    <n v="0"/>
    <n v="0"/>
    <n v="0"/>
  </r>
  <r>
    <s v="Survey-Based Source"/>
    <s v="56"/>
    <x v="6"/>
    <s v="2310001640"/>
    <s v="Venting - Compressor Startup "/>
    <n v="0"/>
    <n v="0.20295841471599496"/>
    <n v="0"/>
    <n v="0"/>
    <n v="0"/>
  </r>
  <r>
    <s v="Survey-Based Source"/>
    <s v="56"/>
    <x v="7"/>
    <s v="2310001640"/>
    <s v="Venting - Compressor Startup "/>
    <n v="0"/>
    <n v="9.8749495053389688E-2"/>
    <n v="0"/>
    <n v="0"/>
    <n v="0"/>
  </r>
  <r>
    <s v="Survey-Based Source"/>
    <s v="56"/>
    <x v="0"/>
    <s v="2310001650"/>
    <s v="Venting - Compressor Shutdown"/>
    <n v="0"/>
    <n v="4.2962312632788054E-2"/>
    <n v="0"/>
    <n v="0"/>
    <n v="0"/>
  </r>
  <r>
    <s v="Survey-Based Source"/>
    <s v="49"/>
    <x v="1"/>
    <s v="2310001650"/>
    <s v="Venting - Compressor Shutdown"/>
    <n v="0"/>
    <n v="2.1601768622013929E-4"/>
    <n v="0"/>
    <n v="0"/>
    <n v="0"/>
  </r>
  <r>
    <s v="Survey-Based Source"/>
    <s v="49"/>
    <x v="2"/>
    <s v="2310001650"/>
    <s v="Venting - Compressor Shutdown"/>
    <n v="0"/>
    <n v="2.0737712304429558E-3"/>
    <n v="0"/>
    <n v="0"/>
    <n v="0"/>
  </r>
  <r>
    <s v="Survey-Based Source"/>
    <s v="56"/>
    <x v="3"/>
    <s v="2310001650"/>
    <s v="Venting - Compressor Shutdown"/>
    <n v="0"/>
    <n v="1.2020897168932181E-6"/>
    <n v="0"/>
    <n v="0"/>
    <n v="0"/>
  </r>
  <r>
    <s v="Survey-Based Source"/>
    <s v="56"/>
    <x v="4"/>
    <s v="2310001650"/>
    <s v="Venting - Compressor Shutdown"/>
    <n v="0"/>
    <n v="3.0529569813348971E-2"/>
    <n v="0"/>
    <n v="0"/>
    <n v="0"/>
  </r>
  <r>
    <s v="Survey-Based Source"/>
    <s v="56"/>
    <x v="5"/>
    <s v="2310001650"/>
    <s v="Venting - Compressor Shutdown"/>
    <n v="0"/>
    <n v="0"/>
    <n v="0"/>
    <n v="0"/>
    <n v="0"/>
  </r>
  <r>
    <s v="Survey-Based Source"/>
    <s v="56"/>
    <x v="6"/>
    <s v="2310001650"/>
    <s v="Venting - Compressor Shutdown"/>
    <n v="0"/>
    <n v="7.4123053466089855E-2"/>
    <n v="0"/>
    <n v="0"/>
    <n v="0"/>
  </r>
  <r>
    <s v="Survey-Based Source"/>
    <s v="56"/>
    <x v="7"/>
    <s v="2310001650"/>
    <s v="Venting - Compressor Shutdown"/>
    <n v="0"/>
    <n v="3.6064600286882936E-2"/>
    <n v="0"/>
    <n v="0"/>
    <n v="0"/>
  </r>
  <r>
    <s v="Survey-Based Source"/>
    <s v="56"/>
    <x v="0"/>
    <s v="2310021410"/>
    <s v="Dehydrator"/>
    <n v="35.084659982980341"/>
    <n v="1074.4790396218582"/>
    <n v="29.471114385703494"/>
    <n v="2.0942715840632813"/>
    <n v="2.6664341587065059"/>
  </r>
  <r>
    <s v="Survey-Based Source"/>
    <s v="49"/>
    <x v="1"/>
    <s v="2310021410"/>
    <s v="Dehydrator"/>
    <n v="0.17633143130183426"/>
    <n v="5.4002070150388297"/>
    <n v="0.14811840229354079"/>
    <n v="1.0525566048859521E-2"/>
    <n v="1.3401188778939406E-2"/>
  </r>
  <r>
    <s v="Survey-Based Source"/>
    <s v="49"/>
    <x v="2"/>
    <s v="2310021410"/>
    <s v="Dehydrator"/>
    <n v="1.6927829181723777"/>
    <n v="51.842023411042788"/>
    <n v="1.4219376512647974"/>
    <n v="0.10104550436674858"/>
    <n v="0.12865150178110071"/>
  </r>
  <r>
    <s v="Survey-Based Source"/>
    <s v="56"/>
    <x v="3"/>
    <s v="2310021410"/>
    <s v="Dehydrator"/>
    <n v="9.8124465659255055E-4"/>
    <n v="3.0050934418663321E-2"/>
    <n v="8.2424551153774243E-4"/>
    <n v="5.8572401793621297E-5"/>
    <n v="7.4574593901033842E-5"/>
  </r>
  <r>
    <s v="Survey-Based Source"/>
    <s v="56"/>
    <x v="4"/>
    <s v="2310021410"/>
    <s v="Dehydrator"/>
    <n v="24.920749946053309"/>
    <n v="763.20601316020566"/>
    <n v="20.933429954684783"/>
    <n v="1.4875680280465564"/>
    <n v="1.8939769959000514"/>
  </r>
  <r>
    <s v="Survey-Based Source"/>
    <s v="56"/>
    <x v="5"/>
    <s v="2310021410"/>
    <s v="Dehydrator"/>
    <n v="0"/>
    <n v="2992.6953164525262"/>
    <n v="0"/>
    <n v="0"/>
    <n v="0"/>
  </r>
  <r>
    <s v="Survey-Based Source"/>
    <s v="56"/>
    <x v="6"/>
    <s v="2310021410"/>
    <s v="Dehydrator"/>
    <n v="60.507244951410314"/>
    <n v="1853.0539123678047"/>
    <n v="50.826085759184664"/>
    <n v="3.6117951205218057"/>
    <n v="4.5985506163071852"/>
  </r>
  <r>
    <s v="Survey-Based Source"/>
    <s v="56"/>
    <x v="7"/>
    <s v="2310021410"/>
    <s v="Dehydrator"/>
    <n v="29.438897801330739"/>
    <n v="901.5757499843063"/>
    <n v="24.728674153117822"/>
    <n v="1.7572650600398585"/>
    <n v="2.2373562329011358"/>
  </r>
  <r>
    <s v="Survey-Based Source"/>
    <s v="56"/>
    <x v="0"/>
    <s v="2310003201"/>
    <s v="Pneumatic Pump Flaring"/>
    <n v="0"/>
    <n v="0"/>
    <n v="0"/>
    <n v="0"/>
    <n v="0"/>
  </r>
  <r>
    <s v="Survey-Based Source"/>
    <s v="49"/>
    <x v="1"/>
    <s v="2310003201"/>
    <s v="Pneumatic Pump Flaring"/>
    <n v="0"/>
    <n v="0"/>
    <n v="0"/>
    <n v="0"/>
    <n v="0"/>
  </r>
  <r>
    <s v="Survey-Based Source"/>
    <s v="49"/>
    <x v="2"/>
    <s v="2310003201"/>
    <s v="Pneumatic Pump Flaring"/>
    <n v="0"/>
    <n v="0"/>
    <n v="0"/>
    <n v="0"/>
    <n v="0"/>
  </r>
  <r>
    <s v="Survey-Based Source"/>
    <s v="56"/>
    <x v="3"/>
    <s v="2310003201"/>
    <s v="Pneumatic Pump Flaring"/>
    <n v="0"/>
    <n v="0"/>
    <n v="0"/>
    <n v="0"/>
    <n v="0"/>
  </r>
  <r>
    <s v="Survey-Based Source"/>
    <s v="56"/>
    <x v="4"/>
    <s v="2310003201"/>
    <s v="Pneumatic Pump Flaring"/>
    <n v="0"/>
    <n v="0"/>
    <n v="0"/>
    <n v="0"/>
    <n v="0"/>
  </r>
  <r>
    <s v="Survey-Based Source"/>
    <s v="56"/>
    <x v="5"/>
    <s v="2310003201"/>
    <s v="Pneumatic Pump Flaring"/>
    <n v="141.29490694033561"/>
    <n v="0"/>
    <n v="35.323726735083902"/>
    <n v="0"/>
    <n v="0"/>
  </r>
  <r>
    <s v="Survey-Based Source"/>
    <s v="56"/>
    <x v="6"/>
    <s v="2310003201"/>
    <s v="Pneumatic Pump Flaring"/>
    <n v="0"/>
    <n v="0"/>
    <n v="0"/>
    <n v="0"/>
    <n v="0"/>
  </r>
  <r>
    <s v="Survey-Based Source"/>
    <s v="56"/>
    <x v="7"/>
    <s v="2310003201"/>
    <s v="Pneumatic Pump Flaring"/>
    <n v="0"/>
    <n v="0"/>
    <n v="0"/>
    <n v="0"/>
    <n v="0"/>
  </r>
  <r>
    <s v="WYDEQ Permitted Sources"/>
    <s v="56"/>
    <x v="4"/>
    <n v="20200202"/>
    <s v="Compressor Engines"/>
    <n v="0"/>
    <n v="0"/>
    <n v="0"/>
    <n v="0"/>
    <n v="0"/>
  </r>
  <r>
    <s v="WYDEQ Permitted Sources"/>
    <s v="56"/>
    <x v="4"/>
    <n v="20200202"/>
    <s v="Compressor Engines"/>
    <n v="0"/>
    <n v="0"/>
    <n v="0"/>
    <n v="0"/>
    <n v="0"/>
  </r>
  <r>
    <s v="WYDEQ Permitted Sources"/>
    <s v="56"/>
    <x v="4"/>
    <n v="20200202"/>
    <s v="Compressor Engines"/>
    <n v="0"/>
    <n v="0"/>
    <n v="0"/>
    <n v="0"/>
    <n v="0"/>
  </r>
  <r>
    <s v="WYDEQ Permitted Sources"/>
    <s v="56"/>
    <x v="4"/>
    <n v="20200202"/>
    <s v="Compressor Engines"/>
    <n v="0"/>
    <n v="0"/>
    <n v="0"/>
    <n v="0"/>
    <n v="0"/>
  </r>
  <r>
    <s v="WYDEQ Permitted Sources"/>
    <s v="56"/>
    <x v="4"/>
    <n v="20200253"/>
    <s v="Compressor Engines"/>
    <n v="7.0317688575685482"/>
    <n v="4.9178746249000309E-2"/>
    <n v="0.91295405322387158"/>
    <n v="0"/>
    <n v="3.2510090993860603E-2"/>
  </r>
  <r>
    <s v="WYDEQ Permitted Sources"/>
    <s v="56"/>
    <x v="4"/>
    <n v="20200253"/>
    <s v="Compressor Engines"/>
    <n v="13.184566607941028"/>
    <n v="1.3270455337031827E-2"/>
    <n v="5.0212472927312923"/>
    <n v="0"/>
    <n v="8.7725642364385754E-3"/>
  </r>
  <r>
    <s v="WYDEQ Permitted Sources"/>
    <s v="56"/>
    <x v="4"/>
    <n v="20200202"/>
    <s v="Compressor Engines"/>
    <n v="0"/>
    <n v="0"/>
    <n v="0"/>
    <n v="0"/>
    <n v="0"/>
  </r>
  <r>
    <s v="WYDEQ Permitted Sources"/>
    <s v="56"/>
    <x v="6"/>
    <n v="20200202"/>
    <s v="Compressor Engines"/>
    <n v="0"/>
    <n v="1.9529503421910839"/>
    <n v="0"/>
    <n v="0"/>
    <n v="0"/>
  </r>
  <r>
    <s v="WYDEQ Permitted Sources"/>
    <s v="56"/>
    <x v="6"/>
    <n v="20200202"/>
    <s v="Compressor Engines"/>
    <n v="0"/>
    <n v="0"/>
    <n v="0"/>
    <n v="0"/>
    <n v="0"/>
  </r>
  <r>
    <s v="WYDEQ Permitted Sources"/>
    <s v="56"/>
    <x v="6"/>
    <n v="20200254"/>
    <s v="Compressor Engines"/>
    <n v="17.57942214392137"/>
    <n v="3.7529649405849068"/>
    <n v="5.9342013459551657"/>
    <n v="0"/>
    <n v="0.32021288723398261"/>
  </r>
  <r>
    <s v="WYDEQ Permitted Sources"/>
    <s v="56"/>
    <x v="6"/>
    <n v="20200202"/>
    <s v="Compressor Engines"/>
    <n v="5.2738266431764096"/>
    <n v="0"/>
    <n v="5.4777243193432277"/>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9.129540532238714"/>
    <n v="0"/>
    <n v="0"/>
  </r>
  <r>
    <s v="WYDEQ Permitted Sources"/>
    <s v="56"/>
    <x v="6"/>
    <n v="20200202"/>
    <s v="Compressor Engines"/>
    <n v="0"/>
    <n v="0"/>
    <n v="60.254967512775508"/>
    <n v="0"/>
    <n v="0"/>
  </r>
  <r>
    <s v="WYDEQ Permitted Sources"/>
    <s v="56"/>
    <x v="6"/>
    <n v="20200253"/>
    <s v="Compressor Engines"/>
    <n v="208.31615240546824"/>
    <n v="1.5268829787784859"/>
    <n v="27.388621596716145"/>
    <n v="0"/>
    <n v="1.0093609203808149"/>
  </r>
  <r>
    <s v="WYDEQ Permitted Sources"/>
    <s v="56"/>
    <x v="6"/>
    <n v="20200253"/>
    <s v="Compressor Engines"/>
    <n v="34.719358734244707"/>
    <n v="0.23418450594762055"/>
    <n v="30.127483756387754"/>
    <n v="0"/>
    <n v="0.15480995711362192"/>
  </r>
  <r>
    <s v="WYDEQ Permitted Sources"/>
    <s v="56"/>
    <x v="6"/>
    <n v="20200253"/>
    <s v="Compressor Engines"/>
    <n v="21.315049349504655"/>
    <n v="0.20686298025373145"/>
    <n v="36.974639155566784"/>
    <n v="0"/>
    <n v="0.136748795450366"/>
  </r>
  <r>
    <s v="WYDEQ Permitted Sources"/>
    <s v="56"/>
    <x v="6"/>
    <n v="20200254"/>
    <s v="Compressor Engines"/>
    <n v="6.5922833039705138"/>
    <n v="2.0880924337748534"/>
    <n v="26.93214457010421"/>
    <n v="0"/>
    <n v="0.17816156495356752"/>
  </r>
  <r>
    <s v="WYDEQ Permitted Sources"/>
    <s v="56"/>
    <x v="6"/>
    <n v="20200202"/>
    <s v="Compressor Engines"/>
    <n v="0"/>
    <n v="0"/>
    <n v="0"/>
    <n v="0"/>
    <n v="0"/>
  </r>
  <r>
    <s v="WYDEQ Permitted Sources"/>
    <s v="56"/>
    <x v="6"/>
    <n v="20200202"/>
    <s v="Compressor Engines"/>
    <n v="0"/>
    <n v="0.78118013687643373"/>
    <n v="0"/>
    <n v="0"/>
    <n v="0"/>
  </r>
  <r>
    <s v="WYDEQ Permitted Sources"/>
    <s v="56"/>
    <x v="6"/>
    <n v="20200202"/>
    <s v="Compressor Engines"/>
    <n v="0"/>
    <n v="0"/>
    <n v="0"/>
    <n v="0"/>
    <n v="0"/>
  </r>
  <r>
    <s v="WYDEQ Permitted Sources"/>
    <s v="56"/>
    <x v="6"/>
    <n v="20200202"/>
    <s v="Compressor Engines"/>
    <n v="0"/>
    <n v="2.7341304790675178E-2"/>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9.7647517109554216E-2"/>
    <n v="0"/>
    <n v="0"/>
    <n v="0"/>
  </r>
  <r>
    <s v="WYDEQ Permitted Sources"/>
    <s v="56"/>
    <x v="6"/>
    <n v="20200202"/>
    <s v="Compressor Engines"/>
    <n v="0"/>
    <n v="0"/>
    <n v="0"/>
    <n v="0"/>
    <n v="0"/>
  </r>
  <r>
    <s v="WYDEQ Permitted Sources"/>
    <s v="56"/>
    <x v="6"/>
    <n v="20200202"/>
    <s v="Compressor Engines"/>
    <n v="0"/>
    <n v="0"/>
    <n v="0"/>
    <n v="0"/>
    <n v="0"/>
  </r>
  <r>
    <s v="WYDEQ Permitted Sources"/>
    <s v="56"/>
    <x v="6"/>
    <n v="20200253"/>
    <s v="Compressor Engines"/>
    <n v="2.6369133215882048"/>
    <n v="3.3566445852492265E-2"/>
    <n v="2.7388621596716138"/>
    <n v="0"/>
    <n v="2.2189427186285804E-2"/>
  </r>
  <r>
    <s v="WYDEQ Permitted Sources"/>
    <s v="56"/>
    <x v="6"/>
    <n v="20200253"/>
    <s v="Compressor Engines"/>
    <n v="3.5158844287842741"/>
    <n v="4.6836901189524098E-2"/>
    <n v="5.4777243193432277"/>
    <n v="0"/>
    <n v="3.0961991422724378E-2"/>
  </r>
  <r>
    <s v="WYDEQ Permitted Sources"/>
    <s v="56"/>
    <x v="6"/>
    <n v="20200254"/>
    <s v="Compressor Engines"/>
    <n v="0.17579422143921367"/>
    <n v="0.18360276243325829"/>
    <n v="4.564770266119357E-2"/>
    <n v="0"/>
    <n v="1.5665472924382234E-2"/>
  </r>
  <r>
    <s v="WYDEQ Permitted Sources"/>
    <s v="56"/>
    <x v="6"/>
    <n v="20200254"/>
    <s v="Compressor Engines"/>
    <n v="0.43948555359803426"/>
    <n v="0.18360276243325829"/>
    <n v="0.91295405322387158"/>
    <n v="0"/>
    <n v="1.5665472924382234E-2"/>
  </r>
  <r>
    <s v="WYDEQ Permitted Sources"/>
    <s v="56"/>
    <x v="6"/>
    <n v="20200254"/>
    <s v="Compressor Engines"/>
    <n v="0.87897110719606852"/>
    <n v="0.3143030339959168"/>
    <n v="0.91295405322387158"/>
    <n v="0"/>
    <n v="2.6817165514620437E-2"/>
  </r>
  <r>
    <s v="WYDEQ Permitted Sources"/>
    <s v="56"/>
    <x v="6"/>
    <n v="20200254"/>
    <s v="Compressor Engines"/>
    <n v="1.1866109947146926"/>
    <n v="0.32675067890664611"/>
    <n v="1.0498971612074524"/>
    <n v="0"/>
    <n v="2.7879231475595498E-2"/>
  </r>
  <r>
    <s v="WYDEQ Permitted Sources"/>
    <s v="56"/>
    <x v="6"/>
    <n v="20200254"/>
    <s v="Compressor Engines"/>
    <n v="0.87897110719606852"/>
    <n v="0.29563156662982271"/>
    <n v="0.91295405322387158"/>
    <n v="0"/>
    <n v="2.5224066573157837E-2"/>
  </r>
  <r>
    <s v="WYDEQ Permitted Sources"/>
    <s v="56"/>
    <x v="6"/>
    <n v="20200254"/>
    <s v="Compressor Engines"/>
    <n v="0.87897110719606852"/>
    <n v="0.32675067890664611"/>
    <n v="1.3694310798358069"/>
    <n v="0"/>
    <n v="2.7879231475595501E-2"/>
  </r>
  <r>
    <s v="WYDEQ Permitted Sources"/>
    <s v="56"/>
    <x v="6"/>
    <n v="20200254"/>
    <s v="Compressor Engines"/>
    <n v="1.757942214392137"/>
    <n v="0.52591299747831621"/>
    <n v="2.7388621596716138"/>
    <n v="0"/>
    <n v="4.4872286851196576E-2"/>
  </r>
  <r>
    <s v="WYDEQ Permitted Sources"/>
    <s v="56"/>
    <x v="6"/>
    <n v="20200254"/>
    <s v="Compressor Engines"/>
    <n v="1.757942214392137"/>
    <n v="0.52902490870599861"/>
    <n v="2.7388621596716138"/>
    <n v="0"/>
    <n v="4.5137803341440352E-2"/>
  </r>
  <r>
    <s v="WYDEQ Permitted Sources"/>
    <s v="56"/>
    <x v="6"/>
    <n v="20200254"/>
    <s v="Compressor Engines"/>
    <n v="2.1974277679901713"/>
    <n v="0.63171797921951589"/>
    <n v="3.1953391862835492"/>
    <n v="0"/>
    <n v="5.389984751948463E-2"/>
  </r>
  <r>
    <s v="WYDEQ Permitted Sources"/>
    <s v="56"/>
    <x v="6"/>
    <n v="20200254"/>
    <s v="Compressor Engines"/>
    <n v="2.1974277679901713"/>
    <n v="0.63171797921951589"/>
    <n v="3.1953391862835492"/>
    <n v="0"/>
    <n v="5.389984751948463E-2"/>
  </r>
  <r>
    <s v="WYDEQ Permitted Sources"/>
    <s v="56"/>
    <x v="6"/>
    <n v="20200254"/>
    <s v="Compressor Engines"/>
    <n v="0.87897110719606852"/>
    <n v="0.13070027156265845"/>
    <n v="0.91295405322387158"/>
    <n v="0"/>
    <n v="1.1151692590238202E-2"/>
  </r>
  <r>
    <s v="WYDEQ Permitted Sources"/>
    <s v="56"/>
    <x v="6"/>
    <n v="20200254"/>
    <s v="Compressor Engines"/>
    <n v="7.9107399647646144"/>
    <n v="1.1763024440639258"/>
    <n v="8.2165864790148415"/>
    <n v="0"/>
    <n v="0.1003652333121438"/>
  </r>
  <r>
    <s v="WYDEQ Permitted Sources"/>
    <s v="56"/>
    <x v="6"/>
    <n v="20200254"/>
    <s v="Compressor Engines"/>
    <n v="4.3948555359803425"/>
    <n v="0.65350135781329211"/>
    <n v="4.564770266119357"/>
    <n v="0"/>
    <n v="5.5758462951190996E-2"/>
  </r>
  <r>
    <s v="WYDEQ Permitted Sources"/>
    <s v="56"/>
    <x v="6"/>
    <n v="20200254"/>
    <s v="Compressor Engines"/>
    <n v="0.43948555359803426"/>
    <n v="0.13381218279034082"/>
    <n v="0.91295405322387158"/>
    <n v="0"/>
    <n v="1.1417209080481969E-2"/>
  </r>
  <r>
    <s v="WYDEQ Permitted Sources"/>
    <s v="56"/>
    <x v="6"/>
    <n v="20200254"/>
    <s v="Compressor Engines"/>
    <n v="21.095306572705638"/>
    <n v="6.5350135781329213"/>
    <n v="32.86634591605938"/>
    <n v="0"/>
    <n v="0.5575846295119099"/>
  </r>
  <r>
    <s v="WYDEQ Permitted Sources"/>
    <s v="56"/>
    <x v="6"/>
    <n v="20200254"/>
    <s v="Compressor Engines"/>
    <n v="1.3184566607941024"/>
    <n v="0.17737893997789356"/>
    <n v="1.3694310798358069"/>
    <n v="0"/>
    <n v="1.5134439943894698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54"/>
    <s v="Compressor Engines"/>
    <n v="3.955369982382309"/>
    <n v="1.2914431594881728"/>
    <n v="4.1082932395074225"/>
    <n v="0"/>
    <n v="0.110189343451163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53"/>
    <s v="Compressor Engines"/>
    <n v="1.757942214392137"/>
    <n v="1.3270455337031828E-2"/>
    <n v="0.45647702661193579"/>
    <n v="0"/>
    <n v="8.7725642364385754E-3"/>
  </r>
  <r>
    <s v="WYDEQ Permitted Sources"/>
    <s v="56"/>
    <x v="6"/>
    <n v="20200253"/>
    <s v="Compressor Engines"/>
    <n v="1.757942214392137"/>
    <n v="2.5760295654238256E-2"/>
    <n v="1.8259081064477432"/>
    <n v="0"/>
    <n v="1.7029095282498408E-2"/>
  </r>
  <r>
    <s v="WYDEQ Permitted Sources"/>
    <s v="56"/>
    <x v="6"/>
    <n v="20200253"/>
    <s v="Compressor Engines"/>
    <n v="1.757942214392137"/>
    <n v="1.3270455337031828E-2"/>
    <n v="0.45647702661193579"/>
    <n v="0"/>
    <n v="8.7725642364385754E-3"/>
  </r>
  <r>
    <s v="WYDEQ Permitted Sources"/>
    <s v="56"/>
    <x v="6"/>
    <n v="20200254"/>
    <s v="Compressor Engines"/>
    <n v="12.305595500744955"/>
    <n v="5.228010862506336"/>
    <n v="5.4777243193432277"/>
    <n v="0"/>
    <n v="0.44606770360952785"/>
  </r>
  <r>
    <s v="WYDEQ Permitted Sources"/>
    <s v="56"/>
    <x v="6"/>
    <n v="20200254"/>
    <s v="Compressor Engines"/>
    <n v="24.61119100148991"/>
    <n v="11.22155188702253"/>
    <n v="10.955448638686455"/>
    <n v="0"/>
    <n v="0.9574524638190226"/>
  </r>
  <r>
    <s v="WYDEQ Permitted Sources"/>
    <s v="56"/>
    <x v="6"/>
    <n v="20200254"/>
    <s v="Compressor Engines"/>
    <n v="16.260965483127269"/>
    <n v="5.2280108625063377"/>
    <n v="33.779299969283244"/>
    <n v="0"/>
    <n v="0.44606770360952813"/>
  </r>
  <r>
    <s v="WYDEQ Permitted Sources"/>
    <s v="56"/>
    <x v="6"/>
    <n v="20200202"/>
    <s v="Compressor Engines"/>
    <n v="0"/>
    <n v="1.7576553079719754"/>
    <n v="0"/>
    <n v="0"/>
    <n v="0"/>
  </r>
  <r>
    <s v="WYDEQ Permitted Sources"/>
    <s v="56"/>
    <x v="6"/>
    <n v="20200202"/>
    <s v="Compressor Engines"/>
    <n v="0"/>
    <n v="0"/>
    <n v="0"/>
    <n v="0"/>
    <n v="0"/>
  </r>
  <r>
    <s v="WYDEQ Permitted Sources"/>
    <s v="56"/>
    <x v="6"/>
    <n v="20200202"/>
    <s v="Compressor Engines"/>
    <n v="0"/>
    <n v="0"/>
    <n v="0"/>
    <n v="0"/>
    <n v="0"/>
  </r>
  <r>
    <s v="WYDEQ Permitted Sources"/>
    <s v="56"/>
    <x v="6"/>
    <n v="20200253"/>
    <s v="Compressor Engines"/>
    <n v="10.855293173871445"/>
    <n v="7.9622732022190973E-2"/>
    <n v="1.6433172958029687"/>
    <n v="0"/>
    <n v="5.2635385418631449E-2"/>
  </r>
  <r>
    <s v="WYDEQ Permitted Sources"/>
    <s v="56"/>
    <x v="6"/>
    <n v="20200254"/>
    <s v="Compressor Engines"/>
    <n v="6.8999231914891377"/>
    <n v="1.2447644910729376"/>
    <n v="1.095544863868646"/>
    <n v="0"/>
    <n v="0.10620659609750668"/>
  </r>
  <r>
    <s v="WYDEQ Permitted Sources"/>
    <s v="56"/>
    <x v="6"/>
    <n v="20200253"/>
    <s v="Compressor Engines"/>
    <n v="204.80026797668398"/>
    <n v="1.4987808380647709"/>
    <n v="27.388621596716145"/>
    <n v="0"/>
    <n v="0.99078372552717997"/>
  </r>
  <r>
    <s v="WYDEQ Permitted Sources"/>
    <s v="56"/>
    <x v="6"/>
    <n v="20200254"/>
    <s v="Compressor Engines"/>
    <n v="25.490162108685983"/>
    <n v="4.1108347317683753"/>
    <n v="29.21452970316389"/>
    <n v="0"/>
    <n v="0.35074728361201568"/>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53"/>
    <s v="Compressor Engines"/>
    <n v="43.553018361565194"/>
    <n v="0.85148634919531252"/>
    <n v="39.57655820725482"/>
    <n v="0"/>
    <n v="0.14500532649642586"/>
  </r>
  <r>
    <s v="WYDEQ Permitted Sources"/>
    <s v="56"/>
    <x v="6"/>
    <n v="20200253"/>
    <s v="Compressor Engines"/>
    <n v="38.938420048785829"/>
    <n v="0.42964907528203844"/>
    <n v="2.2367374303984846"/>
    <n v="0"/>
    <n v="0.11559143464483769"/>
  </r>
  <r>
    <s v="WYDEQ Permitted Sources"/>
    <s v="56"/>
    <x v="6"/>
    <n v="20200253"/>
    <s v="Compressor Engines"/>
    <n v="13.949271471201607"/>
    <n v="0.10226056759712762"/>
    <n v="13.831253906341653"/>
    <n v="0"/>
    <n v="6.7600347939614891E-2"/>
  </r>
  <r>
    <s v="WYDEQ Permitted Sources"/>
    <s v="56"/>
    <x v="6"/>
    <n v="20200254"/>
    <s v="Compressor Engines"/>
    <n v="3.955369982382309"/>
    <n v="1.2447644910729379"/>
    <n v="8.2165864790148451"/>
    <n v="0"/>
    <n v="0.1062065960975067"/>
  </r>
  <r>
    <s v="WYDEQ Permitted Sources"/>
    <s v="56"/>
    <x v="6"/>
    <n v="20200254"/>
    <s v="Compressor Engines"/>
    <n v="21.974277679901707"/>
    <n v="3.9059006843821678"/>
    <n v="2.2823851330596785"/>
    <n v="0"/>
    <n v="0.39827473536564989"/>
  </r>
  <r>
    <s v="WYDEQ Permitted Sources"/>
    <s v="56"/>
    <x v="6"/>
    <n v="20200254"/>
    <s v="Compressor Engines"/>
    <n v="0.79107399647646159"/>
    <n v="4.0828275307192357"/>
    <n v="8.0796433710312634"/>
    <n v="0"/>
    <n v="0.34835763519982194"/>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428.05892920448542"/>
    <n v="0"/>
    <n v="24.649759437044533"/>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4.4917857870394915"/>
    <n v="0"/>
    <n v="0"/>
    <n v="0"/>
  </r>
  <r>
    <s v="WYDEQ Permitted Sources"/>
    <s v="56"/>
    <x v="6"/>
    <n v="20200202"/>
    <s v="Compressor Engines"/>
    <n v="0"/>
    <n v="0"/>
    <n v="0"/>
    <n v="0"/>
    <n v="0"/>
  </r>
  <r>
    <s v="WYDEQ Permitted Sources"/>
    <s v="56"/>
    <x v="6"/>
    <n v="20200202"/>
    <s v="Compressor Engines"/>
    <n v="0"/>
    <n v="0"/>
    <n v="0"/>
    <n v="0"/>
    <n v="0"/>
  </r>
  <r>
    <s v="WYDEQ Permitted Sources"/>
    <s v="56"/>
    <x v="6"/>
    <n v="20200253"/>
    <s v="Compressor Engines"/>
    <n v="56.254150860548386"/>
    <n v="0.33956753362404973"/>
    <n v="18.259081064477428"/>
    <n v="0"/>
    <n v="0.22447443781475179"/>
  </r>
  <r>
    <s v="WYDEQ Permitted Sources"/>
    <s v="56"/>
    <x v="6"/>
    <n v="20200253"/>
    <s v="Compressor Engines"/>
    <n v="5.2738266431764096"/>
    <n v="0.39059006843821686"/>
    <n v="9.129540532238714"/>
    <n v="0"/>
    <n v="2.3221493567043276E-2"/>
  </r>
  <r>
    <s v="WYDEQ Permitted Sources"/>
    <s v="56"/>
    <x v="6"/>
    <n v="20200253"/>
    <s v="Compressor Engines"/>
    <n v="9.5807850684371463"/>
    <n v="7.0255351784286171E-2"/>
    <n v="1.2781356745134203"/>
    <n v="0"/>
    <n v="4.6442987134086573E-2"/>
  </r>
  <r>
    <s v="WYDEQ Permitted Sources"/>
    <s v="56"/>
    <x v="6"/>
    <n v="20200253"/>
    <s v="Compressor Engines"/>
    <n v="32.785622298413351"/>
    <n v="0.14675562372717552"/>
    <n v="1.91720351177013"/>
    <n v="0"/>
    <n v="9.701423979120305E-2"/>
  </r>
  <r>
    <s v="WYDEQ Permitted Sources"/>
    <s v="56"/>
    <x v="6"/>
    <n v="20200253"/>
    <s v="Compressor Engines"/>
    <n v="24.61119100148991"/>
    <n v="0.11006671779538159"/>
    <n v="1.4150787824970006"/>
    <n v="0"/>
    <n v="7.2760679843402273E-2"/>
  </r>
  <r>
    <s v="WYDEQ Permitted Sources"/>
    <s v="56"/>
    <x v="6"/>
    <n v="20200253"/>
    <s v="Compressor Engines"/>
    <n v="52.38667798888568"/>
    <n v="0.26384787670098581"/>
    <n v="47.610553875624895"/>
    <n v="0"/>
    <n v="0.17441921834801402"/>
  </r>
  <r>
    <s v="WYDEQ Permitted Sources"/>
    <s v="56"/>
    <x v="6"/>
    <n v="20200253"/>
    <s v="Compressor Engines"/>
    <n v="79.019502536926552"/>
    <n v="0.39811366011095473"/>
    <n v="71.849483988718674"/>
    <n v="0"/>
    <n v="0.26317692709315721"/>
  </r>
  <r>
    <s v="WYDEQ Permitted Sources"/>
    <s v="56"/>
    <x v="6"/>
    <n v="20200253"/>
    <s v="Compressor Engines"/>
    <n v="22.897197342457584"/>
    <n v="0.11553102293415943"/>
    <n v="1.4607264851581943"/>
    <n v="0"/>
    <n v="7.6372912176053478E-2"/>
  </r>
  <r>
    <s v="WYDEQ Permitted Sources"/>
    <s v="56"/>
    <x v="6"/>
    <n v="20200254"/>
    <s v="Compressor Engines"/>
    <n v="1.757942214392137"/>
    <n v="0.1711551175225289"/>
    <n v="2.7388621596716138"/>
    <n v="0"/>
    <n v="1.4603406963407168E-2"/>
  </r>
  <r>
    <s v="WYDEQ Permitted Sources"/>
    <s v="56"/>
    <x v="6"/>
    <n v="20200254"/>
    <s v="Compressor Engines"/>
    <n v="1.757942214392137"/>
    <n v="0.2209456971654464"/>
    <n v="2.7388621596716138"/>
    <n v="0"/>
    <n v="1.8851670807307434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1.9529503421910839"/>
    <n v="0"/>
    <n v="0"/>
    <n v="0"/>
  </r>
  <r>
    <s v="WYDEQ Permitted Sources"/>
    <s v="56"/>
    <x v="6"/>
    <n v="20200254"/>
    <s v="Compressor Engines"/>
    <n v="6.1527977503724776"/>
    <n v="1.9529503421910839"/>
    <n v="12.781356745134197"/>
    <n v="0"/>
    <n v="0.16807193832430425"/>
  </r>
  <r>
    <s v="WYDEQ Permitted Sources"/>
    <s v="56"/>
    <x v="6"/>
    <n v="20200202"/>
    <s v="Compressor Engines"/>
    <n v="0"/>
    <n v="0.58588510265732496"/>
    <n v="0"/>
    <n v="0"/>
    <n v="0"/>
  </r>
  <r>
    <s v="WYDEQ Permitted Sources"/>
    <s v="56"/>
    <x v="6"/>
    <n v="20200202"/>
    <s v="Compressor Engines"/>
    <n v="0"/>
    <n v="0"/>
    <n v="0"/>
    <n v="0"/>
    <n v="0"/>
  </r>
  <r>
    <s v="WYDEQ Permitted Sources"/>
    <s v="56"/>
    <x v="6"/>
    <n v="20200202"/>
    <s v="Compressor Engines"/>
    <n v="0"/>
    <n v="0"/>
    <n v="0"/>
    <n v="0"/>
    <n v="0"/>
  </r>
  <r>
    <s v="WYDEQ Permitted Sources"/>
    <s v="56"/>
    <x v="6"/>
    <n v="20200253"/>
    <s v="Compressor Engines"/>
    <n v="8.350225518362647"/>
    <n v="0.13660762846944527"/>
    <n v="1.8259081064477432"/>
    <n v="0"/>
    <n v="9.0305808316279435E-2"/>
  </r>
  <r>
    <s v="WYDEQ Permitted Sources"/>
    <s v="56"/>
    <x v="6"/>
    <n v="20200254"/>
    <s v="Compressor Engines"/>
    <n v="7.47125441116658"/>
    <n v="2.458409869869052"/>
    <n v="7.7601094524029053"/>
    <n v="0"/>
    <n v="0.20975802729257564"/>
  </r>
  <r>
    <s v="WYDEQ Permitted Sources"/>
    <s v="56"/>
    <x v="6"/>
    <n v="20200254"/>
    <s v="Compressor Engines"/>
    <n v="1.3184566607941024"/>
    <n v="0.78118013687643373"/>
    <n v="2.7388621596716138"/>
    <n v="0"/>
    <n v="3.8499891085346169E-2"/>
  </r>
  <r>
    <s v="WYDEQ Permitted Sources"/>
    <s v="56"/>
    <x v="6"/>
    <n v="20200254"/>
    <s v="Compressor Engines"/>
    <n v="3.0763988751862388"/>
    <n v="0.96158056935384417"/>
    <n v="2.7388621596716138"/>
    <n v="0"/>
    <n v="8.2044595485323904E-2"/>
  </r>
  <r>
    <s v="WYDEQ Permitted Sources"/>
    <s v="56"/>
    <x v="6"/>
    <n v="20200254"/>
    <s v="Compressor Engines"/>
    <n v="3.0763988751862388"/>
    <n v="0.82465647533582087"/>
    <n v="5.0212472927312923"/>
    <n v="0"/>
    <n v="7.0361869914598141E-2"/>
  </r>
  <r>
    <s v="WYDEQ Permitted Sources"/>
    <s v="56"/>
    <x v="6"/>
    <n v="20200254"/>
    <s v="Compressor Engines"/>
    <n v="3.1642959859058464"/>
    <n v="0.70306212318879024"/>
    <n v="4.9299518874089063"/>
    <n v="0"/>
    <n v="4.3279187909733986E-2"/>
  </r>
  <r>
    <s v="WYDEQ Permitted Sources"/>
    <s v="56"/>
    <x v="6"/>
    <n v="20200202"/>
    <s v="Compressor Engines"/>
    <n v="0"/>
    <n v="0"/>
    <n v="0"/>
    <n v="0"/>
    <n v="0"/>
  </r>
  <r>
    <s v="WYDEQ Permitted Sources"/>
    <s v="56"/>
    <x v="6"/>
    <n v="20200202"/>
    <s v="Compressor Engines"/>
    <n v="0"/>
    <n v="0"/>
    <n v="0"/>
    <n v="0"/>
    <n v="0"/>
  </r>
  <r>
    <s v="WYDEQ Permitted Sources"/>
    <s v="56"/>
    <x v="6"/>
    <n v="20200254"/>
    <s v="Compressor Engines"/>
    <n v="3.0763988751862388"/>
    <n v="1.5559556138411714"/>
    <n v="0.45647702661193579"/>
    <n v="0"/>
    <n v="0.13275824512188331"/>
  </r>
  <r>
    <s v="WYDEQ Permitted Sources"/>
    <s v="56"/>
    <x v="6"/>
    <n v="20200253"/>
    <s v="Compressor Engines"/>
    <n v="14.898560266973361"/>
    <n v="8.9770727279921192E-2"/>
    <n v="1.91720351177013"/>
    <n v="0"/>
    <n v="5.9343816893555071E-2"/>
  </r>
  <r>
    <s v="WYDEQ Permitted Sources"/>
    <s v="56"/>
    <x v="6"/>
    <n v="20200253"/>
    <s v="Compressor Engines"/>
    <n v="24.171705447891881"/>
    <n v="0.17719960950036615"/>
    <n v="3.1953391862835492"/>
    <n v="0"/>
    <n v="0.1171395342159739"/>
  </r>
  <r>
    <s v="WYDEQ Permitted Sources"/>
    <s v="56"/>
    <x v="6"/>
    <n v="20200254"/>
    <s v="Compressor Engines"/>
    <n v="123.14385211816919"/>
    <n v="14.937173892875254"/>
    <n v="34.6922540225071"/>
    <n v="0"/>
    <n v="1.2744791531700801"/>
  </r>
  <r>
    <s v="WYDEQ Permitted Sources"/>
    <s v="56"/>
    <x v="6"/>
    <n v="20200202"/>
    <s v="Compressor Engines"/>
    <n v="0"/>
    <n v="0"/>
    <n v="0"/>
    <n v="0"/>
    <n v="0"/>
  </r>
  <r>
    <s v="WYDEQ Permitted Sources"/>
    <s v="56"/>
    <x v="6"/>
    <n v="20200202"/>
    <s v="Compressor Engines"/>
    <n v="0"/>
    <n v="0"/>
    <n v="0"/>
    <n v="0"/>
    <n v="0"/>
  </r>
  <r>
    <s v="WYDEQ Permitted Sources"/>
    <s v="56"/>
    <x v="6"/>
    <n v="20200254"/>
    <s v="Compressor Engines"/>
    <n v="0.43948555359803426"/>
    <n v="0.21160996348239944"/>
    <n v="0.45647702661193579"/>
    <n v="0"/>
    <n v="1.8055121336576135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54"/>
    <s v="Compressor Engines"/>
    <n v="4.3948555359803425"/>
    <n v="0.60682268939805717"/>
    <n v="4.564770266119357"/>
    <n v="0"/>
    <n v="5.1775715597534501E-2"/>
  </r>
  <r>
    <s v="WYDEQ Permitted Sources"/>
    <s v="56"/>
    <x v="6"/>
    <n v="20200254"/>
    <s v="Compressor Engines"/>
    <n v="1.3184566607941024"/>
    <n v="0.4107722820540694"/>
    <n v="1.3694310798358069"/>
    <n v="0"/>
    <n v="3.5048176712177199E-2"/>
  </r>
  <r>
    <s v="WYDEQ Permitted Sources"/>
    <s v="56"/>
    <x v="6"/>
    <n v="20200202"/>
    <s v="Compressor Engines"/>
    <n v="0"/>
    <n v="18.94361831925351"/>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19529503421910843"/>
    <n v="0"/>
    <n v="0"/>
    <n v="0"/>
  </r>
  <r>
    <s v="WYDEQ Permitted Sources"/>
    <s v="56"/>
    <x v="6"/>
    <n v="20200202"/>
    <s v="Compressor Engines"/>
    <n v="0"/>
    <n v="0"/>
    <n v="0"/>
    <n v="0"/>
    <n v="0"/>
  </r>
  <r>
    <s v="WYDEQ Permitted Sources"/>
    <s v="56"/>
    <x v="6"/>
    <n v="20200202"/>
    <s v="Compressor Engines"/>
    <n v="0"/>
    <n v="4.0426072083355429"/>
    <n v="0"/>
    <n v="0"/>
    <n v="0"/>
  </r>
  <r>
    <s v="WYDEQ Permitted Sources"/>
    <s v="56"/>
    <x v="6"/>
    <n v="20200202"/>
    <s v="Compressor Engines"/>
    <n v="0"/>
    <n v="0"/>
    <n v="0"/>
    <n v="0"/>
    <n v="0"/>
  </r>
  <r>
    <s v="WYDEQ Permitted Sources"/>
    <s v="56"/>
    <x v="6"/>
    <n v="20200202"/>
    <s v="Compressor Engines"/>
    <n v="2.3732219894293851"/>
    <n v="7.8118013687643345E-2"/>
    <n v="0.18259081064477428"/>
    <n v="0"/>
    <n v="0"/>
  </r>
  <r>
    <s v="WYDEQ Permitted Sources"/>
    <s v="56"/>
    <x v="6"/>
    <n v="20200202"/>
    <s v="Compressor Engines"/>
    <n v="0"/>
    <n v="0"/>
    <n v="0"/>
    <n v="0"/>
    <n v="0"/>
  </r>
  <r>
    <s v="WYDEQ Permitted Sources"/>
    <s v="56"/>
    <x v="6"/>
    <n v="20200202"/>
    <s v="Compressor Engines"/>
    <n v="0"/>
    <n v="0"/>
    <n v="0"/>
    <n v="0"/>
    <n v="0"/>
  </r>
  <r>
    <s v="WYDEQ Permitted Sources"/>
    <s v="56"/>
    <x v="6"/>
    <n v="20200253"/>
    <s v="Compressor Engines"/>
    <n v="1.757942214392137"/>
    <n v="1.3270455337031828E-2"/>
    <n v="0.45647702661193579"/>
    <n v="0"/>
    <n v="8.7725642364385754E-3"/>
  </r>
  <r>
    <s v="WYDEQ Permitted Sources"/>
    <s v="56"/>
    <x v="6"/>
    <n v="20200253"/>
    <s v="Compressor Engines"/>
    <n v="3.0763988751862388"/>
    <n v="1.3270455337031823E-2"/>
    <n v="0.91295405322387158"/>
    <n v="0"/>
    <n v="8.7725642364385719E-3"/>
  </r>
  <r>
    <s v="WYDEQ Permitted Sources"/>
    <s v="56"/>
    <x v="6"/>
    <n v="20200253"/>
    <s v="Compressor Engines"/>
    <n v="7.9986370754842229"/>
    <n v="5.8546126486905117E-2"/>
    <n v="1.0498971612074524"/>
    <n v="0"/>
    <n v="3.8702489278405465E-2"/>
  </r>
  <r>
    <s v="WYDEQ Permitted Sources"/>
    <s v="56"/>
    <x v="6"/>
    <n v="20200253"/>
    <s v="Compressor Engines"/>
    <n v="7.9986370754842229"/>
    <n v="5.8546126486905117E-2"/>
    <n v="1.0498971612074524"/>
    <n v="0"/>
    <n v="3.8702489278405465E-2"/>
  </r>
  <r>
    <s v="WYDEQ Permitted Sources"/>
    <s v="56"/>
    <x v="6"/>
    <n v="20200253"/>
    <s v="Compressor Engines"/>
    <n v="6.7241289700499234"/>
    <n v="4.9178746249000295E-2"/>
    <n v="0.8673063505626778"/>
    <n v="0"/>
    <n v="3.2510090993860589E-2"/>
  </r>
  <r>
    <s v="WYDEQ Permitted Sources"/>
    <s v="56"/>
    <x v="6"/>
    <n v="20200253"/>
    <s v="Compressor Engines"/>
    <n v="6.7241289700499234"/>
    <n v="4.9178746249000295E-2"/>
    <n v="0.8673063505626778"/>
    <n v="0"/>
    <n v="3.2510090993860589E-2"/>
  </r>
  <r>
    <s v="WYDEQ Permitted Sources"/>
    <s v="56"/>
    <x v="6"/>
    <n v="20200253"/>
    <s v="Compressor Engines"/>
    <n v="38.323140273748585"/>
    <n v="0.28102140713714469"/>
    <n v="5.0668949953924871"/>
    <n v="0"/>
    <n v="0.18577194853634629"/>
  </r>
  <r>
    <s v="WYDEQ Permitted Sources"/>
    <s v="56"/>
    <x v="6"/>
    <n v="20200253"/>
    <s v="Compressor Engines"/>
    <n v="27.687589876676153"/>
    <n v="0.3809401296747959"/>
    <n v="5.9342013459551657"/>
    <n v="0"/>
    <n v="0.25182419690482494"/>
  </r>
  <r>
    <s v="WYDEQ Permitted Sources"/>
    <s v="56"/>
    <x v="6"/>
    <n v="20200254"/>
    <s v="Compressor Engines"/>
    <n v="48.782896449381809"/>
    <n v="15.684032587519015"/>
    <n v="101.33789990784975"/>
    <n v="0"/>
    <n v="1.3382031108285843"/>
  </r>
  <r>
    <s v="WYDEQ Permitted Sources"/>
    <s v="56"/>
    <x v="6"/>
    <n v="20200254"/>
    <s v="Compressor Engines"/>
    <n v="9.6686821791567521"/>
    <n v="3.1119112276823433"/>
    <n v="20.084989170925169"/>
    <n v="0"/>
    <n v="0.26551649024376661"/>
  </r>
  <r>
    <s v="WYDEQ Permitted Sources"/>
    <s v="56"/>
    <x v="6"/>
    <n v="20200254"/>
    <s v="Compressor Engines"/>
    <n v="15.997274150968446"/>
    <n v="3.5543696227877724"/>
    <n v="24.92364565301169"/>
    <n v="0"/>
    <n v="0.199137367682825"/>
  </r>
  <r>
    <s v="WYDEQ Permitted Sources"/>
    <s v="56"/>
    <x v="6"/>
    <n v="20200254"/>
    <s v="Compressor Engines"/>
    <n v="26.632824548040873"/>
    <n v="4.2788779380632223"/>
    <n v="34.60095861718473"/>
    <n v="0"/>
    <n v="0.36508517408517915"/>
  </r>
  <r>
    <s v="WYDEQ Permitted Sources"/>
    <s v="56"/>
    <x v="6"/>
    <n v="20200254"/>
    <s v="Compressor Engines"/>
    <n v="2.1974277679901713"/>
    <n v="0.63171797921951589"/>
    <n v="2.2823851330596785"/>
    <n v="0"/>
    <n v="5.389984751948463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3.7795757609430942"/>
    <n v="0"/>
    <n v="10.042494585462585"/>
    <n v="0"/>
    <n v="0"/>
  </r>
  <r>
    <s v="WYDEQ Permitted Sources"/>
    <s v="56"/>
    <x v="6"/>
    <n v="20200202"/>
    <s v="Compressor Engines"/>
    <n v="18.897878804715468"/>
    <n v="5.6635559923541434"/>
    <n v="35.14873104911905"/>
    <n v="0"/>
    <n v="0"/>
  </r>
  <r>
    <s v="WYDEQ Permitted Sources"/>
    <s v="56"/>
    <x v="6"/>
    <n v="20200254"/>
    <s v="Compressor Engines"/>
    <n v="2.1974277679901713"/>
    <n v="2.4833051596905102"/>
    <n v="21.454420250760982"/>
    <n v="0"/>
    <n v="0.2118821592145258"/>
  </r>
  <r>
    <s v="WYDEQ Permitted Sources"/>
    <s v="56"/>
    <x v="6"/>
    <n v="20200254"/>
    <s v="Compressor Engines"/>
    <n v="3.6037815395038808"/>
    <n v="3.379535593263026"/>
    <n v="23.508566870514688"/>
    <n v="0"/>
    <n v="0.28835090840473071"/>
  </r>
  <r>
    <s v="WYDEQ Permitted Sources"/>
    <s v="56"/>
    <x v="6"/>
    <n v="20200254"/>
    <s v="Compressor Engines"/>
    <n v="15.821479929529236"/>
    <n v="3.4262142616782612"/>
    <n v="33.322822942671301"/>
    <n v="0"/>
    <n v="0.29233365575838721"/>
  </r>
  <r>
    <s v="WYDEQ Permitted Sources"/>
    <s v="56"/>
    <x v="6"/>
    <n v="20200254"/>
    <s v="Compressor Engines"/>
    <n v="5.4935694199754268"/>
    <n v="1.7613417548682069"/>
    <n v="5.7059628326491953"/>
    <n v="0"/>
    <n v="0.15028233347797193"/>
  </r>
  <r>
    <s v="WYDEQ Permitted Sources"/>
    <s v="56"/>
    <x v="6"/>
    <n v="20200254"/>
    <s v="Compressor Engines"/>
    <n v="0.43948555359803426"/>
    <n v="0.18671467366094061"/>
    <n v="1.3694310798358069"/>
    <n v="0"/>
    <n v="1.5930989414626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54"/>
    <s v="Compressor Engines"/>
    <n v="8.262328407643043"/>
    <n v="1.7737893997789358"/>
    <n v="4.564770266119357"/>
    <n v="0"/>
    <n v="0.15134439943894698"/>
  </r>
  <r>
    <s v="WYDEQ Permitted Sources"/>
    <s v="56"/>
    <x v="7"/>
    <n v="20200202"/>
    <s v="Compressor Engines"/>
    <n v="0"/>
    <n v="0"/>
    <n v="0"/>
    <n v="0"/>
    <n v="0"/>
  </r>
  <r>
    <s v="WYDEQ Permitted Sources"/>
    <s v="56"/>
    <x v="7"/>
    <n v="20200202"/>
    <s v="Compressor Engines"/>
    <n v="0"/>
    <n v="0.39059006843821686"/>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53"/>
    <s v="Compressor Engines"/>
    <n v="8.789711071960685"/>
    <n v="6.4010431625682929E-2"/>
    <n v="1.3694310798358069"/>
    <n v="0"/>
    <n v="4.2314721611056649E-2"/>
  </r>
  <r>
    <s v="WYDEQ Permitted Sources"/>
    <s v="56"/>
    <x v="7"/>
    <n v="20200254"/>
    <s v="Compressor Engines"/>
    <n v="6.1527977503724776"/>
    <n v="1.9529503421910839"/>
    <n v="0"/>
    <n v="0"/>
    <n v="0.16860297130479182"/>
  </r>
  <r>
    <s v="WYDEQ Permitted Sources"/>
    <s v="56"/>
    <x v="7"/>
    <n v="20200254"/>
    <s v="Compressor Engines"/>
    <n v="15.425942931291001"/>
    <n v="4.1077228205406948"/>
    <n v="34.6922540225071"/>
    <n v="0"/>
    <n v="0.35048176712177204"/>
  </r>
  <r>
    <s v="WYDEQ Permitted Sources"/>
    <s v="56"/>
    <x v="7"/>
    <n v="20200202"/>
    <s v="Compressor Engines"/>
    <n v="0"/>
    <n v="0"/>
    <n v="0"/>
    <n v="0"/>
    <n v="0"/>
  </r>
  <r>
    <s v="WYDEQ Permitted Sources"/>
    <s v="56"/>
    <x v="7"/>
    <n v="20200253"/>
    <s v="Compressor Engines"/>
    <n v="26.808618769480084"/>
    <n v="0.19515375495635034"/>
    <n v="1.8259081064477432"/>
    <n v="0"/>
    <n v="0.12900829759468491"/>
  </r>
  <r>
    <s v="WYDEQ Permitted Sources"/>
    <s v="56"/>
    <x v="7"/>
    <n v="20200253"/>
    <s v="Compressor Engines"/>
    <n v="26.852567324839896"/>
    <n v="0.1951537549563504"/>
    <n v="1.91720351177013"/>
    <n v="0"/>
    <n v="0.12900829759468493"/>
  </r>
  <r>
    <s v="WYDEQ Permitted Sources"/>
    <s v="56"/>
    <x v="7"/>
    <n v="20200253"/>
    <s v="Compressor Engines"/>
    <n v="26.808618769480084"/>
    <n v="0.19515375495635034"/>
    <n v="1.8259081064477432"/>
    <n v="0"/>
    <n v="0.12900829759468491"/>
  </r>
  <r>
    <s v="WYDEQ Permitted Sources"/>
    <s v="56"/>
    <x v="7"/>
    <n v="20200253"/>
    <s v="Compressor Engines"/>
    <n v="26.852567324839896"/>
    <n v="0.1951537549563504"/>
    <n v="1.91720351177013"/>
    <n v="0"/>
    <n v="0.12900829759468493"/>
  </r>
  <r>
    <s v="WYDEQ Permitted Sources"/>
    <s v="56"/>
    <x v="7"/>
    <n v="20200253"/>
    <s v="Compressor Engines"/>
    <n v="1.3184566607941024"/>
    <n v="1.2802086325136583E-2"/>
    <n v="2.2823851330596785"/>
    <n v="0"/>
    <n v="8.4629443222113288E-3"/>
  </r>
  <r>
    <s v="WYDEQ Permitted Sources"/>
    <s v="56"/>
    <x v="7"/>
    <n v="20200254"/>
    <s v="Compressor Engines"/>
    <n v="6.1088491950126755"/>
    <n v="1.8173561569664893"/>
    <n v="1.8715558091089366"/>
    <n v="0"/>
    <n v="0.15506163030235978"/>
  </r>
  <r>
    <s v="WYDEQ Permitted Sources"/>
    <n v="56"/>
    <x v="6"/>
    <n v="20200202"/>
    <s v="Compressor Engines"/>
    <n v="0"/>
    <n v="15.81889777174778"/>
    <n v="0"/>
    <n v="0"/>
    <n v="0"/>
  </r>
  <r>
    <s v="WYDEQ Permitted Sources"/>
    <n v="56"/>
    <x v="4"/>
    <n v="20200253"/>
    <s v="Compressor Engines"/>
    <n v="88.399013548625618"/>
    <n v="17.162527426544223"/>
    <n v="91.749767988079526"/>
    <n v="0"/>
    <n v="6.9664480701129836E-2"/>
  </r>
  <r>
    <s v="WYDEQ Permitted Sources"/>
    <n v="56"/>
    <x v="4"/>
    <n v="20200253"/>
    <s v="Compressor Engines"/>
    <n v="88.399013548625618"/>
    <n v="17.162527426544223"/>
    <n v="91.749767988079526"/>
    <n v="0"/>
    <n v="6.9664480701129836E-2"/>
  </r>
  <r>
    <s v="WYDEQ Permitted Sources"/>
    <n v="56"/>
    <x v="4"/>
    <n v="20200253"/>
    <s v="Compressor Engines"/>
    <n v="232.28475875187786"/>
    <n v="45.131090640171855"/>
    <n v="241.60772236860939"/>
    <n v="0"/>
    <n v="0.18319178258445262"/>
  </r>
  <r>
    <s v="WYDEQ Permitted Sources"/>
    <n v="56"/>
    <x v="6"/>
    <n v="20100102"/>
    <s v="Compressor Engines"/>
    <n v="0"/>
    <n v="0"/>
    <n v="0"/>
    <n v="0"/>
    <n v="0"/>
  </r>
  <r>
    <s v="WYDEQ Permitted Sources"/>
    <n v="56"/>
    <x v="6"/>
    <n v="20200202"/>
    <s v="Compressor Engines"/>
    <n v="0"/>
    <n v="0"/>
    <n v="0"/>
    <n v="0"/>
    <n v="0"/>
  </r>
  <r>
    <s v="WYDEQ Permitted Sources"/>
    <n v="56"/>
    <x v="6"/>
    <n v="20200202"/>
    <s v="Compressor Engines"/>
    <n v="0"/>
    <n v="0"/>
    <n v="0"/>
    <n v="0"/>
    <n v="0"/>
  </r>
  <r>
    <s v="WYDEQ Permitted Sources"/>
    <n v="56"/>
    <x v="6"/>
    <n v="20200253"/>
    <s v="Compressor Engines"/>
    <n v="5.7133121967744458"/>
    <n v="6.7913506724809947E-2"/>
    <n v="7.3036324257909726"/>
    <n v="0"/>
    <n v="4.4894887562950354E-2"/>
  </r>
  <r>
    <s v="WYDEQ Permitted Sources"/>
    <n v="56"/>
    <x v="6"/>
    <n v="20200253"/>
    <s v="Compressor Engines"/>
    <n v="17.052039479603732"/>
    <n v="0.12489840317206426"/>
    <n v="2.2367374303984846"/>
    <n v="0"/>
    <n v="8.2565310460598354E-2"/>
  </r>
  <r>
    <s v="WYDEQ Permitted Sources"/>
    <n v="56"/>
    <x v="6"/>
    <n v="20200254"/>
    <s v="Compressor Engines"/>
    <n v="195.35132857432623"/>
    <n v="69.706811500084527"/>
    <n v="107.04386274049894"/>
    <n v="0"/>
    <n v="5.9475693814603741"/>
  </r>
  <r>
    <s v="WYDEQ Permitted Sources"/>
    <n v="56"/>
    <x v="6"/>
    <n v="20200202"/>
    <s v="Compressor Engines"/>
    <n v="0"/>
    <n v="0"/>
    <n v="17.620013227220717"/>
    <n v="0"/>
    <n v="0"/>
  </r>
  <r>
    <s v="WYDEQ Permitted Sources"/>
    <n v="56"/>
    <x v="6"/>
    <n v="20200202"/>
    <s v="Compressor Engines"/>
    <n v="0"/>
    <n v="0"/>
    <n v="17.620013227220717"/>
    <n v="0"/>
    <n v="0"/>
  </r>
  <r>
    <s v="WYDEQ Permitted Sources"/>
    <n v="56"/>
    <x v="6"/>
    <n v="20200202"/>
    <s v="Compressor Engines"/>
    <n v="0"/>
    <n v="0"/>
    <n v="26.566962948814659"/>
    <n v="0"/>
    <n v="0"/>
  </r>
  <r>
    <s v="WYDEQ Permitted Sources"/>
    <n v="56"/>
    <x v="6"/>
    <n v="20200202"/>
    <s v="Compressor Engines"/>
    <n v="0"/>
    <n v="0"/>
    <n v="0"/>
    <n v="0"/>
    <n v="0"/>
  </r>
  <r>
    <s v="WYDEQ Permitted Sources"/>
    <n v="56"/>
    <x v="6"/>
    <n v="20200253"/>
    <s v="Compressor Engines"/>
    <n v="11.206881616749872"/>
    <n v="8.196457708166717E-2"/>
    <n v="1.6889649984641619"/>
    <n v="0"/>
    <n v="5.4183484989767668E-2"/>
  </r>
  <r>
    <s v="WYDEQ Permitted Sources"/>
    <n v="56"/>
    <x v="6"/>
    <n v="20200202"/>
    <s v="Compressor Engines"/>
    <n v="0"/>
    <n v="0"/>
    <n v="0"/>
    <n v="0"/>
    <n v="0"/>
  </r>
  <r>
    <s v="WYDEQ Permitted Sources"/>
    <n v="56"/>
    <x v="6"/>
    <n v="20200202"/>
    <s v="Compressor Engines"/>
    <n v="0"/>
    <n v="0"/>
    <n v="0"/>
    <n v="0"/>
    <n v="0"/>
  </r>
  <r>
    <s v="WYDEQ Permitted Sources"/>
    <n v="56"/>
    <x v="6"/>
    <n v="20200202"/>
    <s v="Compressor Engines"/>
    <n v="0"/>
    <n v="0"/>
    <n v="0"/>
    <n v="0"/>
    <n v="0"/>
  </r>
  <r>
    <s v="WYDEQ Permitted Sources"/>
    <n v="56"/>
    <x v="6"/>
    <n v="20200202"/>
    <s v="Compressor Engines"/>
    <n v="0"/>
    <n v="0"/>
    <n v="0"/>
    <n v="0"/>
    <n v="0"/>
  </r>
  <r>
    <s v="WYDEQ Permitted Sources"/>
    <n v="56"/>
    <x v="6"/>
    <n v="20200202"/>
    <s v="Compressor Engines"/>
    <n v="0"/>
    <n v="0"/>
    <n v="0"/>
    <n v="0"/>
    <n v="0"/>
  </r>
  <r>
    <s v="WYDEQ Permitted Sources"/>
    <n v="56"/>
    <x v="6"/>
    <n v="20200253"/>
    <s v="Compressor Engines"/>
    <n v="272.65683745222043"/>
    <n v="1.9983744507530281"/>
    <n v="35.970389697020536"/>
    <n v="0"/>
    <n v="1.3210449673695737"/>
  </r>
  <r>
    <s v="WYDEQ Permitted Sources"/>
    <n v="56"/>
    <x v="6"/>
    <n v="20200253"/>
    <s v="Compressor Engines"/>
    <n v="132.0214603008495"/>
    <n v="0.96796262458349813"/>
    <n v="17.437422416575945"/>
    <n v="0"/>
    <n v="0.63988115606963736"/>
  </r>
  <r>
    <s v="WYDEQ Permitted Sources"/>
    <n v="56"/>
    <x v="6"/>
    <n v="20200253"/>
    <s v="Compressor Engines"/>
    <n v="161.20330105975896"/>
    <n v="1.0616364269625462"/>
    <n v="21.2718294401162"/>
    <n v="0"/>
    <n v="0.70180513891508611"/>
  </r>
  <r>
    <s v="WYDEQ Permitted Sources"/>
    <n v="56"/>
    <x v="6"/>
    <n v="20200254"/>
    <s v="Compressor Engines"/>
    <n v="59.330549735734621"/>
    <n v="27.120306349251624"/>
    <n v="21.910897277372918"/>
    <n v="0"/>
    <n v="2.3139762124744263"/>
  </r>
  <r>
    <s v="WYDEQ Permitted Sources"/>
    <n v="56"/>
    <x v="6"/>
    <n v="20200254"/>
    <s v="Compressor Engines"/>
    <n v="39.553699823823081"/>
    <n v="18.080204232834419"/>
    <n v="14.607264851581945"/>
    <n v="0"/>
    <n v="1.5426508083162844"/>
  </r>
  <r>
    <s v="WYDEQ Permitted Sources"/>
    <n v="56"/>
    <x v="6"/>
    <n v="20200254"/>
    <s v="Compressor Engines"/>
    <n v="1.3184566607941024"/>
    <n v="0.39059006843821686"/>
    <n v="2.7388621596716138"/>
    <n v="0"/>
    <n v="3.637575916339602E-2"/>
  </r>
  <r>
    <s v="WYDEQ Permitted Sources"/>
    <n v="56"/>
    <x v="6"/>
    <n v="20200254"/>
    <s v="Compressor Engines"/>
    <n v="28.127075430274193"/>
    <n v="9.9581159285835028"/>
    <n v="16.43317295802969"/>
    <n v="0"/>
    <n v="0.84965276878005347"/>
  </r>
  <r>
    <s v="WYDEQ Permitted Sources"/>
    <n v="56"/>
    <x v="6"/>
    <n v="20200254"/>
    <s v="Compressor Engines"/>
    <n v="195.35132857432623"/>
    <n v="69.706811500084527"/>
    <n v="112.7954732758093"/>
    <n v="0"/>
    <n v="5.9475693814603741"/>
  </r>
  <r>
    <s v="WYDEQ Permitted Sources"/>
    <n v="56"/>
    <x v="6"/>
    <n v="20200254"/>
    <s v="Compressor Engines"/>
    <n v="5.2738266431764096"/>
    <n v="1.7333345538190656"/>
    <n v="11.411925665298391"/>
    <n v="0"/>
    <n v="0.14789268506577802"/>
  </r>
  <r>
    <s v="WYDEQ Permitted Sources"/>
    <n v="56"/>
    <x v="6"/>
    <n v="20200254"/>
    <s v="Compressor Engines"/>
    <n v="24.61119100148991"/>
    <n v="3.9210081468797524"/>
    <n v="25.562713490268393"/>
    <n v="0"/>
    <n v="0.33455077770714592"/>
  </r>
  <r>
    <s v="WYDEQ Permitted Sources"/>
    <n v="56"/>
    <x v="6"/>
    <n v="20200254"/>
    <s v="Compressor Engines"/>
    <n v="24.786985222929125"/>
    <n v="3.9832463714333999"/>
    <n v="25.745304300913169"/>
    <n v="0"/>
    <n v="0.33986110751202131"/>
  </r>
  <r>
    <s v="WYDEQ Permitted Sources"/>
    <n v="56"/>
    <x v="6"/>
    <n v="20200254"/>
    <s v="Compressor Engines"/>
    <n v="13.624052161539062"/>
    <n v="2.1814497706053237"/>
    <n v="14.150787824970008"/>
    <n v="0"/>
    <n v="0.18612705966088047"/>
  </r>
  <r>
    <s v="WYDEQ Permitted Sources"/>
    <n v="56"/>
    <x v="6"/>
    <n v="20200254"/>
    <s v="Compressor Engines"/>
    <n v="10.899241729231248"/>
    <n v="2.3339334207617579"/>
    <n v="15.063741878193877"/>
    <n v="0"/>
    <n v="0.199137367682825"/>
  </r>
  <r>
    <s v="WYDEQ Permitted Sources"/>
    <n v="56"/>
    <x v="6"/>
    <n v="20200254"/>
    <s v="Compressor Engines"/>
    <n v="19.337364358313504"/>
    <n v="6.0855152896899174"/>
    <n v="31.953391862835499"/>
    <n v="0"/>
    <n v="0.51923224758781039"/>
  </r>
  <r>
    <s v="WYDEQ Permitted Sources"/>
    <n v="56"/>
    <x v="6"/>
    <n v="20200254"/>
    <s v="Compressor Engines"/>
    <n v="3.3400902073450602"/>
    <n v="0.35786979118346957"/>
    <n v="3.1040437809611627"/>
    <n v="0"/>
    <n v="3.0534396378033162E-2"/>
  </r>
  <r>
    <s v="WYDEQ Permitted Sources"/>
    <n v="56"/>
    <x v="6"/>
    <n v="20200254"/>
    <s v="Compressor Engines"/>
    <n v="12.305595500744955"/>
    <n v="5.610775943511265"/>
    <n v="5.0212472927312923"/>
    <n v="0"/>
    <n v="0.4787262319095113"/>
  </r>
  <r>
    <s v="WYDEQ Permitted Sources"/>
    <n v="56"/>
    <x v="6"/>
    <n v="20200254"/>
    <s v="Compressor Engines"/>
    <n v="16.260965483127269"/>
    <n v="5.2280108625063377"/>
    <n v="33.779299969283244"/>
    <n v="0"/>
    <n v="0.44606770360952813"/>
  </r>
  <r>
    <s v="WYDEQ Permitted Sources"/>
    <n v="56"/>
    <x v="6"/>
    <n v="20200202"/>
    <s v="Compressor Engines"/>
    <n v="0"/>
    <n v="0"/>
    <n v="0"/>
    <n v="0"/>
    <n v="0"/>
  </r>
  <r>
    <s v="WYDEQ Permitted Sources"/>
    <n v="56"/>
    <x v="6"/>
    <n v="20200254"/>
    <s v="Compressor Engines"/>
    <n v="7.2515116343675645"/>
    <n v="1.1638547991531967"/>
    <n v="11.274982557314811"/>
    <n v="0"/>
    <n v="9.9303167351168745E-2"/>
  </r>
  <r>
    <s v="WYDEQ Permitted Sources"/>
    <n v="56"/>
    <x v="6"/>
    <n v="20200254"/>
    <s v="Compressor Engines"/>
    <n v="5.0980324217371962"/>
    <n v="3.3577522146692491"/>
    <n v="28.073337136634052"/>
    <n v="0"/>
    <n v="0.28649229297302425"/>
  </r>
  <r>
    <s v="WYDEQ Permitted Sources"/>
    <n v="56"/>
    <x v="6"/>
    <n v="20200254"/>
    <s v="Compressor Engines"/>
    <n v="20.91951235126643"/>
    <n v="3.3577522146692491"/>
    <n v="32.592459700092206"/>
    <n v="0"/>
    <n v="0.2864922929730242"/>
  </r>
  <r>
    <s v="WYDEQ Permitted Sources"/>
    <n v="56"/>
    <x v="6"/>
    <n v="20200254"/>
    <s v="Compressor Engines"/>
    <n v="6.6362318593303167"/>
    <n v="4.0766037082638702"/>
    <n v="28.986291189857912"/>
    <n v="0"/>
    <n v="0.34782660221933437"/>
  </r>
  <r>
    <s v="WYDEQ Permitted Sources"/>
    <n v="56"/>
    <x v="6"/>
    <n v="20200202"/>
    <s v="Compressor Engines"/>
    <n v="0"/>
    <n v="0"/>
    <n v="0"/>
    <n v="0"/>
    <n v="0"/>
  </r>
  <r>
    <s v="WYDEQ Permitted Sources"/>
    <n v="56"/>
    <x v="6"/>
    <n v="20200202"/>
    <s v="Compressor Engines"/>
    <n v="0"/>
    <n v="0"/>
    <n v="0"/>
    <n v="0"/>
    <n v="0"/>
  </r>
  <r>
    <s v="WYDEQ Permitted Sources"/>
    <n v="56"/>
    <x v="6"/>
    <n v="20200202"/>
    <s v="Compressor Engines"/>
    <n v="0"/>
    <n v="0"/>
    <n v="0"/>
    <n v="0"/>
    <n v="0"/>
  </r>
  <r>
    <s v="WYDEQ Permitted Sources"/>
    <n v="56"/>
    <x v="6"/>
    <n v="20200202"/>
    <s v="Compressor Engines"/>
    <n v="0"/>
    <n v="0"/>
    <n v="0"/>
    <n v="0"/>
    <n v="0"/>
  </r>
  <r>
    <s v="WYDEQ Permitted Sources"/>
    <n v="56"/>
    <x v="6"/>
    <n v="20200253"/>
    <s v="Compressor Engines"/>
    <n v="61.527977503724784"/>
    <n v="0.76500271942889353"/>
    <n v="10.042494585462585"/>
    <n v="0"/>
    <n v="0.50571252657116494"/>
  </r>
  <r>
    <s v="WYDEQ Permitted Sources"/>
    <n v="56"/>
    <x v="6"/>
    <n v="20200253"/>
    <s v="Compressor Engines"/>
    <n v="10.943190284591052"/>
    <n v="6.2449201586032101E-2"/>
    <n v="2.4193282410432593"/>
    <n v="0"/>
    <n v="4.1282655230299163E-2"/>
  </r>
  <r>
    <s v="WYDEQ Permitted Sources"/>
    <n v="56"/>
    <x v="6"/>
    <n v="20200254"/>
    <s v="Compressor Engines"/>
    <n v="1.757942214392137"/>
    <n v="0.19529503421910843"/>
    <n v="1.8259081064477432"/>
    <n v="0"/>
    <n v="2.5755099553645366E-2"/>
  </r>
  <r>
    <s v="WYDEQ Permitted Sources"/>
    <n v="56"/>
    <x v="6"/>
    <n v="20200254"/>
    <s v="Compressor Engines"/>
    <n v="1.4503023268735129"/>
    <n v="0.43566757187552813"/>
    <n v="3.0127483756387758"/>
    <n v="0"/>
    <n v="3.7172308634127335E-2"/>
  </r>
  <r>
    <s v="WYDEQ Permitted Sources"/>
    <n v="56"/>
    <x v="6"/>
    <n v="20200254"/>
    <s v="Compressor Engines"/>
    <n v="26.369133215882055"/>
    <n v="4.2633183819248117"/>
    <n v="41.539409421686138"/>
    <n v="0"/>
    <n v="0.36375759163396038"/>
  </r>
  <r>
    <s v="WYDEQ Permitted Sources"/>
    <n v="56"/>
    <x v="6"/>
    <n v="20200254"/>
    <s v="Compressor Engines"/>
    <n v="116.02418614988103"/>
    <n v="24.739694260074636"/>
    <n v="8.2165864790148415"/>
    <n v="0"/>
    <n v="2.1108560974379453"/>
  </r>
  <r>
    <s v="WYDEQ Permitted Sources"/>
    <n v="56"/>
    <x v="6"/>
    <n v="20200254"/>
    <s v="Compressor Engines"/>
    <n v="41.311642038215219"/>
    <n v="6.5848041577758405"/>
    <n v="4.564770266119357"/>
    <n v="0"/>
    <n v="0.56183289335581033"/>
  </r>
  <r>
    <s v="WYDEQ Permitted Sources"/>
    <n v="56"/>
    <x v="6"/>
    <n v="20200254"/>
    <s v="Compressor Engines"/>
    <n v="4.7903925342185731"/>
    <n v="2.1783378593776415"/>
    <n v="2.2367374303984846"/>
    <n v="0"/>
    <n v="0.18586154317063674"/>
  </r>
  <r>
    <s v="WYDEQ Permitted Sources"/>
    <n v="56"/>
    <x v="6"/>
    <n v="20200202"/>
    <s v="Compressor Engines"/>
    <n v="0"/>
    <n v="0"/>
    <n v="0"/>
    <n v="0"/>
    <n v="0"/>
  </r>
  <r>
    <s v="WYDEQ Permitted Sources"/>
    <n v="56"/>
    <x v="6"/>
    <n v="20200253"/>
    <s v="Compressor Engines"/>
    <n v="6.1527977503724776"/>
    <n v="5.4643051387778099E-2"/>
    <n v="6.3906783725670984"/>
    <n v="0"/>
    <n v="3.6122323326511767E-2"/>
  </r>
  <r>
    <s v="WYDEQ Permitted Sources"/>
    <n v="56"/>
    <x v="6"/>
    <n v="20200254"/>
    <s v="Compressor Engines"/>
    <n v="8.789711071960685"/>
    <n v="1.4345910759615603"/>
    <n v="13.694310798358073"/>
    <n v="0"/>
    <n v="0.12240310200237645"/>
  </r>
  <r>
    <s v="WYDEQ Permitted Sources"/>
    <n v="56"/>
    <x v="6"/>
    <n v="20200254"/>
    <s v="Compressor Engines"/>
    <n v="0.87897110719606852"/>
    <n v="0.23961716453154053"/>
    <n v="0.91295405322387158"/>
    <n v="0"/>
    <n v="2.0444769748770034E-2"/>
  </r>
  <r>
    <s v="WYDEQ Permitted Sources"/>
    <n v="56"/>
    <x v="6"/>
    <n v="20200254"/>
    <s v="Compressor Engines"/>
    <n v="1.757942214392137"/>
    <n v="0.52902490870599861"/>
    <n v="1.8259081064477432"/>
    <n v="0"/>
    <n v="4.5137803341440352E-2"/>
  </r>
  <r>
    <s v="WYDEQ Permitted Sources"/>
    <n v="56"/>
    <x v="6"/>
    <n v="20200254"/>
    <s v="Compressor Engines"/>
    <n v="10.547653286352819"/>
    <n v="1.6804320629484657"/>
    <n v="19.172035117701306"/>
    <n v="0"/>
    <n v="0.143378904731634"/>
  </r>
  <r>
    <s v="WYDEQ Permitted Sources"/>
    <n v="56"/>
    <x v="6"/>
    <n v="20200254"/>
    <s v="Compressor Engines"/>
    <n v="20.655821019107609"/>
    <n v="3.3577522146692496"/>
    <n v="32.409868889447431"/>
    <n v="0"/>
    <n v="0.28649229297302425"/>
  </r>
  <r>
    <s v="WYDEQ Permitted Sources"/>
    <n v="56"/>
    <x v="6"/>
    <n v="20200254"/>
    <s v="Compressor Engines"/>
    <n v="20.655821019107609"/>
    <n v="3.3577522146692496"/>
    <n v="32.409868889447431"/>
    <n v="0"/>
    <n v="0.28649229297302425"/>
  </r>
  <r>
    <s v="WYDEQ Permitted Sources"/>
    <n v="56"/>
    <x v="6"/>
    <n v="20200254"/>
    <s v="Compressor Engines"/>
    <n v="25.490162108685983"/>
    <n v="4.0766037082638702"/>
    <n v="39.71350131523841"/>
    <n v="0"/>
    <n v="0.34782660221933426"/>
  </r>
  <r>
    <s v="WYDEQ Permitted Sources"/>
    <n v="56"/>
    <x v="6"/>
    <n v="20200254"/>
    <s v="Compressor Engines"/>
    <n v="25.490162108685983"/>
    <n v="4.0766037082638702"/>
    <n v="39.71350131523841"/>
    <n v="0"/>
    <n v="0.34782660221933426"/>
  </r>
  <r>
    <s v="WYDEQ Permitted Sources"/>
    <n v="56"/>
    <x v="7"/>
    <n v="20200253"/>
    <s v="Compressor Engines"/>
    <n v="46.189931683153397"/>
    <n v="0.37235336445671657"/>
    <n v="47.975735496914446"/>
    <n v="0"/>
    <n v="0.2461478318106588"/>
  </r>
  <r>
    <s v="WYDEQ Permitted Sources"/>
    <n v="56"/>
    <x v="7"/>
    <n v="20200254"/>
    <s v="Compressor Engines"/>
    <n v="12.613235388263581"/>
    <n v="4.9790579642917514"/>
    <n v="30.583960782999696"/>
    <n v="0"/>
    <n v="0.42482638439002673"/>
  </r>
  <r>
    <s v="WYDEQ Permitted Sources"/>
    <n v="56"/>
    <x v="7"/>
    <n v="20200253"/>
    <s v="Compressor Engines"/>
    <n v="34.80725584496431"/>
    <n v="0.25760295654238252"/>
    <n v="4.6560656714417439"/>
    <n v="0"/>
    <n v="0.17029095282498405"/>
  </r>
  <r>
    <s v="WYDEQ Permitted Sources"/>
    <n v="56"/>
    <x v="7"/>
    <n v="20200253"/>
    <s v="Compressor Engines"/>
    <n v="34.80725584496431"/>
    <n v="0.25760295654238252"/>
    <n v="4.6560656714417439"/>
    <n v="0"/>
    <n v="0.17029095282498405"/>
  </r>
  <r>
    <s v="WYDEQ Permitted Sources"/>
    <n v="56"/>
    <x v="7"/>
    <n v="20200202"/>
    <s v="Compressor Engines"/>
    <n v="0"/>
    <n v="0"/>
    <n v="0"/>
    <n v="0"/>
    <n v="0"/>
  </r>
  <r>
    <s v="WYDEQ Permitted Sources"/>
    <n v="56"/>
    <x v="7"/>
    <n v="20200202"/>
    <s v="Compressor Engines"/>
    <n v="0"/>
    <n v="0"/>
    <n v="0"/>
    <n v="0"/>
    <n v="0"/>
  </r>
  <r>
    <s v="WYDEQ Permitted Sources"/>
    <n v="56"/>
    <x v="7"/>
    <n v="20200253"/>
    <s v="Compressor Engines"/>
    <n v="8.7662158541576076"/>
    <n v="6.2314543828030322"/>
    <n v="27.826108210320459"/>
    <n v="0"/>
    <n v="0.20486517658035963"/>
  </r>
  <r>
    <s v="WYDEQ Permitted Sources"/>
    <n v="56"/>
    <x v="7"/>
    <n v="20200253"/>
    <s v="Compressor Engines"/>
    <n v="32.892892794763597"/>
    <n v="23.387574383819945"/>
    <n v="104.47916101610892"/>
    <n v="0"/>
    <n v="0.76888945366432215"/>
  </r>
  <r>
    <s v="WYDEQ Permitted Sources"/>
    <n v="56"/>
    <x v="7"/>
    <n v="20200253"/>
    <s v="Compressor Engines"/>
    <n v="32.892892794763597"/>
    <n v="23.387574383819945"/>
    <n v="104.47916101610892"/>
    <n v="0"/>
    <n v="0.76888945366432215"/>
  </r>
  <r>
    <s v="WYDEQ Permitted Sources"/>
    <n v="56"/>
    <x v="7"/>
    <n v="20200253"/>
    <s v="Compressor Engines"/>
    <n v="55.375179753352306"/>
    <n v="0.27711833203801756"/>
    <n v="13.557367690374489"/>
    <n v="0"/>
    <n v="0.18319178258445254"/>
  </r>
  <r>
    <s v="WYDEQ Permitted Sources"/>
    <n v="56"/>
    <x v="7"/>
    <n v="20200254"/>
    <s v="Compressor Engines"/>
    <n v="30.412400308983969"/>
    <n v="7.5370489934466365"/>
    <n v="40.033035233866755"/>
    <n v="0"/>
    <n v="0.64308093937040289"/>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53"/>
    <s v="Compressor Engines"/>
    <n v="317.08882692098172"/>
    <n v="2.4683046926879206"/>
    <n v="284.56777838988074"/>
    <n v="0"/>
    <n v="1.6316969479775751"/>
  </r>
  <r>
    <s v="WYDEQ Permitted Sources"/>
    <n v="56"/>
    <x v="7"/>
    <n v="20200253"/>
    <s v="Compressor Engines"/>
    <n v="24.171705447891881"/>
    <n v="0.12099532807293728"/>
    <n v="5.9342013459551657"/>
    <n v="0"/>
    <n v="7.998514450870467E-2"/>
  </r>
  <r>
    <s v="WYDEQ Permitted Sources"/>
    <n v="56"/>
    <x v="7"/>
    <n v="20200253"/>
    <s v="Compressor Engines"/>
    <n v="55.375179753352306"/>
    <n v="0.27711833203801756"/>
    <n v="13.557367690374489"/>
    <n v="0"/>
    <n v="0.18319178258445254"/>
  </r>
  <r>
    <s v="WYDEQ Permitted Sources"/>
    <n v="56"/>
    <x v="7"/>
    <n v="20200253"/>
    <s v="Compressor Engines"/>
    <n v="95.939696350450859"/>
    <n v="0.80013039532103669"/>
    <n v="23.691157681159464"/>
    <n v="0"/>
    <n v="0.52893402013820823"/>
  </r>
  <r>
    <s v="WYDEQ Permitted Sources"/>
    <n v="56"/>
    <x v="7"/>
    <n v="20200253"/>
    <s v="Compressor Engines"/>
    <n v="19.77684991191154"/>
    <n v="0.1150626539222642"/>
    <n v="11.411925665298391"/>
    <n v="0"/>
    <n v="7.6063292261826218E-2"/>
  </r>
  <r>
    <s v="WYDEQ Permitted Sources"/>
    <n v="56"/>
    <x v="7"/>
    <n v="20200253"/>
    <s v="Compressor Engines"/>
    <n v="21.383906439167209"/>
    <n v="25.281311190985967"/>
    <n v="30.568395014638931"/>
    <n v="0"/>
    <n v="3.1261770281723438"/>
  </r>
  <r>
    <s v="WYDEQ Permitted Sources"/>
    <n v="56"/>
    <x v="7"/>
    <n v="20200253"/>
    <s v="Compressor Engines"/>
    <n v="8.3230773565620861"/>
    <n v="6.2744376289179673"/>
    <n v="0.99869518152917802"/>
    <n v="0"/>
    <n v="0.77586967827907627"/>
  </r>
  <r>
    <s v="WYDEQ Permitted Sources"/>
    <n v="56"/>
    <x v="7"/>
    <n v="20200254"/>
    <s v="Compressor Engines"/>
    <n v="5.1419809770969991"/>
    <n v="3.1119112276823437"/>
    <n v="26.840849164781819"/>
    <n v="0"/>
    <n v="0.26551649024376672"/>
  </r>
  <r>
    <s v="WYDEQ Permitted Sources"/>
    <n v="56"/>
    <x v="7"/>
    <n v="20200254"/>
    <s v="Compressor Engines"/>
    <n v="1.8458393251117438"/>
    <n v="3.1119112276823433"/>
    <n v="29.168882000502688"/>
    <n v="0"/>
    <n v="0.26551649024376667"/>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53"/>
    <s v="Compressor Engines"/>
    <n v="159.53325595608644"/>
    <n v="1.1709225297381025"/>
    <n v="21.454420250760982"/>
    <n v="0"/>
    <n v="0.77404978556810955"/>
  </r>
  <r>
    <s v="WYDEQ Permitted Sources"/>
    <n v="56"/>
    <x v="7"/>
    <n v="20200254"/>
    <s v="Compressor Engines"/>
    <n v="21.622689237023284"/>
    <n v="3.469781018865814"/>
    <n v="33.64235686129966"/>
    <n v="0"/>
    <n v="0.29605088662179985"/>
  </r>
  <r>
    <s v="WYDEQ Permitted Sources"/>
    <n v="56"/>
    <x v="7"/>
    <n v="20200254"/>
    <s v="Compressor Engines"/>
    <n v="51.375861215610193"/>
    <n v="6.5816922465481591"/>
    <n v="16.43317295802969"/>
    <n v="0"/>
    <n v="0.56156737686556657"/>
  </r>
  <r>
    <s v="WYDEQ Permitted Sources"/>
    <n v="56"/>
    <x v="7"/>
    <n v="20200254"/>
    <s v="Compressor Engines"/>
    <n v="42.278510256130886"/>
    <n v="6.5816922465481555"/>
    <n v="16.43317295802969"/>
    <n v="0"/>
    <n v="0.56156737686556646"/>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53"/>
    <s v="Compressor Engines"/>
    <n v="50.101353110175914"/>
    <n v="0.46836901189524099"/>
    <n v="5.4320766166820356"/>
    <n v="0"/>
    <n v="0.30961991422724378"/>
  </r>
  <r>
    <s v="WYDEQ Permitted Sources"/>
    <n v="56"/>
    <x v="7"/>
    <n v="20200254"/>
    <s v="Compressor Engines"/>
    <n v="14.503023268735129"/>
    <n v="6.6657138496955817"/>
    <n v="6.3906783725670984"/>
    <n v="0"/>
    <n v="0.56873632210214831"/>
  </r>
  <r>
    <s v="WYDEQ Permitted Sources"/>
    <n v="56"/>
    <x v="7"/>
    <n v="20200254"/>
    <s v="Compressor Engines"/>
    <n v="26.808618769480084"/>
    <n v="12.229811124791611"/>
    <n v="10.042494585462585"/>
    <n v="0"/>
    <n v="1.0434798066580031"/>
  </r>
  <r>
    <s v="WYDEQ Permitted Sources"/>
    <n v="56"/>
    <x v="7"/>
    <n v="20200254"/>
    <s v="Compressor Engines"/>
    <n v="0.87897110719606852"/>
    <n v="0.23339334207617582"/>
    <n v="0.91295405322387158"/>
    <n v="0"/>
    <n v="1.9913736768282501E-2"/>
  </r>
  <r>
    <s v="WYDEQ Permitted Sources"/>
    <n v="56"/>
    <x v="7"/>
    <n v="20200202"/>
    <s v="Compressor Engines"/>
    <n v="0"/>
    <n v="0"/>
    <n v="0"/>
    <n v="0"/>
    <n v="0"/>
  </r>
  <r>
    <s v="WYDEQ Permitted Sources"/>
    <n v="56"/>
    <x v="7"/>
    <n v="20200202"/>
    <s v="Compressor Engines"/>
    <n v="0"/>
    <n v="0.25388354448484091"/>
    <n v="0"/>
    <n v="0"/>
    <n v="0"/>
  </r>
  <r>
    <s v="WYDEQ Permitted Sources"/>
    <n v="56"/>
    <x v="7"/>
    <n v="20200253"/>
    <s v="Compressor Engines"/>
    <n v="14.810663156253751"/>
    <n v="0.21482453764101922"/>
    <n v="5.1581904007148731"/>
    <n v="0"/>
    <n v="4.0766622039920423E-2"/>
  </r>
  <r>
    <s v="WYDEQ Permitted Sources"/>
    <n v="56"/>
    <x v="7"/>
    <n v="20200254"/>
    <s v="Compressor Engines"/>
    <n v="0.87897110719606852"/>
    <n v="0.32363876767896382"/>
    <n v="0.91295405322387158"/>
    <n v="0"/>
    <n v="2.7613714985351739E-2"/>
  </r>
  <r>
    <s v="WYDEQ Permitted Sources"/>
    <n v="56"/>
    <x v="7"/>
    <n v="20200254"/>
    <s v="Compressor Engines"/>
    <n v="19.337364358313504"/>
    <n v="4.1699610450943405"/>
    <n v="1.8259081064477432"/>
    <n v="0"/>
    <n v="0.35579209692664726"/>
  </r>
  <r>
    <s v="WYDEQ Permitted Sources"/>
    <n v="56"/>
    <x v="7"/>
    <n v="20200254"/>
    <s v="Compressor Engines"/>
    <n v="2.9885017644666325"/>
    <n v="0.31247205475057338"/>
    <n v="4.6560656714417439"/>
    <n v="0"/>
    <n v="4.088953949754006E-2"/>
  </r>
  <r>
    <s v="WYDEQ Permitted Sources"/>
    <n v="56"/>
    <x v="7"/>
    <n v="20200254"/>
    <s v="Compressor Engines"/>
    <n v="38.894471493426039"/>
    <n v="3.8082531672726141"/>
    <n v="50.532006845941282"/>
    <n v="0"/>
    <n v="0.533688145389971"/>
  </r>
  <r>
    <s v="WYDEQ Permitted Sources"/>
    <s v="56"/>
    <x v="4"/>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53"/>
    <s v="Compressor Engines"/>
    <n v="2.6369133215882048"/>
    <n v="4.5275671149873284E-2"/>
    <n v="1.3694310798358069"/>
    <n v="0"/>
    <n v="2.9929925041966895E-2"/>
  </r>
  <r>
    <s v="WYDEQ Permitted Sources"/>
    <s v="56"/>
    <x v="6"/>
    <n v="20200253"/>
    <s v="Compressor Engines"/>
    <n v="3.0763988751862388"/>
    <n v="5.8285921480296647E-2"/>
    <n v="2.2823851330596785"/>
    <n v="0"/>
    <n v="3.8530478214945887E-2"/>
  </r>
  <r>
    <s v="WYDEQ Permitted Sources"/>
    <s v="56"/>
    <x v="6"/>
    <n v="20200254"/>
    <s v="Compressor Engines"/>
    <n v="1.3184566607941024"/>
    <n v="0.15559556138411712"/>
    <n v="3.1953391862835492"/>
    <n v="0"/>
    <n v="1.327582451218833E-2"/>
  </r>
  <r>
    <s v="WYDEQ Permitted Sources"/>
    <s v="56"/>
    <x v="6"/>
    <n v="20200254"/>
    <s v="Compressor Engines"/>
    <n v="0.87897110719606852"/>
    <n v="0.24895289821458755"/>
    <n v="1.8259081064477432"/>
    <n v="0"/>
    <n v="2.1241319219501339E-2"/>
  </r>
  <r>
    <s v="WYDEQ Permitted Sources"/>
    <s v="56"/>
    <x v="6"/>
    <n v="20200254"/>
    <s v="Compressor Engines"/>
    <n v="2.6369133215882048"/>
    <n v="0.93357336830470306"/>
    <n v="6.3906783725670984"/>
    <n v="0"/>
    <n v="7.9654947073129978E-2"/>
  </r>
  <r>
    <s v="WYDEQ Permitted Sources"/>
    <s v="56"/>
    <x v="6"/>
    <n v="20200254"/>
    <s v="Compressor Engines"/>
    <n v="2.7248104323078119"/>
    <n v="0.80069475888266728"/>
    <n v="3.0127483756387758"/>
    <n v="0"/>
    <n v="6.8317392939721167E-2"/>
  </r>
  <r>
    <s v="WYDEQ Permitted Sources"/>
    <s v="56"/>
    <x v="6"/>
    <n v="20200254"/>
    <s v="Compressor Engines"/>
    <n v="0.21974277679901713"/>
    <n v="1.1358475981040557"/>
    <n v="0.31953391862835506"/>
    <n v="0"/>
    <n v="9.6913518938974846E-2"/>
  </r>
  <r>
    <s v="WYDEQ Permitted Sources"/>
    <s v="56"/>
    <x v="6"/>
    <n v="20200254"/>
    <s v="Compressor Engines"/>
    <n v="0.87897110719606852"/>
    <n v="9.3046145707702088E-2"/>
    <n v="0.45647702661193579"/>
    <n v="0"/>
    <n v="7.9389430582886226E-3"/>
  </r>
  <r>
    <s v="WYDEQ Permitted Sources"/>
    <s v="56"/>
    <x v="6"/>
    <n v="20200254"/>
    <s v="Compressor Engines"/>
    <n v="0.87897110719606852"/>
    <n v="0.24895289821458755"/>
    <n v="1.8259081064477432"/>
    <n v="0"/>
    <n v="2.1241319219501339E-2"/>
  </r>
  <r>
    <s v="WYDEQ Permitted Sources"/>
    <s v="56"/>
    <x v="6"/>
    <n v="20200254"/>
    <s v="Compressor Engines"/>
    <n v="0.6592283303970512"/>
    <n v="0.24895289821458749"/>
    <n v="0"/>
    <n v="0"/>
    <n v="2.1241319219501332E-2"/>
  </r>
  <r>
    <s v="WYDEQ Permitted Sources"/>
    <s v="56"/>
    <x v="6"/>
    <n v="20200254"/>
    <s v="Compressor Engines"/>
    <n v="3.0763988751862388"/>
    <n v="1.0113711489967614"/>
    <n v="6.3906783725670984"/>
    <n v="0"/>
    <n v="8.6292859329224134E-2"/>
  </r>
  <r>
    <s v="WYDEQ Permitted Sources"/>
    <s v="56"/>
    <x v="6"/>
    <n v="20200254"/>
    <s v="Compressor Engines"/>
    <n v="3.0763988751862388"/>
    <n v="0.97091630303689125"/>
    <n v="4.564770266119357"/>
    <n v="0"/>
    <n v="8.2841144956055199E-2"/>
  </r>
  <r>
    <s v="WYDEQ Permitted Sources"/>
    <s v="56"/>
    <x v="6"/>
    <n v="20200254"/>
    <s v="Compressor Engines"/>
    <n v="0.87897110719606852"/>
    <n v="0.25517672066995228"/>
    <n v="0.91295405322387158"/>
    <n v="0"/>
    <n v="2.1772352199988871E-2"/>
  </r>
  <r>
    <s v="WYDEQ Permitted Sources"/>
    <s v="56"/>
    <x v="6"/>
    <n v="20200254"/>
    <s v="Compressor Engines"/>
    <n v="2.6369133215882048"/>
    <n v="1.0393783500459026"/>
    <n v="1.8259081064477432"/>
    <n v="0"/>
    <n v="8.868250774141806E-2"/>
  </r>
  <r>
    <s v="WYDEQ Permitted Sources"/>
    <s v="56"/>
    <x v="6"/>
    <n v="20200254"/>
    <s v="Compressor Engines"/>
    <n v="7.5152029665263855"/>
    <n v="3.1181350501377083"/>
    <n v="4.7930087794253247"/>
    <n v="0"/>
    <n v="0.26604752322425423"/>
  </r>
  <r>
    <s v="WYDEQ Permitted Sources"/>
    <s v="56"/>
    <x v="6"/>
    <n v="20200202"/>
    <s v="Compressor Engines"/>
    <n v="0"/>
    <n v="0"/>
    <n v="0"/>
    <n v="0"/>
    <n v="0"/>
  </r>
  <r>
    <s v="WYDEQ Permitted Sources"/>
    <s v="56"/>
    <x v="6"/>
    <n v="20200253"/>
    <s v="Compressor Engines"/>
    <n v="21.534792126303675"/>
    <n v="0.25369988144325545"/>
    <n v="27.845098623328074"/>
    <n v="0"/>
    <n v="0.16771078687309035"/>
  </r>
  <r>
    <s v="WYDEQ Permitted Sources"/>
    <s v="56"/>
    <x v="6"/>
    <n v="20200202"/>
    <s v="Compressor Engines"/>
    <n v="0"/>
    <n v="2.7341304790675172"/>
    <n v="0"/>
    <n v="0"/>
    <n v="0"/>
  </r>
  <r>
    <s v="WYDEQ Permitted Sources"/>
    <s v="56"/>
    <x v="6"/>
    <n v="20200254"/>
    <s v="Compressor Engines"/>
    <n v="0.43948555359803426"/>
    <n v="0.1400360052457055"/>
    <n v="0.45647702661193579"/>
    <n v="0"/>
    <n v="1.1948242060969502E-2"/>
  </r>
  <r>
    <s v="WYDEQ Permitted Sources"/>
    <s v="56"/>
    <x v="6"/>
    <n v="20200254"/>
    <s v="Compressor Engines"/>
    <n v="2.6369133215882048"/>
    <n v="0.28318392171909323"/>
    <n v="1.8259081064477432"/>
    <n v="0"/>
    <n v="2.4162000612182759E-2"/>
  </r>
  <r>
    <s v="WYDEQ Permitted Sources"/>
    <s v="56"/>
    <x v="6"/>
    <n v="20200202"/>
    <s v="Compressor Engines"/>
    <n v="0"/>
    <n v="0"/>
    <n v="0"/>
    <n v="0"/>
    <n v="0"/>
  </r>
  <r>
    <s v="WYDEQ Permitted Sources"/>
    <s v="56"/>
    <x v="6"/>
    <n v="20100102"/>
    <s v="Compressor Engines"/>
    <n v="5.2738266431764096"/>
    <n v="0.37862842419137477"/>
    <n v="5.0212472927312923"/>
    <n v="0.69503255935312691"/>
    <n v="0.32472832691088716"/>
  </r>
  <r>
    <s v="WYDEQ Permitted Sources"/>
    <s v="56"/>
    <x v="6"/>
    <n v="20200202"/>
    <s v="Compressor Engines"/>
    <n v="2.1974277679901713"/>
    <n v="0"/>
    <n v="1.3694310798358069"/>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1.757942214392137"/>
    <n v="0"/>
    <n v="1.8259081064477432"/>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54"/>
    <s v="Compressor Engines"/>
    <n v="1.5381994375931194"/>
    <n v="0.40454845959870472"/>
    <n v="1.6433172958029687"/>
    <n v="0"/>
    <n v="3.451714373168966E-2"/>
  </r>
  <r>
    <s v="WYDEQ Permitted Sources"/>
    <s v="56"/>
    <x v="6"/>
    <n v="20200254"/>
    <s v="Compressor Engines"/>
    <n v="0.17579422143921367"/>
    <n v="0.6877323813177979"/>
    <n v="0.54777243193432301"/>
    <n v="0"/>
    <n v="5.8679144343872433E-2"/>
  </r>
  <r>
    <s v="WYDEQ Permitted Sources"/>
    <s v="56"/>
    <x v="6"/>
    <n v="20200254"/>
    <s v="Compressor Engines"/>
    <n v="2.1974277679901713"/>
    <n v="0.68773238131779812"/>
    <n v="2.2823851330596785"/>
    <n v="0"/>
    <n v="5.867914434387244E-2"/>
  </r>
  <r>
    <s v="WYDEQ Permitted Sources"/>
    <s v="56"/>
    <x v="6"/>
    <n v="20200254"/>
    <s v="Compressor Engines"/>
    <n v="0.70317688575685466"/>
    <n v="0.24584098698690518"/>
    <n v="0.41082932395074218"/>
    <n v="0"/>
    <n v="2.0975802729257566E-2"/>
  </r>
  <r>
    <s v="WYDEQ Permitted Sources"/>
    <s v="56"/>
    <x v="6"/>
    <n v="20200254"/>
    <s v="Compressor Engines"/>
    <n v="0.87897110719606852"/>
    <n v="0.29563156662982271"/>
    <n v="0.91295405322387158"/>
    <n v="0"/>
    <n v="2.5224066573157837E-2"/>
  </r>
  <r>
    <s v="WYDEQ Permitted Sources"/>
    <s v="56"/>
    <x v="6"/>
    <n v="20200254"/>
    <s v="Compressor Engines"/>
    <n v="1.757942214392137"/>
    <n v="0.53836064238904557"/>
    <n v="1.8259081064477432"/>
    <n v="0"/>
    <n v="4.5934352812171647E-2"/>
  </r>
  <r>
    <s v="WYDEQ Permitted Sources"/>
    <s v="56"/>
    <x v="6"/>
    <n v="20200254"/>
    <s v="Compressor Engines"/>
    <n v="1.757942214392137"/>
    <n v="0.68773238131779812"/>
    <n v="1.8259081064477432"/>
    <n v="0"/>
    <n v="5.8679144343872447E-2"/>
  </r>
  <r>
    <s v="WYDEQ Permitted Sources"/>
    <s v="56"/>
    <x v="6"/>
    <n v="20200254"/>
    <s v="Compressor Engines"/>
    <n v="3.5158844287842741"/>
    <n v="0.39210081468797536"/>
    <n v="5.4777243193432277"/>
    <n v="0"/>
    <n v="3.345507777071461E-2"/>
  </r>
  <r>
    <s v="WYDEQ Permitted Sources"/>
    <s v="56"/>
    <x v="6"/>
    <n v="20200254"/>
    <s v="Compressor Engines"/>
    <n v="3.5158844287842741"/>
    <n v="0.55080828729977516"/>
    <n v="5.4777243193432277"/>
    <n v="0"/>
    <n v="4.6996418773146711E-2"/>
  </r>
  <r>
    <s v="WYDEQ Permitted Sources"/>
    <s v="56"/>
    <x v="6"/>
    <n v="20200254"/>
    <s v="Compressor Engines"/>
    <n v="3.5158844287842741"/>
    <n v="0.55080828729977516"/>
    <n v="5.4777243193432277"/>
    <n v="0"/>
    <n v="4.6996418773146711E-2"/>
  </r>
  <r>
    <s v="WYDEQ Permitted Sources"/>
    <s v="56"/>
    <x v="6"/>
    <n v="20200254"/>
    <s v="Compressor Engines"/>
    <n v="5.2738266431764096"/>
    <n v="1.1047284858272317"/>
    <n v="5.0212472927312923"/>
    <n v="0"/>
    <n v="9.4258354036537151E-2"/>
  </r>
  <r>
    <s v="WYDEQ Permitted Sources"/>
    <s v="56"/>
    <x v="6"/>
    <n v="20200254"/>
    <s v="Compressor Engines"/>
    <n v="5.2738266431764096"/>
    <n v="0.66906091395170386"/>
    <n v="6.3906783725670984"/>
    <n v="0"/>
    <n v="5.708604540240983E-2"/>
  </r>
  <r>
    <s v="WYDEQ Permitted Sources"/>
    <s v="56"/>
    <x v="6"/>
    <n v="20200254"/>
    <s v="Compressor Engines"/>
    <n v="2.1974277679901713"/>
    <n v="0.76241825078217418"/>
    <n v="2.2823851330596785"/>
    <n v="0"/>
    <n v="6.5051540109722819E-2"/>
  </r>
  <r>
    <s v="WYDEQ Permitted Sources"/>
    <s v="56"/>
    <x v="6"/>
    <n v="20200254"/>
    <s v="Compressor Engines"/>
    <n v="2.6369133215882048"/>
    <n v="0.39210081468797525"/>
    <n v="3.6518162128954863"/>
    <n v="0"/>
    <n v="3.3455077770714596E-2"/>
  </r>
  <r>
    <s v="WYDEQ Permitted Sources"/>
    <s v="56"/>
    <x v="6"/>
    <n v="20200254"/>
    <s v="Compressor Engines"/>
    <n v="0.87897110719606852"/>
    <n v="0.27384818803604627"/>
    <n v="0.91295405322387158"/>
    <n v="0"/>
    <n v="2.3365451141451471E-2"/>
  </r>
  <r>
    <s v="WYDEQ Permitted Sources"/>
    <s v="56"/>
    <x v="6"/>
    <n v="20200254"/>
    <s v="Compressor Engines"/>
    <n v="3.0763988751862388"/>
    <n v="0.63897910541744107"/>
    <n v="5.0212472927312923"/>
    <n v="0"/>
    <n v="5.4519385996720071E-2"/>
  </r>
  <r>
    <s v="WYDEQ Permitted Sources"/>
    <s v="56"/>
    <x v="6"/>
    <n v="20200254"/>
    <s v="Compressor Engines"/>
    <n v="1.3184566607941024"/>
    <n v="0.46367477292466919"/>
    <n v="3.1953391862835492"/>
    <n v="0"/>
    <n v="3.9561957046321226E-2"/>
  </r>
  <r>
    <s v="WYDEQ Permitted Sources"/>
    <s v="56"/>
    <x v="6"/>
    <n v="20200254"/>
    <s v="Compressor Engines"/>
    <n v="0.87897110719606852"/>
    <n v="0.35164596872810489"/>
    <n v="0.91295405322387158"/>
    <n v="0"/>
    <n v="3.000336339754564E-2"/>
  </r>
  <r>
    <s v="WYDEQ Permitted Sources"/>
    <s v="56"/>
    <x v="6"/>
    <n v="20200202"/>
    <s v="Compressor Engines"/>
    <n v="0"/>
    <n v="0"/>
    <n v="0"/>
    <n v="0"/>
    <n v="0"/>
  </r>
  <r>
    <s v="WYDEQ Permitted Sources"/>
    <s v="56"/>
    <x v="6"/>
    <n v="20200202"/>
    <s v="Compressor Engines"/>
    <n v="0"/>
    <n v="0"/>
    <n v="0"/>
    <n v="0"/>
    <n v="0"/>
  </r>
  <r>
    <s v="WYDEQ Permitted Sources"/>
    <s v="56"/>
    <x v="6"/>
    <n v="20200254"/>
    <s v="Compressor Engines"/>
    <n v="1.757942214392137"/>
    <n v="0.62238224553646893"/>
    <n v="5.9342013459551657"/>
    <n v="0"/>
    <n v="5.3103298048753342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53"/>
    <s v="Compressor Engines"/>
    <n v="1.757942214392137"/>
    <n v="3.9030750991270083E-2"/>
    <n v="0.91295405322387158"/>
    <n v="0"/>
    <n v="2.5801659518936988E-2"/>
  </r>
  <r>
    <s v="WYDEQ Permitted Sources"/>
    <s v="56"/>
    <x v="6"/>
    <n v="20200253"/>
    <s v="Compressor Engines"/>
    <n v="1.757942214392137"/>
    <n v="3.2785830832666868E-2"/>
    <n v="0.91295405322387158"/>
    <n v="0"/>
    <n v="2.1673393995907064E-2"/>
  </r>
  <r>
    <s v="WYDEQ Permitted Sources"/>
    <s v="56"/>
    <x v="6"/>
    <n v="20200253"/>
    <s v="Compressor Engines"/>
    <n v="3.5158844287842741"/>
    <n v="4.7617516209349495E-2"/>
    <n v="0.59342013459551646"/>
    <n v="0"/>
    <n v="3.1478024613103117E-2"/>
  </r>
  <r>
    <s v="WYDEQ Permitted Sources"/>
    <s v="56"/>
    <x v="6"/>
    <n v="20200254"/>
    <s v="Compressor Engines"/>
    <n v="1.3184566607941024"/>
    <n v="0.48545815151844562"/>
    <n v="3.1953391862835492"/>
    <n v="0"/>
    <n v="4.1420572478027599E-2"/>
  </r>
  <r>
    <s v="WYDEQ Permitted Sources"/>
    <s v="56"/>
    <x v="6"/>
    <n v="20200254"/>
    <s v="Compressor Engines"/>
    <n v="0.43948555359803426"/>
    <n v="0.1400360052457055"/>
    <n v="0.91295405322387158"/>
    <n v="0"/>
    <n v="1.1948242060969502E-2"/>
  </r>
  <r>
    <s v="WYDEQ Permitted Sources"/>
    <s v="56"/>
    <x v="6"/>
    <n v="20200202"/>
    <s v="Compressor Engines"/>
    <n v="0"/>
    <n v="0"/>
    <n v="0"/>
    <n v="0"/>
    <n v="0"/>
  </r>
  <r>
    <s v="WYDEQ Permitted Sources"/>
    <s v="56"/>
    <x v="6"/>
    <n v="20200253"/>
    <s v="Compressor Engines"/>
    <n v="34.279873180646668"/>
    <n v="0.27633771701819221"/>
    <n v="35.605208075730985"/>
    <n v="0"/>
    <n v="0.18267574939407386"/>
  </r>
  <r>
    <s v="WYDEQ Permitted Sources"/>
    <s v="56"/>
    <x v="6"/>
    <n v="20200254"/>
    <s v="Compressor Engines"/>
    <n v="1.8018907697519404"/>
    <n v="0.29251965540214037"/>
    <n v="1.8715558091089366"/>
    <n v="0"/>
    <n v="2.4958550082914067E-2"/>
  </r>
  <r>
    <s v="WYDEQ Permitted Sources"/>
    <s v="56"/>
    <x v="6"/>
    <n v="20200254"/>
    <s v="Compressor Engines"/>
    <n v="1.757942214392137"/>
    <n v="0.29251965540214037"/>
    <n v="1.8259081064477432"/>
    <n v="0"/>
    <n v="2.4958550082914067E-2"/>
  </r>
  <r>
    <s v="WYDEQ Permitted Sources"/>
    <s v="56"/>
    <x v="6"/>
    <n v="20200254"/>
    <s v="Compressor Engines"/>
    <n v="2.6369133215882048"/>
    <n v="0.82465647533582098"/>
    <n v="5.4777243193432277"/>
    <n v="0"/>
    <n v="7.0361869914598155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1001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1.1717702053146499"/>
    <n v="0"/>
    <n v="0"/>
    <n v="0"/>
  </r>
  <r>
    <s v="WYDEQ Permitted Sources"/>
    <s v="56"/>
    <x v="6"/>
    <n v="20200254"/>
    <s v="Compressor Engines"/>
    <n v="1.757942214392137"/>
    <n v="0.69706811500084509"/>
    <n v="1.8259081064477432"/>
    <n v="0"/>
    <n v="5.9475693814603749E-2"/>
  </r>
  <r>
    <s v="WYDEQ Permitted Sources"/>
    <s v="56"/>
    <x v="6"/>
    <n v="20200202"/>
    <s v="Compressor Engines"/>
    <n v="0"/>
    <n v="0"/>
    <n v="0"/>
    <n v="0"/>
    <n v="0"/>
  </r>
  <r>
    <s v="WYDEQ Permitted Sources"/>
    <s v="56"/>
    <x v="6"/>
    <n v="20200254"/>
    <s v="Compressor Engines"/>
    <n v="0.87897110719606852"/>
    <n v="0.25517672066995228"/>
    <n v="1.8259081064477432"/>
    <n v="0"/>
    <n v="2.1772352199988871E-2"/>
  </r>
  <r>
    <s v="WYDEQ Permitted Sources"/>
    <s v="56"/>
    <x v="6"/>
    <n v="20200254"/>
    <s v="Compressor Engines"/>
    <n v="0.87897110719606852"/>
    <n v="0.2053861410270347"/>
    <n v="0.91295405322387158"/>
    <n v="0"/>
    <n v="1.75240883560886E-2"/>
  </r>
  <r>
    <s v="WYDEQ Permitted Sources"/>
    <s v="56"/>
    <x v="6"/>
    <n v="20200254"/>
    <s v="Compressor Engines"/>
    <n v="1.3184566607941024"/>
    <n v="0.46367477292466919"/>
    <n v="1.3694310798358069"/>
    <n v="0"/>
    <n v="3.9561957046321226E-2"/>
  </r>
  <r>
    <s v="WYDEQ Permitted Sources"/>
    <s v="56"/>
    <x v="6"/>
    <n v="20200253"/>
    <s v="Compressor Engines"/>
    <n v="1.757942214392137"/>
    <n v="3.1224600793016064E-2"/>
    <n v="1.3694310798358069"/>
    <n v="0"/>
    <n v="2.0641327615149588E-2"/>
  </r>
  <r>
    <s v="WYDEQ Permitted Sources"/>
    <s v="56"/>
    <x v="6"/>
    <n v="20200254"/>
    <s v="Compressor Engines"/>
    <n v="4.3948555359803425"/>
    <n v="0.4979057964291751"/>
    <n v="4.1082932395074225"/>
    <n v="0"/>
    <n v="4.2482638439002678E-2"/>
  </r>
  <r>
    <s v="WYDEQ Permitted Sources"/>
    <s v="56"/>
    <x v="6"/>
    <n v="20200254"/>
    <s v="Compressor Engines"/>
    <n v="5.2738266431764096"/>
    <n v="0.83710412024655056"/>
    <n v="3.6518162128954863"/>
    <n v="0"/>
    <n v="7.1423935875573219E-2"/>
  </r>
  <r>
    <s v="WYDEQ Permitted Sources"/>
    <s v="56"/>
    <x v="6"/>
    <n v="20200254"/>
    <s v="Compressor Engines"/>
    <n v="6.5922833039705138"/>
    <n v="1.0767212847780914"/>
    <n v="3.6518162128954863"/>
    <n v="0"/>
    <n v="9.1868705624343294E-2"/>
  </r>
  <r>
    <s v="WYDEQ Permitted Sources"/>
    <s v="56"/>
    <x v="6"/>
    <n v="20200254"/>
    <s v="Compressor Engines"/>
    <n v="0.87897110719606852"/>
    <n v="0.29563156662982271"/>
    <n v="0.91295405322387158"/>
    <n v="0"/>
    <n v="2.5224066573157837E-2"/>
  </r>
  <r>
    <s v="WYDEQ Permitted Sources"/>
    <s v="56"/>
    <x v="6"/>
    <n v="20200254"/>
    <s v="Compressor Engines"/>
    <n v="3.0763988751862388"/>
    <n v="1.0113711489967614"/>
    <n v="5.0212472927312923"/>
    <n v="0"/>
    <n v="8.6292859329224134E-2"/>
  </r>
  <r>
    <s v="WYDEQ Permitted Sources"/>
    <s v="56"/>
    <x v="6"/>
    <n v="20200254"/>
    <s v="Compressor Engines"/>
    <n v="0.87897110719606852"/>
    <n v="0.25517672066995228"/>
    <n v="0.91295405322387158"/>
    <n v="0"/>
    <n v="2.1772352199988871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58588510265732496"/>
    <n v="0"/>
    <n v="0"/>
    <n v="0"/>
  </r>
  <r>
    <s v="WYDEQ Permitted Sources"/>
    <s v="56"/>
    <x v="6"/>
    <n v="20200254"/>
    <s v="Compressor Engines"/>
    <n v="2.6369133215882048"/>
    <n v="0.91178998971092673"/>
    <n v="2.7388621596716138"/>
    <n v="0"/>
    <n v="7.7796331641423633E-2"/>
  </r>
  <r>
    <s v="WYDEQ Permitted Sources"/>
    <s v="56"/>
    <x v="6"/>
    <n v="20200202"/>
    <s v="Compressor Engines"/>
    <n v="0"/>
    <n v="0"/>
    <n v="0"/>
    <n v="0"/>
    <n v="0"/>
  </r>
  <r>
    <s v="WYDEQ Permitted Sources"/>
    <s v="56"/>
    <x v="6"/>
    <n v="20200254"/>
    <s v="Compressor Engines"/>
    <n v="3.955369982382309"/>
    <n v="1.3070027156265844"/>
    <n v="2.2823851330596785"/>
    <n v="0"/>
    <n v="0.11151692590238202"/>
  </r>
  <r>
    <s v="WYDEQ Permitted Sources"/>
    <s v="56"/>
    <x v="6"/>
    <n v="20200254"/>
    <s v="Compressor Engines"/>
    <n v="0.43948555359803426"/>
    <n v="0.14937173892875252"/>
    <n v="0.45647702661193579"/>
    <n v="0"/>
    <n v="1.2744791531700802E-2"/>
  </r>
  <r>
    <s v="WYDEQ Permitted Sources"/>
    <s v="56"/>
    <x v="6"/>
    <n v="20200202"/>
    <s v="Compressor Engines"/>
    <n v="0"/>
    <n v="0"/>
    <n v="0"/>
    <n v="0"/>
    <n v="0"/>
  </r>
  <r>
    <s v="WYDEQ Permitted Sources"/>
    <s v="56"/>
    <x v="6"/>
    <n v="20200202"/>
    <s v="Compressor Engines"/>
    <n v="0"/>
    <n v="0.39059006843821686"/>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46870808212586013"/>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54"/>
    <s v="Compressor Engines"/>
    <n v="0.87897110719606852"/>
    <n v="0.23339334207617582"/>
    <n v="0.91295405322387158"/>
    <n v="0"/>
    <n v="1.9913736768282501E-2"/>
  </r>
  <r>
    <s v="WYDEQ Permitted Sources"/>
    <s v="56"/>
    <x v="6"/>
    <n v="20200254"/>
    <s v="Compressor Engines"/>
    <n v="7.0317688575685475E-2"/>
    <n v="0.29563156662982276"/>
    <n v="0.73036324257909713"/>
    <n v="0"/>
    <n v="2.5224066573157837E-2"/>
  </r>
  <r>
    <s v="WYDEQ Permitted Sources"/>
    <s v="56"/>
    <x v="6"/>
    <n v="20200254"/>
    <s v="Compressor Engines"/>
    <n v="1.757942214392137"/>
    <n v="0.46678668415235164"/>
    <n v="1.8259081064477432"/>
    <n v="0"/>
    <n v="3.9827473536565003E-2"/>
  </r>
  <r>
    <s v="WYDEQ Permitted Sources"/>
    <s v="56"/>
    <x v="6"/>
    <n v="20200254"/>
    <s v="Compressor Engines"/>
    <n v="0.87897110719606852"/>
    <n v="0.35475787995578723"/>
    <n v="0.91295405322387158"/>
    <n v="0"/>
    <n v="3.02688798877894E-2"/>
  </r>
  <r>
    <s v="WYDEQ Permitted Sources"/>
    <s v="56"/>
    <x v="6"/>
    <n v="20200254"/>
    <s v="Compressor Engines"/>
    <n v="2.1534792126303675"/>
    <n v="0.68462047009011551"/>
    <n v="2.2367374303984846"/>
    <n v="0"/>
    <n v="5.8413627853628663E-2"/>
  </r>
  <r>
    <s v="WYDEQ Permitted Sources"/>
    <s v="56"/>
    <x v="6"/>
    <n v="20200254"/>
    <s v="Compressor Engines"/>
    <n v="6.4604376378911033"/>
    <n v="2.0538614102703465"/>
    <n v="6.7102122911954547"/>
    <n v="0"/>
    <n v="0.17524088356088602"/>
  </r>
  <r>
    <s v="WYDEQ Permitted Sources"/>
    <s v="56"/>
    <x v="6"/>
    <n v="20200254"/>
    <s v="Compressor Engines"/>
    <n v="1.757942214392137"/>
    <n v="0.54458446484441025"/>
    <n v="3.6518162128954863"/>
    <n v="0"/>
    <n v="4.6465385792659172E-2"/>
  </r>
  <r>
    <s v="WYDEQ Permitted Sources"/>
    <s v="56"/>
    <x v="6"/>
    <n v="20200254"/>
    <s v="Compressor Engines"/>
    <n v="2.1974277679901713"/>
    <n v="0.66906091395170397"/>
    <n v="2.2823851330596785"/>
    <n v="0"/>
    <n v="5.708604540240983E-2"/>
  </r>
  <r>
    <s v="WYDEQ Permitted Sources"/>
    <s v="56"/>
    <x v="6"/>
    <n v="20200254"/>
    <s v="Compressor Engines"/>
    <n v="0.43948555359803426"/>
    <n v="0.17426702875021127"/>
    <n v="0.45647702661193579"/>
    <n v="0"/>
    <n v="1.4868923453650937E-2"/>
  </r>
  <r>
    <s v="WYDEQ Permitted Sources"/>
    <s v="56"/>
    <x v="6"/>
    <n v="20200254"/>
    <s v="Compressor Engines"/>
    <n v="0.87897110719606852"/>
    <n v="0.25517672066995228"/>
    <n v="1.8259081064477432"/>
    <n v="0"/>
    <n v="2.1772352199988871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53"/>
    <s v="Compressor Engines"/>
    <n v="2.1974277679901713"/>
    <n v="4.215321107057169E-2"/>
    <n v="0.91295405322387158"/>
    <n v="0"/>
    <n v="2.786579228045194E-2"/>
  </r>
  <r>
    <s v="WYDEQ Permitted Sources"/>
    <s v="56"/>
    <x v="6"/>
    <n v="20200254"/>
    <s v="Compressor Engines"/>
    <n v="0.87897110719606852"/>
    <n v="0.29563156662982271"/>
    <n v="0.91295405322387158"/>
    <n v="0"/>
    <n v="2.5224066573157837E-2"/>
  </r>
  <r>
    <s v="WYDEQ Permitted Sources"/>
    <s v="56"/>
    <x v="6"/>
    <n v="20200254"/>
    <s v="Compressor Engines"/>
    <n v="0.87897110719606852"/>
    <n v="0.29563156662982271"/>
    <n v="0.91295405322387158"/>
    <n v="0"/>
    <n v="2.5224066573157837E-2"/>
  </r>
  <r>
    <s v="WYDEQ Permitted Sources"/>
    <s v="56"/>
    <x v="6"/>
    <n v="20200202"/>
    <s v="Compressor Engines"/>
    <n v="0"/>
    <n v="0.97647517109554194"/>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100102"/>
    <s v="Compressor Engines"/>
    <n v="4.834341089578376"/>
    <n v="0.34707605550876025"/>
    <n v="3.1953391862835492"/>
    <n v="0.63711317940703305"/>
    <n v="0.29766763300164656"/>
  </r>
  <r>
    <s v="WYDEQ Permitted Sources"/>
    <s v="56"/>
    <x v="6"/>
    <n v="20100102"/>
    <s v="Compressor Engines"/>
    <n v="5.2738266431764096"/>
    <n v="0.37862842419137477"/>
    <n v="3.6518162128954863"/>
    <n v="0.69503255935312691"/>
    <n v="0.32472832691088716"/>
  </r>
  <r>
    <s v="WYDEQ Permitted Sources"/>
    <s v="56"/>
    <x v="6"/>
    <n v="20200202"/>
    <s v="Compressor Engines"/>
    <n v="0"/>
    <n v="0"/>
    <n v="0"/>
    <n v="0"/>
    <n v="0"/>
  </r>
  <r>
    <s v="WYDEQ Permitted Sources"/>
    <s v="56"/>
    <x v="6"/>
    <n v="20200253"/>
    <s v="Compressor Engines"/>
    <n v="6.1527977503724776"/>
    <n v="0.12021471305311184"/>
    <n v="4.564770266119357"/>
    <n v="0"/>
    <n v="7.9469111318325902E-2"/>
  </r>
  <r>
    <s v="WYDEQ Permitted Sources"/>
    <s v="56"/>
    <x v="6"/>
    <n v="20200202"/>
    <s v="Compressor Engines"/>
    <n v="0"/>
    <n v="0"/>
    <n v="0"/>
    <n v="0"/>
    <n v="0"/>
  </r>
  <r>
    <s v="WYDEQ Permitted Sources"/>
    <s v="56"/>
    <x v="6"/>
    <n v="20200202"/>
    <s v="Compressor Engines"/>
    <n v="0"/>
    <n v="0.39059006843821686"/>
    <n v="0"/>
    <n v="0"/>
    <n v="0"/>
  </r>
  <r>
    <s v="WYDEQ Permitted Sources"/>
    <s v="56"/>
    <x v="6"/>
    <n v="20200253"/>
    <s v="Compressor Engines"/>
    <n v="1.4942508822333163"/>
    <n v="1.0928610277555621E-2"/>
    <n v="0.18259081064477428"/>
    <n v="0"/>
    <n v="7.2244646653023548E-3"/>
  </r>
  <r>
    <s v="WYDEQ Permitted Sources"/>
    <s v="56"/>
    <x v="6"/>
    <n v="20200253"/>
    <s v="Compressor Engines"/>
    <n v="36.213609616478017"/>
    <n v="0.2474549612846523"/>
    <n v="4.7930087794253264"/>
    <n v="0"/>
    <n v="0.16358252135006052"/>
  </r>
  <r>
    <s v="WYDEQ Permitted Sources"/>
    <s v="56"/>
    <x v="6"/>
    <n v="20200254"/>
    <s v="Compressor Engines"/>
    <n v="2.6369133215882048"/>
    <n v="1.058049817411997"/>
    <n v="2.7388621596716138"/>
    <n v="0"/>
    <n v="9.0275606682880691E-2"/>
  </r>
  <r>
    <s v="WYDEQ Permitted Sources"/>
    <s v="56"/>
    <x v="6"/>
    <n v="20200254"/>
    <s v="Compressor Engines"/>
    <n v="3.5158844287842741"/>
    <n v="0.58503931080428073"/>
    <n v="4.1082932395074225"/>
    <n v="0"/>
    <n v="4.9917100165828135E-2"/>
  </r>
  <r>
    <s v="WYDEQ Permitted Sources"/>
    <s v="56"/>
    <x v="6"/>
    <n v="20200254"/>
    <s v="Compressor Engines"/>
    <n v="3.5158844287842741"/>
    <n v="0.58815122203196302"/>
    <n v="4.1082932395074225"/>
    <n v="0"/>
    <n v="5.0182616656071904E-2"/>
  </r>
  <r>
    <s v="WYDEQ Permitted Sources"/>
    <s v="56"/>
    <x v="6"/>
    <n v="20200254"/>
    <s v="Compressor Engines"/>
    <n v="1.3184566607941024"/>
    <n v="0.37342934732188127"/>
    <n v="1.3694310798358069"/>
    <n v="0"/>
    <n v="3.1861978829252E-2"/>
  </r>
  <r>
    <s v="WYDEQ Permitted Sources"/>
    <s v="56"/>
    <x v="6"/>
    <n v="20200202"/>
    <s v="Compressor Engines"/>
    <n v="0"/>
    <n v="0"/>
    <n v="0"/>
    <n v="0"/>
    <n v="0"/>
  </r>
  <r>
    <s v="WYDEQ Permitted Sources"/>
    <s v="56"/>
    <x v="6"/>
    <n v="20200202"/>
    <s v="Compressor Engines"/>
    <n v="0"/>
    <n v="0.39059006843821686"/>
    <n v="0"/>
    <n v="0"/>
    <n v="0"/>
  </r>
  <r>
    <s v="WYDEQ Permitted Sources"/>
    <s v="56"/>
    <x v="6"/>
    <n v="20200253"/>
    <s v="Compressor Engines"/>
    <n v="56.693636414146418"/>
    <n v="0.62494410950114676"/>
    <n v="3.2866345916059374"/>
    <n v="0"/>
    <n v="0.16771078687309038"/>
  </r>
  <r>
    <s v="WYDEQ Permitted Sources"/>
    <s v="56"/>
    <x v="6"/>
    <n v="20200253"/>
    <s v="Compressor Engines"/>
    <n v="80.425856308440274"/>
    <n v="0.85929815056407688"/>
    <n v="39.635900220714376"/>
    <n v="0"/>
    <n v="0.23582716800308406"/>
  </r>
  <r>
    <s v="WYDEQ Permitted Sources"/>
    <s v="56"/>
    <x v="6"/>
    <n v="20200253"/>
    <s v="Compressor Engines"/>
    <n v="54.100671647918013"/>
    <n v="0.23574573598727125"/>
    <n v="59.478956567535221"/>
    <n v="0"/>
    <n v="0.15584202349437937"/>
  </r>
  <r>
    <s v="WYDEQ Permitted Sources"/>
    <s v="56"/>
    <x v="6"/>
    <n v="20200254"/>
    <s v="Compressor Engines"/>
    <n v="3.0763988751862388"/>
    <n v="0.93979719076006774"/>
    <n v="3.1953391862835492"/>
    <n v="0"/>
    <n v="8.0185980053617517E-2"/>
  </r>
  <r>
    <s v="WYDEQ Permitted Sources"/>
    <s v="56"/>
    <x v="6"/>
    <n v="20200254"/>
    <s v="Compressor Engines"/>
    <n v="0.21974277679901713"/>
    <n v="6.5350135781329227E-2"/>
    <n v="0.45647702661193579"/>
    <n v="0"/>
    <n v="5.5758462951191008E-3"/>
  </r>
  <r>
    <s v="WYDEQ Permitted Sources"/>
    <s v="56"/>
    <x v="6"/>
    <n v="20100102"/>
    <s v="Compressor Engines"/>
    <n v="0"/>
    <n v="0"/>
    <n v="0"/>
    <n v="0"/>
    <n v="0"/>
  </r>
  <r>
    <s v="WYDEQ Permitted Sources"/>
    <s v="56"/>
    <x v="6"/>
    <n v="201001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1.1717702053146499"/>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5.8588510265732525"/>
    <n v="0"/>
    <n v="0"/>
    <n v="0"/>
  </r>
  <r>
    <s v="WYDEQ Permitted Sources"/>
    <s v="56"/>
    <x v="6"/>
    <n v="20200202"/>
    <s v="Compressor Engines"/>
    <n v="0"/>
    <n v="0"/>
    <n v="0"/>
    <n v="0"/>
    <n v="0"/>
  </r>
  <r>
    <s v="WYDEQ Permitted Sources"/>
    <s v="56"/>
    <x v="6"/>
    <n v="20200253"/>
    <s v="Compressor Engines"/>
    <n v="6.1527977503724776"/>
    <n v="0.1131891778746832"/>
    <n v="4.1082932395074225"/>
    <n v="0"/>
    <n v="7.4824812604917232E-2"/>
  </r>
  <r>
    <s v="WYDEQ Permitted Sources"/>
    <s v="56"/>
    <x v="6"/>
    <n v="20200253"/>
    <s v="Compressor Engines"/>
    <n v="6.5922833039705138"/>
    <n v="9.8357492498000618E-2"/>
    <n v="1.3694310798358069"/>
    <n v="0"/>
    <n v="6.5020181987721207E-2"/>
  </r>
  <r>
    <s v="WYDEQ Permitted Sources"/>
    <s v="56"/>
    <x v="6"/>
    <n v="20200254"/>
    <s v="Compressor Engines"/>
    <n v="3.0763988751862388"/>
    <n v="0.34231023504505775"/>
    <n v="2.2823851330596785"/>
    <n v="0"/>
    <n v="2.9206813926814328E-2"/>
  </r>
  <r>
    <s v="WYDEQ Permitted Sources"/>
    <s v="56"/>
    <x v="6"/>
    <n v="20200254"/>
    <s v="Compressor Engines"/>
    <n v="3.0763988751862388"/>
    <n v="0.34231023504505775"/>
    <n v="2.2823851330596785"/>
    <n v="0"/>
    <n v="2.9206813926814328E-2"/>
  </r>
  <r>
    <s v="WYDEQ Permitted Sources"/>
    <s v="56"/>
    <x v="6"/>
    <n v="20200254"/>
    <s v="Compressor Engines"/>
    <n v="2.6369133215882048"/>
    <n v="0.83088029779118577"/>
    <n v="6.8471553991790364"/>
    <n v="0"/>
    <n v="7.089290289508568E-2"/>
  </r>
  <r>
    <s v="WYDEQ Permitted Sources"/>
    <s v="56"/>
    <x v="6"/>
    <n v="20200254"/>
    <s v="Compressor Engines"/>
    <n v="0.87897110719606852"/>
    <n v="0.25828863189763462"/>
    <n v="1.8259081064477432"/>
    <n v="0"/>
    <n v="2.2037868690232641E-2"/>
  </r>
  <r>
    <s v="WYDEQ Permitted Sources"/>
    <s v="56"/>
    <x v="6"/>
    <n v="20200254"/>
    <s v="Compressor Engines"/>
    <n v="3.5158844287842741"/>
    <n v="1.2136453787961143"/>
    <n v="5.9342013459551657"/>
    <n v="0"/>
    <n v="0.10355143119506902"/>
  </r>
  <r>
    <s v="WYDEQ Permitted Sources"/>
    <s v="56"/>
    <x v="6"/>
    <n v="20200254"/>
    <s v="Compressor Engines"/>
    <n v="2.1974277679901713"/>
    <n v="0.66906091395170397"/>
    <n v="2.2823851330596785"/>
    <n v="0"/>
    <n v="5.708604540240983E-2"/>
  </r>
  <r>
    <s v="WYDEQ Permitted Sources"/>
    <s v="56"/>
    <x v="6"/>
    <n v="20200254"/>
    <s v="Compressor Engines"/>
    <n v="0.70317688575685466"/>
    <n v="0.24584098698690518"/>
    <n v="0.73036324257909713"/>
    <n v="0"/>
    <n v="2.0975802729257566E-2"/>
  </r>
  <r>
    <s v="WYDEQ Permitted Sources"/>
    <s v="56"/>
    <x v="6"/>
    <n v="20200254"/>
    <s v="Compressor Engines"/>
    <n v="1.757942214392137"/>
    <n v="0.36098170241115191"/>
    <n v="1.8259081064477432"/>
    <n v="0"/>
    <n v="3.0799912868276935E-2"/>
  </r>
  <r>
    <s v="WYDEQ Permitted Sources"/>
    <s v="56"/>
    <x v="6"/>
    <n v="20200254"/>
    <s v="Compressor Engines"/>
    <n v="1.8018907697519404"/>
    <n v="0.56947975466586886"/>
    <n v="1.8715558091089366"/>
    <n v="0"/>
    <n v="4.8589517714609301E-2"/>
  </r>
  <r>
    <s v="WYDEQ Permitted Sources"/>
    <s v="56"/>
    <x v="6"/>
    <n v="20200254"/>
    <s v="Compressor Engines"/>
    <n v="1.3184566607941024"/>
    <n v="0.39210081468797525"/>
    <n v="1.3694310798358069"/>
    <n v="0"/>
    <n v="3.3455077770714596E-2"/>
  </r>
  <r>
    <s v="WYDEQ Permitted Sources"/>
    <s v="56"/>
    <x v="6"/>
    <n v="20200254"/>
    <s v="Compressor Engines"/>
    <n v="0.13184566607941028"/>
    <n v="0.49790579642917498"/>
    <n v="4.564770266119357E-2"/>
    <n v="0"/>
    <n v="4.2482638439002671E-2"/>
  </r>
  <r>
    <s v="WYDEQ Permitted Sources"/>
    <s v="56"/>
    <x v="6"/>
    <n v="20200254"/>
    <s v="Compressor Engines"/>
    <n v="1.8018907697519404"/>
    <n v="1.1327356868763736"/>
    <n v="0.22823851330596789"/>
    <n v="0"/>
    <n v="9.6648002448731105E-2"/>
  </r>
  <r>
    <s v="WYDEQ Permitted Sources"/>
    <s v="56"/>
    <x v="6"/>
    <n v="20200254"/>
    <s v="Compressor Engines"/>
    <n v="7.47125441116658"/>
    <n v="2.458409869869052"/>
    <n v="7.7601094524029053"/>
    <n v="0"/>
    <n v="0.20975802729257564"/>
  </r>
  <r>
    <s v="WYDEQ Permitted Sources"/>
    <s v="56"/>
    <x v="6"/>
    <n v="20200254"/>
    <s v="Compressor Engines"/>
    <n v="3.5158844287842741"/>
    <n v="1.0891689296888205"/>
    <n v="6.8471553991790364"/>
    <n v="0"/>
    <n v="9.2930771585318345E-2"/>
  </r>
  <r>
    <s v="WYDEQ Permitted Sources"/>
    <s v="56"/>
    <x v="6"/>
    <n v="20200254"/>
    <s v="Compressor Engines"/>
    <n v="0.43948555359803426"/>
    <n v="0.15248365015643486"/>
    <n v="0.91295405322387158"/>
    <n v="0"/>
    <n v="1.3010308021944568E-2"/>
  </r>
  <r>
    <s v="WYDEQ Permitted Sources"/>
    <s v="56"/>
    <x v="6"/>
    <n v="20200254"/>
    <s v="Compressor Engines"/>
    <n v="1.6260965483127263"/>
    <n v="0.52280108625063371"/>
    <n v="1.6889649984641619"/>
    <n v="0"/>
    <n v="4.4606770360952799E-2"/>
  </r>
  <r>
    <s v="WYDEQ Permitted Sources"/>
    <s v="56"/>
    <x v="6"/>
    <n v="20200254"/>
    <s v="Compressor Engines"/>
    <n v="3.3840387627048631"/>
    <n v="1.0891689296888203"/>
    <n v="7.0297462098238093"/>
    <n v="0"/>
    <n v="9.2930771585318331E-2"/>
  </r>
  <r>
    <s v="WYDEQ Permitted Sources"/>
    <s v="56"/>
    <x v="6"/>
    <n v="20200254"/>
    <s v="Compressor Engines"/>
    <n v="0.87897110719606852"/>
    <n v="0.26762436558068164"/>
    <n v="0.91295405322387158"/>
    <n v="0"/>
    <n v="2.2834418160963939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54"/>
    <s v="Compressor Engines"/>
    <n v="4.3948555359803425"/>
    <n v="0.70018002622852749"/>
    <n v="2.7388621596716138"/>
    <n v="0"/>
    <n v="5.9741210304847511E-2"/>
  </r>
  <r>
    <s v="WYDEQ Permitted Sources"/>
    <s v="56"/>
    <x v="6"/>
    <n v="20200254"/>
    <s v="Compressor Engines"/>
    <n v="1.3184566607941024"/>
    <n v="0.37342934732188127"/>
    <n v="1.3694310798358069"/>
    <n v="0"/>
    <n v="3.1861978829252E-2"/>
  </r>
  <r>
    <s v="WYDEQ Permitted Sources"/>
    <s v="56"/>
    <x v="6"/>
    <n v="20200254"/>
    <s v="Compressor Engines"/>
    <n v="1.3184566607941024"/>
    <n v="0.37342934732188127"/>
    <n v="1.3694310798358069"/>
    <n v="0"/>
    <n v="3.1861978829252E-2"/>
  </r>
  <r>
    <s v="WYDEQ Permitted Sources"/>
    <s v="56"/>
    <x v="6"/>
    <n v="20200254"/>
    <s v="Compressor Engines"/>
    <n v="2.1974277679901713"/>
    <n v="0.70018002622852749"/>
    <n v="4.564770266119357"/>
    <n v="0"/>
    <n v="5.9741210304847511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78118013687643373"/>
    <n v="0"/>
    <n v="0"/>
    <n v="0"/>
  </r>
  <r>
    <s v="WYDEQ Permitted Sources"/>
    <s v="56"/>
    <x v="6"/>
    <n v="20200202"/>
    <s v="Compressor Engines"/>
    <n v="0"/>
    <n v="0"/>
    <n v="0"/>
    <n v="0"/>
    <n v="0"/>
  </r>
  <r>
    <s v="WYDEQ Permitted Sources"/>
    <s v="56"/>
    <x v="6"/>
    <n v="20200202"/>
    <s v="Compressor Engines"/>
    <n v="0"/>
    <n v="0"/>
    <n v="0"/>
    <n v="0"/>
    <n v="0"/>
  </r>
  <r>
    <s v="WYDEQ Permitted Sources"/>
    <s v="56"/>
    <x v="6"/>
    <n v="20200254"/>
    <s v="Compressor Engines"/>
    <n v="1.5821479929529232"/>
    <n v="0.50101770765685749"/>
    <n v="1.6433172958029687"/>
    <n v="0"/>
    <n v="4.274815492924644E-2"/>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54"/>
    <s v="Compressor Engines"/>
    <n v="2.6369133215882048"/>
    <n v="0.84332794270191502"/>
    <n v="2.7388621596716138"/>
    <n v="0"/>
    <n v="7.1954968856060744E-2"/>
  </r>
  <r>
    <s v="WYDEQ Permitted Sources"/>
    <s v="56"/>
    <x v="7"/>
    <n v="20200202"/>
    <s v="Compressor Engines"/>
    <n v="0"/>
    <n v="0"/>
    <n v="0"/>
    <n v="0"/>
    <n v="0"/>
  </r>
  <r>
    <s v="WYDEQ Permitted Sources"/>
    <s v="56"/>
    <x v="7"/>
    <n v="20200254"/>
    <s v="Compressor Engines"/>
    <n v="15.953325595608643"/>
    <n v="4.7261398281024229"/>
    <n v="29.260177405825079"/>
    <n v="0"/>
    <n v="0.29127158979741208"/>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53"/>
    <s v="Compressor Engines"/>
    <n v="6.1527977503724776"/>
    <n v="8.0403347042016363E-2"/>
    <n v="2.2823851330596785"/>
    <n v="0"/>
    <n v="5.3151418609010181E-2"/>
  </r>
  <r>
    <s v="WYDEQ Permitted Sources"/>
    <s v="56"/>
    <x v="7"/>
    <n v="20200254"/>
    <s v="Compressor Engines"/>
    <n v="3.5158844287842741"/>
    <n v="0.93357336830470328"/>
    <n v="10.955448638686455"/>
    <n v="0"/>
    <n v="7.9654947073130006E-2"/>
  </r>
  <r>
    <s v="WYDEQ Permitted Sources"/>
    <s v="56"/>
    <x v="7"/>
    <n v="20200202"/>
    <s v="Compressor Engines"/>
    <n v="0"/>
    <n v="0"/>
    <n v="0"/>
    <n v="0"/>
    <n v="0"/>
  </r>
  <r>
    <s v="WYDEQ Permitted Sources"/>
    <s v="56"/>
    <x v="7"/>
    <n v="20200254"/>
    <s v="Compressor Engines"/>
    <n v="15.381994375931196"/>
    <n v="3.2675067890664606"/>
    <n v="5.4777243193432277"/>
    <n v="0"/>
    <n v="0.27879231475595495"/>
  </r>
  <r>
    <s v="WYDEQ Permitted Sources"/>
    <s v="56"/>
    <x v="7"/>
    <n v="20200202"/>
    <s v="Compressor Engines"/>
    <n v="0"/>
    <n v="0"/>
    <n v="0"/>
    <n v="0"/>
    <n v="0"/>
  </r>
  <r>
    <s v="WYDEQ Permitted Sources"/>
    <s v="56"/>
    <x v="7"/>
    <n v="20200202"/>
    <s v="Compressor Engines"/>
    <n v="5.2738266431764096"/>
    <n v="0"/>
    <n v="13.237833771746134"/>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4.5706497574195559"/>
    <n v="0"/>
    <n v="0.59342013459551646"/>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53"/>
    <s v="Compressor Engines"/>
    <n v="1.8897878804715471"/>
    <n v="3.9030750991270083E-2"/>
    <n v="0.73036324257909713"/>
    <n v="0"/>
    <n v="2.5801659518936985E-2"/>
  </r>
  <r>
    <s v="WYDEQ Permitted Sources"/>
    <s v="56"/>
    <x v="7"/>
    <n v="20200253"/>
    <s v="Compressor Engines"/>
    <n v="5.2738266431764096"/>
    <n v="9.3673802379048182E-2"/>
    <n v="2.7388621596716138"/>
    <n v="0"/>
    <n v="6.1923982845448755E-2"/>
  </r>
  <r>
    <s v="WYDEQ Permitted Sources"/>
    <s v="56"/>
    <x v="7"/>
    <n v="20200253"/>
    <s v="Compressor Engines"/>
    <n v="1.5821479929529232"/>
    <n v="1.1709225297381026E-2"/>
    <n v="0.22823851330596789"/>
    <n v="0"/>
    <n v="7.7404978556810961E-3"/>
  </r>
  <r>
    <s v="WYDEQ Permitted Sources"/>
    <s v="56"/>
    <x v="7"/>
    <n v="20200253"/>
    <s v="Compressor Engines"/>
    <n v="1.5821479929529232"/>
    <n v="1.1709225297381026E-2"/>
    <n v="0.22823851330596789"/>
    <n v="0"/>
    <n v="7.7404978556810961E-3"/>
  </r>
  <r>
    <s v="WYDEQ Permitted Sources"/>
    <s v="56"/>
    <x v="7"/>
    <n v="20200253"/>
    <s v="Compressor Engines"/>
    <n v="1.5821479929529232"/>
    <n v="1.1709225297381026E-2"/>
    <n v="0.22823851330596789"/>
    <n v="0"/>
    <n v="7.7404978556810961E-3"/>
  </r>
  <r>
    <s v="WYDEQ Permitted Sources"/>
    <s v="56"/>
    <x v="7"/>
    <n v="20200253"/>
    <s v="Compressor Engines"/>
    <n v="4.5706497574195559"/>
    <n v="6.2449201586032128E-2"/>
    <n v="0.59342013459551646"/>
    <n v="0"/>
    <n v="4.128265523029917E-2"/>
  </r>
  <r>
    <s v="WYDEQ Permitted Sources"/>
    <s v="56"/>
    <x v="7"/>
    <n v="20200253"/>
    <s v="Compressor Engines"/>
    <n v="2.9885017644666325"/>
    <n v="6.8694121744635336E-2"/>
    <n v="1.7802604037865488"/>
    <n v="0"/>
    <n v="4.5410920753329094E-2"/>
  </r>
  <r>
    <s v="WYDEQ Permitted Sources"/>
    <s v="56"/>
    <x v="7"/>
    <n v="20200253"/>
    <s v="Compressor Engines"/>
    <n v="2.9885017644666325"/>
    <n v="6.8694121744635336E-2"/>
    <n v="1.7802604037865488"/>
    <n v="0"/>
    <n v="4.5410920753329094E-2"/>
  </r>
  <r>
    <s v="WYDEQ Permitted Sources"/>
    <s v="56"/>
    <x v="7"/>
    <n v="20200253"/>
    <s v="Compressor Engines"/>
    <n v="6.8559746361293321"/>
    <n v="0.13816885850909605"/>
    <n v="3.5605208075730976"/>
    <n v="0"/>
    <n v="9.13378746970369E-2"/>
  </r>
  <r>
    <s v="WYDEQ Permitted Sources"/>
    <s v="56"/>
    <x v="7"/>
    <n v="20200253"/>
    <s v="Compressor Engines"/>
    <n v="15.865428484889035"/>
    <n v="7.4158426883413134E-2"/>
    <n v="0.82165864790148435"/>
    <n v="0"/>
    <n v="4.9023153085980264E-2"/>
  </r>
  <r>
    <s v="WYDEQ Permitted Sources"/>
    <s v="56"/>
    <x v="7"/>
    <n v="20200253"/>
    <s v="Compressor Engines"/>
    <n v="2.9006046537470258"/>
    <n v="2.3418450594762049E-2"/>
    <n v="2.6019190516880335"/>
    <n v="0"/>
    <n v="1.5480995711362191E-2"/>
  </r>
  <r>
    <s v="WYDEQ Permitted Sources"/>
    <s v="56"/>
    <x v="7"/>
    <n v="20200254"/>
    <s v="Compressor Engines"/>
    <n v="1.3184566607941024"/>
    <n v="0.13070027156265845"/>
    <n v="0.91295405322387158"/>
    <n v="0"/>
    <n v="1.1151692590238202E-2"/>
  </r>
  <r>
    <s v="WYDEQ Permitted Sources"/>
    <s v="56"/>
    <x v="7"/>
    <n v="20200254"/>
    <s v="Compressor Engines"/>
    <n v="1.3184566607941024"/>
    <n v="0.18671467366094063"/>
    <n v="0.45647702661193579"/>
    <n v="0"/>
    <n v="1.5930989414626E-2"/>
  </r>
  <r>
    <s v="WYDEQ Permitted Sources"/>
    <s v="56"/>
    <x v="7"/>
    <n v="20200254"/>
    <s v="Compressor Engines"/>
    <n v="2.5050676555087947"/>
    <n v="0.79976118551436226"/>
    <n v="2.6019190516880335"/>
    <n v="0"/>
    <n v="6.8237737992648026E-2"/>
  </r>
  <r>
    <s v="WYDEQ Permitted Sources"/>
    <s v="56"/>
    <x v="7"/>
    <n v="20200254"/>
    <s v="Compressor Engines"/>
    <n v="1.3184566607941024"/>
    <n v="0.38898890346029291"/>
    <n v="1.3694310798358069"/>
    <n v="0"/>
    <n v="3.3189561280470826E-2"/>
  </r>
  <r>
    <s v="WYDEQ Permitted Sources"/>
    <s v="56"/>
    <x v="7"/>
    <n v="20200254"/>
    <s v="Compressor Engines"/>
    <n v="1.3184566607941024"/>
    <n v="0.45122712801393988"/>
    <n v="1.3694310798358069"/>
    <n v="0"/>
    <n v="3.8499891085346169E-2"/>
  </r>
  <r>
    <s v="WYDEQ Permitted Sources"/>
    <s v="56"/>
    <x v="7"/>
    <n v="20200254"/>
    <s v="Compressor Engines"/>
    <n v="1.3184566607941024"/>
    <n v="0.38276508100492834"/>
    <n v="1.3694310798358069"/>
    <n v="0"/>
    <n v="3.2658528299983294E-2"/>
  </r>
  <r>
    <s v="WYDEQ Permitted Sources"/>
    <s v="56"/>
    <x v="7"/>
    <n v="20200254"/>
    <s v="Compressor Engines"/>
    <n v="1.3184566607941024"/>
    <n v="0.38276508100492834"/>
    <n v="1.3694310798358069"/>
    <n v="0"/>
    <n v="3.2658528299983294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54"/>
    <s v="Compressor Engines"/>
    <n v="1.8018907697519404"/>
    <n v="0.28629583294677563"/>
    <n v="1.8715558091089366"/>
    <n v="0"/>
    <n v="2.4427517102426535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19529503421910843"/>
    <n v="0"/>
    <n v="0"/>
    <n v="0"/>
  </r>
  <r>
    <s v="WYDEQ Permitted Sources"/>
    <s v="56"/>
    <x v="6"/>
    <n v="20200202"/>
    <s v="Compressor Engines"/>
    <n v="0"/>
    <n v="0"/>
    <n v="0"/>
    <n v="0"/>
    <n v="0"/>
  </r>
  <r>
    <s v="WYDEQ Permitted Sources"/>
    <s v="56"/>
    <x v="6"/>
    <n v="20200254"/>
    <s v="Compressor Engines"/>
    <n v="1.3184566607941024"/>
    <n v="0.45122712801393988"/>
    <n v="2.2823851330596785"/>
    <n v="0"/>
    <n v="3.8499891085346169E-2"/>
  </r>
  <r>
    <s v="WYDEQ Permitted Sources"/>
    <s v="56"/>
    <x v="6"/>
    <n v="20200202"/>
    <s v="Compressor Engines"/>
    <n v="0"/>
    <n v="0.58588510265732496"/>
    <n v="0"/>
    <n v="0"/>
    <n v="0"/>
  </r>
  <r>
    <s v="WYDEQ Permitted Sources"/>
    <s v="56"/>
    <x v="6"/>
    <n v="20200202"/>
    <s v="Compressor Engines"/>
    <n v="0"/>
    <n v="0"/>
    <n v="0.45647702661193579"/>
    <n v="0"/>
    <n v="0"/>
  </r>
  <r>
    <s v="WYDEQ Permitted Sources"/>
    <s v="56"/>
    <x v="3"/>
    <n v="20200201"/>
    <s v="Compressor Engines"/>
    <n v="227.3685535281154"/>
    <n v="0.46974563703155464"/>
    <n v="27.305246797334966"/>
    <n v="0"/>
    <n v="1.4883130982601906"/>
  </r>
  <r>
    <s v="WYDEQ Permitted Sources"/>
    <s v="56"/>
    <x v="3"/>
    <n v="20200201"/>
    <s v="Compressor Engines"/>
    <n v="21.57292100994917"/>
    <n v="0.18580483520877927"/>
    <n v="23.970254822087945"/>
    <n v="0"/>
    <n v="0.58869257777209838"/>
  </r>
  <r>
    <s v="WYDEQ Permitted Sources"/>
    <s v="56"/>
    <x v="3"/>
    <n v="20200253"/>
    <s v="Compressor Engines"/>
    <n v="362.02371629719346"/>
    <n v="2.6540910674063656"/>
    <n v="47.836291144949428"/>
    <n v="0"/>
    <n v="1.7545128472877149"/>
  </r>
  <r>
    <s v="WYDEQ Permitted Sources"/>
    <s v="56"/>
    <x v="3"/>
    <n v="20200253"/>
    <s v="Compressor Engines"/>
    <n v="1217.7161366360144"/>
    <n v="19.640273898807099"/>
    <n v="102.55100323884584"/>
    <n v="0"/>
    <n v="12.983395069929085"/>
  </r>
  <r>
    <s v="WYDEQ Permitted Sources"/>
    <s v="56"/>
    <x v="0"/>
    <n v="20200253"/>
    <s v="Compressor Engines"/>
    <n v="3.9132275320372907"/>
    <n v="0.31224600793016061"/>
    <n v="0"/>
    <n v="0"/>
    <n v="0.20641327615149585"/>
  </r>
  <r>
    <s v="WYDEQ Permitted Sources"/>
    <s v="56"/>
    <x v="0"/>
    <n v="20200253"/>
    <s v="Compressor Engines"/>
    <n v="3.9132275320372907"/>
    <n v="0.31224600793016061"/>
    <n v="0"/>
    <n v="0"/>
    <n v="0.20641327615149585"/>
  </r>
  <r>
    <s v="WYDEQ Permitted Sources"/>
    <s v="56"/>
    <x v="0"/>
    <n v="20200253"/>
    <s v="Compressor Engines"/>
    <n v="17.65969347791188"/>
    <n v="13.224771171408682"/>
    <n v="9.1712279319293035"/>
    <n v="0"/>
    <n v="0.93814834010854875"/>
  </r>
  <r>
    <s v="WYDEQ Permitted Sources"/>
    <s v="56"/>
    <x v="0"/>
    <n v="20200253"/>
    <s v="Compressor Engines"/>
    <n v="22.275295182366118"/>
    <n v="23.869099187420549"/>
    <n v="34.808978741640757"/>
    <n v="0"/>
    <n v="1.1879084042518588"/>
  </r>
  <r>
    <s v="WYDEQ Permitted Sources"/>
    <s v="56"/>
    <x v="0"/>
    <n v="20200253"/>
    <s v="Compressor Engines"/>
    <n v="23.479365192223746"/>
    <n v="18.241582739359327"/>
    <n v="48.565820639534714"/>
    <n v="0"/>
    <n v="1.24467205519352"/>
  </r>
  <r>
    <s v="WYDEQ Permitted Sources"/>
    <s v="56"/>
    <x v="0"/>
    <n v="20200254"/>
    <s v="Compressor Engines"/>
    <n v="15.638033653993316"/>
    <n v="16.772880510079304"/>
    <n v="34.808978741640757"/>
    <n v="0"/>
    <n v="0.61126942866617406"/>
  </r>
  <r>
    <s v="WYDEQ Permitted Sources"/>
    <s v="56"/>
    <x v="0"/>
    <n v="20200254"/>
    <s v="Compressor Engines"/>
    <n v="15.050875123220351"/>
    <n v="16.127769721230099"/>
    <n v="5.6277989582293451"/>
    <n v="0"/>
    <n v="0.5907741907923808"/>
  </r>
  <r>
    <s v="WYDEQ Permitted Sources"/>
    <s v="56"/>
    <x v="0"/>
    <n v="20200253"/>
    <s v="Compressor Engines"/>
    <n v="119.10259180841705"/>
    <n v="6.8811817477248427"/>
    <n v="14.382152893252769"/>
    <n v="0"/>
    <n v="2.2824148010451655"/>
  </r>
  <r>
    <s v="WYDEQ Permitted Sources"/>
    <s v="56"/>
    <x v="0"/>
    <n v="20200254"/>
    <s v="Compressor Engines"/>
    <n v="18.061050147864421"/>
    <n v="6.8811817477248427"/>
    <n v="24.282910319767357"/>
    <n v="0"/>
    <n v="1.1743794363481803"/>
  </r>
  <r>
    <s v="WYDEQ Permitted Sources"/>
    <s v="56"/>
    <x v="0"/>
    <n v="20200254"/>
    <s v="Compressor Engines"/>
    <n v="0.80271333990508531"/>
    <n v="0.32255539442460196"/>
    <n v="0.52109249613234665"/>
    <n v="0"/>
    <n v="0.14045822333895258"/>
  </r>
  <r>
    <s v="WYDEQ Permitted Sources"/>
    <s v="56"/>
    <x v="0"/>
    <n v="20200253"/>
    <s v="Compressor Engines"/>
    <n v="17.382333055315151"/>
    <n v="5.5909601700264346"/>
    <n v="6.0446729551352218"/>
    <n v="0"/>
    <n v="0.61923982845448766"/>
  </r>
  <r>
    <s v="WYDEQ Permitted Sources"/>
    <s v="56"/>
    <x v="0"/>
    <n v="20200253"/>
    <s v="Compressor Engines"/>
    <n v="1.3054201933108165"/>
    <n v="0.32255539442460196"/>
    <n v="1.2506219907176319"/>
    <n v="0"/>
    <n v="3.0961991422724381E-2"/>
  </r>
  <r>
    <s v="WYDEQ Permitted Sources"/>
    <s v="56"/>
    <x v="0"/>
    <n v="20200253"/>
    <s v="Compressor Engines"/>
    <n v="17.358675975447468"/>
    <n v="0.93127371865170427"/>
    <n v="6.0446729551352218"/>
    <n v="0"/>
    <n v="0.61562759612183648"/>
  </r>
  <r>
    <s v="WYDEQ Permitted Sources"/>
    <s v="56"/>
    <x v="0"/>
    <n v="20200253"/>
    <s v="Compressor Engines"/>
    <n v="8.4234719567285623"/>
    <n v="0.75407410915133788"/>
    <n v="16.466522877782158"/>
    <n v="0"/>
    <n v="0.49848806190586253"/>
  </r>
  <r>
    <s v="WYDEQ Permitted Sources"/>
    <s v="56"/>
    <x v="0"/>
    <n v="20200253"/>
    <s v="Compressor Engines"/>
    <n v="1.2040700098576278"/>
    <n v="4.6836901189524077E-2"/>
    <n v="1.2506219907176319"/>
    <n v="0"/>
    <n v="3.0961991422724371E-2"/>
  </r>
  <r>
    <s v="WYDEQ Permitted Sources"/>
    <s v="56"/>
    <x v="0"/>
    <n v="20200253"/>
    <s v="Compressor Engines"/>
    <n v="18.876236378141424"/>
    <n v="2.5804431553968157"/>
    <n v="14.694808390932177"/>
    <n v="0"/>
    <n v="0.50416442700002884"/>
  </r>
  <r>
    <s v="WYDEQ Permitted Sources"/>
    <s v="56"/>
    <x v="0"/>
    <n v="20200253"/>
    <s v="Compressor Engines"/>
    <n v="17.068194506122705"/>
    <n v="6.1285524940674376"/>
    <n v="5.9404544559087524"/>
    <n v="0"/>
    <n v="0.60685503188539791"/>
  </r>
  <r>
    <s v="WYDEQ Permitted Sources"/>
    <s v="56"/>
    <x v="0"/>
    <n v="20200254"/>
    <s v="Compressor Engines"/>
    <n v="9.5322209113728871"/>
    <n v="4.3877948310321049"/>
    <n v="3.5434289736999576"/>
    <n v="0"/>
    <n v="0.37437825124371105"/>
  </r>
  <r>
    <s v="WYDEQ Permitted Sources"/>
    <s v="56"/>
    <x v="0"/>
    <n v="20200253"/>
    <s v="Compressor Engines"/>
    <n v="39.533631990325453"/>
    <n v="4.8383309163690296"/>
    <n v="41.062088695228915"/>
    <n v="0"/>
    <n v="0.4799108670522278"/>
  </r>
  <r>
    <s v="WYDEQ Permitted Sources"/>
    <s v="56"/>
    <x v="0"/>
    <n v="20200254"/>
    <s v="Compressor Engines"/>
    <n v="134.34658620463455"/>
    <n v="58.264256079563943"/>
    <n v="49.712224131025877"/>
    <n v="0"/>
    <n v="5.2556334078851155"/>
  </r>
  <r>
    <s v="WYDEQ Permitted Sources"/>
    <s v="56"/>
    <x v="0"/>
    <n v="20200254"/>
    <s v="Compressor Engines"/>
    <n v="0.35142762570352659"/>
    <n v="0.10751846480820067"/>
    <n v="0.20843699845293867"/>
    <n v="0"/>
    <n v="0.24799240188767802"/>
  </r>
  <r>
    <s v="WYDEQ Permitted Sources"/>
    <s v="56"/>
    <x v="0"/>
    <n v="20200253"/>
    <s v="Compressor Engines"/>
    <n v="7.7261158965864469"/>
    <n v="2.7954800850132173"/>
    <n v="8.6501354357969564"/>
    <n v="0"/>
    <n v="0.27607775685262581"/>
  </r>
  <r>
    <s v="WYDEQ Permitted Sources"/>
    <s v="56"/>
    <x v="0"/>
    <n v="20200253"/>
    <s v="Compressor Engines"/>
    <n v="15.95392763061357"/>
    <n v="4.5157755219444278"/>
    <n v="5.5235804590028756"/>
    <n v="0"/>
    <n v="0.56763650941661348"/>
  </r>
  <r>
    <s v="WYDEQ Permitted Sources"/>
    <s v="56"/>
    <x v="0"/>
    <n v="20200253"/>
    <s v="Compressor Engines"/>
    <n v="10.134255916301701"/>
    <n v="3.0105170146296185"/>
    <n v="10.526068421873402"/>
    <n v="0"/>
    <n v="0.54183484989767672"/>
  </r>
  <r>
    <s v="WYDEQ Permitted Sources"/>
    <s v="56"/>
    <x v="0"/>
    <n v="20200253"/>
    <s v="Compressor Engines"/>
    <n v="3.6122100295728843"/>
    <n v="1.9353323665476121"/>
    <n v="3.7518659721528964"/>
    <n v="0"/>
    <n v="0.1914483136305124"/>
  </r>
  <r>
    <s v="WYDEQ Permitted Sources"/>
    <s v="56"/>
    <x v="0"/>
    <n v="20200254"/>
    <s v="Compressor Engines"/>
    <n v="12.040700098576281"/>
    <n v="9.2465879735052567"/>
    <n v="5.3151434605499359"/>
    <n v="0"/>
    <n v="0.47129177018268587"/>
  </r>
  <r>
    <s v="WYDEQ Permitted Sources"/>
    <s v="56"/>
    <x v="0"/>
    <n v="20200253"/>
    <s v="Compressor Engines"/>
    <n v="68.029955556955969"/>
    <n v="6.6661448181084406"/>
    <n v="7.7121689427587317"/>
    <n v="0"/>
    <n v="0.65845835092327176"/>
  </r>
  <r>
    <s v="WYDEQ Permitted Sources"/>
    <s v="56"/>
    <x v="0"/>
    <n v="20200254"/>
    <s v="Compressor Engines"/>
    <n v="24.783774369569507"/>
    <n v="11.358475981040559"/>
    <n v="18.759329860764481"/>
    <n v="0"/>
    <n v="0.96913518938974852"/>
  </r>
  <r>
    <s v="WYDEQ Permitted Sources"/>
    <s v="56"/>
    <x v="0"/>
    <n v="20200253"/>
    <s v="Compressor Engines"/>
    <n v="16.254945133077978"/>
    <n v="3.4405908738624214"/>
    <n v="33.766793749376063"/>
    <n v="0"/>
    <n v="0.86693575983628257"/>
  </r>
  <r>
    <s v="WYDEQ Permitted Sources"/>
    <s v="56"/>
    <x v="0"/>
    <n v="20200254"/>
    <s v="Compressor Engines"/>
    <n v="48.16791087617451"/>
    <n v="73.865185323233845"/>
    <n v="21.573229339879155"/>
    <n v="0"/>
    <n v="1.8878222456331808"/>
  </r>
  <r>
    <s v="WYDEQ Permitted Sources"/>
    <s v="56"/>
    <x v="0"/>
    <n v="20200254"/>
    <s v="Compressor Engines"/>
    <n v="12.040700098576281"/>
    <n v="3.7631462682870231"/>
    <n v="4.5856139659646518"/>
    <n v="0"/>
    <n v="0.47129177018268587"/>
  </r>
  <r>
    <s v="WYDEQ Permitted Sources"/>
    <s v="56"/>
    <x v="0"/>
    <n v="20200201"/>
    <s v="Compressor Engines"/>
    <n v="234.79365192223747"/>
    <n v="0.48469863420185871"/>
    <n v="28.347431789599661"/>
    <n v="0"/>
    <n v="1.5356892520600316"/>
  </r>
  <r>
    <s v="WYDEQ Permitted Sources"/>
    <s v="56"/>
    <x v="0"/>
    <n v="20200253"/>
    <s v="Compressor Engines"/>
    <n v="327.40670351378668"/>
    <n v="11.002793994342486"/>
    <n v="62.114225538975724"/>
    <n v="0"/>
    <n v="7.2735045365262518"/>
  </r>
  <r>
    <s v="WYDEQ Permitted Sources"/>
    <s v="56"/>
    <x v="0"/>
    <n v="20200253"/>
    <s v="Compressor Engines"/>
    <n v="632.13675517525473"/>
    <n v="3.5127675892143073"/>
    <n v="0"/>
    <n v="0"/>
    <n v="2.3221493567043288"/>
  </r>
  <r>
    <s v="WYDEQ Permitted Sources"/>
    <s v="56"/>
    <x v="0"/>
    <n v="20200253"/>
    <s v="Compressor Engines"/>
    <n v="20.870546837532221"/>
    <n v="1.8360065266293442"/>
    <n v="67.533587498752127"/>
    <n v="0"/>
    <n v="1.2137100637707956"/>
  </r>
  <r>
    <s v="WYDEQ Permitted Sources"/>
    <s v="56"/>
    <x v="0"/>
    <n v="20200253"/>
    <s v="Compressor Engines"/>
    <n v="52.377045428806817"/>
    <n v="2.1076605535285839"/>
    <n v="13.444186400214543"/>
    <n v="0"/>
    <n v="1.3932896140225968"/>
  </r>
  <r>
    <s v="WYDEQ Permitted Sources"/>
    <s v="56"/>
    <x v="0"/>
    <n v="20200253"/>
    <s v="Compressor Engines"/>
    <n v="19.365459325210185"/>
    <n v="0.7806150198254016"/>
    <n v="5.0024879628705277"/>
    <n v="0"/>
    <n v="0.51603319037873974"/>
  </r>
  <r>
    <s v="WYDEQ Permitted Sources"/>
    <s v="56"/>
    <x v="0"/>
    <n v="20200254"/>
    <s v="Compressor Engines"/>
    <n v="0.7600691937226276"/>
    <n v="1.6462010394439597"/>
    <n v="0.53151434605499359"/>
    <n v="0"/>
    <n v="0.14045822333895255"/>
  </r>
  <r>
    <s v="WYDEQ Permitted Sources"/>
    <s v="56"/>
    <x v="0"/>
    <n v="20100102"/>
    <s v="Compressor Engines"/>
    <n v="1.2542395936016957"/>
    <n v="4.3007385923280267E-2"/>
    <n v="0.28138994791146721"/>
    <n v="0.16529503409273377"/>
    <n v="7.7228007731851026E-2"/>
  </r>
  <r>
    <s v="WYDEQ Permitted Sources"/>
    <s v="56"/>
    <x v="0"/>
    <n v="20200202"/>
    <s v="Compressor Engines"/>
    <n v="43.979396886941956"/>
    <n v="32.255539442460197"/>
    <n v="98.173826271334121"/>
    <n v="0"/>
    <n v="0"/>
  </r>
  <r>
    <s v="WYDEQ Permitted Sources"/>
    <s v="56"/>
    <x v="0"/>
    <n v="20200202"/>
    <s v="Compressor Engines"/>
    <n v="54.450681860023366"/>
    <n v="40.857016627116252"/>
    <n v="28.347431789599661"/>
    <n v="0"/>
    <n v="0"/>
  </r>
  <r>
    <s v="WYDEQ Permitted Sources"/>
    <s v="56"/>
    <x v="0"/>
    <n v="20200253"/>
    <s v="Compressor Engines"/>
    <n v="12.241378433552551"/>
    <n v="7.3112556069576451"/>
    <n v="6.4615469520410986"/>
    <n v="0"/>
    <n v="0.6563942181617568"/>
  </r>
  <r>
    <s v="WYDEQ Permitted Sources"/>
    <s v="56"/>
    <x v="0"/>
    <n v="20200253"/>
    <s v="Compressor Engines"/>
    <n v="65.019780532311913"/>
    <n v="28.814948568597778"/>
    <n v="29.389616781864355"/>
    <n v="0"/>
    <n v="0.75340845795295985"/>
  </r>
  <r>
    <s v="WYDEQ Permitted Sources"/>
    <s v="56"/>
    <x v="0"/>
    <n v="20200253"/>
    <s v="Compressor Engines"/>
    <n v="10.936969256206787"/>
    <n v="1.0751846480820066"/>
    <n v="6.6699839504940375"/>
    <n v="0"/>
    <n v="0.26420899347391469"/>
  </r>
  <r>
    <s v="WYDEQ Permitted Sources"/>
    <s v="56"/>
    <x v="0"/>
    <n v="31000220"/>
    <s v="Permitted Fugitives"/>
    <n v="0"/>
    <n v="2.3845840983869788E-2"/>
    <n v="0"/>
    <n v="0"/>
    <n v="0"/>
  </r>
  <r>
    <s v="WYDEQ Permitted Sources"/>
    <s v="56"/>
    <x v="0"/>
    <n v="31000220"/>
    <s v="Permitted Fugitives"/>
    <n v="0"/>
    <n v="0.36852663338707858"/>
    <n v="0"/>
    <n v="0"/>
    <n v="0"/>
  </r>
  <r>
    <s v="WYDEQ Permitted Sources"/>
    <s v="56"/>
    <x v="0"/>
    <n v="31000299"/>
    <s v="Natural Gas Production, Other Not Classified"/>
    <n v="0"/>
    <n v="0.36852663338707858"/>
    <n v="0"/>
    <n v="0"/>
    <n v="0"/>
  </r>
  <r>
    <s v="WYDEQ Permitted Sources"/>
    <s v="56"/>
    <x v="0"/>
    <n v="31000301"/>
    <s v="Dehydrator"/>
    <n v="0"/>
    <n v="17.228862240838691"/>
    <n v="0"/>
    <n v="0"/>
    <n v="0"/>
  </r>
  <r>
    <s v="WYDEQ Permitted Sources"/>
    <s v="56"/>
    <x v="0"/>
    <n v="31000302"/>
    <s v="Dehydrator"/>
    <n v="0"/>
    <n v="0"/>
    <n v="0"/>
    <n v="0"/>
    <n v="0"/>
  </r>
  <r>
    <s v="WYDEQ Permitted Sources"/>
    <s v="56"/>
    <x v="0"/>
    <n v="31000404"/>
    <s v="Process Heaters"/>
    <n v="1.4632675149192826"/>
    <n v="6.5034111774190329E-2"/>
    <n v="0.32517055887095164"/>
    <n v="0"/>
    <n v="0"/>
  </r>
  <r>
    <s v="WYDEQ Permitted Sources"/>
    <s v="56"/>
    <x v="0"/>
    <n v="31000201"/>
    <s v="Natural Gas Production, Gas Sweetening: Amine Process"/>
    <n v="0.97551167661285509"/>
    <n v="1.0839018629031723E-2"/>
    <n v="0.10839018629031723"/>
    <n v="0"/>
    <n v="0"/>
  </r>
  <r>
    <s v="WYDEQ Permitted Sources"/>
    <s v="56"/>
    <x v="0"/>
    <n v="31000205"/>
    <s v="Natural Gas Production, Flares"/>
    <n v="3.3600957749998339"/>
    <n v="6.9152938853222388"/>
    <n v="18.209551296773295"/>
    <n v="3.2517055887095164E-2"/>
    <n v="0"/>
  </r>
  <r>
    <s v="WYDEQ Permitted Sources"/>
    <s v="56"/>
    <x v="0"/>
    <n v="31000209"/>
    <s v="Natural Gas Production, Incinerators Burning Waste Gas or Augmented Waste Gas"/>
    <n v="8.9963854620963311"/>
    <n v="0.13006822354838066"/>
    <n v="0.97551167661285509"/>
    <n v="30.349252161288824"/>
    <n v="0"/>
  </r>
  <r>
    <s v="WYDEQ Permitted Sources"/>
    <s v="56"/>
    <x v="0"/>
    <n v="31000404"/>
    <s v="Process Heaters"/>
    <n v="21.569647071773126"/>
    <n v="0.30349252161288826"/>
    <n v="3.793656520161103"/>
    <n v="6.5034111774190329E-2"/>
    <n v="0"/>
  </r>
  <r>
    <s v="WYDEQ Permitted Sources"/>
    <s v="56"/>
    <x v="0"/>
    <n v="31000404"/>
    <s v="Process Heaters"/>
    <n v="9.6467265798382336"/>
    <n v="0.14090724217741241"/>
    <n v="1.6258527943547585"/>
    <n v="3.2517055887095164E-2"/>
    <n v="0"/>
  </r>
  <r>
    <s v="WYDEQ Permitted Sources"/>
    <s v="56"/>
    <x v="0"/>
    <n v="31000404"/>
    <s v="Process Heaters"/>
    <n v="9.6467265798382336"/>
    <n v="0.14090724217741241"/>
    <n v="1.6258527943547585"/>
    <n v="3.2517055887095164E-2"/>
    <n v="0"/>
  </r>
  <r>
    <s v="WYDEQ Permitted Sources"/>
    <s v="56"/>
    <x v="0"/>
    <n v="31000404"/>
    <s v="Process Heaters"/>
    <n v="1.5174626080644411"/>
    <n v="3.2517055887095164E-2"/>
    <n v="0.21678037258063446"/>
    <n v="0"/>
    <n v="0"/>
  </r>
  <r>
    <s v="WYDEQ Permitted Sources"/>
    <s v="56"/>
    <x v="0"/>
    <n v="31000404"/>
    <s v="Process Heaters"/>
    <n v="4.0104368927417378"/>
    <n v="7.5873130403222064E-2"/>
    <n v="0.43356074516126891"/>
    <n v="1.0839018629031723E-2"/>
    <n v="0"/>
  </r>
  <r>
    <s v="WYDEQ Permitted Sources"/>
    <s v="56"/>
    <x v="0"/>
    <n v="50410310"/>
    <s v="Oil Production, Processing Operations: Not Classified"/>
    <n v="0"/>
    <n v="11.055799001612357"/>
    <n v="0"/>
    <n v="0"/>
    <n v="0"/>
  </r>
  <r>
    <s v="WYDEQ Permitted Sources"/>
    <s v="56"/>
    <x v="6"/>
    <n v="31000205"/>
    <s v="Natural Gas Production, Flares"/>
    <n v="0"/>
    <n v="0"/>
    <n v="0"/>
    <n v="34.684859612901512"/>
    <n v="0"/>
  </r>
  <r>
    <s v="WYDEQ Permitted Sources"/>
    <s v="56"/>
    <x v="6"/>
    <n v="31000299"/>
    <s v="Natural Gas Production, Other Not Classified"/>
    <n v="0"/>
    <n v="37.936565201611032"/>
    <n v="0"/>
    <n v="0"/>
    <n v="0"/>
  </r>
  <r>
    <s v="WYDEQ Permitted Sources"/>
    <s v="56"/>
    <x v="6"/>
    <n v="31000299"/>
    <s v="Natural Gas Production, Other Not Classified"/>
    <n v="51.268558115320047"/>
    <n v="8.3460443443544268"/>
    <n v="21.461256885482811"/>
    <n v="3.251705588709517"/>
    <n v="0"/>
  </r>
  <r>
    <s v="WYDEQ Permitted Sources"/>
    <s v="56"/>
    <x v="6"/>
    <n v="31000299"/>
    <s v="Natural Gas Production, Other Not Classified"/>
    <n v="21.894817630644077"/>
    <n v="6.503411177419034"/>
    <n v="16.800478874999168"/>
    <n v="2.4929742846772962"/>
    <n v="0"/>
  </r>
  <r>
    <s v="WYDEQ Permitted Sources"/>
    <s v="56"/>
    <x v="6"/>
    <n v="31000299"/>
    <s v="Natural Gas Production, Other Not Classified"/>
    <n v="4.4439976379030055"/>
    <n v="0"/>
    <n v="1.0839018629031723"/>
    <n v="0"/>
    <n v="0"/>
  </r>
  <r>
    <s v="WYDEQ Permitted Sources"/>
    <s v="56"/>
    <x v="6"/>
    <n v="31000299"/>
    <s v="Natural Gas Production, Other Not Classified"/>
    <n v="24.496182101611694"/>
    <n v="12.89843216854775"/>
    <n v="22.653548934676298"/>
    <n v="50.834997370158774"/>
    <n v="0"/>
  </r>
  <r>
    <s v="WYDEQ Permitted Sources"/>
    <s v="56"/>
    <x v="6"/>
    <n v="31000299"/>
    <s v="Natural Gas Production, Other Not Classified"/>
    <n v="1.205711621377721"/>
    <n v="0"/>
    <n v="0"/>
    <n v="4.7474895091747767E-3"/>
    <n v="0"/>
  </r>
  <r>
    <s v="WYDEQ Permitted Sources"/>
    <s v="56"/>
    <x v="6"/>
    <n v="31000299"/>
    <s v="Natural Gas Production, Other Not Classified"/>
    <n v="0.45214185801664536"/>
    <n v="0"/>
    <n v="0"/>
    <n v="0.52222384600922545"/>
    <n v="0"/>
  </r>
  <r>
    <s v="WYDEQ Permitted Sources"/>
    <s v="56"/>
    <x v="6"/>
    <n v="31000299"/>
    <s v="Natural Gas Production, Other Not Classified"/>
    <n v="0.45214185801664536"/>
    <n v="0"/>
    <n v="0"/>
    <n v="0.52222384600922545"/>
    <n v="0"/>
  </r>
  <r>
    <s v="WYDEQ Permitted Sources"/>
    <s v="56"/>
    <x v="6"/>
    <n v="31000299"/>
    <s v="Natural Gas Production, Other Not Classified"/>
    <n v="0.45214185801664536"/>
    <n v="0"/>
    <n v="0"/>
    <n v="1.8839244084026892E-3"/>
    <n v="0"/>
  </r>
  <r>
    <s v="WYDEQ Permitted Sources"/>
    <s v="56"/>
    <x v="6"/>
    <n v="31000299"/>
    <s v="Natural Gas Production, Other Not Classified"/>
    <n v="8.5628247169350615"/>
    <n v="1.3006822354838066"/>
    <n v="14.632675149192826"/>
    <n v="0.10839018629031723"/>
    <n v="0"/>
  </r>
  <r>
    <s v="WYDEQ Permitted Sources"/>
    <s v="56"/>
    <x v="6"/>
    <n v="31000299"/>
    <s v="Natural Gas Production, Other Not Classified"/>
    <n v="8.5628247169350615"/>
    <n v="1.3006822354838066"/>
    <n v="14.632675149192826"/>
    <n v="0.10839018629031723"/>
    <n v="0"/>
  </r>
  <r>
    <s v="WYDEQ Permitted Sources"/>
    <s v="56"/>
    <x v="6"/>
    <n v="31000299"/>
    <s v="Natural Gas Production, Other Not Classified"/>
    <n v="19.404421406547701"/>
    <n v="0"/>
    <n v="0"/>
    <n v="86.88659371553203"/>
    <n v="0"/>
  </r>
  <r>
    <s v="WYDEQ Permitted Sources"/>
    <s v="56"/>
    <x v="6"/>
    <n v="31000227"/>
    <s v="Dehydrator"/>
    <n v="0.47474901595158947"/>
    <n v="0"/>
    <n v="0"/>
    <n v="0"/>
    <n v="0"/>
  </r>
  <r>
    <s v="WYDEQ Permitted Sources"/>
    <s v="56"/>
    <x v="6"/>
    <n v="31000227"/>
    <s v="Dehydrator"/>
    <n v="0"/>
    <n v="0.94949803190317894"/>
    <n v="0"/>
    <n v="0"/>
    <n v="0"/>
  </r>
  <r>
    <s v="WYDEQ Permitted Sources"/>
    <s v="56"/>
    <x v="6"/>
    <n v="31000299"/>
    <s v="Natural Gas Production, Other Not Classified"/>
    <n v="0"/>
    <n v="0.94949803190317894"/>
    <n v="0"/>
    <n v="0"/>
    <n v="0"/>
  </r>
  <r>
    <s v="WYDEQ Permitted Sources"/>
    <s v="56"/>
    <x v="6"/>
    <n v="31000299"/>
    <s v="Natural Gas Production, Other Not Classified"/>
    <n v="0"/>
    <n v="0.94949803190317894"/>
    <n v="0"/>
    <n v="0"/>
    <n v="0"/>
  </r>
  <r>
    <s v="WYDEQ Permitted Sources"/>
    <s v="56"/>
    <x v="6"/>
    <n v="31000301"/>
    <s v="Dehydrator"/>
    <n v="0"/>
    <n v="0.94949803190317894"/>
    <n v="0"/>
    <n v="0"/>
    <n v="0"/>
  </r>
  <r>
    <s v="WYDEQ Permitted Sources"/>
    <s v="56"/>
    <x v="6"/>
    <n v="31000301"/>
    <s v="Dehydrator"/>
    <n v="0"/>
    <n v="0.94949803190317894"/>
    <n v="0"/>
    <n v="0"/>
    <n v="0"/>
  </r>
  <r>
    <s v="WYDEQ Permitted Sources"/>
    <s v="56"/>
    <x v="6"/>
    <n v="31000301"/>
    <s v="Dehydrator"/>
    <n v="0"/>
    <n v="0.94949803190317894"/>
    <n v="0"/>
    <n v="0"/>
    <n v="0"/>
  </r>
  <r>
    <s v="WYDEQ Permitted Sources"/>
    <s v="56"/>
    <x v="6"/>
    <n v="31000301"/>
    <s v="Dehydrator"/>
    <n v="0"/>
    <n v="0.94949803190317894"/>
    <n v="0"/>
    <n v="0"/>
    <n v="0"/>
  </r>
  <r>
    <s v="WYDEQ Permitted Sources"/>
    <s v="56"/>
    <x v="6"/>
    <n v="31000227"/>
    <s v="Dehydrator"/>
    <n v="1.4242470478547684"/>
    <n v="0"/>
    <n v="0.94949803190317894"/>
    <n v="0"/>
    <n v="0"/>
  </r>
  <r>
    <s v="WYDEQ Permitted Sources"/>
    <s v="56"/>
    <x v="6"/>
    <n v="31000299"/>
    <s v="Natural Gas Production, Other Not Classified"/>
    <n v="0"/>
    <n v="42.252662419691461"/>
    <n v="0"/>
    <n v="0"/>
    <n v="0"/>
  </r>
  <r>
    <s v="WYDEQ Permitted Sources"/>
    <s v="56"/>
    <x v="6"/>
    <n v="31000299"/>
    <s v="Natural Gas Production, Other Not Classified"/>
    <n v="0.94949803190317894"/>
    <n v="12.818223430692916"/>
    <n v="0"/>
    <n v="0"/>
    <n v="0"/>
  </r>
  <r>
    <s v="WYDEQ Permitted Sources"/>
    <s v="56"/>
    <x v="6"/>
    <n v="31000220"/>
    <s v="Permitted Fugitives"/>
    <n v="0"/>
    <n v="1.6141466542354042"/>
    <n v="0"/>
    <n v="0"/>
    <n v="0"/>
  </r>
  <r>
    <s v="WYDEQ Permitted Sources"/>
    <s v="56"/>
    <x v="6"/>
    <n v="31000227"/>
    <s v="Dehydrator"/>
    <n v="0"/>
    <n v="1.8515211622111987"/>
    <n v="0"/>
    <n v="0"/>
    <n v="0"/>
  </r>
  <r>
    <s v="WYDEQ Permitted Sources"/>
    <s v="56"/>
    <x v="6"/>
    <n v="31000404"/>
    <s v="Process Heaters"/>
    <n v="0.21838454733773113"/>
    <n v="0"/>
    <n v="0.10919227366886557"/>
    <n v="0"/>
    <n v="0"/>
  </r>
  <r>
    <s v="WYDEQ Permitted Sources"/>
    <s v="56"/>
    <x v="6"/>
    <n v="40400311"/>
    <s v="Permitted Tank Losses"/>
    <n v="0"/>
    <n v="2.5161697845434241"/>
    <n v="0"/>
    <n v="0"/>
    <n v="0"/>
  </r>
  <r>
    <s v="WYDEQ Permitted Sources"/>
    <s v="56"/>
    <x v="6"/>
    <n v="10500106"/>
    <s v="External Combustion Boilers"/>
    <n v="4.4439976379030055"/>
    <n v="0"/>
    <n v="19.618623718547418"/>
    <n v="0"/>
    <n v="0"/>
  </r>
  <r>
    <s v="WYDEQ Permitted Sources"/>
    <s v="56"/>
    <x v="6"/>
    <n v="31000205"/>
    <s v="Natural Gas Production, Flares"/>
    <n v="6.503411177419034"/>
    <n v="0"/>
    <n v="1.6258527943547585"/>
    <n v="0"/>
    <n v="0"/>
  </r>
  <r>
    <s v="WYDEQ Permitted Sources"/>
    <s v="56"/>
    <x v="6"/>
    <n v="31000205"/>
    <s v="Natural Gas Production, Flares"/>
    <n v="0.65034111774190329"/>
    <n v="0"/>
    <n v="0.97551167661285509"/>
    <n v="0"/>
    <n v="0"/>
  </r>
  <r>
    <s v="WYDEQ Permitted Sources"/>
    <s v="56"/>
    <x v="6"/>
    <n v="31000205"/>
    <s v="Natural Gas Production, Flares"/>
    <n v="2.8484940957095368"/>
    <n v="46.05065454730417"/>
    <n v="0.94949803190317894"/>
    <n v="0"/>
    <n v="0"/>
  </r>
  <r>
    <s v="WYDEQ Permitted Sources"/>
    <s v="56"/>
    <x v="6"/>
    <n v="31000220"/>
    <s v="Permitted Fugitives"/>
    <n v="0"/>
    <n v="0.23737450797579474"/>
    <n v="0"/>
    <n v="0"/>
    <n v="0"/>
  </r>
  <r>
    <s v="WYDEQ Permitted Sources"/>
    <s v="56"/>
    <x v="6"/>
    <n v="31000220"/>
    <s v="Permitted Fugitives"/>
    <n v="0"/>
    <n v="9.4949803190317886E-2"/>
    <n v="0"/>
    <n v="0"/>
    <n v="0"/>
  </r>
  <r>
    <s v="WYDEQ Permitted Sources"/>
    <s v="56"/>
    <x v="6"/>
    <n v="31000227"/>
    <s v="Dehydrator"/>
    <n v="0.47474901595158947"/>
    <n v="0"/>
    <n v="0.47474901595158947"/>
    <n v="0"/>
    <n v="0"/>
  </r>
  <r>
    <s v="WYDEQ Permitted Sources"/>
    <s v="56"/>
    <x v="6"/>
    <n v="31000227"/>
    <s v="Dehydrator"/>
    <n v="0.47474901595158947"/>
    <n v="0"/>
    <n v="0.47474901595158947"/>
    <n v="0"/>
    <n v="0"/>
  </r>
  <r>
    <s v="WYDEQ Permitted Sources"/>
    <s v="56"/>
    <x v="6"/>
    <n v="31000228"/>
    <s v="Dehydrator"/>
    <n v="0"/>
    <n v="4.2272172653223716"/>
    <n v="0"/>
    <n v="0"/>
    <n v="0"/>
  </r>
  <r>
    <s v="WYDEQ Permitted Sources"/>
    <s v="56"/>
    <x v="6"/>
    <n v="31000299"/>
    <s v="Natural Gas Production, Other Not Classified"/>
    <n v="2.3737450797579474"/>
    <n v="0"/>
    <n v="5.419509314515861"/>
    <n v="0"/>
    <n v="0"/>
  </r>
  <r>
    <s v="WYDEQ Permitted Sources"/>
    <s v="56"/>
    <x v="6"/>
    <n v="31000299"/>
    <s v="Natural Gas Production, Other Not Classified"/>
    <n v="9.4196220420134456"/>
    <n v="0"/>
    <n v="0"/>
    <n v="0"/>
    <n v="0"/>
  </r>
  <r>
    <s v="WYDEQ Permitted Sources"/>
    <s v="56"/>
    <x v="6"/>
    <n v="31000299"/>
    <s v="Natural Gas Production, Other Not Classified"/>
    <n v="7.5356976336107566"/>
    <n v="0"/>
    <n v="0"/>
    <n v="0"/>
    <n v="0"/>
  </r>
  <r>
    <s v="WYDEQ Permitted Sources"/>
    <s v="56"/>
    <x v="6"/>
    <n v="31000299"/>
    <s v="Natural Gas Production, Other Not Classified"/>
    <n v="0"/>
    <n v="1.409072421774124"/>
    <n v="0"/>
    <n v="0"/>
    <n v="0"/>
  </r>
  <r>
    <s v="WYDEQ Permitted Sources"/>
    <s v="56"/>
    <x v="6"/>
    <n v="31000299"/>
    <s v="Natural Gas Production, Other Not Classified"/>
    <n v="0"/>
    <n v="6.1782406185480818"/>
    <n v="0"/>
    <n v="0"/>
    <n v="0"/>
  </r>
  <r>
    <s v="WYDEQ Permitted Sources"/>
    <s v="56"/>
    <x v="6"/>
    <n v="31000299"/>
    <s v="Natural Gas Production, Other Not Classified"/>
    <n v="0"/>
    <n v="0.75873130403222055"/>
    <n v="0"/>
    <n v="0"/>
    <n v="0"/>
  </r>
  <r>
    <s v="WYDEQ Permitted Sources"/>
    <s v="56"/>
    <x v="6"/>
    <n v="31000299"/>
    <s v="Natural Gas Production, Other Not Classified"/>
    <n v="0"/>
    <n v="37.286224083869122"/>
    <n v="0"/>
    <n v="0"/>
    <n v="0"/>
  </r>
  <r>
    <s v="WYDEQ Permitted Sources"/>
    <s v="56"/>
    <x v="6"/>
    <n v="31000299"/>
    <s v="Natural Gas Production, Other Not Classified"/>
    <n v="0.86712149032253782"/>
    <n v="0"/>
    <n v="0.21678037258063446"/>
    <n v="0"/>
    <n v="0"/>
  </r>
  <r>
    <s v="WYDEQ Permitted Sources"/>
    <s v="56"/>
    <x v="6"/>
    <n v="31000299"/>
    <s v="Natural Gas Production, Other Not Classified"/>
    <n v="4.7691681967739585"/>
    <n v="0"/>
    <n v="3.9020467064514204"/>
    <n v="0"/>
    <n v="0"/>
  </r>
  <r>
    <s v="WYDEQ Permitted Sources"/>
    <s v="56"/>
    <x v="6"/>
    <n v="31000299"/>
    <s v="Natural Gas Production, Other Not Classified"/>
    <n v="12.790041982257433"/>
    <n v="0"/>
    <n v="10.405457883870453"/>
    <n v="0"/>
    <n v="0"/>
  </r>
  <r>
    <s v="WYDEQ Permitted Sources"/>
    <s v="56"/>
    <x v="6"/>
    <n v="31000299"/>
    <s v="Natural Gas Production, Other Not Classified"/>
    <n v="4.0104368927417378"/>
    <n v="0"/>
    <n v="3.251705588709517"/>
    <n v="0"/>
    <n v="0"/>
  </r>
  <r>
    <s v="WYDEQ Permitted Sources"/>
    <s v="56"/>
    <x v="6"/>
    <n v="31000299"/>
    <s v="Natural Gas Production, Other Not Classified"/>
    <n v="3.793656520161103"/>
    <n v="0"/>
    <n v="2.8181448435482479"/>
    <n v="0"/>
    <n v="0"/>
  </r>
  <r>
    <s v="WYDEQ Permitted Sources"/>
    <s v="56"/>
    <x v="6"/>
    <n v="31000299"/>
    <s v="Natural Gas Production, Other Not Classified"/>
    <n v="0.43356074516126891"/>
    <n v="0"/>
    <n v="0.43356074516126891"/>
    <n v="0"/>
    <n v="0"/>
  </r>
  <r>
    <s v="WYDEQ Permitted Sources"/>
    <s v="56"/>
    <x v="6"/>
    <n v="31000299"/>
    <s v="Natural Gas Production, Other Not Classified"/>
    <n v="1.7342429806450756"/>
    <n v="0"/>
    <n v="0.32517055887095164"/>
    <n v="0"/>
    <n v="0"/>
  </r>
  <r>
    <s v="WYDEQ Permitted Sources"/>
    <s v="56"/>
    <x v="6"/>
    <n v="31000299"/>
    <s v="Natural Gas Production, Other Not Classified"/>
    <n v="0.10839018629031723"/>
    <n v="0"/>
    <n v="0.10839018629031723"/>
    <n v="0"/>
    <n v="0"/>
  </r>
  <r>
    <s v="WYDEQ Permitted Sources"/>
    <s v="56"/>
    <x v="6"/>
    <n v="31000299"/>
    <s v="Natural Gas Production, Other Not Classified"/>
    <n v="6.8285817362899852"/>
    <n v="1.5174626080644411"/>
    <n v="9.213165834676964"/>
    <n v="0"/>
    <n v="0"/>
  </r>
  <r>
    <s v="WYDEQ Permitted Sources"/>
    <s v="56"/>
    <x v="6"/>
    <n v="31000299"/>
    <s v="Natural Gas Production, Other Not Classified"/>
    <n v="2.6013644709676131"/>
    <n v="2.6013644709676131"/>
    <n v="5.0943387556449098"/>
    <n v="0"/>
    <n v="0"/>
  </r>
  <r>
    <s v="WYDEQ Permitted Sources"/>
    <s v="56"/>
    <x v="6"/>
    <n v="31000299"/>
    <s v="Natural Gas Production, Other Not Classified"/>
    <n v="1.8426331669353928"/>
    <n v="0.10839018629031723"/>
    <n v="1.8426331669353928"/>
    <n v="0"/>
    <n v="0"/>
  </r>
  <r>
    <s v="WYDEQ Permitted Sources"/>
    <s v="56"/>
    <x v="6"/>
    <n v="31000299"/>
    <s v="Natural Gas Production, Other Not Classified"/>
    <n v="3.0349252161288822"/>
    <n v="0.10839018629031723"/>
    <n v="3.0349252161288822"/>
    <n v="0"/>
    <n v="0"/>
  </r>
  <r>
    <s v="WYDEQ Permitted Sources"/>
    <s v="56"/>
    <x v="6"/>
    <n v="31000299"/>
    <s v="Natural Gas Production, Other Not Classified"/>
    <n v="4.4439976379030055"/>
    <n v="1.0839018629031723"/>
    <n v="9.213165834676964"/>
    <n v="0"/>
    <n v="0"/>
  </r>
  <r>
    <s v="WYDEQ Permitted Sources"/>
    <s v="56"/>
    <x v="6"/>
    <n v="31000299"/>
    <s v="Natural Gas Production, Other Not Classified"/>
    <n v="12.46487142338648"/>
    <n v="0.43356074516126891"/>
    <n v="12.46487142338648"/>
    <n v="0"/>
    <n v="0"/>
  </r>
  <r>
    <s v="WYDEQ Permitted Sources"/>
    <s v="56"/>
    <x v="6"/>
    <n v="31000299"/>
    <s v="Natural Gas Production, Other Not Classified"/>
    <n v="0"/>
    <n v="21.461256885482811"/>
    <n v="0"/>
    <n v="0"/>
    <n v="0"/>
  </r>
  <r>
    <s v="WYDEQ Permitted Sources"/>
    <s v="56"/>
    <x v="6"/>
    <n v="31000299"/>
    <s v="Natural Gas Production, Other Not Classified"/>
    <n v="15.933357384676631"/>
    <n v="3.3600957749998339"/>
    <n v="4.0104368927417378"/>
    <n v="0"/>
    <n v="0"/>
  </r>
  <r>
    <s v="WYDEQ Permitted Sources"/>
    <s v="56"/>
    <x v="6"/>
    <n v="31000299"/>
    <s v="Natural Gas Production, Other Not Classified"/>
    <n v="7.587313040322206"/>
    <n v="2.3845840983869793"/>
    <n v="1.9510233532257102"/>
    <n v="0"/>
    <n v="0"/>
  </r>
  <r>
    <s v="WYDEQ Permitted Sources"/>
    <s v="56"/>
    <x v="6"/>
    <n v="31000299"/>
    <s v="Natural Gas Production, Other Not Classified"/>
    <n v="0"/>
    <n v="4.5523878241933238"/>
    <n v="0"/>
    <n v="0"/>
    <n v="0"/>
  </r>
  <r>
    <s v="WYDEQ Permitted Sources"/>
    <s v="56"/>
    <x v="6"/>
    <n v="31000299"/>
    <s v="Natural Gas Production, Other Not Classified"/>
    <n v="0"/>
    <n v="1.0839018629031723"/>
    <n v="0"/>
    <n v="0"/>
    <n v="0"/>
  </r>
  <r>
    <s v="WYDEQ Permitted Sources"/>
    <s v="56"/>
    <x v="6"/>
    <n v="31000299"/>
    <s v="Natural Gas Production, Other Not Classified"/>
    <n v="0"/>
    <n v="1.0839018629031723"/>
    <n v="0"/>
    <n v="0"/>
    <n v="0"/>
  </r>
  <r>
    <s v="WYDEQ Permitted Sources"/>
    <s v="56"/>
    <x v="6"/>
    <n v="31000299"/>
    <s v="Natural Gas Production, Other Not Classified"/>
    <n v="0.65034111774190329"/>
    <n v="0.21678037258063446"/>
    <n v="3.4684859612901513"/>
    <n v="0"/>
    <n v="0"/>
  </r>
  <r>
    <s v="WYDEQ Permitted Sources"/>
    <s v="56"/>
    <x v="6"/>
    <n v="31000299"/>
    <s v="Natural Gas Production, Other Not Classified"/>
    <n v="2.7097546572579305"/>
    <n v="8.7796050895156945"/>
    <n v="0.65034111774190329"/>
    <n v="0"/>
    <n v="0"/>
  </r>
  <r>
    <s v="WYDEQ Permitted Sources"/>
    <s v="56"/>
    <x v="6"/>
    <n v="31000299"/>
    <s v="Natural Gas Production, Other Not Classified"/>
    <n v="2.7097546572579305"/>
    <n v="1.0839018629031723"/>
    <n v="0.65034111774190329"/>
    <n v="0"/>
    <n v="0"/>
  </r>
  <r>
    <s v="WYDEQ Permitted Sources"/>
    <s v="56"/>
    <x v="6"/>
    <n v="31000299"/>
    <s v="Natural Gas Production, Other Not Classified"/>
    <n v="0.54195093145158613"/>
    <n v="0"/>
    <n v="0.10839018629031723"/>
    <n v="0"/>
    <n v="0"/>
  </r>
  <r>
    <s v="WYDEQ Permitted Sources"/>
    <s v="56"/>
    <x v="6"/>
    <n v="31000299"/>
    <s v="Natural Gas Production, Other Not Classified"/>
    <n v="0.75873130403222055"/>
    <n v="0"/>
    <n v="0.65034111774190329"/>
    <n v="0"/>
    <n v="0"/>
  </r>
  <r>
    <s v="WYDEQ Permitted Sources"/>
    <s v="56"/>
    <x v="6"/>
    <n v="31000299"/>
    <s v="Natural Gas Production, Other Not Classified"/>
    <n v="12.248091050805847"/>
    <n v="0.32517055887095164"/>
    <n v="3.0349252161288822"/>
    <n v="0"/>
    <n v="0"/>
  </r>
  <r>
    <s v="WYDEQ Permitted Sources"/>
    <s v="56"/>
    <x v="6"/>
    <n v="31000299"/>
    <s v="Natural Gas Production, Other Not Classified"/>
    <n v="0.43356074516126891"/>
    <n v="0"/>
    <n v="0.43356074516126891"/>
    <n v="0"/>
    <n v="0"/>
  </r>
  <r>
    <s v="WYDEQ Permitted Sources"/>
    <s v="56"/>
    <x v="6"/>
    <n v="31000299"/>
    <s v="Natural Gas Production, Other Not Classified"/>
    <n v="0.75873130403222055"/>
    <n v="0"/>
    <n v="0.65034111774190329"/>
    <n v="0"/>
    <n v="0"/>
  </r>
  <r>
    <s v="WYDEQ Permitted Sources"/>
    <s v="56"/>
    <x v="6"/>
    <n v="31000299"/>
    <s v="Natural Gas Production, Other Not Classified"/>
    <n v="4.7691681967739585"/>
    <n v="0.54195093145158613"/>
    <n v="11.922920491934894"/>
    <n v="0"/>
    <n v="0"/>
  </r>
  <r>
    <s v="WYDEQ Permitted Sources"/>
    <s v="56"/>
    <x v="6"/>
    <n v="31000299"/>
    <s v="Natural Gas Production, Other Not Classified"/>
    <n v="0.75873130403222055"/>
    <n v="0"/>
    <n v="0.65034111774190329"/>
    <n v="0"/>
    <n v="0"/>
  </r>
  <r>
    <s v="WYDEQ Permitted Sources"/>
    <s v="56"/>
    <x v="6"/>
    <n v="31000299"/>
    <s v="Natural Gas Production, Other Not Classified"/>
    <n v="0.21678037258063446"/>
    <n v="0"/>
    <n v="0.21678037258063446"/>
    <n v="0"/>
    <n v="0"/>
  </r>
  <r>
    <s v="WYDEQ Permitted Sources"/>
    <s v="56"/>
    <x v="6"/>
    <n v="31000301"/>
    <s v="Dehydrator"/>
    <n v="1.8040462606160399"/>
    <n v="9.4949803190317886E-2"/>
    <n v="1.5191968510450862"/>
    <n v="0"/>
    <n v="0"/>
  </r>
  <r>
    <s v="WYDEQ Permitted Sources"/>
    <s v="56"/>
    <x v="6"/>
    <n v="40400311"/>
    <s v="Permitted Tank Losses"/>
    <n v="0"/>
    <n v="1.8989960638063579"/>
    <n v="0"/>
    <n v="0"/>
    <n v="0"/>
  </r>
  <r>
    <s v="WYDEQ Permitted Sources"/>
    <s v="56"/>
    <x v="6"/>
    <n v="40400311"/>
    <s v="Permitted Tank Losses"/>
    <n v="0"/>
    <n v="1.8989960638063579"/>
    <n v="0"/>
    <n v="0"/>
    <n v="0"/>
  </r>
  <r>
    <s v="WYDEQ Permitted Sources"/>
    <s v="56"/>
    <x v="6"/>
    <n v="40400311"/>
    <s v="Permitted Tank Losses"/>
    <n v="0"/>
    <n v="1.8989960638063579"/>
    <n v="0"/>
    <n v="0"/>
    <n v="0"/>
  </r>
  <r>
    <s v="WYDEQ Permitted Sources"/>
    <s v="56"/>
    <x v="6"/>
    <n v="40400311"/>
    <s v="Permitted Tank Losses"/>
    <n v="0"/>
    <n v="1.8989960638063579"/>
    <n v="0"/>
    <n v="0"/>
    <n v="0"/>
  </r>
  <r>
    <s v="WYDEQ Permitted Sources"/>
    <s v="56"/>
    <x v="6"/>
    <n v="31000299"/>
    <s v="Natural Gas Production, Other Not Classified"/>
    <n v="0"/>
    <n v="0.97551167661285509"/>
    <n v="0"/>
    <n v="0"/>
    <n v="0"/>
  </r>
  <r>
    <s v="WYDEQ Permitted Sources"/>
    <s v="56"/>
    <x v="6"/>
    <n v="31000299"/>
    <s v="Natural Gas Production, Other Not Classified"/>
    <n v="0"/>
    <n v="1.3006822354838066"/>
    <n v="0"/>
    <n v="0"/>
    <n v="0"/>
  </r>
  <r>
    <s v="WYDEQ Permitted Sources"/>
    <s v="56"/>
    <x v="6"/>
    <n v="31000404"/>
    <s v="Process Heaters"/>
    <n v="0.32517055887095164"/>
    <n v="0"/>
    <n v="0.10839018629031723"/>
    <n v="0"/>
    <n v="0"/>
  </r>
  <r>
    <s v="WYDEQ Permitted Sources"/>
    <s v="56"/>
    <x v="6"/>
    <n v="31000299"/>
    <s v="Natural Gas Production, Other Not Classified"/>
    <n v="0"/>
    <n v="1.8989960638063579"/>
    <n v="0"/>
    <n v="0"/>
    <n v="0"/>
  </r>
  <r>
    <s v="WYDEQ Permitted Sources"/>
    <s v="56"/>
    <x v="6"/>
    <n v="31000404"/>
    <s v="Process Heaters"/>
    <n v="0.47474901595158947"/>
    <n v="0"/>
    <n v="0.37979921276127154"/>
    <n v="0"/>
    <n v="0"/>
  </r>
  <r>
    <s v="WYDEQ Permitted Sources"/>
    <s v="56"/>
    <x v="6"/>
    <n v="31000404"/>
    <s v="Process Heaters"/>
    <n v="0.37979921276127154"/>
    <n v="0"/>
    <n v="0"/>
    <n v="0"/>
    <n v="0"/>
  </r>
  <r>
    <s v="WYDEQ Permitted Sources"/>
    <s v="56"/>
    <x v="6"/>
    <n v="31000404"/>
    <s v="Process Heaters"/>
    <n v="7.1687101408690015E-2"/>
    <n v="4.7474901595158945E-3"/>
    <n v="1.4242470478547684E-2"/>
    <n v="0"/>
    <n v="0"/>
  </r>
  <r>
    <s v="WYDEQ Permitted Sources"/>
    <s v="56"/>
    <x v="6"/>
    <n v="31000404"/>
    <s v="Process Heaters"/>
    <n v="0.28484940957095367"/>
    <n v="0"/>
    <n v="0"/>
    <n v="0"/>
    <n v="0"/>
  </r>
  <r>
    <s v="WYDEQ Permitted Sources"/>
    <s v="56"/>
    <x v="6"/>
    <n v="31000220"/>
    <s v="Permitted Fugitives"/>
    <n v="0"/>
    <n v="6.6464862233222517"/>
    <n v="0"/>
    <n v="0"/>
    <n v="0"/>
  </r>
  <r>
    <s v="WYDEQ Permitted Sources"/>
    <s v="56"/>
    <x v="6"/>
    <n v="31000301"/>
    <s v="Dehydrator"/>
    <n v="9.4949803190317886E-2"/>
    <n v="7.4584946654235402"/>
    <n v="9.4949803190317886E-2"/>
    <n v="0"/>
    <n v="0"/>
  </r>
  <r>
    <s v="WYDEQ Permitted Sources"/>
    <s v="56"/>
    <x v="6"/>
    <n v="31000404"/>
    <s v="Process Heaters"/>
    <n v="0.33232431116611261"/>
    <n v="0"/>
    <n v="9.4949803190317886E-2"/>
    <n v="0"/>
    <n v="0"/>
  </r>
  <r>
    <s v="WYDEQ Permitted Sources"/>
    <s v="56"/>
    <x v="6"/>
    <n v="31000227"/>
    <s v="Dehydrator"/>
    <n v="0"/>
    <n v="2.3737450797579474"/>
    <n v="0"/>
    <n v="0"/>
    <n v="0"/>
  </r>
  <r>
    <s v="WYDEQ Permitted Sources"/>
    <s v="56"/>
    <x v="6"/>
    <n v="31000227"/>
    <s v="Dehydrator"/>
    <n v="0"/>
    <n v="1.4242470478547684"/>
    <n v="0"/>
    <n v="0"/>
    <n v="0"/>
  </r>
  <r>
    <s v="WYDEQ Permitted Sources"/>
    <s v="56"/>
    <x v="6"/>
    <n v="40400311"/>
    <s v="Permitted Tank Losses"/>
    <n v="0"/>
    <n v="0.47474901595158947"/>
    <n v="0"/>
    <n v="0"/>
    <n v="0"/>
  </r>
  <r>
    <s v="WYDEQ Permitted Sources"/>
    <s v="56"/>
    <x v="6"/>
    <n v="40400311"/>
    <s v="Permitted Tank Losses"/>
    <n v="0"/>
    <n v="0.47474901595158947"/>
    <n v="0"/>
    <n v="0"/>
    <n v="0"/>
  </r>
  <r>
    <s v="WYDEQ Permitted Sources"/>
    <s v="56"/>
    <x v="6"/>
    <n v="31000220"/>
    <s v="Permitted Fugitives"/>
    <n v="0"/>
    <n v="0.94949803190317894"/>
    <n v="0"/>
    <n v="0"/>
    <n v="0"/>
  </r>
  <r>
    <s v="WYDEQ Permitted Sources"/>
    <s v="56"/>
    <x v="6"/>
    <n v="31000227"/>
    <s v="Dehydrator"/>
    <n v="0"/>
    <n v="13.600784389889984"/>
    <n v="0"/>
    <n v="0"/>
    <n v="0"/>
  </r>
  <r>
    <s v="WYDEQ Permitted Sources"/>
    <s v="56"/>
    <x v="6"/>
    <n v="31000310"/>
    <s v="Natural Gas Processing Facilities, Pump Seals"/>
    <n v="0"/>
    <n v="1.8989960638063579"/>
    <n v="0"/>
    <n v="0"/>
    <n v="0"/>
  </r>
  <r>
    <s v="WYDEQ Permitted Sources"/>
    <s v="56"/>
    <x v="6"/>
    <n v="40400311"/>
    <s v="Permitted Tank Losses"/>
    <n v="0"/>
    <n v="0.47474901595158947"/>
    <n v="0"/>
    <n v="0"/>
    <n v="0"/>
  </r>
  <r>
    <s v="WYDEQ Permitted Sources"/>
    <s v="56"/>
    <x v="6"/>
    <n v="31000227"/>
    <s v="Dehydrator"/>
    <n v="0.47474901595158947"/>
    <n v="0"/>
    <n v="0"/>
    <n v="0"/>
    <n v="0"/>
  </r>
  <r>
    <s v="WYDEQ Permitted Sources"/>
    <s v="56"/>
    <x v="6"/>
    <n v="31000227"/>
    <s v="Dehydrator"/>
    <n v="0.47474901595158947"/>
    <n v="0"/>
    <n v="0"/>
    <n v="0"/>
    <n v="0"/>
  </r>
  <r>
    <s v="WYDEQ Permitted Sources"/>
    <s v="56"/>
    <x v="6"/>
    <n v="31000227"/>
    <s v="Dehydrator"/>
    <n v="0.47474901595158947"/>
    <n v="0"/>
    <n v="0.47474901595158947"/>
    <n v="0"/>
    <n v="0"/>
  </r>
  <r>
    <s v="WYDEQ Permitted Sources"/>
    <s v="56"/>
    <x v="6"/>
    <n v="31000404"/>
    <s v="Process Heaters"/>
    <n v="0.10824277563696239"/>
    <n v="0"/>
    <n v="4.2727411435643049E-2"/>
    <n v="0"/>
    <n v="0"/>
  </r>
  <r>
    <s v="WYDEQ Permitted Sources"/>
    <s v="56"/>
    <x v="7"/>
    <n v="31000227"/>
    <s v="Dehydrator"/>
    <n v="0.11760335212499419"/>
    <n v="0"/>
    <n v="2.4696703946248781E-2"/>
    <n v="0"/>
    <n v="0"/>
  </r>
  <r>
    <s v="WYDEQ Permitted Sources"/>
    <s v="56"/>
    <x v="7"/>
    <n v="31000299"/>
    <s v="Natural Gas Production, Other Not Classified"/>
    <n v="0.15641245832624226"/>
    <n v="0"/>
    <n v="3.2846616248510874E-2"/>
    <n v="0"/>
    <n v="0"/>
  </r>
  <r>
    <s v="WYDEQ Permitted Sources"/>
    <s v="56"/>
    <x v="7"/>
    <n v="31000299"/>
    <s v="Natural Gas Production, Other Not Classified"/>
    <n v="0.39161916257623064"/>
    <n v="0"/>
    <n v="8.2240024141008436E-2"/>
    <n v="0"/>
    <n v="0"/>
  </r>
  <r>
    <s v="WYDEQ Permitted Sources"/>
    <s v="56"/>
    <x v="7"/>
    <n v="31000299"/>
    <s v="Natural Gas Production, Other Not Classified"/>
    <n v="0.3134129334131095"/>
    <n v="0"/>
    <n v="6.5816716016752999E-2"/>
    <n v="0"/>
    <n v="0"/>
  </r>
  <r>
    <s v="WYDEQ Permitted Sources"/>
    <s v="56"/>
    <x v="7"/>
    <n v="31000299"/>
    <s v="Natural Gas Production, Other Not Classified"/>
    <n v="0.3134129334131095"/>
    <n v="0"/>
    <n v="6.5816716016752999E-2"/>
    <n v="0"/>
    <n v="0"/>
  </r>
  <r>
    <s v="WYDEQ Permitted Sources"/>
    <s v="56"/>
    <x v="7"/>
    <n v="31000299"/>
    <s v="Natural Gas Production, Other Not Classified"/>
    <n v="0.3134129334131095"/>
    <n v="0"/>
    <n v="6.5816716016752999E-2"/>
    <n v="0"/>
    <n v="0"/>
  </r>
  <r>
    <s v="WYDEQ Permitted Sources"/>
    <s v="56"/>
    <x v="7"/>
    <n v="31000299"/>
    <s v="Natural Gas Production, Other Not Classified"/>
    <n v="0.3134129334131095"/>
    <n v="0"/>
    <n v="6.5816716016752999E-2"/>
    <n v="0"/>
    <n v="0"/>
  </r>
  <r>
    <s v="WYDEQ Permitted Sources"/>
    <s v="56"/>
    <x v="7"/>
    <n v="31000299"/>
    <s v="Natural Gas Production, Other Not Classified"/>
    <n v="0.3134129334131095"/>
    <n v="0"/>
    <n v="6.5816716016752999E-2"/>
    <n v="0"/>
    <n v="0"/>
  </r>
  <r>
    <s v="WYDEQ Permitted Sources"/>
    <s v="56"/>
    <x v="7"/>
    <n v="31000299"/>
    <s v="Natural Gas Production, Other Not Classified"/>
    <n v="0.3134129334131095"/>
    <n v="0"/>
    <n v="6.5816716016752999E-2"/>
    <n v="0"/>
    <n v="0"/>
  </r>
  <r>
    <s v="WYDEQ Permitted Sources"/>
    <s v="56"/>
    <x v="7"/>
    <n v="31000404"/>
    <s v="Process Heaters"/>
    <n v="0.3134129334131095"/>
    <n v="0"/>
    <n v="6.5816716016752999E-2"/>
    <n v="0"/>
    <n v="0"/>
  </r>
  <r>
    <s v="WYDEQ Permitted Sources"/>
    <s v="56"/>
    <x v="7"/>
    <n v="31000404"/>
    <s v="Process Heaters"/>
    <n v="0.13289178790124345"/>
    <n v="0"/>
    <n v="2.7907275459261121E-2"/>
    <n v="0"/>
    <n v="0"/>
  </r>
  <r>
    <s v="WYDEQ Permitted Sources"/>
    <s v="56"/>
    <x v="7"/>
    <n v="31000404"/>
    <s v="Process Heaters"/>
    <n v="0.15641245832624226"/>
    <n v="0"/>
    <n v="3.2846616248510874E-2"/>
    <n v="0"/>
    <n v="0"/>
  </r>
  <r>
    <s v="WYDEQ Permitted Sources"/>
    <s v="56"/>
    <x v="7"/>
    <n v="31000404"/>
    <s v="Process Heaters"/>
    <n v="0.15641245832624226"/>
    <n v="0"/>
    <n v="3.2846616248510874E-2"/>
    <n v="0"/>
    <n v="0"/>
  </r>
  <r>
    <s v="WYDEQ Permitted Sources"/>
    <s v="56"/>
    <x v="7"/>
    <n v="31000404"/>
    <s v="Process Heaters"/>
    <n v="0"/>
    <n v="0"/>
    <n v="0"/>
    <n v="0"/>
    <n v="0"/>
  </r>
  <r>
    <s v="WYDEQ Permitted Sources"/>
    <s v="56"/>
    <x v="7"/>
    <n v="31000404"/>
    <s v="Process Heaters"/>
    <n v="0.15641245832624226"/>
    <n v="0"/>
    <n v="3.2846616248510874E-2"/>
    <n v="0"/>
    <n v="0"/>
  </r>
  <r>
    <s v="WYDEQ Permitted Sources"/>
    <s v="56"/>
    <x v="7"/>
    <n v="31000404"/>
    <s v="Process Heaters"/>
    <n v="0.15641245832624226"/>
    <n v="0"/>
    <n v="3.2846616248510874E-2"/>
    <n v="0"/>
    <n v="0"/>
  </r>
  <r>
    <s v="WYDEQ Permitted Sources"/>
    <s v="56"/>
    <x v="7"/>
    <n v="31000404"/>
    <s v="Process Heaters"/>
    <n v="0.18992941368186564"/>
    <n v="0"/>
    <n v="3.9885176873191777E-2"/>
    <n v="0"/>
    <n v="0"/>
  </r>
  <r>
    <s v="WYDEQ Permitted Sources"/>
    <s v="56"/>
    <x v="7"/>
    <n v="31000404"/>
    <s v="Process Heaters"/>
    <n v="0.15641245832624226"/>
    <n v="0"/>
    <n v="3.2846616248510874E-2"/>
    <n v="0"/>
    <n v="0"/>
  </r>
  <r>
    <s v="WYDEQ Permitted Sources"/>
    <s v="56"/>
    <x v="7"/>
    <n v="31000404"/>
    <s v="Process Heaters"/>
    <n v="0.15641245832624226"/>
    <n v="0"/>
    <n v="3.2846616248510874E-2"/>
    <n v="0"/>
    <n v="0"/>
  </r>
  <r>
    <s v="WYDEQ Permitted Sources"/>
    <s v="56"/>
    <x v="7"/>
    <n v="31000404"/>
    <s v="Process Heaters"/>
    <n v="0"/>
    <n v="0"/>
    <n v="0"/>
    <n v="0"/>
    <n v="0"/>
  </r>
  <r>
    <s v="WYDEQ Permitted Sources"/>
    <s v="56"/>
    <x v="7"/>
    <n v="31000299"/>
    <s v="Natural Gas Production, Other Not Classified"/>
    <n v="0"/>
    <n v="17.090964574257221"/>
    <n v="0"/>
    <n v="0"/>
    <n v="0"/>
  </r>
  <r>
    <s v="WYDEQ Permitted Sources"/>
    <s v="56"/>
    <x v="7"/>
    <n v="31000299"/>
    <s v="Natural Gas Production, Other Not Classified"/>
    <n v="0"/>
    <n v="8.5454822871286105"/>
    <n v="0"/>
    <n v="0"/>
    <n v="0"/>
  </r>
  <r>
    <s v="WYDEQ Permitted Sources"/>
    <s v="56"/>
    <x v="7"/>
    <n v="31000404"/>
    <s v="Process Heaters"/>
    <n v="0"/>
    <n v="16.141466542354042"/>
    <n v="0"/>
    <n v="0"/>
    <n v="0"/>
  </r>
  <r>
    <s v="WYDEQ Permitted Sources"/>
    <s v="56"/>
    <x v="7"/>
    <n v="31000404"/>
    <s v="Process Heaters"/>
    <n v="1.8989960638063579"/>
    <n v="9.4949803190317886E-2"/>
    <n v="1.4242470478547684"/>
    <n v="0"/>
    <n v="0"/>
  </r>
  <r>
    <s v="WYDEQ Permitted Sources"/>
    <s v="56"/>
    <x v="7"/>
    <n v="31000227"/>
    <s v="Dehydrator"/>
    <n v="0.33232431116611261"/>
    <n v="0"/>
    <n v="9.4949803190317886E-2"/>
    <n v="0"/>
    <n v="0"/>
  </r>
  <r>
    <s v="WYDEQ Permitted Sources"/>
    <s v="56"/>
    <x v="7"/>
    <n v="31000227"/>
    <s v="Dehydrator"/>
    <n v="0"/>
    <n v="3.560617619636921"/>
    <n v="0"/>
    <n v="0"/>
    <n v="0"/>
  </r>
  <r>
    <s v="WYDEQ Permitted Sources"/>
    <s v="56"/>
    <x v="7"/>
    <n v="31000227"/>
    <s v="Dehydrator"/>
    <n v="0.52222391754674835"/>
    <n v="0"/>
    <n v="9.4949803190317886E-2"/>
    <n v="0"/>
    <n v="0"/>
  </r>
  <r>
    <s v="WYDEQ Permitted Sources"/>
    <s v="56"/>
    <x v="7"/>
    <n v="31000299"/>
    <s v="Natural Gas Production, Other Not Classified"/>
    <n v="3.3707180132562851"/>
    <n v="0"/>
    <n v="0.23737450797579474"/>
    <n v="0"/>
    <n v="0"/>
  </r>
  <r>
    <s v="WYDEQ Permitted Sources"/>
    <s v="56"/>
    <x v="7"/>
    <n v="31000299"/>
    <s v="Natural Gas Production, Other Not Classified"/>
    <n v="0"/>
    <n v="14.622269691308954"/>
    <n v="0"/>
    <n v="0"/>
    <n v="0"/>
  </r>
  <r>
    <s v="WYDEQ Permitted Sources"/>
    <s v="56"/>
    <x v="0"/>
    <n v="31000228"/>
    <s v="Dehydrator"/>
    <n v="0.10839018629031723"/>
    <n v="0"/>
    <n v="0.10839018629031723"/>
    <n v="0"/>
    <n v="0"/>
  </r>
  <r>
    <s v="WYDEQ Permitted Sources"/>
    <s v="56"/>
    <x v="0"/>
    <n v="31000228"/>
    <s v="Dehydrator"/>
    <n v="0.54195093145158613"/>
    <n v="0"/>
    <n v="0.43356074516126891"/>
    <n v="0"/>
    <n v="0"/>
  </r>
  <r>
    <s v="WYDEQ Permitted Sources"/>
    <s v="56"/>
    <x v="0"/>
    <n v="31000404"/>
    <s v="Process Heaters"/>
    <n v="0.32517055887095164"/>
    <n v="0"/>
    <n v="0.32517055887095164"/>
    <n v="0"/>
    <n v="0"/>
  </r>
  <r>
    <s v="WYDEQ Permitted Sources"/>
    <s v="56"/>
    <x v="0"/>
    <n v="31000227"/>
    <s v="Dehydrator"/>
    <n v="0"/>
    <n v="1.9510233532257102"/>
    <n v="0"/>
    <n v="0"/>
    <n v="0"/>
  </r>
  <r>
    <s v="WYDEQ Permitted Sources"/>
    <s v="56"/>
    <x v="0"/>
    <n v="31000299"/>
    <s v="Natural Gas Production, Other Not Classified"/>
    <n v="0.21678037258063446"/>
    <n v="0.43356074516126891"/>
    <n v="0.10839018629031723"/>
    <n v="0"/>
    <n v="0"/>
  </r>
  <r>
    <s v="WYDEQ Permitted Sources"/>
    <s v="56"/>
    <x v="0"/>
    <n v="31000302"/>
    <s v="Dehydrator"/>
    <n v="0.21678037258063446"/>
    <n v="4.877558383064275"/>
    <n v="0.21678037258063446"/>
    <n v="0"/>
    <n v="0"/>
  </r>
  <r>
    <s v="WYDEQ Permitted Sources"/>
    <s v="56"/>
    <x v="0"/>
    <n v="31000228"/>
    <s v="Dehydrator"/>
    <n v="0.22653548934676299"/>
    <n v="0"/>
    <n v="0.22653548934676299"/>
    <n v="0"/>
    <n v="0"/>
  </r>
  <r>
    <s v="WYDEQ Permitted Sources"/>
    <s v="56"/>
    <x v="0"/>
    <n v="31000404"/>
    <s v="Process Heaters"/>
    <n v="0.11272579374192991"/>
    <n v="0"/>
    <n v="0"/>
    <n v="0"/>
    <n v="0"/>
  </r>
  <r>
    <s v="WYDEQ Permitted Sources"/>
    <s v="56"/>
    <x v="0"/>
    <n v="31000205"/>
    <s v="Natural Gas Production, Flares"/>
    <n v="0.10839018629031723"/>
    <n v="10.18867751128982"/>
    <n v="0.10839018629031723"/>
    <n v="0"/>
    <n v="0"/>
  </r>
  <r>
    <s v="WYDEQ Permitted Sources"/>
    <s v="56"/>
    <x v="0"/>
    <n v="31000220"/>
    <s v="Permitted Fugitives"/>
    <n v="0"/>
    <n v="0"/>
    <n v="0"/>
    <n v="0"/>
    <n v="0"/>
  </r>
  <r>
    <s v="WYDEQ Permitted Sources"/>
    <s v="56"/>
    <x v="0"/>
    <n v="31000299"/>
    <s v="Natural Gas Production, Other Not Classified"/>
    <n v="1.6141466542354042"/>
    <n v="0"/>
    <n v="0"/>
    <n v="0"/>
    <n v="0"/>
  </r>
  <r>
    <s v="WYDEQ Permitted Sources"/>
    <s v="56"/>
    <x v="0"/>
    <n v="31000404"/>
    <s v="Process Heaters"/>
    <n v="1.6141466542354042"/>
    <n v="0"/>
    <n v="0"/>
    <n v="0"/>
    <n v="0"/>
  </r>
  <r>
    <s v="WYDEQ Permitted Sources"/>
    <s v="56"/>
    <x v="0"/>
    <n v="31000404"/>
    <s v="Process Heaters"/>
    <n v="1.6046516739163723"/>
    <n v="0"/>
    <n v="0"/>
    <n v="0"/>
    <n v="0"/>
  </r>
  <r>
    <s v="WYDEQ Permitted Sources"/>
    <s v="56"/>
    <x v="0"/>
    <n v="31000302"/>
    <s v="Dehydrator"/>
    <n v="0"/>
    <n v="0"/>
    <n v="0"/>
    <n v="0"/>
    <n v="0"/>
  </r>
  <r>
    <s v="WYDEQ Permitted Sources"/>
    <s v="56"/>
    <x v="0"/>
    <n v="31000209"/>
    <s v="Natural Gas Production, Incinerators Burning Waste Gas or Augmented Waste Gas"/>
    <n v="0"/>
    <n v="0"/>
    <n v="0"/>
    <n v="0"/>
    <n v="2.8181448435482478E-2"/>
  </r>
  <r>
    <s v="WYDEQ Permitted Sources"/>
    <s v="56"/>
    <x v="0"/>
    <n v="31000205"/>
    <s v="Natural Gas Production, Flares"/>
    <n v="0"/>
    <n v="0"/>
    <n v="0"/>
    <n v="0"/>
    <n v="0"/>
  </r>
  <r>
    <s v="WYDEQ Permitted Sources"/>
    <s v="56"/>
    <x v="0"/>
    <n v="39900601"/>
    <s v="Process Heaters"/>
    <n v="38.217295784102951"/>
    <n v="0"/>
    <n v="0"/>
    <n v="0"/>
    <n v="0"/>
  </r>
  <r>
    <s v="WYDEQ Permitted Sources"/>
    <s v="56"/>
    <x v="0"/>
    <n v="39900601"/>
    <s v="Process Heaters"/>
    <n v="11.868725398789735"/>
    <n v="0"/>
    <n v="0"/>
    <n v="0"/>
    <n v="0"/>
  </r>
  <r>
    <s v="WYDEQ Permitted Sources"/>
    <s v="56"/>
    <x v="0"/>
    <n v="10300603"/>
    <s v="Process Heaters"/>
    <n v="1.3122062800901932"/>
    <n v="0"/>
    <n v="0"/>
    <n v="0"/>
    <n v="0"/>
  </r>
  <r>
    <s v="WYDEQ Permitted Sources"/>
    <s v="56"/>
    <x v="0"/>
    <n v="10300603"/>
    <s v="Process Heaters"/>
    <n v="2.3737450797579474"/>
    <n v="0"/>
    <n v="0"/>
    <n v="0"/>
    <n v="0"/>
  </r>
  <r>
    <s v="WYDEQ Permitted Sources"/>
    <s v="56"/>
    <x v="0"/>
    <n v="10300603"/>
    <s v="Process Heaters"/>
    <n v="4.7474901595158947"/>
    <n v="0"/>
    <n v="0"/>
    <n v="0"/>
    <n v="0"/>
  </r>
  <r>
    <s v="WYDEQ Permitted Sources"/>
    <s v="56"/>
    <x v="0"/>
    <n v="31000205"/>
    <s v="Natural Gas Production, Flares"/>
    <n v="4.8982034618469914"/>
    <n v="0"/>
    <n v="0"/>
    <n v="0"/>
    <n v="0"/>
  </r>
  <r>
    <s v="WYDEQ Permitted Sources"/>
    <s v="56"/>
    <x v="0"/>
    <n v="31000205"/>
    <s v="Natural Gas Production, Flares"/>
    <n v="27.128511480998725"/>
    <n v="0"/>
    <n v="0"/>
    <n v="0"/>
    <n v="0"/>
  </r>
  <r>
    <s v="WYDEQ Permitted Sources"/>
    <s v="56"/>
    <x v="0"/>
    <n v="31000301"/>
    <s v="Dehydrator"/>
    <n v="4.1182587567682782"/>
    <n v="0"/>
    <n v="0"/>
    <n v="0"/>
    <n v="0"/>
  </r>
  <r>
    <s v="WYDEQ Permitted Sources"/>
    <s v="56"/>
    <x v="0"/>
    <n v="31000301"/>
    <s v="Dehydrator"/>
    <n v="4.5515613707008971"/>
    <n v="0"/>
    <n v="0"/>
    <n v="0"/>
    <n v="0"/>
  </r>
  <r>
    <s v="WYDEQ Permitted Sources"/>
    <s v="56"/>
    <x v="0"/>
    <n v="31000404"/>
    <s v="Process Heaters"/>
    <n v="2.2757806853504485"/>
    <n v="0"/>
    <n v="0"/>
    <n v="0"/>
    <n v="0"/>
  </r>
  <r>
    <s v="WYDEQ Permitted Sources"/>
    <s v="56"/>
    <x v="0"/>
    <n v="31000220"/>
    <s v="Permitted Fugitives"/>
    <n v="0"/>
    <n v="0.21678037258063446"/>
    <n v="0"/>
    <n v="0"/>
    <n v="0"/>
  </r>
  <r>
    <s v="WYDEQ Permitted Sources"/>
    <s v="56"/>
    <x v="0"/>
    <n v="31000220"/>
    <s v="Permitted Fugitives"/>
    <n v="0"/>
    <n v="0.32517055887095164"/>
    <n v="0"/>
    <n v="0"/>
    <n v="0"/>
  </r>
  <r>
    <s v="WYDEQ Permitted Sources"/>
    <s v="56"/>
    <x v="0"/>
    <n v="31000228"/>
    <s v="Dehydrator"/>
    <n v="0.10839018629031723"/>
    <n v="0.10839018629031723"/>
    <n v="0.10839018629031723"/>
    <n v="0"/>
    <n v="0"/>
  </r>
  <r>
    <s v="WYDEQ Permitted Sources"/>
    <s v="56"/>
    <x v="0"/>
    <n v="31000227"/>
    <s v="Dehydrator"/>
    <n v="0"/>
    <n v="4.0104368927417378"/>
    <n v="0"/>
    <n v="0"/>
    <n v="0"/>
  </r>
  <r>
    <s v="WYDEQ Permitted Sources"/>
    <s v="56"/>
    <x v="0"/>
    <n v="31000299"/>
    <s v="Natural Gas Production, Other Not Classified"/>
    <n v="14.204790039356276"/>
    <n v="0"/>
    <n v="0"/>
    <n v="0"/>
    <n v="0"/>
  </r>
  <r>
    <s v="WYDEQ Permitted Sources"/>
    <s v="56"/>
    <x v="0"/>
    <n v="31000299"/>
    <s v="Natural Gas Production, Other Not Classified"/>
    <n v="14.204790039356276"/>
    <n v="0"/>
    <n v="0"/>
    <n v="0"/>
    <n v="0"/>
  </r>
  <r>
    <s v="WYDEQ Permitted Sources"/>
    <s v="56"/>
    <x v="0"/>
    <n v="31000299"/>
    <s v="Natural Gas Production, Other Not Classified"/>
    <n v="14.204790039356276"/>
    <n v="0"/>
    <n v="0"/>
    <n v="0"/>
    <n v="0"/>
  </r>
  <r>
    <s v="WYDEQ Permitted Sources"/>
    <s v="56"/>
    <x v="0"/>
    <n v="31000299"/>
    <s v="Natural Gas Production, Other Not Classified"/>
    <n v="14.204790039356276"/>
    <n v="0"/>
    <n v="0"/>
    <n v="0"/>
    <n v="0"/>
  </r>
  <r>
    <s v="WYDEQ Permitted Sources"/>
    <s v="56"/>
    <x v="0"/>
    <n v="31000299"/>
    <s v="Natural Gas Production, Other Not Classified"/>
    <n v="11.077475521407813"/>
    <n v="0"/>
    <n v="0"/>
    <n v="0"/>
    <n v="0"/>
  </r>
  <r>
    <s v="WYDEQ Permitted Sources"/>
    <s v="56"/>
    <x v="0"/>
    <n v="31000299"/>
    <s v="Natural Gas Production, Other Not Classified"/>
    <n v="17.992770924192662"/>
    <n v="9.5383363935479171"/>
    <n v="19.94379427741837"/>
    <n v="0"/>
    <n v="0"/>
  </r>
  <r>
    <s v="WYDEQ Permitted Sources"/>
    <s v="56"/>
    <x v="0"/>
    <n v="31000299"/>
    <s v="Natural Gas Production, Other Not Classified"/>
    <n v="23.73745079757947"/>
    <n v="7.587313040322206"/>
    <n v="25.146523219353597"/>
    <n v="0"/>
    <n v="0"/>
  </r>
  <r>
    <s v="WYDEQ Permitted Sources"/>
    <s v="56"/>
    <x v="0"/>
    <n v="31000299"/>
    <s v="Natural Gas Production, Other Not Classified"/>
    <n v="18.070602925398596"/>
    <n v="0"/>
    <n v="0"/>
    <n v="0"/>
    <n v="0"/>
  </r>
  <r>
    <s v="WYDEQ Permitted Sources"/>
    <s v="56"/>
    <x v="0"/>
    <n v="10500106"/>
    <s v="External Combustion Boilers"/>
    <n v="1.3006822354838066"/>
    <n v="0.10839018629031723"/>
    <n v="1.0839018629031723"/>
    <n v="0"/>
    <n v="0"/>
  </r>
  <r>
    <s v="WYDEQ Permitted Sources"/>
    <s v="56"/>
    <x v="6"/>
    <n v="31000205"/>
    <s v="Natural Gas Production, Flares"/>
    <n v="1.8989960638063579"/>
    <n v="0"/>
    <n v="0"/>
    <n v="0"/>
    <n v="0"/>
  </r>
  <r>
    <s v="WYDEQ Permitted Sources"/>
    <s v="56"/>
    <x v="6"/>
    <n v="31000220"/>
    <s v="Permitted Fugitives"/>
    <n v="0"/>
    <n v="13.292972446644503"/>
    <n v="0"/>
    <n v="0"/>
    <n v="0"/>
  </r>
  <r>
    <s v="WYDEQ Permitted Sources"/>
    <s v="56"/>
    <x v="6"/>
    <n v="31000301"/>
    <s v="Dehydrator"/>
    <n v="0"/>
    <n v="0.47474901595158947"/>
    <n v="0"/>
    <n v="0"/>
    <n v="0"/>
  </r>
  <r>
    <s v="WYDEQ Permitted Sources"/>
    <s v="56"/>
    <x v="6"/>
    <n v="31000404"/>
    <s v="Process Heaters"/>
    <n v="1.4242470478547684"/>
    <n v="0"/>
    <n v="0.47474901595158947"/>
    <n v="0"/>
    <n v="0"/>
  </r>
  <r>
    <s v="WYDEQ Permitted Sources"/>
    <s v="56"/>
    <x v="6"/>
    <n v="31000404"/>
    <s v="Process Heaters"/>
    <n v="1.4242470478547684"/>
    <n v="0"/>
    <n v="0.47474901595158947"/>
    <n v="0"/>
    <n v="0"/>
  </r>
  <r>
    <s v="WYDEQ Permitted Sources"/>
    <s v="56"/>
    <x v="6"/>
    <n v="31000404"/>
    <s v="Process Heaters"/>
    <n v="1.4242470478547684"/>
    <n v="0"/>
    <n v="0.47474901595158947"/>
    <n v="0"/>
    <n v="0"/>
  </r>
  <r>
    <s v="WYDEQ Permitted Sources"/>
    <s v="56"/>
    <x v="6"/>
    <n v="31000404"/>
    <s v="Process Heaters"/>
    <n v="0.94949803190317894"/>
    <n v="0"/>
    <n v="0.47474901595158947"/>
    <n v="0"/>
    <n v="0"/>
  </r>
  <r>
    <s v="WYDEQ Permitted Sources"/>
    <s v="56"/>
    <x v="6"/>
    <n v="40400311"/>
    <s v="Permitted Tank Losses"/>
    <n v="0.47474901595158947"/>
    <n v="18.426869173399336"/>
    <n v="1.8989960638063579"/>
    <n v="0"/>
    <n v="0"/>
  </r>
  <r>
    <s v="WYDEQ Permitted Sources"/>
    <s v="56"/>
    <x v="6"/>
    <n v="31000299"/>
    <s v="Natural Gas Production, Other Not Classified"/>
    <n v="0"/>
    <n v="1.8989960638063579"/>
    <n v="0"/>
    <n v="0"/>
    <n v="0"/>
  </r>
  <r>
    <s v="WYDEQ Permitted Sources"/>
    <s v="56"/>
    <x v="6"/>
    <n v="31000227"/>
    <s v="Dehydrator"/>
    <n v="0.28484940957095367"/>
    <n v="0"/>
    <n v="9.4949803190317886E-2"/>
    <n v="0"/>
    <n v="0"/>
  </r>
  <r>
    <s v="WYDEQ Permitted Sources"/>
    <s v="56"/>
    <x v="6"/>
    <n v="31000220"/>
    <s v="Permitted Fugitives"/>
    <n v="0"/>
    <n v="0.61717372073706633"/>
    <n v="0"/>
    <n v="0"/>
    <n v="0"/>
  </r>
  <r>
    <s v="WYDEQ Permitted Sources"/>
    <s v="56"/>
    <x v="6"/>
    <n v="31000227"/>
    <s v="Dehydrator"/>
    <n v="7.5959842552254311E-2"/>
    <n v="4.7474901595158945E-3"/>
    <n v="1.4242470478547684E-2"/>
    <n v="0"/>
    <n v="0"/>
  </r>
  <r>
    <s v="WYDEQ Permitted Sources"/>
    <s v="56"/>
    <x v="6"/>
    <n v="31000227"/>
    <s v="Dehydrator"/>
    <n v="7.5959842552254311E-2"/>
    <n v="4.7474901595158945E-3"/>
    <n v="1.4242470478547684E-2"/>
    <n v="0"/>
    <n v="0"/>
  </r>
  <r>
    <s v="WYDEQ Permitted Sources"/>
    <s v="56"/>
    <x v="6"/>
    <n v="31000227"/>
    <s v="Dehydrator"/>
    <n v="0"/>
    <n v="11.845844468613858"/>
    <n v="0"/>
    <n v="0"/>
    <n v="0"/>
  </r>
  <r>
    <s v="WYDEQ Permitted Sources"/>
    <s v="56"/>
    <x v="6"/>
    <n v="31000227"/>
    <s v="Dehydrator"/>
    <n v="0.14242470478547684"/>
    <n v="4.7474901595158943E-2"/>
    <n v="4.7474901595158943E-2"/>
    <n v="0"/>
    <n v="0"/>
  </r>
  <r>
    <s v="WYDEQ Permitted Sources"/>
    <s v="56"/>
    <x v="6"/>
    <n v="31000301"/>
    <s v="Dehydrator"/>
    <n v="0"/>
    <n v="0.47474901595158947"/>
    <n v="0"/>
    <n v="0"/>
    <n v="0"/>
  </r>
  <r>
    <s v="WYDEQ Permitted Sources"/>
    <s v="56"/>
    <x v="6"/>
    <n v="31000404"/>
    <s v="Process Heaters"/>
    <n v="0.28484940957095367"/>
    <n v="0"/>
    <n v="0"/>
    <n v="0"/>
    <n v="0"/>
  </r>
  <r>
    <s v="WYDEQ Permitted Sources"/>
    <s v="56"/>
    <x v="6"/>
    <n v="31000404"/>
    <s v="Process Heaters"/>
    <n v="7.1212352392738421"/>
    <n v="0"/>
    <n v="6.1717372073706631"/>
    <n v="0"/>
    <n v="0"/>
  </r>
  <r>
    <s v="WYDEQ Permitted Sources"/>
    <s v="56"/>
    <x v="6"/>
    <n v="31000404"/>
    <s v="Process Heaters"/>
    <n v="2.9909188004950136"/>
    <n v="0"/>
    <n v="0.61717372073706633"/>
    <n v="0"/>
    <n v="0"/>
  </r>
  <r>
    <s v="WYDEQ Permitted Sources"/>
    <s v="56"/>
    <x v="6"/>
    <n v="31000404"/>
    <s v="Process Heaters"/>
    <n v="0.94949803190317894"/>
    <n v="0.47474901595158947"/>
    <n v="0.47474901595158947"/>
    <n v="0"/>
    <n v="0"/>
  </r>
  <r>
    <s v="WYDEQ Permitted Sources"/>
    <s v="56"/>
    <x v="6"/>
    <n v="40400311"/>
    <s v="Permitted Tank Losses"/>
    <n v="0"/>
    <n v="12.723314429251921"/>
    <n v="0"/>
    <n v="0"/>
    <n v="0"/>
  </r>
  <r>
    <s v="WYDEQ Permitted Sources"/>
    <s v="56"/>
    <x v="6"/>
    <n v="40400311"/>
    <s v="Permitted Tank Losses"/>
    <n v="0"/>
    <n v="1.8515211622111987"/>
    <n v="0"/>
    <n v="0"/>
    <n v="0"/>
  </r>
  <r>
    <s v="WYDEQ Permitted Sources"/>
    <s v="56"/>
    <x v="6"/>
    <n v="31000299"/>
    <s v="Natural Gas Production, Other Not Classified"/>
    <n v="0"/>
    <n v="8.5454822871286105"/>
    <n v="0"/>
    <n v="0"/>
    <n v="0"/>
  </r>
  <r>
    <s v="WYDEQ Permitted Sources"/>
    <s v="56"/>
    <x v="6"/>
    <n v="31000299"/>
    <s v="Natural Gas Production, Other Not Classified"/>
    <n v="0"/>
    <n v="4.7474901595158943E-2"/>
    <n v="0"/>
    <n v="0"/>
    <n v="0"/>
  </r>
  <r>
    <s v="WYDEQ Permitted Sources"/>
    <s v="56"/>
    <x v="6"/>
    <n v="31000227"/>
    <s v="Dehydrator"/>
    <n v="0.75959842552254309"/>
    <n v="0"/>
    <n v="9.4949803190317886E-2"/>
    <n v="0"/>
    <n v="0"/>
  </r>
  <r>
    <s v="WYDEQ Permitted Sources"/>
    <s v="56"/>
    <x v="6"/>
    <n v="31000227"/>
    <s v="Dehydrator"/>
    <n v="20.414207685918345"/>
    <n v="38.608678268074797"/>
    <n v="17.090964574257221"/>
    <n v="0"/>
    <n v="0"/>
  </r>
  <r>
    <s v="WYDEQ Permitted Sources"/>
    <s v="56"/>
    <x v="6"/>
    <n v="31000301"/>
    <s v="Dehydrator"/>
    <n v="1.8989960638063579"/>
    <n v="14.91698933084708"/>
    <n v="10.824277563696239"/>
    <n v="0"/>
    <n v="0"/>
  </r>
  <r>
    <s v="WYDEQ Permitted Sources"/>
    <s v="56"/>
    <x v="6"/>
    <n v="31000404"/>
    <s v="Process Heaters"/>
    <n v="0.10824277563696239"/>
    <n v="0"/>
    <n v="4.2727411435643049E-2"/>
    <n v="0"/>
    <n v="0"/>
  </r>
  <r>
    <s v="WYDEQ Permitted Sources"/>
    <s v="56"/>
    <x v="6"/>
    <n v="31000299"/>
    <s v="Natural Gas Production, Other Not Classified"/>
    <n v="1.8989960638063579"/>
    <n v="16.141466542354042"/>
    <n v="10.824277563696239"/>
    <n v="0"/>
    <n v="0"/>
  </r>
  <r>
    <s v="WYDEQ Permitted Sources"/>
    <s v="56"/>
    <x v="6"/>
    <n v="31000299"/>
    <s v="Natural Gas Production, Other Not Classified"/>
    <n v="0"/>
    <n v="9.4949803190317886E-2"/>
    <n v="0"/>
    <n v="0"/>
    <n v="0"/>
  </r>
  <r>
    <s v="WYDEQ Permitted Sources"/>
    <s v="56"/>
    <x v="6"/>
    <n v="31000404"/>
    <s v="Process Heaters"/>
    <n v="0.23737450797579474"/>
    <n v="0"/>
    <n v="4.7474901595158943E-2"/>
    <n v="0"/>
    <n v="0"/>
  </r>
  <r>
    <s v="WYDEQ Permitted Sources"/>
    <s v="56"/>
    <x v="6"/>
    <n v="31000404"/>
    <s v="Process Heaters"/>
    <n v="0.23737450797579474"/>
    <n v="0"/>
    <n v="4.7474901595158943E-2"/>
    <n v="0"/>
    <n v="0"/>
  </r>
  <r>
    <s v="WYDEQ Permitted Sources"/>
    <s v="56"/>
    <x v="6"/>
    <n v="31000404"/>
    <s v="Process Heaters"/>
    <n v="0.23737450797579474"/>
    <n v="0"/>
    <n v="4.7474901595158943E-2"/>
    <n v="0"/>
    <n v="0"/>
  </r>
  <r>
    <s v="WYDEQ Permitted Sources"/>
    <s v="56"/>
    <x v="6"/>
    <n v="31000404"/>
    <s v="Process Heaters"/>
    <n v="0.23737450797579474"/>
    <n v="0"/>
    <n v="4.7474901595158943E-2"/>
    <n v="0"/>
    <n v="0"/>
  </r>
  <r>
    <s v="WYDEQ Permitted Sources"/>
    <s v="56"/>
    <x v="6"/>
    <n v="10200603"/>
    <s v="Dehydrator"/>
    <n v="2.4929742846772962"/>
    <n v="0"/>
    <n v="1.0839018629031723"/>
    <n v="0"/>
    <n v="0"/>
  </r>
  <r>
    <s v="WYDEQ Permitted Sources"/>
    <s v="56"/>
    <x v="6"/>
    <n v="31000404"/>
    <s v="Process Heaters"/>
    <n v="2.4929742846772962"/>
    <n v="0.10839018629031723"/>
    <n v="2.0594135395160271"/>
    <n v="0"/>
    <n v="0"/>
  </r>
  <r>
    <s v="WYDEQ Permitted Sources"/>
    <s v="56"/>
    <x v="6"/>
    <n v="31000205"/>
    <s v="Natural Gas Production, Flares"/>
    <n v="1.1393976382838147"/>
    <n v="2.0414207685918346"/>
    <n v="2.8010191941143776"/>
    <n v="0"/>
    <n v="0"/>
  </r>
  <r>
    <s v="WYDEQ Permitted Sources"/>
    <s v="56"/>
    <x v="6"/>
    <n v="31000220"/>
    <s v="Permitted Fugitives"/>
    <n v="0"/>
    <n v="63.141619121561391"/>
    <n v="0"/>
    <n v="0"/>
    <n v="0"/>
  </r>
  <r>
    <s v="WYDEQ Permitted Sources"/>
    <s v="56"/>
    <x v="6"/>
    <n v="31000220"/>
    <s v="Permitted Fugitives"/>
    <n v="0"/>
    <n v="0.14242470478547684"/>
    <n v="0"/>
    <n v="0"/>
    <n v="0"/>
  </r>
  <r>
    <s v="WYDEQ Permitted Sources"/>
    <s v="56"/>
    <x v="6"/>
    <n v="31000299"/>
    <s v="Natural Gas Production, Other Not Classified"/>
    <n v="0"/>
    <n v="3.3232431116611258"/>
    <n v="0"/>
    <n v="0"/>
    <n v="0"/>
  </r>
  <r>
    <s v="WYDEQ Permitted Sources"/>
    <s v="56"/>
    <x v="6"/>
    <n v="31000220"/>
    <s v="Permitted Fugitives"/>
    <n v="0"/>
    <n v="12.031310678225212"/>
    <n v="0"/>
    <n v="0"/>
    <n v="0"/>
  </r>
  <r>
    <s v="WYDEQ Permitted Sources"/>
    <s v="56"/>
    <x v="6"/>
    <n v="31000228"/>
    <s v="Dehydrator"/>
    <n v="0.43356074516126891"/>
    <n v="0"/>
    <n v="0.10839018629031723"/>
    <n v="0"/>
    <n v="0"/>
  </r>
  <r>
    <s v="WYDEQ Permitted Sources"/>
    <s v="56"/>
    <x v="6"/>
    <n v="40400312"/>
    <s v="Permitted Tank Losses"/>
    <n v="0"/>
    <n v="0.86712149032253782"/>
    <n v="0"/>
    <n v="0"/>
    <n v="0"/>
  </r>
  <r>
    <s v="WYDEQ Permitted Sources"/>
    <s v="56"/>
    <x v="6"/>
    <n v="31000220"/>
    <s v="Permitted Fugitives"/>
    <n v="0"/>
    <n v="7.1212352392738421"/>
    <n v="0"/>
    <n v="0"/>
    <n v="0"/>
  </r>
  <r>
    <s v="WYDEQ Permitted Sources"/>
    <s v="56"/>
    <x v="6"/>
    <n v="31000220"/>
    <s v="Permitted Fugitives"/>
    <n v="0"/>
    <n v="5.2222391754674833"/>
    <n v="0"/>
    <n v="0"/>
    <n v="0"/>
  </r>
  <r>
    <s v="WYDEQ Permitted Sources"/>
    <s v="56"/>
    <x v="6"/>
    <n v="31000227"/>
    <s v="Dehydrator"/>
    <n v="0.47474901595158947"/>
    <n v="1.4242470478547684"/>
    <n v="0.47474901595158947"/>
    <n v="0"/>
    <n v="0"/>
  </r>
  <r>
    <s v="WYDEQ Permitted Sources"/>
    <s v="56"/>
    <x v="6"/>
    <n v="31000227"/>
    <s v="Dehydrator"/>
    <n v="0.47474901595158947"/>
    <n v="0.94949803190317894"/>
    <n v="0.47474901595158947"/>
    <n v="0"/>
    <n v="0"/>
  </r>
  <r>
    <s v="WYDEQ Permitted Sources"/>
    <s v="56"/>
    <x v="6"/>
    <n v="31000227"/>
    <s v="Dehydrator"/>
    <n v="0.94949803190317894"/>
    <n v="4.7474901595158943E-2"/>
    <n v="0.94949803190317894"/>
    <n v="0"/>
    <n v="0"/>
  </r>
  <r>
    <s v="WYDEQ Permitted Sources"/>
    <s v="56"/>
    <x v="6"/>
    <n v="31000404"/>
    <s v="Process Heaters"/>
    <n v="3.3232431116611258"/>
    <n v="0.47474901595158947"/>
    <n v="2.8484940957095368"/>
    <n v="0"/>
    <n v="0"/>
  </r>
  <r>
    <s v="WYDEQ Permitted Sources"/>
    <s v="56"/>
    <x v="6"/>
    <n v="31000404"/>
    <s v="Process Heaters"/>
    <n v="6.1717372073706631"/>
    <n v="0.33232431116611261"/>
    <n v="5.2222391754674833"/>
    <n v="0"/>
    <n v="0"/>
  </r>
  <r>
    <s v="WYDEQ Permitted Sources"/>
    <s v="56"/>
    <x v="6"/>
    <n v="31000220"/>
    <s v="Permitted Fugitives"/>
    <n v="0"/>
    <n v="1.5666717526402452"/>
    <n v="0"/>
    <n v="0"/>
    <n v="0"/>
  </r>
  <r>
    <s v="WYDEQ Permitted Sources"/>
    <s v="56"/>
    <x v="6"/>
    <n v="31000299"/>
    <s v="Natural Gas Production, Other Not Classified"/>
    <n v="0.237537092207871"/>
    <n v="0"/>
    <n v="0.21678037258063446"/>
    <n v="0"/>
    <n v="0"/>
  </r>
  <r>
    <s v="WYDEQ Permitted Sources"/>
    <s v="56"/>
    <x v="6"/>
    <n v="31000404"/>
    <s v="Process Heaters"/>
    <n v="0.237537092207871"/>
    <n v="0"/>
    <n v="0.21678037258063446"/>
    <n v="0"/>
    <n v="0"/>
  </r>
  <r>
    <s v="WYDEQ Permitted Sources"/>
    <s v="56"/>
    <x v="6"/>
    <n v="31000302"/>
    <s v="Dehydrator"/>
    <n v="0.47507418818623559"/>
    <n v="0"/>
    <n v="0.43356074516126891"/>
    <n v="0"/>
    <n v="0"/>
  </r>
  <r>
    <s v="WYDEQ Permitted Sources"/>
    <s v="56"/>
    <x v="6"/>
    <n v="31000504"/>
    <s v="Process Heaters"/>
    <n v="0.14139350531604436"/>
    <n v="0"/>
    <n v="0"/>
    <n v="0"/>
    <n v="0"/>
  </r>
  <r>
    <s v="WYDEQ Permitted Sources"/>
    <s v="56"/>
    <x v="6"/>
    <n v="10200603"/>
    <s v="Dehydrator"/>
    <n v="2.7222962890182374"/>
    <n v="0.10839018629031723"/>
    <n v="0.54195093145158613"/>
    <n v="0"/>
    <n v="0"/>
  </r>
  <r>
    <s v="WYDEQ Permitted Sources"/>
    <s v="56"/>
    <x v="6"/>
    <n v="31000404"/>
    <s v="Process Heaters"/>
    <n v="0.21691648962218774"/>
    <n v="0"/>
    <n v="0.10839018629031723"/>
    <n v="0"/>
    <n v="0"/>
  </r>
  <r>
    <s v="WYDEQ Permitted Sources"/>
    <s v="56"/>
    <x v="6"/>
    <n v="31000404"/>
    <s v="Process Heaters"/>
    <n v="0.45532569340748413"/>
    <n v="0"/>
    <n v="0.43356074516126891"/>
    <n v="0"/>
    <n v="0"/>
  </r>
  <r>
    <s v="WYDEQ Permitted Sources"/>
    <s v="56"/>
    <x v="6"/>
    <n v="31000404"/>
    <s v="Process Heaters"/>
    <n v="0.32539358690065673"/>
    <n v="0"/>
    <n v="0.10839018629031723"/>
    <n v="0"/>
    <n v="0"/>
  </r>
  <r>
    <s v="WYDEQ Permitted Sources"/>
    <s v="56"/>
    <x v="6"/>
    <n v="31000404"/>
    <s v="Process Heaters"/>
    <n v="0.44454118071364368"/>
    <n v="0"/>
    <n v="0.32517055887095164"/>
    <n v="0"/>
    <n v="0"/>
  </r>
  <r>
    <s v="WYDEQ Permitted Sources"/>
    <s v="56"/>
    <x v="6"/>
    <n v="31000404"/>
    <s v="Process Heaters"/>
    <n v="1.3340005914884401"/>
    <n v="0"/>
    <n v="0.32517055887095164"/>
    <n v="0"/>
    <n v="0"/>
  </r>
  <r>
    <s v="WYDEQ Permitted Sources"/>
    <s v="56"/>
    <x v="6"/>
    <n v="31000404"/>
    <s v="Process Heaters"/>
    <n v="0.10847709727846899"/>
    <n v="0"/>
    <n v="0.10839018629031723"/>
    <n v="0"/>
    <n v="0"/>
  </r>
  <r>
    <s v="WYDEQ Permitted Sources"/>
    <s v="56"/>
    <x v="6"/>
    <n v="31000404"/>
    <s v="Process Heaters"/>
    <n v="0.10847709727846899"/>
    <n v="0"/>
    <n v="0.10839018629031723"/>
    <n v="0"/>
    <n v="0"/>
  </r>
  <r>
    <s v="WYDEQ Permitted Sources"/>
    <s v="56"/>
    <x v="6"/>
    <n v="31000227"/>
    <s v="Dehydrator"/>
    <n v="9.4949803190317886E-2"/>
    <n v="0"/>
    <n v="0"/>
    <n v="0"/>
    <n v="0"/>
  </r>
  <r>
    <s v="WYDEQ Permitted Sources"/>
    <s v="56"/>
    <x v="6"/>
    <n v="31000227"/>
    <s v="Dehydrator"/>
    <n v="7.5959842552254311E-2"/>
    <n v="4.7474901595158945E-3"/>
    <n v="1.4242470478547684E-2"/>
    <n v="0"/>
    <n v="0"/>
  </r>
  <r>
    <s v="WYDEQ Permitted Sources"/>
    <s v="56"/>
    <x v="6"/>
    <n v="31000227"/>
    <s v="Dehydrator"/>
    <n v="0.94949803190317894"/>
    <n v="4.7474901595158943E-2"/>
    <n v="0.18989960638063577"/>
    <n v="0"/>
    <n v="0"/>
  </r>
  <r>
    <s v="WYDEQ Permitted Sources"/>
    <s v="56"/>
    <x v="6"/>
    <n v="31000301"/>
    <s v="Dehydrator"/>
    <n v="0"/>
    <n v="3.3232431116611258"/>
    <n v="0"/>
    <n v="0"/>
    <n v="0"/>
  </r>
  <r>
    <s v="WYDEQ Permitted Sources"/>
    <s v="56"/>
    <x v="6"/>
    <n v="31000404"/>
    <s v="Process Heaters"/>
    <n v="0.23737450797579474"/>
    <n v="0"/>
    <n v="4.7474901595158943E-2"/>
    <n v="0"/>
    <n v="0"/>
  </r>
  <r>
    <s v="WYDEQ Permitted Sources"/>
    <s v="56"/>
    <x v="6"/>
    <n v="31000404"/>
    <s v="Process Heaters"/>
    <n v="2.8484940957095368E-2"/>
    <n v="1.4242470478547682E-4"/>
    <n v="2.3737450797579471E-2"/>
    <n v="0"/>
    <n v="0"/>
  </r>
  <r>
    <s v="WYDEQ Permitted Sources"/>
    <s v="56"/>
    <x v="6"/>
    <n v="31000404"/>
    <s v="Process Heaters"/>
    <n v="0.71212352392738421"/>
    <n v="3.5131427180417625E-2"/>
    <n v="0.14242470478547684"/>
    <n v="0"/>
    <n v="0"/>
  </r>
  <r>
    <s v="WYDEQ Permitted Sources"/>
    <s v="56"/>
    <x v="6"/>
    <n v="31000404"/>
    <s v="Process Heaters"/>
    <n v="0.47474901595158947"/>
    <n v="4.7474901595158943E-2"/>
    <n v="0.18989960638063577"/>
    <n v="0"/>
    <n v="0"/>
  </r>
  <r>
    <s v="WYDEQ Permitted Sources"/>
    <s v="56"/>
    <x v="6"/>
    <n v="31000404"/>
    <s v="Process Heaters"/>
    <n v="0.94949803190317894"/>
    <n v="0"/>
    <n v="0"/>
    <n v="0"/>
    <n v="0"/>
  </r>
  <r>
    <s v="WYDEQ Permitted Sources"/>
    <s v="56"/>
    <x v="6"/>
    <n v="31000228"/>
    <s v="Dehydrator"/>
    <n v="0.10839018629031723"/>
    <n v="0"/>
    <n v="0.10839018629031723"/>
    <n v="0"/>
    <n v="0"/>
  </r>
  <r>
    <s v="WYDEQ Permitted Sources"/>
    <s v="56"/>
    <x v="6"/>
    <n v="31000209"/>
    <s v="Natural Gas Production, Incinerators Burning Waste Gas or Augmented Waste Gas"/>
    <n v="0.32517055887095164"/>
    <n v="0.54195093145158613"/>
    <n v="1.7342429806450756"/>
    <n v="0"/>
    <n v="0"/>
  </r>
  <r>
    <s v="WYDEQ Permitted Sources"/>
    <s v="56"/>
    <x v="6"/>
    <n v="31000209"/>
    <s v="Natural Gas Production, Incinerators Burning Waste Gas or Augmented Waste Gas"/>
    <n v="0.10839018629031723"/>
    <n v="1.1922920491934896"/>
    <n v="0.21678037258063446"/>
    <n v="0"/>
    <n v="0"/>
  </r>
  <r>
    <s v="WYDEQ Permitted Sources"/>
    <s v="56"/>
    <x v="6"/>
    <n v="31000299"/>
    <s v="Natural Gas Production, Other Not Classified"/>
    <n v="37.077898145819134"/>
    <n v="0"/>
    <n v="23.689975895984315"/>
    <n v="0"/>
    <n v="0"/>
  </r>
  <r>
    <s v="WYDEQ Permitted Sources"/>
    <s v="56"/>
    <x v="6"/>
    <n v="31000404"/>
    <s v="Process Heaters"/>
    <n v="1.4242470478547684"/>
    <n v="9.4949803190317886E-2"/>
    <n v="1.4242470478547684"/>
    <n v="0"/>
    <n v="0"/>
  </r>
  <r>
    <s v="WYDEQ Permitted Sources"/>
    <s v="56"/>
    <x v="6"/>
    <n v="31000220"/>
    <s v="Permitted Fugitives"/>
    <n v="0"/>
    <n v="5.2222391754674833"/>
    <n v="0"/>
    <n v="0"/>
    <n v="0"/>
  </r>
  <r>
    <s v="WYDEQ Permitted Sources"/>
    <s v="56"/>
    <x v="6"/>
    <n v="31000404"/>
    <s v="Process Heaters"/>
    <n v="2.3737450797579474"/>
    <n v="0"/>
    <n v="4.7474901595158943E-2"/>
    <n v="0"/>
    <n v="0"/>
  </r>
  <r>
    <s v="WYDEQ Permitted Sources"/>
    <s v="56"/>
    <x v="6"/>
    <n v="31000404"/>
    <s v="Process Heaters"/>
    <n v="0.23737450797579474"/>
    <n v="0"/>
    <n v="4.7474901595158943E-2"/>
    <n v="0"/>
    <n v="0"/>
  </r>
  <r>
    <s v="WYDEQ Permitted Sources"/>
    <s v="56"/>
    <x v="6"/>
    <n v="31000404"/>
    <s v="Process Heaters"/>
    <n v="0"/>
    <n v="2.3737450797579474"/>
    <n v="0"/>
    <n v="0"/>
    <n v="0"/>
  </r>
  <r>
    <s v="WYDEQ Permitted Sources"/>
    <s v="56"/>
    <x v="6"/>
    <n v="31000404"/>
    <s v="Process Heaters"/>
    <n v="0"/>
    <n v="2.3737450797579474"/>
    <n v="0"/>
    <n v="0"/>
    <n v="0"/>
  </r>
  <r>
    <s v="WYDEQ Permitted Sources"/>
    <s v="56"/>
    <x v="6"/>
    <n v="31000404"/>
    <s v="Process Heaters"/>
    <n v="0"/>
    <n v="0.47474901595158947"/>
    <n v="0"/>
    <n v="0"/>
    <n v="0"/>
  </r>
  <r>
    <s v="WYDEQ Permitted Sources"/>
    <s v="56"/>
    <x v="6"/>
    <n v="31000404"/>
    <s v="Process Heaters"/>
    <n v="1.8989960638063579"/>
    <n v="0"/>
    <n v="0.47474901595158947"/>
    <n v="0"/>
    <n v="0"/>
  </r>
  <r>
    <s v="WYDEQ Permitted Sources"/>
    <s v="56"/>
    <x v="6"/>
    <n v="31000404"/>
    <s v="Process Heaters"/>
    <n v="1.8989960638063579"/>
    <n v="0"/>
    <n v="0.47474901595158947"/>
    <n v="0"/>
    <n v="0"/>
  </r>
  <r>
    <s v="WYDEQ Permitted Sources"/>
    <s v="56"/>
    <x v="6"/>
    <n v="31000404"/>
    <s v="Process Heaters"/>
    <n v="1.4242470478547684"/>
    <n v="0"/>
    <n v="0.47474901595158947"/>
    <n v="0"/>
    <n v="0"/>
  </r>
  <r>
    <s v="WYDEQ Permitted Sources"/>
    <s v="56"/>
    <x v="6"/>
    <n v="31000404"/>
    <s v="Process Heaters"/>
    <n v="1.8989960638063579"/>
    <n v="0.18989960638063577"/>
    <n v="0.47474901595158947"/>
    <n v="0"/>
    <n v="0"/>
  </r>
  <r>
    <s v="WYDEQ Permitted Sources"/>
    <s v="56"/>
    <x v="6"/>
    <n v="31000404"/>
    <s v="Process Heaters"/>
    <n v="1.8989960638063579"/>
    <n v="0.18989960638063577"/>
    <n v="0.47474901595158947"/>
    <n v="0"/>
    <n v="0"/>
  </r>
  <r>
    <s v="WYDEQ Permitted Sources"/>
    <s v="56"/>
    <x v="6"/>
    <n v="31000299"/>
    <s v="Natural Gas Production, Other Not Classified"/>
    <n v="0"/>
    <n v="5.6969881914190736"/>
    <n v="0"/>
    <n v="0"/>
    <n v="0"/>
  </r>
  <r>
    <s v="WYDEQ Permitted Sources"/>
    <s v="56"/>
    <x v="6"/>
    <n v="31000404"/>
    <s v="Process Heaters"/>
    <n v="2.3737450797579474"/>
    <n v="0"/>
    <n v="0.23737450797579474"/>
    <n v="0"/>
    <n v="0"/>
  </r>
  <r>
    <s v="WYDEQ Permitted Sources"/>
    <s v="56"/>
    <x v="7"/>
    <n v="31000205"/>
    <s v="Natural Gas Production, Flares"/>
    <n v="49.896121576512051"/>
    <n v="0"/>
    <n v="49.896121576512051"/>
    <n v="0"/>
    <n v="0"/>
  </r>
  <r>
    <s v="WYDEQ Permitted Sources"/>
    <s v="56"/>
    <x v="7"/>
    <n v="31000404"/>
    <s v="Process Heaters"/>
    <n v="0.80707332711770208"/>
    <n v="0"/>
    <n v="0.14242470478547684"/>
    <n v="0"/>
    <n v="0"/>
  </r>
  <r>
    <s v="WYDEQ Permitted Sources"/>
    <s v="56"/>
    <x v="7"/>
    <n v="31000404"/>
    <s v="Process Heaters"/>
    <n v="0.61717372073706633"/>
    <n v="0"/>
    <n v="0.14242470478547684"/>
    <n v="0"/>
    <n v="0"/>
  </r>
  <r>
    <s v="WYDEQ Permitted Sources"/>
    <s v="56"/>
    <x v="7"/>
    <n v="31000299"/>
    <s v="Natural Gas Production, Other Not Classified"/>
    <n v="17.030676651960309"/>
    <n v="0"/>
    <n v="34.129174582623115"/>
    <n v="0"/>
    <n v="0"/>
  </r>
  <r>
    <s v="WYDEQ Permitted Sources"/>
    <s v="56"/>
    <x v="7"/>
    <n v="31000299"/>
    <s v="Natural Gas Production, Other Not Classified"/>
    <n v="17.030676651960309"/>
    <n v="0"/>
    <n v="34.129174582623115"/>
    <n v="0"/>
    <n v="0"/>
  </r>
  <r>
    <s v="WYDEQ Permitted Sources"/>
    <s v="56"/>
    <x v="7"/>
    <n v="31000299"/>
    <s v="Natural Gas Production, Other Not Classified"/>
    <n v="45.063471848992322"/>
    <n v="0"/>
    <n v="0"/>
    <n v="0"/>
    <n v="0"/>
  </r>
  <r>
    <s v="WYDEQ Permitted Sources"/>
    <s v="56"/>
    <x v="7"/>
    <n v="31000299"/>
    <s v="Natural Gas Production, Other Not Classified"/>
    <n v="33.056593619439184"/>
    <n v="0"/>
    <n v="44.159188132959038"/>
    <n v="0"/>
    <n v="0"/>
  </r>
  <r>
    <s v="WYDEQ Permitted Sources"/>
    <s v="56"/>
    <x v="7"/>
    <n v="31000299"/>
    <s v="Natural Gas Production, Other Not Classified"/>
    <n v="33.056593619439184"/>
    <n v="0"/>
    <n v="44.159188132959038"/>
    <n v="0"/>
    <n v="0"/>
  </r>
  <r>
    <s v="WYDEQ Permitted Sources"/>
    <s v="56"/>
    <x v="7"/>
    <n v="31000299"/>
    <s v="Natural Gas Production, Other Not Classified"/>
    <n v="33.056593619439184"/>
    <n v="0"/>
    <n v="44.159188132959038"/>
    <n v="0"/>
    <n v="0"/>
  </r>
  <r>
    <s v="WYDEQ Permitted Sources"/>
    <s v="56"/>
    <x v="7"/>
    <n v="31000299"/>
    <s v="Natural Gas Production, Other Not Classified"/>
    <n v="33.056593619439184"/>
    <n v="0"/>
    <n v="44.159188132959038"/>
    <n v="0"/>
    <n v="0"/>
  </r>
  <r>
    <s v="WYDEQ Permitted Sources"/>
    <s v="56"/>
    <x v="7"/>
    <n v="31000299"/>
    <s v="Natural Gas Production, Other Not Classified"/>
    <n v="7.3849836809385421"/>
    <n v="0"/>
    <n v="1.8462459202346355"/>
    <n v="0"/>
    <n v="0"/>
  </r>
  <r>
    <s v="WYDEQ Permitted Sources"/>
    <s v="56"/>
    <x v="7"/>
    <n v="31000299"/>
    <s v="Natural Gas Production, Other Not Classified"/>
    <n v="7.3849836809385421"/>
    <n v="0"/>
    <n v="1.8462459202346355"/>
    <n v="0"/>
    <n v="0"/>
  </r>
  <r>
    <s v="WYDEQ Permitted Sources"/>
    <s v="56"/>
    <x v="7"/>
    <n v="31000299"/>
    <s v="Natural Gas Production, Other Not Classified"/>
    <n v="0.45214185801664536"/>
    <n v="0"/>
    <n v="0.11303546450416134"/>
    <n v="0"/>
    <n v="0"/>
  </r>
  <r>
    <s v="WYDEQ Permitted Sources"/>
    <s v="56"/>
    <x v="7"/>
    <n v="31000299"/>
    <s v="Natural Gas Production, Other Not Classified"/>
    <n v="0.45214185801664536"/>
    <n v="0"/>
    <n v="0.11303546450416134"/>
    <n v="0"/>
    <n v="0"/>
  </r>
  <r>
    <s v="WYDEQ Permitted Sources"/>
    <s v="56"/>
    <x v="7"/>
    <n v="31000299"/>
    <s v="Natural Gas Production, Other Not Classified"/>
    <n v="0.65309379491293218"/>
    <n v="0"/>
    <n v="0.15071395267221513"/>
    <n v="0"/>
    <n v="0"/>
  </r>
  <r>
    <s v="WYDEQ Permitted Sources"/>
    <s v="56"/>
    <x v="7"/>
    <n v="31000299"/>
    <s v="Natural Gas Production, Other Not Classified"/>
    <n v="0.65309379491293218"/>
    <n v="0"/>
    <n v="0.15071395267221513"/>
    <n v="0"/>
    <n v="0"/>
  </r>
  <r>
    <s v="WYDEQ Permitted Sources"/>
    <s v="56"/>
    <x v="7"/>
    <n v="31000299"/>
    <s v="Natural Gas Production, Other Not Classified"/>
    <n v="0.65309379491293218"/>
    <n v="0"/>
    <n v="0.15071395267221513"/>
    <n v="0"/>
    <n v="0"/>
  </r>
  <r>
    <s v="WYDEQ Permitted Sources"/>
    <s v="56"/>
    <x v="7"/>
    <n v="31000299"/>
    <s v="Natural Gas Production, Other Not Classified"/>
    <n v="1.75832944784251"/>
    <n v="0"/>
    <n v="0.33910639351248406"/>
    <n v="0"/>
    <n v="0"/>
  </r>
  <r>
    <s v="WYDEQ Permitted Sources"/>
    <s v="56"/>
    <x v="7"/>
    <n v="31000299"/>
    <s v="Natural Gas Production, Other Not Classified"/>
    <n v="1.75832944784251"/>
    <n v="0"/>
    <n v="0.33910639351248406"/>
    <n v="0"/>
    <n v="0"/>
  </r>
  <r>
    <s v="WYDEQ Permitted Sources"/>
    <s v="56"/>
    <x v="7"/>
    <n v="31000299"/>
    <s v="Natural Gas Production, Other Not Classified"/>
    <n v="36.42253856245199"/>
    <n v="0"/>
    <n v="9.1181941366690165"/>
    <n v="0"/>
    <n v="0"/>
  </r>
  <r>
    <s v="WYDEQ Permitted Sources"/>
    <s v="56"/>
    <x v="7"/>
    <n v="31000299"/>
    <s v="Natural Gas Production, Other Not Classified"/>
    <n v="36.42253856245199"/>
    <n v="0"/>
    <n v="9.1181941366690165"/>
    <n v="0"/>
    <n v="0"/>
  </r>
  <r>
    <s v="WYDEQ Permitted Sources"/>
    <s v="56"/>
    <x v="7"/>
    <n v="31000299"/>
    <s v="Natural Gas Production, Other Not Classified"/>
    <n v="36.42253856245199"/>
    <n v="0"/>
    <n v="9.1181941366690165"/>
    <n v="0"/>
    <n v="0"/>
  </r>
  <r>
    <s v="WYDEQ Permitted Sources"/>
    <s v="56"/>
    <x v="7"/>
    <n v="31000299"/>
    <s v="Natural Gas Production, Other Not Classified"/>
    <n v="1.75832944784251"/>
    <n v="0"/>
    <n v="0.33910639351248406"/>
    <n v="0"/>
    <n v="0"/>
  </r>
  <r>
    <s v="WYDEQ Permitted Sources"/>
    <s v="56"/>
    <x v="7"/>
    <n v="31000299"/>
    <s v="Natural Gas Production, Other Not Classified"/>
    <n v="1.75832944784251"/>
    <n v="0"/>
    <n v="0.33910639351248406"/>
    <n v="0"/>
    <n v="0"/>
  </r>
  <r>
    <s v="WYDEQ Permitted Sources"/>
    <s v="56"/>
    <x v="7"/>
    <n v="31000299"/>
    <s v="Natural Gas Production, Other Not Classified"/>
    <n v="18.789006099802819"/>
    <n v="0"/>
    <n v="4.7098110210067228"/>
    <n v="0"/>
    <n v="0"/>
  </r>
  <r>
    <s v="WYDEQ Permitted Sources"/>
    <s v="56"/>
    <x v="7"/>
    <n v="31000299"/>
    <s v="Natural Gas Production, Other Not Classified"/>
    <n v="18.688530131354678"/>
    <n v="0"/>
    <n v="4.7098110210067228"/>
    <n v="0"/>
    <n v="0"/>
  </r>
  <r>
    <s v="WYDEQ Permitted Sources"/>
    <s v="56"/>
    <x v="7"/>
    <n v="31000299"/>
    <s v="Natural Gas Production, Other Not Classified"/>
    <n v="18.789006099802819"/>
    <n v="0"/>
    <n v="4.7098110210067228"/>
    <n v="0"/>
    <n v="0"/>
  </r>
  <r>
    <s v="WYDEQ Permitted Sources"/>
    <s v="56"/>
    <x v="7"/>
    <n v="31000299"/>
    <s v="Natural Gas Production, Other Not Classified"/>
    <n v="8.9925991761088362"/>
    <n v="0"/>
    <n v="2.223030801915173"/>
    <n v="0"/>
    <n v="0"/>
  </r>
  <r>
    <s v="WYDEQ Permitted Sources"/>
    <s v="56"/>
    <x v="7"/>
    <n v="31000299"/>
    <s v="Natural Gas Production, Other Not Classified"/>
    <n v="2.8133271165480158"/>
    <n v="0"/>
    <n v="0.56517732252080666"/>
    <n v="0"/>
    <n v="0"/>
  </r>
  <r>
    <s v="WYDEQ Permitted Sources"/>
    <s v="56"/>
    <x v="7"/>
    <n v="31000299"/>
    <s v="Natural Gas Production, Other Not Classified"/>
    <n v="2.8133271165480158"/>
    <n v="0"/>
    <n v="0.56517732252080666"/>
    <n v="0"/>
    <n v="0"/>
  </r>
  <r>
    <s v="WYDEQ Permitted Sources"/>
    <s v="56"/>
    <x v="7"/>
    <n v="31000299"/>
    <s v="Natural Gas Production, Other Not Classified"/>
    <n v="31.298264171596678"/>
    <n v="0"/>
    <n v="31.386180643988801"/>
    <n v="0"/>
    <n v="0"/>
  </r>
  <r>
    <s v="WYDEQ Permitted Sources"/>
    <s v="56"/>
    <x v="7"/>
    <n v="31000299"/>
    <s v="Natural Gas Production, Other Not Classified"/>
    <n v="31.298264171596678"/>
    <n v="0"/>
    <n v="31.386180643988801"/>
    <n v="0"/>
    <n v="0"/>
  </r>
  <r>
    <s v="WYDEQ Permitted Sources"/>
    <s v="56"/>
    <x v="7"/>
    <n v="31000299"/>
    <s v="Natural Gas Production, Other Not Classified"/>
    <n v="31.298264171596678"/>
    <n v="0"/>
    <n v="31.386180643988801"/>
    <n v="0"/>
    <n v="0"/>
  </r>
  <r>
    <s v="WYDEQ Permitted Sources"/>
    <s v="56"/>
    <x v="7"/>
    <n v="31000299"/>
    <s v="Natural Gas Production, Other Not Classified"/>
    <n v="31.298264171596678"/>
    <n v="0"/>
    <n v="31.386180643988801"/>
    <n v="0"/>
    <n v="0"/>
  </r>
  <r>
    <s v="WYDEQ Permitted Sources"/>
    <s v="56"/>
    <x v="7"/>
    <n v="31000299"/>
    <s v="Natural Gas Production, Other Not Classified"/>
    <n v="0.25118992112035854"/>
    <n v="0"/>
    <n v="3.7678488168053782E-2"/>
    <n v="0"/>
    <n v="0"/>
  </r>
  <r>
    <s v="WYDEQ Permitted Sources"/>
    <s v="56"/>
    <x v="7"/>
    <n v="31000299"/>
    <s v="Natural Gas Production, Other Not Classified"/>
    <n v="0.50237984224071708"/>
    <n v="0"/>
    <n v="3.7678488168053782E-2"/>
    <n v="0"/>
    <n v="0"/>
  </r>
  <r>
    <s v="WYDEQ Permitted Sources"/>
    <s v="56"/>
    <x v="7"/>
    <n v="31000299"/>
    <s v="Natural Gas Production, Other Not Classified"/>
    <n v="1.6578534793943667"/>
    <n v="0"/>
    <n v="0.18839244084026893"/>
    <n v="0"/>
    <n v="0"/>
  </r>
  <r>
    <s v="WYDEQ Permitted Sources"/>
    <s v="56"/>
    <x v="7"/>
    <n v="31000299"/>
    <s v="Natural Gas Production, Other Not Classified"/>
    <n v="1.6578534793943667"/>
    <n v="0"/>
    <n v="0.18839244084026893"/>
    <n v="0"/>
    <n v="0"/>
  </r>
  <r>
    <s v="WYDEQ Permitted Sources"/>
    <s v="56"/>
    <x v="7"/>
    <n v="31000299"/>
    <s v="Natural Gas Production, Other Not Classified"/>
    <n v="1.6578534793943667"/>
    <n v="0"/>
    <n v="0.18839244084026893"/>
    <n v="0"/>
    <n v="0"/>
  </r>
  <r>
    <s v="WYDEQ Permitted Sources"/>
    <s v="56"/>
    <x v="7"/>
    <n v="31000299"/>
    <s v="Natural Gas Production, Other Not Classified"/>
    <n v="1.6578534793943667"/>
    <n v="0"/>
    <n v="0.18839244084026893"/>
    <n v="0"/>
    <n v="0"/>
  </r>
  <r>
    <s v="WYDEQ Permitted Sources"/>
    <s v="56"/>
    <x v="7"/>
    <n v="31000220"/>
    <s v="Permitted Fugitives"/>
    <n v="0"/>
    <n v="10.919227366886558"/>
    <n v="0"/>
    <n v="0"/>
    <n v="0"/>
  </r>
  <r>
    <s v="WYDEQ Permitted Sources"/>
    <s v="56"/>
    <x v="7"/>
    <n v="31000220"/>
    <s v="Permitted Fugitives"/>
    <n v="0"/>
    <n v="15.191968510450863"/>
    <n v="0"/>
    <n v="0"/>
    <n v="0"/>
  </r>
  <r>
    <s v="WYDEQ Permitted Sources"/>
    <s v="56"/>
    <x v="7"/>
    <n v="31000301"/>
    <s v="Dehydrator"/>
    <n v="0"/>
    <n v="6.1717372073706631"/>
    <n v="0"/>
    <n v="0"/>
    <n v="0"/>
  </r>
  <r>
    <s v="WYDEQ Permitted Sources"/>
    <s v="56"/>
    <x v="7"/>
    <n v="40400311"/>
    <s v="Permitted Tank Losses"/>
    <n v="0"/>
    <n v="9.2134345866996679"/>
    <n v="0"/>
    <n v="0"/>
    <n v="0"/>
  </r>
  <r>
    <s v="WYDEQ Permitted Sources"/>
    <s v="56"/>
    <x v="7"/>
    <n v="40400311"/>
    <s v="Permitted Tank Losses"/>
    <n v="0"/>
    <n v="9.2134345866996679"/>
    <n v="0"/>
    <n v="0"/>
    <n v="0"/>
  </r>
  <r>
    <s v="WYDEQ Permitted Sources"/>
    <s v="56"/>
    <x v="7"/>
    <n v="40400311"/>
    <s v="Permitted Tank Losses"/>
    <n v="0"/>
    <n v="9.2134345866996679"/>
    <n v="0"/>
    <n v="0"/>
    <n v="0"/>
  </r>
  <r>
    <s v="WYDEQ Permitted Sources"/>
    <s v="56"/>
    <x v="7"/>
    <n v="31000205"/>
    <s v="Natural Gas Production, Flares"/>
    <n v="1.9760230386387915E-2"/>
    <n v="0"/>
    <n v="0.19042305882080635"/>
    <n v="0"/>
    <n v="0"/>
  </r>
  <r>
    <s v="WYDEQ Permitted Sources"/>
    <s v="56"/>
    <x v="7"/>
    <n v="31000205"/>
    <s v="Natural Gas Production, Flares"/>
    <n v="1.9760230386387915E-2"/>
    <n v="0"/>
    <n v="0.19042305882080635"/>
    <n v="0"/>
    <n v="0"/>
  </r>
  <r>
    <s v="WYDEQ Permitted Sources"/>
    <s v="56"/>
    <x v="7"/>
    <n v="31000227"/>
    <s v="Dehydrator"/>
    <n v="0.79534927305211367"/>
    <n v="0"/>
    <n v="0.346223743310557"/>
    <n v="0"/>
    <n v="0"/>
  </r>
  <r>
    <s v="WYDEQ Permitted Sources"/>
    <s v="56"/>
    <x v="7"/>
    <n v="31000227"/>
    <s v="Dehydrator"/>
    <n v="0.79534927305211367"/>
    <n v="0"/>
    <n v="0.346223743310557"/>
    <n v="0"/>
    <n v="0"/>
  </r>
  <r>
    <s v="WYDEQ Permitted Sources"/>
    <s v="56"/>
    <x v="7"/>
    <n v="31000227"/>
    <s v="Dehydrator"/>
    <n v="4.831376329471845"/>
    <n v="26.260945097787008"/>
    <n v="1.4801065026526312"/>
    <n v="0"/>
    <n v="0"/>
  </r>
  <r>
    <s v="WYDEQ Permitted Sources"/>
    <s v="56"/>
    <x v="7"/>
    <n v="31000227"/>
    <s v="Dehydrator"/>
    <n v="4.831376329471845"/>
    <n v="26.260945097787008"/>
    <n v="1.4801065026526312"/>
    <n v="0"/>
    <n v="0"/>
  </r>
  <r>
    <s v="WYDEQ Permitted Sources"/>
    <s v="56"/>
    <x v="7"/>
    <n v="31000227"/>
    <s v="Dehydrator"/>
    <n v="4.831376329471845"/>
    <n v="26.260945097787008"/>
    <n v="1.4801065026526312"/>
    <n v="0"/>
    <n v="0"/>
  </r>
  <r>
    <s v="WYDEQ Permitted Sources"/>
    <s v="56"/>
    <x v="7"/>
    <n v="31000301"/>
    <s v="Dehydrator"/>
    <n v="0"/>
    <n v="117.14223974518148"/>
    <n v="0"/>
    <n v="0"/>
    <n v="0"/>
  </r>
  <r>
    <s v="WYDEQ Permitted Sources"/>
    <s v="56"/>
    <x v="7"/>
    <n v="31000301"/>
    <s v="Dehydrator"/>
    <n v="0"/>
    <n v="21.498014035632558"/>
    <n v="0"/>
    <n v="0"/>
    <n v="0"/>
  </r>
  <r>
    <s v="WYDEQ Permitted Sources"/>
    <s v="56"/>
    <x v="7"/>
    <n v="31000404"/>
    <s v="Process Heaters"/>
    <n v="14.85964419928475"/>
    <n v="0"/>
    <n v="0"/>
    <n v="0"/>
    <n v="0"/>
  </r>
  <r>
    <s v="WYDEQ Permitted Sources"/>
    <s v="56"/>
    <x v="7"/>
    <n v="31000404"/>
    <s v="Process Heaters"/>
    <n v="27.155643712430916"/>
    <n v="0"/>
    <n v="0"/>
    <n v="0"/>
    <n v="0"/>
  </r>
  <r>
    <s v="WYDEQ Permitted Sources"/>
    <s v="56"/>
    <x v="7"/>
    <n v="31000404"/>
    <s v="Process Heaters"/>
    <n v="18.135412409350717"/>
    <n v="0"/>
    <n v="4.5101156515400991"/>
    <n v="0"/>
    <n v="0"/>
  </r>
  <r>
    <s v="WYDEQ Permitted Sources"/>
    <s v="56"/>
    <x v="7"/>
    <n v="31000404"/>
    <s v="Process Heaters"/>
    <n v="18.135412409350717"/>
    <n v="0"/>
    <n v="4.5101156515400991"/>
    <n v="0"/>
    <n v="0"/>
  </r>
  <r>
    <s v="WYDEQ Permitted Sources"/>
    <s v="56"/>
    <x v="7"/>
    <n v="31000404"/>
    <s v="Process Heaters"/>
    <n v="1.1393976382838147"/>
    <n v="0"/>
    <n v="0.23737450797579474"/>
    <n v="0"/>
    <n v="0"/>
  </r>
  <r>
    <s v="WYDEQ Permitted Sources"/>
    <s v="56"/>
    <x v="7"/>
    <n v="31000404"/>
    <s v="Process Heaters"/>
    <n v="1.1393976382838147"/>
    <n v="0"/>
    <n v="0.23737450797579474"/>
    <n v="0"/>
    <n v="0"/>
  </r>
  <r>
    <s v="WYDEQ Permitted Sources"/>
    <s v="56"/>
    <x v="7"/>
    <n v="31000404"/>
    <s v="Process Heaters"/>
    <n v="0.90202313030801995"/>
    <n v="0"/>
    <n v="0.18989960638063577"/>
    <n v="0"/>
    <n v="0"/>
  </r>
  <r>
    <s v="WYDEQ Permitted Sources"/>
    <s v="56"/>
    <x v="7"/>
    <n v="31000404"/>
    <s v="Process Heaters"/>
    <n v="0.90202313030801995"/>
    <n v="0"/>
    <n v="0.18989960638063577"/>
    <n v="0"/>
    <n v="0"/>
  </r>
  <r>
    <s v="WYDEQ Permitted Sources"/>
    <s v="56"/>
    <x v="7"/>
    <n v="31000404"/>
    <s v="Process Heaters"/>
    <n v="4.9400575965969787E-3"/>
    <n v="0"/>
    <n v="0"/>
    <n v="0"/>
    <n v="0"/>
  </r>
  <r>
    <s v="WYDEQ Permitted Sources"/>
    <s v="56"/>
    <x v="7"/>
    <n v="31000404"/>
    <s v="Process Heaters"/>
    <n v="4.9400575965969787E-3"/>
    <n v="0"/>
    <n v="0"/>
    <n v="0"/>
    <n v="0"/>
  </r>
  <r>
    <s v="WYDEQ Permitted Sources"/>
    <s v="56"/>
    <x v="7"/>
    <n v="31000404"/>
    <s v="Process Heaters"/>
    <n v="1.4820172789790935E-2"/>
    <n v="0"/>
    <n v="0"/>
    <n v="0"/>
    <n v="0"/>
  </r>
  <r>
    <s v="WYDEQ Permitted Sources"/>
    <s v="56"/>
    <x v="7"/>
    <n v="31000404"/>
    <s v="Process Heaters"/>
    <n v="0.22724264944346104"/>
    <n v="0"/>
    <n v="0"/>
    <n v="0"/>
    <n v="0"/>
  </r>
  <r>
    <s v="WYDEQ Permitted Sources"/>
    <s v="56"/>
    <x v="7"/>
    <n v="31000404"/>
    <s v="Process Heaters"/>
    <n v="0.22724264944346104"/>
    <n v="0"/>
    <n v="0"/>
    <n v="0"/>
    <n v="0"/>
  </r>
  <r>
    <s v="WYDEQ Permitted Sources"/>
    <s v="56"/>
    <x v="7"/>
    <n v="31000404"/>
    <s v="Process Heaters"/>
    <n v="7.9040921545551659E-2"/>
    <n v="0"/>
    <n v="0"/>
    <n v="0"/>
    <n v="0"/>
  </r>
  <r>
    <s v="WYDEQ Permitted Sources"/>
    <s v="56"/>
    <x v="7"/>
    <n v="31000404"/>
    <s v="Process Heaters"/>
    <n v="7.9040921545551659E-2"/>
    <n v="0"/>
    <n v="0"/>
    <n v="0"/>
    <n v="0"/>
  </r>
  <r>
    <s v="WYDEQ Permitted Sources"/>
    <s v="56"/>
    <x v="7"/>
    <n v="31000404"/>
    <s v="Process Heaters"/>
    <n v="0.92379077056363501"/>
    <n v="0"/>
    <n v="0.40681289838990453"/>
    <n v="0"/>
    <n v="0"/>
  </r>
  <r>
    <s v="WYDEQ Permitted Sources"/>
    <s v="56"/>
    <x v="7"/>
    <n v="31000404"/>
    <s v="Process Heaters"/>
    <n v="0.92379077056363501"/>
    <n v="0"/>
    <n v="0.40681289838990453"/>
    <n v="0"/>
    <n v="0"/>
  </r>
  <r>
    <s v="WYDEQ Permitted Sources"/>
    <s v="56"/>
    <x v="7"/>
    <n v="31000299"/>
    <s v="Natural Gas Production, Other Not Classified"/>
    <n v="0.52222391754674835"/>
    <n v="0"/>
    <n v="9.4949803190317886E-2"/>
    <n v="0"/>
    <n v="0"/>
  </r>
  <r>
    <s v="WYDEQ Permitted Sources"/>
    <s v="56"/>
    <x v="7"/>
    <n v="31000299"/>
    <s v="Natural Gas Production, Other Not Classified"/>
    <n v="3.2282933084708083"/>
    <n v="0"/>
    <n v="0.66464862233222521"/>
    <n v="0"/>
    <n v="0"/>
  </r>
  <r>
    <s v="WYDEQ Permitted Sources"/>
    <s v="56"/>
    <x v="7"/>
    <n v="31000299"/>
    <s v="Natural Gas Production, Other Not Classified"/>
    <n v="3.2282933084708083"/>
    <n v="0"/>
    <n v="0.66464862233222521"/>
    <n v="0"/>
    <n v="0"/>
  </r>
  <r>
    <s v="WYDEQ Permitted Sources"/>
    <s v="56"/>
    <x v="7"/>
    <n v="31000299"/>
    <s v="Natural Gas Production, Other Not Classified"/>
    <n v="0.33232431116611261"/>
    <n v="0"/>
    <n v="4.7474901595158943E-2"/>
    <n v="0"/>
    <n v="0"/>
  </r>
  <r>
    <s v="WYDEQ Permitted Sources"/>
    <s v="56"/>
    <x v="7"/>
    <n v="31000299"/>
    <s v="Natural Gas Production, Other Not Classified"/>
    <n v="0.33232431116611261"/>
    <n v="0"/>
    <n v="4.7474901595158943E-2"/>
    <n v="0"/>
    <n v="0"/>
  </r>
  <r>
    <s v="WYDEQ Permitted Sources"/>
    <s v="56"/>
    <x v="7"/>
    <n v="31000299"/>
    <s v="Natural Gas Production, Other Not Classified"/>
    <n v="13.683959542573632"/>
    <n v="0"/>
    <n v="856.90376469362843"/>
    <n v="2445.9329438272985"/>
    <n v="0"/>
  </r>
  <r>
    <s v="WYDEQ Permitted Sources"/>
    <s v="56"/>
    <x v="7"/>
    <n v="31000227"/>
    <s v="Dehydrator"/>
    <n v="0.71212352392738421"/>
    <n v="0"/>
    <n v="0.14242470478547684"/>
    <n v="0"/>
    <n v="0"/>
  </r>
  <r>
    <s v="WYDEQ Permitted Sources"/>
    <s v="56"/>
    <x v="7"/>
    <n v="31000227"/>
    <s v="Dehydrator"/>
    <n v="0.71212352392738421"/>
    <n v="0"/>
    <n v="0.14242470478547684"/>
    <n v="0"/>
    <n v="0"/>
  </r>
  <r>
    <s v="WYDEQ Permitted Sources"/>
    <s v="56"/>
    <x v="7"/>
    <n v="31000301"/>
    <s v="Dehydrator"/>
    <n v="0.47474901595158947"/>
    <n v="29.395243681375131"/>
    <n v="0.47474901595158947"/>
    <n v="0"/>
    <n v="0"/>
  </r>
  <r>
    <s v="WYDEQ Permitted Sources"/>
    <s v="56"/>
    <x v="7"/>
    <n v="31000404"/>
    <s v="Process Heaters"/>
    <n v="0.66464862233222521"/>
    <n v="0"/>
    <n v="0.14242470478547684"/>
    <n v="0"/>
    <n v="0"/>
  </r>
  <r>
    <s v="WYDEQ Permitted Sources"/>
    <s v="56"/>
    <x v="7"/>
    <n v="31000404"/>
    <s v="Process Heaters"/>
    <n v="9.4949803190317886E-2"/>
    <n v="0"/>
    <n v="0"/>
    <n v="0"/>
    <n v="0"/>
  </r>
  <r>
    <s v="WYDEQ Permitted Sources"/>
    <s v="56"/>
    <x v="7"/>
    <n v="31000404"/>
    <s v="Process Heaters"/>
    <n v="9.4949803190317886E-2"/>
    <n v="0"/>
    <n v="0"/>
    <n v="0"/>
    <n v="0"/>
  </r>
  <r>
    <s v="WYDEQ Permitted Sources"/>
    <s v="56"/>
    <x v="7"/>
    <n v="31000404"/>
    <s v="Process Heaters"/>
    <n v="0.94949803190317894"/>
    <n v="0"/>
    <n v="0.47474901595158947"/>
    <n v="0"/>
    <n v="0"/>
  </r>
  <r>
    <s v="WYDEQ Permitted Sources"/>
    <s v="56"/>
    <x v="7"/>
    <n v="31000404"/>
    <s v="Process Heaters"/>
    <n v="3.3232431116611258"/>
    <n v="0"/>
    <n v="2.8484940957095368"/>
    <n v="0"/>
    <n v="0"/>
  </r>
  <r>
    <s v="WYDEQ Permitted Sources"/>
    <s v="56"/>
    <x v="7"/>
    <n v="31000404"/>
    <s v="Process Heaters"/>
    <n v="1.2818223430692917"/>
    <n v="0"/>
    <n v="0.23737450797579474"/>
    <n v="0"/>
    <n v="0"/>
  </r>
  <r>
    <s v="WYDEQ Permitted Sources"/>
    <s v="56"/>
    <x v="7"/>
    <n v="31000404"/>
    <s v="Process Heaters"/>
    <n v="1.2818223430692917"/>
    <n v="0"/>
    <n v="0.23737450797579474"/>
    <n v="0"/>
    <n v="0"/>
  </r>
  <r>
    <s v="WYDEQ Permitted Sources"/>
    <s v="56"/>
    <x v="7"/>
    <n v="31000404"/>
    <s v="Process Heaters"/>
    <n v="1.2818223430692917"/>
    <n v="0"/>
    <n v="0.23737450797579474"/>
    <n v="0"/>
    <n v="0"/>
  </r>
  <r>
    <s v="WYDEQ Permitted Sources"/>
    <s v="56"/>
    <x v="7"/>
    <n v="31000404"/>
    <s v="Process Heaters"/>
    <n v="1.2818223430692917"/>
    <n v="0"/>
    <n v="0.23737450797579474"/>
    <n v="0"/>
    <n v="0"/>
  </r>
  <r>
    <s v="WYDEQ Permitted Sources"/>
    <s v="56"/>
    <x v="7"/>
    <n v="31000404"/>
    <s v="Process Heaters"/>
    <n v="0.33232431116611261"/>
    <n v="0"/>
    <n v="4.7474901595158943E-2"/>
    <n v="0"/>
    <n v="0"/>
  </r>
  <r>
    <s v="WYDEQ Permitted Sources"/>
    <s v="56"/>
    <x v="7"/>
    <n v="31000404"/>
    <s v="Process Heaters"/>
    <n v="0.33232431116611261"/>
    <n v="0"/>
    <n v="4.7474901595158943E-2"/>
    <n v="0"/>
    <n v="0"/>
  </r>
  <r>
    <s v="WYDEQ Permitted Sources"/>
    <s v="56"/>
    <x v="7"/>
    <n v="31000404"/>
    <s v="Process Heaters"/>
    <n v="1.8515211622111987"/>
    <n v="0"/>
    <n v="0.37979921276127154"/>
    <n v="0"/>
    <n v="0"/>
  </r>
  <r>
    <s v="WYDEQ Permitted Sources"/>
    <s v="56"/>
    <x v="7"/>
    <n v="31000404"/>
    <s v="Process Heaters"/>
    <n v="0.33232431116611261"/>
    <n v="0"/>
    <n v="4.7474901595158943E-2"/>
    <n v="0"/>
    <n v="0"/>
  </r>
  <r>
    <s v="WYDEQ Permitted Sources"/>
    <s v="56"/>
    <x v="7"/>
    <n v="31000404"/>
    <s v="Process Heaters"/>
    <n v="0.42727411435643048"/>
    <n v="0"/>
    <n v="4.7474901595158943E-2"/>
    <n v="0"/>
    <n v="0"/>
  </r>
  <r>
    <s v="WYDEQ Permitted Sources"/>
    <s v="56"/>
    <x v="7"/>
    <n v="31000299"/>
    <s v="Natural Gas Production, Other Not Classified"/>
    <n v="0"/>
    <n v="0.83026882698382998"/>
    <n v="0"/>
    <n v="0"/>
    <n v="0"/>
  </r>
  <r>
    <s v="WYDEQ Permitted Sources"/>
    <s v="56"/>
    <x v="3"/>
    <n v="31000220"/>
    <s v="Permitted Fugitives"/>
    <n v="0"/>
    <n v="0"/>
    <n v="0"/>
    <n v="0"/>
    <n v="0"/>
  </r>
  <r>
    <s v="WYDEQ Permitted Sources"/>
    <s v="56"/>
    <x v="3"/>
    <n v="10500106"/>
    <s v="External Combustion Boilers"/>
    <n v="5.8013855000268277"/>
    <n v="0"/>
    <n v="0"/>
    <n v="0"/>
    <n v="0"/>
  </r>
  <r>
    <s v="WYDEQ Permitted Sources"/>
    <s v="56"/>
    <x v="4"/>
    <n v="31000220"/>
    <s v="Permitted Fugitives"/>
    <n v="0"/>
    <n v="2.0594135395160271"/>
    <n v="0"/>
    <n v="0"/>
    <n v="0"/>
  </r>
  <r>
    <s v="WYDEQ Permitted Sources"/>
    <s v="56"/>
    <x v="4"/>
    <n v="31000220"/>
    <s v="Permitted Fugitives"/>
    <n v="0"/>
    <n v="1.5174626080644411"/>
    <n v="0"/>
    <n v="0"/>
    <n v="0"/>
  </r>
  <r>
    <s v="WYDEQ Permitted Sources"/>
    <s v="56"/>
    <x v="4"/>
    <n v="40400312"/>
    <s v="Permitted Tank Losses"/>
    <n v="0"/>
    <n v="9.9166125688548288"/>
    <n v="0"/>
    <n v="0"/>
    <n v="0"/>
  </r>
  <r>
    <s v="WYDEQ Permitted Sources"/>
    <s v="56"/>
    <x v="4"/>
    <n v="40400312"/>
    <s v="Permitted Tank Losses"/>
    <n v="0"/>
    <n v="14.824834951419339"/>
    <n v="0"/>
    <n v="0"/>
    <n v="0"/>
  </r>
  <r>
    <s v="WYDEQ Permitted Sources"/>
    <s v="56"/>
    <x v="4"/>
    <n v="31000404"/>
    <s v="Process Heaters"/>
    <n v="0.43356074516126891"/>
    <n v="0"/>
    <n v="0.10839018629031723"/>
    <n v="0"/>
    <n v="0"/>
  </r>
  <r>
    <s v="WYDEQ Permitted Sources"/>
    <s v="56"/>
    <x v="4"/>
    <n v="31000404"/>
    <s v="Process Heaters"/>
    <n v="0.54195093145158613"/>
    <n v="0"/>
    <n v="0.10839018629031723"/>
    <n v="0"/>
    <n v="0"/>
  </r>
  <r>
    <s v="WYDEQ Permitted Sources"/>
    <s v="56"/>
    <x v="4"/>
    <n v="31000220"/>
    <s v="Permitted Fugitives"/>
    <n v="0"/>
    <n v="0.47474901595158947"/>
    <n v="0"/>
    <n v="0"/>
    <n v="0"/>
  </r>
  <r>
    <s v="WYDEQ Permitted Sources"/>
    <s v="56"/>
    <x v="4"/>
    <n v="40400311"/>
    <s v="Permitted Tank Losses"/>
    <n v="0"/>
    <n v="3.7979921276127158"/>
    <n v="0"/>
    <n v="0"/>
    <n v="0"/>
  </r>
  <r>
    <s v="WYDEQ Permitted Sources"/>
    <s v="56"/>
    <x v="4"/>
    <n v="31000227"/>
    <s v="Dehydrator"/>
    <n v="0.94949803190317894"/>
    <n v="0"/>
    <n v="0"/>
    <n v="0"/>
    <n v="0"/>
  </r>
  <r>
    <s v="WYDEQ Permitted Sources"/>
    <s v="56"/>
    <x v="4"/>
    <n v="31000220"/>
    <s v="Permitted Fugitives"/>
    <n v="0"/>
    <n v="12.031310678225212"/>
    <n v="0"/>
    <n v="0"/>
    <n v="0"/>
  </r>
  <r>
    <s v="WYDEQ Permitted Sources"/>
    <s v="56"/>
    <x v="4"/>
    <n v="31000228"/>
    <s v="Dehydrator"/>
    <n v="0.21678037258063446"/>
    <n v="0"/>
    <n v="0"/>
    <n v="0"/>
    <n v="0"/>
  </r>
  <r>
    <s v="WYDEQ Permitted Sources"/>
    <s v="56"/>
    <x v="4"/>
    <n v="40400312"/>
    <s v="Permitted Tank Losses"/>
    <n v="0"/>
    <n v="5.5278995008061784"/>
    <n v="0"/>
    <n v="0"/>
    <n v="0"/>
  </r>
  <r>
    <s v="WYDEQ Permitted Sources"/>
    <s v="56"/>
    <x v="4"/>
    <n v="31000220"/>
    <s v="Permitted Fugitives"/>
    <n v="0"/>
    <n v="7.8333587632012263"/>
    <n v="0"/>
    <n v="0"/>
    <n v="0"/>
  </r>
  <r>
    <s v="WYDEQ Permitted Sources"/>
    <s v="56"/>
    <x v="4"/>
    <n v="31000220"/>
    <s v="Permitted Fugitives"/>
    <n v="0"/>
    <n v="8.070733271177021"/>
    <n v="0"/>
    <n v="0"/>
    <n v="0"/>
  </r>
  <r>
    <s v="WYDEQ Permitted Sources"/>
    <s v="56"/>
    <x v="4"/>
    <n v="31000220"/>
    <s v="Permitted Fugitives"/>
    <n v="0"/>
    <n v="1.8989960638063579"/>
    <n v="0"/>
    <n v="0"/>
    <n v="0"/>
  </r>
  <r>
    <s v="WYDEQ Permitted Sources"/>
    <s v="56"/>
    <x v="4"/>
    <n v="31000220"/>
    <s v="Permitted Fugitives"/>
    <n v="0"/>
    <n v="0.94949803190317894"/>
    <n v="0"/>
    <n v="0"/>
    <n v="0"/>
  </r>
  <r>
    <s v="WYDEQ Permitted Sources"/>
    <s v="56"/>
    <x v="4"/>
    <n v="31000220"/>
    <s v="Permitted Fugitives"/>
    <n v="0"/>
    <n v="0.66464862233222521"/>
    <n v="0"/>
    <n v="0"/>
    <n v="0"/>
  </r>
  <r>
    <s v="WYDEQ Permitted Sources"/>
    <s v="56"/>
    <x v="4"/>
    <n v="31000301"/>
    <s v="Dehydrator"/>
    <n v="4.7474901595158943E-2"/>
    <n v="1.4242470478547684"/>
    <n v="4.7474901595158943E-2"/>
    <n v="0"/>
    <n v="0"/>
  </r>
  <r>
    <s v="WYDEQ Permitted Sources"/>
    <s v="56"/>
    <x v="4"/>
    <n v="40400311"/>
    <s v="Permitted Tank Losses"/>
    <n v="0"/>
    <n v="372.48599829085799"/>
    <n v="0"/>
    <n v="0"/>
    <n v="0"/>
  </r>
  <r>
    <s v="WYDEQ Permitted Sources"/>
    <s v="56"/>
    <x v="4"/>
    <n v="40400311"/>
    <s v="Permitted Tank Losses"/>
    <n v="0"/>
    <n v="12.723314429251921"/>
    <n v="0"/>
    <n v="0"/>
    <n v="0"/>
  </r>
  <r>
    <s v="WYDEQ Permitted Sources"/>
    <s v="56"/>
    <x v="4"/>
    <n v="40400311"/>
    <s v="Permitted Tank Losses"/>
    <n v="0"/>
    <n v="21.498014035632558"/>
    <n v="0"/>
    <n v="0"/>
    <n v="0"/>
  </r>
  <r>
    <s v="WYDEQ Permitted Sources"/>
    <s v="56"/>
    <x v="4"/>
    <n v="31000404"/>
    <s v="Process Heaters"/>
    <n v="0.47507418818623559"/>
    <n v="0"/>
    <n v="0"/>
    <n v="0"/>
    <n v="0"/>
  </r>
  <r>
    <s v="WYDEQ Permitted Sources"/>
    <s v="56"/>
    <x v="4"/>
    <n v="31000404"/>
    <s v="Process Heaters"/>
    <n v="11.876854663180437"/>
    <n v="0"/>
    <n v="0"/>
    <n v="0"/>
    <n v="0"/>
  </r>
  <r>
    <s v="WYDEQ Permitted Sources"/>
    <s v="56"/>
    <x v="4"/>
    <n v="31000404"/>
    <s v="Process Heaters"/>
    <n v="2.8504451178059349"/>
    <n v="0"/>
    <n v="0"/>
    <n v="0"/>
    <n v="0"/>
  </r>
  <r>
    <s v="WYDEQ Permitted Sources"/>
    <s v="56"/>
    <x v="4"/>
    <n v="31000404"/>
    <s v="Process Heaters"/>
    <n v="0.9501483726019776"/>
    <n v="0"/>
    <n v="0"/>
    <n v="0"/>
    <n v="0"/>
  </r>
  <r>
    <s v="WYDEQ Permitted Sources"/>
    <s v="56"/>
    <x v="4"/>
    <n v="31000404"/>
    <s v="Process Heaters"/>
    <n v="6.6511504900667324"/>
    <n v="0"/>
    <n v="0"/>
    <n v="0"/>
    <n v="0"/>
  </r>
  <r>
    <s v="WYDEQ Permitted Sources"/>
    <s v="56"/>
    <x v="4"/>
    <n v="31000404"/>
    <s v="Process Heaters"/>
    <n v="1.9003287114476315"/>
    <n v="0"/>
    <n v="0"/>
    <n v="0"/>
    <n v="0"/>
  </r>
  <r>
    <s v="WYDEQ Permitted Sources"/>
    <s v="56"/>
    <x v="4"/>
    <n v="31000404"/>
    <s v="Process Heaters"/>
    <n v="0.47508217786190893"/>
    <n v="0"/>
    <n v="0"/>
    <n v="0"/>
    <n v="0"/>
  </r>
  <r>
    <s v="WYDEQ Permitted Sources"/>
    <s v="56"/>
    <x v="4"/>
    <n v="31000404"/>
    <s v="Process Heaters"/>
    <n v="4.7508217786190894"/>
    <n v="0"/>
    <n v="0"/>
    <n v="0"/>
    <n v="0"/>
  </r>
  <r>
    <s v="WYDEQ Permitted Sources"/>
    <s v="56"/>
    <x v="4"/>
    <n v="31000404"/>
    <s v="Process Heaters"/>
    <n v="1.6152794047304901"/>
    <n v="0"/>
    <n v="0"/>
    <n v="0"/>
    <n v="0"/>
  </r>
  <r>
    <s v="WYDEQ Permitted Sources"/>
    <s v="56"/>
    <x v="4"/>
    <n v="31000209"/>
    <s v="Natural Gas Production, Incinerators Burning Waste Gas or Augmented Waste Gas"/>
    <n v="4.2757396007571762"/>
    <n v="0"/>
    <n v="0"/>
    <n v="0"/>
    <n v="0"/>
  </r>
  <r>
    <s v="WYDEQ Permitted Sources"/>
    <s v="56"/>
    <x v="4"/>
    <n v="31000209"/>
    <s v="Natural Gas Production, Incinerators Burning Waste Gas or Augmented Waste Gas"/>
    <n v="16.175417008155492"/>
    <n v="0"/>
    <n v="0"/>
    <n v="0"/>
    <n v="0"/>
  </r>
  <r>
    <s v="WYDEQ Permitted Sources"/>
    <s v="56"/>
    <x v="4"/>
    <n v="31000209"/>
    <s v="Natural Gas Production, Incinerators Burning Waste Gas or Augmented Waste Gas"/>
    <n v="11.388764230042508"/>
    <n v="0"/>
    <n v="0"/>
    <n v="0"/>
    <n v="0"/>
  </r>
  <r>
    <s v="WYDEQ Permitted Sources"/>
    <s v="56"/>
    <x v="4"/>
    <n v="31000209"/>
    <s v="Natural Gas Production, Incinerators Burning Waste Gas or Augmented Waste Gas"/>
    <n v="3.3730269054174227"/>
    <n v="0"/>
    <n v="0"/>
    <n v="0"/>
    <n v="0"/>
  </r>
  <r>
    <s v="WYDEQ Permitted Sources"/>
    <s v="56"/>
    <x v="4"/>
    <n v="31000209"/>
    <s v="Natural Gas Production, Incinerators Burning Waste Gas or Augmented Waste Gas"/>
    <n v="11.388764230042508"/>
    <n v="0"/>
    <n v="0"/>
    <n v="0"/>
    <n v="0"/>
  </r>
  <r>
    <s v="WYDEQ Permitted Sources"/>
    <s v="56"/>
    <x v="4"/>
    <n v="31000209"/>
    <s v="Natural Gas Production, Incinerators Burning Waste Gas or Augmented Waste Gas"/>
    <n v="3.3730269054174227"/>
    <n v="0"/>
    <n v="0"/>
    <n v="0"/>
    <n v="0"/>
  </r>
  <r>
    <s v="WYDEQ Permitted Sources"/>
    <s v="56"/>
    <x v="4"/>
    <n v="31000205"/>
    <s v="Natural Gas Production, Flares"/>
    <n v="11.302054191595778"/>
    <n v="0"/>
    <n v="0"/>
    <n v="0"/>
    <n v="0"/>
  </r>
  <r>
    <s v="WYDEQ Permitted Sources"/>
    <s v="56"/>
    <x v="4"/>
    <n v="31000205"/>
    <s v="Natural Gas Production, Flares"/>
    <n v="9.132889295373932"/>
    <n v="0"/>
    <n v="0"/>
    <n v="0"/>
    <n v="0"/>
  </r>
  <r>
    <s v="WYDEQ Permitted Sources"/>
    <s v="56"/>
    <x v="4"/>
    <n v="31000205"/>
    <s v="Natural Gas Production, Flares"/>
    <n v="0.83520200966818636"/>
    <n v="0"/>
    <n v="0"/>
    <n v="0"/>
    <n v="0"/>
  </r>
  <r>
    <s v="WYDEQ Permitted Sources"/>
    <s v="56"/>
    <x v="4"/>
    <n v="31000205"/>
    <s v="Natural Gas Production, Flares"/>
    <n v="4.3820675167548426"/>
    <n v="0"/>
    <n v="0"/>
    <n v="0"/>
    <n v="0"/>
  </r>
  <r>
    <s v="WYDEQ Permitted Sources"/>
    <s v="56"/>
    <x v="4"/>
    <n v="31000205"/>
    <s v="Natural Gas Production, Flares"/>
    <n v="0.47508217786190893"/>
    <n v="0"/>
    <n v="0"/>
    <n v="0"/>
    <n v="0"/>
  </r>
  <r>
    <s v="WYDEQ Permitted Sources"/>
    <s v="56"/>
    <x v="4"/>
    <n v="31000205"/>
    <s v="Natural Gas Production, Flares"/>
    <n v="1.8655881311258236"/>
    <n v="0"/>
    <n v="0"/>
    <n v="0"/>
    <n v="0"/>
  </r>
  <r>
    <s v="WYDEQ Permitted Sources"/>
    <s v="56"/>
    <x v="4"/>
    <n v="10200602"/>
    <s v="Process Heaters"/>
    <n v="6.1760683122048183"/>
    <n v="0"/>
    <n v="0"/>
    <n v="0"/>
    <n v="0"/>
  </r>
  <r>
    <s v="WYDEQ Permitted Sources"/>
    <s v="56"/>
    <x v="4"/>
    <n v="31000404"/>
    <s v="Process Heaters"/>
    <n v="0.32517055887095164"/>
    <n v="0"/>
    <n v="0.32517055887095164"/>
    <n v="0"/>
    <n v="0"/>
  </r>
  <r>
    <s v="WYDEQ Permitted Sources"/>
    <n v="56"/>
    <x v="4"/>
    <n v="31000299"/>
    <s v="Natural Gas Production, Other Not Classified"/>
    <n v="0"/>
    <n v="0"/>
    <n v="0"/>
    <n v="2390.8707291918176"/>
    <n v="59.357115827461953"/>
  </r>
  <r>
    <s v="WYDEQ Permitted Sources"/>
    <n v="56"/>
    <x v="7"/>
    <n v="31000299"/>
    <s v="Natural Gas Production, Other Not Classified"/>
    <n v="0"/>
    <n v="0"/>
    <n v="0"/>
    <n v="222.09149170885999"/>
    <n v="1.7258418773811475"/>
  </r>
  <r>
    <s v="WYDEQ Permitted Sources"/>
    <n v="56"/>
    <x v="0"/>
    <s v="2630010000"/>
    <s v="Process Heaters"/>
    <n v="0.54195093145158613"/>
    <n v="1.9510233532257102"/>
    <n v="0.10839018629031723"/>
    <n v="0"/>
    <n v="0"/>
  </r>
  <r>
    <s v="WYDEQ Permitted Sources"/>
    <n v="56"/>
    <x v="0"/>
    <s v="31000220"/>
    <s v="Natural Gas Production, All Equipt Leak Fugitives"/>
    <n v="0"/>
    <n v="0"/>
    <n v="0"/>
    <n v="0"/>
    <n v="0"/>
  </r>
  <r>
    <s v="WYDEQ Permitted Sources"/>
    <n v="56"/>
    <x v="0"/>
    <s v="31000299"/>
    <s v="Natural Gas Production, Other Not Classified"/>
    <n v="0"/>
    <n v="0"/>
    <n v="0"/>
    <n v="0"/>
    <n v="0"/>
  </r>
  <r>
    <s v="WYDEQ Permitted Sources"/>
    <n v="56"/>
    <x v="0"/>
    <s v="31000299"/>
    <s v="Natural Gas Production, Other Not Classified"/>
    <n v="0"/>
    <n v="0"/>
    <n v="0"/>
    <n v="0"/>
    <n v="0"/>
  </r>
  <r>
    <s v="WYDEQ Permitted Sources"/>
    <n v="56"/>
    <x v="0"/>
    <s v="31000299"/>
    <s v="Natural Gas Production, Other Not Classified"/>
    <n v="0"/>
    <n v="0"/>
    <n v="0"/>
    <n v="0"/>
    <n v="0"/>
  </r>
  <r>
    <s v="WYDEQ Permitted Sources"/>
    <n v="56"/>
    <x v="0"/>
    <s v="31000301"/>
    <s v="Dehydrator"/>
    <n v="0"/>
    <n v="0"/>
    <n v="0"/>
    <n v="0"/>
    <n v="0"/>
  </r>
  <r>
    <s v="WYDEQ Permitted Sources"/>
    <n v="56"/>
    <x v="0"/>
    <s v="31000302"/>
    <s v="Permitted Tank Losses"/>
    <n v="0.16378841050329834"/>
    <n v="0"/>
    <n v="0"/>
    <n v="0"/>
    <n v="0"/>
  </r>
  <r>
    <s v="WYDEQ Permitted Sources"/>
    <n v="56"/>
    <x v="0"/>
    <s v="31000220"/>
    <s v="Natural Gas Production, All Equipt Leak Fugitives"/>
    <n v="0"/>
    <n v="0.43356074516126891"/>
    <n v="0"/>
    <n v="0"/>
    <n v="0"/>
  </r>
  <r>
    <s v="WYDEQ Permitted Sources"/>
    <n v="56"/>
    <x v="0"/>
    <s v="31000227"/>
    <s v="Dehydrator"/>
    <n v="0"/>
    <n v="0.43356074516126891"/>
    <n v="0"/>
    <n v="0"/>
    <n v="0"/>
  </r>
  <r>
    <s v="WYDEQ Permitted Sources"/>
    <n v="56"/>
    <x v="0"/>
    <s v="31000228"/>
    <s v="Dehydrator"/>
    <n v="0.21678037258063446"/>
    <n v="0"/>
    <n v="0.21678037258063446"/>
    <n v="0"/>
    <n v="0"/>
  </r>
  <r>
    <s v="WYDEQ Permitted Sources"/>
    <n v="56"/>
    <x v="0"/>
    <s v="2501050030"/>
    <s v="Natural Gas Production, Other Not Classified"/>
    <n v="0"/>
    <n v="0"/>
    <n v="0"/>
    <n v="0"/>
    <n v="0"/>
  </r>
  <r>
    <s v="WYDEQ Permitted Sources"/>
    <n v="56"/>
    <x v="0"/>
    <s v="40400302"/>
    <s v="Permitted Tank Losses"/>
    <n v="0"/>
    <n v="0"/>
    <n v="0"/>
    <n v="0"/>
    <n v="0"/>
  </r>
  <r>
    <s v="WYDEQ Permitted Sources"/>
    <n v="56"/>
    <x v="4"/>
    <n v="31000227"/>
    <s v="Dehydrator"/>
    <n v="0.94949803190317894"/>
    <n v="0"/>
    <n v="0.94949803190317894"/>
    <n v="0"/>
    <n v="0"/>
  </r>
  <r>
    <s v="WYDEQ Permitted Sources"/>
    <n v="56"/>
    <x v="4"/>
    <n v="31000227"/>
    <s v="Dehydrator"/>
    <n v="0.94949803190317894"/>
    <n v="0"/>
    <n v="0.94949803190317894"/>
    <n v="0"/>
    <n v="0"/>
  </r>
  <r>
    <s v="WYDEQ Permitted Sources"/>
    <n v="56"/>
    <x v="4"/>
    <n v="31000299"/>
    <s v="Natural Gas Production, Other Not Classified"/>
    <n v="0"/>
    <n v="13.292972446644503"/>
    <n v="0"/>
    <n v="0"/>
    <n v="0"/>
  </r>
  <r>
    <s v="WYDEQ Permitted Sources"/>
    <n v="56"/>
    <x v="4"/>
    <n v="31000299"/>
    <s v="Natural Gas Production, Other Not Classified"/>
    <n v="0"/>
    <n v="13.292972446644503"/>
    <n v="0"/>
    <n v="0"/>
    <n v="0"/>
  </r>
  <r>
    <s v="WYDEQ Permitted Sources"/>
    <n v="56"/>
    <x v="4"/>
    <n v="31000205"/>
    <s v="Natural Gas Production, Flares"/>
    <n v="6.0698504322577644"/>
    <n v="4.877558383064275"/>
    <n v="12.031310678225212"/>
    <n v="0"/>
    <n v="0"/>
  </r>
  <r>
    <s v="WYDEQ Permitted Sources"/>
    <n v="56"/>
    <x v="4"/>
    <n v="31000205"/>
    <s v="Natural Gas Production, Flares"/>
    <n v="6.0698504322577644"/>
    <n v="4.877558383064275"/>
    <n v="12.031310678225212"/>
    <n v="0"/>
    <n v="0"/>
  </r>
  <r>
    <s v="WYDEQ Permitted Sources"/>
    <n v="56"/>
    <x v="4"/>
    <n v="31000205"/>
    <s v="Natural Gas Production, Flares"/>
    <n v="0.54195093145158613"/>
    <n v="31.541544210482314"/>
    <n v="0.97551167661285509"/>
    <n v="0"/>
    <n v="0"/>
  </r>
  <r>
    <s v="WYDEQ Permitted Sources"/>
    <n v="56"/>
    <x v="4"/>
    <n v="31000299"/>
    <s v="Natural Gas Production, Other Not Classified"/>
    <n v="0.75873130403222055"/>
    <n v="7.04536210887062"/>
    <n v="4.7691681967739585"/>
    <n v="0"/>
    <n v="0"/>
  </r>
  <r>
    <s v="WYDEQ Permitted Sources"/>
    <n v="56"/>
    <x v="4"/>
    <n v="31000299"/>
    <s v="Natural Gas Production, Other Not Classified"/>
    <n v="0.75873130403222055"/>
    <n v="7.04536210887062"/>
    <n v="4.7691681967739585"/>
    <n v="0"/>
    <n v="0"/>
  </r>
  <r>
    <s v="WYDEQ Permitted Sources"/>
    <n v="56"/>
    <x v="4"/>
    <n v="31000404"/>
    <s v="Process Heaters"/>
    <n v="11.489359746773626"/>
    <n v="7.2621424814512539"/>
    <n v="15.716577012095998"/>
    <n v="0"/>
    <n v="0"/>
  </r>
  <r>
    <s v="WYDEQ Permitted Sources"/>
    <n v="56"/>
    <x v="4"/>
    <n v="31000404"/>
    <s v="Process Heaters"/>
    <n v="11.489359746773626"/>
    <n v="7.2621424814512539"/>
    <n v="15.716577012095998"/>
    <n v="0"/>
    <n v="0"/>
  </r>
  <r>
    <s v="WYDEQ Permitted Sources"/>
    <n v="56"/>
    <x v="4"/>
    <n v="31000227"/>
    <s v="Dehydrator"/>
    <n v="0.47474901595158947"/>
    <n v="0"/>
    <n v="4.7474901595158943E-2"/>
    <n v="0.28484940957095367"/>
    <n v="0"/>
  </r>
  <r>
    <s v="WYDEQ Permitted Sources"/>
    <n v="56"/>
    <x v="4"/>
    <n v="31000227"/>
    <s v="Dehydrator"/>
    <n v="0"/>
    <n v="4.7474901595158947"/>
    <n v="0"/>
    <n v="0"/>
    <n v="0"/>
  </r>
  <r>
    <s v="WYDEQ Permitted Sources"/>
    <n v="56"/>
    <x v="4"/>
    <n v="31000299"/>
    <s v="Natural Gas Production, Other Not Classified"/>
    <n v="0.71212352392738421"/>
    <n v="0"/>
    <n v="9.4949803190317886E-2"/>
    <n v="0.42727411435643048"/>
    <n v="0"/>
  </r>
  <r>
    <s v="WYDEQ Permitted Sources"/>
    <n v="56"/>
    <x v="4"/>
    <n v="31000299"/>
    <s v="Natural Gas Production, Other Not Classified"/>
    <n v="0.71212352392738421"/>
    <n v="0"/>
    <n v="9.4949803190317886E-2"/>
    <n v="0.42727411435643048"/>
    <n v="0"/>
  </r>
  <r>
    <s v="WYDEQ Permitted Sources"/>
    <n v="56"/>
    <x v="4"/>
    <n v="31000299"/>
    <s v="Natural Gas Production, Other Not Classified"/>
    <n v="0"/>
    <n v="172.80864180637855"/>
    <n v="0"/>
    <n v="0"/>
    <n v="0"/>
  </r>
  <r>
    <s v="WYDEQ Permitted Sources"/>
    <n v="56"/>
    <x v="4"/>
    <n v="31000299"/>
    <s v="Natural Gas Production, Other Not Classified"/>
    <n v="0"/>
    <n v="178.50562999779763"/>
    <n v="0"/>
    <n v="0"/>
    <n v="0"/>
  </r>
  <r>
    <s v="WYDEQ Permitted Sources"/>
    <n v="56"/>
    <x v="4"/>
    <n v="31000404"/>
    <s v="Process Heaters"/>
    <n v="0.71212352392738421"/>
    <n v="0"/>
    <n v="9.4949803190317886E-2"/>
    <n v="0.42727411435643048"/>
    <n v="0"/>
  </r>
  <r>
    <s v="WYDEQ Permitted Sources"/>
    <n v="56"/>
    <x v="4"/>
    <n v="31000404"/>
    <s v="Process Heaters"/>
    <n v="0.94949803190317894"/>
    <n v="0"/>
    <n v="9.4949803190317886E-2"/>
    <n v="0.56969881914190734"/>
    <n v="0"/>
  </r>
  <r>
    <s v="WYDEQ Permitted Sources"/>
    <n v="56"/>
    <x v="4"/>
    <n v="31000404"/>
    <s v="Process Heaters"/>
    <n v="2.8484940957095368"/>
    <n v="0"/>
    <n v="0.28484940957095367"/>
    <n v="1.6616215558305629"/>
    <n v="0"/>
  </r>
  <r>
    <s v="WYDEQ Permitted Sources"/>
    <n v="56"/>
    <x v="4"/>
    <n v="31000404"/>
    <s v="Process Heaters"/>
    <n v="0.94949803190317894"/>
    <n v="0"/>
    <n v="9.4949803190317886E-2"/>
    <n v="0.56969881914190734"/>
    <n v="0"/>
  </r>
  <r>
    <s v="WYDEQ Permitted Sources"/>
    <n v="56"/>
    <x v="4"/>
    <n v="40400311"/>
    <s v="Permitted Tank Losses"/>
    <n v="0"/>
    <n v="0.28484940957095367"/>
    <n v="0"/>
    <n v="0"/>
    <n v="0"/>
  </r>
  <r>
    <s v="WYDEQ Permitted Sources"/>
    <n v="56"/>
    <x v="4"/>
    <n v="40400311"/>
    <s v="Permitted Tank Losses"/>
    <n v="0"/>
    <n v="4.7474901595158943E-2"/>
    <n v="0"/>
    <n v="0"/>
    <n v="0"/>
  </r>
  <r>
    <s v="WYDEQ Permitted Sources"/>
    <n v="56"/>
    <x v="4"/>
    <n v="31000404"/>
    <s v="Process Heaters"/>
    <n v="1.7938272307103571"/>
    <n v="0"/>
    <n v="1.5067627418404705"/>
    <n v="0"/>
    <n v="0"/>
  </r>
  <r>
    <s v="WYDEQ Permitted Sources"/>
    <n v="56"/>
    <x v="4"/>
    <n v="31000404"/>
    <s v="Process Heaters"/>
    <n v="1.7938272307103571"/>
    <n v="0"/>
    <n v="1.5067627418404705"/>
    <n v="0"/>
    <n v="0"/>
  </r>
  <r>
    <s v="WYDEQ Permitted Sources"/>
    <n v="56"/>
    <x v="6"/>
    <s v="31000299"/>
    <s v="Natural Gas Production, Other Not Classified"/>
    <n v="0.32517055887095164"/>
    <n v="0"/>
    <n v="0.10839018629031723"/>
    <n v="0"/>
    <n v="0"/>
  </r>
  <r>
    <s v="WYDEQ Permitted Sources"/>
    <n v="56"/>
    <x v="6"/>
    <s v="39999989"/>
    <s v="Natural Gas Production, Other Not Classified"/>
    <n v="0"/>
    <n v="0.10839018629031723"/>
    <n v="0"/>
    <n v="0"/>
    <n v="0"/>
  </r>
  <r>
    <s v="WYDEQ Permitted Sources"/>
    <n v="56"/>
    <x v="6"/>
    <s v="31000220"/>
    <s v="Natural Gas Production, All Equipt Leak Fugitives"/>
    <n v="0"/>
    <n v="0.43356074516126891"/>
    <n v="0"/>
    <n v="0"/>
    <n v="0"/>
  </r>
  <r>
    <s v="WYDEQ Permitted Sources"/>
    <n v="56"/>
    <x v="6"/>
    <s v="40400312"/>
    <s v="Permitted Tank Losses"/>
    <n v="0"/>
    <n v="20.033560745161267"/>
    <n v="0"/>
    <n v="0"/>
    <n v="0"/>
  </r>
  <r>
    <s v="WYDEQ Permitted Sources"/>
    <n v="56"/>
    <x v="6"/>
    <n v="31000404"/>
    <s v="Process Heaters"/>
    <n v="0.47474901595158947"/>
    <n v="0"/>
    <n v="0"/>
    <n v="0"/>
    <n v="0"/>
  </r>
  <r>
    <s v="WYDEQ Permitted Sources"/>
    <s v="56"/>
    <x v="5"/>
    <n v="20200201"/>
    <s v="Compressor Engines"/>
    <n v="110.07896412775573"/>
    <n v="26.626953560405646"/>
    <n v="77.624738044312153"/>
    <n v="1.3344674293877621"/>
    <n v="5.7329671802067459"/>
  </r>
  <r>
    <s v="WYDEQ Permitted Sources"/>
    <s v="56"/>
    <x v="5"/>
    <n v="20200201"/>
    <s v="Compressor Engines"/>
    <n v="1190.4176312775571"/>
    <n v="876.59353150418883"/>
    <n v="778.38666849283504"/>
    <n v="2.476089532008964"/>
    <n v="19.295631492063489"/>
  </r>
  <r>
    <s v="WYDEQ Permitted Sources"/>
    <s v="56"/>
    <x v="5"/>
    <s v="31000404"/>
    <s v="Process Heaters"/>
    <n v="53.979936274509797"/>
    <n v="2.9688964950980394"/>
    <n v="45.343146470588231"/>
    <n v="0.32387961764705886"/>
    <n v="4.1024751568627442"/>
  </r>
  <r>
    <s v="WYDEQ Permitted Sources"/>
    <s v="56"/>
    <x v="5"/>
    <n v="40400301"/>
    <s v="Permitted Tank Losses"/>
    <n v="3.0442403742450002"/>
    <n v="37.283388098193235"/>
    <n v="0.76106009356125004"/>
    <n v="0"/>
    <n v="0"/>
  </r>
  <r>
    <s v="WYDEQ Permitted Sources"/>
    <s v="56"/>
    <x v="5"/>
    <n v="31000227"/>
    <s v="Dehydrator"/>
    <n v="10.457215160000002"/>
    <n v="54.050000433999998"/>
    <n v="2.6143037900000006"/>
    <n v="0"/>
    <n v="0"/>
  </r>
  <r>
    <s v="WYDEQ Permitted Sources"/>
    <s v="56"/>
    <x v="5"/>
    <n v="31000220"/>
    <s v="Other Not Classified"/>
    <n v="0"/>
    <n v="13.82177401782358"/>
    <n v="0"/>
    <n v="0"/>
    <n v="0"/>
  </r>
  <r>
    <s v="WYDEQ Permitted Sources"/>
    <s v="56"/>
    <x v="5"/>
    <n v="31000101"/>
    <s v="Permitted Fugitives"/>
    <n v="0"/>
    <n v="496.77127881870115"/>
    <n v="0"/>
    <n v="0"/>
    <n v="0.47564999999999991"/>
  </r>
  <r>
    <s v="WYDEQ Permitted Sources"/>
    <s v="56"/>
    <x v="5"/>
    <n v="31000220"/>
    <s v="Other Not Classified"/>
    <n v="4.1003377352000001"/>
    <n v="14.40749653442837"/>
    <n v="1.0250844338"/>
    <n v="0"/>
    <n v="0"/>
  </r>
  <r>
    <s v="WYDEQ Permitted Sources"/>
    <s v="56"/>
    <x v="5"/>
    <n v="31000220"/>
    <s v="Other Not Classified"/>
    <n v="10.400000000000002"/>
    <n v="72.44459999999998"/>
    <n v="41.6"/>
    <n v="0"/>
    <n v="6.9000000000000006E-2"/>
  </r>
</pivotCacheRecords>
</file>

<file path=xl/pivotCache/pivotCacheRecords3.xml><?xml version="1.0" encoding="utf-8"?>
<pivotCacheRecords xmlns="http://schemas.openxmlformats.org/spreadsheetml/2006/main" xmlns:r="http://schemas.openxmlformats.org/officeDocument/2006/relationships" count="1338">
  <r>
    <s v="Survey-Based Source"/>
    <s v="56"/>
    <x v="0"/>
    <s v="2310001630"/>
    <s v="Venting - blowdowns"/>
    <n v="0"/>
    <n v="16.134746360069816"/>
    <n v="0"/>
    <n v="0"/>
    <n v="0"/>
    <s v="Total"/>
    <x v="0"/>
  </r>
  <r>
    <s v="Survey-Based Source"/>
    <s v="49"/>
    <x v="1"/>
    <s v="2310001630"/>
    <s v="Venting - blowdowns"/>
    <n v="0"/>
    <n v="8.1126698328411434E-2"/>
    <n v="0"/>
    <n v="0"/>
    <n v="0"/>
    <s v="Total"/>
    <x v="0"/>
  </r>
  <r>
    <s v="Survey-Based Source"/>
    <s v="49"/>
    <x v="2"/>
    <s v="2310001630"/>
    <s v="Venting - blowdowns"/>
    <n v="0"/>
    <n v="0.77881684577824839"/>
    <n v="0"/>
    <n v="0"/>
    <n v="0"/>
    <s v="Total"/>
    <x v="0"/>
  </r>
  <r>
    <s v="Survey-Based Source"/>
    <s v="56"/>
    <x v="3"/>
    <s v="2310001630"/>
    <s v="Venting - blowdowns"/>
    <n v="0"/>
    <n v="4.5145178402984713E-4"/>
    <n v="0"/>
    <n v="0"/>
    <n v="0"/>
    <s v="Total"/>
    <x v="0"/>
  </r>
  <r>
    <s v="Survey-Based Source"/>
    <s v="56"/>
    <x v="4"/>
    <s v="2310001630"/>
    <s v="Venting - blowdowns"/>
    <n v="0"/>
    <n v="11.46555749060157"/>
    <n v="0"/>
    <n v="0"/>
    <n v="0"/>
    <s v="Total"/>
    <x v="0"/>
  </r>
  <r>
    <s v="Survey-Based Source"/>
    <s v="56"/>
    <x v="5"/>
    <s v="2310001630"/>
    <s v="Venting - blowdowns"/>
    <n v="7.1400000000000012E-4"/>
    <n v="875.83929937763662"/>
    <n v="1.7850000000000003E-4"/>
    <n v="0"/>
    <n v="0"/>
    <s v="Total"/>
    <x v="0"/>
  </r>
  <r>
    <s v="Survey-Based Source"/>
    <s v="56"/>
    <x v="6"/>
    <s v="2310001630"/>
    <s v="Venting - blowdowns"/>
    <n v="0"/>
    <n v="27.837343797841111"/>
    <n v="0"/>
    <n v="0"/>
    <n v="0"/>
    <s v="Total"/>
    <x v="0"/>
  </r>
  <r>
    <s v="Survey-Based Source"/>
    <s v="56"/>
    <x v="7"/>
    <s v="2310001630"/>
    <s v="Venting - blowdowns"/>
    <n v="0"/>
    <n v="13.544270374357525"/>
    <n v="0"/>
    <n v="0"/>
    <n v="0"/>
    <s v="Total"/>
    <x v="0"/>
  </r>
  <r>
    <s v="Survey-Based Source"/>
    <s v="56"/>
    <x v="0"/>
    <s v="2310001610"/>
    <s v="Venting - initial completions"/>
    <n v="0"/>
    <n v="149.96105857418507"/>
    <n v="0"/>
    <n v="0"/>
    <n v="0"/>
    <s v="Total"/>
    <x v="1"/>
  </r>
  <r>
    <s v="Survey-Based Source"/>
    <s v="49"/>
    <x v="1"/>
    <s v="2310001610"/>
    <s v="Venting - initial completions"/>
    <n v="0"/>
    <n v="0"/>
    <n v="0"/>
    <n v="0"/>
    <n v="0"/>
    <s v="Total"/>
    <x v="1"/>
  </r>
  <r>
    <s v="Survey-Based Source"/>
    <s v="49"/>
    <x v="2"/>
    <s v="2310001610"/>
    <s v="Venting - initial completions"/>
    <n v="0"/>
    <n v="0"/>
    <n v="0"/>
    <n v="0"/>
    <n v="0"/>
    <s v="Total"/>
    <x v="1"/>
  </r>
  <r>
    <s v="Survey-Based Source"/>
    <s v="56"/>
    <x v="3"/>
    <s v="2310001610"/>
    <s v="Venting - initial completions"/>
    <n v="0"/>
    <n v="0"/>
    <n v="0"/>
    <n v="0"/>
    <n v="0"/>
    <s v="Total"/>
    <x v="1"/>
  </r>
  <r>
    <s v="Survey-Based Source"/>
    <s v="56"/>
    <x v="4"/>
    <s v="2310001610"/>
    <s v="Venting - initial completions"/>
    <n v="0"/>
    <n v="75.687839356858674"/>
    <n v="0"/>
    <n v="0"/>
    <n v="0"/>
    <s v="Total"/>
    <x v="1"/>
  </r>
  <r>
    <s v="Survey-Based Source"/>
    <s v="56"/>
    <x v="5"/>
    <s v="2310001610"/>
    <s v="Venting - initial completions"/>
    <n v="0"/>
    <n v="63.410329654094269"/>
    <n v="0"/>
    <n v="0"/>
    <n v="0"/>
    <s v="Total"/>
    <x v="1"/>
  </r>
  <r>
    <s v="Survey-Based Source"/>
    <s v="56"/>
    <x v="6"/>
    <s v="2310001610"/>
    <s v="Venting - initial completions"/>
    <n v="0"/>
    <n v="427.12888806839726"/>
    <n v="0"/>
    <n v="0"/>
    <n v="0"/>
    <s v="Total"/>
    <x v="1"/>
  </r>
  <r>
    <s v="Survey-Based Source"/>
    <s v="56"/>
    <x v="7"/>
    <s v="2310001610"/>
    <s v="Venting - initial completions"/>
    <n v="0"/>
    <n v="5.1678669715546723"/>
    <n v="0"/>
    <n v="0"/>
    <n v="0"/>
    <s v="Total"/>
    <x v="1"/>
  </r>
  <r>
    <s v="Survey-Based Source"/>
    <s v="56"/>
    <x v="0"/>
    <s v="2310001620"/>
    <s v="Venting - recompletions"/>
    <n v="0"/>
    <n v="210.12279455922501"/>
    <n v="0"/>
    <n v="0"/>
    <n v="0"/>
    <s v="Total"/>
    <x v="2"/>
  </r>
  <r>
    <s v="Survey-Based Source"/>
    <s v="49"/>
    <x v="1"/>
    <s v="2310001620"/>
    <s v="Venting - recompletions"/>
    <n v="0"/>
    <n v="0"/>
    <n v="0"/>
    <n v="0"/>
    <n v="0"/>
    <s v="Total"/>
    <x v="2"/>
  </r>
  <r>
    <s v="Survey-Based Source"/>
    <s v="49"/>
    <x v="2"/>
    <s v="2310001620"/>
    <s v="Venting - recompletions"/>
    <n v="0"/>
    <n v="3.6175830679613143E-2"/>
    <n v="0"/>
    <n v="0"/>
    <n v="0"/>
    <s v="Total"/>
    <x v="2"/>
  </r>
  <r>
    <s v="Survey-Based Source"/>
    <s v="56"/>
    <x v="3"/>
    <s v="2310001620"/>
    <s v="Venting - recompletions"/>
    <n v="0"/>
    <n v="3.5480141628082121E-2"/>
    <n v="0"/>
    <n v="0"/>
    <n v="0"/>
    <s v="Total"/>
    <x v="2"/>
  </r>
  <r>
    <s v="Survey-Based Source"/>
    <s v="56"/>
    <x v="4"/>
    <s v="2310001620"/>
    <s v="Venting - recompletions"/>
    <n v="0"/>
    <n v="84.183530199598906"/>
    <n v="0"/>
    <n v="0"/>
    <n v="0"/>
    <s v="Total"/>
    <x v="2"/>
  </r>
  <r>
    <s v="Survey-Based Source"/>
    <s v="56"/>
    <x v="5"/>
    <s v="2310001620"/>
    <s v="Venting - recompletions"/>
    <n v="0"/>
    <n v="0"/>
    <n v="0"/>
    <n v="0"/>
    <n v="0"/>
    <s v="Total"/>
    <x v="2"/>
  </r>
  <r>
    <s v="Survey-Based Source"/>
    <s v="56"/>
    <x v="6"/>
    <s v="2310001620"/>
    <s v="Venting - recompletions"/>
    <n v="0"/>
    <n v="480.45998240517946"/>
    <n v="0"/>
    <n v="0"/>
    <n v="0"/>
    <s v="Total"/>
    <x v="2"/>
  </r>
  <r>
    <s v="Survey-Based Source"/>
    <s v="56"/>
    <x v="7"/>
    <s v="2310001620"/>
    <s v="Venting - recompletions"/>
    <n v="0"/>
    <n v="4.9209920205042721"/>
    <n v="0"/>
    <n v="0"/>
    <n v="0"/>
    <s v="Total"/>
    <x v="2"/>
  </r>
  <r>
    <s v="Survey-Based Source"/>
    <s v="56"/>
    <x v="0"/>
    <s v="2310000220"/>
    <s v="Drill rigs"/>
    <n v="731.28112565155959"/>
    <n v="82.245178415788857"/>
    <n v="438.87667499901062"/>
    <n v="47.427330676343004"/>
    <n v="27.573188548244723"/>
    <s v="Total"/>
    <x v="3"/>
  </r>
  <r>
    <s v="Survey-Based Source"/>
    <s v="49"/>
    <x v="1"/>
    <s v="2310000220"/>
    <s v="Drill rigs"/>
    <n v="0"/>
    <n v="0"/>
    <n v="0"/>
    <n v="0"/>
    <n v="0"/>
    <s v="Total"/>
    <x v="3"/>
  </r>
  <r>
    <s v="Survey-Based Source"/>
    <s v="49"/>
    <x v="2"/>
    <s v="2310000220"/>
    <s v="Drill rigs"/>
    <n v="0"/>
    <n v="0"/>
    <n v="0"/>
    <n v="0"/>
    <n v="0"/>
    <s v="Total"/>
    <x v="3"/>
  </r>
  <r>
    <s v="Survey-Based Source"/>
    <s v="56"/>
    <x v="3"/>
    <s v="2310000220"/>
    <s v="Drill rigs"/>
    <n v="0"/>
    <n v="0"/>
    <n v="0"/>
    <n v="0"/>
    <n v="0"/>
    <s v="Total"/>
    <x v="3"/>
  </r>
  <r>
    <s v="Survey-Based Source"/>
    <s v="56"/>
    <x v="4"/>
    <s v="2310000220"/>
    <s v="Drill rigs"/>
    <n v="383.45678873443995"/>
    <n v="43.126331171353684"/>
    <n v="230.1307042426744"/>
    <n v="24.869138941871572"/>
    <n v="14.458360765784391"/>
    <s v="Total"/>
    <x v="3"/>
  </r>
  <r>
    <s v="Survey-Based Source"/>
    <s v="56"/>
    <x v="5"/>
    <s v="2310000220"/>
    <s v="Drill rigs"/>
    <n v="757.80813982426821"/>
    <n v="59.476363805413406"/>
    <n v="443.31224731049275"/>
    <n v="1.7635127099999999"/>
    <n v="26.100953679418591"/>
    <s v="Total"/>
    <x v="3"/>
  </r>
  <r>
    <s v="Survey-Based Source"/>
    <s v="56"/>
    <x v="6"/>
    <s v="2310000220"/>
    <s v="Drill rigs"/>
    <n v="992.1419768116333"/>
    <n v="111.58348141962905"/>
    <n v="595.43171105650492"/>
    <n v="64.345494450169255"/>
    <n v="37.409030308120137"/>
    <s v="Total"/>
    <x v="3"/>
  </r>
  <r>
    <s v="Survey-Based Source"/>
    <s v="56"/>
    <x v="7"/>
    <s v="2310000220"/>
    <s v="Drill rigs"/>
    <n v="84.128699915022025"/>
    <n v="9.46172366780897"/>
    <n v="50.489644536904187"/>
    <n v="5.4561775632942169"/>
    <n v="3.1720995164599519"/>
    <s v="Total"/>
    <x v="3"/>
  </r>
  <r>
    <s v="Survey-Based Source"/>
    <s v="56"/>
    <x v="0"/>
    <s v="2310000700"/>
    <s v="Unpermitted Fugitives"/>
    <n v="0"/>
    <n v="6999.6245186857195"/>
    <n v="0"/>
    <n v="0"/>
    <n v="0"/>
    <s v="Total"/>
    <x v="4"/>
  </r>
  <r>
    <s v="Survey-Based Source"/>
    <s v="49"/>
    <x v="1"/>
    <s v="2310000700"/>
    <s v="Unpermitted Fugitives"/>
    <n v="0"/>
    <n v="44.647356542781651"/>
    <n v="0"/>
    <n v="0"/>
    <n v="0"/>
    <s v="Total"/>
    <x v="4"/>
  </r>
  <r>
    <s v="Survey-Based Source"/>
    <s v="49"/>
    <x v="2"/>
    <s v="2310000700"/>
    <s v="Unpermitted Fugitives"/>
    <n v="0"/>
    <n v="136.56838471909683"/>
    <n v="0"/>
    <n v="0"/>
    <n v="0"/>
    <s v="Total"/>
    <x v="4"/>
  </r>
  <r>
    <s v="Survey-Based Source"/>
    <s v="56"/>
    <x v="3"/>
    <s v="2310000700"/>
    <s v="Unpermitted Fugitives"/>
    <n v="0"/>
    <n v="89.294713085563302"/>
    <n v="0"/>
    <n v="0"/>
    <n v="0"/>
    <s v="Total"/>
    <x v="4"/>
  </r>
  <r>
    <s v="Survey-Based Source"/>
    <s v="56"/>
    <x v="4"/>
    <s v="2310000700"/>
    <s v="Unpermitted Fugitives"/>
    <n v="0"/>
    <n v="6170.9434297140406"/>
    <n v="0"/>
    <n v="0"/>
    <n v="0"/>
    <s v="Total"/>
    <x v="4"/>
  </r>
  <r>
    <s v="Survey-Based Source"/>
    <s v="56"/>
    <x v="5"/>
    <s v="2310000700"/>
    <s v="Unpermitted Fugitives"/>
    <n v="0"/>
    <n v="3115.9323442165833"/>
    <n v="0"/>
    <n v="0"/>
    <n v="0"/>
    <s v="Total"/>
    <x v="4"/>
  </r>
  <r>
    <s v="Survey-Based Source"/>
    <s v="56"/>
    <x v="6"/>
    <s v="2310000700"/>
    <s v="Unpermitted Fugitives"/>
    <n v="0"/>
    <n v="13421.518904101949"/>
    <n v="0"/>
    <n v="0"/>
    <n v="0"/>
    <s v="Total"/>
    <x v="4"/>
  </r>
  <r>
    <s v="Survey-Based Source"/>
    <s v="56"/>
    <x v="7"/>
    <s v="2310000700"/>
    <s v="Unpermitted Fugitives"/>
    <n v="0"/>
    <n v="1857.7373866208613"/>
    <n v="0"/>
    <n v="0"/>
    <n v="0"/>
    <s v="Total"/>
    <x v="4"/>
  </r>
  <r>
    <s v="Survey-Based Source"/>
    <s v="56"/>
    <x v="0"/>
    <s v="2310000100"/>
    <s v="Heaters"/>
    <n v="666.70600242165972"/>
    <n v="36.668830133191285"/>
    <n v="560.03304203419407"/>
    <n v="4.0002360145299578"/>
    <n v="50.669656184046133"/>
    <s v="Total"/>
    <x v="5"/>
  </r>
  <r>
    <s v="Survey-Based Source"/>
    <s v="49"/>
    <x v="1"/>
    <s v="2310000100"/>
    <s v="Heaters"/>
    <n v="3.9868556683696177"/>
    <n v="0.21927706176032896"/>
    <n v="3.3489587614304783"/>
    <n v="2.3921134010217698E-2"/>
    <n v="0.30300103079609092"/>
    <s v="Total"/>
    <x v="5"/>
  </r>
  <r>
    <s v="Survey-Based Source"/>
    <s v="49"/>
    <x v="2"/>
    <s v="2310000100"/>
    <s v="Heaters"/>
    <n v="12.195087926777653"/>
    <n v="0.67072983597277092"/>
    <n v="10.243873858493227"/>
    <n v="7.3170527560665916E-2"/>
    <n v="0.92682668243510169"/>
    <s v="Total"/>
    <x v="5"/>
  </r>
  <r>
    <s v="Survey-Based Source"/>
    <s v="56"/>
    <x v="3"/>
    <s v="2310000100"/>
    <s v="Heaters"/>
    <n v="7.9737113367392354"/>
    <n v="0.43855412352065792"/>
    <n v="6.6979175228609567"/>
    <n v="4.7842268020435397E-2"/>
    <n v="0.60600206159218184"/>
    <s v="Total"/>
    <x v="5"/>
  </r>
  <r>
    <s v="Survey-Based Source"/>
    <s v="56"/>
    <x v="4"/>
    <s v="2310000100"/>
    <s v="Heaters"/>
    <n v="551.04406390486076"/>
    <n v="30.307423514767343"/>
    <n v="462.87701368008294"/>
    <n v="3.3062643834291636"/>
    <n v="41.879348856769411"/>
    <s v="Total"/>
    <x v="5"/>
  </r>
  <r>
    <s v="Survey-Based Source"/>
    <s v="56"/>
    <x v="5"/>
    <s v="2310000100"/>
    <s v="Heaters"/>
    <n v="568.37012694548855"/>
    <n v="31.260356982001937"/>
    <n v="477.43090663421202"/>
    <n v="3.4102207616729454"/>
    <n v="43.196129647857148"/>
    <s v="Total"/>
    <x v="5"/>
  </r>
  <r>
    <s v="Survey-Based Source"/>
    <s v="56"/>
    <x v="6"/>
    <s v="2310000100"/>
    <s v="Heaters"/>
    <n v="1216.6643053560085"/>
    <n v="66.916536794580452"/>
    <n v="1021.998016499047"/>
    <n v="7.2999858321360493"/>
    <n v="92.466487207056645"/>
    <s v="Total"/>
    <x v="5"/>
  </r>
  <r>
    <s v="Survey-Based Source"/>
    <s v="56"/>
    <x v="7"/>
    <s v="2310000100"/>
    <s v="Heaters"/>
    <n v="165.8895711573542"/>
    <n v="9.1239264136544822"/>
    <n v="139.34723977217752"/>
    <n v="0.99533742694412508"/>
    <n v="12.60760740795892"/>
    <s v="Total"/>
    <x v="5"/>
  </r>
  <r>
    <s v="Survey-Based Source"/>
    <s v="56"/>
    <x v="0"/>
    <s v="2310000300"/>
    <s v="Pneumatic devices"/>
    <n v="0"/>
    <n v="4928.7032309970227"/>
    <n v="0"/>
    <n v="0"/>
    <n v="0"/>
    <s v="Total"/>
    <x v="6"/>
  </r>
  <r>
    <s v="Survey-Based Source"/>
    <s v="49"/>
    <x v="1"/>
    <s v="2310000300"/>
    <s v="Pneumatic devices"/>
    <n v="0"/>
    <n v="30.469936325615365"/>
    <n v="0"/>
    <n v="0"/>
    <n v="0"/>
    <s v="Total"/>
    <x v="6"/>
  </r>
  <r>
    <s v="Survey-Based Source"/>
    <s v="49"/>
    <x v="2"/>
    <s v="2310000300"/>
    <s v="Pneumatic devices"/>
    <n v="0"/>
    <n v="93.202158172470519"/>
    <n v="0"/>
    <n v="0"/>
    <n v="0"/>
    <s v="Total"/>
    <x v="6"/>
  </r>
  <r>
    <s v="Survey-Based Source"/>
    <s v="56"/>
    <x v="3"/>
    <s v="2310000300"/>
    <s v="Pneumatic devices"/>
    <n v="0"/>
    <n v="60.939872651230729"/>
    <n v="0"/>
    <n v="0"/>
    <n v="0"/>
    <s v="Total"/>
    <x v="6"/>
  </r>
  <r>
    <s v="Survey-Based Source"/>
    <s v="56"/>
    <x v="4"/>
    <s v="2310000300"/>
    <s v="Pneumatic devices"/>
    <n v="0"/>
    <n v="4211.4084221803887"/>
    <n v="0"/>
    <n v="0"/>
    <n v="0"/>
    <s v="Total"/>
    <x v="6"/>
  </r>
  <r>
    <s v="Survey-Based Source"/>
    <s v="56"/>
    <x v="5"/>
    <s v="2310000300"/>
    <s v="Pneumatic devices"/>
    <n v="0"/>
    <n v="0"/>
    <n v="0"/>
    <n v="0"/>
    <n v="0"/>
    <s v="Total"/>
    <x v="6"/>
  </r>
  <r>
    <s v="Survey-Based Source"/>
    <s v="56"/>
    <x v="6"/>
    <s v="2310000300"/>
    <s v="Pneumatic devices"/>
    <n v="0"/>
    <n v="9225.7977905071366"/>
    <n v="0"/>
    <n v="0"/>
    <n v="0"/>
    <s v="Total"/>
    <x v="6"/>
  </r>
  <r>
    <s v="Survey-Based Source"/>
    <s v="56"/>
    <x v="7"/>
    <s v="2310000300"/>
    <s v="Pneumatic devices"/>
    <n v="0"/>
    <n v="1267.8273533577064"/>
    <n v="0"/>
    <n v="0"/>
    <n v="0"/>
    <s v="Total"/>
    <x v="6"/>
  </r>
  <r>
    <s v="Survey-Based Source"/>
    <s v="56"/>
    <x v="0"/>
    <s v="2310003200"/>
    <s v="Pneumatic pumps"/>
    <n v="0"/>
    <n v="1347.3656619935564"/>
    <n v="0"/>
    <n v="0"/>
    <n v="0"/>
    <s v="Total"/>
    <x v="7"/>
  </r>
  <r>
    <s v="Survey-Based Source"/>
    <s v="49"/>
    <x v="1"/>
    <s v="2310003200"/>
    <s v="Pneumatic pumps"/>
    <n v="0"/>
    <n v="8.6727148707451747"/>
    <n v="0"/>
    <n v="0"/>
    <n v="0"/>
    <s v="Total"/>
    <x v="7"/>
  </r>
  <r>
    <s v="Survey-Based Source"/>
    <s v="49"/>
    <x v="2"/>
    <s v="2310003200"/>
    <s v="Pneumatic pumps"/>
    <n v="0"/>
    <n v="26.528304310514649"/>
    <n v="0"/>
    <n v="0"/>
    <n v="0"/>
    <s v="Total"/>
    <x v="7"/>
  </r>
  <r>
    <s v="Survey-Based Source"/>
    <s v="56"/>
    <x v="3"/>
    <s v="2310003200"/>
    <s v="Pneumatic pumps"/>
    <n v="0"/>
    <n v="17.345429741490349"/>
    <n v="0"/>
    <n v="0"/>
    <n v="0"/>
    <s v="Total"/>
    <x v="7"/>
  </r>
  <r>
    <s v="Survey-Based Source"/>
    <s v="56"/>
    <x v="4"/>
    <s v="2310003200"/>
    <s v="Pneumatic pumps"/>
    <n v="0"/>
    <n v="1198.7010428741908"/>
    <n v="0"/>
    <n v="0"/>
    <n v="0"/>
    <s v="Total"/>
    <x v="7"/>
  </r>
  <r>
    <s v="Survey-Based Source"/>
    <s v="56"/>
    <x v="5"/>
    <s v="2310003200"/>
    <s v="Pneumatic pumps"/>
    <n v="0"/>
    <n v="3193.4947645433031"/>
    <n v="0"/>
    <n v="0"/>
    <n v="0"/>
    <s v="Total"/>
    <x v="7"/>
  </r>
  <r>
    <s v="Survey-Based Source"/>
    <s v="56"/>
    <x v="6"/>
    <s v="2310003200"/>
    <s v="Pneumatic pumps"/>
    <n v="0"/>
    <n v="2601.7533347865487"/>
    <n v="0"/>
    <n v="0"/>
    <n v="0"/>
    <s v="Total"/>
    <x v="7"/>
  </r>
  <r>
    <s v="Survey-Based Source"/>
    <s v="56"/>
    <x v="7"/>
    <s v="2310003200"/>
    <s v="Pneumatic pumps"/>
    <n v="0"/>
    <n v="360.86406691172544"/>
    <n v="0"/>
    <n v="0"/>
    <n v="0"/>
    <s v="Total"/>
    <x v="7"/>
  </r>
  <r>
    <s v="Survey-Based Source"/>
    <s v="56"/>
    <x v="0"/>
    <s v="2310000230"/>
    <s v="Workover rigs"/>
    <n v="18.954689489898367"/>
    <n v="2.071866197403339"/>
    <n v="12.464863053604368"/>
    <n v="2.4477314851788372"/>
    <n v="0.78394554282802198"/>
    <s v="Total"/>
    <x v="8"/>
  </r>
  <r>
    <s v="Survey-Based Source"/>
    <s v="49"/>
    <x v="1"/>
    <s v="2310000230"/>
    <s v="Workover rigs"/>
    <n v="0.11334772892473999"/>
    <n v="1.2389616207469967E-2"/>
    <n v="7.4539016808316497E-2"/>
    <n v="1.4637264567718836E-2"/>
    <n v="4.6879399911871214E-3"/>
    <s v="Total"/>
    <x v="8"/>
  </r>
  <r>
    <s v="Survey-Based Source"/>
    <s v="49"/>
    <x v="2"/>
    <s v="2310000230"/>
    <s v="Workover rigs"/>
    <n v="0.34671070024038109"/>
    <n v="3.789764957579049E-2"/>
    <n v="0.22800169847249754"/>
    <n v="4.4772809265963498E-2"/>
    <n v="1.4339581149513546E-2"/>
    <s v="Total"/>
    <x v="8"/>
  </r>
  <r>
    <s v="Survey-Based Source"/>
    <s v="56"/>
    <x v="3"/>
    <s v="2310000230"/>
    <s v="Workover rigs"/>
    <n v="0.22669545784947998"/>
    <n v="2.4779232414939935E-2"/>
    <n v="0.14907803361663299"/>
    <n v="2.9274529135437672E-2"/>
    <n v="9.3758799823742429E-3"/>
    <s v="Total"/>
    <x v="8"/>
  </r>
  <r>
    <s v="Survey-Based Source"/>
    <s v="56"/>
    <x v="4"/>
    <s v="2310000230"/>
    <s v="Workover rigs"/>
    <n v="15.666379316564887"/>
    <n v="1.7124333141404393"/>
    <n v="10.302425309096867"/>
    <n v="2.0230924876056093"/>
    <n v="0.64794457561646968"/>
    <s v="Total"/>
    <x v="8"/>
  </r>
  <r>
    <s v="Survey-Based Source"/>
    <s v="56"/>
    <x v="5"/>
    <s v="2310000230"/>
    <s v="Workover rigs"/>
    <n v="0"/>
    <n v="0"/>
    <n v="0"/>
    <n v="0"/>
    <n v="0"/>
    <s v="Total"/>
    <x v="8"/>
  </r>
  <r>
    <s v="Survey-Based Source"/>
    <s v="56"/>
    <x v="6"/>
    <s v="2310000230"/>
    <s v="Workover rigs"/>
    <n v="34.590200234736656"/>
    <n v="3.7809253834496963"/>
    <n v="22.746988767741502"/>
    <n v="4.4668377310178391"/>
    <n v="1.4306134275637767"/>
    <s v="Total"/>
    <x v="8"/>
  </r>
  <r>
    <s v="Survey-Based Source"/>
    <s v="56"/>
    <x v="7"/>
    <s v="2310000230"/>
    <s v="Workover rigs"/>
    <n v="4.7162996875366003"/>
    <n v="0.51552107485794563"/>
    <n v="3.1015031797925809"/>
    <n v="0.60904375378318831"/>
    <n v="0.19506107555367477"/>
    <s v="Total"/>
    <x v="8"/>
  </r>
  <r>
    <s v="Survey-Based Source"/>
    <s v="56"/>
    <x v="0"/>
    <s v="2310000801"/>
    <s v="Gas Well Truck Loading"/>
    <n v="0"/>
    <n v="54.955298702627459"/>
    <n v="0"/>
    <n v="0"/>
    <n v="0"/>
    <s v="Total"/>
    <x v="9"/>
  </r>
  <r>
    <s v="Survey-Based Source"/>
    <s v="49"/>
    <x v="1"/>
    <s v="2310000801"/>
    <s v="Gas Well Truck Loading"/>
    <n v="0"/>
    <n v="1.754095527921264E-2"/>
    <n v="0"/>
    <n v="0"/>
    <n v="0"/>
    <s v="Total"/>
    <x v="9"/>
  </r>
  <r>
    <s v="Survey-Based Source"/>
    <s v="49"/>
    <x v="2"/>
    <s v="2310000801"/>
    <s v="Gas Well Truck Loading"/>
    <n v="0"/>
    <n v="4.1066947386600168"/>
    <n v="0"/>
    <n v="0"/>
    <n v="0"/>
    <s v="Total"/>
    <x v="9"/>
  </r>
  <r>
    <s v="Survey-Based Source"/>
    <s v="56"/>
    <x v="3"/>
    <s v="2310000801"/>
    <s v="Gas Well Truck Loading"/>
    <n v="0"/>
    <n v="0"/>
    <n v="0"/>
    <n v="0"/>
    <n v="0"/>
    <s v="Total"/>
    <x v="9"/>
  </r>
  <r>
    <s v="Survey-Based Source"/>
    <s v="56"/>
    <x v="4"/>
    <s v="2310000801"/>
    <s v="Gas Well Truck Loading"/>
    <n v="0"/>
    <n v="38.590781950628319"/>
    <n v="0"/>
    <n v="0"/>
    <n v="0"/>
    <s v="Total"/>
    <x v="9"/>
  </r>
  <r>
    <s v="Survey-Based Source"/>
    <s v="56"/>
    <x v="5"/>
    <s v="2310000801"/>
    <s v="Gas Well Truck Loading"/>
    <n v="0"/>
    <n v="265.01455632081104"/>
    <n v="0"/>
    <n v="0"/>
    <n v="0"/>
    <s v="Total"/>
    <x v="9"/>
  </r>
  <r>
    <s v="Survey-Based Source"/>
    <s v="56"/>
    <x v="6"/>
    <s v="2310000801"/>
    <s v="Gas Well Truck Loading"/>
    <n v="0"/>
    <n v="119.95799803583513"/>
    <n v="0"/>
    <n v="0"/>
    <n v="0"/>
    <s v="Total"/>
    <x v="9"/>
  </r>
  <r>
    <s v="Survey-Based Source"/>
    <s v="56"/>
    <x v="7"/>
    <s v="2310000801"/>
    <s v="Gas Well Truck Loading"/>
    <n v="0"/>
    <n v="29.054953201080348"/>
    <n v="0"/>
    <n v="0"/>
    <n v="0"/>
    <s v="Total"/>
    <x v="9"/>
  </r>
  <r>
    <s v="Survey-Based Source"/>
    <s v="56"/>
    <x v="0"/>
    <s v="2310000802"/>
    <s v="Oil Well Truck Loading"/>
    <n v="0"/>
    <n v="153.18994744443626"/>
    <n v="0"/>
    <n v="0"/>
    <n v="0"/>
    <s v="Total"/>
    <x v="10"/>
  </r>
  <r>
    <s v="Survey-Based Source"/>
    <s v="49"/>
    <x v="1"/>
    <s v="2310000802"/>
    <s v="Oil Well Truck Loading"/>
    <n v="0"/>
    <n v="0"/>
    <n v="0"/>
    <n v="0"/>
    <n v="0"/>
    <s v="Total"/>
    <x v="10"/>
  </r>
  <r>
    <s v="Survey-Based Source"/>
    <s v="49"/>
    <x v="2"/>
    <s v="2310000802"/>
    <s v="Oil Well Truck Loading"/>
    <n v="0"/>
    <n v="23.002433737641674"/>
    <n v="0"/>
    <n v="0"/>
    <n v="0"/>
    <s v="Total"/>
    <x v="10"/>
  </r>
  <r>
    <s v="Survey-Based Source"/>
    <s v="56"/>
    <x v="3"/>
    <s v="2310000802"/>
    <s v="Oil Well Truck Loading"/>
    <n v="0"/>
    <n v="7.19135934768412"/>
    <n v="0"/>
    <n v="0"/>
    <n v="0"/>
    <s v="Total"/>
    <x v="10"/>
  </r>
  <r>
    <s v="Survey-Based Source"/>
    <s v="56"/>
    <x v="4"/>
    <s v="2310000802"/>
    <s v="Oil Well Truck Loading"/>
    <n v="0"/>
    <n v="21.119983941221133"/>
    <n v="0"/>
    <n v="0"/>
    <n v="0"/>
    <s v="Total"/>
    <x v="10"/>
  </r>
  <r>
    <s v="Survey-Based Source"/>
    <s v="56"/>
    <x v="5"/>
    <s v="2310000802"/>
    <s v="Oil Well Truck Loading"/>
    <n v="0"/>
    <n v="0"/>
    <n v="0"/>
    <n v="0"/>
    <n v="0"/>
    <s v="Total"/>
    <x v="10"/>
  </r>
  <r>
    <s v="Survey-Based Source"/>
    <s v="56"/>
    <x v="6"/>
    <s v="2310000802"/>
    <s v="Oil Well Truck Loading"/>
    <n v="0"/>
    <n v="416.94898556341946"/>
    <n v="0"/>
    <n v="0"/>
    <n v="0"/>
    <s v="Total"/>
    <x v="10"/>
  </r>
  <r>
    <s v="Survey-Based Source"/>
    <s v="56"/>
    <x v="7"/>
    <s v="2310000802"/>
    <s v="Oil Well Truck Loading"/>
    <n v="0"/>
    <n v="77.235780163688233"/>
    <n v="0"/>
    <n v="0"/>
    <n v="0"/>
    <s v="Total"/>
    <x v="10"/>
  </r>
  <r>
    <s v="Survey-Based Source"/>
    <s v="56"/>
    <x v="0"/>
    <s v="2310002230"/>
    <s v="Condensate tank "/>
    <n v="0"/>
    <n v="3712.8998640296982"/>
    <n v="0"/>
    <n v="0"/>
    <n v="0"/>
    <s v="Total"/>
    <x v="11"/>
  </r>
  <r>
    <s v="Survey-Based Source"/>
    <s v="49"/>
    <x v="1"/>
    <s v="2310002230"/>
    <s v="Condensate tank "/>
    <n v="0"/>
    <n v="3.552473632617958"/>
    <n v="0"/>
    <n v="0"/>
    <n v="0"/>
    <s v="Total"/>
    <x v="11"/>
  </r>
  <r>
    <s v="Survey-Based Source"/>
    <s v="49"/>
    <x v="2"/>
    <s v="2310002230"/>
    <s v="Condensate tank "/>
    <n v="0"/>
    <n v="831.70640048262283"/>
    <n v="0"/>
    <n v="0"/>
    <n v="0"/>
    <s v="Total"/>
    <x v="11"/>
  </r>
  <r>
    <s v="Survey-Based Source"/>
    <s v="56"/>
    <x v="3"/>
    <s v="2310002230"/>
    <s v="Condensate tank "/>
    <n v="0"/>
    <n v="0"/>
    <n v="0"/>
    <n v="0"/>
    <n v="0"/>
    <s v="Total"/>
    <x v="11"/>
  </r>
  <r>
    <s v="Survey-Based Source"/>
    <s v="56"/>
    <x v="4"/>
    <s v="2310002230"/>
    <s v="Condensate tank "/>
    <n v="0"/>
    <n v="7815.5797765576308"/>
    <n v="0"/>
    <n v="0"/>
    <n v="0"/>
    <s v="Total"/>
    <x v="11"/>
  </r>
  <r>
    <s v="Survey-Based Source"/>
    <s v="56"/>
    <x v="5"/>
    <s v="2310002230"/>
    <s v="Condensate tank "/>
    <n v="0"/>
    <n v="993.65581969108985"/>
    <n v="0"/>
    <n v="0"/>
    <n v="0"/>
    <s v="Total"/>
    <x v="11"/>
  </r>
  <r>
    <s v="Survey-Based Source"/>
    <s v="56"/>
    <x v="6"/>
    <s v="2310002230"/>
    <s v="Condensate tank "/>
    <n v="0"/>
    <n v="8104.6240328274753"/>
    <n v="0"/>
    <n v="0"/>
    <n v="0"/>
    <s v="Total"/>
    <x v="11"/>
  </r>
  <r>
    <s v="Survey-Based Source"/>
    <s v="56"/>
    <x v="7"/>
    <s v="2310002230"/>
    <s v="Condensate tank "/>
    <n v="0"/>
    <n v="5884.3405903956991"/>
    <n v="0"/>
    <n v="0"/>
    <n v="0"/>
    <s v="Total"/>
    <x v="11"/>
  </r>
  <r>
    <s v="Survey-Based Source"/>
    <s v="56"/>
    <x v="0"/>
    <s v="2310002240"/>
    <s v="Oil Tank"/>
    <n v="0"/>
    <n v="173.93615231119355"/>
    <n v="0"/>
    <n v="0"/>
    <n v="0"/>
    <s v="Total"/>
    <x v="12"/>
  </r>
  <r>
    <s v="Survey-Based Source"/>
    <s v="49"/>
    <x v="1"/>
    <s v="2310002240"/>
    <s v="Oil Tank"/>
    <n v="0"/>
    <n v="0"/>
    <n v="0"/>
    <n v="0"/>
    <n v="0"/>
    <s v="Total"/>
    <x v="12"/>
  </r>
  <r>
    <s v="Survey-Based Source"/>
    <s v="49"/>
    <x v="2"/>
    <s v="2310002240"/>
    <s v="Oil Tank"/>
    <n v="0"/>
    <n v="78.290188348259917"/>
    <n v="0"/>
    <n v="0"/>
    <n v="0"/>
    <s v="Total"/>
    <x v="12"/>
  </r>
  <r>
    <s v="Survey-Based Source"/>
    <s v="56"/>
    <x v="3"/>
    <s v="2310002240"/>
    <s v="Oil Tank"/>
    <n v="0"/>
    <n v="24.476230829822274"/>
    <n v="0"/>
    <n v="0"/>
    <n v="0"/>
    <s v="Total"/>
    <x v="12"/>
  </r>
  <r>
    <s v="Survey-Based Source"/>
    <s v="56"/>
    <x v="4"/>
    <s v="2310002240"/>
    <s v="Oil Tank"/>
    <n v="0"/>
    <n v="71.883155475180217"/>
    <n v="0"/>
    <n v="0"/>
    <n v="0"/>
    <s v="Total"/>
    <x v="12"/>
  </r>
  <r>
    <s v="Survey-Based Source"/>
    <s v="56"/>
    <x v="5"/>
    <s v="2310002240"/>
    <s v="Oil Tank"/>
    <n v="0"/>
    <n v="0"/>
    <n v="0"/>
    <n v="0"/>
    <n v="0"/>
    <s v="Total"/>
    <x v="12"/>
  </r>
  <r>
    <s v="Survey-Based Source"/>
    <s v="56"/>
    <x v="6"/>
    <s v="2310002240"/>
    <s v="Oil Tank"/>
    <n v="0"/>
    <n v="473.41554370113812"/>
    <n v="0"/>
    <n v="0"/>
    <n v="0"/>
    <s v="Total"/>
    <x v="12"/>
  </r>
  <r>
    <s v="Survey-Based Source"/>
    <s v="56"/>
    <x v="7"/>
    <s v="2310002240"/>
    <s v="Oil Tank"/>
    <n v="0"/>
    <n v="262.87669579696814"/>
    <n v="0"/>
    <n v="0"/>
    <n v="0"/>
    <s v="Total"/>
    <x v="12"/>
  </r>
  <r>
    <s v="Survey-Based Source"/>
    <s v="56"/>
    <x v="0"/>
    <s v="2310002231"/>
    <s v="Tank flaring"/>
    <n v="7.5409280784082195"/>
    <n v="0"/>
    <n v="41.031520426632959"/>
    <n v="0"/>
    <n v="0"/>
    <s v="Total"/>
    <x v="13"/>
  </r>
  <r>
    <s v="Survey-Based Source"/>
    <s v="49"/>
    <x v="1"/>
    <s v="2310002231"/>
    <s v="Tank flaring"/>
    <n v="0"/>
    <n v="0"/>
    <n v="0"/>
    <n v="0"/>
    <n v="0"/>
    <s v="Total"/>
    <x v="13"/>
  </r>
  <r>
    <s v="Survey-Based Source"/>
    <s v="49"/>
    <x v="2"/>
    <s v="2310002231"/>
    <s v="Tank flaring"/>
    <n v="0"/>
    <n v="0"/>
    <n v="0"/>
    <n v="0"/>
    <n v="0"/>
    <s v="Total"/>
    <x v="13"/>
  </r>
  <r>
    <s v="Survey-Based Source"/>
    <s v="56"/>
    <x v="3"/>
    <s v="2310002231"/>
    <s v="Tank flaring"/>
    <n v="0"/>
    <n v="0"/>
    <n v="0"/>
    <n v="0"/>
    <n v="0"/>
    <s v="Total"/>
    <x v="13"/>
  </r>
  <r>
    <s v="Survey-Based Source"/>
    <s v="56"/>
    <x v="4"/>
    <s v="2310002231"/>
    <s v="Tank flaring"/>
    <n v="0"/>
    <n v="0"/>
    <n v="0"/>
    <n v="0"/>
    <n v="0"/>
    <s v="Total"/>
    <x v="13"/>
  </r>
  <r>
    <s v="Survey-Based Source"/>
    <s v="56"/>
    <x v="5"/>
    <s v="2310002231"/>
    <s v="Tank flaring"/>
    <n v="117.88893858912306"/>
    <n v="0"/>
    <n v="29.472234647280764"/>
    <n v="0"/>
    <n v="0"/>
    <s v="Total"/>
    <x v="13"/>
  </r>
  <r>
    <s v="Survey-Based Source"/>
    <s v="56"/>
    <x v="6"/>
    <s v="2310002231"/>
    <s v="Tank flaring"/>
    <n v="17.728801787077426"/>
    <n v="0"/>
    <n v="96.465539135568349"/>
    <n v="0"/>
    <n v="0"/>
    <s v="Total"/>
    <x v="13"/>
  </r>
  <r>
    <s v="Survey-Based Source"/>
    <s v="56"/>
    <x v="7"/>
    <s v="2310002231"/>
    <s v="Tank flaring"/>
    <n v="0"/>
    <n v="0"/>
    <n v="0"/>
    <n v="0"/>
    <n v="0"/>
    <s v="Total"/>
    <x v="13"/>
  </r>
  <r>
    <s v="Survey-Based Source"/>
    <s v="56"/>
    <x v="0"/>
    <s v="2310001611"/>
    <s v="Initial completion Flaring"/>
    <n v="0.58318791031834427"/>
    <n v="0"/>
    <n v="3.1732283355556965"/>
    <n v="0"/>
    <n v="0"/>
    <s v="Total"/>
    <x v="14"/>
  </r>
  <r>
    <s v="Survey-Based Source"/>
    <s v="49"/>
    <x v="1"/>
    <s v="2310001611"/>
    <s v="Initial completion Flaring"/>
    <n v="0"/>
    <n v="0"/>
    <n v="0"/>
    <n v="0"/>
    <n v="0"/>
    <s v="Total"/>
    <x v="14"/>
  </r>
  <r>
    <s v="Survey-Based Source"/>
    <s v="49"/>
    <x v="2"/>
    <s v="2310001611"/>
    <s v="Initial completion Flaring"/>
    <n v="0"/>
    <n v="0"/>
    <n v="0"/>
    <n v="0"/>
    <n v="0"/>
    <s v="Total"/>
    <x v="14"/>
  </r>
  <r>
    <s v="Survey-Based Source"/>
    <s v="56"/>
    <x v="3"/>
    <s v="2310001611"/>
    <s v="Initial completion Flaring"/>
    <n v="0"/>
    <n v="0"/>
    <n v="0"/>
    <n v="0"/>
    <n v="0"/>
    <s v="Total"/>
    <x v="14"/>
  </r>
  <r>
    <s v="Survey-Based Source"/>
    <s v="56"/>
    <x v="4"/>
    <s v="2310001611"/>
    <s v="Initial completion Flaring"/>
    <n v="0.3058021812338893"/>
    <n v="0"/>
    <n v="1.6639236331843978"/>
    <n v="0"/>
    <n v="0"/>
    <s v="Total"/>
    <x v="14"/>
  </r>
  <r>
    <s v="Survey-Based Source"/>
    <s v="56"/>
    <x v="5"/>
    <s v="2310001611"/>
    <s v="Initial completion Flaring"/>
    <n v="864.15961304483289"/>
    <n v="0"/>
    <n v="439.16258646029678"/>
    <n v="25.211847931348895"/>
    <n v="26.910805664873557"/>
    <s v="Total"/>
    <x v="14"/>
  </r>
  <r>
    <s v="Survey-Based Source"/>
    <s v="56"/>
    <x v="6"/>
    <s v="2310001611"/>
    <s v="Initial completion Flaring"/>
    <n v="0.79122130450223183"/>
    <n v="0"/>
    <n v="4.3051747450856732"/>
    <n v="0"/>
    <n v="0"/>
    <s v="Total"/>
    <x v="14"/>
  </r>
  <r>
    <s v="Survey-Based Source"/>
    <s v="56"/>
    <x v="7"/>
    <s v="2310001611"/>
    <s v="Initial completion Flaring"/>
    <n v="6.7091627255559963E-2"/>
    <n v="0"/>
    <n v="0.36505738359642931"/>
    <n v="0"/>
    <n v="0"/>
    <s v="Total"/>
    <x v="14"/>
  </r>
  <r>
    <s v="Survey-Based Source"/>
    <s v="56"/>
    <x v="0"/>
    <s v="2310001631"/>
    <s v="Blowdown Flaring"/>
    <n v="1.0784557216860289E-3"/>
    <n v="0"/>
    <n v="5.8680678974092739E-3"/>
    <n v="0"/>
    <n v="0"/>
    <s v="Total"/>
    <x v="15"/>
  </r>
  <r>
    <s v="Survey-Based Source"/>
    <s v="49"/>
    <x v="1"/>
    <s v="2310001631"/>
    <s v="Blowdown Flaring"/>
    <n v="5.4201933578036654E-6"/>
    <n v="0"/>
    <n v="2.9492228564519943E-5"/>
    <n v="0"/>
    <n v="0"/>
    <s v="Total"/>
    <x v="15"/>
  </r>
  <r>
    <s v="Survey-Based Source"/>
    <s v="49"/>
    <x v="2"/>
    <s v="2310001631"/>
    <s v="Blowdown Flaring"/>
    <n v="5.2033892435069137E-5"/>
    <n v="0"/>
    <n v="2.8312559119081734E-4"/>
    <n v="0"/>
    <n v="0"/>
    <s v="Total"/>
    <x v="15"/>
  </r>
  <r>
    <s v="Survey-Based Source"/>
    <s v="56"/>
    <x v="3"/>
    <s v="2310001631"/>
    <s v="Blowdown Flaring"/>
    <n v="3.0162153909698087E-8"/>
    <n v="0"/>
    <n v="1.6411760215571017E-7"/>
    <n v="0"/>
    <n v="0"/>
    <s v="Total"/>
    <x v="15"/>
  </r>
  <r>
    <s v="Survey-Based Source"/>
    <s v="56"/>
    <x v="4"/>
    <s v="2310001631"/>
    <s v="Blowdown Flaring"/>
    <n v="7.6603066357392574E-4"/>
    <n v="0"/>
    <n v="4.1681080223875374E-3"/>
    <n v="0"/>
    <n v="0"/>
    <s v="Total"/>
    <x v="15"/>
  </r>
  <r>
    <s v="Survey-Based Source"/>
    <s v="56"/>
    <x v="5"/>
    <s v="2310001631"/>
    <s v="Blowdown Flaring"/>
    <n v="0"/>
    <n v="0"/>
    <n v="0"/>
    <n v="0"/>
    <n v="0"/>
    <s v="Total"/>
    <x v="15"/>
  </r>
  <r>
    <s v="Survey-Based Source"/>
    <s v="56"/>
    <x v="6"/>
    <s v="2310001631"/>
    <s v="Blowdown Flaring"/>
    <n v="1.8599121254976279E-3"/>
    <n v="0"/>
    <n v="1.0120110094619446E-2"/>
    <n v="0"/>
    <n v="0"/>
    <s v="Total"/>
    <x v="15"/>
  </r>
  <r>
    <s v="Survey-Based Source"/>
    <s v="56"/>
    <x v="7"/>
    <s v="2310001631"/>
    <s v="Blowdown Flaring"/>
    <n v="9.0491251131909764E-4"/>
    <n v="0"/>
    <n v="4.923788664530384E-3"/>
    <n v="0"/>
    <n v="0"/>
    <s v="Total"/>
    <x v="15"/>
  </r>
  <r>
    <s v="Survey-Based Source"/>
    <s v="56"/>
    <x v="0"/>
    <s v="2310001621"/>
    <s v="Recompletion Flaring"/>
    <n v="2.4965496438327964E-3"/>
    <n v="0"/>
    <n v="1.3584167179678449E-2"/>
    <n v="0"/>
    <n v="0"/>
    <s v="Total"/>
    <x v="16"/>
  </r>
  <r>
    <s v="Survey-Based Source"/>
    <s v="49"/>
    <x v="1"/>
    <s v="2310001621"/>
    <s v="Recompletion Flaring"/>
    <n v="1.4929193771658733E-5"/>
    <n v="0"/>
    <n v="8.1232377875201911E-5"/>
    <n v="0"/>
    <n v="0"/>
    <s v="Total"/>
    <x v="16"/>
  </r>
  <r>
    <s v="Survey-Based Source"/>
    <s v="49"/>
    <x v="2"/>
    <s v="2310001621"/>
    <s v="Recompletion Flaring"/>
    <n v="4.5665769183897305E-5"/>
    <n v="0"/>
    <n v="2.4847550879473525E-4"/>
    <n v="0"/>
    <n v="0"/>
    <s v="Total"/>
    <x v="16"/>
  </r>
  <r>
    <s v="Survey-Based Source"/>
    <s v="56"/>
    <x v="3"/>
    <s v="2310001621"/>
    <s v="Recompletion Flaring"/>
    <n v="2.9858387543317466E-5"/>
    <n v="0"/>
    <n v="1.6246475575040382E-4"/>
    <n v="0"/>
    <n v="0"/>
    <s v="Total"/>
    <x v="16"/>
  </r>
  <r>
    <s v="Survey-Based Source"/>
    <s v="56"/>
    <x v="4"/>
    <s v="2310001621"/>
    <s v="Recompletion Flaring"/>
    <n v="2.063441541670397E-3"/>
    <n v="0"/>
    <n v="1.1227549564971274E-2"/>
    <n v="0"/>
    <n v="0"/>
    <s v="Total"/>
    <x v="16"/>
  </r>
  <r>
    <s v="Survey-Based Source"/>
    <s v="56"/>
    <x v="5"/>
    <s v="2310001621"/>
    <s v="Recompletion Flaring"/>
    <n v="0"/>
    <n v="0"/>
    <n v="0"/>
    <n v="0"/>
    <n v="0"/>
    <s v="Total"/>
    <x v="16"/>
  </r>
  <r>
    <s v="Survey-Based Source"/>
    <s v="56"/>
    <x v="6"/>
    <s v="2310001621"/>
    <s v="Recompletion Flaring"/>
    <n v="4.5559254411505498E-3"/>
    <n v="0"/>
    <n v="2.4789594312142692E-2"/>
    <n v="0"/>
    <n v="0"/>
    <s v="Total"/>
    <x v="16"/>
  </r>
  <r>
    <s v="Survey-Based Source"/>
    <s v="56"/>
    <x v="7"/>
    <s v="2310001621"/>
    <s v="Recompletion Flaring"/>
    <n v="6.2119067217657501E-4"/>
    <n v="0"/>
    <n v="3.3800080691960693E-3"/>
    <n v="0"/>
    <n v="0"/>
    <s v="Total"/>
    <x v="16"/>
  </r>
  <r>
    <s v="Survey-Based Source"/>
    <s v="56"/>
    <x v="0"/>
    <s v="2310021411"/>
    <s v="Dehydrator Flaring"/>
    <n v="0.71354503514693546"/>
    <n v="0"/>
    <n v="3.8825244559465593"/>
    <n v="0"/>
    <n v="0"/>
    <s v="Total"/>
    <x v="17"/>
  </r>
  <r>
    <s v="Survey-Based Source"/>
    <s v="49"/>
    <x v="1"/>
    <s v="2310021411"/>
    <s v="Dehydrator Flaring"/>
    <n v="3.5861945763992755E-3"/>
    <n v="0"/>
    <n v="1.9513117548054872E-2"/>
    <n v="0"/>
    <n v="0"/>
    <s v="Total"/>
    <x v="17"/>
  </r>
  <r>
    <s v="Survey-Based Source"/>
    <s v="49"/>
    <x v="2"/>
    <s v="2310021411"/>
    <s v="Dehydrator Flaring"/>
    <n v="3.442749188475492E-2"/>
    <n v="0"/>
    <n v="0.18732605878469583"/>
    <n v="0"/>
    <n v="0"/>
    <s v="Total"/>
    <x v="17"/>
  </r>
  <r>
    <s v="Survey-Based Source"/>
    <s v="56"/>
    <x v="3"/>
    <s v="2310021411"/>
    <s v="Dehydrator Flaring"/>
    <n v="1.9956364214894047E-5"/>
    <n v="0"/>
    <n v="1.0858609940457051E-4"/>
    <n v="0"/>
    <n v="0"/>
    <s v="Total"/>
    <x v="17"/>
  </r>
  <r>
    <s v="Survey-Based Source"/>
    <s v="56"/>
    <x v="4"/>
    <s v="2310021411"/>
    <s v="Dehydrator Flaring"/>
    <n v="0.50683339683983641"/>
    <n v="0"/>
    <n v="2.7577699533932263"/>
    <n v="0"/>
    <n v="0"/>
    <s v="Total"/>
    <x v="17"/>
  </r>
  <r>
    <s v="Survey-Based Source"/>
    <s v="56"/>
    <x v="5"/>
    <s v="2310021411"/>
    <s v="Dehydrator Flaring"/>
    <n v="411.84394890313644"/>
    <n v="0"/>
    <n v="102.96098722578411"/>
    <n v="0"/>
    <n v="0"/>
    <s v="Total"/>
    <x v="17"/>
  </r>
  <r>
    <s v="Survey-Based Source"/>
    <s v="56"/>
    <x v="6"/>
    <s v="2310021411"/>
    <s v="Dehydrator Flaring"/>
    <n v="1.2305846556997402"/>
    <n v="0"/>
    <n v="6.6958282736603474"/>
    <n v="0"/>
    <n v="0"/>
    <s v="Total"/>
    <x v="17"/>
  </r>
  <r>
    <s v="Survey-Based Source"/>
    <s v="56"/>
    <x v="7"/>
    <s v="2310021411"/>
    <s v="Dehydrator Flaring"/>
    <n v="0.59872261485582701"/>
    <n v="0"/>
    <n v="3.2577554043625869"/>
    <n v="0"/>
    <n v="0"/>
    <s v="Total"/>
    <x v="17"/>
  </r>
  <r>
    <s v="Survey-Based Source"/>
    <s v="56"/>
    <x v="0"/>
    <s v="2310001640"/>
    <s v="Venting - Compressor Startup "/>
    <n v="0"/>
    <n v="0.11763631497551152"/>
    <n v="0"/>
    <n v="0"/>
    <n v="0"/>
    <s v="Total"/>
    <x v="18"/>
  </r>
  <r>
    <s v="Survey-Based Source"/>
    <s v="49"/>
    <x v="1"/>
    <s v="2310001640"/>
    <s v="Venting - Compressor Startup "/>
    <n v="0"/>
    <n v="5.9148409429616937E-4"/>
    <n v="0"/>
    <n v="0"/>
    <n v="0"/>
    <s v="Total"/>
    <x v="18"/>
  </r>
  <r>
    <s v="Survey-Based Source"/>
    <s v="49"/>
    <x v="2"/>
    <s v="2310001640"/>
    <s v="Venting - Compressor Startup "/>
    <n v="0"/>
    <n v="5.6782512556217205E-3"/>
    <n v="0"/>
    <n v="0"/>
    <n v="0"/>
    <s v="Total"/>
    <x v="18"/>
  </r>
  <r>
    <s v="Survey-Based Source"/>
    <s v="56"/>
    <x v="3"/>
    <s v="2310001640"/>
    <s v="Venting - Compressor Startup "/>
    <n v="0"/>
    <n v="3.291475618967332E-6"/>
    <n v="0"/>
    <n v="0"/>
    <n v="0"/>
    <s v="Total"/>
    <x v="18"/>
  </r>
  <r>
    <s v="Survey-Based Source"/>
    <s v="56"/>
    <x v="4"/>
    <s v="2310001640"/>
    <s v="Venting - Compressor Startup "/>
    <n v="0"/>
    <n v="8.3593872641974765E-2"/>
    <n v="0"/>
    <n v="0"/>
    <n v="0"/>
    <s v="Total"/>
    <x v="18"/>
  </r>
  <r>
    <s v="Survey-Based Source"/>
    <s v="56"/>
    <x v="5"/>
    <s v="2310001640"/>
    <s v="Venting - Compressor Startup "/>
    <n v="0"/>
    <n v="0"/>
    <n v="0"/>
    <n v="0"/>
    <n v="0"/>
    <s v="Total"/>
    <x v="18"/>
  </r>
  <r>
    <s v="Survey-Based Source"/>
    <s v="56"/>
    <x v="6"/>
    <s v="2310001640"/>
    <s v="Venting - Compressor Startup "/>
    <n v="0"/>
    <n v="0.20295841471599496"/>
    <n v="0"/>
    <n v="0"/>
    <n v="0"/>
    <s v="Total"/>
    <x v="18"/>
  </r>
  <r>
    <s v="Survey-Based Source"/>
    <s v="56"/>
    <x v="7"/>
    <s v="2310001640"/>
    <s v="Venting - Compressor Startup "/>
    <n v="0"/>
    <n v="9.8749495053389688E-2"/>
    <n v="0"/>
    <n v="0"/>
    <n v="0"/>
    <s v="Total"/>
    <x v="18"/>
  </r>
  <r>
    <s v="Survey-Based Source"/>
    <s v="56"/>
    <x v="0"/>
    <s v="2310001650"/>
    <s v="Venting - Compressor Shutdown"/>
    <n v="0"/>
    <n v="4.2962312632788054E-2"/>
    <n v="0"/>
    <n v="0"/>
    <n v="0"/>
    <s v="Total"/>
    <x v="19"/>
  </r>
  <r>
    <s v="Survey-Based Source"/>
    <s v="49"/>
    <x v="1"/>
    <s v="2310001650"/>
    <s v="Venting - Compressor Shutdown"/>
    <n v="0"/>
    <n v="2.1601768622013929E-4"/>
    <n v="0"/>
    <n v="0"/>
    <n v="0"/>
    <s v="Total"/>
    <x v="19"/>
  </r>
  <r>
    <s v="Survey-Based Source"/>
    <s v="49"/>
    <x v="2"/>
    <s v="2310001650"/>
    <s v="Venting - Compressor Shutdown"/>
    <n v="0"/>
    <n v="2.0737712304429558E-3"/>
    <n v="0"/>
    <n v="0"/>
    <n v="0"/>
    <s v="Total"/>
    <x v="19"/>
  </r>
  <r>
    <s v="Survey-Based Source"/>
    <s v="56"/>
    <x v="3"/>
    <s v="2310001650"/>
    <s v="Venting - Compressor Shutdown"/>
    <n v="0"/>
    <n v="1.2020897168932181E-6"/>
    <n v="0"/>
    <n v="0"/>
    <n v="0"/>
    <s v="Total"/>
    <x v="19"/>
  </r>
  <r>
    <s v="Survey-Based Source"/>
    <s v="56"/>
    <x v="4"/>
    <s v="2310001650"/>
    <s v="Venting - Compressor Shutdown"/>
    <n v="0"/>
    <n v="3.0529569813348971E-2"/>
    <n v="0"/>
    <n v="0"/>
    <n v="0"/>
    <s v="Total"/>
    <x v="19"/>
  </r>
  <r>
    <s v="Survey-Based Source"/>
    <s v="56"/>
    <x v="5"/>
    <s v="2310001650"/>
    <s v="Venting - Compressor Shutdown"/>
    <n v="0"/>
    <n v="0"/>
    <n v="0"/>
    <n v="0"/>
    <n v="0"/>
    <s v="Total"/>
    <x v="19"/>
  </r>
  <r>
    <s v="Survey-Based Source"/>
    <s v="56"/>
    <x v="6"/>
    <s v="2310001650"/>
    <s v="Venting - Compressor Shutdown"/>
    <n v="0"/>
    <n v="7.4123053466089855E-2"/>
    <n v="0"/>
    <n v="0"/>
    <n v="0"/>
    <s v="Total"/>
    <x v="19"/>
  </r>
  <r>
    <s v="Survey-Based Source"/>
    <s v="56"/>
    <x v="7"/>
    <s v="2310001650"/>
    <s v="Venting - Compressor Shutdown"/>
    <n v="0"/>
    <n v="3.6064600286882936E-2"/>
    <n v="0"/>
    <n v="0"/>
    <n v="0"/>
    <s v="Total"/>
    <x v="19"/>
  </r>
  <r>
    <s v="Survey-Based Source"/>
    <s v="56"/>
    <x v="0"/>
    <s v="2310021410"/>
    <s v="Dehydrator"/>
    <n v="35.084659982980341"/>
    <n v="1074.4790396218582"/>
    <n v="29.471114385703494"/>
    <n v="2.0942715840632813"/>
    <n v="2.6664341587065059"/>
    <s v="Total"/>
    <x v="20"/>
  </r>
  <r>
    <s v="Survey-Based Source"/>
    <s v="49"/>
    <x v="1"/>
    <s v="2310021410"/>
    <s v="Dehydrator"/>
    <n v="0.17633143130183426"/>
    <n v="5.4002070150388297"/>
    <n v="0.14811840229354079"/>
    <n v="1.0525566048859521E-2"/>
    <n v="1.3401188778939406E-2"/>
    <s v="Total"/>
    <x v="20"/>
  </r>
  <r>
    <s v="Survey-Based Source"/>
    <s v="49"/>
    <x v="2"/>
    <s v="2310021410"/>
    <s v="Dehydrator"/>
    <n v="1.6927829181723777"/>
    <n v="51.842023411042788"/>
    <n v="1.4219376512647974"/>
    <n v="0.10104550436674858"/>
    <n v="0.12865150178110071"/>
    <s v="Total"/>
    <x v="20"/>
  </r>
  <r>
    <s v="Survey-Based Source"/>
    <s v="56"/>
    <x v="3"/>
    <s v="2310021410"/>
    <s v="Dehydrator"/>
    <n v="9.8124465659255055E-4"/>
    <n v="3.0050934418663321E-2"/>
    <n v="8.2424551153774243E-4"/>
    <n v="5.8572401793621297E-5"/>
    <n v="7.4574593901033842E-5"/>
    <s v="Total"/>
    <x v="20"/>
  </r>
  <r>
    <s v="Survey-Based Source"/>
    <s v="56"/>
    <x v="4"/>
    <s v="2310021410"/>
    <s v="Dehydrator"/>
    <n v="24.920749946053309"/>
    <n v="763.20601316020566"/>
    <n v="20.933429954684783"/>
    <n v="1.4875680280465564"/>
    <n v="1.8939769959000514"/>
    <s v="Total"/>
    <x v="20"/>
  </r>
  <r>
    <s v="Survey-Based Source"/>
    <s v="56"/>
    <x v="5"/>
    <s v="2310021410"/>
    <s v="Dehydrator"/>
    <n v="0"/>
    <n v="2992.6953164525262"/>
    <n v="0"/>
    <n v="0"/>
    <n v="0"/>
    <s v="Total"/>
    <x v="20"/>
  </r>
  <r>
    <s v="Survey-Based Source"/>
    <s v="56"/>
    <x v="6"/>
    <s v="2310021410"/>
    <s v="Dehydrator"/>
    <n v="60.507244951410314"/>
    <n v="1853.0539123678047"/>
    <n v="50.826085759184664"/>
    <n v="3.6117951205218057"/>
    <n v="4.5985506163071852"/>
    <s v="Total"/>
    <x v="20"/>
  </r>
  <r>
    <s v="Survey-Based Source"/>
    <s v="56"/>
    <x v="7"/>
    <s v="2310021410"/>
    <s v="Dehydrator"/>
    <n v="29.438897801330739"/>
    <n v="901.5757499843063"/>
    <n v="24.728674153117822"/>
    <n v="1.7572650600398585"/>
    <n v="2.2373562329011358"/>
    <s v="Total"/>
    <x v="20"/>
  </r>
  <r>
    <s v="Survey-Based Source"/>
    <s v="56"/>
    <x v="0"/>
    <s v="2310003201"/>
    <s v="Pneumatic Pump Flaring"/>
    <n v="0"/>
    <n v="0"/>
    <n v="0"/>
    <n v="0"/>
    <n v="0"/>
    <s v="Total"/>
    <x v="21"/>
  </r>
  <r>
    <s v="Survey-Based Source"/>
    <s v="49"/>
    <x v="1"/>
    <s v="2310003201"/>
    <s v="Pneumatic Pump Flaring"/>
    <n v="0"/>
    <n v="0"/>
    <n v="0"/>
    <n v="0"/>
    <n v="0"/>
    <s v="Total"/>
    <x v="21"/>
  </r>
  <r>
    <s v="Survey-Based Source"/>
    <s v="49"/>
    <x v="2"/>
    <s v="2310003201"/>
    <s v="Pneumatic Pump Flaring"/>
    <n v="0"/>
    <n v="0"/>
    <n v="0"/>
    <n v="0"/>
    <n v="0"/>
    <s v="Total"/>
    <x v="21"/>
  </r>
  <r>
    <s v="Survey-Based Source"/>
    <s v="56"/>
    <x v="3"/>
    <s v="2310003201"/>
    <s v="Pneumatic Pump Flaring"/>
    <n v="0"/>
    <n v="0"/>
    <n v="0"/>
    <n v="0"/>
    <n v="0"/>
    <s v="Total"/>
    <x v="21"/>
  </r>
  <r>
    <s v="Survey-Based Source"/>
    <s v="56"/>
    <x v="4"/>
    <s v="2310003201"/>
    <s v="Pneumatic Pump Flaring"/>
    <n v="0"/>
    <n v="0"/>
    <n v="0"/>
    <n v="0"/>
    <n v="0"/>
    <s v="Total"/>
    <x v="21"/>
  </r>
  <r>
    <s v="Survey-Based Source"/>
    <s v="56"/>
    <x v="5"/>
    <s v="2310003201"/>
    <s v="Pneumatic Pump Flaring"/>
    <n v="141.29490694033561"/>
    <n v="0"/>
    <n v="35.323726735083902"/>
    <n v="0"/>
    <n v="0"/>
    <s v="Total"/>
    <x v="21"/>
  </r>
  <r>
    <s v="Survey-Based Source"/>
    <s v="56"/>
    <x v="6"/>
    <s v="2310003201"/>
    <s v="Pneumatic Pump Flaring"/>
    <n v="0"/>
    <n v="0"/>
    <n v="0"/>
    <n v="0"/>
    <n v="0"/>
    <s v="Total"/>
    <x v="21"/>
  </r>
  <r>
    <s v="Survey-Based Source"/>
    <s v="56"/>
    <x v="7"/>
    <s v="2310003201"/>
    <s v="Pneumatic Pump Flaring"/>
    <n v="0"/>
    <n v="0"/>
    <n v="0"/>
    <n v="0"/>
    <n v="0"/>
    <s v="Total"/>
    <x v="21"/>
  </r>
  <r>
    <s v="WYDEQ Permitted Sources"/>
    <s v="56"/>
    <x v="4"/>
    <n v="20200202"/>
    <s v="Compressor Engines"/>
    <n v="0"/>
    <n v="0"/>
    <n v="0"/>
    <n v="0"/>
    <n v="0"/>
    <s v="Total"/>
    <x v="22"/>
  </r>
  <r>
    <s v="WYDEQ Permitted Sources"/>
    <s v="56"/>
    <x v="4"/>
    <n v="20200202"/>
    <s v="Compressor Engines"/>
    <n v="0"/>
    <n v="0"/>
    <n v="0"/>
    <n v="0"/>
    <n v="0"/>
    <s v="Total"/>
    <x v="22"/>
  </r>
  <r>
    <s v="WYDEQ Permitted Sources"/>
    <s v="56"/>
    <x v="4"/>
    <n v="20200202"/>
    <s v="Compressor Engines"/>
    <n v="0"/>
    <n v="0"/>
    <n v="0"/>
    <n v="0"/>
    <n v="0"/>
    <s v="Total"/>
    <x v="22"/>
  </r>
  <r>
    <s v="WYDEQ Permitted Sources"/>
    <s v="56"/>
    <x v="4"/>
    <n v="20200202"/>
    <s v="Compressor Engines"/>
    <n v="0"/>
    <n v="0"/>
    <n v="0"/>
    <n v="0"/>
    <n v="0"/>
    <s v="Total"/>
    <x v="22"/>
  </r>
  <r>
    <s v="WYDEQ Permitted Sources"/>
    <s v="56"/>
    <x v="4"/>
    <n v="20200253"/>
    <s v="Compressor Engines"/>
    <n v="7.0317688575685482"/>
    <n v="4.9178746249000309E-2"/>
    <n v="0.91295405322387158"/>
    <n v="0"/>
    <n v="3.2510090993860603E-2"/>
    <s v="Total"/>
    <x v="22"/>
  </r>
  <r>
    <s v="WYDEQ Permitted Sources"/>
    <s v="56"/>
    <x v="4"/>
    <n v="20200253"/>
    <s v="Compressor Engines"/>
    <n v="13.184566607941028"/>
    <n v="1.3270455337031827E-2"/>
    <n v="5.0212472927312923"/>
    <n v="0"/>
    <n v="8.7725642364385754E-3"/>
    <s v="Total"/>
    <x v="22"/>
  </r>
  <r>
    <s v="WYDEQ Permitted Sources"/>
    <s v="56"/>
    <x v="4"/>
    <n v="20200202"/>
    <s v="Compressor Engines"/>
    <n v="0"/>
    <n v="0"/>
    <n v="0"/>
    <n v="0"/>
    <n v="0"/>
    <s v="Total"/>
    <x v="22"/>
  </r>
  <r>
    <s v="WYDEQ Permitted Sources"/>
    <s v="56"/>
    <x v="6"/>
    <n v="20200202"/>
    <s v="Compressor Engines"/>
    <n v="0"/>
    <n v="1.9529503421910839"/>
    <n v="0"/>
    <n v="0"/>
    <n v="0"/>
    <s v="Total"/>
    <x v="22"/>
  </r>
  <r>
    <s v="WYDEQ Permitted Sources"/>
    <s v="56"/>
    <x v="6"/>
    <n v="20200202"/>
    <s v="Compressor Engines"/>
    <n v="0"/>
    <n v="0"/>
    <n v="0"/>
    <n v="0"/>
    <n v="0"/>
    <s v="Total"/>
    <x v="22"/>
  </r>
  <r>
    <s v="WYDEQ Permitted Sources"/>
    <s v="56"/>
    <x v="6"/>
    <n v="20200254"/>
    <s v="Compressor Engines"/>
    <n v="17.57942214392137"/>
    <n v="3.7529649405849068"/>
    <n v="5.9342013459551657"/>
    <n v="0"/>
    <n v="0.32021288723398261"/>
    <s v="Total"/>
    <x v="22"/>
  </r>
  <r>
    <s v="WYDEQ Permitted Sources"/>
    <s v="56"/>
    <x v="6"/>
    <n v="20200202"/>
    <s v="Compressor Engines"/>
    <n v="5.2738266431764096"/>
    <n v="0"/>
    <n v="5.4777243193432277"/>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9.129540532238714"/>
    <n v="0"/>
    <n v="0"/>
    <s v="Total"/>
    <x v="22"/>
  </r>
  <r>
    <s v="WYDEQ Permitted Sources"/>
    <s v="56"/>
    <x v="6"/>
    <n v="20200202"/>
    <s v="Compressor Engines"/>
    <n v="0"/>
    <n v="0"/>
    <n v="60.254967512775508"/>
    <n v="0"/>
    <n v="0"/>
    <s v="Total"/>
    <x v="22"/>
  </r>
  <r>
    <s v="WYDEQ Permitted Sources"/>
    <s v="56"/>
    <x v="6"/>
    <n v="20200253"/>
    <s v="Compressor Engines"/>
    <n v="208.31615240546824"/>
    <n v="1.5268829787784859"/>
    <n v="27.388621596716145"/>
    <n v="0"/>
    <n v="1.0093609203808149"/>
    <s v="Total"/>
    <x v="22"/>
  </r>
  <r>
    <s v="WYDEQ Permitted Sources"/>
    <s v="56"/>
    <x v="6"/>
    <n v="20200253"/>
    <s v="Compressor Engines"/>
    <n v="34.719358734244707"/>
    <n v="0.23418450594762055"/>
    <n v="30.127483756387754"/>
    <n v="0"/>
    <n v="0.15480995711362192"/>
    <s v="Total"/>
    <x v="22"/>
  </r>
  <r>
    <s v="WYDEQ Permitted Sources"/>
    <s v="56"/>
    <x v="6"/>
    <n v="20200253"/>
    <s v="Compressor Engines"/>
    <n v="21.315049349504655"/>
    <n v="0.20686298025373145"/>
    <n v="36.974639155566784"/>
    <n v="0"/>
    <n v="0.136748795450366"/>
    <s v="Total"/>
    <x v="22"/>
  </r>
  <r>
    <s v="WYDEQ Permitted Sources"/>
    <s v="56"/>
    <x v="6"/>
    <n v="20200254"/>
    <s v="Compressor Engines"/>
    <n v="6.5922833039705138"/>
    <n v="2.0880924337748534"/>
    <n v="26.93214457010421"/>
    <n v="0"/>
    <n v="0.17816156495356752"/>
    <s v="Total"/>
    <x v="22"/>
  </r>
  <r>
    <s v="WYDEQ Permitted Sources"/>
    <s v="56"/>
    <x v="6"/>
    <n v="20200202"/>
    <s v="Compressor Engines"/>
    <n v="0"/>
    <n v="0"/>
    <n v="0"/>
    <n v="0"/>
    <n v="0"/>
    <s v="Total"/>
    <x v="22"/>
  </r>
  <r>
    <s v="WYDEQ Permitted Sources"/>
    <s v="56"/>
    <x v="6"/>
    <n v="20200202"/>
    <s v="Compressor Engines"/>
    <n v="0"/>
    <n v="0.78118013687643373"/>
    <n v="0"/>
    <n v="0"/>
    <n v="0"/>
    <s v="Total"/>
    <x v="22"/>
  </r>
  <r>
    <s v="WYDEQ Permitted Sources"/>
    <s v="56"/>
    <x v="6"/>
    <n v="20200202"/>
    <s v="Compressor Engines"/>
    <n v="0"/>
    <n v="0"/>
    <n v="0"/>
    <n v="0"/>
    <n v="0"/>
    <s v="Total"/>
    <x v="22"/>
  </r>
  <r>
    <s v="WYDEQ Permitted Sources"/>
    <s v="56"/>
    <x v="6"/>
    <n v="20200202"/>
    <s v="Compressor Engines"/>
    <n v="0"/>
    <n v="2.7341304790675178E-2"/>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9.7647517109554216E-2"/>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53"/>
    <s v="Compressor Engines"/>
    <n v="2.6369133215882048"/>
    <n v="3.3566445852492265E-2"/>
    <n v="2.7388621596716138"/>
    <n v="0"/>
    <n v="2.2189427186285804E-2"/>
    <s v="Total"/>
    <x v="22"/>
  </r>
  <r>
    <s v="WYDEQ Permitted Sources"/>
    <s v="56"/>
    <x v="6"/>
    <n v="20200253"/>
    <s v="Compressor Engines"/>
    <n v="3.5158844287842741"/>
    <n v="4.6836901189524098E-2"/>
    <n v="5.4777243193432277"/>
    <n v="0"/>
    <n v="3.0961991422724378E-2"/>
    <s v="Total"/>
    <x v="22"/>
  </r>
  <r>
    <s v="WYDEQ Permitted Sources"/>
    <s v="56"/>
    <x v="6"/>
    <n v="20200254"/>
    <s v="Compressor Engines"/>
    <n v="0.17579422143921367"/>
    <n v="0.18360276243325829"/>
    <n v="4.564770266119357E-2"/>
    <n v="0"/>
    <n v="1.5665472924382234E-2"/>
    <s v="Total"/>
    <x v="22"/>
  </r>
  <r>
    <s v="WYDEQ Permitted Sources"/>
    <s v="56"/>
    <x v="6"/>
    <n v="20200254"/>
    <s v="Compressor Engines"/>
    <n v="0.43948555359803426"/>
    <n v="0.18360276243325829"/>
    <n v="0.91295405322387158"/>
    <n v="0"/>
    <n v="1.5665472924382234E-2"/>
    <s v="Total"/>
    <x v="22"/>
  </r>
  <r>
    <s v="WYDEQ Permitted Sources"/>
    <s v="56"/>
    <x v="6"/>
    <n v="20200254"/>
    <s v="Compressor Engines"/>
    <n v="0.87897110719606852"/>
    <n v="0.3143030339959168"/>
    <n v="0.91295405322387158"/>
    <n v="0"/>
    <n v="2.6817165514620437E-2"/>
    <s v="Total"/>
    <x v="22"/>
  </r>
  <r>
    <s v="WYDEQ Permitted Sources"/>
    <s v="56"/>
    <x v="6"/>
    <n v="20200254"/>
    <s v="Compressor Engines"/>
    <n v="1.1866109947146926"/>
    <n v="0.32675067890664611"/>
    <n v="1.0498971612074524"/>
    <n v="0"/>
    <n v="2.7879231475595498E-2"/>
    <s v="Total"/>
    <x v="22"/>
  </r>
  <r>
    <s v="WYDEQ Permitted Sources"/>
    <s v="56"/>
    <x v="6"/>
    <n v="20200254"/>
    <s v="Compressor Engines"/>
    <n v="0.87897110719606852"/>
    <n v="0.29563156662982271"/>
    <n v="0.91295405322387158"/>
    <n v="0"/>
    <n v="2.5224066573157837E-2"/>
    <s v="Total"/>
    <x v="22"/>
  </r>
  <r>
    <s v="WYDEQ Permitted Sources"/>
    <s v="56"/>
    <x v="6"/>
    <n v="20200254"/>
    <s v="Compressor Engines"/>
    <n v="0.87897110719606852"/>
    <n v="0.32675067890664611"/>
    <n v="1.3694310798358069"/>
    <n v="0"/>
    <n v="2.7879231475595501E-2"/>
    <s v="Total"/>
    <x v="22"/>
  </r>
  <r>
    <s v="WYDEQ Permitted Sources"/>
    <s v="56"/>
    <x v="6"/>
    <n v="20200254"/>
    <s v="Compressor Engines"/>
    <n v="1.757942214392137"/>
    <n v="0.52591299747831621"/>
    <n v="2.7388621596716138"/>
    <n v="0"/>
    <n v="4.4872286851196576E-2"/>
    <s v="Total"/>
    <x v="22"/>
  </r>
  <r>
    <s v="WYDEQ Permitted Sources"/>
    <s v="56"/>
    <x v="6"/>
    <n v="20200254"/>
    <s v="Compressor Engines"/>
    <n v="1.757942214392137"/>
    <n v="0.52902490870599861"/>
    <n v="2.7388621596716138"/>
    <n v="0"/>
    <n v="4.5137803341440352E-2"/>
    <s v="Total"/>
    <x v="22"/>
  </r>
  <r>
    <s v="WYDEQ Permitted Sources"/>
    <s v="56"/>
    <x v="6"/>
    <n v="20200254"/>
    <s v="Compressor Engines"/>
    <n v="2.1974277679901713"/>
    <n v="0.63171797921951589"/>
    <n v="3.1953391862835492"/>
    <n v="0"/>
    <n v="5.389984751948463E-2"/>
    <s v="Total"/>
    <x v="22"/>
  </r>
  <r>
    <s v="WYDEQ Permitted Sources"/>
    <s v="56"/>
    <x v="6"/>
    <n v="20200254"/>
    <s v="Compressor Engines"/>
    <n v="2.1974277679901713"/>
    <n v="0.63171797921951589"/>
    <n v="3.1953391862835492"/>
    <n v="0"/>
    <n v="5.389984751948463E-2"/>
    <s v="Total"/>
    <x v="22"/>
  </r>
  <r>
    <s v="WYDEQ Permitted Sources"/>
    <s v="56"/>
    <x v="6"/>
    <n v="20200254"/>
    <s v="Compressor Engines"/>
    <n v="0.87897110719606852"/>
    <n v="0.13070027156265845"/>
    <n v="0.91295405322387158"/>
    <n v="0"/>
    <n v="1.1151692590238202E-2"/>
    <s v="Total"/>
    <x v="22"/>
  </r>
  <r>
    <s v="WYDEQ Permitted Sources"/>
    <s v="56"/>
    <x v="6"/>
    <n v="20200254"/>
    <s v="Compressor Engines"/>
    <n v="7.9107399647646144"/>
    <n v="1.1763024440639258"/>
    <n v="8.2165864790148415"/>
    <n v="0"/>
    <n v="0.1003652333121438"/>
    <s v="Total"/>
    <x v="22"/>
  </r>
  <r>
    <s v="WYDEQ Permitted Sources"/>
    <s v="56"/>
    <x v="6"/>
    <n v="20200254"/>
    <s v="Compressor Engines"/>
    <n v="4.3948555359803425"/>
    <n v="0.65350135781329211"/>
    <n v="4.564770266119357"/>
    <n v="0"/>
    <n v="5.5758462951190996E-2"/>
    <s v="Total"/>
    <x v="22"/>
  </r>
  <r>
    <s v="WYDEQ Permitted Sources"/>
    <s v="56"/>
    <x v="6"/>
    <n v="20200254"/>
    <s v="Compressor Engines"/>
    <n v="0.43948555359803426"/>
    <n v="0.13381218279034082"/>
    <n v="0.91295405322387158"/>
    <n v="0"/>
    <n v="1.1417209080481969E-2"/>
    <s v="Total"/>
    <x v="22"/>
  </r>
  <r>
    <s v="WYDEQ Permitted Sources"/>
    <s v="56"/>
    <x v="6"/>
    <n v="20200254"/>
    <s v="Compressor Engines"/>
    <n v="21.095306572705638"/>
    <n v="6.5350135781329213"/>
    <n v="32.86634591605938"/>
    <n v="0"/>
    <n v="0.5575846295119099"/>
    <s v="Total"/>
    <x v="22"/>
  </r>
  <r>
    <s v="WYDEQ Permitted Sources"/>
    <s v="56"/>
    <x v="6"/>
    <n v="20200254"/>
    <s v="Compressor Engines"/>
    <n v="1.3184566607941024"/>
    <n v="0.17737893997789356"/>
    <n v="1.3694310798358069"/>
    <n v="0"/>
    <n v="1.5134439943894698E-2"/>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54"/>
    <s v="Compressor Engines"/>
    <n v="3.955369982382309"/>
    <n v="1.2914431594881728"/>
    <n v="4.1082932395074225"/>
    <n v="0"/>
    <n v="0.1101893434511632"/>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53"/>
    <s v="Compressor Engines"/>
    <n v="1.757942214392137"/>
    <n v="1.3270455337031828E-2"/>
    <n v="0.45647702661193579"/>
    <n v="0"/>
    <n v="8.7725642364385754E-3"/>
    <s v="Total"/>
    <x v="22"/>
  </r>
  <r>
    <s v="WYDEQ Permitted Sources"/>
    <s v="56"/>
    <x v="6"/>
    <n v="20200253"/>
    <s v="Compressor Engines"/>
    <n v="1.757942214392137"/>
    <n v="2.5760295654238256E-2"/>
    <n v="1.8259081064477432"/>
    <n v="0"/>
    <n v="1.7029095282498408E-2"/>
    <s v="Total"/>
    <x v="22"/>
  </r>
  <r>
    <s v="WYDEQ Permitted Sources"/>
    <s v="56"/>
    <x v="6"/>
    <n v="20200253"/>
    <s v="Compressor Engines"/>
    <n v="1.757942214392137"/>
    <n v="1.3270455337031828E-2"/>
    <n v="0.45647702661193579"/>
    <n v="0"/>
    <n v="8.7725642364385754E-3"/>
    <s v="Total"/>
    <x v="22"/>
  </r>
  <r>
    <s v="WYDEQ Permitted Sources"/>
    <s v="56"/>
    <x v="6"/>
    <n v="20200254"/>
    <s v="Compressor Engines"/>
    <n v="12.305595500744955"/>
    <n v="5.228010862506336"/>
    <n v="5.4777243193432277"/>
    <n v="0"/>
    <n v="0.44606770360952785"/>
    <s v="Total"/>
    <x v="22"/>
  </r>
  <r>
    <s v="WYDEQ Permitted Sources"/>
    <s v="56"/>
    <x v="6"/>
    <n v="20200254"/>
    <s v="Compressor Engines"/>
    <n v="24.61119100148991"/>
    <n v="11.22155188702253"/>
    <n v="10.955448638686455"/>
    <n v="0"/>
    <n v="0.9574524638190226"/>
    <s v="Total"/>
    <x v="22"/>
  </r>
  <r>
    <s v="WYDEQ Permitted Sources"/>
    <s v="56"/>
    <x v="6"/>
    <n v="20200254"/>
    <s v="Compressor Engines"/>
    <n v="16.260965483127269"/>
    <n v="5.2280108625063377"/>
    <n v="33.779299969283244"/>
    <n v="0"/>
    <n v="0.44606770360952813"/>
    <s v="Total"/>
    <x v="22"/>
  </r>
  <r>
    <s v="WYDEQ Permitted Sources"/>
    <s v="56"/>
    <x v="6"/>
    <n v="20200202"/>
    <s v="Compressor Engines"/>
    <n v="0"/>
    <n v="1.7576553079719754"/>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53"/>
    <s v="Compressor Engines"/>
    <n v="10.855293173871445"/>
    <n v="7.9622732022190973E-2"/>
    <n v="1.6433172958029687"/>
    <n v="0"/>
    <n v="5.2635385418631449E-2"/>
    <s v="Total"/>
    <x v="22"/>
  </r>
  <r>
    <s v="WYDEQ Permitted Sources"/>
    <s v="56"/>
    <x v="6"/>
    <n v="20200254"/>
    <s v="Compressor Engines"/>
    <n v="6.8999231914891377"/>
    <n v="1.2447644910729376"/>
    <n v="1.095544863868646"/>
    <n v="0"/>
    <n v="0.10620659609750668"/>
    <s v="Total"/>
    <x v="22"/>
  </r>
  <r>
    <s v="WYDEQ Permitted Sources"/>
    <s v="56"/>
    <x v="6"/>
    <n v="20200253"/>
    <s v="Compressor Engines"/>
    <n v="204.80026797668398"/>
    <n v="1.4987808380647709"/>
    <n v="27.388621596716145"/>
    <n v="0"/>
    <n v="0.99078372552717997"/>
    <s v="Total"/>
    <x v="22"/>
  </r>
  <r>
    <s v="WYDEQ Permitted Sources"/>
    <s v="56"/>
    <x v="6"/>
    <n v="20200254"/>
    <s v="Compressor Engines"/>
    <n v="25.490162108685983"/>
    <n v="4.1108347317683753"/>
    <n v="29.21452970316389"/>
    <n v="0"/>
    <n v="0.35074728361201568"/>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53"/>
    <s v="Compressor Engines"/>
    <n v="43.553018361565194"/>
    <n v="0.85148634919531252"/>
    <n v="39.57655820725482"/>
    <n v="0"/>
    <n v="0.14500532649642586"/>
    <s v="Total"/>
    <x v="22"/>
  </r>
  <r>
    <s v="WYDEQ Permitted Sources"/>
    <s v="56"/>
    <x v="6"/>
    <n v="20200253"/>
    <s v="Compressor Engines"/>
    <n v="38.938420048785829"/>
    <n v="0.42964907528203844"/>
    <n v="2.2367374303984846"/>
    <n v="0"/>
    <n v="0.11559143464483769"/>
    <s v="Total"/>
    <x v="22"/>
  </r>
  <r>
    <s v="WYDEQ Permitted Sources"/>
    <s v="56"/>
    <x v="6"/>
    <n v="20200253"/>
    <s v="Compressor Engines"/>
    <n v="13.949271471201607"/>
    <n v="0.10226056759712762"/>
    <n v="13.831253906341653"/>
    <n v="0"/>
    <n v="6.7600347939614891E-2"/>
    <s v="Total"/>
    <x v="22"/>
  </r>
  <r>
    <s v="WYDEQ Permitted Sources"/>
    <s v="56"/>
    <x v="6"/>
    <n v="20200254"/>
    <s v="Compressor Engines"/>
    <n v="3.955369982382309"/>
    <n v="1.2447644910729379"/>
    <n v="8.2165864790148451"/>
    <n v="0"/>
    <n v="0.1062065960975067"/>
    <s v="Total"/>
    <x v="22"/>
  </r>
  <r>
    <s v="WYDEQ Permitted Sources"/>
    <s v="56"/>
    <x v="6"/>
    <n v="20200254"/>
    <s v="Compressor Engines"/>
    <n v="21.974277679901707"/>
    <n v="3.9059006843821678"/>
    <n v="2.2823851330596785"/>
    <n v="0"/>
    <n v="0.39827473536564989"/>
    <s v="Total"/>
    <x v="22"/>
  </r>
  <r>
    <s v="WYDEQ Permitted Sources"/>
    <s v="56"/>
    <x v="6"/>
    <n v="20200254"/>
    <s v="Compressor Engines"/>
    <n v="0.79107399647646159"/>
    <n v="4.0828275307192357"/>
    <n v="8.0796433710312634"/>
    <n v="0"/>
    <n v="0.34835763519982194"/>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428.05892920448542"/>
    <n v="0"/>
    <n v="24.649759437044533"/>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4.4917857870394915"/>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53"/>
    <s v="Compressor Engines"/>
    <n v="56.254150860548386"/>
    <n v="0.33956753362404973"/>
    <n v="18.259081064477428"/>
    <n v="0"/>
    <n v="0.22447443781475179"/>
    <s v="Total"/>
    <x v="22"/>
  </r>
  <r>
    <s v="WYDEQ Permitted Sources"/>
    <s v="56"/>
    <x v="6"/>
    <n v="20200253"/>
    <s v="Compressor Engines"/>
    <n v="5.2738266431764096"/>
    <n v="0.39059006843821686"/>
    <n v="9.129540532238714"/>
    <n v="0"/>
    <n v="2.3221493567043276E-2"/>
    <s v="Total"/>
    <x v="22"/>
  </r>
  <r>
    <s v="WYDEQ Permitted Sources"/>
    <s v="56"/>
    <x v="6"/>
    <n v="20200253"/>
    <s v="Compressor Engines"/>
    <n v="9.5807850684371463"/>
    <n v="7.0255351784286171E-2"/>
    <n v="1.2781356745134203"/>
    <n v="0"/>
    <n v="4.6442987134086573E-2"/>
    <s v="Total"/>
    <x v="22"/>
  </r>
  <r>
    <s v="WYDEQ Permitted Sources"/>
    <s v="56"/>
    <x v="6"/>
    <n v="20200253"/>
    <s v="Compressor Engines"/>
    <n v="32.785622298413351"/>
    <n v="0.14675562372717552"/>
    <n v="1.91720351177013"/>
    <n v="0"/>
    <n v="9.701423979120305E-2"/>
    <s v="Total"/>
    <x v="22"/>
  </r>
  <r>
    <s v="WYDEQ Permitted Sources"/>
    <s v="56"/>
    <x v="6"/>
    <n v="20200253"/>
    <s v="Compressor Engines"/>
    <n v="24.61119100148991"/>
    <n v="0.11006671779538159"/>
    <n v="1.4150787824970006"/>
    <n v="0"/>
    <n v="7.2760679843402273E-2"/>
    <s v="Total"/>
    <x v="22"/>
  </r>
  <r>
    <s v="WYDEQ Permitted Sources"/>
    <s v="56"/>
    <x v="6"/>
    <n v="20200253"/>
    <s v="Compressor Engines"/>
    <n v="52.38667798888568"/>
    <n v="0.26384787670098581"/>
    <n v="47.610553875624895"/>
    <n v="0"/>
    <n v="0.17441921834801402"/>
    <s v="Total"/>
    <x v="22"/>
  </r>
  <r>
    <s v="WYDEQ Permitted Sources"/>
    <s v="56"/>
    <x v="6"/>
    <n v="20200253"/>
    <s v="Compressor Engines"/>
    <n v="79.019502536926552"/>
    <n v="0.39811366011095473"/>
    <n v="71.849483988718674"/>
    <n v="0"/>
    <n v="0.26317692709315721"/>
    <s v="Total"/>
    <x v="22"/>
  </r>
  <r>
    <s v="WYDEQ Permitted Sources"/>
    <s v="56"/>
    <x v="6"/>
    <n v="20200253"/>
    <s v="Compressor Engines"/>
    <n v="22.897197342457584"/>
    <n v="0.11553102293415943"/>
    <n v="1.4607264851581943"/>
    <n v="0"/>
    <n v="7.6372912176053478E-2"/>
    <s v="Total"/>
    <x v="22"/>
  </r>
  <r>
    <s v="WYDEQ Permitted Sources"/>
    <s v="56"/>
    <x v="6"/>
    <n v="20200254"/>
    <s v="Compressor Engines"/>
    <n v="1.757942214392137"/>
    <n v="0.1711551175225289"/>
    <n v="2.7388621596716138"/>
    <n v="0"/>
    <n v="1.4603406963407168E-2"/>
    <s v="Total"/>
    <x v="22"/>
  </r>
  <r>
    <s v="WYDEQ Permitted Sources"/>
    <s v="56"/>
    <x v="6"/>
    <n v="20200254"/>
    <s v="Compressor Engines"/>
    <n v="1.757942214392137"/>
    <n v="0.2209456971654464"/>
    <n v="2.7388621596716138"/>
    <n v="0"/>
    <n v="1.8851670807307434E-2"/>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1.9529503421910839"/>
    <n v="0"/>
    <n v="0"/>
    <n v="0"/>
    <s v="Total"/>
    <x v="22"/>
  </r>
  <r>
    <s v="WYDEQ Permitted Sources"/>
    <s v="56"/>
    <x v="6"/>
    <n v="20200254"/>
    <s v="Compressor Engines"/>
    <n v="6.1527977503724776"/>
    <n v="1.9529503421910839"/>
    <n v="12.781356745134197"/>
    <n v="0"/>
    <n v="0.16807193832430425"/>
    <s v="Total"/>
    <x v="22"/>
  </r>
  <r>
    <s v="WYDEQ Permitted Sources"/>
    <s v="56"/>
    <x v="6"/>
    <n v="20200202"/>
    <s v="Compressor Engines"/>
    <n v="0"/>
    <n v="0.58588510265732496"/>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53"/>
    <s v="Compressor Engines"/>
    <n v="8.350225518362647"/>
    <n v="0.13660762846944527"/>
    <n v="1.8259081064477432"/>
    <n v="0"/>
    <n v="9.0305808316279435E-2"/>
    <s v="Total"/>
    <x v="22"/>
  </r>
  <r>
    <s v="WYDEQ Permitted Sources"/>
    <s v="56"/>
    <x v="6"/>
    <n v="20200254"/>
    <s v="Compressor Engines"/>
    <n v="7.47125441116658"/>
    <n v="2.458409869869052"/>
    <n v="7.7601094524029053"/>
    <n v="0"/>
    <n v="0.20975802729257564"/>
    <s v="Total"/>
    <x v="22"/>
  </r>
  <r>
    <s v="WYDEQ Permitted Sources"/>
    <s v="56"/>
    <x v="6"/>
    <n v="20200254"/>
    <s v="Compressor Engines"/>
    <n v="1.3184566607941024"/>
    <n v="0.78118013687643373"/>
    <n v="2.7388621596716138"/>
    <n v="0"/>
    <n v="3.8499891085346169E-2"/>
    <s v="Total"/>
    <x v="22"/>
  </r>
  <r>
    <s v="WYDEQ Permitted Sources"/>
    <s v="56"/>
    <x v="6"/>
    <n v="20200254"/>
    <s v="Compressor Engines"/>
    <n v="3.0763988751862388"/>
    <n v="0.96158056935384417"/>
    <n v="2.7388621596716138"/>
    <n v="0"/>
    <n v="8.2044595485323904E-2"/>
    <s v="Total"/>
    <x v="22"/>
  </r>
  <r>
    <s v="WYDEQ Permitted Sources"/>
    <s v="56"/>
    <x v="6"/>
    <n v="20200254"/>
    <s v="Compressor Engines"/>
    <n v="3.0763988751862388"/>
    <n v="0.82465647533582087"/>
    <n v="5.0212472927312923"/>
    <n v="0"/>
    <n v="7.0361869914598141E-2"/>
    <s v="Total"/>
    <x v="22"/>
  </r>
  <r>
    <s v="WYDEQ Permitted Sources"/>
    <s v="56"/>
    <x v="6"/>
    <n v="20200254"/>
    <s v="Compressor Engines"/>
    <n v="3.1642959859058464"/>
    <n v="0.70306212318879024"/>
    <n v="4.9299518874089063"/>
    <n v="0"/>
    <n v="4.3279187909733986E-2"/>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54"/>
    <s v="Compressor Engines"/>
    <n v="3.0763988751862388"/>
    <n v="1.5559556138411714"/>
    <n v="0.45647702661193579"/>
    <n v="0"/>
    <n v="0.13275824512188331"/>
    <s v="Total"/>
    <x v="22"/>
  </r>
  <r>
    <s v="WYDEQ Permitted Sources"/>
    <s v="56"/>
    <x v="6"/>
    <n v="20200253"/>
    <s v="Compressor Engines"/>
    <n v="14.898560266973361"/>
    <n v="8.9770727279921192E-2"/>
    <n v="1.91720351177013"/>
    <n v="0"/>
    <n v="5.9343816893555071E-2"/>
    <s v="Total"/>
    <x v="22"/>
  </r>
  <r>
    <s v="WYDEQ Permitted Sources"/>
    <s v="56"/>
    <x v="6"/>
    <n v="20200253"/>
    <s v="Compressor Engines"/>
    <n v="24.171705447891881"/>
    <n v="0.17719960950036615"/>
    <n v="3.1953391862835492"/>
    <n v="0"/>
    <n v="0.1171395342159739"/>
    <s v="Total"/>
    <x v="22"/>
  </r>
  <r>
    <s v="WYDEQ Permitted Sources"/>
    <s v="56"/>
    <x v="6"/>
    <n v="20200254"/>
    <s v="Compressor Engines"/>
    <n v="123.14385211816919"/>
    <n v="14.937173892875254"/>
    <n v="34.6922540225071"/>
    <n v="0"/>
    <n v="1.2744791531700801"/>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54"/>
    <s v="Compressor Engines"/>
    <n v="0.43948555359803426"/>
    <n v="0.21160996348239944"/>
    <n v="0.45647702661193579"/>
    <n v="0"/>
    <n v="1.8055121336576135E-2"/>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54"/>
    <s v="Compressor Engines"/>
    <n v="4.3948555359803425"/>
    <n v="0.60682268939805717"/>
    <n v="4.564770266119357"/>
    <n v="0"/>
    <n v="5.1775715597534501E-2"/>
    <s v="Total"/>
    <x v="22"/>
  </r>
  <r>
    <s v="WYDEQ Permitted Sources"/>
    <s v="56"/>
    <x v="6"/>
    <n v="20200254"/>
    <s v="Compressor Engines"/>
    <n v="1.3184566607941024"/>
    <n v="0.4107722820540694"/>
    <n v="1.3694310798358069"/>
    <n v="0"/>
    <n v="3.5048176712177199E-2"/>
    <s v="Total"/>
    <x v="22"/>
  </r>
  <r>
    <s v="WYDEQ Permitted Sources"/>
    <s v="56"/>
    <x v="6"/>
    <n v="20200202"/>
    <s v="Compressor Engines"/>
    <n v="0"/>
    <n v="18.94361831925351"/>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19529503421910843"/>
    <n v="0"/>
    <n v="0"/>
    <n v="0"/>
    <s v="Total"/>
    <x v="22"/>
  </r>
  <r>
    <s v="WYDEQ Permitted Sources"/>
    <s v="56"/>
    <x v="6"/>
    <n v="20200202"/>
    <s v="Compressor Engines"/>
    <n v="0"/>
    <n v="0"/>
    <n v="0"/>
    <n v="0"/>
    <n v="0"/>
    <s v="Total"/>
    <x v="22"/>
  </r>
  <r>
    <s v="WYDEQ Permitted Sources"/>
    <s v="56"/>
    <x v="6"/>
    <n v="20200202"/>
    <s v="Compressor Engines"/>
    <n v="0"/>
    <n v="4.0426072083355429"/>
    <n v="0"/>
    <n v="0"/>
    <n v="0"/>
    <s v="Total"/>
    <x v="22"/>
  </r>
  <r>
    <s v="WYDEQ Permitted Sources"/>
    <s v="56"/>
    <x v="6"/>
    <n v="20200202"/>
    <s v="Compressor Engines"/>
    <n v="0"/>
    <n v="0"/>
    <n v="0"/>
    <n v="0"/>
    <n v="0"/>
    <s v="Total"/>
    <x v="22"/>
  </r>
  <r>
    <s v="WYDEQ Permitted Sources"/>
    <s v="56"/>
    <x v="6"/>
    <n v="20200202"/>
    <s v="Compressor Engines"/>
    <n v="2.3732219894293851"/>
    <n v="7.8118013687643345E-2"/>
    <n v="0.18259081064477428"/>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53"/>
    <s v="Compressor Engines"/>
    <n v="1.757942214392137"/>
    <n v="1.3270455337031828E-2"/>
    <n v="0.45647702661193579"/>
    <n v="0"/>
    <n v="8.7725642364385754E-3"/>
    <s v="Total"/>
    <x v="22"/>
  </r>
  <r>
    <s v="WYDEQ Permitted Sources"/>
    <s v="56"/>
    <x v="6"/>
    <n v="20200253"/>
    <s v="Compressor Engines"/>
    <n v="3.0763988751862388"/>
    <n v="1.3270455337031823E-2"/>
    <n v="0.91295405322387158"/>
    <n v="0"/>
    <n v="8.7725642364385719E-3"/>
    <s v="Total"/>
    <x v="22"/>
  </r>
  <r>
    <s v="WYDEQ Permitted Sources"/>
    <s v="56"/>
    <x v="6"/>
    <n v="20200253"/>
    <s v="Compressor Engines"/>
    <n v="7.9986370754842229"/>
    <n v="5.8546126486905117E-2"/>
    <n v="1.0498971612074524"/>
    <n v="0"/>
    <n v="3.8702489278405465E-2"/>
    <s v="Total"/>
    <x v="22"/>
  </r>
  <r>
    <s v="WYDEQ Permitted Sources"/>
    <s v="56"/>
    <x v="6"/>
    <n v="20200253"/>
    <s v="Compressor Engines"/>
    <n v="7.9986370754842229"/>
    <n v="5.8546126486905117E-2"/>
    <n v="1.0498971612074524"/>
    <n v="0"/>
    <n v="3.8702489278405465E-2"/>
    <s v="Total"/>
    <x v="22"/>
  </r>
  <r>
    <s v="WYDEQ Permitted Sources"/>
    <s v="56"/>
    <x v="6"/>
    <n v="20200253"/>
    <s v="Compressor Engines"/>
    <n v="6.7241289700499234"/>
    <n v="4.9178746249000295E-2"/>
    <n v="0.8673063505626778"/>
    <n v="0"/>
    <n v="3.2510090993860589E-2"/>
    <s v="Total"/>
    <x v="22"/>
  </r>
  <r>
    <s v="WYDEQ Permitted Sources"/>
    <s v="56"/>
    <x v="6"/>
    <n v="20200253"/>
    <s v="Compressor Engines"/>
    <n v="6.7241289700499234"/>
    <n v="4.9178746249000295E-2"/>
    <n v="0.8673063505626778"/>
    <n v="0"/>
    <n v="3.2510090993860589E-2"/>
    <s v="Total"/>
    <x v="22"/>
  </r>
  <r>
    <s v="WYDEQ Permitted Sources"/>
    <s v="56"/>
    <x v="6"/>
    <n v="20200253"/>
    <s v="Compressor Engines"/>
    <n v="38.323140273748585"/>
    <n v="0.28102140713714469"/>
    <n v="5.0668949953924871"/>
    <n v="0"/>
    <n v="0.18577194853634629"/>
    <s v="Total"/>
    <x v="22"/>
  </r>
  <r>
    <s v="WYDEQ Permitted Sources"/>
    <s v="56"/>
    <x v="6"/>
    <n v="20200253"/>
    <s v="Compressor Engines"/>
    <n v="27.687589876676153"/>
    <n v="0.3809401296747959"/>
    <n v="5.9342013459551657"/>
    <n v="0"/>
    <n v="0.25182419690482494"/>
    <s v="Total"/>
    <x v="22"/>
  </r>
  <r>
    <s v="WYDEQ Permitted Sources"/>
    <s v="56"/>
    <x v="6"/>
    <n v="20200254"/>
    <s v="Compressor Engines"/>
    <n v="48.782896449381809"/>
    <n v="15.684032587519015"/>
    <n v="101.33789990784975"/>
    <n v="0"/>
    <n v="1.3382031108285843"/>
    <s v="Total"/>
    <x v="22"/>
  </r>
  <r>
    <s v="WYDEQ Permitted Sources"/>
    <s v="56"/>
    <x v="6"/>
    <n v="20200254"/>
    <s v="Compressor Engines"/>
    <n v="9.6686821791567521"/>
    <n v="3.1119112276823433"/>
    <n v="20.084989170925169"/>
    <n v="0"/>
    <n v="0.26551649024376661"/>
    <s v="Total"/>
    <x v="22"/>
  </r>
  <r>
    <s v="WYDEQ Permitted Sources"/>
    <s v="56"/>
    <x v="6"/>
    <n v="20200254"/>
    <s v="Compressor Engines"/>
    <n v="15.997274150968446"/>
    <n v="3.5543696227877724"/>
    <n v="24.92364565301169"/>
    <n v="0"/>
    <n v="0.199137367682825"/>
    <s v="Total"/>
    <x v="22"/>
  </r>
  <r>
    <s v="WYDEQ Permitted Sources"/>
    <s v="56"/>
    <x v="6"/>
    <n v="20200254"/>
    <s v="Compressor Engines"/>
    <n v="26.632824548040873"/>
    <n v="4.2788779380632223"/>
    <n v="34.60095861718473"/>
    <n v="0"/>
    <n v="0.36508517408517915"/>
    <s v="Total"/>
    <x v="22"/>
  </r>
  <r>
    <s v="WYDEQ Permitted Sources"/>
    <s v="56"/>
    <x v="6"/>
    <n v="20200254"/>
    <s v="Compressor Engines"/>
    <n v="2.1974277679901713"/>
    <n v="0.63171797921951589"/>
    <n v="2.2823851330596785"/>
    <n v="0"/>
    <n v="5.389984751948463E-2"/>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3.7795757609430942"/>
    <n v="0"/>
    <n v="10.042494585462585"/>
    <n v="0"/>
    <n v="0"/>
    <s v="Total"/>
    <x v="22"/>
  </r>
  <r>
    <s v="WYDEQ Permitted Sources"/>
    <s v="56"/>
    <x v="6"/>
    <n v="20200202"/>
    <s v="Compressor Engines"/>
    <n v="18.897878804715468"/>
    <n v="5.6635559923541434"/>
    <n v="35.14873104911905"/>
    <n v="0"/>
    <n v="0"/>
    <s v="Total"/>
    <x v="22"/>
  </r>
  <r>
    <s v="WYDEQ Permitted Sources"/>
    <s v="56"/>
    <x v="6"/>
    <n v="20200254"/>
    <s v="Compressor Engines"/>
    <n v="2.1974277679901713"/>
    <n v="2.4833051596905102"/>
    <n v="21.454420250760982"/>
    <n v="0"/>
    <n v="0.2118821592145258"/>
    <s v="Total"/>
    <x v="22"/>
  </r>
  <r>
    <s v="WYDEQ Permitted Sources"/>
    <s v="56"/>
    <x v="6"/>
    <n v="20200254"/>
    <s v="Compressor Engines"/>
    <n v="3.6037815395038808"/>
    <n v="3.379535593263026"/>
    <n v="23.508566870514688"/>
    <n v="0"/>
    <n v="0.28835090840473071"/>
    <s v="Total"/>
    <x v="22"/>
  </r>
  <r>
    <s v="WYDEQ Permitted Sources"/>
    <s v="56"/>
    <x v="6"/>
    <n v="20200254"/>
    <s v="Compressor Engines"/>
    <n v="15.821479929529236"/>
    <n v="3.4262142616782612"/>
    <n v="33.322822942671301"/>
    <n v="0"/>
    <n v="0.29233365575838721"/>
    <s v="Total"/>
    <x v="22"/>
  </r>
  <r>
    <s v="WYDEQ Permitted Sources"/>
    <s v="56"/>
    <x v="6"/>
    <n v="20200254"/>
    <s v="Compressor Engines"/>
    <n v="5.4935694199754268"/>
    <n v="1.7613417548682069"/>
    <n v="5.7059628326491953"/>
    <n v="0"/>
    <n v="0.15028233347797193"/>
    <s v="Total"/>
    <x v="22"/>
  </r>
  <r>
    <s v="WYDEQ Permitted Sources"/>
    <s v="56"/>
    <x v="6"/>
    <n v="20200254"/>
    <s v="Compressor Engines"/>
    <n v="0.43948555359803426"/>
    <n v="0.18671467366094061"/>
    <n v="1.3694310798358069"/>
    <n v="0"/>
    <n v="1.5930989414626E-2"/>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7"/>
    <n v="20200202"/>
    <s v="Compressor Engines"/>
    <n v="0"/>
    <n v="0"/>
    <n v="0"/>
    <n v="0"/>
    <n v="0"/>
    <s v="Total"/>
    <x v="22"/>
  </r>
  <r>
    <s v="WYDEQ Permitted Sources"/>
    <s v="56"/>
    <x v="7"/>
    <n v="20200202"/>
    <s v="Compressor Engines"/>
    <n v="0"/>
    <n v="0"/>
    <n v="0"/>
    <n v="0"/>
    <n v="0"/>
    <s v="Total"/>
    <x v="22"/>
  </r>
  <r>
    <s v="WYDEQ Permitted Sources"/>
    <s v="56"/>
    <x v="7"/>
    <n v="20200254"/>
    <s v="Compressor Engines"/>
    <n v="8.262328407643043"/>
    <n v="1.7737893997789358"/>
    <n v="4.564770266119357"/>
    <n v="0"/>
    <n v="0.15134439943894698"/>
    <s v="Total"/>
    <x v="22"/>
  </r>
  <r>
    <s v="WYDEQ Permitted Sources"/>
    <s v="56"/>
    <x v="7"/>
    <n v="20200202"/>
    <s v="Compressor Engines"/>
    <n v="0"/>
    <n v="0"/>
    <n v="0"/>
    <n v="0"/>
    <n v="0"/>
    <s v="Total"/>
    <x v="22"/>
  </r>
  <r>
    <s v="WYDEQ Permitted Sources"/>
    <s v="56"/>
    <x v="7"/>
    <n v="20200202"/>
    <s v="Compressor Engines"/>
    <n v="0"/>
    <n v="0.39059006843821686"/>
    <n v="0"/>
    <n v="0"/>
    <n v="0"/>
    <s v="Total"/>
    <x v="22"/>
  </r>
  <r>
    <s v="WYDEQ Permitted Sources"/>
    <s v="56"/>
    <x v="7"/>
    <n v="20200202"/>
    <s v="Compressor Engines"/>
    <n v="0"/>
    <n v="0"/>
    <n v="0"/>
    <n v="0"/>
    <n v="0"/>
    <s v="Total"/>
    <x v="22"/>
  </r>
  <r>
    <s v="WYDEQ Permitted Sources"/>
    <s v="56"/>
    <x v="7"/>
    <n v="20200202"/>
    <s v="Compressor Engines"/>
    <n v="0"/>
    <n v="0"/>
    <n v="0"/>
    <n v="0"/>
    <n v="0"/>
    <s v="Total"/>
    <x v="22"/>
  </r>
  <r>
    <s v="WYDEQ Permitted Sources"/>
    <s v="56"/>
    <x v="7"/>
    <n v="20200202"/>
    <s v="Compressor Engines"/>
    <n v="0"/>
    <n v="0"/>
    <n v="0"/>
    <n v="0"/>
    <n v="0"/>
    <s v="Total"/>
    <x v="22"/>
  </r>
  <r>
    <s v="WYDEQ Permitted Sources"/>
    <s v="56"/>
    <x v="7"/>
    <n v="20200202"/>
    <s v="Compressor Engines"/>
    <n v="0"/>
    <n v="0"/>
    <n v="0"/>
    <n v="0"/>
    <n v="0"/>
    <s v="Total"/>
    <x v="22"/>
  </r>
  <r>
    <s v="WYDEQ Permitted Sources"/>
    <s v="56"/>
    <x v="7"/>
    <n v="20200202"/>
    <s v="Compressor Engines"/>
    <n v="0"/>
    <n v="0"/>
    <n v="0"/>
    <n v="0"/>
    <n v="0"/>
    <s v="Total"/>
    <x v="22"/>
  </r>
  <r>
    <s v="WYDEQ Permitted Sources"/>
    <s v="56"/>
    <x v="7"/>
    <n v="20200253"/>
    <s v="Compressor Engines"/>
    <n v="8.789711071960685"/>
    <n v="6.4010431625682929E-2"/>
    <n v="1.3694310798358069"/>
    <n v="0"/>
    <n v="4.2314721611056649E-2"/>
    <s v="Total"/>
    <x v="22"/>
  </r>
  <r>
    <s v="WYDEQ Permitted Sources"/>
    <s v="56"/>
    <x v="7"/>
    <n v="20200254"/>
    <s v="Compressor Engines"/>
    <n v="6.1527977503724776"/>
    <n v="1.9529503421910839"/>
    <n v="0"/>
    <n v="0"/>
    <n v="0.16860297130479182"/>
    <s v="Total"/>
    <x v="22"/>
  </r>
  <r>
    <s v="WYDEQ Permitted Sources"/>
    <s v="56"/>
    <x v="7"/>
    <n v="20200254"/>
    <s v="Compressor Engines"/>
    <n v="15.425942931291001"/>
    <n v="4.1077228205406948"/>
    <n v="34.6922540225071"/>
    <n v="0"/>
    <n v="0.35048176712177204"/>
    <s v="Total"/>
    <x v="22"/>
  </r>
  <r>
    <s v="WYDEQ Permitted Sources"/>
    <s v="56"/>
    <x v="7"/>
    <n v="20200202"/>
    <s v="Compressor Engines"/>
    <n v="0"/>
    <n v="0"/>
    <n v="0"/>
    <n v="0"/>
    <n v="0"/>
    <s v="Total"/>
    <x v="22"/>
  </r>
  <r>
    <s v="WYDEQ Permitted Sources"/>
    <s v="56"/>
    <x v="7"/>
    <n v="20200253"/>
    <s v="Compressor Engines"/>
    <n v="26.808618769480084"/>
    <n v="0.19515375495635034"/>
    <n v="1.8259081064477432"/>
    <n v="0"/>
    <n v="0.12900829759468491"/>
    <s v="Total"/>
    <x v="22"/>
  </r>
  <r>
    <s v="WYDEQ Permitted Sources"/>
    <s v="56"/>
    <x v="7"/>
    <n v="20200253"/>
    <s v="Compressor Engines"/>
    <n v="26.852567324839896"/>
    <n v="0.1951537549563504"/>
    <n v="1.91720351177013"/>
    <n v="0"/>
    <n v="0.12900829759468493"/>
    <s v="Total"/>
    <x v="22"/>
  </r>
  <r>
    <s v="WYDEQ Permitted Sources"/>
    <s v="56"/>
    <x v="7"/>
    <n v="20200253"/>
    <s v="Compressor Engines"/>
    <n v="26.808618769480084"/>
    <n v="0.19515375495635034"/>
    <n v="1.8259081064477432"/>
    <n v="0"/>
    <n v="0.12900829759468491"/>
    <s v="Total"/>
    <x v="22"/>
  </r>
  <r>
    <s v="WYDEQ Permitted Sources"/>
    <s v="56"/>
    <x v="7"/>
    <n v="20200253"/>
    <s v="Compressor Engines"/>
    <n v="26.852567324839896"/>
    <n v="0.1951537549563504"/>
    <n v="1.91720351177013"/>
    <n v="0"/>
    <n v="0.12900829759468493"/>
    <s v="Total"/>
    <x v="22"/>
  </r>
  <r>
    <s v="WYDEQ Permitted Sources"/>
    <s v="56"/>
    <x v="7"/>
    <n v="20200253"/>
    <s v="Compressor Engines"/>
    <n v="1.3184566607941024"/>
    <n v="1.2802086325136583E-2"/>
    <n v="2.2823851330596785"/>
    <n v="0"/>
    <n v="8.4629443222113288E-3"/>
    <s v="Total"/>
    <x v="22"/>
  </r>
  <r>
    <s v="WYDEQ Permitted Sources"/>
    <s v="56"/>
    <x v="7"/>
    <n v="20200254"/>
    <s v="Compressor Engines"/>
    <n v="6.1088491950126755"/>
    <n v="1.8173561569664893"/>
    <n v="1.8715558091089366"/>
    <n v="0"/>
    <n v="0.15506163030235978"/>
    <s v="Total"/>
    <x v="22"/>
  </r>
  <r>
    <s v="WYDEQ Permitted Sources"/>
    <n v="56"/>
    <x v="6"/>
    <n v="20200202"/>
    <s v="Compressor Engines"/>
    <n v="0"/>
    <n v="15.81889777174778"/>
    <n v="0"/>
    <n v="0"/>
    <n v="0"/>
    <s v="Total"/>
    <x v="22"/>
  </r>
  <r>
    <s v="WYDEQ Permitted Sources"/>
    <n v="56"/>
    <x v="4"/>
    <n v="20200253"/>
    <s v="Compressor Engines"/>
    <n v="88.399013548625618"/>
    <n v="17.162527426544223"/>
    <n v="91.749767988079526"/>
    <n v="0"/>
    <n v="6.9664480701129836E-2"/>
    <s v="Total"/>
    <x v="22"/>
  </r>
  <r>
    <s v="WYDEQ Permitted Sources"/>
    <n v="56"/>
    <x v="4"/>
    <n v="20200253"/>
    <s v="Compressor Engines"/>
    <n v="88.399013548625618"/>
    <n v="17.162527426544223"/>
    <n v="91.749767988079526"/>
    <n v="0"/>
    <n v="6.9664480701129836E-2"/>
    <s v="Total"/>
    <x v="22"/>
  </r>
  <r>
    <s v="WYDEQ Permitted Sources"/>
    <n v="56"/>
    <x v="4"/>
    <n v="20200253"/>
    <s v="Compressor Engines"/>
    <n v="232.28475875187786"/>
    <n v="45.131090640171855"/>
    <n v="241.60772236860939"/>
    <n v="0"/>
    <n v="0.18319178258445262"/>
    <s v="Total"/>
    <x v="22"/>
  </r>
  <r>
    <s v="WYDEQ Permitted Sources"/>
    <n v="56"/>
    <x v="6"/>
    <n v="20100102"/>
    <s v="Compressor Engines"/>
    <n v="0"/>
    <n v="0"/>
    <n v="0"/>
    <n v="0"/>
    <n v="0"/>
    <s v="Total"/>
    <x v="22"/>
  </r>
  <r>
    <s v="WYDEQ Permitted Sources"/>
    <n v="56"/>
    <x v="6"/>
    <n v="20200202"/>
    <s v="Compressor Engines"/>
    <n v="0"/>
    <n v="0"/>
    <n v="0"/>
    <n v="0"/>
    <n v="0"/>
    <s v="Total"/>
    <x v="22"/>
  </r>
  <r>
    <s v="WYDEQ Permitted Sources"/>
    <n v="56"/>
    <x v="6"/>
    <n v="20200202"/>
    <s v="Compressor Engines"/>
    <n v="0"/>
    <n v="0"/>
    <n v="0"/>
    <n v="0"/>
    <n v="0"/>
    <s v="Total"/>
    <x v="22"/>
  </r>
  <r>
    <s v="WYDEQ Permitted Sources"/>
    <n v="56"/>
    <x v="6"/>
    <n v="20200253"/>
    <s v="Compressor Engines"/>
    <n v="5.7133121967744458"/>
    <n v="6.7913506724809947E-2"/>
    <n v="7.3036324257909726"/>
    <n v="0"/>
    <n v="4.4894887562950354E-2"/>
    <s v="Total"/>
    <x v="22"/>
  </r>
  <r>
    <s v="WYDEQ Permitted Sources"/>
    <n v="56"/>
    <x v="6"/>
    <n v="20200253"/>
    <s v="Compressor Engines"/>
    <n v="17.052039479603732"/>
    <n v="0.12489840317206426"/>
    <n v="2.2367374303984846"/>
    <n v="0"/>
    <n v="8.2565310460598354E-2"/>
    <s v="Total"/>
    <x v="22"/>
  </r>
  <r>
    <s v="WYDEQ Permitted Sources"/>
    <n v="56"/>
    <x v="6"/>
    <n v="20200254"/>
    <s v="Compressor Engines"/>
    <n v="195.35132857432623"/>
    <n v="69.706811500084527"/>
    <n v="107.04386274049894"/>
    <n v="0"/>
    <n v="5.9475693814603741"/>
    <s v="Total"/>
    <x v="22"/>
  </r>
  <r>
    <s v="WYDEQ Permitted Sources"/>
    <n v="56"/>
    <x v="6"/>
    <n v="20200202"/>
    <s v="Compressor Engines"/>
    <n v="0"/>
    <n v="0"/>
    <n v="17.620013227220717"/>
    <n v="0"/>
    <n v="0"/>
    <s v="Total"/>
    <x v="22"/>
  </r>
  <r>
    <s v="WYDEQ Permitted Sources"/>
    <n v="56"/>
    <x v="6"/>
    <n v="20200202"/>
    <s v="Compressor Engines"/>
    <n v="0"/>
    <n v="0"/>
    <n v="17.620013227220717"/>
    <n v="0"/>
    <n v="0"/>
    <s v="Total"/>
    <x v="22"/>
  </r>
  <r>
    <s v="WYDEQ Permitted Sources"/>
    <n v="56"/>
    <x v="6"/>
    <n v="20200202"/>
    <s v="Compressor Engines"/>
    <n v="0"/>
    <n v="0"/>
    <n v="26.566962948814659"/>
    <n v="0"/>
    <n v="0"/>
    <s v="Total"/>
    <x v="22"/>
  </r>
  <r>
    <s v="WYDEQ Permitted Sources"/>
    <n v="56"/>
    <x v="6"/>
    <n v="20200202"/>
    <s v="Compressor Engines"/>
    <n v="0"/>
    <n v="0"/>
    <n v="0"/>
    <n v="0"/>
    <n v="0"/>
    <s v="Total"/>
    <x v="22"/>
  </r>
  <r>
    <s v="WYDEQ Permitted Sources"/>
    <n v="56"/>
    <x v="6"/>
    <n v="20200253"/>
    <s v="Compressor Engines"/>
    <n v="11.206881616749872"/>
    <n v="8.196457708166717E-2"/>
    <n v="1.6889649984641619"/>
    <n v="0"/>
    <n v="5.4183484989767668E-2"/>
    <s v="Total"/>
    <x v="22"/>
  </r>
  <r>
    <s v="WYDEQ Permitted Sources"/>
    <n v="56"/>
    <x v="6"/>
    <n v="20200202"/>
    <s v="Compressor Engines"/>
    <n v="0"/>
    <n v="0"/>
    <n v="0"/>
    <n v="0"/>
    <n v="0"/>
    <s v="Total"/>
    <x v="22"/>
  </r>
  <r>
    <s v="WYDEQ Permitted Sources"/>
    <n v="56"/>
    <x v="6"/>
    <n v="20200202"/>
    <s v="Compressor Engines"/>
    <n v="0"/>
    <n v="0"/>
    <n v="0"/>
    <n v="0"/>
    <n v="0"/>
    <s v="Total"/>
    <x v="22"/>
  </r>
  <r>
    <s v="WYDEQ Permitted Sources"/>
    <n v="56"/>
    <x v="6"/>
    <n v="20200202"/>
    <s v="Compressor Engines"/>
    <n v="0"/>
    <n v="0"/>
    <n v="0"/>
    <n v="0"/>
    <n v="0"/>
    <s v="Total"/>
    <x v="22"/>
  </r>
  <r>
    <s v="WYDEQ Permitted Sources"/>
    <n v="56"/>
    <x v="6"/>
    <n v="20200202"/>
    <s v="Compressor Engines"/>
    <n v="0"/>
    <n v="0"/>
    <n v="0"/>
    <n v="0"/>
    <n v="0"/>
    <s v="Total"/>
    <x v="22"/>
  </r>
  <r>
    <s v="WYDEQ Permitted Sources"/>
    <n v="56"/>
    <x v="6"/>
    <n v="20200202"/>
    <s v="Compressor Engines"/>
    <n v="0"/>
    <n v="0"/>
    <n v="0"/>
    <n v="0"/>
    <n v="0"/>
    <s v="Total"/>
    <x v="22"/>
  </r>
  <r>
    <s v="WYDEQ Permitted Sources"/>
    <n v="56"/>
    <x v="6"/>
    <n v="20200253"/>
    <s v="Compressor Engines"/>
    <n v="272.65683745222043"/>
    <n v="1.9983744507530281"/>
    <n v="35.970389697020536"/>
    <n v="0"/>
    <n v="1.3210449673695737"/>
    <s v="Total"/>
    <x v="22"/>
  </r>
  <r>
    <s v="WYDEQ Permitted Sources"/>
    <n v="56"/>
    <x v="6"/>
    <n v="20200253"/>
    <s v="Compressor Engines"/>
    <n v="132.0214603008495"/>
    <n v="0.96796262458349813"/>
    <n v="17.437422416575945"/>
    <n v="0"/>
    <n v="0.63988115606963736"/>
    <s v="Total"/>
    <x v="22"/>
  </r>
  <r>
    <s v="WYDEQ Permitted Sources"/>
    <n v="56"/>
    <x v="6"/>
    <n v="20200253"/>
    <s v="Compressor Engines"/>
    <n v="161.20330105975896"/>
    <n v="1.0616364269625462"/>
    <n v="21.2718294401162"/>
    <n v="0"/>
    <n v="0.70180513891508611"/>
    <s v="Total"/>
    <x v="22"/>
  </r>
  <r>
    <s v="WYDEQ Permitted Sources"/>
    <n v="56"/>
    <x v="6"/>
    <n v="20200254"/>
    <s v="Compressor Engines"/>
    <n v="59.330549735734621"/>
    <n v="27.120306349251624"/>
    <n v="21.910897277372918"/>
    <n v="0"/>
    <n v="2.3139762124744263"/>
    <s v="Total"/>
    <x v="22"/>
  </r>
  <r>
    <s v="WYDEQ Permitted Sources"/>
    <n v="56"/>
    <x v="6"/>
    <n v="20200254"/>
    <s v="Compressor Engines"/>
    <n v="39.553699823823081"/>
    <n v="18.080204232834419"/>
    <n v="14.607264851581945"/>
    <n v="0"/>
    <n v="1.5426508083162844"/>
    <s v="Total"/>
    <x v="22"/>
  </r>
  <r>
    <s v="WYDEQ Permitted Sources"/>
    <n v="56"/>
    <x v="6"/>
    <n v="20200254"/>
    <s v="Compressor Engines"/>
    <n v="1.3184566607941024"/>
    <n v="0.39059006843821686"/>
    <n v="2.7388621596716138"/>
    <n v="0"/>
    <n v="3.637575916339602E-2"/>
    <s v="Total"/>
    <x v="22"/>
  </r>
  <r>
    <s v="WYDEQ Permitted Sources"/>
    <n v="56"/>
    <x v="6"/>
    <n v="20200254"/>
    <s v="Compressor Engines"/>
    <n v="28.127075430274193"/>
    <n v="9.9581159285835028"/>
    <n v="16.43317295802969"/>
    <n v="0"/>
    <n v="0.84965276878005347"/>
    <s v="Total"/>
    <x v="22"/>
  </r>
  <r>
    <s v="WYDEQ Permitted Sources"/>
    <n v="56"/>
    <x v="6"/>
    <n v="20200254"/>
    <s v="Compressor Engines"/>
    <n v="195.35132857432623"/>
    <n v="69.706811500084527"/>
    <n v="112.7954732758093"/>
    <n v="0"/>
    <n v="5.9475693814603741"/>
    <s v="Total"/>
    <x v="22"/>
  </r>
  <r>
    <s v="WYDEQ Permitted Sources"/>
    <n v="56"/>
    <x v="6"/>
    <n v="20200254"/>
    <s v="Compressor Engines"/>
    <n v="5.2738266431764096"/>
    <n v="1.7333345538190656"/>
    <n v="11.411925665298391"/>
    <n v="0"/>
    <n v="0.14789268506577802"/>
    <s v="Total"/>
    <x v="22"/>
  </r>
  <r>
    <s v="WYDEQ Permitted Sources"/>
    <n v="56"/>
    <x v="6"/>
    <n v="20200254"/>
    <s v="Compressor Engines"/>
    <n v="24.61119100148991"/>
    <n v="3.9210081468797524"/>
    <n v="25.562713490268393"/>
    <n v="0"/>
    <n v="0.33455077770714592"/>
    <s v="Total"/>
    <x v="22"/>
  </r>
  <r>
    <s v="WYDEQ Permitted Sources"/>
    <n v="56"/>
    <x v="6"/>
    <n v="20200254"/>
    <s v="Compressor Engines"/>
    <n v="24.786985222929125"/>
    <n v="3.9832463714333999"/>
    <n v="25.745304300913169"/>
    <n v="0"/>
    <n v="0.33986110751202131"/>
    <s v="Total"/>
    <x v="22"/>
  </r>
  <r>
    <s v="WYDEQ Permitted Sources"/>
    <n v="56"/>
    <x v="6"/>
    <n v="20200254"/>
    <s v="Compressor Engines"/>
    <n v="13.624052161539062"/>
    <n v="2.1814497706053237"/>
    <n v="14.150787824970008"/>
    <n v="0"/>
    <n v="0.18612705966088047"/>
    <s v="Total"/>
    <x v="22"/>
  </r>
  <r>
    <s v="WYDEQ Permitted Sources"/>
    <n v="56"/>
    <x v="6"/>
    <n v="20200254"/>
    <s v="Compressor Engines"/>
    <n v="10.899241729231248"/>
    <n v="2.3339334207617579"/>
    <n v="15.063741878193877"/>
    <n v="0"/>
    <n v="0.199137367682825"/>
    <s v="Total"/>
    <x v="22"/>
  </r>
  <r>
    <s v="WYDEQ Permitted Sources"/>
    <n v="56"/>
    <x v="6"/>
    <n v="20200254"/>
    <s v="Compressor Engines"/>
    <n v="19.337364358313504"/>
    <n v="6.0855152896899174"/>
    <n v="31.953391862835499"/>
    <n v="0"/>
    <n v="0.51923224758781039"/>
    <s v="Total"/>
    <x v="22"/>
  </r>
  <r>
    <s v="WYDEQ Permitted Sources"/>
    <n v="56"/>
    <x v="6"/>
    <n v="20200254"/>
    <s v="Compressor Engines"/>
    <n v="3.3400902073450602"/>
    <n v="0.35786979118346957"/>
    <n v="3.1040437809611627"/>
    <n v="0"/>
    <n v="3.0534396378033162E-2"/>
    <s v="Total"/>
    <x v="22"/>
  </r>
  <r>
    <s v="WYDEQ Permitted Sources"/>
    <n v="56"/>
    <x v="6"/>
    <n v="20200254"/>
    <s v="Compressor Engines"/>
    <n v="12.305595500744955"/>
    <n v="5.610775943511265"/>
    <n v="5.0212472927312923"/>
    <n v="0"/>
    <n v="0.4787262319095113"/>
    <s v="Total"/>
    <x v="22"/>
  </r>
  <r>
    <s v="WYDEQ Permitted Sources"/>
    <n v="56"/>
    <x v="6"/>
    <n v="20200254"/>
    <s v="Compressor Engines"/>
    <n v="16.260965483127269"/>
    <n v="5.2280108625063377"/>
    <n v="33.779299969283244"/>
    <n v="0"/>
    <n v="0.44606770360952813"/>
    <s v="Total"/>
    <x v="22"/>
  </r>
  <r>
    <s v="WYDEQ Permitted Sources"/>
    <n v="56"/>
    <x v="6"/>
    <n v="20200202"/>
    <s v="Compressor Engines"/>
    <n v="0"/>
    <n v="0"/>
    <n v="0"/>
    <n v="0"/>
    <n v="0"/>
    <s v="Total"/>
    <x v="22"/>
  </r>
  <r>
    <s v="WYDEQ Permitted Sources"/>
    <n v="56"/>
    <x v="6"/>
    <n v="20200254"/>
    <s v="Compressor Engines"/>
    <n v="7.2515116343675645"/>
    <n v="1.1638547991531967"/>
    <n v="11.274982557314811"/>
    <n v="0"/>
    <n v="9.9303167351168745E-2"/>
    <s v="Total"/>
    <x v="22"/>
  </r>
  <r>
    <s v="WYDEQ Permitted Sources"/>
    <n v="56"/>
    <x v="6"/>
    <n v="20200254"/>
    <s v="Compressor Engines"/>
    <n v="5.0980324217371962"/>
    <n v="3.3577522146692491"/>
    <n v="28.073337136634052"/>
    <n v="0"/>
    <n v="0.28649229297302425"/>
    <s v="Total"/>
    <x v="22"/>
  </r>
  <r>
    <s v="WYDEQ Permitted Sources"/>
    <n v="56"/>
    <x v="6"/>
    <n v="20200254"/>
    <s v="Compressor Engines"/>
    <n v="20.91951235126643"/>
    <n v="3.3577522146692491"/>
    <n v="32.592459700092206"/>
    <n v="0"/>
    <n v="0.2864922929730242"/>
    <s v="Total"/>
    <x v="22"/>
  </r>
  <r>
    <s v="WYDEQ Permitted Sources"/>
    <n v="56"/>
    <x v="6"/>
    <n v="20200254"/>
    <s v="Compressor Engines"/>
    <n v="6.6362318593303167"/>
    <n v="4.0766037082638702"/>
    <n v="28.986291189857912"/>
    <n v="0"/>
    <n v="0.34782660221933437"/>
    <s v="Total"/>
    <x v="22"/>
  </r>
  <r>
    <s v="WYDEQ Permitted Sources"/>
    <n v="56"/>
    <x v="6"/>
    <n v="20200202"/>
    <s v="Compressor Engines"/>
    <n v="0"/>
    <n v="0"/>
    <n v="0"/>
    <n v="0"/>
    <n v="0"/>
    <s v="Total"/>
    <x v="22"/>
  </r>
  <r>
    <s v="WYDEQ Permitted Sources"/>
    <n v="56"/>
    <x v="6"/>
    <n v="20200202"/>
    <s v="Compressor Engines"/>
    <n v="0"/>
    <n v="0"/>
    <n v="0"/>
    <n v="0"/>
    <n v="0"/>
    <s v="Total"/>
    <x v="22"/>
  </r>
  <r>
    <s v="WYDEQ Permitted Sources"/>
    <n v="56"/>
    <x v="6"/>
    <n v="20200202"/>
    <s v="Compressor Engines"/>
    <n v="0"/>
    <n v="0"/>
    <n v="0"/>
    <n v="0"/>
    <n v="0"/>
    <s v="Total"/>
    <x v="22"/>
  </r>
  <r>
    <s v="WYDEQ Permitted Sources"/>
    <n v="56"/>
    <x v="6"/>
    <n v="20200202"/>
    <s v="Compressor Engines"/>
    <n v="0"/>
    <n v="0"/>
    <n v="0"/>
    <n v="0"/>
    <n v="0"/>
    <s v="Total"/>
    <x v="22"/>
  </r>
  <r>
    <s v="WYDEQ Permitted Sources"/>
    <n v="56"/>
    <x v="6"/>
    <n v="20200253"/>
    <s v="Compressor Engines"/>
    <n v="61.527977503724784"/>
    <n v="0.76500271942889353"/>
    <n v="10.042494585462585"/>
    <n v="0"/>
    <n v="0.50571252657116494"/>
    <s v="Total"/>
    <x v="22"/>
  </r>
  <r>
    <s v="WYDEQ Permitted Sources"/>
    <n v="56"/>
    <x v="6"/>
    <n v="20200253"/>
    <s v="Compressor Engines"/>
    <n v="10.943190284591052"/>
    <n v="6.2449201586032101E-2"/>
    <n v="2.4193282410432593"/>
    <n v="0"/>
    <n v="4.1282655230299163E-2"/>
    <s v="Total"/>
    <x v="22"/>
  </r>
  <r>
    <s v="WYDEQ Permitted Sources"/>
    <n v="56"/>
    <x v="6"/>
    <n v="20200254"/>
    <s v="Compressor Engines"/>
    <n v="1.757942214392137"/>
    <n v="0.19529503421910843"/>
    <n v="1.8259081064477432"/>
    <n v="0"/>
    <n v="2.5755099553645366E-2"/>
    <s v="Total"/>
    <x v="22"/>
  </r>
  <r>
    <s v="WYDEQ Permitted Sources"/>
    <n v="56"/>
    <x v="6"/>
    <n v="20200254"/>
    <s v="Compressor Engines"/>
    <n v="1.4503023268735129"/>
    <n v="0.43566757187552813"/>
    <n v="3.0127483756387758"/>
    <n v="0"/>
    <n v="3.7172308634127335E-2"/>
    <s v="Total"/>
    <x v="22"/>
  </r>
  <r>
    <s v="WYDEQ Permitted Sources"/>
    <n v="56"/>
    <x v="6"/>
    <n v="20200254"/>
    <s v="Compressor Engines"/>
    <n v="26.369133215882055"/>
    <n v="4.2633183819248117"/>
    <n v="41.539409421686138"/>
    <n v="0"/>
    <n v="0.36375759163396038"/>
    <s v="Total"/>
    <x v="22"/>
  </r>
  <r>
    <s v="WYDEQ Permitted Sources"/>
    <n v="56"/>
    <x v="6"/>
    <n v="20200254"/>
    <s v="Compressor Engines"/>
    <n v="116.02418614988103"/>
    <n v="24.739694260074636"/>
    <n v="8.2165864790148415"/>
    <n v="0"/>
    <n v="2.1108560974379453"/>
    <s v="Total"/>
    <x v="22"/>
  </r>
  <r>
    <s v="WYDEQ Permitted Sources"/>
    <n v="56"/>
    <x v="6"/>
    <n v="20200254"/>
    <s v="Compressor Engines"/>
    <n v="41.311642038215219"/>
    <n v="6.5848041577758405"/>
    <n v="4.564770266119357"/>
    <n v="0"/>
    <n v="0.56183289335581033"/>
    <s v="Total"/>
    <x v="22"/>
  </r>
  <r>
    <s v="WYDEQ Permitted Sources"/>
    <n v="56"/>
    <x v="6"/>
    <n v="20200254"/>
    <s v="Compressor Engines"/>
    <n v="4.7903925342185731"/>
    <n v="2.1783378593776415"/>
    <n v="2.2367374303984846"/>
    <n v="0"/>
    <n v="0.18586154317063674"/>
    <s v="Total"/>
    <x v="22"/>
  </r>
  <r>
    <s v="WYDEQ Permitted Sources"/>
    <n v="56"/>
    <x v="6"/>
    <n v="20200202"/>
    <s v="Compressor Engines"/>
    <n v="0"/>
    <n v="0"/>
    <n v="0"/>
    <n v="0"/>
    <n v="0"/>
    <s v="Total"/>
    <x v="22"/>
  </r>
  <r>
    <s v="WYDEQ Permitted Sources"/>
    <n v="56"/>
    <x v="6"/>
    <n v="20200253"/>
    <s v="Compressor Engines"/>
    <n v="6.1527977503724776"/>
    <n v="5.4643051387778099E-2"/>
    <n v="6.3906783725670984"/>
    <n v="0"/>
    <n v="3.6122323326511767E-2"/>
    <s v="Total"/>
    <x v="22"/>
  </r>
  <r>
    <s v="WYDEQ Permitted Sources"/>
    <n v="56"/>
    <x v="6"/>
    <n v="20200254"/>
    <s v="Compressor Engines"/>
    <n v="8.789711071960685"/>
    <n v="1.4345910759615603"/>
    <n v="13.694310798358073"/>
    <n v="0"/>
    <n v="0.12240310200237645"/>
    <s v="Total"/>
    <x v="22"/>
  </r>
  <r>
    <s v="WYDEQ Permitted Sources"/>
    <n v="56"/>
    <x v="6"/>
    <n v="20200254"/>
    <s v="Compressor Engines"/>
    <n v="0.87897110719606852"/>
    <n v="0.23961716453154053"/>
    <n v="0.91295405322387158"/>
    <n v="0"/>
    <n v="2.0444769748770034E-2"/>
    <s v="Total"/>
    <x v="22"/>
  </r>
  <r>
    <s v="WYDEQ Permitted Sources"/>
    <n v="56"/>
    <x v="6"/>
    <n v="20200254"/>
    <s v="Compressor Engines"/>
    <n v="1.757942214392137"/>
    <n v="0.52902490870599861"/>
    <n v="1.8259081064477432"/>
    <n v="0"/>
    <n v="4.5137803341440352E-2"/>
    <s v="Total"/>
    <x v="22"/>
  </r>
  <r>
    <s v="WYDEQ Permitted Sources"/>
    <n v="56"/>
    <x v="6"/>
    <n v="20200254"/>
    <s v="Compressor Engines"/>
    <n v="10.547653286352819"/>
    <n v="1.6804320629484657"/>
    <n v="19.172035117701306"/>
    <n v="0"/>
    <n v="0.143378904731634"/>
    <s v="Total"/>
    <x v="22"/>
  </r>
  <r>
    <s v="WYDEQ Permitted Sources"/>
    <n v="56"/>
    <x v="6"/>
    <n v="20200254"/>
    <s v="Compressor Engines"/>
    <n v="20.655821019107609"/>
    <n v="3.3577522146692496"/>
    <n v="32.409868889447431"/>
    <n v="0"/>
    <n v="0.28649229297302425"/>
    <s v="Total"/>
    <x v="22"/>
  </r>
  <r>
    <s v="WYDEQ Permitted Sources"/>
    <n v="56"/>
    <x v="6"/>
    <n v="20200254"/>
    <s v="Compressor Engines"/>
    <n v="20.655821019107609"/>
    <n v="3.3577522146692496"/>
    <n v="32.409868889447431"/>
    <n v="0"/>
    <n v="0.28649229297302425"/>
    <s v="Total"/>
    <x v="22"/>
  </r>
  <r>
    <s v="WYDEQ Permitted Sources"/>
    <n v="56"/>
    <x v="6"/>
    <n v="20200254"/>
    <s v="Compressor Engines"/>
    <n v="25.490162108685983"/>
    <n v="4.0766037082638702"/>
    <n v="39.71350131523841"/>
    <n v="0"/>
    <n v="0.34782660221933426"/>
    <s v="Total"/>
    <x v="22"/>
  </r>
  <r>
    <s v="WYDEQ Permitted Sources"/>
    <n v="56"/>
    <x v="6"/>
    <n v="20200254"/>
    <s v="Compressor Engines"/>
    <n v="25.490162108685983"/>
    <n v="4.0766037082638702"/>
    <n v="39.71350131523841"/>
    <n v="0"/>
    <n v="0.34782660221933426"/>
    <s v="Total"/>
    <x v="22"/>
  </r>
  <r>
    <s v="WYDEQ Permitted Sources"/>
    <n v="56"/>
    <x v="7"/>
    <n v="20200253"/>
    <s v="Compressor Engines"/>
    <n v="46.189931683153397"/>
    <n v="0.37235336445671657"/>
    <n v="47.975735496914446"/>
    <n v="0"/>
    <n v="0.2461478318106588"/>
    <s v="Total"/>
    <x v="22"/>
  </r>
  <r>
    <s v="WYDEQ Permitted Sources"/>
    <n v="56"/>
    <x v="7"/>
    <n v="20200254"/>
    <s v="Compressor Engines"/>
    <n v="12.613235388263581"/>
    <n v="4.9790579642917514"/>
    <n v="30.583960782999696"/>
    <n v="0"/>
    <n v="0.42482638439002673"/>
    <s v="Total"/>
    <x v="22"/>
  </r>
  <r>
    <s v="WYDEQ Permitted Sources"/>
    <n v="56"/>
    <x v="7"/>
    <n v="20200253"/>
    <s v="Compressor Engines"/>
    <n v="34.80725584496431"/>
    <n v="0.25760295654238252"/>
    <n v="4.6560656714417439"/>
    <n v="0"/>
    <n v="0.17029095282498405"/>
    <s v="Total"/>
    <x v="22"/>
  </r>
  <r>
    <s v="WYDEQ Permitted Sources"/>
    <n v="56"/>
    <x v="7"/>
    <n v="20200253"/>
    <s v="Compressor Engines"/>
    <n v="34.80725584496431"/>
    <n v="0.25760295654238252"/>
    <n v="4.6560656714417439"/>
    <n v="0"/>
    <n v="0.17029095282498405"/>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53"/>
    <s v="Compressor Engines"/>
    <n v="8.7662158541576076"/>
    <n v="6.2314543828030322"/>
    <n v="27.826108210320459"/>
    <n v="0"/>
    <n v="0.20486517658035963"/>
    <s v="Total"/>
    <x v="22"/>
  </r>
  <r>
    <s v="WYDEQ Permitted Sources"/>
    <n v="56"/>
    <x v="7"/>
    <n v="20200253"/>
    <s v="Compressor Engines"/>
    <n v="32.892892794763597"/>
    <n v="23.387574383819945"/>
    <n v="104.47916101610892"/>
    <n v="0"/>
    <n v="0.76888945366432215"/>
    <s v="Total"/>
    <x v="22"/>
  </r>
  <r>
    <s v="WYDEQ Permitted Sources"/>
    <n v="56"/>
    <x v="7"/>
    <n v="20200253"/>
    <s v="Compressor Engines"/>
    <n v="32.892892794763597"/>
    <n v="23.387574383819945"/>
    <n v="104.47916101610892"/>
    <n v="0"/>
    <n v="0.76888945366432215"/>
    <s v="Total"/>
    <x v="22"/>
  </r>
  <r>
    <s v="WYDEQ Permitted Sources"/>
    <n v="56"/>
    <x v="7"/>
    <n v="20200253"/>
    <s v="Compressor Engines"/>
    <n v="55.375179753352306"/>
    <n v="0.27711833203801756"/>
    <n v="13.557367690374489"/>
    <n v="0"/>
    <n v="0.18319178258445254"/>
    <s v="Total"/>
    <x v="22"/>
  </r>
  <r>
    <s v="WYDEQ Permitted Sources"/>
    <n v="56"/>
    <x v="7"/>
    <n v="20200254"/>
    <s v="Compressor Engines"/>
    <n v="30.412400308983969"/>
    <n v="7.5370489934466365"/>
    <n v="40.033035233866755"/>
    <n v="0"/>
    <n v="0.64308093937040289"/>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53"/>
    <s v="Compressor Engines"/>
    <n v="317.08882692098172"/>
    <n v="2.4683046926879206"/>
    <n v="284.56777838988074"/>
    <n v="0"/>
    <n v="1.6316969479775751"/>
    <s v="Total"/>
    <x v="22"/>
  </r>
  <r>
    <s v="WYDEQ Permitted Sources"/>
    <n v="56"/>
    <x v="7"/>
    <n v="20200253"/>
    <s v="Compressor Engines"/>
    <n v="24.171705447891881"/>
    <n v="0.12099532807293728"/>
    <n v="5.9342013459551657"/>
    <n v="0"/>
    <n v="7.998514450870467E-2"/>
    <s v="Total"/>
    <x v="22"/>
  </r>
  <r>
    <s v="WYDEQ Permitted Sources"/>
    <n v="56"/>
    <x v="7"/>
    <n v="20200253"/>
    <s v="Compressor Engines"/>
    <n v="55.375179753352306"/>
    <n v="0.27711833203801756"/>
    <n v="13.557367690374489"/>
    <n v="0"/>
    <n v="0.18319178258445254"/>
    <s v="Total"/>
    <x v="22"/>
  </r>
  <r>
    <s v="WYDEQ Permitted Sources"/>
    <n v="56"/>
    <x v="7"/>
    <n v="20200253"/>
    <s v="Compressor Engines"/>
    <n v="95.939696350450859"/>
    <n v="0.80013039532103669"/>
    <n v="23.691157681159464"/>
    <n v="0"/>
    <n v="0.52893402013820823"/>
    <s v="Total"/>
    <x v="22"/>
  </r>
  <r>
    <s v="WYDEQ Permitted Sources"/>
    <n v="56"/>
    <x v="7"/>
    <n v="20200253"/>
    <s v="Compressor Engines"/>
    <n v="19.77684991191154"/>
    <n v="0.1150626539222642"/>
    <n v="11.411925665298391"/>
    <n v="0"/>
    <n v="7.6063292261826218E-2"/>
    <s v="Total"/>
    <x v="22"/>
  </r>
  <r>
    <s v="WYDEQ Permitted Sources"/>
    <n v="56"/>
    <x v="7"/>
    <n v="20200253"/>
    <s v="Compressor Engines"/>
    <n v="21.383906439167209"/>
    <n v="25.281311190985967"/>
    <n v="30.568395014638931"/>
    <n v="0"/>
    <n v="3.1261770281723438"/>
    <s v="Total"/>
    <x v="22"/>
  </r>
  <r>
    <s v="WYDEQ Permitted Sources"/>
    <n v="56"/>
    <x v="7"/>
    <n v="20200253"/>
    <s v="Compressor Engines"/>
    <n v="8.3230773565620861"/>
    <n v="6.2744376289179673"/>
    <n v="0.99869518152917802"/>
    <n v="0"/>
    <n v="0.77586967827907627"/>
    <s v="Total"/>
    <x v="22"/>
  </r>
  <r>
    <s v="WYDEQ Permitted Sources"/>
    <n v="56"/>
    <x v="7"/>
    <n v="20200254"/>
    <s v="Compressor Engines"/>
    <n v="5.1419809770969991"/>
    <n v="3.1119112276823437"/>
    <n v="26.840849164781819"/>
    <n v="0"/>
    <n v="0.26551649024376672"/>
    <s v="Total"/>
    <x v="22"/>
  </r>
  <r>
    <s v="WYDEQ Permitted Sources"/>
    <n v="56"/>
    <x v="7"/>
    <n v="20200254"/>
    <s v="Compressor Engines"/>
    <n v="1.8458393251117438"/>
    <n v="3.1119112276823433"/>
    <n v="29.168882000502688"/>
    <n v="0"/>
    <n v="0.26551649024376667"/>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53"/>
    <s v="Compressor Engines"/>
    <n v="159.53325595608644"/>
    <n v="1.1709225297381025"/>
    <n v="21.454420250760982"/>
    <n v="0"/>
    <n v="0.77404978556810955"/>
    <s v="Total"/>
    <x v="22"/>
  </r>
  <r>
    <s v="WYDEQ Permitted Sources"/>
    <n v="56"/>
    <x v="7"/>
    <n v="20200254"/>
    <s v="Compressor Engines"/>
    <n v="21.622689237023284"/>
    <n v="3.469781018865814"/>
    <n v="33.64235686129966"/>
    <n v="0"/>
    <n v="0.29605088662179985"/>
    <s v="Total"/>
    <x v="22"/>
  </r>
  <r>
    <s v="WYDEQ Permitted Sources"/>
    <n v="56"/>
    <x v="7"/>
    <n v="20200254"/>
    <s v="Compressor Engines"/>
    <n v="51.375861215610193"/>
    <n v="6.5816922465481591"/>
    <n v="16.43317295802969"/>
    <n v="0"/>
    <n v="0.56156737686556657"/>
    <s v="Total"/>
    <x v="22"/>
  </r>
  <r>
    <s v="WYDEQ Permitted Sources"/>
    <n v="56"/>
    <x v="7"/>
    <n v="20200254"/>
    <s v="Compressor Engines"/>
    <n v="42.278510256130886"/>
    <n v="6.5816922465481555"/>
    <n v="16.43317295802969"/>
    <n v="0"/>
    <n v="0.56156737686556646"/>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02"/>
    <s v="Compressor Engines"/>
    <n v="0"/>
    <n v="0"/>
    <n v="0"/>
    <n v="0"/>
    <n v="0"/>
    <s v="Total"/>
    <x v="22"/>
  </r>
  <r>
    <s v="WYDEQ Permitted Sources"/>
    <n v="56"/>
    <x v="7"/>
    <n v="20200253"/>
    <s v="Compressor Engines"/>
    <n v="50.101353110175914"/>
    <n v="0.46836901189524099"/>
    <n v="5.4320766166820356"/>
    <n v="0"/>
    <n v="0.30961991422724378"/>
    <s v="Total"/>
    <x v="22"/>
  </r>
  <r>
    <s v="WYDEQ Permitted Sources"/>
    <n v="56"/>
    <x v="7"/>
    <n v="20200254"/>
    <s v="Compressor Engines"/>
    <n v="14.503023268735129"/>
    <n v="6.6657138496955817"/>
    <n v="6.3906783725670984"/>
    <n v="0"/>
    <n v="0.56873632210214831"/>
    <s v="Total"/>
    <x v="22"/>
  </r>
  <r>
    <s v="WYDEQ Permitted Sources"/>
    <n v="56"/>
    <x v="7"/>
    <n v="20200254"/>
    <s v="Compressor Engines"/>
    <n v="26.808618769480084"/>
    <n v="12.229811124791611"/>
    <n v="10.042494585462585"/>
    <n v="0"/>
    <n v="1.0434798066580031"/>
    <s v="Total"/>
    <x v="22"/>
  </r>
  <r>
    <s v="WYDEQ Permitted Sources"/>
    <n v="56"/>
    <x v="7"/>
    <n v="20200254"/>
    <s v="Compressor Engines"/>
    <n v="0.87897110719606852"/>
    <n v="0.23339334207617582"/>
    <n v="0.91295405322387158"/>
    <n v="0"/>
    <n v="1.9913736768282501E-2"/>
    <s v="Total"/>
    <x v="22"/>
  </r>
  <r>
    <s v="WYDEQ Permitted Sources"/>
    <n v="56"/>
    <x v="7"/>
    <n v="20200202"/>
    <s v="Compressor Engines"/>
    <n v="0"/>
    <n v="0"/>
    <n v="0"/>
    <n v="0"/>
    <n v="0"/>
    <s v="Total"/>
    <x v="22"/>
  </r>
  <r>
    <s v="WYDEQ Permitted Sources"/>
    <n v="56"/>
    <x v="7"/>
    <n v="20200202"/>
    <s v="Compressor Engines"/>
    <n v="0"/>
    <n v="0.25388354448484091"/>
    <n v="0"/>
    <n v="0"/>
    <n v="0"/>
    <s v="Total"/>
    <x v="22"/>
  </r>
  <r>
    <s v="WYDEQ Permitted Sources"/>
    <n v="56"/>
    <x v="7"/>
    <n v="20200253"/>
    <s v="Compressor Engines"/>
    <n v="14.810663156253751"/>
    <n v="0.21482453764101922"/>
    <n v="5.1581904007148731"/>
    <n v="0"/>
    <n v="4.0766622039920423E-2"/>
    <s v="Total"/>
    <x v="22"/>
  </r>
  <r>
    <s v="WYDEQ Permitted Sources"/>
    <n v="56"/>
    <x v="7"/>
    <n v="20200254"/>
    <s v="Compressor Engines"/>
    <n v="0.87897110719606852"/>
    <n v="0.32363876767896382"/>
    <n v="0.91295405322387158"/>
    <n v="0"/>
    <n v="2.7613714985351739E-2"/>
    <s v="Total"/>
    <x v="22"/>
  </r>
  <r>
    <s v="WYDEQ Permitted Sources"/>
    <n v="56"/>
    <x v="7"/>
    <n v="20200254"/>
    <s v="Compressor Engines"/>
    <n v="19.337364358313504"/>
    <n v="4.1699610450943405"/>
    <n v="1.8259081064477432"/>
    <n v="0"/>
    <n v="0.35579209692664726"/>
    <s v="Total"/>
    <x v="22"/>
  </r>
  <r>
    <s v="WYDEQ Permitted Sources"/>
    <n v="56"/>
    <x v="7"/>
    <n v="20200254"/>
    <s v="Compressor Engines"/>
    <n v="2.9885017644666325"/>
    <n v="0.31247205475057338"/>
    <n v="4.6560656714417439"/>
    <n v="0"/>
    <n v="4.088953949754006E-2"/>
    <s v="Total"/>
    <x v="22"/>
  </r>
  <r>
    <s v="WYDEQ Permitted Sources"/>
    <n v="56"/>
    <x v="7"/>
    <n v="20200254"/>
    <s v="Compressor Engines"/>
    <n v="38.894471493426039"/>
    <n v="3.8082531672726141"/>
    <n v="50.532006845941282"/>
    <n v="0"/>
    <n v="0.533688145389971"/>
    <s v="Total"/>
    <x v="22"/>
  </r>
  <r>
    <s v="WYDEQ Permitted Sources"/>
    <s v="56"/>
    <x v="4"/>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53"/>
    <s v="Compressor Engines"/>
    <n v="2.6369133215882048"/>
    <n v="4.5275671149873284E-2"/>
    <n v="1.3694310798358069"/>
    <n v="0"/>
    <n v="2.9929925041966895E-2"/>
    <s v="Total"/>
    <x v="22"/>
  </r>
  <r>
    <s v="WYDEQ Permitted Sources"/>
    <s v="56"/>
    <x v="6"/>
    <n v="20200253"/>
    <s v="Compressor Engines"/>
    <n v="3.0763988751862388"/>
    <n v="5.8285921480296647E-2"/>
    <n v="2.2823851330596785"/>
    <n v="0"/>
    <n v="3.8530478214945887E-2"/>
    <s v="Total"/>
    <x v="22"/>
  </r>
  <r>
    <s v="WYDEQ Permitted Sources"/>
    <s v="56"/>
    <x v="6"/>
    <n v="20200254"/>
    <s v="Compressor Engines"/>
    <n v="1.3184566607941024"/>
    <n v="0.15559556138411712"/>
    <n v="3.1953391862835492"/>
    <n v="0"/>
    <n v="1.327582451218833E-2"/>
    <s v="Total"/>
    <x v="22"/>
  </r>
  <r>
    <s v="WYDEQ Permitted Sources"/>
    <s v="56"/>
    <x v="6"/>
    <n v="20200254"/>
    <s v="Compressor Engines"/>
    <n v="0.87897110719606852"/>
    <n v="0.24895289821458755"/>
    <n v="1.8259081064477432"/>
    <n v="0"/>
    <n v="2.1241319219501339E-2"/>
    <s v="Total"/>
    <x v="22"/>
  </r>
  <r>
    <s v="WYDEQ Permitted Sources"/>
    <s v="56"/>
    <x v="6"/>
    <n v="20200254"/>
    <s v="Compressor Engines"/>
    <n v="2.6369133215882048"/>
    <n v="0.93357336830470306"/>
    <n v="6.3906783725670984"/>
    <n v="0"/>
    <n v="7.9654947073129978E-2"/>
    <s v="Total"/>
    <x v="22"/>
  </r>
  <r>
    <s v="WYDEQ Permitted Sources"/>
    <s v="56"/>
    <x v="6"/>
    <n v="20200254"/>
    <s v="Compressor Engines"/>
    <n v="2.7248104323078119"/>
    <n v="0.80069475888266728"/>
    <n v="3.0127483756387758"/>
    <n v="0"/>
    <n v="6.8317392939721167E-2"/>
    <s v="Total"/>
    <x v="22"/>
  </r>
  <r>
    <s v="WYDEQ Permitted Sources"/>
    <s v="56"/>
    <x v="6"/>
    <n v="20200254"/>
    <s v="Compressor Engines"/>
    <n v="0.21974277679901713"/>
    <n v="1.1358475981040557"/>
    <n v="0.31953391862835506"/>
    <n v="0"/>
    <n v="9.6913518938974846E-2"/>
    <s v="Total"/>
    <x v="22"/>
  </r>
  <r>
    <s v="WYDEQ Permitted Sources"/>
    <s v="56"/>
    <x v="6"/>
    <n v="20200254"/>
    <s v="Compressor Engines"/>
    <n v="0.87897110719606852"/>
    <n v="9.3046145707702088E-2"/>
    <n v="0.45647702661193579"/>
    <n v="0"/>
    <n v="7.9389430582886226E-3"/>
    <s v="Total"/>
    <x v="22"/>
  </r>
  <r>
    <s v="WYDEQ Permitted Sources"/>
    <s v="56"/>
    <x v="6"/>
    <n v="20200254"/>
    <s v="Compressor Engines"/>
    <n v="0.87897110719606852"/>
    <n v="0.24895289821458755"/>
    <n v="1.8259081064477432"/>
    <n v="0"/>
    <n v="2.1241319219501339E-2"/>
    <s v="Total"/>
    <x v="22"/>
  </r>
  <r>
    <s v="WYDEQ Permitted Sources"/>
    <s v="56"/>
    <x v="6"/>
    <n v="20200254"/>
    <s v="Compressor Engines"/>
    <n v="0.6592283303970512"/>
    <n v="0.24895289821458749"/>
    <n v="0"/>
    <n v="0"/>
    <n v="2.1241319219501332E-2"/>
    <s v="Total"/>
    <x v="22"/>
  </r>
  <r>
    <s v="WYDEQ Permitted Sources"/>
    <s v="56"/>
    <x v="6"/>
    <n v="20200254"/>
    <s v="Compressor Engines"/>
    <n v="3.0763988751862388"/>
    <n v="1.0113711489967614"/>
    <n v="6.3906783725670984"/>
    <n v="0"/>
    <n v="8.6292859329224134E-2"/>
    <s v="Total"/>
    <x v="22"/>
  </r>
  <r>
    <s v="WYDEQ Permitted Sources"/>
    <s v="56"/>
    <x v="6"/>
    <n v="20200254"/>
    <s v="Compressor Engines"/>
    <n v="3.0763988751862388"/>
    <n v="0.97091630303689125"/>
    <n v="4.564770266119357"/>
    <n v="0"/>
    <n v="8.2841144956055199E-2"/>
    <s v="Total"/>
    <x v="22"/>
  </r>
  <r>
    <s v="WYDEQ Permitted Sources"/>
    <s v="56"/>
    <x v="6"/>
    <n v="20200254"/>
    <s v="Compressor Engines"/>
    <n v="0.87897110719606852"/>
    <n v="0.25517672066995228"/>
    <n v="0.91295405322387158"/>
    <n v="0"/>
    <n v="2.1772352199988871E-2"/>
    <s v="Total"/>
    <x v="22"/>
  </r>
  <r>
    <s v="WYDEQ Permitted Sources"/>
    <s v="56"/>
    <x v="6"/>
    <n v="20200254"/>
    <s v="Compressor Engines"/>
    <n v="2.6369133215882048"/>
    <n v="1.0393783500459026"/>
    <n v="1.8259081064477432"/>
    <n v="0"/>
    <n v="8.868250774141806E-2"/>
    <s v="Total"/>
    <x v="22"/>
  </r>
  <r>
    <s v="WYDEQ Permitted Sources"/>
    <s v="56"/>
    <x v="6"/>
    <n v="20200254"/>
    <s v="Compressor Engines"/>
    <n v="7.5152029665263855"/>
    <n v="3.1181350501377083"/>
    <n v="4.7930087794253247"/>
    <n v="0"/>
    <n v="0.26604752322425423"/>
    <s v="Total"/>
    <x v="22"/>
  </r>
  <r>
    <s v="WYDEQ Permitted Sources"/>
    <s v="56"/>
    <x v="6"/>
    <n v="20200202"/>
    <s v="Compressor Engines"/>
    <n v="0"/>
    <n v="0"/>
    <n v="0"/>
    <n v="0"/>
    <n v="0"/>
    <s v="Total"/>
    <x v="22"/>
  </r>
  <r>
    <s v="WYDEQ Permitted Sources"/>
    <s v="56"/>
    <x v="6"/>
    <n v="20200253"/>
    <s v="Compressor Engines"/>
    <n v="21.534792126303675"/>
    <n v="0.25369988144325545"/>
    <n v="27.845098623328074"/>
    <n v="0"/>
    <n v="0.16771078687309035"/>
    <s v="Total"/>
    <x v="22"/>
  </r>
  <r>
    <s v="WYDEQ Permitted Sources"/>
    <s v="56"/>
    <x v="6"/>
    <n v="20200202"/>
    <s v="Compressor Engines"/>
    <n v="0"/>
    <n v="2.7341304790675172"/>
    <n v="0"/>
    <n v="0"/>
    <n v="0"/>
    <s v="Total"/>
    <x v="22"/>
  </r>
  <r>
    <s v="WYDEQ Permitted Sources"/>
    <s v="56"/>
    <x v="6"/>
    <n v="20200254"/>
    <s v="Compressor Engines"/>
    <n v="0.43948555359803426"/>
    <n v="0.1400360052457055"/>
    <n v="0.45647702661193579"/>
    <n v="0"/>
    <n v="1.1948242060969502E-2"/>
    <s v="Total"/>
    <x v="22"/>
  </r>
  <r>
    <s v="WYDEQ Permitted Sources"/>
    <s v="56"/>
    <x v="6"/>
    <n v="20200254"/>
    <s v="Compressor Engines"/>
    <n v="2.6369133215882048"/>
    <n v="0.28318392171909323"/>
    <n v="1.8259081064477432"/>
    <n v="0"/>
    <n v="2.4162000612182759E-2"/>
    <s v="Total"/>
    <x v="22"/>
  </r>
  <r>
    <s v="WYDEQ Permitted Sources"/>
    <s v="56"/>
    <x v="6"/>
    <n v="20200202"/>
    <s v="Compressor Engines"/>
    <n v="0"/>
    <n v="0"/>
    <n v="0"/>
    <n v="0"/>
    <n v="0"/>
    <s v="Total"/>
    <x v="22"/>
  </r>
  <r>
    <s v="WYDEQ Permitted Sources"/>
    <s v="56"/>
    <x v="6"/>
    <n v="20100102"/>
    <s v="Compressor Engines"/>
    <n v="5.2738266431764096"/>
    <n v="0.37862842419137477"/>
    <n v="5.0212472927312923"/>
    <n v="0.69503255935312691"/>
    <n v="0.32472832691088716"/>
    <s v="Total"/>
    <x v="22"/>
  </r>
  <r>
    <s v="WYDEQ Permitted Sources"/>
    <s v="56"/>
    <x v="6"/>
    <n v="20200202"/>
    <s v="Compressor Engines"/>
    <n v="2.1974277679901713"/>
    <n v="0"/>
    <n v="1.3694310798358069"/>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1.757942214392137"/>
    <n v="0"/>
    <n v="1.8259081064477432"/>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54"/>
    <s v="Compressor Engines"/>
    <n v="1.5381994375931194"/>
    <n v="0.40454845959870472"/>
    <n v="1.6433172958029687"/>
    <n v="0"/>
    <n v="3.451714373168966E-2"/>
    <s v="Total"/>
    <x v="22"/>
  </r>
  <r>
    <s v="WYDEQ Permitted Sources"/>
    <s v="56"/>
    <x v="6"/>
    <n v="20200254"/>
    <s v="Compressor Engines"/>
    <n v="0.17579422143921367"/>
    <n v="0.6877323813177979"/>
    <n v="0.54777243193432301"/>
    <n v="0"/>
    <n v="5.8679144343872433E-2"/>
    <s v="Total"/>
    <x v="22"/>
  </r>
  <r>
    <s v="WYDEQ Permitted Sources"/>
    <s v="56"/>
    <x v="6"/>
    <n v="20200254"/>
    <s v="Compressor Engines"/>
    <n v="2.1974277679901713"/>
    <n v="0.68773238131779812"/>
    <n v="2.2823851330596785"/>
    <n v="0"/>
    <n v="5.867914434387244E-2"/>
    <s v="Total"/>
    <x v="22"/>
  </r>
  <r>
    <s v="WYDEQ Permitted Sources"/>
    <s v="56"/>
    <x v="6"/>
    <n v="20200254"/>
    <s v="Compressor Engines"/>
    <n v="0.70317688575685466"/>
    <n v="0.24584098698690518"/>
    <n v="0.41082932395074218"/>
    <n v="0"/>
    <n v="2.0975802729257566E-2"/>
    <s v="Total"/>
    <x v="22"/>
  </r>
  <r>
    <s v="WYDEQ Permitted Sources"/>
    <s v="56"/>
    <x v="6"/>
    <n v="20200254"/>
    <s v="Compressor Engines"/>
    <n v="0.87897110719606852"/>
    <n v="0.29563156662982271"/>
    <n v="0.91295405322387158"/>
    <n v="0"/>
    <n v="2.5224066573157837E-2"/>
    <s v="Total"/>
    <x v="22"/>
  </r>
  <r>
    <s v="WYDEQ Permitted Sources"/>
    <s v="56"/>
    <x v="6"/>
    <n v="20200254"/>
    <s v="Compressor Engines"/>
    <n v="1.757942214392137"/>
    <n v="0.53836064238904557"/>
    <n v="1.8259081064477432"/>
    <n v="0"/>
    <n v="4.5934352812171647E-2"/>
    <s v="Total"/>
    <x v="22"/>
  </r>
  <r>
    <s v="WYDEQ Permitted Sources"/>
    <s v="56"/>
    <x v="6"/>
    <n v="20200254"/>
    <s v="Compressor Engines"/>
    <n v="1.757942214392137"/>
    <n v="0.68773238131779812"/>
    <n v="1.8259081064477432"/>
    <n v="0"/>
    <n v="5.8679144343872447E-2"/>
    <s v="Total"/>
    <x v="22"/>
  </r>
  <r>
    <s v="WYDEQ Permitted Sources"/>
    <s v="56"/>
    <x v="6"/>
    <n v="20200254"/>
    <s v="Compressor Engines"/>
    <n v="3.5158844287842741"/>
    <n v="0.39210081468797536"/>
    <n v="5.4777243193432277"/>
    <n v="0"/>
    <n v="3.345507777071461E-2"/>
    <s v="Total"/>
    <x v="22"/>
  </r>
  <r>
    <s v="WYDEQ Permitted Sources"/>
    <s v="56"/>
    <x v="6"/>
    <n v="20200254"/>
    <s v="Compressor Engines"/>
    <n v="3.5158844287842741"/>
    <n v="0.55080828729977516"/>
    <n v="5.4777243193432277"/>
    <n v="0"/>
    <n v="4.6996418773146711E-2"/>
    <s v="Total"/>
    <x v="22"/>
  </r>
  <r>
    <s v="WYDEQ Permitted Sources"/>
    <s v="56"/>
    <x v="6"/>
    <n v="20200254"/>
    <s v="Compressor Engines"/>
    <n v="3.5158844287842741"/>
    <n v="0.55080828729977516"/>
    <n v="5.4777243193432277"/>
    <n v="0"/>
    <n v="4.6996418773146711E-2"/>
    <s v="Total"/>
    <x v="22"/>
  </r>
  <r>
    <s v="WYDEQ Permitted Sources"/>
    <s v="56"/>
    <x v="6"/>
    <n v="20200254"/>
    <s v="Compressor Engines"/>
    <n v="5.2738266431764096"/>
    <n v="1.1047284858272317"/>
    <n v="5.0212472927312923"/>
    <n v="0"/>
    <n v="9.4258354036537151E-2"/>
    <s v="Total"/>
    <x v="22"/>
  </r>
  <r>
    <s v="WYDEQ Permitted Sources"/>
    <s v="56"/>
    <x v="6"/>
    <n v="20200254"/>
    <s v="Compressor Engines"/>
    <n v="5.2738266431764096"/>
    <n v="0.66906091395170386"/>
    <n v="6.3906783725670984"/>
    <n v="0"/>
    <n v="5.708604540240983E-2"/>
    <s v="Total"/>
    <x v="22"/>
  </r>
  <r>
    <s v="WYDEQ Permitted Sources"/>
    <s v="56"/>
    <x v="6"/>
    <n v="20200254"/>
    <s v="Compressor Engines"/>
    <n v="2.1974277679901713"/>
    <n v="0.76241825078217418"/>
    <n v="2.2823851330596785"/>
    <n v="0"/>
    <n v="6.5051540109722819E-2"/>
    <s v="Total"/>
    <x v="22"/>
  </r>
  <r>
    <s v="WYDEQ Permitted Sources"/>
    <s v="56"/>
    <x v="6"/>
    <n v="20200254"/>
    <s v="Compressor Engines"/>
    <n v="2.6369133215882048"/>
    <n v="0.39210081468797525"/>
    <n v="3.6518162128954863"/>
    <n v="0"/>
    <n v="3.3455077770714596E-2"/>
    <s v="Total"/>
    <x v="22"/>
  </r>
  <r>
    <s v="WYDEQ Permitted Sources"/>
    <s v="56"/>
    <x v="6"/>
    <n v="20200254"/>
    <s v="Compressor Engines"/>
    <n v="0.87897110719606852"/>
    <n v="0.27384818803604627"/>
    <n v="0.91295405322387158"/>
    <n v="0"/>
    <n v="2.3365451141451471E-2"/>
    <s v="Total"/>
    <x v="22"/>
  </r>
  <r>
    <s v="WYDEQ Permitted Sources"/>
    <s v="56"/>
    <x v="6"/>
    <n v="20200254"/>
    <s v="Compressor Engines"/>
    <n v="3.0763988751862388"/>
    <n v="0.63897910541744107"/>
    <n v="5.0212472927312923"/>
    <n v="0"/>
    <n v="5.4519385996720071E-2"/>
    <s v="Total"/>
    <x v="22"/>
  </r>
  <r>
    <s v="WYDEQ Permitted Sources"/>
    <s v="56"/>
    <x v="6"/>
    <n v="20200254"/>
    <s v="Compressor Engines"/>
    <n v="1.3184566607941024"/>
    <n v="0.46367477292466919"/>
    <n v="3.1953391862835492"/>
    <n v="0"/>
    <n v="3.9561957046321226E-2"/>
    <s v="Total"/>
    <x v="22"/>
  </r>
  <r>
    <s v="WYDEQ Permitted Sources"/>
    <s v="56"/>
    <x v="6"/>
    <n v="20200254"/>
    <s v="Compressor Engines"/>
    <n v="0.87897110719606852"/>
    <n v="0.35164596872810489"/>
    <n v="0.91295405322387158"/>
    <n v="0"/>
    <n v="3.000336339754564E-2"/>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54"/>
    <s v="Compressor Engines"/>
    <n v="1.757942214392137"/>
    <n v="0.62238224553646893"/>
    <n v="5.9342013459551657"/>
    <n v="0"/>
    <n v="5.3103298048753342E-2"/>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53"/>
    <s v="Compressor Engines"/>
    <n v="1.757942214392137"/>
    <n v="3.9030750991270083E-2"/>
    <n v="0.91295405322387158"/>
    <n v="0"/>
    <n v="2.5801659518936988E-2"/>
    <s v="Total"/>
    <x v="22"/>
  </r>
  <r>
    <s v="WYDEQ Permitted Sources"/>
    <s v="56"/>
    <x v="6"/>
    <n v="20200253"/>
    <s v="Compressor Engines"/>
    <n v="1.757942214392137"/>
    <n v="3.2785830832666868E-2"/>
    <n v="0.91295405322387158"/>
    <n v="0"/>
    <n v="2.1673393995907064E-2"/>
    <s v="Total"/>
    <x v="22"/>
  </r>
  <r>
    <s v="WYDEQ Permitted Sources"/>
    <s v="56"/>
    <x v="6"/>
    <n v="20200253"/>
    <s v="Compressor Engines"/>
    <n v="3.5158844287842741"/>
    <n v="4.7617516209349495E-2"/>
    <n v="0.59342013459551646"/>
    <n v="0"/>
    <n v="3.1478024613103117E-2"/>
    <s v="Total"/>
    <x v="22"/>
  </r>
  <r>
    <s v="WYDEQ Permitted Sources"/>
    <s v="56"/>
    <x v="6"/>
    <n v="20200254"/>
    <s v="Compressor Engines"/>
    <n v="1.3184566607941024"/>
    <n v="0.48545815151844562"/>
    <n v="3.1953391862835492"/>
    <n v="0"/>
    <n v="4.1420572478027599E-2"/>
    <s v="Total"/>
    <x v="22"/>
  </r>
  <r>
    <s v="WYDEQ Permitted Sources"/>
    <s v="56"/>
    <x v="6"/>
    <n v="20200254"/>
    <s v="Compressor Engines"/>
    <n v="0.43948555359803426"/>
    <n v="0.1400360052457055"/>
    <n v="0.91295405322387158"/>
    <n v="0"/>
    <n v="1.1948242060969502E-2"/>
    <s v="Total"/>
    <x v="22"/>
  </r>
  <r>
    <s v="WYDEQ Permitted Sources"/>
    <s v="56"/>
    <x v="6"/>
    <n v="20200202"/>
    <s v="Compressor Engines"/>
    <n v="0"/>
    <n v="0"/>
    <n v="0"/>
    <n v="0"/>
    <n v="0"/>
    <s v="Total"/>
    <x v="22"/>
  </r>
  <r>
    <s v="WYDEQ Permitted Sources"/>
    <s v="56"/>
    <x v="6"/>
    <n v="20200253"/>
    <s v="Compressor Engines"/>
    <n v="34.279873180646668"/>
    <n v="0.27633771701819221"/>
    <n v="35.605208075730985"/>
    <n v="0"/>
    <n v="0.18267574939407386"/>
    <s v="Total"/>
    <x v="22"/>
  </r>
  <r>
    <s v="WYDEQ Permitted Sources"/>
    <s v="56"/>
    <x v="6"/>
    <n v="20200254"/>
    <s v="Compressor Engines"/>
    <n v="1.8018907697519404"/>
    <n v="0.29251965540214037"/>
    <n v="1.8715558091089366"/>
    <n v="0"/>
    <n v="2.4958550082914067E-2"/>
    <s v="Total"/>
    <x v="22"/>
  </r>
  <r>
    <s v="WYDEQ Permitted Sources"/>
    <s v="56"/>
    <x v="6"/>
    <n v="20200254"/>
    <s v="Compressor Engines"/>
    <n v="1.757942214392137"/>
    <n v="0.29251965540214037"/>
    <n v="1.8259081064477432"/>
    <n v="0"/>
    <n v="2.4958550082914067E-2"/>
    <s v="Total"/>
    <x v="22"/>
  </r>
  <r>
    <s v="WYDEQ Permitted Sources"/>
    <s v="56"/>
    <x v="6"/>
    <n v="20200254"/>
    <s v="Compressor Engines"/>
    <n v="2.6369133215882048"/>
    <n v="0.82465647533582098"/>
    <n v="5.4777243193432277"/>
    <n v="0"/>
    <n v="7.0361869914598155E-2"/>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1001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1.1717702053146499"/>
    <n v="0"/>
    <n v="0"/>
    <n v="0"/>
    <s v="Total"/>
    <x v="22"/>
  </r>
  <r>
    <s v="WYDEQ Permitted Sources"/>
    <s v="56"/>
    <x v="6"/>
    <n v="20200254"/>
    <s v="Compressor Engines"/>
    <n v="1.757942214392137"/>
    <n v="0.69706811500084509"/>
    <n v="1.8259081064477432"/>
    <n v="0"/>
    <n v="5.9475693814603749E-2"/>
    <s v="Total"/>
    <x v="22"/>
  </r>
  <r>
    <s v="WYDEQ Permitted Sources"/>
    <s v="56"/>
    <x v="6"/>
    <n v="20200202"/>
    <s v="Compressor Engines"/>
    <n v="0"/>
    <n v="0"/>
    <n v="0"/>
    <n v="0"/>
    <n v="0"/>
    <s v="Total"/>
    <x v="22"/>
  </r>
  <r>
    <s v="WYDEQ Permitted Sources"/>
    <s v="56"/>
    <x v="6"/>
    <n v="20200254"/>
    <s v="Compressor Engines"/>
    <n v="0.87897110719606852"/>
    <n v="0.25517672066995228"/>
    <n v="1.8259081064477432"/>
    <n v="0"/>
    <n v="2.1772352199988871E-2"/>
    <s v="Total"/>
    <x v="22"/>
  </r>
  <r>
    <s v="WYDEQ Permitted Sources"/>
    <s v="56"/>
    <x v="6"/>
    <n v="20200254"/>
    <s v="Compressor Engines"/>
    <n v="0.87897110719606852"/>
    <n v="0.2053861410270347"/>
    <n v="0.91295405322387158"/>
    <n v="0"/>
    <n v="1.75240883560886E-2"/>
    <s v="Total"/>
    <x v="22"/>
  </r>
  <r>
    <s v="WYDEQ Permitted Sources"/>
    <s v="56"/>
    <x v="6"/>
    <n v="20200254"/>
    <s v="Compressor Engines"/>
    <n v="1.3184566607941024"/>
    <n v="0.46367477292466919"/>
    <n v="1.3694310798358069"/>
    <n v="0"/>
    <n v="3.9561957046321226E-2"/>
    <s v="Total"/>
    <x v="22"/>
  </r>
  <r>
    <s v="WYDEQ Permitted Sources"/>
    <s v="56"/>
    <x v="6"/>
    <n v="20200253"/>
    <s v="Compressor Engines"/>
    <n v="1.757942214392137"/>
    <n v="3.1224600793016064E-2"/>
    <n v="1.3694310798358069"/>
    <n v="0"/>
    <n v="2.0641327615149588E-2"/>
    <s v="Total"/>
    <x v="22"/>
  </r>
  <r>
    <s v="WYDEQ Permitted Sources"/>
    <s v="56"/>
    <x v="6"/>
    <n v="20200254"/>
    <s v="Compressor Engines"/>
    <n v="4.3948555359803425"/>
    <n v="0.4979057964291751"/>
    <n v="4.1082932395074225"/>
    <n v="0"/>
    <n v="4.2482638439002678E-2"/>
    <s v="Total"/>
    <x v="22"/>
  </r>
  <r>
    <s v="WYDEQ Permitted Sources"/>
    <s v="56"/>
    <x v="6"/>
    <n v="20200254"/>
    <s v="Compressor Engines"/>
    <n v="5.2738266431764096"/>
    <n v="0.83710412024655056"/>
    <n v="3.6518162128954863"/>
    <n v="0"/>
    <n v="7.1423935875573219E-2"/>
    <s v="Total"/>
    <x v="22"/>
  </r>
  <r>
    <s v="WYDEQ Permitted Sources"/>
    <s v="56"/>
    <x v="6"/>
    <n v="20200254"/>
    <s v="Compressor Engines"/>
    <n v="6.5922833039705138"/>
    <n v="1.0767212847780914"/>
    <n v="3.6518162128954863"/>
    <n v="0"/>
    <n v="9.1868705624343294E-2"/>
    <s v="Total"/>
    <x v="22"/>
  </r>
  <r>
    <s v="WYDEQ Permitted Sources"/>
    <s v="56"/>
    <x v="6"/>
    <n v="20200254"/>
    <s v="Compressor Engines"/>
    <n v="0.87897110719606852"/>
    <n v="0.29563156662982271"/>
    <n v="0.91295405322387158"/>
    <n v="0"/>
    <n v="2.5224066573157837E-2"/>
    <s v="Total"/>
    <x v="22"/>
  </r>
  <r>
    <s v="WYDEQ Permitted Sources"/>
    <s v="56"/>
    <x v="6"/>
    <n v="20200254"/>
    <s v="Compressor Engines"/>
    <n v="3.0763988751862388"/>
    <n v="1.0113711489967614"/>
    <n v="5.0212472927312923"/>
    <n v="0"/>
    <n v="8.6292859329224134E-2"/>
    <s v="Total"/>
    <x v="22"/>
  </r>
  <r>
    <s v="WYDEQ Permitted Sources"/>
    <s v="56"/>
    <x v="6"/>
    <n v="20200254"/>
    <s v="Compressor Engines"/>
    <n v="0.87897110719606852"/>
    <n v="0.25517672066995228"/>
    <n v="0.91295405322387158"/>
    <n v="0"/>
    <n v="2.1772352199988871E-2"/>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58588510265732496"/>
    <n v="0"/>
    <n v="0"/>
    <n v="0"/>
    <s v="Total"/>
    <x v="22"/>
  </r>
  <r>
    <s v="WYDEQ Permitted Sources"/>
    <s v="56"/>
    <x v="6"/>
    <n v="20200254"/>
    <s v="Compressor Engines"/>
    <n v="2.6369133215882048"/>
    <n v="0.91178998971092673"/>
    <n v="2.7388621596716138"/>
    <n v="0"/>
    <n v="7.7796331641423633E-2"/>
    <s v="Total"/>
    <x v="22"/>
  </r>
  <r>
    <s v="WYDEQ Permitted Sources"/>
    <s v="56"/>
    <x v="6"/>
    <n v="20200202"/>
    <s v="Compressor Engines"/>
    <n v="0"/>
    <n v="0"/>
    <n v="0"/>
    <n v="0"/>
    <n v="0"/>
    <s v="Total"/>
    <x v="22"/>
  </r>
  <r>
    <s v="WYDEQ Permitted Sources"/>
    <s v="56"/>
    <x v="6"/>
    <n v="20200254"/>
    <s v="Compressor Engines"/>
    <n v="3.955369982382309"/>
    <n v="1.3070027156265844"/>
    <n v="2.2823851330596785"/>
    <n v="0"/>
    <n v="0.11151692590238202"/>
    <s v="Total"/>
    <x v="22"/>
  </r>
  <r>
    <s v="WYDEQ Permitted Sources"/>
    <s v="56"/>
    <x v="6"/>
    <n v="20200254"/>
    <s v="Compressor Engines"/>
    <n v="0.43948555359803426"/>
    <n v="0.14937173892875252"/>
    <n v="0.45647702661193579"/>
    <n v="0"/>
    <n v="1.2744791531700802E-2"/>
    <s v="Total"/>
    <x v="22"/>
  </r>
  <r>
    <s v="WYDEQ Permitted Sources"/>
    <s v="56"/>
    <x v="6"/>
    <n v="20200202"/>
    <s v="Compressor Engines"/>
    <n v="0"/>
    <n v="0"/>
    <n v="0"/>
    <n v="0"/>
    <n v="0"/>
    <s v="Total"/>
    <x v="22"/>
  </r>
  <r>
    <s v="WYDEQ Permitted Sources"/>
    <s v="56"/>
    <x v="6"/>
    <n v="20200202"/>
    <s v="Compressor Engines"/>
    <n v="0"/>
    <n v="0.39059006843821686"/>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46870808212586013"/>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54"/>
    <s v="Compressor Engines"/>
    <n v="0.87897110719606852"/>
    <n v="0.23339334207617582"/>
    <n v="0.91295405322387158"/>
    <n v="0"/>
    <n v="1.9913736768282501E-2"/>
    <s v="Total"/>
    <x v="22"/>
  </r>
  <r>
    <s v="WYDEQ Permitted Sources"/>
    <s v="56"/>
    <x v="6"/>
    <n v="20200254"/>
    <s v="Compressor Engines"/>
    <n v="7.0317688575685475E-2"/>
    <n v="0.29563156662982276"/>
    <n v="0.73036324257909713"/>
    <n v="0"/>
    <n v="2.5224066573157837E-2"/>
    <s v="Total"/>
    <x v="22"/>
  </r>
  <r>
    <s v="WYDEQ Permitted Sources"/>
    <s v="56"/>
    <x v="6"/>
    <n v="20200254"/>
    <s v="Compressor Engines"/>
    <n v="1.757942214392137"/>
    <n v="0.46678668415235164"/>
    <n v="1.8259081064477432"/>
    <n v="0"/>
    <n v="3.9827473536565003E-2"/>
    <s v="Total"/>
    <x v="22"/>
  </r>
  <r>
    <s v="WYDEQ Permitted Sources"/>
    <s v="56"/>
    <x v="6"/>
    <n v="20200254"/>
    <s v="Compressor Engines"/>
    <n v="0.87897110719606852"/>
    <n v="0.35475787995578723"/>
    <n v="0.91295405322387158"/>
    <n v="0"/>
    <n v="3.02688798877894E-2"/>
    <s v="Total"/>
    <x v="22"/>
  </r>
  <r>
    <s v="WYDEQ Permitted Sources"/>
    <s v="56"/>
    <x v="6"/>
    <n v="20200254"/>
    <s v="Compressor Engines"/>
    <n v="2.1534792126303675"/>
    <n v="0.68462047009011551"/>
    <n v="2.2367374303984846"/>
    <n v="0"/>
    <n v="5.8413627853628663E-2"/>
    <s v="Total"/>
    <x v="22"/>
  </r>
  <r>
    <s v="WYDEQ Permitted Sources"/>
    <s v="56"/>
    <x v="6"/>
    <n v="20200254"/>
    <s v="Compressor Engines"/>
    <n v="6.4604376378911033"/>
    <n v="2.0538614102703465"/>
    <n v="6.7102122911954547"/>
    <n v="0"/>
    <n v="0.17524088356088602"/>
    <s v="Total"/>
    <x v="22"/>
  </r>
  <r>
    <s v="WYDEQ Permitted Sources"/>
    <s v="56"/>
    <x v="6"/>
    <n v="20200254"/>
    <s v="Compressor Engines"/>
    <n v="1.757942214392137"/>
    <n v="0.54458446484441025"/>
    <n v="3.6518162128954863"/>
    <n v="0"/>
    <n v="4.6465385792659172E-2"/>
    <s v="Total"/>
    <x v="22"/>
  </r>
  <r>
    <s v="WYDEQ Permitted Sources"/>
    <s v="56"/>
    <x v="6"/>
    <n v="20200254"/>
    <s v="Compressor Engines"/>
    <n v="2.1974277679901713"/>
    <n v="0.66906091395170397"/>
    <n v="2.2823851330596785"/>
    <n v="0"/>
    <n v="5.708604540240983E-2"/>
    <s v="Total"/>
    <x v="22"/>
  </r>
  <r>
    <s v="WYDEQ Permitted Sources"/>
    <s v="56"/>
    <x v="6"/>
    <n v="20200254"/>
    <s v="Compressor Engines"/>
    <n v="0.43948555359803426"/>
    <n v="0.17426702875021127"/>
    <n v="0.45647702661193579"/>
    <n v="0"/>
    <n v="1.4868923453650937E-2"/>
    <s v="Total"/>
    <x v="22"/>
  </r>
  <r>
    <s v="WYDEQ Permitted Sources"/>
    <s v="56"/>
    <x v="6"/>
    <n v="20200254"/>
    <s v="Compressor Engines"/>
    <n v="0.87897110719606852"/>
    <n v="0.25517672066995228"/>
    <n v="1.8259081064477432"/>
    <n v="0"/>
    <n v="2.1772352199988871E-2"/>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53"/>
    <s v="Compressor Engines"/>
    <n v="2.1974277679901713"/>
    <n v="4.215321107057169E-2"/>
    <n v="0.91295405322387158"/>
    <n v="0"/>
    <n v="2.786579228045194E-2"/>
    <s v="Total"/>
    <x v="22"/>
  </r>
  <r>
    <s v="WYDEQ Permitted Sources"/>
    <s v="56"/>
    <x v="6"/>
    <n v="20200254"/>
    <s v="Compressor Engines"/>
    <n v="0.87897110719606852"/>
    <n v="0.29563156662982271"/>
    <n v="0.91295405322387158"/>
    <n v="0"/>
    <n v="2.5224066573157837E-2"/>
    <s v="Total"/>
    <x v="22"/>
  </r>
  <r>
    <s v="WYDEQ Permitted Sources"/>
    <s v="56"/>
    <x v="6"/>
    <n v="20200254"/>
    <s v="Compressor Engines"/>
    <n v="0.87897110719606852"/>
    <n v="0.29563156662982271"/>
    <n v="0.91295405322387158"/>
    <n v="0"/>
    <n v="2.5224066573157837E-2"/>
    <s v="Total"/>
    <x v="22"/>
  </r>
  <r>
    <s v="WYDEQ Permitted Sources"/>
    <s v="56"/>
    <x v="6"/>
    <n v="20200202"/>
    <s v="Compressor Engines"/>
    <n v="0"/>
    <n v="0.97647517109554194"/>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100102"/>
    <s v="Compressor Engines"/>
    <n v="4.834341089578376"/>
    <n v="0.34707605550876025"/>
    <n v="3.1953391862835492"/>
    <n v="0.63711317940703305"/>
    <n v="0.29766763300164656"/>
    <s v="Total"/>
    <x v="22"/>
  </r>
  <r>
    <s v="WYDEQ Permitted Sources"/>
    <s v="56"/>
    <x v="6"/>
    <n v="20100102"/>
    <s v="Compressor Engines"/>
    <n v="5.2738266431764096"/>
    <n v="0.37862842419137477"/>
    <n v="3.6518162128954863"/>
    <n v="0.69503255935312691"/>
    <n v="0.32472832691088716"/>
    <s v="Total"/>
    <x v="22"/>
  </r>
  <r>
    <s v="WYDEQ Permitted Sources"/>
    <s v="56"/>
    <x v="6"/>
    <n v="20200202"/>
    <s v="Compressor Engines"/>
    <n v="0"/>
    <n v="0"/>
    <n v="0"/>
    <n v="0"/>
    <n v="0"/>
    <s v="Total"/>
    <x v="22"/>
  </r>
  <r>
    <s v="WYDEQ Permitted Sources"/>
    <s v="56"/>
    <x v="6"/>
    <n v="20200253"/>
    <s v="Compressor Engines"/>
    <n v="6.1527977503724776"/>
    <n v="0.12021471305311184"/>
    <n v="4.564770266119357"/>
    <n v="0"/>
    <n v="7.9469111318325902E-2"/>
    <s v="Total"/>
    <x v="22"/>
  </r>
  <r>
    <s v="WYDEQ Permitted Sources"/>
    <s v="56"/>
    <x v="6"/>
    <n v="20200202"/>
    <s v="Compressor Engines"/>
    <n v="0"/>
    <n v="0"/>
    <n v="0"/>
    <n v="0"/>
    <n v="0"/>
    <s v="Total"/>
    <x v="22"/>
  </r>
  <r>
    <s v="WYDEQ Permitted Sources"/>
    <s v="56"/>
    <x v="6"/>
    <n v="20200202"/>
    <s v="Compressor Engines"/>
    <n v="0"/>
    <n v="0.39059006843821686"/>
    <n v="0"/>
    <n v="0"/>
    <n v="0"/>
    <s v="Total"/>
    <x v="22"/>
  </r>
  <r>
    <s v="WYDEQ Permitted Sources"/>
    <s v="56"/>
    <x v="6"/>
    <n v="20200253"/>
    <s v="Compressor Engines"/>
    <n v="1.4942508822333163"/>
    <n v="1.0928610277555621E-2"/>
    <n v="0.18259081064477428"/>
    <n v="0"/>
    <n v="7.2244646653023548E-3"/>
    <s v="Total"/>
    <x v="22"/>
  </r>
  <r>
    <s v="WYDEQ Permitted Sources"/>
    <s v="56"/>
    <x v="6"/>
    <n v="20200253"/>
    <s v="Compressor Engines"/>
    <n v="36.213609616478017"/>
    <n v="0.2474549612846523"/>
    <n v="4.7930087794253264"/>
    <n v="0"/>
    <n v="0.16358252135006052"/>
    <s v="Total"/>
    <x v="22"/>
  </r>
  <r>
    <s v="WYDEQ Permitted Sources"/>
    <s v="56"/>
    <x v="6"/>
    <n v="20200254"/>
    <s v="Compressor Engines"/>
    <n v="2.6369133215882048"/>
    <n v="1.058049817411997"/>
    <n v="2.7388621596716138"/>
    <n v="0"/>
    <n v="9.0275606682880691E-2"/>
    <s v="Total"/>
    <x v="22"/>
  </r>
  <r>
    <s v="WYDEQ Permitted Sources"/>
    <s v="56"/>
    <x v="6"/>
    <n v="20200254"/>
    <s v="Compressor Engines"/>
    <n v="3.5158844287842741"/>
    <n v="0.58503931080428073"/>
    <n v="4.1082932395074225"/>
    <n v="0"/>
    <n v="4.9917100165828135E-2"/>
    <s v="Total"/>
    <x v="22"/>
  </r>
  <r>
    <s v="WYDEQ Permitted Sources"/>
    <s v="56"/>
    <x v="6"/>
    <n v="20200254"/>
    <s v="Compressor Engines"/>
    <n v="3.5158844287842741"/>
    <n v="0.58815122203196302"/>
    <n v="4.1082932395074225"/>
    <n v="0"/>
    <n v="5.0182616656071904E-2"/>
    <s v="Total"/>
    <x v="22"/>
  </r>
  <r>
    <s v="WYDEQ Permitted Sources"/>
    <s v="56"/>
    <x v="6"/>
    <n v="20200254"/>
    <s v="Compressor Engines"/>
    <n v="1.3184566607941024"/>
    <n v="0.37342934732188127"/>
    <n v="1.3694310798358069"/>
    <n v="0"/>
    <n v="3.1861978829252E-2"/>
    <s v="Total"/>
    <x v="22"/>
  </r>
  <r>
    <s v="WYDEQ Permitted Sources"/>
    <s v="56"/>
    <x v="6"/>
    <n v="20200202"/>
    <s v="Compressor Engines"/>
    <n v="0"/>
    <n v="0"/>
    <n v="0"/>
    <n v="0"/>
    <n v="0"/>
    <s v="Total"/>
    <x v="22"/>
  </r>
  <r>
    <s v="WYDEQ Permitted Sources"/>
    <s v="56"/>
    <x v="6"/>
    <n v="20200202"/>
    <s v="Compressor Engines"/>
    <n v="0"/>
    <n v="0.39059006843821686"/>
    <n v="0"/>
    <n v="0"/>
    <n v="0"/>
    <s v="Total"/>
    <x v="22"/>
  </r>
  <r>
    <s v="WYDEQ Permitted Sources"/>
    <s v="56"/>
    <x v="6"/>
    <n v="20200253"/>
    <s v="Compressor Engines"/>
    <n v="56.693636414146418"/>
    <n v="0.62494410950114676"/>
    <n v="3.2866345916059374"/>
    <n v="0"/>
    <n v="0.16771078687309038"/>
    <s v="Total"/>
    <x v="22"/>
  </r>
  <r>
    <s v="WYDEQ Permitted Sources"/>
    <s v="56"/>
    <x v="6"/>
    <n v="20200253"/>
    <s v="Compressor Engines"/>
    <n v="80.425856308440274"/>
    <n v="0.85929815056407688"/>
    <n v="39.635900220714376"/>
    <n v="0"/>
    <n v="0.23582716800308406"/>
    <s v="Total"/>
    <x v="22"/>
  </r>
  <r>
    <s v="WYDEQ Permitted Sources"/>
    <s v="56"/>
    <x v="6"/>
    <n v="20200253"/>
    <s v="Compressor Engines"/>
    <n v="54.100671647918013"/>
    <n v="0.23574573598727125"/>
    <n v="59.478956567535221"/>
    <n v="0"/>
    <n v="0.15584202349437937"/>
    <s v="Total"/>
    <x v="22"/>
  </r>
  <r>
    <s v="WYDEQ Permitted Sources"/>
    <s v="56"/>
    <x v="6"/>
    <n v="20200254"/>
    <s v="Compressor Engines"/>
    <n v="3.0763988751862388"/>
    <n v="0.93979719076006774"/>
    <n v="3.1953391862835492"/>
    <n v="0"/>
    <n v="8.0185980053617517E-2"/>
    <s v="Total"/>
    <x v="22"/>
  </r>
  <r>
    <s v="WYDEQ Permitted Sources"/>
    <s v="56"/>
    <x v="6"/>
    <n v="20200254"/>
    <s v="Compressor Engines"/>
    <n v="0.21974277679901713"/>
    <n v="6.5350135781329227E-2"/>
    <n v="0.45647702661193579"/>
    <n v="0"/>
    <n v="5.5758462951191008E-3"/>
    <s v="Total"/>
    <x v="22"/>
  </r>
  <r>
    <s v="WYDEQ Permitted Sources"/>
    <s v="56"/>
    <x v="6"/>
    <n v="20100102"/>
    <s v="Compressor Engines"/>
    <n v="0"/>
    <n v="0"/>
    <n v="0"/>
    <n v="0"/>
    <n v="0"/>
    <s v="Total"/>
    <x v="22"/>
  </r>
  <r>
    <s v="WYDEQ Permitted Sources"/>
    <s v="56"/>
    <x v="6"/>
    <n v="201001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1.1717702053146499"/>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5.8588510265732525"/>
    <n v="0"/>
    <n v="0"/>
    <n v="0"/>
    <s v="Total"/>
    <x v="22"/>
  </r>
  <r>
    <s v="WYDEQ Permitted Sources"/>
    <s v="56"/>
    <x v="6"/>
    <n v="20200202"/>
    <s v="Compressor Engines"/>
    <n v="0"/>
    <n v="0"/>
    <n v="0"/>
    <n v="0"/>
    <n v="0"/>
    <s v="Total"/>
    <x v="22"/>
  </r>
  <r>
    <s v="WYDEQ Permitted Sources"/>
    <s v="56"/>
    <x v="6"/>
    <n v="20200253"/>
    <s v="Compressor Engines"/>
    <n v="6.1527977503724776"/>
    <n v="0.1131891778746832"/>
    <n v="4.1082932395074225"/>
    <n v="0"/>
    <n v="7.4824812604917232E-2"/>
    <s v="Total"/>
    <x v="22"/>
  </r>
  <r>
    <s v="WYDEQ Permitted Sources"/>
    <s v="56"/>
    <x v="6"/>
    <n v="20200253"/>
    <s v="Compressor Engines"/>
    <n v="6.5922833039705138"/>
    <n v="9.8357492498000618E-2"/>
    <n v="1.3694310798358069"/>
    <n v="0"/>
    <n v="6.5020181987721207E-2"/>
    <s v="Total"/>
    <x v="22"/>
  </r>
  <r>
    <s v="WYDEQ Permitted Sources"/>
    <s v="56"/>
    <x v="6"/>
    <n v="20200254"/>
    <s v="Compressor Engines"/>
    <n v="3.0763988751862388"/>
    <n v="0.34231023504505775"/>
    <n v="2.2823851330596785"/>
    <n v="0"/>
    <n v="2.9206813926814328E-2"/>
    <s v="Total"/>
    <x v="22"/>
  </r>
  <r>
    <s v="WYDEQ Permitted Sources"/>
    <s v="56"/>
    <x v="6"/>
    <n v="20200254"/>
    <s v="Compressor Engines"/>
    <n v="3.0763988751862388"/>
    <n v="0.34231023504505775"/>
    <n v="2.2823851330596785"/>
    <n v="0"/>
    <n v="2.9206813926814328E-2"/>
    <s v="Total"/>
    <x v="22"/>
  </r>
  <r>
    <s v="WYDEQ Permitted Sources"/>
    <s v="56"/>
    <x v="6"/>
    <n v="20200254"/>
    <s v="Compressor Engines"/>
    <n v="2.6369133215882048"/>
    <n v="0.83088029779118577"/>
    <n v="6.8471553991790364"/>
    <n v="0"/>
    <n v="7.089290289508568E-2"/>
    <s v="Total"/>
    <x v="22"/>
  </r>
  <r>
    <s v="WYDEQ Permitted Sources"/>
    <s v="56"/>
    <x v="6"/>
    <n v="20200254"/>
    <s v="Compressor Engines"/>
    <n v="0.87897110719606852"/>
    <n v="0.25828863189763462"/>
    <n v="1.8259081064477432"/>
    <n v="0"/>
    <n v="2.2037868690232641E-2"/>
    <s v="Total"/>
    <x v="22"/>
  </r>
  <r>
    <s v="WYDEQ Permitted Sources"/>
    <s v="56"/>
    <x v="6"/>
    <n v="20200254"/>
    <s v="Compressor Engines"/>
    <n v="3.5158844287842741"/>
    <n v="1.2136453787961143"/>
    <n v="5.9342013459551657"/>
    <n v="0"/>
    <n v="0.10355143119506902"/>
    <s v="Total"/>
    <x v="22"/>
  </r>
  <r>
    <s v="WYDEQ Permitted Sources"/>
    <s v="56"/>
    <x v="6"/>
    <n v="20200254"/>
    <s v="Compressor Engines"/>
    <n v="2.1974277679901713"/>
    <n v="0.66906091395170397"/>
    <n v="2.2823851330596785"/>
    <n v="0"/>
    <n v="5.708604540240983E-2"/>
    <s v="Total"/>
    <x v="22"/>
  </r>
  <r>
    <s v="WYDEQ Permitted Sources"/>
    <s v="56"/>
    <x v="6"/>
    <n v="20200254"/>
    <s v="Compressor Engines"/>
    <n v="0.70317688575685466"/>
    <n v="0.24584098698690518"/>
    <n v="0.73036324257909713"/>
    <n v="0"/>
    <n v="2.0975802729257566E-2"/>
    <s v="Total"/>
    <x v="22"/>
  </r>
  <r>
    <s v="WYDEQ Permitted Sources"/>
    <s v="56"/>
    <x v="6"/>
    <n v="20200254"/>
    <s v="Compressor Engines"/>
    <n v="1.757942214392137"/>
    <n v="0.36098170241115191"/>
    <n v="1.8259081064477432"/>
    <n v="0"/>
    <n v="3.0799912868276935E-2"/>
    <s v="Total"/>
    <x v="22"/>
  </r>
  <r>
    <s v="WYDEQ Permitted Sources"/>
    <s v="56"/>
    <x v="6"/>
    <n v="20200254"/>
    <s v="Compressor Engines"/>
    <n v="1.8018907697519404"/>
    <n v="0.56947975466586886"/>
    <n v="1.8715558091089366"/>
    <n v="0"/>
    <n v="4.8589517714609301E-2"/>
    <s v="Total"/>
    <x v="22"/>
  </r>
  <r>
    <s v="WYDEQ Permitted Sources"/>
    <s v="56"/>
    <x v="6"/>
    <n v="20200254"/>
    <s v="Compressor Engines"/>
    <n v="1.3184566607941024"/>
    <n v="0.39210081468797525"/>
    <n v="1.3694310798358069"/>
    <n v="0"/>
    <n v="3.3455077770714596E-2"/>
    <s v="Total"/>
    <x v="22"/>
  </r>
  <r>
    <s v="WYDEQ Permitted Sources"/>
    <s v="56"/>
    <x v="6"/>
    <n v="20200254"/>
    <s v="Compressor Engines"/>
    <n v="0.13184566607941028"/>
    <n v="0.49790579642917498"/>
    <n v="4.564770266119357E-2"/>
    <n v="0"/>
    <n v="4.2482638439002671E-2"/>
    <s v="Total"/>
    <x v="22"/>
  </r>
  <r>
    <s v="WYDEQ Permitted Sources"/>
    <s v="56"/>
    <x v="6"/>
    <n v="20200254"/>
    <s v="Compressor Engines"/>
    <n v="1.8018907697519404"/>
    <n v="1.1327356868763736"/>
    <n v="0.22823851330596789"/>
    <n v="0"/>
    <n v="9.6648002448731105E-2"/>
    <s v="Total"/>
    <x v="22"/>
  </r>
  <r>
    <s v="WYDEQ Permitted Sources"/>
    <s v="56"/>
    <x v="6"/>
    <n v="20200254"/>
    <s v="Compressor Engines"/>
    <n v="7.47125441116658"/>
    <n v="2.458409869869052"/>
    <n v="7.7601094524029053"/>
    <n v="0"/>
    <n v="0.20975802729257564"/>
    <s v="Total"/>
    <x v="22"/>
  </r>
  <r>
    <s v="WYDEQ Permitted Sources"/>
    <s v="56"/>
    <x v="6"/>
    <n v="20200254"/>
    <s v="Compressor Engines"/>
    <n v="3.5158844287842741"/>
    <n v="1.0891689296888205"/>
    <n v="6.8471553991790364"/>
    <n v="0"/>
    <n v="9.2930771585318345E-2"/>
    <s v="Total"/>
    <x v="22"/>
  </r>
  <r>
    <s v="WYDEQ Permitted Sources"/>
    <s v="56"/>
    <x v="6"/>
    <n v="20200254"/>
    <s v="Compressor Engines"/>
    <n v="0.43948555359803426"/>
    <n v="0.15248365015643486"/>
    <n v="0.91295405322387158"/>
    <n v="0"/>
    <n v="1.3010308021944568E-2"/>
    <s v="Total"/>
    <x v="22"/>
  </r>
  <r>
    <s v="WYDEQ Permitted Sources"/>
    <s v="56"/>
    <x v="6"/>
    <n v="20200254"/>
    <s v="Compressor Engines"/>
    <n v="1.6260965483127263"/>
    <n v="0.52280108625063371"/>
    <n v="1.6889649984641619"/>
    <n v="0"/>
    <n v="4.4606770360952799E-2"/>
    <s v="Total"/>
    <x v="22"/>
  </r>
  <r>
    <s v="WYDEQ Permitted Sources"/>
    <s v="56"/>
    <x v="6"/>
    <n v="20200254"/>
    <s v="Compressor Engines"/>
    <n v="3.3840387627048631"/>
    <n v="1.0891689296888203"/>
    <n v="7.0297462098238093"/>
    <n v="0"/>
    <n v="9.2930771585318331E-2"/>
    <s v="Total"/>
    <x v="22"/>
  </r>
  <r>
    <s v="WYDEQ Permitted Sources"/>
    <s v="56"/>
    <x v="6"/>
    <n v="20200254"/>
    <s v="Compressor Engines"/>
    <n v="0.87897110719606852"/>
    <n v="0.26762436558068164"/>
    <n v="0.91295405322387158"/>
    <n v="0"/>
    <n v="2.2834418160963939E-2"/>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54"/>
    <s v="Compressor Engines"/>
    <n v="4.3948555359803425"/>
    <n v="0.70018002622852749"/>
    <n v="2.7388621596716138"/>
    <n v="0"/>
    <n v="5.9741210304847511E-2"/>
    <s v="Total"/>
    <x v="22"/>
  </r>
  <r>
    <s v="WYDEQ Permitted Sources"/>
    <s v="56"/>
    <x v="6"/>
    <n v="20200254"/>
    <s v="Compressor Engines"/>
    <n v="1.3184566607941024"/>
    <n v="0.37342934732188127"/>
    <n v="1.3694310798358069"/>
    <n v="0"/>
    <n v="3.1861978829252E-2"/>
    <s v="Total"/>
    <x v="22"/>
  </r>
  <r>
    <s v="WYDEQ Permitted Sources"/>
    <s v="56"/>
    <x v="6"/>
    <n v="20200254"/>
    <s v="Compressor Engines"/>
    <n v="1.3184566607941024"/>
    <n v="0.37342934732188127"/>
    <n v="1.3694310798358069"/>
    <n v="0"/>
    <n v="3.1861978829252E-2"/>
    <s v="Total"/>
    <x v="22"/>
  </r>
  <r>
    <s v="WYDEQ Permitted Sources"/>
    <s v="56"/>
    <x v="6"/>
    <n v="20200254"/>
    <s v="Compressor Engines"/>
    <n v="2.1974277679901713"/>
    <n v="0.70018002622852749"/>
    <n v="4.564770266119357"/>
    <n v="0"/>
    <n v="5.9741210304847511E-2"/>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78118013687643373"/>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54"/>
    <s v="Compressor Engines"/>
    <n v="1.5821479929529232"/>
    <n v="0.50101770765685749"/>
    <n v="1.6433172958029687"/>
    <n v="0"/>
    <n v="4.274815492924644E-2"/>
    <s v="Total"/>
    <x v="22"/>
  </r>
  <r>
    <s v="WYDEQ Permitted Sources"/>
    <s v="56"/>
    <x v="7"/>
    <n v="20200202"/>
    <s v="Compressor Engines"/>
    <n v="0"/>
    <n v="0"/>
    <n v="0"/>
    <n v="0"/>
    <n v="0"/>
    <s v="Total"/>
    <x v="22"/>
  </r>
  <r>
    <s v="WYDEQ Permitted Sources"/>
    <s v="56"/>
    <x v="7"/>
    <n v="20200202"/>
    <s v="Compressor Engines"/>
    <n v="0"/>
    <n v="0"/>
    <n v="0"/>
    <n v="0"/>
    <n v="0"/>
    <s v="Total"/>
    <x v="22"/>
  </r>
  <r>
    <s v="WYDEQ Permitted Sources"/>
    <s v="56"/>
    <x v="7"/>
    <n v="20200202"/>
    <s v="Compressor Engines"/>
    <n v="0"/>
    <n v="0"/>
    <n v="0"/>
    <n v="0"/>
    <n v="0"/>
    <s v="Total"/>
    <x v="22"/>
  </r>
  <r>
    <s v="WYDEQ Permitted Sources"/>
    <s v="56"/>
    <x v="7"/>
    <n v="20200254"/>
    <s v="Compressor Engines"/>
    <n v="2.6369133215882048"/>
    <n v="0.84332794270191502"/>
    <n v="2.7388621596716138"/>
    <n v="0"/>
    <n v="7.1954968856060744E-2"/>
    <s v="Total"/>
    <x v="22"/>
  </r>
  <r>
    <s v="WYDEQ Permitted Sources"/>
    <s v="56"/>
    <x v="7"/>
    <n v="20200202"/>
    <s v="Compressor Engines"/>
    <n v="0"/>
    <n v="0"/>
    <n v="0"/>
    <n v="0"/>
    <n v="0"/>
    <s v="Total"/>
    <x v="22"/>
  </r>
  <r>
    <s v="WYDEQ Permitted Sources"/>
    <s v="56"/>
    <x v="7"/>
    <n v="20200254"/>
    <s v="Compressor Engines"/>
    <n v="15.953325595608643"/>
    <n v="4.7261398281024229"/>
    <n v="29.260177405825079"/>
    <n v="0"/>
    <n v="0.29127158979741208"/>
    <s v="Total"/>
    <x v="22"/>
  </r>
  <r>
    <s v="WYDEQ Permitted Sources"/>
    <s v="56"/>
    <x v="7"/>
    <n v="20200202"/>
    <s v="Compressor Engines"/>
    <n v="0"/>
    <n v="0"/>
    <n v="0"/>
    <n v="0"/>
    <n v="0"/>
    <s v="Total"/>
    <x v="22"/>
  </r>
  <r>
    <s v="WYDEQ Permitted Sources"/>
    <s v="56"/>
    <x v="7"/>
    <n v="20200202"/>
    <s v="Compressor Engines"/>
    <n v="0"/>
    <n v="0"/>
    <n v="0"/>
    <n v="0"/>
    <n v="0"/>
    <s v="Total"/>
    <x v="22"/>
  </r>
  <r>
    <s v="WYDEQ Permitted Sources"/>
    <s v="56"/>
    <x v="7"/>
    <n v="20200202"/>
    <s v="Compressor Engines"/>
    <n v="0"/>
    <n v="0"/>
    <n v="0"/>
    <n v="0"/>
    <n v="0"/>
    <s v="Total"/>
    <x v="22"/>
  </r>
  <r>
    <s v="WYDEQ Permitted Sources"/>
    <s v="56"/>
    <x v="7"/>
    <n v="20200253"/>
    <s v="Compressor Engines"/>
    <n v="6.1527977503724776"/>
    <n v="8.0403347042016363E-2"/>
    <n v="2.2823851330596785"/>
    <n v="0"/>
    <n v="5.3151418609010181E-2"/>
    <s v="Total"/>
    <x v="22"/>
  </r>
  <r>
    <s v="WYDEQ Permitted Sources"/>
    <s v="56"/>
    <x v="7"/>
    <n v="20200254"/>
    <s v="Compressor Engines"/>
    <n v="3.5158844287842741"/>
    <n v="0.93357336830470328"/>
    <n v="10.955448638686455"/>
    <n v="0"/>
    <n v="7.9654947073130006E-2"/>
    <s v="Total"/>
    <x v="22"/>
  </r>
  <r>
    <s v="WYDEQ Permitted Sources"/>
    <s v="56"/>
    <x v="7"/>
    <n v="20200202"/>
    <s v="Compressor Engines"/>
    <n v="0"/>
    <n v="0"/>
    <n v="0"/>
    <n v="0"/>
    <n v="0"/>
    <s v="Total"/>
    <x v="22"/>
  </r>
  <r>
    <s v="WYDEQ Permitted Sources"/>
    <s v="56"/>
    <x v="7"/>
    <n v="20200254"/>
    <s v="Compressor Engines"/>
    <n v="15.381994375931196"/>
    <n v="3.2675067890664606"/>
    <n v="5.4777243193432277"/>
    <n v="0"/>
    <n v="0.27879231475595495"/>
    <s v="Total"/>
    <x v="22"/>
  </r>
  <r>
    <s v="WYDEQ Permitted Sources"/>
    <s v="56"/>
    <x v="7"/>
    <n v="20200202"/>
    <s v="Compressor Engines"/>
    <n v="0"/>
    <n v="0"/>
    <n v="0"/>
    <n v="0"/>
    <n v="0"/>
    <s v="Total"/>
    <x v="22"/>
  </r>
  <r>
    <s v="WYDEQ Permitted Sources"/>
    <s v="56"/>
    <x v="7"/>
    <n v="20200202"/>
    <s v="Compressor Engines"/>
    <n v="5.2738266431764096"/>
    <n v="0"/>
    <n v="13.237833771746134"/>
    <n v="0"/>
    <n v="0"/>
    <s v="Total"/>
    <x v="22"/>
  </r>
  <r>
    <s v="WYDEQ Permitted Sources"/>
    <s v="56"/>
    <x v="7"/>
    <n v="20200202"/>
    <s v="Compressor Engines"/>
    <n v="0"/>
    <n v="0"/>
    <n v="0"/>
    <n v="0"/>
    <n v="0"/>
    <s v="Total"/>
    <x v="22"/>
  </r>
  <r>
    <s v="WYDEQ Permitted Sources"/>
    <s v="56"/>
    <x v="7"/>
    <n v="20200202"/>
    <s v="Compressor Engines"/>
    <n v="0"/>
    <n v="0"/>
    <n v="0"/>
    <n v="0"/>
    <n v="0"/>
    <s v="Total"/>
    <x v="22"/>
  </r>
  <r>
    <s v="WYDEQ Permitted Sources"/>
    <s v="56"/>
    <x v="7"/>
    <n v="20200202"/>
    <s v="Compressor Engines"/>
    <n v="0"/>
    <n v="0"/>
    <n v="0"/>
    <n v="0"/>
    <n v="0"/>
    <s v="Total"/>
    <x v="22"/>
  </r>
  <r>
    <s v="WYDEQ Permitted Sources"/>
    <s v="56"/>
    <x v="7"/>
    <n v="20200202"/>
    <s v="Compressor Engines"/>
    <n v="0"/>
    <n v="0"/>
    <n v="0"/>
    <n v="0"/>
    <n v="0"/>
    <s v="Total"/>
    <x v="22"/>
  </r>
  <r>
    <s v="WYDEQ Permitted Sources"/>
    <s v="56"/>
    <x v="7"/>
    <n v="20200202"/>
    <s v="Compressor Engines"/>
    <n v="4.5706497574195559"/>
    <n v="0"/>
    <n v="0.59342013459551646"/>
    <n v="0"/>
    <n v="0"/>
    <s v="Total"/>
    <x v="22"/>
  </r>
  <r>
    <s v="WYDEQ Permitted Sources"/>
    <s v="56"/>
    <x v="7"/>
    <n v="20200202"/>
    <s v="Compressor Engines"/>
    <n v="0"/>
    <n v="0"/>
    <n v="0"/>
    <n v="0"/>
    <n v="0"/>
    <s v="Total"/>
    <x v="22"/>
  </r>
  <r>
    <s v="WYDEQ Permitted Sources"/>
    <s v="56"/>
    <x v="7"/>
    <n v="20200202"/>
    <s v="Compressor Engines"/>
    <n v="0"/>
    <n v="0"/>
    <n v="0"/>
    <n v="0"/>
    <n v="0"/>
    <s v="Total"/>
    <x v="22"/>
  </r>
  <r>
    <s v="WYDEQ Permitted Sources"/>
    <s v="56"/>
    <x v="7"/>
    <n v="20200202"/>
    <s v="Compressor Engines"/>
    <n v="0"/>
    <n v="0"/>
    <n v="0"/>
    <n v="0"/>
    <n v="0"/>
    <s v="Total"/>
    <x v="22"/>
  </r>
  <r>
    <s v="WYDEQ Permitted Sources"/>
    <s v="56"/>
    <x v="7"/>
    <n v="20200202"/>
    <s v="Compressor Engines"/>
    <n v="0"/>
    <n v="0"/>
    <n v="0"/>
    <n v="0"/>
    <n v="0"/>
    <s v="Total"/>
    <x v="22"/>
  </r>
  <r>
    <s v="WYDEQ Permitted Sources"/>
    <s v="56"/>
    <x v="7"/>
    <n v="20200202"/>
    <s v="Compressor Engines"/>
    <n v="0"/>
    <n v="0"/>
    <n v="0"/>
    <n v="0"/>
    <n v="0"/>
    <s v="Total"/>
    <x v="22"/>
  </r>
  <r>
    <s v="WYDEQ Permitted Sources"/>
    <s v="56"/>
    <x v="7"/>
    <n v="20200202"/>
    <s v="Compressor Engines"/>
    <n v="0"/>
    <n v="0"/>
    <n v="0"/>
    <n v="0"/>
    <n v="0"/>
    <s v="Total"/>
    <x v="22"/>
  </r>
  <r>
    <s v="WYDEQ Permitted Sources"/>
    <s v="56"/>
    <x v="7"/>
    <n v="20200202"/>
    <s v="Compressor Engines"/>
    <n v="0"/>
    <n v="0"/>
    <n v="0"/>
    <n v="0"/>
    <n v="0"/>
    <s v="Total"/>
    <x v="22"/>
  </r>
  <r>
    <s v="WYDEQ Permitted Sources"/>
    <s v="56"/>
    <x v="7"/>
    <n v="20200202"/>
    <s v="Compressor Engines"/>
    <n v="0"/>
    <n v="0"/>
    <n v="0"/>
    <n v="0"/>
    <n v="0"/>
    <s v="Total"/>
    <x v="22"/>
  </r>
  <r>
    <s v="WYDEQ Permitted Sources"/>
    <s v="56"/>
    <x v="7"/>
    <n v="20200202"/>
    <s v="Compressor Engines"/>
    <n v="0"/>
    <n v="0"/>
    <n v="0"/>
    <n v="0"/>
    <n v="0"/>
    <s v="Total"/>
    <x v="22"/>
  </r>
  <r>
    <s v="WYDEQ Permitted Sources"/>
    <s v="56"/>
    <x v="7"/>
    <n v="20200202"/>
    <s v="Compressor Engines"/>
    <n v="0"/>
    <n v="0"/>
    <n v="0"/>
    <n v="0"/>
    <n v="0"/>
    <s v="Total"/>
    <x v="22"/>
  </r>
  <r>
    <s v="WYDEQ Permitted Sources"/>
    <s v="56"/>
    <x v="7"/>
    <n v="20200253"/>
    <s v="Compressor Engines"/>
    <n v="1.8897878804715471"/>
    <n v="3.9030750991270083E-2"/>
    <n v="0.73036324257909713"/>
    <n v="0"/>
    <n v="2.5801659518936985E-2"/>
    <s v="Total"/>
    <x v="22"/>
  </r>
  <r>
    <s v="WYDEQ Permitted Sources"/>
    <s v="56"/>
    <x v="7"/>
    <n v="20200253"/>
    <s v="Compressor Engines"/>
    <n v="5.2738266431764096"/>
    <n v="9.3673802379048182E-2"/>
    <n v="2.7388621596716138"/>
    <n v="0"/>
    <n v="6.1923982845448755E-2"/>
    <s v="Total"/>
    <x v="22"/>
  </r>
  <r>
    <s v="WYDEQ Permitted Sources"/>
    <s v="56"/>
    <x v="7"/>
    <n v="20200253"/>
    <s v="Compressor Engines"/>
    <n v="1.5821479929529232"/>
    <n v="1.1709225297381026E-2"/>
    <n v="0.22823851330596789"/>
    <n v="0"/>
    <n v="7.7404978556810961E-3"/>
    <s v="Total"/>
    <x v="22"/>
  </r>
  <r>
    <s v="WYDEQ Permitted Sources"/>
    <s v="56"/>
    <x v="7"/>
    <n v="20200253"/>
    <s v="Compressor Engines"/>
    <n v="1.5821479929529232"/>
    <n v="1.1709225297381026E-2"/>
    <n v="0.22823851330596789"/>
    <n v="0"/>
    <n v="7.7404978556810961E-3"/>
    <s v="Total"/>
    <x v="22"/>
  </r>
  <r>
    <s v="WYDEQ Permitted Sources"/>
    <s v="56"/>
    <x v="7"/>
    <n v="20200253"/>
    <s v="Compressor Engines"/>
    <n v="1.5821479929529232"/>
    <n v="1.1709225297381026E-2"/>
    <n v="0.22823851330596789"/>
    <n v="0"/>
    <n v="7.7404978556810961E-3"/>
    <s v="Total"/>
    <x v="22"/>
  </r>
  <r>
    <s v="WYDEQ Permitted Sources"/>
    <s v="56"/>
    <x v="7"/>
    <n v="20200253"/>
    <s v="Compressor Engines"/>
    <n v="4.5706497574195559"/>
    <n v="6.2449201586032128E-2"/>
    <n v="0.59342013459551646"/>
    <n v="0"/>
    <n v="4.128265523029917E-2"/>
    <s v="Total"/>
    <x v="22"/>
  </r>
  <r>
    <s v="WYDEQ Permitted Sources"/>
    <s v="56"/>
    <x v="7"/>
    <n v="20200253"/>
    <s v="Compressor Engines"/>
    <n v="2.9885017644666325"/>
    <n v="6.8694121744635336E-2"/>
    <n v="1.7802604037865488"/>
    <n v="0"/>
    <n v="4.5410920753329094E-2"/>
    <s v="Total"/>
    <x v="22"/>
  </r>
  <r>
    <s v="WYDEQ Permitted Sources"/>
    <s v="56"/>
    <x v="7"/>
    <n v="20200253"/>
    <s v="Compressor Engines"/>
    <n v="2.9885017644666325"/>
    <n v="6.8694121744635336E-2"/>
    <n v="1.7802604037865488"/>
    <n v="0"/>
    <n v="4.5410920753329094E-2"/>
    <s v="Total"/>
    <x v="22"/>
  </r>
  <r>
    <s v="WYDEQ Permitted Sources"/>
    <s v="56"/>
    <x v="7"/>
    <n v="20200253"/>
    <s v="Compressor Engines"/>
    <n v="6.8559746361293321"/>
    <n v="0.13816885850909605"/>
    <n v="3.5605208075730976"/>
    <n v="0"/>
    <n v="9.13378746970369E-2"/>
    <s v="Total"/>
    <x v="22"/>
  </r>
  <r>
    <s v="WYDEQ Permitted Sources"/>
    <s v="56"/>
    <x v="7"/>
    <n v="20200253"/>
    <s v="Compressor Engines"/>
    <n v="15.865428484889035"/>
    <n v="7.4158426883413134E-2"/>
    <n v="0.82165864790148435"/>
    <n v="0"/>
    <n v="4.9023153085980264E-2"/>
    <s v="Total"/>
    <x v="22"/>
  </r>
  <r>
    <s v="WYDEQ Permitted Sources"/>
    <s v="56"/>
    <x v="7"/>
    <n v="20200253"/>
    <s v="Compressor Engines"/>
    <n v="2.9006046537470258"/>
    <n v="2.3418450594762049E-2"/>
    <n v="2.6019190516880335"/>
    <n v="0"/>
    <n v="1.5480995711362191E-2"/>
    <s v="Total"/>
    <x v="22"/>
  </r>
  <r>
    <s v="WYDEQ Permitted Sources"/>
    <s v="56"/>
    <x v="7"/>
    <n v="20200254"/>
    <s v="Compressor Engines"/>
    <n v="1.3184566607941024"/>
    <n v="0.13070027156265845"/>
    <n v="0.91295405322387158"/>
    <n v="0"/>
    <n v="1.1151692590238202E-2"/>
    <s v="Total"/>
    <x v="22"/>
  </r>
  <r>
    <s v="WYDEQ Permitted Sources"/>
    <s v="56"/>
    <x v="7"/>
    <n v="20200254"/>
    <s v="Compressor Engines"/>
    <n v="1.3184566607941024"/>
    <n v="0.18671467366094063"/>
    <n v="0.45647702661193579"/>
    <n v="0"/>
    <n v="1.5930989414626E-2"/>
    <s v="Total"/>
    <x v="22"/>
  </r>
  <r>
    <s v="WYDEQ Permitted Sources"/>
    <s v="56"/>
    <x v="7"/>
    <n v="20200254"/>
    <s v="Compressor Engines"/>
    <n v="2.5050676555087947"/>
    <n v="0.79976118551436226"/>
    <n v="2.6019190516880335"/>
    <n v="0"/>
    <n v="6.8237737992648026E-2"/>
    <s v="Total"/>
    <x v="22"/>
  </r>
  <r>
    <s v="WYDEQ Permitted Sources"/>
    <s v="56"/>
    <x v="7"/>
    <n v="20200254"/>
    <s v="Compressor Engines"/>
    <n v="1.3184566607941024"/>
    <n v="0.38898890346029291"/>
    <n v="1.3694310798358069"/>
    <n v="0"/>
    <n v="3.3189561280470826E-2"/>
    <s v="Total"/>
    <x v="22"/>
  </r>
  <r>
    <s v="WYDEQ Permitted Sources"/>
    <s v="56"/>
    <x v="7"/>
    <n v="20200254"/>
    <s v="Compressor Engines"/>
    <n v="1.3184566607941024"/>
    <n v="0.45122712801393988"/>
    <n v="1.3694310798358069"/>
    <n v="0"/>
    <n v="3.8499891085346169E-2"/>
    <s v="Total"/>
    <x v="22"/>
  </r>
  <r>
    <s v="WYDEQ Permitted Sources"/>
    <s v="56"/>
    <x v="7"/>
    <n v="20200254"/>
    <s v="Compressor Engines"/>
    <n v="1.3184566607941024"/>
    <n v="0.38276508100492834"/>
    <n v="1.3694310798358069"/>
    <n v="0"/>
    <n v="3.2658528299983294E-2"/>
    <s v="Total"/>
    <x v="22"/>
  </r>
  <r>
    <s v="WYDEQ Permitted Sources"/>
    <s v="56"/>
    <x v="7"/>
    <n v="20200254"/>
    <s v="Compressor Engines"/>
    <n v="1.3184566607941024"/>
    <n v="0.38276508100492834"/>
    <n v="1.3694310798358069"/>
    <n v="0"/>
    <n v="3.2658528299983294E-2"/>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54"/>
    <s v="Compressor Engines"/>
    <n v="1.8018907697519404"/>
    <n v="0.28629583294677563"/>
    <n v="1.8715558091089366"/>
    <n v="0"/>
    <n v="2.4427517102426535E-2"/>
    <s v="Total"/>
    <x v="22"/>
  </r>
  <r>
    <s v="WYDEQ Permitted Sources"/>
    <s v="56"/>
    <x v="6"/>
    <n v="20200202"/>
    <s v="Compressor Engines"/>
    <n v="0"/>
    <n v="0"/>
    <n v="0"/>
    <n v="0"/>
    <n v="0"/>
    <s v="Total"/>
    <x v="22"/>
  </r>
  <r>
    <s v="WYDEQ Permitted Sources"/>
    <s v="56"/>
    <x v="6"/>
    <n v="20200202"/>
    <s v="Compressor Engines"/>
    <n v="0"/>
    <n v="0"/>
    <n v="0"/>
    <n v="0"/>
    <n v="0"/>
    <s v="Total"/>
    <x v="22"/>
  </r>
  <r>
    <s v="WYDEQ Permitted Sources"/>
    <s v="56"/>
    <x v="6"/>
    <n v="20200202"/>
    <s v="Compressor Engines"/>
    <n v="0"/>
    <n v="0.19529503421910843"/>
    <n v="0"/>
    <n v="0"/>
    <n v="0"/>
    <s v="Total"/>
    <x v="22"/>
  </r>
  <r>
    <s v="WYDEQ Permitted Sources"/>
    <s v="56"/>
    <x v="6"/>
    <n v="20200202"/>
    <s v="Compressor Engines"/>
    <n v="0"/>
    <n v="0"/>
    <n v="0"/>
    <n v="0"/>
    <n v="0"/>
    <s v="Total"/>
    <x v="22"/>
  </r>
  <r>
    <s v="WYDEQ Permitted Sources"/>
    <s v="56"/>
    <x v="6"/>
    <n v="20200254"/>
    <s v="Compressor Engines"/>
    <n v="1.3184566607941024"/>
    <n v="0.45122712801393988"/>
    <n v="2.2823851330596785"/>
    <n v="0"/>
    <n v="3.8499891085346169E-2"/>
    <s v="Total"/>
    <x v="22"/>
  </r>
  <r>
    <s v="WYDEQ Permitted Sources"/>
    <s v="56"/>
    <x v="6"/>
    <n v="20200202"/>
    <s v="Compressor Engines"/>
    <n v="0"/>
    <n v="0.58588510265732496"/>
    <n v="0"/>
    <n v="0"/>
    <n v="0"/>
    <s v="Total"/>
    <x v="22"/>
  </r>
  <r>
    <s v="WYDEQ Permitted Sources"/>
    <s v="56"/>
    <x v="6"/>
    <n v="20200202"/>
    <s v="Compressor Engines"/>
    <n v="0"/>
    <n v="0"/>
    <n v="0.45647702661193579"/>
    <n v="0"/>
    <n v="0"/>
    <s v="Total"/>
    <x v="22"/>
  </r>
  <r>
    <s v="WYDEQ Permitted Sources"/>
    <s v="56"/>
    <x v="3"/>
    <n v="20200201"/>
    <s v="Compressor Engines"/>
    <n v="227.3685535281154"/>
    <n v="0.46974563703155464"/>
    <n v="27.305246797334966"/>
    <n v="0"/>
    <n v="1.4883130982601906"/>
    <s v="Total"/>
    <x v="22"/>
  </r>
  <r>
    <s v="WYDEQ Permitted Sources"/>
    <s v="56"/>
    <x v="3"/>
    <n v="20200201"/>
    <s v="Compressor Engines"/>
    <n v="21.57292100994917"/>
    <n v="0.18580483520877927"/>
    <n v="23.970254822087945"/>
    <n v="0"/>
    <n v="0.58869257777209838"/>
    <s v="Total"/>
    <x v="22"/>
  </r>
  <r>
    <s v="WYDEQ Permitted Sources"/>
    <s v="56"/>
    <x v="3"/>
    <n v="20200253"/>
    <s v="Compressor Engines"/>
    <n v="362.02371629719346"/>
    <n v="2.6540910674063656"/>
    <n v="47.836291144949428"/>
    <n v="0"/>
    <n v="1.7545128472877149"/>
    <s v="Total"/>
    <x v="22"/>
  </r>
  <r>
    <s v="WYDEQ Permitted Sources"/>
    <s v="56"/>
    <x v="3"/>
    <n v="20200253"/>
    <s v="Compressor Engines"/>
    <n v="1217.7161366360144"/>
    <n v="19.640273898807099"/>
    <n v="102.55100323884584"/>
    <n v="0"/>
    <n v="12.983395069929085"/>
    <s v="Total"/>
    <x v="22"/>
  </r>
  <r>
    <s v="WYDEQ Permitted Sources"/>
    <s v="56"/>
    <x v="0"/>
    <n v="20200253"/>
    <s v="Compressor Engines"/>
    <n v="3.9132275320372907"/>
    <n v="0.31224600793016061"/>
    <n v="0"/>
    <n v="0"/>
    <n v="0.20641327615149585"/>
    <s v="Total"/>
    <x v="22"/>
  </r>
  <r>
    <s v="WYDEQ Permitted Sources"/>
    <s v="56"/>
    <x v="0"/>
    <n v="20200253"/>
    <s v="Compressor Engines"/>
    <n v="3.9132275320372907"/>
    <n v="0.31224600793016061"/>
    <n v="0"/>
    <n v="0"/>
    <n v="0.20641327615149585"/>
    <s v="Total"/>
    <x v="22"/>
  </r>
  <r>
    <s v="WYDEQ Permitted Sources"/>
    <s v="56"/>
    <x v="0"/>
    <n v="20200253"/>
    <s v="Compressor Engines"/>
    <n v="17.65969347791188"/>
    <n v="13.224771171408682"/>
    <n v="9.1712279319293035"/>
    <n v="0"/>
    <n v="0.93814834010854875"/>
    <s v="Total"/>
    <x v="22"/>
  </r>
  <r>
    <s v="WYDEQ Permitted Sources"/>
    <s v="56"/>
    <x v="0"/>
    <n v="20200253"/>
    <s v="Compressor Engines"/>
    <n v="22.275295182366118"/>
    <n v="23.869099187420549"/>
    <n v="34.808978741640757"/>
    <n v="0"/>
    <n v="1.1879084042518588"/>
    <s v="Total"/>
    <x v="22"/>
  </r>
  <r>
    <s v="WYDEQ Permitted Sources"/>
    <s v="56"/>
    <x v="0"/>
    <n v="20200253"/>
    <s v="Compressor Engines"/>
    <n v="23.479365192223746"/>
    <n v="18.241582739359327"/>
    <n v="48.565820639534714"/>
    <n v="0"/>
    <n v="1.24467205519352"/>
    <s v="Total"/>
    <x v="22"/>
  </r>
  <r>
    <s v="WYDEQ Permitted Sources"/>
    <s v="56"/>
    <x v="0"/>
    <n v="20200254"/>
    <s v="Compressor Engines"/>
    <n v="15.638033653993316"/>
    <n v="16.772880510079304"/>
    <n v="34.808978741640757"/>
    <n v="0"/>
    <n v="0.61126942866617406"/>
    <s v="Total"/>
    <x v="22"/>
  </r>
  <r>
    <s v="WYDEQ Permitted Sources"/>
    <s v="56"/>
    <x v="0"/>
    <n v="20200254"/>
    <s v="Compressor Engines"/>
    <n v="15.050875123220351"/>
    <n v="16.127769721230099"/>
    <n v="5.6277989582293451"/>
    <n v="0"/>
    <n v="0.5907741907923808"/>
    <s v="Total"/>
    <x v="22"/>
  </r>
  <r>
    <s v="WYDEQ Permitted Sources"/>
    <s v="56"/>
    <x v="0"/>
    <n v="20200253"/>
    <s v="Compressor Engines"/>
    <n v="119.10259180841705"/>
    <n v="6.8811817477248427"/>
    <n v="14.382152893252769"/>
    <n v="0"/>
    <n v="2.2824148010451655"/>
    <s v="Total"/>
    <x v="22"/>
  </r>
  <r>
    <s v="WYDEQ Permitted Sources"/>
    <s v="56"/>
    <x v="0"/>
    <n v="20200254"/>
    <s v="Compressor Engines"/>
    <n v="18.061050147864421"/>
    <n v="6.8811817477248427"/>
    <n v="24.282910319767357"/>
    <n v="0"/>
    <n v="1.1743794363481803"/>
    <s v="Total"/>
    <x v="22"/>
  </r>
  <r>
    <s v="WYDEQ Permitted Sources"/>
    <s v="56"/>
    <x v="0"/>
    <n v="20200254"/>
    <s v="Compressor Engines"/>
    <n v="0.80271333990508531"/>
    <n v="0.32255539442460196"/>
    <n v="0.52109249613234665"/>
    <n v="0"/>
    <n v="0.14045822333895258"/>
    <s v="Total"/>
    <x v="22"/>
  </r>
  <r>
    <s v="WYDEQ Permitted Sources"/>
    <s v="56"/>
    <x v="0"/>
    <n v="20200253"/>
    <s v="Compressor Engines"/>
    <n v="17.382333055315151"/>
    <n v="5.5909601700264346"/>
    <n v="6.0446729551352218"/>
    <n v="0"/>
    <n v="0.61923982845448766"/>
    <s v="Total"/>
    <x v="22"/>
  </r>
  <r>
    <s v="WYDEQ Permitted Sources"/>
    <s v="56"/>
    <x v="0"/>
    <n v="20200253"/>
    <s v="Compressor Engines"/>
    <n v="1.3054201933108165"/>
    <n v="0.32255539442460196"/>
    <n v="1.2506219907176319"/>
    <n v="0"/>
    <n v="3.0961991422724381E-2"/>
    <s v="Total"/>
    <x v="22"/>
  </r>
  <r>
    <s v="WYDEQ Permitted Sources"/>
    <s v="56"/>
    <x v="0"/>
    <n v="20200253"/>
    <s v="Compressor Engines"/>
    <n v="17.358675975447468"/>
    <n v="0.93127371865170427"/>
    <n v="6.0446729551352218"/>
    <n v="0"/>
    <n v="0.61562759612183648"/>
    <s v="Total"/>
    <x v="22"/>
  </r>
  <r>
    <s v="WYDEQ Permitted Sources"/>
    <s v="56"/>
    <x v="0"/>
    <n v="20200253"/>
    <s v="Compressor Engines"/>
    <n v="8.4234719567285623"/>
    <n v="0.75407410915133788"/>
    <n v="16.466522877782158"/>
    <n v="0"/>
    <n v="0.49848806190586253"/>
    <s v="Total"/>
    <x v="22"/>
  </r>
  <r>
    <s v="WYDEQ Permitted Sources"/>
    <s v="56"/>
    <x v="0"/>
    <n v="20200253"/>
    <s v="Compressor Engines"/>
    <n v="1.2040700098576278"/>
    <n v="4.6836901189524077E-2"/>
    <n v="1.2506219907176319"/>
    <n v="0"/>
    <n v="3.0961991422724371E-2"/>
    <s v="Total"/>
    <x v="22"/>
  </r>
  <r>
    <s v="WYDEQ Permitted Sources"/>
    <s v="56"/>
    <x v="0"/>
    <n v="20200253"/>
    <s v="Compressor Engines"/>
    <n v="18.876236378141424"/>
    <n v="2.5804431553968157"/>
    <n v="14.694808390932177"/>
    <n v="0"/>
    <n v="0.50416442700002884"/>
    <s v="Total"/>
    <x v="22"/>
  </r>
  <r>
    <s v="WYDEQ Permitted Sources"/>
    <s v="56"/>
    <x v="0"/>
    <n v="20200253"/>
    <s v="Compressor Engines"/>
    <n v="17.068194506122705"/>
    <n v="6.1285524940674376"/>
    <n v="5.9404544559087524"/>
    <n v="0"/>
    <n v="0.60685503188539791"/>
    <s v="Total"/>
    <x v="22"/>
  </r>
  <r>
    <s v="WYDEQ Permitted Sources"/>
    <s v="56"/>
    <x v="0"/>
    <n v="20200254"/>
    <s v="Compressor Engines"/>
    <n v="9.5322209113728871"/>
    <n v="4.3877948310321049"/>
    <n v="3.5434289736999576"/>
    <n v="0"/>
    <n v="0.37437825124371105"/>
    <s v="Total"/>
    <x v="22"/>
  </r>
  <r>
    <s v="WYDEQ Permitted Sources"/>
    <s v="56"/>
    <x v="0"/>
    <n v="20200253"/>
    <s v="Compressor Engines"/>
    <n v="39.533631990325453"/>
    <n v="4.8383309163690296"/>
    <n v="41.062088695228915"/>
    <n v="0"/>
    <n v="0.4799108670522278"/>
    <s v="Total"/>
    <x v="22"/>
  </r>
  <r>
    <s v="WYDEQ Permitted Sources"/>
    <s v="56"/>
    <x v="0"/>
    <n v="20200254"/>
    <s v="Compressor Engines"/>
    <n v="134.34658620463455"/>
    <n v="58.264256079563943"/>
    <n v="49.712224131025877"/>
    <n v="0"/>
    <n v="5.2556334078851155"/>
    <s v="Total"/>
    <x v="22"/>
  </r>
  <r>
    <s v="WYDEQ Permitted Sources"/>
    <s v="56"/>
    <x v="0"/>
    <n v="20200254"/>
    <s v="Compressor Engines"/>
    <n v="0.35142762570352659"/>
    <n v="0.10751846480820067"/>
    <n v="0.20843699845293867"/>
    <n v="0"/>
    <n v="0.24799240188767802"/>
    <s v="Total"/>
    <x v="22"/>
  </r>
  <r>
    <s v="WYDEQ Permitted Sources"/>
    <s v="56"/>
    <x v="0"/>
    <n v="20200253"/>
    <s v="Compressor Engines"/>
    <n v="7.7261158965864469"/>
    <n v="2.7954800850132173"/>
    <n v="8.6501354357969564"/>
    <n v="0"/>
    <n v="0.27607775685262581"/>
    <s v="Total"/>
    <x v="22"/>
  </r>
  <r>
    <s v="WYDEQ Permitted Sources"/>
    <s v="56"/>
    <x v="0"/>
    <n v="20200253"/>
    <s v="Compressor Engines"/>
    <n v="15.95392763061357"/>
    <n v="4.5157755219444278"/>
    <n v="5.5235804590028756"/>
    <n v="0"/>
    <n v="0.56763650941661348"/>
    <s v="Total"/>
    <x v="22"/>
  </r>
  <r>
    <s v="WYDEQ Permitted Sources"/>
    <s v="56"/>
    <x v="0"/>
    <n v="20200253"/>
    <s v="Compressor Engines"/>
    <n v="10.134255916301701"/>
    <n v="3.0105170146296185"/>
    <n v="10.526068421873402"/>
    <n v="0"/>
    <n v="0.54183484989767672"/>
    <s v="Total"/>
    <x v="22"/>
  </r>
  <r>
    <s v="WYDEQ Permitted Sources"/>
    <s v="56"/>
    <x v="0"/>
    <n v="20200253"/>
    <s v="Compressor Engines"/>
    <n v="3.6122100295728843"/>
    <n v="1.9353323665476121"/>
    <n v="3.7518659721528964"/>
    <n v="0"/>
    <n v="0.1914483136305124"/>
    <s v="Total"/>
    <x v="22"/>
  </r>
  <r>
    <s v="WYDEQ Permitted Sources"/>
    <s v="56"/>
    <x v="0"/>
    <n v="20200254"/>
    <s v="Compressor Engines"/>
    <n v="12.040700098576281"/>
    <n v="9.2465879735052567"/>
    <n v="5.3151434605499359"/>
    <n v="0"/>
    <n v="0.47129177018268587"/>
    <s v="Total"/>
    <x v="22"/>
  </r>
  <r>
    <s v="WYDEQ Permitted Sources"/>
    <s v="56"/>
    <x v="0"/>
    <n v="20200253"/>
    <s v="Compressor Engines"/>
    <n v="68.029955556955969"/>
    <n v="6.6661448181084406"/>
    <n v="7.7121689427587317"/>
    <n v="0"/>
    <n v="0.65845835092327176"/>
    <s v="Total"/>
    <x v="22"/>
  </r>
  <r>
    <s v="WYDEQ Permitted Sources"/>
    <s v="56"/>
    <x v="0"/>
    <n v="20200254"/>
    <s v="Compressor Engines"/>
    <n v="24.783774369569507"/>
    <n v="11.358475981040559"/>
    <n v="18.759329860764481"/>
    <n v="0"/>
    <n v="0.96913518938974852"/>
    <s v="Total"/>
    <x v="22"/>
  </r>
  <r>
    <s v="WYDEQ Permitted Sources"/>
    <s v="56"/>
    <x v="0"/>
    <n v="20200253"/>
    <s v="Compressor Engines"/>
    <n v="16.254945133077978"/>
    <n v="3.4405908738624214"/>
    <n v="33.766793749376063"/>
    <n v="0"/>
    <n v="0.86693575983628257"/>
    <s v="Total"/>
    <x v="22"/>
  </r>
  <r>
    <s v="WYDEQ Permitted Sources"/>
    <s v="56"/>
    <x v="0"/>
    <n v="20200254"/>
    <s v="Compressor Engines"/>
    <n v="48.16791087617451"/>
    <n v="73.865185323233845"/>
    <n v="21.573229339879155"/>
    <n v="0"/>
    <n v="1.8878222456331808"/>
    <s v="Total"/>
    <x v="22"/>
  </r>
  <r>
    <s v="WYDEQ Permitted Sources"/>
    <s v="56"/>
    <x v="0"/>
    <n v="20200254"/>
    <s v="Compressor Engines"/>
    <n v="12.040700098576281"/>
    <n v="3.7631462682870231"/>
    <n v="4.5856139659646518"/>
    <n v="0"/>
    <n v="0.47129177018268587"/>
    <s v="Total"/>
    <x v="22"/>
  </r>
  <r>
    <s v="WYDEQ Permitted Sources"/>
    <s v="56"/>
    <x v="0"/>
    <n v="20200201"/>
    <s v="Compressor Engines"/>
    <n v="234.79365192223747"/>
    <n v="0.48469863420185871"/>
    <n v="28.347431789599661"/>
    <n v="0"/>
    <n v="1.5356892520600316"/>
    <s v="Total"/>
    <x v="22"/>
  </r>
  <r>
    <s v="WYDEQ Permitted Sources"/>
    <s v="56"/>
    <x v="0"/>
    <n v="20200253"/>
    <s v="Compressor Engines"/>
    <n v="327.40670351378668"/>
    <n v="11.002793994342486"/>
    <n v="62.114225538975724"/>
    <n v="0"/>
    <n v="7.2735045365262518"/>
    <s v="Total"/>
    <x v="22"/>
  </r>
  <r>
    <s v="WYDEQ Permitted Sources"/>
    <s v="56"/>
    <x v="0"/>
    <n v="20200253"/>
    <s v="Compressor Engines"/>
    <n v="632.13675517525473"/>
    <n v="3.5127675892143073"/>
    <n v="0"/>
    <n v="0"/>
    <n v="2.3221493567043288"/>
    <s v="Total"/>
    <x v="22"/>
  </r>
  <r>
    <s v="WYDEQ Permitted Sources"/>
    <s v="56"/>
    <x v="0"/>
    <n v="20200253"/>
    <s v="Compressor Engines"/>
    <n v="20.870546837532221"/>
    <n v="1.8360065266293442"/>
    <n v="67.533587498752127"/>
    <n v="0"/>
    <n v="1.2137100637707956"/>
    <s v="Total"/>
    <x v="22"/>
  </r>
  <r>
    <s v="WYDEQ Permitted Sources"/>
    <s v="56"/>
    <x v="0"/>
    <n v="20200253"/>
    <s v="Compressor Engines"/>
    <n v="52.377045428806817"/>
    <n v="2.1076605535285839"/>
    <n v="13.444186400214543"/>
    <n v="0"/>
    <n v="1.3932896140225968"/>
    <s v="Total"/>
    <x v="22"/>
  </r>
  <r>
    <s v="WYDEQ Permitted Sources"/>
    <s v="56"/>
    <x v="0"/>
    <n v="20200253"/>
    <s v="Compressor Engines"/>
    <n v="19.365459325210185"/>
    <n v="0.7806150198254016"/>
    <n v="5.0024879628705277"/>
    <n v="0"/>
    <n v="0.51603319037873974"/>
    <s v="Total"/>
    <x v="22"/>
  </r>
  <r>
    <s v="WYDEQ Permitted Sources"/>
    <s v="56"/>
    <x v="0"/>
    <n v="20200254"/>
    <s v="Compressor Engines"/>
    <n v="0.7600691937226276"/>
    <n v="1.6462010394439597"/>
    <n v="0.53151434605499359"/>
    <n v="0"/>
    <n v="0.14045822333895255"/>
    <s v="Total"/>
    <x v="22"/>
  </r>
  <r>
    <s v="WYDEQ Permitted Sources"/>
    <s v="56"/>
    <x v="0"/>
    <n v="20100102"/>
    <s v="Compressor Engines"/>
    <n v="1.2542395936016957"/>
    <n v="4.3007385923280267E-2"/>
    <n v="0.28138994791146721"/>
    <n v="0.16529503409273377"/>
    <n v="7.7228007731851026E-2"/>
    <s v="Total"/>
    <x v="22"/>
  </r>
  <r>
    <s v="WYDEQ Permitted Sources"/>
    <s v="56"/>
    <x v="0"/>
    <n v="20200202"/>
    <s v="Compressor Engines"/>
    <n v="43.979396886941956"/>
    <n v="32.255539442460197"/>
    <n v="98.173826271334121"/>
    <n v="0"/>
    <n v="0"/>
    <s v="Total"/>
    <x v="22"/>
  </r>
  <r>
    <s v="WYDEQ Permitted Sources"/>
    <s v="56"/>
    <x v="0"/>
    <n v="20200202"/>
    <s v="Compressor Engines"/>
    <n v="54.450681860023366"/>
    <n v="40.857016627116252"/>
    <n v="28.347431789599661"/>
    <n v="0"/>
    <n v="0"/>
    <s v="Total"/>
    <x v="22"/>
  </r>
  <r>
    <s v="WYDEQ Permitted Sources"/>
    <s v="56"/>
    <x v="0"/>
    <n v="20200253"/>
    <s v="Compressor Engines"/>
    <n v="12.241378433552551"/>
    <n v="7.3112556069576451"/>
    <n v="6.4615469520410986"/>
    <n v="0"/>
    <n v="0.6563942181617568"/>
    <s v="Total"/>
    <x v="22"/>
  </r>
  <r>
    <s v="WYDEQ Permitted Sources"/>
    <s v="56"/>
    <x v="0"/>
    <n v="20200253"/>
    <s v="Compressor Engines"/>
    <n v="65.019780532311913"/>
    <n v="28.814948568597778"/>
    <n v="29.389616781864355"/>
    <n v="0"/>
    <n v="0.75340845795295985"/>
    <s v="Total"/>
    <x v="22"/>
  </r>
  <r>
    <s v="WYDEQ Permitted Sources"/>
    <s v="56"/>
    <x v="0"/>
    <n v="20200253"/>
    <s v="Compressor Engines"/>
    <n v="10.936969256206787"/>
    <n v="1.0751846480820066"/>
    <n v="6.6699839504940375"/>
    <n v="0"/>
    <n v="0.26420899347391469"/>
    <s v="Total"/>
    <x v="22"/>
  </r>
  <r>
    <s v="WYDEQ Permitted Sources"/>
    <s v="56"/>
    <x v="0"/>
    <n v="31000220"/>
    <s v="Permitted Fugitives"/>
    <n v="0"/>
    <n v="2.3845840983869788E-2"/>
    <n v="0"/>
    <n v="0"/>
    <n v="0"/>
    <s v="Total"/>
    <x v="4"/>
  </r>
  <r>
    <s v="WYDEQ Permitted Sources"/>
    <s v="56"/>
    <x v="0"/>
    <n v="31000220"/>
    <s v="Permitted Fugitives"/>
    <n v="0"/>
    <n v="0.36852663338707858"/>
    <n v="0"/>
    <n v="0"/>
    <n v="0"/>
    <s v="Total"/>
    <x v="4"/>
  </r>
  <r>
    <s v="WYDEQ Permitted Sources"/>
    <s v="56"/>
    <x v="0"/>
    <n v="31000299"/>
    <s v="Natural Gas Production, Other Not Classified"/>
    <n v="0"/>
    <n v="0.36852663338707858"/>
    <n v="0"/>
    <n v="0"/>
    <n v="0"/>
    <s v="Total"/>
    <x v="23"/>
  </r>
  <r>
    <s v="WYDEQ Permitted Sources"/>
    <s v="56"/>
    <x v="0"/>
    <n v="31000301"/>
    <s v="Dehydrator"/>
    <n v="0"/>
    <n v="17.228862240838691"/>
    <n v="0"/>
    <n v="0"/>
    <n v="0"/>
    <s v="Total"/>
    <x v="20"/>
  </r>
  <r>
    <s v="WYDEQ Permitted Sources"/>
    <s v="56"/>
    <x v="0"/>
    <n v="31000302"/>
    <s v="Dehydrator"/>
    <n v="0"/>
    <n v="0"/>
    <n v="0"/>
    <n v="0"/>
    <n v="0"/>
    <s v="Total"/>
    <x v="20"/>
  </r>
  <r>
    <s v="WYDEQ Permitted Sources"/>
    <s v="56"/>
    <x v="0"/>
    <n v="31000404"/>
    <s v="Process Heaters"/>
    <n v="1.4632675149192826"/>
    <n v="6.5034111774190329E-2"/>
    <n v="0.32517055887095164"/>
    <n v="0"/>
    <n v="0"/>
    <s v="Total"/>
    <x v="5"/>
  </r>
  <r>
    <s v="WYDEQ Permitted Sources"/>
    <s v="56"/>
    <x v="0"/>
    <n v="31000201"/>
    <s v="Natural Gas Production, Gas Sweetening: Amine Process"/>
    <n v="0.97551167661285509"/>
    <n v="1.0839018629031723E-2"/>
    <n v="0.10839018629031723"/>
    <n v="0"/>
    <n v="0"/>
    <s v="Total"/>
    <x v="24"/>
  </r>
  <r>
    <s v="WYDEQ Permitted Sources"/>
    <s v="56"/>
    <x v="0"/>
    <n v="31000205"/>
    <s v="Natural Gas Production, Flares"/>
    <n v="3.3600957749998339"/>
    <n v="6.9152938853222388"/>
    <n v="18.209551296773295"/>
    <n v="3.2517055887095164E-2"/>
    <n v="0"/>
    <s v="Total"/>
    <x v="25"/>
  </r>
  <r>
    <s v="WYDEQ Permitted Sources"/>
    <s v="56"/>
    <x v="0"/>
    <n v="31000209"/>
    <s v="Natural Gas Production, Incinerators Burning Waste Gas or Augmented Waste Gas"/>
    <n v="8.9963854620963311"/>
    <n v="0.13006822354838066"/>
    <n v="0.97551167661285509"/>
    <n v="30.349252161288824"/>
    <n v="0"/>
    <s v="Total"/>
    <x v="26"/>
  </r>
  <r>
    <s v="WYDEQ Permitted Sources"/>
    <s v="56"/>
    <x v="0"/>
    <n v="31000404"/>
    <s v="Process Heaters"/>
    <n v="21.569647071773126"/>
    <n v="0.30349252161288826"/>
    <n v="3.793656520161103"/>
    <n v="6.5034111774190329E-2"/>
    <n v="0"/>
    <s v="Total"/>
    <x v="5"/>
  </r>
  <r>
    <s v="WYDEQ Permitted Sources"/>
    <s v="56"/>
    <x v="0"/>
    <n v="31000404"/>
    <s v="Process Heaters"/>
    <n v="9.6467265798382336"/>
    <n v="0.14090724217741241"/>
    <n v="1.6258527943547585"/>
    <n v="3.2517055887095164E-2"/>
    <n v="0"/>
    <s v="Total"/>
    <x v="5"/>
  </r>
  <r>
    <s v="WYDEQ Permitted Sources"/>
    <s v="56"/>
    <x v="0"/>
    <n v="31000404"/>
    <s v="Process Heaters"/>
    <n v="9.6467265798382336"/>
    <n v="0.14090724217741241"/>
    <n v="1.6258527943547585"/>
    <n v="3.2517055887095164E-2"/>
    <n v="0"/>
    <s v="Total"/>
    <x v="5"/>
  </r>
  <r>
    <s v="WYDEQ Permitted Sources"/>
    <s v="56"/>
    <x v="0"/>
    <n v="31000404"/>
    <s v="Process Heaters"/>
    <n v="1.5174626080644411"/>
    <n v="3.2517055887095164E-2"/>
    <n v="0.21678037258063446"/>
    <n v="0"/>
    <n v="0"/>
    <s v="Total"/>
    <x v="5"/>
  </r>
  <r>
    <s v="WYDEQ Permitted Sources"/>
    <s v="56"/>
    <x v="0"/>
    <n v="31000404"/>
    <s v="Process Heaters"/>
    <n v="4.0104368927417378"/>
    <n v="7.5873130403222064E-2"/>
    <n v="0.43356074516126891"/>
    <n v="1.0839018629031723E-2"/>
    <n v="0"/>
    <s v="Total"/>
    <x v="5"/>
  </r>
  <r>
    <s v="WYDEQ Permitted Sources"/>
    <s v="56"/>
    <x v="0"/>
    <n v="50410310"/>
    <s v="Oil Production, Processing Operations: Not Classified"/>
    <n v="0"/>
    <n v="11.055799001612357"/>
    <n v="0"/>
    <n v="0"/>
    <n v="0"/>
    <s v="Total"/>
    <x v="27"/>
  </r>
  <r>
    <s v="WYDEQ Permitted Sources"/>
    <s v="56"/>
    <x v="6"/>
    <n v="31000205"/>
    <s v="Natural Gas Production, Flares"/>
    <n v="0"/>
    <n v="0"/>
    <n v="0"/>
    <n v="34.684859612901512"/>
    <n v="0"/>
    <s v="Total"/>
    <x v="25"/>
  </r>
  <r>
    <s v="WYDEQ Permitted Sources"/>
    <s v="56"/>
    <x v="6"/>
    <n v="31000299"/>
    <s v="Natural Gas Production, Other Not Classified"/>
    <n v="0"/>
    <n v="37.936565201611032"/>
    <n v="0"/>
    <n v="0"/>
    <n v="0"/>
    <s v="Total"/>
    <x v="23"/>
  </r>
  <r>
    <s v="WYDEQ Permitted Sources"/>
    <s v="56"/>
    <x v="6"/>
    <n v="31000299"/>
    <s v="Natural Gas Production, Other Not Classified"/>
    <n v="51.268558115320047"/>
    <n v="8.3460443443544268"/>
    <n v="21.461256885482811"/>
    <n v="3.251705588709517"/>
    <n v="0"/>
    <s v="Total"/>
    <x v="23"/>
  </r>
  <r>
    <s v="WYDEQ Permitted Sources"/>
    <s v="56"/>
    <x v="6"/>
    <n v="31000299"/>
    <s v="Natural Gas Production, Other Not Classified"/>
    <n v="21.894817630644077"/>
    <n v="6.503411177419034"/>
    <n v="16.800478874999168"/>
    <n v="2.4929742846772962"/>
    <n v="0"/>
    <s v="Total"/>
    <x v="23"/>
  </r>
  <r>
    <s v="WYDEQ Permitted Sources"/>
    <s v="56"/>
    <x v="6"/>
    <n v="31000299"/>
    <s v="Natural Gas Production, Other Not Classified"/>
    <n v="4.4439976379030055"/>
    <n v="0"/>
    <n v="1.0839018629031723"/>
    <n v="0"/>
    <n v="0"/>
    <s v="Total"/>
    <x v="23"/>
  </r>
  <r>
    <s v="WYDEQ Permitted Sources"/>
    <s v="56"/>
    <x v="6"/>
    <n v="31000299"/>
    <s v="Natural Gas Production, Other Not Classified"/>
    <n v="24.496182101611694"/>
    <n v="12.89843216854775"/>
    <n v="22.653548934676298"/>
    <n v="50.834997370158774"/>
    <n v="0"/>
    <s v="Total"/>
    <x v="23"/>
  </r>
  <r>
    <s v="WYDEQ Permitted Sources"/>
    <s v="56"/>
    <x v="6"/>
    <n v="31000299"/>
    <s v="Natural Gas Production, Other Not Classified"/>
    <n v="1.205711621377721"/>
    <n v="0"/>
    <n v="0"/>
    <n v="4.7474895091747767E-3"/>
    <n v="0"/>
    <s v="Total"/>
    <x v="23"/>
  </r>
  <r>
    <s v="WYDEQ Permitted Sources"/>
    <s v="56"/>
    <x v="6"/>
    <n v="31000299"/>
    <s v="Natural Gas Production, Other Not Classified"/>
    <n v="0.45214185801664536"/>
    <n v="0"/>
    <n v="0"/>
    <n v="0.52222384600922545"/>
    <n v="0"/>
    <s v="Total"/>
    <x v="23"/>
  </r>
  <r>
    <s v="WYDEQ Permitted Sources"/>
    <s v="56"/>
    <x v="6"/>
    <n v="31000299"/>
    <s v="Natural Gas Production, Other Not Classified"/>
    <n v="0.45214185801664536"/>
    <n v="0"/>
    <n v="0"/>
    <n v="0.52222384600922545"/>
    <n v="0"/>
    <s v="Total"/>
    <x v="23"/>
  </r>
  <r>
    <s v="WYDEQ Permitted Sources"/>
    <s v="56"/>
    <x v="6"/>
    <n v="31000299"/>
    <s v="Natural Gas Production, Other Not Classified"/>
    <n v="0.45214185801664536"/>
    <n v="0"/>
    <n v="0"/>
    <n v="1.8839244084026892E-3"/>
    <n v="0"/>
    <s v="Total"/>
    <x v="23"/>
  </r>
  <r>
    <s v="WYDEQ Permitted Sources"/>
    <s v="56"/>
    <x v="6"/>
    <n v="31000299"/>
    <s v="Natural Gas Production, Other Not Classified"/>
    <n v="8.5628247169350615"/>
    <n v="1.3006822354838066"/>
    <n v="14.632675149192826"/>
    <n v="0.10839018629031723"/>
    <n v="0"/>
    <s v="Total"/>
    <x v="23"/>
  </r>
  <r>
    <s v="WYDEQ Permitted Sources"/>
    <s v="56"/>
    <x v="6"/>
    <n v="31000299"/>
    <s v="Natural Gas Production, Other Not Classified"/>
    <n v="8.5628247169350615"/>
    <n v="1.3006822354838066"/>
    <n v="14.632675149192826"/>
    <n v="0.10839018629031723"/>
    <n v="0"/>
    <s v="Total"/>
    <x v="23"/>
  </r>
  <r>
    <s v="WYDEQ Permitted Sources"/>
    <s v="56"/>
    <x v="6"/>
    <n v="31000299"/>
    <s v="Natural Gas Production, Other Not Classified"/>
    <n v="19.404421406547701"/>
    <n v="0"/>
    <n v="0"/>
    <n v="86.88659371553203"/>
    <n v="0"/>
    <s v="Total"/>
    <x v="23"/>
  </r>
  <r>
    <s v="WYDEQ Permitted Sources"/>
    <s v="56"/>
    <x v="6"/>
    <n v="31000227"/>
    <s v="Dehydrator"/>
    <n v="0.47474901595158947"/>
    <n v="0"/>
    <n v="0"/>
    <n v="0"/>
    <n v="0"/>
    <s v="Total"/>
    <x v="20"/>
  </r>
  <r>
    <s v="WYDEQ Permitted Sources"/>
    <s v="56"/>
    <x v="6"/>
    <n v="31000227"/>
    <s v="Dehydrator"/>
    <n v="0"/>
    <n v="0.94949803190317894"/>
    <n v="0"/>
    <n v="0"/>
    <n v="0"/>
    <s v="Total"/>
    <x v="20"/>
  </r>
  <r>
    <s v="WYDEQ Permitted Sources"/>
    <s v="56"/>
    <x v="6"/>
    <n v="31000299"/>
    <s v="Natural Gas Production, Other Not Classified"/>
    <n v="0"/>
    <n v="0.94949803190317894"/>
    <n v="0"/>
    <n v="0"/>
    <n v="0"/>
    <s v="Total"/>
    <x v="23"/>
  </r>
  <r>
    <s v="WYDEQ Permitted Sources"/>
    <s v="56"/>
    <x v="6"/>
    <n v="31000299"/>
    <s v="Natural Gas Production, Other Not Classified"/>
    <n v="0"/>
    <n v="0.94949803190317894"/>
    <n v="0"/>
    <n v="0"/>
    <n v="0"/>
    <s v="Total"/>
    <x v="23"/>
  </r>
  <r>
    <s v="WYDEQ Permitted Sources"/>
    <s v="56"/>
    <x v="6"/>
    <n v="31000301"/>
    <s v="Dehydrator"/>
    <n v="0"/>
    <n v="0.94949803190317894"/>
    <n v="0"/>
    <n v="0"/>
    <n v="0"/>
    <s v="Total"/>
    <x v="20"/>
  </r>
  <r>
    <s v="WYDEQ Permitted Sources"/>
    <s v="56"/>
    <x v="6"/>
    <n v="31000301"/>
    <s v="Dehydrator"/>
    <n v="0"/>
    <n v="0.94949803190317894"/>
    <n v="0"/>
    <n v="0"/>
    <n v="0"/>
    <s v="Total"/>
    <x v="20"/>
  </r>
  <r>
    <s v="WYDEQ Permitted Sources"/>
    <s v="56"/>
    <x v="6"/>
    <n v="31000301"/>
    <s v="Dehydrator"/>
    <n v="0"/>
    <n v="0.94949803190317894"/>
    <n v="0"/>
    <n v="0"/>
    <n v="0"/>
    <s v="Total"/>
    <x v="20"/>
  </r>
  <r>
    <s v="WYDEQ Permitted Sources"/>
    <s v="56"/>
    <x v="6"/>
    <n v="31000301"/>
    <s v="Dehydrator"/>
    <n v="0"/>
    <n v="0.94949803190317894"/>
    <n v="0"/>
    <n v="0"/>
    <n v="0"/>
    <s v="Total"/>
    <x v="20"/>
  </r>
  <r>
    <s v="WYDEQ Permitted Sources"/>
    <s v="56"/>
    <x v="6"/>
    <n v="31000227"/>
    <s v="Dehydrator"/>
    <n v="1.4242470478547684"/>
    <n v="0"/>
    <n v="0.94949803190317894"/>
    <n v="0"/>
    <n v="0"/>
    <s v="Total"/>
    <x v="20"/>
  </r>
  <r>
    <s v="WYDEQ Permitted Sources"/>
    <s v="56"/>
    <x v="6"/>
    <n v="31000299"/>
    <s v="Natural Gas Production, Other Not Classified"/>
    <n v="0"/>
    <n v="42.252662419691461"/>
    <n v="0"/>
    <n v="0"/>
    <n v="0"/>
    <s v="Total"/>
    <x v="23"/>
  </r>
  <r>
    <s v="WYDEQ Permitted Sources"/>
    <s v="56"/>
    <x v="6"/>
    <n v="31000299"/>
    <s v="Natural Gas Production, Other Not Classified"/>
    <n v="0.94949803190317894"/>
    <n v="12.818223430692916"/>
    <n v="0"/>
    <n v="0"/>
    <n v="0"/>
    <s v="Total"/>
    <x v="23"/>
  </r>
  <r>
    <s v="WYDEQ Permitted Sources"/>
    <s v="56"/>
    <x v="6"/>
    <n v="31000220"/>
    <s v="Permitted Fugitives"/>
    <n v="0"/>
    <n v="1.6141466542354042"/>
    <n v="0"/>
    <n v="0"/>
    <n v="0"/>
    <s v="Total"/>
    <x v="4"/>
  </r>
  <r>
    <s v="WYDEQ Permitted Sources"/>
    <s v="56"/>
    <x v="6"/>
    <n v="31000227"/>
    <s v="Dehydrator"/>
    <n v="0"/>
    <n v="1.8515211622111987"/>
    <n v="0"/>
    <n v="0"/>
    <n v="0"/>
    <s v="Total"/>
    <x v="20"/>
  </r>
  <r>
    <s v="WYDEQ Permitted Sources"/>
    <s v="56"/>
    <x v="6"/>
    <n v="31000404"/>
    <s v="Process Heaters"/>
    <n v="0.21838454733773113"/>
    <n v="0"/>
    <n v="0.10919227366886557"/>
    <n v="0"/>
    <n v="0"/>
    <s v="Total"/>
    <x v="5"/>
  </r>
  <r>
    <s v="WYDEQ Permitted Sources"/>
    <s v="56"/>
    <x v="6"/>
    <n v="40400311"/>
    <s v="Permitted Tank Losses"/>
    <n v="0"/>
    <n v="2.5161697845434241"/>
    <n v="0"/>
    <n v="0"/>
    <n v="0"/>
    <s v="Total"/>
    <x v="11"/>
  </r>
  <r>
    <s v="WYDEQ Permitted Sources"/>
    <s v="56"/>
    <x v="6"/>
    <n v="10500106"/>
    <s v="External Combustion Boilers"/>
    <n v="4.4439976379030055"/>
    <n v="0"/>
    <n v="19.618623718547418"/>
    <n v="0"/>
    <n v="0"/>
    <s v="Total"/>
    <x v="5"/>
  </r>
  <r>
    <s v="WYDEQ Permitted Sources"/>
    <s v="56"/>
    <x v="6"/>
    <n v="31000205"/>
    <s v="Natural Gas Production, Flares"/>
    <n v="6.503411177419034"/>
    <n v="0"/>
    <n v="1.6258527943547585"/>
    <n v="0"/>
    <n v="0"/>
    <s v="Total"/>
    <x v="25"/>
  </r>
  <r>
    <s v="WYDEQ Permitted Sources"/>
    <s v="56"/>
    <x v="6"/>
    <n v="31000205"/>
    <s v="Natural Gas Production, Flares"/>
    <n v="0.65034111774190329"/>
    <n v="0"/>
    <n v="0.97551167661285509"/>
    <n v="0"/>
    <n v="0"/>
    <s v="Total"/>
    <x v="25"/>
  </r>
  <r>
    <s v="WYDEQ Permitted Sources"/>
    <s v="56"/>
    <x v="6"/>
    <n v="31000205"/>
    <s v="Natural Gas Production, Flares"/>
    <n v="2.8484940957095368"/>
    <n v="46.05065454730417"/>
    <n v="0.94949803190317894"/>
    <n v="0"/>
    <n v="0"/>
    <s v="Total"/>
    <x v="25"/>
  </r>
  <r>
    <s v="WYDEQ Permitted Sources"/>
    <s v="56"/>
    <x v="6"/>
    <n v="31000220"/>
    <s v="Permitted Fugitives"/>
    <n v="0"/>
    <n v="0.23737450797579474"/>
    <n v="0"/>
    <n v="0"/>
    <n v="0"/>
    <s v="Total"/>
    <x v="4"/>
  </r>
  <r>
    <s v="WYDEQ Permitted Sources"/>
    <s v="56"/>
    <x v="6"/>
    <n v="31000220"/>
    <s v="Permitted Fugitives"/>
    <n v="0"/>
    <n v="9.4949803190317886E-2"/>
    <n v="0"/>
    <n v="0"/>
    <n v="0"/>
    <s v="Total"/>
    <x v="4"/>
  </r>
  <r>
    <s v="WYDEQ Permitted Sources"/>
    <s v="56"/>
    <x v="6"/>
    <n v="31000227"/>
    <s v="Dehydrator"/>
    <n v="0.47474901595158947"/>
    <n v="0"/>
    <n v="0.47474901595158947"/>
    <n v="0"/>
    <n v="0"/>
    <s v="Total"/>
    <x v="20"/>
  </r>
  <r>
    <s v="WYDEQ Permitted Sources"/>
    <s v="56"/>
    <x v="6"/>
    <n v="31000227"/>
    <s v="Dehydrator"/>
    <n v="0.47474901595158947"/>
    <n v="0"/>
    <n v="0.47474901595158947"/>
    <n v="0"/>
    <n v="0"/>
    <s v="Total"/>
    <x v="20"/>
  </r>
  <r>
    <s v="WYDEQ Permitted Sources"/>
    <s v="56"/>
    <x v="6"/>
    <n v="31000228"/>
    <s v="Dehydrator"/>
    <n v="0"/>
    <n v="4.2272172653223716"/>
    <n v="0"/>
    <n v="0"/>
    <n v="0"/>
    <s v="Total"/>
    <x v="20"/>
  </r>
  <r>
    <s v="WYDEQ Permitted Sources"/>
    <s v="56"/>
    <x v="6"/>
    <n v="31000299"/>
    <s v="Natural Gas Production, Other Not Classified"/>
    <n v="2.3737450797579474"/>
    <n v="0"/>
    <n v="5.419509314515861"/>
    <n v="0"/>
    <n v="0"/>
    <s v="Total"/>
    <x v="23"/>
  </r>
  <r>
    <s v="WYDEQ Permitted Sources"/>
    <s v="56"/>
    <x v="6"/>
    <n v="31000299"/>
    <s v="Natural Gas Production, Other Not Classified"/>
    <n v="9.4196220420134456"/>
    <n v="0"/>
    <n v="0"/>
    <n v="0"/>
    <n v="0"/>
    <s v="Total"/>
    <x v="23"/>
  </r>
  <r>
    <s v="WYDEQ Permitted Sources"/>
    <s v="56"/>
    <x v="6"/>
    <n v="31000299"/>
    <s v="Natural Gas Production, Other Not Classified"/>
    <n v="7.5356976336107566"/>
    <n v="0"/>
    <n v="0"/>
    <n v="0"/>
    <n v="0"/>
    <s v="Total"/>
    <x v="23"/>
  </r>
  <r>
    <s v="WYDEQ Permitted Sources"/>
    <s v="56"/>
    <x v="6"/>
    <n v="31000299"/>
    <s v="Natural Gas Production, Other Not Classified"/>
    <n v="0"/>
    <n v="1.409072421774124"/>
    <n v="0"/>
    <n v="0"/>
    <n v="0"/>
    <s v="Total"/>
    <x v="23"/>
  </r>
  <r>
    <s v="WYDEQ Permitted Sources"/>
    <s v="56"/>
    <x v="6"/>
    <n v="31000299"/>
    <s v="Natural Gas Production, Other Not Classified"/>
    <n v="0"/>
    <n v="6.1782406185480818"/>
    <n v="0"/>
    <n v="0"/>
    <n v="0"/>
    <s v="Total"/>
    <x v="23"/>
  </r>
  <r>
    <s v="WYDEQ Permitted Sources"/>
    <s v="56"/>
    <x v="6"/>
    <n v="31000299"/>
    <s v="Natural Gas Production, Other Not Classified"/>
    <n v="0"/>
    <n v="0.75873130403222055"/>
    <n v="0"/>
    <n v="0"/>
    <n v="0"/>
    <s v="Total"/>
    <x v="23"/>
  </r>
  <r>
    <s v="WYDEQ Permitted Sources"/>
    <s v="56"/>
    <x v="6"/>
    <n v="31000299"/>
    <s v="Natural Gas Production, Other Not Classified"/>
    <n v="0"/>
    <n v="37.286224083869122"/>
    <n v="0"/>
    <n v="0"/>
    <n v="0"/>
    <s v="Total"/>
    <x v="23"/>
  </r>
  <r>
    <s v="WYDEQ Permitted Sources"/>
    <s v="56"/>
    <x v="6"/>
    <n v="31000299"/>
    <s v="Natural Gas Production, Other Not Classified"/>
    <n v="0.86712149032253782"/>
    <n v="0"/>
    <n v="0.21678037258063446"/>
    <n v="0"/>
    <n v="0"/>
    <s v="Total"/>
    <x v="23"/>
  </r>
  <r>
    <s v="WYDEQ Permitted Sources"/>
    <s v="56"/>
    <x v="6"/>
    <n v="31000299"/>
    <s v="Natural Gas Production, Other Not Classified"/>
    <n v="4.7691681967739585"/>
    <n v="0"/>
    <n v="3.9020467064514204"/>
    <n v="0"/>
    <n v="0"/>
    <s v="Total"/>
    <x v="23"/>
  </r>
  <r>
    <s v="WYDEQ Permitted Sources"/>
    <s v="56"/>
    <x v="6"/>
    <n v="31000299"/>
    <s v="Natural Gas Production, Other Not Classified"/>
    <n v="12.790041982257433"/>
    <n v="0"/>
    <n v="10.405457883870453"/>
    <n v="0"/>
    <n v="0"/>
    <s v="Total"/>
    <x v="23"/>
  </r>
  <r>
    <s v="WYDEQ Permitted Sources"/>
    <s v="56"/>
    <x v="6"/>
    <n v="31000299"/>
    <s v="Natural Gas Production, Other Not Classified"/>
    <n v="4.0104368927417378"/>
    <n v="0"/>
    <n v="3.251705588709517"/>
    <n v="0"/>
    <n v="0"/>
    <s v="Total"/>
    <x v="23"/>
  </r>
  <r>
    <s v="WYDEQ Permitted Sources"/>
    <s v="56"/>
    <x v="6"/>
    <n v="31000299"/>
    <s v="Natural Gas Production, Other Not Classified"/>
    <n v="3.793656520161103"/>
    <n v="0"/>
    <n v="2.8181448435482479"/>
    <n v="0"/>
    <n v="0"/>
    <s v="Total"/>
    <x v="23"/>
  </r>
  <r>
    <s v="WYDEQ Permitted Sources"/>
    <s v="56"/>
    <x v="6"/>
    <n v="31000299"/>
    <s v="Natural Gas Production, Other Not Classified"/>
    <n v="0.43356074516126891"/>
    <n v="0"/>
    <n v="0.43356074516126891"/>
    <n v="0"/>
    <n v="0"/>
    <s v="Total"/>
    <x v="23"/>
  </r>
  <r>
    <s v="WYDEQ Permitted Sources"/>
    <s v="56"/>
    <x v="6"/>
    <n v="31000299"/>
    <s v="Natural Gas Production, Other Not Classified"/>
    <n v="1.7342429806450756"/>
    <n v="0"/>
    <n v="0.32517055887095164"/>
    <n v="0"/>
    <n v="0"/>
    <s v="Total"/>
    <x v="23"/>
  </r>
  <r>
    <s v="WYDEQ Permitted Sources"/>
    <s v="56"/>
    <x v="6"/>
    <n v="31000299"/>
    <s v="Natural Gas Production, Other Not Classified"/>
    <n v="0.10839018629031723"/>
    <n v="0"/>
    <n v="0.10839018629031723"/>
    <n v="0"/>
    <n v="0"/>
    <s v="Total"/>
    <x v="23"/>
  </r>
  <r>
    <s v="WYDEQ Permitted Sources"/>
    <s v="56"/>
    <x v="6"/>
    <n v="31000299"/>
    <s v="Natural Gas Production, Other Not Classified"/>
    <n v="6.8285817362899852"/>
    <n v="1.5174626080644411"/>
    <n v="9.213165834676964"/>
    <n v="0"/>
    <n v="0"/>
    <s v="Total"/>
    <x v="23"/>
  </r>
  <r>
    <s v="WYDEQ Permitted Sources"/>
    <s v="56"/>
    <x v="6"/>
    <n v="31000299"/>
    <s v="Natural Gas Production, Other Not Classified"/>
    <n v="2.6013644709676131"/>
    <n v="2.6013644709676131"/>
    <n v="5.0943387556449098"/>
    <n v="0"/>
    <n v="0"/>
    <s v="Total"/>
    <x v="23"/>
  </r>
  <r>
    <s v="WYDEQ Permitted Sources"/>
    <s v="56"/>
    <x v="6"/>
    <n v="31000299"/>
    <s v="Natural Gas Production, Other Not Classified"/>
    <n v="1.8426331669353928"/>
    <n v="0.10839018629031723"/>
    <n v="1.8426331669353928"/>
    <n v="0"/>
    <n v="0"/>
    <s v="Total"/>
    <x v="23"/>
  </r>
  <r>
    <s v="WYDEQ Permitted Sources"/>
    <s v="56"/>
    <x v="6"/>
    <n v="31000299"/>
    <s v="Natural Gas Production, Other Not Classified"/>
    <n v="3.0349252161288822"/>
    <n v="0.10839018629031723"/>
    <n v="3.0349252161288822"/>
    <n v="0"/>
    <n v="0"/>
    <s v="Total"/>
    <x v="23"/>
  </r>
  <r>
    <s v="WYDEQ Permitted Sources"/>
    <s v="56"/>
    <x v="6"/>
    <n v="31000299"/>
    <s v="Natural Gas Production, Other Not Classified"/>
    <n v="4.4439976379030055"/>
    <n v="1.0839018629031723"/>
    <n v="9.213165834676964"/>
    <n v="0"/>
    <n v="0"/>
    <s v="Total"/>
    <x v="23"/>
  </r>
  <r>
    <s v="WYDEQ Permitted Sources"/>
    <s v="56"/>
    <x v="6"/>
    <n v="31000299"/>
    <s v="Natural Gas Production, Other Not Classified"/>
    <n v="12.46487142338648"/>
    <n v="0.43356074516126891"/>
    <n v="12.46487142338648"/>
    <n v="0"/>
    <n v="0"/>
    <s v="Total"/>
    <x v="23"/>
  </r>
  <r>
    <s v="WYDEQ Permitted Sources"/>
    <s v="56"/>
    <x v="6"/>
    <n v="31000299"/>
    <s v="Natural Gas Production, Other Not Classified"/>
    <n v="0"/>
    <n v="21.461256885482811"/>
    <n v="0"/>
    <n v="0"/>
    <n v="0"/>
    <s v="Total"/>
    <x v="23"/>
  </r>
  <r>
    <s v="WYDEQ Permitted Sources"/>
    <s v="56"/>
    <x v="6"/>
    <n v="31000299"/>
    <s v="Natural Gas Production, Other Not Classified"/>
    <n v="15.933357384676631"/>
    <n v="3.3600957749998339"/>
    <n v="4.0104368927417378"/>
    <n v="0"/>
    <n v="0"/>
    <s v="Total"/>
    <x v="23"/>
  </r>
  <r>
    <s v="WYDEQ Permitted Sources"/>
    <s v="56"/>
    <x v="6"/>
    <n v="31000299"/>
    <s v="Natural Gas Production, Other Not Classified"/>
    <n v="7.587313040322206"/>
    <n v="2.3845840983869793"/>
    <n v="1.9510233532257102"/>
    <n v="0"/>
    <n v="0"/>
    <s v="Total"/>
    <x v="23"/>
  </r>
  <r>
    <s v="WYDEQ Permitted Sources"/>
    <s v="56"/>
    <x v="6"/>
    <n v="31000299"/>
    <s v="Natural Gas Production, Other Not Classified"/>
    <n v="0"/>
    <n v="4.5523878241933238"/>
    <n v="0"/>
    <n v="0"/>
    <n v="0"/>
    <s v="Total"/>
    <x v="23"/>
  </r>
  <r>
    <s v="WYDEQ Permitted Sources"/>
    <s v="56"/>
    <x v="6"/>
    <n v="31000299"/>
    <s v="Natural Gas Production, Other Not Classified"/>
    <n v="0"/>
    <n v="1.0839018629031723"/>
    <n v="0"/>
    <n v="0"/>
    <n v="0"/>
    <s v="Total"/>
    <x v="23"/>
  </r>
  <r>
    <s v="WYDEQ Permitted Sources"/>
    <s v="56"/>
    <x v="6"/>
    <n v="31000299"/>
    <s v="Natural Gas Production, Other Not Classified"/>
    <n v="0"/>
    <n v="1.0839018629031723"/>
    <n v="0"/>
    <n v="0"/>
    <n v="0"/>
    <s v="Total"/>
    <x v="23"/>
  </r>
  <r>
    <s v="WYDEQ Permitted Sources"/>
    <s v="56"/>
    <x v="6"/>
    <n v="31000299"/>
    <s v="Natural Gas Production, Other Not Classified"/>
    <n v="0.65034111774190329"/>
    <n v="0.21678037258063446"/>
    <n v="3.4684859612901513"/>
    <n v="0"/>
    <n v="0"/>
    <s v="Total"/>
    <x v="23"/>
  </r>
  <r>
    <s v="WYDEQ Permitted Sources"/>
    <s v="56"/>
    <x v="6"/>
    <n v="31000299"/>
    <s v="Natural Gas Production, Other Not Classified"/>
    <n v="2.7097546572579305"/>
    <n v="8.7796050895156945"/>
    <n v="0.65034111774190329"/>
    <n v="0"/>
    <n v="0"/>
    <s v="Total"/>
    <x v="23"/>
  </r>
  <r>
    <s v="WYDEQ Permitted Sources"/>
    <s v="56"/>
    <x v="6"/>
    <n v="31000299"/>
    <s v="Natural Gas Production, Other Not Classified"/>
    <n v="2.7097546572579305"/>
    <n v="1.0839018629031723"/>
    <n v="0.65034111774190329"/>
    <n v="0"/>
    <n v="0"/>
    <s v="Total"/>
    <x v="23"/>
  </r>
  <r>
    <s v="WYDEQ Permitted Sources"/>
    <s v="56"/>
    <x v="6"/>
    <n v="31000299"/>
    <s v="Natural Gas Production, Other Not Classified"/>
    <n v="0.54195093145158613"/>
    <n v="0"/>
    <n v="0.10839018629031723"/>
    <n v="0"/>
    <n v="0"/>
    <s v="Total"/>
    <x v="23"/>
  </r>
  <r>
    <s v="WYDEQ Permitted Sources"/>
    <s v="56"/>
    <x v="6"/>
    <n v="31000299"/>
    <s v="Natural Gas Production, Other Not Classified"/>
    <n v="0.75873130403222055"/>
    <n v="0"/>
    <n v="0.65034111774190329"/>
    <n v="0"/>
    <n v="0"/>
    <s v="Total"/>
    <x v="23"/>
  </r>
  <r>
    <s v="WYDEQ Permitted Sources"/>
    <s v="56"/>
    <x v="6"/>
    <n v="31000299"/>
    <s v="Natural Gas Production, Other Not Classified"/>
    <n v="12.248091050805847"/>
    <n v="0.32517055887095164"/>
    <n v="3.0349252161288822"/>
    <n v="0"/>
    <n v="0"/>
    <s v="Total"/>
    <x v="23"/>
  </r>
  <r>
    <s v="WYDEQ Permitted Sources"/>
    <s v="56"/>
    <x v="6"/>
    <n v="31000299"/>
    <s v="Natural Gas Production, Other Not Classified"/>
    <n v="0.43356074516126891"/>
    <n v="0"/>
    <n v="0.43356074516126891"/>
    <n v="0"/>
    <n v="0"/>
    <s v="Total"/>
    <x v="23"/>
  </r>
  <r>
    <s v="WYDEQ Permitted Sources"/>
    <s v="56"/>
    <x v="6"/>
    <n v="31000299"/>
    <s v="Natural Gas Production, Other Not Classified"/>
    <n v="0.75873130403222055"/>
    <n v="0"/>
    <n v="0.65034111774190329"/>
    <n v="0"/>
    <n v="0"/>
    <s v="Total"/>
    <x v="23"/>
  </r>
  <r>
    <s v="WYDEQ Permitted Sources"/>
    <s v="56"/>
    <x v="6"/>
    <n v="31000299"/>
    <s v="Natural Gas Production, Other Not Classified"/>
    <n v="4.7691681967739585"/>
    <n v="0.54195093145158613"/>
    <n v="11.922920491934894"/>
    <n v="0"/>
    <n v="0"/>
    <s v="Total"/>
    <x v="23"/>
  </r>
  <r>
    <s v="WYDEQ Permitted Sources"/>
    <s v="56"/>
    <x v="6"/>
    <n v="31000299"/>
    <s v="Natural Gas Production, Other Not Classified"/>
    <n v="0.75873130403222055"/>
    <n v="0"/>
    <n v="0.65034111774190329"/>
    <n v="0"/>
    <n v="0"/>
    <s v="Total"/>
    <x v="23"/>
  </r>
  <r>
    <s v="WYDEQ Permitted Sources"/>
    <s v="56"/>
    <x v="6"/>
    <n v="31000299"/>
    <s v="Natural Gas Production, Other Not Classified"/>
    <n v="0.21678037258063446"/>
    <n v="0"/>
    <n v="0.21678037258063446"/>
    <n v="0"/>
    <n v="0"/>
    <s v="Total"/>
    <x v="23"/>
  </r>
  <r>
    <s v="WYDEQ Permitted Sources"/>
    <s v="56"/>
    <x v="6"/>
    <n v="31000301"/>
    <s v="Dehydrator"/>
    <n v="1.8040462606160399"/>
    <n v="9.4949803190317886E-2"/>
    <n v="1.5191968510450862"/>
    <n v="0"/>
    <n v="0"/>
    <s v="Total"/>
    <x v="20"/>
  </r>
  <r>
    <s v="WYDEQ Permitted Sources"/>
    <s v="56"/>
    <x v="6"/>
    <n v="40400311"/>
    <s v="Permitted Tank Losses"/>
    <n v="0"/>
    <n v="1.8989960638063579"/>
    <n v="0"/>
    <n v="0"/>
    <n v="0"/>
    <s v="Total"/>
    <x v="11"/>
  </r>
  <r>
    <s v="WYDEQ Permitted Sources"/>
    <s v="56"/>
    <x v="6"/>
    <n v="40400311"/>
    <s v="Permitted Tank Losses"/>
    <n v="0"/>
    <n v="1.8989960638063579"/>
    <n v="0"/>
    <n v="0"/>
    <n v="0"/>
    <s v="Total"/>
    <x v="11"/>
  </r>
  <r>
    <s v="WYDEQ Permitted Sources"/>
    <s v="56"/>
    <x v="6"/>
    <n v="40400311"/>
    <s v="Permitted Tank Losses"/>
    <n v="0"/>
    <n v="1.8989960638063579"/>
    <n v="0"/>
    <n v="0"/>
    <n v="0"/>
    <s v="Total"/>
    <x v="11"/>
  </r>
  <r>
    <s v="WYDEQ Permitted Sources"/>
    <s v="56"/>
    <x v="6"/>
    <n v="40400311"/>
    <s v="Permitted Tank Losses"/>
    <n v="0"/>
    <n v="1.8989960638063579"/>
    <n v="0"/>
    <n v="0"/>
    <n v="0"/>
    <s v="Total"/>
    <x v="11"/>
  </r>
  <r>
    <s v="WYDEQ Permitted Sources"/>
    <s v="56"/>
    <x v="6"/>
    <n v="31000299"/>
    <s v="Natural Gas Production, Other Not Classified"/>
    <n v="0"/>
    <n v="0.97551167661285509"/>
    <n v="0"/>
    <n v="0"/>
    <n v="0"/>
    <s v="Total"/>
    <x v="23"/>
  </r>
  <r>
    <s v="WYDEQ Permitted Sources"/>
    <s v="56"/>
    <x v="6"/>
    <n v="31000299"/>
    <s v="Natural Gas Production, Other Not Classified"/>
    <n v="0"/>
    <n v="1.3006822354838066"/>
    <n v="0"/>
    <n v="0"/>
    <n v="0"/>
    <s v="Total"/>
    <x v="23"/>
  </r>
  <r>
    <s v="WYDEQ Permitted Sources"/>
    <s v="56"/>
    <x v="6"/>
    <n v="31000404"/>
    <s v="Process Heaters"/>
    <n v="0.32517055887095164"/>
    <n v="0"/>
    <n v="0.10839018629031723"/>
    <n v="0"/>
    <n v="0"/>
    <s v="Total"/>
    <x v="5"/>
  </r>
  <r>
    <s v="WYDEQ Permitted Sources"/>
    <s v="56"/>
    <x v="6"/>
    <n v="31000299"/>
    <s v="Natural Gas Production, Other Not Classified"/>
    <n v="0"/>
    <n v="1.8989960638063579"/>
    <n v="0"/>
    <n v="0"/>
    <n v="0"/>
    <s v="Total"/>
    <x v="23"/>
  </r>
  <r>
    <s v="WYDEQ Permitted Sources"/>
    <s v="56"/>
    <x v="6"/>
    <n v="31000404"/>
    <s v="Process Heaters"/>
    <n v="0.47474901595158947"/>
    <n v="0"/>
    <n v="0.37979921276127154"/>
    <n v="0"/>
    <n v="0"/>
    <s v="Total"/>
    <x v="5"/>
  </r>
  <r>
    <s v="WYDEQ Permitted Sources"/>
    <s v="56"/>
    <x v="6"/>
    <n v="31000404"/>
    <s v="Process Heaters"/>
    <n v="0.37979921276127154"/>
    <n v="0"/>
    <n v="0"/>
    <n v="0"/>
    <n v="0"/>
    <s v="Total"/>
    <x v="5"/>
  </r>
  <r>
    <s v="WYDEQ Permitted Sources"/>
    <s v="56"/>
    <x v="6"/>
    <n v="31000404"/>
    <s v="Process Heaters"/>
    <n v="7.1687101408690015E-2"/>
    <n v="4.7474901595158945E-3"/>
    <n v="1.4242470478547684E-2"/>
    <n v="0"/>
    <n v="0"/>
    <s v="Total"/>
    <x v="5"/>
  </r>
  <r>
    <s v="WYDEQ Permitted Sources"/>
    <s v="56"/>
    <x v="6"/>
    <n v="31000404"/>
    <s v="Process Heaters"/>
    <n v="0.28484940957095367"/>
    <n v="0"/>
    <n v="0"/>
    <n v="0"/>
    <n v="0"/>
    <s v="Total"/>
    <x v="5"/>
  </r>
  <r>
    <s v="WYDEQ Permitted Sources"/>
    <s v="56"/>
    <x v="6"/>
    <n v="31000220"/>
    <s v="Permitted Fugitives"/>
    <n v="0"/>
    <n v="6.6464862233222517"/>
    <n v="0"/>
    <n v="0"/>
    <n v="0"/>
    <s v="Total"/>
    <x v="4"/>
  </r>
  <r>
    <s v="WYDEQ Permitted Sources"/>
    <s v="56"/>
    <x v="6"/>
    <n v="31000301"/>
    <s v="Dehydrator"/>
    <n v="9.4949803190317886E-2"/>
    <n v="7.4584946654235402"/>
    <n v="9.4949803190317886E-2"/>
    <n v="0"/>
    <n v="0"/>
    <s v="Total"/>
    <x v="20"/>
  </r>
  <r>
    <s v="WYDEQ Permitted Sources"/>
    <s v="56"/>
    <x v="6"/>
    <n v="31000404"/>
    <s v="Process Heaters"/>
    <n v="0.33232431116611261"/>
    <n v="0"/>
    <n v="9.4949803190317886E-2"/>
    <n v="0"/>
    <n v="0"/>
    <s v="Total"/>
    <x v="5"/>
  </r>
  <r>
    <s v="WYDEQ Permitted Sources"/>
    <s v="56"/>
    <x v="6"/>
    <n v="31000227"/>
    <s v="Dehydrator"/>
    <n v="0"/>
    <n v="2.3737450797579474"/>
    <n v="0"/>
    <n v="0"/>
    <n v="0"/>
    <s v="Total"/>
    <x v="20"/>
  </r>
  <r>
    <s v="WYDEQ Permitted Sources"/>
    <s v="56"/>
    <x v="6"/>
    <n v="31000227"/>
    <s v="Dehydrator"/>
    <n v="0"/>
    <n v="1.4242470478547684"/>
    <n v="0"/>
    <n v="0"/>
    <n v="0"/>
    <s v="Total"/>
    <x v="20"/>
  </r>
  <r>
    <s v="WYDEQ Permitted Sources"/>
    <s v="56"/>
    <x v="6"/>
    <n v="40400311"/>
    <s v="Permitted Tank Losses"/>
    <n v="0"/>
    <n v="0.47474901595158947"/>
    <n v="0"/>
    <n v="0"/>
    <n v="0"/>
    <s v="Total"/>
    <x v="11"/>
  </r>
  <r>
    <s v="WYDEQ Permitted Sources"/>
    <s v="56"/>
    <x v="6"/>
    <n v="40400311"/>
    <s v="Permitted Tank Losses"/>
    <n v="0"/>
    <n v="0.47474901595158947"/>
    <n v="0"/>
    <n v="0"/>
    <n v="0"/>
    <s v="Total"/>
    <x v="11"/>
  </r>
  <r>
    <s v="WYDEQ Permitted Sources"/>
    <s v="56"/>
    <x v="6"/>
    <n v="31000220"/>
    <s v="Permitted Fugitives"/>
    <n v="0"/>
    <n v="0.94949803190317894"/>
    <n v="0"/>
    <n v="0"/>
    <n v="0"/>
    <s v="Total"/>
    <x v="4"/>
  </r>
  <r>
    <s v="WYDEQ Permitted Sources"/>
    <s v="56"/>
    <x v="6"/>
    <n v="31000227"/>
    <s v="Dehydrator"/>
    <n v="0"/>
    <n v="13.600784389889984"/>
    <n v="0"/>
    <n v="0"/>
    <n v="0"/>
    <s v="Total"/>
    <x v="20"/>
  </r>
  <r>
    <s v="WYDEQ Permitted Sources"/>
    <s v="56"/>
    <x v="6"/>
    <n v="31000310"/>
    <s v="Natural Gas Processing Facilities, Pump Seals"/>
    <n v="0"/>
    <n v="1.8989960638063579"/>
    <n v="0"/>
    <n v="0"/>
    <n v="0"/>
    <s v="Total"/>
    <x v="4"/>
  </r>
  <r>
    <s v="WYDEQ Permitted Sources"/>
    <s v="56"/>
    <x v="6"/>
    <n v="40400311"/>
    <s v="Permitted Tank Losses"/>
    <n v="0"/>
    <n v="0.47474901595158947"/>
    <n v="0"/>
    <n v="0"/>
    <n v="0"/>
    <s v="Total"/>
    <x v="11"/>
  </r>
  <r>
    <s v="WYDEQ Permitted Sources"/>
    <s v="56"/>
    <x v="6"/>
    <n v="31000227"/>
    <s v="Dehydrator"/>
    <n v="0.47474901595158947"/>
    <n v="0"/>
    <n v="0"/>
    <n v="0"/>
    <n v="0"/>
    <s v="Total"/>
    <x v="20"/>
  </r>
  <r>
    <s v="WYDEQ Permitted Sources"/>
    <s v="56"/>
    <x v="6"/>
    <n v="31000227"/>
    <s v="Dehydrator"/>
    <n v="0.47474901595158947"/>
    <n v="0"/>
    <n v="0"/>
    <n v="0"/>
    <n v="0"/>
    <s v="Total"/>
    <x v="20"/>
  </r>
  <r>
    <s v="WYDEQ Permitted Sources"/>
    <s v="56"/>
    <x v="6"/>
    <n v="31000227"/>
    <s v="Dehydrator"/>
    <n v="0.47474901595158947"/>
    <n v="0"/>
    <n v="0.47474901595158947"/>
    <n v="0"/>
    <n v="0"/>
    <s v="Total"/>
    <x v="20"/>
  </r>
  <r>
    <s v="WYDEQ Permitted Sources"/>
    <s v="56"/>
    <x v="6"/>
    <n v="31000404"/>
    <s v="Process Heaters"/>
    <n v="0.10824277563696239"/>
    <n v="0"/>
    <n v="4.2727411435643049E-2"/>
    <n v="0"/>
    <n v="0"/>
    <s v="Total"/>
    <x v="5"/>
  </r>
  <r>
    <s v="WYDEQ Permitted Sources"/>
    <s v="56"/>
    <x v="7"/>
    <n v="31000227"/>
    <s v="Dehydrator"/>
    <n v="0.11760335212499419"/>
    <n v="0"/>
    <n v="2.4696703946248781E-2"/>
    <n v="0"/>
    <n v="0"/>
    <s v="Total"/>
    <x v="20"/>
  </r>
  <r>
    <s v="WYDEQ Permitted Sources"/>
    <s v="56"/>
    <x v="7"/>
    <n v="31000299"/>
    <s v="Natural Gas Production, Other Not Classified"/>
    <n v="0.15641245832624226"/>
    <n v="0"/>
    <n v="3.2846616248510874E-2"/>
    <n v="0"/>
    <n v="0"/>
    <s v="Total"/>
    <x v="23"/>
  </r>
  <r>
    <s v="WYDEQ Permitted Sources"/>
    <s v="56"/>
    <x v="7"/>
    <n v="31000299"/>
    <s v="Natural Gas Production, Other Not Classified"/>
    <n v="0.39161916257623064"/>
    <n v="0"/>
    <n v="8.2240024141008436E-2"/>
    <n v="0"/>
    <n v="0"/>
    <s v="Total"/>
    <x v="23"/>
  </r>
  <r>
    <s v="WYDEQ Permitted Sources"/>
    <s v="56"/>
    <x v="7"/>
    <n v="31000299"/>
    <s v="Natural Gas Production, Other Not Classified"/>
    <n v="0.3134129334131095"/>
    <n v="0"/>
    <n v="6.5816716016752999E-2"/>
    <n v="0"/>
    <n v="0"/>
    <s v="Total"/>
    <x v="23"/>
  </r>
  <r>
    <s v="WYDEQ Permitted Sources"/>
    <s v="56"/>
    <x v="7"/>
    <n v="31000299"/>
    <s v="Natural Gas Production, Other Not Classified"/>
    <n v="0.3134129334131095"/>
    <n v="0"/>
    <n v="6.5816716016752999E-2"/>
    <n v="0"/>
    <n v="0"/>
    <s v="Total"/>
    <x v="23"/>
  </r>
  <r>
    <s v="WYDEQ Permitted Sources"/>
    <s v="56"/>
    <x v="7"/>
    <n v="31000299"/>
    <s v="Natural Gas Production, Other Not Classified"/>
    <n v="0.3134129334131095"/>
    <n v="0"/>
    <n v="6.5816716016752999E-2"/>
    <n v="0"/>
    <n v="0"/>
    <s v="Total"/>
    <x v="23"/>
  </r>
  <r>
    <s v="WYDEQ Permitted Sources"/>
    <s v="56"/>
    <x v="7"/>
    <n v="31000299"/>
    <s v="Natural Gas Production, Other Not Classified"/>
    <n v="0.3134129334131095"/>
    <n v="0"/>
    <n v="6.5816716016752999E-2"/>
    <n v="0"/>
    <n v="0"/>
    <s v="Total"/>
    <x v="23"/>
  </r>
  <r>
    <s v="WYDEQ Permitted Sources"/>
    <s v="56"/>
    <x v="7"/>
    <n v="31000299"/>
    <s v="Natural Gas Production, Other Not Classified"/>
    <n v="0.3134129334131095"/>
    <n v="0"/>
    <n v="6.5816716016752999E-2"/>
    <n v="0"/>
    <n v="0"/>
    <s v="Total"/>
    <x v="23"/>
  </r>
  <r>
    <s v="WYDEQ Permitted Sources"/>
    <s v="56"/>
    <x v="7"/>
    <n v="31000299"/>
    <s v="Natural Gas Production, Other Not Classified"/>
    <n v="0.3134129334131095"/>
    <n v="0"/>
    <n v="6.5816716016752999E-2"/>
    <n v="0"/>
    <n v="0"/>
    <s v="Total"/>
    <x v="23"/>
  </r>
  <r>
    <s v="WYDEQ Permitted Sources"/>
    <s v="56"/>
    <x v="7"/>
    <n v="31000404"/>
    <s v="Process Heaters"/>
    <n v="0.3134129334131095"/>
    <n v="0"/>
    <n v="6.5816716016752999E-2"/>
    <n v="0"/>
    <n v="0"/>
    <s v="Total"/>
    <x v="5"/>
  </r>
  <r>
    <s v="WYDEQ Permitted Sources"/>
    <s v="56"/>
    <x v="7"/>
    <n v="31000404"/>
    <s v="Process Heaters"/>
    <n v="0.13289178790124345"/>
    <n v="0"/>
    <n v="2.7907275459261121E-2"/>
    <n v="0"/>
    <n v="0"/>
    <s v="Total"/>
    <x v="5"/>
  </r>
  <r>
    <s v="WYDEQ Permitted Sources"/>
    <s v="56"/>
    <x v="7"/>
    <n v="31000404"/>
    <s v="Process Heaters"/>
    <n v="0.15641245832624226"/>
    <n v="0"/>
    <n v="3.2846616248510874E-2"/>
    <n v="0"/>
    <n v="0"/>
    <s v="Total"/>
    <x v="5"/>
  </r>
  <r>
    <s v="WYDEQ Permitted Sources"/>
    <s v="56"/>
    <x v="7"/>
    <n v="31000404"/>
    <s v="Process Heaters"/>
    <n v="0.15641245832624226"/>
    <n v="0"/>
    <n v="3.2846616248510874E-2"/>
    <n v="0"/>
    <n v="0"/>
    <s v="Total"/>
    <x v="5"/>
  </r>
  <r>
    <s v="WYDEQ Permitted Sources"/>
    <s v="56"/>
    <x v="7"/>
    <n v="31000404"/>
    <s v="Process Heaters"/>
    <n v="0"/>
    <n v="0"/>
    <n v="0"/>
    <n v="0"/>
    <n v="0"/>
    <s v="Total"/>
    <x v="5"/>
  </r>
  <r>
    <s v="WYDEQ Permitted Sources"/>
    <s v="56"/>
    <x v="7"/>
    <n v="31000404"/>
    <s v="Process Heaters"/>
    <n v="0.15641245832624226"/>
    <n v="0"/>
    <n v="3.2846616248510874E-2"/>
    <n v="0"/>
    <n v="0"/>
    <s v="Total"/>
    <x v="5"/>
  </r>
  <r>
    <s v="WYDEQ Permitted Sources"/>
    <s v="56"/>
    <x v="7"/>
    <n v="31000404"/>
    <s v="Process Heaters"/>
    <n v="0.15641245832624226"/>
    <n v="0"/>
    <n v="3.2846616248510874E-2"/>
    <n v="0"/>
    <n v="0"/>
    <s v="Total"/>
    <x v="5"/>
  </r>
  <r>
    <s v="WYDEQ Permitted Sources"/>
    <s v="56"/>
    <x v="7"/>
    <n v="31000404"/>
    <s v="Process Heaters"/>
    <n v="0.18992941368186564"/>
    <n v="0"/>
    <n v="3.9885176873191777E-2"/>
    <n v="0"/>
    <n v="0"/>
    <s v="Total"/>
    <x v="5"/>
  </r>
  <r>
    <s v="WYDEQ Permitted Sources"/>
    <s v="56"/>
    <x v="7"/>
    <n v="31000404"/>
    <s v="Process Heaters"/>
    <n v="0.15641245832624226"/>
    <n v="0"/>
    <n v="3.2846616248510874E-2"/>
    <n v="0"/>
    <n v="0"/>
    <s v="Total"/>
    <x v="5"/>
  </r>
  <r>
    <s v="WYDEQ Permitted Sources"/>
    <s v="56"/>
    <x v="7"/>
    <n v="31000404"/>
    <s v="Process Heaters"/>
    <n v="0.15641245832624226"/>
    <n v="0"/>
    <n v="3.2846616248510874E-2"/>
    <n v="0"/>
    <n v="0"/>
    <s v="Total"/>
    <x v="5"/>
  </r>
  <r>
    <s v="WYDEQ Permitted Sources"/>
    <s v="56"/>
    <x v="7"/>
    <n v="31000404"/>
    <s v="Process Heaters"/>
    <n v="0"/>
    <n v="0"/>
    <n v="0"/>
    <n v="0"/>
    <n v="0"/>
    <s v="Total"/>
    <x v="5"/>
  </r>
  <r>
    <s v="WYDEQ Permitted Sources"/>
    <s v="56"/>
    <x v="7"/>
    <n v="31000299"/>
    <s v="Natural Gas Production, Other Not Classified"/>
    <n v="0"/>
    <n v="17.090964574257221"/>
    <n v="0"/>
    <n v="0"/>
    <n v="0"/>
    <s v="Total"/>
    <x v="23"/>
  </r>
  <r>
    <s v="WYDEQ Permitted Sources"/>
    <s v="56"/>
    <x v="7"/>
    <n v="31000299"/>
    <s v="Natural Gas Production, Other Not Classified"/>
    <n v="0"/>
    <n v="8.5454822871286105"/>
    <n v="0"/>
    <n v="0"/>
    <n v="0"/>
    <s v="Total"/>
    <x v="23"/>
  </r>
  <r>
    <s v="WYDEQ Permitted Sources"/>
    <s v="56"/>
    <x v="7"/>
    <n v="31000404"/>
    <s v="Process Heaters"/>
    <n v="0"/>
    <n v="16.141466542354042"/>
    <n v="0"/>
    <n v="0"/>
    <n v="0"/>
    <s v="Total"/>
    <x v="5"/>
  </r>
  <r>
    <s v="WYDEQ Permitted Sources"/>
    <s v="56"/>
    <x v="7"/>
    <n v="31000404"/>
    <s v="Process Heaters"/>
    <n v="1.8989960638063579"/>
    <n v="9.4949803190317886E-2"/>
    <n v="1.4242470478547684"/>
    <n v="0"/>
    <n v="0"/>
    <s v="Total"/>
    <x v="5"/>
  </r>
  <r>
    <s v="WYDEQ Permitted Sources"/>
    <s v="56"/>
    <x v="7"/>
    <n v="31000227"/>
    <s v="Dehydrator"/>
    <n v="0.33232431116611261"/>
    <n v="0"/>
    <n v="9.4949803190317886E-2"/>
    <n v="0"/>
    <n v="0"/>
    <s v="Total"/>
    <x v="20"/>
  </r>
  <r>
    <s v="WYDEQ Permitted Sources"/>
    <s v="56"/>
    <x v="7"/>
    <n v="31000227"/>
    <s v="Dehydrator"/>
    <n v="0"/>
    <n v="3.560617619636921"/>
    <n v="0"/>
    <n v="0"/>
    <n v="0"/>
    <s v="Total"/>
    <x v="20"/>
  </r>
  <r>
    <s v="WYDEQ Permitted Sources"/>
    <s v="56"/>
    <x v="7"/>
    <n v="31000227"/>
    <s v="Dehydrator"/>
    <n v="0.52222391754674835"/>
    <n v="0"/>
    <n v="9.4949803190317886E-2"/>
    <n v="0"/>
    <n v="0"/>
    <s v="Total"/>
    <x v="20"/>
  </r>
  <r>
    <s v="WYDEQ Permitted Sources"/>
    <s v="56"/>
    <x v="7"/>
    <n v="31000299"/>
    <s v="Natural Gas Production, Other Not Classified"/>
    <n v="3.3707180132562851"/>
    <n v="0"/>
    <n v="0.23737450797579474"/>
    <n v="0"/>
    <n v="0"/>
    <s v="Total"/>
    <x v="23"/>
  </r>
  <r>
    <s v="WYDEQ Permitted Sources"/>
    <s v="56"/>
    <x v="7"/>
    <n v="31000299"/>
    <s v="Natural Gas Production, Other Not Classified"/>
    <n v="0"/>
    <n v="14.622269691308954"/>
    <n v="0"/>
    <n v="0"/>
    <n v="0"/>
    <s v="Total"/>
    <x v="23"/>
  </r>
  <r>
    <s v="WYDEQ Permitted Sources"/>
    <s v="56"/>
    <x v="0"/>
    <n v="31000228"/>
    <s v="Dehydrator"/>
    <n v="0.10839018629031723"/>
    <n v="0"/>
    <n v="0.10839018629031723"/>
    <n v="0"/>
    <n v="0"/>
    <s v="Total"/>
    <x v="20"/>
  </r>
  <r>
    <s v="WYDEQ Permitted Sources"/>
    <s v="56"/>
    <x v="0"/>
    <n v="31000228"/>
    <s v="Dehydrator"/>
    <n v="0.54195093145158613"/>
    <n v="0"/>
    <n v="0.43356074516126891"/>
    <n v="0"/>
    <n v="0"/>
    <s v="Total"/>
    <x v="20"/>
  </r>
  <r>
    <s v="WYDEQ Permitted Sources"/>
    <s v="56"/>
    <x v="0"/>
    <n v="31000404"/>
    <s v="Process Heaters"/>
    <n v="0.32517055887095164"/>
    <n v="0"/>
    <n v="0.32517055887095164"/>
    <n v="0"/>
    <n v="0"/>
    <s v="Total"/>
    <x v="5"/>
  </r>
  <r>
    <s v="WYDEQ Permitted Sources"/>
    <s v="56"/>
    <x v="0"/>
    <n v="31000227"/>
    <s v="Dehydrator"/>
    <n v="0"/>
    <n v="1.9510233532257102"/>
    <n v="0"/>
    <n v="0"/>
    <n v="0"/>
    <s v="Total"/>
    <x v="20"/>
  </r>
  <r>
    <s v="WYDEQ Permitted Sources"/>
    <s v="56"/>
    <x v="0"/>
    <n v="31000299"/>
    <s v="Natural Gas Production, Other Not Classified"/>
    <n v="0.21678037258063446"/>
    <n v="0.43356074516126891"/>
    <n v="0.10839018629031723"/>
    <n v="0"/>
    <n v="0"/>
    <s v="Total"/>
    <x v="23"/>
  </r>
  <r>
    <s v="WYDEQ Permitted Sources"/>
    <s v="56"/>
    <x v="0"/>
    <n v="31000302"/>
    <s v="Dehydrator"/>
    <n v="0.21678037258063446"/>
    <n v="4.877558383064275"/>
    <n v="0.21678037258063446"/>
    <n v="0"/>
    <n v="0"/>
    <s v="Total"/>
    <x v="20"/>
  </r>
  <r>
    <s v="WYDEQ Permitted Sources"/>
    <s v="56"/>
    <x v="0"/>
    <n v="31000228"/>
    <s v="Dehydrator"/>
    <n v="0.22653548934676299"/>
    <n v="0"/>
    <n v="0.22653548934676299"/>
    <n v="0"/>
    <n v="0"/>
    <s v="Total"/>
    <x v="20"/>
  </r>
  <r>
    <s v="WYDEQ Permitted Sources"/>
    <s v="56"/>
    <x v="0"/>
    <n v="31000404"/>
    <s v="Process Heaters"/>
    <n v="0.11272579374192991"/>
    <n v="0"/>
    <n v="0"/>
    <n v="0"/>
    <n v="0"/>
    <s v="Total"/>
    <x v="5"/>
  </r>
  <r>
    <s v="WYDEQ Permitted Sources"/>
    <s v="56"/>
    <x v="0"/>
    <n v="31000205"/>
    <s v="Natural Gas Production, Flares"/>
    <n v="0.10839018629031723"/>
    <n v="10.18867751128982"/>
    <n v="0.10839018629031723"/>
    <n v="0"/>
    <n v="0"/>
    <s v="Total"/>
    <x v="25"/>
  </r>
  <r>
    <s v="WYDEQ Permitted Sources"/>
    <s v="56"/>
    <x v="0"/>
    <n v="31000220"/>
    <s v="Permitted Fugitives"/>
    <n v="0"/>
    <n v="0"/>
    <n v="0"/>
    <n v="0"/>
    <n v="0"/>
    <s v="Total"/>
    <x v="4"/>
  </r>
  <r>
    <s v="WYDEQ Permitted Sources"/>
    <s v="56"/>
    <x v="0"/>
    <n v="31000299"/>
    <s v="Natural Gas Production, Other Not Classified"/>
    <n v="1.6141466542354042"/>
    <n v="0"/>
    <n v="0"/>
    <n v="0"/>
    <n v="0"/>
    <s v="Total"/>
    <x v="23"/>
  </r>
  <r>
    <s v="WYDEQ Permitted Sources"/>
    <s v="56"/>
    <x v="0"/>
    <n v="31000404"/>
    <s v="Process Heaters"/>
    <n v="1.6141466542354042"/>
    <n v="0"/>
    <n v="0"/>
    <n v="0"/>
    <n v="0"/>
    <s v="Total"/>
    <x v="5"/>
  </r>
  <r>
    <s v="WYDEQ Permitted Sources"/>
    <s v="56"/>
    <x v="0"/>
    <n v="31000404"/>
    <s v="Process Heaters"/>
    <n v="1.6046516739163723"/>
    <n v="0"/>
    <n v="0"/>
    <n v="0"/>
    <n v="0"/>
    <s v="Total"/>
    <x v="5"/>
  </r>
  <r>
    <s v="WYDEQ Permitted Sources"/>
    <s v="56"/>
    <x v="0"/>
    <n v="31000302"/>
    <s v="Dehydrator"/>
    <n v="0"/>
    <n v="0"/>
    <n v="0"/>
    <n v="0"/>
    <n v="0"/>
    <s v="Total"/>
    <x v="20"/>
  </r>
  <r>
    <s v="WYDEQ Permitted Sources"/>
    <s v="56"/>
    <x v="0"/>
    <n v="31000209"/>
    <s v="Natural Gas Production, Incinerators Burning Waste Gas or Augmented Waste Gas"/>
    <n v="0"/>
    <n v="0"/>
    <n v="0"/>
    <n v="0"/>
    <n v="2.8181448435482478E-2"/>
    <s v="Total"/>
    <x v="26"/>
  </r>
  <r>
    <s v="WYDEQ Permitted Sources"/>
    <s v="56"/>
    <x v="0"/>
    <n v="31000205"/>
    <s v="Natural Gas Production, Flares"/>
    <n v="0"/>
    <n v="0"/>
    <n v="0"/>
    <n v="0"/>
    <n v="0"/>
    <s v="Total"/>
    <x v="25"/>
  </r>
  <r>
    <s v="WYDEQ Permitted Sources"/>
    <s v="56"/>
    <x v="0"/>
    <n v="39900601"/>
    <s v="Process Heaters"/>
    <n v="38.217295784102951"/>
    <n v="0"/>
    <n v="0"/>
    <n v="0"/>
    <n v="0"/>
    <s v="Total"/>
    <x v="5"/>
  </r>
  <r>
    <s v="WYDEQ Permitted Sources"/>
    <s v="56"/>
    <x v="0"/>
    <n v="39900601"/>
    <s v="Process Heaters"/>
    <n v="11.868725398789735"/>
    <n v="0"/>
    <n v="0"/>
    <n v="0"/>
    <n v="0"/>
    <s v="Total"/>
    <x v="5"/>
  </r>
  <r>
    <s v="WYDEQ Permitted Sources"/>
    <s v="56"/>
    <x v="0"/>
    <n v="10300603"/>
    <s v="Process Heaters"/>
    <n v="1.3122062800901932"/>
    <n v="0"/>
    <n v="0"/>
    <n v="0"/>
    <n v="0"/>
    <s v="Total"/>
    <x v="5"/>
  </r>
  <r>
    <s v="WYDEQ Permitted Sources"/>
    <s v="56"/>
    <x v="0"/>
    <n v="10300603"/>
    <s v="Process Heaters"/>
    <n v="2.3737450797579474"/>
    <n v="0"/>
    <n v="0"/>
    <n v="0"/>
    <n v="0"/>
    <s v="Total"/>
    <x v="5"/>
  </r>
  <r>
    <s v="WYDEQ Permitted Sources"/>
    <s v="56"/>
    <x v="0"/>
    <n v="10300603"/>
    <s v="Process Heaters"/>
    <n v="4.7474901595158947"/>
    <n v="0"/>
    <n v="0"/>
    <n v="0"/>
    <n v="0"/>
    <s v="Total"/>
    <x v="5"/>
  </r>
  <r>
    <s v="WYDEQ Permitted Sources"/>
    <s v="56"/>
    <x v="0"/>
    <n v="31000205"/>
    <s v="Natural Gas Production, Flares"/>
    <n v="4.8982034618469914"/>
    <n v="0"/>
    <n v="0"/>
    <n v="0"/>
    <n v="0"/>
    <s v="Total"/>
    <x v="25"/>
  </r>
  <r>
    <s v="WYDEQ Permitted Sources"/>
    <s v="56"/>
    <x v="0"/>
    <n v="31000205"/>
    <s v="Natural Gas Production, Flares"/>
    <n v="27.128511480998725"/>
    <n v="0"/>
    <n v="0"/>
    <n v="0"/>
    <n v="0"/>
    <s v="Total"/>
    <x v="25"/>
  </r>
  <r>
    <s v="WYDEQ Permitted Sources"/>
    <s v="56"/>
    <x v="0"/>
    <n v="31000301"/>
    <s v="Dehydrator"/>
    <n v="4.1182587567682782"/>
    <n v="0"/>
    <n v="0"/>
    <n v="0"/>
    <n v="0"/>
    <s v="Total"/>
    <x v="20"/>
  </r>
  <r>
    <s v="WYDEQ Permitted Sources"/>
    <s v="56"/>
    <x v="0"/>
    <n v="31000301"/>
    <s v="Dehydrator"/>
    <n v="4.5515613707008971"/>
    <n v="0"/>
    <n v="0"/>
    <n v="0"/>
    <n v="0"/>
    <s v="Total"/>
    <x v="20"/>
  </r>
  <r>
    <s v="WYDEQ Permitted Sources"/>
    <s v="56"/>
    <x v="0"/>
    <n v="31000404"/>
    <s v="Process Heaters"/>
    <n v="2.2757806853504485"/>
    <n v="0"/>
    <n v="0"/>
    <n v="0"/>
    <n v="0"/>
    <s v="Total"/>
    <x v="5"/>
  </r>
  <r>
    <s v="WYDEQ Permitted Sources"/>
    <s v="56"/>
    <x v="0"/>
    <n v="31000220"/>
    <s v="Permitted Fugitives"/>
    <n v="0"/>
    <n v="0.21678037258063446"/>
    <n v="0"/>
    <n v="0"/>
    <n v="0"/>
    <s v="Total"/>
    <x v="4"/>
  </r>
  <r>
    <s v="WYDEQ Permitted Sources"/>
    <s v="56"/>
    <x v="0"/>
    <n v="31000220"/>
    <s v="Permitted Fugitives"/>
    <n v="0"/>
    <n v="0.32517055887095164"/>
    <n v="0"/>
    <n v="0"/>
    <n v="0"/>
    <s v="Total"/>
    <x v="4"/>
  </r>
  <r>
    <s v="WYDEQ Permitted Sources"/>
    <s v="56"/>
    <x v="0"/>
    <n v="31000228"/>
    <s v="Dehydrator"/>
    <n v="0.10839018629031723"/>
    <n v="0.10839018629031723"/>
    <n v="0.10839018629031723"/>
    <n v="0"/>
    <n v="0"/>
    <s v="Total"/>
    <x v="20"/>
  </r>
  <r>
    <s v="WYDEQ Permitted Sources"/>
    <s v="56"/>
    <x v="0"/>
    <n v="31000227"/>
    <s v="Dehydrator"/>
    <n v="0"/>
    <n v="4.0104368927417378"/>
    <n v="0"/>
    <n v="0"/>
    <n v="0"/>
    <s v="Total"/>
    <x v="20"/>
  </r>
  <r>
    <s v="WYDEQ Permitted Sources"/>
    <s v="56"/>
    <x v="0"/>
    <n v="31000299"/>
    <s v="Natural Gas Production, Other Not Classified"/>
    <n v="14.204790039356276"/>
    <n v="0"/>
    <n v="0"/>
    <n v="0"/>
    <n v="0"/>
    <s v="Total"/>
    <x v="23"/>
  </r>
  <r>
    <s v="WYDEQ Permitted Sources"/>
    <s v="56"/>
    <x v="0"/>
    <n v="31000299"/>
    <s v="Natural Gas Production, Other Not Classified"/>
    <n v="14.204790039356276"/>
    <n v="0"/>
    <n v="0"/>
    <n v="0"/>
    <n v="0"/>
    <s v="Total"/>
    <x v="23"/>
  </r>
  <r>
    <s v="WYDEQ Permitted Sources"/>
    <s v="56"/>
    <x v="0"/>
    <n v="31000299"/>
    <s v="Natural Gas Production, Other Not Classified"/>
    <n v="14.204790039356276"/>
    <n v="0"/>
    <n v="0"/>
    <n v="0"/>
    <n v="0"/>
    <s v="Total"/>
    <x v="23"/>
  </r>
  <r>
    <s v="WYDEQ Permitted Sources"/>
    <s v="56"/>
    <x v="0"/>
    <n v="31000299"/>
    <s v="Natural Gas Production, Other Not Classified"/>
    <n v="14.204790039356276"/>
    <n v="0"/>
    <n v="0"/>
    <n v="0"/>
    <n v="0"/>
    <s v="Total"/>
    <x v="23"/>
  </r>
  <r>
    <s v="WYDEQ Permitted Sources"/>
    <s v="56"/>
    <x v="0"/>
    <n v="31000299"/>
    <s v="Natural Gas Production, Other Not Classified"/>
    <n v="11.077475521407813"/>
    <n v="0"/>
    <n v="0"/>
    <n v="0"/>
    <n v="0"/>
    <s v="Total"/>
    <x v="23"/>
  </r>
  <r>
    <s v="WYDEQ Permitted Sources"/>
    <s v="56"/>
    <x v="0"/>
    <n v="31000299"/>
    <s v="Natural Gas Production, Other Not Classified"/>
    <n v="17.992770924192662"/>
    <n v="9.5383363935479171"/>
    <n v="19.94379427741837"/>
    <n v="0"/>
    <n v="0"/>
    <s v="Total"/>
    <x v="23"/>
  </r>
  <r>
    <s v="WYDEQ Permitted Sources"/>
    <s v="56"/>
    <x v="0"/>
    <n v="31000299"/>
    <s v="Natural Gas Production, Other Not Classified"/>
    <n v="23.73745079757947"/>
    <n v="7.587313040322206"/>
    <n v="25.146523219353597"/>
    <n v="0"/>
    <n v="0"/>
    <s v="Total"/>
    <x v="23"/>
  </r>
  <r>
    <s v="WYDEQ Permitted Sources"/>
    <s v="56"/>
    <x v="0"/>
    <n v="31000299"/>
    <s v="Natural Gas Production, Other Not Classified"/>
    <n v="18.070602925398596"/>
    <n v="0"/>
    <n v="0"/>
    <n v="0"/>
    <n v="0"/>
    <s v="Total"/>
    <x v="23"/>
  </r>
  <r>
    <s v="WYDEQ Permitted Sources"/>
    <s v="56"/>
    <x v="0"/>
    <n v="10500106"/>
    <s v="External Combustion Boilers"/>
    <n v="1.3006822354838066"/>
    <n v="0.10839018629031723"/>
    <n v="1.0839018629031723"/>
    <n v="0"/>
    <n v="0"/>
    <s v="Total"/>
    <x v="5"/>
  </r>
  <r>
    <s v="WYDEQ Permitted Sources"/>
    <s v="56"/>
    <x v="6"/>
    <n v="31000205"/>
    <s v="Natural Gas Production, Flares"/>
    <n v="1.8989960638063579"/>
    <n v="0"/>
    <n v="0"/>
    <n v="0"/>
    <n v="0"/>
    <s v="Total"/>
    <x v="25"/>
  </r>
  <r>
    <s v="WYDEQ Permitted Sources"/>
    <s v="56"/>
    <x v="6"/>
    <n v="31000220"/>
    <s v="Permitted Fugitives"/>
    <n v="0"/>
    <n v="13.292972446644503"/>
    <n v="0"/>
    <n v="0"/>
    <n v="0"/>
    <s v="Total"/>
    <x v="4"/>
  </r>
  <r>
    <s v="WYDEQ Permitted Sources"/>
    <s v="56"/>
    <x v="6"/>
    <n v="31000301"/>
    <s v="Dehydrator"/>
    <n v="0"/>
    <n v="0.47474901595158947"/>
    <n v="0"/>
    <n v="0"/>
    <n v="0"/>
    <s v="Total"/>
    <x v="20"/>
  </r>
  <r>
    <s v="WYDEQ Permitted Sources"/>
    <s v="56"/>
    <x v="6"/>
    <n v="31000404"/>
    <s v="Process Heaters"/>
    <n v="1.4242470478547684"/>
    <n v="0"/>
    <n v="0.47474901595158947"/>
    <n v="0"/>
    <n v="0"/>
    <s v="Total"/>
    <x v="5"/>
  </r>
  <r>
    <s v="WYDEQ Permitted Sources"/>
    <s v="56"/>
    <x v="6"/>
    <n v="31000404"/>
    <s v="Process Heaters"/>
    <n v="1.4242470478547684"/>
    <n v="0"/>
    <n v="0.47474901595158947"/>
    <n v="0"/>
    <n v="0"/>
    <s v="Total"/>
    <x v="5"/>
  </r>
  <r>
    <s v="WYDEQ Permitted Sources"/>
    <s v="56"/>
    <x v="6"/>
    <n v="31000404"/>
    <s v="Process Heaters"/>
    <n v="1.4242470478547684"/>
    <n v="0"/>
    <n v="0.47474901595158947"/>
    <n v="0"/>
    <n v="0"/>
    <s v="Total"/>
    <x v="5"/>
  </r>
  <r>
    <s v="WYDEQ Permitted Sources"/>
    <s v="56"/>
    <x v="6"/>
    <n v="31000404"/>
    <s v="Process Heaters"/>
    <n v="0.94949803190317894"/>
    <n v="0"/>
    <n v="0.47474901595158947"/>
    <n v="0"/>
    <n v="0"/>
    <s v="Total"/>
    <x v="5"/>
  </r>
  <r>
    <s v="WYDEQ Permitted Sources"/>
    <s v="56"/>
    <x v="6"/>
    <n v="40400311"/>
    <s v="Permitted Tank Losses"/>
    <n v="0.47474901595158947"/>
    <n v="18.426869173399336"/>
    <n v="1.8989960638063579"/>
    <n v="0"/>
    <n v="0"/>
    <s v="Total"/>
    <x v="11"/>
  </r>
  <r>
    <s v="WYDEQ Permitted Sources"/>
    <s v="56"/>
    <x v="6"/>
    <n v="31000299"/>
    <s v="Natural Gas Production, Other Not Classified"/>
    <n v="0"/>
    <n v="1.8989960638063579"/>
    <n v="0"/>
    <n v="0"/>
    <n v="0"/>
    <s v="Total"/>
    <x v="23"/>
  </r>
  <r>
    <s v="WYDEQ Permitted Sources"/>
    <s v="56"/>
    <x v="6"/>
    <n v="31000227"/>
    <s v="Dehydrator"/>
    <n v="0.28484940957095367"/>
    <n v="0"/>
    <n v="9.4949803190317886E-2"/>
    <n v="0"/>
    <n v="0"/>
    <s v="Total"/>
    <x v="20"/>
  </r>
  <r>
    <s v="WYDEQ Permitted Sources"/>
    <s v="56"/>
    <x v="6"/>
    <n v="31000220"/>
    <s v="Permitted Fugitives"/>
    <n v="0"/>
    <n v="0.61717372073706633"/>
    <n v="0"/>
    <n v="0"/>
    <n v="0"/>
    <s v="Total"/>
    <x v="4"/>
  </r>
  <r>
    <s v="WYDEQ Permitted Sources"/>
    <s v="56"/>
    <x v="6"/>
    <n v="31000227"/>
    <s v="Dehydrator"/>
    <n v="7.5959842552254311E-2"/>
    <n v="4.7474901595158945E-3"/>
    <n v="1.4242470478547684E-2"/>
    <n v="0"/>
    <n v="0"/>
    <s v="Total"/>
    <x v="20"/>
  </r>
  <r>
    <s v="WYDEQ Permitted Sources"/>
    <s v="56"/>
    <x v="6"/>
    <n v="31000227"/>
    <s v="Dehydrator"/>
    <n v="7.5959842552254311E-2"/>
    <n v="4.7474901595158945E-3"/>
    <n v="1.4242470478547684E-2"/>
    <n v="0"/>
    <n v="0"/>
    <s v="Total"/>
    <x v="20"/>
  </r>
  <r>
    <s v="WYDEQ Permitted Sources"/>
    <s v="56"/>
    <x v="6"/>
    <n v="31000227"/>
    <s v="Dehydrator"/>
    <n v="0"/>
    <n v="11.845844468613858"/>
    <n v="0"/>
    <n v="0"/>
    <n v="0"/>
    <s v="Total"/>
    <x v="20"/>
  </r>
  <r>
    <s v="WYDEQ Permitted Sources"/>
    <s v="56"/>
    <x v="6"/>
    <n v="31000227"/>
    <s v="Dehydrator"/>
    <n v="0.14242470478547684"/>
    <n v="4.7474901595158943E-2"/>
    <n v="4.7474901595158943E-2"/>
    <n v="0"/>
    <n v="0"/>
    <s v="Total"/>
    <x v="20"/>
  </r>
  <r>
    <s v="WYDEQ Permitted Sources"/>
    <s v="56"/>
    <x v="6"/>
    <n v="31000301"/>
    <s v="Dehydrator"/>
    <n v="0"/>
    <n v="0.47474901595158947"/>
    <n v="0"/>
    <n v="0"/>
    <n v="0"/>
    <s v="Total"/>
    <x v="20"/>
  </r>
  <r>
    <s v="WYDEQ Permitted Sources"/>
    <s v="56"/>
    <x v="6"/>
    <n v="31000404"/>
    <s v="Process Heaters"/>
    <n v="0.28484940957095367"/>
    <n v="0"/>
    <n v="0"/>
    <n v="0"/>
    <n v="0"/>
    <s v="Total"/>
    <x v="5"/>
  </r>
  <r>
    <s v="WYDEQ Permitted Sources"/>
    <s v="56"/>
    <x v="6"/>
    <n v="31000404"/>
    <s v="Process Heaters"/>
    <n v="7.1212352392738421"/>
    <n v="0"/>
    <n v="6.1717372073706631"/>
    <n v="0"/>
    <n v="0"/>
    <s v="Total"/>
    <x v="5"/>
  </r>
  <r>
    <s v="WYDEQ Permitted Sources"/>
    <s v="56"/>
    <x v="6"/>
    <n v="31000404"/>
    <s v="Process Heaters"/>
    <n v="2.9909188004950136"/>
    <n v="0"/>
    <n v="0.61717372073706633"/>
    <n v="0"/>
    <n v="0"/>
    <s v="Total"/>
    <x v="5"/>
  </r>
  <r>
    <s v="WYDEQ Permitted Sources"/>
    <s v="56"/>
    <x v="6"/>
    <n v="31000404"/>
    <s v="Process Heaters"/>
    <n v="0.94949803190317894"/>
    <n v="0.47474901595158947"/>
    <n v="0.47474901595158947"/>
    <n v="0"/>
    <n v="0"/>
    <s v="Total"/>
    <x v="5"/>
  </r>
  <r>
    <s v="WYDEQ Permitted Sources"/>
    <s v="56"/>
    <x v="6"/>
    <n v="40400311"/>
    <s v="Permitted Tank Losses"/>
    <n v="0"/>
    <n v="12.723314429251921"/>
    <n v="0"/>
    <n v="0"/>
    <n v="0"/>
    <s v="Total"/>
    <x v="11"/>
  </r>
  <r>
    <s v="WYDEQ Permitted Sources"/>
    <s v="56"/>
    <x v="6"/>
    <n v="40400311"/>
    <s v="Permitted Tank Losses"/>
    <n v="0"/>
    <n v="1.8515211622111987"/>
    <n v="0"/>
    <n v="0"/>
    <n v="0"/>
    <s v="Total"/>
    <x v="11"/>
  </r>
  <r>
    <s v="WYDEQ Permitted Sources"/>
    <s v="56"/>
    <x v="6"/>
    <n v="31000299"/>
    <s v="Natural Gas Production, Other Not Classified"/>
    <n v="0"/>
    <n v="8.5454822871286105"/>
    <n v="0"/>
    <n v="0"/>
    <n v="0"/>
    <s v="Total"/>
    <x v="23"/>
  </r>
  <r>
    <s v="WYDEQ Permitted Sources"/>
    <s v="56"/>
    <x v="6"/>
    <n v="31000299"/>
    <s v="Natural Gas Production, Other Not Classified"/>
    <n v="0"/>
    <n v="4.7474901595158943E-2"/>
    <n v="0"/>
    <n v="0"/>
    <n v="0"/>
    <s v="Total"/>
    <x v="23"/>
  </r>
  <r>
    <s v="WYDEQ Permitted Sources"/>
    <s v="56"/>
    <x v="6"/>
    <n v="31000227"/>
    <s v="Dehydrator"/>
    <n v="0.75959842552254309"/>
    <n v="0"/>
    <n v="9.4949803190317886E-2"/>
    <n v="0"/>
    <n v="0"/>
    <s v="Total"/>
    <x v="20"/>
  </r>
  <r>
    <s v="WYDEQ Permitted Sources"/>
    <s v="56"/>
    <x v="6"/>
    <n v="31000227"/>
    <s v="Dehydrator"/>
    <n v="20.414207685918345"/>
    <n v="38.608678268074797"/>
    <n v="17.090964574257221"/>
    <n v="0"/>
    <n v="0"/>
    <s v="Total"/>
    <x v="20"/>
  </r>
  <r>
    <s v="WYDEQ Permitted Sources"/>
    <s v="56"/>
    <x v="6"/>
    <n v="31000301"/>
    <s v="Dehydrator"/>
    <n v="1.8989960638063579"/>
    <n v="14.91698933084708"/>
    <n v="10.824277563696239"/>
    <n v="0"/>
    <n v="0"/>
    <s v="Total"/>
    <x v="20"/>
  </r>
  <r>
    <s v="WYDEQ Permitted Sources"/>
    <s v="56"/>
    <x v="6"/>
    <n v="31000404"/>
    <s v="Process Heaters"/>
    <n v="0.10824277563696239"/>
    <n v="0"/>
    <n v="4.2727411435643049E-2"/>
    <n v="0"/>
    <n v="0"/>
    <s v="Total"/>
    <x v="5"/>
  </r>
  <r>
    <s v="WYDEQ Permitted Sources"/>
    <s v="56"/>
    <x v="6"/>
    <n v="31000299"/>
    <s v="Natural Gas Production, Other Not Classified"/>
    <n v="1.8989960638063579"/>
    <n v="16.141466542354042"/>
    <n v="10.824277563696239"/>
    <n v="0"/>
    <n v="0"/>
    <s v="Total"/>
    <x v="23"/>
  </r>
  <r>
    <s v="WYDEQ Permitted Sources"/>
    <s v="56"/>
    <x v="6"/>
    <n v="31000299"/>
    <s v="Natural Gas Production, Other Not Classified"/>
    <n v="0"/>
    <n v="9.4949803190317886E-2"/>
    <n v="0"/>
    <n v="0"/>
    <n v="0"/>
    <s v="Total"/>
    <x v="23"/>
  </r>
  <r>
    <s v="WYDEQ Permitted Sources"/>
    <s v="56"/>
    <x v="6"/>
    <n v="31000404"/>
    <s v="Process Heaters"/>
    <n v="0.23737450797579474"/>
    <n v="0"/>
    <n v="4.7474901595158943E-2"/>
    <n v="0"/>
    <n v="0"/>
    <s v="Total"/>
    <x v="5"/>
  </r>
  <r>
    <s v="WYDEQ Permitted Sources"/>
    <s v="56"/>
    <x v="6"/>
    <n v="31000404"/>
    <s v="Process Heaters"/>
    <n v="0.23737450797579474"/>
    <n v="0"/>
    <n v="4.7474901595158943E-2"/>
    <n v="0"/>
    <n v="0"/>
    <s v="Total"/>
    <x v="5"/>
  </r>
  <r>
    <s v="WYDEQ Permitted Sources"/>
    <s v="56"/>
    <x v="6"/>
    <n v="31000404"/>
    <s v="Process Heaters"/>
    <n v="0.23737450797579474"/>
    <n v="0"/>
    <n v="4.7474901595158943E-2"/>
    <n v="0"/>
    <n v="0"/>
    <s v="Total"/>
    <x v="5"/>
  </r>
  <r>
    <s v="WYDEQ Permitted Sources"/>
    <s v="56"/>
    <x v="6"/>
    <n v="31000404"/>
    <s v="Process Heaters"/>
    <n v="0.23737450797579474"/>
    <n v="0"/>
    <n v="4.7474901595158943E-2"/>
    <n v="0"/>
    <n v="0"/>
    <s v="Total"/>
    <x v="5"/>
  </r>
  <r>
    <s v="WYDEQ Permitted Sources"/>
    <s v="56"/>
    <x v="6"/>
    <n v="10200603"/>
    <s v="Dehydrator"/>
    <n v="2.4929742846772962"/>
    <n v="0"/>
    <n v="1.0839018629031723"/>
    <n v="0"/>
    <n v="0"/>
    <s v="Total"/>
    <x v="20"/>
  </r>
  <r>
    <s v="WYDEQ Permitted Sources"/>
    <s v="56"/>
    <x v="6"/>
    <n v="31000404"/>
    <s v="Process Heaters"/>
    <n v="2.4929742846772962"/>
    <n v="0.10839018629031723"/>
    <n v="2.0594135395160271"/>
    <n v="0"/>
    <n v="0"/>
    <s v="Total"/>
    <x v="5"/>
  </r>
  <r>
    <s v="WYDEQ Permitted Sources"/>
    <s v="56"/>
    <x v="6"/>
    <n v="31000205"/>
    <s v="Natural Gas Production, Flares"/>
    <n v="1.1393976382838147"/>
    <n v="2.0414207685918346"/>
    <n v="2.8010191941143776"/>
    <n v="0"/>
    <n v="0"/>
    <s v="Total"/>
    <x v="25"/>
  </r>
  <r>
    <s v="WYDEQ Permitted Sources"/>
    <s v="56"/>
    <x v="6"/>
    <n v="31000220"/>
    <s v="Permitted Fugitives"/>
    <n v="0"/>
    <n v="63.141619121561391"/>
    <n v="0"/>
    <n v="0"/>
    <n v="0"/>
    <s v="Total"/>
    <x v="4"/>
  </r>
  <r>
    <s v="WYDEQ Permitted Sources"/>
    <s v="56"/>
    <x v="6"/>
    <n v="31000220"/>
    <s v="Permitted Fugitives"/>
    <n v="0"/>
    <n v="0.14242470478547684"/>
    <n v="0"/>
    <n v="0"/>
    <n v="0"/>
    <s v="Total"/>
    <x v="4"/>
  </r>
  <r>
    <s v="WYDEQ Permitted Sources"/>
    <s v="56"/>
    <x v="6"/>
    <n v="31000299"/>
    <s v="Natural Gas Production, Other Not Classified"/>
    <n v="0"/>
    <n v="3.3232431116611258"/>
    <n v="0"/>
    <n v="0"/>
    <n v="0"/>
    <s v="Total"/>
    <x v="23"/>
  </r>
  <r>
    <s v="WYDEQ Permitted Sources"/>
    <s v="56"/>
    <x v="6"/>
    <n v="31000220"/>
    <s v="Permitted Fugitives"/>
    <n v="0"/>
    <n v="12.031310678225212"/>
    <n v="0"/>
    <n v="0"/>
    <n v="0"/>
    <s v="Total"/>
    <x v="4"/>
  </r>
  <r>
    <s v="WYDEQ Permitted Sources"/>
    <s v="56"/>
    <x v="6"/>
    <n v="31000228"/>
    <s v="Dehydrator"/>
    <n v="0.43356074516126891"/>
    <n v="0"/>
    <n v="0.10839018629031723"/>
    <n v="0"/>
    <n v="0"/>
    <s v="Total"/>
    <x v="20"/>
  </r>
  <r>
    <s v="WYDEQ Permitted Sources"/>
    <s v="56"/>
    <x v="6"/>
    <n v="40400312"/>
    <s v="Permitted Tank Losses"/>
    <n v="0"/>
    <n v="0.86712149032253782"/>
    <n v="0"/>
    <n v="0"/>
    <n v="0"/>
    <s v="Total"/>
    <x v="11"/>
  </r>
  <r>
    <s v="WYDEQ Permitted Sources"/>
    <s v="56"/>
    <x v="6"/>
    <n v="31000220"/>
    <s v="Permitted Fugitives"/>
    <n v="0"/>
    <n v="7.1212352392738421"/>
    <n v="0"/>
    <n v="0"/>
    <n v="0"/>
    <s v="Total"/>
    <x v="4"/>
  </r>
  <r>
    <s v="WYDEQ Permitted Sources"/>
    <s v="56"/>
    <x v="6"/>
    <n v="31000220"/>
    <s v="Permitted Fugitives"/>
    <n v="0"/>
    <n v="5.2222391754674833"/>
    <n v="0"/>
    <n v="0"/>
    <n v="0"/>
    <s v="Total"/>
    <x v="4"/>
  </r>
  <r>
    <s v="WYDEQ Permitted Sources"/>
    <s v="56"/>
    <x v="6"/>
    <n v="31000227"/>
    <s v="Dehydrator"/>
    <n v="0.47474901595158947"/>
    <n v="1.4242470478547684"/>
    <n v="0.47474901595158947"/>
    <n v="0"/>
    <n v="0"/>
    <s v="Total"/>
    <x v="20"/>
  </r>
  <r>
    <s v="WYDEQ Permitted Sources"/>
    <s v="56"/>
    <x v="6"/>
    <n v="31000227"/>
    <s v="Dehydrator"/>
    <n v="0.47474901595158947"/>
    <n v="0.94949803190317894"/>
    <n v="0.47474901595158947"/>
    <n v="0"/>
    <n v="0"/>
    <s v="Total"/>
    <x v="20"/>
  </r>
  <r>
    <s v="WYDEQ Permitted Sources"/>
    <s v="56"/>
    <x v="6"/>
    <n v="31000227"/>
    <s v="Dehydrator"/>
    <n v="0.94949803190317894"/>
    <n v="4.7474901595158943E-2"/>
    <n v="0.94949803190317894"/>
    <n v="0"/>
    <n v="0"/>
    <s v="Total"/>
    <x v="20"/>
  </r>
  <r>
    <s v="WYDEQ Permitted Sources"/>
    <s v="56"/>
    <x v="6"/>
    <n v="31000404"/>
    <s v="Process Heaters"/>
    <n v="3.3232431116611258"/>
    <n v="0.47474901595158947"/>
    <n v="2.8484940957095368"/>
    <n v="0"/>
    <n v="0"/>
    <s v="Total"/>
    <x v="5"/>
  </r>
  <r>
    <s v="WYDEQ Permitted Sources"/>
    <s v="56"/>
    <x v="6"/>
    <n v="31000404"/>
    <s v="Process Heaters"/>
    <n v="6.1717372073706631"/>
    <n v="0.33232431116611261"/>
    <n v="5.2222391754674833"/>
    <n v="0"/>
    <n v="0"/>
    <s v="Total"/>
    <x v="5"/>
  </r>
  <r>
    <s v="WYDEQ Permitted Sources"/>
    <s v="56"/>
    <x v="6"/>
    <n v="31000220"/>
    <s v="Permitted Fugitives"/>
    <n v="0"/>
    <n v="1.5666717526402452"/>
    <n v="0"/>
    <n v="0"/>
    <n v="0"/>
    <s v="Total"/>
    <x v="4"/>
  </r>
  <r>
    <s v="WYDEQ Permitted Sources"/>
    <s v="56"/>
    <x v="6"/>
    <n v="31000299"/>
    <s v="Natural Gas Production, Other Not Classified"/>
    <n v="0.237537092207871"/>
    <n v="0"/>
    <n v="0.21678037258063446"/>
    <n v="0"/>
    <n v="0"/>
    <s v="Total"/>
    <x v="23"/>
  </r>
  <r>
    <s v="WYDEQ Permitted Sources"/>
    <s v="56"/>
    <x v="6"/>
    <n v="31000404"/>
    <s v="Process Heaters"/>
    <n v="0.237537092207871"/>
    <n v="0"/>
    <n v="0.21678037258063446"/>
    <n v="0"/>
    <n v="0"/>
    <s v="Total"/>
    <x v="5"/>
  </r>
  <r>
    <s v="WYDEQ Permitted Sources"/>
    <s v="56"/>
    <x v="6"/>
    <n v="31000302"/>
    <s v="Dehydrator"/>
    <n v="0.47507418818623559"/>
    <n v="0"/>
    <n v="0.43356074516126891"/>
    <n v="0"/>
    <n v="0"/>
    <s v="Total"/>
    <x v="20"/>
  </r>
  <r>
    <s v="WYDEQ Permitted Sources"/>
    <s v="56"/>
    <x v="6"/>
    <n v="31000504"/>
    <s v="Process Heaters"/>
    <n v="0.14139350531604436"/>
    <n v="0"/>
    <n v="0"/>
    <n v="0"/>
    <n v="0"/>
    <s v="Total"/>
    <x v="5"/>
  </r>
  <r>
    <s v="WYDEQ Permitted Sources"/>
    <s v="56"/>
    <x v="6"/>
    <n v="10200603"/>
    <s v="Dehydrator"/>
    <n v="2.7222962890182374"/>
    <n v="0.10839018629031723"/>
    <n v="0.54195093145158613"/>
    <n v="0"/>
    <n v="0"/>
    <s v="Total"/>
    <x v="20"/>
  </r>
  <r>
    <s v="WYDEQ Permitted Sources"/>
    <s v="56"/>
    <x v="6"/>
    <n v="31000404"/>
    <s v="Process Heaters"/>
    <n v="0.21691648962218774"/>
    <n v="0"/>
    <n v="0.10839018629031723"/>
    <n v="0"/>
    <n v="0"/>
    <s v="Total"/>
    <x v="5"/>
  </r>
  <r>
    <s v="WYDEQ Permitted Sources"/>
    <s v="56"/>
    <x v="6"/>
    <n v="31000404"/>
    <s v="Process Heaters"/>
    <n v="0.45532569340748413"/>
    <n v="0"/>
    <n v="0.43356074516126891"/>
    <n v="0"/>
    <n v="0"/>
    <s v="Total"/>
    <x v="5"/>
  </r>
  <r>
    <s v="WYDEQ Permitted Sources"/>
    <s v="56"/>
    <x v="6"/>
    <n v="31000404"/>
    <s v="Process Heaters"/>
    <n v="0.32539358690065673"/>
    <n v="0"/>
    <n v="0.10839018629031723"/>
    <n v="0"/>
    <n v="0"/>
    <s v="Total"/>
    <x v="5"/>
  </r>
  <r>
    <s v="WYDEQ Permitted Sources"/>
    <s v="56"/>
    <x v="6"/>
    <n v="31000404"/>
    <s v="Process Heaters"/>
    <n v="0.44454118071364368"/>
    <n v="0"/>
    <n v="0.32517055887095164"/>
    <n v="0"/>
    <n v="0"/>
    <s v="Total"/>
    <x v="5"/>
  </r>
  <r>
    <s v="WYDEQ Permitted Sources"/>
    <s v="56"/>
    <x v="6"/>
    <n v="31000404"/>
    <s v="Process Heaters"/>
    <n v="1.3340005914884401"/>
    <n v="0"/>
    <n v="0.32517055887095164"/>
    <n v="0"/>
    <n v="0"/>
    <s v="Total"/>
    <x v="5"/>
  </r>
  <r>
    <s v="WYDEQ Permitted Sources"/>
    <s v="56"/>
    <x v="6"/>
    <n v="31000404"/>
    <s v="Process Heaters"/>
    <n v="0.10847709727846899"/>
    <n v="0"/>
    <n v="0.10839018629031723"/>
    <n v="0"/>
    <n v="0"/>
    <s v="Total"/>
    <x v="5"/>
  </r>
  <r>
    <s v="WYDEQ Permitted Sources"/>
    <s v="56"/>
    <x v="6"/>
    <n v="31000404"/>
    <s v="Process Heaters"/>
    <n v="0.10847709727846899"/>
    <n v="0"/>
    <n v="0.10839018629031723"/>
    <n v="0"/>
    <n v="0"/>
    <s v="Total"/>
    <x v="5"/>
  </r>
  <r>
    <s v="WYDEQ Permitted Sources"/>
    <s v="56"/>
    <x v="6"/>
    <n v="31000227"/>
    <s v="Dehydrator"/>
    <n v="9.4949803190317886E-2"/>
    <n v="0"/>
    <n v="0"/>
    <n v="0"/>
    <n v="0"/>
    <s v="Total"/>
    <x v="20"/>
  </r>
  <r>
    <s v="WYDEQ Permitted Sources"/>
    <s v="56"/>
    <x v="6"/>
    <n v="31000227"/>
    <s v="Dehydrator"/>
    <n v="7.5959842552254311E-2"/>
    <n v="4.7474901595158945E-3"/>
    <n v="1.4242470478547684E-2"/>
    <n v="0"/>
    <n v="0"/>
    <s v="Total"/>
    <x v="20"/>
  </r>
  <r>
    <s v="WYDEQ Permitted Sources"/>
    <s v="56"/>
    <x v="6"/>
    <n v="31000227"/>
    <s v="Dehydrator"/>
    <n v="0.94949803190317894"/>
    <n v="4.7474901595158943E-2"/>
    <n v="0.18989960638063577"/>
    <n v="0"/>
    <n v="0"/>
    <s v="Total"/>
    <x v="20"/>
  </r>
  <r>
    <s v="WYDEQ Permitted Sources"/>
    <s v="56"/>
    <x v="6"/>
    <n v="31000301"/>
    <s v="Dehydrator"/>
    <n v="0"/>
    <n v="3.3232431116611258"/>
    <n v="0"/>
    <n v="0"/>
    <n v="0"/>
    <s v="Total"/>
    <x v="20"/>
  </r>
  <r>
    <s v="WYDEQ Permitted Sources"/>
    <s v="56"/>
    <x v="6"/>
    <n v="31000404"/>
    <s v="Process Heaters"/>
    <n v="0.23737450797579474"/>
    <n v="0"/>
    <n v="4.7474901595158943E-2"/>
    <n v="0"/>
    <n v="0"/>
    <s v="Total"/>
    <x v="5"/>
  </r>
  <r>
    <s v="WYDEQ Permitted Sources"/>
    <s v="56"/>
    <x v="6"/>
    <n v="31000404"/>
    <s v="Process Heaters"/>
    <n v="2.8484940957095368E-2"/>
    <n v="1.4242470478547682E-4"/>
    <n v="2.3737450797579471E-2"/>
    <n v="0"/>
    <n v="0"/>
    <s v="Total"/>
    <x v="5"/>
  </r>
  <r>
    <s v="WYDEQ Permitted Sources"/>
    <s v="56"/>
    <x v="6"/>
    <n v="31000404"/>
    <s v="Process Heaters"/>
    <n v="0.71212352392738421"/>
    <n v="3.5131427180417625E-2"/>
    <n v="0.14242470478547684"/>
    <n v="0"/>
    <n v="0"/>
    <s v="Total"/>
    <x v="5"/>
  </r>
  <r>
    <s v="WYDEQ Permitted Sources"/>
    <s v="56"/>
    <x v="6"/>
    <n v="31000404"/>
    <s v="Process Heaters"/>
    <n v="0.47474901595158947"/>
    <n v="4.7474901595158943E-2"/>
    <n v="0.18989960638063577"/>
    <n v="0"/>
    <n v="0"/>
    <s v="Total"/>
    <x v="5"/>
  </r>
  <r>
    <s v="WYDEQ Permitted Sources"/>
    <s v="56"/>
    <x v="6"/>
    <n v="31000404"/>
    <s v="Process Heaters"/>
    <n v="0.94949803190317894"/>
    <n v="0"/>
    <n v="0"/>
    <n v="0"/>
    <n v="0"/>
    <s v="Total"/>
    <x v="5"/>
  </r>
  <r>
    <s v="WYDEQ Permitted Sources"/>
    <s v="56"/>
    <x v="6"/>
    <n v="31000228"/>
    <s v="Dehydrator"/>
    <n v="0.10839018629031723"/>
    <n v="0"/>
    <n v="0.10839018629031723"/>
    <n v="0"/>
    <n v="0"/>
    <s v="Total"/>
    <x v="20"/>
  </r>
  <r>
    <s v="WYDEQ Permitted Sources"/>
    <s v="56"/>
    <x v="6"/>
    <n v="31000209"/>
    <s v="Natural Gas Production, Incinerators Burning Waste Gas or Augmented Waste Gas"/>
    <n v="0.32517055887095164"/>
    <n v="0.54195093145158613"/>
    <n v="1.7342429806450756"/>
    <n v="0"/>
    <n v="0"/>
    <s v="Total"/>
    <x v="26"/>
  </r>
  <r>
    <s v="WYDEQ Permitted Sources"/>
    <s v="56"/>
    <x v="6"/>
    <n v="31000209"/>
    <s v="Natural Gas Production, Incinerators Burning Waste Gas or Augmented Waste Gas"/>
    <n v="0.10839018629031723"/>
    <n v="1.1922920491934896"/>
    <n v="0.21678037258063446"/>
    <n v="0"/>
    <n v="0"/>
    <s v="Total"/>
    <x v="26"/>
  </r>
  <r>
    <s v="WYDEQ Permitted Sources"/>
    <s v="56"/>
    <x v="6"/>
    <n v="31000299"/>
    <s v="Natural Gas Production, Other Not Classified"/>
    <n v="37.077898145819134"/>
    <n v="0"/>
    <n v="23.689975895984315"/>
    <n v="0"/>
    <n v="0"/>
    <s v="Total"/>
    <x v="23"/>
  </r>
  <r>
    <s v="WYDEQ Permitted Sources"/>
    <s v="56"/>
    <x v="6"/>
    <n v="31000404"/>
    <s v="Process Heaters"/>
    <n v="1.4242470478547684"/>
    <n v="9.4949803190317886E-2"/>
    <n v="1.4242470478547684"/>
    <n v="0"/>
    <n v="0"/>
    <s v="Total"/>
    <x v="5"/>
  </r>
  <r>
    <s v="WYDEQ Permitted Sources"/>
    <s v="56"/>
    <x v="6"/>
    <n v="31000220"/>
    <s v="Permitted Fugitives"/>
    <n v="0"/>
    <n v="5.2222391754674833"/>
    <n v="0"/>
    <n v="0"/>
    <n v="0"/>
    <s v="Total"/>
    <x v="4"/>
  </r>
  <r>
    <s v="WYDEQ Permitted Sources"/>
    <s v="56"/>
    <x v="6"/>
    <n v="31000404"/>
    <s v="Process Heaters"/>
    <n v="2.3737450797579474"/>
    <n v="0"/>
    <n v="4.7474901595158943E-2"/>
    <n v="0"/>
    <n v="0"/>
    <s v="Total"/>
    <x v="5"/>
  </r>
  <r>
    <s v="WYDEQ Permitted Sources"/>
    <s v="56"/>
    <x v="6"/>
    <n v="31000404"/>
    <s v="Process Heaters"/>
    <n v="0.23737450797579474"/>
    <n v="0"/>
    <n v="4.7474901595158943E-2"/>
    <n v="0"/>
    <n v="0"/>
    <s v="Total"/>
    <x v="5"/>
  </r>
  <r>
    <s v="WYDEQ Permitted Sources"/>
    <s v="56"/>
    <x v="6"/>
    <n v="31000404"/>
    <s v="Process Heaters"/>
    <n v="0"/>
    <n v="2.3737450797579474"/>
    <n v="0"/>
    <n v="0"/>
    <n v="0"/>
    <s v="Total"/>
    <x v="5"/>
  </r>
  <r>
    <s v="WYDEQ Permitted Sources"/>
    <s v="56"/>
    <x v="6"/>
    <n v="31000404"/>
    <s v="Process Heaters"/>
    <n v="0"/>
    <n v="2.3737450797579474"/>
    <n v="0"/>
    <n v="0"/>
    <n v="0"/>
    <s v="Total"/>
    <x v="5"/>
  </r>
  <r>
    <s v="WYDEQ Permitted Sources"/>
    <s v="56"/>
    <x v="6"/>
    <n v="31000404"/>
    <s v="Process Heaters"/>
    <n v="0"/>
    <n v="0.47474901595158947"/>
    <n v="0"/>
    <n v="0"/>
    <n v="0"/>
    <s v="Total"/>
    <x v="5"/>
  </r>
  <r>
    <s v="WYDEQ Permitted Sources"/>
    <s v="56"/>
    <x v="6"/>
    <n v="31000404"/>
    <s v="Process Heaters"/>
    <n v="1.8989960638063579"/>
    <n v="0"/>
    <n v="0.47474901595158947"/>
    <n v="0"/>
    <n v="0"/>
    <s v="Total"/>
    <x v="5"/>
  </r>
  <r>
    <s v="WYDEQ Permitted Sources"/>
    <s v="56"/>
    <x v="6"/>
    <n v="31000404"/>
    <s v="Process Heaters"/>
    <n v="1.8989960638063579"/>
    <n v="0"/>
    <n v="0.47474901595158947"/>
    <n v="0"/>
    <n v="0"/>
    <s v="Total"/>
    <x v="5"/>
  </r>
  <r>
    <s v="WYDEQ Permitted Sources"/>
    <s v="56"/>
    <x v="6"/>
    <n v="31000404"/>
    <s v="Process Heaters"/>
    <n v="1.4242470478547684"/>
    <n v="0"/>
    <n v="0.47474901595158947"/>
    <n v="0"/>
    <n v="0"/>
    <s v="Total"/>
    <x v="5"/>
  </r>
  <r>
    <s v="WYDEQ Permitted Sources"/>
    <s v="56"/>
    <x v="6"/>
    <n v="31000404"/>
    <s v="Process Heaters"/>
    <n v="1.8989960638063579"/>
    <n v="0.18989960638063577"/>
    <n v="0.47474901595158947"/>
    <n v="0"/>
    <n v="0"/>
    <s v="Total"/>
    <x v="5"/>
  </r>
  <r>
    <s v="WYDEQ Permitted Sources"/>
    <s v="56"/>
    <x v="6"/>
    <n v="31000404"/>
    <s v="Process Heaters"/>
    <n v="1.8989960638063579"/>
    <n v="0.18989960638063577"/>
    <n v="0.47474901595158947"/>
    <n v="0"/>
    <n v="0"/>
    <s v="Total"/>
    <x v="5"/>
  </r>
  <r>
    <s v="WYDEQ Permitted Sources"/>
    <s v="56"/>
    <x v="6"/>
    <n v="31000299"/>
    <s v="Natural Gas Production, Other Not Classified"/>
    <n v="0"/>
    <n v="5.6969881914190736"/>
    <n v="0"/>
    <n v="0"/>
    <n v="0"/>
    <s v="Total"/>
    <x v="23"/>
  </r>
  <r>
    <s v="WYDEQ Permitted Sources"/>
    <s v="56"/>
    <x v="6"/>
    <n v="31000404"/>
    <s v="Process Heaters"/>
    <n v="2.3737450797579474"/>
    <n v="0"/>
    <n v="0.23737450797579474"/>
    <n v="0"/>
    <n v="0"/>
    <s v="Total"/>
    <x v="5"/>
  </r>
  <r>
    <s v="WYDEQ Permitted Sources"/>
    <s v="56"/>
    <x v="7"/>
    <n v="31000205"/>
    <s v="Natural Gas Production, Flares"/>
    <n v="49.896121576512051"/>
    <n v="0"/>
    <n v="49.896121576512051"/>
    <n v="0"/>
    <n v="0"/>
    <s v="Total"/>
    <x v="25"/>
  </r>
  <r>
    <s v="WYDEQ Permitted Sources"/>
    <s v="56"/>
    <x v="7"/>
    <n v="31000404"/>
    <s v="Process Heaters"/>
    <n v="0.80707332711770208"/>
    <n v="0"/>
    <n v="0.14242470478547684"/>
    <n v="0"/>
    <n v="0"/>
    <s v="Total"/>
    <x v="5"/>
  </r>
  <r>
    <s v="WYDEQ Permitted Sources"/>
    <s v="56"/>
    <x v="7"/>
    <n v="31000404"/>
    <s v="Process Heaters"/>
    <n v="0.61717372073706633"/>
    <n v="0"/>
    <n v="0.14242470478547684"/>
    <n v="0"/>
    <n v="0"/>
    <s v="Total"/>
    <x v="5"/>
  </r>
  <r>
    <s v="WYDEQ Permitted Sources"/>
    <s v="56"/>
    <x v="7"/>
    <n v="31000299"/>
    <s v="Natural Gas Production, Other Not Classified"/>
    <n v="17.030676651960309"/>
    <n v="0"/>
    <n v="34.129174582623115"/>
    <n v="0"/>
    <n v="0"/>
    <s v="Total"/>
    <x v="23"/>
  </r>
  <r>
    <s v="WYDEQ Permitted Sources"/>
    <s v="56"/>
    <x v="7"/>
    <n v="31000299"/>
    <s v="Natural Gas Production, Other Not Classified"/>
    <n v="17.030676651960309"/>
    <n v="0"/>
    <n v="34.129174582623115"/>
    <n v="0"/>
    <n v="0"/>
    <s v="Total"/>
    <x v="23"/>
  </r>
  <r>
    <s v="WYDEQ Permitted Sources"/>
    <s v="56"/>
    <x v="7"/>
    <n v="31000299"/>
    <s v="Natural Gas Production, Other Not Classified"/>
    <n v="45.063471848992322"/>
    <n v="0"/>
    <n v="0"/>
    <n v="0"/>
    <n v="0"/>
    <s v="Total"/>
    <x v="23"/>
  </r>
  <r>
    <s v="WYDEQ Permitted Sources"/>
    <s v="56"/>
    <x v="7"/>
    <n v="31000299"/>
    <s v="Natural Gas Production, Other Not Classified"/>
    <n v="33.056593619439184"/>
    <n v="0"/>
    <n v="44.159188132959038"/>
    <n v="0"/>
    <n v="0"/>
    <s v="Total"/>
    <x v="23"/>
  </r>
  <r>
    <s v="WYDEQ Permitted Sources"/>
    <s v="56"/>
    <x v="7"/>
    <n v="31000299"/>
    <s v="Natural Gas Production, Other Not Classified"/>
    <n v="33.056593619439184"/>
    <n v="0"/>
    <n v="44.159188132959038"/>
    <n v="0"/>
    <n v="0"/>
    <s v="Total"/>
    <x v="23"/>
  </r>
  <r>
    <s v="WYDEQ Permitted Sources"/>
    <s v="56"/>
    <x v="7"/>
    <n v="31000299"/>
    <s v="Natural Gas Production, Other Not Classified"/>
    <n v="33.056593619439184"/>
    <n v="0"/>
    <n v="44.159188132959038"/>
    <n v="0"/>
    <n v="0"/>
    <s v="Total"/>
    <x v="23"/>
  </r>
  <r>
    <s v="WYDEQ Permitted Sources"/>
    <s v="56"/>
    <x v="7"/>
    <n v="31000299"/>
    <s v="Natural Gas Production, Other Not Classified"/>
    <n v="33.056593619439184"/>
    <n v="0"/>
    <n v="44.159188132959038"/>
    <n v="0"/>
    <n v="0"/>
    <s v="Total"/>
    <x v="23"/>
  </r>
  <r>
    <s v="WYDEQ Permitted Sources"/>
    <s v="56"/>
    <x v="7"/>
    <n v="31000299"/>
    <s v="Natural Gas Production, Other Not Classified"/>
    <n v="7.3849836809385421"/>
    <n v="0"/>
    <n v="1.8462459202346355"/>
    <n v="0"/>
    <n v="0"/>
    <s v="Total"/>
    <x v="23"/>
  </r>
  <r>
    <s v="WYDEQ Permitted Sources"/>
    <s v="56"/>
    <x v="7"/>
    <n v="31000299"/>
    <s v="Natural Gas Production, Other Not Classified"/>
    <n v="7.3849836809385421"/>
    <n v="0"/>
    <n v="1.8462459202346355"/>
    <n v="0"/>
    <n v="0"/>
    <s v="Total"/>
    <x v="23"/>
  </r>
  <r>
    <s v="WYDEQ Permitted Sources"/>
    <s v="56"/>
    <x v="7"/>
    <n v="31000299"/>
    <s v="Natural Gas Production, Other Not Classified"/>
    <n v="0.45214185801664536"/>
    <n v="0"/>
    <n v="0.11303546450416134"/>
    <n v="0"/>
    <n v="0"/>
    <s v="Total"/>
    <x v="23"/>
  </r>
  <r>
    <s v="WYDEQ Permitted Sources"/>
    <s v="56"/>
    <x v="7"/>
    <n v="31000299"/>
    <s v="Natural Gas Production, Other Not Classified"/>
    <n v="0.45214185801664536"/>
    <n v="0"/>
    <n v="0.11303546450416134"/>
    <n v="0"/>
    <n v="0"/>
    <s v="Total"/>
    <x v="23"/>
  </r>
  <r>
    <s v="WYDEQ Permitted Sources"/>
    <s v="56"/>
    <x v="7"/>
    <n v="31000299"/>
    <s v="Natural Gas Production, Other Not Classified"/>
    <n v="0.65309379491293218"/>
    <n v="0"/>
    <n v="0.15071395267221513"/>
    <n v="0"/>
    <n v="0"/>
    <s v="Total"/>
    <x v="23"/>
  </r>
  <r>
    <s v="WYDEQ Permitted Sources"/>
    <s v="56"/>
    <x v="7"/>
    <n v="31000299"/>
    <s v="Natural Gas Production, Other Not Classified"/>
    <n v="0.65309379491293218"/>
    <n v="0"/>
    <n v="0.15071395267221513"/>
    <n v="0"/>
    <n v="0"/>
    <s v="Total"/>
    <x v="23"/>
  </r>
  <r>
    <s v="WYDEQ Permitted Sources"/>
    <s v="56"/>
    <x v="7"/>
    <n v="31000299"/>
    <s v="Natural Gas Production, Other Not Classified"/>
    <n v="0.65309379491293218"/>
    <n v="0"/>
    <n v="0.15071395267221513"/>
    <n v="0"/>
    <n v="0"/>
    <s v="Total"/>
    <x v="23"/>
  </r>
  <r>
    <s v="WYDEQ Permitted Sources"/>
    <s v="56"/>
    <x v="7"/>
    <n v="31000299"/>
    <s v="Natural Gas Production, Other Not Classified"/>
    <n v="1.75832944784251"/>
    <n v="0"/>
    <n v="0.33910639351248406"/>
    <n v="0"/>
    <n v="0"/>
    <s v="Total"/>
    <x v="23"/>
  </r>
  <r>
    <s v="WYDEQ Permitted Sources"/>
    <s v="56"/>
    <x v="7"/>
    <n v="31000299"/>
    <s v="Natural Gas Production, Other Not Classified"/>
    <n v="1.75832944784251"/>
    <n v="0"/>
    <n v="0.33910639351248406"/>
    <n v="0"/>
    <n v="0"/>
    <s v="Total"/>
    <x v="23"/>
  </r>
  <r>
    <s v="WYDEQ Permitted Sources"/>
    <s v="56"/>
    <x v="7"/>
    <n v="31000299"/>
    <s v="Natural Gas Production, Other Not Classified"/>
    <n v="36.42253856245199"/>
    <n v="0"/>
    <n v="9.1181941366690165"/>
    <n v="0"/>
    <n v="0"/>
    <s v="Total"/>
    <x v="23"/>
  </r>
  <r>
    <s v="WYDEQ Permitted Sources"/>
    <s v="56"/>
    <x v="7"/>
    <n v="31000299"/>
    <s v="Natural Gas Production, Other Not Classified"/>
    <n v="36.42253856245199"/>
    <n v="0"/>
    <n v="9.1181941366690165"/>
    <n v="0"/>
    <n v="0"/>
    <s v="Total"/>
    <x v="23"/>
  </r>
  <r>
    <s v="WYDEQ Permitted Sources"/>
    <s v="56"/>
    <x v="7"/>
    <n v="31000299"/>
    <s v="Natural Gas Production, Other Not Classified"/>
    <n v="36.42253856245199"/>
    <n v="0"/>
    <n v="9.1181941366690165"/>
    <n v="0"/>
    <n v="0"/>
    <s v="Total"/>
    <x v="23"/>
  </r>
  <r>
    <s v="WYDEQ Permitted Sources"/>
    <s v="56"/>
    <x v="7"/>
    <n v="31000299"/>
    <s v="Natural Gas Production, Other Not Classified"/>
    <n v="1.75832944784251"/>
    <n v="0"/>
    <n v="0.33910639351248406"/>
    <n v="0"/>
    <n v="0"/>
    <s v="Total"/>
    <x v="23"/>
  </r>
  <r>
    <s v="WYDEQ Permitted Sources"/>
    <s v="56"/>
    <x v="7"/>
    <n v="31000299"/>
    <s v="Natural Gas Production, Other Not Classified"/>
    <n v="1.75832944784251"/>
    <n v="0"/>
    <n v="0.33910639351248406"/>
    <n v="0"/>
    <n v="0"/>
    <s v="Total"/>
    <x v="23"/>
  </r>
  <r>
    <s v="WYDEQ Permitted Sources"/>
    <s v="56"/>
    <x v="7"/>
    <n v="31000299"/>
    <s v="Natural Gas Production, Other Not Classified"/>
    <n v="18.789006099802819"/>
    <n v="0"/>
    <n v="4.7098110210067228"/>
    <n v="0"/>
    <n v="0"/>
    <s v="Total"/>
    <x v="23"/>
  </r>
  <r>
    <s v="WYDEQ Permitted Sources"/>
    <s v="56"/>
    <x v="7"/>
    <n v="31000299"/>
    <s v="Natural Gas Production, Other Not Classified"/>
    <n v="18.688530131354678"/>
    <n v="0"/>
    <n v="4.7098110210067228"/>
    <n v="0"/>
    <n v="0"/>
    <s v="Total"/>
    <x v="23"/>
  </r>
  <r>
    <s v="WYDEQ Permitted Sources"/>
    <s v="56"/>
    <x v="7"/>
    <n v="31000299"/>
    <s v="Natural Gas Production, Other Not Classified"/>
    <n v="18.789006099802819"/>
    <n v="0"/>
    <n v="4.7098110210067228"/>
    <n v="0"/>
    <n v="0"/>
    <s v="Total"/>
    <x v="23"/>
  </r>
  <r>
    <s v="WYDEQ Permitted Sources"/>
    <s v="56"/>
    <x v="7"/>
    <n v="31000299"/>
    <s v="Natural Gas Production, Other Not Classified"/>
    <n v="8.9925991761088362"/>
    <n v="0"/>
    <n v="2.223030801915173"/>
    <n v="0"/>
    <n v="0"/>
    <s v="Total"/>
    <x v="23"/>
  </r>
  <r>
    <s v="WYDEQ Permitted Sources"/>
    <s v="56"/>
    <x v="7"/>
    <n v="31000299"/>
    <s v="Natural Gas Production, Other Not Classified"/>
    <n v="2.8133271165480158"/>
    <n v="0"/>
    <n v="0.56517732252080666"/>
    <n v="0"/>
    <n v="0"/>
    <s v="Total"/>
    <x v="23"/>
  </r>
  <r>
    <s v="WYDEQ Permitted Sources"/>
    <s v="56"/>
    <x v="7"/>
    <n v="31000299"/>
    <s v="Natural Gas Production, Other Not Classified"/>
    <n v="2.8133271165480158"/>
    <n v="0"/>
    <n v="0.56517732252080666"/>
    <n v="0"/>
    <n v="0"/>
    <s v="Total"/>
    <x v="23"/>
  </r>
  <r>
    <s v="WYDEQ Permitted Sources"/>
    <s v="56"/>
    <x v="7"/>
    <n v="31000299"/>
    <s v="Natural Gas Production, Other Not Classified"/>
    <n v="31.298264171596678"/>
    <n v="0"/>
    <n v="31.386180643988801"/>
    <n v="0"/>
    <n v="0"/>
    <s v="Total"/>
    <x v="23"/>
  </r>
  <r>
    <s v="WYDEQ Permitted Sources"/>
    <s v="56"/>
    <x v="7"/>
    <n v="31000299"/>
    <s v="Natural Gas Production, Other Not Classified"/>
    <n v="31.298264171596678"/>
    <n v="0"/>
    <n v="31.386180643988801"/>
    <n v="0"/>
    <n v="0"/>
    <s v="Total"/>
    <x v="23"/>
  </r>
  <r>
    <s v="WYDEQ Permitted Sources"/>
    <s v="56"/>
    <x v="7"/>
    <n v="31000299"/>
    <s v="Natural Gas Production, Other Not Classified"/>
    <n v="31.298264171596678"/>
    <n v="0"/>
    <n v="31.386180643988801"/>
    <n v="0"/>
    <n v="0"/>
    <s v="Total"/>
    <x v="23"/>
  </r>
  <r>
    <s v="WYDEQ Permitted Sources"/>
    <s v="56"/>
    <x v="7"/>
    <n v="31000299"/>
    <s v="Natural Gas Production, Other Not Classified"/>
    <n v="31.298264171596678"/>
    <n v="0"/>
    <n v="31.386180643988801"/>
    <n v="0"/>
    <n v="0"/>
    <s v="Total"/>
    <x v="23"/>
  </r>
  <r>
    <s v="WYDEQ Permitted Sources"/>
    <s v="56"/>
    <x v="7"/>
    <n v="31000299"/>
    <s v="Natural Gas Production, Other Not Classified"/>
    <n v="0.25118992112035854"/>
    <n v="0"/>
    <n v="3.7678488168053782E-2"/>
    <n v="0"/>
    <n v="0"/>
    <s v="Total"/>
    <x v="23"/>
  </r>
  <r>
    <s v="WYDEQ Permitted Sources"/>
    <s v="56"/>
    <x v="7"/>
    <n v="31000299"/>
    <s v="Natural Gas Production, Other Not Classified"/>
    <n v="0.50237984224071708"/>
    <n v="0"/>
    <n v="3.7678488168053782E-2"/>
    <n v="0"/>
    <n v="0"/>
    <s v="Total"/>
    <x v="23"/>
  </r>
  <r>
    <s v="WYDEQ Permitted Sources"/>
    <s v="56"/>
    <x v="7"/>
    <n v="31000299"/>
    <s v="Natural Gas Production, Other Not Classified"/>
    <n v="1.6578534793943667"/>
    <n v="0"/>
    <n v="0.18839244084026893"/>
    <n v="0"/>
    <n v="0"/>
    <s v="Total"/>
    <x v="23"/>
  </r>
  <r>
    <s v="WYDEQ Permitted Sources"/>
    <s v="56"/>
    <x v="7"/>
    <n v="31000299"/>
    <s v="Natural Gas Production, Other Not Classified"/>
    <n v="1.6578534793943667"/>
    <n v="0"/>
    <n v="0.18839244084026893"/>
    <n v="0"/>
    <n v="0"/>
    <s v="Total"/>
    <x v="23"/>
  </r>
  <r>
    <s v="WYDEQ Permitted Sources"/>
    <s v="56"/>
    <x v="7"/>
    <n v="31000299"/>
    <s v="Natural Gas Production, Other Not Classified"/>
    <n v="1.6578534793943667"/>
    <n v="0"/>
    <n v="0.18839244084026893"/>
    <n v="0"/>
    <n v="0"/>
    <s v="Total"/>
    <x v="23"/>
  </r>
  <r>
    <s v="WYDEQ Permitted Sources"/>
    <s v="56"/>
    <x v="7"/>
    <n v="31000299"/>
    <s v="Natural Gas Production, Other Not Classified"/>
    <n v="1.6578534793943667"/>
    <n v="0"/>
    <n v="0.18839244084026893"/>
    <n v="0"/>
    <n v="0"/>
    <s v="Total"/>
    <x v="23"/>
  </r>
  <r>
    <s v="WYDEQ Permitted Sources"/>
    <s v="56"/>
    <x v="7"/>
    <n v="31000220"/>
    <s v="Permitted Fugitives"/>
    <n v="0"/>
    <n v="10.919227366886558"/>
    <n v="0"/>
    <n v="0"/>
    <n v="0"/>
    <s v="Total"/>
    <x v="4"/>
  </r>
  <r>
    <s v="WYDEQ Permitted Sources"/>
    <s v="56"/>
    <x v="7"/>
    <n v="31000220"/>
    <s v="Permitted Fugitives"/>
    <n v="0"/>
    <n v="15.191968510450863"/>
    <n v="0"/>
    <n v="0"/>
    <n v="0"/>
    <s v="Total"/>
    <x v="4"/>
  </r>
  <r>
    <s v="WYDEQ Permitted Sources"/>
    <s v="56"/>
    <x v="7"/>
    <n v="31000301"/>
    <s v="Dehydrator"/>
    <n v="0"/>
    <n v="6.1717372073706631"/>
    <n v="0"/>
    <n v="0"/>
    <n v="0"/>
    <s v="Total"/>
    <x v="20"/>
  </r>
  <r>
    <s v="WYDEQ Permitted Sources"/>
    <s v="56"/>
    <x v="7"/>
    <n v="40400311"/>
    <s v="Permitted Tank Losses"/>
    <n v="0"/>
    <n v="9.2134345866996679"/>
    <n v="0"/>
    <n v="0"/>
    <n v="0"/>
    <s v="Total"/>
    <x v="11"/>
  </r>
  <r>
    <s v="WYDEQ Permitted Sources"/>
    <s v="56"/>
    <x v="7"/>
    <n v="40400311"/>
    <s v="Permitted Tank Losses"/>
    <n v="0"/>
    <n v="9.2134345866996679"/>
    <n v="0"/>
    <n v="0"/>
    <n v="0"/>
    <s v="Total"/>
    <x v="11"/>
  </r>
  <r>
    <s v="WYDEQ Permitted Sources"/>
    <s v="56"/>
    <x v="7"/>
    <n v="40400311"/>
    <s v="Permitted Tank Losses"/>
    <n v="0"/>
    <n v="9.2134345866996679"/>
    <n v="0"/>
    <n v="0"/>
    <n v="0"/>
    <s v="Total"/>
    <x v="11"/>
  </r>
  <r>
    <s v="WYDEQ Permitted Sources"/>
    <s v="56"/>
    <x v="7"/>
    <n v="31000205"/>
    <s v="Natural Gas Production, Flares"/>
    <n v="1.9760230386387915E-2"/>
    <n v="0"/>
    <n v="0.19042305882080635"/>
    <n v="0"/>
    <n v="0"/>
    <s v="Total"/>
    <x v="25"/>
  </r>
  <r>
    <s v="WYDEQ Permitted Sources"/>
    <s v="56"/>
    <x v="7"/>
    <n v="31000205"/>
    <s v="Natural Gas Production, Flares"/>
    <n v="1.9760230386387915E-2"/>
    <n v="0"/>
    <n v="0.19042305882080635"/>
    <n v="0"/>
    <n v="0"/>
    <s v="Total"/>
    <x v="25"/>
  </r>
  <r>
    <s v="WYDEQ Permitted Sources"/>
    <s v="56"/>
    <x v="7"/>
    <n v="31000227"/>
    <s v="Dehydrator"/>
    <n v="0.79534927305211367"/>
    <n v="0"/>
    <n v="0.346223743310557"/>
    <n v="0"/>
    <n v="0"/>
    <s v="Total"/>
    <x v="20"/>
  </r>
  <r>
    <s v="WYDEQ Permitted Sources"/>
    <s v="56"/>
    <x v="7"/>
    <n v="31000227"/>
    <s v="Dehydrator"/>
    <n v="0.79534927305211367"/>
    <n v="0"/>
    <n v="0.346223743310557"/>
    <n v="0"/>
    <n v="0"/>
    <s v="Total"/>
    <x v="20"/>
  </r>
  <r>
    <s v="WYDEQ Permitted Sources"/>
    <s v="56"/>
    <x v="7"/>
    <n v="31000227"/>
    <s v="Dehydrator"/>
    <n v="4.831376329471845"/>
    <n v="26.260945097787008"/>
    <n v="1.4801065026526312"/>
    <n v="0"/>
    <n v="0"/>
    <s v="Total"/>
    <x v="20"/>
  </r>
  <r>
    <s v="WYDEQ Permitted Sources"/>
    <s v="56"/>
    <x v="7"/>
    <n v="31000227"/>
    <s v="Dehydrator"/>
    <n v="4.831376329471845"/>
    <n v="26.260945097787008"/>
    <n v="1.4801065026526312"/>
    <n v="0"/>
    <n v="0"/>
    <s v="Total"/>
    <x v="20"/>
  </r>
  <r>
    <s v="WYDEQ Permitted Sources"/>
    <s v="56"/>
    <x v="7"/>
    <n v="31000227"/>
    <s v="Dehydrator"/>
    <n v="4.831376329471845"/>
    <n v="26.260945097787008"/>
    <n v="1.4801065026526312"/>
    <n v="0"/>
    <n v="0"/>
    <s v="Total"/>
    <x v="20"/>
  </r>
  <r>
    <s v="WYDEQ Permitted Sources"/>
    <s v="56"/>
    <x v="7"/>
    <n v="31000301"/>
    <s v="Dehydrator"/>
    <n v="0"/>
    <n v="117.14223974518148"/>
    <n v="0"/>
    <n v="0"/>
    <n v="0"/>
    <s v="Total"/>
    <x v="20"/>
  </r>
  <r>
    <s v="WYDEQ Permitted Sources"/>
    <s v="56"/>
    <x v="7"/>
    <n v="31000301"/>
    <s v="Dehydrator"/>
    <n v="0"/>
    <n v="21.498014035632558"/>
    <n v="0"/>
    <n v="0"/>
    <n v="0"/>
    <s v="Total"/>
    <x v="20"/>
  </r>
  <r>
    <s v="WYDEQ Permitted Sources"/>
    <s v="56"/>
    <x v="7"/>
    <n v="31000404"/>
    <s v="Process Heaters"/>
    <n v="14.85964419928475"/>
    <n v="0"/>
    <n v="0"/>
    <n v="0"/>
    <n v="0"/>
    <s v="Total"/>
    <x v="5"/>
  </r>
  <r>
    <s v="WYDEQ Permitted Sources"/>
    <s v="56"/>
    <x v="7"/>
    <n v="31000404"/>
    <s v="Process Heaters"/>
    <n v="27.155643712430916"/>
    <n v="0"/>
    <n v="0"/>
    <n v="0"/>
    <n v="0"/>
    <s v="Total"/>
    <x v="5"/>
  </r>
  <r>
    <s v="WYDEQ Permitted Sources"/>
    <s v="56"/>
    <x v="7"/>
    <n v="31000404"/>
    <s v="Process Heaters"/>
    <n v="18.135412409350717"/>
    <n v="0"/>
    <n v="4.5101156515400991"/>
    <n v="0"/>
    <n v="0"/>
    <s v="Total"/>
    <x v="5"/>
  </r>
  <r>
    <s v="WYDEQ Permitted Sources"/>
    <s v="56"/>
    <x v="7"/>
    <n v="31000404"/>
    <s v="Process Heaters"/>
    <n v="18.135412409350717"/>
    <n v="0"/>
    <n v="4.5101156515400991"/>
    <n v="0"/>
    <n v="0"/>
    <s v="Total"/>
    <x v="5"/>
  </r>
  <r>
    <s v="WYDEQ Permitted Sources"/>
    <s v="56"/>
    <x v="7"/>
    <n v="31000404"/>
    <s v="Process Heaters"/>
    <n v="1.1393976382838147"/>
    <n v="0"/>
    <n v="0.23737450797579474"/>
    <n v="0"/>
    <n v="0"/>
    <s v="Total"/>
    <x v="5"/>
  </r>
  <r>
    <s v="WYDEQ Permitted Sources"/>
    <s v="56"/>
    <x v="7"/>
    <n v="31000404"/>
    <s v="Process Heaters"/>
    <n v="1.1393976382838147"/>
    <n v="0"/>
    <n v="0.23737450797579474"/>
    <n v="0"/>
    <n v="0"/>
    <s v="Total"/>
    <x v="5"/>
  </r>
  <r>
    <s v="WYDEQ Permitted Sources"/>
    <s v="56"/>
    <x v="7"/>
    <n v="31000404"/>
    <s v="Process Heaters"/>
    <n v="0.90202313030801995"/>
    <n v="0"/>
    <n v="0.18989960638063577"/>
    <n v="0"/>
    <n v="0"/>
    <s v="Total"/>
    <x v="5"/>
  </r>
  <r>
    <s v="WYDEQ Permitted Sources"/>
    <s v="56"/>
    <x v="7"/>
    <n v="31000404"/>
    <s v="Process Heaters"/>
    <n v="0.90202313030801995"/>
    <n v="0"/>
    <n v="0.18989960638063577"/>
    <n v="0"/>
    <n v="0"/>
    <s v="Total"/>
    <x v="5"/>
  </r>
  <r>
    <s v="WYDEQ Permitted Sources"/>
    <s v="56"/>
    <x v="7"/>
    <n v="31000404"/>
    <s v="Process Heaters"/>
    <n v="4.9400575965969787E-3"/>
    <n v="0"/>
    <n v="0"/>
    <n v="0"/>
    <n v="0"/>
    <s v="Total"/>
    <x v="5"/>
  </r>
  <r>
    <s v="WYDEQ Permitted Sources"/>
    <s v="56"/>
    <x v="7"/>
    <n v="31000404"/>
    <s v="Process Heaters"/>
    <n v="4.9400575965969787E-3"/>
    <n v="0"/>
    <n v="0"/>
    <n v="0"/>
    <n v="0"/>
    <s v="Total"/>
    <x v="5"/>
  </r>
  <r>
    <s v="WYDEQ Permitted Sources"/>
    <s v="56"/>
    <x v="7"/>
    <n v="31000404"/>
    <s v="Process Heaters"/>
    <n v="1.4820172789790935E-2"/>
    <n v="0"/>
    <n v="0"/>
    <n v="0"/>
    <n v="0"/>
    <s v="Total"/>
    <x v="5"/>
  </r>
  <r>
    <s v="WYDEQ Permitted Sources"/>
    <s v="56"/>
    <x v="7"/>
    <n v="31000404"/>
    <s v="Process Heaters"/>
    <n v="0.22724264944346104"/>
    <n v="0"/>
    <n v="0"/>
    <n v="0"/>
    <n v="0"/>
    <s v="Total"/>
    <x v="5"/>
  </r>
  <r>
    <s v="WYDEQ Permitted Sources"/>
    <s v="56"/>
    <x v="7"/>
    <n v="31000404"/>
    <s v="Process Heaters"/>
    <n v="0.22724264944346104"/>
    <n v="0"/>
    <n v="0"/>
    <n v="0"/>
    <n v="0"/>
    <s v="Total"/>
    <x v="5"/>
  </r>
  <r>
    <s v="WYDEQ Permitted Sources"/>
    <s v="56"/>
    <x v="7"/>
    <n v="31000404"/>
    <s v="Process Heaters"/>
    <n v="7.9040921545551659E-2"/>
    <n v="0"/>
    <n v="0"/>
    <n v="0"/>
    <n v="0"/>
    <s v="Total"/>
    <x v="5"/>
  </r>
  <r>
    <s v="WYDEQ Permitted Sources"/>
    <s v="56"/>
    <x v="7"/>
    <n v="31000404"/>
    <s v="Process Heaters"/>
    <n v="7.9040921545551659E-2"/>
    <n v="0"/>
    <n v="0"/>
    <n v="0"/>
    <n v="0"/>
    <s v="Total"/>
    <x v="5"/>
  </r>
  <r>
    <s v="WYDEQ Permitted Sources"/>
    <s v="56"/>
    <x v="7"/>
    <n v="31000404"/>
    <s v="Process Heaters"/>
    <n v="0.92379077056363501"/>
    <n v="0"/>
    <n v="0.40681289838990453"/>
    <n v="0"/>
    <n v="0"/>
    <s v="Total"/>
    <x v="5"/>
  </r>
  <r>
    <s v="WYDEQ Permitted Sources"/>
    <s v="56"/>
    <x v="7"/>
    <n v="31000404"/>
    <s v="Process Heaters"/>
    <n v="0.92379077056363501"/>
    <n v="0"/>
    <n v="0.40681289838990453"/>
    <n v="0"/>
    <n v="0"/>
    <s v="Total"/>
    <x v="5"/>
  </r>
  <r>
    <s v="WYDEQ Permitted Sources"/>
    <s v="56"/>
    <x v="7"/>
    <n v="31000299"/>
    <s v="Natural Gas Production, Other Not Classified"/>
    <n v="0.52222391754674835"/>
    <n v="0"/>
    <n v="9.4949803190317886E-2"/>
    <n v="0"/>
    <n v="0"/>
    <s v="Total"/>
    <x v="23"/>
  </r>
  <r>
    <s v="WYDEQ Permitted Sources"/>
    <s v="56"/>
    <x v="7"/>
    <n v="31000299"/>
    <s v="Natural Gas Production, Other Not Classified"/>
    <n v="3.2282933084708083"/>
    <n v="0"/>
    <n v="0.66464862233222521"/>
    <n v="0"/>
    <n v="0"/>
    <s v="Total"/>
    <x v="23"/>
  </r>
  <r>
    <s v="WYDEQ Permitted Sources"/>
    <s v="56"/>
    <x v="7"/>
    <n v="31000299"/>
    <s v="Natural Gas Production, Other Not Classified"/>
    <n v="3.2282933084708083"/>
    <n v="0"/>
    <n v="0.66464862233222521"/>
    <n v="0"/>
    <n v="0"/>
    <s v="Total"/>
    <x v="23"/>
  </r>
  <r>
    <s v="WYDEQ Permitted Sources"/>
    <s v="56"/>
    <x v="7"/>
    <n v="31000299"/>
    <s v="Natural Gas Production, Other Not Classified"/>
    <n v="0.33232431116611261"/>
    <n v="0"/>
    <n v="4.7474901595158943E-2"/>
    <n v="0"/>
    <n v="0"/>
    <s v="Total"/>
    <x v="23"/>
  </r>
  <r>
    <s v="WYDEQ Permitted Sources"/>
    <s v="56"/>
    <x v="7"/>
    <n v="31000299"/>
    <s v="Natural Gas Production, Other Not Classified"/>
    <n v="0.33232431116611261"/>
    <n v="0"/>
    <n v="4.7474901595158943E-2"/>
    <n v="0"/>
    <n v="0"/>
    <s v="Total"/>
    <x v="23"/>
  </r>
  <r>
    <s v="WYDEQ Permitted Sources"/>
    <s v="56"/>
    <x v="7"/>
    <n v="31000299"/>
    <s v="Natural Gas Production, Other Not Classified"/>
    <n v="13.683959542573632"/>
    <n v="0"/>
    <n v="856.90376469362843"/>
    <n v="2445.9329438272985"/>
    <n v="0"/>
    <s v="Total"/>
    <x v="23"/>
  </r>
  <r>
    <s v="WYDEQ Permitted Sources"/>
    <s v="56"/>
    <x v="7"/>
    <n v="31000227"/>
    <s v="Dehydrator"/>
    <n v="0.71212352392738421"/>
    <n v="0"/>
    <n v="0.14242470478547684"/>
    <n v="0"/>
    <n v="0"/>
    <s v="Total"/>
    <x v="20"/>
  </r>
  <r>
    <s v="WYDEQ Permitted Sources"/>
    <s v="56"/>
    <x v="7"/>
    <n v="31000227"/>
    <s v="Dehydrator"/>
    <n v="0.71212352392738421"/>
    <n v="0"/>
    <n v="0.14242470478547684"/>
    <n v="0"/>
    <n v="0"/>
    <s v="Total"/>
    <x v="20"/>
  </r>
  <r>
    <s v="WYDEQ Permitted Sources"/>
    <s v="56"/>
    <x v="7"/>
    <n v="31000301"/>
    <s v="Dehydrator"/>
    <n v="0.47474901595158947"/>
    <n v="29.395243681375131"/>
    <n v="0.47474901595158947"/>
    <n v="0"/>
    <n v="0"/>
    <s v="Total"/>
    <x v="20"/>
  </r>
  <r>
    <s v="WYDEQ Permitted Sources"/>
    <s v="56"/>
    <x v="7"/>
    <n v="31000404"/>
    <s v="Process Heaters"/>
    <n v="0.66464862233222521"/>
    <n v="0"/>
    <n v="0.14242470478547684"/>
    <n v="0"/>
    <n v="0"/>
    <s v="Total"/>
    <x v="5"/>
  </r>
  <r>
    <s v="WYDEQ Permitted Sources"/>
    <s v="56"/>
    <x v="7"/>
    <n v="31000404"/>
    <s v="Process Heaters"/>
    <n v="9.4949803190317886E-2"/>
    <n v="0"/>
    <n v="0"/>
    <n v="0"/>
    <n v="0"/>
    <s v="Total"/>
    <x v="5"/>
  </r>
  <r>
    <s v="WYDEQ Permitted Sources"/>
    <s v="56"/>
    <x v="7"/>
    <n v="31000404"/>
    <s v="Process Heaters"/>
    <n v="9.4949803190317886E-2"/>
    <n v="0"/>
    <n v="0"/>
    <n v="0"/>
    <n v="0"/>
    <s v="Total"/>
    <x v="5"/>
  </r>
  <r>
    <s v="WYDEQ Permitted Sources"/>
    <s v="56"/>
    <x v="7"/>
    <n v="31000404"/>
    <s v="Process Heaters"/>
    <n v="0.94949803190317894"/>
    <n v="0"/>
    <n v="0.47474901595158947"/>
    <n v="0"/>
    <n v="0"/>
    <s v="Total"/>
    <x v="5"/>
  </r>
  <r>
    <s v="WYDEQ Permitted Sources"/>
    <s v="56"/>
    <x v="7"/>
    <n v="31000404"/>
    <s v="Process Heaters"/>
    <n v="3.3232431116611258"/>
    <n v="0"/>
    <n v="2.8484940957095368"/>
    <n v="0"/>
    <n v="0"/>
    <s v="Total"/>
    <x v="5"/>
  </r>
  <r>
    <s v="WYDEQ Permitted Sources"/>
    <s v="56"/>
    <x v="7"/>
    <n v="31000404"/>
    <s v="Process Heaters"/>
    <n v="1.2818223430692917"/>
    <n v="0"/>
    <n v="0.23737450797579474"/>
    <n v="0"/>
    <n v="0"/>
    <s v="Total"/>
    <x v="5"/>
  </r>
  <r>
    <s v="WYDEQ Permitted Sources"/>
    <s v="56"/>
    <x v="7"/>
    <n v="31000404"/>
    <s v="Process Heaters"/>
    <n v="1.2818223430692917"/>
    <n v="0"/>
    <n v="0.23737450797579474"/>
    <n v="0"/>
    <n v="0"/>
    <s v="Total"/>
    <x v="5"/>
  </r>
  <r>
    <s v="WYDEQ Permitted Sources"/>
    <s v="56"/>
    <x v="7"/>
    <n v="31000404"/>
    <s v="Process Heaters"/>
    <n v="1.2818223430692917"/>
    <n v="0"/>
    <n v="0.23737450797579474"/>
    <n v="0"/>
    <n v="0"/>
    <s v="Total"/>
    <x v="5"/>
  </r>
  <r>
    <s v="WYDEQ Permitted Sources"/>
    <s v="56"/>
    <x v="7"/>
    <n v="31000404"/>
    <s v="Process Heaters"/>
    <n v="1.2818223430692917"/>
    <n v="0"/>
    <n v="0.23737450797579474"/>
    <n v="0"/>
    <n v="0"/>
    <s v="Total"/>
    <x v="5"/>
  </r>
  <r>
    <s v="WYDEQ Permitted Sources"/>
    <s v="56"/>
    <x v="7"/>
    <n v="31000404"/>
    <s v="Process Heaters"/>
    <n v="0.33232431116611261"/>
    <n v="0"/>
    <n v="4.7474901595158943E-2"/>
    <n v="0"/>
    <n v="0"/>
    <s v="Total"/>
    <x v="5"/>
  </r>
  <r>
    <s v="WYDEQ Permitted Sources"/>
    <s v="56"/>
    <x v="7"/>
    <n v="31000404"/>
    <s v="Process Heaters"/>
    <n v="0.33232431116611261"/>
    <n v="0"/>
    <n v="4.7474901595158943E-2"/>
    <n v="0"/>
    <n v="0"/>
    <s v="Total"/>
    <x v="5"/>
  </r>
  <r>
    <s v="WYDEQ Permitted Sources"/>
    <s v="56"/>
    <x v="7"/>
    <n v="31000404"/>
    <s v="Process Heaters"/>
    <n v="1.8515211622111987"/>
    <n v="0"/>
    <n v="0.37979921276127154"/>
    <n v="0"/>
    <n v="0"/>
    <s v="Total"/>
    <x v="5"/>
  </r>
  <r>
    <s v="WYDEQ Permitted Sources"/>
    <s v="56"/>
    <x v="7"/>
    <n v="31000404"/>
    <s v="Process Heaters"/>
    <n v="0.33232431116611261"/>
    <n v="0"/>
    <n v="4.7474901595158943E-2"/>
    <n v="0"/>
    <n v="0"/>
    <s v="Total"/>
    <x v="5"/>
  </r>
  <r>
    <s v="WYDEQ Permitted Sources"/>
    <s v="56"/>
    <x v="7"/>
    <n v="31000404"/>
    <s v="Process Heaters"/>
    <n v="0.42727411435643048"/>
    <n v="0"/>
    <n v="4.7474901595158943E-2"/>
    <n v="0"/>
    <n v="0"/>
    <s v="Total"/>
    <x v="5"/>
  </r>
  <r>
    <s v="WYDEQ Permitted Sources"/>
    <s v="56"/>
    <x v="7"/>
    <n v="31000299"/>
    <s v="Natural Gas Production, Other Not Classified"/>
    <n v="0"/>
    <n v="0.83026882698382998"/>
    <n v="0"/>
    <n v="0"/>
    <n v="0"/>
    <s v="Total"/>
    <x v="23"/>
  </r>
  <r>
    <s v="WYDEQ Permitted Sources"/>
    <s v="56"/>
    <x v="3"/>
    <n v="31000220"/>
    <s v="Permitted Fugitives"/>
    <n v="0"/>
    <n v="0"/>
    <n v="0"/>
    <n v="0"/>
    <n v="0"/>
    <s v="Total"/>
    <x v="4"/>
  </r>
  <r>
    <s v="WYDEQ Permitted Sources"/>
    <s v="56"/>
    <x v="3"/>
    <n v="10500106"/>
    <s v="External Combustion Boilers"/>
    <n v="5.8013855000268277"/>
    <n v="0"/>
    <n v="0"/>
    <n v="0"/>
    <n v="0"/>
    <s v="Total"/>
    <x v="5"/>
  </r>
  <r>
    <s v="WYDEQ Permitted Sources"/>
    <s v="56"/>
    <x v="4"/>
    <n v="31000220"/>
    <s v="Permitted Fugitives"/>
    <n v="0"/>
    <n v="2.0594135395160271"/>
    <n v="0"/>
    <n v="0"/>
    <n v="0"/>
    <s v="Total"/>
    <x v="4"/>
  </r>
  <r>
    <s v="WYDEQ Permitted Sources"/>
    <s v="56"/>
    <x v="4"/>
    <n v="31000220"/>
    <s v="Permitted Fugitives"/>
    <n v="0"/>
    <n v="1.5174626080644411"/>
    <n v="0"/>
    <n v="0"/>
    <n v="0"/>
    <s v="Total"/>
    <x v="4"/>
  </r>
  <r>
    <s v="WYDEQ Permitted Sources"/>
    <s v="56"/>
    <x v="4"/>
    <n v="40400312"/>
    <s v="Permitted Tank Losses"/>
    <n v="0"/>
    <n v="9.9166125688548288"/>
    <n v="0"/>
    <n v="0"/>
    <n v="0"/>
    <s v="Total"/>
    <x v="11"/>
  </r>
  <r>
    <s v="WYDEQ Permitted Sources"/>
    <s v="56"/>
    <x v="4"/>
    <n v="40400312"/>
    <s v="Permitted Tank Losses"/>
    <n v="0"/>
    <n v="14.824834951419339"/>
    <n v="0"/>
    <n v="0"/>
    <n v="0"/>
    <s v="Total"/>
    <x v="11"/>
  </r>
  <r>
    <s v="WYDEQ Permitted Sources"/>
    <s v="56"/>
    <x v="4"/>
    <n v="31000404"/>
    <s v="Process Heaters"/>
    <n v="0.43356074516126891"/>
    <n v="0"/>
    <n v="0.10839018629031723"/>
    <n v="0"/>
    <n v="0"/>
    <s v="Total"/>
    <x v="5"/>
  </r>
  <r>
    <s v="WYDEQ Permitted Sources"/>
    <s v="56"/>
    <x v="4"/>
    <n v="31000404"/>
    <s v="Process Heaters"/>
    <n v="0.54195093145158613"/>
    <n v="0"/>
    <n v="0.10839018629031723"/>
    <n v="0"/>
    <n v="0"/>
    <s v="Total"/>
    <x v="5"/>
  </r>
  <r>
    <s v="WYDEQ Permitted Sources"/>
    <s v="56"/>
    <x v="4"/>
    <n v="31000220"/>
    <s v="Permitted Fugitives"/>
    <n v="0"/>
    <n v="0.47474901595158947"/>
    <n v="0"/>
    <n v="0"/>
    <n v="0"/>
    <s v="Total"/>
    <x v="4"/>
  </r>
  <r>
    <s v="WYDEQ Permitted Sources"/>
    <s v="56"/>
    <x v="4"/>
    <n v="40400311"/>
    <s v="Permitted Tank Losses"/>
    <n v="0"/>
    <n v="3.7979921276127158"/>
    <n v="0"/>
    <n v="0"/>
    <n v="0"/>
    <s v="Total"/>
    <x v="11"/>
  </r>
  <r>
    <s v="WYDEQ Permitted Sources"/>
    <s v="56"/>
    <x v="4"/>
    <n v="31000227"/>
    <s v="Dehydrator"/>
    <n v="0.94949803190317894"/>
    <n v="0"/>
    <n v="0"/>
    <n v="0"/>
    <n v="0"/>
    <s v="Total"/>
    <x v="20"/>
  </r>
  <r>
    <s v="WYDEQ Permitted Sources"/>
    <s v="56"/>
    <x v="4"/>
    <n v="31000220"/>
    <s v="Permitted Fugitives"/>
    <n v="0"/>
    <n v="12.031310678225212"/>
    <n v="0"/>
    <n v="0"/>
    <n v="0"/>
    <s v="Total"/>
    <x v="4"/>
  </r>
  <r>
    <s v="WYDEQ Permitted Sources"/>
    <s v="56"/>
    <x v="4"/>
    <n v="31000228"/>
    <s v="Dehydrator"/>
    <n v="0.21678037258063446"/>
    <n v="0"/>
    <n v="0"/>
    <n v="0"/>
    <n v="0"/>
    <s v="Total"/>
    <x v="20"/>
  </r>
  <r>
    <s v="WYDEQ Permitted Sources"/>
    <s v="56"/>
    <x v="4"/>
    <n v="40400312"/>
    <s v="Permitted Tank Losses"/>
    <n v="0"/>
    <n v="5.5278995008061784"/>
    <n v="0"/>
    <n v="0"/>
    <n v="0"/>
    <s v="Total"/>
    <x v="11"/>
  </r>
  <r>
    <s v="WYDEQ Permitted Sources"/>
    <s v="56"/>
    <x v="4"/>
    <n v="31000220"/>
    <s v="Permitted Fugitives"/>
    <n v="0"/>
    <n v="7.8333587632012263"/>
    <n v="0"/>
    <n v="0"/>
    <n v="0"/>
    <s v="Total"/>
    <x v="4"/>
  </r>
  <r>
    <s v="WYDEQ Permitted Sources"/>
    <s v="56"/>
    <x v="4"/>
    <n v="31000220"/>
    <s v="Permitted Fugitives"/>
    <n v="0"/>
    <n v="8.070733271177021"/>
    <n v="0"/>
    <n v="0"/>
    <n v="0"/>
    <s v="Total"/>
    <x v="4"/>
  </r>
  <r>
    <s v="WYDEQ Permitted Sources"/>
    <s v="56"/>
    <x v="4"/>
    <n v="31000220"/>
    <s v="Permitted Fugitives"/>
    <n v="0"/>
    <n v="1.8989960638063579"/>
    <n v="0"/>
    <n v="0"/>
    <n v="0"/>
    <s v="Total"/>
    <x v="4"/>
  </r>
  <r>
    <s v="WYDEQ Permitted Sources"/>
    <s v="56"/>
    <x v="4"/>
    <n v="31000220"/>
    <s v="Permitted Fugitives"/>
    <n v="0"/>
    <n v="0.94949803190317894"/>
    <n v="0"/>
    <n v="0"/>
    <n v="0"/>
    <s v="Total"/>
    <x v="4"/>
  </r>
  <r>
    <s v="WYDEQ Permitted Sources"/>
    <s v="56"/>
    <x v="4"/>
    <n v="31000220"/>
    <s v="Permitted Fugitives"/>
    <n v="0"/>
    <n v="0.66464862233222521"/>
    <n v="0"/>
    <n v="0"/>
    <n v="0"/>
    <s v="Total"/>
    <x v="4"/>
  </r>
  <r>
    <s v="WYDEQ Permitted Sources"/>
    <s v="56"/>
    <x v="4"/>
    <n v="31000301"/>
    <s v="Dehydrator"/>
    <n v="4.7474901595158943E-2"/>
    <n v="1.4242470478547684"/>
    <n v="4.7474901595158943E-2"/>
    <n v="0"/>
    <n v="0"/>
    <s v="Total"/>
    <x v="20"/>
  </r>
  <r>
    <s v="WYDEQ Permitted Sources"/>
    <s v="56"/>
    <x v="4"/>
    <n v="40400311"/>
    <s v="Permitted Tank Losses"/>
    <n v="0"/>
    <n v="372.48599829085799"/>
    <n v="0"/>
    <n v="0"/>
    <n v="0"/>
    <s v="Total"/>
    <x v="11"/>
  </r>
  <r>
    <s v="WYDEQ Permitted Sources"/>
    <s v="56"/>
    <x v="4"/>
    <n v="40400311"/>
    <s v="Permitted Tank Losses"/>
    <n v="0"/>
    <n v="12.723314429251921"/>
    <n v="0"/>
    <n v="0"/>
    <n v="0"/>
    <s v="Total"/>
    <x v="11"/>
  </r>
  <r>
    <s v="WYDEQ Permitted Sources"/>
    <s v="56"/>
    <x v="4"/>
    <n v="40400311"/>
    <s v="Permitted Tank Losses"/>
    <n v="0"/>
    <n v="21.498014035632558"/>
    <n v="0"/>
    <n v="0"/>
    <n v="0"/>
    <s v="Total"/>
    <x v="11"/>
  </r>
  <r>
    <s v="WYDEQ Permitted Sources"/>
    <s v="56"/>
    <x v="4"/>
    <n v="31000404"/>
    <s v="Process Heaters"/>
    <n v="0.47507418818623559"/>
    <n v="0"/>
    <n v="0"/>
    <n v="0"/>
    <n v="0"/>
    <s v="Total"/>
    <x v="5"/>
  </r>
  <r>
    <s v="WYDEQ Permitted Sources"/>
    <s v="56"/>
    <x v="4"/>
    <n v="31000404"/>
    <s v="Process Heaters"/>
    <n v="11.876854663180437"/>
    <n v="0"/>
    <n v="0"/>
    <n v="0"/>
    <n v="0"/>
    <s v="Total"/>
    <x v="5"/>
  </r>
  <r>
    <s v="WYDEQ Permitted Sources"/>
    <s v="56"/>
    <x v="4"/>
    <n v="31000404"/>
    <s v="Process Heaters"/>
    <n v="2.8504451178059349"/>
    <n v="0"/>
    <n v="0"/>
    <n v="0"/>
    <n v="0"/>
    <s v="Total"/>
    <x v="5"/>
  </r>
  <r>
    <s v="WYDEQ Permitted Sources"/>
    <s v="56"/>
    <x v="4"/>
    <n v="31000404"/>
    <s v="Process Heaters"/>
    <n v="0.9501483726019776"/>
    <n v="0"/>
    <n v="0"/>
    <n v="0"/>
    <n v="0"/>
    <s v="Total"/>
    <x v="5"/>
  </r>
  <r>
    <s v="WYDEQ Permitted Sources"/>
    <s v="56"/>
    <x v="4"/>
    <n v="31000404"/>
    <s v="Process Heaters"/>
    <n v="6.6511504900667324"/>
    <n v="0"/>
    <n v="0"/>
    <n v="0"/>
    <n v="0"/>
    <s v="Total"/>
    <x v="5"/>
  </r>
  <r>
    <s v="WYDEQ Permitted Sources"/>
    <s v="56"/>
    <x v="4"/>
    <n v="31000404"/>
    <s v="Process Heaters"/>
    <n v="1.9003287114476315"/>
    <n v="0"/>
    <n v="0"/>
    <n v="0"/>
    <n v="0"/>
    <s v="Total"/>
    <x v="5"/>
  </r>
  <r>
    <s v="WYDEQ Permitted Sources"/>
    <s v="56"/>
    <x v="4"/>
    <n v="31000404"/>
    <s v="Process Heaters"/>
    <n v="0.47508217786190893"/>
    <n v="0"/>
    <n v="0"/>
    <n v="0"/>
    <n v="0"/>
    <s v="Total"/>
    <x v="5"/>
  </r>
  <r>
    <s v="WYDEQ Permitted Sources"/>
    <s v="56"/>
    <x v="4"/>
    <n v="31000404"/>
    <s v="Process Heaters"/>
    <n v="4.7508217786190894"/>
    <n v="0"/>
    <n v="0"/>
    <n v="0"/>
    <n v="0"/>
    <s v="Total"/>
    <x v="5"/>
  </r>
  <r>
    <s v="WYDEQ Permitted Sources"/>
    <s v="56"/>
    <x v="4"/>
    <n v="31000404"/>
    <s v="Process Heaters"/>
    <n v="1.6152794047304901"/>
    <n v="0"/>
    <n v="0"/>
    <n v="0"/>
    <n v="0"/>
    <s v="Total"/>
    <x v="5"/>
  </r>
  <r>
    <s v="WYDEQ Permitted Sources"/>
    <s v="56"/>
    <x v="4"/>
    <n v="31000209"/>
    <s v="Natural Gas Production, Incinerators Burning Waste Gas or Augmented Waste Gas"/>
    <n v="4.2757396007571762"/>
    <n v="0"/>
    <n v="0"/>
    <n v="0"/>
    <n v="0"/>
    <s v="Total"/>
    <x v="26"/>
  </r>
  <r>
    <s v="WYDEQ Permitted Sources"/>
    <s v="56"/>
    <x v="4"/>
    <n v="31000209"/>
    <s v="Natural Gas Production, Incinerators Burning Waste Gas or Augmented Waste Gas"/>
    <n v="16.175417008155492"/>
    <n v="0"/>
    <n v="0"/>
    <n v="0"/>
    <n v="0"/>
    <s v="Total"/>
    <x v="26"/>
  </r>
  <r>
    <s v="WYDEQ Permitted Sources"/>
    <s v="56"/>
    <x v="4"/>
    <n v="31000209"/>
    <s v="Natural Gas Production, Incinerators Burning Waste Gas or Augmented Waste Gas"/>
    <n v="11.388764230042508"/>
    <n v="0"/>
    <n v="0"/>
    <n v="0"/>
    <n v="0"/>
    <s v="Total"/>
    <x v="26"/>
  </r>
  <r>
    <s v="WYDEQ Permitted Sources"/>
    <s v="56"/>
    <x v="4"/>
    <n v="31000209"/>
    <s v="Natural Gas Production, Incinerators Burning Waste Gas or Augmented Waste Gas"/>
    <n v="3.3730269054174227"/>
    <n v="0"/>
    <n v="0"/>
    <n v="0"/>
    <n v="0"/>
    <s v="Total"/>
    <x v="26"/>
  </r>
  <r>
    <s v="WYDEQ Permitted Sources"/>
    <s v="56"/>
    <x v="4"/>
    <n v="31000209"/>
    <s v="Natural Gas Production, Incinerators Burning Waste Gas or Augmented Waste Gas"/>
    <n v="11.388764230042508"/>
    <n v="0"/>
    <n v="0"/>
    <n v="0"/>
    <n v="0"/>
    <s v="Total"/>
    <x v="26"/>
  </r>
  <r>
    <s v="WYDEQ Permitted Sources"/>
    <s v="56"/>
    <x v="4"/>
    <n v="31000209"/>
    <s v="Natural Gas Production, Incinerators Burning Waste Gas or Augmented Waste Gas"/>
    <n v="3.3730269054174227"/>
    <n v="0"/>
    <n v="0"/>
    <n v="0"/>
    <n v="0"/>
    <s v="Total"/>
    <x v="26"/>
  </r>
  <r>
    <s v="WYDEQ Permitted Sources"/>
    <s v="56"/>
    <x v="4"/>
    <n v="31000205"/>
    <s v="Natural Gas Production, Flares"/>
    <n v="11.302054191595778"/>
    <n v="0"/>
    <n v="0"/>
    <n v="0"/>
    <n v="0"/>
    <s v="Total"/>
    <x v="25"/>
  </r>
  <r>
    <s v="WYDEQ Permitted Sources"/>
    <s v="56"/>
    <x v="4"/>
    <n v="31000205"/>
    <s v="Natural Gas Production, Flares"/>
    <n v="9.132889295373932"/>
    <n v="0"/>
    <n v="0"/>
    <n v="0"/>
    <n v="0"/>
    <s v="Total"/>
    <x v="25"/>
  </r>
  <r>
    <s v="WYDEQ Permitted Sources"/>
    <s v="56"/>
    <x v="4"/>
    <n v="31000205"/>
    <s v="Natural Gas Production, Flares"/>
    <n v="0.83520200966818636"/>
    <n v="0"/>
    <n v="0"/>
    <n v="0"/>
    <n v="0"/>
    <s v="Total"/>
    <x v="25"/>
  </r>
  <r>
    <s v="WYDEQ Permitted Sources"/>
    <s v="56"/>
    <x v="4"/>
    <n v="31000205"/>
    <s v="Natural Gas Production, Flares"/>
    <n v="4.3820675167548426"/>
    <n v="0"/>
    <n v="0"/>
    <n v="0"/>
    <n v="0"/>
    <s v="Total"/>
    <x v="25"/>
  </r>
  <r>
    <s v="WYDEQ Permitted Sources"/>
    <s v="56"/>
    <x v="4"/>
    <n v="31000205"/>
    <s v="Natural Gas Production, Flares"/>
    <n v="0.47508217786190893"/>
    <n v="0"/>
    <n v="0"/>
    <n v="0"/>
    <n v="0"/>
    <s v="Total"/>
    <x v="25"/>
  </r>
  <r>
    <s v="WYDEQ Permitted Sources"/>
    <s v="56"/>
    <x v="4"/>
    <n v="31000205"/>
    <s v="Natural Gas Production, Flares"/>
    <n v="1.8655881311258236"/>
    <n v="0"/>
    <n v="0"/>
    <n v="0"/>
    <n v="0"/>
    <s v="Total"/>
    <x v="25"/>
  </r>
  <r>
    <s v="WYDEQ Permitted Sources"/>
    <s v="56"/>
    <x v="4"/>
    <n v="10200602"/>
    <s v="Process Heaters"/>
    <n v="6.1760683122048183"/>
    <n v="0"/>
    <n v="0"/>
    <n v="0"/>
    <n v="0"/>
    <s v="Total"/>
    <x v="5"/>
  </r>
  <r>
    <s v="WYDEQ Permitted Sources"/>
    <s v="56"/>
    <x v="4"/>
    <n v="31000404"/>
    <s v="Process Heaters"/>
    <n v="0.32517055887095164"/>
    <n v="0"/>
    <n v="0.32517055887095164"/>
    <n v="0"/>
    <n v="0"/>
    <s v="Total"/>
    <x v="5"/>
  </r>
  <r>
    <s v="WYDEQ Permitted Sources"/>
    <n v="56"/>
    <x v="4"/>
    <n v="31000299"/>
    <s v="Natural Gas Production, Other Not Classified"/>
    <n v="0"/>
    <n v="0"/>
    <n v="0"/>
    <n v="2390.8707291918176"/>
    <n v="59.357115827461953"/>
    <s v="Total"/>
    <x v="23"/>
  </r>
  <r>
    <s v="WYDEQ Permitted Sources"/>
    <n v="56"/>
    <x v="7"/>
    <n v="31000299"/>
    <s v="Natural Gas Production, Other Not Classified"/>
    <n v="0"/>
    <n v="0"/>
    <n v="0"/>
    <n v="222.09149170885999"/>
    <n v="1.7258418773811475"/>
    <s v="Total"/>
    <x v="23"/>
  </r>
  <r>
    <s v="WYDEQ Permitted Sources"/>
    <n v="56"/>
    <x v="0"/>
    <s v="2630010000"/>
    <s v="Process Heaters"/>
    <n v="0.54195093145158613"/>
    <n v="1.9510233532257102"/>
    <n v="0.10839018629031723"/>
    <n v="0"/>
    <n v="0"/>
    <s v="Total"/>
    <x v="5"/>
  </r>
  <r>
    <s v="WYDEQ Permitted Sources"/>
    <n v="56"/>
    <x v="0"/>
    <s v="31000220"/>
    <s v="Natural Gas Production, All Equipt Leak Fugitives"/>
    <n v="0"/>
    <n v="0"/>
    <n v="0"/>
    <n v="0"/>
    <n v="0"/>
    <s v="Total"/>
    <x v="4"/>
  </r>
  <r>
    <s v="WYDEQ Permitted Sources"/>
    <n v="56"/>
    <x v="0"/>
    <s v="31000299"/>
    <s v="Natural Gas Production, Other Not Classified"/>
    <n v="0"/>
    <n v="0"/>
    <n v="0"/>
    <n v="0"/>
    <n v="0"/>
    <s v="Total"/>
    <x v="23"/>
  </r>
  <r>
    <s v="WYDEQ Permitted Sources"/>
    <n v="56"/>
    <x v="0"/>
    <s v="31000299"/>
    <s v="Natural Gas Production, Other Not Classified"/>
    <n v="0"/>
    <n v="0"/>
    <n v="0"/>
    <n v="0"/>
    <n v="0"/>
    <s v="Total"/>
    <x v="23"/>
  </r>
  <r>
    <s v="WYDEQ Permitted Sources"/>
    <n v="56"/>
    <x v="0"/>
    <s v="31000299"/>
    <s v="Natural Gas Production, Other Not Classified"/>
    <n v="0"/>
    <n v="0"/>
    <n v="0"/>
    <n v="0"/>
    <n v="0"/>
    <s v="Total"/>
    <x v="23"/>
  </r>
  <r>
    <s v="WYDEQ Permitted Sources"/>
    <n v="56"/>
    <x v="0"/>
    <s v="31000301"/>
    <s v="Dehydrator"/>
    <n v="0"/>
    <n v="0"/>
    <n v="0"/>
    <n v="0"/>
    <n v="0"/>
    <s v="Total"/>
    <x v="20"/>
  </r>
  <r>
    <s v="WYDEQ Permitted Sources"/>
    <n v="56"/>
    <x v="0"/>
    <s v="31000302"/>
    <s v="Permitted Tank Losses"/>
    <n v="0.16378841050329834"/>
    <n v="0"/>
    <n v="0"/>
    <n v="0"/>
    <n v="0"/>
    <s v="Total"/>
    <x v="11"/>
  </r>
  <r>
    <s v="WYDEQ Permitted Sources"/>
    <n v="56"/>
    <x v="0"/>
    <s v="31000220"/>
    <s v="Natural Gas Production, All Equipt Leak Fugitives"/>
    <n v="0"/>
    <n v="0.43356074516126891"/>
    <n v="0"/>
    <n v="0"/>
    <n v="0"/>
    <s v="Total"/>
    <x v="4"/>
  </r>
  <r>
    <s v="WYDEQ Permitted Sources"/>
    <n v="56"/>
    <x v="0"/>
    <s v="31000227"/>
    <s v="Dehydrator"/>
    <n v="0"/>
    <n v="0.43356074516126891"/>
    <n v="0"/>
    <n v="0"/>
    <n v="0"/>
    <s v="Total"/>
    <x v="20"/>
  </r>
  <r>
    <s v="WYDEQ Permitted Sources"/>
    <n v="56"/>
    <x v="0"/>
    <s v="31000228"/>
    <s v="Dehydrator"/>
    <n v="0.21678037258063446"/>
    <n v="0"/>
    <n v="0.21678037258063446"/>
    <n v="0"/>
    <n v="0"/>
    <s v="Total"/>
    <x v="20"/>
  </r>
  <r>
    <s v="WYDEQ Permitted Sources"/>
    <n v="56"/>
    <x v="0"/>
    <s v="2501050030"/>
    <s v="Natural Gas Production, Other Not Classified"/>
    <n v="0"/>
    <n v="0"/>
    <n v="0"/>
    <n v="0"/>
    <n v="0"/>
    <s v="Total"/>
    <x v="23"/>
  </r>
  <r>
    <s v="WYDEQ Permitted Sources"/>
    <n v="56"/>
    <x v="0"/>
    <s v="40400302"/>
    <s v="Permitted Tank Losses"/>
    <n v="0"/>
    <n v="0"/>
    <n v="0"/>
    <n v="0"/>
    <n v="0"/>
    <s v="Total"/>
    <x v="11"/>
  </r>
  <r>
    <s v="WYDEQ Permitted Sources"/>
    <n v="56"/>
    <x v="4"/>
    <n v="31000227"/>
    <s v="Dehydrator"/>
    <n v="0.94949803190317894"/>
    <n v="0"/>
    <n v="0.94949803190317894"/>
    <n v="0"/>
    <n v="0"/>
    <s v="Total"/>
    <x v="20"/>
  </r>
  <r>
    <s v="WYDEQ Permitted Sources"/>
    <n v="56"/>
    <x v="4"/>
    <n v="31000227"/>
    <s v="Dehydrator"/>
    <n v="0.94949803190317894"/>
    <n v="0"/>
    <n v="0.94949803190317894"/>
    <n v="0"/>
    <n v="0"/>
    <s v="Total"/>
    <x v="20"/>
  </r>
  <r>
    <s v="WYDEQ Permitted Sources"/>
    <n v="56"/>
    <x v="4"/>
    <n v="31000299"/>
    <s v="Natural Gas Production, Other Not Classified"/>
    <n v="0"/>
    <n v="13.292972446644503"/>
    <n v="0"/>
    <n v="0"/>
    <n v="0"/>
    <s v="Total"/>
    <x v="23"/>
  </r>
  <r>
    <s v="WYDEQ Permitted Sources"/>
    <n v="56"/>
    <x v="4"/>
    <n v="31000299"/>
    <s v="Natural Gas Production, Other Not Classified"/>
    <n v="0"/>
    <n v="13.292972446644503"/>
    <n v="0"/>
    <n v="0"/>
    <n v="0"/>
    <s v="Total"/>
    <x v="23"/>
  </r>
  <r>
    <s v="WYDEQ Permitted Sources"/>
    <n v="56"/>
    <x v="4"/>
    <n v="31000205"/>
    <s v="Natural Gas Production, Flares"/>
    <n v="6.0698504322577644"/>
    <n v="4.877558383064275"/>
    <n v="12.031310678225212"/>
    <n v="0"/>
    <n v="0"/>
    <s v="Total"/>
    <x v="25"/>
  </r>
  <r>
    <s v="WYDEQ Permitted Sources"/>
    <n v="56"/>
    <x v="4"/>
    <n v="31000205"/>
    <s v="Natural Gas Production, Flares"/>
    <n v="6.0698504322577644"/>
    <n v="4.877558383064275"/>
    <n v="12.031310678225212"/>
    <n v="0"/>
    <n v="0"/>
    <s v="Total"/>
    <x v="25"/>
  </r>
  <r>
    <s v="WYDEQ Permitted Sources"/>
    <n v="56"/>
    <x v="4"/>
    <n v="31000205"/>
    <s v="Natural Gas Production, Flares"/>
    <n v="0.54195093145158613"/>
    <n v="31.541544210482314"/>
    <n v="0.97551167661285509"/>
    <n v="0"/>
    <n v="0"/>
    <s v="Total"/>
    <x v="25"/>
  </r>
  <r>
    <s v="WYDEQ Permitted Sources"/>
    <n v="56"/>
    <x v="4"/>
    <n v="31000299"/>
    <s v="Natural Gas Production, Other Not Classified"/>
    <n v="0.75873130403222055"/>
    <n v="7.04536210887062"/>
    <n v="4.7691681967739585"/>
    <n v="0"/>
    <n v="0"/>
    <s v="Total"/>
    <x v="23"/>
  </r>
  <r>
    <s v="WYDEQ Permitted Sources"/>
    <n v="56"/>
    <x v="4"/>
    <n v="31000299"/>
    <s v="Natural Gas Production, Other Not Classified"/>
    <n v="0.75873130403222055"/>
    <n v="7.04536210887062"/>
    <n v="4.7691681967739585"/>
    <n v="0"/>
    <n v="0"/>
    <s v="Total"/>
    <x v="23"/>
  </r>
  <r>
    <s v="WYDEQ Permitted Sources"/>
    <n v="56"/>
    <x v="4"/>
    <n v="31000404"/>
    <s v="Process Heaters"/>
    <n v="11.489359746773626"/>
    <n v="7.2621424814512539"/>
    <n v="15.716577012095998"/>
    <n v="0"/>
    <n v="0"/>
    <s v="Total"/>
    <x v="5"/>
  </r>
  <r>
    <s v="WYDEQ Permitted Sources"/>
    <n v="56"/>
    <x v="4"/>
    <n v="31000404"/>
    <s v="Process Heaters"/>
    <n v="11.489359746773626"/>
    <n v="7.2621424814512539"/>
    <n v="15.716577012095998"/>
    <n v="0"/>
    <n v="0"/>
    <s v="Total"/>
    <x v="5"/>
  </r>
  <r>
    <s v="WYDEQ Permitted Sources"/>
    <n v="56"/>
    <x v="4"/>
    <n v="31000227"/>
    <s v="Dehydrator"/>
    <n v="0.47474901595158947"/>
    <n v="0"/>
    <n v="4.7474901595158943E-2"/>
    <n v="0.28484940957095367"/>
    <n v="0"/>
    <s v="Total"/>
    <x v="20"/>
  </r>
  <r>
    <s v="WYDEQ Permitted Sources"/>
    <n v="56"/>
    <x v="4"/>
    <n v="31000227"/>
    <s v="Dehydrator"/>
    <n v="0"/>
    <n v="4.7474901595158947"/>
    <n v="0"/>
    <n v="0"/>
    <n v="0"/>
    <s v="Total"/>
    <x v="20"/>
  </r>
  <r>
    <s v="WYDEQ Permitted Sources"/>
    <n v="56"/>
    <x v="4"/>
    <n v="31000299"/>
    <s v="Natural Gas Production, Other Not Classified"/>
    <n v="0.71212352392738421"/>
    <n v="0"/>
    <n v="9.4949803190317886E-2"/>
    <n v="0.42727411435643048"/>
    <n v="0"/>
    <s v="Total"/>
    <x v="23"/>
  </r>
  <r>
    <s v="WYDEQ Permitted Sources"/>
    <n v="56"/>
    <x v="4"/>
    <n v="31000299"/>
    <s v="Natural Gas Production, Other Not Classified"/>
    <n v="0.71212352392738421"/>
    <n v="0"/>
    <n v="9.4949803190317886E-2"/>
    <n v="0.42727411435643048"/>
    <n v="0"/>
    <s v="Total"/>
    <x v="23"/>
  </r>
  <r>
    <s v="WYDEQ Permitted Sources"/>
    <n v="56"/>
    <x v="4"/>
    <n v="31000299"/>
    <s v="Natural Gas Production, Other Not Classified"/>
    <n v="0"/>
    <n v="172.80864180637855"/>
    <n v="0"/>
    <n v="0"/>
    <n v="0"/>
    <s v="Total"/>
    <x v="23"/>
  </r>
  <r>
    <s v="WYDEQ Permitted Sources"/>
    <n v="56"/>
    <x v="4"/>
    <n v="31000299"/>
    <s v="Natural Gas Production, Other Not Classified"/>
    <n v="0"/>
    <n v="178.50562999779763"/>
    <n v="0"/>
    <n v="0"/>
    <n v="0"/>
    <s v="Total"/>
    <x v="23"/>
  </r>
  <r>
    <s v="WYDEQ Permitted Sources"/>
    <n v="56"/>
    <x v="4"/>
    <n v="31000404"/>
    <s v="Process Heaters"/>
    <n v="0.71212352392738421"/>
    <n v="0"/>
    <n v="9.4949803190317886E-2"/>
    <n v="0.42727411435643048"/>
    <n v="0"/>
    <s v="Total"/>
    <x v="5"/>
  </r>
  <r>
    <s v="WYDEQ Permitted Sources"/>
    <n v="56"/>
    <x v="4"/>
    <n v="31000404"/>
    <s v="Process Heaters"/>
    <n v="0.94949803190317894"/>
    <n v="0"/>
    <n v="9.4949803190317886E-2"/>
    <n v="0.56969881914190734"/>
    <n v="0"/>
    <s v="Total"/>
    <x v="5"/>
  </r>
  <r>
    <s v="WYDEQ Permitted Sources"/>
    <n v="56"/>
    <x v="4"/>
    <n v="31000404"/>
    <s v="Process Heaters"/>
    <n v="2.8484940957095368"/>
    <n v="0"/>
    <n v="0.28484940957095367"/>
    <n v="1.6616215558305629"/>
    <n v="0"/>
    <s v="Total"/>
    <x v="5"/>
  </r>
  <r>
    <s v="WYDEQ Permitted Sources"/>
    <n v="56"/>
    <x v="4"/>
    <n v="31000404"/>
    <s v="Process Heaters"/>
    <n v="0.94949803190317894"/>
    <n v="0"/>
    <n v="9.4949803190317886E-2"/>
    <n v="0.56969881914190734"/>
    <n v="0"/>
    <s v="Total"/>
    <x v="5"/>
  </r>
  <r>
    <s v="WYDEQ Permitted Sources"/>
    <n v="56"/>
    <x v="4"/>
    <n v="40400311"/>
    <s v="Permitted Tank Losses"/>
    <n v="0"/>
    <n v="0.28484940957095367"/>
    <n v="0"/>
    <n v="0"/>
    <n v="0"/>
    <s v="Total"/>
    <x v="11"/>
  </r>
  <r>
    <s v="WYDEQ Permitted Sources"/>
    <n v="56"/>
    <x v="4"/>
    <n v="40400311"/>
    <s v="Permitted Tank Losses"/>
    <n v="0"/>
    <n v="4.7474901595158943E-2"/>
    <n v="0"/>
    <n v="0"/>
    <n v="0"/>
    <s v="Total"/>
    <x v="11"/>
  </r>
  <r>
    <s v="WYDEQ Permitted Sources"/>
    <n v="56"/>
    <x v="4"/>
    <n v="31000404"/>
    <s v="Process Heaters"/>
    <n v="1.7938272307103571"/>
    <n v="0"/>
    <n v="1.5067627418404705"/>
    <n v="0"/>
    <n v="0"/>
    <s v="Total"/>
    <x v="5"/>
  </r>
  <r>
    <s v="WYDEQ Permitted Sources"/>
    <n v="56"/>
    <x v="4"/>
    <n v="31000404"/>
    <s v="Process Heaters"/>
    <n v="1.7938272307103571"/>
    <n v="0"/>
    <n v="1.5067627418404705"/>
    <n v="0"/>
    <n v="0"/>
    <s v="Total"/>
    <x v="5"/>
  </r>
  <r>
    <s v="WYDEQ Permitted Sources"/>
    <n v="56"/>
    <x v="6"/>
    <s v="31000299"/>
    <s v="Natural Gas Production, Other Not Classified"/>
    <n v="0.32517055887095164"/>
    <n v="0"/>
    <n v="0.10839018629031723"/>
    <n v="0"/>
    <n v="0"/>
    <s v="Total"/>
    <x v="23"/>
  </r>
  <r>
    <s v="WYDEQ Permitted Sources"/>
    <n v="56"/>
    <x v="6"/>
    <s v="39999989"/>
    <s v="Natural Gas Production, Other Not Classified"/>
    <n v="0"/>
    <n v="0.10839018629031723"/>
    <n v="0"/>
    <n v="0"/>
    <n v="0"/>
    <s v="Total"/>
    <x v="23"/>
  </r>
  <r>
    <s v="WYDEQ Permitted Sources"/>
    <n v="56"/>
    <x v="6"/>
    <s v="31000220"/>
    <s v="Natural Gas Production, All Equipt Leak Fugitives"/>
    <n v="0"/>
    <n v="0.43356074516126891"/>
    <n v="0"/>
    <n v="0"/>
    <n v="0"/>
    <s v="Total"/>
    <x v="4"/>
  </r>
  <r>
    <s v="WYDEQ Permitted Sources"/>
    <n v="56"/>
    <x v="6"/>
    <s v="40400312"/>
    <s v="Permitted Tank Losses"/>
    <n v="0"/>
    <n v="20.033560745161267"/>
    <n v="0"/>
    <n v="0"/>
    <n v="0"/>
    <s v="Total"/>
    <x v="11"/>
  </r>
  <r>
    <s v="WYDEQ Permitted Sources"/>
    <n v="56"/>
    <x v="6"/>
    <n v="31000404"/>
    <s v="Process Heaters"/>
    <n v="0.47474901595158947"/>
    <n v="0"/>
    <n v="0"/>
    <n v="0"/>
    <n v="0"/>
    <s v="Total"/>
    <x v="5"/>
  </r>
  <r>
    <s v="WYDEQ Permitted Sources"/>
    <s v="56"/>
    <x v="5"/>
    <n v="20200201"/>
    <s v="Compressor Engines"/>
    <n v="110.07896412775573"/>
    <n v="26.626953560405646"/>
    <n v="77.624738044312153"/>
    <n v="1.3344674293877621"/>
    <n v="5.7329671802067459"/>
    <s v="Total"/>
    <x v="22"/>
  </r>
  <r>
    <s v="WYDEQ Permitted Sources"/>
    <s v="56"/>
    <x v="5"/>
    <n v="20200201"/>
    <s v="Compressor Engines"/>
    <n v="1190.4176312775571"/>
    <n v="876.59353150418883"/>
    <n v="778.38666849283504"/>
    <n v="2.476089532008964"/>
    <n v="19.295631492063489"/>
    <s v="Total"/>
    <x v="22"/>
  </r>
  <r>
    <s v="WYDEQ Permitted Sources"/>
    <s v="56"/>
    <x v="5"/>
    <s v="31000404"/>
    <s v="Process Heaters"/>
    <n v="53.979936274509797"/>
    <n v="2.9688964950980394"/>
    <n v="45.343146470588231"/>
    <n v="0.32387961764705886"/>
    <n v="4.1024751568627442"/>
    <s v="Total"/>
    <x v="5"/>
  </r>
  <r>
    <s v="WYDEQ Permitted Sources"/>
    <s v="56"/>
    <x v="5"/>
    <n v="40400301"/>
    <s v="Permitted Tank Losses"/>
    <n v="3.0442403742450002"/>
    <n v="37.283388098193235"/>
    <n v="0.76106009356125004"/>
    <n v="0"/>
    <n v="0"/>
    <s v="Total"/>
    <x v="11"/>
  </r>
  <r>
    <s v="WYDEQ Permitted Sources"/>
    <s v="56"/>
    <x v="5"/>
    <n v="31000227"/>
    <s v="Dehydrator"/>
    <n v="10.457215160000002"/>
    <n v="54.050000433999998"/>
    <n v="2.6143037900000006"/>
    <n v="0"/>
    <n v="0"/>
    <s v="Total"/>
    <x v="20"/>
  </r>
  <r>
    <s v="WYDEQ Permitted Sources"/>
    <s v="56"/>
    <x v="5"/>
    <n v="31000220"/>
    <s v="Other Not Classified"/>
    <n v="0"/>
    <n v="13.82177401782358"/>
    <n v="0"/>
    <n v="0"/>
    <n v="0"/>
    <s v="Total"/>
    <x v="28"/>
  </r>
  <r>
    <s v="WYDEQ Permitted Sources"/>
    <s v="56"/>
    <x v="5"/>
    <n v="31000101"/>
    <s v="Permitted Fugitives"/>
    <n v="0"/>
    <n v="496.77127881870115"/>
    <n v="0"/>
    <n v="0"/>
    <n v="0.47564999999999991"/>
    <s v="Total"/>
    <x v="4"/>
  </r>
  <r>
    <s v="WYDEQ Permitted Sources"/>
    <s v="56"/>
    <x v="5"/>
    <n v="31000220"/>
    <s v="Other Not Classified"/>
    <n v="4.1003377352000001"/>
    <n v="14.40749653442837"/>
    <n v="1.0250844338"/>
    <n v="0"/>
    <n v="0"/>
    <s v="Total"/>
    <x v="28"/>
  </r>
  <r>
    <s v="WYDEQ Permitted Sources"/>
    <s v="56"/>
    <x v="5"/>
    <n v="31000220"/>
    <s v="Other Not Classified"/>
    <n v="10.400000000000002"/>
    <n v="72.44459999999998"/>
    <n v="41.6"/>
    <n v="0"/>
    <n v="6.9000000000000006E-2"/>
    <s v="Total"/>
    <x v="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 applyNumberFormats="0" applyBorderFormats="0" applyFontFormats="0" applyPatternFormats="0" applyAlignmentFormats="0" applyWidthHeightFormats="1" dataCaption="Data" updatedVersion="4" minRefreshableVersion="3" showMemberPropertyTips="0" useAutoFormatting="1" rowGrandTotals="0" colGrandTotals="0" itemPrintTitles="1" createdVersion="4" indent="0" compact="0" compactData="0" gridDropZones="1">
  <location ref="B15:G24" firstHeaderRow="1" firstDataRow="2" firstDataCol="1"/>
  <pivotFields count="10">
    <pivotField compact="0" outline="0" subtotalTop="0" showAll="0" includeNewItemsInFilter="1"/>
    <pivotField compact="0" outline="0" subtotalTop="0" showAll="0" includeNewItemsInFilter="1"/>
    <pivotField axis="axisRow" compact="0" outline="0" subtotalTop="0" showAll="0" includeNewItemsInFilter="1">
      <items count="9">
        <item x="3"/>
        <item x="0"/>
        <item x="4"/>
        <item x="5"/>
        <item x="6"/>
        <item x="7"/>
        <item x="1"/>
        <item x="2"/>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2"/>
  </rowFields>
  <rowItems count="8">
    <i>
      <x/>
    </i>
    <i>
      <x v="1"/>
    </i>
    <i>
      <x v="2"/>
    </i>
    <i>
      <x v="3"/>
    </i>
    <i>
      <x v="4"/>
    </i>
    <i>
      <x v="5"/>
    </i>
    <i>
      <x v="6"/>
    </i>
    <i>
      <x v="7"/>
    </i>
  </rowItems>
  <colFields count="1">
    <field x="-2"/>
  </colFields>
  <colItems count="5">
    <i>
      <x/>
    </i>
    <i i="1">
      <x v="1"/>
    </i>
    <i i="2">
      <x v="2"/>
    </i>
    <i i="3">
      <x v="3"/>
    </i>
    <i i="4">
      <x v="4"/>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2">
    <format dxfId="46">
      <pivotArea dataOnly="0" labelOnly="1" outline="0" fieldPosition="0">
        <references count="1">
          <reference field="2" count="0"/>
        </references>
      </pivotArea>
    </format>
    <format dxfId="45">
      <pivotArea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6" dataPosition="0" applyNumberFormats="0" applyBorderFormats="0" applyFontFormats="0" applyPatternFormats="0" applyAlignmentFormats="0" applyWidthHeightFormats="1" dataCaption="Data" updatedVersion="4" minRefreshableVersion="3" showMemberPropertyTips="0" useAutoFormatting="1" rowGrandTotals="0" colGrandTotals="0" itemPrintTitles="1" createdVersion="4" indent="0" compact="0" compactData="0" gridDropZones="1">
  <location ref="C62:AQ93" firstHeaderRow="1" firstDataRow="3" firstDataCol="1"/>
  <pivotFields count="12">
    <pivotField compact="0" outline="0" subtotalTop="0" showAll="0" includeNewItemsInFilter="1"/>
    <pivotField compact="0" outline="0" subtotalTop="0" showAll="0" includeNewItemsInFilter="1"/>
    <pivotField axis="axisCol" compact="0" outline="0" subtotalTop="0" showAll="0" includeNewItemsInFilter="1">
      <items count="9">
        <item x="0"/>
        <item x="1"/>
        <item x="2"/>
        <item x="3"/>
        <item x="4"/>
        <item x="5"/>
        <item x="6"/>
        <item x="7"/>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axis="axisRow" compact="0" outline="0" showAll="0" defaultSubtotal="0">
      <items count="33">
        <item x="15"/>
        <item x="22"/>
        <item x="11"/>
        <item x="20"/>
        <item x="17"/>
        <item x="3"/>
        <item m="1" x="32"/>
        <item x="4"/>
        <item x="9"/>
        <item x="5"/>
        <item x="14"/>
        <item m="1" x="30"/>
        <item m="1" x="29"/>
        <item x="25"/>
        <item x="24"/>
        <item x="26"/>
        <item x="23"/>
        <item x="27"/>
        <item x="12"/>
        <item x="10"/>
        <item x="28"/>
        <item x="6"/>
        <item x="21"/>
        <item x="7"/>
        <item x="16"/>
        <item x="13"/>
        <item x="0"/>
        <item x="19"/>
        <item x="18"/>
        <item x="1"/>
        <item x="2"/>
        <item x="8"/>
        <item m="1" x="31"/>
      </items>
    </pivotField>
  </pivotFields>
  <rowFields count="1">
    <field x="11"/>
  </rowFields>
  <rowItems count="29">
    <i>
      <x/>
    </i>
    <i>
      <x v="1"/>
    </i>
    <i>
      <x v="2"/>
    </i>
    <i>
      <x v="3"/>
    </i>
    <i>
      <x v="4"/>
    </i>
    <i>
      <x v="5"/>
    </i>
    <i>
      <x v="7"/>
    </i>
    <i>
      <x v="8"/>
    </i>
    <i>
      <x v="9"/>
    </i>
    <i>
      <x v="10"/>
    </i>
    <i>
      <x v="13"/>
    </i>
    <i>
      <x v="14"/>
    </i>
    <i>
      <x v="15"/>
    </i>
    <i>
      <x v="16"/>
    </i>
    <i>
      <x v="17"/>
    </i>
    <i>
      <x v="18"/>
    </i>
    <i>
      <x v="19"/>
    </i>
    <i>
      <x v="20"/>
    </i>
    <i>
      <x v="21"/>
    </i>
    <i>
      <x v="22"/>
    </i>
    <i>
      <x v="23"/>
    </i>
    <i>
      <x v="24"/>
    </i>
    <i>
      <x v="25"/>
    </i>
    <i>
      <x v="26"/>
    </i>
    <i>
      <x v="27"/>
    </i>
    <i>
      <x v="28"/>
    </i>
    <i>
      <x v="29"/>
    </i>
    <i>
      <x v="30"/>
    </i>
    <i>
      <x v="31"/>
    </i>
  </rowItems>
  <colFields count="2">
    <field x="-2"/>
    <field x="2"/>
  </colFields>
  <colItems count="40">
    <i>
      <x/>
      <x/>
    </i>
    <i r="1">
      <x v="1"/>
    </i>
    <i r="1">
      <x v="2"/>
    </i>
    <i r="1">
      <x v="3"/>
    </i>
    <i r="1">
      <x v="4"/>
    </i>
    <i r="1">
      <x v="5"/>
    </i>
    <i r="1">
      <x v="6"/>
    </i>
    <i r="1">
      <x v="7"/>
    </i>
    <i i="1">
      <x v="1"/>
      <x/>
    </i>
    <i r="1" i="1">
      <x v="1"/>
    </i>
    <i r="1" i="1">
      <x v="2"/>
    </i>
    <i r="1" i="1">
      <x v="3"/>
    </i>
    <i r="1" i="1">
      <x v="4"/>
    </i>
    <i r="1" i="1">
      <x v="5"/>
    </i>
    <i r="1" i="1">
      <x v="6"/>
    </i>
    <i r="1" i="1">
      <x v="7"/>
    </i>
    <i i="2">
      <x v="2"/>
      <x/>
    </i>
    <i r="1" i="2">
      <x v="1"/>
    </i>
    <i r="1" i="2">
      <x v="2"/>
    </i>
    <i r="1" i="2">
      <x v="3"/>
    </i>
    <i r="1" i="2">
      <x v="4"/>
    </i>
    <i r="1" i="2">
      <x v="5"/>
    </i>
    <i r="1" i="2">
      <x v="6"/>
    </i>
    <i r="1" i="2">
      <x v="7"/>
    </i>
    <i i="3">
      <x v="3"/>
      <x/>
    </i>
    <i r="1" i="3">
      <x v="1"/>
    </i>
    <i r="1" i="3">
      <x v="2"/>
    </i>
    <i r="1" i="3">
      <x v="3"/>
    </i>
    <i r="1" i="3">
      <x v="4"/>
    </i>
    <i r="1" i="3">
      <x v="5"/>
    </i>
    <i r="1" i="3">
      <x v="6"/>
    </i>
    <i r="1" i="3">
      <x v="7"/>
    </i>
    <i i="4">
      <x v="4"/>
      <x/>
    </i>
    <i r="1" i="4">
      <x v="1"/>
    </i>
    <i r="1" i="4">
      <x v="2"/>
    </i>
    <i r="1" i="4">
      <x v="3"/>
    </i>
    <i r="1" i="4">
      <x v="4"/>
    </i>
    <i r="1" i="4">
      <x v="5"/>
    </i>
    <i r="1" i="4">
      <x v="6"/>
    </i>
    <i r="1" i="4">
      <x v="7"/>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1">
    <format dxfId="44">
      <pivotArea type="all" dataOnly="0"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2" cacheId="6"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19:AE29" firstHeaderRow="1" firstDataRow="2" firstDataCol="1"/>
  <pivotFields count="12">
    <pivotField compact="0" outline="0" subtotalTop="0" showAll="0" includeNewItemsInFilter="1"/>
    <pivotField compact="0" outline="0" subtotalTop="0" showAll="0" includeNewItemsInFilter="1"/>
    <pivotField axis="axisRow" compact="0" outline="0" subtotalTop="0" showAll="0" includeNewItemsInFilter="1">
      <items count="9">
        <item x="3"/>
        <item x="0"/>
        <item x="4"/>
        <item x="5"/>
        <item x="6"/>
        <item x="7"/>
        <item x="1"/>
        <item x="2"/>
        <item t="default"/>
      </items>
    </pivotField>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axis="axisCol" compact="0" outline="0" showAll="0" defaultSubtotal="0">
      <items count="33">
        <item x="15"/>
        <item x="22"/>
        <item x="11"/>
        <item x="20"/>
        <item x="17"/>
        <item x="3"/>
        <item m="1" x="32"/>
        <item x="4"/>
        <item x="9"/>
        <item x="5"/>
        <item x="14"/>
        <item m="1" x="30"/>
        <item m="1" x="29"/>
        <item x="25"/>
        <item x="24"/>
        <item x="26"/>
        <item x="23"/>
        <item x="27"/>
        <item x="12"/>
        <item x="10"/>
        <item x="28"/>
        <item x="6"/>
        <item x="21"/>
        <item x="7"/>
        <item x="16"/>
        <item x="13"/>
        <item x="0"/>
        <item x="19"/>
        <item x="18"/>
        <item x="1"/>
        <item x="2"/>
        <item x="8"/>
        <item m="1" x="31"/>
      </items>
    </pivotField>
  </pivotFields>
  <rowFields count="1">
    <field x="2"/>
  </rowFields>
  <rowItems count="9">
    <i>
      <x/>
    </i>
    <i>
      <x v="1"/>
    </i>
    <i>
      <x v="2"/>
    </i>
    <i>
      <x v="3"/>
    </i>
    <i>
      <x v="4"/>
    </i>
    <i>
      <x v="5"/>
    </i>
    <i>
      <x v="6"/>
    </i>
    <i>
      <x v="7"/>
    </i>
    <i t="grand">
      <x/>
    </i>
  </rowItems>
  <colFields count="1">
    <field x="11"/>
  </colFields>
  <colItems count="30">
    <i>
      <x/>
    </i>
    <i>
      <x v="1"/>
    </i>
    <i>
      <x v="2"/>
    </i>
    <i>
      <x v="3"/>
    </i>
    <i>
      <x v="4"/>
    </i>
    <i>
      <x v="5"/>
    </i>
    <i>
      <x v="7"/>
    </i>
    <i>
      <x v="8"/>
    </i>
    <i>
      <x v="9"/>
    </i>
    <i>
      <x v="10"/>
    </i>
    <i>
      <x v="13"/>
    </i>
    <i>
      <x v="14"/>
    </i>
    <i>
      <x v="15"/>
    </i>
    <i>
      <x v="16"/>
    </i>
    <i>
      <x v="17"/>
    </i>
    <i>
      <x v="18"/>
    </i>
    <i>
      <x v="19"/>
    </i>
    <i>
      <x v="20"/>
    </i>
    <i>
      <x v="21"/>
    </i>
    <i>
      <x v="22"/>
    </i>
    <i>
      <x v="23"/>
    </i>
    <i>
      <x v="24"/>
    </i>
    <i>
      <x v="25"/>
    </i>
    <i>
      <x v="26"/>
    </i>
    <i>
      <x v="27"/>
    </i>
    <i>
      <x v="28"/>
    </i>
    <i>
      <x v="29"/>
    </i>
    <i>
      <x v="30"/>
    </i>
    <i>
      <x v="31"/>
    </i>
    <i t="grand">
      <x/>
    </i>
  </colItems>
  <dataFields count="1">
    <dataField name="Sum of VOC (tons/year)" fld="6" baseField="2" baseItem="0"/>
  </dataFields>
  <formats count="4">
    <format dxfId="43">
      <pivotArea field="2" type="button" dataOnly="0" labelOnly="1" outline="0" axis="axisRow" fieldPosition="0"/>
    </format>
    <format dxfId="42">
      <pivotArea dataOnly="0" labelOnly="1" grandCol="1" outline="0" fieldPosition="0"/>
    </format>
    <format dxfId="41">
      <pivotArea dataOnly="0" labelOnly="1" outline="0" fieldPosition="0">
        <references count="1">
          <reference field="2" count="0"/>
        </references>
      </pivotArea>
    </format>
    <format dxfId="40">
      <pivotArea outline="0"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1" cacheId="6"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19:AE29" firstHeaderRow="1" firstDataRow="2" firstDataCol="1"/>
  <pivotFields count="12">
    <pivotField compact="0" outline="0" subtotalTop="0" showAll="0" includeNewItemsInFilter="1"/>
    <pivotField compact="0" outline="0" subtotalTop="0" showAll="0" includeNewItemsInFilter="1"/>
    <pivotField axis="axisRow" compact="0" outline="0" subtotalTop="0" showAll="0" includeNewItemsInFilter="1">
      <items count="9">
        <item x="3"/>
        <item x="0"/>
        <item x="4"/>
        <item x="5"/>
        <item x="6"/>
        <item x="7"/>
        <item x="1"/>
        <item x="2"/>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axis="axisCol" compact="0" outline="0" showAll="0" defaultSubtotal="0">
      <items count="33">
        <item x="15"/>
        <item x="22"/>
        <item x="11"/>
        <item x="20"/>
        <item x="17"/>
        <item x="3"/>
        <item m="1" x="32"/>
        <item x="4"/>
        <item x="9"/>
        <item x="5"/>
        <item x="14"/>
        <item m="1" x="30"/>
        <item m="1" x="29"/>
        <item x="25"/>
        <item x="24"/>
        <item x="26"/>
        <item x="23"/>
        <item x="27"/>
        <item x="12"/>
        <item x="10"/>
        <item x="28"/>
        <item x="6"/>
        <item x="21"/>
        <item x="7"/>
        <item x="16"/>
        <item x="13"/>
        <item x="0"/>
        <item x="19"/>
        <item x="18"/>
        <item x="1"/>
        <item x="2"/>
        <item x="8"/>
        <item m="1" x="31"/>
      </items>
    </pivotField>
  </pivotFields>
  <rowFields count="1">
    <field x="2"/>
  </rowFields>
  <rowItems count="9">
    <i>
      <x/>
    </i>
    <i>
      <x v="1"/>
    </i>
    <i>
      <x v="2"/>
    </i>
    <i>
      <x v="3"/>
    </i>
    <i>
      <x v="4"/>
    </i>
    <i>
      <x v="5"/>
    </i>
    <i>
      <x v="6"/>
    </i>
    <i>
      <x v="7"/>
    </i>
    <i t="grand">
      <x/>
    </i>
  </rowItems>
  <colFields count="1">
    <field x="11"/>
  </colFields>
  <colItems count="30">
    <i>
      <x/>
    </i>
    <i>
      <x v="1"/>
    </i>
    <i>
      <x v="2"/>
    </i>
    <i>
      <x v="3"/>
    </i>
    <i>
      <x v="4"/>
    </i>
    <i>
      <x v="5"/>
    </i>
    <i>
      <x v="7"/>
    </i>
    <i>
      <x v="8"/>
    </i>
    <i>
      <x v="9"/>
    </i>
    <i>
      <x v="10"/>
    </i>
    <i>
      <x v="13"/>
    </i>
    <i>
      <x v="14"/>
    </i>
    <i>
      <x v="15"/>
    </i>
    <i>
      <x v="16"/>
    </i>
    <i>
      <x v="17"/>
    </i>
    <i>
      <x v="18"/>
    </i>
    <i>
      <x v="19"/>
    </i>
    <i>
      <x v="20"/>
    </i>
    <i>
      <x v="21"/>
    </i>
    <i>
      <x v="22"/>
    </i>
    <i>
      <x v="23"/>
    </i>
    <i>
      <x v="24"/>
    </i>
    <i>
      <x v="25"/>
    </i>
    <i>
      <x v="26"/>
    </i>
    <i>
      <x v="27"/>
    </i>
    <i>
      <x v="28"/>
    </i>
    <i>
      <x v="29"/>
    </i>
    <i>
      <x v="30"/>
    </i>
    <i>
      <x v="31"/>
    </i>
    <i t="grand">
      <x/>
    </i>
  </colItems>
  <dataFields count="1">
    <dataField name="Sum of NOx (tons/year)" fld="5" baseField="0" baseItem="0"/>
  </dataFields>
  <formats count="4">
    <format dxfId="39">
      <pivotArea field="2" type="button" dataOnly="0" labelOnly="1" outline="0" axis="axisRow" fieldPosition="0"/>
    </format>
    <format dxfId="38">
      <pivotArea dataOnly="0" labelOnly="1" grandCol="1" outline="0" fieldPosition="0"/>
    </format>
    <format dxfId="37">
      <pivotArea dataOnly="0" labelOnly="1" outline="0" fieldPosition="0">
        <references count="1">
          <reference field="2" count="0"/>
        </references>
      </pivotArea>
    </format>
    <format dxfId="36">
      <pivotArea outline="0" fieldPosition="0"/>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3" cacheId="6"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65:K96" firstHeaderRow="1" firstDataRow="2" firstDataCol="1"/>
  <pivotFields count="12">
    <pivotField compact="0" outline="0" subtotalTop="0" showAll="0" includeNewItemsInFilter="1"/>
    <pivotField compact="0" outline="0" subtotalTop="0" showAll="0" includeNewItemsInFilter="1"/>
    <pivotField axis="axisCol" compact="0" outline="0" subtotalTop="0" showAll="0" includeNewItemsInFilter="1">
      <items count="9">
        <item x="3"/>
        <item x="0"/>
        <item x="4"/>
        <item x="5"/>
        <item x="6"/>
        <item x="7"/>
        <item x="1"/>
        <item x="2"/>
        <item t="default"/>
      </items>
    </pivotField>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axis="axisRow" compact="0" outline="0" showAll="0" defaultSubtotal="0">
      <items count="33">
        <item x="15"/>
        <item x="22"/>
        <item x="11"/>
        <item x="20"/>
        <item x="17"/>
        <item x="3"/>
        <item m="1" x="32"/>
        <item x="4"/>
        <item x="9"/>
        <item x="5"/>
        <item x="14"/>
        <item m="1" x="30"/>
        <item m="1" x="29"/>
        <item x="25"/>
        <item x="24"/>
        <item x="26"/>
        <item x="23"/>
        <item x="27"/>
        <item x="12"/>
        <item x="10"/>
        <item x="28"/>
        <item x="6"/>
        <item x="21"/>
        <item x="7"/>
        <item x="16"/>
        <item x="13"/>
        <item x="0"/>
        <item x="19"/>
        <item x="18"/>
        <item x="1"/>
        <item x="2"/>
        <item x="8"/>
        <item m="1" x="31"/>
      </items>
    </pivotField>
  </pivotFields>
  <rowFields count="1">
    <field x="11"/>
  </rowFields>
  <rowItems count="30">
    <i>
      <x/>
    </i>
    <i>
      <x v="1"/>
    </i>
    <i>
      <x v="2"/>
    </i>
    <i>
      <x v="3"/>
    </i>
    <i>
      <x v="4"/>
    </i>
    <i>
      <x v="5"/>
    </i>
    <i>
      <x v="7"/>
    </i>
    <i>
      <x v="8"/>
    </i>
    <i>
      <x v="9"/>
    </i>
    <i>
      <x v="10"/>
    </i>
    <i>
      <x v="13"/>
    </i>
    <i>
      <x v="14"/>
    </i>
    <i>
      <x v="15"/>
    </i>
    <i>
      <x v="16"/>
    </i>
    <i>
      <x v="17"/>
    </i>
    <i>
      <x v="18"/>
    </i>
    <i>
      <x v="19"/>
    </i>
    <i>
      <x v="20"/>
    </i>
    <i>
      <x v="21"/>
    </i>
    <i>
      <x v="22"/>
    </i>
    <i>
      <x v="23"/>
    </i>
    <i>
      <x v="24"/>
    </i>
    <i>
      <x v="25"/>
    </i>
    <i>
      <x v="26"/>
    </i>
    <i>
      <x v="27"/>
    </i>
    <i>
      <x v="28"/>
    </i>
    <i>
      <x v="29"/>
    </i>
    <i>
      <x v="30"/>
    </i>
    <i>
      <x v="31"/>
    </i>
    <i t="grand">
      <x/>
    </i>
  </rowItems>
  <colFields count="1">
    <field x="2"/>
  </colFields>
  <colItems count="9">
    <i>
      <x/>
    </i>
    <i>
      <x v="1"/>
    </i>
    <i>
      <x v="2"/>
    </i>
    <i>
      <x v="3"/>
    </i>
    <i>
      <x v="4"/>
    </i>
    <i>
      <x v="5"/>
    </i>
    <i>
      <x v="6"/>
    </i>
    <i>
      <x v="7"/>
    </i>
    <i t="grand">
      <x/>
    </i>
  </colItems>
  <dataFields count="1">
    <dataField name="Sum of VOC (tons/year)" fld="6" baseField="0" baseItem="0"/>
  </dataFields>
  <formats count="6">
    <format dxfId="35">
      <pivotArea outline="0" fieldPosition="0"/>
    </format>
    <format dxfId="34">
      <pivotArea field="2" type="button" dataOnly="0" labelOnly="1" outline="0" axis="axisCol" fieldPosition="0"/>
    </format>
    <format dxfId="33">
      <pivotArea type="topRight" dataOnly="0" labelOnly="1" outline="0" fieldPosition="0"/>
    </format>
    <format dxfId="32">
      <pivotArea dataOnly="0" labelOnly="1" outline="0" fieldPosition="0">
        <references count="1">
          <reference field="2" count="0"/>
        </references>
      </pivotArea>
    </format>
    <format dxfId="31">
      <pivotArea dataOnly="0" labelOnly="1" grandCol="1" outline="0" fieldPosition="0"/>
    </format>
    <format dxfId="30">
      <pivotArea type="all" dataOnly="0"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1" cacheId="6"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65:K96" firstHeaderRow="1" firstDataRow="2" firstDataCol="1"/>
  <pivotFields count="12">
    <pivotField compact="0" outline="0" subtotalTop="0" showAll="0" includeNewItemsInFilter="1"/>
    <pivotField compact="0" outline="0" subtotalTop="0" showAll="0" includeNewItemsInFilter="1"/>
    <pivotField axis="axisCol" compact="0" outline="0" subtotalTop="0" showAll="0" includeNewItemsInFilter="1">
      <items count="9">
        <item x="3"/>
        <item x="0"/>
        <item x="4"/>
        <item x="5"/>
        <item x="6"/>
        <item x="7"/>
        <item x="1"/>
        <item x="2"/>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axis="axisRow" compact="0" outline="0" showAll="0" defaultSubtotal="0">
      <items count="33">
        <item x="15"/>
        <item x="22"/>
        <item x="11"/>
        <item x="20"/>
        <item x="17"/>
        <item x="3"/>
        <item m="1" x="32"/>
        <item x="4"/>
        <item x="9"/>
        <item x="5"/>
        <item x="14"/>
        <item m="1" x="30"/>
        <item m="1" x="29"/>
        <item x="25"/>
        <item x="24"/>
        <item x="26"/>
        <item x="23"/>
        <item x="27"/>
        <item x="12"/>
        <item x="10"/>
        <item x="28"/>
        <item x="6"/>
        <item x="21"/>
        <item x="7"/>
        <item x="16"/>
        <item x="13"/>
        <item x="0"/>
        <item x="19"/>
        <item x="18"/>
        <item x="1"/>
        <item x="2"/>
        <item x="8"/>
        <item m="1" x="31"/>
      </items>
    </pivotField>
  </pivotFields>
  <rowFields count="1">
    <field x="11"/>
  </rowFields>
  <rowItems count="30">
    <i>
      <x/>
    </i>
    <i>
      <x v="1"/>
    </i>
    <i>
      <x v="2"/>
    </i>
    <i>
      <x v="3"/>
    </i>
    <i>
      <x v="4"/>
    </i>
    <i>
      <x v="5"/>
    </i>
    <i>
      <x v="7"/>
    </i>
    <i>
      <x v="8"/>
    </i>
    <i>
      <x v="9"/>
    </i>
    <i>
      <x v="10"/>
    </i>
    <i>
      <x v="13"/>
    </i>
    <i>
      <x v="14"/>
    </i>
    <i>
      <x v="15"/>
    </i>
    <i>
      <x v="16"/>
    </i>
    <i>
      <x v="17"/>
    </i>
    <i>
      <x v="18"/>
    </i>
    <i>
      <x v="19"/>
    </i>
    <i>
      <x v="20"/>
    </i>
    <i>
      <x v="21"/>
    </i>
    <i>
      <x v="22"/>
    </i>
    <i>
      <x v="23"/>
    </i>
    <i>
      <x v="24"/>
    </i>
    <i>
      <x v="25"/>
    </i>
    <i>
      <x v="26"/>
    </i>
    <i>
      <x v="27"/>
    </i>
    <i>
      <x v="28"/>
    </i>
    <i>
      <x v="29"/>
    </i>
    <i>
      <x v="30"/>
    </i>
    <i>
      <x v="31"/>
    </i>
    <i t="grand">
      <x/>
    </i>
  </rowItems>
  <colFields count="1">
    <field x="2"/>
  </colFields>
  <colItems count="9">
    <i>
      <x/>
    </i>
    <i>
      <x v="1"/>
    </i>
    <i>
      <x v="2"/>
    </i>
    <i>
      <x v="3"/>
    </i>
    <i>
      <x v="4"/>
    </i>
    <i>
      <x v="5"/>
    </i>
    <i>
      <x v="6"/>
    </i>
    <i>
      <x v="7"/>
    </i>
    <i t="grand">
      <x/>
    </i>
  </colItems>
  <dataFields count="1">
    <dataField name="Sum of NOx (tons/year)" fld="5" baseField="0" baseItem="0"/>
  </dataFields>
  <formats count="6">
    <format dxfId="29">
      <pivotArea outline="0" fieldPosition="0"/>
    </format>
    <format dxfId="28">
      <pivotArea field="2" type="button" dataOnly="0" labelOnly="1" outline="0" axis="axisCol" fieldPosition="0"/>
    </format>
    <format dxfId="27">
      <pivotArea type="topRight" dataOnly="0" labelOnly="1" outline="0" fieldPosition="0"/>
    </format>
    <format dxfId="26">
      <pivotArea dataOnly="0" labelOnly="1" outline="0" fieldPosition="0">
        <references count="1">
          <reference field="2" count="0"/>
        </references>
      </pivotArea>
    </format>
    <format dxfId="25">
      <pivotArea dataOnly="0" labelOnly="1" grandCol="1" outline="0" fieldPosition="0"/>
    </format>
    <format dxfId="24">
      <pivotArea type="all" dataOnly="0" outline="0" fieldPosition="0"/>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1" cacheId="0" dataOnRows="1" dataPosition="0" applyNumberFormats="0" applyBorderFormats="0" applyFontFormats="0" applyPatternFormats="0" applyAlignmentFormats="0" applyWidthHeightFormats="1" dataCaption="Data" updatedVersion="4" asteriskTotals="1" showMemberPropertyTips="0" useAutoFormatting="1" rowGrandTotals="0" itemPrintTitles="1" createdVersion="1" indent="0" compact="0" compactData="0" gridDropZones="1">
  <location ref="T15:V223" firstHeaderRow="1" firstDataRow="1" firstDataCol="2"/>
  <pivotFields count="12">
    <pivotField compact="0" outline="0" subtotalTop="0" showAll="0" includeNewItemsInFilter="1" defaultSubtotal="0"/>
    <pivotField axis="axisRow" compact="0" outline="0" subtotalTop="0" showAll="0" includeNewItemsInFilter="1" defaultSubtotal="0">
      <items count="26">
        <item x="0"/>
        <item x="1"/>
        <item x="2"/>
        <item x="3"/>
        <item x="22"/>
        <item x="4"/>
        <item x="5"/>
        <item x="6"/>
        <item x="7"/>
        <item x="8"/>
        <item x="9"/>
        <item x="10"/>
        <item x="11"/>
        <item x="23"/>
        <item x="12"/>
        <item x="13"/>
        <item x="14"/>
        <item x="16"/>
        <item x="15"/>
        <item x="24"/>
        <item x="18"/>
        <item x="19"/>
        <item x="20"/>
        <item x="25"/>
        <item x="21"/>
        <item x="17"/>
      </items>
    </pivotField>
    <pivotField compact="0" outline="0" subtotalTop="0" showAll="0" includeNewItemsInFilter="1" defaultSubtotal="0"/>
    <pivotField compact="0" outline="0" subtotalTop="0" showAll="0" includeNewItemsInFilter="1" defaultSubtotal="0"/>
    <pivotField dataField="1" compact="0" numFmtId="172" outline="0" subtotalTop="0" showAll="0" includeNewItemsInFilter="1" defaultSubtotal="0"/>
    <pivotField dataField="1" compact="0" numFmtId="172" outline="0" subtotalTop="0" showAll="0" includeNewItemsInFilter="1" defaultSubtotal="0"/>
    <pivotField dataField="1" compact="0" numFmtId="172" outline="0" subtotalTop="0" showAll="0" includeNewItemsInFilter="1" defaultSubtotal="0"/>
    <pivotField dataField="1" compact="0" numFmtId="172" outline="0" subtotalTop="0" showAll="0" includeNewItemsInFilter="1" defaultSubtotal="0"/>
    <pivotField dataField="1" compact="0" numFmtId="172" outline="0" subtotalTop="0" showAll="0" includeNewItemsInFilter="1" defaultSubtotal="0"/>
    <pivotField dataField="1" compact="0" numFmtId="172" outline="0" subtotalTop="0" showAll="0" includeNewItemsInFilter="1" defaultSubtotal="0"/>
    <pivotField dataField="1" compact="0" numFmtId="172" outline="0" subtotalTop="0" showAll="0" includeNewItemsInFilter="1" defaultSubtotal="0"/>
    <pivotField dataField="1" compact="0" numFmtId="172" outline="0" subtotalTop="0" showAll="0" includeNewItemsInFilter="1" defaultSubtotal="0"/>
  </pivotFields>
  <rowFields count="2">
    <field x="-2"/>
    <field x="1"/>
  </rowFields>
  <rowItems count="208">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i="1">
      <x v="1"/>
      <x/>
    </i>
    <i r="1" i="1">
      <x v="1"/>
    </i>
    <i r="1" i="1">
      <x v="2"/>
    </i>
    <i r="1" i="1">
      <x v="3"/>
    </i>
    <i r="1" i="1">
      <x v="4"/>
    </i>
    <i r="1" i="1">
      <x v="5"/>
    </i>
    <i r="1" i="1">
      <x v="6"/>
    </i>
    <i r="1" i="1">
      <x v="7"/>
    </i>
    <i r="1" i="1">
      <x v="8"/>
    </i>
    <i r="1" i="1">
      <x v="9"/>
    </i>
    <i r="1" i="1">
      <x v="10"/>
    </i>
    <i r="1" i="1">
      <x v="11"/>
    </i>
    <i r="1" i="1">
      <x v="12"/>
    </i>
    <i r="1" i="1">
      <x v="13"/>
    </i>
    <i r="1" i="1">
      <x v="14"/>
    </i>
    <i r="1" i="1">
      <x v="15"/>
    </i>
    <i r="1" i="1">
      <x v="16"/>
    </i>
    <i r="1" i="1">
      <x v="17"/>
    </i>
    <i r="1" i="1">
      <x v="18"/>
    </i>
    <i r="1" i="1">
      <x v="19"/>
    </i>
    <i r="1" i="1">
      <x v="20"/>
    </i>
    <i r="1" i="1">
      <x v="21"/>
    </i>
    <i r="1" i="1">
      <x v="22"/>
    </i>
    <i r="1" i="1">
      <x v="23"/>
    </i>
    <i r="1" i="1">
      <x v="24"/>
    </i>
    <i r="1" i="1">
      <x v="25"/>
    </i>
    <i i="2">
      <x v="2"/>
      <x/>
    </i>
    <i r="1" i="2">
      <x v="1"/>
    </i>
    <i r="1" i="2">
      <x v="2"/>
    </i>
    <i r="1" i="2">
      <x v="3"/>
    </i>
    <i r="1" i="2">
      <x v="4"/>
    </i>
    <i r="1" i="2">
      <x v="5"/>
    </i>
    <i r="1" i="2">
      <x v="6"/>
    </i>
    <i r="1" i="2">
      <x v="7"/>
    </i>
    <i r="1" i="2">
      <x v="8"/>
    </i>
    <i r="1" i="2">
      <x v="9"/>
    </i>
    <i r="1" i="2">
      <x v="10"/>
    </i>
    <i r="1" i="2">
      <x v="11"/>
    </i>
    <i r="1" i="2">
      <x v="12"/>
    </i>
    <i r="1" i="2">
      <x v="13"/>
    </i>
    <i r="1" i="2">
      <x v="14"/>
    </i>
    <i r="1" i="2">
      <x v="15"/>
    </i>
    <i r="1" i="2">
      <x v="16"/>
    </i>
    <i r="1" i="2">
      <x v="17"/>
    </i>
    <i r="1" i="2">
      <x v="18"/>
    </i>
    <i r="1" i="2">
      <x v="19"/>
    </i>
    <i r="1" i="2">
      <x v="20"/>
    </i>
    <i r="1" i="2">
      <x v="21"/>
    </i>
    <i r="1" i="2">
      <x v="22"/>
    </i>
    <i r="1" i="2">
      <x v="23"/>
    </i>
    <i r="1" i="2">
      <x v="24"/>
    </i>
    <i r="1" i="2">
      <x v="25"/>
    </i>
    <i i="3">
      <x v="3"/>
      <x/>
    </i>
    <i r="1" i="3">
      <x v="1"/>
    </i>
    <i r="1" i="3">
      <x v="2"/>
    </i>
    <i r="1" i="3">
      <x v="3"/>
    </i>
    <i r="1" i="3">
      <x v="4"/>
    </i>
    <i r="1" i="3">
      <x v="5"/>
    </i>
    <i r="1" i="3">
      <x v="6"/>
    </i>
    <i r="1" i="3">
      <x v="7"/>
    </i>
    <i r="1" i="3">
      <x v="8"/>
    </i>
    <i r="1" i="3">
      <x v="9"/>
    </i>
    <i r="1" i="3">
      <x v="10"/>
    </i>
    <i r="1" i="3">
      <x v="11"/>
    </i>
    <i r="1" i="3">
      <x v="12"/>
    </i>
    <i r="1" i="3">
      <x v="13"/>
    </i>
    <i r="1" i="3">
      <x v="14"/>
    </i>
    <i r="1" i="3">
      <x v="15"/>
    </i>
    <i r="1" i="3">
      <x v="16"/>
    </i>
    <i r="1" i="3">
      <x v="17"/>
    </i>
    <i r="1" i="3">
      <x v="18"/>
    </i>
    <i r="1" i="3">
      <x v="19"/>
    </i>
    <i r="1" i="3">
      <x v="20"/>
    </i>
    <i r="1" i="3">
      <x v="21"/>
    </i>
    <i r="1" i="3">
      <x v="22"/>
    </i>
    <i r="1" i="3">
      <x v="23"/>
    </i>
    <i r="1" i="3">
      <x v="24"/>
    </i>
    <i r="1" i="3">
      <x v="25"/>
    </i>
    <i i="4">
      <x v="4"/>
      <x/>
    </i>
    <i r="1" i="4">
      <x v="1"/>
    </i>
    <i r="1" i="4">
      <x v="2"/>
    </i>
    <i r="1" i="4">
      <x v="3"/>
    </i>
    <i r="1" i="4">
      <x v="4"/>
    </i>
    <i r="1" i="4">
      <x v="5"/>
    </i>
    <i r="1" i="4">
      <x v="6"/>
    </i>
    <i r="1" i="4">
      <x v="7"/>
    </i>
    <i r="1" i="4">
      <x v="8"/>
    </i>
    <i r="1" i="4">
      <x v="9"/>
    </i>
    <i r="1" i="4">
      <x v="10"/>
    </i>
    <i r="1" i="4">
      <x v="11"/>
    </i>
    <i r="1" i="4">
      <x v="12"/>
    </i>
    <i r="1" i="4">
      <x v="13"/>
    </i>
    <i r="1" i="4">
      <x v="14"/>
    </i>
    <i r="1" i="4">
      <x v="15"/>
    </i>
    <i r="1" i="4">
      <x v="16"/>
    </i>
    <i r="1" i="4">
      <x v="17"/>
    </i>
    <i r="1" i="4">
      <x v="18"/>
    </i>
    <i r="1" i="4">
      <x v="19"/>
    </i>
    <i r="1" i="4">
      <x v="20"/>
    </i>
    <i r="1" i="4">
      <x v="21"/>
    </i>
    <i r="1" i="4">
      <x v="22"/>
    </i>
    <i r="1" i="4">
      <x v="23"/>
    </i>
    <i r="1" i="4">
      <x v="24"/>
    </i>
    <i r="1" i="4">
      <x v="25"/>
    </i>
    <i i="5">
      <x v="5"/>
      <x/>
    </i>
    <i r="1" i="5">
      <x v="1"/>
    </i>
    <i r="1" i="5">
      <x v="2"/>
    </i>
    <i r="1" i="5">
      <x v="3"/>
    </i>
    <i r="1" i="5">
      <x v="4"/>
    </i>
    <i r="1" i="5">
      <x v="5"/>
    </i>
    <i r="1" i="5">
      <x v="6"/>
    </i>
    <i r="1" i="5">
      <x v="7"/>
    </i>
    <i r="1" i="5">
      <x v="8"/>
    </i>
    <i r="1" i="5">
      <x v="9"/>
    </i>
    <i r="1" i="5">
      <x v="10"/>
    </i>
    <i r="1" i="5">
      <x v="11"/>
    </i>
    <i r="1" i="5">
      <x v="12"/>
    </i>
    <i r="1" i="5">
      <x v="13"/>
    </i>
    <i r="1" i="5">
      <x v="14"/>
    </i>
    <i r="1" i="5">
      <x v="15"/>
    </i>
    <i r="1" i="5">
      <x v="16"/>
    </i>
    <i r="1" i="5">
      <x v="17"/>
    </i>
    <i r="1" i="5">
      <x v="18"/>
    </i>
    <i r="1" i="5">
      <x v="19"/>
    </i>
    <i r="1" i="5">
      <x v="20"/>
    </i>
    <i r="1" i="5">
      <x v="21"/>
    </i>
    <i r="1" i="5">
      <x v="22"/>
    </i>
    <i r="1" i="5">
      <x v="23"/>
    </i>
    <i r="1" i="5">
      <x v="24"/>
    </i>
    <i r="1" i="5">
      <x v="25"/>
    </i>
    <i i="6">
      <x v="6"/>
      <x/>
    </i>
    <i r="1" i="6">
      <x v="1"/>
    </i>
    <i r="1" i="6">
      <x v="2"/>
    </i>
    <i r="1" i="6">
      <x v="3"/>
    </i>
    <i r="1" i="6">
      <x v="4"/>
    </i>
    <i r="1" i="6">
      <x v="5"/>
    </i>
    <i r="1" i="6">
      <x v="6"/>
    </i>
    <i r="1" i="6">
      <x v="7"/>
    </i>
    <i r="1" i="6">
      <x v="8"/>
    </i>
    <i r="1" i="6">
      <x v="9"/>
    </i>
    <i r="1" i="6">
      <x v="10"/>
    </i>
    <i r="1" i="6">
      <x v="11"/>
    </i>
    <i r="1" i="6">
      <x v="12"/>
    </i>
    <i r="1" i="6">
      <x v="13"/>
    </i>
    <i r="1" i="6">
      <x v="14"/>
    </i>
    <i r="1" i="6">
      <x v="15"/>
    </i>
    <i r="1" i="6">
      <x v="16"/>
    </i>
    <i r="1" i="6">
      <x v="17"/>
    </i>
    <i r="1" i="6">
      <x v="18"/>
    </i>
    <i r="1" i="6">
      <x v="19"/>
    </i>
    <i r="1" i="6">
      <x v="20"/>
    </i>
    <i r="1" i="6">
      <x v="21"/>
    </i>
    <i r="1" i="6">
      <x v="22"/>
    </i>
    <i r="1" i="6">
      <x v="23"/>
    </i>
    <i r="1" i="6">
      <x v="24"/>
    </i>
    <i r="1" i="6">
      <x v="25"/>
    </i>
    <i i="7">
      <x v="7"/>
      <x/>
    </i>
    <i r="1" i="7">
      <x v="1"/>
    </i>
    <i r="1" i="7">
      <x v="2"/>
    </i>
    <i r="1" i="7">
      <x v="3"/>
    </i>
    <i r="1" i="7">
      <x v="4"/>
    </i>
    <i r="1" i="7">
      <x v="5"/>
    </i>
    <i r="1" i="7">
      <x v="6"/>
    </i>
    <i r="1" i="7">
      <x v="7"/>
    </i>
    <i r="1" i="7">
      <x v="8"/>
    </i>
    <i r="1" i="7">
      <x v="9"/>
    </i>
    <i r="1" i="7">
      <x v="10"/>
    </i>
    <i r="1" i="7">
      <x v="11"/>
    </i>
    <i r="1" i="7">
      <x v="12"/>
    </i>
    <i r="1" i="7">
      <x v="13"/>
    </i>
    <i r="1" i="7">
      <x v="14"/>
    </i>
    <i r="1" i="7">
      <x v="15"/>
    </i>
    <i r="1" i="7">
      <x v="16"/>
    </i>
    <i r="1" i="7">
      <x v="17"/>
    </i>
    <i r="1" i="7">
      <x v="18"/>
    </i>
    <i r="1" i="7">
      <x v="19"/>
    </i>
    <i r="1" i="7">
      <x v="20"/>
    </i>
    <i r="1" i="7">
      <x v="21"/>
    </i>
    <i r="1" i="7">
      <x v="22"/>
    </i>
    <i r="1" i="7">
      <x v="23"/>
    </i>
    <i r="1" i="7">
      <x v="24"/>
    </i>
    <i r="1" i="7">
      <x v="25"/>
    </i>
  </rowItems>
  <colItems count="1">
    <i/>
  </colItems>
  <dataFields count="8">
    <dataField name="Sum of Carbon" fld="4" baseField="0" baseItem="0"/>
    <dataField name="Sum of Daggett" fld="5" baseField="0" baseItem="0"/>
    <dataField name="Sum of Summit" fld="6" baseField="0" baseItem="0"/>
    <dataField name="Sum of Albany" fld="7" baseField="0" baseItem="0"/>
    <dataField name="Sum of Lincoln" fld="8" baseField="0" baseItem="0"/>
    <dataField name="Sum of Sublette" fld="9" baseField="0" baseItem="0"/>
    <dataField name="Sum of Sweetwater" fld="10" baseField="0" baseItem="0"/>
    <dataField name="Sum of Uinta" fld="11"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1.bin"/><Relationship Id="rId1" Type="http://schemas.openxmlformats.org/officeDocument/2006/relationships/pivotTable" Target="../pivotTables/pivotTable7.xml"/><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43"/>
  <sheetViews>
    <sheetView tabSelected="1" zoomScale="85" workbookViewId="0">
      <selection activeCell="A38" sqref="A38"/>
    </sheetView>
  </sheetViews>
  <sheetFormatPr defaultRowHeight="12.75" x14ac:dyDescent="0.2"/>
  <cols>
    <col min="1" max="1" width="27.5703125" customWidth="1"/>
    <col min="2" max="2" width="81.85546875" customWidth="1"/>
    <col min="4" max="16384" width="9.140625" style="96"/>
  </cols>
  <sheetData>
    <row r="1" spans="1:5" x14ac:dyDescent="0.2">
      <c r="A1" s="18" t="s">
        <v>12115</v>
      </c>
    </row>
    <row r="3" spans="1:5" x14ac:dyDescent="0.2">
      <c r="A3" s="9"/>
      <c r="B3" s="9"/>
      <c r="C3" s="9"/>
    </row>
    <row r="4" spans="1:5" x14ac:dyDescent="0.2">
      <c r="A4" s="610"/>
      <c r="B4" s="9"/>
      <c r="C4" s="9"/>
    </row>
    <row r="5" spans="1:5" x14ac:dyDescent="0.2">
      <c r="A5" s="106"/>
      <c r="B5" s="106"/>
      <c r="C5" s="9"/>
      <c r="D5" s="606"/>
      <c r="E5" s="606"/>
    </row>
    <row r="6" spans="1:5" x14ac:dyDescent="0.2">
      <c r="A6" s="611"/>
      <c r="B6" s="612"/>
      <c r="C6" s="9"/>
      <c r="D6" s="607"/>
    </row>
    <row r="7" spans="1:5" x14ac:dyDescent="0.2">
      <c r="A7" s="611"/>
      <c r="B7" s="9"/>
      <c r="C7" s="9"/>
      <c r="D7" s="607"/>
    </row>
    <row r="8" spans="1:5" x14ac:dyDescent="0.2">
      <c r="A8" s="611"/>
      <c r="B8" s="9"/>
      <c r="C8" s="9"/>
      <c r="D8" s="607"/>
    </row>
    <row r="9" spans="1:5" x14ac:dyDescent="0.2">
      <c r="A9" s="611"/>
      <c r="B9" s="9"/>
      <c r="C9" s="9"/>
      <c r="D9" s="607"/>
    </row>
    <row r="10" spans="1:5" x14ac:dyDescent="0.2">
      <c r="A10" s="611"/>
      <c r="B10" s="9"/>
      <c r="C10" s="9"/>
      <c r="D10" s="608"/>
    </row>
    <row r="11" spans="1:5" x14ac:dyDescent="0.2">
      <c r="A11" s="611"/>
      <c r="B11" s="9"/>
      <c r="C11" s="9"/>
      <c r="D11" s="609"/>
    </row>
    <row r="12" spans="1:5" x14ac:dyDescent="0.2">
      <c r="A12" s="611"/>
      <c r="B12" s="9"/>
      <c r="C12" s="9"/>
    </row>
    <row r="13" spans="1:5" x14ac:dyDescent="0.2">
      <c r="A13" s="611"/>
      <c r="B13" s="9"/>
      <c r="C13" s="9"/>
    </row>
    <row r="14" spans="1:5" x14ac:dyDescent="0.2">
      <c r="A14" s="611"/>
      <c r="B14" s="9"/>
      <c r="C14" s="9"/>
    </row>
    <row r="15" spans="1:5" x14ac:dyDescent="0.2">
      <c r="A15" s="611"/>
      <c r="B15" s="9"/>
      <c r="C15" s="9"/>
    </row>
    <row r="16" spans="1:5" x14ac:dyDescent="0.2">
      <c r="A16" s="9"/>
      <c r="B16" s="9"/>
      <c r="C16" s="9"/>
    </row>
    <row r="17" spans="1:5" x14ac:dyDescent="0.2">
      <c r="A17" s="611"/>
      <c r="B17" s="9"/>
      <c r="C17" s="9"/>
    </row>
    <row r="18" spans="1:5" x14ac:dyDescent="0.2">
      <c r="A18" s="9"/>
      <c r="B18" s="9"/>
      <c r="C18" s="9"/>
    </row>
    <row r="19" spans="1:5" x14ac:dyDescent="0.2">
      <c r="A19" s="9"/>
      <c r="B19" s="9"/>
      <c r="C19" s="9"/>
    </row>
    <row r="20" spans="1:5" x14ac:dyDescent="0.2">
      <c r="A20" s="9"/>
      <c r="B20" s="9"/>
      <c r="C20" s="9"/>
    </row>
    <row r="21" spans="1:5" x14ac:dyDescent="0.2">
      <c r="A21" s="610"/>
      <c r="B21" s="9"/>
      <c r="C21" s="9"/>
    </row>
    <row r="22" spans="1:5" x14ac:dyDescent="0.2">
      <c r="A22" s="106"/>
      <c r="B22" s="106"/>
      <c r="C22" s="9"/>
    </row>
    <row r="23" spans="1:5" x14ac:dyDescent="0.2">
      <c r="A23" s="548"/>
      <c r="B23" s="547"/>
      <c r="C23" s="9"/>
    </row>
    <row r="24" spans="1:5" x14ac:dyDescent="0.2">
      <c r="A24" s="613"/>
      <c r="B24" s="547"/>
      <c r="C24" s="9"/>
    </row>
    <row r="25" spans="1:5" x14ac:dyDescent="0.2">
      <c r="A25" s="9"/>
      <c r="B25" s="9"/>
      <c r="C25" s="9"/>
      <c r="D25" s="606"/>
      <c r="E25" s="606"/>
    </row>
    <row r="26" spans="1:5" x14ac:dyDescent="0.2">
      <c r="A26" s="614"/>
      <c r="B26" s="106"/>
      <c r="C26" s="9"/>
    </row>
    <row r="27" spans="1:5" x14ac:dyDescent="0.2">
      <c r="A27" s="9"/>
      <c r="B27" s="547"/>
      <c r="C27" s="9"/>
    </row>
    <row r="28" spans="1:5" x14ac:dyDescent="0.2">
      <c r="A28" s="9"/>
      <c r="B28" s="547"/>
      <c r="C28" s="9"/>
      <c r="D28" s="606"/>
      <c r="E28" s="606"/>
    </row>
    <row r="29" spans="1:5" x14ac:dyDescent="0.2">
      <c r="A29" s="9"/>
      <c r="B29" s="9"/>
      <c r="C29" s="9"/>
    </row>
    <row r="30" spans="1:5" x14ac:dyDescent="0.2">
      <c r="A30" s="9"/>
      <c r="B30" s="9"/>
      <c r="C30" s="9"/>
    </row>
    <row r="31" spans="1:5" x14ac:dyDescent="0.2">
      <c r="A31" s="9"/>
      <c r="B31" s="9"/>
      <c r="C31" s="9"/>
    </row>
    <row r="32" spans="1:5" s="9" customFormat="1" x14ac:dyDescent="0.2"/>
    <row r="33" spans="1:3" x14ac:dyDescent="0.2">
      <c r="A33" s="9"/>
      <c r="B33" s="9"/>
      <c r="C33" s="9"/>
    </row>
    <row r="34" spans="1:3" x14ac:dyDescent="0.2">
      <c r="A34" s="640"/>
      <c r="B34" s="641" t="s">
        <v>18322</v>
      </c>
    </row>
    <row r="35" spans="1:3" x14ac:dyDescent="0.2">
      <c r="A35" s="611" t="s">
        <v>18320</v>
      </c>
    </row>
    <row r="38" spans="1:3" x14ac:dyDescent="0.2">
      <c r="A38" s="186"/>
    </row>
    <row r="43" spans="1:3" x14ac:dyDescent="0.2">
      <c r="C43" s="6"/>
    </row>
  </sheetData>
  <phoneticPr fontId="4" type="noConversion"/>
  <pageMargins left="0.75" right="0.75" top="1" bottom="1" header="0.5" footer="0.5"/>
  <pageSetup orientation="portrait" r:id="rId1"/>
  <headerFooter alignWithMargins="0">
    <oddFooter>&amp;L&amp;8Q:\IPAMS\Colorado\DJ_basin\baseline_emiss\DJ_basin_emission_summary_020608.xls:readme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C602"/>
  <sheetViews>
    <sheetView zoomScale="70" zoomScaleNormal="70" workbookViewId="0">
      <pane xSplit="2" ySplit="4" topLeftCell="C10" activePane="bottomRight" state="frozen"/>
      <selection pane="topRight" activeCell="C1" sqref="C1"/>
      <selection pane="bottomLeft" activeCell="A5" sqref="A5"/>
      <selection pane="bottomRight" activeCell="B6" sqref="B6"/>
    </sheetView>
  </sheetViews>
  <sheetFormatPr defaultColWidth="9.140625" defaultRowHeight="12.75" x14ac:dyDescent="0.2"/>
  <cols>
    <col min="1" max="1" width="9.140625" style="6"/>
    <col min="2" max="2" width="73.85546875" style="6" customWidth="1"/>
    <col min="3" max="10" width="12.5703125" style="80" customWidth="1"/>
    <col min="11" max="28" width="12.5703125" style="6" customWidth="1"/>
    <col min="29" max="29" width="12" style="6" bestFit="1" customWidth="1"/>
    <col min="30" max="16384" width="9.140625" style="6"/>
  </cols>
  <sheetData>
    <row r="1" spans="1:19" x14ac:dyDescent="0.2">
      <c r="A1" s="72" t="s">
        <v>15131</v>
      </c>
      <c r="C1" s="35"/>
      <c r="D1" s="73"/>
      <c r="E1" s="35"/>
      <c r="F1" s="6"/>
      <c r="G1" s="35"/>
    </row>
    <row r="2" spans="1:19" x14ac:dyDescent="0.2">
      <c r="A2" s="38"/>
      <c r="C2" s="35"/>
      <c r="D2" s="35"/>
      <c r="E2" s="35"/>
      <c r="F2" s="6"/>
      <c r="G2" s="35"/>
    </row>
    <row r="3" spans="1:19" x14ac:dyDescent="0.2">
      <c r="A3" s="73" t="s">
        <v>14785</v>
      </c>
      <c r="C3" s="35"/>
      <c r="D3" s="35"/>
      <c r="E3" s="35"/>
      <c r="F3" s="35"/>
      <c r="G3" s="35"/>
      <c r="H3" s="35"/>
      <c r="I3" s="35"/>
      <c r="J3" s="35"/>
    </row>
    <row r="4" spans="1:19" x14ac:dyDescent="0.2">
      <c r="B4" s="47" t="str">
        <f>B22</f>
        <v>Combined Categories</v>
      </c>
      <c r="C4" s="74" t="str">
        <f>C22</f>
        <v>Albany</v>
      </c>
      <c r="D4" s="74" t="str">
        <f t="shared" ref="D4:J4" si="0">D22</f>
        <v>Carbon</v>
      </c>
      <c r="E4" s="74" t="str">
        <f t="shared" si="0"/>
        <v>Lincoln</v>
      </c>
      <c r="F4" s="74" t="str">
        <f t="shared" si="0"/>
        <v>Sublette</v>
      </c>
      <c r="G4" s="74" t="str">
        <f t="shared" si="0"/>
        <v>Sweetwater</v>
      </c>
      <c r="H4" s="74" t="str">
        <f t="shared" si="0"/>
        <v>Uinta</v>
      </c>
      <c r="I4" s="618" t="str">
        <f t="shared" si="0"/>
        <v>Daggett</v>
      </c>
      <c r="J4" s="618" t="str">
        <f t="shared" si="0"/>
        <v>Summit</v>
      </c>
      <c r="K4" s="74" t="str">
        <f>K22</f>
        <v>Total</v>
      </c>
      <c r="P4" s="145"/>
      <c r="Q4" s="146"/>
      <c r="R4" s="146"/>
      <c r="S4" s="146"/>
    </row>
    <row r="5" spans="1:19" x14ac:dyDescent="0.2">
      <c r="B5" s="232" t="s">
        <v>14790</v>
      </c>
      <c r="C5" s="75">
        <f t="shared" ref="C5:C16" si="1">VLOOKUP($B5,$B$22:$Z$53,COLUMN(C$4)-1,FALSE)</f>
        <v>22.949915438453797</v>
      </c>
      <c r="D5" s="75">
        <f t="shared" ref="D5:J16" si="2">VLOOKUP($B5,$B$22:$Z$52,COLUMN(D$4)-1,FALSE)</f>
        <v>439.22304233240919</v>
      </c>
      <c r="E5" s="75">
        <f t="shared" si="2"/>
        <v>79.518594694846342</v>
      </c>
      <c r="F5" s="75">
        <f t="shared" si="2"/>
        <v>903.22048506459453</v>
      </c>
      <c r="G5" s="75">
        <f t="shared" si="2"/>
        <v>562.43094685797462</v>
      </c>
      <c r="H5" s="75">
        <f t="shared" si="2"/>
        <v>178.81010421760897</v>
      </c>
      <c r="I5" s="619">
        <f t="shared" si="2"/>
        <v>0</v>
      </c>
      <c r="J5" s="619">
        <f t="shared" si="2"/>
        <v>0</v>
      </c>
      <c r="K5" s="75">
        <f t="shared" ref="K5:K17" si="3">SUM(C5:J5)</f>
        <v>2186.1530886058872</v>
      </c>
      <c r="M5" s="88"/>
      <c r="N5" s="119"/>
      <c r="O5" s="119"/>
      <c r="P5" s="119"/>
      <c r="R5" s="77"/>
      <c r="S5" s="77"/>
    </row>
    <row r="6" spans="1:19" x14ac:dyDescent="0.2">
      <c r="B6" s="232" t="s">
        <v>10028</v>
      </c>
      <c r="C6" s="75">
        <f t="shared" si="1"/>
        <v>0</v>
      </c>
      <c r="D6" s="75">
        <f t="shared" si="2"/>
        <v>82.245178415788857</v>
      </c>
      <c r="E6" s="75">
        <f t="shared" si="2"/>
        <v>43.126331171353684</v>
      </c>
      <c r="F6" s="75">
        <f t="shared" si="2"/>
        <v>59.476363805413406</v>
      </c>
      <c r="G6" s="75">
        <f t="shared" si="2"/>
        <v>111.58348141962905</v>
      </c>
      <c r="H6" s="75">
        <f t="shared" si="2"/>
        <v>9.46172366780897</v>
      </c>
      <c r="I6" s="619">
        <f t="shared" si="2"/>
        <v>0</v>
      </c>
      <c r="J6" s="619">
        <f t="shared" si="2"/>
        <v>0</v>
      </c>
      <c r="K6" s="75">
        <f t="shared" ref="K6:K16" si="4">SUM(C6:J6)</f>
        <v>305.89307847999402</v>
      </c>
      <c r="M6" s="88"/>
      <c r="N6" s="119"/>
      <c r="O6" s="119"/>
      <c r="P6" s="119"/>
      <c r="R6" s="77"/>
      <c r="S6" s="77"/>
    </row>
    <row r="7" spans="1:19" x14ac:dyDescent="0.2">
      <c r="B7" s="232" t="s">
        <v>15686</v>
      </c>
      <c r="C7" s="75">
        <f t="shared" si="1"/>
        <v>0.43855412352065792</v>
      </c>
      <c r="D7" s="75">
        <f t="shared" si="2"/>
        <v>39.486974976739532</v>
      </c>
      <c r="E7" s="75">
        <f t="shared" si="2"/>
        <v>44.831708477669856</v>
      </c>
      <c r="F7" s="75">
        <f t="shared" si="2"/>
        <v>34.229253477099974</v>
      </c>
      <c r="G7" s="75">
        <f t="shared" si="2"/>
        <v>74.091233758999039</v>
      </c>
      <c r="H7" s="75">
        <f t="shared" si="2"/>
        <v>25.360342759198844</v>
      </c>
      <c r="I7" s="619">
        <f t="shared" si="2"/>
        <v>0.21927706176032896</v>
      </c>
      <c r="J7" s="619">
        <f t="shared" si="2"/>
        <v>0.67072983597277092</v>
      </c>
      <c r="K7" s="75">
        <f t="shared" si="4"/>
        <v>219.32807447096098</v>
      </c>
      <c r="M7" s="88"/>
      <c r="N7" s="119"/>
      <c r="O7" s="119"/>
      <c r="P7" s="119"/>
      <c r="R7" s="77"/>
      <c r="S7" s="77"/>
    </row>
    <row r="8" spans="1:19" x14ac:dyDescent="0.2">
      <c r="B8" s="232" t="s">
        <v>10032</v>
      </c>
      <c r="C8" s="75">
        <f t="shared" si="1"/>
        <v>60.939872651230729</v>
      </c>
      <c r="D8" s="75">
        <f t="shared" si="2"/>
        <v>4928.7032309970227</v>
      </c>
      <c r="E8" s="75">
        <f t="shared" si="2"/>
        <v>4211.4084221803887</v>
      </c>
      <c r="F8" s="75">
        <f t="shared" si="2"/>
        <v>0</v>
      </c>
      <c r="G8" s="75">
        <f t="shared" si="2"/>
        <v>9225.7977905071366</v>
      </c>
      <c r="H8" s="75">
        <f t="shared" si="2"/>
        <v>1267.8273533577064</v>
      </c>
      <c r="I8" s="619">
        <f t="shared" si="2"/>
        <v>30.469936325615365</v>
      </c>
      <c r="J8" s="619">
        <f t="shared" si="2"/>
        <v>93.202158172470519</v>
      </c>
      <c r="K8" s="75">
        <f t="shared" si="4"/>
        <v>19818.348764191567</v>
      </c>
      <c r="M8" s="88"/>
      <c r="N8" s="119"/>
      <c r="O8" s="119"/>
      <c r="P8" s="119"/>
      <c r="R8" s="77"/>
      <c r="S8" s="77"/>
    </row>
    <row r="9" spans="1:19" x14ac:dyDescent="0.2">
      <c r="B9" s="232" t="s">
        <v>10031</v>
      </c>
      <c r="C9" s="75">
        <f t="shared" si="1"/>
        <v>17.345429741490349</v>
      </c>
      <c r="D9" s="75">
        <f t="shared" si="2"/>
        <v>1347.3656619935564</v>
      </c>
      <c r="E9" s="75">
        <f t="shared" si="2"/>
        <v>1198.7010428741908</v>
      </c>
      <c r="F9" s="75">
        <f t="shared" si="2"/>
        <v>3193.4947645433031</v>
      </c>
      <c r="G9" s="75">
        <f t="shared" si="2"/>
        <v>2601.7533347865487</v>
      </c>
      <c r="H9" s="75">
        <f t="shared" si="2"/>
        <v>360.86406691172544</v>
      </c>
      <c r="I9" s="619">
        <f t="shared" si="2"/>
        <v>8.6727148707451747</v>
      </c>
      <c r="J9" s="619">
        <f t="shared" si="2"/>
        <v>26.528304310514649</v>
      </c>
      <c r="K9" s="75">
        <f t="shared" si="4"/>
        <v>8754.7253200320738</v>
      </c>
      <c r="M9" s="88"/>
      <c r="N9" s="119"/>
      <c r="O9" s="119"/>
      <c r="P9" s="119"/>
      <c r="R9" s="77"/>
      <c r="S9" s="77"/>
    </row>
    <row r="10" spans="1:19" x14ac:dyDescent="0.2">
      <c r="B10" s="232" t="s">
        <v>15142</v>
      </c>
      <c r="C10" s="75">
        <f t="shared" si="1"/>
        <v>89.294713085563302</v>
      </c>
      <c r="D10" s="75">
        <f t="shared" si="2"/>
        <v>7000.9924028367031</v>
      </c>
      <c r="E10" s="75">
        <f t="shared" si="2"/>
        <v>6206.4436003082183</v>
      </c>
      <c r="F10" s="75">
        <f t="shared" si="2"/>
        <v>3612.7036230352842</v>
      </c>
      <c r="G10" s="75">
        <f t="shared" si="2"/>
        <v>13541.751802146346</v>
      </c>
      <c r="H10" s="75">
        <f t="shared" si="2"/>
        <v>1883.8485824981988</v>
      </c>
      <c r="I10" s="619">
        <f t="shared" si="2"/>
        <v>44.647356542781651</v>
      </c>
      <c r="J10" s="619">
        <f t="shared" si="2"/>
        <v>136.56838471909683</v>
      </c>
      <c r="K10" s="75">
        <f t="shared" si="4"/>
        <v>32516.25046517219</v>
      </c>
      <c r="M10" s="88"/>
      <c r="N10" s="119"/>
      <c r="O10" s="119"/>
      <c r="P10" s="119"/>
      <c r="R10" s="77"/>
      <c r="S10" s="77"/>
    </row>
    <row r="11" spans="1:19" x14ac:dyDescent="0.2">
      <c r="B11" s="232" t="s">
        <v>15126</v>
      </c>
      <c r="C11" s="75">
        <f t="shared" si="1"/>
        <v>3.0050934418663321E-2</v>
      </c>
      <c r="D11" s="75">
        <f t="shared" si="2"/>
        <v>1103.0888714231803</v>
      </c>
      <c r="E11" s="75">
        <f t="shared" si="2"/>
        <v>769.37775036757637</v>
      </c>
      <c r="F11" s="75">
        <f t="shared" si="2"/>
        <v>3046.7453168865263</v>
      </c>
      <c r="G11" s="75">
        <f t="shared" si="2"/>
        <v>1961.1154175933841</v>
      </c>
      <c r="H11" s="75">
        <f t="shared" si="2"/>
        <v>1158.1264375668643</v>
      </c>
      <c r="I11" s="619">
        <f t="shared" si="2"/>
        <v>5.4002070150388297</v>
      </c>
      <c r="J11" s="619">
        <f t="shared" si="2"/>
        <v>51.842023411042788</v>
      </c>
      <c r="K11" s="75">
        <f t="shared" si="4"/>
        <v>8095.726075198032</v>
      </c>
      <c r="M11" s="88"/>
      <c r="N11" s="119"/>
      <c r="O11" s="119"/>
      <c r="P11" s="119"/>
      <c r="R11" s="77"/>
      <c r="S11" s="77"/>
    </row>
    <row r="12" spans="1:19" x14ac:dyDescent="0.2">
      <c r="B12" s="233" t="s">
        <v>15133</v>
      </c>
      <c r="C12" s="75">
        <f t="shared" si="1"/>
        <v>0</v>
      </c>
      <c r="D12" s="75">
        <f t="shared" si="2"/>
        <v>3712.8998640296982</v>
      </c>
      <c r="E12" s="75">
        <f t="shared" si="2"/>
        <v>8256.6867667732331</v>
      </c>
      <c r="F12" s="75">
        <f t="shared" si="2"/>
        <v>1030.939207789283</v>
      </c>
      <c r="G12" s="75">
        <f t="shared" si="2"/>
        <v>8170.0628209154465</v>
      </c>
      <c r="H12" s="75">
        <f t="shared" si="2"/>
        <v>5911.9808941557985</v>
      </c>
      <c r="I12" s="619">
        <f t="shared" si="2"/>
        <v>3.552473632617958</v>
      </c>
      <c r="J12" s="619">
        <f t="shared" si="2"/>
        <v>831.70640048262283</v>
      </c>
      <c r="K12" s="75">
        <f t="shared" si="4"/>
        <v>27917.828427778702</v>
      </c>
      <c r="M12" s="231"/>
      <c r="N12" s="119"/>
      <c r="O12" s="119"/>
      <c r="P12" s="119"/>
      <c r="R12" s="77"/>
      <c r="S12" s="77"/>
    </row>
    <row r="13" spans="1:19" x14ac:dyDescent="0.2">
      <c r="B13" s="233" t="s">
        <v>15135</v>
      </c>
      <c r="C13" s="75">
        <f t="shared" si="1"/>
        <v>24.476230829822274</v>
      </c>
      <c r="D13" s="75">
        <f t="shared" si="2"/>
        <v>173.93615231119355</v>
      </c>
      <c r="E13" s="75">
        <f t="shared" si="2"/>
        <v>71.883155475180217</v>
      </c>
      <c r="F13" s="75">
        <f t="shared" si="2"/>
        <v>0</v>
      </c>
      <c r="G13" s="75">
        <f t="shared" si="2"/>
        <v>473.41554370113812</v>
      </c>
      <c r="H13" s="75">
        <f t="shared" si="2"/>
        <v>262.87669579696814</v>
      </c>
      <c r="I13" s="619">
        <f t="shared" si="2"/>
        <v>0</v>
      </c>
      <c r="J13" s="619">
        <f t="shared" si="2"/>
        <v>78.290188348259917</v>
      </c>
      <c r="K13" s="75">
        <f t="shared" si="4"/>
        <v>1084.8779664625622</v>
      </c>
      <c r="M13" s="231"/>
      <c r="N13" s="119"/>
      <c r="O13" s="119"/>
      <c r="P13" s="119"/>
    </row>
    <row r="14" spans="1:19" x14ac:dyDescent="0.2">
      <c r="B14" s="232" t="s">
        <v>15913</v>
      </c>
      <c r="C14" s="75">
        <f t="shared" si="1"/>
        <v>0</v>
      </c>
      <c r="D14" s="75">
        <f t="shared" si="2"/>
        <v>149.96105857418507</v>
      </c>
      <c r="E14" s="75">
        <f t="shared" si="2"/>
        <v>75.687839356858674</v>
      </c>
      <c r="F14" s="75">
        <f t="shared" si="2"/>
        <v>63.410329654094269</v>
      </c>
      <c r="G14" s="75">
        <f t="shared" si="2"/>
        <v>427.12888806839726</v>
      </c>
      <c r="H14" s="75">
        <f t="shared" si="2"/>
        <v>5.1678669715546723</v>
      </c>
      <c r="I14" s="619">
        <f t="shared" si="2"/>
        <v>0</v>
      </c>
      <c r="J14" s="619">
        <f t="shared" si="2"/>
        <v>0</v>
      </c>
      <c r="K14" s="75">
        <f t="shared" si="4"/>
        <v>721.35598262508995</v>
      </c>
      <c r="M14" s="88"/>
      <c r="N14" s="119"/>
      <c r="O14" s="119"/>
    </row>
    <row r="15" spans="1:19" s="47" customFormat="1" x14ac:dyDescent="0.2">
      <c r="B15" s="35" t="s">
        <v>15683</v>
      </c>
      <c r="C15" s="75">
        <f t="shared" si="1"/>
        <v>3.5480141628082121E-2</v>
      </c>
      <c r="D15" s="75">
        <f t="shared" si="2"/>
        <v>210.12279455922501</v>
      </c>
      <c r="E15" s="75">
        <f t="shared" si="2"/>
        <v>84.183530199598906</v>
      </c>
      <c r="F15" s="75">
        <f t="shared" si="2"/>
        <v>0</v>
      </c>
      <c r="G15" s="75">
        <f t="shared" si="2"/>
        <v>480.45998240517946</v>
      </c>
      <c r="H15" s="75">
        <f t="shared" si="2"/>
        <v>4.9209920205042721</v>
      </c>
      <c r="I15" s="619">
        <f t="shared" si="2"/>
        <v>0</v>
      </c>
      <c r="J15" s="619">
        <f t="shared" si="2"/>
        <v>3.6175830679613143E-2</v>
      </c>
      <c r="K15" s="75">
        <f t="shared" si="4"/>
        <v>779.75895515681543</v>
      </c>
      <c r="L15" s="6"/>
      <c r="N15" s="228"/>
      <c r="O15" s="228"/>
    </row>
    <row r="16" spans="1:19" x14ac:dyDescent="0.2">
      <c r="B16" s="35" t="s">
        <v>15130</v>
      </c>
      <c r="C16" s="75">
        <f t="shared" si="1"/>
        <v>0</v>
      </c>
      <c r="D16" s="75">
        <f t="shared" si="2"/>
        <v>0</v>
      </c>
      <c r="E16" s="75">
        <f t="shared" si="2"/>
        <v>0</v>
      </c>
      <c r="F16" s="75">
        <f t="shared" si="2"/>
        <v>0</v>
      </c>
      <c r="G16" s="75">
        <f t="shared" si="2"/>
        <v>0</v>
      </c>
      <c r="H16" s="75">
        <f t="shared" si="2"/>
        <v>0</v>
      </c>
      <c r="I16" s="619">
        <f t="shared" si="2"/>
        <v>0</v>
      </c>
      <c r="J16" s="619">
        <f t="shared" si="2"/>
        <v>0</v>
      </c>
      <c r="K16" s="75">
        <f t="shared" si="4"/>
        <v>0</v>
      </c>
      <c r="M16" s="47"/>
    </row>
    <row r="17" spans="1:13" x14ac:dyDescent="0.2">
      <c r="B17" s="76" t="s">
        <v>16662</v>
      </c>
      <c r="C17" s="75">
        <f t="shared" ref="C17:J17" si="5">SUMIF($A$23:$A$51,"N",C$23:C$51)</f>
        <v>7.2165945254484258</v>
      </c>
      <c r="D17" s="75">
        <f t="shared" si="5"/>
        <v>272.74087178496546</v>
      </c>
      <c r="E17" s="75">
        <f t="shared" si="5"/>
        <v>506.29048203086404</v>
      </c>
      <c r="F17" s="75">
        <f t="shared" si="5"/>
        <v>1241.5277262506995</v>
      </c>
      <c r="G17" s="75">
        <f t="shared" si="5"/>
        <v>880.27540849779905</v>
      </c>
      <c r="H17" s="75">
        <f t="shared" si="5"/>
        <v>161.57432428900296</v>
      </c>
      <c r="I17" s="619">
        <f t="shared" si="5"/>
        <v>0.11186477159561034</v>
      </c>
      <c r="J17" s="619">
        <f t="shared" si="5"/>
        <v>27.933594994141792</v>
      </c>
      <c r="K17" s="75">
        <f t="shared" si="3"/>
        <v>3097.6708671445172</v>
      </c>
      <c r="M17" s="78"/>
    </row>
    <row r="18" spans="1:13" x14ac:dyDescent="0.2">
      <c r="A18" s="78"/>
      <c r="B18" s="78" t="s">
        <v>14784</v>
      </c>
      <c r="C18" s="88">
        <f t="shared" ref="C18:K18" si="6">SUM(C5:C17)</f>
        <v>222.72684147157625</v>
      </c>
      <c r="D18" s="88">
        <f t="shared" si="6"/>
        <v>19460.76610423467</v>
      </c>
      <c r="E18" s="88">
        <f t="shared" si="6"/>
        <v>21548.139223909981</v>
      </c>
      <c r="F18" s="88">
        <f t="shared" si="6"/>
        <v>13185.747070506297</v>
      </c>
      <c r="G18" s="88">
        <f t="shared" si="6"/>
        <v>38509.866650657976</v>
      </c>
      <c r="H18" s="88">
        <f t="shared" si="6"/>
        <v>11230.819384212939</v>
      </c>
      <c r="I18" s="620">
        <f t="shared" si="6"/>
        <v>93.073830220154917</v>
      </c>
      <c r="J18" s="620">
        <f t="shared" si="6"/>
        <v>1246.7779601048019</v>
      </c>
      <c r="K18" s="88">
        <f t="shared" si="6"/>
        <v>105497.91706531838</v>
      </c>
      <c r="L18" s="47"/>
      <c r="M18" s="28"/>
    </row>
    <row r="19" spans="1:13" x14ac:dyDescent="0.2">
      <c r="E19" s="111"/>
      <c r="F19" s="6"/>
      <c r="G19" s="6"/>
      <c r="H19" s="6"/>
      <c r="I19" s="6"/>
      <c r="J19" s="6"/>
    </row>
    <row r="20" spans="1:13" x14ac:dyDescent="0.2">
      <c r="C20" s="193"/>
      <c r="D20" s="193"/>
      <c r="E20" s="193"/>
      <c r="F20" s="193"/>
      <c r="G20" s="193"/>
      <c r="H20" s="193"/>
      <c r="I20" s="193"/>
      <c r="J20" s="193"/>
      <c r="K20" s="193"/>
    </row>
    <row r="21" spans="1:13" x14ac:dyDescent="0.2">
      <c r="A21" s="73" t="s">
        <v>14786</v>
      </c>
      <c r="G21" s="6"/>
      <c r="H21" s="6"/>
      <c r="I21" s="6"/>
      <c r="J21" s="6"/>
    </row>
    <row r="22" spans="1:13" x14ac:dyDescent="0.2">
      <c r="A22" s="47"/>
      <c r="B22" s="47" t="str">
        <f t="shared" ref="B22:B51" si="7">B66</f>
        <v>Combined Categories</v>
      </c>
      <c r="C22" s="74" t="str">
        <f>(VLOOKUP(C66,fips_xref!$A$5:$C$28,2,FALSE))</f>
        <v>Albany</v>
      </c>
      <c r="D22" s="74" t="str">
        <f>(VLOOKUP(D66,fips_xref!$A$5:$C$28,2,FALSE))</f>
        <v>Carbon</v>
      </c>
      <c r="E22" s="74" t="str">
        <f>(VLOOKUP(E66,fips_xref!$A$5:$C$28,2,FALSE))</f>
        <v>Lincoln</v>
      </c>
      <c r="F22" s="74" t="str">
        <f>(VLOOKUP(F66,fips_xref!$A$5:$C$28,2,FALSE))</f>
        <v>Sublette</v>
      </c>
      <c r="G22" s="74" t="str">
        <f>(VLOOKUP(G66,fips_xref!$A$5:$C$28,2,FALSE))</f>
        <v>Sweetwater</v>
      </c>
      <c r="H22" s="74" t="str">
        <f>(VLOOKUP(H66,fips_xref!$A$5:$C$28,2,FALSE))</f>
        <v>Uinta</v>
      </c>
      <c r="I22" s="618" t="str">
        <f>(VLOOKUP(I66,fips_xref!$A$5:$C$28,2,FALSE))</f>
        <v>Daggett</v>
      </c>
      <c r="J22" s="618" t="str">
        <f>(VLOOKUP(J66,fips_xref!$A$5:$C$28,2,FALSE))</f>
        <v>Summit</v>
      </c>
      <c r="K22" s="74" t="s">
        <v>15138</v>
      </c>
    </row>
    <row r="23" spans="1:13" x14ac:dyDescent="0.2">
      <c r="A23" s="6" t="str">
        <f>VLOOKUP(B23,by_src_allpol!$J$23:$K$60,2,FALSE)</f>
        <v>N</v>
      </c>
      <c r="B23" s="6" t="str">
        <f t="shared" si="7"/>
        <v>Blowdown Flaring</v>
      </c>
      <c r="C23" s="81">
        <f t="shared" ref="C23:J32" si="8">C67</f>
        <v>0</v>
      </c>
      <c r="D23" s="81">
        <f t="shared" si="8"/>
        <v>0</v>
      </c>
      <c r="E23" s="81">
        <f t="shared" si="8"/>
        <v>0</v>
      </c>
      <c r="F23" s="81">
        <f t="shared" si="8"/>
        <v>0</v>
      </c>
      <c r="G23" s="81">
        <f t="shared" si="8"/>
        <v>0</v>
      </c>
      <c r="H23" s="81">
        <f t="shared" si="8"/>
        <v>0</v>
      </c>
      <c r="I23" s="621">
        <f t="shared" si="8"/>
        <v>0</v>
      </c>
      <c r="J23" s="621">
        <f t="shared" si="8"/>
        <v>0</v>
      </c>
      <c r="K23" s="81">
        <f t="shared" ref="K23:K50" si="9">SUM(C23:J23)</f>
        <v>0</v>
      </c>
    </row>
    <row r="24" spans="1:13" x14ac:dyDescent="0.2">
      <c r="A24" s="6" t="str">
        <f>VLOOKUP(B24,by_src_allpol!$J$23:$K$60,2,FALSE)</f>
        <v>Y</v>
      </c>
      <c r="B24" s="6" t="str">
        <f t="shared" si="7"/>
        <v>Compressor Engines</v>
      </c>
      <c r="C24" s="81">
        <f t="shared" si="8"/>
        <v>22.949915438453797</v>
      </c>
      <c r="D24" s="81">
        <f t="shared" si="8"/>
        <v>439.22304233240919</v>
      </c>
      <c r="E24" s="81">
        <f t="shared" si="8"/>
        <v>79.518594694846342</v>
      </c>
      <c r="F24" s="81">
        <f t="shared" si="8"/>
        <v>903.22048506459453</v>
      </c>
      <c r="G24" s="81">
        <f t="shared" si="8"/>
        <v>562.43094685797462</v>
      </c>
      <c r="H24" s="81">
        <f t="shared" si="8"/>
        <v>178.81010421760897</v>
      </c>
      <c r="I24" s="621">
        <f t="shared" si="8"/>
        <v>0</v>
      </c>
      <c r="J24" s="621">
        <f t="shared" si="8"/>
        <v>0</v>
      </c>
      <c r="K24" s="81">
        <f t="shared" si="9"/>
        <v>2186.1530886058872</v>
      </c>
    </row>
    <row r="25" spans="1:13" x14ac:dyDescent="0.2">
      <c r="A25" s="6" t="str">
        <f>VLOOKUP(B25,by_src_allpol!$J$23:$K$60,2,FALSE)</f>
        <v>Y</v>
      </c>
      <c r="B25" s="6" t="str">
        <f t="shared" si="7"/>
        <v xml:space="preserve">Condensate tank </v>
      </c>
      <c r="C25" s="81">
        <f t="shared" si="8"/>
        <v>0</v>
      </c>
      <c r="D25" s="81">
        <f t="shared" si="8"/>
        <v>3712.8998640296982</v>
      </c>
      <c r="E25" s="81">
        <f t="shared" si="8"/>
        <v>8256.6867667732331</v>
      </c>
      <c r="F25" s="81">
        <f t="shared" si="8"/>
        <v>1030.939207789283</v>
      </c>
      <c r="G25" s="81">
        <f t="shared" si="8"/>
        <v>8170.0628209154465</v>
      </c>
      <c r="H25" s="81">
        <f t="shared" si="8"/>
        <v>5911.9808941557985</v>
      </c>
      <c r="I25" s="621">
        <f t="shared" si="8"/>
        <v>3.552473632617958</v>
      </c>
      <c r="J25" s="621">
        <f t="shared" si="8"/>
        <v>831.70640048262283</v>
      </c>
      <c r="K25" s="81">
        <f t="shared" si="9"/>
        <v>27917.828427778702</v>
      </c>
    </row>
    <row r="26" spans="1:13" x14ac:dyDescent="0.2">
      <c r="A26" s="6" t="str">
        <f>VLOOKUP(B26,by_src_allpol!$J$23:$K$60,2,FALSE)</f>
        <v>Y</v>
      </c>
      <c r="B26" s="6" t="str">
        <f t="shared" si="7"/>
        <v>Dehydrator</v>
      </c>
      <c r="C26" s="81">
        <f t="shared" si="8"/>
        <v>3.0050934418663321E-2</v>
      </c>
      <c r="D26" s="81">
        <f t="shared" si="8"/>
        <v>1103.0888714231803</v>
      </c>
      <c r="E26" s="81">
        <f t="shared" si="8"/>
        <v>769.37775036757637</v>
      </c>
      <c r="F26" s="81">
        <f t="shared" si="8"/>
        <v>3046.7453168865263</v>
      </c>
      <c r="G26" s="81">
        <f t="shared" si="8"/>
        <v>1961.1154175933841</v>
      </c>
      <c r="H26" s="81">
        <f t="shared" si="8"/>
        <v>1158.1264375668643</v>
      </c>
      <c r="I26" s="621">
        <f t="shared" si="8"/>
        <v>5.4002070150388297</v>
      </c>
      <c r="J26" s="621">
        <f t="shared" si="8"/>
        <v>51.842023411042788</v>
      </c>
      <c r="K26" s="81">
        <f t="shared" si="9"/>
        <v>8095.726075198032</v>
      </c>
    </row>
    <row r="27" spans="1:13" x14ac:dyDescent="0.2">
      <c r="A27" s="6" t="str">
        <f>VLOOKUP(B27,by_src_allpol!$J$23:$K$60,2,FALSE)</f>
        <v>N</v>
      </c>
      <c r="B27" s="6" t="str">
        <f t="shared" si="7"/>
        <v>Dehydrator Flaring</v>
      </c>
      <c r="C27" s="81">
        <f t="shared" si="8"/>
        <v>0</v>
      </c>
      <c r="D27" s="81">
        <f t="shared" si="8"/>
        <v>0</v>
      </c>
      <c r="E27" s="81">
        <f t="shared" si="8"/>
        <v>0</v>
      </c>
      <c r="F27" s="81">
        <f t="shared" si="8"/>
        <v>0</v>
      </c>
      <c r="G27" s="81">
        <f t="shared" si="8"/>
        <v>0</v>
      </c>
      <c r="H27" s="81">
        <f t="shared" si="8"/>
        <v>0</v>
      </c>
      <c r="I27" s="621">
        <f t="shared" si="8"/>
        <v>0</v>
      </c>
      <c r="J27" s="621">
        <f t="shared" si="8"/>
        <v>0</v>
      </c>
      <c r="K27" s="81">
        <f t="shared" si="9"/>
        <v>0</v>
      </c>
    </row>
    <row r="28" spans="1:13" x14ac:dyDescent="0.2">
      <c r="A28" s="6" t="str">
        <f>VLOOKUP(B28,by_src_allpol!$J$23:$K$60,2,FALSE)</f>
        <v>Y</v>
      </c>
      <c r="B28" s="6" t="str">
        <f t="shared" si="7"/>
        <v>Drill rigs</v>
      </c>
      <c r="C28" s="81">
        <f t="shared" si="8"/>
        <v>0</v>
      </c>
      <c r="D28" s="81">
        <f t="shared" si="8"/>
        <v>82.245178415788857</v>
      </c>
      <c r="E28" s="81">
        <f t="shared" si="8"/>
        <v>43.126331171353684</v>
      </c>
      <c r="F28" s="81">
        <f t="shared" si="8"/>
        <v>59.476363805413406</v>
      </c>
      <c r="G28" s="81">
        <f t="shared" si="8"/>
        <v>111.58348141962905</v>
      </c>
      <c r="H28" s="81">
        <f t="shared" si="8"/>
        <v>9.46172366780897</v>
      </c>
      <c r="I28" s="621">
        <f t="shared" si="8"/>
        <v>0</v>
      </c>
      <c r="J28" s="621">
        <f t="shared" si="8"/>
        <v>0</v>
      </c>
      <c r="K28" s="81">
        <f t="shared" si="9"/>
        <v>305.89307847999402</v>
      </c>
    </row>
    <row r="29" spans="1:13" x14ac:dyDescent="0.2">
      <c r="A29" s="6" t="str">
        <f>VLOOKUP(B29,by_src_allpol!$J$23:$K$60,2,FALSE)</f>
        <v>Y</v>
      </c>
      <c r="B29" s="6" t="str">
        <f t="shared" si="7"/>
        <v>Fugitives</v>
      </c>
      <c r="C29" s="81">
        <f t="shared" si="8"/>
        <v>89.294713085563302</v>
      </c>
      <c r="D29" s="81">
        <f t="shared" si="8"/>
        <v>7000.9924028367031</v>
      </c>
      <c r="E29" s="81">
        <f t="shared" si="8"/>
        <v>6206.4436003082183</v>
      </c>
      <c r="F29" s="81">
        <f t="shared" si="8"/>
        <v>3612.7036230352842</v>
      </c>
      <c r="G29" s="81">
        <f t="shared" si="8"/>
        <v>13541.751802146346</v>
      </c>
      <c r="H29" s="81">
        <f t="shared" si="8"/>
        <v>1883.8485824981988</v>
      </c>
      <c r="I29" s="621">
        <f t="shared" si="8"/>
        <v>44.647356542781651</v>
      </c>
      <c r="J29" s="621">
        <f t="shared" si="8"/>
        <v>136.56838471909683</v>
      </c>
      <c r="K29" s="81">
        <f t="shared" si="9"/>
        <v>32516.25046517219</v>
      </c>
    </row>
    <row r="30" spans="1:13" x14ac:dyDescent="0.2">
      <c r="A30" s="6" t="str">
        <f>VLOOKUP(B30,by_src_allpol!$J$23:$K$60,2,FALSE)</f>
        <v>N</v>
      </c>
      <c r="B30" s="6" t="str">
        <f t="shared" si="7"/>
        <v>Gas Well Truck Loading</v>
      </c>
      <c r="C30" s="81">
        <f t="shared" si="8"/>
        <v>0</v>
      </c>
      <c r="D30" s="81">
        <f t="shared" si="8"/>
        <v>54.955298702627459</v>
      </c>
      <c r="E30" s="81">
        <f t="shared" si="8"/>
        <v>38.590781950628319</v>
      </c>
      <c r="F30" s="81">
        <f t="shared" si="8"/>
        <v>265.01455632081104</v>
      </c>
      <c r="G30" s="81">
        <f t="shared" si="8"/>
        <v>119.95799803583513</v>
      </c>
      <c r="H30" s="81">
        <f t="shared" si="8"/>
        <v>29.054953201080348</v>
      </c>
      <c r="I30" s="621">
        <f t="shared" si="8"/>
        <v>1.754095527921264E-2</v>
      </c>
      <c r="J30" s="621">
        <f t="shared" si="8"/>
        <v>4.1066947386600168</v>
      </c>
      <c r="K30" s="81">
        <f t="shared" si="9"/>
        <v>511.69782390492156</v>
      </c>
    </row>
    <row r="31" spans="1:13" x14ac:dyDescent="0.2">
      <c r="A31" s="6" t="str">
        <f>VLOOKUP(B31,by_src_allpol!$J$23:$K$60,2,FALSE)</f>
        <v>Y</v>
      </c>
      <c r="B31" s="6" t="str">
        <f t="shared" si="7"/>
        <v>Heaters</v>
      </c>
      <c r="C31" s="81">
        <f t="shared" si="8"/>
        <v>0.43855412352065792</v>
      </c>
      <c r="D31" s="81">
        <f t="shared" si="8"/>
        <v>39.486974976739532</v>
      </c>
      <c r="E31" s="81">
        <f t="shared" si="8"/>
        <v>44.831708477669856</v>
      </c>
      <c r="F31" s="81">
        <f t="shared" si="8"/>
        <v>34.229253477099974</v>
      </c>
      <c r="G31" s="81">
        <f t="shared" si="8"/>
        <v>74.091233758999039</v>
      </c>
      <c r="H31" s="81">
        <f t="shared" si="8"/>
        <v>25.360342759198844</v>
      </c>
      <c r="I31" s="621">
        <f t="shared" si="8"/>
        <v>0.21927706176032896</v>
      </c>
      <c r="J31" s="621">
        <f t="shared" si="8"/>
        <v>0.67072983597277092</v>
      </c>
      <c r="K31" s="81">
        <f t="shared" si="9"/>
        <v>219.32807447096098</v>
      </c>
    </row>
    <row r="32" spans="1:13" x14ac:dyDescent="0.2">
      <c r="A32" s="6" t="str">
        <f>VLOOKUP(B32,by_src_allpol!$J$23:$K$60,2,FALSE)</f>
        <v>Y</v>
      </c>
      <c r="B32" s="6" t="str">
        <f t="shared" si="7"/>
        <v>Initial completion Flaring</v>
      </c>
      <c r="C32" s="81">
        <f t="shared" si="8"/>
        <v>0</v>
      </c>
      <c r="D32" s="81">
        <f t="shared" si="8"/>
        <v>0</v>
      </c>
      <c r="E32" s="81">
        <f t="shared" si="8"/>
        <v>0</v>
      </c>
      <c r="F32" s="81">
        <f t="shared" si="8"/>
        <v>0</v>
      </c>
      <c r="G32" s="81">
        <f t="shared" si="8"/>
        <v>0</v>
      </c>
      <c r="H32" s="81">
        <f t="shared" si="8"/>
        <v>0</v>
      </c>
      <c r="I32" s="621">
        <f t="shared" si="8"/>
        <v>0</v>
      </c>
      <c r="J32" s="621">
        <f t="shared" si="8"/>
        <v>0</v>
      </c>
      <c r="K32" s="81">
        <f t="shared" si="9"/>
        <v>0</v>
      </c>
    </row>
    <row r="33" spans="1:11" x14ac:dyDescent="0.2">
      <c r="A33" s="6" t="str">
        <f>VLOOKUP(B33,by_src_allpol!$J$23:$K$60,2,FALSE)</f>
        <v>N</v>
      </c>
      <c r="B33" s="6" t="str">
        <f t="shared" si="7"/>
        <v>Natural Gas Production, Flares</v>
      </c>
      <c r="C33" s="81">
        <f t="shared" ref="C33:J42" si="10">C77</f>
        <v>0</v>
      </c>
      <c r="D33" s="81">
        <f t="shared" si="10"/>
        <v>17.10397139661206</v>
      </c>
      <c r="E33" s="81">
        <f t="shared" si="10"/>
        <v>41.296660976610866</v>
      </c>
      <c r="F33" s="81">
        <f t="shared" si="10"/>
        <v>0</v>
      </c>
      <c r="G33" s="81">
        <f t="shared" si="10"/>
        <v>48.092075315896004</v>
      </c>
      <c r="H33" s="81">
        <f t="shared" si="10"/>
        <v>0</v>
      </c>
      <c r="I33" s="621">
        <f t="shared" si="10"/>
        <v>0</v>
      </c>
      <c r="J33" s="621">
        <f t="shared" si="10"/>
        <v>0</v>
      </c>
      <c r="K33" s="81">
        <f t="shared" si="9"/>
        <v>106.49270768911893</v>
      </c>
    </row>
    <row r="34" spans="1:11" x14ac:dyDescent="0.2">
      <c r="A34" s="6" t="str">
        <f>VLOOKUP(B34,by_src_allpol!$J$23:$K$60,2,FALSE)</f>
        <v>N</v>
      </c>
      <c r="B34" s="6" t="str">
        <f t="shared" si="7"/>
        <v>Natural Gas Production, Gas Sweetening: Amine Process</v>
      </c>
      <c r="C34" s="81">
        <f t="shared" si="10"/>
        <v>0</v>
      </c>
      <c r="D34" s="81">
        <f t="shared" si="10"/>
        <v>1.0839018629031723E-2</v>
      </c>
      <c r="E34" s="81">
        <f t="shared" si="10"/>
        <v>0</v>
      </c>
      <c r="F34" s="81">
        <f t="shared" si="10"/>
        <v>0</v>
      </c>
      <c r="G34" s="81">
        <f t="shared" si="10"/>
        <v>0</v>
      </c>
      <c r="H34" s="81">
        <f t="shared" si="10"/>
        <v>0</v>
      </c>
      <c r="I34" s="621">
        <f t="shared" si="10"/>
        <v>0</v>
      </c>
      <c r="J34" s="621">
        <f t="shared" si="10"/>
        <v>0</v>
      </c>
      <c r="K34" s="81">
        <f t="shared" si="9"/>
        <v>1.0839018629031723E-2</v>
      </c>
    </row>
    <row r="35" spans="1:11" x14ac:dyDescent="0.2">
      <c r="A35" s="6" t="str">
        <f>VLOOKUP(B35,by_src_allpol!$J$23:$K$60,2,FALSE)</f>
        <v>N</v>
      </c>
      <c r="B35" s="6" t="str">
        <f t="shared" si="7"/>
        <v>Natural Gas Production, Incinerators Burning Waste Gas or Augmented Waste Gas</v>
      </c>
      <c r="C35" s="81">
        <f t="shared" si="10"/>
        <v>0</v>
      </c>
      <c r="D35" s="81">
        <f t="shared" si="10"/>
        <v>0.13006822354838066</v>
      </c>
      <c r="E35" s="81">
        <f t="shared" si="10"/>
        <v>0</v>
      </c>
      <c r="F35" s="81">
        <f t="shared" si="10"/>
        <v>0</v>
      </c>
      <c r="G35" s="81">
        <f t="shared" si="10"/>
        <v>1.7342429806450759</v>
      </c>
      <c r="H35" s="81">
        <f t="shared" si="10"/>
        <v>0</v>
      </c>
      <c r="I35" s="621">
        <f t="shared" si="10"/>
        <v>0</v>
      </c>
      <c r="J35" s="621">
        <f t="shared" si="10"/>
        <v>0</v>
      </c>
      <c r="K35" s="81">
        <f t="shared" si="9"/>
        <v>1.8643112041934566</v>
      </c>
    </row>
    <row r="36" spans="1:11" x14ac:dyDescent="0.2">
      <c r="A36" s="6" t="str">
        <f>VLOOKUP(B36,by_src_allpol!$J$23:$K$60,2,FALSE)</f>
        <v>N</v>
      </c>
      <c r="B36" s="6" t="str">
        <f t="shared" si="7"/>
        <v>Natural Gas Production, Other Not Classified</v>
      </c>
      <c r="C36" s="81">
        <f t="shared" si="10"/>
        <v>0</v>
      </c>
      <c r="D36" s="81">
        <f t="shared" si="10"/>
        <v>17.927736812418473</v>
      </c>
      <c r="E36" s="81">
        <f t="shared" si="10"/>
        <v>391.99094091520647</v>
      </c>
      <c r="F36" s="81">
        <f t="shared" si="10"/>
        <v>0</v>
      </c>
      <c r="G36" s="81">
        <f t="shared" si="10"/>
        <v>261.6467559525305</v>
      </c>
      <c r="H36" s="81">
        <f t="shared" si="10"/>
        <v>41.088985379678618</v>
      </c>
      <c r="I36" s="621">
        <f t="shared" si="10"/>
        <v>0</v>
      </c>
      <c r="J36" s="621">
        <f t="shared" si="10"/>
        <v>0</v>
      </c>
      <c r="K36" s="81">
        <f t="shared" si="9"/>
        <v>712.65441905983403</v>
      </c>
    </row>
    <row r="37" spans="1:11" x14ac:dyDescent="0.2">
      <c r="A37" s="6" t="str">
        <f>VLOOKUP(B37,by_src_allpol!$J$23:$K$60,2,FALSE)</f>
        <v>N</v>
      </c>
      <c r="B37" s="6" t="str">
        <f t="shared" si="7"/>
        <v>Oil Production, Processing Operations: Not Classified</v>
      </c>
      <c r="C37" s="81">
        <f t="shared" si="10"/>
        <v>0</v>
      </c>
      <c r="D37" s="81">
        <f t="shared" si="10"/>
        <v>11.055799001612357</v>
      </c>
      <c r="E37" s="81">
        <f t="shared" si="10"/>
        <v>0</v>
      </c>
      <c r="F37" s="81">
        <f t="shared" si="10"/>
        <v>0</v>
      </c>
      <c r="G37" s="81">
        <f t="shared" si="10"/>
        <v>0</v>
      </c>
      <c r="H37" s="81">
        <f t="shared" si="10"/>
        <v>0</v>
      </c>
      <c r="I37" s="621">
        <f t="shared" si="10"/>
        <v>0</v>
      </c>
      <c r="J37" s="621">
        <f t="shared" si="10"/>
        <v>0</v>
      </c>
      <c r="K37" s="81">
        <f t="shared" si="9"/>
        <v>11.055799001612357</v>
      </c>
    </row>
    <row r="38" spans="1:11" x14ac:dyDescent="0.2">
      <c r="A38" s="6" t="str">
        <f>VLOOKUP(B38,by_src_allpol!$J$23:$K$60,2,FALSE)</f>
        <v>Y</v>
      </c>
      <c r="B38" s="6" t="str">
        <f t="shared" si="7"/>
        <v>Oil Tank</v>
      </c>
      <c r="C38" s="81">
        <f t="shared" si="10"/>
        <v>24.476230829822274</v>
      </c>
      <c r="D38" s="81">
        <f t="shared" si="10"/>
        <v>173.93615231119355</v>
      </c>
      <c r="E38" s="81">
        <f t="shared" si="10"/>
        <v>71.883155475180217</v>
      </c>
      <c r="F38" s="81">
        <f t="shared" si="10"/>
        <v>0</v>
      </c>
      <c r="G38" s="81">
        <f t="shared" si="10"/>
        <v>473.41554370113812</v>
      </c>
      <c r="H38" s="81">
        <f t="shared" si="10"/>
        <v>262.87669579696814</v>
      </c>
      <c r="I38" s="621">
        <f t="shared" si="10"/>
        <v>0</v>
      </c>
      <c r="J38" s="621">
        <f t="shared" si="10"/>
        <v>78.290188348259917</v>
      </c>
      <c r="K38" s="81">
        <f t="shared" si="9"/>
        <v>1084.8779664625622</v>
      </c>
    </row>
    <row r="39" spans="1:11" x14ac:dyDescent="0.2">
      <c r="A39" s="6" t="str">
        <f>VLOOKUP(B39,by_src_allpol!$J$23:$K$60,2,FALSE)</f>
        <v>N</v>
      </c>
      <c r="B39" s="6" t="str">
        <f t="shared" si="7"/>
        <v>Oil Well Truck Loading</v>
      </c>
      <c r="C39" s="81">
        <f t="shared" si="10"/>
        <v>7.19135934768412</v>
      </c>
      <c r="D39" s="81">
        <f t="shared" si="10"/>
        <v>153.18994744443626</v>
      </c>
      <c r="E39" s="81">
        <f t="shared" si="10"/>
        <v>21.119983941221133</v>
      </c>
      <c r="F39" s="81">
        <f t="shared" si="10"/>
        <v>0</v>
      </c>
      <c r="G39" s="81">
        <f t="shared" si="10"/>
        <v>416.94898556341946</v>
      </c>
      <c r="H39" s="81">
        <f t="shared" si="10"/>
        <v>77.235780163688233</v>
      </c>
      <c r="I39" s="621">
        <f t="shared" si="10"/>
        <v>0</v>
      </c>
      <c r="J39" s="621">
        <f t="shared" si="10"/>
        <v>23.002433737641674</v>
      </c>
      <c r="K39" s="81">
        <f t="shared" si="9"/>
        <v>698.6884901980909</v>
      </c>
    </row>
    <row r="40" spans="1:11" x14ac:dyDescent="0.2">
      <c r="A40" s="6" t="str">
        <f>VLOOKUP(B40,by_src_allpol!$J$23:$K$60,2,FALSE)</f>
        <v>N</v>
      </c>
      <c r="B40" s="6" t="str">
        <f t="shared" si="7"/>
        <v>Other Not Classified</v>
      </c>
      <c r="C40" s="81">
        <f t="shared" si="10"/>
        <v>0</v>
      </c>
      <c r="D40" s="81">
        <f t="shared" si="10"/>
        <v>0</v>
      </c>
      <c r="E40" s="81">
        <f t="shared" si="10"/>
        <v>0</v>
      </c>
      <c r="F40" s="81">
        <f t="shared" si="10"/>
        <v>100.67387055225193</v>
      </c>
      <c r="G40" s="81">
        <f t="shared" si="10"/>
        <v>0</v>
      </c>
      <c r="H40" s="81">
        <f t="shared" si="10"/>
        <v>0</v>
      </c>
      <c r="I40" s="621">
        <f t="shared" si="10"/>
        <v>0</v>
      </c>
      <c r="J40" s="621">
        <f t="shared" si="10"/>
        <v>0</v>
      </c>
      <c r="K40" s="81">
        <f t="shared" si="9"/>
        <v>100.67387055225193</v>
      </c>
    </row>
    <row r="41" spans="1:11" x14ac:dyDescent="0.2">
      <c r="A41" s="6" t="str">
        <f>VLOOKUP(B41,by_src_allpol!$J$23:$K$60,2,FALSE)</f>
        <v>Y</v>
      </c>
      <c r="B41" s="6" t="str">
        <f t="shared" si="7"/>
        <v>Pneumatic devices</v>
      </c>
      <c r="C41" s="81">
        <f t="shared" si="10"/>
        <v>60.939872651230729</v>
      </c>
      <c r="D41" s="81">
        <f t="shared" si="10"/>
        <v>4928.7032309970227</v>
      </c>
      <c r="E41" s="81">
        <f t="shared" si="10"/>
        <v>4211.4084221803887</v>
      </c>
      <c r="F41" s="81">
        <f t="shared" si="10"/>
        <v>0</v>
      </c>
      <c r="G41" s="81">
        <f t="shared" si="10"/>
        <v>9225.7977905071366</v>
      </c>
      <c r="H41" s="81">
        <f t="shared" si="10"/>
        <v>1267.8273533577064</v>
      </c>
      <c r="I41" s="621">
        <f t="shared" si="10"/>
        <v>30.469936325615365</v>
      </c>
      <c r="J41" s="621">
        <f t="shared" si="10"/>
        <v>93.202158172470519</v>
      </c>
      <c r="K41" s="81">
        <f t="shared" si="9"/>
        <v>19818.348764191567</v>
      </c>
    </row>
    <row r="42" spans="1:11" x14ac:dyDescent="0.2">
      <c r="A42" s="6" t="str">
        <f>VLOOKUP(B42,by_src_allpol!$J$23:$K$60,2,FALSE)</f>
        <v>N</v>
      </c>
      <c r="B42" s="6" t="str">
        <f t="shared" si="7"/>
        <v>Pneumatic Pump Flaring</v>
      </c>
      <c r="C42" s="81">
        <f t="shared" si="10"/>
        <v>0</v>
      </c>
      <c r="D42" s="81">
        <f t="shared" si="10"/>
        <v>0</v>
      </c>
      <c r="E42" s="81">
        <f t="shared" si="10"/>
        <v>0</v>
      </c>
      <c r="F42" s="81">
        <f t="shared" si="10"/>
        <v>0</v>
      </c>
      <c r="G42" s="81">
        <f t="shared" si="10"/>
        <v>0</v>
      </c>
      <c r="H42" s="81">
        <f t="shared" si="10"/>
        <v>0</v>
      </c>
      <c r="I42" s="621">
        <f t="shared" si="10"/>
        <v>0</v>
      </c>
      <c r="J42" s="621">
        <f t="shared" si="10"/>
        <v>0</v>
      </c>
      <c r="K42" s="81">
        <f t="shared" si="9"/>
        <v>0</v>
      </c>
    </row>
    <row r="43" spans="1:11" x14ac:dyDescent="0.2">
      <c r="A43" s="6" t="str">
        <f>VLOOKUP(B43,by_src_allpol!$J$23:$K$60,2,FALSE)</f>
        <v>Y</v>
      </c>
      <c r="B43" s="6" t="str">
        <f t="shared" si="7"/>
        <v>Pneumatic pumps</v>
      </c>
      <c r="C43" s="81">
        <f t="shared" ref="C43:J43" si="11">C87</f>
        <v>17.345429741490349</v>
      </c>
      <c r="D43" s="81">
        <f t="shared" si="11"/>
        <v>1347.3656619935564</v>
      </c>
      <c r="E43" s="81">
        <f t="shared" si="11"/>
        <v>1198.7010428741908</v>
      </c>
      <c r="F43" s="81">
        <f t="shared" si="11"/>
        <v>3193.4947645433031</v>
      </c>
      <c r="G43" s="81">
        <f t="shared" si="11"/>
        <v>2601.7533347865487</v>
      </c>
      <c r="H43" s="81">
        <f t="shared" si="11"/>
        <v>360.86406691172544</v>
      </c>
      <c r="I43" s="621">
        <f t="shared" si="11"/>
        <v>8.6727148707451747</v>
      </c>
      <c r="J43" s="621">
        <f t="shared" si="11"/>
        <v>26.528304310514649</v>
      </c>
      <c r="K43" s="81">
        <f t="shared" si="9"/>
        <v>8754.7253200320738</v>
      </c>
    </row>
    <row r="44" spans="1:11" x14ac:dyDescent="0.2">
      <c r="A44" s="6" t="str">
        <f>VLOOKUP(B44,by_src_allpol!$J$23:$K$60,2,FALSE)</f>
        <v>N</v>
      </c>
      <c r="B44" s="6" t="str">
        <f t="shared" si="7"/>
        <v>Recompletion Flaring</v>
      </c>
      <c r="C44" s="81">
        <f t="shared" ref="C44:J44" si="12">C88</f>
        <v>0</v>
      </c>
      <c r="D44" s="81">
        <f t="shared" si="12"/>
        <v>0</v>
      </c>
      <c r="E44" s="81">
        <f t="shared" si="12"/>
        <v>0</v>
      </c>
      <c r="F44" s="81">
        <f t="shared" si="12"/>
        <v>0</v>
      </c>
      <c r="G44" s="81">
        <f t="shared" si="12"/>
        <v>0</v>
      </c>
      <c r="H44" s="81">
        <f t="shared" si="12"/>
        <v>0</v>
      </c>
      <c r="I44" s="621">
        <f t="shared" si="12"/>
        <v>0</v>
      </c>
      <c r="J44" s="621">
        <f t="shared" si="12"/>
        <v>0</v>
      </c>
      <c r="K44" s="81">
        <f t="shared" si="9"/>
        <v>0</v>
      </c>
    </row>
    <row r="45" spans="1:11" x14ac:dyDescent="0.2">
      <c r="A45" s="6" t="str">
        <f>VLOOKUP(B45,by_src_allpol!$J$23:$K$60,2,FALSE)</f>
        <v>N</v>
      </c>
      <c r="B45" s="6" t="str">
        <f t="shared" si="7"/>
        <v>Tank flaring</v>
      </c>
      <c r="C45" s="81">
        <f t="shared" ref="C45:J45" si="13">C89</f>
        <v>0</v>
      </c>
      <c r="D45" s="81">
        <f t="shared" si="13"/>
        <v>0</v>
      </c>
      <c r="E45" s="81">
        <f t="shared" si="13"/>
        <v>0</v>
      </c>
      <c r="F45" s="81">
        <f t="shared" si="13"/>
        <v>0</v>
      </c>
      <c r="G45" s="81">
        <f t="shared" si="13"/>
        <v>0</v>
      </c>
      <c r="H45" s="81">
        <f t="shared" si="13"/>
        <v>0</v>
      </c>
      <c r="I45" s="621">
        <f t="shared" si="13"/>
        <v>0</v>
      </c>
      <c r="J45" s="621">
        <f t="shared" si="13"/>
        <v>0</v>
      </c>
      <c r="K45" s="81">
        <f t="shared" si="9"/>
        <v>0</v>
      </c>
    </row>
    <row r="46" spans="1:11" x14ac:dyDescent="0.2">
      <c r="A46" s="6" t="str">
        <f>VLOOKUP(B46,by_src_allpol!$J$23:$K$60,2,FALSE)</f>
        <v>N</v>
      </c>
      <c r="B46" s="6" t="str">
        <f t="shared" si="7"/>
        <v>Venting - blowdowns</v>
      </c>
      <c r="C46" s="81">
        <f t="shared" ref="C46:J46" si="14">C90</f>
        <v>4.5145178402984713E-4</v>
      </c>
      <c r="D46" s="81">
        <f t="shared" si="14"/>
        <v>16.134746360069816</v>
      </c>
      <c r="E46" s="81">
        <f t="shared" si="14"/>
        <v>11.46555749060157</v>
      </c>
      <c r="F46" s="81">
        <f t="shared" si="14"/>
        <v>875.83929937763662</v>
      </c>
      <c r="G46" s="81">
        <f t="shared" si="14"/>
        <v>27.837343797841111</v>
      </c>
      <c r="H46" s="81">
        <f t="shared" si="14"/>
        <v>13.544270374357525</v>
      </c>
      <c r="I46" s="621">
        <f t="shared" si="14"/>
        <v>8.1126698328411434E-2</v>
      </c>
      <c r="J46" s="621">
        <f t="shared" si="14"/>
        <v>0.77881684577824839</v>
      </c>
      <c r="K46" s="81">
        <f t="shared" si="9"/>
        <v>945.68161239639733</v>
      </c>
    </row>
    <row r="47" spans="1:11" x14ac:dyDescent="0.2">
      <c r="A47" s="6" t="str">
        <f>VLOOKUP(B47,by_src_allpol!$J$23:$K$60,2,FALSE)</f>
        <v>N</v>
      </c>
      <c r="B47" s="6" t="str">
        <f t="shared" si="7"/>
        <v>Venting - Compressor Shutdown</v>
      </c>
      <c r="C47" s="81">
        <f t="shared" ref="C47:J47" si="15">C91</f>
        <v>1.2020897168932181E-6</v>
      </c>
      <c r="D47" s="81">
        <f t="shared" si="15"/>
        <v>4.2962312632788054E-2</v>
      </c>
      <c r="E47" s="81">
        <f t="shared" si="15"/>
        <v>3.0529569813348971E-2</v>
      </c>
      <c r="F47" s="81">
        <f t="shared" si="15"/>
        <v>0</v>
      </c>
      <c r="G47" s="81">
        <f t="shared" si="15"/>
        <v>7.4123053466089855E-2</v>
      </c>
      <c r="H47" s="81">
        <f t="shared" si="15"/>
        <v>3.6064600286882936E-2</v>
      </c>
      <c r="I47" s="621">
        <f t="shared" si="15"/>
        <v>2.1601768622013929E-4</v>
      </c>
      <c r="J47" s="621">
        <f t="shared" si="15"/>
        <v>2.0737712304429558E-3</v>
      </c>
      <c r="K47" s="81">
        <f t="shared" si="9"/>
        <v>0.18597052720548982</v>
      </c>
    </row>
    <row r="48" spans="1:11" x14ac:dyDescent="0.2">
      <c r="A48" s="6" t="str">
        <f>VLOOKUP(B48,by_src_allpol!$J$23:$K$60,2,FALSE)</f>
        <v>N</v>
      </c>
      <c r="B48" s="6" t="str">
        <f t="shared" si="7"/>
        <v xml:space="preserve">Venting - Compressor Startup </v>
      </c>
      <c r="C48" s="81">
        <f t="shared" ref="C48:J48" si="16">C92</f>
        <v>3.291475618967332E-6</v>
      </c>
      <c r="D48" s="81">
        <f t="shared" si="16"/>
        <v>0.11763631497551152</v>
      </c>
      <c r="E48" s="81">
        <f t="shared" si="16"/>
        <v>8.3593872641974765E-2</v>
      </c>
      <c r="F48" s="81">
        <f t="shared" si="16"/>
        <v>0</v>
      </c>
      <c r="G48" s="81">
        <f t="shared" si="16"/>
        <v>0.20295841471599496</v>
      </c>
      <c r="H48" s="81">
        <f t="shared" si="16"/>
        <v>9.8749495053389688E-2</v>
      </c>
      <c r="I48" s="621">
        <f t="shared" si="16"/>
        <v>5.9148409429616937E-4</v>
      </c>
      <c r="J48" s="621">
        <f t="shared" si="16"/>
        <v>5.6782512556217205E-3</v>
      </c>
      <c r="K48" s="81">
        <f t="shared" si="9"/>
        <v>0.50921112421240777</v>
      </c>
    </row>
    <row r="49" spans="1:29" x14ac:dyDescent="0.2">
      <c r="A49" s="6" t="str">
        <f>VLOOKUP(B49,by_src_allpol!$J$23:$K$60,2,FALSE)</f>
        <v>Y</v>
      </c>
      <c r="B49" s="6" t="str">
        <f t="shared" si="7"/>
        <v>Venting - initial completions</v>
      </c>
      <c r="C49" s="81">
        <f t="shared" ref="C49:J49" si="17">C93</f>
        <v>0</v>
      </c>
      <c r="D49" s="81">
        <f t="shared" si="17"/>
        <v>149.96105857418507</v>
      </c>
      <c r="E49" s="81">
        <f t="shared" si="17"/>
        <v>75.687839356858674</v>
      </c>
      <c r="F49" s="81">
        <f t="shared" si="17"/>
        <v>63.410329654094269</v>
      </c>
      <c r="G49" s="81">
        <f t="shared" si="17"/>
        <v>427.12888806839726</v>
      </c>
      <c r="H49" s="81">
        <f t="shared" si="17"/>
        <v>5.1678669715546723</v>
      </c>
      <c r="I49" s="621">
        <f t="shared" si="17"/>
        <v>0</v>
      </c>
      <c r="J49" s="621">
        <f t="shared" si="17"/>
        <v>0</v>
      </c>
      <c r="K49" s="81">
        <f t="shared" si="9"/>
        <v>721.35598262508995</v>
      </c>
    </row>
    <row r="50" spans="1:29" x14ac:dyDescent="0.2">
      <c r="A50" s="6" t="str">
        <f>VLOOKUP(B50,by_src_allpol!$J$23:$K$60,2,FALSE)</f>
        <v>Y</v>
      </c>
      <c r="B50" s="6" t="str">
        <f t="shared" si="7"/>
        <v>Venting - recompletions</v>
      </c>
      <c r="C50" s="81">
        <f t="shared" ref="C50:J51" si="18">C94</f>
        <v>3.5480141628082121E-2</v>
      </c>
      <c r="D50" s="81">
        <f t="shared" si="18"/>
        <v>210.12279455922501</v>
      </c>
      <c r="E50" s="81">
        <f t="shared" si="18"/>
        <v>84.183530199598906</v>
      </c>
      <c r="F50" s="81">
        <f t="shared" si="18"/>
        <v>0</v>
      </c>
      <c r="G50" s="81">
        <f t="shared" si="18"/>
        <v>480.45998240517946</v>
      </c>
      <c r="H50" s="81">
        <f t="shared" si="18"/>
        <v>4.9209920205042721</v>
      </c>
      <c r="I50" s="621">
        <f t="shared" si="18"/>
        <v>0</v>
      </c>
      <c r="J50" s="621">
        <f t="shared" si="18"/>
        <v>3.6175830679613143E-2</v>
      </c>
      <c r="K50" s="81">
        <f t="shared" si="9"/>
        <v>779.75895515681543</v>
      </c>
    </row>
    <row r="51" spans="1:29" x14ac:dyDescent="0.2">
      <c r="A51" s="6" t="str">
        <f>VLOOKUP(B51,by_src_allpol!$J$23:$K$60,2,FALSE)</f>
        <v>N</v>
      </c>
      <c r="B51" s="6" t="str">
        <f t="shared" si="7"/>
        <v>Workover rigs</v>
      </c>
      <c r="C51" s="81">
        <f t="shared" si="18"/>
        <v>2.4779232414939935E-2</v>
      </c>
      <c r="D51" s="81">
        <f t="shared" si="18"/>
        <v>2.071866197403339</v>
      </c>
      <c r="E51" s="81">
        <f t="shared" si="18"/>
        <v>1.7124333141404393</v>
      </c>
      <c r="F51" s="81">
        <f t="shared" si="18"/>
        <v>0</v>
      </c>
      <c r="G51" s="81">
        <f t="shared" si="18"/>
        <v>3.7809253834496963</v>
      </c>
      <c r="H51" s="81">
        <f t="shared" si="18"/>
        <v>0.51552107485794563</v>
      </c>
      <c r="I51" s="621">
        <f t="shared" si="18"/>
        <v>1.2389616207469967E-2</v>
      </c>
      <c r="J51" s="621">
        <f t="shared" si="18"/>
        <v>3.789764957579049E-2</v>
      </c>
      <c r="K51" s="81">
        <f t="shared" ref="K51" si="19">SUM(C51:J51)</f>
        <v>8.1558124680496196</v>
      </c>
    </row>
    <row r="52" spans="1:29" x14ac:dyDescent="0.2">
      <c r="B52" s="6" t="s">
        <v>15138</v>
      </c>
      <c r="C52" s="82">
        <f t="shared" ref="C52:K52" si="20">SUM(C23:C51)</f>
        <v>222.72684147157628</v>
      </c>
      <c r="D52" s="82">
        <f t="shared" si="20"/>
        <v>19460.76610423467</v>
      </c>
      <c r="E52" s="82">
        <f t="shared" si="20"/>
        <v>21548.139223909981</v>
      </c>
      <c r="F52" s="82">
        <f t="shared" si="20"/>
        <v>13185.747070506297</v>
      </c>
      <c r="G52" s="82">
        <f t="shared" si="20"/>
        <v>38509.866650657983</v>
      </c>
      <c r="H52" s="82">
        <f t="shared" si="20"/>
        <v>11230.819384212939</v>
      </c>
      <c r="I52" s="622">
        <f t="shared" si="20"/>
        <v>93.073830220154946</v>
      </c>
      <c r="J52" s="622">
        <f t="shared" si="20"/>
        <v>1246.7779601048017</v>
      </c>
      <c r="K52" s="82">
        <f t="shared" si="20"/>
        <v>105497.9170653184</v>
      </c>
    </row>
    <row r="53" spans="1:29" x14ac:dyDescent="0.2">
      <c r="C53" s="81"/>
      <c r="D53" s="81"/>
      <c r="E53" s="81"/>
      <c r="F53" s="6"/>
      <c r="G53" s="6"/>
      <c r="H53" s="6"/>
      <c r="I53" s="6"/>
      <c r="J53" s="6"/>
    </row>
    <row r="54" spans="1:29" x14ac:dyDescent="0.2">
      <c r="C54" s="81"/>
      <c r="D54" s="81"/>
      <c r="E54" s="81"/>
      <c r="F54" s="6"/>
      <c r="G54" s="6"/>
      <c r="H54" s="6"/>
      <c r="I54" s="6"/>
      <c r="J54" s="6"/>
    </row>
    <row r="55" spans="1:29" x14ac:dyDescent="0.2">
      <c r="C55" s="81"/>
      <c r="D55" s="81"/>
      <c r="E55" s="81"/>
      <c r="F55" s="6"/>
      <c r="G55" s="6"/>
      <c r="H55" s="6"/>
      <c r="I55" s="6"/>
      <c r="J55" s="6"/>
    </row>
    <row r="56" spans="1:29" x14ac:dyDescent="0.2">
      <c r="C56" s="81"/>
      <c r="D56" s="81"/>
      <c r="E56" s="81"/>
      <c r="F56" s="6"/>
      <c r="G56" s="6"/>
      <c r="H56" s="6"/>
      <c r="I56" s="6"/>
      <c r="J56" s="6"/>
    </row>
    <row r="57" spans="1:29" x14ac:dyDescent="0.2">
      <c r="C57" s="81"/>
      <c r="D57" s="81"/>
      <c r="E57" s="81"/>
      <c r="F57" s="6"/>
      <c r="G57" s="6"/>
      <c r="H57" s="6"/>
      <c r="I57" s="6"/>
      <c r="J57" s="6"/>
      <c r="M57"/>
      <c r="N57"/>
      <c r="O57"/>
      <c r="P57"/>
      <c r="Q57"/>
      <c r="R57"/>
      <c r="S57"/>
      <c r="T57"/>
      <c r="U57"/>
      <c r="V57"/>
      <c r="W57"/>
      <c r="X57"/>
      <c r="Y57"/>
      <c r="Z57"/>
      <c r="AA57"/>
      <c r="AB57"/>
      <c r="AC57"/>
    </row>
    <row r="58" spans="1:29" x14ac:dyDescent="0.2">
      <c r="C58" s="81"/>
      <c r="D58" s="81"/>
      <c r="E58" s="81"/>
      <c r="F58" s="6"/>
      <c r="G58" s="6"/>
      <c r="H58" s="6"/>
      <c r="I58" s="6"/>
      <c r="J58" s="6"/>
      <c r="M58"/>
      <c r="N58"/>
      <c r="O58"/>
      <c r="P58"/>
      <c r="Q58"/>
      <c r="R58"/>
      <c r="S58"/>
      <c r="T58"/>
      <c r="U58"/>
      <c r="V58"/>
      <c r="W58"/>
      <c r="X58"/>
      <c r="Y58"/>
      <c r="Z58"/>
      <c r="AA58"/>
      <c r="AB58"/>
      <c r="AC58"/>
    </row>
    <row r="59" spans="1:29" x14ac:dyDescent="0.2">
      <c r="F59" s="6"/>
      <c r="G59" s="6"/>
      <c r="H59" s="6"/>
      <c r="I59" s="6"/>
      <c r="J59" s="6"/>
      <c r="M59"/>
      <c r="N59"/>
      <c r="O59"/>
      <c r="P59"/>
      <c r="Q59"/>
      <c r="R59"/>
      <c r="S59"/>
      <c r="T59"/>
      <c r="U59"/>
      <c r="V59"/>
      <c r="W59"/>
      <c r="X59"/>
      <c r="Y59"/>
      <c r="Z59"/>
      <c r="AA59"/>
      <c r="AB59"/>
      <c r="AC59"/>
    </row>
    <row r="60" spans="1:29" x14ac:dyDescent="0.2">
      <c r="F60" s="6"/>
      <c r="G60" s="6"/>
      <c r="H60" s="6"/>
      <c r="I60" s="6"/>
      <c r="J60" s="6"/>
      <c r="M60"/>
      <c r="N60"/>
      <c r="O60"/>
      <c r="P60"/>
      <c r="Q60"/>
      <c r="R60"/>
      <c r="S60"/>
      <c r="T60"/>
      <c r="U60"/>
      <c r="V60"/>
      <c r="W60"/>
      <c r="X60"/>
      <c r="Y60"/>
      <c r="Z60"/>
      <c r="AA60"/>
      <c r="AB60"/>
      <c r="AC60"/>
    </row>
    <row r="61" spans="1:29" x14ac:dyDescent="0.2">
      <c r="F61" s="6"/>
      <c r="G61" s="6"/>
      <c r="H61" s="6"/>
      <c r="I61" s="6"/>
      <c r="J61" s="6"/>
      <c r="M61"/>
      <c r="N61"/>
      <c r="O61"/>
      <c r="P61"/>
      <c r="Q61"/>
      <c r="R61"/>
      <c r="S61"/>
      <c r="T61"/>
      <c r="U61"/>
      <c r="V61"/>
      <c r="W61"/>
      <c r="X61"/>
      <c r="Y61"/>
      <c r="Z61"/>
      <c r="AA61"/>
      <c r="AB61"/>
      <c r="AC61"/>
    </row>
    <row r="62" spans="1:29" x14ac:dyDescent="0.2">
      <c r="F62" s="6"/>
      <c r="G62" s="6"/>
      <c r="H62" s="6"/>
      <c r="I62" s="6"/>
      <c r="J62" s="6"/>
      <c r="M62"/>
      <c r="N62"/>
      <c r="O62"/>
      <c r="P62"/>
      <c r="Q62"/>
      <c r="R62"/>
      <c r="S62"/>
      <c r="T62"/>
      <c r="U62"/>
      <c r="V62"/>
      <c r="W62"/>
      <c r="X62"/>
      <c r="Y62"/>
      <c r="Z62"/>
      <c r="AA62"/>
      <c r="AB62"/>
      <c r="AC62"/>
    </row>
    <row r="63" spans="1:29" x14ac:dyDescent="0.2">
      <c r="M63"/>
      <c r="N63"/>
      <c r="O63"/>
      <c r="P63"/>
      <c r="Q63"/>
      <c r="R63"/>
      <c r="S63"/>
      <c r="T63"/>
      <c r="U63"/>
      <c r="V63"/>
      <c r="W63"/>
      <c r="X63"/>
      <c r="Y63"/>
      <c r="Z63"/>
      <c r="AA63"/>
      <c r="AB63"/>
      <c r="AC63"/>
    </row>
    <row r="64" spans="1:29" x14ac:dyDescent="0.2">
      <c r="M64"/>
      <c r="N64"/>
      <c r="O64"/>
      <c r="P64"/>
      <c r="Q64"/>
      <c r="R64"/>
      <c r="S64"/>
      <c r="T64"/>
      <c r="U64"/>
      <c r="V64"/>
      <c r="W64"/>
      <c r="X64"/>
      <c r="Y64"/>
      <c r="Z64"/>
      <c r="AA64"/>
      <c r="AB64"/>
      <c r="AC64"/>
    </row>
    <row r="65" spans="2:29" x14ac:dyDescent="0.2">
      <c r="B65" s="83" t="s">
        <v>9172</v>
      </c>
      <c r="C65" s="652" t="s">
        <v>16669</v>
      </c>
      <c r="D65" s="653"/>
      <c r="E65" s="653"/>
      <c r="F65" s="653"/>
      <c r="G65" s="653"/>
      <c r="H65" s="653"/>
      <c r="I65" s="653"/>
      <c r="J65" s="653"/>
      <c r="K65" s="654"/>
      <c r="L65"/>
      <c r="M65"/>
      <c r="N65"/>
      <c r="O65"/>
      <c r="P65"/>
      <c r="Q65"/>
      <c r="R65"/>
      <c r="S65"/>
      <c r="T65"/>
      <c r="U65"/>
      <c r="V65"/>
      <c r="W65"/>
      <c r="X65"/>
      <c r="Y65"/>
      <c r="Z65"/>
      <c r="AA65"/>
      <c r="AB65"/>
      <c r="AC65"/>
    </row>
    <row r="66" spans="2:29" x14ac:dyDescent="0.2">
      <c r="B66" s="83" t="s">
        <v>18321</v>
      </c>
      <c r="C66" s="652">
        <v>56001</v>
      </c>
      <c r="D66" s="655">
        <v>56007</v>
      </c>
      <c r="E66" s="655">
        <v>56023</v>
      </c>
      <c r="F66" s="655">
        <v>56035</v>
      </c>
      <c r="G66" s="655">
        <v>56037</v>
      </c>
      <c r="H66" s="655">
        <v>56041</v>
      </c>
      <c r="I66" s="655">
        <v>49009</v>
      </c>
      <c r="J66" s="655">
        <v>49043</v>
      </c>
      <c r="K66" s="656" t="s">
        <v>9173</v>
      </c>
      <c r="L66"/>
      <c r="M66"/>
      <c r="N66"/>
      <c r="O66"/>
      <c r="P66"/>
      <c r="Q66"/>
      <c r="R66"/>
      <c r="S66"/>
      <c r="T66"/>
      <c r="U66"/>
      <c r="V66"/>
      <c r="W66"/>
      <c r="X66"/>
      <c r="Y66"/>
      <c r="Z66"/>
      <c r="AA66"/>
      <c r="AB66"/>
      <c r="AC66"/>
    </row>
    <row r="67" spans="2:29" x14ac:dyDescent="0.2">
      <c r="B67" s="83" t="s">
        <v>16774</v>
      </c>
      <c r="C67" s="657">
        <v>0</v>
      </c>
      <c r="D67" s="658">
        <v>0</v>
      </c>
      <c r="E67" s="658">
        <v>0</v>
      </c>
      <c r="F67" s="658">
        <v>0</v>
      </c>
      <c r="G67" s="658">
        <v>0</v>
      </c>
      <c r="H67" s="658">
        <v>0</v>
      </c>
      <c r="I67" s="658">
        <v>0</v>
      </c>
      <c r="J67" s="658">
        <v>0</v>
      </c>
      <c r="K67" s="659">
        <v>0</v>
      </c>
      <c r="L67"/>
      <c r="M67"/>
      <c r="N67"/>
      <c r="O67"/>
      <c r="P67"/>
      <c r="Q67"/>
      <c r="R67"/>
      <c r="S67"/>
      <c r="T67"/>
      <c r="U67"/>
      <c r="V67"/>
      <c r="W67"/>
      <c r="X67"/>
      <c r="Y67"/>
      <c r="Z67"/>
      <c r="AA67"/>
      <c r="AB67"/>
      <c r="AC67"/>
    </row>
    <row r="68" spans="2:29" x14ac:dyDescent="0.2">
      <c r="B68" s="70" t="s">
        <v>14790</v>
      </c>
      <c r="C68" s="660">
        <v>22.949915438453797</v>
      </c>
      <c r="D68" s="661">
        <v>439.22304233240919</v>
      </c>
      <c r="E68" s="661">
        <v>79.518594694846342</v>
      </c>
      <c r="F68" s="661">
        <v>903.22048506459453</v>
      </c>
      <c r="G68" s="661">
        <v>562.43094685797462</v>
      </c>
      <c r="H68" s="661">
        <v>178.81010421760897</v>
      </c>
      <c r="I68" s="661"/>
      <c r="J68" s="661"/>
      <c r="K68" s="662">
        <v>2186.1530886058872</v>
      </c>
      <c r="L68"/>
      <c r="M68"/>
      <c r="N68"/>
      <c r="O68"/>
      <c r="P68"/>
      <c r="Q68"/>
      <c r="R68"/>
      <c r="S68"/>
      <c r="T68"/>
      <c r="U68"/>
      <c r="V68"/>
      <c r="W68"/>
      <c r="X68"/>
      <c r="Y68"/>
      <c r="Z68"/>
      <c r="AA68"/>
      <c r="AB68"/>
      <c r="AC68"/>
    </row>
    <row r="69" spans="2:29" x14ac:dyDescent="0.2">
      <c r="B69" s="70" t="s">
        <v>15133</v>
      </c>
      <c r="C69" s="660">
        <v>0</v>
      </c>
      <c r="D69" s="661">
        <v>3712.8998640296982</v>
      </c>
      <c r="E69" s="661">
        <v>8256.6867667732331</v>
      </c>
      <c r="F69" s="661">
        <v>1030.939207789283</v>
      </c>
      <c r="G69" s="661">
        <v>8170.0628209154465</v>
      </c>
      <c r="H69" s="661">
        <v>5911.9808941557985</v>
      </c>
      <c r="I69" s="661">
        <v>3.552473632617958</v>
      </c>
      <c r="J69" s="661">
        <v>831.70640048262283</v>
      </c>
      <c r="K69" s="662">
        <v>27917.828427778702</v>
      </c>
      <c r="L69"/>
      <c r="M69"/>
      <c r="N69"/>
      <c r="O69"/>
      <c r="P69"/>
      <c r="Q69"/>
      <c r="R69"/>
      <c r="S69"/>
      <c r="T69"/>
      <c r="U69"/>
      <c r="V69"/>
      <c r="W69"/>
      <c r="X69"/>
      <c r="Y69"/>
      <c r="Z69"/>
      <c r="AA69"/>
      <c r="AB69"/>
      <c r="AC69"/>
    </row>
    <row r="70" spans="2:29" x14ac:dyDescent="0.2">
      <c r="B70" s="70" t="s">
        <v>15126</v>
      </c>
      <c r="C70" s="660">
        <v>3.0050934418663321E-2</v>
      </c>
      <c r="D70" s="661">
        <v>1103.0888714231803</v>
      </c>
      <c r="E70" s="661">
        <v>769.37775036757637</v>
      </c>
      <c r="F70" s="661">
        <v>3046.7453168865263</v>
      </c>
      <c r="G70" s="661">
        <v>1961.1154175933841</v>
      </c>
      <c r="H70" s="661">
        <v>1158.1264375668643</v>
      </c>
      <c r="I70" s="661">
        <v>5.4002070150388297</v>
      </c>
      <c r="J70" s="661">
        <v>51.842023411042788</v>
      </c>
      <c r="K70" s="662">
        <v>8095.726075198032</v>
      </c>
      <c r="L70"/>
      <c r="M70"/>
      <c r="N70"/>
      <c r="O70"/>
      <c r="P70"/>
      <c r="Q70"/>
      <c r="R70"/>
      <c r="S70"/>
      <c r="T70"/>
      <c r="U70"/>
      <c r="V70"/>
      <c r="W70"/>
      <c r="X70"/>
      <c r="Y70"/>
      <c r="Z70"/>
      <c r="AA70"/>
      <c r="AB70"/>
      <c r="AC70"/>
    </row>
    <row r="71" spans="2:29" x14ac:dyDescent="0.2">
      <c r="B71" s="70" t="s">
        <v>15128</v>
      </c>
      <c r="C71" s="660">
        <v>0</v>
      </c>
      <c r="D71" s="661">
        <v>0</v>
      </c>
      <c r="E71" s="661">
        <v>0</v>
      </c>
      <c r="F71" s="661">
        <v>0</v>
      </c>
      <c r="G71" s="661">
        <v>0</v>
      </c>
      <c r="H71" s="661">
        <v>0</v>
      </c>
      <c r="I71" s="661">
        <v>0</v>
      </c>
      <c r="J71" s="661">
        <v>0</v>
      </c>
      <c r="K71" s="662">
        <v>0</v>
      </c>
      <c r="L71"/>
      <c r="M71"/>
      <c r="N71"/>
      <c r="O71"/>
      <c r="P71"/>
      <c r="Q71"/>
      <c r="R71"/>
      <c r="S71"/>
      <c r="T71"/>
      <c r="U71"/>
      <c r="V71"/>
      <c r="W71"/>
      <c r="X71"/>
      <c r="Y71"/>
      <c r="Z71"/>
      <c r="AA71"/>
      <c r="AB71"/>
      <c r="AC71"/>
    </row>
    <row r="72" spans="2:29" x14ac:dyDescent="0.2">
      <c r="B72" s="70" t="s">
        <v>10028</v>
      </c>
      <c r="C72" s="660">
        <v>0</v>
      </c>
      <c r="D72" s="661">
        <v>82.245178415788857</v>
      </c>
      <c r="E72" s="661">
        <v>43.126331171353684</v>
      </c>
      <c r="F72" s="661">
        <v>59.476363805413406</v>
      </c>
      <c r="G72" s="661">
        <v>111.58348141962905</v>
      </c>
      <c r="H72" s="661">
        <v>9.46172366780897</v>
      </c>
      <c r="I72" s="661">
        <v>0</v>
      </c>
      <c r="J72" s="661">
        <v>0</v>
      </c>
      <c r="K72" s="662">
        <v>305.89307847999402</v>
      </c>
      <c r="L72"/>
      <c r="M72"/>
      <c r="N72"/>
      <c r="O72"/>
      <c r="P72"/>
      <c r="Q72"/>
      <c r="R72"/>
      <c r="S72"/>
      <c r="T72"/>
      <c r="U72"/>
      <c r="V72"/>
      <c r="W72"/>
      <c r="X72"/>
      <c r="Y72"/>
      <c r="Z72"/>
      <c r="AA72"/>
      <c r="AB72"/>
      <c r="AC72"/>
    </row>
    <row r="73" spans="2:29" x14ac:dyDescent="0.2">
      <c r="B73" s="70" t="s">
        <v>15142</v>
      </c>
      <c r="C73" s="660">
        <v>89.294713085563302</v>
      </c>
      <c r="D73" s="661">
        <v>7000.9924028367031</v>
      </c>
      <c r="E73" s="661">
        <v>6206.4436003082183</v>
      </c>
      <c r="F73" s="661">
        <v>3612.7036230352842</v>
      </c>
      <c r="G73" s="661">
        <v>13541.751802146346</v>
      </c>
      <c r="H73" s="661">
        <v>1883.8485824981988</v>
      </c>
      <c r="I73" s="661">
        <v>44.647356542781651</v>
      </c>
      <c r="J73" s="661">
        <v>136.56838471909683</v>
      </c>
      <c r="K73" s="662">
        <v>32516.25046517219</v>
      </c>
      <c r="L73"/>
      <c r="M73"/>
      <c r="N73"/>
      <c r="O73"/>
      <c r="P73"/>
      <c r="Q73"/>
      <c r="R73"/>
      <c r="S73"/>
      <c r="T73"/>
      <c r="U73"/>
      <c r="V73"/>
      <c r="W73"/>
      <c r="X73"/>
      <c r="Y73"/>
      <c r="Z73"/>
      <c r="AA73"/>
      <c r="AB73"/>
      <c r="AC73"/>
    </row>
    <row r="74" spans="2:29" x14ac:dyDescent="0.2">
      <c r="B74" s="70" t="s">
        <v>16664</v>
      </c>
      <c r="C74" s="660">
        <v>0</v>
      </c>
      <c r="D74" s="661">
        <v>54.955298702627459</v>
      </c>
      <c r="E74" s="661">
        <v>38.590781950628319</v>
      </c>
      <c r="F74" s="661">
        <v>265.01455632081104</v>
      </c>
      <c r="G74" s="661">
        <v>119.95799803583513</v>
      </c>
      <c r="H74" s="661">
        <v>29.054953201080348</v>
      </c>
      <c r="I74" s="661">
        <v>1.754095527921264E-2</v>
      </c>
      <c r="J74" s="661">
        <v>4.1066947386600168</v>
      </c>
      <c r="K74" s="662">
        <v>511.69782390492156</v>
      </c>
      <c r="L74"/>
      <c r="M74"/>
      <c r="N74"/>
      <c r="O74"/>
      <c r="P74"/>
      <c r="Q74"/>
      <c r="R74"/>
      <c r="S74"/>
      <c r="T74"/>
      <c r="U74"/>
      <c r="V74"/>
      <c r="W74"/>
      <c r="X74"/>
      <c r="Y74"/>
      <c r="Z74"/>
      <c r="AA74"/>
      <c r="AB74"/>
      <c r="AC74"/>
    </row>
    <row r="75" spans="2:29" x14ac:dyDescent="0.2">
      <c r="B75" s="70" t="s">
        <v>15686</v>
      </c>
      <c r="C75" s="660">
        <v>0.43855412352065792</v>
      </c>
      <c r="D75" s="661">
        <v>39.486974976739532</v>
      </c>
      <c r="E75" s="661">
        <v>44.831708477669856</v>
      </c>
      <c r="F75" s="661">
        <v>34.229253477099974</v>
      </c>
      <c r="G75" s="661">
        <v>74.091233758999039</v>
      </c>
      <c r="H75" s="661">
        <v>25.360342759198844</v>
      </c>
      <c r="I75" s="661">
        <v>0.21927706176032896</v>
      </c>
      <c r="J75" s="661">
        <v>0.67072983597277092</v>
      </c>
      <c r="K75" s="662">
        <v>219.32807447096098</v>
      </c>
      <c r="L75"/>
      <c r="M75"/>
      <c r="N75"/>
      <c r="O75"/>
      <c r="P75"/>
      <c r="Q75"/>
      <c r="R75"/>
      <c r="S75"/>
      <c r="T75"/>
      <c r="U75"/>
      <c r="V75"/>
      <c r="W75"/>
      <c r="X75"/>
      <c r="Y75"/>
      <c r="Z75"/>
      <c r="AA75"/>
      <c r="AB75"/>
      <c r="AC75"/>
    </row>
    <row r="76" spans="2:29" x14ac:dyDescent="0.2">
      <c r="B76" s="70" t="s">
        <v>15130</v>
      </c>
      <c r="C76" s="660">
        <v>0</v>
      </c>
      <c r="D76" s="661">
        <v>0</v>
      </c>
      <c r="E76" s="661">
        <v>0</v>
      </c>
      <c r="F76" s="661">
        <v>0</v>
      </c>
      <c r="G76" s="661">
        <v>0</v>
      </c>
      <c r="H76" s="661">
        <v>0</v>
      </c>
      <c r="I76" s="661">
        <v>0</v>
      </c>
      <c r="J76" s="661">
        <v>0</v>
      </c>
      <c r="K76" s="662">
        <v>0</v>
      </c>
      <c r="L76"/>
      <c r="M76"/>
      <c r="N76"/>
      <c r="O76"/>
      <c r="P76"/>
      <c r="Q76"/>
      <c r="R76"/>
      <c r="S76"/>
      <c r="T76"/>
      <c r="U76"/>
      <c r="V76"/>
      <c r="W76"/>
      <c r="X76"/>
      <c r="Y76"/>
      <c r="Z76"/>
      <c r="AA76"/>
      <c r="AB76"/>
      <c r="AC76"/>
    </row>
    <row r="77" spans="2:29" x14ac:dyDescent="0.2">
      <c r="B77" s="70" t="s">
        <v>16771</v>
      </c>
      <c r="C77" s="660"/>
      <c r="D77" s="661">
        <v>17.10397139661206</v>
      </c>
      <c r="E77" s="661">
        <v>41.296660976610866</v>
      </c>
      <c r="F77" s="661"/>
      <c r="G77" s="661">
        <v>48.092075315896004</v>
      </c>
      <c r="H77" s="661">
        <v>0</v>
      </c>
      <c r="I77" s="661"/>
      <c r="J77" s="661"/>
      <c r="K77" s="662">
        <v>106.49270768911893</v>
      </c>
      <c r="L77"/>
      <c r="M77"/>
      <c r="N77"/>
      <c r="O77"/>
      <c r="P77"/>
      <c r="Q77"/>
      <c r="R77"/>
      <c r="S77"/>
      <c r="T77"/>
      <c r="U77"/>
      <c r="V77"/>
      <c r="W77"/>
      <c r="X77"/>
      <c r="Y77"/>
      <c r="Z77"/>
      <c r="AA77"/>
      <c r="AB77"/>
      <c r="AC77"/>
    </row>
    <row r="78" spans="2:29" x14ac:dyDescent="0.2">
      <c r="B78" s="70" t="s">
        <v>12099</v>
      </c>
      <c r="C78" s="660"/>
      <c r="D78" s="661">
        <v>1.0839018629031723E-2</v>
      </c>
      <c r="E78" s="661"/>
      <c r="F78" s="661"/>
      <c r="G78" s="661"/>
      <c r="H78" s="661"/>
      <c r="I78" s="661"/>
      <c r="J78" s="661"/>
      <c r="K78" s="662">
        <v>1.0839018629031723E-2</v>
      </c>
      <c r="L78"/>
      <c r="M78"/>
      <c r="N78"/>
      <c r="O78"/>
      <c r="P78"/>
      <c r="Q78"/>
      <c r="R78"/>
      <c r="S78"/>
      <c r="T78"/>
      <c r="U78"/>
      <c r="V78"/>
      <c r="W78"/>
      <c r="X78"/>
      <c r="Y78"/>
      <c r="Z78"/>
      <c r="AA78"/>
      <c r="AB78"/>
      <c r="AC78"/>
    </row>
    <row r="79" spans="2:29" x14ac:dyDescent="0.2">
      <c r="B79" s="70" t="s">
        <v>12101</v>
      </c>
      <c r="C79" s="660"/>
      <c r="D79" s="661">
        <v>0.13006822354838066</v>
      </c>
      <c r="E79" s="661">
        <v>0</v>
      </c>
      <c r="F79" s="661"/>
      <c r="G79" s="661">
        <v>1.7342429806450759</v>
      </c>
      <c r="H79" s="661"/>
      <c r="I79" s="661"/>
      <c r="J79" s="661"/>
      <c r="K79" s="662">
        <v>1.8643112041934566</v>
      </c>
      <c r="L79"/>
      <c r="M79"/>
      <c r="N79"/>
      <c r="O79"/>
      <c r="P79"/>
      <c r="Q79"/>
      <c r="R79"/>
      <c r="S79"/>
      <c r="T79"/>
      <c r="U79"/>
      <c r="V79"/>
      <c r="W79"/>
      <c r="X79"/>
      <c r="Y79"/>
      <c r="Z79"/>
      <c r="AA79"/>
      <c r="AB79"/>
      <c r="AC79"/>
    </row>
    <row r="80" spans="2:29" x14ac:dyDescent="0.2">
      <c r="B80" s="70" t="s">
        <v>12109</v>
      </c>
      <c r="C80" s="660"/>
      <c r="D80" s="661">
        <v>17.927736812418473</v>
      </c>
      <c r="E80" s="661">
        <v>391.99094091520647</v>
      </c>
      <c r="F80" s="661"/>
      <c r="G80" s="661">
        <v>261.6467559525305</v>
      </c>
      <c r="H80" s="661">
        <v>41.088985379678618</v>
      </c>
      <c r="I80" s="661"/>
      <c r="J80" s="661"/>
      <c r="K80" s="662">
        <v>712.65441905983403</v>
      </c>
      <c r="L80"/>
      <c r="M80"/>
      <c r="N80"/>
      <c r="O80"/>
      <c r="P80"/>
      <c r="Q80"/>
      <c r="R80"/>
      <c r="S80"/>
      <c r="T80"/>
      <c r="U80"/>
      <c r="V80"/>
      <c r="W80"/>
      <c r="X80"/>
      <c r="Y80"/>
      <c r="Z80"/>
      <c r="AA80"/>
      <c r="AB80"/>
      <c r="AC80"/>
    </row>
    <row r="81" spans="2:29" x14ac:dyDescent="0.2">
      <c r="B81" s="70" t="s">
        <v>12098</v>
      </c>
      <c r="C81" s="660"/>
      <c r="D81" s="661">
        <v>11.055799001612357</v>
      </c>
      <c r="E81" s="661"/>
      <c r="F81" s="661"/>
      <c r="G81" s="661"/>
      <c r="H81" s="661"/>
      <c r="I81" s="661"/>
      <c r="J81" s="661"/>
      <c r="K81" s="662">
        <v>11.055799001612357</v>
      </c>
      <c r="L81"/>
      <c r="M81"/>
      <c r="N81"/>
      <c r="O81"/>
      <c r="P81"/>
      <c r="Q81"/>
      <c r="R81"/>
      <c r="S81"/>
      <c r="T81"/>
      <c r="U81"/>
      <c r="V81"/>
      <c r="W81"/>
      <c r="X81"/>
      <c r="Y81"/>
      <c r="Z81"/>
      <c r="AA81"/>
      <c r="AB81"/>
      <c r="AC81"/>
    </row>
    <row r="82" spans="2:29" x14ac:dyDescent="0.2">
      <c r="B82" s="70" t="s">
        <v>15135</v>
      </c>
      <c r="C82" s="660">
        <v>24.476230829822274</v>
      </c>
      <c r="D82" s="661">
        <v>173.93615231119355</v>
      </c>
      <c r="E82" s="661">
        <v>71.883155475180217</v>
      </c>
      <c r="F82" s="661">
        <v>0</v>
      </c>
      <c r="G82" s="661">
        <v>473.41554370113812</v>
      </c>
      <c r="H82" s="661">
        <v>262.87669579696814</v>
      </c>
      <c r="I82" s="661">
        <v>0</v>
      </c>
      <c r="J82" s="661">
        <v>78.290188348259917</v>
      </c>
      <c r="K82" s="662">
        <v>1084.8779664625622</v>
      </c>
      <c r="L82"/>
      <c r="M82"/>
      <c r="N82"/>
      <c r="O82"/>
      <c r="P82"/>
      <c r="Q82"/>
      <c r="R82"/>
      <c r="S82"/>
      <c r="T82"/>
      <c r="U82"/>
      <c r="V82"/>
      <c r="W82"/>
      <c r="X82"/>
      <c r="Y82"/>
      <c r="Z82"/>
      <c r="AA82"/>
      <c r="AB82"/>
      <c r="AC82"/>
    </row>
    <row r="83" spans="2:29" x14ac:dyDescent="0.2">
      <c r="B83" s="70" t="s">
        <v>16665</v>
      </c>
      <c r="C83" s="660">
        <v>7.19135934768412</v>
      </c>
      <c r="D83" s="661">
        <v>153.18994744443626</v>
      </c>
      <c r="E83" s="661">
        <v>21.119983941221133</v>
      </c>
      <c r="F83" s="661">
        <v>0</v>
      </c>
      <c r="G83" s="661">
        <v>416.94898556341946</v>
      </c>
      <c r="H83" s="661">
        <v>77.235780163688233</v>
      </c>
      <c r="I83" s="661">
        <v>0</v>
      </c>
      <c r="J83" s="661">
        <v>23.002433737641674</v>
      </c>
      <c r="K83" s="662">
        <v>698.6884901980909</v>
      </c>
      <c r="L83"/>
      <c r="M83"/>
      <c r="N83"/>
      <c r="O83"/>
      <c r="P83"/>
      <c r="Q83"/>
      <c r="R83"/>
      <c r="S83"/>
      <c r="T83"/>
      <c r="U83"/>
      <c r="V83"/>
      <c r="W83"/>
      <c r="X83"/>
      <c r="Y83"/>
      <c r="Z83"/>
      <c r="AA83"/>
      <c r="AB83"/>
      <c r="AC83"/>
    </row>
    <row r="84" spans="2:29" x14ac:dyDescent="0.2">
      <c r="B84" s="70" t="s">
        <v>7791</v>
      </c>
      <c r="C84" s="660"/>
      <c r="D84" s="661"/>
      <c r="E84" s="661"/>
      <c r="F84" s="661">
        <v>100.67387055225193</v>
      </c>
      <c r="G84" s="661"/>
      <c r="H84" s="661"/>
      <c r="I84" s="661"/>
      <c r="J84" s="661"/>
      <c r="K84" s="662">
        <v>100.67387055225193</v>
      </c>
      <c r="L84"/>
      <c r="M84"/>
      <c r="N84"/>
      <c r="O84"/>
      <c r="P84"/>
      <c r="Q84"/>
      <c r="R84"/>
      <c r="S84"/>
      <c r="T84"/>
      <c r="U84"/>
      <c r="V84"/>
      <c r="W84"/>
      <c r="X84"/>
      <c r="Y84"/>
      <c r="Z84"/>
      <c r="AA84"/>
      <c r="AB84"/>
      <c r="AC84"/>
    </row>
    <row r="85" spans="2:29" x14ac:dyDescent="0.2">
      <c r="B85" s="70" t="s">
        <v>10032</v>
      </c>
      <c r="C85" s="660">
        <v>60.939872651230729</v>
      </c>
      <c r="D85" s="661">
        <v>4928.7032309970227</v>
      </c>
      <c r="E85" s="661">
        <v>4211.4084221803887</v>
      </c>
      <c r="F85" s="661">
        <v>0</v>
      </c>
      <c r="G85" s="661">
        <v>9225.7977905071366</v>
      </c>
      <c r="H85" s="661">
        <v>1267.8273533577064</v>
      </c>
      <c r="I85" s="661">
        <v>30.469936325615365</v>
      </c>
      <c r="J85" s="661">
        <v>93.202158172470519</v>
      </c>
      <c r="K85" s="662">
        <v>19818.348764191567</v>
      </c>
      <c r="L85"/>
      <c r="M85"/>
      <c r="N85"/>
      <c r="O85"/>
      <c r="P85"/>
      <c r="Q85"/>
      <c r="R85"/>
      <c r="S85"/>
      <c r="T85"/>
      <c r="U85"/>
      <c r="V85"/>
      <c r="W85"/>
      <c r="X85"/>
      <c r="Y85"/>
      <c r="Z85"/>
      <c r="AA85"/>
      <c r="AB85"/>
      <c r="AC85"/>
    </row>
    <row r="86" spans="2:29" x14ac:dyDescent="0.2">
      <c r="B86" s="70" t="s">
        <v>17071</v>
      </c>
      <c r="C86" s="660">
        <v>0</v>
      </c>
      <c r="D86" s="661">
        <v>0</v>
      </c>
      <c r="E86" s="661">
        <v>0</v>
      </c>
      <c r="F86" s="661">
        <v>0</v>
      </c>
      <c r="G86" s="661">
        <v>0</v>
      </c>
      <c r="H86" s="661">
        <v>0</v>
      </c>
      <c r="I86" s="661">
        <v>0</v>
      </c>
      <c r="J86" s="661">
        <v>0</v>
      </c>
      <c r="K86" s="662">
        <v>0</v>
      </c>
      <c r="L86"/>
      <c r="M86"/>
      <c r="N86"/>
      <c r="O86"/>
      <c r="P86"/>
      <c r="Q86"/>
      <c r="R86"/>
      <c r="S86"/>
      <c r="T86"/>
      <c r="U86"/>
      <c r="V86"/>
      <c r="W86"/>
      <c r="X86"/>
      <c r="Y86"/>
      <c r="Z86"/>
      <c r="AA86"/>
      <c r="AB86"/>
      <c r="AC86"/>
    </row>
    <row r="87" spans="2:29" x14ac:dyDescent="0.2">
      <c r="B87" s="70" t="s">
        <v>10031</v>
      </c>
      <c r="C87" s="660">
        <v>17.345429741490349</v>
      </c>
      <c r="D87" s="661">
        <v>1347.3656619935564</v>
      </c>
      <c r="E87" s="661">
        <v>1198.7010428741908</v>
      </c>
      <c r="F87" s="661">
        <v>3193.4947645433031</v>
      </c>
      <c r="G87" s="661">
        <v>2601.7533347865487</v>
      </c>
      <c r="H87" s="661">
        <v>360.86406691172544</v>
      </c>
      <c r="I87" s="661">
        <v>8.6727148707451747</v>
      </c>
      <c r="J87" s="661">
        <v>26.528304310514649</v>
      </c>
      <c r="K87" s="662">
        <v>8754.7253200320738</v>
      </c>
      <c r="L87"/>
      <c r="M87"/>
      <c r="N87"/>
      <c r="O87"/>
      <c r="P87"/>
      <c r="Q87"/>
      <c r="R87"/>
      <c r="S87"/>
      <c r="T87"/>
      <c r="U87"/>
      <c r="V87"/>
      <c r="W87"/>
      <c r="X87"/>
      <c r="Y87"/>
      <c r="Z87"/>
      <c r="AA87"/>
      <c r="AB87"/>
      <c r="AC87"/>
    </row>
    <row r="88" spans="2:29" x14ac:dyDescent="0.2">
      <c r="B88" s="70" t="s">
        <v>17033</v>
      </c>
      <c r="C88" s="660">
        <v>0</v>
      </c>
      <c r="D88" s="661">
        <v>0</v>
      </c>
      <c r="E88" s="661">
        <v>0</v>
      </c>
      <c r="F88" s="661">
        <v>0</v>
      </c>
      <c r="G88" s="661">
        <v>0</v>
      </c>
      <c r="H88" s="661">
        <v>0</v>
      </c>
      <c r="I88" s="661">
        <v>0</v>
      </c>
      <c r="J88" s="661">
        <v>0</v>
      </c>
      <c r="K88" s="662">
        <v>0</v>
      </c>
      <c r="L88"/>
      <c r="M88"/>
      <c r="N88"/>
      <c r="O88"/>
      <c r="P88"/>
      <c r="Q88"/>
      <c r="R88"/>
      <c r="S88"/>
      <c r="T88"/>
      <c r="U88"/>
      <c r="V88"/>
      <c r="W88"/>
      <c r="X88"/>
      <c r="Y88"/>
      <c r="Z88"/>
      <c r="AA88"/>
      <c r="AB88"/>
      <c r="AC88"/>
    </row>
    <row r="89" spans="2:29" x14ac:dyDescent="0.2">
      <c r="B89" s="70" t="s">
        <v>17045</v>
      </c>
      <c r="C89" s="660">
        <v>0</v>
      </c>
      <c r="D89" s="661">
        <v>0</v>
      </c>
      <c r="E89" s="661">
        <v>0</v>
      </c>
      <c r="F89" s="661">
        <v>0</v>
      </c>
      <c r="G89" s="661">
        <v>0</v>
      </c>
      <c r="H89" s="661">
        <v>0</v>
      </c>
      <c r="I89" s="661">
        <v>0</v>
      </c>
      <c r="J89" s="661">
        <v>0</v>
      </c>
      <c r="K89" s="662">
        <v>0</v>
      </c>
      <c r="L89"/>
      <c r="M89"/>
      <c r="N89"/>
      <c r="O89"/>
      <c r="P89"/>
      <c r="Q89"/>
      <c r="R89"/>
      <c r="S89"/>
      <c r="T89"/>
      <c r="U89"/>
      <c r="V89"/>
      <c r="W89"/>
      <c r="X89"/>
      <c r="Y89"/>
      <c r="Z89"/>
      <c r="AA89"/>
      <c r="AB89"/>
      <c r="AC89"/>
    </row>
    <row r="90" spans="2:29" x14ac:dyDescent="0.2">
      <c r="B90" s="70" t="s">
        <v>15685</v>
      </c>
      <c r="C90" s="660">
        <v>4.5145178402984713E-4</v>
      </c>
      <c r="D90" s="661">
        <v>16.134746360069816</v>
      </c>
      <c r="E90" s="661">
        <v>11.46555749060157</v>
      </c>
      <c r="F90" s="661">
        <v>875.83929937763662</v>
      </c>
      <c r="G90" s="661">
        <v>27.837343797841111</v>
      </c>
      <c r="H90" s="661">
        <v>13.544270374357525</v>
      </c>
      <c r="I90" s="661">
        <v>8.1126698328411434E-2</v>
      </c>
      <c r="J90" s="661">
        <v>0.77881684577824839</v>
      </c>
      <c r="K90" s="662">
        <v>945.68161239639733</v>
      </c>
      <c r="L90"/>
      <c r="M90"/>
      <c r="N90"/>
      <c r="O90"/>
      <c r="P90"/>
      <c r="Q90"/>
      <c r="R90"/>
      <c r="S90"/>
      <c r="T90"/>
      <c r="U90"/>
      <c r="V90"/>
      <c r="W90"/>
      <c r="X90"/>
      <c r="Y90"/>
      <c r="Z90"/>
      <c r="AA90"/>
      <c r="AB90"/>
      <c r="AC90"/>
    </row>
    <row r="91" spans="2:29" x14ac:dyDescent="0.2">
      <c r="B91" s="70" t="s">
        <v>15125</v>
      </c>
      <c r="C91" s="660">
        <v>1.2020897168932181E-6</v>
      </c>
      <c r="D91" s="661">
        <v>4.2962312632788054E-2</v>
      </c>
      <c r="E91" s="661">
        <v>3.0529569813348971E-2</v>
      </c>
      <c r="F91" s="661">
        <v>0</v>
      </c>
      <c r="G91" s="661">
        <v>7.4123053466089855E-2</v>
      </c>
      <c r="H91" s="661">
        <v>3.6064600286882936E-2</v>
      </c>
      <c r="I91" s="661">
        <v>2.1601768622013929E-4</v>
      </c>
      <c r="J91" s="661">
        <v>2.0737712304429558E-3</v>
      </c>
      <c r="K91" s="662">
        <v>0.18597052720548982</v>
      </c>
      <c r="L91"/>
      <c r="M91"/>
      <c r="N91"/>
      <c r="O91"/>
      <c r="P91"/>
      <c r="Q91"/>
      <c r="R91"/>
      <c r="S91"/>
      <c r="T91"/>
      <c r="U91"/>
      <c r="V91"/>
      <c r="W91"/>
      <c r="X91"/>
      <c r="Y91"/>
      <c r="Z91"/>
      <c r="AA91"/>
      <c r="AB91"/>
      <c r="AC91"/>
    </row>
    <row r="92" spans="2:29" x14ac:dyDescent="0.2">
      <c r="B92" s="70" t="s">
        <v>15123</v>
      </c>
      <c r="C92" s="660">
        <v>3.291475618967332E-6</v>
      </c>
      <c r="D92" s="661">
        <v>0.11763631497551152</v>
      </c>
      <c r="E92" s="661">
        <v>8.3593872641974765E-2</v>
      </c>
      <c r="F92" s="661">
        <v>0</v>
      </c>
      <c r="G92" s="661">
        <v>0.20295841471599496</v>
      </c>
      <c r="H92" s="661">
        <v>9.8749495053389688E-2</v>
      </c>
      <c r="I92" s="661">
        <v>5.9148409429616937E-4</v>
      </c>
      <c r="J92" s="661">
        <v>5.6782512556217205E-3</v>
      </c>
      <c r="K92" s="662">
        <v>0.50921112421240777</v>
      </c>
      <c r="L92"/>
      <c r="M92"/>
      <c r="N92"/>
      <c r="O92"/>
      <c r="P92"/>
      <c r="Q92"/>
      <c r="R92"/>
      <c r="S92"/>
      <c r="T92"/>
      <c r="U92"/>
      <c r="V92"/>
      <c r="W92"/>
      <c r="X92"/>
      <c r="Y92"/>
      <c r="Z92"/>
      <c r="AA92"/>
      <c r="AB92"/>
      <c r="AC92"/>
    </row>
    <row r="93" spans="2:29" x14ac:dyDescent="0.2">
      <c r="B93" s="70" t="s">
        <v>15913</v>
      </c>
      <c r="C93" s="660">
        <v>0</v>
      </c>
      <c r="D93" s="661">
        <v>149.96105857418507</v>
      </c>
      <c r="E93" s="661">
        <v>75.687839356858674</v>
      </c>
      <c r="F93" s="661">
        <v>63.410329654094269</v>
      </c>
      <c r="G93" s="661">
        <v>427.12888806839726</v>
      </c>
      <c r="H93" s="661">
        <v>5.1678669715546723</v>
      </c>
      <c r="I93" s="661">
        <v>0</v>
      </c>
      <c r="J93" s="661">
        <v>0</v>
      </c>
      <c r="K93" s="662">
        <v>721.35598262508995</v>
      </c>
      <c r="L93"/>
      <c r="M93"/>
      <c r="N93"/>
      <c r="O93"/>
      <c r="P93"/>
      <c r="Q93"/>
      <c r="R93"/>
      <c r="S93"/>
      <c r="T93"/>
      <c r="U93"/>
      <c r="V93"/>
      <c r="W93"/>
      <c r="X93"/>
      <c r="Y93"/>
      <c r="Z93"/>
      <c r="AA93"/>
      <c r="AB93"/>
      <c r="AC93"/>
    </row>
    <row r="94" spans="2:29" x14ac:dyDescent="0.2">
      <c r="B94" s="70" t="s">
        <v>15683</v>
      </c>
      <c r="C94" s="660">
        <v>3.5480141628082121E-2</v>
      </c>
      <c r="D94" s="661">
        <v>210.12279455922501</v>
      </c>
      <c r="E94" s="661">
        <v>84.183530199598906</v>
      </c>
      <c r="F94" s="661">
        <v>0</v>
      </c>
      <c r="G94" s="661">
        <v>480.45998240517946</v>
      </c>
      <c r="H94" s="661">
        <v>4.9209920205042721</v>
      </c>
      <c r="I94" s="661">
        <v>0</v>
      </c>
      <c r="J94" s="661">
        <v>3.6175830679613143E-2</v>
      </c>
      <c r="K94" s="662">
        <v>779.75895515681543</v>
      </c>
      <c r="L94"/>
      <c r="M94"/>
      <c r="N94"/>
      <c r="O94"/>
      <c r="P94"/>
      <c r="Q94"/>
      <c r="R94"/>
      <c r="S94"/>
      <c r="T94"/>
      <c r="U94"/>
      <c r="V94"/>
      <c r="W94"/>
      <c r="X94"/>
      <c r="Y94"/>
      <c r="Z94"/>
      <c r="AA94"/>
      <c r="AB94"/>
      <c r="AC94"/>
    </row>
    <row r="95" spans="2:29" x14ac:dyDescent="0.2">
      <c r="B95" s="70" t="s">
        <v>16673</v>
      </c>
      <c r="C95" s="660">
        <v>2.4779232414939935E-2</v>
      </c>
      <c r="D95" s="661">
        <v>2.071866197403339</v>
      </c>
      <c r="E95" s="661">
        <v>1.7124333141404393</v>
      </c>
      <c r="F95" s="661">
        <v>0</v>
      </c>
      <c r="G95" s="661">
        <v>3.7809253834496963</v>
      </c>
      <c r="H95" s="661">
        <v>0.51552107485794563</v>
      </c>
      <c r="I95" s="661">
        <v>1.2389616207469967E-2</v>
      </c>
      <c r="J95" s="661">
        <v>3.789764957579049E-2</v>
      </c>
      <c r="K95" s="662">
        <v>8.1558124680496196</v>
      </c>
      <c r="L95"/>
      <c r="M95"/>
      <c r="N95"/>
      <c r="O95"/>
      <c r="P95"/>
      <c r="Q95"/>
      <c r="R95"/>
      <c r="S95"/>
      <c r="T95"/>
      <c r="U95"/>
      <c r="V95"/>
      <c r="W95"/>
      <c r="X95"/>
      <c r="Y95"/>
      <c r="Z95"/>
      <c r="AA95"/>
      <c r="AB95"/>
      <c r="AC95"/>
    </row>
    <row r="96" spans="2:29" x14ac:dyDescent="0.2">
      <c r="B96" s="84" t="s">
        <v>9173</v>
      </c>
      <c r="C96" s="663">
        <v>222.72684147157628</v>
      </c>
      <c r="D96" s="664">
        <v>19460.76610423467</v>
      </c>
      <c r="E96" s="664">
        <v>21548.139223909981</v>
      </c>
      <c r="F96" s="664">
        <v>13185.747070506297</v>
      </c>
      <c r="G96" s="664">
        <v>38509.866650657983</v>
      </c>
      <c r="H96" s="664">
        <v>11230.819384212939</v>
      </c>
      <c r="I96" s="664">
        <v>93.073830220154946</v>
      </c>
      <c r="J96" s="664">
        <v>1246.7779601048017</v>
      </c>
      <c r="K96" s="665">
        <v>105497.9170653184</v>
      </c>
      <c r="L96"/>
      <c r="M96"/>
      <c r="N96"/>
      <c r="O96"/>
      <c r="P96"/>
      <c r="Q96"/>
      <c r="R96"/>
      <c r="S96"/>
      <c r="T96"/>
      <c r="U96"/>
      <c r="V96"/>
      <c r="W96"/>
      <c r="X96"/>
      <c r="Y96"/>
      <c r="Z96"/>
      <c r="AA96"/>
      <c r="AB96"/>
      <c r="AC96"/>
    </row>
    <row r="97" spans="2:29" x14ac:dyDescent="0.2">
      <c r="B97"/>
      <c r="C97"/>
      <c r="D97"/>
      <c r="E97"/>
      <c r="F97"/>
      <c r="G97"/>
      <c r="H97"/>
      <c r="I97"/>
      <c r="J97"/>
      <c r="K97"/>
      <c r="L97"/>
      <c r="M97"/>
      <c r="N97"/>
      <c r="O97"/>
      <c r="P97"/>
      <c r="Q97"/>
      <c r="R97"/>
      <c r="S97"/>
      <c r="T97"/>
      <c r="U97"/>
      <c r="V97"/>
      <c r="W97"/>
      <c r="X97"/>
      <c r="Y97"/>
      <c r="Z97"/>
      <c r="AA97"/>
      <c r="AB97"/>
      <c r="AC97"/>
    </row>
    <row r="98" spans="2:29" x14ac:dyDescent="0.2">
      <c r="B98"/>
      <c r="C98"/>
      <c r="D98"/>
      <c r="E98"/>
      <c r="F98"/>
      <c r="G98"/>
      <c r="H98"/>
      <c r="I98"/>
      <c r="J98"/>
      <c r="K98"/>
      <c r="L98"/>
      <c r="M98"/>
      <c r="N98"/>
      <c r="O98"/>
      <c r="P98"/>
      <c r="Q98"/>
      <c r="R98"/>
      <c r="S98"/>
      <c r="T98"/>
      <c r="U98"/>
      <c r="V98"/>
      <c r="W98"/>
      <c r="X98"/>
      <c r="Y98"/>
      <c r="Z98"/>
      <c r="AA98"/>
      <c r="AB98"/>
      <c r="AC98"/>
    </row>
    <row r="99" spans="2:29" x14ac:dyDescent="0.2">
      <c r="B99"/>
      <c r="C99"/>
      <c r="D99"/>
      <c r="E99"/>
      <c r="F99"/>
      <c r="G99"/>
      <c r="H99"/>
      <c r="I99"/>
      <c r="J99"/>
      <c r="K99"/>
      <c r="L99"/>
      <c r="M99"/>
      <c r="N99"/>
      <c r="O99"/>
      <c r="P99"/>
      <c r="Q99"/>
      <c r="R99"/>
      <c r="S99"/>
      <c r="T99"/>
      <c r="U99"/>
      <c r="V99"/>
      <c r="W99"/>
      <c r="X99"/>
      <c r="Y99"/>
      <c r="Z99"/>
      <c r="AA99"/>
      <c r="AB99"/>
      <c r="AC99"/>
    </row>
    <row r="100" spans="2:29" x14ac:dyDescent="0.2">
      <c r="B100"/>
      <c r="C100"/>
      <c r="D100"/>
      <c r="E100"/>
      <c r="F100"/>
      <c r="G100"/>
      <c r="H100"/>
      <c r="I100"/>
      <c r="J100"/>
      <c r="K100"/>
      <c r="L100"/>
      <c r="M100"/>
      <c r="N100"/>
      <c r="O100"/>
      <c r="P100"/>
      <c r="Q100"/>
      <c r="R100"/>
      <c r="S100"/>
      <c r="T100"/>
      <c r="U100"/>
      <c r="V100"/>
      <c r="W100"/>
      <c r="X100"/>
      <c r="Y100"/>
      <c r="Z100"/>
      <c r="AA100"/>
      <c r="AB100"/>
      <c r="AC100"/>
    </row>
    <row r="101" spans="2:29" x14ac:dyDescent="0.2">
      <c r="B101"/>
      <c r="C101"/>
      <c r="D101"/>
      <c r="E101"/>
      <c r="F101"/>
      <c r="G101"/>
      <c r="H101"/>
      <c r="I101"/>
      <c r="J101"/>
      <c r="K101"/>
      <c r="L101"/>
      <c r="M101"/>
      <c r="N101"/>
      <c r="O101"/>
      <c r="P101"/>
      <c r="Q101"/>
      <c r="R101"/>
      <c r="S101"/>
      <c r="T101"/>
      <c r="U101"/>
      <c r="V101"/>
      <c r="W101"/>
      <c r="X101"/>
      <c r="Y101"/>
      <c r="Z101"/>
      <c r="AA101"/>
      <c r="AB101"/>
    </row>
    <row r="102" spans="2:29" x14ac:dyDescent="0.2">
      <c r="B102"/>
      <c r="C102"/>
      <c r="D102"/>
      <c r="E102"/>
      <c r="F102"/>
      <c r="G102"/>
      <c r="H102"/>
      <c r="I102"/>
      <c r="J102"/>
      <c r="K102"/>
      <c r="L102"/>
    </row>
    <row r="103" spans="2:29" x14ac:dyDescent="0.2">
      <c r="B103"/>
      <c r="C103"/>
      <c r="D103"/>
      <c r="E103"/>
      <c r="F103"/>
      <c r="G103"/>
      <c r="H103"/>
      <c r="I103"/>
      <c r="J103"/>
      <c r="K103"/>
      <c r="L103"/>
    </row>
    <row r="104" spans="2:29" x14ac:dyDescent="0.2">
      <c r="B104"/>
      <c r="C104"/>
      <c r="D104"/>
      <c r="E104"/>
      <c r="F104"/>
      <c r="G104"/>
      <c r="H104"/>
      <c r="I104"/>
      <c r="J104"/>
      <c r="K104"/>
      <c r="L104"/>
    </row>
    <row r="105" spans="2:29" x14ac:dyDescent="0.2">
      <c r="B105"/>
      <c r="C105"/>
      <c r="D105"/>
      <c r="E105"/>
      <c r="F105"/>
      <c r="G105"/>
      <c r="H105"/>
      <c r="I105"/>
      <c r="J105"/>
      <c r="K105"/>
      <c r="L105"/>
    </row>
    <row r="106" spans="2:29" x14ac:dyDescent="0.2">
      <c r="B106"/>
      <c r="C106"/>
      <c r="D106"/>
      <c r="E106"/>
      <c r="F106"/>
      <c r="G106"/>
      <c r="H106"/>
      <c r="I106"/>
      <c r="J106"/>
      <c r="K106"/>
      <c r="L106"/>
    </row>
    <row r="107" spans="2:29" x14ac:dyDescent="0.2">
      <c r="B107"/>
      <c r="C107"/>
      <c r="D107"/>
      <c r="E107"/>
      <c r="F107"/>
      <c r="G107"/>
      <c r="H107"/>
      <c r="I107"/>
      <c r="J107"/>
      <c r="K107"/>
      <c r="L107"/>
    </row>
    <row r="108" spans="2:29" x14ac:dyDescent="0.2">
      <c r="B108"/>
      <c r="C108"/>
      <c r="D108"/>
      <c r="E108"/>
      <c r="F108"/>
      <c r="G108"/>
      <c r="H108"/>
      <c r="I108"/>
      <c r="J108"/>
      <c r="K108"/>
      <c r="L108"/>
    </row>
    <row r="109" spans="2:29" x14ac:dyDescent="0.2">
      <c r="B109"/>
      <c r="C109"/>
      <c r="D109"/>
      <c r="E109"/>
      <c r="F109"/>
      <c r="G109"/>
      <c r="H109"/>
      <c r="I109"/>
      <c r="J109"/>
      <c r="K109"/>
      <c r="L109"/>
    </row>
    <row r="110" spans="2:29" x14ac:dyDescent="0.2">
      <c r="B110"/>
      <c r="C110"/>
      <c r="D110"/>
      <c r="E110"/>
      <c r="F110"/>
      <c r="G110"/>
      <c r="H110"/>
      <c r="I110"/>
      <c r="J110"/>
      <c r="K110"/>
      <c r="L110"/>
    </row>
    <row r="111" spans="2:29" x14ac:dyDescent="0.2">
      <c r="B111"/>
      <c r="C111"/>
      <c r="D111"/>
      <c r="E111"/>
      <c r="F111"/>
      <c r="G111"/>
      <c r="H111"/>
      <c r="I111"/>
      <c r="J111"/>
      <c r="K111"/>
      <c r="L111"/>
    </row>
    <row r="112" spans="2:29" x14ac:dyDescent="0.2">
      <c r="B112"/>
      <c r="C112"/>
      <c r="D112"/>
      <c r="E112"/>
      <c r="F112"/>
      <c r="G112"/>
      <c r="H112"/>
      <c r="I112"/>
      <c r="J112"/>
      <c r="K112"/>
      <c r="L112"/>
    </row>
    <row r="113" spans="2:12" x14ac:dyDescent="0.2">
      <c r="B113"/>
      <c r="C113"/>
      <c r="D113"/>
      <c r="E113"/>
      <c r="F113"/>
      <c r="G113"/>
      <c r="H113"/>
      <c r="I113"/>
      <c r="J113"/>
      <c r="K113"/>
      <c r="L113"/>
    </row>
    <row r="114" spans="2:12" x14ac:dyDescent="0.2">
      <c r="B114"/>
      <c r="C114"/>
      <c r="D114"/>
      <c r="E114"/>
      <c r="F114"/>
      <c r="G114"/>
      <c r="H114"/>
      <c r="I114"/>
      <c r="J114"/>
      <c r="K114"/>
      <c r="L114"/>
    </row>
    <row r="115" spans="2:12" x14ac:dyDescent="0.2">
      <c r="B115"/>
      <c r="C115"/>
      <c r="D115"/>
      <c r="E115"/>
      <c r="F115"/>
      <c r="G115"/>
      <c r="H115"/>
      <c r="I115"/>
      <c r="J115"/>
      <c r="K115"/>
      <c r="L115"/>
    </row>
    <row r="116" spans="2:12" x14ac:dyDescent="0.2">
      <c r="B116"/>
      <c r="C116"/>
      <c r="D116"/>
      <c r="E116"/>
      <c r="F116"/>
      <c r="G116"/>
      <c r="H116"/>
      <c r="I116"/>
      <c r="J116"/>
      <c r="K116"/>
      <c r="L116"/>
    </row>
    <row r="117" spans="2:12" x14ac:dyDescent="0.2">
      <c r="B117"/>
      <c r="C117"/>
      <c r="D117"/>
      <c r="E117"/>
      <c r="F117"/>
      <c r="G117"/>
      <c r="H117"/>
      <c r="I117"/>
      <c r="J117"/>
      <c r="K117"/>
      <c r="L117"/>
    </row>
    <row r="118" spans="2:12" x14ac:dyDescent="0.2">
      <c r="B118"/>
      <c r="C118"/>
      <c r="D118"/>
      <c r="E118"/>
      <c r="F118"/>
      <c r="G118"/>
      <c r="H118"/>
      <c r="I118"/>
      <c r="J118"/>
      <c r="K118"/>
      <c r="L118"/>
    </row>
    <row r="119" spans="2:12" x14ac:dyDescent="0.2">
      <c r="B119"/>
      <c r="C119"/>
      <c r="D119"/>
      <c r="E119"/>
      <c r="F119"/>
      <c r="G119"/>
      <c r="H119"/>
      <c r="I119"/>
      <c r="J119"/>
      <c r="K119"/>
      <c r="L119"/>
    </row>
    <row r="120" spans="2:12" x14ac:dyDescent="0.2">
      <c r="B120"/>
      <c r="C120"/>
      <c r="D120"/>
      <c r="E120"/>
      <c r="F120"/>
      <c r="G120"/>
      <c r="H120"/>
      <c r="I120"/>
      <c r="J120"/>
      <c r="K120"/>
      <c r="L120"/>
    </row>
    <row r="121" spans="2:12" x14ac:dyDescent="0.2">
      <c r="B121"/>
      <c r="C121"/>
      <c r="D121"/>
      <c r="E121"/>
      <c r="F121"/>
      <c r="G121"/>
      <c r="H121"/>
      <c r="I121"/>
      <c r="J121"/>
      <c r="K121"/>
      <c r="L121"/>
    </row>
    <row r="122" spans="2:12" x14ac:dyDescent="0.2">
      <c r="B122"/>
      <c r="C122"/>
      <c r="D122"/>
      <c r="E122"/>
      <c r="F122"/>
      <c r="G122"/>
      <c r="H122"/>
      <c r="I122"/>
      <c r="J122"/>
      <c r="K122"/>
      <c r="L122"/>
    </row>
    <row r="123" spans="2:12" x14ac:dyDescent="0.2">
      <c r="B123"/>
      <c r="C123"/>
      <c r="D123"/>
      <c r="E123"/>
      <c r="F123"/>
      <c r="G123"/>
      <c r="H123"/>
      <c r="I123"/>
      <c r="J123"/>
      <c r="K123"/>
      <c r="L123"/>
    </row>
    <row r="124" spans="2:12" x14ac:dyDescent="0.2">
      <c r="B124"/>
      <c r="C124"/>
      <c r="D124"/>
      <c r="E124"/>
      <c r="F124"/>
      <c r="G124"/>
      <c r="H124"/>
      <c r="I124"/>
      <c r="J124"/>
      <c r="K124"/>
      <c r="L124"/>
    </row>
    <row r="125" spans="2:12" x14ac:dyDescent="0.2">
      <c r="B125"/>
      <c r="C125"/>
      <c r="D125"/>
      <c r="E125"/>
      <c r="F125"/>
      <c r="G125"/>
      <c r="H125"/>
      <c r="I125"/>
      <c r="J125"/>
      <c r="K125"/>
      <c r="L125"/>
    </row>
    <row r="126" spans="2:12" x14ac:dyDescent="0.2">
      <c r="B126"/>
      <c r="C126"/>
      <c r="D126"/>
      <c r="E126"/>
      <c r="F126"/>
      <c r="G126"/>
      <c r="H126"/>
      <c r="I126"/>
      <c r="J126"/>
      <c r="K126"/>
      <c r="L126"/>
    </row>
    <row r="127" spans="2:12" x14ac:dyDescent="0.2">
      <c r="B127"/>
      <c r="C127"/>
      <c r="D127"/>
      <c r="E127"/>
      <c r="F127"/>
      <c r="G127"/>
      <c r="H127"/>
      <c r="I127"/>
      <c r="J127"/>
      <c r="K127"/>
      <c r="L127"/>
    </row>
    <row r="128" spans="2:12" x14ac:dyDescent="0.2">
      <c r="B128"/>
      <c r="C128"/>
      <c r="D128"/>
      <c r="E128"/>
      <c r="F128"/>
      <c r="G128"/>
      <c r="H128"/>
      <c r="I128"/>
      <c r="J128"/>
      <c r="K128"/>
      <c r="L128"/>
    </row>
    <row r="129" spans="2:12" x14ac:dyDescent="0.2">
      <c r="B129"/>
      <c r="C129"/>
      <c r="D129"/>
      <c r="E129"/>
      <c r="F129"/>
      <c r="G129"/>
      <c r="H129"/>
      <c r="I129"/>
      <c r="J129"/>
      <c r="K129"/>
      <c r="L129"/>
    </row>
    <row r="130" spans="2:12" x14ac:dyDescent="0.2">
      <c r="B130"/>
      <c r="C130"/>
      <c r="D130"/>
      <c r="E130"/>
      <c r="F130"/>
      <c r="G130"/>
      <c r="H130"/>
      <c r="I130"/>
      <c r="J130"/>
      <c r="K130"/>
      <c r="L130"/>
    </row>
    <row r="131" spans="2:12" x14ac:dyDescent="0.2">
      <c r="B131"/>
      <c r="C131"/>
      <c r="D131"/>
      <c r="E131"/>
      <c r="F131"/>
      <c r="G131"/>
      <c r="H131"/>
      <c r="I131"/>
      <c r="J131"/>
      <c r="K131"/>
      <c r="L131"/>
    </row>
    <row r="132" spans="2:12" x14ac:dyDescent="0.2">
      <c r="B132"/>
      <c r="C132"/>
      <c r="D132"/>
      <c r="E132"/>
      <c r="F132"/>
      <c r="G132"/>
      <c r="H132"/>
      <c r="I132"/>
      <c r="J132"/>
      <c r="K132"/>
      <c r="L132"/>
    </row>
    <row r="133" spans="2:12" x14ac:dyDescent="0.2">
      <c r="B133"/>
      <c r="C133"/>
      <c r="D133"/>
      <c r="E133"/>
      <c r="F133"/>
      <c r="G133"/>
      <c r="H133"/>
      <c r="I133"/>
      <c r="J133"/>
      <c r="K133"/>
      <c r="L133"/>
    </row>
    <row r="134" spans="2:12" x14ac:dyDescent="0.2">
      <c r="B134"/>
      <c r="C134"/>
      <c r="D134"/>
      <c r="E134"/>
      <c r="F134"/>
      <c r="G134"/>
      <c r="H134"/>
      <c r="I134"/>
      <c r="J134"/>
      <c r="K134"/>
      <c r="L134"/>
    </row>
    <row r="135" spans="2:12" x14ac:dyDescent="0.2">
      <c r="B135"/>
      <c r="C135"/>
      <c r="D135"/>
      <c r="E135"/>
      <c r="F135"/>
      <c r="G135"/>
      <c r="H135"/>
      <c r="I135"/>
      <c r="J135"/>
      <c r="K135"/>
      <c r="L135"/>
    </row>
    <row r="136" spans="2:12" x14ac:dyDescent="0.2">
      <c r="B136"/>
      <c r="C136"/>
      <c r="D136"/>
      <c r="E136"/>
      <c r="F136"/>
      <c r="G136"/>
      <c r="H136"/>
      <c r="I136"/>
      <c r="J136"/>
      <c r="K136"/>
      <c r="L136"/>
    </row>
    <row r="137" spans="2:12" x14ac:dyDescent="0.2">
      <c r="B137"/>
      <c r="C137"/>
      <c r="D137"/>
      <c r="E137"/>
      <c r="F137"/>
      <c r="G137"/>
      <c r="H137"/>
      <c r="I137"/>
      <c r="J137"/>
      <c r="K137"/>
      <c r="L137"/>
    </row>
    <row r="138" spans="2:12" x14ac:dyDescent="0.2">
      <c r="B138"/>
      <c r="C138"/>
      <c r="D138"/>
      <c r="E138"/>
      <c r="F138"/>
      <c r="G138"/>
      <c r="H138"/>
      <c r="I138"/>
      <c r="J138"/>
      <c r="K138"/>
      <c r="L138"/>
    </row>
    <row r="139" spans="2:12" x14ac:dyDescent="0.2">
      <c r="B139"/>
      <c r="C139"/>
      <c r="D139"/>
      <c r="E139"/>
      <c r="F139"/>
      <c r="G139"/>
      <c r="H139"/>
      <c r="I139"/>
      <c r="J139"/>
      <c r="K139"/>
      <c r="L139"/>
    </row>
    <row r="140" spans="2:12" x14ac:dyDescent="0.2">
      <c r="B140"/>
      <c r="C140"/>
      <c r="D140"/>
      <c r="E140"/>
      <c r="F140"/>
      <c r="G140"/>
      <c r="H140"/>
      <c r="I140"/>
      <c r="J140"/>
      <c r="K140"/>
      <c r="L140"/>
    </row>
    <row r="141" spans="2:12" x14ac:dyDescent="0.2">
      <c r="B141"/>
      <c r="C141"/>
      <c r="D141"/>
      <c r="E141"/>
      <c r="F141"/>
      <c r="G141"/>
      <c r="H141"/>
      <c r="I141"/>
      <c r="J141"/>
      <c r="K141"/>
      <c r="L141"/>
    </row>
    <row r="142" spans="2:12" x14ac:dyDescent="0.2">
      <c r="B142"/>
      <c r="C142"/>
      <c r="D142"/>
      <c r="E142"/>
      <c r="F142"/>
      <c r="G142"/>
      <c r="H142"/>
      <c r="I142"/>
      <c r="J142"/>
      <c r="K142"/>
      <c r="L142"/>
    </row>
    <row r="143" spans="2:12" x14ac:dyDescent="0.2">
      <c r="B143"/>
      <c r="C143"/>
      <c r="D143"/>
      <c r="E143"/>
      <c r="F143"/>
      <c r="G143"/>
      <c r="H143"/>
      <c r="I143"/>
      <c r="J143"/>
      <c r="K143"/>
      <c r="L143"/>
    </row>
    <row r="144" spans="2:12" x14ac:dyDescent="0.2">
      <c r="B144"/>
      <c r="C144"/>
      <c r="D144"/>
      <c r="E144"/>
      <c r="F144"/>
      <c r="G144"/>
      <c r="H144"/>
      <c r="I144"/>
      <c r="J144"/>
      <c r="K144"/>
      <c r="L144"/>
    </row>
    <row r="145" spans="2:12" x14ac:dyDescent="0.2">
      <c r="B145"/>
      <c r="C145"/>
      <c r="D145"/>
      <c r="E145"/>
      <c r="F145"/>
      <c r="G145"/>
      <c r="H145"/>
      <c r="I145"/>
      <c r="J145"/>
      <c r="K145"/>
      <c r="L145"/>
    </row>
    <row r="146" spans="2:12" x14ac:dyDescent="0.2">
      <c r="B146"/>
      <c r="C146"/>
      <c r="D146"/>
      <c r="E146"/>
      <c r="F146"/>
      <c r="G146"/>
      <c r="H146"/>
      <c r="I146"/>
      <c r="J146"/>
      <c r="K146"/>
      <c r="L146"/>
    </row>
    <row r="147" spans="2:12" x14ac:dyDescent="0.2">
      <c r="B147"/>
      <c r="C147"/>
      <c r="D147"/>
      <c r="E147"/>
      <c r="F147"/>
      <c r="G147"/>
      <c r="H147"/>
      <c r="I147"/>
      <c r="J147"/>
      <c r="K147"/>
      <c r="L147"/>
    </row>
    <row r="148" spans="2:12" x14ac:dyDescent="0.2">
      <c r="B148"/>
      <c r="C148"/>
      <c r="D148"/>
      <c r="E148"/>
      <c r="F148"/>
      <c r="G148"/>
      <c r="H148"/>
      <c r="I148"/>
      <c r="J148"/>
      <c r="K148"/>
      <c r="L148"/>
    </row>
    <row r="149" spans="2:12" x14ac:dyDescent="0.2">
      <c r="B149"/>
      <c r="C149"/>
      <c r="D149"/>
      <c r="E149"/>
      <c r="F149"/>
      <c r="G149"/>
      <c r="H149"/>
      <c r="I149"/>
      <c r="J149"/>
      <c r="K149"/>
      <c r="L149"/>
    </row>
    <row r="150" spans="2:12" x14ac:dyDescent="0.2">
      <c r="B150"/>
      <c r="C150"/>
      <c r="D150"/>
      <c r="E150"/>
      <c r="F150"/>
      <c r="G150"/>
      <c r="H150"/>
      <c r="I150"/>
      <c r="J150"/>
      <c r="K150"/>
      <c r="L150"/>
    </row>
    <row r="151" spans="2:12" x14ac:dyDescent="0.2">
      <c r="B151"/>
      <c r="C151"/>
      <c r="D151"/>
      <c r="E151"/>
      <c r="F151"/>
      <c r="G151"/>
      <c r="H151"/>
      <c r="I151"/>
      <c r="J151"/>
      <c r="K151"/>
      <c r="L151"/>
    </row>
    <row r="152" spans="2:12" x14ac:dyDescent="0.2">
      <c r="B152"/>
      <c r="C152"/>
      <c r="D152"/>
      <c r="E152"/>
      <c r="F152"/>
      <c r="G152"/>
      <c r="H152"/>
      <c r="I152"/>
      <c r="J152"/>
      <c r="K152"/>
      <c r="L152"/>
    </row>
    <row r="153" spans="2:12" x14ac:dyDescent="0.2">
      <c r="B153"/>
      <c r="C153"/>
      <c r="D153"/>
      <c r="E153"/>
      <c r="F153"/>
      <c r="G153"/>
      <c r="H153"/>
      <c r="I153"/>
      <c r="J153"/>
      <c r="K153"/>
      <c r="L153"/>
    </row>
    <row r="154" spans="2:12" x14ac:dyDescent="0.2">
      <c r="B154"/>
      <c r="C154"/>
      <c r="D154"/>
      <c r="E154"/>
      <c r="F154"/>
      <c r="G154"/>
      <c r="H154"/>
      <c r="I154"/>
      <c r="J154"/>
      <c r="K154"/>
      <c r="L154"/>
    </row>
    <row r="155" spans="2:12" x14ac:dyDescent="0.2">
      <c r="B155"/>
      <c r="C155"/>
      <c r="D155"/>
      <c r="E155"/>
      <c r="F155"/>
      <c r="G155"/>
      <c r="H155"/>
      <c r="I155"/>
      <c r="J155"/>
      <c r="K155"/>
      <c r="L155"/>
    </row>
    <row r="156" spans="2:12" x14ac:dyDescent="0.2">
      <c r="B156"/>
      <c r="C156"/>
      <c r="D156"/>
      <c r="E156"/>
      <c r="F156"/>
      <c r="G156"/>
      <c r="H156"/>
      <c r="I156"/>
      <c r="J156"/>
      <c r="K156"/>
      <c r="L156"/>
    </row>
    <row r="157" spans="2:12" x14ac:dyDescent="0.2">
      <c r="B157"/>
      <c r="C157"/>
      <c r="D157"/>
      <c r="E157"/>
      <c r="F157"/>
      <c r="G157"/>
      <c r="H157"/>
      <c r="I157"/>
      <c r="J157"/>
      <c r="K157"/>
      <c r="L157"/>
    </row>
    <row r="158" spans="2:12" x14ac:dyDescent="0.2">
      <c r="B158"/>
      <c r="C158"/>
      <c r="D158"/>
      <c r="E158"/>
      <c r="F158"/>
      <c r="G158"/>
      <c r="H158"/>
      <c r="I158"/>
      <c r="J158"/>
      <c r="K158"/>
      <c r="L158"/>
    </row>
    <row r="159" spans="2:12" x14ac:dyDescent="0.2">
      <c r="B159"/>
      <c r="C159"/>
      <c r="D159"/>
      <c r="E159"/>
      <c r="F159"/>
      <c r="G159"/>
      <c r="H159"/>
      <c r="I159"/>
      <c r="J159"/>
      <c r="K159"/>
      <c r="L159"/>
    </row>
    <row r="160" spans="2:12" x14ac:dyDescent="0.2">
      <c r="B160"/>
      <c r="C160"/>
      <c r="D160"/>
      <c r="E160"/>
      <c r="F160"/>
      <c r="G160"/>
      <c r="H160"/>
      <c r="I160"/>
      <c r="J160"/>
      <c r="K160"/>
      <c r="L160"/>
    </row>
    <row r="161" spans="2:12" x14ac:dyDescent="0.2">
      <c r="B161"/>
      <c r="C161"/>
      <c r="D161"/>
      <c r="E161"/>
      <c r="F161"/>
      <c r="G161"/>
      <c r="H161"/>
      <c r="I161"/>
      <c r="J161"/>
      <c r="K161"/>
      <c r="L161"/>
    </row>
    <row r="162" spans="2:12" x14ac:dyDescent="0.2">
      <c r="B162"/>
      <c r="C162"/>
      <c r="D162"/>
      <c r="E162"/>
      <c r="F162"/>
      <c r="G162"/>
      <c r="H162"/>
      <c r="I162"/>
      <c r="J162"/>
      <c r="K162"/>
      <c r="L162"/>
    </row>
    <row r="163" spans="2:12" x14ac:dyDescent="0.2">
      <c r="B163"/>
      <c r="C163"/>
      <c r="D163"/>
      <c r="E163"/>
      <c r="F163"/>
      <c r="G163"/>
      <c r="H163"/>
      <c r="I163"/>
      <c r="J163"/>
      <c r="K163"/>
      <c r="L163"/>
    </row>
    <row r="164" spans="2:12" x14ac:dyDescent="0.2">
      <c r="B164"/>
      <c r="C164"/>
      <c r="D164"/>
      <c r="E164"/>
      <c r="F164"/>
      <c r="G164"/>
      <c r="H164"/>
      <c r="I164"/>
      <c r="J164"/>
      <c r="K164"/>
      <c r="L164"/>
    </row>
    <row r="165" spans="2:12" x14ac:dyDescent="0.2">
      <c r="B165"/>
      <c r="C165"/>
      <c r="D165"/>
      <c r="E165"/>
      <c r="F165"/>
      <c r="G165"/>
      <c r="H165"/>
      <c r="I165"/>
      <c r="J165"/>
      <c r="K165"/>
      <c r="L165"/>
    </row>
    <row r="166" spans="2:12" x14ac:dyDescent="0.2">
      <c r="B166"/>
      <c r="C166"/>
      <c r="D166"/>
      <c r="E166"/>
      <c r="F166"/>
      <c r="G166"/>
      <c r="H166"/>
      <c r="I166"/>
      <c r="J166"/>
      <c r="K166"/>
      <c r="L166"/>
    </row>
    <row r="167" spans="2:12" x14ac:dyDescent="0.2">
      <c r="B167"/>
      <c r="C167"/>
      <c r="D167"/>
      <c r="E167"/>
      <c r="F167"/>
      <c r="G167"/>
      <c r="H167"/>
      <c r="I167"/>
      <c r="J167"/>
      <c r="K167"/>
      <c r="L167"/>
    </row>
    <row r="168" spans="2:12" x14ac:dyDescent="0.2">
      <c r="B168"/>
      <c r="C168"/>
      <c r="D168"/>
      <c r="E168"/>
      <c r="F168"/>
      <c r="G168"/>
      <c r="H168"/>
      <c r="I168"/>
      <c r="J168"/>
      <c r="K168"/>
      <c r="L168"/>
    </row>
    <row r="169" spans="2:12" x14ac:dyDescent="0.2">
      <c r="B169"/>
      <c r="C169"/>
      <c r="D169"/>
      <c r="E169"/>
      <c r="F169"/>
      <c r="G169"/>
      <c r="H169"/>
      <c r="I169"/>
      <c r="J169"/>
      <c r="K169"/>
      <c r="L169"/>
    </row>
    <row r="170" spans="2:12" x14ac:dyDescent="0.2">
      <c r="B170"/>
      <c r="C170"/>
      <c r="D170"/>
      <c r="E170"/>
      <c r="F170"/>
      <c r="G170"/>
      <c r="H170"/>
      <c r="I170"/>
      <c r="J170"/>
      <c r="K170"/>
      <c r="L170"/>
    </row>
    <row r="171" spans="2:12" x14ac:dyDescent="0.2">
      <c r="B171"/>
      <c r="C171"/>
      <c r="D171"/>
      <c r="E171"/>
      <c r="F171"/>
      <c r="G171"/>
      <c r="H171"/>
      <c r="I171"/>
      <c r="J171"/>
      <c r="K171"/>
      <c r="L171"/>
    </row>
    <row r="172" spans="2:12" x14ac:dyDescent="0.2">
      <c r="B172"/>
      <c r="C172"/>
      <c r="D172"/>
      <c r="E172"/>
      <c r="F172"/>
      <c r="G172"/>
      <c r="H172"/>
      <c r="I172"/>
      <c r="J172"/>
      <c r="K172"/>
      <c r="L172"/>
    </row>
    <row r="173" spans="2:12" x14ac:dyDescent="0.2">
      <c r="B173"/>
      <c r="C173"/>
      <c r="D173"/>
      <c r="E173"/>
      <c r="F173"/>
      <c r="G173"/>
      <c r="H173"/>
      <c r="I173"/>
      <c r="J173"/>
      <c r="K173"/>
      <c r="L173"/>
    </row>
    <row r="174" spans="2:12" x14ac:dyDescent="0.2">
      <c r="B174"/>
      <c r="C174"/>
      <c r="D174"/>
      <c r="E174"/>
      <c r="F174"/>
      <c r="G174"/>
      <c r="H174"/>
      <c r="I174"/>
      <c r="J174"/>
      <c r="K174"/>
      <c r="L174"/>
    </row>
    <row r="175" spans="2:12" x14ac:dyDescent="0.2">
      <c r="B175"/>
      <c r="C175"/>
      <c r="D175"/>
      <c r="E175"/>
      <c r="F175"/>
      <c r="G175"/>
      <c r="H175"/>
      <c r="I175"/>
      <c r="J175"/>
      <c r="K175"/>
      <c r="L175"/>
    </row>
    <row r="176" spans="2:12" x14ac:dyDescent="0.2">
      <c r="B176"/>
      <c r="C176"/>
      <c r="D176"/>
      <c r="E176"/>
      <c r="F176"/>
      <c r="G176"/>
      <c r="H176"/>
      <c r="I176"/>
      <c r="J176"/>
      <c r="K176"/>
      <c r="L176"/>
    </row>
    <row r="177" spans="2:12" x14ac:dyDescent="0.2">
      <c r="B177"/>
      <c r="C177"/>
      <c r="D177"/>
      <c r="E177"/>
      <c r="F177"/>
      <c r="G177"/>
      <c r="H177"/>
      <c r="I177"/>
      <c r="J177"/>
      <c r="K177"/>
      <c r="L177"/>
    </row>
    <row r="178" spans="2:12" x14ac:dyDescent="0.2">
      <c r="B178"/>
      <c r="C178"/>
      <c r="D178"/>
      <c r="E178"/>
      <c r="F178"/>
      <c r="G178"/>
      <c r="H178"/>
      <c r="I178"/>
      <c r="J178"/>
      <c r="K178"/>
      <c r="L178"/>
    </row>
    <row r="179" spans="2:12" x14ac:dyDescent="0.2">
      <c r="B179"/>
      <c r="C179"/>
      <c r="D179"/>
      <c r="E179"/>
      <c r="F179"/>
      <c r="G179"/>
      <c r="H179"/>
      <c r="I179"/>
      <c r="J179"/>
      <c r="K179"/>
      <c r="L179"/>
    </row>
    <row r="180" spans="2:12" x14ac:dyDescent="0.2">
      <c r="B180"/>
      <c r="C180"/>
      <c r="D180"/>
      <c r="E180"/>
      <c r="F180"/>
      <c r="G180"/>
      <c r="H180"/>
      <c r="I180"/>
      <c r="J180"/>
      <c r="K180"/>
      <c r="L180"/>
    </row>
    <row r="181" spans="2:12" x14ac:dyDescent="0.2">
      <c r="B181"/>
      <c r="C181"/>
      <c r="D181"/>
      <c r="E181"/>
      <c r="F181"/>
      <c r="G181"/>
      <c r="H181"/>
      <c r="I181"/>
      <c r="J181"/>
      <c r="K181"/>
      <c r="L181"/>
    </row>
    <row r="182" spans="2:12" x14ac:dyDescent="0.2">
      <c r="B182"/>
      <c r="C182"/>
      <c r="D182"/>
      <c r="E182"/>
      <c r="F182"/>
      <c r="G182"/>
      <c r="H182"/>
      <c r="I182"/>
      <c r="J182"/>
      <c r="K182"/>
      <c r="L182"/>
    </row>
    <row r="183" spans="2:12" x14ac:dyDescent="0.2">
      <c r="B183"/>
      <c r="C183"/>
      <c r="D183"/>
      <c r="E183"/>
      <c r="F183"/>
      <c r="G183"/>
      <c r="H183"/>
      <c r="I183"/>
      <c r="J183"/>
      <c r="K183"/>
      <c r="L183"/>
    </row>
    <row r="184" spans="2:12" x14ac:dyDescent="0.2">
      <c r="B184"/>
      <c r="C184"/>
      <c r="D184"/>
      <c r="E184"/>
      <c r="F184"/>
      <c r="G184"/>
      <c r="H184"/>
      <c r="I184"/>
      <c r="J184"/>
      <c r="K184"/>
      <c r="L184"/>
    </row>
    <row r="185" spans="2:12" x14ac:dyDescent="0.2">
      <c r="B185"/>
      <c r="C185"/>
      <c r="D185"/>
      <c r="E185"/>
      <c r="F185"/>
      <c r="G185"/>
      <c r="H185"/>
      <c r="I185"/>
      <c r="J185"/>
      <c r="K185"/>
      <c r="L185"/>
    </row>
    <row r="186" spans="2:12" x14ac:dyDescent="0.2">
      <c r="B186"/>
      <c r="C186"/>
      <c r="D186"/>
      <c r="E186"/>
      <c r="F186"/>
      <c r="G186"/>
      <c r="H186"/>
      <c r="I186"/>
      <c r="J186"/>
      <c r="K186"/>
      <c r="L186"/>
    </row>
    <row r="187" spans="2:12" x14ac:dyDescent="0.2">
      <c r="B187"/>
      <c r="C187"/>
      <c r="D187"/>
      <c r="E187"/>
      <c r="F187"/>
      <c r="G187"/>
      <c r="H187"/>
      <c r="I187"/>
      <c r="J187"/>
      <c r="K187"/>
      <c r="L187"/>
    </row>
    <row r="188" spans="2:12" x14ac:dyDescent="0.2">
      <c r="B188"/>
      <c r="C188"/>
      <c r="D188"/>
      <c r="E188"/>
      <c r="F188"/>
      <c r="G188"/>
      <c r="H188"/>
      <c r="I188"/>
      <c r="J188"/>
      <c r="K188"/>
      <c r="L188"/>
    </row>
    <row r="189" spans="2:12" x14ac:dyDescent="0.2">
      <c r="B189"/>
      <c r="C189"/>
      <c r="D189"/>
      <c r="E189"/>
      <c r="F189"/>
      <c r="G189"/>
      <c r="H189"/>
      <c r="I189"/>
      <c r="J189"/>
      <c r="K189"/>
      <c r="L189"/>
    </row>
    <row r="190" spans="2:12" x14ac:dyDescent="0.2">
      <c r="B190"/>
      <c r="C190"/>
      <c r="D190"/>
      <c r="E190"/>
      <c r="F190"/>
      <c r="G190"/>
      <c r="H190"/>
      <c r="I190"/>
      <c r="J190"/>
      <c r="K190"/>
      <c r="L190"/>
    </row>
    <row r="191" spans="2:12" x14ac:dyDescent="0.2">
      <c r="B191"/>
      <c r="C191"/>
      <c r="D191"/>
      <c r="E191"/>
      <c r="F191"/>
      <c r="G191"/>
      <c r="H191"/>
      <c r="I191"/>
      <c r="J191"/>
      <c r="K191"/>
      <c r="L191"/>
    </row>
    <row r="192" spans="2:12" x14ac:dyDescent="0.2">
      <c r="B192"/>
      <c r="C192"/>
      <c r="D192"/>
      <c r="E192"/>
      <c r="F192"/>
      <c r="G192"/>
      <c r="H192"/>
      <c r="I192"/>
      <c r="J192"/>
      <c r="K192"/>
      <c r="L192"/>
    </row>
    <row r="193" spans="2:12" x14ac:dyDescent="0.2">
      <c r="B193"/>
      <c r="C193"/>
      <c r="D193"/>
      <c r="E193"/>
      <c r="F193"/>
      <c r="G193"/>
      <c r="H193"/>
      <c r="I193"/>
      <c r="J193"/>
      <c r="K193"/>
      <c r="L193"/>
    </row>
    <row r="194" spans="2:12" x14ac:dyDescent="0.2">
      <c r="B194"/>
      <c r="C194"/>
      <c r="D194"/>
      <c r="E194"/>
      <c r="F194"/>
      <c r="G194"/>
      <c r="H194"/>
      <c r="I194"/>
      <c r="J194"/>
      <c r="K194"/>
      <c r="L194"/>
    </row>
    <row r="195" spans="2:12" x14ac:dyDescent="0.2">
      <c r="B195"/>
      <c r="C195"/>
      <c r="D195"/>
      <c r="E195"/>
      <c r="F195"/>
      <c r="G195"/>
      <c r="H195"/>
      <c r="I195"/>
      <c r="J195"/>
      <c r="K195"/>
      <c r="L195"/>
    </row>
    <row r="196" spans="2:12" x14ac:dyDescent="0.2">
      <c r="B196"/>
      <c r="C196"/>
      <c r="D196"/>
      <c r="E196"/>
      <c r="F196"/>
      <c r="G196"/>
      <c r="H196"/>
      <c r="I196"/>
      <c r="J196"/>
      <c r="K196"/>
      <c r="L196"/>
    </row>
    <row r="197" spans="2:12" x14ac:dyDescent="0.2">
      <c r="B197"/>
      <c r="C197"/>
      <c r="D197"/>
      <c r="E197"/>
      <c r="F197"/>
      <c r="G197"/>
      <c r="H197"/>
      <c r="I197"/>
      <c r="J197"/>
      <c r="K197"/>
      <c r="L197"/>
    </row>
    <row r="198" spans="2:12" x14ac:dyDescent="0.2">
      <c r="B198"/>
      <c r="C198"/>
      <c r="D198"/>
      <c r="E198"/>
      <c r="F198"/>
      <c r="G198"/>
      <c r="H198"/>
      <c r="I198"/>
      <c r="J198"/>
      <c r="K198"/>
      <c r="L198"/>
    </row>
    <row r="199" spans="2:12" x14ac:dyDescent="0.2">
      <c r="B199"/>
      <c r="C199"/>
      <c r="D199"/>
      <c r="E199"/>
      <c r="F199"/>
      <c r="G199"/>
      <c r="H199"/>
      <c r="I199"/>
      <c r="J199"/>
      <c r="K199"/>
      <c r="L199"/>
    </row>
    <row r="200" spans="2:12" x14ac:dyDescent="0.2">
      <c r="B200"/>
      <c r="C200"/>
      <c r="D200"/>
      <c r="E200"/>
      <c r="F200"/>
      <c r="G200"/>
      <c r="H200"/>
      <c r="I200"/>
      <c r="J200"/>
      <c r="K200"/>
      <c r="L200"/>
    </row>
    <row r="201" spans="2:12" x14ac:dyDescent="0.2">
      <c r="B201"/>
      <c r="C201"/>
      <c r="D201"/>
      <c r="E201"/>
      <c r="F201"/>
      <c r="G201"/>
      <c r="H201"/>
      <c r="I201"/>
      <c r="J201"/>
      <c r="K201"/>
      <c r="L201"/>
    </row>
    <row r="202" spans="2:12" x14ac:dyDescent="0.2">
      <c r="B202"/>
      <c r="C202"/>
      <c r="D202"/>
      <c r="E202"/>
      <c r="F202"/>
      <c r="G202"/>
      <c r="H202"/>
      <c r="I202"/>
      <c r="J202"/>
      <c r="K202"/>
      <c r="L202"/>
    </row>
    <row r="203" spans="2:12" x14ac:dyDescent="0.2">
      <c r="B203"/>
      <c r="C203"/>
      <c r="D203"/>
      <c r="E203"/>
      <c r="F203"/>
      <c r="G203"/>
      <c r="H203"/>
      <c r="I203"/>
      <c r="J203"/>
      <c r="K203"/>
      <c r="L203"/>
    </row>
    <row r="204" spans="2:12" x14ac:dyDescent="0.2">
      <c r="B204"/>
      <c r="C204"/>
      <c r="D204"/>
      <c r="E204"/>
      <c r="F204"/>
      <c r="G204"/>
      <c r="H204"/>
      <c r="I204"/>
      <c r="J204"/>
      <c r="K204"/>
      <c r="L204"/>
    </row>
    <row r="205" spans="2:12" x14ac:dyDescent="0.2">
      <c r="B205"/>
      <c r="C205"/>
      <c r="D205"/>
      <c r="E205"/>
      <c r="F205"/>
      <c r="G205"/>
      <c r="H205"/>
      <c r="I205"/>
      <c r="J205"/>
      <c r="K205"/>
      <c r="L205"/>
    </row>
    <row r="206" spans="2:12" x14ac:dyDescent="0.2">
      <c r="B206"/>
      <c r="C206"/>
      <c r="D206"/>
      <c r="E206"/>
      <c r="F206"/>
      <c r="G206"/>
      <c r="H206"/>
      <c r="I206"/>
      <c r="J206"/>
      <c r="K206"/>
      <c r="L206"/>
    </row>
    <row r="207" spans="2:12" x14ac:dyDescent="0.2">
      <c r="B207"/>
      <c r="C207"/>
      <c r="D207"/>
      <c r="E207"/>
      <c r="F207"/>
      <c r="G207"/>
      <c r="H207"/>
      <c r="I207"/>
      <c r="J207"/>
      <c r="K207"/>
      <c r="L207"/>
    </row>
    <row r="208" spans="2:12" x14ac:dyDescent="0.2">
      <c r="B208"/>
      <c r="C208"/>
      <c r="D208"/>
      <c r="E208"/>
      <c r="F208"/>
      <c r="G208"/>
      <c r="H208"/>
      <c r="I208"/>
      <c r="J208"/>
      <c r="K208"/>
      <c r="L208"/>
    </row>
    <row r="209" spans="2:12" x14ac:dyDescent="0.2">
      <c r="B209"/>
      <c r="C209"/>
      <c r="D209"/>
      <c r="E209"/>
      <c r="F209"/>
      <c r="G209"/>
      <c r="H209"/>
      <c r="I209"/>
      <c r="J209"/>
      <c r="K209"/>
      <c r="L209"/>
    </row>
    <row r="210" spans="2:12" x14ac:dyDescent="0.2">
      <c r="B210"/>
      <c r="C210"/>
      <c r="D210"/>
      <c r="E210"/>
      <c r="F210"/>
      <c r="G210"/>
      <c r="H210"/>
      <c r="I210"/>
      <c r="J210"/>
      <c r="K210"/>
      <c r="L210"/>
    </row>
    <row r="211" spans="2:12" x14ac:dyDescent="0.2">
      <c r="B211"/>
      <c r="C211"/>
      <c r="D211"/>
      <c r="E211"/>
      <c r="F211"/>
      <c r="G211"/>
      <c r="H211"/>
      <c r="I211"/>
      <c r="J211"/>
      <c r="K211"/>
      <c r="L211"/>
    </row>
    <row r="212" spans="2:12" x14ac:dyDescent="0.2">
      <c r="B212"/>
      <c r="C212"/>
      <c r="D212"/>
      <c r="E212"/>
      <c r="F212"/>
      <c r="G212"/>
      <c r="H212"/>
      <c r="I212"/>
      <c r="J212"/>
      <c r="K212"/>
      <c r="L212"/>
    </row>
    <row r="213" spans="2:12" x14ac:dyDescent="0.2">
      <c r="B213"/>
      <c r="C213"/>
      <c r="D213"/>
      <c r="E213"/>
      <c r="F213"/>
      <c r="G213"/>
      <c r="H213"/>
      <c r="I213"/>
      <c r="J213"/>
      <c r="K213"/>
      <c r="L213"/>
    </row>
    <row r="214" spans="2:12" x14ac:dyDescent="0.2">
      <c r="B214"/>
      <c r="C214"/>
      <c r="D214"/>
      <c r="E214"/>
      <c r="F214"/>
      <c r="G214"/>
      <c r="H214"/>
      <c r="I214"/>
      <c r="J214"/>
      <c r="K214"/>
      <c r="L214"/>
    </row>
    <row r="215" spans="2:12" x14ac:dyDescent="0.2">
      <c r="B215"/>
      <c r="C215"/>
      <c r="D215"/>
      <c r="E215"/>
      <c r="F215"/>
      <c r="G215"/>
      <c r="H215"/>
      <c r="I215"/>
      <c r="J215"/>
      <c r="K215"/>
      <c r="L215"/>
    </row>
    <row r="216" spans="2:12" x14ac:dyDescent="0.2">
      <c r="B216"/>
      <c r="C216"/>
      <c r="D216"/>
      <c r="E216"/>
      <c r="F216"/>
      <c r="G216"/>
      <c r="H216"/>
      <c r="I216"/>
      <c r="J216"/>
      <c r="K216"/>
      <c r="L216"/>
    </row>
    <row r="217" spans="2:12" x14ac:dyDescent="0.2">
      <c r="B217"/>
      <c r="C217"/>
      <c r="D217"/>
      <c r="E217"/>
      <c r="F217"/>
      <c r="G217"/>
      <c r="H217"/>
      <c r="I217"/>
      <c r="J217"/>
      <c r="K217"/>
      <c r="L217"/>
    </row>
    <row r="218" spans="2:12" x14ac:dyDescent="0.2">
      <c r="B218"/>
      <c r="C218"/>
      <c r="D218"/>
      <c r="E218"/>
      <c r="F218"/>
      <c r="G218"/>
      <c r="H218"/>
      <c r="I218"/>
      <c r="J218"/>
      <c r="K218"/>
      <c r="L218"/>
    </row>
    <row r="219" spans="2:12" x14ac:dyDescent="0.2">
      <c r="B219"/>
      <c r="C219"/>
      <c r="D219"/>
      <c r="E219"/>
      <c r="F219"/>
      <c r="G219"/>
      <c r="H219"/>
      <c r="I219"/>
      <c r="J219"/>
      <c r="K219"/>
      <c r="L219"/>
    </row>
    <row r="220" spans="2:12" x14ac:dyDescent="0.2">
      <c r="B220"/>
      <c r="C220"/>
      <c r="D220"/>
      <c r="E220"/>
      <c r="F220"/>
      <c r="G220"/>
      <c r="H220"/>
      <c r="I220"/>
      <c r="J220"/>
      <c r="K220"/>
      <c r="L220"/>
    </row>
    <row r="221" spans="2:12" x14ac:dyDescent="0.2">
      <c r="B221"/>
      <c r="C221"/>
      <c r="D221"/>
      <c r="E221"/>
      <c r="F221"/>
      <c r="G221"/>
      <c r="H221"/>
      <c r="I221"/>
      <c r="J221"/>
      <c r="K221"/>
      <c r="L221"/>
    </row>
    <row r="222" spans="2:12" x14ac:dyDescent="0.2">
      <c r="B222"/>
      <c r="C222"/>
      <c r="D222"/>
      <c r="E222"/>
      <c r="F222"/>
      <c r="G222"/>
      <c r="H222"/>
      <c r="I222"/>
      <c r="J222"/>
      <c r="K222"/>
      <c r="L222"/>
    </row>
    <row r="223" spans="2:12" x14ac:dyDescent="0.2">
      <c r="B223"/>
      <c r="C223"/>
      <c r="D223"/>
      <c r="E223"/>
      <c r="F223"/>
      <c r="G223"/>
      <c r="H223"/>
      <c r="I223"/>
      <c r="J223"/>
      <c r="K223"/>
      <c r="L223"/>
    </row>
    <row r="224" spans="2:12" x14ac:dyDescent="0.2">
      <c r="B224"/>
      <c r="C224"/>
      <c r="D224"/>
      <c r="E224"/>
      <c r="F224"/>
      <c r="G224"/>
      <c r="H224"/>
      <c r="I224"/>
      <c r="J224"/>
      <c r="K224"/>
      <c r="L224"/>
    </row>
    <row r="225" spans="2:12" x14ac:dyDescent="0.2">
      <c r="B225"/>
      <c r="C225"/>
      <c r="D225"/>
      <c r="E225"/>
      <c r="F225"/>
      <c r="G225"/>
      <c r="H225"/>
      <c r="I225"/>
      <c r="J225"/>
      <c r="K225"/>
      <c r="L225"/>
    </row>
    <row r="226" spans="2:12" x14ac:dyDescent="0.2">
      <c r="B226"/>
      <c r="C226"/>
      <c r="D226"/>
      <c r="E226"/>
      <c r="F226"/>
      <c r="G226"/>
      <c r="H226"/>
      <c r="I226"/>
      <c r="J226"/>
      <c r="K226"/>
      <c r="L226"/>
    </row>
    <row r="227" spans="2:12" x14ac:dyDescent="0.2">
      <c r="B227"/>
      <c r="C227"/>
      <c r="D227"/>
      <c r="E227"/>
      <c r="F227"/>
      <c r="G227"/>
      <c r="H227"/>
      <c r="I227"/>
      <c r="J227"/>
      <c r="K227"/>
      <c r="L227"/>
    </row>
    <row r="228" spans="2:12" x14ac:dyDescent="0.2">
      <c r="B228"/>
      <c r="C228"/>
      <c r="D228"/>
      <c r="E228"/>
      <c r="F228"/>
      <c r="G228"/>
      <c r="H228"/>
      <c r="I228"/>
      <c r="J228"/>
      <c r="K228"/>
      <c r="L228"/>
    </row>
    <row r="229" spans="2:12" x14ac:dyDescent="0.2">
      <c r="B229"/>
      <c r="C229"/>
      <c r="D229"/>
      <c r="E229"/>
      <c r="F229"/>
      <c r="G229"/>
      <c r="H229"/>
      <c r="I229"/>
      <c r="J229"/>
      <c r="K229"/>
      <c r="L229"/>
    </row>
    <row r="230" spans="2:12" x14ac:dyDescent="0.2">
      <c r="B230"/>
      <c r="C230"/>
      <c r="D230"/>
      <c r="E230"/>
      <c r="F230"/>
      <c r="G230"/>
      <c r="H230"/>
      <c r="I230"/>
      <c r="J230"/>
      <c r="K230"/>
      <c r="L230"/>
    </row>
    <row r="231" spans="2:12" x14ac:dyDescent="0.2">
      <c r="B231"/>
      <c r="C231"/>
      <c r="D231"/>
      <c r="E231"/>
      <c r="F231"/>
      <c r="G231"/>
      <c r="H231"/>
      <c r="I231"/>
      <c r="J231"/>
      <c r="K231"/>
      <c r="L231"/>
    </row>
    <row r="232" spans="2:12" x14ac:dyDescent="0.2">
      <c r="B232"/>
      <c r="C232"/>
      <c r="D232"/>
      <c r="E232"/>
      <c r="F232"/>
      <c r="G232"/>
      <c r="H232"/>
      <c r="I232"/>
      <c r="J232"/>
      <c r="K232"/>
      <c r="L232"/>
    </row>
    <row r="233" spans="2:12" x14ac:dyDescent="0.2">
      <c r="B233"/>
      <c r="C233"/>
      <c r="D233"/>
      <c r="E233"/>
      <c r="F233"/>
      <c r="G233"/>
      <c r="H233"/>
      <c r="I233"/>
      <c r="J233"/>
      <c r="K233"/>
      <c r="L233"/>
    </row>
    <row r="234" spans="2:12" x14ac:dyDescent="0.2">
      <c r="B234"/>
      <c r="C234"/>
      <c r="D234"/>
      <c r="E234"/>
      <c r="F234"/>
      <c r="G234"/>
      <c r="H234"/>
      <c r="I234"/>
      <c r="J234"/>
      <c r="K234"/>
      <c r="L234"/>
    </row>
    <row r="235" spans="2:12" x14ac:dyDescent="0.2">
      <c r="B235"/>
      <c r="C235"/>
      <c r="D235"/>
      <c r="E235"/>
      <c r="F235"/>
      <c r="G235"/>
      <c r="H235"/>
      <c r="I235"/>
      <c r="J235"/>
      <c r="K235"/>
      <c r="L235"/>
    </row>
    <row r="236" spans="2:12" x14ac:dyDescent="0.2">
      <c r="B236"/>
      <c r="C236"/>
      <c r="D236"/>
      <c r="E236"/>
      <c r="F236"/>
      <c r="G236"/>
      <c r="H236"/>
      <c r="I236"/>
      <c r="J236"/>
      <c r="K236"/>
      <c r="L236"/>
    </row>
    <row r="237" spans="2:12" x14ac:dyDescent="0.2">
      <c r="B237"/>
      <c r="C237"/>
      <c r="D237"/>
      <c r="E237"/>
      <c r="F237"/>
      <c r="G237"/>
      <c r="H237"/>
      <c r="I237"/>
      <c r="J237"/>
      <c r="K237"/>
      <c r="L237"/>
    </row>
    <row r="238" spans="2:12" x14ac:dyDescent="0.2">
      <c r="B238"/>
      <c r="C238"/>
      <c r="D238"/>
      <c r="E238"/>
      <c r="F238"/>
      <c r="G238"/>
      <c r="H238"/>
      <c r="I238"/>
      <c r="J238"/>
      <c r="K238"/>
      <c r="L238"/>
    </row>
    <row r="239" spans="2:12" x14ac:dyDescent="0.2">
      <c r="B239"/>
      <c r="C239"/>
      <c r="D239"/>
      <c r="E239"/>
      <c r="F239"/>
      <c r="G239"/>
      <c r="H239"/>
      <c r="I239"/>
      <c r="J239"/>
      <c r="K239"/>
      <c r="L239"/>
    </row>
    <row r="240" spans="2:12" x14ac:dyDescent="0.2">
      <c r="B240"/>
      <c r="C240"/>
      <c r="D240"/>
      <c r="E240"/>
      <c r="F240"/>
      <c r="G240"/>
      <c r="H240"/>
      <c r="I240"/>
      <c r="J240"/>
      <c r="K240"/>
      <c r="L240"/>
    </row>
    <row r="241" spans="2:12" x14ac:dyDescent="0.2">
      <c r="B241"/>
      <c r="C241"/>
      <c r="D241"/>
      <c r="E241"/>
      <c r="F241"/>
      <c r="G241"/>
      <c r="H241"/>
      <c r="I241"/>
      <c r="J241"/>
      <c r="K241"/>
      <c r="L241"/>
    </row>
    <row r="242" spans="2:12" x14ac:dyDescent="0.2">
      <c r="B242"/>
      <c r="C242"/>
      <c r="D242"/>
      <c r="E242"/>
      <c r="F242"/>
      <c r="G242"/>
      <c r="H242"/>
      <c r="I242"/>
      <c r="J242"/>
      <c r="K242"/>
      <c r="L242"/>
    </row>
    <row r="243" spans="2:12" x14ac:dyDescent="0.2">
      <c r="B243"/>
      <c r="C243"/>
      <c r="D243"/>
      <c r="E243"/>
      <c r="F243"/>
      <c r="G243"/>
      <c r="H243"/>
      <c r="I243"/>
      <c r="J243"/>
      <c r="K243"/>
      <c r="L243"/>
    </row>
    <row r="244" spans="2:12" x14ac:dyDescent="0.2">
      <c r="B244"/>
      <c r="C244"/>
      <c r="D244"/>
      <c r="E244"/>
      <c r="F244"/>
      <c r="G244"/>
      <c r="H244"/>
      <c r="I244"/>
      <c r="J244"/>
      <c r="K244"/>
      <c r="L244"/>
    </row>
    <row r="245" spans="2:12" x14ac:dyDescent="0.2">
      <c r="B245"/>
      <c r="C245"/>
      <c r="D245"/>
      <c r="E245"/>
      <c r="F245"/>
      <c r="G245"/>
      <c r="H245"/>
      <c r="I245"/>
      <c r="J245"/>
      <c r="K245"/>
      <c r="L245"/>
    </row>
    <row r="246" spans="2:12" x14ac:dyDescent="0.2">
      <c r="B246"/>
      <c r="C246"/>
      <c r="D246"/>
      <c r="E246"/>
      <c r="F246"/>
      <c r="G246"/>
      <c r="H246"/>
      <c r="I246"/>
      <c r="J246"/>
      <c r="K246"/>
      <c r="L246"/>
    </row>
    <row r="247" spans="2:12" x14ac:dyDescent="0.2">
      <c r="B247"/>
      <c r="C247"/>
      <c r="D247"/>
      <c r="E247"/>
      <c r="F247"/>
      <c r="G247"/>
      <c r="H247"/>
      <c r="I247"/>
      <c r="J247"/>
      <c r="K247"/>
      <c r="L247"/>
    </row>
    <row r="248" spans="2:12" x14ac:dyDescent="0.2">
      <c r="B248"/>
      <c r="C248"/>
      <c r="D248"/>
      <c r="E248"/>
      <c r="F248"/>
      <c r="G248"/>
      <c r="H248"/>
      <c r="I248"/>
      <c r="J248"/>
      <c r="K248"/>
      <c r="L248"/>
    </row>
    <row r="249" spans="2:12" x14ac:dyDescent="0.2">
      <c r="B249"/>
      <c r="C249"/>
      <c r="D249"/>
      <c r="E249"/>
      <c r="F249"/>
      <c r="G249"/>
      <c r="H249"/>
      <c r="I249"/>
      <c r="J249"/>
      <c r="K249"/>
      <c r="L249"/>
    </row>
    <row r="250" spans="2:12" x14ac:dyDescent="0.2">
      <c r="B250"/>
      <c r="C250"/>
      <c r="D250"/>
      <c r="E250"/>
      <c r="F250"/>
      <c r="G250"/>
      <c r="H250"/>
      <c r="I250"/>
      <c r="J250"/>
      <c r="K250"/>
      <c r="L250"/>
    </row>
    <row r="251" spans="2:12" x14ac:dyDescent="0.2">
      <c r="B251"/>
      <c r="C251"/>
      <c r="D251"/>
      <c r="E251"/>
      <c r="F251"/>
      <c r="G251"/>
      <c r="H251"/>
      <c r="I251"/>
      <c r="J251"/>
      <c r="K251"/>
      <c r="L251"/>
    </row>
    <row r="252" spans="2:12" x14ac:dyDescent="0.2">
      <c r="B252"/>
      <c r="C252"/>
      <c r="D252"/>
      <c r="E252"/>
      <c r="F252"/>
      <c r="G252"/>
      <c r="H252"/>
      <c r="I252"/>
      <c r="J252"/>
      <c r="K252"/>
      <c r="L252"/>
    </row>
    <row r="253" spans="2:12" x14ac:dyDescent="0.2">
      <c r="B253"/>
      <c r="C253"/>
      <c r="D253"/>
      <c r="E253"/>
      <c r="F253"/>
      <c r="G253"/>
      <c r="H253"/>
      <c r="I253"/>
      <c r="J253"/>
      <c r="K253"/>
      <c r="L253"/>
    </row>
    <row r="254" spans="2:12" x14ac:dyDescent="0.2">
      <c r="B254"/>
      <c r="C254"/>
      <c r="D254"/>
      <c r="E254"/>
      <c r="F254"/>
      <c r="G254"/>
      <c r="H254"/>
      <c r="I254"/>
      <c r="J254"/>
      <c r="K254"/>
      <c r="L254"/>
    </row>
    <row r="255" spans="2:12" x14ac:dyDescent="0.2">
      <c r="B255"/>
      <c r="C255"/>
      <c r="D255"/>
      <c r="E255"/>
      <c r="F255"/>
      <c r="G255"/>
      <c r="H255"/>
      <c r="I255"/>
      <c r="J255"/>
      <c r="K255"/>
      <c r="L255"/>
    </row>
    <row r="256" spans="2:12" x14ac:dyDescent="0.2">
      <c r="B256"/>
      <c r="C256"/>
      <c r="D256"/>
      <c r="E256"/>
      <c r="F256"/>
      <c r="G256"/>
      <c r="H256"/>
      <c r="I256"/>
      <c r="J256"/>
      <c r="K256"/>
      <c r="L256"/>
    </row>
    <row r="257" spans="2:12" x14ac:dyDescent="0.2">
      <c r="B257"/>
      <c r="C257"/>
      <c r="D257"/>
      <c r="E257"/>
      <c r="F257"/>
      <c r="G257"/>
      <c r="H257"/>
      <c r="I257"/>
      <c r="J257"/>
      <c r="K257"/>
      <c r="L257"/>
    </row>
    <row r="258" spans="2:12" x14ac:dyDescent="0.2">
      <c r="B258"/>
      <c r="C258"/>
      <c r="D258"/>
      <c r="E258"/>
      <c r="F258"/>
      <c r="G258"/>
      <c r="H258"/>
      <c r="I258"/>
      <c r="J258"/>
      <c r="K258"/>
      <c r="L258"/>
    </row>
    <row r="259" spans="2:12" x14ac:dyDescent="0.2">
      <c r="B259"/>
      <c r="C259"/>
      <c r="D259"/>
      <c r="E259"/>
      <c r="F259"/>
      <c r="G259"/>
      <c r="H259"/>
      <c r="I259"/>
      <c r="J259"/>
      <c r="K259"/>
      <c r="L259"/>
    </row>
    <row r="260" spans="2:12" x14ac:dyDescent="0.2">
      <c r="B260"/>
      <c r="C260"/>
      <c r="D260"/>
      <c r="E260"/>
      <c r="F260"/>
      <c r="G260"/>
      <c r="H260"/>
      <c r="I260"/>
      <c r="J260"/>
      <c r="K260"/>
      <c r="L260"/>
    </row>
    <row r="261" spans="2:12" x14ac:dyDescent="0.2">
      <c r="B261"/>
      <c r="C261"/>
      <c r="D261"/>
      <c r="E261"/>
      <c r="F261"/>
      <c r="G261"/>
      <c r="H261"/>
      <c r="I261"/>
      <c r="J261"/>
      <c r="K261"/>
      <c r="L261"/>
    </row>
    <row r="262" spans="2:12" x14ac:dyDescent="0.2">
      <c r="B262"/>
      <c r="C262"/>
      <c r="D262"/>
      <c r="E262"/>
      <c r="F262"/>
      <c r="G262"/>
      <c r="H262"/>
      <c r="I262"/>
      <c r="J262"/>
      <c r="K262"/>
      <c r="L262"/>
    </row>
    <row r="263" spans="2:12" x14ac:dyDescent="0.2">
      <c r="B263"/>
      <c r="C263"/>
      <c r="D263"/>
      <c r="E263"/>
      <c r="F263"/>
      <c r="G263"/>
      <c r="H263"/>
      <c r="I263"/>
      <c r="J263"/>
      <c r="K263"/>
      <c r="L263"/>
    </row>
    <row r="264" spans="2:12" x14ac:dyDescent="0.2">
      <c r="B264"/>
      <c r="C264"/>
      <c r="D264"/>
      <c r="E264"/>
      <c r="F264"/>
      <c r="G264"/>
      <c r="H264"/>
      <c r="I264"/>
      <c r="J264"/>
      <c r="K264"/>
      <c r="L264"/>
    </row>
    <row r="265" spans="2:12" x14ac:dyDescent="0.2">
      <c r="B265"/>
      <c r="C265"/>
      <c r="D265"/>
      <c r="E265"/>
      <c r="F265"/>
      <c r="G265"/>
      <c r="H265"/>
      <c r="I265"/>
      <c r="J265"/>
      <c r="K265"/>
      <c r="L265"/>
    </row>
    <row r="266" spans="2:12" x14ac:dyDescent="0.2">
      <c r="B266"/>
      <c r="C266"/>
      <c r="D266"/>
      <c r="E266"/>
      <c r="F266"/>
      <c r="G266"/>
      <c r="H266"/>
      <c r="I266"/>
      <c r="J266"/>
      <c r="K266"/>
      <c r="L266"/>
    </row>
    <row r="267" spans="2:12" x14ac:dyDescent="0.2">
      <c r="B267"/>
      <c r="C267"/>
      <c r="D267"/>
      <c r="E267"/>
      <c r="F267"/>
      <c r="G267"/>
      <c r="H267"/>
      <c r="I267"/>
      <c r="J267"/>
      <c r="K267"/>
      <c r="L267"/>
    </row>
    <row r="268" spans="2:12" x14ac:dyDescent="0.2">
      <c r="B268"/>
      <c r="C268"/>
      <c r="D268"/>
      <c r="E268"/>
      <c r="F268"/>
      <c r="G268"/>
      <c r="H268"/>
      <c r="I268"/>
      <c r="J268"/>
      <c r="K268"/>
      <c r="L268"/>
    </row>
    <row r="269" spans="2:12" x14ac:dyDescent="0.2">
      <c r="B269"/>
      <c r="C269"/>
      <c r="D269"/>
      <c r="E269"/>
      <c r="F269"/>
      <c r="G269"/>
      <c r="H269"/>
      <c r="I269"/>
      <c r="J269"/>
      <c r="K269"/>
      <c r="L269"/>
    </row>
    <row r="270" spans="2:12" x14ac:dyDescent="0.2">
      <c r="B270"/>
      <c r="C270"/>
      <c r="D270"/>
      <c r="E270"/>
      <c r="F270"/>
      <c r="G270"/>
      <c r="H270"/>
      <c r="I270"/>
      <c r="J270"/>
      <c r="K270"/>
      <c r="L270"/>
    </row>
    <row r="271" spans="2:12" x14ac:dyDescent="0.2">
      <c r="B271"/>
      <c r="C271"/>
      <c r="D271"/>
      <c r="E271"/>
      <c r="F271"/>
      <c r="G271"/>
      <c r="H271"/>
      <c r="I271"/>
      <c r="J271"/>
      <c r="K271"/>
      <c r="L271"/>
    </row>
    <row r="272" spans="2:12" x14ac:dyDescent="0.2">
      <c r="B272"/>
      <c r="C272"/>
      <c r="D272"/>
      <c r="E272"/>
      <c r="F272"/>
      <c r="G272"/>
      <c r="H272"/>
      <c r="I272"/>
      <c r="J272"/>
      <c r="K272"/>
      <c r="L272"/>
    </row>
    <row r="273" spans="2:12" x14ac:dyDescent="0.2">
      <c r="B273"/>
      <c r="C273"/>
      <c r="D273"/>
      <c r="E273"/>
      <c r="F273"/>
      <c r="G273"/>
      <c r="H273"/>
      <c r="I273"/>
      <c r="J273"/>
      <c r="K273"/>
      <c r="L273"/>
    </row>
    <row r="274" spans="2:12" x14ac:dyDescent="0.2">
      <c r="B274"/>
      <c r="C274"/>
      <c r="D274"/>
      <c r="E274"/>
      <c r="F274"/>
      <c r="G274"/>
      <c r="H274"/>
      <c r="I274"/>
      <c r="J274"/>
      <c r="K274"/>
      <c r="L274"/>
    </row>
    <row r="275" spans="2:12" x14ac:dyDescent="0.2">
      <c r="B275"/>
      <c r="C275"/>
      <c r="D275"/>
      <c r="E275"/>
      <c r="F275"/>
      <c r="G275"/>
      <c r="H275"/>
      <c r="I275"/>
      <c r="J275"/>
      <c r="K275"/>
      <c r="L275"/>
    </row>
    <row r="276" spans="2:12" x14ac:dyDescent="0.2">
      <c r="B276"/>
      <c r="C276"/>
      <c r="D276"/>
      <c r="E276"/>
      <c r="F276"/>
      <c r="G276"/>
      <c r="H276"/>
      <c r="I276"/>
      <c r="J276"/>
      <c r="K276"/>
      <c r="L276"/>
    </row>
    <row r="277" spans="2:12" x14ac:dyDescent="0.2">
      <c r="B277"/>
      <c r="C277"/>
      <c r="D277"/>
      <c r="E277"/>
      <c r="F277"/>
      <c r="G277"/>
      <c r="H277"/>
      <c r="I277"/>
      <c r="J277"/>
      <c r="K277"/>
      <c r="L277"/>
    </row>
    <row r="278" spans="2:12" x14ac:dyDescent="0.2">
      <c r="B278"/>
      <c r="C278"/>
      <c r="D278"/>
      <c r="E278"/>
      <c r="F278"/>
      <c r="G278"/>
      <c r="H278"/>
      <c r="I278"/>
      <c r="J278"/>
      <c r="K278"/>
      <c r="L278"/>
    </row>
    <row r="279" spans="2:12" x14ac:dyDescent="0.2">
      <c r="B279"/>
      <c r="C279"/>
      <c r="D279"/>
      <c r="E279"/>
      <c r="F279"/>
      <c r="G279"/>
      <c r="H279"/>
      <c r="I279"/>
      <c r="J279"/>
      <c r="K279"/>
      <c r="L279"/>
    </row>
    <row r="280" spans="2:12" x14ac:dyDescent="0.2">
      <c r="B280"/>
      <c r="C280"/>
      <c r="D280"/>
      <c r="E280"/>
      <c r="F280"/>
      <c r="G280"/>
      <c r="H280"/>
      <c r="I280"/>
      <c r="J280"/>
      <c r="K280"/>
      <c r="L280"/>
    </row>
    <row r="281" spans="2:12" x14ac:dyDescent="0.2">
      <c r="B281"/>
      <c r="C281"/>
      <c r="D281"/>
      <c r="E281"/>
      <c r="F281"/>
      <c r="G281"/>
      <c r="H281"/>
      <c r="I281"/>
      <c r="J281"/>
      <c r="K281"/>
      <c r="L281"/>
    </row>
    <row r="282" spans="2:12" x14ac:dyDescent="0.2">
      <c r="B282"/>
      <c r="C282"/>
      <c r="D282"/>
      <c r="E282"/>
      <c r="F282"/>
      <c r="G282"/>
      <c r="H282"/>
      <c r="I282"/>
      <c r="J282"/>
      <c r="K282"/>
      <c r="L282"/>
    </row>
    <row r="283" spans="2:12" x14ac:dyDescent="0.2">
      <c r="B283"/>
      <c r="C283"/>
      <c r="D283"/>
      <c r="E283"/>
      <c r="F283"/>
      <c r="G283"/>
      <c r="H283"/>
      <c r="I283"/>
      <c r="J283"/>
      <c r="K283"/>
      <c r="L283"/>
    </row>
    <row r="284" spans="2:12" x14ac:dyDescent="0.2">
      <c r="B284"/>
      <c r="C284"/>
      <c r="D284"/>
      <c r="E284"/>
      <c r="F284"/>
      <c r="G284"/>
      <c r="H284"/>
      <c r="I284"/>
      <c r="J284"/>
      <c r="K284"/>
      <c r="L284"/>
    </row>
    <row r="285" spans="2:12" x14ac:dyDescent="0.2">
      <c r="B285"/>
      <c r="C285"/>
      <c r="D285"/>
      <c r="E285"/>
      <c r="F285"/>
      <c r="G285"/>
      <c r="H285"/>
      <c r="I285"/>
      <c r="J285"/>
      <c r="K285"/>
      <c r="L285"/>
    </row>
    <row r="286" spans="2:12" x14ac:dyDescent="0.2">
      <c r="B286"/>
      <c r="C286"/>
      <c r="D286"/>
      <c r="E286"/>
      <c r="F286"/>
      <c r="G286"/>
      <c r="H286"/>
      <c r="I286"/>
      <c r="J286"/>
      <c r="K286"/>
      <c r="L286"/>
    </row>
    <row r="287" spans="2:12" x14ac:dyDescent="0.2">
      <c r="B287"/>
      <c r="C287"/>
      <c r="D287"/>
      <c r="E287"/>
      <c r="F287"/>
      <c r="G287"/>
      <c r="H287"/>
      <c r="I287"/>
      <c r="J287"/>
      <c r="K287"/>
      <c r="L287"/>
    </row>
    <row r="288" spans="2:12" x14ac:dyDescent="0.2">
      <c r="B288"/>
      <c r="C288"/>
      <c r="D288"/>
      <c r="E288"/>
      <c r="F288"/>
      <c r="G288"/>
      <c r="H288"/>
      <c r="I288"/>
      <c r="J288"/>
      <c r="K288"/>
      <c r="L288"/>
    </row>
    <row r="289" spans="2:12" x14ac:dyDescent="0.2">
      <c r="B289"/>
      <c r="C289"/>
      <c r="D289"/>
      <c r="E289"/>
      <c r="F289"/>
      <c r="G289"/>
      <c r="H289"/>
      <c r="I289"/>
      <c r="J289"/>
      <c r="K289"/>
      <c r="L289"/>
    </row>
    <row r="290" spans="2:12" x14ac:dyDescent="0.2">
      <c r="B290"/>
      <c r="C290"/>
      <c r="D290"/>
      <c r="E290"/>
      <c r="F290"/>
      <c r="G290"/>
      <c r="H290"/>
      <c r="I290"/>
      <c r="J290"/>
      <c r="K290"/>
      <c r="L290"/>
    </row>
    <row r="291" spans="2:12" x14ac:dyDescent="0.2">
      <c r="B291"/>
      <c r="C291"/>
      <c r="D291"/>
      <c r="E291"/>
      <c r="F291"/>
      <c r="G291"/>
      <c r="H291"/>
      <c r="I291"/>
      <c r="J291"/>
      <c r="K291"/>
      <c r="L291"/>
    </row>
    <row r="292" spans="2:12" x14ac:dyDescent="0.2">
      <c r="B292"/>
      <c r="C292"/>
      <c r="D292"/>
      <c r="E292"/>
      <c r="F292"/>
      <c r="G292"/>
      <c r="H292"/>
      <c r="I292"/>
      <c r="J292"/>
      <c r="K292"/>
      <c r="L292"/>
    </row>
    <row r="293" spans="2:12" x14ac:dyDescent="0.2">
      <c r="B293"/>
      <c r="C293"/>
      <c r="D293"/>
      <c r="E293"/>
      <c r="F293"/>
      <c r="G293"/>
      <c r="H293"/>
      <c r="I293"/>
      <c r="J293"/>
      <c r="K293"/>
      <c r="L293"/>
    </row>
    <row r="294" spans="2:12" x14ac:dyDescent="0.2">
      <c r="B294"/>
      <c r="C294"/>
      <c r="D294"/>
      <c r="E294"/>
      <c r="F294"/>
      <c r="G294"/>
      <c r="H294"/>
      <c r="I294"/>
      <c r="J294"/>
      <c r="K294"/>
      <c r="L294"/>
    </row>
    <row r="295" spans="2:12" x14ac:dyDescent="0.2">
      <c r="B295"/>
      <c r="C295"/>
      <c r="D295"/>
      <c r="E295"/>
      <c r="F295"/>
      <c r="G295"/>
      <c r="H295"/>
      <c r="I295"/>
      <c r="J295"/>
      <c r="K295"/>
      <c r="L295"/>
    </row>
    <row r="296" spans="2:12" x14ac:dyDescent="0.2">
      <c r="B296"/>
      <c r="C296"/>
      <c r="D296"/>
      <c r="E296"/>
      <c r="F296"/>
      <c r="G296"/>
      <c r="H296"/>
      <c r="I296"/>
      <c r="J296"/>
      <c r="K296"/>
      <c r="L296"/>
    </row>
    <row r="297" spans="2:12" x14ac:dyDescent="0.2">
      <c r="B297"/>
      <c r="C297"/>
      <c r="D297"/>
      <c r="E297"/>
      <c r="F297"/>
      <c r="G297"/>
      <c r="H297"/>
      <c r="I297"/>
      <c r="J297"/>
      <c r="K297"/>
      <c r="L297"/>
    </row>
    <row r="298" spans="2:12" x14ac:dyDescent="0.2">
      <c r="B298"/>
      <c r="C298"/>
      <c r="D298"/>
      <c r="E298"/>
      <c r="F298"/>
      <c r="G298"/>
      <c r="H298"/>
      <c r="I298"/>
      <c r="J298"/>
      <c r="K298"/>
      <c r="L298"/>
    </row>
    <row r="299" spans="2:12" x14ac:dyDescent="0.2">
      <c r="B299"/>
      <c r="C299"/>
      <c r="D299"/>
      <c r="E299"/>
      <c r="F299"/>
      <c r="G299"/>
      <c r="H299"/>
      <c r="I299"/>
      <c r="J299"/>
      <c r="K299"/>
      <c r="L299"/>
    </row>
    <row r="300" spans="2:12" x14ac:dyDescent="0.2">
      <c r="B300"/>
      <c r="C300"/>
      <c r="D300"/>
      <c r="E300"/>
      <c r="F300"/>
      <c r="G300"/>
      <c r="H300"/>
      <c r="I300"/>
      <c r="J300"/>
      <c r="K300"/>
      <c r="L300"/>
    </row>
    <row r="301" spans="2:12" x14ac:dyDescent="0.2">
      <c r="B301"/>
      <c r="C301"/>
      <c r="D301"/>
      <c r="E301"/>
      <c r="F301"/>
      <c r="G301"/>
      <c r="H301"/>
      <c r="I301"/>
      <c r="J301"/>
      <c r="K301"/>
      <c r="L301"/>
    </row>
    <row r="302" spans="2:12" x14ac:dyDescent="0.2">
      <c r="B302"/>
      <c r="C302"/>
      <c r="D302"/>
      <c r="E302"/>
      <c r="F302"/>
      <c r="G302"/>
      <c r="H302"/>
      <c r="I302"/>
      <c r="J302"/>
      <c r="K302"/>
      <c r="L302"/>
    </row>
    <row r="303" spans="2:12" x14ac:dyDescent="0.2">
      <c r="B303"/>
      <c r="C303"/>
      <c r="D303"/>
      <c r="E303"/>
      <c r="F303"/>
      <c r="G303"/>
      <c r="H303"/>
      <c r="I303"/>
      <c r="J303"/>
      <c r="K303"/>
      <c r="L303"/>
    </row>
    <row r="304" spans="2:12" x14ac:dyDescent="0.2">
      <c r="B304"/>
      <c r="C304"/>
      <c r="D304"/>
      <c r="E304"/>
      <c r="F304"/>
      <c r="G304"/>
      <c r="H304"/>
      <c r="I304"/>
      <c r="J304"/>
      <c r="K304"/>
      <c r="L304"/>
    </row>
    <row r="305" spans="2:12" x14ac:dyDescent="0.2">
      <c r="B305"/>
      <c r="C305"/>
      <c r="D305"/>
      <c r="E305"/>
      <c r="F305"/>
      <c r="G305"/>
      <c r="H305"/>
      <c r="I305"/>
      <c r="J305"/>
      <c r="K305"/>
      <c r="L305"/>
    </row>
    <row r="306" spans="2:12" x14ac:dyDescent="0.2">
      <c r="B306"/>
      <c r="C306"/>
      <c r="D306"/>
      <c r="E306"/>
      <c r="F306"/>
      <c r="G306"/>
      <c r="H306"/>
      <c r="I306"/>
      <c r="J306"/>
      <c r="K306"/>
      <c r="L306"/>
    </row>
    <row r="307" spans="2:12" x14ac:dyDescent="0.2">
      <c r="B307"/>
      <c r="C307"/>
      <c r="D307"/>
      <c r="E307"/>
      <c r="F307"/>
      <c r="G307"/>
      <c r="H307"/>
      <c r="I307"/>
      <c r="J307"/>
      <c r="K307"/>
      <c r="L307"/>
    </row>
    <row r="308" spans="2:12" x14ac:dyDescent="0.2">
      <c r="B308"/>
      <c r="C308"/>
      <c r="D308"/>
      <c r="E308"/>
      <c r="F308"/>
      <c r="G308"/>
      <c r="H308"/>
      <c r="I308"/>
      <c r="J308"/>
      <c r="K308"/>
      <c r="L308"/>
    </row>
    <row r="309" spans="2:12" x14ac:dyDescent="0.2">
      <c r="B309"/>
      <c r="C309"/>
      <c r="D309"/>
      <c r="E309"/>
      <c r="F309"/>
      <c r="G309"/>
      <c r="H309"/>
      <c r="I309"/>
      <c r="J309"/>
      <c r="K309"/>
      <c r="L309"/>
    </row>
    <row r="310" spans="2:12" x14ac:dyDescent="0.2">
      <c r="B310"/>
      <c r="C310"/>
      <c r="D310"/>
      <c r="E310"/>
      <c r="F310"/>
      <c r="G310"/>
      <c r="H310"/>
      <c r="I310"/>
      <c r="J310"/>
      <c r="K310"/>
      <c r="L310"/>
    </row>
    <row r="311" spans="2:12" x14ac:dyDescent="0.2">
      <c r="B311"/>
      <c r="C311"/>
      <c r="D311"/>
      <c r="E311"/>
      <c r="F311"/>
      <c r="G311"/>
      <c r="H311"/>
      <c r="I311"/>
      <c r="J311"/>
      <c r="K311"/>
      <c r="L311"/>
    </row>
    <row r="312" spans="2:12" x14ac:dyDescent="0.2">
      <c r="B312"/>
      <c r="C312"/>
      <c r="D312"/>
      <c r="E312"/>
      <c r="F312"/>
      <c r="G312"/>
      <c r="H312"/>
      <c r="I312"/>
      <c r="J312"/>
      <c r="K312"/>
      <c r="L312"/>
    </row>
    <row r="313" spans="2:12" x14ac:dyDescent="0.2">
      <c r="B313"/>
      <c r="C313"/>
      <c r="D313"/>
      <c r="E313"/>
      <c r="F313"/>
      <c r="G313"/>
      <c r="H313"/>
      <c r="I313"/>
      <c r="J313"/>
      <c r="K313"/>
      <c r="L313"/>
    </row>
    <row r="314" spans="2:12" x14ac:dyDescent="0.2">
      <c r="B314"/>
      <c r="C314"/>
      <c r="D314"/>
      <c r="E314"/>
      <c r="F314"/>
      <c r="G314"/>
      <c r="H314"/>
      <c r="I314"/>
      <c r="J314"/>
      <c r="K314"/>
      <c r="L314"/>
    </row>
    <row r="315" spans="2:12" x14ac:dyDescent="0.2">
      <c r="B315"/>
      <c r="C315"/>
      <c r="D315"/>
      <c r="E315"/>
      <c r="F315"/>
      <c r="G315"/>
      <c r="H315"/>
      <c r="I315"/>
      <c r="J315"/>
      <c r="K315"/>
      <c r="L315"/>
    </row>
    <row r="316" spans="2:12" x14ac:dyDescent="0.2">
      <c r="B316"/>
      <c r="C316"/>
      <c r="D316"/>
      <c r="E316"/>
      <c r="F316"/>
      <c r="G316"/>
      <c r="H316"/>
      <c r="I316"/>
      <c r="J316"/>
      <c r="K316"/>
      <c r="L316"/>
    </row>
    <row r="317" spans="2:12" x14ac:dyDescent="0.2">
      <c r="B317"/>
      <c r="C317"/>
      <c r="D317"/>
      <c r="E317"/>
      <c r="F317"/>
      <c r="G317"/>
      <c r="H317"/>
      <c r="I317"/>
      <c r="J317"/>
      <c r="K317"/>
      <c r="L317"/>
    </row>
    <row r="318" spans="2:12" x14ac:dyDescent="0.2">
      <c r="B318"/>
      <c r="C318"/>
      <c r="D318"/>
      <c r="E318"/>
      <c r="F318"/>
      <c r="G318"/>
      <c r="H318"/>
      <c r="I318"/>
      <c r="J318"/>
      <c r="K318"/>
      <c r="L318"/>
    </row>
    <row r="319" spans="2:12" x14ac:dyDescent="0.2">
      <c r="B319"/>
      <c r="C319"/>
      <c r="D319"/>
      <c r="E319"/>
      <c r="F319"/>
      <c r="G319"/>
      <c r="H319"/>
      <c r="I319"/>
      <c r="J319"/>
      <c r="K319"/>
      <c r="L319"/>
    </row>
    <row r="320" spans="2:12" x14ac:dyDescent="0.2">
      <c r="B320"/>
      <c r="C320"/>
      <c r="D320"/>
      <c r="E320"/>
      <c r="F320"/>
      <c r="G320"/>
      <c r="H320"/>
      <c r="I320"/>
      <c r="J320"/>
      <c r="K320"/>
      <c r="L320"/>
    </row>
    <row r="321" spans="2:12" x14ac:dyDescent="0.2">
      <c r="B321"/>
      <c r="C321"/>
      <c r="D321"/>
      <c r="E321"/>
      <c r="F321"/>
      <c r="G321"/>
      <c r="H321"/>
      <c r="I321"/>
      <c r="J321"/>
      <c r="K321"/>
      <c r="L321"/>
    </row>
    <row r="322" spans="2:12" x14ac:dyDescent="0.2">
      <c r="B322"/>
      <c r="C322"/>
      <c r="D322"/>
      <c r="E322"/>
      <c r="F322"/>
      <c r="G322"/>
      <c r="H322"/>
      <c r="I322"/>
      <c r="J322"/>
      <c r="K322"/>
      <c r="L322"/>
    </row>
    <row r="323" spans="2:12" x14ac:dyDescent="0.2">
      <c r="B323"/>
      <c r="C323"/>
      <c r="D323"/>
      <c r="E323"/>
      <c r="F323"/>
      <c r="G323"/>
      <c r="H323"/>
      <c r="I323"/>
      <c r="J323"/>
      <c r="K323"/>
      <c r="L323"/>
    </row>
    <row r="324" spans="2:12" x14ac:dyDescent="0.2">
      <c r="B324"/>
      <c r="C324"/>
      <c r="D324"/>
      <c r="E324"/>
      <c r="F324"/>
      <c r="G324"/>
      <c r="H324"/>
      <c r="I324"/>
      <c r="J324"/>
      <c r="K324"/>
      <c r="L324"/>
    </row>
    <row r="325" spans="2:12" x14ac:dyDescent="0.2">
      <c r="B325"/>
      <c r="C325"/>
      <c r="D325"/>
      <c r="E325"/>
      <c r="F325"/>
      <c r="G325"/>
      <c r="H325"/>
      <c r="I325"/>
      <c r="J325"/>
      <c r="K325"/>
      <c r="L325"/>
    </row>
    <row r="326" spans="2:12" x14ac:dyDescent="0.2">
      <c r="B326"/>
      <c r="C326"/>
      <c r="D326"/>
      <c r="E326"/>
      <c r="F326"/>
      <c r="G326"/>
      <c r="H326"/>
      <c r="I326"/>
      <c r="J326"/>
      <c r="K326"/>
      <c r="L326"/>
    </row>
    <row r="327" spans="2:12" x14ac:dyDescent="0.2">
      <c r="B327"/>
      <c r="C327"/>
      <c r="D327"/>
      <c r="E327"/>
      <c r="F327"/>
      <c r="G327"/>
      <c r="H327"/>
      <c r="I327"/>
      <c r="J327"/>
      <c r="K327"/>
      <c r="L327"/>
    </row>
    <row r="328" spans="2:12" x14ac:dyDescent="0.2">
      <c r="B328"/>
      <c r="C328"/>
      <c r="D328"/>
      <c r="E328"/>
      <c r="F328"/>
      <c r="G328"/>
      <c r="H328"/>
      <c r="I328"/>
      <c r="J328"/>
      <c r="K328"/>
      <c r="L328"/>
    </row>
    <row r="329" spans="2:12" x14ac:dyDescent="0.2">
      <c r="B329"/>
      <c r="C329"/>
      <c r="D329"/>
      <c r="E329"/>
      <c r="F329"/>
      <c r="G329"/>
      <c r="H329"/>
      <c r="I329"/>
      <c r="J329"/>
      <c r="K329"/>
      <c r="L329"/>
    </row>
    <row r="330" spans="2:12" x14ac:dyDescent="0.2">
      <c r="B330"/>
      <c r="C330"/>
      <c r="D330"/>
      <c r="E330"/>
      <c r="F330"/>
      <c r="G330"/>
      <c r="H330"/>
      <c r="I330"/>
      <c r="J330"/>
      <c r="K330"/>
      <c r="L330"/>
    </row>
    <row r="331" spans="2:12" x14ac:dyDescent="0.2">
      <c r="B331"/>
      <c r="C331"/>
      <c r="D331"/>
      <c r="E331"/>
      <c r="F331"/>
      <c r="G331"/>
      <c r="H331"/>
      <c r="I331"/>
      <c r="J331"/>
      <c r="K331"/>
      <c r="L331"/>
    </row>
    <row r="332" spans="2:12" x14ac:dyDescent="0.2">
      <c r="B332"/>
      <c r="C332"/>
      <c r="D332"/>
      <c r="E332"/>
      <c r="F332"/>
      <c r="G332"/>
      <c r="H332"/>
      <c r="I332"/>
      <c r="J332"/>
      <c r="K332"/>
      <c r="L332"/>
    </row>
    <row r="333" spans="2:12" x14ac:dyDescent="0.2">
      <c r="B333"/>
      <c r="C333"/>
      <c r="D333"/>
      <c r="E333"/>
      <c r="F333"/>
      <c r="G333"/>
      <c r="H333"/>
      <c r="I333"/>
      <c r="J333"/>
      <c r="K333"/>
      <c r="L333"/>
    </row>
    <row r="334" spans="2:12" x14ac:dyDescent="0.2">
      <c r="B334"/>
      <c r="C334"/>
      <c r="D334"/>
      <c r="E334"/>
      <c r="F334"/>
      <c r="G334"/>
      <c r="H334"/>
      <c r="I334"/>
      <c r="J334"/>
      <c r="K334"/>
      <c r="L334"/>
    </row>
    <row r="335" spans="2:12" x14ac:dyDescent="0.2">
      <c r="B335"/>
      <c r="C335"/>
      <c r="D335"/>
      <c r="E335"/>
      <c r="F335"/>
      <c r="G335"/>
      <c r="H335"/>
      <c r="I335"/>
      <c r="J335"/>
      <c r="K335"/>
      <c r="L335"/>
    </row>
    <row r="336" spans="2:12" x14ac:dyDescent="0.2">
      <c r="B336"/>
      <c r="C336"/>
      <c r="D336"/>
      <c r="E336"/>
      <c r="F336"/>
      <c r="G336"/>
      <c r="H336"/>
      <c r="I336"/>
      <c r="J336"/>
      <c r="K336"/>
      <c r="L336"/>
    </row>
    <row r="337" spans="2:12" x14ac:dyDescent="0.2">
      <c r="B337"/>
      <c r="C337"/>
      <c r="D337"/>
      <c r="E337"/>
      <c r="F337"/>
      <c r="G337"/>
      <c r="H337"/>
      <c r="I337"/>
      <c r="J337"/>
      <c r="K337"/>
      <c r="L337"/>
    </row>
    <row r="338" spans="2:12" x14ac:dyDescent="0.2">
      <c r="B338"/>
      <c r="C338"/>
      <c r="D338"/>
      <c r="E338"/>
      <c r="F338"/>
      <c r="G338"/>
      <c r="H338"/>
      <c r="I338"/>
      <c r="J338"/>
      <c r="K338"/>
      <c r="L338"/>
    </row>
    <row r="339" spans="2:12" x14ac:dyDescent="0.2">
      <c r="B339"/>
      <c r="C339"/>
      <c r="D339"/>
      <c r="E339"/>
      <c r="F339"/>
      <c r="G339"/>
      <c r="H339"/>
      <c r="I339"/>
      <c r="J339"/>
      <c r="K339"/>
      <c r="L339"/>
    </row>
    <row r="340" spans="2:12" x14ac:dyDescent="0.2">
      <c r="B340"/>
      <c r="C340"/>
      <c r="D340"/>
      <c r="E340"/>
      <c r="F340"/>
      <c r="G340"/>
      <c r="H340"/>
      <c r="I340"/>
      <c r="J340"/>
      <c r="K340"/>
      <c r="L340"/>
    </row>
    <row r="341" spans="2:12" x14ac:dyDescent="0.2">
      <c r="B341"/>
      <c r="C341"/>
      <c r="D341"/>
      <c r="E341"/>
      <c r="F341"/>
      <c r="G341"/>
      <c r="H341"/>
      <c r="I341"/>
      <c r="J341"/>
      <c r="K341"/>
      <c r="L341"/>
    </row>
    <row r="342" spans="2:12" x14ac:dyDescent="0.2">
      <c r="B342"/>
      <c r="C342"/>
      <c r="D342"/>
      <c r="E342"/>
      <c r="F342"/>
      <c r="G342"/>
      <c r="H342"/>
      <c r="I342"/>
      <c r="J342"/>
      <c r="K342"/>
      <c r="L342"/>
    </row>
    <row r="343" spans="2:12" x14ac:dyDescent="0.2">
      <c r="B343"/>
      <c r="C343"/>
      <c r="D343"/>
      <c r="E343"/>
      <c r="F343"/>
      <c r="G343"/>
      <c r="H343"/>
      <c r="I343"/>
      <c r="J343"/>
      <c r="K343"/>
      <c r="L343"/>
    </row>
    <row r="344" spans="2:12" x14ac:dyDescent="0.2">
      <c r="B344"/>
      <c r="C344"/>
      <c r="D344"/>
      <c r="E344"/>
      <c r="F344"/>
      <c r="G344"/>
      <c r="H344"/>
      <c r="I344"/>
      <c r="J344"/>
      <c r="K344"/>
      <c r="L344"/>
    </row>
    <row r="345" spans="2:12" x14ac:dyDescent="0.2">
      <c r="B345"/>
      <c r="C345"/>
      <c r="D345"/>
      <c r="E345"/>
      <c r="F345"/>
      <c r="G345"/>
      <c r="H345"/>
      <c r="I345"/>
      <c r="J345"/>
      <c r="K345"/>
      <c r="L345"/>
    </row>
    <row r="346" spans="2:12" x14ac:dyDescent="0.2">
      <c r="B346"/>
      <c r="C346"/>
      <c r="D346"/>
      <c r="E346"/>
      <c r="F346"/>
      <c r="G346"/>
      <c r="H346"/>
      <c r="I346"/>
      <c r="J346"/>
      <c r="K346"/>
      <c r="L346"/>
    </row>
    <row r="347" spans="2:12" x14ac:dyDescent="0.2">
      <c r="B347"/>
      <c r="C347"/>
      <c r="D347"/>
      <c r="E347"/>
      <c r="F347"/>
      <c r="G347"/>
      <c r="H347"/>
      <c r="I347"/>
      <c r="J347"/>
      <c r="K347"/>
      <c r="L347"/>
    </row>
    <row r="348" spans="2:12" x14ac:dyDescent="0.2">
      <c r="B348"/>
      <c r="C348"/>
      <c r="D348"/>
      <c r="E348"/>
      <c r="F348"/>
      <c r="G348"/>
      <c r="H348"/>
      <c r="I348"/>
      <c r="J348"/>
      <c r="K348"/>
      <c r="L348"/>
    </row>
    <row r="349" spans="2:12" x14ac:dyDescent="0.2">
      <c r="B349"/>
      <c r="C349"/>
      <c r="D349"/>
      <c r="E349"/>
      <c r="F349"/>
      <c r="G349"/>
      <c r="H349"/>
      <c r="I349"/>
      <c r="J349"/>
      <c r="K349"/>
      <c r="L349"/>
    </row>
    <row r="350" spans="2:12" x14ac:dyDescent="0.2">
      <c r="B350"/>
      <c r="C350"/>
      <c r="D350"/>
      <c r="E350"/>
      <c r="F350"/>
      <c r="G350"/>
      <c r="H350"/>
      <c r="I350"/>
      <c r="J350"/>
      <c r="K350"/>
      <c r="L350"/>
    </row>
    <row r="351" spans="2:12" x14ac:dyDescent="0.2">
      <c r="B351"/>
      <c r="C351"/>
      <c r="D351"/>
      <c r="E351"/>
      <c r="F351"/>
      <c r="G351"/>
      <c r="H351"/>
      <c r="I351"/>
      <c r="J351"/>
      <c r="K351"/>
      <c r="L351"/>
    </row>
    <row r="352" spans="2:12" x14ac:dyDescent="0.2">
      <c r="B352"/>
      <c r="C352"/>
      <c r="D352"/>
      <c r="E352"/>
      <c r="F352"/>
      <c r="G352"/>
      <c r="H352"/>
      <c r="I352"/>
      <c r="J352"/>
      <c r="K352"/>
      <c r="L352"/>
    </row>
    <row r="353" spans="2:12" x14ac:dyDescent="0.2">
      <c r="B353"/>
      <c r="C353"/>
      <c r="D353"/>
      <c r="E353"/>
      <c r="F353"/>
      <c r="G353"/>
      <c r="H353"/>
      <c r="I353"/>
      <c r="J353"/>
      <c r="K353"/>
      <c r="L353"/>
    </row>
    <row r="354" spans="2:12" x14ac:dyDescent="0.2">
      <c r="B354"/>
      <c r="C354"/>
      <c r="D354"/>
      <c r="E354"/>
      <c r="F354"/>
      <c r="G354"/>
      <c r="H354"/>
      <c r="I354"/>
      <c r="J354"/>
      <c r="K354"/>
      <c r="L354"/>
    </row>
    <row r="355" spans="2:12" x14ac:dyDescent="0.2">
      <c r="B355"/>
      <c r="C355"/>
      <c r="D355"/>
      <c r="E355"/>
      <c r="F355"/>
      <c r="G355"/>
      <c r="H355"/>
      <c r="I355"/>
      <c r="J355"/>
      <c r="K355"/>
      <c r="L355"/>
    </row>
    <row r="356" spans="2:12" x14ac:dyDescent="0.2">
      <c r="B356"/>
      <c r="C356"/>
      <c r="D356"/>
      <c r="E356"/>
      <c r="F356"/>
      <c r="G356"/>
      <c r="H356"/>
      <c r="I356"/>
      <c r="J356"/>
      <c r="K356"/>
      <c r="L356"/>
    </row>
    <row r="357" spans="2:12" x14ac:dyDescent="0.2">
      <c r="B357"/>
      <c r="C357"/>
      <c r="D357"/>
      <c r="E357"/>
      <c r="F357"/>
      <c r="G357"/>
      <c r="H357"/>
      <c r="I357"/>
      <c r="J357"/>
      <c r="K357"/>
      <c r="L357"/>
    </row>
    <row r="358" spans="2:12" x14ac:dyDescent="0.2">
      <c r="B358"/>
      <c r="C358"/>
      <c r="D358"/>
      <c r="E358"/>
      <c r="F358"/>
      <c r="G358"/>
      <c r="H358"/>
      <c r="I358"/>
      <c r="J358"/>
      <c r="K358"/>
      <c r="L358"/>
    </row>
    <row r="359" spans="2:12" x14ac:dyDescent="0.2">
      <c r="B359"/>
      <c r="C359"/>
      <c r="D359"/>
      <c r="E359"/>
      <c r="F359"/>
      <c r="G359"/>
      <c r="H359"/>
      <c r="I359"/>
      <c r="J359"/>
      <c r="K359"/>
      <c r="L359"/>
    </row>
    <row r="360" spans="2:12" x14ac:dyDescent="0.2">
      <c r="B360"/>
      <c r="C360"/>
      <c r="D360"/>
      <c r="E360"/>
      <c r="F360"/>
      <c r="G360"/>
      <c r="H360"/>
      <c r="I360"/>
      <c r="J360"/>
      <c r="K360"/>
      <c r="L360"/>
    </row>
    <row r="361" spans="2:12" x14ac:dyDescent="0.2">
      <c r="B361"/>
      <c r="C361"/>
      <c r="D361"/>
      <c r="E361"/>
      <c r="F361"/>
      <c r="G361"/>
      <c r="H361"/>
      <c r="I361"/>
      <c r="J361"/>
      <c r="K361"/>
      <c r="L361"/>
    </row>
    <row r="362" spans="2:12" x14ac:dyDescent="0.2">
      <c r="B362"/>
      <c r="C362"/>
      <c r="D362"/>
      <c r="E362"/>
      <c r="F362"/>
      <c r="G362"/>
      <c r="H362"/>
      <c r="I362"/>
      <c r="J362"/>
      <c r="K362"/>
      <c r="L362"/>
    </row>
    <row r="363" spans="2:12" x14ac:dyDescent="0.2">
      <c r="B363"/>
      <c r="C363"/>
      <c r="D363"/>
      <c r="E363"/>
      <c r="F363"/>
      <c r="G363"/>
      <c r="H363"/>
      <c r="I363"/>
      <c r="J363"/>
      <c r="K363"/>
      <c r="L363"/>
    </row>
    <row r="364" spans="2:12" x14ac:dyDescent="0.2">
      <c r="B364"/>
      <c r="C364"/>
      <c r="D364"/>
      <c r="E364"/>
      <c r="F364"/>
      <c r="G364"/>
      <c r="H364"/>
      <c r="I364"/>
      <c r="J364"/>
      <c r="K364"/>
      <c r="L364"/>
    </row>
    <row r="365" spans="2:12" x14ac:dyDescent="0.2">
      <c r="B365"/>
      <c r="C365"/>
      <c r="D365"/>
      <c r="E365"/>
      <c r="F365"/>
      <c r="G365"/>
      <c r="H365"/>
      <c r="I365"/>
      <c r="J365"/>
      <c r="K365"/>
      <c r="L365"/>
    </row>
    <row r="366" spans="2:12" x14ac:dyDescent="0.2">
      <c r="B366"/>
      <c r="C366"/>
      <c r="D366"/>
      <c r="E366"/>
      <c r="F366"/>
      <c r="G366"/>
      <c r="H366"/>
      <c r="I366"/>
      <c r="J366"/>
      <c r="K366"/>
      <c r="L366"/>
    </row>
    <row r="367" spans="2:12" x14ac:dyDescent="0.2">
      <c r="B367"/>
      <c r="C367"/>
      <c r="D367"/>
      <c r="E367"/>
      <c r="F367"/>
      <c r="G367"/>
      <c r="H367"/>
      <c r="I367"/>
      <c r="J367"/>
      <c r="K367"/>
      <c r="L367"/>
    </row>
    <row r="368" spans="2:12" x14ac:dyDescent="0.2">
      <c r="B368"/>
      <c r="C368"/>
      <c r="D368"/>
      <c r="E368"/>
      <c r="F368"/>
      <c r="G368"/>
      <c r="H368"/>
      <c r="I368"/>
      <c r="J368"/>
      <c r="K368"/>
      <c r="L368"/>
    </row>
    <row r="369" spans="2:12" x14ac:dyDescent="0.2">
      <c r="B369"/>
      <c r="C369"/>
      <c r="D369"/>
      <c r="E369"/>
      <c r="F369"/>
      <c r="G369"/>
      <c r="H369"/>
      <c r="I369"/>
      <c r="J369"/>
      <c r="K369"/>
      <c r="L369"/>
    </row>
    <row r="370" spans="2:12" x14ac:dyDescent="0.2">
      <c r="B370"/>
      <c r="C370"/>
      <c r="D370"/>
      <c r="E370"/>
      <c r="F370"/>
      <c r="G370"/>
      <c r="H370"/>
      <c r="I370"/>
      <c r="J370"/>
      <c r="K370"/>
      <c r="L370"/>
    </row>
    <row r="371" spans="2:12" x14ac:dyDescent="0.2">
      <c r="B371"/>
      <c r="C371"/>
      <c r="D371"/>
      <c r="E371"/>
      <c r="F371"/>
      <c r="G371"/>
      <c r="H371"/>
      <c r="I371"/>
      <c r="J371"/>
      <c r="K371"/>
      <c r="L371"/>
    </row>
    <row r="372" spans="2:12" x14ac:dyDescent="0.2">
      <c r="B372"/>
      <c r="C372"/>
      <c r="D372"/>
      <c r="E372"/>
      <c r="F372"/>
      <c r="G372"/>
      <c r="H372"/>
      <c r="I372"/>
      <c r="J372"/>
      <c r="K372"/>
      <c r="L372"/>
    </row>
    <row r="373" spans="2:12" x14ac:dyDescent="0.2">
      <c r="B373"/>
      <c r="C373"/>
      <c r="D373"/>
      <c r="E373"/>
      <c r="F373"/>
      <c r="G373"/>
      <c r="H373"/>
      <c r="I373"/>
      <c r="J373"/>
      <c r="K373"/>
      <c r="L373"/>
    </row>
    <row r="374" spans="2:12" x14ac:dyDescent="0.2">
      <c r="B374"/>
      <c r="C374"/>
      <c r="D374"/>
      <c r="E374"/>
      <c r="F374"/>
      <c r="G374"/>
      <c r="H374"/>
      <c r="I374"/>
      <c r="J374"/>
      <c r="K374"/>
      <c r="L374"/>
    </row>
    <row r="375" spans="2:12" x14ac:dyDescent="0.2">
      <c r="B375"/>
      <c r="C375"/>
      <c r="D375"/>
      <c r="E375"/>
      <c r="F375"/>
      <c r="G375"/>
      <c r="H375"/>
      <c r="I375"/>
      <c r="J375"/>
      <c r="K375"/>
      <c r="L375"/>
    </row>
    <row r="376" spans="2:12" x14ac:dyDescent="0.2">
      <c r="B376"/>
      <c r="C376"/>
      <c r="D376"/>
      <c r="E376"/>
      <c r="F376"/>
      <c r="G376"/>
      <c r="H376"/>
      <c r="I376"/>
      <c r="J376"/>
      <c r="K376"/>
      <c r="L376"/>
    </row>
    <row r="377" spans="2:12" x14ac:dyDescent="0.2">
      <c r="B377"/>
      <c r="C377"/>
      <c r="D377"/>
      <c r="E377"/>
      <c r="F377"/>
      <c r="G377"/>
      <c r="H377"/>
      <c r="I377"/>
      <c r="J377"/>
      <c r="K377"/>
      <c r="L377"/>
    </row>
    <row r="378" spans="2:12" x14ac:dyDescent="0.2">
      <c r="B378"/>
      <c r="C378"/>
      <c r="D378"/>
      <c r="E378"/>
      <c r="F378"/>
      <c r="G378"/>
      <c r="H378"/>
      <c r="I378"/>
      <c r="J378"/>
      <c r="K378"/>
      <c r="L378"/>
    </row>
    <row r="379" spans="2:12" x14ac:dyDescent="0.2">
      <c r="B379"/>
      <c r="C379"/>
      <c r="D379"/>
      <c r="E379"/>
      <c r="F379"/>
      <c r="G379"/>
      <c r="H379"/>
      <c r="I379"/>
      <c r="J379"/>
      <c r="K379"/>
      <c r="L379"/>
    </row>
    <row r="380" spans="2:12" x14ac:dyDescent="0.2">
      <c r="B380"/>
      <c r="C380"/>
      <c r="D380"/>
      <c r="E380"/>
      <c r="F380"/>
      <c r="G380"/>
      <c r="H380"/>
      <c r="I380"/>
      <c r="J380"/>
      <c r="K380"/>
      <c r="L380"/>
    </row>
    <row r="381" spans="2:12" x14ac:dyDescent="0.2">
      <c r="B381"/>
      <c r="C381"/>
      <c r="D381"/>
      <c r="E381"/>
      <c r="F381"/>
      <c r="G381"/>
      <c r="H381"/>
      <c r="I381"/>
      <c r="J381"/>
      <c r="K381"/>
      <c r="L381"/>
    </row>
    <row r="382" spans="2:12" x14ac:dyDescent="0.2">
      <c r="B382"/>
      <c r="C382"/>
      <c r="D382"/>
      <c r="E382"/>
      <c r="F382"/>
      <c r="G382"/>
      <c r="H382"/>
      <c r="I382"/>
      <c r="J382"/>
      <c r="K382"/>
      <c r="L382"/>
    </row>
    <row r="383" spans="2:12" x14ac:dyDescent="0.2">
      <c r="B383"/>
      <c r="C383"/>
      <c r="D383"/>
      <c r="E383"/>
      <c r="F383"/>
      <c r="G383"/>
      <c r="H383"/>
      <c r="I383"/>
      <c r="J383"/>
      <c r="K383"/>
      <c r="L383"/>
    </row>
    <row r="384" spans="2:12" x14ac:dyDescent="0.2">
      <c r="B384"/>
      <c r="C384"/>
      <c r="D384"/>
      <c r="E384"/>
      <c r="F384"/>
      <c r="G384"/>
      <c r="H384"/>
      <c r="I384"/>
      <c r="J384"/>
      <c r="K384"/>
      <c r="L384"/>
    </row>
    <row r="385" spans="2:12" x14ac:dyDescent="0.2">
      <c r="B385"/>
      <c r="C385"/>
      <c r="D385"/>
      <c r="E385"/>
      <c r="F385"/>
      <c r="G385"/>
      <c r="H385"/>
      <c r="I385"/>
      <c r="J385"/>
      <c r="K385"/>
      <c r="L385"/>
    </row>
    <row r="386" spans="2:12" x14ac:dyDescent="0.2">
      <c r="B386"/>
      <c r="C386"/>
      <c r="D386"/>
      <c r="E386"/>
      <c r="F386"/>
      <c r="G386"/>
      <c r="H386"/>
      <c r="I386"/>
      <c r="J386"/>
      <c r="K386"/>
      <c r="L386"/>
    </row>
    <row r="387" spans="2:12" x14ac:dyDescent="0.2">
      <c r="B387"/>
      <c r="C387"/>
      <c r="D387"/>
      <c r="E387"/>
      <c r="F387"/>
      <c r="G387"/>
      <c r="H387"/>
      <c r="I387"/>
      <c r="J387"/>
      <c r="K387"/>
      <c r="L387"/>
    </row>
    <row r="388" spans="2:12" x14ac:dyDescent="0.2">
      <c r="B388"/>
      <c r="C388"/>
      <c r="D388"/>
      <c r="E388"/>
      <c r="F388"/>
      <c r="G388"/>
      <c r="H388"/>
      <c r="I388"/>
      <c r="J388"/>
      <c r="K388"/>
      <c r="L388"/>
    </row>
    <row r="389" spans="2:12" x14ac:dyDescent="0.2">
      <c r="B389"/>
      <c r="C389"/>
      <c r="D389"/>
      <c r="E389"/>
      <c r="F389"/>
      <c r="G389"/>
      <c r="H389"/>
      <c r="I389"/>
      <c r="J389"/>
      <c r="K389"/>
      <c r="L389"/>
    </row>
    <row r="390" spans="2:12" x14ac:dyDescent="0.2">
      <c r="B390"/>
      <c r="C390"/>
      <c r="D390"/>
      <c r="E390"/>
      <c r="F390"/>
      <c r="G390"/>
      <c r="H390"/>
      <c r="I390"/>
      <c r="J390"/>
      <c r="K390"/>
      <c r="L390"/>
    </row>
    <row r="391" spans="2:12" x14ac:dyDescent="0.2">
      <c r="B391"/>
      <c r="C391"/>
      <c r="D391"/>
      <c r="E391"/>
      <c r="F391"/>
      <c r="G391"/>
      <c r="H391"/>
      <c r="I391"/>
      <c r="J391"/>
      <c r="K391"/>
      <c r="L391"/>
    </row>
    <row r="392" spans="2:12" x14ac:dyDescent="0.2">
      <c r="B392"/>
      <c r="C392"/>
      <c r="D392"/>
      <c r="E392"/>
      <c r="F392"/>
      <c r="G392"/>
      <c r="H392"/>
      <c r="I392"/>
      <c r="J392"/>
      <c r="K392"/>
      <c r="L392"/>
    </row>
    <row r="393" spans="2:12" x14ac:dyDescent="0.2">
      <c r="B393"/>
      <c r="C393"/>
      <c r="D393"/>
      <c r="E393"/>
      <c r="F393"/>
      <c r="G393"/>
      <c r="H393"/>
      <c r="I393"/>
      <c r="J393"/>
      <c r="K393"/>
      <c r="L393"/>
    </row>
    <row r="394" spans="2:12" x14ac:dyDescent="0.2">
      <c r="B394"/>
      <c r="C394"/>
      <c r="D394"/>
      <c r="E394"/>
      <c r="F394"/>
      <c r="G394"/>
      <c r="H394"/>
      <c r="I394"/>
      <c r="J394"/>
      <c r="K394"/>
      <c r="L394"/>
    </row>
    <row r="395" spans="2:12" x14ac:dyDescent="0.2">
      <c r="B395"/>
      <c r="C395"/>
      <c r="D395"/>
      <c r="E395"/>
      <c r="F395"/>
      <c r="G395"/>
      <c r="H395"/>
      <c r="I395"/>
      <c r="J395"/>
      <c r="K395"/>
      <c r="L395"/>
    </row>
    <row r="396" spans="2:12" x14ac:dyDescent="0.2">
      <c r="B396"/>
      <c r="C396"/>
      <c r="D396"/>
      <c r="E396"/>
      <c r="F396"/>
      <c r="G396"/>
      <c r="H396"/>
      <c r="I396"/>
      <c r="J396"/>
      <c r="K396"/>
      <c r="L396"/>
    </row>
    <row r="397" spans="2:12" x14ac:dyDescent="0.2">
      <c r="B397"/>
      <c r="C397"/>
      <c r="D397"/>
      <c r="E397"/>
      <c r="F397"/>
      <c r="G397"/>
      <c r="H397"/>
      <c r="I397"/>
      <c r="J397"/>
      <c r="K397"/>
      <c r="L397"/>
    </row>
    <row r="398" spans="2:12" x14ac:dyDescent="0.2">
      <c r="B398"/>
      <c r="C398"/>
      <c r="D398"/>
      <c r="E398"/>
      <c r="F398"/>
      <c r="G398"/>
      <c r="H398"/>
      <c r="I398"/>
      <c r="J398"/>
      <c r="K398"/>
      <c r="L398"/>
    </row>
    <row r="399" spans="2:12" x14ac:dyDescent="0.2">
      <c r="B399"/>
      <c r="C399"/>
      <c r="D399"/>
      <c r="E399"/>
      <c r="F399"/>
      <c r="G399"/>
      <c r="H399"/>
      <c r="I399"/>
      <c r="J399"/>
      <c r="K399"/>
      <c r="L399"/>
    </row>
    <row r="400" spans="2:12" x14ac:dyDescent="0.2">
      <c r="B400"/>
      <c r="C400"/>
      <c r="D400"/>
      <c r="E400"/>
      <c r="F400"/>
      <c r="G400"/>
      <c r="H400"/>
      <c r="I400"/>
      <c r="J400"/>
      <c r="K400"/>
      <c r="L400"/>
    </row>
    <row r="401" spans="2:12" x14ac:dyDescent="0.2">
      <c r="B401"/>
      <c r="C401"/>
      <c r="D401"/>
      <c r="E401"/>
      <c r="F401"/>
      <c r="G401"/>
      <c r="H401"/>
      <c r="I401"/>
      <c r="J401"/>
      <c r="K401"/>
      <c r="L401"/>
    </row>
    <row r="402" spans="2:12" x14ac:dyDescent="0.2">
      <c r="B402"/>
      <c r="C402"/>
      <c r="D402"/>
      <c r="E402"/>
      <c r="F402"/>
      <c r="G402"/>
      <c r="H402"/>
      <c r="I402"/>
      <c r="J402"/>
      <c r="K402"/>
      <c r="L402"/>
    </row>
    <row r="403" spans="2:12" x14ac:dyDescent="0.2">
      <c r="B403"/>
      <c r="C403"/>
      <c r="D403"/>
      <c r="E403"/>
      <c r="F403"/>
      <c r="G403"/>
      <c r="H403"/>
      <c r="I403"/>
      <c r="J403"/>
      <c r="K403"/>
      <c r="L403"/>
    </row>
    <row r="404" spans="2:12" x14ac:dyDescent="0.2">
      <c r="B404"/>
      <c r="C404"/>
      <c r="D404"/>
      <c r="E404"/>
      <c r="F404"/>
      <c r="G404"/>
      <c r="H404"/>
      <c r="I404"/>
      <c r="J404"/>
      <c r="K404"/>
      <c r="L404"/>
    </row>
    <row r="405" spans="2:12" x14ac:dyDescent="0.2">
      <c r="B405"/>
      <c r="C405"/>
      <c r="D405"/>
      <c r="E405"/>
      <c r="F405"/>
      <c r="G405"/>
      <c r="H405"/>
      <c r="I405"/>
      <c r="J405"/>
      <c r="K405"/>
      <c r="L405"/>
    </row>
    <row r="406" spans="2:12" x14ac:dyDescent="0.2">
      <c r="B406"/>
      <c r="C406"/>
      <c r="D406"/>
      <c r="E406"/>
      <c r="F406"/>
      <c r="G406"/>
      <c r="H406"/>
      <c r="I406"/>
      <c r="J406"/>
      <c r="K406"/>
      <c r="L406"/>
    </row>
    <row r="407" spans="2:12" x14ac:dyDescent="0.2">
      <c r="B407"/>
      <c r="C407"/>
      <c r="D407"/>
      <c r="E407"/>
      <c r="F407"/>
      <c r="G407"/>
      <c r="H407"/>
      <c r="I407"/>
      <c r="J407"/>
      <c r="K407"/>
      <c r="L407"/>
    </row>
    <row r="408" spans="2:12" x14ac:dyDescent="0.2">
      <c r="B408"/>
      <c r="C408"/>
      <c r="D408"/>
      <c r="E408"/>
      <c r="F408"/>
      <c r="G408"/>
      <c r="H408"/>
      <c r="I408"/>
      <c r="J408"/>
      <c r="K408"/>
      <c r="L408"/>
    </row>
    <row r="409" spans="2:12" x14ac:dyDescent="0.2">
      <c r="B409"/>
      <c r="C409"/>
      <c r="D409"/>
      <c r="E409"/>
      <c r="F409"/>
      <c r="G409"/>
      <c r="H409"/>
      <c r="I409"/>
      <c r="J409"/>
      <c r="K409"/>
      <c r="L409"/>
    </row>
    <row r="410" spans="2:12" x14ac:dyDescent="0.2">
      <c r="B410"/>
      <c r="C410"/>
      <c r="D410"/>
      <c r="E410"/>
      <c r="F410"/>
      <c r="G410"/>
      <c r="H410"/>
      <c r="I410"/>
      <c r="J410"/>
      <c r="K410"/>
      <c r="L410"/>
    </row>
    <row r="411" spans="2:12" x14ac:dyDescent="0.2">
      <c r="B411"/>
      <c r="C411"/>
      <c r="D411"/>
      <c r="E411"/>
      <c r="F411"/>
      <c r="G411"/>
      <c r="H411"/>
      <c r="I411"/>
      <c r="J411"/>
      <c r="K411"/>
      <c r="L411"/>
    </row>
    <row r="412" spans="2:12" x14ac:dyDescent="0.2">
      <c r="B412"/>
      <c r="C412"/>
      <c r="D412"/>
      <c r="E412"/>
      <c r="F412"/>
      <c r="G412"/>
      <c r="H412"/>
      <c r="I412"/>
      <c r="J412"/>
      <c r="K412"/>
      <c r="L412"/>
    </row>
    <row r="413" spans="2:12" x14ac:dyDescent="0.2">
      <c r="B413"/>
      <c r="C413"/>
      <c r="D413"/>
      <c r="E413"/>
      <c r="F413"/>
      <c r="G413"/>
      <c r="H413"/>
      <c r="I413"/>
      <c r="J413"/>
      <c r="K413"/>
      <c r="L413"/>
    </row>
    <row r="414" spans="2:12" x14ac:dyDescent="0.2">
      <c r="B414"/>
      <c r="C414"/>
      <c r="D414"/>
      <c r="E414"/>
      <c r="F414"/>
      <c r="G414"/>
      <c r="H414"/>
      <c r="I414"/>
      <c r="J414"/>
      <c r="K414"/>
      <c r="L414"/>
    </row>
    <row r="415" spans="2:12" x14ac:dyDescent="0.2">
      <c r="B415"/>
      <c r="C415"/>
      <c r="D415"/>
      <c r="E415"/>
      <c r="F415"/>
      <c r="G415"/>
      <c r="H415"/>
      <c r="I415"/>
      <c r="J415"/>
      <c r="K415"/>
      <c r="L415"/>
    </row>
    <row r="416" spans="2:12" x14ac:dyDescent="0.2">
      <c r="B416"/>
      <c r="C416"/>
      <c r="D416"/>
      <c r="E416"/>
      <c r="F416"/>
      <c r="G416"/>
      <c r="H416"/>
      <c r="I416"/>
      <c r="J416"/>
      <c r="K416"/>
      <c r="L416"/>
    </row>
    <row r="417" spans="2:12" x14ac:dyDescent="0.2">
      <c r="B417"/>
      <c r="C417"/>
      <c r="D417"/>
      <c r="E417"/>
      <c r="F417"/>
      <c r="G417"/>
      <c r="H417"/>
      <c r="I417"/>
      <c r="J417"/>
      <c r="K417"/>
      <c r="L417"/>
    </row>
    <row r="418" spans="2:12" x14ac:dyDescent="0.2">
      <c r="B418"/>
      <c r="C418"/>
      <c r="D418"/>
      <c r="E418"/>
      <c r="F418"/>
      <c r="G418"/>
      <c r="H418"/>
      <c r="I418"/>
      <c r="J418"/>
      <c r="K418"/>
      <c r="L418"/>
    </row>
    <row r="419" spans="2:12" x14ac:dyDescent="0.2">
      <c r="B419"/>
      <c r="C419"/>
      <c r="D419"/>
      <c r="E419"/>
      <c r="F419"/>
      <c r="G419"/>
      <c r="H419"/>
      <c r="I419"/>
      <c r="J419"/>
      <c r="K419"/>
      <c r="L419"/>
    </row>
    <row r="420" spans="2:12" x14ac:dyDescent="0.2">
      <c r="B420"/>
      <c r="C420"/>
      <c r="D420"/>
      <c r="E420"/>
      <c r="F420"/>
      <c r="G420"/>
      <c r="H420"/>
      <c r="I420"/>
      <c r="J420"/>
      <c r="K420"/>
      <c r="L420"/>
    </row>
    <row r="421" spans="2:12" x14ac:dyDescent="0.2">
      <c r="B421"/>
      <c r="C421"/>
      <c r="D421"/>
      <c r="E421"/>
      <c r="F421"/>
      <c r="G421"/>
      <c r="H421"/>
      <c r="I421"/>
      <c r="J421"/>
      <c r="K421"/>
      <c r="L421"/>
    </row>
    <row r="422" spans="2:12" x14ac:dyDescent="0.2">
      <c r="B422"/>
      <c r="C422"/>
      <c r="D422"/>
      <c r="E422"/>
      <c r="F422"/>
      <c r="G422"/>
      <c r="H422"/>
      <c r="I422"/>
      <c r="J422"/>
      <c r="K422"/>
      <c r="L422"/>
    </row>
    <row r="423" spans="2:12" x14ac:dyDescent="0.2">
      <c r="B423"/>
      <c r="C423"/>
      <c r="D423"/>
      <c r="E423"/>
      <c r="F423"/>
      <c r="G423"/>
      <c r="H423"/>
      <c r="I423"/>
      <c r="J423"/>
      <c r="K423"/>
      <c r="L423"/>
    </row>
    <row r="424" spans="2:12" x14ac:dyDescent="0.2">
      <c r="B424"/>
      <c r="C424"/>
      <c r="D424"/>
      <c r="E424"/>
      <c r="F424"/>
      <c r="G424"/>
      <c r="H424"/>
      <c r="I424"/>
      <c r="J424"/>
      <c r="K424"/>
      <c r="L424"/>
    </row>
    <row r="425" spans="2:12" x14ac:dyDescent="0.2">
      <c r="B425"/>
      <c r="C425"/>
      <c r="D425"/>
      <c r="E425"/>
      <c r="F425"/>
      <c r="G425"/>
      <c r="H425"/>
      <c r="I425"/>
      <c r="J425"/>
      <c r="K425"/>
      <c r="L425"/>
    </row>
    <row r="426" spans="2:12" x14ac:dyDescent="0.2">
      <c r="B426"/>
      <c r="C426"/>
      <c r="D426"/>
      <c r="E426"/>
      <c r="F426"/>
      <c r="G426"/>
      <c r="H426"/>
      <c r="I426"/>
      <c r="J426"/>
      <c r="K426"/>
      <c r="L426"/>
    </row>
    <row r="427" spans="2:12" x14ac:dyDescent="0.2">
      <c r="B427"/>
      <c r="C427"/>
      <c r="D427"/>
      <c r="E427"/>
      <c r="F427"/>
      <c r="G427"/>
      <c r="H427"/>
      <c r="I427"/>
      <c r="J427"/>
      <c r="K427"/>
      <c r="L427"/>
    </row>
    <row r="428" spans="2:12" x14ac:dyDescent="0.2">
      <c r="B428"/>
      <c r="C428"/>
      <c r="D428"/>
      <c r="E428"/>
      <c r="F428"/>
      <c r="G428"/>
      <c r="H428"/>
      <c r="I428"/>
      <c r="J428"/>
      <c r="K428"/>
      <c r="L428"/>
    </row>
    <row r="429" spans="2:12" x14ac:dyDescent="0.2">
      <c r="B429"/>
      <c r="C429"/>
      <c r="D429"/>
      <c r="E429"/>
      <c r="F429"/>
      <c r="G429"/>
      <c r="H429"/>
      <c r="I429"/>
      <c r="J429"/>
      <c r="K429"/>
      <c r="L429"/>
    </row>
    <row r="430" spans="2:12" x14ac:dyDescent="0.2">
      <c r="B430"/>
      <c r="C430"/>
      <c r="D430"/>
      <c r="E430"/>
      <c r="F430"/>
      <c r="G430"/>
      <c r="H430"/>
      <c r="I430"/>
      <c r="J430"/>
      <c r="K430"/>
      <c r="L430"/>
    </row>
    <row r="431" spans="2:12" x14ac:dyDescent="0.2">
      <c r="B431"/>
      <c r="C431"/>
      <c r="D431"/>
      <c r="E431"/>
      <c r="F431"/>
      <c r="G431"/>
      <c r="H431"/>
      <c r="I431"/>
      <c r="J431"/>
      <c r="K431"/>
      <c r="L431"/>
    </row>
    <row r="432" spans="2:12" x14ac:dyDescent="0.2">
      <c r="B432"/>
      <c r="C432"/>
      <c r="D432"/>
      <c r="E432"/>
      <c r="F432"/>
      <c r="G432"/>
      <c r="H432"/>
      <c r="I432"/>
      <c r="J432"/>
      <c r="K432"/>
      <c r="L432"/>
    </row>
    <row r="433" spans="2:12" x14ac:dyDescent="0.2">
      <c r="B433"/>
      <c r="C433"/>
      <c r="D433"/>
      <c r="E433"/>
      <c r="F433"/>
      <c r="G433"/>
      <c r="H433"/>
      <c r="I433"/>
      <c r="J433"/>
      <c r="K433"/>
      <c r="L433"/>
    </row>
    <row r="434" spans="2:12" x14ac:dyDescent="0.2">
      <c r="B434"/>
      <c r="C434"/>
      <c r="D434"/>
      <c r="E434"/>
      <c r="F434"/>
      <c r="G434"/>
      <c r="H434"/>
      <c r="I434"/>
      <c r="J434"/>
      <c r="K434"/>
      <c r="L434"/>
    </row>
    <row r="435" spans="2:12" x14ac:dyDescent="0.2">
      <c r="B435"/>
      <c r="C435"/>
      <c r="D435"/>
      <c r="E435"/>
      <c r="F435"/>
      <c r="G435"/>
      <c r="H435"/>
      <c r="I435"/>
      <c r="J435"/>
      <c r="K435"/>
      <c r="L435"/>
    </row>
    <row r="436" spans="2:12" x14ac:dyDescent="0.2">
      <c r="B436"/>
      <c r="C436"/>
      <c r="D436"/>
      <c r="E436"/>
      <c r="F436"/>
      <c r="G436"/>
      <c r="H436"/>
      <c r="I436"/>
      <c r="J436"/>
      <c r="K436"/>
      <c r="L436"/>
    </row>
    <row r="437" spans="2:12" x14ac:dyDescent="0.2">
      <c r="B437"/>
      <c r="C437"/>
      <c r="D437"/>
      <c r="E437"/>
      <c r="F437"/>
      <c r="G437"/>
      <c r="H437"/>
      <c r="I437"/>
      <c r="J437"/>
      <c r="K437"/>
      <c r="L437"/>
    </row>
    <row r="438" spans="2:12" x14ac:dyDescent="0.2">
      <c r="B438"/>
      <c r="C438"/>
      <c r="D438"/>
      <c r="E438"/>
      <c r="F438"/>
      <c r="G438"/>
      <c r="H438"/>
      <c r="I438"/>
      <c r="J438"/>
      <c r="K438"/>
      <c r="L438"/>
    </row>
    <row r="439" spans="2:12" x14ac:dyDescent="0.2">
      <c r="B439"/>
      <c r="C439"/>
      <c r="D439"/>
      <c r="E439"/>
      <c r="F439"/>
      <c r="G439"/>
      <c r="H439"/>
      <c r="I439"/>
      <c r="J439"/>
      <c r="K439"/>
      <c r="L439"/>
    </row>
    <row r="440" spans="2:12" x14ac:dyDescent="0.2">
      <c r="B440"/>
      <c r="C440"/>
      <c r="D440"/>
      <c r="E440"/>
      <c r="F440"/>
      <c r="G440"/>
      <c r="H440"/>
      <c r="I440"/>
      <c r="J440"/>
      <c r="K440"/>
      <c r="L440"/>
    </row>
    <row r="441" spans="2:12" x14ac:dyDescent="0.2">
      <c r="B441"/>
      <c r="C441"/>
      <c r="D441"/>
      <c r="E441"/>
      <c r="F441"/>
      <c r="G441"/>
      <c r="H441"/>
      <c r="I441"/>
      <c r="J441"/>
      <c r="K441"/>
      <c r="L441"/>
    </row>
    <row r="442" spans="2:12" x14ac:dyDescent="0.2">
      <c r="B442"/>
      <c r="C442"/>
      <c r="D442"/>
      <c r="E442"/>
      <c r="F442"/>
      <c r="G442"/>
      <c r="H442"/>
      <c r="I442"/>
      <c r="J442"/>
      <c r="K442"/>
      <c r="L442"/>
    </row>
    <row r="443" spans="2:12" x14ac:dyDescent="0.2">
      <c r="B443"/>
      <c r="C443"/>
      <c r="D443"/>
      <c r="E443"/>
      <c r="F443"/>
      <c r="G443"/>
      <c r="H443"/>
      <c r="I443"/>
      <c r="J443"/>
      <c r="K443"/>
      <c r="L443"/>
    </row>
    <row r="444" spans="2:12" x14ac:dyDescent="0.2">
      <c r="B444"/>
      <c r="C444"/>
      <c r="D444"/>
      <c r="E444"/>
      <c r="F444"/>
      <c r="G444"/>
      <c r="H444"/>
      <c r="I444"/>
      <c r="J444"/>
      <c r="K444"/>
      <c r="L444"/>
    </row>
    <row r="445" spans="2:12" x14ac:dyDescent="0.2">
      <c r="B445"/>
      <c r="C445"/>
      <c r="D445"/>
      <c r="E445"/>
      <c r="F445"/>
      <c r="G445"/>
      <c r="H445"/>
      <c r="I445"/>
      <c r="J445"/>
      <c r="K445"/>
      <c r="L445"/>
    </row>
    <row r="446" spans="2:12" x14ac:dyDescent="0.2">
      <c r="B446"/>
      <c r="C446"/>
      <c r="D446"/>
      <c r="E446"/>
      <c r="F446"/>
      <c r="G446"/>
      <c r="H446"/>
      <c r="I446"/>
      <c r="J446"/>
      <c r="K446"/>
      <c r="L446"/>
    </row>
    <row r="447" spans="2:12" x14ac:dyDescent="0.2">
      <c r="B447"/>
      <c r="C447"/>
      <c r="D447"/>
      <c r="E447"/>
      <c r="F447"/>
      <c r="G447"/>
      <c r="H447"/>
      <c r="I447"/>
      <c r="J447"/>
      <c r="K447"/>
      <c r="L447"/>
    </row>
    <row r="448" spans="2:12" x14ac:dyDescent="0.2">
      <c r="B448"/>
      <c r="C448"/>
      <c r="D448"/>
      <c r="E448"/>
      <c r="F448"/>
      <c r="G448"/>
      <c r="H448"/>
      <c r="I448"/>
      <c r="J448"/>
      <c r="K448"/>
      <c r="L448"/>
    </row>
    <row r="449" spans="2:12" x14ac:dyDescent="0.2">
      <c r="B449"/>
      <c r="C449"/>
      <c r="D449"/>
      <c r="E449"/>
      <c r="F449"/>
      <c r="G449"/>
      <c r="H449"/>
      <c r="I449"/>
      <c r="J449"/>
      <c r="K449"/>
      <c r="L449"/>
    </row>
    <row r="450" spans="2:12" x14ac:dyDescent="0.2">
      <c r="B450"/>
      <c r="C450"/>
      <c r="D450"/>
      <c r="E450"/>
      <c r="F450"/>
      <c r="G450"/>
      <c r="H450"/>
      <c r="I450"/>
      <c r="J450"/>
      <c r="K450"/>
      <c r="L450"/>
    </row>
    <row r="451" spans="2:12" x14ac:dyDescent="0.2">
      <c r="B451"/>
      <c r="C451"/>
      <c r="D451"/>
      <c r="E451"/>
      <c r="F451"/>
      <c r="G451"/>
      <c r="H451"/>
      <c r="I451"/>
      <c r="J451"/>
      <c r="K451"/>
      <c r="L451"/>
    </row>
    <row r="452" spans="2:12" x14ac:dyDescent="0.2">
      <c r="B452"/>
      <c r="C452"/>
      <c r="D452"/>
      <c r="E452"/>
      <c r="F452"/>
      <c r="G452"/>
      <c r="H452"/>
      <c r="I452"/>
      <c r="J452"/>
      <c r="K452"/>
      <c r="L452"/>
    </row>
    <row r="453" spans="2:12" x14ac:dyDescent="0.2">
      <c r="B453"/>
      <c r="C453"/>
      <c r="D453"/>
      <c r="E453"/>
      <c r="F453"/>
      <c r="G453"/>
      <c r="H453"/>
      <c r="I453"/>
      <c r="J453"/>
      <c r="K453"/>
      <c r="L453"/>
    </row>
    <row r="454" spans="2:12" x14ac:dyDescent="0.2">
      <c r="B454"/>
      <c r="C454"/>
      <c r="D454"/>
      <c r="E454"/>
      <c r="F454"/>
      <c r="G454"/>
      <c r="H454"/>
      <c r="I454"/>
      <c r="J454"/>
      <c r="K454"/>
      <c r="L454"/>
    </row>
    <row r="455" spans="2:12" x14ac:dyDescent="0.2">
      <c r="B455"/>
      <c r="C455"/>
      <c r="D455"/>
      <c r="E455"/>
      <c r="F455"/>
      <c r="G455"/>
      <c r="H455"/>
      <c r="I455"/>
      <c r="J455"/>
      <c r="K455"/>
      <c r="L455"/>
    </row>
    <row r="456" spans="2:12" x14ac:dyDescent="0.2">
      <c r="B456"/>
      <c r="C456"/>
      <c r="D456"/>
      <c r="E456"/>
      <c r="F456"/>
      <c r="G456"/>
      <c r="H456"/>
      <c r="I456"/>
      <c r="J456"/>
      <c r="K456"/>
      <c r="L456"/>
    </row>
    <row r="457" spans="2:12" x14ac:dyDescent="0.2">
      <c r="B457"/>
      <c r="C457"/>
      <c r="D457"/>
      <c r="E457"/>
      <c r="F457"/>
      <c r="G457"/>
      <c r="H457"/>
      <c r="I457"/>
      <c r="J457"/>
      <c r="K457"/>
      <c r="L457"/>
    </row>
    <row r="458" spans="2:12" x14ac:dyDescent="0.2">
      <c r="B458"/>
      <c r="C458"/>
      <c r="D458"/>
      <c r="E458"/>
      <c r="F458"/>
      <c r="G458"/>
      <c r="H458"/>
      <c r="I458"/>
      <c r="J458"/>
      <c r="K458"/>
      <c r="L458"/>
    </row>
    <row r="459" spans="2:12" x14ac:dyDescent="0.2">
      <c r="B459"/>
      <c r="C459"/>
      <c r="D459"/>
      <c r="E459"/>
      <c r="F459"/>
      <c r="G459"/>
      <c r="H459"/>
      <c r="I459"/>
      <c r="J459"/>
      <c r="K459"/>
      <c r="L459"/>
    </row>
    <row r="460" spans="2:12" x14ac:dyDescent="0.2">
      <c r="B460"/>
      <c r="C460"/>
      <c r="D460"/>
      <c r="E460"/>
      <c r="F460"/>
      <c r="G460"/>
      <c r="H460"/>
      <c r="I460"/>
      <c r="J460"/>
      <c r="K460"/>
      <c r="L460"/>
    </row>
    <row r="461" spans="2:12" x14ac:dyDescent="0.2">
      <c r="B461"/>
      <c r="C461"/>
      <c r="D461"/>
      <c r="E461"/>
      <c r="F461"/>
      <c r="G461"/>
      <c r="H461"/>
      <c r="I461"/>
      <c r="J461"/>
      <c r="K461"/>
      <c r="L461"/>
    </row>
    <row r="462" spans="2:12" x14ac:dyDescent="0.2">
      <c r="B462"/>
      <c r="C462"/>
      <c r="D462"/>
      <c r="E462"/>
      <c r="F462"/>
      <c r="G462"/>
      <c r="H462"/>
      <c r="I462"/>
      <c r="J462"/>
      <c r="K462"/>
      <c r="L462"/>
    </row>
    <row r="463" spans="2:12" x14ac:dyDescent="0.2">
      <c r="B463"/>
      <c r="C463"/>
      <c r="D463"/>
      <c r="E463"/>
      <c r="F463"/>
      <c r="G463"/>
      <c r="H463"/>
      <c r="I463"/>
      <c r="J463"/>
      <c r="K463"/>
      <c r="L463"/>
    </row>
    <row r="464" spans="2:12" x14ac:dyDescent="0.2">
      <c r="B464"/>
      <c r="C464"/>
      <c r="D464"/>
      <c r="E464"/>
      <c r="F464"/>
      <c r="G464"/>
      <c r="H464"/>
      <c r="I464"/>
      <c r="J464"/>
      <c r="K464"/>
      <c r="L464"/>
    </row>
    <row r="465" spans="2:12" x14ac:dyDescent="0.2">
      <c r="B465"/>
      <c r="C465"/>
      <c r="D465"/>
      <c r="E465"/>
      <c r="F465"/>
      <c r="G465"/>
      <c r="H465"/>
      <c r="I465"/>
      <c r="J465"/>
      <c r="K465"/>
      <c r="L465"/>
    </row>
    <row r="466" spans="2:12" x14ac:dyDescent="0.2">
      <c r="B466"/>
      <c r="C466"/>
      <c r="D466"/>
      <c r="E466"/>
      <c r="F466"/>
      <c r="G466"/>
      <c r="H466"/>
      <c r="I466"/>
      <c r="J466"/>
      <c r="K466"/>
      <c r="L466"/>
    </row>
    <row r="467" spans="2:12" x14ac:dyDescent="0.2">
      <c r="B467"/>
      <c r="C467"/>
      <c r="D467"/>
      <c r="E467"/>
      <c r="F467"/>
      <c r="G467"/>
      <c r="H467"/>
      <c r="I467"/>
      <c r="J467"/>
      <c r="K467"/>
      <c r="L467"/>
    </row>
    <row r="468" spans="2:12" x14ac:dyDescent="0.2">
      <c r="B468"/>
      <c r="C468"/>
      <c r="D468"/>
      <c r="E468"/>
      <c r="F468"/>
      <c r="G468"/>
      <c r="H468"/>
      <c r="I468"/>
      <c r="J468"/>
      <c r="K468"/>
      <c r="L468"/>
    </row>
    <row r="469" spans="2:12" x14ac:dyDescent="0.2">
      <c r="B469"/>
      <c r="C469"/>
      <c r="D469"/>
      <c r="E469"/>
      <c r="F469"/>
      <c r="G469"/>
      <c r="H469"/>
      <c r="I469"/>
      <c r="J469"/>
      <c r="K469"/>
      <c r="L469"/>
    </row>
    <row r="470" spans="2:12" x14ac:dyDescent="0.2">
      <c r="B470"/>
      <c r="C470"/>
      <c r="D470"/>
      <c r="E470"/>
      <c r="F470"/>
      <c r="G470"/>
      <c r="H470"/>
      <c r="I470"/>
      <c r="J470"/>
      <c r="K470"/>
      <c r="L470"/>
    </row>
    <row r="471" spans="2:12" x14ac:dyDescent="0.2">
      <c r="B471"/>
      <c r="C471"/>
      <c r="D471"/>
      <c r="E471"/>
      <c r="F471"/>
      <c r="G471"/>
      <c r="H471"/>
      <c r="I471"/>
      <c r="J471"/>
      <c r="K471"/>
      <c r="L471"/>
    </row>
    <row r="472" spans="2:12" x14ac:dyDescent="0.2">
      <c r="B472"/>
      <c r="C472"/>
      <c r="D472"/>
      <c r="E472"/>
      <c r="F472"/>
      <c r="G472"/>
      <c r="H472"/>
      <c r="I472"/>
      <c r="J472"/>
      <c r="K472"/>
      <c r="L472"/>
    </row>
    <row r="473" spans="2:12" x14ac:dyDescent="0.2">
      <c r="B473"/>
      <c r="C473"/>
      <c r="D473"/>
      <c r="E473"/>
      <c r="F473"/>
      <c r="G473"/>
      <c r="H473"/>
      <c r="I473"/>
      <c r="J473"/>
      <c r="K473"/>
      <c r="L473"/>
    </row>
    <row r="474" spans="2:12" x14ac:dyDescent="0.2">
      <c r="B474"/>
      <c r="C474"/>
      <c r="D474"/>
      <c r="E474"/>
      <c r="F474"/>
      <c r="G474"/>
      <c r="H474"/>
      <c r="I474"/>
      <c r="J474"/>
      <c r="K474"/>
      <c r="L474"/>
    </row>
    <row r="475" spans="2:12" x14ac:dyDescent="0.2">
      <c r="B475"/>
      <c r="C475"/>
      <c r="D475"/>
      <c r="E475"/>
      <c r="F475"/>
      <c r="G475"/>
      <c r="H475"/>
      <c r="I475"/>
      <c r="J475"/>
      <c r="K475"/>
      <c r="L475"/>
    </row>
    <row r="476" spans="2:12" x14ac:dyDescent="0.2">
      <c r="B476"/>
      <c r="C476"/>
      <c r="D476"/>
      <c r="E476"/>
      <c r="F476"/>
      <c r="G476"/>
      <c r="H476"/>
      <c r="I476"/>
      <c r="J476"/>
      <c r="K476"/>
      <c r="L476"/>
    </row>
    <row r="477" spans="2:12" x14ac:dyDescent="0.2">
      <c r="B477"/>
      <c r="C477"/>
      <c r="D477"/>
      <c r="E477"/>
      <c r="F477"/>
      <c r="G477"/>
      <c r="H477"/>
      <c r="I477"/>
      <c r="J477"/>
      <c r="K477"/>
      <c r="L477"/>
    </row>
    <row r="478" spans="2:12" x14ac:dyDescent="0.2">
      <c r="B478"/>
      <c r="C478"/>
      <c r="D478"/>
      <c r="E478"/>
      <c r="F478"/>
      <c r="G478"/>
      <c r="H478"/>
      <c r="I478"/>
      <c r="J478"/>
      <c r="K478"/>
      <c r="L478"/>
    </row>
    <row r="479" spans="2:12" x14ac:dyDescent="0.2">
      <c r="B479"/>
      <c r="C479"/>
      <c r="D479"/>
      <c r="E479"/>
      <c r="F479"/>
      <c r="G479"/>
      <c r="H479"/>
      <c r="I479"/>
      <c r="J479"/>
      <c r="K479"/>
      <c r="L479"/>
    </row>
    <row r="480" spans="2:12" x14ac:dyDescent="0.2">
      <c r="B480"/>
      <c r="C480"/>
      <c r="D480"/>
      <c r="E480"/>
      <c r="F480"/>
      <c r="G480"/>
      <c r="H480"/>
      <c r="I480"/>
      <c r="J480"/>
      <c r="K480"/>
      <c r="L480"/>
    </row>
    <row r="481" spans="2:12" x14ac:dyDescent="0.2">
      <c r="B481"/>
      <c r="C481"/>
      <c r="D481"/>
      <c r="E481"/>
      <c r="F481"/>
      <c r="G481"/>
      <c r="H481"/>
      <c r="I481"/>
      <c r="J481"/>
      <c r="K481"/>
      <c r="L481"/>
    </row>
    <row r="482" spans="2:12" x14ac:dyDescent="0.2">
      <c r="B482"/>
      <c r="C482"/>
      <c r="D482"/>
      <c r="E482"/>
      <c r="F482"/>
      <c r="G482"/>
      <c r="H482"/>
      <c r="I482"/>
      <c r="J482"/>
      <c r="K482"/>
      <c r="L482"/>
    </row>
    <row r="483" spans="2:12" x14ac:dyDescent="0.2">
      <c r="B483"/>
      <c r="C483"/>
      <c r="D483"/>
      <c r="E483"/>
      <c r="F483"/>
      <c r="G483"/>
      <c r="H483"/>
      <c r="I483"/>
      <c r="J483"/>
      <c r="K483"/>
      <c r="L483"/>
    </row>
    <row r="484" spans="2:12" x14ac:dyDescent="0.2">
      <c r="B484"/>
      <c r="C484"/>
      <c r="D484"/>
      <c r="E484"/>
      <c r="F484"/>
      <c r="G484"/>
      <c r="H484"/>
      <c r="I484"/>
      <c r="J484"/>
      <c r="K484"/>
      <c r="L484"/>
    </row>
    <row r="485" spans="2:12" x14ac:dyDescent="0.2">
      <c r="B485"/>
      <c r="C485"/>
      <c r="D485"/>
      <c r="E485"/>
      <c r="F485"/>
      <c r="G485"/>
      <c r="H485"/>
      <c r="I485"/>
      <c r="J485"/>
      <c r="K485"/>
      <c r="L485"/>
    </row>
    <row r="486" spans="2:12" x14ac:dyDescent="0.2">
      <c r="B486"/>
      <c r="C486"/>
      <c r="D486"/>
      <c r="E486"/>
      <c r="F486"/>
      <c r="G486"/>
      <c r="H486"/>
      <c r="I486"/>
      <c r="J486"/>
      <c r="K486"/>
      <c r="L486"/>
    </row>
    <row r="487" spans="2:12" x14ac:dyDescent="0.2">
      <c r="B487"/>
      <c r="C487"/>
      <c r="D487"/>
      <c r="E487"/>
      <c r="F487"/>
      <c r="G487"/>
      <c r="H487"/>
      <c r="I487"/>
      <c r="J487"/>
      <c r="K487"/>
      <c r="L487"/>
    </row>
    <row r="488" spans="2:12" x14ac:dyDescent="0.2">
      <c r="B488"/>
      <c r="C488"/>
      <c r="D488"/>
      <c r="E488"/>
      <c r="F488"/>
      <c r="G488"/>
      <c r="H488"/>
      <c r="I488"/>
      <c r="J488"/>
      <c r="K488"/>
      <c r="L488"/>
    </row>
    <row r="489" spans="2:12" x14ac:dyDescent="0.2">
      <c r="B489"/>
      <c r="C489"/>
      <c r="D489"/>
      <c r="E489"/>
      <c r="F489"/>
      <c r="G489"/>
      <c r="H489"/>
      <c r="I489"/>
      <c r="J489"/>
      <c r="K489"/>
      <c r="L489"/>
    </row>
    <row r="490" spans="2:12" x14ac:dyDescent="0.2">
      <c r="B490"/>
      <c r="C490"/>
      <c r="D490"/>
      <c r="E490"/>
      <c r="F490"/>
      <c r="G490"/>
      <c r="H490"/>
      <c r="I490"/>
      <c r="J490"/>
      <c r="K490"/>
      <c r="L490"/>
    </row>
    <row r="491" spans="2:12" x14ac:dyDescent="0.2">
      <c r="B491"/>
      <c r="C491"/>
      <c r="D491"/>
      <c r="E491"/>
      <c r="F491"/>
      <c r="G491"/>
      <c r="H491"/>
      <c r="I491"/>
      <c r="J491"/>
      <c r="K491"/>
      <c r="L491"/>
    </row>
    <row r="492" spans="2:12" x14ac:dyDescent="0.2">
      <c r="B492"/>
      <c r="C492"/>
      <c r="D492"/>
      <c r="E492"/>
      <c r="F492"/>
      <c r="G492"/>
      <c r="H492"/>
      <c r="I492"/>
      <c r="J492"/>
      <c r="K492"/>
      <c r="L492"/>
    </row>
    <row r="493" spans="2:12" x14ac:dyDescent="0.2">
      <c r="B493"/>
      <c r="C493"/>
      <c r="D493"/>
      <c r="E493"/>
      <c r="F493"/>
      <c r="G493"/>
      <c r="H493"/>
      <c r="I493"/>
      <c r="J493"/>
      <c r="K493"/>
      <c r="L493"/>
    </row>
    <row r="494" spans="2:12" x14ac:dyDescent="0.2">
      <c r="B494"/>
      <c r="C494"/>
      <c r="D494"/>
      <c r="E494"/>
      <c r="F494"/>
      <c r="G494"/>
      <c r="H494"/>
      <c r="I494"/>
      <c r="J494"/>
      <c r="K494"/>
      <c r="L494"/>
    </row>
    <row r="495" spans="2:12" x14ac:dyDescent="0.2">
      <c r="B495"/>
      <c r="C495"/>
      <c r="D495"/>
      <c r="E495"/>
      <c r="F495"/>
      <c r="G495"/>
      <c r="H495"/>
      <c r="I495"/>
      <c r="J495"/>
      <c r="K495"/>
      <c r="L495"/>
    </row>
    <row r="496" spans="2:12" x14ac:dyDescent="0.2">
      <c r="B496"/>
      <c r="C496"/>
      <c r="D496"/>
      <c r="E496"/>
      <c r="F496"/>
      <c r="G496"/>
      <c r="H496"/>
      <c r="I496"/>
      <c r="J496"/>
      <c r="K496"/>
      <c r="L496"/>
    </row>
    <row r="497" spans="2:12" x14ac:dyDescent="0.2">
      <c r="B497"/>
      <c r="C497"/>
      <c r="D497"/>
      <c r="E497"/>
      <c r="F497"/>
      <c r="G497"/>
      <c r="H497"/>
      <c r="I497"/>
      <c r="J497"/>
      <c r="K497"/>
      <c r="L497"/>
    </row>
    <row r="498" spans="2:12" x14ac:dyDescent="0.2">
      <c r="B498"/>
      <c r="C498"/>
      <c r="D498"/>
      <c r="E498"/>
      <c r="F498"/>
      <c r="G498"/>
      <c r="H498"/>
      <c r="I498"/>
      <c r="J498"/>
      <c r="K498"/>
      <c r="L498"/>
    </row>
    <row r="499" spans="2:12" x14ac:dyDescent="0.2">
      <c r="B499"/>
      <c r="C499"/>
      <c r="D499"/>
      <c r="E499"/>
      <c r="F499"/>
      <c r="G499"/>
      <c r="H499"/>
      <c r="I499"/>
      <c r="J499"/>
      <c r="K499"/>
      <c r="L499"/>
    </row>
    <row r="500" spans="2:12" x14ac:dyDescent="0.2">
      <c r="B500"/>
      <c r="C500"/>
      <c r="D500"/>
      <c r="E500"/>
      <c r="F500"/>
      <c r="G500"/>
      <c r="H500"/>
      <c r="I500"/>
      <c r="J500"/>
      <c r="K500"/>
      <c r="L500"/>
    </row>
    <row r="501" spans="2:12" x14ac:dyDescent="0.2">
      <c r="B501"/>
      <c r="C501"/>
      <c r="D501"/>
      <c r="E501"/>
      <c r="F501"/>
      <c r="G501"/>
      <c r="H501"/>
      <c r="I501"/>
      <c r="J501"/>
      <c r="K501"/>
      <c r="L501"/>
    </row>
    <row r="502" spans="2:12" x14ac:dyDescent="0.2">
      <c r="B502"/>
      <c r="C502"/>
      <c r="D502"/>
      <c r="E502"/>
      <c r="F502"/>
      <c r="G502"/>
      <c r="H502"/>
      <c r="I502"/>
      <c r="J502"/>
      <c r="K502"/>
      <c r="L502"/>
    </row>
    <row r="503" spans="2:12" x14ac:dyDescent="0.2">
      <c r="B503"/>
      <c r="C503"/>
      <c r="D503"/>
      <c r="E503"/>
      <c r="F503"/>
      <c r="G503"/>
      <c r="H503"/>
      <c r="I503"/>
      <c r="J503"/>
      <c r="K503"/>
      <c r="L503"/>
    </row>
    <row r="504" spans="2:12" x14ac:dyDescent="0.2">
      <c r="B504"/>
      <c r="C504"/>
      <c r="D504"/>
      <c r="E504"/>
      <c r="F504"/>
      <c r="G504"/>
      <c r="H504"/>
      <c r="I504"/>
      <c r="J504"/>
      <c r="K504"/>
      <c r="L504"/>
    </row>
    <row r="505" spans="2:12" x14ac:dyDescent="0.2">
      <c r="B505"/>
      <c r="C505"/>
      <c r="D505"/>
      <c r="E505"/>
      <c r="F505"/>
      <c r="G505"/>
      <c r="H505"/>
      <c r="I505"/>
      <c r="J505"/>
      <c r="K505"/>
      <c r="L505"/>
    </row>
    <row r="506" spans="2:12" x14ac:dyDescent="0.2">
      <c r="B506"/>
      <c r="C506"/>
      <c r="D506"/>
      <c r="E506"/>
      <c r="F506"/>
      <c r="G506"/>
      <c r="H506"/>
      <c r="I506"/>
      <c r="J506"/>
      <c r="K506"/>
      <c r="L506"/>
    </row>
    <row r="507" spans="2:12" x14ac:dyDescent="0.2">
      <c r="B507"/>
      <c r="C507"/>
      <c r="D507"/>
      <c r="E507"/>
      <c r="F507"/>
      <c r="G507"/>
      <c r="H507"/>
      <c r="I507"/>
      <c r="J507"/>
      <c r="K507"/>
      <c r="L507"/>
    </row>
    <row r="508" spans="2:12" x14ac:dyDescent="0.2">
      <c r="B508"/>
      <c r="C508"/>
      <c r="D508"/>
      <c r="E508"/>
      <c r="F508"/>
      <c r="G508"/>
      <c r="H508"/>
      <c r="I508"/>
      <c r="J508"/>
      <c r="K508"/>
      <c r="L508"/>
    </row>
    <row r="509" spans="2:12" x14ac:dyDescent="0.2">
      <c r="B509"/>
      <c r="C509"/>
      <c r="D509"/>
      <c r="E509"/>
      <c r="F509"/>
      <c r="G509"/>
      <c r="H509"/>
      <c r="I509"/>
      <c r="J509"/>
      <c r="K509"/>
      <c r="L509"/>
    </row>
    <row r="510" spans="2:12" x14ac:dyDescent="0.2">
      <c r="B510"/>
      <c r="C510"/>
      <c r="D510"/>
      <c r="E510"/>
      <c r="F510"/>
      <c r="G510"/>
      <c r="H510"/>
      <c r="I510"/>
      <c r="J510"/>
      <c r="K510"/>
      <c r="L510"/>
    </row>
    <row r="511" spans="2:12" x14ac:dyDescent="0.2">
      <c r="B511"/>
      <c r="C511"/>
      <c r="D511"/>
      <c r="E511"/>
      <c r="F511"/>
      <c r="G511"/>
      <c r="H511"/>
      <c r="I511"/>
      <c r="J511"/>
      <c r="K511"/>
      <c r="L511"/>
    </row>
    <row r="512" spans="2:12" x14ac:dyDescent="0.2">
      <c r="B512"/>
      <c r="C512"/>
      <c r="D512"/>
      <c r="E512"/>
      <c r="F512"/>
      <c r="G512"/>
      <c r="H512"/>
      <c r="I512"/>
      <c r="J512"/>
      <c r="K512"/>
      <c r="L512"/>
    </row>
    <row r="513" spans="2:12" x14ac:dyDescent="0.2">
      <c r="B513"/>
      <c r="C513"/>
      <c r="D513"/>
      <c r="E513"/>
      <c r="F513"/>
      <c r="G513"/>
      <c r="H513"/>
      <c r="I513"/>
      <c r="J513"/>
      <c r="K513"/>
      <c r="L513"/>
    </row>
    <row r="514" spans="2:12" x14ac:dyDescent="0.2">
      <c r="B514"/>
      <c r="C514"/>
      <c r="D514"/>
      <c r="E514"/>
      <c r="F514"/>
      <c r="G514"/>
      <c r="H514"/>
      <c r="I514"/>
      <c r="J514"/>
      <c r="K514"/>
      <c r="L514"/>
    </row>
    <row r="515" spans="2:12" x14ac:dyDescent="0.2">
      <c r="B515"/>
      <c r="C515"/>
      <c r="D515"/>
      <c r="E515"/>
      <c r="F515"/>
      <c r="G515"/>
      <c r="H515"/>
      <c r="I515"/>
      <c r="J515"/>
      <c r="K515"/>
      <c r="L515"/>
    </row>
    <row r="516" spans="2:12" x14ac:dyDescent="0.2">
      <c r="B516"/>
      <c r="C516"/>
      <c r="D516"/>
      <c r="E516"/>
      <c r="F516"/>
      <c r="G516"/>
      <c r="H516"/>
      <c r="I516"/>
      <c r="J516"/>
      <c r="K516"/>
      <c r="L516"/>
    </row>
    <row r="517" spans="2:12" x14ac:dyDescent="0.2">
      <c r="B517"/>
      <c r="C517"/>
      <c r="D517"/>
      <c r="E517"/>
      <c r="F517"/>
      <c r="G517"/>
      <c r="H517"/>
      <c r="I517"/>
      <c r="J517"/>
      <c r="K517"/>
      <c r="L517"/>
    </row>
    <row r="518" spans="2:12" x14ac:dyDescent="0.2">
      <c r="B518"/>
      <c r="C518"/>
      <c r="D518"/>
      <c r="E518"/>
      <c r="F518"/>
      <c r="G518"/>
      <c r="H518"/>
      <c r="I518"/>
      <c r="J518"/>
      <c r="K518"/>
      <c r="L518"/>
    </row>
    <row r="519" spans="2:12" x14ac:dyDescent="0.2">
      <c r="B519"/>
      <c r="C519"/>
      <c r="D519"/>
      <c r="E519"/>
      <c r="F519"/>
      <c r="G519"/>
      <c r="H519"/>
      <c r="I519"/>
      <c r="J519"/>
      <c r="K519"/>
      <c r="L519"/>
    </row>
    <row r="520" spans="2:12" x14ac:dyDescent="0.2">
      <c r="B520"/>
      <c r="C520"/>
      <c r="D520"/>
      <c r="E520"/>
      <c r="F520"/>
      <c r="G520"/>
      <c r="H520"/>
      <c r="I520"/>
      <c r="J520"/>
      <c r="K520"/>
      <c r="L520"/>
    </row>
    <row r="521" spans="2:12" x14ac:dyDescent="0.2">
      <c r="B521"/>
      <c r="C521"/>
      <c r="D521"/>
      <c r="E521"/>
      <c r="F521"/>
      <c r="G521"/>
      <c r="H521"/>
      <c r="I521"/>
      <c r="J521"/>
      <c r="K521"/>
      <c r="L521"/>
    </row>
    <row r="522" spans="2:12" x14ac:dyDescent="0.2">
      <c r="B522"/>
      <c r="C522"/>
      <c r="D522"/>
      <c r="E522"/>
      <c r="F522"/>
      <c r="G522"/>
      <c r="H522"/>
      <c r="I522"/>
      <c r="J522"/>
      <c r="K522"/>
      <c r="L522"/>
    </row>
    <row r="523" spans="2:12" x14ac:dyDescent="0.2">
      <c r="B523"/>
      <c r="C523"/>
      <c r="D523"/>
      <c r="E523"/>
      <c r="F523"/>
      <c r="G523"/>
      <c r="H523"/>
      <c r="I523"/>
      <c r="J523"/>
      <c r="K523"/>
      <c r="L523"/>
    </row>
    <row r="524" spans="2:12" x14ac:dyDescent="0.2">
      <c r="B524"/>
      <c r="C524"/>
      <c r="D524"/>
      <c r="E524"/>
      <c r="F524"/>
      <c r="G524"/>
      <c r="H524"/>
      <c r="I524"/>
      <c r="J524"/>
      <c r="K524"/>
      <c r="L524"/>
    </row>
    <row r="525" spans="2:12" x14ac:dyDescent="0.2">
      <c r="B525"/>
      <c r="C525"/>
      <c r="D525"/>
      <c r="E525"/>
      <c r="F525"/>
      <c r="G525"/>
      <c r="H525"/>
      <c r="I525"/>
      <c r="J525"/>
      <c r="K525"/>
      <c r="L525"/>
    </row>
    <row r="526" spans="2:12" x14ac:dyDescent="0.2">
      <c r="B526"/>
      <c r="C526"/>
      <c r="D526"/>
      <c r="E526"/>
      <c r="F526"/>
      <c r="G526"/>
      <c r="H526"/>
      <c r="I526"/>
      <c r="J526"/>
      <c r="K526"/>
      <c r="L526"/>
    </row>
    <row r="527" spans="2:12" x14ac:dyDescent="0.2">
      <c r="B527"/>
      <c r="C527"/>
      <c r="D527"/>
      <c r="E527"/>
      <c r="F527"/>
      <c r="G527"/>
      <c r="H527"/>
      <c r="I527"/>
      <c r="J527"/>
      <c r="K527"/>
      <c r="L527"/>
    </row>
    <row r="528" spans="2:12" x14ac:dyDescent="0.2">
      <c r="B528"/>
      <c r="C528"/>
      <c r="D528"/>
      <c r="E528"/>
      <c r="F528"/>
      <c r="G528"/>
      <c r="H528"/>
      <c r="I528"/>
      <c r="J528"/>
      <c r="K528"/>
      <c r="L528"/>
    </row>
    <row r="529" spans="2:12" x14ac:dyDescent="0.2">
      <c r="B529"/>
      <c r="C529"/>
      <c r="D529"/>
      <c r="E529"/>
      <c r="F529"/>
      <c r="G529"/>
      <c r="H529"/>
      <c r="I529"/>
      <c r="J529"/>
      <c r="K529"/>
      <c r="L529"/>
    </row>
    <row r="530" spans="2:12" x14ac:dyDescent="0.2">
      <c r="B530"/>
      <c r="C530"/>
      <c r="D530"/>
      <c r="E530"/>
      <c r="F530"/>
      <c r="G530"/>
      <c r="H530"/>
      <c r="I530"/>
      <c r="J530"/>
      <c r="K530"/>
      <c r="L530"/>
    </row>
    <row r="531" spans="2:12" x14ac:dyDescent="0.2">
      <c r="B531"/>
      <c r="C531"/>
      <c r="D531"/>
      <c r="E531"/>
      <c r="F531"/>
      <c r="G531"/>
      <c r="H531"/>
      <c r="I531"/>
      <c r="J531"/>
      <c r="K531"/>
      <c r="L531"/>
    </row>
    <row r="532" spans="2:12" x14ac:dyDescent="0.2">
      <c r="B532"/>
      <c r="C532"/>
      <c r="D532"/>
      <c r="E532"/>
      <c r="F532"/>
      <c r="G532"/>
      <c r="H532"/>
      <c r="I532"/>
      <c r="J532"/>
      <c r="K532"/>
      <c r="L532"/>
    </row>
    <row r="533" spans="2:12" x14ac:dyDescent="0.2">
      <c r="B533"/>
      <c r="C533"/>
      <c r="D533"/>
      <c r="E533"/>
      <c r="F533"/>
      <c r="G533"/>
      <c r="H533"/>
      <c r="I533"/>
      <c r="J533"/>
      <c r="K533"/>
      <c r="L533"/>
    </row>
    <row r="534" spans="2:12" x14ac:dyDescent="0.2">
      <c r="B534"/>
      <c r="C534"/>
      <c r="D534"/>
      <c r="E534"/>
      <c r="F534"/>
      <c r="G534"/>
      <c r="H534"/>
      <c r="I534"/>
      <c r="J534"/>
      <c r="K534"/>
      <c r="L534"/>
    </row>
    <row r="535" spans="2:12" x14ac:dyDescent="0.2">
      <c r="B535"/>
      <c r="C535"/>
      <c r="D535"/>
      <c r="E535"/>
      <c r="F535"/>
      <c r="G535"/>
      <c r="H535"/>
      <c r="I535"/>
      <c r="J535"/>
      <c r="K535"/>
      <c r="L535"/>
    </row>
    <row r="536" spans="2:12" x14ac:dyDescent="0.2">
      <c r="B536"/>
      <c r="C536"/>
      <c r="D536"/>
      <c r="E536"/>
      <c r="F536"/>
      <c r="G536"/>
      <c r="H536"/>
      <c r="I536"/>
      <c r="J536"/>
      <c r="K536"/>
      <c r="L536"/>
    </row>
    <row r="537" spans="2:12" x14ac:dyDescent="0.2">
      <c r="B537"/>
      <c r="C537"/>
      <c r="D537"/>
      <c r="E537"/>
      <c r="F537"/>
      <c r="G537"/>
      <c r="H537"/>
      <c r="I537"/>
      <c r="J537"/>
      <c r="K537"/>
      <c r="L537"/>
    </row>
    <row r="538" spans="2:12" x14ac:dyDescent="0.2">
      <c r="B538"/>
      <c r="C538"/>
      <c r="D538"/>
      <c r="E538"/>
      <c r="F538"/>
      <c r="G538"/>
      <c r="H538"/>
      <c r="I538"/>
      <c r="J538"/>
      <c r="K538"/>
      <c r="L538"/>
    </row>
    <row r="539" spans="2:12" x14ac:dyDescent="0.2">
      <c r="B539"/>
      <c r="C539"/>
      <c r="D539"/>
      <c r="E539"/>
      <c r="F539"/>
      <c r="G539"/>
      <c r="H539"/>
      <c r="I539"/>
      <c r="J539"/>
      <c r="K539"/>
      <c r="L539"/>
    </row>
    <row r="540" spans="2:12" x14ac:dyDescent="0.2">
      <c r="B540"/>
      <c r="C540"/>
      <c r="D540"/>
      <c r="E540"/>
      <c r="F540"/>
      <c r="G540"/>
      <c r="H540"/>
      <c r="I540"/>
      <c r="J540"/>
      <c r="K540"/>
      <c r="L540"/>
    </row>
    <row r="541" spans="2:12" x14ac:dyDescent="0.2">
      <c r="B541"/>
      <c r="C541"/>
      <c r="D541"/>
      <c r="E541"/>
      <c r="F541"/>
      <c r="G541"/>
      <c r="H541"/>
      <c r="I541"/>
      <c r="J541"/>
      <c r="K541"/>
      <c r="L541"/>
    </row>
    <row r="542" spans="2:12" x14ac:dyDescent="0.2">
      <c r="B542"/>
      <c r="C542"/>
      <c r="D542"/>
      <c r="E542"/>
      <c r="F542"/>
      <c r="G542"/>
      <c r="H542"/>
      <c r="I542"/>
      <c r="J542"/>
      <c r="K542"/>
      <c r="L542"/>
    </row>
    <row r="543" spans="2:12" x14ac:dyDescent="0.2">
      <c r="B543"/>
      <c r="C543"/>
      <c r="D543"/>
      <c r="E543"/>
      <c r="F543"/>
      <c r="G543"/>
      <c r="H543"/>
      <c r="I543"/>
      <c r="J543"/>
      <c r="K543"/>
      <c r="L543"/>
    </row>
    <row r="544" spans="2:12" x14ac:dyDescent="0.2">
      <c r="B544"/>
      <c r="C544"/>
      <c r="D544"/>
      <c r="E544"/>
      <c r="F544"/>
      <c r="G544"/>
      <c r="H544"/>
      <c r="I544"/>
      <c r="J544"/>
      <c r="K544"/>
      <c r="L544"/>
    </row>
    <row r="545" spans="2:12" x14ac:dyDescent="0.2">
      <c r="B545"/>
      <c r="C545"/>
      <c r="D545"/>
      <c r="E545"/>
      <c r="F545"/>
      <c r="G545"/>
      <c r="H545"/>
      <c r="I545"/>
      <c r="J545"/>
      <c r="K545"/>
      <c r="L545"/>
    </row>
    <row r="546" spans="2:12" x14ac:dyDescent="0.2">
      <c r="B546"/>
      <c r="C546"/>
      <c r="D546"/>
      <c r="E546"/>
      <c r="F546"/>
      <c r="G546"/>
      <c r="H546"/>
      <c r="I546"/>
      <c r="J546"/>
      <c r="K546"/>
      <c r="L546"/>
    </row>
    <row r="547" spans="2:12" x14ac:dyDescent="0.2">
      <c r="B547"/>
      <c r="C547"/>
      <c r="D547"/>
      <c r="E547"/>
      <c r="F547"/>
      <c r="G547"/>
      <c r="H547"/>
      <c r="I547"/>
      <c r="J547"/>
      <c r="K547"/>
      <c r="L547"/>
    </row>
    <row r="548" spans="2:12" x14ac:dyDescent="0.2">
      <c r="B548"/>
      <c r="C548"/>
      <c r="D548"/>
      <c r="E548"/>
      <c r="F548"/>
      <c r="G548"/>
      <c r="H548"/>
      <c r="I548"/>
      <c r="J548"/>
      <c r="K548"/>
      <c r="L548"/>
    </row>
    <row r="549" spans="2:12" x14ac:dyDescent="0.2">
      <c r="B549"/>
      <c r="C549"/>
      <c r="D549"/>
      <c r="E549"/>
      <c r="F549"/>
      <c r="G549"/>
      <c r="H549"/>
      <c r="I549"/>
      <c r="J549"/>
      <c r="K549"/>
      <c r="L549"/>
    </row>
    <row r="550" spans="2:12" x14ac:dyDescent="0.2">
      <c r="B550"/>
      <c r="C550"/>
      <c r="D550"/>
      <c r="E550"/>
      <c r="F550"/>
      <c r="G550"/>
      <c r="H550"/>
      <c r="I550"/>
      <c r="J550"/>
      <c r="K550"/>
      <c r="L550"/>
    </row>
    <row r="551" spans="2:12" x14ac:dyDescent="0.2">
      <c r="B551"/>
      <c r="C551"/>
      <c r="D551"/>
      <c r="E551"/>
      <c r="F551"/>
      <c r="G551"/>
      <c r="H551"/>
      <c r="I551"/>
      <c r="J551"/>
      <c r="K551"/>
      <c r="L551"/>
    </row>
    <row r="552" spans="2:12" x14ac:dyDescent="0.2">
      <c r="B552"/>
      <c r="C552"/>
      <c r="D552"/>
      <c r="E552"/>
      <c r="F552"/>
      <c r="G552"/>
      <c r="H552"/>
      <c r="I552"/>
      <c r="J552"/>
      <c r="K552"/>
      <c r="L552"/>
    </row>
    <row r="553" spans="2:12" x14ac:dyDescent="0.2">
      <c r="B553"/>
      <c r="C553"/>
      <c r="D553"/>
      <c r="E553"/>
      <c r="F553"/>
      <c r="G553"/>
      <c r="H553"/>
      <c r="I553"/>
      <c r="J553"/>
      <c r="K553"/>
      <c r="L553"/>
    </row>
    <row r="554" spans="2:12" x14ac:dyDescent="0.2">
      <c r="B554"/>
      <c r="C554"/>
      <c r="D554"/>
      <c r="E554"/>
      <c r="F554"/>
      <c r="G554"/>
      <c r="H554"/>
      <c r="I554"/>
      <c r="J554"/>
      <c r="K554"/>
      <c r="L554"/>
    </row>
    <row r="555" spans="2:12" x14ac:dyDescent="0.2">
      <c r="B555"/>
      <c r="C555"/>
      <c r="D555"/>
      <c r="E555"/>
      <c r="F555"/>
      <c r="G555"/>
      <c r="H555"/>
      <c r="I555"/>
      <c r="J555"/>
      <c r="K555"/>
      <c r="L555"/>
    </row>
    <row r="556" spans="2:12" x14ac:dyDescent="0.2">
      <c r="B556"/>
      <c r="C556"/>
      <c r="D556"/>
      <c r="E556"/>
      <c r="F556"/>
      <c r="G556"/>
      <c r="H556"/>
      <c r="I556"/>
      <c r="J556"/>
      <c r="K556"/>
      <c r="L556"/>
    </row>
    <row r="557" spans="2:12" x14ac:dyDescent="0.2">
      <c r="B557"/>
      <c r="C557"/>
      <c r="D557"/>
      <c r="E557"/>
      <c r="F557"/>
      <c r="G557"/>
      <c r="H557"/>
      <c r="I557"/>
      <c r="J557"/>
      <c r="K557"/>
      <c r="L557"/>
    </row>
    <row r="558" spans="2:12" x14ac:dyDescent="0.2">
      <c r="B558"/>
      <c r="C558"/>
      <c r="D558"/>
      <c r="E558"/>
      <c r="F558"/>
      <c r="G558"/>
      <c r="H558"/>
      <c r="I558"/>
      <c r="J558"/>
      <c r="K558"/>
      <c r="L558"/>
    </row>
    <row r="559" spans="2:12" x14ac:dyDescent="0.2">
      <c r="B559"/>
      <c r="C559"/>
      <c r="D559"/>
      <c r="E559"/>
      <c r="F559"/>
      <c r="G559"/>
      <c r="H559"/>
      <c r="I559"/>
      <c r="J559"/>
      <c r="K559"/>
      <c r="L559"/>
    </row>
    <row r="560" spans="2:12" x14ac:dyDescent="0.2">
      <c r="B560"/>
      <c r="C560"/>
      <c r="D560"/>
      <c r="E560"/>
      <c r="F560"/>
      <c r="G560"/>
      <c r="H560"/>
      <c r="I560"/>
      <c r="J560"/>
      <c r="K560"/>
      <c r="L560"/>
    </row>
    <row r="561" spans="2:12" x14ac:dyDescent="0.2">
      <c r="B561"/>
      <c r="C561"/>
      <c r="D561"/>
      <c r="E561"/>
      <c r="F561"/>
      <c r="G561"/>
      <c r="H561"/>
      <c r="I561"/>
      <c r="J561"/>
      <c r="K561"/>
      <c r="L561"/>
    </row>
    <row r="562" spans="2:12" x14ac:dyDescent="0.2">
      <c r="B562"/>
      <c r="C562"/>
      <c r="D562"/>
      <c r="E562"/>
      <c r="F562"/>
      <c r="G562"/>
      <c r="H562"/>
      <c r="I562"/>
      <c r="J562"/>
      <c r="K562"/>
      <c r="L562"/>
    </row>
    <row r="563" spans="2:12" x14ac:dyDescent="0.2">
      <c r="B563"/>
      <c r="C563"/>
      <c r="D563"/>
      <c r="E563"/>
      <c r="F563"/>
      <c r="G563"/>
      <c r="H563"/>
      <c r="I563"/>
      <c r="J563"/>
      <c r="K563"/>
      <c r="L563"/>
    </row>
    <row r="564" spans="2:12" x14ac:dyDescent="0.2">
      <c r="B564"/>
      <c r="C564"/>
      <c r="D564"/>
      <c r="E564"/>
      <c r="F564"/>
      <c r="G564"/>
      <c r="H564"/>
      <c r="I564"/>
      <c r="J564"/>
      <c r="K564"/>
      <c r="L564"/>
    </row>
    <row r="565" spans="2:12" x14ac:dyDescent="0.2">
      <c r="B565"/>
      <c r="C565"/>
      <c r="D565"/>
      <c r="E565"/>
      <c r="F565"/>
      <c r="G565"/>
      <c r="H565"/>
      <c r="I565"/>
      <c r="J565"/>
      <c r="K565"/>
      <c r="L565"/>
    </row>
    <row r="566" spans="2:12" x14ac:dyDescent="0.2">
      <c r="B566"/>
      <c r="C566"/>
      <c r="D566"/>
      <c r="E566"/>
      <c r="F566"/>
      <c r="G566"/>
      <c r="H566"/>
      <c r="I566"/>
      <c r="J566"/>
      <c r="K566"/>
      <c r="L566"/>
    </row>
    <row r="567" spans="2:12" x14ac:dyDescent="0.2">
      <c r="B567"/>
      <c r="C567"/>
      <c r="D567"/>
      <c r="E567"/>
      <c r="F567"/>
      <c r="G567"/>
      <c r="H567"/>
      <c r="I567"/>
      <c r="J567"/>
      <c r="K567"/>
      <c r="L567"/>
    </row>
    <row r="568" spans="2:12" x14ac:dyDescent="0.2">
      <c r="B568"/>
      <c r="C568"/>
      <c r="D568"/>
      <c r="E568"/>
      <c r="F568"/>
      <c r="G568"/>
      <c r="H568"/>
      <c r="I568"/>
      <c r="J568"/>
      <c r="K568"/>
      <c r="L568"/>
    </row>
    <row r="569" spans="2:12" x14ac:dyDescent="0.2">
      <c r="B569"/>
      <c r="C569"/>
      <c r="D569"/>
      <c r="E569"/>
      <c r="F569"/>
      <c r="G569"/>
      <c r="H569"/>
      <c r="I569"/>
      <c r="J569"/>
      <c r="K569"/>
      <c r="L569"/>
    </row>
    <row r="570" spans="2:12" x14ac:dyDescent="0.2">
      <c r="B570"/>
      <c r="C570"/>
      <c r="D570"/>
      <c r="E570"/>
      <c r="F570"/>
      <c r="G570"/>
      <c r="H570"/>
      <c r="I570"/>
      <c r="J570"/>
      <c r="K570"/>
      <c r="L570"/>
    </row>
    <row r="571" spans="2:12" x14ac:dyDescent="0.2">
      <c r="B571"/>
      <c r="C571"/>
      <c r="D571"/>
      <c r="E571"/>
      <c r="F571"/>
      <c r="G571"/>
      <c r="H571"/>
      <c r="I571"/>
      <c r="J571"/>
      <c r="K571"/>
      <c r="L571"/>
    </row>
    <row r="572" spans="2:12" x14ac:dyDescent="0.2">
      <c r="B572"/>
      <c r="C572"/>
      <c r="D572"/>
      <c r="E572"/>
      <c r="F572"/>
      <c r="G572"/>
      <c r="H572"/>
      <c r="I572"/>
      <c r="J572"/>
      <c r="K572"/>
      <c r="L572"/>
    </row>
    <row r="573" spans="2:12" x14ac:dyDescent="0.2">
      <c r="B573"/>
      <c r="C573"/>
      <c r="D573"/>
      <c r="E573"/>
      <c r="F573"/>
      <c r="G573"/>
      <c r="H573"/>
      <c r="I573"/>
      <c r="J573"/>
      <c r="K573"/>
      <c r="L573"/>
    </row>
    <row r="574" spans="2:12" x14ac:dyDescent="0.2">
      <c r="B574"/>
      <c r="C574"/>
      <c r="D574"/>
      <c r="E574"/>
      <c r="F574"/>
      <c r="G574"/>
      <c r="H574"/>
      <c r="I574"/>
      <c r="J574"/>
      <c r="K574"/>
      <c r="L574"/>
    </row>
    <row r="575" spans="2:12" x14ac:dyDescent="0.2">
      <c r="B575"/>
      <c r="C575"/>
      <c r="D575"/>
      <c r="E575"/>
      <c r="F575"/>
      <c r="G575"/>
      <c r="H575"/>
      <c r="I575"/>
      <c r="J575"/>
      <c r="K575"/>
      <c r="L575"/>
    </row>
    <row r="576" spans="2:12" x14ac:dyDescent="0.2">
      <c r="B576"/>
      <c r="C576"/>
      <c r="D576"/>
      <c r="E576"/>
      <c r="F576"/>
      <c r="G576"/>
      <c r="H576"/>
      <c r="I576"/>
      <c r="J576"/>
      <c r="K576"/>
      <c r="L576"/>
    </row>
    <row r="577" spans="2:12" x14ac:dyDescent="0.2">
      <c r="B577"/>
      <c r="C577"/>
      <c r="D577"/>
      <c r="E577"/>
      <c r="F577"/>
      <c r="G577"/>
      <c r="H577"/>
      <c r="I577"/>
      <c r="J577"/>
      <c r="K577"/>
      <c r="L577"/>
    </row>
    <row r="578" spans="2:12" x14ac:dyDescent="0.2">
      <c r="B578"/>
      <c r="C578"/>
      <c r="D578"/>
      <c r="E578"/>
      <c r="F578"/>
      <c r="G578"/>
      <c r="H578"/>
      <c r="I578"/>
      <c r="J578"/>
      <c r="K578"/>
      <c r="L578"/>
    </row>
    <row r="579" spans="2:12" x14ac:dyDescent="0.2">
      <c r="B579"/>
      <c r="C579"/>
      <c r="D579"/>
      <c r="E579"/>
      <c r="F579"/>
      <c r="G579"/>
      <c r="H579"/>
      <c r="I579"/>
      <c r="J579"/>
      <c r="K579"/>
      <c r="L579"/>
    </row>
    <row r="580" spans="2:12" x14ac:dyDescent="0.2">
      <c r="B580"/>
      <c r="C580"/>
      <c r="D580"/>
      <c r="E580"/>
      <c r="F580"/>
      <c r="G580"/>
      <c r="H580"/>
      <c r="I580"/>
      <c r="J580"/>
      <c r="K580"/>
      <c r="L580"/>
    </row>
    <row r="581" spans="2:12" x14ac:dyDescent="0.2">
      <c r="B581"/>
      <c r="C581"/>
      <c r="D581"/>
      <c r="E581"/>
      <c r="F581"/>
      <c r="G581"/>
      <c r="H581"/>
      <c r="I581"/>
      <c r="J581"/>
      <c r="K581"/>
      <c r="L581"/>
    </row>
    <row r="582" spans="2:12" x14ac:dyDescent="0.2">
      <c r="B582"/>
      <c r="C582"/>
      <c r="D582"/>
      <c r="E582"/>
      <c r="F582"/>
      <c r="G582"/>
      <c r="H582"/>
      <c r="I582"/>
      <c r="J582"/>
      <c r="K582"/>
      <c r="L582"/>
    </row>
    <row r="583" spans="2:12" x14ac:dyDescent="0.2">
      <c r="B583"/>
      <c r="C583"/>
      <c r="D583"/>
      <c r="E583"/>
      <c r="F583"/>
      <c r="G583"/>
      <c r="H583"/>
      <c r="I583"/>
      <c r="J583"/>
      <c r="K583"/>
      <c r="L583"/>
    </row>
    <row r="584" spans="2:12" x14ac:dyDescent="0.2">
      <c r="B584"/>
      <c r="C584"/>
      <c r="D584"/>
      <c r="E584"/>
      <c r="F584"/>
      <c r="G584"/>
      <c r="H584"/>
      <c r="I584"/>
      <c r="J584"/>
      <c r="K584"/>
      <c r="L584"/>
    </row>
    <row r="585" spans="2:12" x14ac:dyDescent="0.2">
      <c r="B585"/>
      <c r="C585"/>
      <c r="D585"/>
      <c r="E585"/>
      <c r="F585"/>
      <c r="G585"/>
      <c r="H585"/>
      <c r="I585"/>
      <c r="J585"/>
      <c r="K585"/>
      <c r="L585"/>
    </row>
    <row r="586" spans="2:12" x14ac:dyDescent="0.2">
      <c r="B586"/>
      <c r="C586"/>
      <c r="D586"/>
      <c r="E586"/>
      <c r="F586"/>
      <c r="G586"/>
      <c r="H586"/>
      <c r="I586"/>
      <c r="J586"/>
      <c r="K586"/>
      <c r="L586"/>
    </row>
    <row r="587" spans="2:12" x14ac:dyDescent="0.2">
      <c r="B587"/>
      <c r="C587"/>
      <c r="D587"/>
      <c r="E587"/>
      <c r="F587"/>
      <c r="G587"/>
      <c r="H587"/>
      <c r="I587"/>
      <c r="J587"/>
      <c r="K587"/>
      <c r="L587"/>
    </row>
    <row r="588" spans="2:12" x14ac:dyDescent="0.2">
      <c r="B588"/>
      <c r="C588"/>
      <c r="D588"/>
      <c r="E588"/>
      <c r="F588"/>
      <c r="G588"/>
      <c r="H588"/>
      <c r="I588"/>
      <c r="J588"/>
      <c r="K588"/>
      <c r="L588"/>
    </row>
    <row r="589" spans="2:12" x14ac:dyDescent="0.2">
      <c r="B589"/>
      <c r="C589"/>
      <c r="D589"/>
      <c r="E589"/>
      <c r="F589"/>
      <c r="G589"/>
      <c r="H589"/>
      <c r="I589"/>
      <c r="J589"/>
      <c r="K589"/>
      <c r="L589"/>
    </row>
    <row r="590" spans="2:12" x14ac:dyDescent="0.2">
      <c r="B590"/>
      <c r="C590"/>
      <c r="D590"/>
      <c r="E590"/>
      <c r="F590"/>
      <c r="G590"/>
      <c r="H590"/>
      <c r="I590"/>
      <c r="J590"/>
      <c r="K590"/>
      <c r="L590"/>
    </row>
    <row r="591" spans="2:12" x14ac:dyDescent="0.2">
      <c r="B591"/>
      <c r="C591"/>
      <c r="D591"/>
      <c r="E591"/>
      <c r="F591"/>
      <c r="G591"/>
      <c r="H591"/>
      <c r="I591"/>
      <c r="J591"/>
      <c r="K591"/>
      <c r="L591"/>
    </row>
    <row r="592" spans="2:12" x14ac:dyDescent="0.2">
      <c r="B592"/>
      <c r="C592"/>
      <c r="D592"/>
      <c r="E592"/>
      <c r="F592"/>
      <c r="G592"/>
      <c r="H592"/>
      <c r="I592"/>
      <c r="J592"/>
      <c r="K592"/>
      <c r="L592"/>
    </row>
    <row r="593" spans="2:12" x14ac:dyDescent="0.2">
      <c r="B593"/>
      <c r="C593"/>
      <c r="D593"/>
      <c r="E593"/>
      <c r="F593"/>
      <c r="G593"/>
      <c r="H593"/>
      <c r="I593"/>
      <c r="J593"/>
      <c r="K593"/>
      <c r="L593"/>
    </row>
    <row r="594" spans="2:12" x14ac:dyDescent="0.2">
      <c r="B594"/>
      <c r="C594"/>
      <c r="D594"/>
      <c r="E594"/>
      <c r="F594"/>
      <c r="G594"/>
      <c r="H594"/>
      <c r="I594"/>
      <c r="J594"/>
      <c r="K594"/>
      <c r="L594"/>
    </row>
    <row r="595" spans="2:12" x14ac:dyDescent="0.2">
      <c r="B595"/>
      <c r="C595"/>
      <c r="D595"/>
      <c r="E595"/>
      <c r="F595"/>
      <c r="G595"/>
      <c r="H595"/>
      <c r="I595"/>
      <c r="J595"/>
      <c r="K595"/>
      <c r="L595"/>
    </row>
    <row r="596" spans="2:12" x14ac:dyDescent="0.2">
      <c r="B596"/>
      <c r="C596"/>
      <c r="D596"/>
      <c r="E596"/>
      <c r="F596"/>
      <c r="G596"/>
      <c r="H596"/>
      <c r="I596"/>
      <c r="J596"/>
      <c r="K596"/>
      <c r="L596"/>
    </row>
    <row r="597" spans="2:12" x14ac:dyDescent="0.2">
      <c r="B597"/>
      <c r="C597"/>
      <c r="D597"/>
      <c r="E597"/>
      <c r="F597"/>
      <c r="G597"/>
      <c r="H597"/>
      <c r="I597"/>
      <c r="J597"/>
      <c r="K597"/>
      <c r="L597"/>
    </row>
    <row r="598" spans="2:12" x14ac:dyDescent="0.2">
      <c r="B598"/>
      <c r="C598"/>
      <c r="D598"/>
      <c r="E598"/>
      <c r="F598"/>
      <c r="G598"/>
      <c r="H598"/>
      <c r="I598"/>
      <c r="J598"/>
      <c r="K598"/>
      <c r="L598"/>
    </row>
    <row r="599" spans="2:12" x14ac:dyDescent="0.2">
      <c r="B599"/>
      <c r="C599"/>
      <c r="D599"/>
      <c r="E599"/>
      <c r="F599"/>
      <c r="G599"/>
      <c r="H599"/>
      <c r="I599"/>
      <c r="J599"/>
      <c r="K599"/>
      <c r="L599"/>
    </row>
    <row r="600" spans="2:12" x14ac:dyDescent="0.2">
      <c r="B600"/>
      <c r="C600"/>
      <c r="D600"/>
      <c r="E600"/>
      <c r="F600"/>
      <c r="G600"/>
      <c r="H600"/>
      <c r="I600"/>
      <c r="J600"/>
      <c r="K600"/>
      <c r="L600"/>
    </row>
    <row r="601" spans="2:12" x14ac:dyDescent="0.2">
      <c r="B601"/>
      <c r="C601"/>
      <c r="D601"/>
      <c r="E601"/>
      <c r="F601"/>
      <c r="G601"/>
      <c r="H601"/>
      <c r="I601"/>
      <c r="J601"/>
      <c r="K601"/>
      <c r="L601"/>
    </row>
    <row r="602" spans="2:12" x14ac:dyDescent="0.2">
      <c r="B602"/>
      <c r="C602"/>
      <c r="D602"/>
      <c r="E602"/>
      <c r="F602"/>
      <c r="G602"/>
      <c r="H602"/>
      <c r="I602"/>
      <c r="J602"/>
      <c r="K602"/>
      <c r="L602"/>
    </row>
  </sheetData>
  <phoneticPr fontId="4"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C602"/>
  <sheetViews>
    <sheetView zoomScale="70" zoomScaleNormal="70" workbookViewId="0">
      <pane xSplit="2" ySplit="4" topLeftCell="C5" activePane="bottomRight" state="frozen"/>
      <selection pane="topRight" activeCell="C1" sqref="C1"/>
      <selection pane="bottomLeft" activeCell="A5" sqref="A5"/>
      <selection pane="bottomRight" activeCell="B4" sqref="B4:J18"/>
    </sheetView>
  </sheetViews>
  <sheetFormatPr defaultColWidth="9.140625" defaultRowHeight="12.75" x14ac:dyDescent="0.2"/>
  <cols>
    <col min="1" max="1" width="9.140625" style="6"/>
    <col min="2" max="2" width="73.85546875" style="6" customWidth="1"/>
    <col min="3" max="10" width="12.5703125" style="80" customWidth="1"/>
    <col min="11" max="27" width="12.5703125" style="6" customWidth="1"/>
    <col min="28" max="28" width="12.5703125" style="6" bestFit="1" customWidth="1"/>
    <col min="29" max="29" width="12" style="6" bestFit="1" customWidth="1"/>
    <col min="30" max="16384" width="9.140625" style="6"/>
  </cols>
  <sheetData>
    <row r="1" spans="1:19" x14ac:dyDescent="0.2">
      <c r="A1" s="72" t="s">
        <v>14787</v>
      </c>
      <c r="C1" s="35"/>
      <c r="D1" s="73"/>
      <c r="E1" s="35"/>
      <c r="F1" s="6"/>
      <c r="G1" s="35"/>
    </row>
    <row r="2" spans="1:19" x14ac:dyDescent="0.2">
      <c r="A2" s="38"/>
      <c r="C2" s="35"/>
      <c r="D2" s="35"/>
      <c r="E2" s="35"/>
      <c r="F2" s="6"/>
      <c r="G2" s="35"/>
    </row>
    <row r="3" spans="1:19" x14ac:dyDescent="0.2">
      <c r="A3" s="73" t="s">
        <v>14785</v>
      </c>
      <c r="C3" s="35"/>
      <c r="D3" s="35"/>
      <c r="E3" s="35"/>
      <c r="F3" s="35"/>
      <c r="G3" s="35"/>
      <c r="H3" s="35"/>
      <c r="I3" s="35"/>
      <c r="J3" s="35"/>
    </row>
    <row r="4" spans="1:19" x14ac:dyDescent="0.2">
      <c r="B4" s="47" t="str">
        <f>B22</f>
        <v>Combined Categories</v>
      </c>
      <c r="C4" s="74" t="str">
        <f>C22</f>
        <v>Albany</v>
      </c>
      <c r="D4" s="74" t="str">
        <f t="shared" ref="D4:J4" si="0">D22</f>
        <v>Carbon</v>
      </c>
      <c r="E4" s="74" t="str">
        <f t="shared" si="0"/>
        <v>Lincoln</v>
      </c>
      <c r="F4" s="74" t="str">
        <f t="shared" si="0"/>
        <v>Sublette</v>
      </c>
      <c r="G4" s="74" t="str">
        <f t="shared" si="0"/>
        <v>Sweetwater</v>
      </c>
      <c r="H4" s="74" t="str">
        <f t="shared" si="0"/>
        <v>Uinta</v>
      </c>
      <c r="I4" s="618" t="str">
        <f t="shared" si="0"/>
        <v>Daggett</v>
      </c>
      <c r="J4" s="618" t="str">
        <f t="shared" si="0"/>
        <v>Summit</v>
      </c>
      <c r="K4" s="74" t="str">
        <f>K22</f>
        <v>Total</v>
      </c>
      <c r="P4" s="145"/>
      <c r="Q4" s="146"/>
      <c r="R4" s="146"/>
      <c r="S4" s="146"/>
    </row>
    <row r="5" spans="1:19" x14ac:dyDescent="0.2">
      <c r="A5" s="77"/>
      <c r="B5" s="232" t="s">
        <v>14790</v>
      </c>
      <c r="C5" s="75">
        <f t="shared" ref="C5:C16" si="1">VLOOKUP($B5,$B$22:$Z$53,COLUMN(C$4)-1,FALSE)</f>
        <v>1828.6813274712724</v>
      </c>
      <c r="D5" s="75">
        <f t="shared" ref="D5:J16" si="2">VLOOKUP($B5,$B$22:$Z$52,COLUMN(D$4)-1,FALSE)</f>
        <v>2199.6155153621307</v>
      </c>
      <c r="E5" s="75">
        <f t="shared" si="2"/>
        <v>429.29912131463868</v>
      </c>
      <c r="F5" s="75">
        <f t="shared" si="2"/>
        <v>1300.4965954053127</v>
      </c>
      <c r="G5" s="75">
        <f t="shared" si="2"/>
        <v>4171.9484631954147</v>
      </c>
      <c r="H5" s="75">
        <f t="shared" si="2"/>
        <v>1547.17795481248</v>
      </c>
      <c r="I5" s="619">
        <f t="shared" si="2"/>
        <v>0</v>
      </c>
      <c r="J5" s="619">
        <f t="shared" si="2"/>
        <v>0</v>
      </c>
      <c r="K5" s="75">
        <f t="shared" ref="K5:K16" si="3">SUM(C5:J5)</f>
        <v>11477.21897756125</v>
      </c>
      <c r="M5" s="49"/>
      <c r="N5" s="119"/>
      <c r="O5" s="119"/>
      <c r="P5" s="119"/>
      <c r="R5" s="77"/>
      <c r="S5" s="77"/>
    </row>
    <row r="6" spans="1:19" x14ac:dyDescent="0.2">
      <c r="A6" s="232"/>
      <c r="B6" s="232" t="s">
        <v>10028</v>
      </c>
      <c r="C6" s="75">
        <f t="shared" si="1"/>
        <v>0</v>
      </c>
      <c r="D6" s="75">
        <f t="shared" si="2"/>
        <v>731.28112565155959</v>
      </c>
      <c r="E6" s="75">
        <f t="shared" si="2"/>
        <v>383.45678873443995</v>
      </c>
      <c r="F6" s="75">
        <f t="shared" si="2"/>
        <v>757.80813982426821</v>
      </c>
      <c r="G6" s="75">
        <f t="shared" si="2"/>
        <v>992.1419768116333</v>
      </c>
      <c r="H6" s="75">
        <f t="shared" si="2"/>
        <v>84.128699915022025</v>
      </c>
      <c r="I6" s="619">
        <f t="shared" si="2"/>
        <v>0</v>
      </c>
      <c r="J6" s="619">
        <f t="shared" si="2"/>
        <v>0</v>
      </c>
      <c r="K6" s="75">
        <f t="shared" si="3"/>
        <v>2948.8167309369232</v>
      </c>
      <c r="M6" s="49"/>
      <c r="N6" s="119"/>
      <c r="O6" s="119"/>
      <c r="P6" s="119"/>
      <c r="R6" s="77"/>
      <c r="S6" s="77"/>
    </row>
    <row r="7" spans="1:19" x14ac:dyDescent="0.2">
      <c r="A7" s="232"/>
      <c r="B7" s="232" t="s">
        <v>15686</v>
      </c>
      <c r="C7" s="75">
        <f t="shared" si="1"/>
        <v>13.775096836766064</v>
      </c>
      <c r="D7" s="75">
        <f t="shared" si="2"/>
        <v>780.85484090414184</v>
      </c>
      <c r="E7" s="75">
        <f t="shared" si="2"/>
        <v>622.09198699546107</v>
      </c>
      <c r="F7" s="75">
        <f t="shared" si="2"/>
        <v>622.35006321999833</v>
      </c>
      <c r="G7" s="75">
        <f t="shared" si="2"/>
        <v>1274.5963303838828</v>
      </c>
      <c r="H7" s="75">
        <f t="shared" si="2"/>
        <v>269.17167334727833</v>
      </c>
      <c r="I7" s="619">
        <f t="shared" si="2"/>
        <v>3.9868556683696177</v>
      </c>
      <c r="J7" s="619">
        <f t="shared" si="2"/>
        <v>12.195087926777653</v>
      </c>
      <c r="K7" s="75">
        <f t="shared" si="3"/>
        <v>3599.0219352826757</v>
      </c>
      <c r="M7" s="49"/>
      <c r="N7" s="119"/>
      <c r="O7" s="119"/>
      <c r="P7" s="119"/>
      <c r="R7" s="77"/>
      <c r="S7" s="77"/>
    </row>
    <row r="8" spans="1:19" x14ac:dyDescent="0.2">
      <c r="A8" s="232"/>
      <c r="B8" s="232" t="s">
        <v>10032</v>
      </c>
      <c r="C8" s="75">
        <f t="shared" si="1"/>
        <v>0</v>
      </c>
      <c r="D8" s="75">
        <f t="shared" si="2"/>
        <v>0</v>
      </c>
      <c r="E8" s="75">
        <f t="shared" si="2"/>
        <v>0</v>
      </c>
      <c r="F8" s="75">
        <f t="shared" si="2"/>
        <v>0</v>
      </c>
      <c r="G8" s="75">
        <f t="shared" si="2"/>
        <v>0</v>
      </c>
      <c r="H8" s="75">
        <f t="shared" si="2"/>
        <v>0</v>
      </c>
      <c r="I8" s="619">
        <f t="shared" si="2"/>
        <v>0</v>
      </c>
      <c r="J8" s="619">
        <f t="shared" si="2"/>
        <v>0</v>
      </c>
      <c r="K8" s="75">
        <f t="shared" si="3"/>
        <v>0</v>
      </c>
      <c r="M8" s="49"/>
      <c r="N8" s="119"/>
      <c r="O8" s="119"/>
      <c r="P8" s="119"/>
      <c r="R8" s="77"/>
      <c r="S8" s="77"/>
    </row>
    <row r="9" spans="1:19" x14ac:dyDescent="0.2">
      <c r="A9" s="232"/>
      <c r="B9" s="232" t="s">
        <v>10031</v>
      </c>
      <c r="C9" s="75">
        <f t="shared" si="1"/>
        <v>0</v>
      </c>
      <c r="D9" s="75">
        <f t="shared" si="2"/>
        <v>0</v>
      </c>
      <c r="E9" s="75">
        <f t="shared" si="2"/>
        <v>0</v>
      </c>
      <c r="F9" s="75">
        <f t="shared" si="2"/>
        <v>0</v>
      </c>
      <c r="G9" s="75">
        <f t="shared" si="2"/>
        <v>0</v>
      </c>
      <c r="H9" s="75">
        <f t="shared" si="2"/>
        <v>0</v>
      </c>
      <c r="I9" s="619">
        <f t="shared" si="2"/>
        <v>0</v>
      </c>
      <c r="J9" s="619">
        <f t="shared" si="2"/>
        <v>0</v>
      </c>
      <c r="K9" s="75">
        <f t="shared" si="3"/>
        <v>0</v>
      </c>
      <c r="M9" s="49"/>
      <c r="N9" s="119"/>
      <c r="O9" s="119"/>
      <c r="P9" s="119"/>
      <c r="R9" s="77"/>
      <c r="S9" s="77"/>
    </row>
    <row r="10" spans="1:19" x14ac:dyDescent="0.2">
      <c r="A10" s="232"/>
      <c r="B10" s="232" t="s">
        <v>15142</v>
      </c>
      <c r="C10" s="75">
        <f t="shared" si="1"/>
        <v>0</v>
      </c>
      <c r="D10" s="75">
        <f t="shared" si="2"/>
        <v>0</v>
      </c>
      <c r="E10" s="75">
        <f t="shared" si="2"/>
        <v>0</v>
      </c>
      <c r="F10" s="75">
        <f t="shared" si="2"/>
        <v>0</v>
      </c>
      <c r="G10" s="75">
        <f t="shared" si="2"/>
        <v>0</v>
      </c>
      <c r="H10" s="75">
        <f t="shared" si="2"/>
        <v>0</v>
      </c>
      <c r="I10" s="619">
        <f t="shared" si="2"/>
        <v>0</v>
      </c>
      <c r="J10" s="619">
        <f t="shared" si="2"/>
        <v>0</v>
      </c>
      <c r="K10" s="75">
        <f t="shared" si="3"/>
        <v>0</v>
      </c>
      <c r="M10" s="49"/>
      <c r="N10" s="119"/>
      <c r="O10" s="119"/>
      <c r="P10" s="119"/>
      <c r="R10" s="77"/>
      <c r="S10" s="77"/>
    </row>
    <row r="11" spans="1:19" x14ac:dyDescent="0.2">
      <c r="A11" s="232"/>
      <c r="B11" s="232" t="s">
        <v>15126</v>
      </c>
      <c r="C11" s="75">
        <f t="shared" si="1"/>
        <v>9.8124465659255055E-4</v>
      </c>
      <c r="D11" s="75">
        <f t="shared" si="2"/>
        <v>45.17330764898977</v>
      </c>
      <c r="E11" s="75">
        <f t="shared" si="2"/>
        <v>28.508248331890229</v>
      </c>
      <c r="F11" s="75">
        <f t="shared" si="2"/>
        <v>10.457215160000002</v>
      </c>
      <c r="G11" s="75">
        <f t="shared" si="2"/>
        <v>99.582677568274605</v>
      </c>
      <c r="H11" s="75">
        <f t="shared" si="2"/>
        <v>48.394872980494704</v>
      </c>
      <c r="I11" s="619">
        <f t="shared" si="2"/>
        <v>0.17633143130183426</v>
      </c>
      <c r="J11" s="619">
        <f t="shared" si="2"/>
        <v>1.6927829181723777</v>
      </c>
      <c r="K11" s="75">
        <f t="shared" si="3"/>
        <v>233.98641728378013</v>
      </c>
      <c r="M11" s="49"/>
      <c r="N11" s="119"/>
      <c r="O11" s="119"/>
      <c r="P11" s="119"/>
      <c r="R11" s="77"/>
      <c r="S11" s="77"/>
    </row>
    <row r="12" spans="1:19" x14ac:dyDescent="0.2">
      <c r="A12" s="233"/>
      <c r="B12" s="233" t="s">
        <v>15133</v>
      </c>
      <c r="C12" s="75">
        <f t="shared" si="1"/>
        <v>0</v>
      </c>
      <c r="D12" s="75">
        <f t="shared" si="2"/>
        <v>0.16378841050329834</v>
      </c>
      <c r="E12" s="75">
        <f t="shared" si="2"/>
        <v>0</v>
      </c>
      <c r="F12" s="75">
        <f t="shared" si="2"/>
        <v>3.0442403742450002</v>
      </c>
      <c r="G12" s="75">
        <f t="shared" si="2"/>
        <v>0.47474901595158947</v>
      </c>
      <c r="H12" s="75">
        <f t="shared" si="2"/>
        <v>0</v>
      </c>
      <c r="I12" s="619">
        <f t="shared" si="2"/>
        <v>0</v>
      </c>
      <c r="J12" s="619">
        <f t="shared" si="2"/>
        <v>0</v>
      </c>
      <c r="K12" s="75">
        <f t="shared" si="3"/>
        <v>3.6827778006998879</v>
      </c>
      <c r="M12" s="49"/>
      <c r="N12" s="119"/>
      <c r="O12" s="119"/>
      <c r="P12" s="119"/>
      <c r="R12" s="77"/>
      <c r="S12" s="77"/>
    </row>
    <row r="13" spans="1:19" x14ac:dyDescent="0.2">
      <c r="A13" s="233"/>
      <c r="B13" s="233" t="s">
        <v>15135</v>
      </c>
      <c r="C13" s="75">
        <f t="shared" si="1"/>
        <v>0</v>
      </c>
      <c r="D13" s="75">
        <f t="shared" si="2"/>
        <v>0</v>
      </c>
      <c r="E13" s="75">
        <f t="shared" si="2"/>
        <v>0</v>
      </c>
      <c r="F13" s="75">
        <f t="shared" si="2"/>
        <v>0</v>
      </c>
      <c r="G13" s="75">
        <f t="shared" si="2"/>
        <v>0</v>
      </c>
      <c r="H13" s="75">
        <f t="shared" si="2"/>
        <v>0</v>
      </c>
      <c r="I13" s="619">
        <f t="shared" si="2"/>
        <v>0</v>
      </c>
      <c r="J13" s="619">
        <f t="shared" si="2"/>
        <v>0</v>
      </c>
      <c r="K13" s="75">
        <f t="shared" si="3"/>
        <v>0</v>
      </c>
      <c r="M13" s="49"/>
      <c r="N13" s="119"/>
      <c r="O13" s="119"/>
      <c r="P13" s="119"/>
    </row>
    <row r="14" spans="1:19" x14ac:dyDescent="0.2">
      <c r="A14" s="232"/>
      <c r="B14" s="232" t="s">
        <v>15913</v>
      </c>
      <c r="C14" s="75">
        <f t="shared" si="1"/>
        <v>0</v>
      </c>
      <c r="D14" s="75">
        <f t="shared" si="2"/>
        <v>0</v>
      </c>
      <c r="E14" s="75">
        <f t="shared" si="2"/>
        <v>0</v>
      </c>
      <c r="F14" s="75">
        <f t="shared" si="2"/>
        <v>0</v>
      </c>
      <c r="G14" s="75">
        <f t="shared" si="2"/>
        <v>0</v>
      </c>
      <c r="H14" s="75">
        <f t="shared" si="2"/>
        <v>0</v>
      </c>
      <c r="I14" s="619">
        <f t="shared" si="2"/>
        <v>0</v>
      </c>
      <c r="J14" s="619">
        <f t="shared" si="2"/>
        <v>0</v>
      </c>
      <c r="K14" s="75">
        <f t="shared" si="3"/>
        <v>0</v>
      </c>
      <c r="M14" s="49"/>
      <c r="N14" s="119"/>
      <c r="O14" s="119"/>
      <c r="P14" s="119"/>
    </row>
    <row r="15" spans="1:19" x14ac:dyDescent="0.2">
      <c r="A15" s="35"/>
      <c r="B15" s="35" t="s">
        <v>15683</v>
      </c>
      <c r="C15" s="75">
        <f t="shared" si="1"/>
        <v>0</v>
      </c>
      <c r="D15" s="75">
        <f t="shared" si="2"/>
        <v>0</v>
      </c>
      <c r="E15" s="75">
        <f t="shared" si="2"/>
        <v>0</v>
      </c>
      <c r="F15" s="75">
        <f t="shared" si="2"/>
        <v>0</v>
      </c>
      <c r="G15" s="75">
        <f t="shared" si="2"/>
        <v>0</v>
      </c>
      <c r="H15" s="75">
        <f t="shared" si="2"/>
        <v>0</v>
      </c>
      <c r="I15" s="619">
        <f t="shared" si="2"/>
        <v>0</v>
      </c>
      <c r="J15" s="619">
        <f t="shared" si="2"/>
        <v>0</v>
      </c>
      <c r="K15" s="75">
        <f t="shared" si="3"/>
        <v>0</v>
      </c>
      <c r="M15" s="49"/>
      <c r="N15" s="119"/>
      <c r="O15" s="119"/>
      <c r="P15" s="119"/>
    </row>
    <row r="16" spans="1:19" x14ac:dyDescent="0.2">
      <c r="B16" s="35" t="s">
        <v>15130</v>
      </c>
      <c r="C16" s="75">
        <f t="shared" si="1"/>
        <v>0</v>
      </c>
      <c r="D16" s="75">
        <f t="shared" si="2"/>
        <v>0.58318791031834427</v>
      </c>
      <c r="E16" s="75">
        <f t="shared" si="2"/>
        <v>0.3058021812338893</v>
      </c>
      <c r="F16" s="75">
        <f t="shared" si="2"/>
        <v>864.15961304483289</v>
      </c>
      <c r="G16" s="75">
        <f t="shared" si="2"/>
        <v>0.79122130450223183</v>
      </c>
      <c r="H16" s="75">
        <f t="shared" si="2"/>
        <v>6.7091627255559963E-2</v>
      </c>
      <c r="I16" s="619">
        <f t="shared" si="2"/>
        <v>0</v>
      </c>
      <c r="J16" s="619">
        <f t="shared" si="2"/>
        <v>0</v>
      </c>
      <c r="K16" s="75">
        <f t="shared" si="3"/>
        <v>865.90691606814289</v>
      </c>
      <c r="M16" s="49"/>
      <c r="N16" s="119"/>
      <c r="O16" s="119"/>
      <c r="P16" s="119"/>
    </row>
    <row r="17" spans="1:15" x14ac:dyDescent="0.2">
      <c r="A17" s="76"/>
      <c r="B17" s="76" t="s">
        <v>16662</v>
      </c>
      <c r="C17" s="75">
        <f t="shared" ref="C17:J17" si="4">SUMIF($A$23:$A$53,"N",C$23:C$53)</f>
        <v>0.22674530276339211</v>
      </c>
      <c r="D17" s="75">
        <f t="shared" si="4"/>
        <v>202.20822300448376</v>
      </c>
      <c r="E17" s="75">
        <f t="shared" si="4"/>
        <v>109.76702583970929</v>
      </c>
      <c r="F17" s="75">
        <f t="shared" si="4"/>
        <v>685.52884616779511</v>
      </c>
      <c r="G17" s="75">
        <f t="shared" si="4"/>
        <v>377.84339023460757</v>
      </c>
      <c r="H17" s="75">
        <f t="shared" si="4"/>
        <v>631.12833805642765</v>
      </c>
      <c r="I17" s="619">
        <f t="shared" si="4"/>
        <v>0.11695427288826872</v>
      </c>
      <c r="J17" s="619">
        <f t="shared" si="4"/>
        <v>0.38123589178675499</v>
      </c>
      <c r="K17" s="75">
        <f t="shared" ref="K17" si="5">SUM(C17:J17)</f>
        <v>2007.2007587704618</v>
      </c>
      <c r="M17" s="49"/>
      <c r="N17" s="119"/>
      <c r="O17" s="119"/>
    </row>
    <row r="18" spans="1:15" s="47" customFormat="1" x14ac:dyDescent="0.2">
      <c r="A18" s="78"/>
      <c r="B18" s="78" t="s">
        <v>14784</v>
      </c>
      <c r="C18" s="88">
        <f t="shared" ref="C18:K18" si="6">SUM(C5:C17)</f>
        <v>1842.6841508554585</v>
      </c>
      <c r="D18" s="88">
        <f t="shared" si="6"/>
        <v>3959.879988892128</v>
      </c>
      <c r="E18" s="88">
        <f t="shared" si="6"/>
        <v>1573.4289733973733</v>
      </c>
      <c r="F18" s="88">
        <f t="shared" si="6"/>
        <v>4243.8447131964522</v>
      </c>
      <c r="G18" s="88">
        <f t="shared" si="6"/>
        <v>6917.378808514266</v>
      </c>
      <c r="H18" s="88">
        <f t="shared" si="6"/>
        <v>2580.0686307389583</v>
      </c>
      <c r="I18" s="620">
        <f t="shared" si="6"/>
        <v>4.2801413725597213</v>
      </c>
      <c r="J18" s="620">
        <f t="shared" si="6"/>
        <v>14.269106736736786</v>
      </c>
      <c r="K18" s="88">
        <f t="shared" si="6"/>
        <v>21135.834513703932</v>
      </c>
      <c r="M18" s="118"/>
      <c r="N18" s="228"/>
      <c r="O18" s="228"/>
    </row>
    <row r="19" spans="1:15" x14ac:dyDescent="0.2">
      <c r="E19" s="111"/>
      <c r="F19" s="6"/>
      <c r="G19" s="6"/>
      <c r="H19" s="6"/>
      <c r="I19" s="6"/>
      <c r="J19" s="6"/>
    </row>
    <row r="20" spans="1:15" x14ac:dyDescent="0.2">
      <c r="C20" s="79"/>
      <c r="D20" s="79"/>
      <c r="E20" s="79"/>
      <c r="F20" s="79"/>
      <c r="G20" s="79"/>
      <c r="H20" s="79"/>
      <c r="I20" s="79"/>
      <c r="J20" s="79"/>
      <c r="K20" s="79"/>
    </row>
    <row r="21" spans="1:15" x14ac:dyDescent="0.2">
      <c r="A21" s="73" t="s">
        <v>14786</v>
      </c>
      <c r="G21" s="6"/>
      <c r="H21" s="6"/>
      <c r="I21" s="6"/>
      <c r="J21" s="6"/>
    </row>
    <row r="22" spans="1:15" ht="13.5" customHeight="1" x14ac:dyDescent="0.2">
      <c r="A22" s="47"/>
      <c r="B22" s="47" t="str">
        <f t="shared" ref="B22:B51" si="7">B66</f>
        <v>Combined Categories</v>
      </c>
      <c r="C22" s="74" t="str">
        <f>(VLOOKUP(C66,fips_xref!$A$5:$C$28,2,FALSE))</f>
        <v>Albany</v>
      </c>
      <c r="D22" s="74" t="str">
        <f>(VLOOKUP(D66,fips_xref!$A$5:$C$28,2,FALSE))</f>
        <v>Carbon</v>
      </c>
      <c r="E22" s="74" t="str">
        <f>(VLOOKUP(E66,fips_xref!$A$5:$C$28,2,FALSE))</f>
        <v>Lincoln</v>
      </c>
      <c r="F22" s="74" t="str">
        <f>(VLOOKUP(F66,fips_xref!$A$5:$C$28,2,FALSE))</f>
        <v>Sublette</v>
      </c>
      <c r="G22" s="74" t="str">
        <f>(VLOOKUP(G66,fips_xref!$A$5:$C$28,2,FALSE))</f>
        <v>Sweetwater</v>
      </c>
      <c r="H22" s="74" t="str">
        <f>(VLOOKUP(H66,fips_xref!$A$5:$C$28,2,FALSE))</f>
        <v>Uinta</v>
      </c>
      <c r="I22" s="618" t="str">
        <f>(VLOOKUP(I66,fips_xref!$A$5:$C$28,2,FALSE))</f>
        <v>Daggett</v>
      </c>
      <c r="J22" s="618" t="str">
        <f>(VLOOKUP(J66,fips_xref!$A$5:$C$28,2,FALSE))</f>
        <v>Summit</v>
      </c>
      <c r="K22" s="74" t="s">
        <v>15138</v>
      </c>
    </row>
    <row r="23" spans="1:15" x14ac:dyDescent="0.2">
      <c r="A23" s="6" t="str">
        <f>VLOOKUP(B23,by_src_allpol!$J$23:$K$60,2,FALSE)</f>
        <v>N</v>
      </c>
      <c r="B23" s="6" t="str">
        <f t="shared" si="7"/>
        <v>Blowdown Flaring</v>
      </c>
      <c r="C23" s="81">
        <f t="shared" ref="C23:J33" si="8">C67</f>
        <v>3.0162153909698087E-8</v>
      </c>
      <c r="D23" s="81">
        <f t="shared" si="8"/>
        <v>1.0784557216860289E-3</v>
      </c>
      <c r="E23" s="81">
        <f t="shared" si="8"/>
        <v>7.6603066357392574E-4</v>
      </c>
      <c r="F23" s="81">
        <f t="shared" si="8"/>
        <v>0</v>
      </c>
      <c r="G23" s="81">
        <f t="shared" si="8"/>
        <v>1.8599121254976279E-3</v>
      </c>
      <c r="H23" s="81">
        <f t="shared" si="8"/>
        <v>9.0491251131909764E-4</v>
      </c>
      <c r="I23" s="621">
        <f t="shared" si="8"/>
        <v>5.4201933578036654E-6</v>
      </c>
      <c r="J23" s="621">
        <f t="shared" si="8"/>
        <v>5.2033892435069137E-5</v>
      </c>
      <c r="K23" s="81">
        <f t="shared" ref="K23:K50" si="9">SUM(C23:J23)</f>
        <v>4.6667952700234633E-3</v>
      </c>
    </row>
    <row r="24" spans="1:15" x14ac:dyDescent="0.2">
      <c r="A24" s="6" t="str">
        <f>VLOOKUP(B24,by_src_allpol!$J$23:$K$60,2,FALSE)</f>
        <v>Y</v>
      </c>
      <c r="B24" s="6" t="str">
        <f t="shared" si="7"/>
        <v>Compressor Engines</v>
      </c>
      <c r="C24" s="81">
        <f t="shared" si="8"/>
        <v>1828.6813274712724</v>
      </c>
      <c r="D24" s="81">
        <f t="shared" si="8"/>
        <v>2199.6155153621307</v>
      </c>
      <c r="E24" s="81">
        <f t="shared" si="8"/>
        <v>429.29912131463868</v>
      </c>
      <c r="F24" s="81">
        <f t="shared" si="8"/>
        <v>1300.4965954053127</v>
      </c>
      <c r="G24" s="81">
        <f t="shared" si="8"/>
        <v>4171.9484631954147</v>
      </c>
      <c r="H24" s="81">
        <f t="shared" si="8"/>
        <v>1547.17795481248</v>
      </c>
      <c r="I24" s="621">
        <f t="shared" si="8"/>
        <v>0</v>
      </c>
      <c r="J24" s="621">
        <f t="shared" ref="J24:J51" si="10">J68</f>
        <v>0</v>
      </c>
      <c r="K24" s="81">
        <f t="shared" si="9"/>
        <v>11477.21897756125</v>
      </c>
    </row>
    <row r="25" spans="1:15" x14ac:dyDescent="0.2">
      <c r="A25" s="6" t="str">
        <f>VLOOKUP(B25,by_src_allpol!$J$23:$K$60,2,FALSE)</f>
        <v>Y</v>
      </c>
      <c r="B25" s="6" t="str">
        <f t="shared" si="7"/>
        <v xml:space="preserve">Condensate tank </v>
      </c>
      <c r="C25" s="81">
        <f t="shared" si="8"/>
        <v>0</v>
      </c>
      <c r="D25" s="81">
        <f t="shared" si="8"/>
        <v>0.16378841050329834</v>
      </c>
      <c r="E25" s="81">
        <f t="shared" si="8"/>
        <v>0</v>
      </c>
      <c r="F25" s="81">
        <f t="shared" si="8"/>
        <v>3.0442403742450002</v>
      </c>
      <c r="G25" s="81">
        <f t="shared" si="8"/>
        <v>0.47474901595158947</v>
      </c>
      <c r="H25" s="81">
        <f t="shared" si="8"/>
        <v>0</v>
      </c>
      <c r="I25" s="621">
        <f t="shared" si="8"/>
        <v>0</v>
      </c>
      <c r="J25" s="621">
        <f t="shared" si="10"/>
        <v>0</v>
      </c>
      <c r="K25" s="81">
        <f t="shared" si="9"/>
        <v>3.6827778006998879</v>
      </c>
    </row>
    <row r="26" spans="1:15" x14ac:dyDescent="0.2">
      <c r="A26" s="6" t="str">
        <f>VLOOKUP(B26,by_src_allpol!$J$23:$K$60,2,FALSE)</f>
        <v>Y</v>
      </c>
      <c r="B26" s="6" t="str">
        <f t="shared" si="7"/>
        <v>Dehydrator</v>
      </c>
      <c r="C26" s="81">
        <f t="shared" si="8"/>
        <v>9.8124465659255055E-4</v>
      </c>
      <c r="D26" s="81">
        <f t="shared" si="8"/>
        <v>45.17330764898977</v>
      </c>
      <c r="E26" s="81">
        <f t="shared" si="8"/>
        <v>28.508248331890229</v>
      </c>
      <c r="F26" s="81">
        <f t="shared" si="8"/>
        <v>10.457215160000002</v>
      </c>
      <c r="G26" s="81">
        <f t="shared" si="8"/>
        <v>99.582677568274605</v>
      </c>
      <c r="H26" s="81">
        <f t="shared" si="8"/>
        <v>48.394872980494704</v>
      </c>
      <c r="I26" s="621">
        <f t="shared" si="8"/>
        <v>0.17633143130183426</v>
      </c>
      <c r="J26" s="621">
        <f t="shared" si="10"/>
        <v>1.6927829181723777</v>
      </c>
      <c r="K26" s="81">
        <f t="shared" si="9"/>
        <v>233.98641728378013</v>
      </c>
    </row>
    <row r="27" spans="1:15" x14ac:dyDescent="0.2">
      <c r="A27" s="6" t="str">
        <f>VLOOKUP(B27,by_src_allpol!$J$23:$K$60,2,FALSE)</f>
        <v>N</v>
      </c>
      <c r="B27" s="6" t="str">
        <f t="shared" si="7"/>
        <v>Dehydrator Flaring</v>
      </c>
      <c r="C27" s="81">
        <f t="shared" si="8"/>
        <v>1.9956364214894047E-5</v>
      </c>
      <c r="D27" s="81">
        <f t="shared" si="8"/>
        <v>0.71354503514693546</v>
      </c>
      <c r="E27" s="81">
        <f t="shared" si="8"/>
        <v>0.50683339683983641</v>
      </c>
      <c r="F27" s="81">
        <f t="shared" si="8"/>
        <v>411.84394890313644</v>
      </c>
      <c r="G27" s="81">
        <f t="shared" si="8"/>
        <v>1.2305846556997402</v>
      </c>
      <c r="H27" s="81">
        <f t="shared" si="8"/>
        <v>0.59872261485582701</v>
      </c>
      <c r="I27" s="621">
        <f t="shared" si="8"/>
        <v>3.5861945763992755E-3</v>
      </c>
      <c r="J27" s="621">
        <f t="shared" si="10"/>
        <v>3.442749188475492E-2</v>
      </c>
      <c r="K27" s="81">
        <f t="shared" si="9"/>
        <v>414.93166824850408</v>
      </c>
    </row>
    <row r="28" spans="1:15" x14ac:dyDescent="0.2">
      <c r="A28" s="6" t="str">
        <f>VLOOKUP(B28,by_src_allpol!$J$23:$K$60,2,FALSE)</f>
        <v>Y</v>
      </c>
      <c r="B28" s="6" t="str">
        <f t="shared" si="7"/>
        <v>Drill rigs</v>
      </c>
      <c r="C28" s="81">
        <f t="shared" si="8"/>
        <v>0</v>
      </c>
      <c r="D28" s="81">
        <f t="shared" si="8"/>
        <v>731.28112565155959</v>
      </c>
      <c r="E28" s="81">
        <f t="shared" si="8"/>
        <v>383.45678873443995</v>
      </c>
      <c r="F28" s="81">
        <f t="shared" si="8"/>
        <v>757.80813982426821</v>
      </c>
      <c r="G28" s="81">
        <f t="shared" si="8"/>
        <v>992.1419768116333</v>
      </c>
      <c r="H28" s="81">
        <f t="shared" si="8"/>
        <v>84.128699915022025</v>
      </c>
      <c r="I28" s="621">
        <f t="shared" si="8"/>
        <v>0</v>
      </c>
      <c r="J28" s="621">
        <f t="shared" si="10"/>
        <v>0</v>
      </c>
      <c r="K28" s="81">
        <f t="shared" si="9"/>
        <v>2948.8167309369232</v>
      </c>
    </row>
    <row r="29" spans="1:15" x14ac:dyDescent="0.2">
      <c r="A29" s="6" t="str">
        <f>VLOOKUP(B29,by_src_allpol!$J$23:$K$60,2,FALSE)</f>
        <v>Y</v>
      </c>
      <c r="B29" s="6" t="str">
        <f t="shared" si="7"/>
        <v>Fugitives</v>
      </c>
      <c r="C29" s="81">
        <f t="shared" si="8"/>
        <v>0</v>
      </c>
      <c r="D29" s="81">
        <f t="shared" si="8"/>
        <v>0</v>
      </c>
      <c r="E29" s="81">
        <f t="shared" si="8"/>
        <v>0</v>
      </c>
      <c r="F29" s="81">
        <f t="shared" si="8"/>
        <v>0</v>
      </c>
      <c r="G29" s="81">
        <f t="shared" si="8"/>
        <v>0</v>
      </c>
      <c r="H29" s="81">
        <f t="shared" si="8"/>
        <v>0</v>
      </c>
      <c r="I29" s="621">
        <f t="shared" si="8"/>
        <v>0</v>
      </c>
      <c r="J29" s="621">
        <f t="shared" si="10"/>
        <v>0</v>
      </c>
      <c r="K29" s="81">
        <f t="shared" si="9"/>
        <v>0</v>
      </c>
    </row>
    <row r="30" spans="1:15" x14ac:dyDescent="0.2">
      <c r="A30" s="6" t="str">
        <f>VLOOKUP(B30,by_src_allpol!$J$23:$K$60,2,FALSE)</f>
        <v>N</v>
      </c>
      <c r="B30" s="6" t="str">
        <f t="shared" si="7"/>
        <v>Gas Well Truck Loading</v>
      </c>
      <c r="C30" s="81">
        <f t="shared" si="8"/>
        <v>0</v>
      </c>
      <c r="D30" s="81">
        <f t="shared" si="8"/>
        <v>0</v>
      </c>
      <c r="E30" s="81">
        <f t="shared" si="8"/>
        <v>0</v>
      </c>
      <c r="F30" s="81">
        <f t="shared" si="8"/>
        <v>0</v>
      </c>
      <c r="G30" s="81">
        <f t="shared" si="8"/>
        <v>0</v>
      </c>
      <c r="H30" s="81">
        <f t="shared" si="8"/>
        <v>0</v>
      </c>
      <c r="I30" s="621">
        <f t="shared" si="8"/>
        <v>0</v>
      </c>
      <c r="J30" s="621">
        <f t="shared" si="10"/>
        <v>0</v>
      </c>
      <c r="K30" s="81">
        <f t="shared" si="9"/>
        <v>0</v>
      </c>
    </row>
    <row r="31" spans="1:15" x14ac:dyDescent="0.2">
      <c r="A31" s="6" t="str">
        <f>VLOOKUP(B31,by_src_allpol!$J$23:$K$60,2,FALSE)</f>
        <v>Y</v>
      </c>
      <c r="B31" s="6" t="str">
        <f t="shared" si="7"/>
        <v>Heaters</v>
      </c>
      <c r="C31" s="81">
        <f t="shared" si="8"/>
        <v>13.775096836766064</v>
      </c>
      <c r="D31" s="81">
        <f t="shared" si="8"/>
        <v>780.85484090414184</v>
      </c>
      <c r="E31" s="81">
        <f t="shared" si="8"/>
        <v>622.09198699546107</v>
      </c>
      <c r="F31" s="81">
        <f t="shared" si="8"/>
        <v>622.35006321999833</v>
      </c>
      <c r="G31" s="81">
        <f t="shared" si="8"/>
        <v>1274.5963303838828</v>
      </c>
      <c r="H31" s="81">
        <f t="shared" si="8"/>
        <v>269.17167334727833</v>
      </c>
      <c r="I31" s="621">
        <f t="shared" si="8"/>
        <v>3.9868556683696177</v>
      </c>
      <c r="J31" s="621">
        <f t="shared" si="10"/>
        <v>12.195087926777653</v>
      </c>
      <c r="K31" s="81">
        <f t="shared" si="9"/>
        <v>3599.0219352826757</v>
      </c>
    </row>
    <row r="32" spans="1:15" x14ac:dyDescent="0.2">
      <c r="A32" s="6" t="str">
        <f>VLOOKUP(B32,by_src_allpol!$J$23:$K$60,2,FALSE)</f>
        <v>Y</v>
      </c>
      <c r="B32" s="6" t="str">
        <f t="shared" si="7"/>
        <v>Initial completion Flaring</v>
      </c>
      <c r="C32" s="81">
        <f t="shared" si="8"/>
        <v>0</v>
      </c>
      <c r="D32" s="81">
        <f t="shared" si="8"/>
        <v>0.58318791031834427</v>
      </c>
      <c r="E32" s="81">
        <f t="shared" si="8"/>
        <v>0.3058021812338893</v>
      </c>
      <c r="F32" s="81">
        <f t="shared" si="8"/>
        <v>864.15961304483289</v>
      </c>
      <c r="G32" s="81">
        <f t="shared" si="8"/>
        <v>0.79122130450223183</v>
      </c>
      <c r="H32" s="81">
        <f t="shared" si="8"/>
        <v>6.7091627255559963E-2</v>
      </c>
      <c r="I32" s="621">
        <f t="shared" si="8"/>
        <v>0</v>
      </c>
      <c r="J32" s="621">
        <f t="shared" si="10"/>
        <v>0</v>
      </c>
      <c r="K32" s="81">
        <f t="shared" si="9"/>
        <v>865.90691606814289</v>
      </c>
    </row>
    <row r="33" spans="1:11" x14ac:dyDescent="0.2">
      <c r="A33" s="6" t="str">
        <f>VLOOKUP(B33,by_src_allpol!$J$23:$K$60,2,FALSE)</f>
        <v>N</v>
      </c>
      <c r="B33" s="6" t="str">
        <f t="shared" si="7"/>
        <v>Natural Gas Production, Flares</v>
      </c>
      <c r="C33" s="81">
        <f t="shared" si="8"/>
        <v>0</v>
      </c>
      <c r="D33" s="81">
        <f t="shared" si="8"/>
        <v>35.495200904135871</v>
      </c>
      <c r="E33" s="81">
        <f t="shared" si="8"/>
        <v>40.674535118347592</v>
      </c>
      <c r="F33" s="81">
        <f t="shared" si="8"/>
        <v>0</v>
      </c>
      <c r="G33" s="81">
        <f t="shared" si="8"/>
        <v>13.040640092960647</v>
      </c>
      <c r="H33" s="81">
        <f t="shared" si="8"/>
        <v>49.935642037284829</v>
      </c>
      <c r="I33" s="621">
        <f t="shared" si="8"/>
        <v>0</v>
      </c>
      <c r="J33" s="621">
        <f t="shared" si="10"/>
        <v>0</v>
      </c>
      <c r="K33" s="81">
        <f t="shared" si="9"/>
        <v>139.14601815272894</v>
      </c>
    </row>
    <row r="34" spans="1:11" x14ac:dyDescent="0.2">
      <c r="A34" s="6" t="str">
        <f>VLOOKUP(B34,by_src_allpol!$J$23:$K$60,2,FALSE)</f>
        <v>N</v>
      </c>
      <c r="B34" s="6" t="str">
        <f t="shared" si="7"/>
        <v>Natural Gas Production, Gas Sweetening: Amine Process</v>
      </c>
      <c r="C34" s="81">
        <f t="shared" ref="C34:I42" si="11">C78</f>
        <v>0</v>
      </c>
      <c r="D34" s="81">
        <f t="shared" si="11"/>
        <v>0.97551167661285509</v>
      </c>
      <c r="E34" s="81">
        <f t="shared" si="11"/>
        <v>0</v>
      </c>
      <c r="F34" s="81">
        <f t="shared" si="11"/>
        <v>0</v>
      </c>
      <c r="G34" s="81">
        <f t="shared" si="11"/>
        <v>0</v>
      </c>
      <c r="H34" s="81">
        <f t="shared" si="11"/>
        <v>0</v>
      </c>
      <c r="I34" s="621">
        <f t="shared" si="11"/>
        <v>0</v>
      </c>
      <c r="J34" s="621">
        <f t="shared" si="10"/>
        <v>0</v>
      </c>
      <c r="K34" s="81">
        <f t="shared" si="9"/>
        <v>0.97551167661285509</v>
      </c>
    </row>
    <row r="35" spans="1:11" x14ac:dyDescent="0.2">
      <c r="A35" s="6" t="str">
        <f>VLOOKUP(B35,by_src_allpol!$J$23:$K$60,2,FALSE)</f>
        <v>N</v>
      </c>
      <c r="B35" s="6" t="str">
        <f t="shared" si="7"/>
        <v>Natural Gas Production, Incinerators Burning Waste Gas or Augmented Waste Gas</v>
      </c>
      <c r="C35" s="81">
        <f t="shared" si="11"/>
        <v>0</v>
      </c>
      <c r="D35" s="81">
        <f t="shared" si="11"/>
        <v>8.9963854620963311</v>
      </c>
      <c r="E35" s="81">
        <f t="shared" si="11"/>
        <v>49.974738879832536</v>
      </c>
      <c r="F35" s="81">
        <f t="shared" si="11"/>
        <v>0</v>
      </c>
      <c r="G35" s="81">
        <f t="shared" si="11"/>
        <v>0.43356074516126886</v>
      </c>
      <c r="H35" s="81">
        <f t="shared" si="11"/>
        <v>0</v>
      </c>
      <c r="I35" s="621">
        <f t="shared" si="11"/>
        <v>0</v>
      </c>
      <c r="J35" s="621">
        <f t="shared" si="10"/>
        <v>0</v>
      </c>
      <c r="K35" s="81">
        <f t="shared" si="9"/>
        <v>59.404685087090137</v>
      </c>
    </row>
    <row r="36" spans="1:11" x14ac:dyDescent="0.2">
      <c r="A36" s="6" t="str">
        <f>VLOOKUP(B36,by_src_allpol!$J$23:$K$60,2,FALSE)</f>
        <v>N</v>
      </c>
      <c r="B36" s="6" t="str">
        <f t="shared" si="7"/>
        <v>Natural Gas Production, Other Not Classified</v>
      </c>
      <c r="C36" s="81">
        <f t="shared" si="11"/>
        <v>0</v>
      </c>
      <c r="D36" s="81">
        <f t="shared" si="11"/>
        <v>129.52838735281966</v>
      </c>
      <c r="E36" s="81">
        <f t="shared" si="11"/>
        <v>2.9417096559192095</v>
      </c>
      <c r="F36" s="81">
        <f t="shared" si="11"/>
        <v>0</v>
      </c>
      <c r="G36" s="81">
        <f t="shared" si="11"/>
        <v>310.81318688140522</v>
      </c>
      <c r="H36" s="81">
        <f t="shared" si="11"/>
        <v>575.8761476135669</v>
      </c>
      <c r="I36" s="621">
        <f t="shared" si="11"/>
        <v>0</v>
      </c>
      <c r="J36" s="621">
        <f t="shared" si="10"/>
        <v>0</v>
      </c>
      <c r="K36" s="81">
        <f t="shared" si="9"/>
        <v>1019.1594315037109</v>
      </c>
    </row>
    <row r="37" spans="1:11" x14ac:dyDescent="0.2">
      <c r="A37" s="6" t="str">
        <f>VLOOKUP(B37,by_src_allpol!$J$23:$K$60,2,FALSE)</f>
        <v>N</v>
      </c>
      <c r="B37" s="6" t="str">
        <f t="shared" si="7"/>
        <v>Oil Production, Processing Operations: Not Classified</v>
      </c>
      <c r="C37" s="81">
        <f t="shared" si="11"/>
        <v>0</v>
      </c>
      <c r="D37" s="81">
        <f t="shared" si="11"/>
        <v>0</v>
      </c>
      <c r="E37" s="81">
        <f t="shared" si="11"/>
        <v>0</v>
      </c>
      <c r="F37" s="81">
        <f t="shared" si="11"/>
        <v>0</v>
      </c>
      <c r="G37" s="81">
        <f t="shared" si="11"/>
        <v>0</v>
      </c>
      <c r="H37" s="81">
        <f t="shared" si="11"/>
        <v>0</v>
      </c>
      <c r="I37" s="621">
        <f t="shared" si="11"/>
        <v>0</v>
      </c>
      <c r="J37" s="621">
        <f t="shared" si="10"/>
        <v>0</v>
      </c>
      <c r="K37" s="81">
        <f t="shared" si="9"/>
        <v>0</v>
      </c>
    </row>
    <row r="38" spans="1:11" x14ac:dyDescent="0.2">
      <c r="A38" s="6" t="str">
        <f>VLOOKUP(B38,by_src_allpol!$J$23:$K$60,2,FALSE)</f>
        <v>Y</v>
      </c>
      <c r="B38" s="6" t="str">
        <f t="shared" si="7"/>
        <v>Oil Tank</v>
      </c>
      <c r="C38" s="81">
        <f t="shared" si="11"/>
        <v>0</v>
      </c>
      <c r="D38" s="81">
        <f t="shared" si="11"/>
        <v>0</v>
      </c>
      <c r="E38" s="81">
        <f t="shared" si="11"/>
        <v>0</v>
      </c>
      <c r="F38" s="81">
        <f t="shared" si="11"/>
        <v>0</v>
      </c>
      <c r="G38" s="81">
        <f t="shared" si="11"/>
        <v>0</v>
      </c>
      <c r="H38" s="81">
        <f t="shared" si="11"/>
        <v>0</v>
      </c>
      <c r="I38" s="621">
        <f t="shared" si="11"/>
        <v>0</v>
      </c>
      <c r="J38" s="621">
        <f t="shared" si="10"/>
        <v>0</v>
      </c>
      <c r="K38" s="81">
        <f t="shared" si="9"/>
        <v>0</v>
      </c>
    </row>
    <row r="39" spans="1:11" x14ac:dyDescent="0.2">
      <c r="A39" s="6" t="str">
        <f>VLOOKUP(B39,by_src_allpol!$J$23:$K$60,2,FALSE)</f>
        <v>N</v>
      </c>
      <c r="B39" s="6" t="str">
        <f t="shared" si="7"/>
        <v>Oil Well Truck Loading</v>
      </c>
      <c r="C39" s="81">
        <f t="shared" si="11"/>
        <v>0</v>
      </c>
      <c r="D39" s="81">
        <f t="shared" si="11"/>
        <v>0</v>
      </c>
      <c r="E39" s="81">
        <f t="shared" si="11"/>
        <v>0</v>
      </c>
      <c r="F39" s="81">
        <f t="shared" si="11"/>
        <v>0</v>
      </c>
      <c r="G39" s="81">
        <f t="shared" si="11"/>
        <v>0</v>
      </c>
      <c r="H39" s="81">
        <f t="shared" si="11"/>
        <v>0</v>
      </c>
      <c r="I39" s="621">
        <f t="shared" si="11"/>
        <v>0</v>
      </c>
      <c r="J39" s="621">
        <f t="shared" si="10"/>
        <v>0</v>
      </c>
      <c r="K39" s="81">
        <f t="shared" si="9"/>
        <v>0</v>
      </c>
    </row>
    <row r="40" spans="1:11" x14ac:dyDescent="0.2">
      <c r="A40" s="6" t="str">
        <f>VLOOKUP(B40,by_src_allpol!$J$23:$K$60,2,FALSE)</f>
        <v>N</v>
      </c>
      <c r="B40" s="6" t="str">
        <f t="shared" si="7"/>
        <v>Other Not Classified</v>
      </c>
      <c r="C40" s="81">
        <f t="shared" si="11"/>
        <v>0</v>
      </c>
      <c r="D40" s="81">
        <f t="shared" si="11"/>
        <v>0</v>
      </c>
      <c r="E40" s="81">
        <f t="shared" si="11"/>
        <v>0</v>
      </c>
      <c r="F40" s="81">
        <f t="shared" si="11"/>
        <v>14.500337735200002</v>
      </c>
      <c r="G40" s="81">
        <f t="shared" si="11"/>
        <v>0</v>
      </c>
      <c r="H40" s="81">
        <f t="shared" si="11"/>
        <v>0</v>
      </c>
      <c r="I40" s="621">
        <f t="shared" si="11"/>
        <v>0</v>
      </c>
      <c r="J40" s="621">
        <f t="shared" si="10"/>
        <v>0</v>
      </c>
      <c r="K40" s="81">
        <f t="shared" si="9"/>
        <v>14.500337735200002</v>
      </c>
    </row>
    <row r="41" spans="1:11" x14ac:dyDescent="0.2">
      <c r="A41" s="6" t="str">
        <f>VLOOKUP(B41,by_src_allpol!$J$23:$K$60,2,FALSE)</f>
        <v>Y</v>
      </c>
      <c r="B41" s="6" t="str">
        <f t="shared" si="7"/>
        <v>Pneumatic devices</v>
      </c>
      <c r="C41" s="81">
        <f t="shared" si="11"/>
        <v>0</v>
      </c>
      <c r="D41" s="81">
        <f t="shared" si="11"/>
        <v>0</v>
      </c>
      <c r="E41" s="81">
        <f t="shared" si="11"/>
        <v>0</v>
      </c>
      <c r="F41" s="81">
        <f t="shared" si="11"/>
        <v>0</v>
      </c>
      <c r="G41" s="81">
        <f t="shared" si="11"/>
        <v>0</v>
      </c>
      <c r="H41" s="81">
        <f t="shared" si="11"/>
        <v>0</v>
      </c>
      <c r="I41" s="621">
        <f t="shared" si="11"/>
        <v>0</v>
      </c>
      <c r="J41" s="621">
        <f t="shared" si="10"/>
        <v>0</v>
      </c>
      <c r="K41" s="81">
        <f t="shared" si="9"/>
        <v>0</v>
      </c>
    </row>
    <row r="42" spans="1:11" x14ac:dyDescent="0.2">
      <c r="A42" s="6" t="str">
        <f>VLOOKUP(B42,by_src_allpol!$J$23:$K$60,2,FALSE)</f>
        <v>N</v>
      </c>
      <c r="B42" s="6" t="str">
        <f t="shared" si="7"/>
        <v>Pneumatic Pump Flaring</v>
      </c>
      <c r="C42" s="81">
        <f t="shared" si="11"/>
        <v>0</v>
      </c>
      <c r="D42" s="81">
        <f t="shared" si="11"/>
        <v>0</v>
      </c>
      <c r="E42" s="81">
        <f t="shared" si="11"/>
        <v>0</v>
      </c>
      <c r="F42" s="81">
        <f t="shared" si="11"/>
        <v>141.29490694033561</v>
      </c>
      <c r="G42" s="81">
        <f t="shared" si="11"/>
        <v>0</v>
      </c>
      <c r="H42" s="81">
        <f t="shared" si="11"/>
        <v>0</v>
      </c>
      <c r="I42" s="621">
        <f t="shared" si="11"/>
        <v>0</v>
      </c>
      <c r="J42" s="621">
        <f t="shared" si="10"/>
        <v>0</v>
      </c>
      <c r="K42" s="81">
        <f t="shared" si="9"/>
        <v>141.29490694033561</v>
      </c>
    </row>
    <row r="43" spans="1:11" x14ac:dyDescent="0.2">
      <c r="A43" s="6" t="str">
        <f>VLOOKUP(B43,by_src_allpol!$J$23:$K$60,2,FALSE)</f>
        <v>Y</v>
      </c>
      <c r="B43" s="6" t="str">
        <f t="shared" si="7"/>
        <v>Pneumatic pumps</v>
      </c>
      <c r="C43" s="81">
        <f t="shared" ref="C43:I43" si="12">C87</f>
        <v>0</v>
      </c>
      <c r="D43" s="81">
        <f t="shared" si="12"/>
        <v>0</v>
      </c>
      <c r="E43" s="81">
        <f t="shared" si="12"/>
        <v>0</v>
      </c>
      <c r="F43" s="81">
        <f t="shared" si="12"/>
        <v>0</v>
      </c>
      <c r="G43" s="81">
        <f t="shared" si="12"/>
        <v>0</v>
      </c>
      <c r="H43" s="81">
        <f t="shared" si="12"/>
        <v>0</v>
      </c>
      <c r="I43" s="621">
        <f t="shared" si="12"/>
        <v>0</v>
      </c>
      <c r="J43" s="621">
        <f t="shared" si="10"/>
        <v>0</v>
      </c>
      <c r="K43" s="81">
        <f t="shared" si="9"/>
        <v>0</v>
      </c>
    </row>
    <row r="44" spans="1:11" x14ac:dyDescent="0.2">
      <c r="A44" s="6" t="str">
        <f>VLOOKUP(B44,by_src_allpol!$J$23:$K$60,2,FALSE)</f>
        <v>N</v>
      </c>
      <c r="B44" s="6" t="str">
        <f t="shared" si="7"/>
        <v>Recompletion Flaring</v>
      </c>
      <c r="C44" s="81">
        <f t="shared" ref="C44:I44" si="13">C88</f>
        <v>2.9858387543317466E-5</v>
      </c>
      <c r="D44" s="81">
        <f t="shared" si="13"/>
        <v>2.4965496438327964E-3</v>
      </c>
      <c r="E44" s="81">
        <f t="shared" si="13"/>
        <v>2.063441541670397E-3</v>
      </c>
      <c r="F44" s="81">
        <f t="shared" si="13"/>
        <v>0</v>
      </c>
      <c r="G44" s="81">
        <f t="shared" si="13"/>
        <v>4.5559254411505498E-3</v>
      </c>
      <c r="H44" s="81">
        <f t="shared" si="13"/>
        <v>6.2119067217657501E-4</v>
      </c>
      <c r="I44" s="621">
        <f t="shared" si="13"/>
        <v>1.4929193771658733E-5</v>
      </c>
      <c r="J44" s="621">
        <f t="shared" si="10"/>
        <v>4.5665769183897305E-5</v>
      </c>
      <c r="K44" s="81">
        <f t="shared" si="9"/>
        <v>9.8275606493291937E-3</v>
      </c>
    </row>
    <row r="45" spans="1:11" x14ac:dyDescent="0.2">
      <c r="A45" s="6" t="str">
        <f>VLOOKUP(B45,by_src_allpol!$J$23:$K$60,2,FALSE)</f>
        <v>N</v>
      </c>
      <c r="B45" s="6" t="str">
        <f t="shared" si="7"/>
        <v>Tank flaring</v>
      </c>
      <c r="C45" s="81">
        <f t="shared" ref="C45:I45" si="14">C89</f>
        <v>0</v>
      </c>
      <c r="D45" s="81">
        <f t="shared" si="14"/>
        <v>7.5409280784082195</v>
      </c>
      <c r="E45" s="81">
        <f t="shared" si="14"/>
        <v>0</v>
      </c>
      <c r="F45" s="81">
        <f t="shared" si="14"/>
        <v>117.88893858912306</v>
      </c>
      <c r="G45" s="81">
        <f t="shared" si="14"/>
        <v>17.728801787077426</v>
      </c>
      <c r="H45" s="81">
        <f t="shared" si="14"/>
        <v>0</v>
      </c>
      <c r="I45" s="621">
        <f t="shared" si="14"/>
        <v>0</v>
      </c>
      <c r="J45" s="621">
        <f t="shared" si="10"/>
        <v>0</v>
      </c>
      <c r="K45" s="81">
        <f t="shared" si="9"/>
        <v>143.15866845460869</v>
      </c>
    </row>
    <row r="46" spans="1:11" x14ac:dyDescent="0.2">
      <c r="A46" s="6" t="str">
        <f>VLOOKUP(B46,by_src_allpol!$J$23:$K$60,2,FALSE)</f>
        <v>N</v>
      </c>
      <c r="B46" s="6" t="str">
        <f t="shared" si="7"/>
        <v>Venting - blowdowns</v>
      </c>
      <c r="C46" s="81">
        <f t="shared" ref="C46:I46" si="15">C90</f>
        <v>0</v>
      </c>
      <c r="D46" s="81">
        <f t="shared" si="15"/>
        <v>0</v>
      </c>
      <c r="E46" s="81">
        <f t="shared" si="15"/>
        <v>0</v>
      </c>
      <c r="F46" s="81">
        <f t="shared" si="15"/>
        <v>7.1400000000000012E-4</v>
      </c>
      <c r="G46" s="81">
        <f t="shared" si="15"/>
        <v>0</v>
      </c>
      <c r="H46" s="81">
        <f t="shared" si="15"/>
        <v>0</v>
      </c>
      <c r="I46" s="621">
        <f t="shared" si="15"/>
        <v>0</v>
      </c>
      <c r="J46" s="621">
        <f t="shared" si="10"/>
        <v>0</v>
      </c>
      <c r="K46" s="81">
        <f t="shared" si="9"/>
        <v>7.1400000000000012E-4</v>
      </c>
    </row>
    <row r="47" spans="1:11" x14ac:dyDescent="0.2">
      <c r="A47" s="6" t="str">
        <f>VLOOKUP(B47,by_src_allpol!$J$23:$K$60,2,FALSE)</f>
        <v>N</v>
      </c>
      <c r="B47" s="6" t="str">
        <f t="shared" si="7"/>
        <v>Venting - Compressor Shutdown</v>
      </c>
      <c r="C47" s="81">
        <f t="shared" ref="C47:I47" si="16">C91</f>
        <v>0</v>
      </c>
      <c r="D47" s="81">
        <f t="shared" si="16"/>
        <v>0</v>
      </c>
      <c r="E47" s="81">
        <f t="shared" si="16"/>
        <v>0</v>
      </c>
      <c r="F47" s="81">
        <f t="shared" si="16"/>
        <v>0</v>
      </c>
      <c r="G47" s="81">
        <f t="shared" si="16"/>
        <v>0</v>
      </c>
      <c r="H47" s="81">
        <f t="shared" si="16"/>
        <v>0</v>
      </c>
      <c r="I47" s="621">
        <f t="shared" si="16"/>
        <v>0</v>
      </c>
      <c r="J47" s="621">
        <f t="shared" si="10"/>
        <v>0</v>
      </c>
      <c r="K47" s="81">
        <f t="shared" si="9"/>
        <v>0</v>
      </c>
    </row>
    <row r="48" spans="1:11" x14ac:dyDescent="0.2">
      <c r="A48" s="6" t="str">
        <f>VLOOKUP(B48,by_src_allpol!$J$23:$K$60,2,FALSE)</f>
        <v>N</v>
      </c>
      <c r="B48" s="6" t="str">
        <f t="shared" si="7"/>
        <v xml:space="preserve">Venting - Compressor Startup </v>
      </c>
      <c r="C48" s="81">
        <f t="shared" ref="C48:I48" si="17">C92</f>
        <v>0</v>
      </c>
      <c r="D48" s="81">
        <f t="shared" si="17"/>
        <v>0</v>
      </c>
      <c r="E48" s="81">
        <f t="shared" si="17"/>
        <v>0</v>
      </c>
      <c r="F48" s="81">
        <f t="shared" si="17"/>
        <v>0</v>
      </c>
      <c r="G48" s="81">
        <f t="shared" si="17"/>
        <v>0</v>
      </c>
      <c r="H48" s="81">
        <f t="shared" si="17"/>
        <v>0</v>
      </c>
      <c r="I48" s="621">
        <f t="shared" si="17"/>
        <v>0</v>
      </c>
      <c r="J48" s="621">
        <f t="shared" si="10"/>
        <v>0</v>
      </c>
      <c r="K48" s="81">
        <f t="shared" si="9"/>
        <v>0</v>
      </c>
    </row>
    <row r="49" spans="1:11" x14ac:dyDescent="0.2">
      <c r="A49" s="6" t="str">
        <f>VLOOKUP(B49,by_src_allpol!$J$23:$K$60,2,FALSE)</f>
        <v>Y</v>
      </c>
      <c r="B49" s="6" t="str">
        <f t="shared" si="7"/>
        <v>Venting - initial completions</v>
      </c>
      <c r="C49" s="81">
        <f t="shared" ref="C49:I49" si="18">C93</f>
        <v>0</v>
      </c>
      <c r="D49" s="81">
        <f t="shared" si="18"/>
        <v>0</v>
      </c>
      <c r="E49" s="81">
        <f t="shared" si="18"/>
        <v>0</v>
      </c>
      <c r="F49" s="81">
        <f t="shared" si="18"/>
        <v>0</v>
      </c>
      <c r="G49" s="81">
        <f t="shared" si="18"/>
        <v>0</v>
      </c>
      <c r="H49" s="81">
        <f t="shared" si="18"/>
        <v>0</v>
      </c>
      <c r="I49" s="621">
        <f t="shared" si="18"/>
        <v>0</v>
      </c>
      <c r="J49" s="621">
        <f t="shared" si="10"/>
        <v>0</v>
      </c>
      <c r="K49" s="81">
        <f t="shared" si="9"/>
        <v>0</v>
      </c>
    </row>
    <row r="50" spans="1:11" x14ac:dyDescent="0.2">
      <c r="A50" s="6" t="str">
        <f>VLOOKUP(B50,by_src_allpol!$J$23:$K$60,2,FALSE)</f>
        <v>Y</v>
      </c>
      <c r="B50" s="6" t="str">
        <f t="shared" si="7"/>
        <v>Venting - recompletions</v>
      </c>
      <c r="C50" s="81">
        <f t="shared" ref="C50:I51" si="19">C94</f>
        <v>0</v>
      </c>
      <c r="D50" s="81">
        <f t="shared" si="19"/>
        <v>0</v>
      </c>
      <c r="E50" s="81">
        <f t="shared" si="19"/>
        <v>0</v>
      </c>
      <c r="F50" s="81">
        <f t="shared" si="19"/>
        <v>0</v>
      </c>
      <c r="G50" s="81">
        <f t="shared" si="19"/>
        <v>0</v>
      </c>
      <c r="H50" s="81">
        <f t="shared" si="19"/>
        <v>0</v>
      </c>
      <c r="I50" s="621">
        <f t="shared" si="19"/>
        <v>0</v>
      </c>
      <c r="J50" s="621">
        <f t="shared" si="10"/>
        <v>0</v>
      </c>
      <c r="K50" s="81">
        <f t="shared" si="9"/>
        <v>0</v>
      </c>
    </row>
    <row r="51" spans="1:11" x14ac:dyDescent="0.2">
      <c r="A51" s="6" t="str">
        <f>VLOOKUP(B51,by_src_allpol!$J$23:$K$60,2,FALSE)</f>
        <v>N</v>
      </c>
      <c r="B51" s="6" t="str">
        <f t="shared" si="7"/>
        <v>Workover rigs</v>
      </c>
      <c r="C51" s="81">
        <f t="shared" si="19"/>
        <v>0.22669545784947998</v>
      </c>
      <c r="D51" s="81">
        <f t="shared" si="19"/>
        <v>18.954689489898367</v>
      </c>
      <c r="E51" s="81">
        <f t="shared" si="19"/>
        <v>15.666379316564887</v>
      </c>
      <c r="F51" s="81">
        <f t="shared" si="19"/>
        <v>0</v>
      </c>
      <c r="G51" s="81">
        <f t="shared" si="19"/>
        <v>34.590200234736656</v>
      </c>
      <c r="H51" s="81">
        <f t="shared" si="19"/>
        <v>4.7162996875366003</v>
      </c>
      <c r="I51" s="621">
        <f t="shared" si="19"/>
        <v>0.11334772892473999</v>
      </c>
      <c r="J51" s="621">
        <f t="shared" si="10"/>
        <v>0.34671070024038109</v>
      </c>
      <c r="K51" s="81">
        <f t="shared" ref="K51" si="20">SUM(C51:J51)</f>
        <v>74.614322615751121</v>
      </c>
    </row>
    <row r="52" spans="1:11" x14ac:dyDescent="0.2">
      <c r="B52" s="6" t="s">
        <v>15138</v>
      </c>
      <c r="C52" s="82">
        <f t="shared" ref="C52:K52" si="21">SUM(C23:C51)</f>
        <v>1842.6841508554585</v>
      </c>
      <c r="D52" s="82">
        <f t="shared" si="21"/>
        <v>3959.879988892128</v>
      </c>
      <c r="E52" s="82">
        <f t="shared" si="21"/>
        <v>1573.4289733973733</v>
      </c>
      <c r="F52" s="82">
        <f t="shared" si="21"/>
        <v>4243.8447131964522</v>
      </c>
      <c r="G52" s="82">
        <f t="shared" si="21"/>
        <v>6917.3788085142669</v>
      </c>
      <c r="H52" s="82">
        <f t="shared" si="21"/>
        <v>2580.0686307389587</v>
      </c>
      <c r="I52" s="622">
        <f t="shared" si="21"/>
        <v>4.2801413725597213</v>
      </c>
      <c r="J52" s="622">
        <f t="shared" si="21"/>
        <v>14.269106736736786</v>
      </c>
      <c r="K52" s="82">
        <f t="shared" si="21"/>
        <v>21135.83451370394</v>
      </c>
    </row>
    <row r="53" spans="1:11" x14ac:dyDescent="0.2">
      <c r="C53" s="81"/>
      <c r="D53" s="81"/>
      <c r="E53" s="81"/>
      <c r="F53" s="81"/>
      <c r="G53" s="81"/>
      <c r="H53" s="81"/>
      <c r="I53" s="81"/>
      <c r="J53" s="81"/>
    </row>
    <row r="54" spans="1:11" x14ac:dyDescent="0.2">
      <c r="C54" s="81"/>
      <c r="D54" s="81"/>
      <c r="E54" s="81"/>
      <c r="F54" s="6"/>
      <c r="G54" s="6"/>
      <c r="H54" s="6"/>
      <c r="I54" s="6"/>
      <c r="J54" s="6"/>
    </row>
    <row r="55" spans="1:11" x14ac:dyDescent="0.2">
      <c r="C55" s="81"/>
      <c r="D55" s="81"/>
      <c r="E55" s="81"/>
      <c r="F55" s="6"/>
      <c r="G55" s="6"/>
      <c r="H55" s="6"/>
      <c r="I55" s="6"/>
      <c r="J55" s="6"/>
    </row>
    <row r="56" spans="1:11" x14ac:dyDescent="0.2">
      <c r="C56" s="81"/>
      <c r="D56" s="81"/>
      <c r="E56" s="81"/>
      <c r="F56" s="6"/>
      <c r="G56" s="6"/>
      <c r="H56" s="6"/>
      <c r="I56" s="6"/>
      <c r="J56" s="6"/>
    </row>
    <row r="57" spans="1:11" x14ac:dyDescent="0.2">
      <c r="C57" s="81"/>
      <c r="D57" s="81"/>
      <c r="E57" s="81"/>
      <c r="F57" s="6"/>
      <c r="G57" s="6"/>
      <c r="H57" s="6"/>
      <c r="I57" s="6"/>
      <c r="J57" s="6"/>
    </row>
    <row r="58" spans="1:11" x14ac:dyDescent="0.2">
      <c r="C58" s="81"/>
      <c r="D58" s="81"/>
      <c r="E58" s="81"/>
      <c r="F58" s="6"/>
      <c r="G58" s="6"/>
      <c r="H58" s="6"/>
      <c r="I58" s="6"/>
      <c r="J58" s="6"/>
    </row>
    <row r="59" spans="1:11" x14ac:dyDescent="0.2">
      <c r="F59" s="6"/>
      <c r="G59" s="6"/>
      <c r="H59" s="6"/>
      <c r="I59" s="6"/>
      <c r="J59" s="6"/>
    </row>
    <row r="60" spans="1:11" x14ac:dyDescent="0.2">
      <c r="F60" s="6"/>
      <c r="G60" s="6"/>
      <c r="H60" s="6"/>
      <c r="I60" s="6"/>
      <c r="J60" s="6"/>
    </row>
    <row r="61" spans="1:11" x14ac:dyDescent="0.2">
      <c r="F61" s="6"/>
      <c r="G61" s="6"/>
      <c r="H61" s="6"/>
      <c r="I61" s="6"/>
      <c r="J61" s="6"/>
    </row>
    <row r="62" spans="1:11" x14ac:dyDescent="0.2">
      <c r="F62" s="6"/>
      <c r="G62" s="6"/>
      <c r="H62" s="6"/>
      <c r="I62" s="6"/>
      <c r="J62" s="6"/>
    </row>
    <row r="65" spans="2:29" x14ac:dyDescent="0.2">
      <c r="B65" s="83" t="s">
        <v>9171</v>
      </c>
      <c r="C65" s="652" t="s">
        <v>16669</v>
      </c>
      <c r="D65" s="653"/>
      <c r="E65" s="653"/>
      <c r="F65" s="653"/>
      <c r="G65" s="653"/>
      <c r="H65" s="653"/>
      <c r="I65" s="653"/>
      <c r="J65" s="653"/>
      <c r="K65" s="654"/>
      <c r="L65"/>
      <c r="M65"/>
      <c r="N65"/>
      <c r="O65"/>
      <c r="P65"/>
      <c r="Q65"/>
      <c r="R65"/>
      <c r="S65"/>
      <c r="T65"/>
      <c r="U65"/>
      <c r="V65"/>
      <c r="W65"/>
      <c r="X65"/>
      <c r="Y65"/>
      <c r="Z65"/>
      <c r="AA65"/>
      <c r="AB65"/>
      <c r="AC65"/>
    </row>
    <row r="66" spans="2:29" x14ac:dyDescent="0.2">
      <c r="B66" s="83" t="s">
        <v>18321</v>
      </c>
      <c r="C66" s="652">
        <v>56001</v>
      </c>
      <c r="D66" s="655">
        <v>56007</v>
      </c>
      <c r="E66" s="655">
        <v>56023</v>
      </c>
      <c r="F66" s="655">
        <v>56035</v>
      </c>
      <c r="G66" s="655">
        <v>56037</v>
      </c>
      <c r="H66" s="655">
        <v>56041</v>
      </c>
      <c r="I66" s="655">
        <v>49009</v>
      </c>
      <c r="J66" s="655">
        <v>49043</v>
      </c>
      <c r="K66" s="656" t="s">
        <v>9173</v>
      </c>
      <c r="L66"/>
      <c r="M66"/>
      <c r="N66"/>
      <c r="O66"/>
      <c r="P66"/>
      <c r="Q66"/>
      <c r="R66"/>
      <c r="S66"/>
      <c r="T66"/>
      <c r="U66"/>
      <c r="V66"/>
      <c r="W66"/>
      <c r="X66"/>
      <c r="Y66"/>
      <c r="Z66"/>
      <c r="AA66"/>
      <c r="AB66"/>
      <c r="AC66"/>
    </row>
    <row r="67" spans="2:29" x14ac:dyDescent="0.2">
      <c r="B67" s="83" t="s">
        <v>16774</v>
      </c>
      <c r="C67" s="657">
        <v>3.0162153909698087E-8</v>
      </c>
      <c r="D67" s="658">
        <v>1.0784557216860289E-3</v>
      </c>
      <c r="E67" s="658">
        <v>7.6603066357392574E-4</v>
      </c>
      <c r="F67" s="658">
        <v>0</v>
      </c>
      <c r="G67" s="658">
        <v>1.8599121254976279E-3</v>
      </c>
      <c r="H67" s="658">
        <v>9.0491251131909764E-4</v>
      </c>
      <c r="I67" s="658">
        <v>5.4201933578036654E-6</v>
      </c>
      <c r="J67" s="658">
        <v>5.2033892435069137E-5</v>
      </c>
      <c r="K67" s="659">
        <v>4.6667952700234633E-3</v>
      </c>
      <c r="L67"/>
      <c r="M67"/>
      <c r="N67"/>
      <c r="O67"/>
      <c r="P67"/>
      <c r="Q67"/>
      <c r="R67"/>
      <c r="S67"/>
      <c r="T67"/>
      <c r="U67"/>
      <c r="V67"/>
      <c r="W67"/>
      <c r="X67"/>
      <c r="Y67"/>
      <c r="Z67"/>
      <c r="AA67"/>
      <c r="AB67"/>
      <c r="AC67"/>
    </row>
    <row r="68" spans="2:29" x14ac:dyDescent="0.2">
      <c r="B68" s="70" t="s">
        <v>14790</v>
      </c>
      <c r="C68" s="660">
        <v>1828.6813274712724</v>
      </c>
      <c r="D68" s="661">
        <v>2199.6155153621307</v>
      </c>
      <c r="E68" s="661">
        <v>429.29912131463868</v>
      </c>
      <c r="F68" s="661">
        <v>1300.4965954053127</v>
      </c>
      <c r="G68" s="661">
        <v>4171.9484631954147</v>
      </c>
      <c r="H68" s="661">
        <v>1547.17795481248</v>
      </c>
      <c r="I68" s="661"/>
      <c r="J68" s="661"/>
      <c r="K68" s="662">
        <v>11477.21897756125</v>
      </c>
      <c r="L68"/>
      <c r="M68"/>
      <c r="N68"/>
      <c r="O68"/>
      <c r="P68"/>
      <c r="Q68"/>
      <c r="R68"/>
      <c r="S68"/>
      <c r="T68"/>
      <c r="U68"/>
      <c r="V68"/>
      <c r="W68"/>
      <c r="X68"/>
      <c r="Y68"/>
      <c r="Z68"/>
      <c r="AA68"/>
      <c r="AB68"/>
      <c r="AC68"/>
    </row>
    <row r="69" spans="2:29" x14ac:dyDescent="0.2">
      <c r="B69" s="70" t="s">
        <v>15133</v>
      </c>
      <c r="C69" s="660">
        <v>0</v>
      </c>
      <c r="D69" s="661">
        <v>0.16378841050329834</v>
      </c>
      <c r="E69" s="661">
        <v>0</v>
      </c>
      <c r="F69" s="661">
        <v>3.0442403742450002</v>
      </c>
      <c r="G69" s="661">
        <v>0.47474901595158947</v>
      </c>
      <c r="H69" s="661">
        <v>0</v>
      </c>
      <c r="I69" s="661">
        <v>0</v>
      </c>
      <c r="J69" s="661">
        <v>0</v>
      </c>
      <c r="K69" s="662">
        <v>3.6827778006998879</v>
      </c>
      <c r="L69"/>
      <c r="M69"/>
      <c r="N69"/>
      <c r="O69"/>
      <c r="P69"/>
      <c r="Q69"/>
      <c r="R69"/>
      <c r="S69"/>
      <c r="T69"/>
      <c r="U69"/>
      <c r="V69"/>
      <c r="W69"/>
      <c r="X69"/>
      <c r="Y69"/>
      <c r="Z69"/>
      <c r="AA69"/>
      <c r="AB69"/>
      <c r="AC69"/>
    </row>
    <row r="70" spans="2:29" x14ac:dyDescent="0.2">
      <c r="B70" s="70" t="s">
        <v>15126</v>
      </c>
      <c r="C70" s="660">
        <v>9.8124465659255055E-4</v>
      </c>
      <c r="D70" s="661">
        <v>45.17330764898977</v>
      </c>
      <c r="E70" s="661">
        <v>28.508248331890229</v>
      </c>
      <c r="F70" s="661">
        <v>10.457215160000002</v>
      </c>
      <c r="G70" s="661">
        <v>99.582677568274605</v>
      </c>
      <c r="H70" s="661">
        <v>48.394872980494704</v>
      </c>
      <c r="I70" s="661">
        <v>0.17633143130183426</v>
      </c>
      <c r="J70" s="661">
        <v>1.6927829181723777</v>
      </c>
      <c r="K70" s="662">
        <v>233.98641728378013</v>
      </c>
      <c r="L70"/>
      <c r="M70"/>
      <c r="N70"/>
      <c r="O70"/>
      <c r="P70"/>
      <c r="Q70"/>
      <c r="R70"/>
      <c r="S70"/>
      <c r="T70"/>
      <c r="U70"/>
      <c r="V70"/>
      <c r="W70"/>
      <c r="X70"/>
      <c r="Y70"/>
      <c r="Z70"/>
      <c r="AA70"/>
      <c r="AB70"/>
      <c r="AC70"/>
    </row>
    <row r="71" spans="2:29" x14ac:dyDescent="0.2">
      <c r="B71" s="70" t="s">
        <v>15128</v>
      </c>
      <c r="C71" s="660">
        <v>1.9956364214894047E-5</v>
      </c>
      <c r="D71" s="661">
        <v>0.71354503514693546</v>
      </c>
      <c r="E71" s="661">
        <v>0.50683339683983641</v>
      </c>
      <c r="F71" s="661">
        <v>411.84394890313644</v>
      </c>
      <c r="G71" s="661">
        <v>1.2305846556997402</v>
      </c>
      <c r="H71" s="661">
        <v>0.59872261485582701</v>
      </c>
      <c r="I71" s="661">
        <v>3.5861945763992755E-3</v>
      </c>
      <c r="J71" s="661">
        <v>3.442749188475492E-2</v>
      </c>
      <c r="K71" s="662">
        <v>414.93166824850408</v>
      </c>
      <c r="L71"/>
      <c r="M71"/>
      <c r="N71"/>
      <c r="O71"/>
      <c r="P71"/>
      <c r="Q71"/>
      <c r="R71"/>
      <c r="S71"/>
      <c r="T71"/>
      <c r="U71"/>
      <c r="V71"/>
      <c r="W71"/>
      <c r="X71"/>
      <c r="Y71"/>
      <c r="Z71"/>
      <c r="AA71"/>
      <c r="AB71"/>
      <c r="AC71"/>
    </row>
    <row r="72" spans="2:29" x14ac:dyDescent="0.2">
      <c r="B72" s="70" t="s">
        <v>10028</v>
      </c>
      <c r="C72" s="660">
        <v>0</v>
      </c>
      <c r="D72" s="661">
        <v>731.28112565155959</v>
      </c>
      <c r="E72" s="661">
        <v>383.45678873443995</v>
      </c>
      <c r="F72" s="661">
        <v>757.80813982426821</v>
      </c>
      <c r="G72" s="661">
        <v>992.1419768116333</v>
      </c>
      <c r="H72" s="661">
        <v>84.128699915022025</v>
      </c>
      <c r="I72" s="661">
        <v>0</v>
      </c>
      <c r="J72" s="661">
        <v>0</v>
      </c>
      <c r="K72" s="662">
        <v>2948.8167309369232</v>
      </c>
      <c r="L72"/>
      <c r="M72"/>
      <c r="N72"/>
      <c r="O72"/>
      <c r="P72"/>
      <c r="Q72"/>
      <c r="R72"/>
      <c r="S72"/>
      <c r="T72"/>
      <c r="U72"/>
      <c r="V72"/>
      <c r="W72"/>
      <c r="X72"/>
      <c r="Y72"/>
      <c r="Z72"/>
      <c r="AA72"/>
      <c r="AB72"/>
      <c r="AC72"/>
    </row>
    <row r="73" spans="2:29" x14ac:dyDescent="0.2">
      <c r="B73" s="70" t="s">
        <v>15142</v>
      </c>
      <c r="C73" s="660">
        <v>0</v>
      </c>
      <c r="D73" s="661">
        <v>0</v>
      </c>
      <c r="E73" s="661">
        <v>0</v>
      </c>
      <c r="F73" s="661">
        <v>0</v>
      </c>
      <c r="G73" s="661">
        <v>0</v>
      </c>
      <c r="H73" s="661">
        <v>0</v>
      </c>
      <c r="I73" s="661">
        <v>0</v>
      </c>
      <c r="J73" s="661">
        <v>0</v>
      </c>
      <c r="K73" s="662">
        <v>0</v>
      </c>
      <c r="L73"/>
      <c r="M73"/>
      <c r="N73"/>
      <c r="O73"/>
      <c r="P73"/>
      <c r="Q73"/>
      <c r="R73"/>
      <c r="S73"/>
      <c r="T73"/>
      <c r="U73"/>
      <c r="V73"/>
      <c r="W73"/>
      <c r="X73"/>
      <c r="Y73"/>
      <c r="Z73"/>
      <c r="AA73"/>
      <c r="AB73"/>
      <c r="AC73"/>
    </row>
    <row r="74" spans="2:29" x14ac:dyDescent="0.2">
      <c r="B74" s="70" t="s">
        <v>16664</v>
      </c>
      <c r="C74" s="660">
        <v>0</v>
      </c>
      <c r="D74" s="661">
        <v>0</v>
      </c>
      <c r="E74" s="661">
        <v>0</v>
      </c>
      <c r="F74" s="661">
        <v>0</v>
      </c>
      <c r="G74" s="661">
        <v>0</v>
      </c>
      <c r="H74" s="661">
        <v>0</v>
      </c>
      <c r="I74" s="661">
        <v>0</v>
      </c>
      <c r="J74" s="661">
        <v>0</v>
      </c>
      <c r="K74" s="662">
        <v>0</v>
      </c>
      <c r="L74"/>
      <c r="M74"/>
      <c r="N74"/>
      <c r="O74"/>
      <c r="P74"/>
      <c r="Q74"/>
      <c r="R74"/>
      <c r="S74"/>
      <c r="T74"/>
      <c r="U74"/>
      <c r="V74"/>
      <c r="W74"/>
      <c r="X74"/>
      <c r="Y74"/>
      <c r="Z74"/>
      <c r="AA74"/>
      <c r="AB74"/>
      <c r="AC74"/>
    </row>
    <row r="75" spans="2:29" x14ac:dyDescent="0.2">
      <c r="B75" s="70" t="s">
        <v>15686</v>
      </c>
      <c r="C75" s="660">
        <v>13.775096836766064</v>
      </c>
      <c r="D75" s="661">
        <v>780.85484090414184</v>
      </c>
      <c r="E75" s="661">
        <v>622.09198699546107</v>
      </c>
      <c r="F75" s="661">
        <v>622.35006321999833</v>
      </c>
      <c r="G75" s="661">
        <v>1274.5963303838828</v>
      </c>
      <c r="H75" s="661">
        <v>269.17167334727833</v>
      </c>
      <c r="I75" s="661">
        <v>3.9868556683696177</v>
      </c>
      <c r="J75" s="661">
        <v>12.195087926777653</v>
      </c>
      <c r="K75" s="662">
        <v>3599.0219352826757</v>
      </c>
      <c r="L75"/>
      <c r="M75"/>
      <c r="N75"/>
      <c r="O75"/>
      <c r="P75"/>
      <c r="Q75"/>
      <c r="R75"/>
      <c r="S75"/>
      <c r="T75"/>
      <c r="U75"/>
      <c r="V75"/>
      <c r="W75"/>
      <c r="X75"/>
      <c r="Y75"/>
      <c r="Z75"/>
      <c r="AA75"/>
      <c r="AB75"/>
      <c r="AC75"/>
    </row>
    <row r="76" spans="2:29" x14ac:dyDescent="0.2">
      <c r="B76" s="70" t="s">
        <v>15130</v>
      </c>
      <c r="C76" s="660">
        <v>0</v>
      </c>
      <c r="D76" s="661">
        <v>0.58318791031834427</v>
      </c>
      <c r="E76" s="661">
        <v>0.3058021812338893</v>
      </c>
      <c r="F76" s="661">
        <v>864.15961304483289</v>
      </c>
      <c r="G76" s="661">
        <v>0.79122130450223183</v>
      </c>
      <c r="H76" s="661">
        <v>6.7091627255559963E-2</v>
      </c>
      <c r="I76" s="661">
        <v>0</v>
      </c>
      <c r="J76" s="661">
        <v>0</v>
      </c>
      <c r="K76" s="662">
        <v>865.90691606814289</v>
      </c>
      <c r="L76"/>
      <c r="M76"/>
      <c r="N76"/>
      <c r="O76"/>
      <c r="P76"/>
      <c r="Q76"/>
      <c r="R76"/>
      <c r="S76"/>
      <c r="T76"/>
      <c r="U76"/>
      <c r="V76"/>
      <c r="W76"/>
      <c r="X76"/>
      <c r="Y76"/>
      <c r="Z76"/>
      <c r="AA76"/>
      <c r="AB76"/>
      <c r="AC76"/>
    </row>
    <row r="77" spans="2:29" x14ac:dyDescent="0.2">
      <c r="B77" s="70" t="s">
        <v>16771</v>
      </c>
      <c r="C77" s="660"/>
      <c r="D77" s="661">
        <v>35.495200904135871</v>
      </c>
      <c r="E77" s="661">
        <v>40.674535118347592</v>
      </c>
      <c r="F77" s="661"/>
      <c r="G77" s="661">
        <v>13.040640092960647</v>
      </c>
      <c r="H77" s="661">
        <v>49.935642037284829</v>
      </c>
      <c r="I77" s="661"/>
      <c r="J77" s="661"/>
      <c r="K77" s="662">
        <v>139.14601815272894</v>
      </c>
      <c r="L77"/>
      <c r="M77"/>
      <c r="N77"/>
      <c r="O77"/>
      <c r="P77"/>
      <c r="Q77"/>
      <c r="R77"/>
      <c r="S77"/>
      <c r="T77"/>
      <c r="U77"/>
      <c r="V77"/>
      <c r="W77"/>
      <c r="X77"/>
      <c r="Y77"/>
      <c r="Z77"/>
      <c r="AA77"/>
      <c r="AB77"/>
      <c r="AC77"/>
    </row>
    <row r="78" spans="2:29" x14ac:dyDescent="0.2">
      <c r="B78" s="70" t="s">
        <v>12099</v>
      </c>
      <c r="C78" s="660"/>
      <c r="D78" s="661">
        <v>0.97551167661285509</v>
      </c>
      <c r="E78" s="661"/>
      <c r="F78" s="661"/>
      <c r="G78" s="661"/>
      <c r="H78" s="661"/>
      <c r="I78" s="661"/>
      <c r="J78" s="661"/>
      <c r="K78" s="662">
        <v>0.97551167661285509</v>
      </c>
      <c r="L78"/>
      <c r="M78"/>
      <c r="N78"/>
      <c r="O78"/>
      <c r="P78"/>
      <c r="Q78"/>
      <c r="R78"/>
      <c r="S78"/>
      <c r="T78"/>
      <c r="U78"/>
      <c r="V78"/>
      <c r="W78"/>
      <c r="X78"/>
      <c r="Y78"/>
      <c r="Z78"/>
      <c r="AA78"/>
      <c r="AB78"/>
      <c r="AC78"/>
    </row>
    <row r="79" spans="2:29" x14ac:dyDescent="0.2">
      <c r="B79" s="70" t="s">
        <v>12101</v>
      </c>
      <c r="C79" s="660"/>
      <c r="D79" s="661">
        <v>8.9963854620963311</v>
      </c>
      <c r="E79" s="661">
        <v>49.974738879832536</v>
      </c>
      <c r="F79" s="661"/>
      <c r="G79" s="661">
        <v>0.43356074516126886</v>
      </c>
      <c r="H79" s="661"/>
      <c r="I79" s="661"/>
      <c r="J79" s="661"/>
      <c r="K79" s="662">
        <v>59.404685087090137</v>
      </c>
      <c r="L79"/>
      <c r="M79"/>
      <c r="N79"/>
      <c r="O79"/>
      <c r="P79"/>
      <c r="Q79"/>
      <c r="R79"/>
      <c r="S79"/>
      <c r="T79"/>
      <c r="U79"/>
      <c r="V79"/>
      <c r="W79"/>
      <c r="X79"/>
      <c r="Y79"/>
      <c r="Z79"/>
      <c r="AA79"/>
      <c r="AB79"/>
      <c r="AC79"/>
    </row>
    <row r="80" spans="2:29" x14ac:dyDescent="0.2">
      <c r="B80" s="70" t="s">
        <v>12109</v>
      </c>
      <c r="C80" s="660"/>
      <c r="D80" s="661">
        <v>129.52838735281966</v>
      </c>
      <c r="E80" s="661">
        <v>2.9417096559192095</v>
      </c>
      <c r="F80" s="661"/>
      <c r="G80" s="661">
        <v>310.81318688140522</v>
      </c>
      <c r="H80" s="661">
        <v>575.8761476135669</v>
      </c>
      <c r="I80" s="661"/>
      <c r="J80" s="661"/>
      <c r="K80" s="662">
        <v>1019.1594315037109</v>
      </c>
      <c r="L80"/>
      <c r="M80"/>
      <c r="N80"/>
      <c r="O80"/>
      <c r="P80"/>
      <c r="Q80"/>
      <c r="R80"/>
      <c r="S80"/>
      <c r="T80"/>
      <c r="U80"/>
      <c r="V80"/>
      <c r="W80"/>
      <c r="X80"/>
      <c r="Y80"/>
      <c r="Z80"/>
      <c r="AA80"/>
      <c r="AB80"/>
      <c r="AC80"/>
    </row>
    <row r="81" spans="2:29" x14ac:dyDescent="0.2">
      <c r="B81" s="70" t="s">
        <v>12098</v>
      </c>
      <c r="C81" s="660"/>
      <c r="D81" s="661">
        <v>0</v>
      </c>
      <c r="E81" s="661"/>
      <c r="F81" s="661"/>
      <c r="G81" s="661"/>
      <c r="H81" s="661"/>
      <c r="I81" s="661"/>
      <c r="J81" s="661"/>
      <c r="K81" s="662">
        <v>0</v>
      </c>
      <c r="L81"/>
      <c r="M81"/>
      <c r="N81"/>
      <c r="O81"/>
      <c r="P81"/>
      <c r="Q81"/>
      <c r="R81"/>
      <c r="S81"/>
      <c r="T81"/>
      <c r="U81"/>
      <c r="V81"/>
      <c r="W81"/>
      <c r="X81"/>
      <c r="Y81"/>
      <c r="Z81"/>
      <c r="AA81"/>
      <c r="AB81"/>
      <c r="AC81"/>
    </row>
    <row r="82" spans="2:29" x14ac:dyDescent="0.2">
      <c r="B82" s="70" t="s">
        <v>15135</v>
      </c>
      <c r="C82" s="660">
        <v>0</v>
      </c>
      <c r="D82" s="661">
        <v>0</v>
      </c>
      <c r="E82" s="661">
        <v>0</v>
      </c>
      <c r="F82" s="661">
        <v>0</v>
      </c>
      <c r="G82" s="661">
        <v>0</v>
      </c>
      <c r="H82" s="661">
        <v>0</v>
      </c>
      <c r="I82" s="661">
        <v>0</v>
      </c>
      <c r="J82" s="661">
        <v>0</v>
      </c>
      <c r="K82" s="662">
        <v>0</v>
      </c>
      <c r="L82"/>
      <c r="M82"/>
      <c r="N82"/>
      <c r="O82"/>
      <c r="P82"/>
      <c r="Q82"/>
      <c r="R82"/>
      <c r="S82"/>
      <c r="T82"/>
      <c r="U82"/>
      <c r="V82"/>
      <c r="W82"/>
      <c r="X82"/>
      <c r="Y82"/>
      <c r="Z82"/>
      <c r="AA82"/>
      <c r="AB82"/>
      <c r="AC82"/>
    </row>
    <row r="83" spans="2:29" x14ac:dyDescent="0.2">
      <c r="B83" s="70" t="s">
        <v>16665</v>
      </c>
      <c r="C83" s="660">
        <v>0</v>
      </c>
      <c r="D83" s="661">
        <v>0</v>
      </c>
      <c r="E83" s="661">
        <v>0</v>
      </c>
      <c r="F83" s="661">
        <v>0</v>
      </c>
      <c r="G83" s="661">
        <v>0</v>
      </c>
      <c r="H83" s="661">
        <v>0</v>
      </c>
      <c r="I83" s="661">
        <v>0</v>
      </c>
      <c r="J83" s="661">
        <v>0</v>
      </c>
      <c r="K83" s="662">
        <v>0</v>
      </c>
      <c r="L83"/>
      <c r="M83"/>
      <c r="N83"/>
      <c r="O83"/>
      <c r="P83"/>
      <c r="Q83"/>
      <c r="R83"/>
      <c r="S83"/>
      <c r="T83"/>
      <c r="U83"/>
      <c r="V83"/>
      <c r="W83"/>
      <c r="X83"/>
      <c r="Y83"/>
      <c r="Z83"/>
      <c r="AA83"/>
      <c r="AB83"/>
      <c r="AC83"/>
    </row>
    <row r="84" spans="2:29" x14ac:dyDescent="0.2">
      <c r="B84" s="70" t="s">
        <v>7791</v>
      </c>
      <c r="C84" s="660"/>
      <c r="D84" s="661"/>
      <c r="E84" s="661"/>
      <c r="F84" s="661">
        <v>14.500337735200002</v>
      </c>
      <c r="G84" s="661"/>
      <c r="H84" s="661"/>
      <c r="I84" s="661"/>
      <c r="J84" s="661"/>
      <c r="K84" s="662">
        <v>14.500337735200002</v>
      </c>
      <c r="L84"/>
      <c r="M84"/>
      <c r="N84"/>
      <c r="O84"/>
      <c r="P84"/>
      <c r="Q84"/>
      <c r="R84"/>
      <c r="S84"/>
      <c r="T84"/>
      <c r="U84"/>
      <c r="V84"/>
      <c r="W84"/>
      <c r="X84"/>
      <c r="Y84"/>
      <c r="Z84"/>
      <c r="AA84"/>
      <c r="AB84"/>
      <c r="AC84"/>
    </row>
    <row r="85" spans="2:29" x14ac:dyDescent="0.2">
      <c r="B85" s="70" t="s">
        <v>10032</v>
      </c>
      <c r="C85" s="660">
        <v>0</v>
      </c>
      <c r="D85" s="661">
        <v>0</v>
      </c>
      <c r="E85" s="661">
        <v>0</v>
      </c>
      <c r="F85" s="661">
        <v>0</v>
      </c>
      <c r="G85" s="661">
        <v>0</v>
      </c>
      <c r="H85" s="661">
        <v>0</v>
      </c>
      <c r="I85" s="661">
        <v>0</v>
      </c>
      <c r="J85" s="661">
        <v>0</v>
      </c>
      <c r="K85" s="662">
        <v>0</v>
      </c>
      <c r="L85"/>
      <c r="M85"/>
      <c r="N85"/>
      <c r="O85"/>
      <c r="P85"/>
      <c r="Q85"/>
      <c r="R85"/>
      <c r="S85"/>
      <c r="T85"/>
      <c r="U85"/>
      <c r="V85"/>
      <c r="W85"/>
      <c r="X85"/>
      <c r="Y85"/>
      <c r="Z85"/>
      <c r="AA85"/>
      <c r="AB85"/>
      <c r="AC85"/>
    </row>
    <row r="86" spans="2:29" x14ac:dyDescent="0.2">
      <c r="B86" s="70" t="s">
        <v>17071</v>
      </c>
      <c r="C86" s="660">
        <v>0</v>
      </c>
      <c r="D86" s="661">
        <v>0</v>
      </c>
      <c r="E86" s="661">
        <v>0</v>
      </c>
      <c r="F86" s="661">
        <v>141.29490694033561</v>
      </c>
      <c r="G86" s="661">
        <v>0</v>
      </c>
      <c r="H86" s="661">
        <v>0</v>
      </c>
      <c r="I86" s="661">
        <v>0</v>
      </c>
      <c r="J86" s="661">
        <v>0</v>
      </c>
      <c r="K86" s="662">
        <v>141.29490694033561</v>
      </c>
      <c r="L86"/>
      <c r="M86"/>
      <c r="N86"/>
      <c r="O86"/>
      <c r="P86"/>
      <c r="Q86"/>
      <c r="R86"/>
      <c r="S86"/>
      <c r="T86"/>
      <c r="U86"/>
      <c r="V86"/>
      <c r="W86"/>
      <c r="X86"/>
      <c r="Y86"/>
      <c r="Z86"/>
      <c r="AA86"/>
      <c r="AB86"/>
      <c r="AC86"/>
    </row>
    <row r="87" spans="2:29" x14ac:dyDescent="0.2">
      <c r="B87" s="70" t="s">
        <v>10031</v>
      </c>
      <c r="C87" s="660">
        <v>0</v>
      </c>
      <c r="D87" s="661">
        <v>0</v>
      </c>
      <c r="E87" s="661">
        <v>0</v>
      </c>
      <c r="F87" s="661">
        <v>0</v>
      </c>
      <c r="G87" s="661">
        <v>0</v>
      </c>
      <c r="H87" s="661">
        <v>0</v>
      </c>
      <c r="I87" s="661">
        <v>0</v>
      </c>
      <c r="J87" s="661">
        <v>0</v>
      </c>
      <c r="K87" s="662">
        <v>0</v>
      </c>
      <c r="L87"/>
      <c r="M87"/>
      <c r="N87"/>
      <c r="O87"/>
      <c r="P87"/>
      <c r="Q87"/>
      <c r="R87"/>
      <c r="S87"/>
      <c r="T87"/>
      <c r="U87"/>
      <c r="V87"/>
      <c r="W87"/>
      <c r="X87"/>
      <c r="Y87"/>
      <c r="Z87"/>
      <c r="AA87"/>
      <c r="AB87"/>
      <c r="AC87"/>
    </row>
    <row r="88" spans="2:29" x14ac:dyDescent="0.2">
      <c r="B88" s="70" t="s">
        <v>17033</v>
      </c>
      <c r="C88" s="660">
        <v>2.9858387543317466E-5</v>
      </c>
      <c r="D88" s="661">
        <v>2.4965496438327964E-3</v>
      </c>
      <c r="E88" s="661">
        <v>2.063441541670397E-3</v>
      </c>
      <c r="F88" s="661">
        <v>0</v>
      </c>
      <c r="G88" s="661">
        <v>4.5559254411505498E-3</v>
      </c>
      <c r="H88" s="661">
        <v>6.2119067217657501E-4</v>
      </c>
      <c r="I88" s="661">
        <v>1.4929193771658733E-5</v>
      </c>
      <c r="J88" s="661">
        <v>4.5665769183897305E-5</v>
      </c>
      <c r="K88" s="662">
        <v>9.8275606493291937E-3</v>
      </c>
      <c r="L88"/>
      <c r="M88"/>
      <c r="N88"/>
      <c r="O88"/>
      <c r="P88"/>
      <c r="Q88"/>
      <c r="R88"/>
      <c r="S88"/>
      <c r="T88"/>
      <c r="U88"/>
      <c r="V88"/>
      <c r="W88"/>
      <c r="X88"/>
      <c r="Y88"/>
      <c r="Z88"/>
      <c r="AA88"/>
      <c r="AB88"/>
      <c r="AC88"/>
    </row>
    <row r="89" spans="2:29" x14ac:dyDescent="0.2">
      <c r="B89" s="70" t="s">
        <v>17045</v>
      </c>
      <c r="C89" s="660">
        <v>0</v>
      </c>
      <c r="D89" s="661">
        <v>7.5409280784082195</v>
      </c>
      <c r="E89" s="661">
        <v>0</v>
      </c>
      <c r="F89" s="661">
        <v>117.88893858912306</v>
      </c>
      <c r="G89" s="661">
        <v>17.728801787077426</v>
      </c>
      <c r="H89" s="661">
        <v>0</v>
      </c>
      <c r="I89" s="661">
        <v>0</v>
      </c>
      <c r="J89" s="661">
        <v>0</v>
      </c>
      <c r="K89" s="662">
        <v>143.15866845460869</v>
      </c>
      <c r="L89"/>
      <c r="M89"/>
      <c r="N89"/>
      <c r="O89"/>
      <c r="P89"/>
      <c r="Q89"/>
      <c r="R89"/>
      <c r="S89"/>
      <c r="T89"/>
      <c r="U89"/>
      <c r="V89"/>
      <c r="W89"/>
      <c r="X89"/>
      <c r="Y89"/>
      <c r="Z89"/>
      <c r="AA89"/>
      <c r="AB89"/>
      <c r="AC89"/>
    </row>
    <row r="90" spans="2:29" x14ac:dyDescent="0.2">
      <c r="B90" s="70" t="s">
        <v>15685</v>
      </c>
      <c r="C90" s="660">
        <v>0</v>
      </c>
      <c r="D90" s="661">
        <v>0</v>
      </c>
      <c r="E90" s="661">
        <v>0</v>
      </c>
      <c r="F90" s="661">
        <v>7.1400000000000012E-4</v>
      </c>
      <c r="G90" s="661">
        <v>0</v>
      </c>
      <c r="H90" s="661">
        <v>0</v>
      </c>
      <c r="I90" s="661">
        <v>0</v>
      </c>
      <c r="J90" s="661">
        <v>0</v>
      </c>
      <c r="K90" s="662">
        <v>7.1400000000000012E-4</v>
      </c>
      <c r="L90"/>
      <c r="M90"/>
      <c r="N90"/>
      <c r="O90"/>
      <c r="P90"/>
      <c r="Q90"/>
      <c r="R90"/>
      <c r="S90"/>
      <c r="T90"/>
      <c r="U90"/>
      <c r="V90"/>
      <c r="W90"/>
      <c r="X90"/>
      <c r="Y90"/>
      <c r="Z90"/>
      <c r="AA90"/>
      <c r="AB90"/>
      <c r="AC90"/>
    </row>
    <row r="91" spans="2:29" x14ac:dyDescent="0.2">
      <c r="B91" s="70" t="s">
        <v>15125</v>
      </c>
      <c r="C91" s="660">
        <v>0</v>
      </c>
      <c r="D91" s="661">
        <v>0</v>
      </c>
      <c r="E91" s="661">
        <v>0</v>
      </c>
      <c r="F91" s="661">
        <v>0</v>
      </c>
      <c r="G91" s="661">
        <v>0</v>
      </c>
      <c r="H91" s="661">
        <v>0</v>
      </c>
      <c r="I91" s="661">
        <v>0</v>
      </c>
      <c r="J91" s="661">
        <v>0</v>
      </c>
      <c r="K91" s="662">
        <v>0</v>
      </c>
      <c r="L91"/>
      <c r="M91"/>
      <c r="N91"/>
      <c r="O91"/>
      <c r="P91"/>
      <c r="Q91"/>
      <c r="R91"/>
      <c r="S91"/>
      <c r="T91"/>
      <c r="U91"/>
      <c r="V91"/>
      <c r="W91"/>
      <c r="X91"/>
      <c r="Y91"/>
      <c r="Z91"/>
      <c r="AA91"/>
      <c r="AB91"/>
      <c r="AC91"/>
    </row>
    <row r="92" spans="2:29" x14ac:dyDescent="0.2">
      <c r="B92" s="70" t="s">
        <v>15123</v>
      </c>
      <c r="C92" s="660">
        <v>0</v>
      </c>
      <c r="D92" s="661">
        <v>0</v>
      </c>
      <c r="E92" s="661">
        <v>0</v>
      </c>
      <c r="F92" s="661">
        <v>0</v>
      </c>
      <c r="G92" s="661">
        <v>0</v>
      </c>
      <c r="H92" s="661">
        <v>0</v>
      </c>
      <c r="I92" s="661">
        <v>0</v>
      </c>
      <c r="J92" s="661">
        <v>0</v>
      </c>
      <c r="K92" s="662">
        <v>0</v>
      </c>
      <c r="L92"/>
      <c r="M92"/>
      <c r="N92"/>
      <c r="O92"/>
      <c r="P92"/>
      <c r="Q92"/>
      <c r="R92"/>
      <c r="S92"/>
      <c r="T92"/>
      <c r="U92"/>
      <c r="V92"/>
      <c r="W92"/>
      <c r="X92"/>
      <c r="Y92"/>
      <c r="Z92"/>
      <c r="AA92"/>
      <c r="AB92"/>
      <c r="AC92"/>
    </row>
    <row r="93" spans="2:29" x14ac:dyDescent="0.2">
      <c r="B93" s="70" t="s">
        <v>15913</v>
      </c>
      <c r="C93" s="660">
        <v>0</v>
      </c>
      <c r="D93" s="661">
        <v>0</v>
      </c>
      <c r="E93" s="661">
        <v>0</v>
      </c>
      <c r="F93" s="661">
        <v>0</v>
      </c>
      <c r="G93" s="661">
        <v>0</v>
      </c>
      <c r="H93" s="661">
        <v>0</v>
      </c>
      <c r="I93" s="661">
        <v>0</v>
      </c>
      <c r="J93" s="661">
        <v>0</v>
      </c>
      <c r="K93" s="662">
        <v>0</v>
      </c>
      <c r="L93"/>
      <c r="M93"/>
      <c r="N93"/>
      <c r="O93"/>
      <c r="P93"/>
      <c r="Q93"/>
      <c r="R93"/>
      <c r="S93"/>
      <c r="T93"/>
      <c r="U93"/>
      <c r="V93"/>
      <c r="W93"/>
      <c r="X93"/>
      <c r="Y93"/>
      <c r="Z93"/>
      <c r="AA93"/>
      <c r="AB93"/>
      <c r="AC93"/>
    </row>
    <row r="94" spans="2:29" x14ac:dyDescent="0.2">
      <c r="B94" s="70" t="s">
        <v>15683</v>
      </c>
      <c r="C94" s="660">
        <v>0</v>
      </c>
      <c r="D94" s="661">
        <v>0</v>
      </c>
      <c r="E94" s="661">
        <v>0</v>
      </c>
      <c r="F94" s="661">
        <v>0</v>
      </c>
      <c r="G94" s="661">
        <v>0</v>
      </c>
      <c r="H94" s="661">
        <v>0</v>
      </c>
      <c r="I94" s="661">
        <v>0</v>
      </c>
      <c r="J94" s="661">
        <v>0</v>
      </c>
      <c r="K94" s="662">
        <v>0</v>
      </c>
      <c r="L94"/>
      <c r="M94"/>
      <c r="N94"/>
      <c r="O94"/>
      <c r="P94"/>
      <c r="Q94"/>
      <c r="R94"/>
      <c r="S94"/>
      <c r="T94"/>
      <c r="U94"/>
      <c r="V94"/>
      <c r="W94"/>
      <c r="X94"/>
      <c r="Y94"/>
      <c r="Z94"/>
      <c r="AA94"/>
      <c r="AB94"/>
      <c r="AC94"/>
    </row>
    <row r="95" spans="2:29" x14ac:dyDescent="0.2">
      <c r="B95" s="70" t="s">
        <v>16673</v>
      </c>
      <c r="C95" s="660">
        <v>0.22669545784947998</v>
      </c>
      <c r="D95" s="661">
        <v>18.954689489898367</v>
      </c>
      <c r="E95" s="661">
        <v>15.666379316564887</v>
      </c>
      <c r="F95" s="661">
        <v>0</v>
      </c>
      <c r="G95" s="661">
        <v>34.590200234736656</v>
      </c>
      <c r="H95" s="661">
        <v>4.7162996875366003</v>
      </c>
      <c r="I95" s="661">
        <v>0.11334772892473999</v>
      </c>
      <c r="J95" s="661">
        <v>0.34671070024038109</v>
      </c>
      <c r="K95" s="662">
        <v>74.614322615751121</v>
      </c>
      <c r="L95"/>
      <c r="M95"/>
      <c r="N95"/>
      <c r="O95"/>
      <c r="P95"/>
      <c r="Q95"/>
      <c r="R95"/>
      <c r="S95"/>
      <c r="T95"/>
      <c r="U95"/>
      <c r="V95"/>
      <c r="W95"/>
      <c r="X95"/>
      <c r="Y95"/>
      <c r="Z95"/>
      <c r="AA95"/>
      <c r="AB95"/>
      <c r="AC95"/>
    </row>
    <row r="96" spans="2:29" x14ac:dyDescent="0.2">
      <c r="B96" s="84" t="s">
        <v>9173</v>
      </c>
      <c r="C96" s="663">
        <v>1842.6841508554585</v>
      </c>
      <c r="D96" s="664">
        <v>3959.879988892128</v>
      </c>
      <c r="E96" s="664">
        <v>1573.4289733973733</v>
      </c>
      <c r="F96" s="664">
        <v>4243.8447131964522</v>
      </c>
      <c r="G96" s="664">
        <v>6917.3788085142669</v>
      </c>
      <c r="H96" s="664">
        <v>2580.0686307389587</v>
      </c>
      <c r="I96" s="664">
        <v>4.2801413725597213</v>
      </c>
      <c r="J96" s="664">
        <v>14.269106736736786</v>
      </c>
      <c r="K96" s="665">
        <v>21135.83451370394</v>
      </c>
      <c r="L96"/>
      <c r="M96"/>
      <c r="N96"/>
      <c r="O96"/>
      <c r="P96"/>
      <c r="Q96"/>
      <c r="R96"/>
      <c r="S96"/>
      <c r="T96"/>
      <c r="U96"/>
      <c r="V96"/>
      <c r="W96"/>
      <c r="X96"/>
      <c r="Y96"/>
      <c r="Z96"/>
      <c r="AA96"/>
      <c r="AB96"/>
      <c r="AC96"/>
    </row>
    <row r="97" spans="2:29" x14ac:dyDescent="0.2">
      <c r="B97"/>
      <c r="C97"/>
      <c r="D97"/>
      <c r="E97"/>
      <c r="F97"/>
      <c r="G97"/>
      <c r="H97"/>
      <c r="I97"/>
      <c r="J97"/>
      <c r="K97"/>
      <c r="L97"/>
      <c r="M97"/>
      <c r="N97"/>
      <c r="O97"/>
      <c r="P97"/>
      <c r="Q97"/>
      <c r="R97"/>
      <c r="S97"/>
      <c r="T97"/>
      <c r="U97"/>
      <c r="V97"/>
      <c r="W97"/>
      <c r="X97"/>
      <c r="Y97"/>
      <c r="Z97"/>
      <c r="AA97"/>
      <c r="AB97"/>
      <c r="AC97"/>
    </row>
    <row r="98" spans="2:29" x14ac:dyDescent="0.2">
      <c r="B98"/>
      <c r="C98"/>
      <c r="D98"/>
      <c r="E98"/>
      <c r="F98"/>
      <c r="G98"/>
      <c r="H98"/>
      <c r="I98"/>
      <c r="J98"/>
      <c r="K98"/>
      <c r="L98"/>
      <c r="M98"/>
      <c r="N98"/>
      <c r="O98"/>
      <c r="P98"/>
      <c r="Q98"/>
      <c r="R98"/>
      <c r="S98"/>
      <c r="T98"/>
      <c r="U98"/>
      <c r="V98"/>
      <c r="W98"/>
      <c r="X98"/>
      <c r="Y98"/>
      <c r="Z98"/>
      <c r="AA98"/>
      <c r="AB98"/>
      <c r="AC98"/>
    </row>
    <row r="99" spans="2:29" x14ac:dyDescent="0.2">
      <c r="B99"/>
      <c r="C99"/>
      <c r="D99"/>
      <c r="E99"/>
      <c r="F99"/>
      <c r="G99"/>
      <c r="H99"/>
      <c r="I99"/>
      <c r="J99"/>
      <c r="K99"/>
      <c r="L99"/>
      <c r="M99"/>
      <c r="N99"/>
      <c r="O99"/>
      <c r="P99"/>
      <c r="Q99"/>
      <c r="R99"/>
      <c r="S99"/>
      <c r="T99"/>
      <c r="U99"/>
      <c r="V99"/>
      <c r="W99"/>
      <c r="X99"/>
      <c r="Y99"/>
      <c r="Z99"/>
      <c r="AA99"/>
      <c r="AB99"/>
      <c r="AC99"/>
    </row>
    <row r="100" spans="2:29" x14ac:dyDescent="0.2">
      <c r="B100"/>
      <c r="C100"/>
      <c r="D100"/>
      <c r="E100"/>
      <c r="F100"/>
      <c r="G100"/>
      <c r="H100"/>
      <c r="I100"/>
      <c r="J100"/>
      <c r="K100"/>
      <c r="L100"/>
      <c r="M100"/>
      <c r="N100"/>
      <c r="O100"/>
      <c r="P100"/>
      <c r="Q100"/>
      <c r="R100"/>
      <c r="S100"/>
      <c r="T100"/>
      <c r="U100"/>
      <c r="V100"/>
      <c r="W100"/>
      <c r="X100"/>
      <c r="Y100"/>
      <c r="Z100"/>
      <c r="AA100"/>
      <c r="AB100"/>
      <c r="AC100"/>
    </row>
    <row r="101" spans="2:29" x14ac:dyDescent="0.2">
      <c r="B101"/>
      <c r="C101"/>
      <c r="D101"/>
      <c r="E101"/>
      <c r="F101"/>
      <c r="G101"/>
      <c r="H101"/>
      <c r="I101"/>
      <c r="J101"/>
      <c r="K101"/>
      <c r="L101"/>
      <c r="M101"/>
      <c r="N101"/>
      <c r="O101"/>
      <c r="P101"/>
      <c r="Q101"/>
      <c r="R101"/>
      <c r="S101"/>
      <c r="T101"/>
      <c r="U101"/>
      <c r="V101"/>
      <c r="W101"/>
      <c r="X101"/>
      <c r="Y101"/>
      <c r="Z101"/>
      <c r="AA101"/>
      <c r="AB101"/>
    </row>
    <row r="102" spans="2:29" x14ac:dyDescent="0.2">
      <c r="B102"/>
      <c r="C102"/>
      <c r="D102"/>
      <c r="E102"/>
      <c r="F102"/>
      <c r="G102"/>
      <c r="H102"/>
      <c r="I102"/>
      <c r="J102"/>
      <c r="K102"/>
      <c r="L102"/>
    </row>
    <row r="103" spans="2:29" x14ac:dyDescent="0.2">
      <c r="B103"/>
      <c r="C103"/>
      <c r="D103"/>
      <c r="E103"/>
      <c r="F103"/>
      <c r="G103"/>
      <c r="H103"/>
      <c r="I103"/>
      <c r="J103"/>
      <c r="K103"/>
      <c r="L103"/>
    </row>
    <row r="104" spans="2:29" x14ac:dyDescent="0.2">
      <c r="B104"/>
      <c r="C104"/>
      <c r="D104"/>
      <c r="E104"/>
      <c r="F104"/>
      <c r="G104"/>
      <c r="H104"/>
      <c r="I104"/>
      <c r="J104"/>
      <c r="K104"/>
      <c r="L104"/>
    </row>
    <row r="105" spans="2:29" x14ac:dyDescent="0.2">
      <c r="B105"/>
      <c r="C105"/>
      <c r="D105"/>
      <c r="E105"/>
      <c r="F105"/>
      <c r="G105"/>
      <c r="H105"/>
      <c r="I105"/>
      <c r="J105"/>
      <c r="K105"/>
      <c r="L105"/>
    </row>
    <row r="106" spans="2:29" x14ac:dyDescent="0.2">
      <c r="B106"/>
      <c r="C106"/>
      <c r="D106"/>
      <c r="E106"/>
      <c r="F106"/>
      <c r="G106"/>
      <c r="H106"/>
      <c r="I106"/>
      <c r="J106"/>
      <c r="K106"/>
      <c r="L106"/>
    </row>
    <row r="107" spans="2:29" x14ac:dyDescent="0.2">
      <c r="B107"/>
      <c r="C107"/>
      <c r="D107"/>
      <c r="E107"/>
      <c r="F107"/>
      <c r="G107"/>
      <c r="H107"/>
      <c r="I107"/>
      <c r="J107"/>
      <c r="K107"/>
      <c r="L107"/>
    </row>
    <row r="108" spans="2:29" x14ac:dyDescent="0.2">
      <c r="B108"/>
      <c r="C108"/>
      <c r="D108"/>
      <c r="E108"/>
      <c r="F108"/>
      <c r="G108"/>
      <c r="H108"/>
      <c r="I108"/>
      <c r="J108"/>
      <c r="K108"/>
      <c r="L108"/>
    </row>
    <row r="109" spans="2:29" x14ac:dyDescent="0.2">
      <c r="B109"/>
      <c r="C109"/>
      <c r="D109"/>
      <c r="E109"/>
      <c r="F109"/>
      <c r="G109"/>
      <c r="H109"/>
      <c r="I109"/>
      <c r="J109"/>
      <c r="K109"/>
      <c r="L109"/>
    </row>
    <row r="110" spans="2:29" x14ac:dyDescent="0.2">
      <c r="B110"/>
      <c r="C110"/>
      <c r="D110"/>
      <c r="E110"/>
      <c r="F110"/>
      <c r="G110"/>
      <c r="H110"/>
      <c r="I110"/>
      <c r="J110"/>
      <c r="K110"/>
      <c r="L110"/>
    </row>
    <row r="111" spans="2:29" x14ac:dyDescent="0.2">
      <c r="B111"/>
      <c r="C111"/>
      <c r="D111"/>
      <c r="E111"/>
      <c r="F111"/>
      <c r="G111"/>
      <c r="H111"/>
      <c r="I111"/>
      <c r="J111"/>
      <c r="K111"/>
      <c r="L111"/>
    </row>
    <row r="112" spans="2:29" x14ac:dyDescent="0.2">
      <c r="B112"/>
      <c r="C112"/>
      <c r="D112"/>
      <c r="E112"/>
      <c r="F112"/>
      <c r="G112"/>
      <c r="H112"/>
      <c r="I112"/>
      <c r="J112"/>
      <c r="K112"/>
      <c r="L112"/>
    </row>
    <row r="113" spans="2:12" x14ac:dyDescent="0.2">
      <c r="B113"/>
      <c r="C113"/>
      <c r="D113"/>
      <c r="E113"/>
      <c r="F113"/>
      <c r="G113"/>
      <c r="H113"/>
      <c r="I113"/>
      <c r="J113"/>
      <c r="K113"/>
      <c r="L113"/>
    </row>
    <row r="114" spans="2:12" x14ac:dyDescent="0.2">
      <c r="B114"/>
      <c r="C114"/>
      <c r="D114"/>
      <c r="E114"/>
      <c r="F114"/>
      <c r="G114"/>
      <c r="H114"/>
      <c r="I114"/>
      <c r="J114"/>
      <c r="K114"/>
      <c r="L114"/>
    </row>
    <row r="115" spans="2:12" x14ac:dyDescent="0.2">
      <c r="B115"/>
      <c r="C115"/>
      <c r="D115"/>
      <c r="E115"/>
      <c r="F115"/>
      <c r="G115"/>
      <c r="H115"/>
      <c r="I115"/>
      <c r="J115"/>
      <c r="K115"/>
      <c r="L115"/>
    </row>
    <row r="116" spans="2:12" x14ac:dyDescent="0.2">
      <c r="B116"/>
      <c r="C116"/>
      <c r="D116"/>
      <c r="E116"/>
      <c r="F116"/>
      <c r="G116"/>
      <c r="H116"/>
      <c r="I116"/>
      <c r="J116"/>
      <c r="K116"/>
      <c r="L116"/>
    </row>
    <row r="117" spans="2:12" x14ac:dyDescent="0.2">
      <c r="B117"/>
      <c r="C117"/>
      <c r="D117"/>
      <c r="E117"/>
      <c r="F117"/>
      <c r="G117"/>
      <c r="H117"/>
      <c r="I117"/>
      <c r="J117"/>
      <c r="K117"/>
      <c r="L117"/>
    </row>
    <row r="118" spans="2:12" x14ac:dyDescent="0.2">
      <c r="B118"/>
      <c r="C118"/>
      <c r="D118"/>
      <c r="E118"/>
      <c r="F118"/>
      <c r="G118"/>
      <c r="H118"/>
      <c r="I118"/>
      <c r="J118"/>
      <c r="K118"/>
      <c r="L118"/>
    </row>
    <row r="119" spans="2:12" x14ac:dyDescent="0.2">
      <c r="B119"/>
      <c r="C119"/>
      <c r="D119"/>
      <c r="E119"/>
      <c r="F119"/>
      <c r="G119"/>
      <c r="H119"/>
      <c r="I119"/>
      <c r="J119"/>
      <c r="K119"/>
      <c r="L119"/>
    </row>
    <row r="120" spans="2:12" x14ac:dyDescent="0.2">
      <c r="B120"/>
      <c r="C120"/>
      <c r="D120"/>
      <c r="E120"/>
      <c r="F120"/>
      <c r="G120"/>
      <c r="H120"/>
      <c r="I120"/>
      <c r="J120"/>
      <c r="K120"/>
      <c r="L120"/>
    </row>
    <row r="121" spans="2:12" x14ac:dyDescent="0.2">
      <c r="B121"/>
      <c r="C121"/>
      <c r="D121"/>
      <c r="E121"/>
      <c r="F121"/>
      <c r="G121"/>
      <c r="H121"/>
      <c r="I121"/>
      <c r="J121"/>
      <c r="K121"/>
      <c r="L121"/>
    </row>
    <row r="122" spans="2:12" x14ac:dyDescent="0.2">
      <c r="B122"/>
      <c r="C122"/>
      <c r="D122"/>
      <c r="E122"/>
      <c r="F122"/>
      <c r="G122"/>
      <c r="H122"/>
      <c r="I122"/>
      <c r="J122"/>
      <c r="K122"/>
      <c r="L122"/>
    </row>
    <row r="123" spans="2:12" x14ac:dyDescent="0.2">
      <c r="B123"/>
      <c r="C123"/>
      <c r="D123"/>
      <c r="E123"/>
      <c r="F123"/>
      <c r="G123"/>
      <c r="H123"/>
      <c r="I123"/>
      <c r="J123"/>
      <c r="K123"/>
      <c r="L123"/>
    </row>
    <row r="124" spans="2:12" x14ac:dyDescent="0.2">
      <c r="B124"/>
      <c r="C124"/>
      <c r="D124"/>
      <c r="E124"/>
      <c r="F124"/>
      <c r="G124"/>
      <c r="H124"/>
      <c r="I124"/>
      <c r="J124"/>
      <c r="K124"/>
      <c r="L124"/>
    </row>
    <row r="125" spans="2:12" x14ac:dyDescent="0.2">
      <c r="B125"/>
      <c r="C125"/>
      <c r="D125"/>
      <c r="E125"/>
      <c r="F125"/>
      <c r="G125"/>
      <c r="H125"/>
      <c r="I125"/>
      <c r="J125"/>
      <c r="K125"/>
      <c r="L125"/>
    </row>
    <row r="126" spans="2:12" x14ac:dyDescent="0.2">
      <c r="B126"/>
      <c r="C126"/>
      <c r="D126"/>
      <c r="E126"/>
      <c r="F126"/>
      <c r="G126"/>
      <c r="H126"/>
      <c r="I126"/>
      <c r="J126"/>
      <c r="K126"/>
      <c r="L126"/>
    </row>
    <row r="127" spans="2:12" x14ac:dyDescent="0.2">
      <c r="B127"/>
      <c r="C127"/>
      <c r="D127"/>
      <c r="E127"/>
      <c r="F127"/>
      <c r="G127"/>
      <c r="H127"/>
      <c r="I127"/>
      <c r="J127"/>
      <c r="K127"/>
      <c r="L127"/>
    </row>
    <row r="128" spans="2:12" x14ac:dyDescent="0.2">
      <c r="B128"/>
      <c r="C128"/>
      <c r="D128"/>
      <c r="E128"/>
      <c r="F128"/>
      <c r="G128"/>
      <c r="H128"/>
      <c r="I128"/>
      <c r="J128"/>
      <c r="K128"/>
      <c r="L128"/>
    </row>
    <row r="129" spans="2:12" x14ac:dyDescent="0.2">
      <c r="B129"/>
      <c r="C129"/>
      <c r="D129"/>
      <c r="E129"/>
      <c r="F129"/>
      <c r="G129"/>
      <c r="H129"/>
      <c r="I129"/>
      <c r="J129"/>
      <c r="K129"/>
      <c r="L129"/>
    </row>
    <row r="130" spans="2:12" x14ac:dyDescent="0.2">
      <c r="B130"/>
      <c r="C130"/>
      <c r="D130"/>
      <c r="E130"/>
      <c r="F130"/>
      <c r="G130"/>
      <c r="H130"/>
      <c r="I130"/>
      <c r="J130"/>
      <c r="K130"/>
      <c r="L130"/>
    </row>
    <row r="131" spans="2:12" x14ac:dyDescent="0.2">
      <c r="B131"/>
      <c r="C131"/>
      <c r="D131"/>
      <c r="E131"/>
      <c r="F131"/>
      <c r="G131"/>
      <c r="H131"/>
      <c r="I131"/>
      <c r="J131"/>
      <c r="K131"/>
      <c r="L131"/>
    </row>
    <row r="132" spans="2:12" x14ac:dyDescent="0.2">
      <c r="B132"/>
      <c r="C132"/>
      <c r="D132"/>
      <c r="E132"/>
      <c r="F132"/>
      <c r="G132"/>
      <c r="H132"/>
      <c r="I132"/>
      <c r="J132"/>
      <c r="K132"/>
      <c r="L132"/>
    </row>
    <row r="133" spans="2:12" x14ac:dyDescent="0.2">
      <c r="B133"/>
      <c r="C133"/>
      <c r="D133"/>
      <c r="E133"/>
      <c r="F133"/>
      <c r="G133"/>
      <c r="H133"/>
      <c r="I133"/>
      <c r="J133"/>
      <c r="K133"/>
      <c r="L133"/>
    </row>
    <row r="134" spans="2:12" x14ac:dyDescent="0.2">
      <c r="B134"/>
      <c r="C134"/>
      <c r="D134"/>
      <c r="E134"/>
      <c r="F134"/>
      <c r="G134"/>
      <c r="H134"/>
      <c r="I134"/>
      <c r="J134"/>
      <c r="K134"/>
      <c r="L134"/>
    </row>
    <row r="135" spans="2:12" x14ac:dyDescent="0.2">
      <c r="B135"/>
      <c r="C135"/>
      <c r="D135"/>
      <c r="E135"/>
      <c r="F135"/>
      <c r="G135"/>
      <c r="H135"/>
      <c r="I135"/>
      <c r="J135"/>
      <c r="K135"/>
      <c r="L135"/>
    </row>
    <row r="136" spans="2:12" x14ac:dyDescent="0.2">
      <c r="B136"/>
      <c r="C136"/>
      <c r="D136"/>
      <c r="E136"/>
      <c r="F136"/>
      <c r="G136"/>
      <c r="H136"/>
      <c r="I136"/>
      <c r="J136"/>
      <c r="K136"/>
      <c r="L136"/>
    </row>
    <row r="137" spans="2:12" x14ac:dyDescent="0.2">
      <c r="B137"/>
      <c r="C137"/>
      <c r="D137"/>
      <c r="E137"/>
      <c r="F137"/>
      <c r="G137"/>
      <c r="H137"/>
      <c r="I137"/>
      <c r="J137"/>
      <c r="K137"/>
      <c r="L137"/>
    </row>
    <row r="138" spans="2:12" x14ac:dyDescent="0.2">
      <c r="B138"/>
      <c r="C138"/>
      <c r="D138"/>
      <c r="E138"/>
      <c r="F138"/>
      <c r="G138"/>
      <c r="H138"/>
      <c r="I138"/>
      <c r="J138"/>
      <c r="K138"/>
      <c r="L138"/>
    </row>
    <row r="139" spans="2:12" x14ac:dyDescent="0.2">
      <c r="B139"/>
      <c r="C139"/>
      <c r="D139"/>
      <c r="E139"/>
      <c r="F139"/>
      <c r="G139"/>
      <c r="H139"/>
      <c r="I139"/>
      <c r="J139"/>
      <c r="K139"/>
      <c r="L139"/>
    </row>
    <row r="140" spans="2:12" x14ac:dyDescent="0.2">
      <c r="B140"/>
      <c r="C140"/>
      <c r="D140"/>
      <c r="E140"/>
      <c r="F140"/>
      <c r="G140"/>
      <c r="H140"/>
      <c r="I140"/>
      <c r="J140"/>
      <c r="K140"/>
      <c r="L140"/>
    </row>
    <row r="141" spans="2:12" x14ac:dyDescent="0.2">
      <c r="B141"/>
      <c r="C141"/>
      <c r="D141"/>
      <c r="E141"/>
      <c r="F141"/>
      <c r="G141"/>
      <c r="H141"/>
      <c r="I141"/>
      <c r="J141"/>
      <c r="K141"/>
      <c r="L141"/>
    </row>
    <row r="142" spans="2:12" x14ac:dyDescent="0.2">
      <c r="B142"/>
      <c r="C142"/>
      <c r="D142"/>
      <c r="E142"/>
      <c r="F142"/>
      <c r="G142"/>
      <c r="H142"/>
      <c r="I142"/>
      <c r="J142"/>
      <c r="K142"/>
      <c r="L142"/>
    </row>
    <row r="143" spans="2:12" x14ac:dyDescent="0.2">
      <c r="B143"/>
      <c r="C143"/>
      <c r="D143"/>
      <c r="E143"/>
      <c r="F143"/>
      <c r="G143"/>
      <c r="H143"/>
      <c r="I143"/>
      <c r="J143"/>
      <c r="K143"/>
      <c r="L143"/>
    </row>
    <row r="144" spans="2:12" x14ac:dyDescent="0.2">
      <c r="B144"/>
      <c r="C144"/>
      <c r="D144"/>
      <c r="E144"/>
      <c r="F144"/>
      <c r="G144"/>
      <c r="H144"/>
      <c r="I144"/>
      <c r="J144"/>
      <c r="K144"/>
      <c r="L144"/>
    </row>
    <row r="145" spans="2:12" x14ac:dyDescent="0.2">
      <c r="B145"/>
      <c r="C145"/>
      <c r="D145"/>
      <c r="E145"/>
      <c r="F145"/>
      <c r="G145"/>
      <c r="H145"/>
      <c r="I145"/>
      <c r="J145"/>
      <c r="K145"/>
      <c r="L145"/>
    </row>
    <row r="146" spans="2:12" x14ac:dyDescent="0.2">
      <c r="B146"/>
      <c r="C146"/>
      <c r="D146"/>
      <c r="E146"/>
      <c r="F146"/>
      <c r="G146"/>
      <c r="H146"/>
      <c r="I146"/>
      <c r="J146"/>
      <c r="K146"/>
      <c r="L146"/>
    </row>
    <row r="147" spans="2:12" x14ac:dyDescent="0.2">
      <c r="B147"/>
      <c r="C147"/>
      <c r="D147"/>
      <c r="E147"/>
      <c r="F147"/>
      <c r="G147"/>
      <c r="H147"/>
      <c r="I147"/>
      <c r="J147"/>
      <c r="K147"/>
      <c r="L147"/>
    </row>
    <row r="148" spans="2:12" x14ac:dyDescent="0.2">
      <c r="B148"/>
      <c r="C148"/>
      <c r="D148"/>
      <c r="E148"/>
      <c r="F148"/>
      <c r="G148"/>
      <c r="H148"/>
      <c r="I148"/>
      <c r="J148"/>
      <c r="K148"/>
      <c r="L148"/>
    </row>
    <row r="149" spans="2:12" x14ac:dyDescent="0.2">
      <c r="B149"/>
      <c r="C149"/>
      <c r="D149"/>
      <c r="E149"/>
      <c r="F149"/>
      <c r="G149"/>
      <c r="H149"/>
      <c r="I149"/>
      <c r="J149"/>
      <c r="K149"/>
      <c r="L149"/>
    </row>
    <row r="150" spans="2:12" x14ac:dyDescent="0.2">
      <c r="B150"/>
      <c r="C150"/>
      <c r="D150"/>
      <c r="E150"/>
      <c r="F150"/>
      <c r="G150"/>
      <c r="H150"/>
      <c r="I150"/>
      <c r="J150"/>
      <c r="K150"/>
      <c r="L150"/>
    </row>
    <row r="151" spans="2:12" x14ac:dyDescent="0.2">
      <c r="B151"/>
      <c r="C151"/>
      <c r="D151"/>
      <c r="E151"/>
      <c r="F151"/>
      <c r="G151"/>
      <c r="H151"/>
      <c r="I151"/>
      <c r="J151"/>
      <c r="K151"/>
      <c r="L151"/>
    </row>
    <row r="152" spans="2:12" x14ac:dyDescent="0.2">
      <c r="B152"/>
      <c r="C152"/>
      <c r="D152"/>
      <c r="E152"/>
      <c r="F152"/>
      <c r="G152"/>
      <c r="H152"/>
      <c r="I152"/>
      <c r="J152"/>
      <c r="K152"/>
      <c r="L152"/>
    </row>
    <row r="153" spans="2:12" x14ac:dyDescent="0.2">
      <c r="B153"/>
      <c r="C153"/>
      <c r="D153"/>
      <c r="E153"/>
      <c r="F153"/>
      <c r="G153"/>
      <c r="H153"/>
      <c r="I153"/>
      <c r="J153"/>
      <c r="K153"/>
      <c r="L153"/>
    </row>
    <row r="154" spans="2:12" x14ac:dyDescent="0.2">
      <c r="B154"/>
      <c r="C154"/>
      <c r="D154"/>
      <c r="E154"/>
      <c r="F154"/>
      <c r="G154"/>
      <c r="H154"/>
      <c r="I154"/>
      <c r="J154"/>
      <c r="K154"/>
      <c r="L154"/>
    </row>
    <row r="155" spans="2:12" x14ac:dyDescent="0.2">
      <c r="B155"/>
      <c r="C155"/>
      <c r="D155"/>
      <c r="E155"/>
      <c r="F155"/>
      <c r="G155"/>
      <c r="H155"/>
      <c r="I155"/>
      <c r="J155"/>
      <c r="K155"/>
      <c r="L155"/>
    </row>
    <row r="156" spans="2:12" x14ac:dyDescent="0.2">
      <c r="B156"/>
      <c r="C156"/>
      <c r="D156"/>
      <c r="E156"/>
      <c r="F156"/>
      <c r="G156"/>
      <c r="H156"/>
      <c r="I156"/>
      <c r="J156"/>
      <c r="K156"/>
      <c r="L156"/>
    </row>
    <row r="157" spans="2:12" x14ac:dyDescent="0.2">
      <c r="B157"/>
      <c r="C157"/>
      <c r="D157"/>
      <c r="E157"/>
      <c r="F157"/>
      <c r="G157"/>
      <c r="H157"/>
      <c r="I157"/>
      <c r="J157"/>
      <c r="K157"/>
      <c r="L157"/>
    </row>
    <row r="158" spans="2:12" x14ac:dyDescent="0.2">
      <c r="B158"/>
      <c r="C158"/>
      <c r="D158"/>
      <c r="E158"/>
      <c r="F158"/>
      <c r="G158"/>
      <c r="H158"/>
      <c r="I158"/>
      <c r="J158"/>
      <c r="K158"/>
      <c r="L158"/>
    </row>
    <row r="159" spans="2:12" x14ac:dyDescent="0.2">
      <c r="B159"/>
      <c r="C159"/>
      <c r="D159"/>
      <c r="E159"/>
      <c r="F159"/>
      <c r="G159"/>
      <c r="H159"/>
      <c r="I159"/>
      <c r="J159"/>
      <c r="K159"/>
      <c r="L159"/>
    </row>
    <row r="160" spans="2:12" x14ac:dyDescent="0.2">
      <c r="B160"/>
      <c r="C160"/>
      <c r="D160"/>
      <c r="E160"/>
      <c r="F160"/>
      <c r="G160"/>
      <c r="H160"/>
      <c r="I160"/>
      <c r="J160"/>
      <c r="K160"/>
      <c r="L160"/>
    </row>
    <row r="161" spans="2:12" x14ac:dyDescent="0.2">
      <c r="B161"/>
      <c r="C161"/>
      <c r="D161"/>
      <c r="E161"/>
      <c r="F161"/>
      <c r="G161"/>
      <c r="H161"/>
      <c r="I161"/>
      <c r="J161"/>
      <c r="K161"/>
      <c r="L161"/>
    </row>
    <row r="162" spans="2:12" x14ac:dyDescent="0.2">
      <c r="B162"/>
      <c r="C162"/>
      <c r="D162"/>
      <c r="E162"/>
      <c r="F162"/>
      <c r="G162"/>
      <c r="H162"/>
      <c r="I162"/>
      <c r="J162"/>
      <c r="K162"/>
      <c r="L162"/>
    </row>
    <row r="163" spans="2:12" x14ac:dyDescent="0.2">
      <c r="B163"/>
      <c r="C163"/>
      <c r="D163"/>
      <c r="E163"/>
      <c r="F163"/>
      <c r="G163"/>
      <c r="H163"/>
      <c r="I163"/>
      <c r="J163"/>
      <c r="K163"/>
      <c r="L163"/>
    </row>
    <row r="164" spans="2:12" x14ac:dyDescent="0.2">
      <c r="B164"/>
      <c r="C164"/>
      <c r="D164"/>
      <c r="E164"/>
      <c r="F164"/>
      <c r="G164"/>
      <c r="H164"/>
      <c r="I164"/>
      <c r="J164"/>
      <c r="K164"/>
      <c r="L164"/>
    </row>
    <row r="165" spans="2:12" x14ac:dyDescent="0.2">
      <c r="B165"/>
      <c r="C165"/>
      <c r="D165"/>
      <c r="E165"/>
      <c r="F165"/>
      <c r="G165"/>
      <c r="H165"/>
      <c r="I165"/>
      <c r="J165"/>
      <c r="K165"/>
      <c r="L165"/>
    </row>
    <row r="166" spans="2:12" x14ac:dyDescent="0.2">
      <c r="B166"/>
      <c r="C166"/>
      <c r="D166"/>
      <c r="E166"/>
      <c r="F166"/>
      <c r="G166"/>
      <c r="H166"/>
      <c r="I166"/>
      <c r="J166"/>
      <c r="K166"/>
      <c r="L166"/>
    </row>
    <row r="167" spans="2:12" x14ac:dyDescent="0.2">
      <c r="B167"/>
      <c r="C167"/>
      <c r="D167"/>
      <c r="E167"/>
      <c r="F167"/>
      <c r="G167"/>
      <c r="H167"/>
      <c r="I167"/>
      <c r="J167"/>
      <c r="K167"/>
      <c r="L167"/>
    </row>
    <row r="168" spans="2:12" x14ac:dyDescent="0.2">
      <c r="B168"/>
      <c r="C168"/>
      <c r="D168"/>
      <c r="E168"/>
      <c r="F168"/>
      <c r="G168"/>
      <c r="H168"/>
      <c r="I168"/>
      <c r="J168"/>
      <c r="K168"/>
      <c r="L168"/>
    </row>
    <row r="169" spans="2:12" x14ac:dyDescent="0.2">
      <c r="B169"/>
      <c r="C169"/>
      <c r="D169"/>
      <c r="E169"/>
      <c r="F169"/>
      <c r="G169"/>
      <c r="H169"/>
      <c r="I169"/>
      <c r="J169"/>
      <c r="K169"/>
      <c r="L169"/>
    </row>
    <row r="170" spans="2:12" x14ac:dyDescent="0.2">
      <c r="B170"/>
      <c r="C170"/>
      <c r="D170"/>
      <c r="E170"/>
      <c r="F170"/>
      <c r="G170"/>
      <c r="H170"/>
      <c r="I170"/>
      <c r="J170"/>
      <c r="K170"/>
      <c r="L170"/>
    </row>
    <row r="171" spans="2:12" x14ac:dyDescent="0.2">
      <c r="B171"/>
      <c r="C171"/>
      <c r="D171"/>
      <c r="E171"/>
      <c r="F171"/>
      <c r="G171"/>
      <c r="H171"/>
      <c r="I171"/>
      <c r="J171"/>
      <c r="K171"/>
      <c r="L171"/>
    </row>
    <row r="172" spans="2:12" x14ac:dyDescent="0.2">
      <c r="B172"/>
      <c r="C172"/>
      <c r="D172"/>
      <c r="E172"/>
      <c r="F172"/>
      <c r="G172"/>
      <c r="H172"/>
      <c r="I172"/>
      <c r="J172"/>
      <c r="K172"/>
      <c r="L172"/>
    </row>
    <row r="173" spans="2:12" x14ac:dyDescent="0.2">
      <c r="B173"/>
      <c r="C173"/>
      <c r="D173"/>
      <c r="E173"/>
      <c r="F173"/>
      <c r="G173"/>
      <c r="H173"/>
      <c r="I173"/>
      <c r="J173"/>
      <c r="K173"/>
      <c r="L173"/>
    </row>
    <row r="174" spans="2:12" x14ac:dyDescent="0.2">
      <c r="B174"/>
      <c r="C174"/>
      <c r="D174"/>
      <c r="E174"/>
      <c r="F174"/>
      <c r="G174"/>
      <c r="H174"/>
      <c r="I174"/>
      <c r="J174"/>
      <c r="K174"/>
      <c r="L174"/>
    </row>
    <row r="175" spans="2:12" x14ac:dyDescent="0.2">
      <c r="B175"/>
      <c r="C175"/>
      <c r="D175"/>
      <c r="E175"/>
      <c r="F175"/>
      <c r="G175"/>
      <c r="H175"/>
      <c r="I175"/>
      <c r="J175"/>
      <c r="K175"/>
      <c r="L175"/>
    </row>
    <row r="176" spans="2:12" x14ac:dyDescent="0.2">
      <c r="B176"/>
      <c r="C176"/>
      <c r="D176"/>
      <c r="E176"/>
      <c r="F176"/>
      <c r="G176"/>
      <c r="H176"/>
      <c r="I176"/>
      <c r="J176"/>
      <c r="K176"/>
      <c r="L176"/>
    </row>
    <row r="177" spans="2:12" x14ac:dyDescent="0.2">
      <c r="B177"/>
      <c r="C177"/>
      <c r="D177"/>
      <c r="E177"/>
      <c r="F177"/>
      <c r="G177"/>
      <c r="H177"/>
      <c r="I177"/>
      <c r="J177"/>
      <c r="K177"/>
      <c r="L177"/>
    </row>
    <row r="178" spans="2:12" x14ac:dyDescent="0.2">
      <c r="B178"/>
      <c r="C178"/>
      <c r="D178"/>
      <c r="E178"/>
      <c r="F178"/>
      <c r="G178"/>
      <c r="H178"/>
      <c r="I178"/>
      <c r="J178"/>
      <c r="K178"/>
      <c r="L178"/>
    </row>
    <row r="179" spans="2:12" x14ac:dyDescent="0.2">
      <c r="B179"/>
      <c r="C179"/>
      <c r="D179"/>
      <c r="E179"/>
      <c r="F179"/>
      <c r="G179"/>
      <c r="H179"/>
      <c r="I179"/>
      <c r="J179"/>
      <c r="K179"/>
      <c r="L179"/>
    </row>
    <row r="180" spans="2:12" x14ac:dyDescent="0.2">
      <c r="B180"/>
      <c r="C180"/>
      <c r="D180"/>
      <c r="E180"/>
      <c r="F180"/>
      <c r="G180"/>
      <c r="H180"/>
      <c r="I180"/>
      <c r="J180"/>
      <c r="K180"/>
      <c r="L180"/>
    </row>
    <row r="181" spans="2:12" x14ac:dyDescent="0.2">
      <c r="B181"/>
      <c r="C181"/>
      <c r="D181"/>
      <c r="E181"/>
      <c r="F181"/>
      <c r="G181"/>
      <c r="H181"/>
      <c r="I181"/>
      <c r="J181"/>
      <c r="K181"/>
      <c r="L181"/>
    </row>
    <row r="182" spans="2:12" x14ac:dyDescent="0.2">
      <c r="B182"/>
      <c r="C182"/>
      <c r="D182"/>
      <c r="E182"/>
      <c r="F182"/>
      <c r="G182"/>
      <c r="H182"/>
      <c r="I182"/>
      <c r="J182"/>
      <c r="K182"/>
      <c r="L182"/>
    </row>
    <row r="183" spans="2:12" x14ac:dyDescent="0.2">
      <c r="B183"/>
      <c r="C183"/>
      <c r="D183"/>
      <c r="E183"/>
      <c r="F183"/>
      <c r="G183"/>
      <c r="H183"/>
      <c r="I183"/>
      <c r="J183"/>
      <c r="K183"/>
      <c r="L183"/>
    </row>
    <row r="184" spans="2:12" x14ac:dyDescent="0.2">
      <c r="B184"/>
      <c r="C184"/>
      <c r="D184"/>
      <c r="E184"/>
      <c r="F184"/>
      <c r="G184"/>
      <c r="H184"/>
      <c r="I184"/>
      <c r="J184"/>
      <c r="K184"/>
      <c r="L184"/>
    </row>
    <row r="185" spans="2:12" x14ac:dyDescent="0.2">
      <c r="B185"/>
      <c r="C185"/>
      <c r="D185"/>
      <c r="E185"/>
      <c r="F185"/>
      <c r="G185"/>
      <c r="H185"/>
      <c r="I185"/>
      <c r="J185"/>
      <c r="K185"/>
      <c r="L185"/>
    </row>
    <row r="186" spans="2:12" x14ac:dyDescent="0.2">
      <c r="B186"/>
      <c r="C186"/>
      <c r="D186"/>
      <c r="E186"/>
      <c r="F186"/>
      <c r="G186"/>
      <c r="H186"/>
      <c r="I186"/>
      <c r="J186"/>
      <c r="K186"/>
      <c r="L186"/>
    </row>
    <row r="187" spans="2:12" x14ac:dyDescent="0.2">
      <c r="B187"/>
      <c r="C187"/>
      <c r="D187"/>
      <c r="E187"/>
      <c r="F187"/>
      <c r="G187"/>
      <c r="H187"/>
      <c r="I187"/>
      <c r="J187"/>
      <c r="K187"/>
      <c r="L187"/>
    </row>
    <row r="188" spans="2:12" x14ac:dyDescent="0.2">
      <c r="B188"/>
      <c r="C188"/>
      <c r="D188"/>
      <c r="E188"/>
      <c r="F188"/>
      <c r="G188"/>
      <c r="H188"/>
      <c r="I188"/>
      <c r="J188"/>
      <c r="K188"/>
      <c r="L188"/>
    </row>
    <row r="189" spans="2:12" x14ac:dyDescent="0.2">
      <c r="B189"/>
      <c r="C189"/>
      <c r="D189"/>
      <c r="E189"/>
      <c r="F189"/>
      <c r="G189"/>
      <c r="H189"/>
      <c r="I189"/>
      <c r="J189"/>
      <c r="K189"/>
      <c r="L189"/>
    </row>
    <row r="190" spans="2:12" x14ac:dyDescent="0.2">
      <c r="B190"/>
      <c r="C190"/>
      <c r="D190"/>
      <c r="E190"/>
      <c r="F190"/>
      <c r="G190"/>
      <c r="H190"/>
      <c r="I190"/>
      <c r="J190"/>
      <c r="K190"/>
      <c r="L190"/>
    </row>
    <row r="191" spans="2:12" x14ac:dyDescent="0.2">
      <c r="B191"/>
      <c r="C191"/>
      <c r="D191"/>
      <c r="E191"/>
      <c r="F191"/>
      <c r="G191"/>
      <c r="H191"/>
      <c r="I191"/>
      <c r="J191"/>
      <c r="K191"/>
      <c r="L191"/>
    </row>
    <row r="192" spans="2:12" x14ac:dyDescent="0.2">
      <c r="B192"/>
      <c r="C192"/>
      <c r="D192"/>
      <c r="E192"/>
      <c r="F192"/>
      <c r="G192"/>
      <c r="H192"/>
      <c r="I192"/>
      <c r="J192"/>
      <c r="K192"/>
      <c r="L192"/>
    </row>
    <row r="193" spans="2:12" x14ac:dyDescent="0.2">
      <c r="B193"/>
      <c r="C193"/>
      <c r="D193"/>
      <c r="E193"/>
      <c r="F193"/>
      <c r="G193"/>
      <c r="H193"/>
      <c r="I193"/>
      <c r="J193"/>
      <c r="K193"/>
      <c r="L193"/>
    </row>
    <row r="194" spans="2:12" x14ac:dyDescent="0.2">
      <c r="B194"/>
      <c r="C194"/>
      <c r="D194"/>
      <c r="E194"/>
      <c r="F194"/>
      <c r="G194"/>
      <c r="H194"/>
      <c r="I194"/>
      <c r="J194"/>
      <c r="K194"/>
      <c r="L194"/>
    </row>
    <row r="195" spans="2:12" x14ac:dyDescent="0.2">
      <c r="B195"/>
      <c r="C195"/>
      <c r="D195"/>
      <c r="E195"/>
      <c r="F195"/>
      <c r="G195"/>
      <c r="H195"/>
      <c r="I195"/>
      <c r="J195"/>
      <c r="K195"/>
      <c r="L195"/>
    </row>
    <row r="196" spans="2:12" x14ac:dyDescent="0.2">
      <c r="B196"/>
      <c r="C196"/>
      <c r="D196"/>
      <c r="E196"/>
      <c r="F196"/>
      <c r="G196"/>
      <c r="H196"/>
      <c r="I196"/>
      <c r="J196"/>
      <c r="K196"/>
      <c r="L196"/>
    </row>
    <row r="197" spans="2:12" x14ac:dyDescent="0.2">
      <c r="B197"/>
      <c r="C197"/>
      <c r="D197"/>
      <c r="E197"/>
      <c r="F197"/>
      <c r="G197"/>
      <c r="H197"/>
      <c r="I197"/>
      <c r="J197"/>
      <c r="K197"/>
      <c r="L197"/>
    </row>
    <row r="198" spans="2:12" x14ac:dyDescent="0.2">
      <c r="B198"/>
      <c r="C198"/>
      <c r="D198"/>
      <c r="E198"/>
      <c r="F198"/>
      <c r="G198"/>
      <c r="H198"/>
      <c r="I198"/>
      <c r="J198"/>
      <c r="K198"/>
      <c r="L198"/>
    </row>
    <row r="199" spans="2:12" x14ac:dyDescent="0.2">
      <c r="B199"/>
      <c r="C199"/>
      <c r="D199"/>
      <c r="E199"/>
      <c r="F199"/>
      <c r="G199"/>
      <c r="H199"/>
      <c r="I199"/>
      <c r="J199"/>
      <c r="K199"/>
      <c r="L199"/>
    </row>
    <row r="200" spans="2:12" x14ac:dyDescent="0.2">
      <c r="B200"/>
      <c r="C200"/>
      <c r="D200"/>
      <c r="E200"/>
      <c r="F200"/>
      <c r="G200"/>
      <c r="H200"/>
      <c r="I200"/>
      <c r="J200"/>
      <c r="K200"/>
      <c r="L200"/>
    </row>
    <row r="201" spans="2:12" x14ac:dyDescent="0.2">
      <c r="B201"/>
      <c r="C201"/>
      <c r="D201"/>
      <c r="E201"/>
      <c r="F201"/>
      <c r="G201"/>
      <c r="H201"/>
      <c r="I201"/>
      <c r="J201"/>
      <c r="K201"/>
      <c r="L201"/>
    </row>
    <row r="202" spans="2:12" x14ac:dyDescent="0.2">
      <c r="B202"/>
      <c r="C202"/>
      <c r="D202"/>
      <c r="E202"/>
      <c r="F202"/>
      <c r="G202"/>
      <c r="H202"/>
      <c r="I202"/>
      <c r="J202"/>
      <c r="K202"/>
      <c r="L202"/>
    </row>
    <row r="203" spans="2:12" x14ac:dyDescent="0.2">
      <c r="B203"/>
      <c r="C203"/>
      <c r="D203"/>
      <c r="E203"/>
      <c r="F203"/>
      <c r="G203"/>
      <c r="H203"/>
      <c r="I203"/>
      <c r="J203"/>
      <c r="K203"/>
      <c r="L203"/>
    </row>
    <row r="204" spans="2:12" x14ac:dyDescent="0.2">
      <c r="B204"/>
      <c r="C204"/>
      <c r="D204"/>
      <c r="E204"/>
      <c r="F204"/>
      <c r="G204"/>
      <c r="H204"/>
      <c r="I204"/>
      <c r="J204"/>
      <c r="K204"/>
      <c r="L204"/>
    </row>
    <row r="205" spans="2:12" x14ac:dyDescent="0.2">
      <c r="B205"/>
      <c r="C205"/>
      <c r="D205"/>
      <c r="E205"/>
      <c r="F205"/>
      <c r="G205"/>
      <c r="H205"/>
      <c r="I205"/>
      <c r="J205"/>
      <c r="K205"/>
      <c r="L205"/>
    </row>
    <row r="206" spans="2:12" x14ac:dyDescent="0.2">
      <c r="B206"/>
      <c r="C206"/>
      <c r="D206"/>
      <c r="E206"/>
      <c r="F206"/>
      <c r="G206"/>
      <c r="H206"/>
      <c r="I206"/>
      <c r="J206"/>
      <c r="K206"/>
      <c r="L206"/>
    </row>
    <row r="207" spans="2:12" x14ac:dyDescent="0.2">
      <c r="B207"/>
      <c r="C207"/>
      <c r="D207"/>
      <c r="E207"/>
      <c r="F207"/>
      <c r="G207"/>
      <c r="H207"/>
      <c r="I207"/>
      <c r="J207"/>
      <c r="K207"/>
      <c r="L207"/>
    </row>
    <row r="208" spans="2:12" x14ac:dyDescent="0.2">
      <c r="B208"/>
      <c r="C208"/>
      <c r="D208"/>
      <c r="E208"/>
      <c r="F208"/>
      <c r="G208"/>
      <c r="H208"/>
      <c r="I208"/>
      <c r="J208"/>
      <c r="K208"/>
      <c r="L208"/>
    </row>
    <row r="209" spans="2:12" x14ac:dyDescent="0.2">
      <c r="B209"/>
      <c r="C209"/>
      <c r="D209"/>
      <c r="E209"/>
      <c r="F209"/>
      <c r="G209"/>
      <c r="H209"/>
      <c r="I209"/>
      <c r="J209"/>
      <c r="K209"/>
      <c r="L209"/>
    </row>
    <row r="210" spans="2:12" x14ac:dyDescent="0.2">
      <c r="B210"/>
      <c r="C210"/>
      <c r="D210"/>
      <c r="E210"/>
      <c r="F210"/>
      <c r="G210"/>
      <c r="H210"/>
      <c r="I210"/>
      <c r="J210"/>
      <c r="K210"/>
      <c r="L210"/>
    </row>
    <row r="211" spans="2:12" x14ac:dyDescent="0.2">
      <c r="B211"/>
      <c r="C211"/>
      <c r="D211"/>
      <c r="E211"/>
      <c r="F211"/>
      <c r="G211"/>
      <c r="H211"/>
      <c r="I211"/>
      <c r="J211"/>
      <c r="K211"/>
      <c r="L211"/>
    </row>
    <row r="212" spans="2:12" x14ac:dyDescent="0.2">
      <c r="B212"/>
      <c r="C212"/>
      <c r="D212"/>
      <c r="E212"/>
      <c r="F212"/>
      <c r="G212"/>
      <c r="H212"/>
      <c r="I212"/>
      <c r="J212"/>
      <c r="K212"/>
      <c r="L212"/>
    </row>
    <row r="213" spans="2:12" x14ac:dyDescent="0.2">
      <c r="B213"/>
      <c r="C213"/>
      <c r="D213"/>
      <c r="E213"/>
      <c r="F213"/>
      <c r="G213"/>
      <c r="H213"/>
      <c r="I213"/>
      <c r="J213"/>
      <c r="K213"/>
      <c r="L213"/>
    </row>
    <row r="214" spans="2:12" x14ac:dyDescent="0.2">
      <c r="B214"/>
      <c r="C214"/>
      <c r="D214"/>
      <c r="E214"/>
      <c r="F214"/>
      <c r="G214"/>
      <c r="H214"/>
      <c r="I214"/>
      <c r="J214"/>
      <c r="K214"/>
      <c r="L214"/>
    </row>
    <row r="215" spans="2:12" x14ac:dyDescent="0.2">
      <c r="B215"/>
      <c r="C215"/>
      <c r="D215"/>
      <c r="E215"/>
      <c r="F215"/>
      <c r="G215"/>
      <c r="H215"/>
      <c r="I215"/>
      <c r="J215"/>
      <c r="K215"/>
      <c r="L215"/>
    </row>
    <row r="216" spans="2:12" x14ac:dyDescent="0.2">
      <c r="B216"/>
      <c r="C216"/>
      <c r="D216"/>
      <c r="E216"/>
      <c r="F216"/>
      <c r="G216"/>
      <c r="H216"/>
      <c r="I216"/>
      <c r="J216"/>
      <c r="K216"/>
      <c r="L216"/>
    </row>
    <row r="217" spans="2:12" x14ac:dyDescent="0.2">
      <c r="B217"/>
      <c r="C217"/>
      <c r="D217"/>
      <c r="E217"/>
      <c r="F217"/>
      <c r="G217"/>
      <c r="H217"/>
      <c r="I217"/>
      <c r="J217"/>
      <c r="K217"/>
      <c r="L217"/>
    </row>
    <row r="218" spans="2:12" x14ac:dyDescent="0.2">
      <c r="B218"/>
      <c r="C218"/>
      <c r="D218"/>
      <c r="E218"/>
      <c r="F218"/>
      <c r="G218"/>
      <c r="H218"/>
      <c r="I218"/>
      <c r="J218"/>
      <c r="K218"/>
      <c r="L218"/>
    </row>
    <row r="219" spans="2:12" x14ac:dyDescent="0.2">
      <c r="B219"/>
      <c r="C219"/>
      <c r="D219"/>
      <c r="E219"/>
      <c r="F219"/>
      <c r="G219"/>
      <c r="H219"/>
      <c r="I219"/>
      <c r="J219"/>
      <c r="K219"/>
      <c r="L219"/>
    </row>
    <row r="220" spans="2:12" x14ac:dyDescent="0.2">
      <c r="B220"/>
      <c r="C220"/>
      <c r="D220"/>
      <c r="E220"/>
      <c r="F220"/>
      <c r="G220"/>
      <c r="H220"/>
      <c r="I220"/>
      <c r="J220"/>
      <c r="K220"/>
      <c r="L220"/>
    </row>
    <row r="221" spans="2:12" x14ac:dyDescent="0.2">
      <c r="B221"/>
      <c r="C221"/>
      <c r="D221"/>
      <c r="E221"/>
      <c r="F221"/>
      <c r="G221"/>
      <c r="H221"/>
      <c r="I221"/>
      <c r="J221"/>
      <c r="K221"/>
      <c r="L221"/>
    </row>
    <row r="222" spans="2:12" x14ac:dyDescent="0.2">
      <c r="B222"/>
      <c r="C222"/>
      <c r="D222"/>
      <c r="E222"/>
      <c r="F222"/>
      <c r="G222"/>
      <c r="H222"/>
      <c r="I222"/>
      <c r="J222"/>
      <c r="K222"/>
      <c r="L222"/>
    </row>
    <row r="223" spans="2:12" x14ac:dyDescent="0.2">
      <c r="B223"/>
      <c r="C223"/>
      <c r="D223"/>
      <c r="E223"/>
      <c r="F223"/>
      <c r="G223"/>
      <c r="H223"/>
      <c r="I223"/>
      <c r="J223"/>
      <c r="K223"/>
      <c r="L223"/>
    </row>
    <row r="224" spans="2:12" x14ac:dyDescent="0.2">
      <c r="B224"/>
      <c r="C224"/>
      <c r="D224"/>
      <c r="E224"/>
      <c r="F224"/>
      <c r="G224"/>
      <c r="H224"/>
      <c r="I224"/>
      <c r="J224"/>
      <c r="K224"/>
      <c r="L224"/>
    </row>
    <row r="225" spans="2:12" x14ac:dyDescent="0.2">
      <c r="B225"/>
      <c r="C225"/>
      <c r="D225"/>
      <c r="E225"/>
      <c r="F225"/>
      <c r="G225"/>
      <c r="H225"/>
      <c r="I225"/>
      <c r="J225"/>
      <c r="K225"/>
      <c r="L225"/>
    </row>
    <row r="226" spans="2:12" x14ac:dyDescent="0.2">
      <c r="B226"/>
      <c r="C226"/>
      <c r="D226"/>
      <c r="E226"/>
      <c r="F226"/>
      <c r="G226"/>
      <c r="H226"/>
      <c r="I226"/>
      <c r="J226"/>
      <c r="K226"/>
      <c r="L226"/>
    </row>
    <row r="227" spans="2:12" x14ac:dyDescent="0.2">
      <c r="B227"/>
      <c r="C227"/>
      <c r="D227"/>
      <c r="E227"/>
      <c r="F227"/>
      <c r="G227"/>
      <c r="H227"/>
      <c r="I227"/>
      <c r="J227"/>
      <c r="K227"/>
      <c r="L227"/>
    </row>
    <row r="228" spans="2:12" x14ac:dyDescent="0.2">
      <c r="B228"/>
      <c r="C228"/>
      <c r="D228"/>
      <c r="E228"/>
      <c r="F228"/>
      <c r="G228"/>
      <c r="H228"/>
      <c r="I228"/>
      <c r="J228"/>
      <c r="K228"/>
      <c r="L228"/>
    </row>
    <row r="229" spans="2:12" x14ac:dyDescent="0.2">
      <c r="B229"/>
      <c r="C229"/>
      <c r="D229"/>
      <c r="E229"/>
      <c r="F229"/>
      <c r="G229"/>
      <c r="H229"/>
      <c r="I229"/>
      <c r="J229"/>
      <c r="K229"/>
      <c r="L229"/>
    </row>
    <row r="230" spans="2:12" x14ac:dyDescent="0.2">
      <c r="B230"/>
      <c r="C230"/>
      <c r="D230"/>
      <c r="E230"/>
      <c r="F230"/>
      <c r="G230"/>
      <c r="H230"/>
      <c r="I230"/>
      <c r="J230"/>
      <c r="K230"/>
      <c r="L230"/>
    </row>
    <row r="231" spans="2:12" x14ac:dyDescent="0.2">
      <c r="B231"/>
      <c r="C231"/>
      <c r="D231"/>
      <c r="E231"/>
      <c r="F231"/>
      <c r="G231"/>
      <c r="H231"/>
      <c r="I231"/>
      <c r="J231"/>
      <c r="K231"/>
      <c r="L231"/>
    </row>
    <row r="232" spans="2:12" x14ac:dyDescent="0.2">
      <c r="B232"/>
      <c r="C232"/>
      <c r="D232"/>
      <c r="E232"/>
      <c r="F232"/>
      <c r="G232"/>
      <c r="H232"/>
      <c r="I232"/>
      <c r="J232"/>
      <c r="K232"/>
      <c r="L232"/>
    </row>
    <row r="233" spans="2:12" x14ac:dyDescent="0.2">
      <c r="B233"/>
      <c r="C233"/>
      <c r="D233"/>
      <c r="E233"/>
      <c r="F233"/>
      <c r="G233"/>
      <c r="H233"/>
      <c r="I233"/>
      <c r="J233"/>
      <c r="K233"/>
      <c r="L233"/>
    </row>
    <row r="234" spans="2:12" x14ac:dyDescent="0.2">
      <c r="B234"/>
      <c r="C234"/>
      <c r="D234"/>
      <c r="E234"/>
      <c r="F234"/>
      <c r="G234"/>
      <c r="H234"/>
      <c r="I234"/>
      <c r="J234"/>
      <c r="K234"/>
      <c r="L234"/>
    </row>
    <row r="235" spans="2:12" x14ac:dyDescent="0.2">
      <c r="B235"/>
      <c r="C235"/>
      <c r="D235"/>
      <c r="E235"/>
      <c r="F235"/>
      <c r="G235"/>
      <c r="H235"/>
      <c r="I235"/>
      <c r="J235"/>
      <c r="K235"/>
      <c r="L235"/>
    </row>
    <row r="236" spans="2:12" x14ac:dyDescent="0.2">
      <c r="B236"/>
      <c r="C236"/>
      <c r="D236"/>
      <c r="E236"/>
      <c r="F236"/>
      <c r="G236"/>
      <c r="H236"/>
      <c r="I236"/>
      <c r="J236"/>
      <c r="K236"/>
      <c r="L236"/>
    </row>
    <row r="237" spans="2:12" x14ac:dyDescent="0.2">
      <c r="B237"/>
      <c r="C237"/>
      <c r="D237"/>
      <c r="E237"/>
      <c r="F237"/>
      <c r="G237"/>
      <c r="H237"/>
      <c r="I237"/>
      <c r="J237"/>
      <c r="K237"/>
      <c r="L237"/>
    </row>
    <row r="238" spans="2:12" x14ac:dyDescent="0.2">
      <c r="B238"/>
      <c r="C238"/>
      <c r="D238"/>
      <c r="E238"/>
      <c r="F238"/>
      <c r="G238"/>
      <c r="H238"/>
      <c r="I238"/>
      <c r="J238"/>
      <c r="K238"/>
      <c r="L238"/>
    </row>
    <row r="239" spans="2:12" x14ac:dyDescent="0.2">
      <c r="B239"/>
      <c r="C239"/>
      <c r="D239"/>
      <c r="E239"/>
      <c r="F239"/>
      <c r="G239"/>
      <c r="H239"/>
      <c r="I239"/>
      <c r="J239"/>
      <c r="K239"/>
      <c r="L239"/>
    </row>
    <row r="240" spans="2:12" x14ac:dyDescent="0.2">
      <c r="B240"/>
      <c r="C240"/>
      <c r="D240"/>
      <c r="E240"/>
      <c r="F240"/>
      <c r="G240"/>
      <c r="H240"/>
      <c r="I240"/>
      <c r="J240"/>
      <c r="K240"/>
      <c r="L240"/>
    </row>
    <row r="241" spans="2:12" x14ac:dyDescent="0.2">
      <c r="B241"/>
      <c r="C241"/>
      <c r="D241"/>
      <c r="E241"/>
      <c r="F241"/>
      <c r="G241"/>
      <c r="H241"/>
      <c r="I241"/>
      <c r="J241"/>
      <c r="K241"/>
      <c r="L241"/>
    </row>
    <row r="242" spans="2:12" x14ac:dyDescent="0.2">
      <c r="B242"/>
      <c r="C242"/>
      <c r="D242"/>
      <c r="E242"/>
      <c r="F242"/>
      <c r="G242"/>
      <c r="H242"/>
      <c r="I242"/>
      <c r="J242"/>
      <c r="K242"/>
      <c r="L242"/>
    </row>
    <row r="243" spans="2:12" x14ac:dyDescent="0.2">
      <c r="B243"/>
      <c r="C243"/>
      <c r="D243"/>
      <c r="E243"/>
      <c r="F243"/>
      <c r="G243"/>
      <c r="H243"/>
      <c r="I243"/>
      <c r="J243"/>
      <c r="K243"/>
      <c r="L243"/>
    </row>
    <row r="244" spans="2:12" x14ac:dyDescent="0.2">
      <c r="B244"/>
      <c r="C244"/>
      <c r="D244"/>
      <c r="E244"/>
      <c r="F244"/>
      <c r="G244"/>
      <c r="H244"/>
      <c r="I244"/>
      <c r="J244"/>
      <c r="K244"/>
      <c r="L244"/>
    </row>
    <row r="245" spans="2:12" x14ac:dyDescent="0.2">
      <c r="B245"/>
      <c r="C245"/>
      <c r="D245"/>
      <c r="E245"/>
      <c r="F245"/>
      <c r="G245"/>
      <c r="H245"/>
      <c r="I245"/>
      <c r="J245"/>
      <c r="K245"/>
      <c r="L245"/>
    </row>
    <row r="246" spans="2:12" x14ac:dyDescent="0.2">
      <c r="B246"/>
      <c r="C246"/>
      <c r="D246"/>
      <c r="E246"/>
      <c r="F246"/>
      <c r="G246"/>
      <c r="H246"/>
      <c r="I246"/>
      <c r="J246"/>
      <c r="K246"/>
      <c r="L246"/>
    </row>
    <row r="247" spans="2:12" x14ac:dyDescent="0.2">
      <c r="B247"/>
      <c r="C247"/>
      <c r="D247"/>
      <c r="E247"/>
      <c r="F247"/>
      <c r="G247"/>
      <c r="H247"/>
      <c r="I247"/>
      <c r="J247"/>
      <c r="K247"/>
      <c r="L247"/>
    </row>
    <row r="248" spans="2:12" x14ac:dyDescent="0.2">
      <c r="B248"/>
      <c r="C248"/>
      <c r="D248"/>
      <c r="E248"/>
      <c r="F248"/>
      <c r="G248"/>
      <c r="H248"/>
      <c r="I248"/>
      <c r="J248"/>
      <c r="K248"/>
      <c r="L248"/>
    </row>
    <row r="249" spans="2:12" x14ac:dyDescent="0.2">
      <c r="B249"/>
      <c r="C249"/>
      <c r="D249"/>
      <c r="E249"/>
      <c r="F249"/>
      <c r="G249"/>
      <c r="H249"/>
      <c r="I249"/>
      <c r="J249"/>
      <c r="K249"/>
      <c r="L249"/>
    </row>
    <row r="250" spans="2:12" x14ac:dyDescent="0.2">
      <c r="B250"/>
      <c r="C250"/>
      <c r="D250"/>
      <c r="E250"/>
      <c r="F250"/>
      <c r="G250"/>
      <c r="H250"/>
      <c r="I250"/>
      <c r="J250"/>
      <c r="K250"/>
      <c r="L250"/>
    </row>
    <row r="251" spans="2:12" x14ac:dyDescent="0.2">
      <c r="B251"/>
      <c r="C251"/>
      <c r="D251"/>
      <c r="E251"/>
      <c r="F251"/>
      <c r="G251"/>
      <c r="H251"/>
      <c r="I251"/>
      <c r="J251"/>
      <c r="K251"/>
      <c r="L251"/>
    </row>
    <row r="252" spans="2:12" x14ac:dyDescent="0.2">
      <c r="B252"/>
      <c r="C252"/>
      <c r="D252"/>
      <c r="E252"/>
      <c r="F252"/>
      <c r="G252"/>
      <c r="H252"/>
      <c r="I252"/>
      <c r="J252"/>
      <c r="K252"/>
      <c r="L252"/>
    </row>
    <row r="253" spans="2:12" x14ac:dyDescent="0.2">
      <c r="B253"/>
      <c r="C253"/>
      <c r="D253"/>
      <c r="E253"/>
      <c r="F253"/>
      <c r="G253"/>
      <c r="H253"/>
      <c r="I253"/>
      <c r="J253"/>
      <c r="K253"/>
      <c r="L253"/>
    </row>
    <row r="254" spans="2:12" x14ac:dyDescent="0.2">
      <c r="B254"/>
      <c r="C254"/>
      <c r="D254"/>
      <c r="E254"/>
      <c r="F254"/>
      <c r="G254"/>
      <c r="H254"/>
      <c r="I254"/>
      <c r="J254"/>
      <c r="K254"/>
      <c r="L254"/>
    </row>
    <row r="255" spans="2:12" x14ac:dyDescent="0.2">
      <c r="B255"/>
      <c r="C255"/>
      <c r="D255"/>
      <c r="E255"/>
      <c r="F255"/>
      <c r="G255"/>
      <c r="H255"/>
      <c r="I255"/>
      <c r="J255"/>
      <c r="K255"/>
      <c r="L255"/>
    </row>
    <row r="256" spans="2:12" x14ac:dyDescent="0.2">
      <c r="B256"/>
      <c r="C256"/>
      <c r="D256"/>
      <c r="E256"/>
      <c r="F256"/>
      <c r="G256"/>
      <c r="H256"/>
      <c r="I256"/>
      <c r="J256"/>
      <c r="K256"/>
      <c r="L256"/>
    </row>
    <row r="257" spans="2:12" x14ac:dyDescent="0.2">
      <c r="B257"/>
      <c r="C257"/>
      <c r="D257"/>
      <c r="E257"/>
      <c r="F257"/>
      <c r="G257"/>
      <c r="H257"/>
      <c r="I257"/>
      <c r="J257"/>
      <c r="K257"/>
      <c r="L257"/>
    </row>
    <row r="258" spans="2:12" x14ac:dyDescent="0.2">
      <c r="B258"/>
      <c r="C258"/>
      <c r="D258"/>
      <c r="E258"/>
      <c r="F258"/>
      <c r="G258"/>
      <c r="H258"/>
      <c r="I258"/>
      <c r="J258"/>
      <c r="K258"/>
      <c r="L258"/>
    </row>
    <row r="259" spans="2:12" x14ac:dyDescent="0.2">
      <c r="B259"/>
      <c r="C259"/>
      <c r="D259"/>
      <c r="E259"/>
      <c r="F259"/>
      <c r="G259"/>
      <c r="H259"/>
      <c r="I259"/>
      <c r="J259"/>
      <c r="K259"/>
      <c r="L259"/>
    </row>
    <row r="260" spans="2:12" x14ac:dyDescent="0.2">
      <c r="B260"/>
      <c r="C260"/>
      <c r="D260"/>
      <c r="E260"/>
      <c r="F260"/>
      <c r="G260"/>
      <c r="H260"/>
      <c r="I260"/>
      <c r="J260"/>
      <c r="K260"/>
      <c r="L260"/>
    </row>
    <row r="261" spans="2:12" x14ac:dyDescent="0.2">
      <c r="B261"/>
      <c r="C261"/>
      <c r="D261"/>
      <c r="E261"/>
      <c r="F261"/>
      <c r="G261"/>
      <c r="H261"/>
      <c r="I261"/>
      <c r="J261"/>
      <c r="K261"/>
      <c r="L261"/>
    </row>
    <row r="262" spans="2:12" x14ac:dyDescent="0.2">
      <c r="B262"/>
      <c r="C262"/>
      <c r="D262"/>
      <c r="E262"/>
      <c r="F262"/>
      <c r="G262"/>
      <c r="H262"/>
      <c r="I262"/>
      <c r="J262"/>
      <c r="K262"/>
      <c r="L262"/>
    </row>
    <row r="263" spans="2:12" x14ac:dyDescent="0.2">
      <c r="B263"/>
      <c r="C263"/>
      <c r="D263"/>
      <c r="E263"/>
      <c r="F263"/>
      <c r="G263"/>
      <c r="H263"/>
      <c r="I263"/>
      <c r="J263"/>
      <c r="K263"/>
      <c r="L263"/>
    </row>
    <row r="264" spans="2:12" x14ac:dyDescent="0.2">
      <c r="B264"/>
      <c r="C264"/>
      <c r="D264"/>
      <c r="E264"/>
      <c r="F264"/>
      <c r="G264"/>
      <c r="H264"/>
      <c r="I264"/>
      <c r="J264"/>
      <c r="K264"/>
      <c r="L264"/>
    </row>
    <row r="265" spans="2:12" x14ac:dyDescent="0.2">
      <c r="B265"/>
      <c r="C265"/>
      <c r="D265"/>
      <c r="E265"/>
      <c r="F265"/>
      <c r="G265"/>
      <c r="H265"/>
      <c r="I265"/>
      <c r="J265"/>
      <c r="K265"/>
      <c r="L265"/>
    </row>
    <row r="266" spans="2:12" x14ac:dyDescent="0.2">
      <c r="B266"/>
      <c r="C266"/>
      <c r="D266"/>
      <c r="E266"/>
      <c r="F266"/>
      <c r="G266"/>
      <c r="H266"/>
      <c r="I266"/>
      <c r="J266"/>
      <c r="K266"/>
      <c r="L266"/>
    </row>
    <row r="267" spans="2:12" x14ac:dyDescent="0.2">
      <c r="B267"/>
      <c r="C267"/>
      <c r="D267"/>
      <c r="E267"/>
      <c r="F267"/>
      <c r="G267"/>
      <c r="H267"/>
      <c r="I267"/>
      <c r="J267"/>
      <c r="K267"/>
      <c r="L267"/>
    </row>
    <row r="268" spans="2:12" x14ac:dyDescent="0.2">
      <c r="B268"/>
      <c r="C268"/>
      <c r="D268"/>
      <c r="E268"/>
      <c r="F268"/>
      <c r="G268"/>
      <c r="H268"/>
      <c r="I268"/>
      <c r="J268"/>
      <c r="K268"/>
      <c r="L268"/>
    </row>
    <row r="269" spans="2:12" x14ac:dyDescent="0.2">
      <c r="B269"/>
      <c r="C269"/>
      <c r="D269"/>
      <c r="E269"/>
      <c r="F269"/>
      <c r="G269"/>
      <c r="H269"/>
      <c r="I269"/>
      <c r="J269"/>
      <c r="K269"/>
      <c r="L269"/>
    </row>
    <row r="270" spans="2:12" x14ac:dyDescent="0.2">
      <c r="B270"/>
      <c r="C270"/>
      <c r="D270"/>
      <c r="E270"/>
      <c r="F270"/>
      <c r="G270"/>
      <c r="H270"/>
      <c r="I270"/>
      <c r="J270"/>
      <c r="K270"/>
      <c r="L270"/>
    </row>
    <row r="271" spans="2:12" x14ac:dyDescent="0.2">
      <c r="B271"/>
      <c r="C271"/>
      <c r="D271"/>
      <c r="E271"/>
      <c r="F271"/>
      <c r="G271"/>
      <c r="H271"/>
      <c r="I271"/>
      <c r="J271"/>
      <c r="K271"/>
      <c r="L271"/>
    </row>
    <row r="272" spans="2:12" x14ac:dyDescent="0.2">
      <c r="B272"/>
      <c r="C272"/>
      <c r="D272"/>
      <c r="E272"/>
      <c r="F272"/>
      <c r="G272"/>
      <c r="H272"/>
      <c r="I272"/>
      <c r="J272"/>
      <c r="K272"/>
      <c r="L272"/>
    </row>
    <row r="273" spans="2:12" x14ac:dyDescent="0.2">
      <c r="B273"/>
      <c r="C273"/>
      <c r="D273"/>
      <c r="E273"/>
      <c r="F273"/>
      <c r="G273"/>
      <c r="H273"/>
      <c r="I273"/>
      <c r="J273"/>
      <c r="K273"/>
      <c r="L273"/>
    </row>
    <row r="274" spans="2:12" x14ac:dyDescent="0.2">
      <c r="B274"/>
      <c r="C274"/>
      <c r="D274"/>
      <c r="E274"/>
      <c r="F274"/>
      <c r="G274"/>
      <c r="H274"/>
      <c r="I274"/>
      <c r="J274"/>
      <c r="K274"/>
      <c r="L274"/>
    </row>
    <row r="275" spans="2:12" x14ac:dyDescent="0.2">
      <c r="B275"/>
      <c r="C275"/>
      <c r="D275"/>
      <c r="E275"/>
      <c r="F275"/>
      <c r="G275"/>
      <c r="H275"/>
      <c r="I275"/>
      <c r="J275"/>
      <c r="K275"/>
      <c r="L275"/>
    </row>
    <row r="276" spans="2:12" x14ac:dyDescent="0.2">
      <c r="B276"/>
      <c r="C276"/>
      <c r="D276"/>
      <c r="E276"/>
      <c r="F276"/>
      <c r="G276"/>
      <c r="H276"/>
      <c r="I276"/>
      <c r="J276"/>
      <c r="K276"/>
      <c r="L276"/>
    </row>
    <row r="277" spans="2:12" x14ac:dyDescent="0.2">
      <c r="B277"/>
      <c r="C277"/>
      <c r="D277"/>
      <c r="E277"/>
      <c r="F277"/>
      <c r="G277"/>
      <c r="H277"/>
      <c r="I277"/>
      <c r="J277"/>
      <c r="K277"/>
      <c r="L277"/>
    </row>
    <row r="278" spans="2:12" x14ac:dyDescent="0.2">
      <c r="B278"/>
      <c r="C278"/>
      <c r="D278"/>
      <c r="E278"/>
      <c r="F278"/>
      <c r="G278"/>
      <c r="H278"/>
      <c r="I278"/>
      <c r="J278"/>
      <c r="K278"/>
      <c r="L278"/>
    </row>
    <row r="279" spans="2:12" x14ac:dyDescent="0.2">
      <c r="B279"/>
      <c r="C279"/>
      <c r="D279"/>
      <c r="E279"/>
      <c r="F279"/>
      <c r="G279"/>
      <c r="H279"/>
      <c r="I279"/>
      <c r="J279"/>
      <c r="K279"/>
      <c r="L279"/>
    </row>
    <row r="280" spans="2:12" x14ac:dyDescent="0.2">
      <c r="B280"/>
      <c r="C280"/>
      <c r="D280"/>
      <c r="E280"/>
      <c r="F280"/>
      <c r="G280"/>
      <c r="H280"/>
      <c r="I280"/>
      <c r="J280"/>
      <c r="K280"/>
      <c r="L280"/>
    </row>
    <row r="281" spans="2:12" x14ac:dyDescent="0.2">
      <c r="B281"/>
      <c r="C281"/>
      <c r="D281"/>
      <c r="E281"/>
      <c r="F281"/>
      <c r="G281"/>
      <c r="H281"/>
      <c r="I281"/>
      <c r="J281"/>
      <c r="K281"/>
      <c r="L281"/>
    </row>
    <row r="282" spans="2:12" x14ac:dyDescent="0.2">
      <c r="B282"/>
      <c r="C282"/>
      <c r="D282"/>
      <c r="E282"/>
      <c r="F282"/>
      <c r="G282"/>
      <c r="H282"/>
      <c r="I282"/>
      <c r="J282"/>
      <c r="K282"/>
      <c r="L282"/>
    </row>
    <row r="283" spans="2:12" x14ac:dyDescent="0.2">
      <c r="B283"/>
      <c r="C283"/>
      <c r="D283"/>
      <c r="E283"/>
      <c r="F283"/>
      <c r="G283"/>
      <c r="H283"/>
      <c r="I283"/>
      <c r="J283"/>
      <c r="K283"/>
      <c r="L283"/>
    </row>
    <row r="284" spans="2:12" x14ac:dyDescent="0.2">
      <c r="B284"/>
      <c r="C284"/>
      <c r="D284"/>
      <c r="E284"/>
      <c r="F284"/>
      <c r="G284"/>
      <c r="H284"/>
      <c r="I284"/>
      <c r="J284"/>
      <c r="K284"/>
      <c r="L284"/>
    </row>
    <row r="285" spans="2:12" x14ac:dyDescent="0.2">
      <c r="B285"/>
      <c r="C285"/>
      <c r="D285"/>
      <c r="E285"/>
      <c r="F285"/>
      <c r="G285"/>
      <c r="H285"/>
      <c r="I285"/>
      <c r="J285"/>
      <c r="K285"/>
      <c r="L285"/>
    </row>
    <row r="286" spans="2:12" x14ac:dyDescent="0.2">
      <c r="B286"/>
      <c r="C286"/>
      <c r="D286"/>
      <c r="E286"/>
      <c r="F286"/>
      <c r="G286"/>
      <c r="H286"/>
      <c r="I286"/>
      <c r="J286"/>
      <c r="K286"/>
      <c r="L286"/>
    </row>
    <row r="287" spans="2:12" x14ac:dyDescent="0.2">
      <c r="B287"/>
      <c r="C287"/>
      <c r="D287"/>
      <c r="E287"/>
      <c r="F287"/>
      <c r="G287"/>
      <c r="H287"/>
      <c r="I287"/>
      <c r="J287"/>
      <c r="K287"/>
      <c r="L287"/>
    </row>
    <row r="288" spans="2:12" x14ac:dyDescent="0.2">
      <c r="B288"/>
      <c r="C288"/>
      <c r="D288"/>
      <c r="E288"/>
      <c r="F288"/>
      <c r="G288"/>
      <c r="H288"/>
      <c r="I288"/>
      <c r="J288"/>
      <c r="K288"/>
      <c r="L288"/>
    </row>
    <row r="289" spans="2:12" x14ac:dyDescent="0.2">
      <c r="B289"/>
      <c r="C289"/>
      <c r="D289"/>
      <c r="E289"/>
      <c r="F289"/>
      <c r="G289"/>
      <c r="H289"/>
      <c r="I289"/>
      <c r="J289"/>
      <c r="K289"/>
      <c r="L289"/>
    </row>
    <row r="290" spans="2:12" x14ac:dyDescent="0.2">
      <c r="B290"/>
      <c r="C290"/>
      <c r="D290"/>
      <c r="E290"/>
      <c r="F290"/>
      <c r="G290"/>
      <c r="H290"/>
      <c r="I290"/>
      <c r="J290"/>
      <c r="K290"/>
      <c r="L290"/>
    </row>
    <row r="291" spans="2:12" x14ac:dyDescent="0.2">
      <c r="B291"/>
      <c r="C291"/>
      <c r="D291"/>
      <c r="E291"/>
      <c r="F291"/>
      <c r="G291"/>
      <c r="H291"/>
      <c r="I291"/>
      <c r="J291"/>
      <c r="K291"/>
      <c r="L291"/>
    </row>
    <row r="292" spans="2:12" x14ac:dyDescent="0.2">
      <c r="B292"/>
      <c r="C292"/>
      <c r="D292"/>
      <c r="E292"/>
      <c r="F292"/>
      <c r="G292"/>
      <c r="H292"/>
      <c r="I292"/>
      <c r="J292"/>
      <c r="K292"/>
      <c r="L292"/>
    </row>
    <row r="293" spans="2:12" x14ac:dyDescent="0.2">
      <c r="B293"/>
      <c r="C293"/>
      <c r="D293"/>
      <c r="E293"/>
      <c r="F293"/>
      <c r="G293"/>
      <c r="H293"/>
      <c r="I293"/>
      <c r="J293"/>
      <c r="K293"/>
      <c r="L293"/>
    </row>
    <row r="294" spans="2:12" x14ac:dyDescent="0.2">
      <c r="B294"/>
      <c r="C294"/>
      <c r="D294"/>
      <c r="E294"/>
      <c r="F294"/>
      <c r="G294"/>
      <c r="H294"/>
      <c r="I294"/>
      <c r="J294"/>
      <c r="K294"/>
      <c r="L294"/>
    </row>
    <row r="295" spans="2:12" x14ac:dyDescent="0.2">
      <c r="B295"/>
      <c r="C295"/>
      <c r="D295"/>
      <c r="E295"/>
      <c r="F295"/>
      <c r="G295"/>
      <c r="H295"/>
      <c r="I295"/>
      <c r="J295"/>
      <c r="K295"/>
      <c r="L295"/>
    </row>
    <row r="296" spans="2:12" x14ac:dyDescent="0.2">
      <c r="B296"/>
      <c r="C296"/>
      <c r="D296"/>
      <c r="E296"/>
      <c r="F296"/>
      <c r="G296"/>
      <c r="H296"/>
      <c r="I296"/>
      <c r="J296"/>
      <c r="K296"/>
      <c r="L296"/>
    </row>
    <row r="297" spans="2:12" x14ac:dyDescent="0.2">
      <c r="B297"/>
      <c r="C297"/>
      <c r="D297"/>
      <c r="E297"/>
      <c r="F297"/>
      <c r="G297"/>
      <c r="H297"/>
      <c r="I297"/>
      <c r="J297"/>
      <c r="K297"/>
      <c r="L297"/>
    </row>
    <row r="298" spans="2:12" x14ac:dyDescent="0.2">
      <c r="B298"/>
      <c r="C298"/>
      <c r="D298"/>
      <c r="E298"/>
      <c r="F298"/>
      <c r="G298"/>
      <c r="H298"/>
      <c r="I298"/>
      <c r="J298"/>
      <c r="K298"/>
      <c r="L298"/>
    </row>
    <row r="299" spans="2:12" x14ac:dyDescent="0.2">
      <c r="B299"/>
      <c r="C299"/>
      <c r="D299"/>
      <c r="E299"/>
      <c r="F299"/>
      <c r="G299"/>
      <c r="H299"/>
      <c r="I299"/>
      <c r="J299"/>
      <c r="K299"/>
      <c r="L299"/>
    </row>
    <row r="300" spans="2:12" x14ac:dyDescent="0.2">
      <c r="B300"/>
      <c r="C300"/>
      <c r="D300"/>
      <c r="E300"/>
      <c r="F300"/>
      <c r="G300"/>
      <c r="H300"/>
      <c r="I300"/>
      <c r="J300"/>
      <c r="K300"/>
      <c r="L300"/>
    </row>
    <row r="301" spans="2:12" x14ac:dyDescent="0.2">
      <c r="B301"/>
      <c r="C301"/>
      <c r="D301"/>
      <c r="E301"/>
      <c r="F301"/>
      <c r="G301"/>
      <c r="H301"/>
      <c r="I301"/>
      <c r="J301"/>
      <c r="K301"/>
      <c r="L301"/>
    </row>
    <row r="302" spans="2:12" x14ac:dyDescent="0.2">
      <c r="B302"/>
      <c r="C302"/>
      <c r="D302"/>
      <c r="E302"/>
      <c r="F302"/>
      <c r="G302"/>
      <c r="H302"/>
      <c r="I302"/>
      <c r="J302"/>
      <c r="K302"/>
      <c r="L302"/>
    </row>
    <row r="303" spans="2:12" x14ac:dyDescent="0.2">
      <c r="B303"/>
      <c r="C303"/>
      <c r="D303"/>
      <c r="E303"/>
      <c r="F303"/>
      <c r="G303"/>
      <c r="H303"/>
      <c r="I303"/>
      <c r="J303"/>
      <c r="K303"/>
      <c r="L303"/>
    </row>
    <row r="304" spans="2:12" x14ac:dyDescent="0.2">
      <c r="B304"/>
      <c r="C304"/>
      <c r="D304"/>
      <c r="E304"/>
      <c r="F304"/>
      <c r="G304"/>
      <c r="H304"/>
      <c r="I304"/>
      <c r="J304"/>
      <c r="K304"/>
      <c r="L304"/>
    </row>
    <row r="305" spans="2:12" x14ac:dyDescent="0.2">
      <c r="B305"/>
      <c r="C305"/>
      <c r="D305"/>
      <c r="E305"/>
      <c r="F305"/>
      <c r="G305"/>
      <c r="H305"/>
      <c r="I305"/>
      <c r="J305"/>
      <c r="K305"/>
      <c r="L305"/>
    </row>
    <row r="306" spans="2:12" x14ac:dyDescent="0.2">
      <c r="B306"/>
      <c r="C306"/>
      <c r="D306"/>
      <c r="E306"/>
      <c r="F306"/>
      <c r="G306"/>
      <c r="H306"/>
      <c r="I306"/>
      <c r="J306"/>
      <c r="K306"/>
      <c r="L306"/>
    </row>
    <row r="307" spans="2:12" x14ac:dyDescent="0.2">
      <c r="B307"/>
      <c r="C307"/>
      <c r="D307"/>
      <c r="E307"/>
      <c r="F307"/>
      <c r="G307"/>
      <c r="H307"/>
      <c r="I307"/>
      <c r="J307"/>
      <c r="K307"/>
      <c r="L307"/>
    </row>
    <row r="308" spans="2:12" x14ac:dyDescent="0.2">
      <c r="B308"/>
      <c r="C308"/>
      <c r="D308"/>
      <c r="E308"/>
      <c r="F308"/>
      <c r="G308"/>
      <c r="H308"/>
      <c r="I308"/>
      <c r="J308"/>
      <c r="K308"/>
      <c r="L308"/>
    </row>
    <row r="309" spans="2:12" x14ac:dyDescent="0.2">
      <c r="B309"/>
      <c r="C309"/>
      <c r="D309"/>
      <c r="E309"/>
      <c r="F309"/>
      <c r="G309"/>
      <c r="H309"/>
      <c r="I309"/>
      <c r="J309"/>
      <c r="K309"/>
      <c r="L309"/>
    </row>
    <row r="310" spans="2:12" x14ac:dyDescent="0.2">
      <c r="B310"/>
      <c r="C310"/>
      <c r="D310"/>
      <c r="E310"/>
      <c r="F310"/>
      <c r="G310"/>
      <c r="H310"/>
      <c r="I310"/>
      <c r="J310"/>
      <c r="K310"/>
      <c r="L310"/>
    </row>
    <row r="311" spans="2:12" x14ac:dyDescent="0.2">
      <c r="B311"/>
      <c r="C311"/>
      <c r="D311"/>
      <c r="E311"/>
      <c r="F311"/>
      <c r="G311"/>
      <c r="H311"/>
      <c r="I311"/>
      <c r="J311"/>
      <c r="K311"/>
      <c r="L311"/>
    </row>
    <row r="312" spans="2:12" x14ac:dyDescent="0.2">
      <c r="B312"/>
      <c r="C312"/>
      <c r="D312"/>
      <c r="E312"/>
      <c r="F312"/>
      <c r="G312"/>
      <c r="H312"/>
      <c r="I312"/>
      <c r="J312"/>
      <c r="K312"/>
      <c r="L312"/>
    </row>
    <row r="313" spans="2:12" x14ac:dyDescent="0.2">
      <c r="B313"/>
      <c r="C313"/>
      <c r="D313"/>
      <c r="E313"/>
      <c r="F313"/>
      <c r="G313"/>
      <c r="H313"/>
      <c r="I313"/>
      <c r="J313"/>
      <c r="K313"/>
      <c r="L313"/>
    </row>
    <row r="314" spans="2:12" x14ac:dyDescent="0.2">
      <c r="B314"/>
      <c r="C314"/>
      <c r="D314"/>
      <c r="E314"/>
      <c r="F314"/>
      <c r="G314"/>
      <c r="H314"/>
      <c r="I314"/>
      <c r="J314"/>
      <c r="K314"/>
      <c r="L314"/>
    </row>
    <row r="315" spans="2:12" x14ac:dyDescent="0.2">
      <c r="B315"/>
      <c r="C315"/>
      <c r="D315"/>
      <c r="E315"/>
      <c r="F315"/>
      <c r="G315"/>
      <c r="H315"/>
      <c r="I315"/>
      <c r="J315"/>
      <c r="K315"/>
      <c r="L315"/>
    </row>
    <row r="316" spans="2:12" x14ac:dyDescent="0.2">
      <c r="B316"/>
      <c r="C316"/>
      <c r="D316"/>
      <c r="E316"/>
      <c r="F316"/>
      <c r="G316"/>
      <c r="H316"/>
      <c r="I316"/>
      <c r="J316"/>
      <c r="K316"/>
      <c r="L316"/>
    </row>
    <row r="317" spans="2:12" x14ac:dyDescent="0.2">
      <c r="B317"/>
      <c r="C317"/>
      <c r="D317"/>
      <c r="E317"/>
      <c r="F317"/>
      <c r="G317"/>
      <c r="H317"/>
      <c r="I317"/>
      <c r="J317"/>
      <c r="K317"/>
      <c r="L317"/>
    </row>
    <row r="318" spans="2:12" x14ac:dyDescent="0.2">
      <c r="B318"/>
      <c r="C318"/>
      <c r="D318"/>
      <c r="E318"/>
      <c r="F318"/>
      <c r="G318"/>
      <c r="H318"/>
      <c r="I318"/>
      <c r="J318"/>
      <c r="K318"/>
      <c r="L318"/>
    </row>
    <row r="319" spans="2:12" x14ac:dyDescent="0.2">
      <c r="B319"/>
      <c r="C319"/>
      <c r="D319"/>
      <c r="E319"/>
      <c r="F319"/>
      <c r="G319"/>
      <c r="H319"/>
      <c r="I319"/>
      <c r="J319"/>
      <c r="K319"/>
      <c r="L319"/>
    </row>
    <row r="320" spans="2:12" x14ac:dyDescent="0.2">
      <c r="B320"/>
      <c r="C320"/>
      <c r="D320"/>
      <c r="E320"/>
      <c r="F320"/>
      <c r="G320"/>
      <c r="H320"/>
      <c r="I320"/>
      <c r="J320"/>
      <c r="K320"/>
      <c r="L320"/>
    </row>
    <row r="321" spans="2:12" x14ac:dyDescent="0.2">
      <c r="B321"/>
      <c r="C321"/>
      <c r="D321"/>
      <c r="E321"/>
      <c r="F321"/>
      <c r="G321"/>
      <c r="H321"/>
      <c r="I321"/>
      <c r="J321"/>
      <c r="K321"/>
      <c r="L321"/>
    </row>
    <row r="322" spans="2:12" x14ac:dyDescent="0.2">
      <c r="B322"/>
      <c r="C322"/>
      <c r="D322"/>
      <c r="E322"/>
      <c r="F322"/>
      <c r="G322"/>
      <c r="H322"/>
      <c r="I322"/>
      <c r="J322"/>
      <c r="K322"/>
      <c r="L322"/>
    </row>
    <row r="323" spans="2:12" x14ac:dyDescent="0.2">
      <c r="B323"/>
      <c r="C323"/>
      <c r="D323"/>
      <c r="E323"/>
      <c r="F323"/>
      <c r="G323"/>
      <c r="H323"/>
      <c r="I323"/>
      <c r="J323"/>
      <c r="K323"/>
      <c r="L323"/>
    </row>
    <row r="324" spans="2:12" x14ac:dyDescent="0.2">
      <c r="B324"/>
      <c r="C324"/>
      <c r="D324"/>
      <c r="E324"/>
      <c r="F324"/>
      <c r="G324"/>
      <c r="H324"/>
      <c r="I324"/>
      <c r="J324"/>
      <c r="K324"/>
      <c r="L324"/>
    </row>
    <row r="325" spans="2:12" x14ac:dyDescent="0.2">
      <c r="B325"/>
      <c r="C325"/>
      <c r="D325"/>
      <c r="E325"/>
      <c r="F325"/>
      <c r="G325"/>
      <c r="H325"/>
      <c r="I325"/>
      <c r="J325"/>
      <c r="K325"/>
      <c r="L325"/>
    </row>
    <row r="326" spans="2:12" x14ac:dyDescent="0.2">
      <c r="B326"/>
      <c r="C326"/>
      <c r="D326"/>
      <c r="E326"/>
      <c r="F326"/>
      <c r="G326"/>
      <c r="H326"/>
      <c r="I326"/>
      <c r="J326"/>
      <c r="K326"/>
      <c r="L326"/>
    </row>
    <row r="327" spans="2:12" x14ac:dyDescent="0.2">
      <c r="B327"/>
      <c r="C327"/>
      <c r="D327"/>
      <c r="E327"/>
      <c r="F327"/>
      <c r="G327"/>
      <c r="H327"/>
      <c r="I327"/>
      <c r="J327"/>
      <c r="K327"/>
      <c r="L327"/>
    </row>
    <row r="328" spans="2:12" x14ac:dyDescent="0.2">
      <c r="B328"/>
      <c r="C328"/>
      <c r="D328"/>
      <c r="E328"/>
      <c r="F328"/>
      <c r="G328"/>
      <c r="H328"/>
      <c r="I328"/>
      <c r="J328"/>
      <c r="K328"/>
      <c r="L328"/>
    </row>
    <row r="329" spans="2:12" x14ac:dyDescent="0.2">
      <c r="B329"/>
      <c r="C329"/>
      <c r="D329"/>
      <c r="E329"/>
      <c r="F329"/>
      <c r="G329"/>
      <c r="H329"/>
      <c r="I329"/>
      <c r="J329"/>
      <c r="K329"/>
      <c r="L329"/>
    </row>
    <row r="330" spans="2:12" x14ac:dyDescent="0.2">
      <c r="B330"/>
      <c r="C330"/>
      <c r="D330"/>
      <c r="E330"/>
      <c r="F330"/>
      <c r="G330"/>
      <c r="H330"/>
      <c r="I330"/>
      <c r="J330"/>
      <c r="K330"/>
      <c r="L330"/>
    </row>
    <row r="331" spans="2:12" x14ac:dyDescent="0.2">
      <c r="B331"/>
      <c r="C331"/>
      <c r="D331"/>
      <c r="E331"/>
      <c r="F331"/>
      <c r="G331"/>
      <c r="H331"/>
      <c r="I331"/>
      <c r="J331"/>
      <c r="K331"/>
      <c r="L331"/>
    </row>
    <row r="332" spans="2:12" x14ac:dyDescent="0.2">
      <c r="B332"/>
      <c r="C332"/>
      <c r="D332"/>
      <c r="E332"/>
      <c r="F332"/>
      <c r="G332"/>
      <c r="H332"/>
      <c r="I332"/>
      <c r="J332"/>
      <c r="K332"/>
      <c r="L332"/>
    </row>
    <row r="333" spans="2:12" x14ac:dyDescent="0.2">
      <c r="B333"/>
      <c r="C333"/>
      <c r="D333"/>
      <c r="E333"/>
      <c r="F333"/>
      <c r="G333"/>
      <c r="H333"/>
      <c r="I333"/>
      <c r="J333"/>
      <c r="K333"/>
      <c r="L333"/>
    </row>
    <row r="334" spans="2:12" x14ac:dyDescent="0.2">
      <c r="B334"/>
      <c r="C334"/>
      <c r="D334"/>
      <c r="E334"/>
      <c r="F334"/>
      <c r="G334"/>
      <c r="H334"/>
      <c r="I334"/>
      <c r="J334"/>
      <c r="K334"/>
      <c r="L334"/>
    </row>
    <row r="335" spans="2:12" x14ac:dyDescent="0.2">
      <c r="B335"/>
      <c r="C335"/>
      <c r="D335"/>
      <c r="E335"/>
      <c r="F335"/>
      <c r="G335"/>
      <c r="H335"/>
      <c r="I335"/>
      <c r="J335"/>
      <c r="K335"/>
      <c r="L335"/>
    </row>
    <row r="336" spans="2:12" x14ac:dyDescent="0.2">
      <c r="B336"/>
      <c r="C336"/>
      <c r="D336"/>
      <c r="E336"/>
      <c r="F336"/>
      <c r="G336"/>
      <c r="H336"/>
      <c r="I336"/>
      <c r="J336"/>
      <c r="K336"/>
      <c r="L336"/>
    </row>
    <row r="337" spans="2:12" x14ac:dyDescent="0.2">
      <c r="B337"/>
      <c r="C337"/>
      <c r="D337"/>
      <c r="E337"/>
      <c r="F337"/>
      <c r="G337"/>
      <c r="H337"/>
      <c r="I337"/>
      <c r="J337"/>
      <c r="K337"/>
      <c r="L337"/>
    </row>
    <row r="338" spans="2:12" x14ac:dyDescent="0.2">
      <c r="B338"/>
      <c r="C338"/>
      <c r="D338"/>
      <c r="E338"/>
      <c r="F338"/>
      <c r="G338"/>
      <c r="H338"/>
      <c r="I338"/>
      <c r="J338"/>
      <c r="K338"/>
      <c r="L338"/>
    </row>
    <row r="339" spans="2:12" x14ac:dyDescent="0.2">
      <c r="B339"/>
      <c r="C339"/>
      <c r="D339"/>
      <c r="E339"/>
      <c r="F339"/>
      <c r="G339"/>
      <c r="H339"/>
      <c r="I339"/>
      <c r="J339"/>
      <c r="K339"/>
      <c r="L339"/>
    </row>
    <row r="340" spans="2:12" x14ac:dyDescent="0.2">
      <c r="B340"/>
      <c r="C340"/>
      <c r="D340"/>
      <c r="E340"/>
      <c r="F340"/>
      <c r="G340"/>
      <c r="H340"/>
      <c r="I340"/>
      <c r="J340"/>
      <c r="K340"/>
      <c r="L340"/>
    </row>
    <row r="341" spans="2:12" x14ac:dyDescent="0.2">
      <c r="B341"/>
      <c r="C341"/>
      <c r="D341"/>
      <c r="E341"/>
      <c r="F341"/>
      <c r="G341"/>
      <c r="H341"/>
      <c r="I341"/>
      <c r="J341"/>
      <c r="K341"/>
      <c r="L341"/>
    </row>
    <row r="342" spans="2:12" x14ac:dyDescent="0.2">
      <c r="B342"/>
      <c r="C342"/>
      <c r="D342"/>
      <c r="E342"/>
      <c r="F342"/>
      <c r="G342"/>
      <c r="H342"/>
      <c r="I342"/>
      <c r="J342"/>
      <c r="K342"/>
      <c r="L342"/>
    </row>
    <row r="343" spans="2:12" x14ac:dyDescent="0.2">
      <c r="B343"/>
      <c r="C343"/>
      <c r="D343"/>
      <c r="E343"/>
      <c r="F343"/>
      <c r="G343"/>
      <c r="H343"/>
      <c r="I343"/>
      <c r="J343"/>
      <c r="K343"/>
      <c r="L343"/>
    </row>
    <row r="344" spans="2:12" x14ac:dyDescent="0.2">
      <c r="B344"/>
      <c r="C344"/>
      <c r="D344"/>
      <c r="E344"/>
      <c r="F344"/>
      <c r="G344"/>
      <c r="H344"/>
      <c r="I344"/>
      <c r="J344"/>
      <c r="K344"/>
      <c r="L344"/>
    </row>
    <row r="345" spans="2:12" x14ac:dyDescent="0.2">
      <c r="B345"/>
      <c r="C345"/>
      <c r="D345"/>
      <c r="E345"/>
      <c r="F345"/>
      <c r="G345"/>
      <c r="H345"/>
      <c r="I345"/>
      <c r="J345"/>
      <c r="K345"/>
      <c r="L345"/>
    </row>
    <row r="346" spans="2:12" x14ac:dyDescent="0.2">
      <c r="B346"/>
      <c r="C346"/>
      <c r="D346"/>
      <c r="E346"/>
      <c r="F346"/>
      <c r="G346"/>
      <c r="H346"/>
      <c r="I346"/>
      <c r="J346"/>
      <c r="K346"/>
      <c r="L346"/>
    </row>
    <row r="347" spans="2:12" x14ac:dyDescent="0.2">
      <c r="B347"/>
      <c r="C347"/>
      <c r="D347"/>
      <c r="E347"/>
      <c r="F347"/>
      <c r="G347"/>
      <c r="H347"/>
      <c r="I347"/>
      <c r="J347"/>
      <c r="K347"/>
      <c r="L347"/>
    </row>
    <row r="348" spans="2:12" x14ac:dyDescent="0.2">
      <c r="B348"/>
      <c r="C348"/>
      <c r="D348"/>
      <c r="E348"/>
      <c r="F348"/>
      <c r="G348"/>
      <c r="H348"/>
      <c r="I348"/>
      <c r="J348"/>
      <c r="K348"/>
      <c r="L348"/>
    </row>
    <row r="349" spans="2:12" x14ac:dyDescent="0.2">
      <c r="B349"/>
      <c r="C349"/>
      <c r="D349"/>
      <c r="E349"/>
      <c r="F349"/>
      <c r="G349"/>
      <c r="H349"/>
      <c r="I349"/>
      <c r="J349"/>
      <c r="K349"/>
      <c r="L349"/>
    </row>
    <row r="350" spans="2:12" x14ac:dyDescent="0.2">
      <c r="B350"/>
      <c r="C350"/>
      <c r="D350"/>
      <c r="E350"/>
      <c r="F350"/>
      <c r="G350"/>
      <c r="H350"/>
      <c r="I350"/>
      <c r="J350"/>
      <c r="K350"/>
      <c r="L350"/>
    </row>
    <row r="351" spans="2:12" x14ac:dyDescent="0.2">
      <c r="B351"/>
      <c r="C351"/>
      <c r="D351"/>
      <c r="E351"/>
      <c r="F351"/>
      <c r="G351"/>
      <c r="H351"/>
      <c r="I351"/>
      <c r="J351"/>
      <c r="K351"/>
      <c r="L351"/>
    </row>
    <row r="352" spans="2:12" x14ac:dyDescent="0.2">
      <c r="B352"/>
      <c r="C352"/>
      <c r="D352"/>
      <c r="E352"/>
      <c r="F352"/>
      <c r="G352"/>
      <c r="H352"/>
      <c r="I352"/>
      <c r="J352"/>
      <c r="K352"/>
      <c r="L352"/>
    </row>
    <row r="353" spans="2:12" x14ac:dyDescent="0.2">
      <c r="B353"/>
      <c r="C353"/>
      <c r="D353"/>
      <c r="E353"/>
      <c r="F353"/>
      <c r="G353"/>
      <c r="H353"/>
      <c r="I353"/>
      <c r="J353"/>
      <c r="K353"/>
      <c r="L353"/>
    </row>
    <row r="354" spans="2:12" x14ac:dyDescent="0.2">
      <c r="B354"/>
      <c r="C354"/>
      <c r="D354"/>
      <c r="E354"/>
      <c r="F354"/>
      <c r="G354"/>
      <c r="H354"/>
      <c r="I354"/>
      <c r="J354"/>
      <c r="K354"/>
      <c r="L354"/>
    </row>
    <row r="355" spans="2:12" x14ac:dyDescent="0.2">
      <c r="B355"/>
      <c r="C355"/>
      <c r="D355"/>
      <c r="E355"/>
      <c r="F355"/>
      <c r="G355"/>
      <c r="H355"/>
      <c r="I355"/>
      <c r="J355"/>
      <c r="K355"/>
      <c r="L355"/>
    </row>
    <row r="356" spans="2:12" x14ac:dyDescent="0.2">
      <c r="B356"/>
      <c r="C356"/>
      <c r="D356"/>
      <c r="E356"/>
      <c r="F356"/>
      <c r="G356"/>
      <c r="H356"/>
      <c r="I356"/>
      <c r="J356"/>
      <c r="K356"/>
      <c r="L356"/>
    </row>
    <row r="357" spans="2:12" x14ac:dyDescent="0.2">
      <c r="B357"/>
      <c r="C357"/>
      <c r="D357"/>
      <c r="E357"/>
      <c r="F357"/>
      <c r="G357"/>
      <c r="H357"/>
      <c r="I357"/>
      <c r="J357"/>
      <c r="K357"/>
      <c r="L357"/>
    </row>
    <row r="358" spans="2:12" x14ac:dyDescent="0.2">
      <c r="B358"/>
      <c r="C358"/>
      <c r="D358"/>
      <c r="E358"/>
      <c r="F358"/>
      <c r="G358"/>
      <c r="H358"/>
      <c r="I358"/>
      <c r="J358"/>
      <c r="K358"/>
      <c r="L358"/>
    </row>
    <row r="359" spans="2:12" x14ac:dyDescent="0.2">
      <c r="B359"/>
      <c r="C359"/>
      <c r="D359"/>
      <c r="E359"/>
      <c r="F359"/>
      <c r="G359"/>
      <c r="H359"/>
      <c r="I359"/>
      <c r="J359"/>
      <c r="K359"/>
      <c r="L359"/>
    </row>
    <row r="360" spans="2:12" x14ac:dyDescent="0.2">
      <c r="B360"/>
      <c r="C360"/>
      <c r="D360"/>
      <c r="E360"/>
      <c r="F360"/>
      <c r="G360"/>
      <c r="H360"/>
      <c r="I360"/>
      <c r="J360"/>
      <c r="K360"/>
      <c r="L360"/>
    </row>
    <row r="361" spans="2:12" x14ac:dyDescent="0.2">
      <c r="B361"/>
      <c r="C361"/>
      <c r="D361"/>
      <c r="E361"/>
      <c r="F361"/>
      <c r="G361"/>
      <c r="H361"/>
      <c r="I361"/>
      <c r="J361"/>
      <c r="K361"/>
      <c r="L361"/>
    </row>
    <row r="362" spans="2:12" x14ac:dyDescent="0.2">
      <c r="B362"/>
      <c r="C362"/>
      <c r="D362"/>
      <c r="E362"/>
      <c r="F362"/>
      <c r="G362"/>
      <c r="H362"/>
      <c r="I362"/>
      <c r="J362"/>
      <c r="K362"/>
      <c r="L362"/>
    </row>
    <row r="363" spans="2:12" x14ac:dyDescent="0.2">
      <c r="B363"/>
      <c r="C363"/>
      <c r="D363"/>
      <c r="E363"/>
      <c r="F363"/>
      <c r="G363"/>
      <c r="H363"/>
      <c r="I363"/>
      <c r="J363"/>
      <c r="K363"/>
      <c r="L363"/>
    </row>
    <row r="364" spans="2:12" x14ac:dyDescent="0.2">
      <c r="B364"/>
      <c r="C364"/>
      <c r="D364"/>
      <c r="E364"/>
      <c r="F364"/>
      <c r="G364"/>
      <c r="H364"/>
      <c r="I364"/>
      <c r="J364"/>
      <c r="K364"/>
      <c r="L364"/>
    </row>
    <row r="365" spans="2:12" x14ac:dyDescent="0.2">
      <c r="B365"/>
      <c r="C365"/>
      <c r="D365"/>
      <c r="E365"/>
      <c r="F365"/>
      <c r="G365"/>
      <c r="H365"/>
      <c r="I365"/>
      <c r="J365"/>
      <c r="K365"/>
      <c r="L365"/>
    </row>
    <row r="366" spans="2:12" x14ac:dyDescent="0.2">
      <c r="B366"/>
      <c r="C366"/>
      <c r="D366"/>
      <c r="E366"/>
      <c r="F366"/>
      <c r="G366"/>
      <c r="H366"/>
      <c r="I366"/>
      <c r="J366"/>
      <c r="K366"/>
      <c r="L366"/>
    </row>
    <row r="367" spans="2:12" x14ac:dyDescent="0.2">
      <c r="B367"/>
      <c r="C367"/>
      <c r="D367"/>
      <c r="E367"/>
      <c r="F367"/>
      <c r="G367"/>
      <c r="H367"/>
      <c r="I367"/>
      <c r="J367"/>
      <c r="K367"/>
      <c r="L367"/>
    </row>
    <row r="368" spans="2:12" x14ac:dyDescent="0.2">
      <c r="B368"/>
      <c r="C368"/>
      <c r="D368"/>
      <c r="E368"/>
      <c r="F368"/>
      <c r="G368"/>
      <c r="H368"/>
      <c r="I368"/>
      <c r="J368"/>
      <c r="K368"/>
      <c r="L368"/>
    </row>
    <row r="369" spans="2:12" x14ac:dyDescent="0.2">
      <c r="B369"/>
      <c r="C369"/>
      <c r="D369"/>
      <c r="E369"/>
      <c r="F369"/>
      <c r="G369"/>
      <c r="H369"/>
      <c r="I369"/>
      <c r="J369"/>
      <c r="K369"/>
      <c r="L369"/>
    </row>
    <row r="370" spans="2:12" x14ac:dyDescent="0.2">
      <c r="B370"/>
      <c r="C370"/>
      <c r="D370"/>
      <c r="E370"/>
      <c r="F370"/>
      <c r="G370"/>
      <c r="H370"/>
      <c r="I370"/>
      <c r="J370"/>
      <c r="K370"/>
      <c r="L370"/>
    </row>
    <row r="371" spans="2:12" x14ac:dyDescent="0.2">
      <c r="B371"/>
      <c r="C371"/>
      <c r="D371"/>
      <c r="E371"/>
      <c r="F371"/>
      <c r="G371"/>
      <c r="H371"/>
      <c r="I371"/>
      <c r="J371"/>
      <c r="K371"/>
      <c r="L371"/>
    </row>
    <row r="372" spans="2:12" x14ac:dyDescent="0.2">
      <c r="B372"/>
      <c r="C372"/>
      <c r="D372"/>
      <c r="E372"/>
      <c r="F372"/>
      <c r="G372"/>
      <c r="H372"/>
      <c r="I372"/>
      <c r="J372"/>
      <c r="K372"/>
      <c r="L372"/>
    </row>
    <row r="373" spans="2:12" x14ac:dyDescent="0.2">
      <c r="B373"/>
      <c r="C373"/>
      <c r="D373"/>
      <c r="E373"/>
      <c r="F373"/>
      <c r="G373"/>
      <c r="H373"/>
      <c r="I373"/>
      <c r="J373"/>
      <c r="K373"/>
      <c r="L373"/>
    </row>
    <row r="374" spans="2:12" x14ac:dyDescent="0.2">
      <c r="B374"/>
      <c r="C374"/>
      <c r="D374"/>
      <c r="E374"/>
      <c r="F374"/>
      <c r="G374"/>
      <c r="H374"/>
      <c r="I374"/>
      <c r="J374"/>
      <c r="K374"/>
      <c r="L374"/>
    </row>
    <row r="375" spans="2:12" x14ac:dyDescent="0.2">
      <c r="B375"/>
      <c r="C375"/>
      <c r="D375"/>
      <c r="E375"/>
      <c r="F375"/>
      <c r="G375"/>
      <c r="H375"/>
      <c r="I375"/>
      <c r="J375"/>
      <c r="K375"/>
      <c r="L375"/>
    </row>
    <row r="376" spans="2:12" x14ac:dyDescent="0.2">
      <c r="B376"/>
      <c r="C376"/>
      <c r="D376"/>
      <c r="E376"/>
      <c r="F376"/>
      <c r="G376"/>
      <c r="H376"/>
      <c r="I376"/>
      <c r="J376"/>
      <c r="K376"/>
      <c r="L376"/>
    </row>
    <row r="377" spans="2:12" x14ac:dyDescent="0.2">
      <c r="B377"/>
      <c r="C377"/>
      <c r="D377"/>
      <c r="E377"/>
      <c r="F377"/>
      <c r="G377"/>
      <c r="H377"/>
      <c r="I377"/>
      <c r="J377"/>
      <c r="K377"/>
      <c r="L377"/>
    </row>
    <row r="378" spans="2:12" x14ac:dyDescent="0.2">
      <c r="B378"/>
      <c r="C378"/>
      <c r="D378"/>
      <c r="E378"/>
      <c r="F378"/>
      <c r="G378"/>
      <c r="H378"/>
      <c r="I378"/>
      <c r="J378"/>
      <c r="K378"/>
      <c r="L378"/>
    </row>
    <row r="379" spans="2:12" x14ac:dyDescent="0.2">
      <c r="B379"/>
      <c r="C379"/>
      <c r="D379"/>
      <c r="E379"/>
      <c r="F379"/>
      <c r="G379"/>
      <c r="H379"/>
      <c r="I379"/>
      <c r="J379"/>
      <c r="K379"/>
      <c r="L379"/>
    </row>
    <row r="380" spans="2:12" x14ac:dyDescent="0.2">
      <c r="B380"/>
      <c r="C380"/>
      <c r="D380"/>
      <c r="E380"/>
      <c r="F380"/>
      <c r="G380"/>
      <c r="H380"/>
      <c r="I380"/>
      <c r="J380"/>
      <c r="K380"/>
      <c r="L380"/>
    </row>
    <row r="381" spans="2:12" x14ac:dyDescent="0.2">
      <c r="B381"/>
      <c r="C381"/>
      <c r="D381"/>
      <c r="E381"/>
      <c r="F381"/>
      <c r="G381"/>
      <c r="H381"/>
      <c r="I381"/>
      <c r="J381"/>
      <c r="K381"/>
      <c r="L381"/>
    </row>
    <row r="382" spans="2:12" x14ac:dyDescent="0.2">
      <c r="B382"/>
      <c r="C382"/>
      <c r="D382"/>
      <c r="E382"/>
      <c r="F382"/>
      <c r="G382"/>
      <c r="H382"/>
      <c r="I382"/>
      <c r="J382"/>
      <c r="K382"/>
      <c r="L382"/>
    </row>
    <row r="383" spans="2:12" x14ac:dyDescent="0.2">
      <c r="B383"/>
      <c r="C383"/>
      <c r="D383"/>
      <c r="E383"/>
      <c r="F383"/>
      <c r="G383"/>
      <c r="H383"/>
      <c r="I383"/>
      <c r="J383"/>
      <c r="K383"/>
      <c r="L383"/>
    </row>
    <row r="384" spans="2:12" x14ac:dyDescent="0.2">
      <c r="B384"/>
      <c r="C384"/>
      <c r="D384"/>
      <c r="E384"/>
      <c r="F384"/>
      <c r="G384"/>
      <c r="H384"/>
      <c r="I384"/>
      <c r="J384"/>
      <c r="K384"/>
      <c r="L384"/>
    </row>
    <row r="385" spans="2:12" x14ac:dyDescent="0.2">
      <c r="B385"/>
      <c r="C385"/>
      <c r="D385"/>
      <c r="E385"/>
      <c r="F385"/>
      <c r="G385"/>
      <c r="H385"/>
      <c r="I385"/>
      <c r="J385"/>
      <c r="K385"/>
      <c r="L385"/>
    </row>
    <row r="386" spans="2:12" x14ac:dyDescent="0.2">
      <c r="B386"/>
      <c r="C386"/>
      <c r="D386"/>
      <c r="E386"/>
      <c r="F386"/>
      <c r="G386"/>
      <c r="H386"/>
      <c r="I386"/>
      <c r="J386"/>
      <c r="K386"/>
      <c r="L386"/>
    </row>
    <row r="387" spans="2:12" x14ac:dyDescent="0.2">
      <c r="B387"/>
      <c r="C387"/>
      <c r="D387"/>
      <c r="E387"/>
      <c r="F387"/>
      <c r="G387"/>
      <c r="H387"/>
      <c r="I387"/>
      <c r="J387"/>
      <c r="K387"/>
      <c r="L387"/>
    </row>
    <row r="388" spans="2:12" x14ac:dyDescent="0.2">
      <c r="B388"/>
      <c r="C388"/>
      <c r="D388"/>
      <c r="E388"/>
      <c r="F388"/>
      <c r="G388"/>
      <c r="H388"/>
      <c r="I388"/>
      <c r="J388"/>
      <c r="K388"/>
      <c r="L388"/>
    </row>
    <row r="389" spans="2:12" x14ac:dyDescent="0.2">
      <c r="B389"/>
      <c r="C389"/>
      <c r="D389"/>
      <c r="E389"/>
      <c r="F389"/>
      <c r="G389"/>
      <c r="H389"/>
      <c r="I389"/>
      <c r="J389"/>
      <c r="K389"/>
      <c r="L389"/>
    </row>
    <row r="390" spans="2:12" x14ac:dyDescent="0.2">
      <c r="B390"/>
      <c r="C390"/>
      <c r="D390"/>
      <c r="E390"/>
      <c r="F390"/>
      <c r="G390"/>
      <c r="H390"/>
      <c r="I390"/>
      <c r="J390"/>
      <c r="K390"/>
      <c r="L390"/>
    </row>
    <row r="391" spans="2:12" x14ac:dyDescent="0.2">
      <c r="B391"/>
      <c r="C391"/>
      <c r="D391"/>
      <c r="E391"/>
      <c r="F391"/>
      <c r="G391"/>
      <c r="H391"/>
      <c r="I391"/>
      <c r="J391"/>
      <c r="K391"/>
      <c r="L391"/>
    </row>
    <row r="392" spans="2:12" x14ac:dyDescent="0.2">
      <c r="B392"/>
      <c r="C392"/>
      <c r="D392"/>
      <c r="E392"/>
      <c r="F392"/>
      <c r="G392"/>
      <c r="H392"/>
      <c r="I392"/>
      <c r="J392"/>
      <c r="K392"/>
      <c r="L392"/>
    </row>
    <row r="393" spans="2:12" x14ac:dyDescent="0.2">
      <c r="B393"/>
      <c r="C393"/>
      <c r="D393"/>
      <c r="E393"/>
      <c r="F393"/>
      <c r="G393"/>
      <c r="H393"/>
      <c r="I393"/>
      <c r="J393"/>
      <c r="K393"/>
      <c r="L393"/>
    </row>
    <row r="394" spans="2:12" x14ac:dyDescent="0.2">
      <c r="B394"/>
      <c r="C394"/>
      <c r="D394"/>
      <c r="E394"/>
      <c r="F394"/>
      <c r="G394"/>
      <c r="H394"/>
      <c r="I394"/>
      <c r="J394"/>
      <c r="K394"/>
      <c r="L394"/>
    </row>
    <row r="395" spans="2:12" x14ac:dyDescent="0.2">
      <c r="B395"/>
      <c r="C395"/>
      <c r="D395"/>
      <c r="E395"/>
      <c r="F395"/>
      <c r="G395"/>
      <c r="H395"/>
      <c r="I395"/>
      <c r="J395"/>
      <c r="K395"/>
      <c r="L395"/>
    </row>
    <row r="396" spans="2:12" x14ac:dyDescent="0.2">
      <c r="B396"/>
      <c r="C396"/>
      <c r="D396"/>
      <c r="E396"/>
      <c r="F396"/>
      <c r="G396"/>
      <c r="H396"/>
      <c r="I396"/>
      <c r="J396"/>
      <c r="K396"/>
      <c r="L396"/>
    </row>
    <row r="397" spans="2:12" x14ac:dyDescent="0.2">
      <c r="B397"/>
      <c r="C397"/>
      <c r="D397"/>
      <c r="E397"/>
      <c r="F397"/>
      <c r="G397"/>
      <c r="H397"/>
      <c r="I397"/>
      <c r="J397"/>
      <c r="K397"/>
      <c r="L397"/>
    </row>
    <row r="398" spans="2:12" x14ac:dyDescent="0.2">
      <c r="B398"/>
      <c r="C398"/>
      <c r="D398"/>
      <c r="E398"/>
      <c r="F398"/>
      <c r="G398"/>
      <c r="H398"/>
      <c r="I398"/>
      <c r="J398"/>
      <c r="K398"/>
      <c r="L398"/>
    </row>
    <row r="399" spans="2:12" x14ac:dyDescent="0.2">
      <c r="B399"/>
      <c r="C399"/>
      <c r="D399"/>
      <c r="E399"/>
      <c r="F399"/>
      <c r="G399"/>
      <c r="H399"/>
      <c r="I399"/>
      <c r="J399"/>
      <c r="K399"/>
      <c r="L399"/>
    </row>
    <row r="400" spans="2:12" x14ac:dyDescent="0.2">
      <c r="B400"/>
      <c r="C400"/>
      <c r="D400"/>
      <c r="E400"/>
      <c r="F400"/>
      <c r="G400"/>
      <c r="H400"/>
      <c r="I400"/>
      <c r="J400"/>
      <c r="K400"/>
      <c r="L400"/>
    </row>
    <row r="401" spans="2:12" x14ac:dyDescent="0.2">
      <c r="B401"/>
      <c r="C401"/>
      <c r="D401"/>
      <c r="E401"/>
      <c r="F401"/>
      <c r="G401"/>
      <c r="H401"/>
      <c r="I401"/>
      <c r="J401"/>
      <c r="K401"/>
      <c r="L401"/>
    </row>
    <row r="402" spans="2:12" x14ac:dyDescent="0.2">
      <c r="B402"/>
      <c r="C402"/>
      <c r="D402"/>
      <c r="E402"/>
      <c r="F402"/>
      <c r="G402"/>
      <c r="H402"/>
      <c r="I402"/>
      <c r="J402"/>
      <c r="K402"/>
      <c r="L402"/>
    </row>
    <row r="403" spans="2:12" x14ac:dyDescent="0.2">
      <c r="B403"/>
      <c r="C403"/>
      <c r="D403"/>
      <c r="E403"/>
      <c r="F403"/>
      <c r="G403"/>
      <c r="H403"/>
      <c r="I403"/>
      <c r="J403"/>
      <c r="K403"/>
      <c r="L403"/>
    </row>
    <row r="404" spans="2:12" x14ac:dyDescent="0.2">
      <c r="B404"/>
      <c r="C404"/>
      <c r="D404"/>
      <c r="E404"/>
      <c r="F404"/>
      <c r="G404"/>
      <c r="H404"/>
      <c r="I404"/>
      <c r="J404"/>
      <c r="K404"/>
      <c r="L404"/>
    </row>
    <row r="405" spans="2:12" x14ac:dyDescent="0.2">
      <c r="B405"/>
      <c r="C405"/>
      <c r="D405"/>
      <c r="E405"/>
      <c r="F405"/>
      <c r="G405"/>
      <c r="H405"/>
      <c r="I405"/>
      <c r="J405"/>
      <c r="K405"/>
      <c r="L405"/>
    </row>
    <row r="406" spans="2:12" x14ac:dyDescent="0.2">
      <c r="B406"/>
      <c r="C406"/>
      <c r="D406"/>
      <c r="E406"/>
      <c r="F406"/>
      <c r="G406"/>
      <c r="H406"/>
      <c r="I406"/>
      <c r="J406"/>
      <c r="K406"/>
      <c r="L406"/>
    </row>
    <row r="407" spans="2:12" x14ac:dyDescent="0.2">
      <c r="B407"/>
      <c r="C407"/>
      <c r="D407"/>
      <c r="E407"/>
      <c r="F407"/>
      <c r="G407"/>
      <c r="H407"/>
      <c r="I407"/>
      <c r="J407"/>
      <c r="K407"/>
      <c r="L407"/>
    </row>
    <row r="408" spans="2:12" x14ac:dyDescent="0.2">
      <c r="B408"/>
      <c r="C408"/>
      <c r="D408"/>
      <c r="E408"/>
      <c r="F408"/>
      <c r="G408"/>
      <c r="H408"/>
      <c r="I408"/>
      <c r="J408"/>
      <c r="K408"/>
      <c r="L408"/>
    </row>
    <row r="409" spans="2:12" x14ac:dyDescent="0.2">
      <c r="B409"/>
      <c r="C409"/>
      <c r="D409"/>
      <c r="E409"/>
      <c r="F409"/>
      <c r="G409"/>
      <c r="H409"/>
      <c r="I409"/>
      <c r="J409"/>
      <c r="K409"/>
      <c r="L409"/>
    </row>
    <row r="410" spans="2:12" x14ac:dyDescent="0.2">
      <c r="B410"/>
      <c r="C410"/>
      <c r="D410"/>
      <c r="E410"/>
      <c r="F410"/>
      <c r="G410"/>
      <c r="H410"/>
      <c r="I410"/>
      <c r="J410"/>
      <c r="K410"/>
      <c r="L410"/>
    </row>
    <row r="411" spans="2:12" x14ac:dyDescent="0.2">
      <c r="B411"/>
      <c r="C411"/>
      <c r="D411"/>
      <c r="E411"/>
      <c r="F411"/>
      <c r="G411"/>
      <c r="H411"/>
      <c r="I411"/>
      <c r="J411"/>
      <c r="K411"/>
      <c r="L411"/>
    </row>
    <row r="412" spans="2:12" x14ac:dyDescent="0.2">
      <c r="B412"/>
      <c r="C412"/>
      <c r="D412"/>
      <c r="E412"/>
      <c r="F412"/>
      <c r="G412"/>
      <c r="H412"/>
      <c r="I412"/>
      <c r="J412"/>
      <c r="K412"/>
      <c r="L412"/>
    </row>
    <row r="413" spans="2:12" x14ac:dyDescent="0.2">
      <c r="B413"/>
      <c r="C413"/>
      <c r="D413"/>
      <c r="E413"/>
      <c r="F413"/>
      <c r="G413"/>
      <c r="H413"/>
      <c r="I413"/>
      <c r="J413"/>
      <c r="K413"/>
      <c r="L413"/>
    </row>
    <row r="414" spans="2:12" x14ac:dyDescent="0.2">
      <c r="B414"/>
      <c r="C414"/>
      <c r="D414"/>
      <c r="E414"/>
      <c r="F414"/>
      <c r="G414"/>
      <c r="H414"/>
      <c r="I414"/>
      <c r="J414"/>
      <c r="K414"/>
      <c r="L414"/>
    </row>
    <row r="415" spans="2:12" x14ac:dyDescent="0.2">
      <c r="B415"/>
      <c r="C415"/>
      <c r="D415"/>
      <c r="E415"/>
      <c r="F415"/>
      <c r="G415"/>
      <c r="H415"/>
      <c r="I415"/>
      <c r="J415"/>
      <c r="K415"/>
      <c r="L415"/>
    </row>
    <row r="416" spans="2:12" x14ac:dyDescent="0.2">
      <c r="B416"/>
      <c r="C416"/>
      <c r="D416"/>
      <c r="E416"/>
      <c r="F416"/>
      <c r="G416"/>
      <c r="H416"/>
      <c r="I416"/>
      <c r="J416"/>
      <c r="K416"/>
      <c r="L416"/>
    </row>
    <row r="417" spans="2:12" x14ac:dyDescent="0.2">
      <c r="B417"/>
      <c r="C417"/>
      <c r="D417"/>
      <c r="E417"/>
      <c r="F417"/>
      <c r="G417"/>
      <c r="H417"/>
      <c r="I417"/>
      <c r="J417"/>
      <c r="K417"/>
      <c r="L417"/>
    </row>
    <row r="418" spans="2:12" x14ac:dyDescent="0.2">
      <c r="B418"/>
      <c r="C418"/>
      <c r="D418"/>
      <c r="E418"/>
      <c r="F418"/>
      <c r="G418"/>
      <c r="H418"/>
      <c r="I418"/>
      <c r="J418"/>
      <c r="K418"/>
      <c r="L418"/>
    </row>
    <row r="419" spans="2:12" x14ac:dyDescent="0.2">
      <c r="B419"/>
      <c r="C419"/>
      <c r="D419"/>
      <c r="E419"/>
      <c r="F419"/>
      <c r="G419"/>
      <c r="H419"/>
      <c r="I419"/>
      <c r="J419"/>
      <c r="K419"/>
      <c r="L419"/>
    </row>
    <row r="420" spans="2:12" x14ac:dyDescent="0.2">
      <c r="B420"/>
      <c r="C420"/>
      <c r="D420"/>
      <c r="E420"/>
      <c r="F420"/>
      <c r="G420"/>
      <c r="H420"/>
      <c r="I420"/>
      <c r="J420"/>
      <c r="K420"/>
      <c r="L420"/>
    </row>
    <row r="421" spans="2:12" x14ac:dyDescent="0.2">
      <c r="B421"/>
      <c r="C421"/>
      <c r="D421"/>
      <c r="E421"/>
      <c r="F421"/>
      <c r="G421"/>
      <c r="H421"/>
      <c r="I421"/>
      <c r="J421"/>
      <c r="K421"/>
      <c r="L421"/>
    </row>
    <row r="422" spans="2:12" x14ac:dyDescent="0.2">
      <c r="B422"/>
      <c r="C422"/>
      <c r="D422"/>
      <c r="E422"/>
      <c r="F422"/>
      <c r="G422"/>
      <c r="H422"/>
      <c r="I422"/>
      <c r="J422"/>
      <c r="K422"/>
      <c r="L422"/>
    </row>
    <row r="423" spans="2:12" x14ac:dyDescent="0.2">
      <c r="B423"/>
      <c r="C423"/>
      <c r="D423"/>
      <c r="E423"/>
      <c r="F423"/>
      <c r="G423"/>
      <c r="H423"/>
      <c r="I423"/>
      <c r="J423"/>
      <c r="K423"/>
      <c r="L423"/>
    </row>
    <row r="424" spans="2:12" x14ac:dyDescent="0.2">
      <c r="B424"/>
      <c r="C424"/>
      <c r="D424"/>
      <c r="E424"/>
      <c r="F424"/>
      <c r="G424"/>
      <c r="H424"/>
      <c r="I424"/>
      <c r="J424"/>
      <c r="K424"/>
      <c r="L424"/>
    </row>
    <row r="425" spans="2:12" x14ac:dyDescent="0.2">
      <c r="B425"/>
      <c r="C425"/>
      <c r="D425"/>
      <c r="E425"/>
      <c r="F425"/>
      <c r="G425"/>
      <c r="H425"/>
      <c r="I425"/>
      <c r="J425"/>
      <c r="K425"/>
      <c r="L425"/>
    </row>
    <row r="426" spans="2:12" x14ac:dyDescent="0.2">
      <c r="B426"/>
      <c r="C426"/>
      <c r="D426"/>
      <c r="E426"/>
      <c r="F426"/>
      <c r="G426"/>
      <c r="H426"/>
      <c r="I426"/>
      <c r="J426"/>
      <c r="K426"/>
      <c r="L426"/>
    </row>
    <row r="427" spans="2:12" x14ac:dyDescent="0.2">
      <c r="B427"/>
      <c r="C427"/>
      <c r="D427"/>
      <c r="E427"/>
      <c r="F427"/>
      <c r="G427"/>
      <c r="H427"/>
      <c r="I427"/>
      <c r="J427"/>
      <c r="K427"/>
      <c r="L427"/>
    </row>
    <row r="428" spans="2:12" x14ac:dyDescent="0.2">
      <c r="B428"/>
      <c r="C428"/>
      <c r="D428"/>
      <c r="E428"/>
      <c r="F428"/>
      <c r="G428"/>
      <c r="H428"/>
      <c r="I428"/>
      <c r="J428"/>
      <c r="K428"/>
      <c r="L428"/>
    </row>
    <row r="429" spans="2:12" x14ac:dyDescent="0.2">
      <c r="B429"/>
      <c r="C429"/>
      <c r="D429"/>
      <c r="E429"/>
      <c r="F429"/>
      <c r="G429"/>
      <c r="H429"/>
      <c r="I429"/>
      <c r="J429"/>
      <c r="K429"/>
      <c r="L429"/>
    </row>
    <row r="430" spans="2:12" x14ac:dyDescent="0.2">
      <c r="B430"/>
      <c r="C430"/>
      <c r="D430"/>
      <c r="E430"/>
      <c r="F430"/>
      <c r="G430"/>
      <c r="H430"/>
      <c r="I430"/>
      <c r="J430"/>
      <c r="K430"/>
      <c r="L430"/>
    </row>
    <row r="431" spans="2:12" x14ac:dyDescent="0.2">
      <c r="B431"/>
      <c r="C431"/>
      <c r="D431"/>
      <c r="E431"/>
      <c r="F431"/>
      <c r="G431"/>
      <c r="H431"/>
      <c r="I431"/>
      <c r="J431"/>
      <c r="K431"/>
      <c r="L431"/>
    </row>
    <row r="432" spans="2:12" x14ac:dyDescent="0.2">
      <c r="B432"/>
      <c r="C432"/>
      <c r="D432"/>
      <c r="E432"/>
      <c r="F432"/>
      <c r="G432"/>
      <c r="H432"/>
      <c r="I432"/>
      <c r="J432"/>
      <c r="K432"/>
      <c r="L432"/>
    </row>
    <row r="433" spans="2:12" x14ac:dyDescent="0.2">
      <c r="B433"/>
      <c r="C433"/>
      <c r="D433"/>
      <c r="E433"/>
      <c r="F433"/>
      <c r="G433"/>
      <c r="H433"/>
      <c r="I433"/>
      <c r="J433"/>
      <c r="K433"/>
      <c r="L433"/>
    </row>
    <row r="434" spans="2:12" x14ac:dyDescent="0.2">
      <c r="B434"/>
      <c r="C434"/>
      <c r="D434"/>
      <c r="E434"/>
      <c r="F434"/>
      <c r="G434"/>
      <c r="H434"/>
      <c r="I434"/>
      <c r="J434"/>
      <c r="K434"/>
      <c r="L434"/>
    </row>
    <row r="435" spans="2:12" x14ac:dyDescent="0.2">
      <c r="B435"/>
      <c r="C435"/>
      <c r="D435"/>
      <c r="E435"/>
      <c r="F435"/>
      <c r="G435"/>
      <c r="H435"/>
      <c r="I435"/>
      <c r="J435"/>
      <c r="K435"/>
      <c r="L435"/>
    </row>
    <row r="436" spans="2:12" x14ac:dyDescent="0.2">
      <c r="B436"/>
      <c r="C436"/>
      <c r="D436"/>
      <c r="E436"/>
      <c r="F436"/>
      <c r="G436"/>
      <c r="H436"/>
      <c r="I436"/>
      <c r="J436"/>
      <c r="K436"/>
      <c r="L436"/>
    </row>
    <row r="437" spans="2:12" x14ac:dyDescent="0.2">
      <c r="B437"/>
      <c r="C437"/>
      <c r="D437"/>
      <c r="E437"/>
      <c r="F437"/>
      <c r="G437"/>
      <c r="H437"/>
      <c r="I437"/>
      <c r="J437"/>
      <c r="K437"/>
      <c r="L437"/>
    </row>
    <row r="438" spans="2:12" x14ac:dyDescent="0.2">
      <c r="B438"/>
      <c r="C438"/>
      <c r="D438"/>
      <c r="E438"/>
      <c r="F438"/>
      <c r="G438"/>
      <c r="H438"/>
      <c r="I438"/>
      <c r="J438"/>
      <c r="K438"/>
      <c r="L438"/>
    </row>
    <row r="439" spans="2:12" x14ac:dyDescent="0.2">
      <c r="B439"/>
      <c r="C439"/>
      <c r="D439"/>
      <c r="E439"/>
      <c r="F439"/>
      <c r="G439"/>
      <c r="H439"/>
      <c r="I439"/>
      <c r="J439"/>
      <c r="K439"/>
      <c r="L439"/>
    </row>
    <row r="440" spans="2:12" x14ac:dyDescent="0.2">
      <c r="B440"/>
      <c r="C440"/>
      <c r="D440"/>
      <c r="E440"/>
      <c r="F440"/>
      <c r="G440"/>
      <c r="H440"/>
      <c r="I440"/>
      <c r="J440"/>
      <c r="K440"/>
      <c r="L440"/>
    </row>
    <row r="441" spans="2:12" x14ac:dyDescent="0.2">
      <c r="B441"/>
      <c r="C441"/>
      <c r="D441"/>
      <c r="E441"/>
      <c r="F441"/>
      <c r="G441"/>
      <c r="H441"/>
      <c r="I441"/>
      <c r="J441"/>
      <c r="K441"/>
      <c r="L441"/>
    </row>
    <row r="442" spans="2:12" x14ac:dyDescent="0.2">
      <c r="B442"/>
      <c r="C442"/>
      <c r="D442"/>
      <c r="E442"/>
      <c r="F442"/>
      <c r="G442"/>
      <c r="H442"/>
      <c r="I442"/>
      <c r="J442"/>
      <c r="K442"/>
      <c r="L442"/>
    </row>
    <row r="443" spans="2:12" x14ac:dyDescent="0.2">
      <c r="B443"/>
      <c r="C443"/>
      <c r="D443"/>
      <c r="E443"/>
      <c r="F443"/>
      <c r="G443"/>
      <c r="H443"/>
      <c r="I443"/>
      <c r="J443"/>
      <c r="K443"/>
      <c r="L443"/>
    </row>
    <row r="444" spans="2:12" x14ac:dyDescent="0.2">
      <c r="B444"/>
      <c r="C444"/>
      <c r="D444"/>
      <c r="E444"/>
      <c r="F444"/>
      <c r="G444"/>
      <c r="H444"/>
      <c r="I444"/>
      <c r="J444"/>
      <c r="K444"/>
      <c r="L444"/>
    </row>
    <row r="445" spans="2:12" x14ac:dyDescent="0.2">
      <c r="B445"/>
      <c r="C445"/>
      <c r="D445"/>
      <c r="E445"/>
      <c r="F445"/>
      <c r="G445"/>
      <c r="H445"/>
      <c r="I445"/>
      <c r="J445"/>
      <c r="K445"/>
      <c r="L445"/>
    </row>
    <row r="446" spans="2:12" x14ac:dyDescent="0.2">
      <c r="B446"/>
      <c r="C446"/>
      <c r="D446"/>
      <c r="E446"/>
      <c r="F446"/>
      <c r="G446"/>
      <c r="H446"/>
      <c r="I446"/>
      <c r="J446"/>
      <c r="K446"/>
      <c r="L446"/>
    </row>
    <row r="447" spans="2:12" x14ac:dyDescent="0.2">
      <c r="B447"/>
      <c r="C447"/>
      <c r="D447"/>
      <c r="E447"/>
      <c r="F447"/>
      <c r="G447"/>
      <c r="H447"/>
      <c r="I447"/>
      <c r="J447"/>
      <c r="K447"/>
      <c r="L447"/>
    </row>
    <row r="448" spans="2:12" x14ac:dyDescent="0.2">
      <c r="B448"/>
      <c r="C448"/>
      <c r="D448"/>
      <c r="E448"/>
      <c r="F448"/>
      <c r="G448"/>
      <c r="H448"/>
      <c r="I448"/>
      <c r="J448"/>
      <c r="K448"/>
      <c r="L448"/>
    </row>
    <row r="449" spans="2:12" x14ac:dyDescent="0.2">
      <c r="B449"/>
      <c r="C449"/>
      <c r="D449"/>
      <c r="E449"/>
      <c r="F449"/>
      <c r="G449"/>
      <c r="H449"/>
      <c r="I449"/>
      <c r="J449"/>
      <c r="K449"/>
      <c r="L449"/>
    </row>
    <row r="450" spans="2:12" x14ac:dyDescent="0.2">
      <c r="B450"/>
      <c r="C450"/>
      <c r="D450"/>
      <c r="E450"/>
      <c r="F450"/>
      <c r="G450"/>
      <c r="H450"/>
      <c r="I450"/>
      <c r="J450"/>
      <c r="K450"/>
      <c r="L450"/>
    </row>
    <row r="451" spans="2:12" x14ac:dyDescent="0.2">
      <c r="B451"/>
      <c r="C451"/>
      <c r="D451"/>
      <c r="E451"/>
      <c r="F451"/>
      <c r="G451"/>
      <c r="H451"/>
      <c r="I451"/>
      <c r="J451"/>
      <c r="K451"/>
      <c r="L451"/>
    </row>
    <row r="452" spans="2:12" x14ac:dyDescent="0.2">
      <c r="B452"/>
      <c r="C452"/>
      <c r="D452"/>
      <c r="E452"/>
      <c r="F452"/>
      <c r="G452"/>
      <c r="H452"/>
      <c r="I452"/>
      <c r="J452"/>
      <c r="K452"/>
      <c r="L452"/>
    </row>
    <row r="453" spans="2:12" x14ac:dyDescent="0.2">
      <c r="B453"/>
      <c r="C453"/>
      <c r="D453"/>
      <c r="E453"/>
      <c r="F453"/>
      <c r="G453"/>
      <c r="H453"/>
      <c r="I453"/>
      <c r="J453"/>
      <c r="K453"/>
      <c r="L453"/>
    </row>
    <row r="454" spans="2:12" x14ac:dyDescent="0.2">
      <c r="B454"/>
      <c r="C454"/>
      <c r="D454"/>
      <c r="E454"/>
      <c r="F454"/>
      <c r="G454"/>
      <c r="H454"/>
      <c r="I454"/>
      <c r="J454"/>
      <c r="K454"/>
      <c r="L454"/>
    </row>
    <row r="455" spans="2:12" x14ac:dyDescent="0.2">
      <c r="B455"/>
      <c r="C455"/>
      <c r="D455"/>
      <c r="E455"/>
      <c r="F455"/>
      <c r="G455"/>
      <c r="H455"/>
      <c r="I455"/>
      <c r="J455"/>
      <c r="K455"/>
      <c r="L455"/>
    </row>
    <row r="456" spans="2:12" x14ac:dyDescent="0.2">
      <c r="B456"/>
      <c r="C456"/>
      <c r="D456"/>
      <c r="E456"/>
      <c r="F456"/>
      <c r="G456"/>
      <c r="H456"/>
      <c r="I456"/>
      <c r="J456"/>
      <c r="K456"/>
      <c r="L456"/>
    </row>
    <row r="457" spans="2:12" x14ac:dyDescent="0.2">
      <c r="B457"/>
      <c r="C457"/>
      <c r="D457"/>
      <c r="E457"/>
      <c r="F457"/>
      <c r="G457"/>
      <c r="H457"/>
      <c r="I457"/>
      <c r="J457"/>
      <c r="K457"/>
      <c r="L457"/>
    </row>
    <row r="458" spans="2:12" x14ac:dyDescent="0.2">
      <c r="B458"/>
      <c r="C458"/>
      <c r="D458"/>
      <c r="E458"/>
      <c r="F458"/>
      <c r="G458"/>
      <c r="H458"/>
      <c r="I458"/>
      <c r="J458"/>
      <c r="K458"/>
      <c r="L458"/>
    </row>
    <row r="459" spans="2:12" x14ac:dyDescent="0.2">
      <c r="B459"/>
      <c r="C459"/>
      <c r="D459"/>
      <c r="E459"/>
      <c r="F459"/>
      <c r="G459"/>
      <c r="H459"/>
      <c r="I459"/>
      <c r="J459"/>
      <c r="K459"/>
      <c r="L459"/>
    </row>
    <row r="460" spans="2:12" x14ac:dyDescent="0.2">
      <c r="B460"/>
      <c r="C460"/>
      <c r="D460"/>
      <c r="E460"/>
      <c r="F460"/>
      <c r="G460"/>
      <c r="H460"/>
      <c r="I460"/>
      <c r="J460"/>
      <c r="K460"/>
      <c r="L460"/>
    </row>
    <row r="461" spans="2:12" x14ac:dyDescent="0.2">
      <c r="B461"/>
      <c r="C461"/>
      <c r="D461"/>
      <c r="E461"/>
      <c r="F461"/>
      <c r="G461"/>
      <c r="H461"/>
      <c r="I461"/>
      <c r="J461"/>
      <c r="K461"/>
      <c r="L461"/>
    </row>
    <row r="462" spans="2:12" x14ac:dyDescent="0.2">
      <c r="B462"/>
      <c r="C462"/>
      <c r="D462"/>
      <c r="E462"/>
      <c r="F462"/>
      <c r="G462"/>
      <c r="H462"/>
      <c r="I462"/>
      <c r="J462"/>
      <c r="K462"/>
      <c r="L462"/>
    </row>
    <row r="463" spans="2:12" x14ac:dyDescent="0.2">
      <c r="B463"/>
      <c r="C463"/>
      <c r="D463"/>
      <c r="E463"/>
      <c r="F463"/>
      <c r="G463"/>
      <c r="H463"/>
      <c r="I463"/>
      <c r="J463"/>
      <c r="K463"/>
      <c r="L463"/>
    </row>
    <row r="464" spans="2:12" x14ac:dyDescent="0.2">
      <c r="B464"/>
      <c r="C464"/>
      <c r="D464"/>
      <c r="E464"/>
      <c r="F464"/>
      <c r="G464"/>
      <c r="H464"/>
      <c r="I464"/>
      <c r="J464"/>
      <c r="K464"/>
      <c r="L464"/>
    </row>
    <row r="465" spans="2:12" x14ac:dyDescent="0.2">
      <c r="B465"/>
      <c r="C465"/>
      <c r="D465"/>
      <c r="E465"/>
      <c r="F465"/>
      <c r="G465"/>
      <c r="H465"/>
      <c r="I465"/>
      <c r="J465"/>
      <c r="K465"/>
      <c r="L465"/>
    </row>
    <row r="466" spans="2:12" x14ac:dyDescent="0.2">
      <c r="B466"/>
      <c r="C466"/>
      <c r="D466"/>
      <c r="E466"/>
      <c r="F466"/>
      <c r="G466"/>
      <c r="H466"/>
      <c r="I466"/>
      <c r="J466"/>
      <c r="K466"/>
      <c r="L466"/>
    </row>
    <row r="467" spans="2:12" x14ac:dyDescent="0.2">
      <c r="B467"/>
      <c r="C467"/>
      <c r="D467"/>
      <c r="E467"/>
      <c r="F467"/>
      <c r="G467"/>
      <c r="H467"/>
      <c r="I467"/>
      <c r="J467"/>
      <c r="K467"/>
      <c r="L467"/>
    </row>
    <row r="468" spans="2:12" x14ac:dyDescent="0.2">
      <c r="B468"/>
      <c r="C468"/>
      <c r="D468"/>
      <c r="E468"/>
      <c r="F468"/>
      <c r="G468"/>
      <c r="H468"/>
      <c r="I468"/>
      <c r="J468"/>
      <c r="K468"/>
      <c r="L468"/>
    </row>
    <row r="469" spans="2:12" x14ac:dyDescent="0.2">
      <c r="B469"/>
      <c r="C469"/>
      <c r="D469"/>
      <c r="E469"/>
      <c r="F469"/>
      <c r="G469"/>
      <c r="H469"/>
      <c r="I469"/>
      <c r="J469"/>
      <c r="K469"/>
      <c r="L469"/>
    </row>
    <row r="470" spans="2:12" x14ac:dyDescent="0.2">
      <c r="B470"/>
      <c r="C470"/>
      <c r="D470"/>
      <c r="E470"/>
      <c r="F470"/>
      <c r="G470"/>
      <c r="H470"/>
      <c r="I470"/>
      <c r="J470"/>
      <c r="K470"/>
      <c r="L470"/>
    </row>
    <row r="471" spans="2:12" x14ac:dyDescent="0.2">
      <c r="B471"/>
      <c r="C471"/>
      <c r="D471"/>
      <c r="E471"/>
      <c r="F471"/>
      <c r="G471"/>
      <c r="H471"/>
      <c r="I471"/>
      <c r="J471"/>
      <c r="K471"/>
      <c r="L471"/>
    </row>
    <row r="472" spans="2:12" x14ac:dyDescent="0.2">
      <c r="B472"/>
      <c r="C472"/>
      <c r="D472"/>
      <c r="E472"/>
      <c r="F472"/>
      <c r="G472"/>
      <c r="H472"/>
      <c r="I472"/>
      <c r="J472"/>
      <c r="K472"/>
      <c r="L472"/>
    </row>
    <row r="473" spans="2:12" x14ac:dyDescent="0.2">
      <c r="B473"/>
      <c r="C473"/>
      <c r="D473"/>
      <c r="E473"/>
      <c r="F473"/>
      <c r="G473"/>
      <c r="H473"/>
      <c r="I473"/>
      <c r="J473"/>
      <c r="K473"/>
      <c r="L473"/>
    </row>
    <row r="474" spans="2:12" x14ac:dyDescent="0.2">
      <c r="B474"/>
      <c r="C474"/>
      <c r="D474"/>
      <c r="E474"/>
      <c r="F474"/>
      <c r="G474"/>
      <c r="H474"/>
      <c r="I474"/>
      <c r="J474"/>
      <c r="K474"/>
      <c r="L474"/>
    </row>
    <row r="475" spans="2:12" x14ac:dyDescent="0.2">
      <c r="B475"/>
      <c r="C475"/>
      <c r="D475"/>
      <c r="E475"/>
      <c r="F475"/>
      <c r="G475"/>
      <c r="H475"/>
      <c r="I475"/>
      <c r="J475"/>
      <c r="K475"/>
      <c r="L475"/>
    </row>
    <row r="476" spans="2:12" x14ac:dyDescent="0.2">
      <c r="B476"/>
      <c r="C476"/>
      <c r="D476"/>
      <c r="E476"/>
      <c r="F476"/>
      <c r="G476"/>
      <c r="H476"/>
      <c r="I476"/>
      <c r="J476"/>
      <c r="K476"/>
      <c r="L476"/>
    </row>
    <row r="477" spans="2:12" x14ac:dyDescent="0.2">
      <c r="B477"/>
      <c r="C477"/>
      <c r="D477"/>
      <c r="E477"/>
      <c r="F477"/>
      <c r="G477"/>
      <c r="H477"/>
      <c r="I477"/>
      <c r="J477"/>
      <c r="K477"/>
      <c r="L477"/>
    </row>
    <row r="478" spans="2:12" x14ac:dyDescent="0.2">
      <c r="B478"/>
      <c r="C478"/>
      <c r="D478"/>
      <c r="E478"/>
      <c r="F478"/>
      <c r="G478"/>
      <c r="H478"/>
      <c r="I478"/>
      <c r="J478"/>
      <c r="K478"/>
      <c r="L478"/>
    </row>
    <row r="479" spans="2:12" x14ac:dyDescent="0.2">
      <c r="B479"/>
      <c r="C479"/>
      <c r="D479"/>
      <c r="E479"/>
      <c r="F479"/>
      <c r="G479"/>
      <c r="H479"/>
      <c r="I479"/>
      <c r="J479"/>
      <c r="K479"/>
      <c r="L479"/>
    </row>
    <row r="480" spans="2:12" x14ac:dyDescent="0.2">
      <c r="B480"/>
      <c r="C480"/>
      <c r="D480"/>
      <c r="E480"/>
      <c r="F480"/>
      <c r="G480"/>
      <c r="H480"/>
      <c r="I480"/>
      <c r="J480"/>
      <c r="K480"/>
      <c r="L480"/>
    </row>
    <row r="481" spans="2:12" x14ac:dyDescent="0.2">
      <c r="B481"/>
      <c r="C481"/>
      <c r="D481"/>
      <c r="E481"/>
      <c r="F481"/>
      <c r="G481"/>
      <c r="H481"/>
      <c r="I481"/>
      <c r="J481"/>
      <c r="K481"/>
      <c r="L481"/>
    </row>
    <row r="482" spans="2:12" x14ac:dyDescent="0.2">
      <c r="B482"/>
      <c r="C482"/>
      <c r="D482"/>
      <c r="E482"/>
      <c r="F482"/>
      <c r="G482"/>
      <c r="H482"/>
      <c r="I482"/>
      <c r="J482"/>
      <c r="K482"/>
      <c r="L482"/>
    </row>
    <row r="483" spans="2:12" x14ac:dyDescent="0.2">
      <c r="B483"/>
      <c r="C483"/>
      <c r="D483"/>
      <c r="E483"/>
      <c r="F483"/>
      <c r="G483"/>
      <c r="H483"/>
      <c r="I483"/>
      <c r="J483"/>
      <c r="K483"/>
      <c r="L483"/>
    </row>
    <row r="484" spans="2:12" x14ac:dyDescent="0.2">
      <c r="B484"/>
      <c r="C484"/>
      <c r="D484"/>
      <c r="E484"/>
      <c r="F484"/>
      <c r="G484"/>
      <c r="H484"/>
      <c r="I484"/>
      <c r="J484"/>
      <c r="K484"/>
      <c r="L484"/>
    </row>
    <row r="485" spans="2:12" x14ac:dyDescent="0.2">
      <c r="B485"/>
      <c r="C485"/>
      <c r="D485"/>
      <c r="E485"/>
      <c r="F485"/>
      <c r="G485"/>
      <c r="H485"/>
      <c r="I485"/>
      <c r="J485"/>
      <c r="K485"/>
      <c r="L485"/>
    </row>
    <row r="486" spans="2:12" x14ac:dyDescent="0.2">
      <c r="B486"/>
      <c r="C486"/>
      <c r="D486"/>
      <c r="E486"/>
      <c r="F486"/>
      <c r="G486"/>
      <c r="H486"/>
      <c r="I486"/>
      <c r="J486"/>
      <c r="K486"/>
      <c r="L486"/>
    </row>
    <row r="487" spans="2:12" x14ac:dyDescent="0.2">
      <c r="B487"/>
      <c r="C487"/>
      <c r="D487"/>
      <c r="E487"/>
      <c r="F487"/>
      <c r="G487"/>
      <c r="H487"/>
      <c r="I487"/>
      <c r="J487"/>
      <c r="K487"/>
      <c r="L487"/>
    </row>
    <row r="488" spans="2:12" x14ac:dyDescent="0.2">
      <c r="B488"/>
      <c r="C488"/>
      <c r="D488"/>
      <c r="E488"/>
      <c r="F488"/>
      <c r="G488"/>
      <c r="H488"/>
      <c r="I488"/>
      <c r="J488"/>
      <c r="K488"/>
      <c r="L488"/>
    </row>
    <row r="489" spans="2:12" x14ac:dyDescent="0.2">
      <c r="B489"/>
      <c r="C489"/>
      <c r="D489"/>
      <c r="E489"/>
      <c r="F489"/>
      <c r="G489"/>
      <c r="H489"/>
      <c r="I489"/>
      <c r="J489"/>
      <c r="K489"/>
      <c r="L489"/>
    </row>
    <row r="490" spans="2:12" x14ac:dyDescent="0.2">
      <c r="B490"/>
      <c r="C490"/>
      <c r="D490"/>
      <c r="E490"/>
      <c r="F490"/>
      <c r="G490"/>
      <c r="H490"/>
      <c r="I490"/>
      <c r="J490"/>
      <c r="K490"/>
      <c r="L490"/>
    </row>
    <row r="491" spans="2:12" x14ac:dyDescent="0.2">
      <c r="B491"/>
      <c r="C491"/>
      <c r="D491"/>
      <c r="E491"/>
      <c r="F491"/>
      <c r="G491"/>
      <c r="H491"/>
      <c r="I491"/>
      <c r="J491"/>
      <c r="K491"/>
      <c r="L491"/>
    </row>
    <row r="492" spans="2:12" x14ac:dyDescent="0.2">
      <c r="B492"/>
      <c r="C492"/>
      <c r="D492"/>
      <c r="E492"/>
      <c r="F492"/>
      <c r="G492"/>
      <c r="H492"/>
      <c r="I492"/>
      <c r="J492"/>
      <c r="K492"/>
      <c r="L492"/>
    </row>
    <row r="493" spans="2:12" x14ac:dyDescent="0.2">
      <c r="B493"/>
      <c r="C493"/>
      <c r="D493"/>
      <c r="E493"/>
      <c r="F493"/>
      <c r="G493"/>
      <c r="H493"/>
      <c r="I493"/>
      <c r="J493"/>
      <c r="K493"/>
      <c r="L493"/>
    </row>
    <row r="494" spans="2:12" x14ac:dyDescent="0.2">
      <c r="B494"/>
      <c r="C494"/>
      <c r="D494"/>
      <c r="E494"/>
      <c r="F494"/>
      <c r="G494"/>
      <c r="H494"/>
      <c r="I494"/>
      <c r="J494"/>
      <c r="K494"/>
      <c r="L494"/>
    </row>
    <row r="495" spans="2:12" x14ac:dyDescent="0.2">
      <c r="B495"/>
      <c r="C495"/>
      <c r="D495"/>
      <c r="E495"/>
      <c r="F495"/>
      <c r="G495"/>
      <c r="H495"/>
      <c r="I495"/>
      <c r="J495"/>
      <c r="K495"/>
      <c r="L495"/>
    </row>
    <row r="496" spans="2:12" x14ac:dyDescent="0.2">
      <c r="B496"/>
      <c r="C496"/>
      <c r="D496"/>
      <c r="E496"/>
      <c r="F496"/>
      <c r="G496"/>
      <c r="H496"/>
      <c r="I496"/>
      <c r="J496"/>
      <c r="K496"/>
      <c r="L496"/>
    </row>
    <row r="497" spans="2:12" x14ac:dyDescent="0.2">
      <c r="B497"/>
      <c r="C497"/>
      <c r="D497"/>
      <c r="E497"/>
      <c r="F497"/>
      <c r="G497"/>
      <c r="H497"/>
      <c r="I497"/>
      <c r="J497"/>
      <c r="K497"/>
      <c r="L497"/>
    </row>
    <row r="498" spans="2:12" x14ac:dyDescent="0.2">
      <c r="B498"/>
      <c r="C498"/>
      <c r="D498"/>
      <c r="E498"/>
      <c r="F498"/>
      <c r="G498"/>
      <c r="H498"/>
      <c r="I498"/>
      <c r="J498"/>
      <c r="K498"/>
      <c r="L498"/>
    </row>
    <row r="499" spans="2:12" x14ac:dyDescent="0.2">
      <c r="B499"/>
      <c r="C499"/>
      <c r="D499"/>
      <c r="E499"/>
      <c r="F499"/>
      <c r="G499"/>
      <c r="H499"/>
      <c r="I499"/>
      <c r="J499"/>
      <c r="K499"/>
      <c r="L499"/>
    </row>
    <row r="500" spans="2:12" x14ac:dyDescent="0.2">
      <c r="B500"/>
      <c r="C500"/>
      <c r="D500"/>
      <c r="E500"/>
      <c r="F500"/>
      <c r="G500"/>
      <c r="H500"/>
      <c r="I500"/>
      <c r="J500"/>
      <c r="K500"/>
      <c r="L500"/>
    </row>
    <row r="501" spans="2:12" x14ac:dyDescent="0.2">
      <c r="B501"/>
      <c r="C501"/>
      <c r="D501"/>
      <c r="E501"/>
      <c r="F501"/>
      <c r="G501"/>
      <c r="H501"/>
      <c r="I501"/>
      <c r="J501"/>
      <c r="K501"/>
      <c r="L501"/>
    </row>
    <row r="502" spans="2:12" x14ac:dyDescent="0.2">
      <c r="B502"/>
      <c r="C502"/>
      <c r="D502"/>
      <c r="E502"/>
      <c r="F502"/>
      <c r="G502"/>
      <c r="H502"/>
      <c r="I502"/>
      <c r="J502"/>
      <c r="K502"/>
      <c r="L502"/>
    </row>
    <row r="503" spans="2:12" x14ac:dyDescent="0.2">
      <c r="B503"/>
      <c r="C503"/>
      <c r="D503"/>
      <c r="E503"/>
      <c r="F503"/>
      <c r="G503"/>
      <c r="H503"/>
      <c r="I503"/>
      <c r="J503"/>
      <c r="K503"/>
      <c r="L503"/>
    </row>
    <row r="504" spans="2:12" x14ac:dyDescent="0.2">
      <c r="B504"/>
      <c r="C504"/>
      <c r="D504"/>
      <c r="E504"/>
      <c r="F504"/>
      <c r="G504"/>
      <c r="H504"/>
      <c r="I504"/>
      <c r="J504"/>
      <c r="K504"/>
      <c r="L504"/>
    </row>
    <row r="505" spans="2:12" x14ac:dyDescent="0.2">
      <c r="B505"/>
      <c r="C505"/>
      <c r="D505"/>
      <c r="E505"/>
      <c r="F505"/>
      <c r="G505"/>
      <c r="H505"/>
      <c r="I505"/>
      <c r="J505"/>
      <c r="K505"/>
      <c r="L505"/>
    </row>
    <row r="506" spans="2:12" x14ac:dyDescent="0.2">
      <c r="B506"/>
      <c r="C506"/>
      <c r="D506"/>
      <c r="E506"/>
      <c r="F506"/>
      <c r="G506"/>
      <c r="H506"/>
      <c r="I506"/>
      <c r="J506"/>
      <c r="K506"/>
      <c r="L506"/>
    </row>
    <row r="507" spans="2:12" x14ac:dyDescent="0.2">
      <c r="B507"/>
      <c r="C507"/>
      <c r="D507"/>
      <c r="E507"/>
      <c r="F507"/>
      <c r="G507"/>
      <c r="H507"/>
      <c r="I507"/>
      <c r="J507"/>
      <c r="K507"/>
      <c r="L507"/>
    </row>
    <row r="508" spans="2:12" x14ac:dyDescent="0.2">
      <c r="B508"/>
      <c r="C508"/>
      <c r="D508"/>
      <c r="E508"/>
      <c r="F508"/>
      <c r="G508"/>
      <c r="H508"/>
      <c r="I508"/>
      <c r="J508"/>
      <c r="K508"/>
      <c r="L508"/>
    </row>
    <row r="509" spans="2:12" x14ac:dyDescent="0.2">
      <c r="B509"/>
      <c r="C509"/>
      <c r="D509"/>
      <c r="E509"/>
      <c r="F509"/>
      <c r="G509"/>
      <c r="H509"/>
      <c r="I509"/>
      <c r="J509"/>
      <c r="K509"/>
      <c r="L509"/>
    </row>
    <row r="510" spans="2:12" x14ac:dyDescent="0.2">
      <c r="B510"/>
      <c r="C510"/>
      <c r="D510"/>
      <c r="E510"/>
      <c r="F510"/>
      <c r="G510"/>
      <c r="H510"/>
      <c r="I510"/>
      <c r="J510"/>
      <c r="K510"/>
      <c r="L510"/>
    </row>
    <row r="511" spans="2:12" x14ac:dyDescent="0.2">
      <c r="B511"/>
      <c r="C511"/>
      <c r="D511"/>
      <c r="E511"/>
      <c r="F511"/>
      <c r="G511"/>
      <c r="H511"/>
      <c r="I511"/>
      <c r="J511"/>
      <c r="K511"/>
      <c r="L511"/>
    </row>
    <row r="512" spans="2:12" x14ac:dyDescent="0.2">
      <c r="B512"/>
      <c r="C512"/>
      <c r="D512"/>
      <c r="E512"/>
      <c r="F512"/>
      <c r="G512"/>
      <c r="H512"/>
      <c r="I512"/>
      <c r="J512"/>
      <c r="K512"/>
      <c r="L512"/>
    </row>
    <row r="513" spans="2:12" x14ac:dyDescent="0.2">
      <c r="B513"/>
      <c r="C513"/>
      <c r="D513"/>
      <c r="E513"/>
      <c r="F513"/>
      <c r="G513"/>
      <c r="H513"/>
      <c r="I513"/>
      <c r="J513"/>
      <c r="K513"/>
      <c r="L513"/>
    </row>
    <row r="514" spans="2:12" x14ac:dyDescent="0.2">
      <c r="B514"/>
      <c r="C514"/>
      <c r="D514"/>
      <c r="E514"/>
      <c r="F514"/>
      <c r="G514"/>
      <c r="H514"/>
      <c r="I514"/>
      <c r="J514"/>
      <c r="K514"/>
      <c r="L514"/>
    </row>
    <row r="515" spans="2:12" x14ac:dyDescent="0.2">
      <c r="B515"/>
      <c r="C515"/>
      <c r="D515"/>
      <c r="E515"/>
      <c r="F515"/>
      <c r="G515"/>
      <c r="H515"/>
      <c r="I515"/>
      <c r="J515"/>
      <c r="K515"/>
      <c r="L515"/>
    </row>
    <row r="516" spans="2:12" x14ac:dyDescent="0.2">
      <c r="B516"/>
      <c r="C516"/>
      <c r="D516"/>
      <c r="E516"/>
      <c r="F516"/>
      <c r="G516"/>
      <c r="H516"/>
      <c r="I516"/>
      <c r="J516"/>
      <c r="K516"/>
      <c r="L516"/>
    </row>
    <row r="517" spans="2:12" x14ac:dyDescent="0.2">
      <c r="B517"/>
      <c r="C517"/>
      <c r="D517"/>
      <c r="E517"/>
      <c r="F517"/>
      <c r="G517"/>
      <c r="H517"/>
      <c r="I517"/>
      <c r="J517"/>
      <c r="K517"/>
      <c r="L517"/>
    </row>
    <row r="518" spans="2:12" x14ac:dyDescent="0.2">
      <c r="B518"/>
      <c r="C518"/>
      <c r="D518"/>
      <c r="E518"/>
      <c r="F518"/>
      <c r="G518"/>
      <c r="H518"/>
      <c r="I518"/>
      <c r="J518"/>
      <c r="K518"/>
      <c r="L518"/>
    </row>
    <row r="519" spans="2:12" x14ac:dyDescent="0.2">
      <c r="B519"/>
      <c r="C519"/>
      <c r="D519"/>
      <c r="E519"/>
      <c r="F519"/>
      <c r="G519"/>
      <c r="H519"/>
      <c r="I519"/>
      <c r="J519"/>
      <c r="K519"/>
      <c r="L519"/>
    </row>
    <row r="520" spans="2:12" x14ac:dyDescent="0.2">
      <c r="B520"/>
      <c r="C520"/>
      <c r="D520"/>
      <c r="E520"/>
      <c r="F520"/>
      <c r="G520"/>
      <c r="H520"/>
      <c r="I520"/>
      <c r="J520"/>
      <c r="K520"/>
      <c r="L520"/>
    </row>
    <row r="521" spans="2:12" x14ac:dyDescent="0.2">
      <c r="B521"/>
      <c r="C521"/>
      <c r="D521"/>
      <c r="E521"/>
      <c r="F521"/>
      <c r="G521"/>
      <c r="H521"/>
      <c r="I521"/>
      <c r="J521"/>
      <c r="K521"/>
      <c r="L521"/>
    </row>
    <row r="522" spans="2:12" x14ac:dyDescent="0.2">
      <c r="B522"/>
      <c r="C522"/>
      <c r="D522"/>
      <c r="E522"/>
      <c r="F522"/>
      <c r="G522"/>
      <c r="H522"/>
      <c r="I522"/>
      <c r="J522"/>
      <c r="K522"/>
      <c r="L522"/>
    </row>
    <row r="523" spans="2:12" x14ac:dyDescent="0.2">
      <c r="B523"/>
      <c r="C523"/>
      <c r="D523"/>
      <c r="E523"/>
      <c r="F523"/>
      <c r="G523"/>
      <c r="H523"/>
      <c r="I523"/>
      <c r="J523"/>
      <c r="K523"/>
      <c r="L523"/>
    </row>
    <row r="524" spans="2:12" x14ac:dyDescent="0.2">
      <c r="B524"/>
      <c r="C524"/>
      <c r="D524"/>
      <c r="E524"/>
      <c r="F524"/>
      <c r="G524"/>
      <c r="H524"/>
      <c r="I524"/>
      <c r="J524"/>
      <c r="K524"/>
      <c r="L524"/>
    </row>
    <row r="525" spans="2:12" x14ac:dyDescent="0.2">
      <c r="B525"/>
      <c r="C525"/>
      <c r="D525"/>
      <c r="E525"/>
      <c r="F525"/>
      <c r="G525"/>
      <c r="H525"/>
      <c r="I525"/>
      <c r="J525"/>
      <c r="K525"/>
      <c r="L525"/>
    </row>
    <row r="526" spans="2:12" x14ac:dyDescent="0.2">
      <c r="B526"/>
      <c r="C526"/>
      <c r="D526"/>
      <c r="E526"/>
      <c r="F526"/>
      <c r="G526"/>
      <c r="H526"/>
      <c r="I526"/>
      <c r="J526"/>
      <c r="K526"/>
      <c r="L526"/>
    </row>
    <row r="527" spans="2:12" x14ac:dyDescent="0.2">
      <c r="B527"/>
      <c r="C527"/>
      <c r="D527"/>
      <c r="E527"/>
      <c r="F527"/>
      <c r="G527"/>
      <c r="H527"/>
      <c r="I527"/>
      <c r="J527"/>
      <c r="K527"/>
      <c r="L527"/>
    </row>
    <row r="528" spans="2:12" x14ac:dyDescent="0.2">
      <c r="B528"/>
      <c r="C528"/>
      <c r="D528"/>
      <c r="E528"/>
      <c r="F528"/>
      <c r="G528"/>
      <c r="H528"/>
      <c r="I528"/>
      <c r="J528"/>
      <c r="K528"/>
      <c r="L528"/>
    </row>
    <row r="529" spans="2:12" x14ac:dyDescent="0.2">
      <c r="B529"/>
      <c r="C529"/>
      <c r="D529"/>
      <c r="E529"/>
      <c r="F529"/>
      <c r="G529"/>
      <c r="H529"/>
      <c r="I529"/>
      <c r="J529"/>
      <c r="K529"/>
      <c r="L529"/>
    </row>
    <row r="530" spans="2:12" x14ac:dyDescent="0.2">
      <c r="B530"/>
      <c r="C530"/>
      <c r="D530"/>
      <c r="E530"/>
      <c r="F530"/>
      <c r="G530"/>
      <c r="H530"/>
      <c r="I530"/>
      <c r="J530"/>
      <c r="K530"/>
      <c r="L530"/>
    </row>
    <row r="531" spans="2:12" x14ac:dyDescent="0.2">
      <c r="B531"/>
      <c r="C531"/>
      <c r="D531"/>
      <c r="E531"/>
      <c r="F531"/>
      <c r="G531"/>
      <c r="H531"/>
      <c r="I531"/>
      <c r="J531"/>
      <c r="K531"/>
      <c r="L531"/>
    </row>
    <row r="532" spans="2:12" x14ac:dyDescent="0.2">
      <c r="B532"/>
      <c r="C532"/>
      <c r="D532"/>
      <c r="E532"/>
      <c r="F532"/>
      <c r="G532"/>
      <c r="H532"/>
      <c r="I532"/>
      <c r="J532"/>
      <c r="K532"/>
      <c r="L532"/>
    </row>
    <row r="533" spans="2:12" x14ac:dyDescent="0.2">
      <c r="B533"/>
      <c r="C533"/>
      <c r="D533"/>
      <c r="E533"/>
      <c r="F533"/>
      <c r="G533"/>
      <c r="H533"/>
      <c r="I533"/>
      <c r="J533"/>
      <c r="K533"/>
      <c r="L533"/>
    </row>
    <row r="534" spans="2:12" x14ac:dyDescent="0.2">
      <c r="B534"/>
      <c r="C534"/>
      <c r="D534"/>
      <c r="E534"/>
      <c r="F534"/>
      <c r="G534"/>
      <c r="H534"/>
      <c r="I534"/>
      <c r="J534"/>
      <c r="K534"/>
      <c r="L534"/>
    </row>
    <row r="535" spans="2:12" x14ac:dyDescent="0.2">
      <c r="B535"/>
      <c r="C535"/>
      <c r="D535"/>
      <c r="E535"/>
      <c r="F535"/>
      <c r="G535"/>
      <c r="H535"/>
      <c r="I535"/>
      <c r="J535"/>
      <c r="K535"/>
      <c r="L535"/>
    </row>
    <row r="536" spans="2:12" x14ac:dyDescent="0.2">
      <c r="B536"/>
      <c r="C536"/>
      <c r="D536"/>
      <c r="E536"/>
      <c r="F536"/>
      <c r="G536"/>
      <c r="H536"/>
      <c r="I536"/>
      <c r="J536"/>
      <c r="K536"/>
      <c r="L536"/>
    </row>
    <row r="537" spans="2:12" x14ac:dyDescent="0.2">
      <c r="B537"/>
      <c r="C537"/>
      <c r="D537"/>
      <c r="E537"/>
      <c r="F537"/>
      <c r="G537"/>
      <c r="H537"/>
      <c r="I537"/>
      <c r="J537"/>
      <c r="K537"/>
      <c r="L537"/>
    </row>
    <row r="538" spans="2:12" x14ac:dyDescent="0.2">
      <c r="B538"/>
      <c r="C538"/>
      <c r="D538"/>
      <c r="E538"/>
      <c r="F538"/>
      <c r="G538"/>
      <c r="H538"/>
      <c r="I538"/>
      <c r="J538"/>
      <c r="K538"/>
      <c r="L538"/>
    </row>
    <row r="539" spans="2:12" x14ac:dyDescent="0.2">
      <c r="B539"/>
      <c r="C539"/>
      <c r="D539"/>
      <c r="E539"/>
      <c r="F539"/>
      <c r="G539"/>
      <c r="H539"/>
      <c r="I539"/>
      <c r="J539"/>
      <c r="K539"/>
      <c r="L539"/>
    </row>
    <row r="540" spans="2:12" x14ac:dyDescent="0.2">
      <c r="B540"/>
      <c r="C540"/>
      <c r="D540"/>
      <c r="E540"/>
      <c r="F540"/>
      <c r="G540"/>
      <c r="H540"/>
      <c r="I540"/>
      <c r="J540"/>
      <c r="K540"/>
      <c r="L540"/>
    </row>
    <row r="541" spans="2:12" x14ac:dyDescent="0.2">
      <c r="B541"/>
      <c r="C541"/>
      <c r="D541"/>
      <c r="E541"/>
      <c r="F541"/>
      <c r="G541"/>
      <c r="H541"/>
      <c r="I541"/>
      <c r="J541"/>
      <c r="K541"/>
      <c r="L541"/>
    </row>
    <row r="542" spans="2:12" x14ac:dyDescent="0.2">
      <c r="B542"/>
      <c r="C542"/>
      <c r="D542"/>
      <c r="E542"/>
      <c r="F542"/>
      <c r="G542"/>
      <c r="H542"/>
      <c r="I542"/>
      <c r="J542"/>
      <c r="K542"/>
      <c r="L542"/>
    </row>
    <row r="543" spans="2:12" x14ac:dyDescent="0.2">
      <c r="B543"/>
      <c r="C543"/>
      <c r="D543"/>
      <c r="E543"/>
      <c r="F543"/>
      <c r="G543"/>
      <c r="H543"/>
      <c r="I543"/>
      <c r="J543"/>
      <c r="K543"/>
      <c r="L543"/>
    </row>
    <row r="544" spans="2:12" x14ac:dyDescent="0.2">
      <c r="B544"/>
      <c r="C544"/>
      <c r="D544"/>
      <c r="E544"/>
      <c r="F544"/>
      <c r="G544"/>
      <c r="H544"/>
      <c r="I544"/>
      <c r="J544"/>
      <c r="K544"/>
      <c r="L544"/>
    </row>
    <row r="545" spans="2:12" x14ac:dyDescent="0.2">
      <c r="B545"/>
      <c r="C545"/>
      <c r="D545"/>
      <c r="E545"/>
      <c r="F545"/>
      <c r="G545"/>
      <c r="H545"/>
      <c r="I545"/>
      <c r="J545"/>
      <c r="K545"/>
      <c r="L545"/>
    </row>
    <row r="546" spans="2:12" x14ac:dyDescent="0.2">
      <c r="B546"/>
      <c r="C546"/>
      <c r="D546"/>
      <c r="E546"/>
      <c r="F546"/>
      <c r="G546"/>
      <c r="H546"/>
      <c r="I546"/>
      <c r="J546"/>
      <c r="K546"/>
      <c r="L546"/>
    </row>
    <row r="547" spans="2:12" x14ac:dyDescent="0.2">
      <c r="B547"/>
      <c r="C547"/>
      <c r="D547"/>
      <c r="E547"/>
      <c r="F547"/>
      <c r="G547"/>
      <c r="H547"/>
      <c r="I547"/>
      <c r="J547"/>
      <c r="K547"/>
      <c r="L547"/>
    </row>
    <row r="548" spans="2:12" x14ac:dyDescent="0.2">
      <c r="B548"/>
      <c r="C548"/>
      <c r="D548"/>
      <c r="E548"/>
      <c r="F548"/>
      <c r="G548"/>
      <c r="H548"/>
      <c r="I548"/>
      <c r="J548"/>
      <c r="K548"/>
      <c r="L548"/>
    </row>
    <row r="549" spans="2:12" x14ac:dyDescent="0.2">
      <c r="B549"/>
      <c r="C549"/>
      <c r="D549"/>
      <c r="E549"/>
      <c r="F549"/>
      <c r="G549"/>
      <c r="H549"/>
      <c r="I549"/>
      <c r="J549"/>
      <c r="K549"/>
      <c r="L549"/>
    </row>
    <row r="550" spans="2:12" x14ac:dyDescent="0.2">
      <c r="B550"/>
      <c r="C550"/>
      <c r="D550"/>
      <c r="E550"/>
      <c r="F550"/>
      <c r="G550"/>
      <c r="H550"/>
      <c r="I550"/>
      <c r="J550"/>
      <c r="K550"/>
      <c r="L550"/>
    </row>
    <row r="551" spans="2:12" x14ac:dyDescent="0.2">
      <c r="B551"/>
      <c r="C551"/>
      <c r="D551"/>
      <c r="E551"/>
      <c r="F551"/>
      <c r="G551"/>
      <c r="H551"/>
      <c r="I551"/>
      <c r="J551"/>
      <c r="K551"/>
      <c r="L551"/>
    </row>
    <row r="552" spans="2:12" x14ac:dyDescent="0.2">
      <c r="B552"/>
      <c r="C552"/>
      <c r="D552"/>
      <c r="E552"/>
      <c r="F552"/>
      <c r="G552"/>
      <c r="H552"/>
      <c r="I552"/>
      <c r="J552"/>
      <c r="K552"/>
      <c r="L552"/>
    </row>
    <row r="553" spans="2:12" x14ac:dyDescent="0.2">
      <c r="B553"/>
      <c r="C553"/>
      <c r="D553"/>
      <c r="E553"/>
      <c r="F553"/>
      <c r="G553"/>
      <c r="H553"/>
      <c r="I553"/>
      <c r="J553"/>
      <c r="K553"/>
      <c r="L553"/>
    </row>
    <row r="554" spans="2:12" x14ac:dyDescent="0.2">
      <c r="B554"/>
      <c r="C554"/>
      <c r="D554"/>
      <c r="E554"/>
      <c r="F554"/>
      <c r="G554"/>
      <c r="H554"/>
      <c r="I554"/>
      <c r="J554"/>
      <c r="K554"/>
      <c r="L554"/>
    </row>
    <row r="555" spans="2:12" x14ac:dyDescent="0.2">
      <c r="B555"/>
      <c r="C555"/>
      <c r="D555"/>
      <c r="E555"/>
      <c r="F555"/>
      <c r="G555"/>
      <c r="H555"/>
      <c r="I555"/>
      <c r="J555"/>
      <c r="K555"/>
      <c r="L555"/>
    </row>
    <row r="556" spans="2:12" x14ac:dyDescent="0.2">
      <c r="B556"/>
      <c r="C556"/>
      <c r="D556"/>
      <c r="E556"/>
      <c r="F556"/>
      <c r="G556"/>
      <c r="H556"/>
      <c r="I556"/>
      <c r="J556"/>
      <c r="K556"/>
      <c r="L556"/>
    </row>
    <row r="557" spans="2:12" x14ac:dyDescent="0.2">
      <c r="B557"/>
      <c r="C557"/>
      <c r="D557"/>
      <c r="E557"/>
      <c r="F557"/>
      <c r="G557"/>
      <c r="H557"/>
      <c r="I557"/>
      <c r="J557"/>
      <c r="K557"/>
      <c r="L557"/>
    </row>
    <row r="558" spans="2:12" x14ac:dyDescent="0.2">
      <c r="B558"/>
      <c r="C558"/>
      <c r="D558"/>
      <c r="E558"/>
      <c r="F558"/>
      <c r="G558"/>
      <c r="H558"/>
      <c r="I558"/>
      <c r="J558"/>
      <c r="K558"/>
      <c r="L558"/>
    </row>
    <row r="559" spans="2:12" x14ac:dyDescent="0.2">
      <c r="B559"/>
      <c r="C559"/>
      <c r="D559"/>
      <c r="E559"/>
      <c r="F559"/>
      <c r="G559"/>
      <c r="H559"/>
      <c r="I559"/>
      <c r="J559"/>
      <c r="K559"/>
      <c r="L559"/>
    </row>
    <row r="560" spans="2:12" x14ac:dyDescent="0.2">
      <c r="B560"/>
      <c r="C560"/>
      <c r="D560"/>
      <c r="E560"/>
      <c r="F560"/>
      <c r="G560"/>
      <c r="H560"/>
      <c r="I560"/>
      <c r="J560"/>
      <c r="K560"/>
      <c r="L560"/>
    </row>
    <row r="561" spans="2:12" x14ac:dyDescent="0.2">
      <c r="B561"/>
      <c r="C561"/>
      <c r="D561"/>
      <c r="E561"/>
      <c r="F561"/>
      <c r="G561"/>
      <c r="H561"/>
      <c r="I561"/>
      <c r="J561"/>
      <c r="K561"/>
      <c r="L561"/>
    </row>
    <row r="562" spans="2:12" x14ac:dyDescent="0.2">
      <c r="B562"/>
      <c r="C562"/>
      <c r="D562"/>
      <c r="E562"/>
      <c r="F562"/>
      <c r="G562"/>
      <c r="H562"/>
      <c r="I562"/>
      <c r="J562"/>
      <c r="K562"/>
      <c r="L562"/>
    </row>
    <row r="563" spans="2:12" x14ac:dyDescent="0.2">
      <c r="B563"/>
      <c r="C563"/>
      <c r="D563"/>
      <c r="E563"/>
      <c r="F563"/>
      <c r="G563"/>
      <c r="H563"/>
      <c r="I563"/>
      <c r="J563"/>
      <c r="K563"/>
      <c r="L563"/>
    </row>
    <row r="564" spans="2:12" x14ac:dyDescent="0.2">
      <c r="B564"/>
      <c r="C564"/>
      <c r="D564"/>
      <c r="E564"/>
      <c r="F564"/>
      <c r="G564"/>
      <c r="H564"/>
      <c r="I564"/>
      <c r="J564"/>
      <c r="K564"/>
      <c r="L564"/>
    </row>
    <row r="565" spans="2:12" x14ac:dyDescent="0.2">
      <c r="B565"/>
      <c r="C565"/>
      <c r="D565"/>
      <c r="E565"/>
      <c r="F565"/>
      <c r="G565"/>
      <c r="H565"/>
      <c r="I565"/>
      <c r="J565"/>
      <c r="K565"/>
      <c r="L565"/>
    </row>
    <row r="566" spans="2:12" x14ac:dyDescent="0.2">
      <c r="B566"/>
      <c r="C566"/>
      <c r="D566"/>
      <c r="E566"/>
      <c r="F566"/>
      <c r="G566"/>
      <c r="H566"/>
      <c r="I566"/>
      <c r="J566"/>
      <c r="K566"/>
      <c r="L566"/>
    </row>
    <row r="567" spans="2:12" x14ac:dyDescent="0.2">
      <c r="B567"/>
      <c r="C567"/>
      <c r="D567"/>
      <c r="E567"/>
      <c r="F567"/>
      <c r="G567"/>
      <c r="H567"/>
      <c r="I567"/>
      <c r="J567"/>
      <c r="K567"/>
      <c r="L567"/>
    </row>
    <row r="568" spans="2:12" x14ac:dyDescent="0.2">
      <c r="B568"/>
      <c r="C568"/>
      <c r="D568"/>
      <c r="E568"/>
      <c r="F568"/>
      <c r="G568"/>
      <c r="H568"/>
      <c r="I568"/>
      <c r="J568"/>
      <c r="K568"/>
      <c r="L568"/>
    </row>
    <row r="569" spans="2:12" x14ac:dyDescent="0.2">
      <c r="B569"/>
      <c r="C569"/>
      <c r="D569"/>
      <c r="E569"/>
      <c r="F569"/>
      <c r="G569"/>
      <c r="H569"/>
      <c r="I569"/>
      <c r="J569"/>
      <c r="K569"/>
      <c r="L569"/>
    </row>
    <row r="570" spans="2:12" x14ac:dyDescent="0.2">
      <c r="B570"/>
      <c r="C570"/>
      <c r="D570"/>
      <c r="E570"/>
      <c r="F570"/>
      <c r="G570"/>
      <c r="H570"/>
      <c r="I570"/>
      <c r="J570"/>
      <c r="K570"/>
      <c r="L570"/>
    </row>
    <row r="571" spans="2:12" x14ac:dyDescent="0.2">
      <c r="B571"/>
      <c r="C571"/>
      <c r="D571"/>
      <c r="E571"/>
      <c r="F571"/>
      <c r="G571"/>
      <c r="H571"/>
      <c r="I571"/>
      <c r="J571"/>
      <c r="K571"/>
      <c r="L571"/>
    </row>
    <row r="572" spans="2:12" x14ac:dyDescent="0.2">
      <c r="B572"/>
      <c r="C572"/>
      <c r="D572"/>
      <c r="E572"/>
      <c r="F572"/>
      <c r="G572"/>
      <c r="H572"/>
      <c r="I572"/>
      <c r="J572"/>
      <c r="K572"/>
      <c r="L572"/>
    </row>
    <row r="573" spans="2:12" x14ac:dyDescent="0.2">
      <c r="B573"/>
      <c r="C573"/>
      <c r="D573"/>
      <c r="E573"/>
      <c r="F573"/>
      <c r="G573"/>
      <c r="H573"/>
      <c r="I573"/>
      <c r="J573"/>
      <c r="K573"/>
      <c r="L573"/>
    </row>
    <row r="574" spans="2:12" x14ac:dyDescent="0.2">
      <c r="B574"/>
      <c r="C574"/>
      <c r="D574"/>
      <c r="E574"/>
      <c r="F574"/>
      <c r="G574"/>
      <c r="H574"/>
      <c r="I574"/>
      <c r="J574"/>
      <c r="K574"/>
      <c r="L574"/>
    </row>
    <row r="575" spans="2:12" x14ac:dyDescent="0.2">
      <c r="B575"/>
      <c r="C575"/>
      <c r="D575"/>
      <c r="E575"/>
      <c r="F575"/>
      <c r="G575"/>
      <c r="H575"/>
      <c r="I575"/>
      <c r="J575"/>
      <c r="K575"/>
      <c r="L575"/>
    </row>
    <row r="576" spans="2:12" x14ac:dyDescent="0.2">
      <c r="B576"/>
      <c r="C576"/>
      <c r="D576"/>
      <c r="E576"/>
      <c r="F576"/>
      <c r="G576"/>
      <c r="H576"/>
      <c r="I576"/>
      <c r="J576"/>
      <c r="K576"/>
      <c r="L576"/>
    </row>
    <row r="577" spans="2:12" x14ac:dyDescent="0.2">
      <c r="B577"/>
      <c r="C577"/>
      <c r="D577"/>
      <c r="E577"/>
      <c r="F577"/>
      <c r="G577"/>
      <c r="H577"/>
      <c r="I577"/>
      <c r="J577"/>
      <c r="K577"/>
      <c r="L577"/>
    </row>
    <row r="578" spans="2:12" x14ac:dyDescent="0.2">
      <c r="B578"/>
      <c r="C578"/>
      <c r="D578"/>
      <c r="E578"/>
      <c r="F578"/>
      <c r="G578"/>
      <c r="H578"/>
      <c r="I578"/>
      <c r="J578"/>
      <c r="K578"/>
      <c r="L578"/>
    </row>
    <row r="579" spans="2:12" x14ac:dyDescent="0.2">
      <c r="B579"/>
      <c r="C579"/>
      <c r="D579"/>
      <c r="E579"/>
      <c r="F579"/>
      <c r="G579"/>
      <c r="H579"/>
      <c r="I579"/>
      <c r="J579"/>
      <c r="K579"/>
      <c r="L579"/>
    </row>
    <row r="580" spans="2:12" x14ac:dyDescent="0.2">
      <c r="B580"/>
      <c r="C580"/>
      <c r="D580"/>
      <c r="E580"/>
      <c r="F580"/>
      <c r="G580"/>
      <c r="H580"/>
      <c r="I580"/>
      <c r="J580"/>
      <c r="K580"/>
      <c r="L580"/>
    </row>
    <row r="581" spans="2:12" x14ac:dyDescent="0.2">
      <c r="B581"/>
      <c r="C581"/>
      <c r="D581"/>
      <c r="E581"/>
      <c r="F581"/>
      <c r="G581"/>
      <c r="H581"/>
      <c r="I581"/>
      <c r="J581"/>
      <c r="K581"/>
      <c r="L581"/>
    </row>
    <row r="582" spans="2:12" x14ac:dyDescent="0.2">
      <c r="B582"/>
      <c r="C582"/>
      <c r="D582"/>
      <c r="E582"/>
      <c r="F582"/>
      <c r="G582"/>
      <c r="H582"/>
      <c r="I582"/>
      <c r="J582"/>
      <c r="K582"/>
      <c r="L582"/>
    </row>
    <row r="583" spans="2:12" x14ac:dyDescent="0.2">
      <c r="B583"/>
      <c r="C583"/>
      <c r="D583"/>
      <c r="E583"/>
      <c r="F583"/>
      <c r="G583"/>
      <c r="H583"/>
      <c r="I583"/>
      <c r="J583"/>
      <c r="K583"/>
      <c r="L583"/>
    </row>
    <row r="584" spans="2:12" x14ac:dyDescent="0.2">
      <c r="B584"/>
      <c r="C584"/>
      <c r="D584"/>
      <c r="E584"/>
      <c r="F584"/>
      <c r="G584"/>
      <c r="H584"/>
      <c r="I584"/>
      <c r="J584"/>
      <c r="K584"/>
      <c r="L584"/>
    </row>
    <row r="585" spans="2:12" x14ac:dyDescent="0.2">
      <c r="B585"/>
      <c r="C585"/>
      <c r="D585"/>
      <c r="E585"/>
      <c r="F585"/>
      <c r="G585"/>
      <c r="H585"/>
      <c r="I585"/>
      <c r="J585"/>
      <c r="K585"/>
      <c r="L585"/>
    </row>
    <row r="586" spans="2:12" x14ac:dyDescent="0.2">
      <c r="B586"/>
      <c r="C586"/>
      <c r="D586"/>
      <c r="E586"/>
      <c r="F586"/>
      <c r="G586"/>
      <c r="H586"/>
      <c r="I586"/>
      <c r="J586"/>
      <c r="K586"/>
      <c r="L586"/>
    </row>
    <row r="587" spans="2:12" x14ac:dyDescent="0.2">
      <c r="B587"/>
      <c r="C587"/>
      <c r="D587"/>
      <c r="E587"/>
      <c r="F587"/>
      <c r="G587"/>
      <c r="H587"/>
      <c r="I587"/>
      <c r="J587"/>
      <c r="K587"/>
      <c r="L587"/>
    </row>
    <row r="588" spans="2:12" x14ac:dyDescent="0.2">
      <c r="B588"/>
      <c r="C588"/>
      <c r="D588"/>
      <c r="E588"/>
      <c r="F588"/>
      <c r="G588"/>
      <c r="H588"/>
      <c r="I588"/>
      <c r="J588"/>
      <c r="K588"/>
      <c r="L588"/>
    </row>
    <row r="589" spans="2:12" x14ac:dyDescent="0.2">
      <c r="B589"/>
      <c r="C589"/>
      <c r="D589"/>
      <c r="E589"/>
      <c r="F589"/>
      <c r="G589"/>
      <c r="H589"/>
      <c r="I589"/>
      <c r="J589"/>
      <c r="K589"/>
      <c r="L589"/>
    </row>
    <row r="590" spans="2:12" x14ac:dyDescent="0.2">
      <c r="B590"/>
      <c r="C590"/>
      <c r="D590"/>
      <c r="E590"/>
      <c r="F590"/>
      <c r="G590"/>
      <c r="H590"/>
      <c r="I590"/>
      <c r="J590"/>
      <c r="K590"/>
      <c r="L590"/>
    </row>
    <row r="591" spans="2:12" x14ac:dyDescent="0.2">
      <c r="B591"/>
      <c r="C591"/>
      <c r="D591"/>
      <c r="E591"/>
      <c r="F591"/>
      <c r="G591"/>
      <c r="H591"/>
      <c r="I591"/>
      <c r="J591"/>
      <c r="K591"/>
      <c r="L591"/>
    </row>
    <row r="592" spans="2:12" x14ac:dyDescent="0.2">
      <c r="B592"/>
      <c r="C592"/>
      <c r="D592"/>
      <c r="E592"/>
      <c r="F592"/>
      <c r="G592"/>
      <c r="H592"/>
      <c r="I592"/>
      <c r="J592"/>
      <c r="K592"/>
      <c r="L592"/>
    </row>
    <row r="593" spans="2:12" x14ac:dyDescent="0.2">
      <c r="B593"/>
      <c r="C593"/>
      <c r="D593"/>
      <c r="E593"/>
      <c r="F593"/>
      <c r="G593"/>
      <c r="H593"/>
      <c r="I593"/>
      <c r="J593"/>
      <c r="K593"/>
      <c r="L593"/>
    </row>
    <row r="594" spans="2:12" x14ac:dyDescent="0.2">
      <c r="B594"/>
      <c r="C594"/>
      <c r="D594"/>
      <c r="E594"/>
      <c r="F594"/>
      <c r="G594"/>
      <c r="H594"/>
      <c r="I594"/>
      <c r="J594"/>
      <c r="K594"/>
      <c r="L594"/>
    </row>
    <row r="595" spans="2:12" x14ac:dyDescent="0.2">
      <c r="B595"/>
      <c r="C595"/>
      <c r="D595"/>
      <c r="E595"/>
      <c r="F595"/>
      <c r="G595"/>
      <c r="H595"/>
      <c r="I595"/>
      <c r="J595"/>
      <c r="K595"/>
      <c r="L595"/>
    </row>
    <row r="596" spans="2:12" x14ac:dyDescent="0.2">
      <c r="B596"/>
      <c r="C596"/>
      <c r="D596"/>
      <c r="E596"/>
      <c r="F596"/>
      <c r="G596"/>
      <c r="H596"/>
      <c r="I596"/>
      <c r="J596"/>
      <c r="K596"/>
      <c r="L596"/>
    </row>
    <row r="597" spans="2:12" x14ac:dyDescent="0.2">
      <c r="B597"/>
      <c r="C597"/>
      <c r="D597"/>
      <c r="E597"/>
      <c r="F597"/>
      <c r="G597"/>
      <c r="H597"/>
      <c r="I597"/>
      <c r="J597"/>
      <c r="K597"/>
      <c r="L597"/>
    </row>
    <row r="598" spans="2:12" x14ac:dyDescent="0.2">
      <c r="B598"/>
      <c r="C598"/>
      <c r="D598"/>
      <c r="E598"/>
      <c r="F598"/>
      <c r="G598"/>
      <c r="H598"/>
      <c r="I598"/>
      <c r="J598"/>
      <c r="K598"/>
      <c r="L598"/>
    </row>
    <row r="599" spans="2:12" x14ac:dyDescent="0.2">
      <c r="B599"/>
      <c r="C599"/>
      <c r="D599"/>
      <c r="E599"/>
      <c r="F599"/>
      <c r="G599"/>
      <c r="H599"/>
      <c r="I599"/>
      <c r="J599"/>
      <c r="K599"/>
      <c r="L599"/>
    </row>
    <row r="600" spans="2:12" x14ac:dyDescent="0.2">
      <c r="B600"/>
      <c r="C600"/>
      <c r="D600"/>
      <c r="E600"/>
      <c r="F600"/>
      <c r="G600"/>
      <c r="H600"/>
      <c r="I600"/>
      <c r="J600"/>
      <c r="K600"/>
      <c r="L600"/>
    </row>
    <row r="601" spans="2:12" x14ac:dyDescent="0.2">
      <c r="B601"/>
      <c r="C601"/>
      <c r="D601"/>
      <c r="E601"/>
      <c r="F601"/>
      <c r="G601"/>
      <c r="H601"/>
      <c r="I601"/>
      <c r="J601"/>
      <c r="K601"/>
      <c r="L601"/>
    </row>
    <row r="602" spans="2:12" x14ac:dyDescent="0.2">
      <c r="B602"/>
      <c r="C602"/>
      <c r="D602"/>
      <c r="E602"/>
      <c r="F602"/>
      <c r="G602"/>
      <c r="H602"/>
      <c r="I602"/>
      <c r="J602"/>
      <c r="K602"/>
      <c r="L602"/>
    </row>
  </sheetData>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3214"/>
  <sheetViews>
    <sheetView zoomScale="85" zoomScaleNormal="85" workbookViewId="0">
      <pane ySplit="5" topLeftCell="A6" activePane="bottomLeft" state="frozen"/>
      <selection pane="bottomLeft" activeCell="L17" sqref="L17"/>
    </sheetView>
  </sheetViews>
  <sheetFormatPr defaultRowHeight="12.75" x14ac:dyDescent="0.2"/>
  <cols>
    <col min="1" max="1" width="21.28515625" customWidth="1"/>
    <col min="2" max="2" width="7.140625" bestFit="1" customWidth="1"/>
    <col min="3" max="3" width="12.7109375" style="31" customWidth="1"/>
    <col min="4" max="4" width="13.5703125" customWidth="1"/>
    <col min="5" max="5" width="30.140625" customWidth="1"/>
    <col min="6" max="6" width="15" style="65" bestFit="1" customWidth="1"/>
    <col min="7" max="7" width="15.28515625" style="65" bestFit="1" customWidth="1"/>
    <col min="8" max="8" width="14" style="65" bestFit="1" customWidth="1"/>
    <col min="9" max="9" width="14.85546875" style="65" bestFit="1" customWidth="1"/>
    <col min="10" max="10" width="13.85546875" style="65" bestFit="1" customWidth="1"/>
    <col min="11" max="11" width="22.7109375" style="191" customWidth="1"/>
    <col min="12" max="12" width="14.7109375" customWidth="1"/>
  </cols>
  <sheetData>
    <row r="1" spans="1:14" x14ac:dyDescent="0.2">
      <c r="A1" s="18" t="s">
        <v>17036</v>
      </c>
      <c r="E1" s="146"/>
      <c r="F1" s="126"/>
      <c r="K1"/>
      <c r="M1" s="65"/>
    </row>
    <row r="2" spans="1:14" x14ac:dyDescent="0.2">
      <c r="K2" s="136"/>
    </row>
    <row r="3" spans="1:14" x14ac:dyDescent="0.2">
      <c r="A3" s="6"/>
      <c r="C3" s="101"/>
    </row>
    <row r="5" spans="1:14" x14ac:dyDescent="0.2">
      <c r="A5" s="4" t="s">
        <v>15906</v>
      </c>
      <c r="B5" s="4" t="s">
        <v>16670</v>
      </c>
      <c r="C5" s="32" t="s">
        <v>16669</v>
      </c>
      <c r="D5" s="4" t="s">
        <v>16667</v>
      </c>
      <c r="E5" s="4" t="s">
        <v>16668</v>
      </c>
      <c r="F5" s="66" t="s">
        <v>15704</v>
      </c>
      <c r="G5" s="66" t="s">
        <v>15705</v>
      </c>
      <c r="H5" s="66" t="s">
        <v>15706</v>
      </c>
      <c r="I5" s="66" t="s">
        <v>15707</v>
      </c>
      <c r="J5" s="66" t="s">
        <v>15902</v>
      </c>
      <c r="K5" s="192" t="s">
        <v>17037</v>
      </c>
      <c r="L5" s="4" t="s">
        <v>18321</v>
      </c>
    </row>
    <row r="6" spans="1:14" x14ac:dyDescent="0.2">
      <c r="A6" t="s">
        <v>18327</v>
      </c>
      <c r="B6" t="str">
        <f>survey_src_summary!C6</f>
        <v>56</v>
      </c>
      <c r="C6">
        <f>survey_src_summary!D6</f>
        <v>56007</v>
      </c>
      <c r="D6" t="str">
        <f>survey_src_summary!F6</f>
        <v>2310001630</v>
      </c>
      <c r="E6" t="str">
        <f>survey_src_summary!G6</f>
        <v>Venting - blowdowns</v>
      </c>
      <c r="F6" s="181">
        <f>survey_src_summary!W6</f>
        <v>0</v>
      </c>
      <c r="G6" s="181">
        <f>survey_src_summary!X6</f>
        <v>16.134746360069816</v>
      </c>
      <c r="H6" s="181">
        <f>survey_src_summary!Y6</f>
        <v>0</v>
      </c>
      <c r="I6" s="181">
        <f>survey_src_summary!Z6</f>
        <v>0</v>
      </c>
      <c r="J6" s="181">
        <f>survey_src_summary!AA6</f>
        <v>0</v>
      </c>
      <c r="K6" s="191" t="str">
        <f>VLOOKUP(C6,fips_xref!$A$5:$H$28,8,FALSE)</f>
        <v>Total</v>
      </c>
      <c r="L6" s="31" t="str">
        <f t="shared" ref="L6:L69" si="0">IF(E6="Unpermitted Fugitives","Fugitives",IF(E6="Natural Gas Processing Facilities, Pump Seals","Fugitives",IF(E6="Natural Gas Production, All Equipt Leak Fugitives","Fugitives",IF(E6="External Combustion Boilers","Heaters",IF(E6="Permitted Tank Losses","Condensate tank ",IF(E6="Permitted Fugitives","Fugitives",IF(E6="Process Heaters","Heaters",E6)))))))</f>
        <v>Venting - blowdowns</v>
      </c>
    </row>
    <row r="7" spans="1:14" s="33" customFormat="1" x14ac:dyDescent="0.2">
      <c r="A7" t="s">
        <v>18327</v>
      </c>
      <c r="B7" t="str">
        <f>survey_src_summary!C7</f>
        <v>49</v>
      </c>
      <c r="C7">
        <f>survey_src_summary!D7</f>
        <v>49009</v>
      </c>
      <c r="D7" t="str">
        <f>survey_src_summary!F7</f>
        <v>2310001630</v>
      </c>
      <c r="E7" t="str">
        <f>survey_src_summary!G7</f>
        <v>Venting - blowdowns</v>
      </c>
      <c r="F7" s="181">
        <f>survey_src_summary!W7</f>
        <v>0</v>
      </c>
      <c r="G7" s="181">
        <f>survey_src_summary!X7</f>
        <v>8.1126698328411434E-2</v>
      </c>
      <c r="H7" s="181">
        <f>survey_src_summary!Y7</f>
        <v>0</v>
      </c>
      <c r="I7" s="181">
        <f>survey_src_summary!Z7</f>
        <v>0</v>
      </c>
      <c r="J7" s="181">
        <f>survey_src_summary!AA7</f>
        <v>0</v>
      </c>
      <c r="K7" s="191" t="str">
        <f>VLOOKUP(C7,fips_xref!$A$5:$H$28,8,FALSE)</f>
        <v>Total</v>
      </c>
      <c r="L7" s="31" t="str">
        <f t="shared" si="0"/>
        <v>Venting - blowdowns</v>
      </c>
      <c r="N7"/>
    </row>
    <row r="8" spans="1:14" s="34" customFormat="1" x14ac:dyDescent="0.2">
      <c r="A8" t="s">
        <v>18327</v>
      </c>
      <c r="B8" t="str">
        <f>survey_src_summary!C8</f>
        <v>49</v>
      </c>
      <c r="C8">
        <f>survey_src_summary!D8</f>
        <v>49043</v>
      </c>
      <c r="D8" t="str">
        <f>survey_src_summary!F8</f>
        <v>2310001630</v>
      </c>
      <c r="E8" t="str">
        <f>survey_src_summary!G8</f>
        <v>Venting - blowdowns</v>
      </c>
      <c r="F8" s="181">
        <f>survey_src_summary!W8</f>
        <v>0</v>
      </c>
      <c r="G8" s="181">
        <f>survey_src_summary!X8</f>
        <v>0.77881684577824839</v>
      </c>
      <c r="H8" s="181">
        <f>survey_src_summary!Y8</f>
        <v>0</v>
      </c>
      <c r="I8" s="181">
        <f>survey_src_summary!Z8</f>
        <v>0</v>
      </c>
      <c r="J8" s="181">
        <f>survey_src_summary!AA8</f>
        <v>0</v>
      </c>
      <c r="K8" s="191" t="str">
        <f>VLOOKUP(C8,fips_xref!$A$5:$H$28,8,FALSE)</f>
        <v>Total</v>
      </c>
      <c r="L8" s="31" t="str">
        <f t="shared" si="0"/>
        <v>Venting - blowdowns</v>
      </c>
      <c r="N8"/>
    </row>
    <row r="9" spans="1:14" x14ac:dyDescent="0.2">
      <c r="A9" t="s">
        <v>18327</v>
      </c>
      <c r="B9" t="str">
        <f>survey_src_summary!C9</f>
        <v>56</v>
      </c>
      <c r="C9">
        <f>survey_src_summary!D9</f>
        <v>56001</v>
      </c>
      <c r="D9" t="str">
        <f>survey_src_summary!F9</f>
        <v>2310001630</v>
      </c>
      <c r="E9" t="str">
        <f>survey_src_summary!G9</f>
        <v>Venting - blowdowns</v>
      </c>
      <c r="F9" s="181">
        <f>survey_src_summary!W9</f>
        <v>0</v>
      </c>
      <c r="G9" s="181">
        <f>survey_src_summary!X9</f>
        <v>4.5145178402984713E-4</v>
      </c>
      <c r="H9" s="181">
        <f>survey_src_summary!Y9</f>
        <v>0</v>
      </c>
      <c r="I9" s="181">
        <f>survey_src_summary!Z9</f>
        <v>0</v>
      </c>
      <c r="J9" s="181">
        <f>survey_src_summary!AA9</f>
        <v>0</v>
      </c>
      <c r="K9" s="191" t="str">
        <f>VLOOKUP(C9,fips_xref!$A$5:$H$28,8,FALSE)</f>
        <v>Total</v>
      </c>
      <c r="L9" s="31" t="str">
        <f t="shared" si="0"/>
        <v>Venting - blowdowns</v>
      </c>
    </row>
    <row r="10" spans="1:14" s="33" customFormat="1" x14ac:dyDescent="0.2">
      <c r="A10" t="s">
        <v>18327</v>
      </c>
      <c r="B10" t="str">
        <f>survey_src_summary!C10</f>
        <v>56</v>
      </c>
      <c r="C10">
        <f>survey_src_summary!D10</f>
        <v>56023</v>
      </c>
      <c r="D10" t="str">
        <f>survey_src_summary!F10</f>
        <v>2310001630</v>
      </c>
      <c r="E10" t="str">
        <f>survey_src_summary!G10</f>
        <v>Venting - blowdowns</v>
      </c>
      <c r="F10" s="181">
        <f>survey_src_summary!W10</f>
        <v>0</v>
      </c>
      <c r="G10" s="181">
        <f>survey_src_summary!X10</f>
        <v>11.46555749060157</v>
      </c>
      <c r="H10" s="181">
        <f>survey_src_summary!Y10</f>
        <v>0</v>
      </c>
      <c r="I10" s="181">
        <f>survey_src_summary!Z10</f>
        <v>0</v>
      </c>
      <c r="J10" s="181">
        <f>survey_src_summary!AA10</f>
        <v>0</v>
      </c>
      <c r="K10" s="191" t="str">
        <f>VLOOKUP(C10,fips_xref!$A$5:$H$28,8,FALSE)</f>
        <v>Total</v>
      </c>
      <c r="L10" s="31" t="str">
        <f t="shared" si="0"/>
        <v>Venting - blowdowns</v>
      </c>
    </row>
    <row r="11" spans="1:14" s="34" customFormat="1" x14ac:dyDescent="0.2">
      <c r="A11" t="s">
        <v>18327</v>
      </c>
      <c r="B11" t="str">
        <f>survey_src_summary!C11</f>
        <v>56</v>
      </c>
      <c r="C11">
        <f>survey_src_summary!D11</f>
        <v>56035</v>
      </c>
      <c r="D11" t="str">
        <f>survey_src_summary!F11</f>
        <v>2310001630</v>
      </c>
      <c r="E11" t="str">
        <f>survey_src_summary!G11</f>
        <v>Venting - blowdowns</v>
      </c>
      <c r="F11" s="181">
        <f>survey_src_summary!W11</f>
        <v>7.1400000000000012E-4</v>
      </c>
      <c r="G11" s="181">
        <f>survey_src_summary!X11</f>
        <v>875.83929937763662</v>
      </c>
      <c r="H11" s="181">
        <f>survey_src_summary!Y11</f>
        <v>1.7850000000000003E-4</v>
      </c>
      <c r="I11" s="181">
        <f>survey_src_summary!Z11</f>
        <v>0</v>
      </c>
      <c r="J11" s="181">
        <f>survey_src_summary!AA11</f>
        <v>0</v>
      </c>
      <c r="K11" s="191" t="str">
        <f>VLOOKUP(C11,fips_xref!$A$5:$H$28,8,FALSE)</f>
        <v>Total</v>
      </c>
      <c r="L11" s="31" t="str">
        <f t="shared" si="0"/>
        <v>Venting - blowdowns</v>
      </c>
    </row>
    <row r="12" spans="1:14" x14ac:dyDescent="0.2">
      <c r="A12" t="s">
        <v>18327</v>
      </c>
      <c r="B12" t="str">
        <f>survey_src_summary!C12</f>
        <v>56</v>
      </c>
      <c r="C12">
        <f>survey_src_summary!D12</f>
        <v>56037</v>
      </c>
      <c r="D12" t="str">
        <f>survey_src_summary!F12</f>
        <v>2310001630</v>
      </c>
      <c r="E12" t="str">
        <f>survey_src_summary!G12</f>
        <v>Venting - blowdowns</v>
      </c>
      <c r="F12" s="181">
        <f>survey_src_summary!W12</f>
        <v>0</v>
      </c>
      <c r="G12" s="181">
        <f>survey_src_summary!X12</f>
        <v>27.837343797841111</v>
      </c>
      <c r="H12" s="181">
        <f>survey_src_summary!Y12</f>
        <v>0</v>
      </c>
      <c r="I12" s="181">
        <f>survey_src_summary!Z12</f>
        <v>0</v>
      </c>
      <c r="J12" s="181">
        <f>survey_src_summary!AA12</f>
        <v>0</v>
      </c>
      <c r="K12" s="191" t="str">
        <f>VLOOKUP(C12,fips_xref!$A$5:$H$28,8,FALSE)</f>
        <v>Total</v>
      </c>
      <c r="L12" s="31" t="str">
        <f t="shared" si="0"/>
        <v>Venting - blowdowns</v>
      </c>
    </row>
    <row r="13" spans="1:14" s="33" customFormat="1" x14ac:dyDescent="0.2">
      <c r="A13" t="s">
        <v>18327</v>
      </c>
      <c r="B13" t="str">
        <f>survey_src_summary!C13</f>
        <v>56</v>
      </c>
      <c r="C13">
        <f>survey_src_summary!D13</f>
        <v>56041</v>
      </c>
      <c r="D13" t="str">
        <f>survey_src_summary!F13</f>
        <v>2310001630</v>
      </c>
      <c r="E13" t="str">
        <f>survey_src_summary!G13</f>
        <v>Venting - blowdowns</v>
      </c>
      <c r="F13" s="181">
        <f>survey_src_summary!W13</f>
        <v>0</v>
      </c>
      <c r="G13" s="181">
        <f>survey_src_summary!X13</f>
        <v>13.544270374357525</v>
      </c>
      <c r="H13" s="181">
        <f>survey_src_summary!Y13</f>
        <v>0</v>
      </c>
      <c r="I13" s="181">
        <f>survey_src_summary!Z13</f>
        <v>0</v>
      </c>
      <c r="J13" s="181">
        <f>survey_src_summary!AA13</f>
        <v>0</v>
      </c>
      <c r="K13" s="191" t="str">
        <f>VLOOKUP(C13,fips_xref!$A$5:$H$28,8,FALSE)</f>
        <v>Total</v>
      </c>
      <c r="L13" s="31" t="str">
        <f t="shared" si="0"/>
        <v>Venting - blowdowns</v>
      </c>
    </row>
    <row r="14" spans="1:14" x14ac:dyDescent="0.2">
      <c r="A14" t="s">
        <v>18327</v>
      </c>
      <c r="B14" t="str">
        <f>survey_src_summary!C14</f>
        <v>56</v>
      </c>
      <c r="C14">
        <f>survey_src_summary!D14</f>
        <v>56007</v>
      </c>
      <c r="D14" t="str">
        <f>survey_src_summary!F14</f>
        <v>2310001610</v>
      </c>
      <c r="E14" t="str">
        <f>survey_src_summary!G14</f>
        <v>Venting - initial completions</v>
      </c>
      <c r="F14" s="181">
        <f>survey_src_summary!W14</f>
        <v>0</v>
      </c>
      <c r="G14" s="181">
        <f>survey_src_summary!X14</f>
        <v>149.96105857418507</v>
      </c>
      <c r="H14" s="181">
        <f>survey_src_summary!Y14</f>
        <v>0</v>
      </c>
      <c r="I14" s="181">
        <f>survey_src_summary!Z14</f>
        <v>0</v>
      </c>
      <c r="J14" s="181">
        <f>survey_src_summary!AA14</f>
        <v>0</v>
      </c>
      <c r="K14" s="191" t="str">
        <f>VLOOKUP(C14,fips_xref!$A$5:$H$28,8,FALSE)</f>
        <v>Total</v>
      </c>
      <c r="L14" s="31" t="str">
        <f t="shared" si="0"/>
        <v>Venting - initial completions</v>
      </c>
    </row>
    <row r="15" spans="1:14" s="33" customFormat="1" x14ac:dyDescent="0.2">
      <c r="A15" t="s">
        <v>18327</v>
      </c>
      <c r="B15" t="str">
        <f>survey_src_summary!C15</f>
        <v>49</v>
      </c>
      <c r="C15">
        <f>survey_src_summary!D15</f>
        <v>49009</v>
      </c>
      <c r="D15" t="str">
        <f>survey_src_summary!F15</f>
        <v>2310001610</v>
      </c>
      <c r="E15" t="str">
        <f>survey_src_summary!G15</f>
        <v>Venting - initial completions</v>
      </c>
      <c r="F15" s="181">
        <f>survey_src_summary!W15</f>
        <v>0</v>
      </c>
      <c r="G15" s="181">
        <f>survey_src_summary!X15</f>
        <v>0</v>
      </c>
      <c r="H15" s="181">
        <f>survey_src_summary!Y15</f>
        <v>0</v>
      </c>
      <c r="I15" s="181">
        <f>survey_src_summary!Z15</f>
        <v>0</v>
      </c>
      <c r="J15" s="181">
        <f>survey_src_summary!AA15</f>
        <v>0</v>
      </c>
      <c r="K15" s="191" t="str">
        <f>VLOOKUP(C15,fips_xref!$A$5:$H$28,8,FALSE)</f>
        <v>Total</v>
      </c>
      <c r="L15" s="31" t="str">
        <f t="shared" si="0"/>
        <v>Venting - initial completions</v>
      </c>
    </row>
    <row r="16" spans="1:14" s="34" customFormat="1" x14ac:dyDescent="0.2">
      <c r="A16" t="s">
        <v>18327</v>
      </c>
      <c r="B16" t="str">
        <f>survey_src_summary!C16</f>
        <v>49</v>
      </c>
      <c r="C16">
        <f>survey_src_summary!D16</f>
        <v>49043</v>
      </c>
      <c r="D16" t="str">
        <f>survey_src_summary!F16</f>
        <v>2310001610</v>
      </c>
      <c r="E16" t="str">
        <f>survey_src_summary!G16</f>
        <v>Venting - initial completions</v>
      </c>
      <c r="F16" s="181">
        <f>survey_src_summary!W16</f>
        <v>0</v>
      </c>
      <c r="G16" s="181">
        <f>survey_src_summary!X16</f>
        <v>0</v>
      </c>
      <c r="H16" s="181">
        <f>survey_src_summary!Y16</f>
        <v>0</v>
      </c>
      <c r="I16" s="181">
        <f>survey_src_summary!Z16</f>
        <v>0</v>
      </c>
      <c r="J16" s="181">
        <f>survey_src_summary!AA16</f>
        <v>0</v>
      </c>
      <c r="K16" s="191" t="str">
        <f>VLOOKUP(C16,fips_xref!$A$5:$H$28,8,FALSE)</f>
        <v>Total</v>
      </c>
      <c r="L16" s="31" t="str">
        <f t="shared" si="0"/>
        <v>Venting - initial completions</v>
      </c>
    </row>
    <row r="17" spans="1:12" x14ac:dyDescent="0.2">
      <c r="A17" t="s">
        <v>18327</v>
      </c>
      <c r="B17" t="str">
        <f>survey_src_summary!C17</f>
        <v>56</v>
      </c>
      <c r="C17">
        <f>survey_src_summary!D17</f>
        <v>56001</v>
      </c>
      <c r="D17" t="str">
        <f>survey_src_summary!F17</f>
        <v>2310001610</v>
      </c>
      <c r="E17" t="str">
        <f>survey_src_summary!G17</f>
        <v>Venting - initial completions</v>
      </c>
      <c r="F17" s="181">
        <f>survey_src_summary!W17</f>
        <v>0</v>
      </c>
      <c r="G17" s="181">
        <f>survey_src_summary!X17</f>
        <v>0</v>
      </c>
      <c r="H17" s="181">
        <f>survey_src_summary!Y17</f>
        <v>0</v>
      </c>
      <c r="I17" s="181">
        <f>survey_src_summary!Z17</f>
        <v>0</v>
      </c>
      <c r="J17" s="181">
        <f>survey_src_summary!AA17</f>
        <v>0</v>
      </c>
      <c r="K17" s="191" t="str">
        <f>VLOOKUP(C17,fips_xref!$A$5:$H$28,8,FALSE)</f>
        <v>Total</v>
      </c>
      <c r="L17" s="31" t="str">
        <f t="shared" si="0"/>
        <v>Venting - initial completions</v>
      </c>
    </row>
    <row r="18" spans="1:12" s="33" customFormat="1" x14ac:dyDescent="0.2">
      <c r="A18" t="s">
        <v>18327</v>
      </c>
      <c r="B18" t="str">
        <f>survey_src_summary!C18</f>
        <v>56</v>
      </c>
      <c r="C18">
        <f>survey_src_summary!D18</f>
        <v>56023</v>
      </c>
      <c r="D18" t="str">
        <f>survey_src_summary!F18</f>
        <v>2310001610</v>
      </c>
      <c r="E18" t="str">
        <f>survey_src_summary!G18</f>
        <v>Venting - initial completions</v>
      </c>
      <c r="F18" s="181">
        <f>survey_src_summary!W18</f>
        <v>0</v>
      </c>
      <c r="G18" s="181">
        <f>survey_src_summary!X18</f>
        <v>75.687839356858674</v>
      </c>
      <c r="H18" s="181">
        <f>survey_src_summary!Y18</f>
        <v>0</v>
      </c>
      <c r="I18" s="181">
        <f>survey_src_summary!Z18</f>
        <v>0</v>
      </c>
      <c r="J18" s="181">
        <f>survey_src_summary!AA18</f>
        <v>0</v>
      </c>
      <c r="K18" s="191" t="str">
        <f>VLOOKUP(C18,fips_xref!$A$5:$H$28,8,FALSE)</f>
        <v>Total</v>
      </c>
      <c r="L18" s="31" t="str">
        <f t="shared" si="0"/>
        <v>Venting - initial completions</v>
      </c>
    </row>
    <row r="19" spans="1:12" s="34" customFormat="1" x14ac:dyDescent="0.2">
      <c r="A19" t="s">
        <v>18327</v>
      </c>
      <c r="B19" t="str">
        <f>survey_src_summary!C19</f>
        <v>56</v>
      </c>
      <c r="C19">
        <f>survey_src_summary!D19</f>
        <v>56035</v>
      </c>
      <c r="D19" t="str">
        <f>survey_src_summary!F19</f>
        <v>2310001610</v>
      </c>
      <c r="E19" t="str">
        <f>survey_src_summary!G19</f>
        <v>Venting - initial completions</v>
      </c>
      <c r="F19" s="181">
        <f>survey_src_summary!W19</f>
        <v>0</v>
      </c>
      <c r="G19" s="181">
        <f>survey_src_summary!X19</f>
        <v>63.410329654094269</v>
      </c>
      <c r="H19" s="181">
        <f>survey_src_summary!Y19</f>
        <v>0</v>
      </c>
      <c r="I19" s="181">
        <f>survey_src_summary!Z19</f>
        <v>0</v>
      </c>
      <c r="J19" s="181">
        <f>survey_src_summary!AA19</f>
        <v>0</v>
      </c>
      <c r="K19" s="191" t="str">
        <f>VLOOKUP(C19,fips_xref!$A$5:$H$28,8,FALSE)</f>
        <v>Total</v>
      </c>
      <c r="L19" s="31" t="str">
        <f t="shared" si="0"/>
        <v>Venting - initial completions</v>
      </c>
    </row>
    <row r="20" spans="1:12" x14ac:dyDescent="0.2">
      <c r="A20" t="s">
        <v>18327</v>
      </c>
      <c r="B20" t="str">
        <f>survey_src_summary!C20</f>
        <v>56</v>
      </c>
      <c r="C20">
        <f>survey_src_summary!D20</f>
        <v>56037</v>
      </c>
      <c r="D20" t="str">
        <f>survey_src_summary!F20</f>
        <v>2310001610</v>
      </c>
      <c r="E20" t="str">
        <f>survey_src_summary!G20</f>
        <v>Venting - initial completions</v>
      </c>
      <c r="F20" s="181">
        <f>survey_src_summary!W20</f>
        <v>0</v>
      </c>
      <c r="G20" s="181">
        <f>survey_src_summary!X20</f>
        <v>427.12888806839726</v>
      </c>
      <c r="H20" s="181">
        <f>survey_src_summary!Y20</f>
        <v>0</v>
      </c>
      <c r="I20" s="181">
        <f>survey_src_summary!Z20</f>
        <v>0</v>
      </c>
      <c r="J20" s="181">
        <f>survey_src_summary!AA20</f>
        <v>0</v>
      </c>
      <c r="K20" s="191" t="str">
        <f>VLOOKUP(C20,fips_xref!$A$5:$H$28,8,FALSE)</f>
        <v>Total</v>
      </c>
      <c r="L20" s="31" t="str">
        <f t="shared" si="0"/>
        <v>Venting - initial completions</v>
      </c>
    </row>
    <row r="21" spans="1:12" s="33" customFormat="1" x14ac:dyDescent="0.2">
      <c r="A21" t="s">
        <v>18327</v>
      </c>
      <c r="B21" t="str">
        <f>survey_src_summary!C21</f>
        <v>56</v>
      </c>
      <c r="C21">
        <f>survey_src_summary!D21</f>
        <v>56041</v>
      </c>
      <c r="D21" t="str">
        <f>survey_src_summary!F21</f>
        <v>2310001610</v>
      </c>
      <c r="E21" t="str">
        <f>survey_src_summary!G21</f>
        <v>Venting - initial completions</v>
      </c>
      <c r="F21" s="181">
        <f>survey_src_summary!W21</f>
        <v>0</v>
      </c>
      <c r="G21" s="181">
        <f>survey_src_summary!X21</f>
        <v>5.1678669715546723</v>
      </c>
      <c r="H21" s="181">
        <f>survey_src_summary!Y21</f>
        <v>0</v>
      </c>
      <c r="I21" s="181">
        <f>survey_src_summary!Z21</f>
        <v>0</v>
      </c>
      <c r="J21" s="181">
        <f>survey_src_summary!AA21</f>
        <v>0</v>
      </c>
      <c r="K21" s="191" t="str">
        <f>VLOOKUP(C21,fips_xref!$A$5:$H$28,8,FALSE)</f>
        <v>Total</v>
      </c>
      <c r="L21" s="31" t="str">
        <f t="shared" si="0"/>
        <v>Venting - initial completions</v>
      </c>
    </row>
    <row r="22" spans="1:12" x14ac:dyDescent="0.2">
      <c r="A22" t="s">
        <v>18327</v>
      </c>
      <c r="B22" t="str">
        <f>survey_src_summary!C22</f>
        <v>56</v>
      </c>
      <c r="C22">
        <f>survey_src_summary!D22</f>
        <v>56007</v>
      </c>
      <c r="D22" t="str">
        <f>survey_src_summary!F22</f>
        <v>2310001620</v>
      </c>
      <c r="E22" t="str">
        <f>survey_src_summary!G22</f>
        <v>Venting - recompletions</v>
      </c>
      <c r="F22" s="181">
        <f>survey_src_summary!W22</f>
        <v>0</v>
      </c>
      <c r="G22" s="181">
        <f>survey_src_summary!X22</f>
        <v>210.12279455922501</v>
      </c>
      <c r="H22" s="181">
        <f>survey_src_summary!Y22</f>
        <v>0</v>
      </c>
      <c r="I22" s="181">
        <f>survey_src_summary!Z22</f>
        <v>0</v>
      </c>
      <c r="J22" s="181">
        <f>survey_src_summary!AA22</f>
        <v>0</v>
      </c>
      <c r="K22" s="191" t="str">
        <f>VLOOKUP(C22,fips_xref!$A$5:$H$28,8,FALSE)</f>
        <v>Total</v>
      </c>
      <c r="L22" s="31" t="str">
        <f t="shared" si="0"/>
        <v>Venting - recompletions</v>
      </c>
    </row>
    <row r="23" spans="1:12" s="33" customFormat="1" x14ac:dyDescent="0.2">
      <c r="A23" t="s">
        <v>18327</v>
      </c>
      <c r="B23" t="str">
        <f>survey_src_summary!C23</f>
        <v>49</v>
      </c>
      <c r="C23">
        <f>survey_src_summary!D23</f>
        <v>49009</v>
      </c>
      <c r="D23" t="str">
        <f>survey_src_summary!F23</f>
        <v>2310001620</v>
      </c>
      <c r="E23" t="str">
        <f>survey_src_summary!G23</f>
        <v>Venting - recompletions</v>
      </c>
      <c r="F23" s="181">
        <f>survey_src_summary!W23</f>
        <v>0</v>
      </c>
      <c r="G23" s="181">
        <f>survey_src_summary!X23</f>
        <v>0</v>
      </c>
      <c r="H23" s="181">
        <f>survey_src_summary!Y23</f>
        <v>0</v>
      </c>
      <c r="I23" s="181">
        <f>survey_src_summary!Z23</f>
        <v>0</v>
      </c>
      <c r="J23" s="181">
        <f>survey_src_summary!AA23</f>
        <v>0</v>
      </c>
      <c r="K23" s="191" t="str">
        <f>VLOOKUP(C23,fips_xref!$A$5:$H$28,8,FALSE)</f>
        <v>Total</v>
      </c>
      <c r="L23" s="31" t="str">
        <f t="shared" si="0"/>
        <v>Venting - recompletions</v>
      </c>
    </row>
    <row r="24" spans="1:12" s="34" customFormat="1" x14ac:dyDescent="0.2">
      <c r="A24" t="s">
        <v>18327</v>
      </c>
      <c r="B24" t="str">
        <f>survey_src_summary!C24</f>
        <v>49</v>
      </c>
      <c r="C24">
        <f>survey_src_summary!D24</f>
        <v>49043</v>
      </c>
      <c r="D24" t="str">
        <f>survey_src_summary!F24</f>
        <v>2310001620</v>
      </c>
      <c r="E24" t="str">
        <f>survey_src_summary!G24</f>
        <v>Venting - recompletions</v>
      </c>
      <c r="F24" s="181">
        <f>survey_src_summary!W24</f>
        <v>0</v>
      </c>
      <c r="G24" s="181">
        <f>survey_src_summary!X24</f>
        <v>3.6175830679613143E-2</v>
      </c>
      <c r="H24" s="181">
        <f>survey_src_summary!Y24</f>
        <v>0</v>
      </c>
      <c r="I24" s="181">
        <f>survey_src_summary!Z24</f>
        <v>0</v>
      </c>
      <c r="J24" s="181">
        <f>survey_src_summary!AA24</f>
        <v>0</v>
      </c>
      <c r="K24" s="191" t="str">
        <f>VLOOKUP(C24,fips_xref!$A$5:$H$28,8,FALSE)</f>
        <v>Total</v>
      </c>
      <c r="L24" s="31" t="str">
        <f t="shared" si="0"/>
        <v>Venting - recompletions</v>
      </c>
    </row>
    <row r="25" spans="1:12" x14ac:dyDescent="0.2">
      <c r="A25" t="s">
        <v>18327</v>
      </c>
      <c r="B25" t="str">
        <f>survey_src_summary!C25</f>
        <v>56</v>
      </c>
      <c r="C25">
        <f>survey_src_summary!D25</f>
        <v>56001</v>
      </c>
      <c r="D25" t="str">
        <f>survey_src_summary!F25</f>
        <v>2310001620</v>
      </c>
      <c r="E25" t="str">
        <f>survey_src_summary!G25</f>
        <v>Venting - recompletions</v>
      </c>
      <c r="F25" s="181">
        <f>survey_src_summary!W25</f>
        <v>0</v>
      </c>
      <c r="G25" s="181">
        <f>survey_src_summary!X25</f>
        <v>3.5480141628082121E-2</v>
      </c>
      <c r="H25" s="181">
        <f>survey_src_summary!Y25</f>
        <v>0</v>
      </c>
      <c r="I25" s="181">
        <f>survey_src_summary!Z25</f>
        <v>0</v>
      </c>
      <c r="J25" s="181">
        <f>survey_src_summary!AA25</f>
        <v>0</v>
      </c>
      <c r="K25" s="191" t="str">
        <f>VLOOKUP(C25,fips_xref!$A$5:$H$28,8,FALSE)</f>
        <v>Total</v>
      </c>
      <c r="L25" s="31" t="str">
        <f t="shared" si="0"/>
        <v>Venting - recompletions</v>
      </c>
    </row>
    <row r="26" spans="1:12" s="33" customFormat="1" x14ac:dyDescent="0.2">
      <c r="A26" t="s">
        <v>18327</v>
      </c>
      <c r="B26" t="str">
        <f>survey_src_summary!C26</f>
        <v>56</v>
      </c>
      <c r="C26">
        <f>survey_src_summary!D26</f>
        <v>56023</v>
      </c>
      <c r="D26" t="str">
        <f>survey_src_summary!F26</f>
        <v>2310001620</v>
      </c>
      <c r="E26" t="str">
        <f>survey_src_summary!G26</f>
        <v>Venting - recompletions</v>
      </c>
      <c r="F26" s="181">
        <f>survey_src_summary!W26</f>
        <v>0</v>
      </c>
      <c r="G26" s="181">
        <f>survey_src_summary!X26</f>
        <v>84.183530199598906</v>
      </c>
      <c r="H26" s="181">
        <f>survey_src_summary!Y26</f>
        <v>0</v>
      </c>
      <c r="I26" s="181">
        <f>survey_src_summary!Z26</f>
        <v>0</v>
      </c>
      <c r="J26" s="181">
        <f>survey_src_summary!AA26</f>
        <v>0</v>
      </c>
      <c r="K26" s="191" t="str">
        <f>VLOOKUP(C26,fips_xref!$A$5:$H$28,8,FALSE)</f>
        <v>Total</v>
      </c>
      <c r="L26" s="31" t="str">
        <f t="shared" si="0"/>
        <v>Venting - recompletions</v>
      </c>
    </row>
    <row r="27" spans="1:12" s="34" customFormat="1" x14ac:dyDescent="0.2">
      <c r="A27" t="s">
        <v>18327</v>
      </c>
      <c r="B27" t="str">
        <f>survey_src_summary!C27</f>
        <v>56</v>
      </c>
      <c r="C27">
        <f>survey_src_summary!D27</f>
        <v>56035</v>
      </c>
      <c r="D27" t="str">
        <f>survey_src_summary!F27</f>
        <v>2310001620</v>
      </c>
      <c r="E27" t="str">
        <f>survey_src_summary!G27</f>
        <v>Venting - recompletions</v>
      </c>
      <c r="F27" s="181">
        <f>survey_src_summary!W27</f>
        <v>0</v>
      </c>
      <c r="G27" s="181">
        <f>survey_src_summary!X27</f>
        <v>0</v>
      </c>
      <c r="H27" s="181">
        <f>survey_src_summary!Y27</f>
        <v>0</v>
      </c>
      <c r="I27" s="181">
        <f>survey_src_summary!Z27</f>
        <v>0</v>
      </c>
      <c r="J27" s="181">
        <f>survey_src_summary!AA27</f>
        <v>0</v>
      </c>
      <c r="K27" s="191" t="str">
        <f>VLOOKUP(C27,fips_xref!$A$5:$H$28,8,FALSE)</f>
        <v>Total</v>
      </c>
      <c r="L27" s="31" t="str">
        <f t="shared" si="0"/>
        <v>Venting - recompletions</v>
      </c>
    </row>
    <row r="28" spans="1:12" x14ac:dyDescent="0.2">
      <c r="A28" t="s">
        <v>18327</v>
      </c>
      <c r="B28" t="str">
        <f>survey_src_summary!C28</f>
        <v>56</v>
      </c>
      <c r="C28">
        <f>survey_src_summary!D28</f>
        <v>56037</v>
      </c>
      <c r="D28" t="str">
        <f>survey_src_summary!F28</f>
        <v>2310001620</v>
      </c>
      <c r="E28" t="str">
        <f>survey_src_summary!G28</f>
        <v>Venting - recompletions</v>
      </c>
      <c r="F28" s="181">
        <f>survey_src_summary!W28</f>
        <v>0</v>
      </c>
      <c r="G28" s="181">
        <f>survey_src_summary!X28</f>
        <v>480.45998240517946</v>
      </c>
      <c r="H28" s="181">
        <f>survey_src_summary!Y28</f>
        <v>0</v>
      </c>
      <c r="I28" s="181">
        <f>survey_src_summary!Z28</f>
        <v>0</v>
      </c>
      <c r="J28" s="181">
        <f>survey_src_summary!AA28</f>
        <v>0</v>
      </c>
      <c r="K28" s="191" t="str">
        <f>VLOOKUP(C28,fips_xref!$A$5:$H$28,8,FALSE)</f>
        <v>Total</v>
      </c>
      <c r="L28" s="31" t="str">
        <f t="shared" si="0"/>
        <v>Venting - recompletions</v>
      </c>
    </row>
    <row r="29" spans="1:12" s="33" customFormat="1" x14ac:dyDescent="0.2">
      <c r="A29" t="s">
        <v>18327</v>
      </c>
      <c r="B29" t="str">
        <f>survey_src_summary!C29</f>
        <v>56</v>
      </c>
      <c r="C29">
        <f>survey_src_summary!D29</f>
        <v>56041</v>
      </c>
      <c r="D29" t="str">
        <f>survey_src_summary!F29</f>
        <v>2310001620</v>
      </c>
      <c r="E29" t="str">
        <f>survey_src_summary!G29</f>
        <v>Venting - recompletions</v>
      </c>
      <c r="F29" s="181">
        <f>survey_src_summary!W29</f>
        <v>0</v>
      </c>
      <c r="G29" s="181">
        <f>survey_src_summary!X29</f>
        <v>4.9209920205042721</v>
      </c>
      <c r="H29" s="181">
        <f>survey_src_summary!Y29</f>
        <v>0</v>
      </c>
      <c r="I29" s="181">
        <f>survey_src_summary!Z29</f>
        <v>0</v>
      </c>
      <c r="J29" s="181">
        <f>survey_src_summary!AA29</f>
        <v>0</v>
      </c>
      <c r="K29" s="191" t="str">
        <f>VLOOKUP(C29,fips_xref!$A$5:$H$28,8,FALSE)</f>
        <v>Total</v>
      </c>
      <c r="L29" s="31" t="str">
        <f t="shared" si="0"/>
        <v>Venting - recompletions</v>
      </c>
    </row>
    <row r="30" spans="1:12" x14ac:dyDescent="0.2">
      <c r="A30" t="s">
        <v>18327</v>
      </c>
      <c r="B30" t="str">
        <f>survey_src_summary!C30</f>
        <v>56</v>
      </c>
      <c r="C30">
        <f>survey_src_summary!D30</f>
        <v>56007</v>
      </c>
      <c r="D30" t="str">
        <f>survey_src_summary!F30</f>
        <v>2310000220</v>
      </c>
      <c r="E30" t="str">
        <f>survey_src_summary!G30</f>
        <v>Drill rigs</v>
      </c>
      <c r="F30" s="181">
        <f>survey_src_summary!W30</f>
        <v>731.28112565155959</v>
      </c>
      <c r="G30" s="181">
        <f>survey_src_summary!X30</f>
        <v>82.245178415788857</v>
      </c>
      <c r="H30" s="181">
        <f>survey_src_summary!Y30</f>
        <v>438.87667499901062</v>
      </c>
      <c r="I30" s="181">
        <f>survey_src_summary!Z30</f>
        <v>47.427330676343004</v>
      </c>
      <c r="J30" s="181">
        <f>survey_src_summary!AA30</f>
        <v>27.573188548244723</v>
      </c>
      <c r="K30" s="191" t="str">
        <f>VLOOKUP(C30,fips_xref!$A$5:$H$28,8,FALSE)</f>
        <v>Total</v>
      </c>
      <c r="L30" s="31" t="str">
        <f t="shared" si="0"/>
        <v>Drill rigs</v>
      </c>
    </row>
    <row r="31" spans="1:12" s="33" customFormat="1" x14ac:dyDescent="0.2">
      <c r="A31" t="s">
        <v>18327</v>
      </c>
      <c r="B31" t="str">
        <f>survey_src_summary!C31</f>
        <v>49</v>
      </c>
      <c r="C31">
        <f>survey_src_summary!D31</f>
        <v>49009</v>
      </c>
      <c r="D31" t="str">
        <f>survey_src_summary!F31</f>
        <v>2310000220</v>
      </c>
      <c r="E31" t="str">
        <f>survey_src_summary!G31</f>
        <v>Drill rigs</v>
      </c>
      <c r="F31" s="181">
        <f>survey_src_summary!W31</f>
        <v>0</v>
      </c>
      <c r="G31" s="181">
        <f>survey_src_summary!X31</f>
        <v>0</v>
      </c>
      <c r="H31" s="181">
        <f>survey_src_summary!Y31</f>
        <v>0</v>
      </c>
      <c r="I31" s="181">
        <f>survey_src_summary!Z31</f>
        <v>0</v>
      </c>
      <c r="J31" s="181">
        <f>survey_src_summary!AA31</f>
        <v>0</v>
      </c>
      <c r="K31" s="191" t="str">
        <f>VLOOKUP(C31,fips_xref!$A$5:$H$28,8,FALSE)</f>
        <v>Total</v>
      </c>
      <c r="L31" s="31" t="str">
        <f t="shared" si="0"/>
        <v>Drill rigs</v>
      </c>
    </row>
    <row r="32" spans="1:12" s="34" customFormat="1" x14ac:dyDescent="0.2">
      <c r="A32" t="s">
        <v>18327</v>
      </c>
      <c r="B32" t="str">
        <f>survey_src_summary!C32</f>
        <v>49</v>
      </c>
      <c r="C32">
        <f>survey_src_summary!D32</f>
        <v>49043</v>
      </c>
      <c r="D32" t="str">
        <f>survey_src_summary!F32</f>
        <v>2310000220</v>
      </c>
      <c r="E32" t="str">
        <f>survey_src_summary!G32</f>
        <v>Drill rigs</v>
      </c>
      <c r="F32" s="181">
        <f>survey_src_summary!W32</f>
        <v>0</v>
      </c>
      <c r="G32" s="181">
        <f>survey_src_summary!X32</f>
        <v>0</v>
      </c>
      <c r="H32" s="181">
        <f>survey_src_summary!Y32</f>
        <v>0</v>
      </c>
      <c r="I32" s="181">
        <f>survey_src_summary!Z32</f>
        <v>0</v>
      </c>
      <c r="J32" s="181">
        <f>survey_src_summary!AA32</f>
        <v>0</v>
      </c>
      <c r="K32" s="191" t="str">
        <f>VLOOKUP(C32,fips_xref!$A$5:$H$28,8,FALSE)</f>
        <v>Total</v>
      </c>
      <c r="L32" s="31" t="str">
        <f t="shared" si="0"/>
        <v>Drill rigs</v>
      </c>
    </row>
    <row r="33" spans="1:12" x14ac:dyDescent="0.2">
      <c r="A33" t="s">
        <v>18327</v>
      </c>
      <c r="B33" t="str">
        <f>survey_src_summary!C33</f>
        <v>56</v>
      </c>
      <c r="C33">
        <f>survey_src_summary!D33</f>
        <v>56001</v>
      </c>
      <c r="D33" t="str">
        <f>survey_src_summary!F33</f>
        <v>2310000220</v>
      </c>
      <c r="E33" t="str">
        <f>survey_src_summary!G33</f>
        <v>Drill rigs</v>
      </c>
      <c r="F33" s="181">
        <f>survey_src_summary!W33</f>
        <v>0</v>
      </c>
      <c r="G33" s="181">
        <f>survey_src_summary!X33</f>
        <v>0</v>
      </c>
      <c r="H33" s="181">
        <f>survey_src_summary!Y33</f>
        <v>0</v>
      </c>
      <c r="I33" s="181">
        <f>survey_src_summary!Z33</f>
        <v>0</v>
      </c>
      <c r="J33" s="181">
        <f>survey_src_summary!AA33</f>
        <v>0</v>
      </c>
      <c r="K33" s="191" t="str">
        <f>VLOOKUP(C33,fips_xref!$A$5:$H$28,8,FALSE)</f>
        <v>Total</v>
      </c>
      <c r="L33" s="31" t="str">
        <f t="shared" si="0"/>
        <v>Drill rigs</v>
      </c>
    </row>
    <row r="34" spans="1:12" s="33" customFormat="1" x14ac:dyDescent="0.2">
      <c r="A34" t="s">
        <v>18327</v>
      </c>
      <c r="B34" t="str">
        <f>survey_src_summary!C34</f>
        <v>56</v>
      </c>
      <c r="C34">
        <f>survey_src_summary!D34</f>
        <v>56023</v>
      </c>
      <c r="D34" t="str">
        <f>survey_src_summary!F34</f>
        <v>2310000220</v>
      </c>
      <c r="E34" t="str">
        <f>survey_src_summary!G34</f>
        <v>Drill rigs</v>
      </c>
      <c r="F34" s="181">
        <f>survey_src_summary!W34</f>
        <v>383.45678873443995</v>
      </c>
      <c r="G34" s="181">
        <f>survey_src_summary!X34</f>
        <v>43.126331171353684</v>
      </c>
      <c r="H34" s="181">
        <f>survey_src_summary!Y34</f>
        <v>230.1307042426744</v>
      </c>
      <c r="I34" s="181">
        <f>survey_src_summary!Z34</f>
        <v>24.869138941871572</v>
      </c>
      <c r="J34" s="181">
        <f>survey_src_summary!AA34</f>
        <v>14.458360765784391</v>
      </c>
      <c r="K34" s="191" t="str">
        <f>VLOOKUP(C34,fips_xref!$A$5:$H$28,8,FALSE)</f>
        <v>Total</v>
      </c>
      <c r="L34" s="31" t="str">
        <f t="shared" si="0"/>
        <v>Drill rigs</v>
      </c>
    </row>
    <row r="35" spans="1:12" s="34" customFormat="1" x14ac:dyDescent="0.2">
      <c r="A35" t="s">
        <v>18327</v>
      </c>
      <c r="B35" t="str">
        <f>survey_src_summary!C35</f>
        <v>56</v>
      </c>
      <c r="C35">
        <f>survey_src_summary!D35</f>
        <v>56035</v>
      </c>
      <c r="D35" t="str">
        <f>survey_src_summary!F35</f>
        <v>2310000220</v>
      </c>
      <c r="E35" t="str">
        <f>survey_src_summary!G35</f>
        <v>Drill rigs</v>
      </c>
      <c r="F35" s="181">
        <f>survey_src_summary!W35</f>
        <v>757.80813982426821</v>
      </c>
      <c r="G35" s="181">
        <f>survey_src_summary!X35</f>
        <v>59.476363805413406</v>
      </c>
      <c r="H35" s="181">
        <f>survey_src_summary!Y35</f>
        <v>443.31224731049275</v>
      </c>
      <c r="I35" s="181">
        <f>survey_src_summary!Z35</f>
        <v>1.7635127099999999</v>
      </c>
      <c r="J35" s="181">
        <f>survey_src_summary!AA35</f>
        <v>26.100953679418591</v>
      </c>
      <c r="K35" s="191" t="str">
        <f>VLOOKUP(C35,fips_xref!$A$5:$H$28,8,FALSE)</f>
        <v>Total</v>
      </c>
      <c r="L35" s="31" t="str">
        <f t="shared" si="0"/>
        <v>Drill rigs</v>
      </c>
    </row>
    <row r="36" spans="1:12" x14ac:dyDescent="0.2">
      <c r="A36" t="s">
        <v>18327</v>
      </c>
      <c r="B36" t="str">
        <f>survey_src_summary!C36</f>
        <v>56</v>
      </c>
      <c r="C36">
        <f>survey_src_summary!D36</f>
        <v>56037</v>
      </c>
      <c r="D36" t="str">
        <f>survey_src_summary!F36</f>
        <v>2310000220</v>
      </c>
      <c r="E36" t="str">
        <f>survey_src_summary!G36</f>
        <v>Drill rigs</v>
      </c>
      <c r="F36" s="181">
        <f>survey_src_summary!W36</f>
        <v>992.1419768116333</v>
      </c>
      <c r="G36" s="181">
        <f>survey_src_summary!X36</f>
        <v>111.58348141962905</v>
      </c>
      <c r="H36" s="181">
        <f>survey_src_summary!Y36</f>
        <v>595.43171105650492</v>
      </c>
      <c r="I36" s="181">
        <f>survey_src_summary!Z36</f>
        <v>64.345494450169255</v>
      </c>
      <c r="J36" s="181">
        <f>survey_src_summary!AA36</f>
        <v>37.409030308120137</v>
      </c>
      <c r="K36" s="191" t="str">
        <f>VLOOKUP(C36,fips_xref!$A$5:$H$28,8,FALSE)</f>
        <v>Total</v>
      </c>
      <c r="L36" s="31" t="str">
        <f t="shared" si="0"/>
        <v>Drill rigs</v>
      </c>
    </row>
    <row r="37" spans="1:12" s="33" customFormat="1" x14ac:dyDescent="0.2">
      <c r="A37" t="s">
        <v>18327</v>
      </c>
      <c r="B37" t="str">
        <f>survey_src_summary!C37</f>
        <v>56</v>
      </c>
      <c r="C37">
        <f>survey_src_summary!D37</f>
        <v>56041</v>
      </c>
      <c r="D37" t="str">
        <f>survey_src_summary!F37</f>
        <v>2310000220</v>
      </c>
      <c r="E37" t="str">
        <f>survey_src_summary!G37</f>
        <v>Drill rigs</v>
      </c>
      <c r="F37" s="181">
        <f>survey_src_summary!W37</f>
        <v>84.128699915022025</v>
      </c>
      <c r="G37" s="181">
        <f>survey_src_summary!X37</f>
        <v>9.46172366780897</v>
      </c>
      <c r="H37" s="181">
        <f>survey_src_summary!Y37</f>
        <v>50.489644536904187</v>
      </c>
      <c r="I37" s="181">
        <f>survey_src_summary!Z37</f>
        <v>5.4561775632942169</v>
      </c>
      <c r="J37" s="181">
        <f>survey_src_summary!AA37</f>
        <v>3.1720995164599519</v>
      </c>
      <c r="K37" s="191" t="str">
        <f>VLOOKUP(C37,fips_xref!$A$5:$H$28,8,FALSE)</f>
        <v>Total</v>
      </c>
      <c r="L37" s="31" t="str">
        <f t="shared" si="0"/>
        <v>Drill rigs</v>
      </c>
    </row>
    <row r="38" spans="1:12" x14ac:dyDescent="0.2">
      <c r="A38" t="s">
        <v>18327</v>
      </c>
      <c r="B38" t="str">
        <f>survey_src_summary!C38</f>
        <v>56</v>
      </c>
      <c r="C38">
        <f>survey_src_summary!D38</f>
        <v>56007</v>
      </c>
      <c r="D38" t="str">
        <f>survey_src_summary!F38</f>
        <v>2310000700</v>
      </c>
      <c r="E38" t="str">
        <f>survey_src_summary!G38</f>
        <v>Unpermitted Fugitives</v>
      </c>
      <c r="F38" s="181">
        <f>survey_src_summary!W38</f>
        <v>0</v>
      </c>
      <c r="G38" s="181">
        <f>survey_src_summary!X38</f>
        <v>6999.6245186857195</v>
      </c>
      <c r="H38" s="181">
        <f>survey_src_summary!Y38</f>
        <v>0</v>
      </c>
      <c r="I38" s="181">
        <f>survey_src_summary!Z38</f>
        <v>0</v>
      </c>
      <c r="J38" s="181">
        <f>survey_src_summary!AA38</f>
        <v>0</v>
      </c>
      <c r="K38" s="191" t="str">
        <f>VLOOKUP(C38,fips_xref!$A$5:$H$28,8,FALSE)</f>
        <v>Total</v>
      </c>
      <c r="L38" s="31" t="str">
        <f t="shared" si="0"/>
        <v>Fugitives</v>
      </c>
    </row>
    <row r="39" spans="1:12" s="33" customFormat="1" x14ac:dyDescent="0.2">
      <c r="A39" t="s">
        <v>18327</v>
      </c>
      <c r="B39" t="str">
        <f>survey_src_summary!C39</f>
        <v>49</v>
      </c>
      <c r="C39">
        <f>survey_src_summary!D39</f>
        <v>49009</v>
      </c>
      <c r="D39" t="str">
        <f>survey_src_summary!F39</f>
        <v>2310000700</v>
      </c>
      <c r="E39" t="str">
        <f>survey_src_summary!G39</f>
        <v>Unpermitted Fugitives</v>
      </c>
      <c r="F39" s="181">
        <f>survey_src_summary!W39</f>
        <v>0</v>
      </c>
      <c r="G39" s="181">
        <f>survey_src_summary!X39</f>
        <v>44.647356542781651</v>
      </c>
      <c r="H39" s="181">
        <f>survey_src_summary!Y39</f>
        <v>0</v>
      </c>
      <c r="I39" s="181">
        <f>survey_src_summary!Z39</f>
        <v>0</v>
      </c>
      <c r="J39" s="181">
        <f>survey_src_summary!AA39</f>
        <v>0</v>
      </c>
      <c r="K39" s="191" t="str">
        <f>VLOOKUP(C39,fips_xref!$A$5:$H$28,8,FALSE)</f>
        <v>Total</v>
      </c>
      <c r="L39" s="31" t="str">
        <f t="shared" si="0"/>
        <v>Fugitives</v>
      </c>
    </row>
    <row r="40" spans="1:12" s="34" customFormat="1" x14ac:dyDescent="0.2">
      <c r="A40" t="s">
        <v>18327</v>
      </c>
      <c r="B40" t="str">
        <f>survey_src_summary!C40</f>
        <v>49</v>
      </c>
      <c r="C40">
        <f>survey_src_summary!D40</f>
        <v>49043</v>
      </c>
      <c r="D40" t="str">
        <f>survey_src_summary!F40</f>
        <v>2310000700</v>
      </c>
      <c r="E40" t="str">
        <f>survey_src_summary!G40</f>
        <v>Unpermitted Fugitives</v>
      </c>
      <c r="F40" s="181">
        <f>survey_src_summary!W40</f>
        <v>0</v>
      </c>
      <c r="G40" s="181">
        <f>survey_src_summary!X40</f>
        <v>136.56838471909683</v>
      </c>
      <c r="H40" s="181">
        <f>survey_src_summary!Y40</f>
        <v>0</v>
      </c>
      <c r="I40" s="181">
        <f>survey_src_summary!Z40</f>
        <v>0</v>
      </c>
      <c r="J40" s="181">
        <f>survey_src_summary!AA40</f>
        <v>0</v>
      </c>
      <c r="K40" s="191" t="str">
        <f>VLOOKUP(C40,fips_xref!$A$5:$H$28,8,FALSE)</f>
        <v>Total</v>
      </c>
      <c r="L40" s="31" t="str">
        <f t="shared" si="0"/>
        <v>Fugitives</v>
      </c>
    </row>
    <row r="41" spans="1:12" x14ac:dyDescent="0.2">
      <c r="A41" t="s">
        <v>18327</v>
      </c>
      <c r="B41" t="str">
        <f>survey_src_summary!C41</f>
        <v>56</v>
      </c>
      <c r="C41">
        <f>survey_src_summary!D41</f>
        <v>56001</v>
      </c>
      <c r="D41" t="str">
        <f>survey_src_summary!F41</f>
        <v>2310000700</v>
      </c>
      <c r="E41" t="str">
        <f>survey_src_summary!G41</f>
        <v>Unpermitted Fugitives</v>
      </c>
      <c r="F41" s="181">
        <f>survey_src_summary!W41</f>
        <v>0</v>
      </c>
      <c r="G41" s="181">
        <f>survey_src_summary!X41</f>
        <v>89.294713085563302</v>
      </c>
      <c r="H41" s="181">
        <f>survey_src_summary!Y41</f>
        <v>0</v>
      </c>
      <c r="I41" s="181">
        <f>survey_src_summary!Z41</f>
        <v>0</v>
      </c>
      <c r="J41" s="181">
        <f>survey_src_summary!AA41</f>
        <v>0</v>
      </c>
      <c r="K41" s="191" t="str">
        <f>VLOOKUP(C41,fips_xref!$A$5:$H$28,8,FALSE)</f>
        <v>Total</v>
      </c>
      <c r="L41" s="31" t="str">
        <f t="shared" si="0"/>
        <v>Fugitives</v>
      </c>
    </row>
    <row r="42" spans="1:12" s="33" customFormat="1" x14ac:dyDescent="0.2">
      <c r="A42" t="s">
        <v>18327</v>
      </c>
      <c r="B42" t="str">
        <f>survey_src_summary!C42</f>
        <v>56</v>
      </c>
      <c r="C42">
        <f>survey_src_summary!D42</f>
        <v>56023</v>
      </c>
      <c r="D42" t="str">
        <f>survey_src_summary!F42</f>
        <v>2310000700</v>
      </c>
      <c r="E42" t="str">
        <f>survey_src_summary!G42</f>
        <v>Unpermitted Fugitives</v>
      </c>
      <c r="F42" s="181">
        <f>survey_src_summary!W42</f>
        <v>0</v>
      </c>
      <c r="G42" s="181">
        <f>survey_src_summary!X42</f>
        <v>6170.9434297140406</v>
      </c>
      <c r="H42" s="181">
        <f>survey_src_summary!Y42</f>
        <v>0</v>
      </c>
      <c r="I42" s="181">
        <f>survey_src_summary!Z42</f>
        <v>0</v>
      </c>
      <c r="J42" s="181">
        <f>survey_src_summary!AA42</f>
        <v>0</v>
      </c>
      <c r="K42" s="191" t="str">
        <f>VLOOKUP(C42,fips_xref!$A$5:$H$28,8,FALSE)</f>
        <v>Total</v>
      </c>
      <c r="L42" s="31" t="str">
        <f t="shared" si="0"/>
        <v>Fugitives</v>
      </c>
    </row>
    <row r="43" spans="1:12" s="34" customFormat="1" x14ac:dyDescent="0.2">
      <c r="A43" t="s">
        <v>18327</v>
      </c>
      <c r="B43" t="str">
        <f>survey_src_summary!C43</f>
        <v>56</v>
      </c>
      <c r="C43">
        <f>survey_src_summary!D43</f>
        <v>56035</v>
      </c>
      <c r="D43" t="str">
        <f>survey_src_summary!F43</f>
        <v>2310000700</v>
      </c>
      <c r="E43" t="str">
        <f>survey_src_summary!G43</f>
        <v>Unpermitted Fugitives</v>
      </c>
      <c r="F43" s="181">
        <f>survey_src_summary!W43</f>
        <v>0</v>
      </c>
      <c r="G43" s="181">
        <f>survey_src_summary!X43</f>
        <v>3115.9323442165833</v>
      </c>
      <c r="H43" s="181">
        <f>survey_src_summary!Y43</f>
        <v>0</v>
      </c>
      <c r="I43" s="181">
        <f>survey_src_summary!Z43</f>
        <v>0</v>
      </c>
      <c r="J43" s="181">
        <f>survey_src_summary!AA43</f>
        <v>0</v>
      </c>
      <c r="K43" s="191" t="str">
        <f>VLOOKUP(C43,fips_xref!$A$5:$H$28,8,FALSE)</f>
        <v>Total</v>
      </c>
      <c r="L43" s="31" t="str">
        <f t="shared" si="0"/>
        <v>Fugitives</v>
      </c>
    </row>
    <row r="44" spans="1:12" x14ac:dyDescent="0.2">
      <c r="A44" t="s">
        <v>18327</v>
      </c>
      <c r="B44" t="str">
        <f>survey_src_summary!C44</f>
        <v>56</v>
      </c>
      <c r="C44">
        <f>survey_src_summary!D44</f>
        <v>56037</v>
      </c>
      <c r="D44" t="str">
        <f>survey_src_summary!F44</f>
        <v>2310000700</v>
      </c>
      <c r="E44" t="str">
        <f>survey_src_summary!G44</f>
        <v>Unpermitted Fugitives</v>
      </c>
      <c r="F44" s="181">
        <f>survey_src_summary!W44</f>
        <v>0</v>
      </c>
      <c r="G44" s="181">
        <f>survey_src_summary!X44</f>
        <v>13421.518904101949</v>
      </c>
      <c r="H44" s="181">
        <f>survey_src_summary!Y44</f>
        <v>0</v>
      </c>
      <c r="I44" s="181">
        <f>survey_src_summary!Z44</f>
        <v>0</v>
      </c>
      <c r="J44" s="181">
        <f>survey_src_summary!AA44</f>
        <v>0</v>
      </c>
      <c r="K44" s="191" t="str">
        <f>VLOOKUP(C44,fips_xref!$A$5:$H$28,8,FALSE)</f>
        <v>Total</v>
      </c>
      <c r="L44" s="31" t="str">
        <f t="shared" si="0"/>
        <v>Fugitives</v>
      </c>
    </row>
    <row r="45" spans="1:12" s="33" customFormat="1" x14ac:dyDescent="0.2">
      <c r="A45" t="s">
        <v>18327</v>
      </c>
      <c r="B45" t="str">
        <f>survey_src_summary!C45</f>
        <v>56</v>
      </c>
      <c r="C45">
        <f>survey_src_summary!D45</f>
        <v>56041</v>
      </c>
      <c r="D45" t="str">
        <f>survey_src_summary!F45</f>
        <v>2310000700</v>
      </c>
      <c r="E45" t="str">
        <f>survey_src_summary!G45</f>
        <v>Unpermitted Fugitives</v>
      </c>
      <c r="F45" s="181">
        <f>survey_src_summary!W45</f>
        <v>0</v>
      </c>
      <c r="G45" s="181">
        <f>survey_src_summary!X45</f>
        <v>1857.7373866208613</v>
      </c>
      <c r="H45" s="181">
        <f>survey_src_summary!Y45</f>
        <v>0</v>
      </c>
      <c r="I45" s="181">
        <f>survey_src_summary!Z45</f>
        <v>0</v>
      </c>
      <c r="J45" s="181">
        <f>survey_src_summary!AA45</f>
        <v>0</v>
      </c>
      <c r="K45" s="191" t="str">
        <f>VLOOKUP(C45,fips_xref!$A$5:$H$28,8,FALSE)</f>
        <v>Total</v>
      </c>
      <c r="L45" s="31" t="str">
        <f t="shared" si="0"/>
        <v>Fugitives</v>
      </c>
    </row>
    <row r="46" spans="1:12" x14ac:dyDescent="0.2">
      <c r="A46" t="s">
        <v>18327</v>
      </c>
      <c r="B46" t="str">
        <f>survey_src_summary!C46</f>
        <v>56</v>
      </c>
      <c r="C46">
        <f>survey_src_summary!D46</f>
        <v>56007</v>
      </c>
      <c r="D46" t="str">
        <f>survey_src_summary!F46</f>
        <v>2310000100</v>
      </c>
      <c r="E46" t="str">
        <f>survey_src_summary!G46</f>
        <v>Heaters</v>
      </c>
      <c r="F46" s="181">
        <f>survey_src_summary!W46</f>
        <v>666.70600242165972</v>
      </c>
      <c r="G46" s="181">
        <f>survey_src_summary!X46</f>
        <v>36.668830133191285</v>
      </c>
      <c r="H46" s="181">
        <f>survey_src_summary!Y46</f>
        <v>560.03304203419407</v>
      </c>
      <c r="I46" s="181">
        <f>survey_src_summary!Z46</f>
        <v>4.0002360145299578</v>
      </c>
      <c r="J46" s="181">
        <f>survey_src_summary!AA46</f>
        <v>50.669656184046133</v>
      </c>
      <c r="K46" s="191" t="str">
        <f>VLOOKUP(C46,fips_xref!$A$5:$H$28,8,FALSE)</f>
        <v>Total</v>
      </c>
      <c r="L46" s="31" t="str">
        <f t="shared" si="0"/>
        <v>Heaters</v>
      </c>
    </row>
    <row r="47" spans="1:12" s="33" customFormat="1" x14ac:dyDescent="0.2">
      <c r="A47" t="s">
        <v>18327</v>
      </c>
      <c r="B47" t="str">
        <f>survey_src_summary!C47</f>
        <v>49</v>
      </c>
      <c r="C47">
        <f>survey_src_summary!D47</f>
        <v>49009</v>
      </c>
      <c r="D47" t="str">
        <f>survey_src_summary!F47</f>
        <v>2310000100</v>
      </c>
      <c r="E47" t="str">
        <f>survey_src_summary!G47</f>
        <v>Heaters</v>
      </c>
      <c r="F47" s="181">
        <f>survey_src_summary!W47</f>
        <v>3.9868556683696177</v>
      </c>
      <c r="G47" s="181">
        <f>survey_src_summary!X47</f>
        <v>0.21927706176032896</v>
      </c>
      <c r="H47" s="181">
        <f>survey_src_summary!Y47</f>
        <v>3.3489587614304783</v>
      </c>
      <c r="I47" s="181">
        <f>survey_src_summary!Z47</f>
        <v>2.3921134010217698E-2</v>
      </c>
      <c r="J47" s="181">
        <f>survey_src_summary!AA47</f>
        <v>0.30300103079609092</v>
      </c>
      <c r="K47" s="191" t="str">
        <f>VLOOKUP(C47,fips_xref!$A$5:$H$28,8,FALSE)</f>
        <v>Total</v>
      </c>
      <c r="L47" s="31" t="str">
        <f t="shared" si="0"/>
        <v>Heaters</v>
      </c>
    </row>
    <row r="48" spans="1:12" s="34" customFormat="1" x14ac:dyDescent="0.2">
      <c r="A48" t="s">
        <v>18327</v>
      </c>
      <c r="B48" t="str">
        <f>survey_src_summary!C48</f>
        <v>49</v>
      </c>
      <c r="C48">
        <f>survey_src_summary!D48</f>
        <v>49043</v>
      </c>
      <c r="D48" t="str">
        <f>survey_src_summary!F48</f>
        <v>2310000100</v>
      </c>
      <c r="E48" t="str">
        <f>survey_src_summary!G48</f>
        <v>Heaters</v>
      </c>
      <c r="F48" s="181">
        <f>survey_src_summary!W48</f>
        <v>12.195087926777653</v>
      </c>
      <c r="G48" s="181">
        <f>survey_src_summary!X48</f>
        <v>0.67072983597277092</v>
      </c>
      <c r="H48" s="181">
        <f>survey_src_summary!Y48</f>
        <v>10.243873858493227</v>
      </c>
      <c r="I48" s="181">
        <f>survey_src_summary!Z48</f>
        <v>7.3170527560665916E-2</v>
      </c>
      <c r="J48" s="181">
        <f>survey_src_summary!AA48</f>
        <v>0.92682668243510169</v>
      </c>
      <c r="K48" s="191" t="str">
        <f>VLOOKUP(C48,fips_xref!$A$5:$H$28,8,FALSE)</f>
        <v>Total</v>
      </c>
      <c r="L48" s="31" t="str">
        <f t="shared" si="0"/>
        <v>Heaters</v>
      </c>
    </row>
    <row r="49" spans="1:12" x14ac:dyDescent="0.2">
      <c r="A49" t="s">
        <v>18327</v>
      </c>
      <c r="B49" t="str">
        <f>survey_src_summary!C49</f>
        <v>56</v>
      </c>
      <c r="C49">
        <f>survey_src_summary!D49</f>
        <v>56001</v>
      </c>
      <c r="D49" t="str">
        <f>survey_src_summary!F49</f>
        <v>2310000100</v>
      </c>
      <c r="E49" t="str">
        <f>survey_src_summary!G49</f>
        <v>Heaters</v>
      </c>
      <c r="F49" s="181">
        <f>survey_src_summary!W49</f>
        <v>7.9737113367392354</v>
      </c>
      <c r="G49" s="181">
        <f>survey_src_summary!X49</f>
        <v>0.43855412352065792</v>
      </c>
      <c r="H49" s="181">
        <f>survey_src_summary!Y49</f>
        <v>6.6979175228609567</v>
      </c>
      <c r="I49" s="181">
        <f>survey_src_summary!Z49</f>
        <v>4.7842268020435397E-2</v>
      </c>
      <c r="J49" s="181">
        <f>survey_src_summary!AA49</f>
        <v>0.60600206159218184</v>
      </c>
      <c r="K49" s="191" t="str">
        <f>VLOOKUP(C49,fips_xref!$A$5:$H$28,8,FALSE)</f>
        <v>Total</v>
      </c>
      <c r="L49" s="31" t="str">
        <f t="shared" si="0"/>
        <v>Heaters</v>
      </c>
    </row>
    <row r="50" spans="1:12" s="33" customFormat="1" x14ac:dyDescent="0.2">
      <c r="A50" t="s">
        <v>18327</v>
      </c>
      <c r="B50" t="str">
        <f>survey_src_summary!C50</f>
        <v>56</v>
      </c>
      <c r="C50">
        <f>survey_src_summary!D50</f>
        <v>56023</v>
      </c>
      <c r="D50" t="str">
        <f>survey_src_summary!F50</f>
        <v>2310000100</v>
      </c>
      <c r="E50" t="str">
        <f>survey_src_summary!G50</f>
        <v>Heaters</v>
      </c>
      <c r="F50" s="181">
        <f>survey_src_summary!W50</f>
        <v>551.04406390486076</v>
      </c>
      <c r="G50" s="181">
        <f>survey_src_summary!X50</f>
        <v>30.307423514767343</v>
      </c>
      <c r="H50" s="181">
        <f>survey_src_summary!Y50</f>
        <v>462.87701368008294</v>
      </c>
      <c r="I50" s="181">
        <f>survey_src_summary!Z50</f>
        <v>3.3062643834291636</v>
      </c>
      <c r="J50" s="181">
        <f>survey_src_summary!AA50</f>
        <v>41.879348856769411</v>
      </c>
      <c r="K50" s="191" t="str">
        <f>VLOOKUP(C50,fips_xref!$A$5:$H$28,8,FALSE)</f>
        <v>Total</v>
      </c>
      <c r="L50" s="31" t="str">
        <f t="shared" si="0"/>
        <v>Heaters</v>
      </c>
    </row>
    <row r="51" spans="1:12" s="34" customFormat="1" x14ac:dyDescent="0.2">
      <c r="A51" t="s">
        <v>18327</v>
      </c>
      <c r="B51" t="str">
        <f>survey_src_summary!C51</f>
        <v>56</v>
      </c>
      <c r="C51">
        <f>survey_src_summary!D51</f>
        <v>56035</v>
      </c>
      <c r="D51" t="str">
        <f>survey_src_summary!F51</f>
        <v>2310000100</v>
      </c>
      <c r="E51" t="str">
        <f>survey_src_summary!G51</f>
        <v>Heaters</v>
      </c>
      <c r="F51" s="181">
        <f>survey_src_summary!W51</f>
        <v>568.37012694548855</v>
      </c>
      <c r="G51" s="181">
        <f>survey_src_summary!X51</f>
        <v>31.260356982001937</v>
      </c>
      <c r="H51" s="181">
        <f>survey_src_summary!Y51</f>
        <v>477.43090663421202</v>
      </c>
      <c r="I51" s="181">
        <f>survey_src_summary!Z51</f>
        <v>3.4102207616729454</v>
      </c>
      <c r="J51" s="181">
        <f>survey_src_summary!AA51</f>
        <v>43.196129647857148</v>
      </c>
      <c r="K51" s="191" t="str">
        <f>VLOOKUP(C51,fips_xref!$A$5:$H$28,8,FALSE)</f>
        <v>Total</v>
      </c>
      <c r="L51" s="31" t="str">
        <f t="shared" si="0"/>
        <v>Heaters</v>
      </c>
    </row>
    <row r="52" spans="1:12" x14ac:dyDescent="0.2">
      <c r="A52" t="s">
        <v>18327</v>
      </c>
      <c r="B52" t="str">
        <f>survey_src_summary!C52</f>
        <v>56</v>
      </c>
      <c r="C52">
        <f>survey_src_summary!D52</f>
        <v>56037</v>
      </c>
      <c r="D52" t="str">
        <f>survey_src_summary!F52</f>
        <v>2310000100</v>
      </c>
      <c r="E52" t="str">
        <f>survey_src_summary!G52</f>
        <v>Heaters</v>
      </c>
      <c r="F52" s="181">
        <f>survey_src_summary!W52</f>
        <v>1216.6643053560085</v>
      </c>
      <c r="G52" s="181">
        <f>survey_src_summary!X52</f>
        <v>66.916536794580452</v>
      </c>
      <c r="H52" s="181">
        <f>survey_src_summary!Y52</f>
        <v>1021.998016499047</v>
      </c>
      <c r="I52" s="181">
        <f>survey_src_summary!Z52</f>
        <v>7.2999858321360493</v>
      </c>
      <c r="J52" s="181">
        <f>survey_src_summary!AA52</f>
        <v>92.466487207056645</v>
      </c>
      <c r="K52" s="191" t="str">
        <f>VLOOKUP(C52,fips_xref!$A$5:$H$28,8,FALSE)</f>
        <v>Total</v>
      </c>
      <c r="L52" s="31" t="str">
        <f t="shared" si="0"/>
        <v>Heaters</v>
      </c>
    </row>
    <row r="53" spans="1:12" s="33" customFormat="1" x14ac:dyDescent="0.2">
      <c r="A53" t="s">
        <v>18327</v>
      </c>
      <c r="B53" t="str">
        <f>survey_src_summary!C53</f>
        <v>56</v>
      </c>
      <c r="C53">
        <f>survey_src_summary!D53</f>
        <v>56041</v>
      </c>
      <c r="D53" t="str">
        <f>survey_src_summary!F53</f>
        <v>2310000100</v>
      </c>
      <c r="E53" t="str">
        <f>survey_src_summary!G53</f>
        <v>Heaters</v>
      </c>
      <c r="F53" s="181">
        <f>survey_src_summary!W53</f>
        <v>165.8895711573542</v>
      </c>
      <c r="G53" s="181">
        <f>survey_src_summary!X53</f>
        <v>9.1239264136544822</v>
      </c>
      <c r="H53" s="181">
        <f>survey_src_summary!Y53</f>
        <v>139.34723977217752</v>
      </c>
      <c r="I53" s="181">
        <f>survey_src_summary!Z53</f>
        <v>0.99533742694412508</v>
      </c>
      <c r="J53" s="181">
        <f>survey_src_summary!AA53</f>
        <v>12.60760740795892</v>
      </c>
      <c r="K53" s="191" t="str">
        <f>VLOOKUP(C53,fips_xref!$A$5:$H$28,8,FALSE)</f>
        <v>Total</v>
      </c>
      <c r="L53" s="31" t="str">
        <f t="shared" si="0"/>
        <v>Heaters</v>
      </c>
    </row>
    <row r="54" spans="1:12" x14ac:dyDescent="0.2">
      <c r="A54" t="s">
        <v>18327</v>
      </c>
      <c r="B54" t="str">
        <f>survey_src_summary!C54</f>
        <v>56</v>
      </c>
      <c r="C54">
        <f>survey_src_summary!D54</f>
        <v>56007</v>
      </c>
      <c r="D54" t="str">
        <f>survey_src_summary!F54</f>
        <v>2310000300</v>
      </c>
      <c r="E54" t="str">
        <f>survey_src_summary!G54</f>
        <v>Pneumatic devices</v>
      </c>
      <c r="F54" s="181">
        <f>survey_src_summary!W54</f>
        <v>0</v>
      </c>
      <c r="G54" s="181">
        <f>survey_src_summary!X54</f>
        <v>4928.7032309970227</v>
      </c>
      <c r="H54" s="181">
        <f>survey_src_summary!Y54</f>
        <v>0</v>
      </c>
      <c r="I54" s="181">
        <f>survey_src_summary!Z54</f>
        <v>0</v>
      </c>
      <c r="J54" s="181">
        <f>survey_src_summary!AA54</f>
        <v>0</v>
      </c>
      <c r="K54" s="191" t="str">
        <f>VLOOKUP(C54,fips_xref!$A$5:$H$28,8,FALSE)</f>
        <v>Total</v>
      </c>
      <c r="L54" s="31" t="str">
        <f t="shared" si="0"/>
        <v>Pneumatic devices</v>
      </c>
    </row>
    <row r="55" spans="1:12" s="33" customFormat="1" x14ac:dyDescent="0.2">
      <c r="A55" t="s">
        <v>18327</v>
      </c>
      <c r="B55" t="str">
        <f>survey_src_summary!C55</f>
        <v>49</v>
      </c>
      <c r="C55">
        <f>survey_src_summary!D55</f>
        <v>49009</v>
      </c>
      <c r="D55" t="str">
        <f>survey_src_summary!F55</f>
        <v>2310000300</v>
      </c>
      <c r="E55" t="str">
        <f>survey_src_summary!G55</f>
        <v>Pneumatic devices</v>
      </c>
      <c r="F55" s="181">
        <f>survey_src_summary!W55</f>
        <v>0</v>
      </c>
      <c r="G55" s="181">
        <f>survey_src_summary!X55</f>
        <v>30.469936325615365</v>
      </c>
      <c r="H55" s="181">
        <f>survey_src_summary!Y55</f>
        <v>0</v>
      </c>
      <c r="I55" s="181">
        <f>survey_src_summary!Z55</f>
        <v>0</v>
      </c>
      <c r="J55" s="181">
        <f>survey_src_summary!AA55</f>
        <v>0</v>
      </c>
      <c r="K55" s="191" t="str">
        <f>VLOOKUP(C55,fips_xref!$A$5:$H$28,8,FALSE)</f>
        <v>Total</v>
      </c>
      <c r="L55" s="31" t="str">
        <f t="shared" si="0"/>
        <v>Pneumatic devices</v>
      </c>
    </row>
    <row r="56" spans="1:12" s="34" customFormat="1" x14ac:dyDescent="0.2">
      <c r="A56" t="s">
        <v>18327</v>
      </c>
      <c r="B56" t="str">
        <f>survey_src_summary!C56</f>
        <v>49</v>
      </c>
      <c r="C56">
        <f>survey_src_summary!D56</f>
        <v>49043</v>
      </c>
      <c r="D56" t="str">
        <f>survey_src_summary!F56</f>
        <v>2310000300</v>
      </c>
      <c r="E56" t="str">
        <f>survey_src_summary!G56</f>
        <v>Pneumatic devices</v>
      </c>
      <c r="F56" s="181">
        <f>survey_src_summary!W56</f>
        <v>0</v>
      </c>
      <c r="G56" s="181">
        <f>survey_src_summary!X56</f>
        <v>93.202158172470519</v>
      </c>
      <c r="H56" s="181">
        <f>survey_src_summary!Y56</f>
        <v>0</v>
      </c>
      <c r="I56" s="181">
        <f>survey_src_summary!Z56</f>
        <v>0</v>
      </c>
      <c r="J56" s="181">
        <f>survey_src_summary!AA56</f>
        <v>0</v>
      </c>
      <c r="K56" s="191" t="str">
        <f>VLOOKUP(C56,fips_xref!$A$5:$H$28,8,FALSE)</f>
        <v>Total</v>
      </c>
      <c r="L56" s="31" t="str">
        <f t="shared" si="0"/>
        <v>Pneumatic devices</v>
      </c>
    </row>
    <row r="57" spans="1:12" x14ac:dyDescent="0.2">
      <c r="A57" t="s">
        <v>18327</v>
      </c>
      <c r="B57" t="str">
        <f>survey_src_summary!C57</f>
        <v>56</v>
      </c>
      <c r="C57">
        <f>survey_src_summary!D57</f>
        <v>56001</v>
      </c>
      <c r="D57" t="str">
        <f>survey_src_summary!F57</f>
        <v>2310000300</v>
      </c>
      <c r="E57" t="str">
        <f>survey_src_summary!G57</f>
        <v>Pneumatic devices</v>
      </c>
      <c r="F57" s="181">
        <f>survey_src_summary!W57</f>
        <v>0</v>
      </c>
      <c r="G57" s="181">
        <f>survey_src_summary!X57</f>
        <v>60.939872651230729</v>
      </c>
      <c r="H57" s="181">
        <f>survey_src_summary!Y57</f>
        <v>0</v>
      </c>
      <c r="I57" s="181">
        <f>survey_src_summary!Z57</f>
        <v>0</v>
      </c>
      <c r="J57" s="181">
        <f>survey_src_summary!AA57</f>
        <v>0</v>
      </c>
      <c r="K57" s="191" t="str">
        <f>VLOOKUP(C57,fips_xref!$A$5:$H$28,8,FALSE)</f>
        <v>Total</v>
      </c>
      <c r="L57" s="31" t="str">
        <f t="shared" si="0"/>
        <v>Pneumatic devices</v>
      </c>
    </row>
    <row r="58" spans="1:12" s="33" customFormat="1" x14ac:dyDescent="0.2">
      <c r="A58" t="s">
        <v>18327</v>
      </c>
      <c r="B58" t="str">
        <f>survey_src_summary!C58</f>
        <v>56</v>
      </c>
      <c r="C58">
        <f>survey_src_summary!D58</f>
        <v>56023</v>
      </c>
      <c r="D58" t="str">
        <f>survey_src_summary!F58</f>
        <v>2310000300</v>
      </c>
      <c r="E58" t="str">
        <f>survey_src_summary!G58</f>
        <v>Pneumatic devices</v>
      </c>
      <c r="F58" s="181">
        <f>survey_src_summary!W58</f>
        <v>0</v>
      </c>
      <c r="G58" s="181">
        <f>survey_src_summary!X58</f>
        <v>4211.4084221803887</v>
      </c>
      <c r="H58" s="181">
        <f>survey_src_summary!Y58</f>
        <v>0</v>
      </c>
      <c r="I58" s="181">
        <f>survey_src_summary!Z58</f>
        <v>0</v>
      </c>
      <c r="J58" s="181">
        <f>survey_src_summary!AA58</f>
        <v>0</v>
      </c>
      <c r="K58" s="191" t="str">
        <f>VLOOKUP(C58,fips_xref!$A$5:$H$28,8,FALSE)</f>
        <v>Total</v>
      </c>
      <c r="L58" s="31" t="str">
        <f t="shared" si="0"/>
        <v>Pneumatic devices</v>
      </c>
    </row>
    <row r="59" spans="1:12" s="34" customFormat="1" x14ac:dyDescent="0.2">
      <c r="A59" t="s">
        <v>18327</v>
      </c>
      <c r="B59" t="str">
        <f>survey_src_summary!C59</f>
        <v>56</v>
      </c>
      <c r="C59">
        <f>survey_src_summary!D59</f>
        <v>56035</v>
      </c>
      <c r="D59" t="str">
        <f>survey_src_summary!F59</f>
        <v>2310000300</v>
      </c>
      <c r="E59" t="str">
        <f>survey_src_summary!G59</f>
        <v>Pneumatic devices</v>
      </c>
      <c r="F59" s="181">
        <f>survey_src_summary!W59</f>
        <v>0</v>
      </c>
      <c r="G59" s="181">
        <f>survey_src_summary!X59</f>
        <v>0</v>
      </c>
      <c r="H59" s="181">
        <f>survey_src_summary!Y59</f>
        <v>0</v>
      </c>
      <c r="I59" s="181">
        <f>survey_src_summary!Z59</f>
        <v>0</v>
      </c>
      <c r="J59" s="181">
        <f>survey_src_summary!AA59</f>
        <v>0</v>
      </c>
      <c r="K59" s="191" t="str">
        <f>VLOOKUP(C59,fips_xref!$A$5:$H$28,8,FALSE)</f>
        <v>Total</v>
      </c>
      <c r="L59" s="31" t="str">
        <f t="shared" si="0"/>
        <v>Pneumatic devices</v>
      </c>
    </row>
    <row r="60" spans="1:12" x14ac:dyDescent="0.2">
      <c r="A60" t="s">
        <v>18327</v>
      </c>
      <c r="B60" t="str">
        <f>survey_src_summary!C60</f>
        <v>56</v>
      </c>
      <c r="C60">
        <f>survey_src_summary!D60</f>
        <v>56037</v>
      </c>
      <c r="D60" t="str">
        <f>survey_src_summary!F60</f>
        <v>2310000300</v>
      </c>
      <c r="E60" t="str">
        <f>survey_src_summary!G60</f>
        <v>Pneumatic devices</v>
      </c>
      <c r="F60" s="181">
        <f>survey_src_summary!W60</f>
        <v>0</v>
      </c>
      <c r="G60" s="181">
        <f>survey_src_summary!X60</f>
        <v>9225.7977905071366</v>
      </c>
      <c r="H60" s="181">
        <f>survey_src_summary!Y60</f>
        <v>0</v>
      </c>
      <c r="I60" s="181">
        <f>survey_src_summary!Z60</f>
        <v>0</v>
      </c>
      <c r="J60" s="181">
        <f>survey_src_summary!AA60</f>
        <v>0</v>
      </c>
      <c r="K60" s="191" t="str">
        <f>VLOOKUP(C60,fips_xref!$A$5:$H$28,8,FALSE)</f>
        <v>Total</v>
      </c>
      <c r="L60" s="31" t="str">
        <f t="shared" si="0"/>
        <v>Pneumatic devices</v>
      </c>
    </row>
    <row r="61" spans="1:12" s="33" customFormat="1" x14ac:dyDescent="0.2">
      <c r="A61" t="s">
        <v>18327</v>
      </c>
      <c r="B61" t="str">
        <f>survey_src_summary!C61</f>
        <v>56</v>
      </c>
      <c r="C61">
        <f>survey_src_summary!D61</f>
        <v>56041</v>
      </c>
      <c r="D61" t="str">
        <f>survey_src_summary!F61</f>
        <v>2310000300</v>
      </c>
      <c r="E61" t="str">
        <f>survey_src_summary!G61</f>
        <v>Pneumatic devices</v>
      </c>
      <c r="F61" s="181">
        <f>survey_src_summary!W61</f>
        <v>0</v>
      </c>
      <c r="G61" s="181">
        <f>survey_src_summary!X61</f>
        <v>1267.8273533577064</v>
      </c>
      <c r="H61" s="181">
        <f>survey_src_summary!Y61</f>
        <v>0</v>
      </c>
      <c r="I61" s="181">
        <f>survey_src_summary!Z61</f>
        <v>0</v>
      </c>
      <c r="J61" s="181">
        <f>survey_src_summary!AA61</f>
        <v>0</v>
      </c>
      <c r="K61" s="191" t="str">
        <f>VLOOKUP(C61,fips_xref!$A$5:$H$28,8,FALSE)</f>
        <v>Total</v>
      </c>
      <c r="L61" s="31" t="str">
        <f t="shared" si="0"/>
        <v>Pneumatic devices</v>
      </c>
    </row>
    <row r="62" spans="1:12" x14ac:dyDescent="0.2">
      <c r="A62" t="s">
        <v>18327</v>
      </c>
      <c r="B62" t="str">
        <f>survey_src_summary!C62</f>
        <v>56</v>
      </c>
      <c r="C62">
        <f>survey_src_summary!D62</f>
        <v>56007</v>
      </c>
      <c r="D62" t="str">
        <f>survey_src_summary!F62</f>
        <v>2310003200</v>
      </c>
      <c r="E62" t="str">
        <f>survey_src_summary!G62</f>
        <v>Pneumatic pumps</v>
      </c>
      <c r="F62" s="181">
        <f>survey_src_summary!W62</f>
        <v>0</v>
      </c>
      <c r="G62" s="181">
        <f>survey_src_summary!X62</f>
        <v>1347.3656619935564</v>
      </c>
      <c r="H62" s="181">
        <f>survey_src_summary!Y62</f>
        <v>0</v>
      </c>
      <c r="I62" s="181">
        <f>survey_src_summary!Z62</f>
        <v>0</v>
      </c>
      <c r="J62" s="181">
        <f>survey_src_summary!AA62</f>
        <v>0</v>
      </c>
      <c r="K62" s="191" t="str">
        <f>VLOOKUP(C62,fips_xref!$A$5:$H$28,8,FALSE)</f>
        <v>Total</v>
      </c>
      <c r="L62" s="31" t="str">
        <f t="shared" si="0"/>
        <v>Pneumatic pumps</v>
      </c>
    </row>
    <row r="63" spans="1:12" s="33" customFormat="1" x14ac:dyDescent="0.2">
      <c r="A63" t="s">
        <v>18327</v>
      </c>
      <c r="B63" t="str">
        <f>survey_src_summary!C63</f>
        <v>49</v>
      </c>
      <c r="C63">
        <f>survey_src_summary!D63</f>
        <v>49009</v>
      </c>
      <c r="D63" t="str">
        <f>survey_src_summary!F63</f>
        <v>2310003200</v>
      </c>
      <c r="E63" t="str">
        <f>survey_src_summary!G63</f>
        <v>Pneumatic pumps</v>
      </c>
      <c r="F63" s="181">
        <f>survey_src_summary!W63</f>
        <v>0</v>
      </c>
      <c r="G63" s="181">
        <f>survey_src_summary!X63</f>
        <v>8.6727148707451747</v>
      </c>
      <c r="H63" s="181">
        <f>survey_src_summary!Y63</f>
        <v>0</v>
      </c>
      <c r="I63" s="181">
        <f>survey_src_summary!Z63</f>
        <v>0</v>
      </c>
      <c r="J63" s="181">
        <f>survey_src_summary!AA63</f>
        <v>0</v>
      </c>
      <c r="K63" s="191" t="str">
        <f>VLOOKUP(C63,fips_xref!$A$5:$H$28,8,FALSE)</f>
        <v>Total</v>
      </c>
      <c r="L63" s="31" t="str">
        <f t="shared" si="0"/>
        <v>Pneumatic pumps</v>
      </c>
    </row>
    <row r="64" spans="1:12" s="34" customFormat="1" x14ac:dyDescent="0.2">
      <c r="A64" t="s">
        <v>18327</v>
      </c>
      <c r="B64" t="str">
        <f>survey_src_summary!C64</f>
        <v>49</v>
      </c>
      <c r="C64">
        <f>survey_src_summary!D64</f>
        <v>49043</v>
      </c>
      <c r="D64" t="str">
        <f>survey_src_summary!F64</f>
        <v>2310003200</v>
      </c>
      <c r="E64" t="str">
        <f>survey_src_summary!G64</f>
        <v>Pneumatic pumps</v>
      </c>
      <c r="F64" s="181">
        <f>survey_src_summary!W64</f>
        <v>0</v>
      </c>
      <c r="G64" s="181">
        <f>survey_src_summary!X64</f>
        <v>26.528304310514649</v>
      </c>
      <c r="H64" s="181">
        <f>survey_src_summary!Y64</f>
        <v>0</v>
      </c>
      <c r="I64" s="181">
        <f>survey_src_summary!Z64</f>
        <v>0</v>
      </c>
      <c r="J64" s="181">
        <f>survey_src_summary!AA64</f>
        <v>0</v>
      </c>
      <c r="K64" s="191" t="str">
        <f>VLOOKUP(C64,fips_xref!$A$5:$H$28,8,FALSE)</f>
        <v>Total</v>
      </c>
      <c r="L64" s="31" t="str">
        <f t="shared" si="0"/>
        <v>Pneumatic pumps</v>
      </c>
    </row>
    <row r="65" spans="1:12" x14ac:dyDescent="0.2">
      <c r="A65" t="s">
        <v>18327</v>
      </c>
      <c r="B65" t="str">
        <f>survey_src_summary!C65</f>
        <v>56</v>
      </c>
      <c r="C65">
        <f>survey_src_summary!D65</f>
        <v>56001</v>
      </c>
      <c r="D65" t="str">
        <f>survey_src_summary!F65</f>
        <v>2310003200</v>
      </c>
      <c r="E65" t="str">
        <f>survey_src_summary!G65</f>
        <v>Pneumatic pumps</v>
      </c>
      <c r="F65" s="181">
        <f>survey_src_summary!W65</f>
        <v>0</v>
      </c>
      <c r="G65" s="181">
        <f>survey_src_summary!X65</f>
        <v>17.345429741490349</v>
      </c>
      <c r="H65" s="181">
        <f>survey_src_summary!Y65</f>
        <v>0</v>
      </c>
      <c r="I65" s="181">
        <f>survey_src_summary!Z65</f>
        <v>0</v>
      </c>
      <c r="J65" s="181">
        <f>survey_src_summary!AA65</f>
        <v>0</v>
      </c>
      <c r="K65" s="191" t="str">
        <f>VLOOKUP(C65,fips_xref!$A$5:$H$28,8,FALSE)</f>
        <v>Total</v>
      </c>
      <c r="L65" s="31" t="str">
        <f t="shared" si="0"/>
        <v>Pneumatic pumps</v>
      </c>
    </row>
    <row r="66" spans="1:12" s="33" customFormat="1" x14ac:dyDescent="0.2">
      <c r="A66" t="s">
        <v>18327</v>
      </c>
      <c r="B66" t="str">
        <f>survey_src_summary!C66</f>
        <v>56</v>
      </c>
      <c r="C66">
        <f>survey_src_summary!D66</f>
        <v>56023</v>
      </c>
      <c r="D66" t="str">
        <f>survey_src_summary!F66</f>
        <v>2310003200</v>
      </c>
      <c r="E66" t="str">
        <f>survey_src_summary!G66</f>
        <v>Pneumatic pumps</v>
      </c>
      <c r="F66" s="181">
        <f>survey_src_summary!W66</f>
        <v>0</v>
      </c>
      <c r="G66" s="181">
        <f>survey_src_summary!X66</f>
        <v>1198.7010428741908</v>
      </c>
      <c r="H66" s="181">
        <f>survey_src_summary!Y66</f>
        <v>0</v>
      </c>
      <c r="I66" s="181">
        <f>survey_src_summary!Z66</f>
        <v>0</v>
      </c>
      <c r="J66" s="181">
        <f>survey_src_summary!AA66</f>
        <v>0</v>
      </c>
      <c r="K66" s="191" t="str">
        <f>VLOOKUP(C66,fips_xref!$A$5:$H$28,8,FALSE)</f>
        <v>Total</v>
      </c>
      <c r="L66" s="31" t="str">
        <f t="shared" si="0"/>
        <v>Pneumatic pumps</v>
      </c>
    </row>
    <row r="67" spans="1:12" s="34" customFormat="1" x14ac:dyDescent="0.2">
      <c r="A67" t="s">
        <v>18327</v>
      </c>
      <c r="B67" t="str">
        <f>survey_src_summary!C67</f>
        <v>56</v>
      </c>
      <c r="C67">
        <f>survey_src_summary!D67</f>
        <v>56035</v>
      </c>
      <c r="D67" t="str">
        <f>survey_src_summary!F67</f>
        <v>2310003200</v>
      </c>
      <c r="E67" t="str">
        <f>survey_src_summary!G67</f>
        <v>Pneumatic pumps</v>
      </c>
      <c r="F67" s="181">
        <f>survey_src_summary!W67</f>
        <v>0</v>
      </c>
      <c r="G67" s="181">
        <f>survey_src_summary!X67</f>
        <v>3193.4947645433031</v>
      </c>
      <c r="H67" s="181">
        <f>survey_src_summary!Y67</f>
        <v>0</v>
      </c>
      <c r="I67" s="181">
        <f>survey_src_summary!Z67</f>
        <v>0</v>
      </c>
      <c r="J67" s="181">
        <f>survey_src_summary!AA67</f>
        <v>0</v>
      </c>
      <c r="K67" s="191" t="str">
        <f>VLOOKUP(C67,fips_xref!$A$5:$H$28,8,FALSE)</f>
        <v>Total</v>
      </c>
      <c r="L67" s="31" t="str">
        <f t="shared" si="0"/>
        <v>Pneumatic pumps</v>
      </c>
    </row>
    <row r="68" spans="1:12" x14ac:dyDescent="0.2">
      <c r="A68" t="s">
        <v>18327</v>
      </c>
      <c r="B68" t="str">
        <f>survey_src_summary!C68</f>
        <v>56</v>
      </c>
      <c r="C68">
        <f>survey_src_summary!D68</f>
        <v>56037</v>
      </c>
      <c r="D68" t="str">
        <f>survey_src_summary!F68</f>
        <v>2310003200</v>
      </c>
      <c r="E68" t="str">
        <f>survey_src_summary!G68</f>
        <v>Pneumatic pumps</v>
      </c>
      <c r="F68" s="181">
        <f>survey_src_summary!W68</f>
        <v>0</v>
      </c>
      <c r="G68" s="181">
        <f>survey_src_summary!X68</f>
        <v>2601.7533347865487</v>
      </c>
      <c r="H68" s="181">
        <f>survey_src_summary!Y68</f>
        <v>0</v>
      </c>
      <c r="I68" s="181">
        <f>survey_src_summary!Z68</f>
        <v>0</v>
      </c>
      <c r="J68" s="181">
        <f>survey_src_summary!AA68</f>
        <v>0</v>
      </c>
      <c r="K68" s="191" t="str">
        <f>VLOOKUP(C68,fips_xref!$A$5:$H$28,8,FALSE)</f>
        <v>Total</v>
      </c>
      <c r="L68" s="31" t="str">
        <f t="shared" si="0"/>
        <v>Pneumatic pumps</v>
      </c>
    </row>
    <row r="69" spans="1:12" s="33" customFormat="1" x14ac:dyDescent="0.2">
      <c r="A69" t="s">
        <v>18327</v>
      </c>
      <c r="B69" t="str">
        <f>survey_src_summary!C69</f>
        <v>56</v>
      </c>
      <c r="C69">
        <f>survey_src_summary!D69</f>
        <v>56041</v>
      </c>
      <c r="D69" t="str">
        <f>survey_src_summary!F69</f>
        <v>2310003200</v>
      </c>
      <c r="E69" t="str">
        <f>survey_src_summary!G69</f>
        <v>Pneumatic pumps</v>
      </c>
      <c r="F69" s="181">
        <f>survey_src_summary!W69</f>
        <v>0</v>
      </c>
      <c r="G69" s="181">
        <f>survey_src_summary!X69</f>
        <v>360.86406691172544</v>
      </c>
      <c r="H69" s="181">
        <f>survey_src_summary!Y69</f>
        <v>0</v>
      </c>
      <c r="I69" s="181">
        <f>survey_src_summary!Z69</f>
        <v>0</v>
      </c>
      <c r="J69" s="181">
        <f>survey_src_summary!AA69</f>
        <v>0</v>
      </c>
      <c r="K69" s="191" t="str">
        <f>VLOOKUP(C69,fips_xref!$A$5:$H$28,8,FALSE)</f>
        <v>Total</v>
      </c>
      <c r="L69" s="31" t="str">
        <f t="shared" si="0"/>
        <v>Pneumatic pumps</v>
      </c>
    </row>
    <row r="70" spans="1:12" x14ac:dyDescent="0.2">
      <c r="A70" t="s">
        <v>18327</v>
      </c>
      <c r="B70" t="str">
        <f>survey_src_summary!C70</f>
        <v>56</v>
      </c>
      <c r="C70">
        <f>survey_src_summary!D70</f>
        <v>56007</v>
      </c>
      <c r="D70" t="str">
        <f>survey_src_summary!F70</f>
        <v>2310000230</v>
      </c>
      <c r="E70" t="str">
        <f>survey_src_summary!G70</f>
        <v>Workover rigs</v>
      </c>
      <c r="F70" s="181">
        <f>survey_src_summary!W70</f>
        <v>18.954689489898367</v>
      </c>
      <c r="G70" s="181">
        <f>survey_src_summary!X70</f>
        <v>2.071866197403339</v>
      </c>
      <c r="H70" s="181">
        <f>survey_src_summary!Y70</f>
        <v>12.464863053604368</v>
      </c>
      <c r="I70" s="181">
        <f>survey_src_summary!Z70</f>
        <v>2.4477314851788372</v>
      </c>
      <c r="J70" s="181">
        <f>survey_src_summary!AA70</f>
        <v>0.78394554282802198</v>
      </c>
      <c r="K70" s="191" t="str">
        <f>VLOOKUP(C70,fips_xref!$A$5:$H$28,8,FALSE)</f>
        <v>Total</v>
      </c>
      <c r="L70" s="31" t="str">
        <f t="shared" ref="L70:L133" si="1">IF(E70="Unpermitted Fugitives","Fugitives",IF(E70="Natural Gas Processing Facilities, Pump Seals","Fugitives",IF(E70="Natural Gas Production, All Equipt Leak Fugitives","Fugitives",IF(E70="External Combustion Boilers","Heaters",IF(E70="Permitted Tank Losses","Condensate tank ",IF(E70="Permitted Fugitives","Fugitives",IF(E70="Process Heaters","Heaters",E70)))))))</f>
        <v>Workover rigs</v>
      </c>
    </row>
    <row r="71" spans="1:12" s="33" customFormat="1" x14ac:dyDescent="0.2">
      <c r="A71" t="s">
        <v>18327</v>
      </c>
      <c r="B71" t="str">
        <f>survey_src_summary!C71</f>
        <v>49</v>
      </c>
      <c r="C71">
        <f>survey_src_summary!D71</f>
        <v>49009</v>
      </c>
      <c r="D71" t="str">
        <f>survey_src_summary!F71</f>
        <v>2310000230</v>
      </c>
      <c r="E71" t="str">
        <f>survey_src_summary!G71</f>
        <v>Workover rigs</v>
      </c>
      <c r="F71" s="181">
        <f>survey_src_summary!W71</f>
        <v>0.11334772892473999</v>
      </c>
      <c r="G71" s="181">
        <f>survey_src_summary!X71</f>
        <v>1.2389616207469967E-2</v>
      </c>
      <c r="H71" s="181">
        <f>survey_src_summary!Y71</f>
        <v>7.4539016808316497E-2</v>
      </c>
      <c r="I71" s="181">
        <f>survey_src_summary!Z71</f>
        <v>1.4637264567718836E-2</v>
      </c>
      <c r="J71" s="181">
        <f>survey_src_summary!AA71</f>
        <v>4.6879399911871214E-3</v>
      </c>
      <c r="K71" s="191" t="str">
        <f>VLOOKUP(C71,fips_xref!$A$5:$H$28,8,FALSE)</f>
        <v>Total</v>
      </c>
      <c r="L71" s="31" t="str">
        <f t="shared" si="1"/>
        <v>Workover rigs</v>
      </c>
    </row>
    <row r="72" spans="1:12" s="34" customFormat="1" x14ac:dyDescent="0.2">
      <c r="A72" t="s">
        <v>18327</v>
      </c>
      <c r="B72" t="str">
        <f>survey_src_summary!C72</f>
        <v>49</v>
      </c>
      <c r="C72">
        <f>survey_src_summary!D72</f>
        <v>49043</v>
      </c>
      <c r="D72" t="str">
        <f>survey_src_summary!F72</f>
        <v>2310000230</v>
      </c>
      <c r="E72" t="str">
        <f>survey_src_summary!G72</f>
        <v>Workover rigs</v>
      </c>
      <c r="F72" s="181">
        <f>survey_src_summary!W72</f>
        <v>0.34671070024038109</v>
      </c>
      <c r="G72" s="181">
        <f>survey_src_summary!X72</f>
        <v>3.789764957579049E-2</v>
      </c>
      <c r="H72" s="181">
        <f>survey_src_summary!Y72</f>
        <v>0.22800169847249754</v>
      </c>
      <c r="I72" s="181">
        <f>survey_src_summary!Z72</f>
        <v>4.4772809265963498E-2</v>
      </c>
      <c r="J72" s="181">
        <f>survey_src_summary!AA72</f>
        <v>1.4339581149513546E-2</v>
      </c>
      <c r="K72" s="191" t="str">
        <f>VLOOKUP(C72,fips_xref!$A$5:$H$28,8,FALSE)</f>
        <v>Total</v>
      </c>
      <c r="L72" s="31" t="str">
        <f t="shared" si="1"/>
        <v>Workover rigs</v>
      </c>
    </row>
    <row r="73" spans="1:12" x14ac:dyDescent="0.2">
      <c r="A73" t="s">
        <v>18327</v>
      </c>
      <c r="B73" t="str">
        <f>survey_src_summary!C73</f>
        <v>56</v>
      </c>
      <c r="C73">
        <f>survey_src_summary!D73</f>
        <v>56001</v>
      </c>
      <c r="D73" t="str">
        <f>survey_src_summary!F73</f>
        <v>2310000230</v>
      </c>
      <c r="E73" t="str">
        <f>survey_src_summary!G73</f>
        <v>Workover rigs</v>
      </c>
      <c r="F73" s="181">
        <f>survey_src_summary!W73</f>
        <v>0.22669545784947998</v>
      </c>
      <c r="G73" s="181">
        <f>survey_src_summary!X73</f>
        <v>2.4779232414939935E-2</v>
      </c>
      <c r="H73" s="181">
        <f>survey_src_summary!Y73</f>
        <v>0.14907803361663299</v>
      </c>
      <c r="I73" s="181">
        <f>survey_src_summary!Z73</f>
        <v>2.9274529135437672E-2</v>
      </c>
      <c r="J73" s="181">
        <f>survey_src_summary!AA73</f>
        <v>9.3758799823742429E-3</v>
      </c>
      <c r="K73" s="191" t="str">
        <f>VLOOKUP(C73,fips_xref!$A$5:$H$28,8,FALSE)</f>
        <v>Total</v>
      </c>
      <c r="L73" s="31" t="str">
        <f t="shared" si="1"/>
        <v>Workover rigs</v>
      </c>
    </row>
    <row r="74" spans="1:12" s="33" customFormat="1" x14ac:dyDescent="0.2">
      <c r="A74" t="s">
        <v>18327</v>
      </c>
      <c r="B74" t="str">
        <f>survey_src_summary!C74</f>
        <v>56</v>
      </c>
      <c r="C74">
        <f>survey_src_summary!D74</f>
        <v>56023</v>
      </c>
      <c r="D74" t="str">
        <f>survey_src_summary!F74</f>
        <v>2310000230</v>
      </c>
      <c r="E74" t="str">
        <f>survey_src_summary!G74</f>
        <v>Workover rigs</v>
      </c>
      <c r="F74" s="181">
        <f>survey_src_summary!W74</f>
        <v>15.666379316564887</v>
      </c>
      <c r="G74" s="181">
        <f>survey_src_summary!X74</f>
        <v>1.7124333141404393</v>
      </c>
      <c r="H74" s="181">
        <f>survey_src_summary!Y74</f>
        <v>10.302425309096867</v>
      </c>
      <c r="I74" s="181">
        <f>survey_src_summary!Z74</f>
        <v>2.0230924876056093</v>
      </c>
      <c r="J74" s="181">
        <f>survey_src_summary!AA74</f>
        <v>0.64794457561646968</v>
      </c>
      <c r="K74" s="191" t="str">
        <f>VLOOKUP(C74,fips_xref!$A$5:$H$28,8,FALSE)</f>
        <v>Total</v>
      </c>
      <c r="L74" s="31" t="str">
        <f t="shared" si="1"/>
        <v>Workover rigs</v>
      </c>
    </row>
    <row r="75" spans="1:12" s="34" customFormat="1" x14ac:dyDescent="0.2">
      <c r="A75" t="s">
        <v>18327</v>
      </c>
      <c r="B75" t="str">
        <f>survey_src_summary!C75</f>
        <v>56</v>
      </c>
      <c r="C75">
        <f>survey_src_summary!D75</f>
        <v>56035</v>
      </c>
      <c r="D75" t="str">
        <f>survey_src_summary!F75</f>
        <v>2310000230</v>
      </c>
      <c r="E75" t="str">
        <f>survey_src_summary!G75</f>
        <v>Workover rigs</v>
      </c>
      <c r="F75" s="181">
        <f>survey_src_summary!W75</f>
        <v>0</v>
      </c>
      <c r="G75" s="181">
        <f>survey_src_summary!X75</f>
        <v>0</v>
      </c>
      <c r="H75" s="181">
        <f>survey_src_summary!Y75</f>
        <v>0</v>
      </c>
      <c r="I75" s="181">
        <f>survey_src_summary!Z75</f>
        <v>0</v>
      </c>
      <c r="J75" s="181">
        <f>survey_src_summary!AA75</f>
        <v>0</v>
      </c>
      <c r="K75" s="191" t="str">
        <f>VLOOKUP(C75,fips_xref!$A$5:$H$28,8,FALSE)</f>
        <v>Total</v>
      </c>
      <c r="L75" s="31" t="str">
        <f t="shared" si="1"/>
        <v>Workover rigs</v>
      </c>
    </row>
    <row r="76" spans="1:12" x14ac:dyDescent="0.2">
      <c r="A76" t="s">
        <v>18327</v>
      </c>
      <c r="B76" t="str">
        <f>survey_src_summary!C76</f>
        <v>56</v>
      </c>
      <c r="C76">
        <f>survey_src_summary!D76</f>
        <v>56037</v>
      </c>
      <c r="D76" t="str">
        <f>survey_src_summary!F76</f>
        <v>2310000230</v>
      </c>
      <c r="E76" t="str">
        <f>survey_src_summary!G76</f>
        <v>Workover rigs</v>
      </c>
      <c r="F76" s="181">
        <f>survey_src_summary!W76</f>
        <v>34.590200234736656</v>
      </c>
      <c r="G76" s="181">
        <f>survey_src_summary!X76</f>
        <v>3.7809253834496963</v>
      </c>
      <c r="H76" s="181">
        <f>survey_src_summary!Y76</f>
        <v>22.746988767741502</v>
      </c>
      <c r="I76" s="181">
        <f>survey_src_summary!Z76</f>
        <v>4.4668377310178391</v>
      </c>
      <c r="J76" s="181">
        <f>survey_src_summary!AA76</f>
        <v>1.4306134275637767</v>
      </c>
      <c r="K76" s="191" t="str">
        <f>VLOOKUP(C76,fips_xref!$A$5:$H$28,8,FALSE)</f>
        <v>Total</v>
      </c>
      <c r="L76" s="31" t="str">
        <f t="shared" si="1"/>
        <v>Workover rigs</v>
      </c>
    </row>
    <row r="77" spans="1:12" s="33" customFormat="1" x14ac:dyDescent="0.2">
      <c r="A77" t="s">
        <v>18327</v>
      </c>
      <c r="B77" t="str">
        <f>survey_src_summary!C77</f>
        <v>56</v>
      </c>
      <c r="C77">
        <f>survey_src_summary!D77</f>
        <v>56041</v>
      </c>
      <c r="D77" t="str">
        <f>survey_src_summary!F77</f>
        <v>2310000230</v>
      </c>
      <c r="E77" t="str">
        <f>survey_src_summary!G77</f>
        <v>Workover rigs</v>
      </c>
      <c r="F77" s="181">
        <f>survey_src_summary!W77</f>
        <v>4.7162996875366003</v>
      </c>
      <c r="G77" s="181">
        <f>survey_src_summary!X77</f>
        <v>0.51552107485794563</v>
      </c>
      <c r="H77" s="181">
        <f>survey_src_summary!Y77</f>
        <v>3.1015031797925809</v>
      </c>
      <c r="I77" s="181">
        <f>survey_src_summary!Z77</f>
        <v>0.60904375378318831</v>
      </c>
      <c r="J77" s="181">
        <f>survey_src_summary!AA77</f>
        <v>0.19506107555367477</v>
      </c>
      <c r="K77" s="191" t="str">
        <f>VLOOKUP(C77,fips_xref!$A$5:$H$28,8,FALSE)</f>
        <v>Total</v>
      </c>
      <c r="L77" s="31" t="str">
        <f t="shared" si="1"/>
        <v>Workover rigs</v>
      </c>
    </row>
    <row r="78" spans="1:12" x14ac:dyDescent="0.2">
      <c r="A78" t="s">
        <v>18327</v>
      </c>
      <c r="B78" t="str">
        <f>survey_src_summary!C78</f>
        <v>56</v>
      </c>
      <c r="C78">
        <f>survey_src_summary!D78</f>
        <v>56007</v>
      </c>
      <c r="D78" t="str">
        <f>survey_src_summary!F78</f>
        <v>2310000801</v>
      </c>
      <c r="E78" t="str">
        <f>survey_src_summary!G78</f>
        <v>Gas Well Truck Loading</v>
      </c>
      <c r="F78" s="181">
        <f>survey_src_summary!W78</f>
        <v>0</v>
      </c>
      <c r="G78" s="181">
        <f>survey_src_summary!X78</f>
        <v>54.955298702627459</v>
      </c>
      <c r="H78" s="181">
        <f>survey_src_summary!Y78</f>
        <v>0</v>
      </c>
      <c r="I78" s="181">
        <f>survey_src_summary!Z78</f>
        <v>0</v>
      </c>
      <c r="J78" s="181">
        <f>survey_src_summary!AA78</f>
        <v>0</v>
      </c>
      <c r="K78" s="191" t="str">
        <f>VLOOKUP(C78,fips_xref!$A$5:$H$28,8,FALSE)</f>
        <v>Total</v>
      </c>
      <c r="L78" s="31" t="str">
        <f t="shared" si="1"/>
        <v>Gas Well Truck Loading</v>
      </c>
    </row>
    <row r="79" spans="1:12" s="33" customFormat="1" x14ac:dyDescent="0.2">
      <c r="A79" t="s">
        <v>18327</v>
      </c>
      <c r="B79" t="str">
        <f>survey_src_summary!C79</f>
        <v>49</v>
      </c>
      <c r="C79">
        <f>survey_src_summary!D79</f>
        <v>49009</v>
      </c>
      <c r="D79" t="str">
        <f>survey_src_summary!F79</f>
        <v>2310000801</v>
      </c>
      <c r="E79" t="str">
        <f>survey_src_summary!G79</f>
        <v>Gas Well Truck Loading</v>
      </c>
      <c r="F79" s="181">
        <f>survey_src_summary!W79</f>
        <v>0</v>
      </c>
      <c r="G79" s="181">
        <f>survey_src_summary!X79</f>
        <v>1.754095527921264E-2</v>
      </c>
      <c r="H79" s="181">
        <f>survey_src_summary!Y79</f>
        <v>0</v>
      </c>
      <c r="I79" s="181">
        <f>survey_src_summary!Z79</f>
        <v>0</v>
      </c>
      <c r="J79" s="181">
        <f>survey_src_summary!AA79</f>
        <v>0</v>
      </c>
      <c r="K79" s="191" t="str">
        <f>VLOOKUP(C79,fips_xref!$A$5:$H$28,8,FALSE)</f>
        <v>Total</v>
      </c>
      <c r="L79" s="31" t="str">
        <f t="shared" si="1"/>
        <v>Gas Well Truck Loading</v>
      </c>
    </row>
    <row r="80" spans="1:12" s="34" customFormat="1" x14ac:dyDescent="0.2">
      <c r="A80" t="s">
        <v>18327</v>
      </c>
      <c r="B80" t="str">
        <f>survey_src_summary!C80</f>
        <v>49</v>
      </c>
      <c r="C80">
        <f>survey_src_summary!D80</f>
        <v>49043</v>
      </c>
      <c r="D80" t="str">
        <f>survey_src_summary!F80</f>
        <v>2310000801</v>
      </c>
      <c r="E80" t="str">
        <f>survey_src_summary!G80</f>
        <v>Gas Well Truck Loading</v>
      </c>
      <c r="F80" s="181">
        <f>survey_src_summary!W80</f>
        <v>0</v>
      </c>
      <c r="G80" s="181">
        <f>survey_src_summary!X80</f>
        <v>4.1066947386600168</v>
      </c>
      <c r="H80" s="181">
        <f>survey_src_summary!Y80</f>
        <v>0</v>
      </c>
      <c r="I80" s="181">
        <f>survey_src_summary!Z80</f>
        <v>0</v>
      </c>
      <c r="J80" s="181">
        <f>survey_src_summary!AA80</f>
        <v>0</v>
      </c>
      <c r="K80" s="191" t="str">
        <f>VLOOKUP(C80,fips_xref!$A$5:$H$28,8,FALSE)</f>
        <v>Total</v>
      </c>
      <c r="L80" s="31" t="str">
        <f t="shared" si="1"/>
        <v>Gas Well Truck Loading</v>
      </c>
    </row>
    <row r="81" spans="1:12" x14ac:dyDescent="0.2">
      <c r="A81" t="s">
        <v>18327</v>
      </c>
      <c r="B81" t="str">
        <f>survey_src_summary!C81</f>
        <v>56</v>
      </c>
      <c r="C81">
        <f>survey_src_summary!D81</f>
        <v>56001</v>
      </c>
      <c r="D81" t="str">
        <f>survey_src_summary!F81</f>
        <v>2310000801</v>
      </c>
      <c r="E81" t="str">
        <f>survey_src_summary!G81</f>
        <v>Gas Well Truck Loading</v>
      </c>
      <c r="F81" s="181">
        <f>survey_src_summary!W81</f>
        <v>0</v>
      </c>
      <c r="G81" s="181">
        <f>survey_src_summary!X81</f>
        <v>0</v>
      </c>
      <c r="H81" s="181">
        <f>survey_src_summary!Y81</f>
        <v>0</v>
      </c>
      <c r="I81" s="181">
        <f>survey_src_summary!Z81</f>
        <v>0</v>
      </c>
      <c r="J81" s="181">
        <f>survey_src_summary!AA81</f>
        <v>0</v>
      </c>
      <c r="K81" s="191" t="str">
        <f>VLOOKUP(C81,fips_xref!$A$5:$H$28,8,FALSE)</f>
        <v>Total</v>
      </c>
      <c r="L81" s="31" t="str">
        <f t="shared" si="1"/>
        <v>Gas Well Truck Loading</v>
      </c>
    </row>
    <row r="82" spans="1:12" s="33" customFormat="1" x14ac:dyDescent="0.2">
      <c r="A82" t="s">
        <v>18327</v>
      </c>
      <c r="B82" t="str">
        <f>survey_src_summary!C82</f>
        <v>56</v>
      </c>
      <c r="C82">
        <f>survey_src_summary!D82</f>
        <v>56023</v>
      </c>
      <c r="D82" t="str">
        <f>survey_src_summary!F82</f>
        <v>2310000801</v>
      </c>
      <c r="E82" t="str">
        <f>survey_src_summary!G82</f>
        <v>Gas Well Truck Loading</v>
      </c>
      <c r="F82" s="181">
        <f>survey_src_summary!W82</f>
        <v>0</v>
      </c>
      <c r="G82" s="181">
        <f>survey_src_summary!X82</f>
        <v>38.590781950628319</v>
      </c>
      <c r="H82" s="181">
        <f>survey_src_summary!Y82</f>
        <v>0</v>
      </c>
      <c r="I82" s="181">
        <f>survey_src_summary!Z82</f>
        <v>0</v>
      </c>
      <c r="J82" s="181">
        <f>survey_src_summary!AA82</f>
        <v>0</v>
      </c>
      <c r="K82" s="191" t="str">
        <f>VLOOKUP(C82,fips_xref!$A$5:$H$28,8,FALSE)</f>
        <v>Total</v>
      </c>
      <c r="L82" s="31" t="str">
        <f t="shared" si="1"/>
        <v>Gas Well Truck Loading</v>
      </c>
    </row>
    <row r="83" spans="1:12" s="34" customFormat="1" x14ac:dyDescent="0.2">
      <c r="A83" t="s">
        <v>18327</v>
      </c>
      <c r="B83" t="str">
        <f>survey_src_summary!C83</f>
        <v>56</v>
      </c>
      <c r="C83">
        <f>survey_src_summary!D83</f>
        <v>56035</v>
      </c>
      <c r="D83" t="str">
        <f>survey_src_summary!F83</f>
        <v>2310000801</v>
      </c>
      <c r="E83" t="str">
        <f>survey_src_summary!G83</f>
        <v>Gas Well Truck Loading</v>
      </c>
      <c r="F83" s="181">
        <f>survey_src_summary!W83</f>
        <v>0</v>
      </c>
      <c r="G83" s="181">
        <f>survey_src_summary!X83</f>
        <v>265.01455632081104</v>
      </c>
      <c r="H83" s="181">
        <f>survey_src_summary!Y83</f>
        <v>0</v>
      </c>
      <c r="I83" s="181">
        <f>survey_src_summary!Z83</f>
        <v>0</v>
      </c>
      <c r="J83" s="181">
        <f>survey_src_summary!AA83</f>
        <v>0</v>
      </c>
      <c r="K83" s="191" t="str">
        <f>VLOOKUP(C83,fips_xref!$A$5:$H$28,8,FALSE)</f>
        <v>Total</v>
      </c>
      <c r="L83" s="31" t="str">
        <f t="shared" si="1"/>
        <v>Gas Well Truck Loading</v>
      </c>
    </row>
    <row r="84" spans="1:12" x14ac:dyDescent="0.2">
      <c r="A84" t="s">
        <v>18327</v>
      </c>
      <c r="B84" t="str">
        <f>survey_src_summary!C84</f>
        <v>56</v>
      </c>
      <c r="C84">
        <f>survey_src_summary!D84</f>
        <v>56037</v>
      </c>
      <c r="D84" t="str">
        <f>survey_src_summary!F84</f>
        <v>2310000801</v>
      </c>
      <c r="E84" t="str">
        <f>survey_src_summary!G84</f>
        <v>Gas Well Truck Loading</v>
      </c>
      <c r="F84" s="181">
        <f>survey_src_summary!W84</f>
        <v>0</v>
      </c>
      <c r="G84" s="181">
        <f>survey_src_summary!X84</f>
        <v>119.95799803583513</v>
      </c>
      <c r="H84" s="181">
        <f>survey_src_summary!Y84</f>
        <v>0</v>
      </c>
      <c r="I84" s="181">
        <f>survey_src_summary!Z84</f>
        <v>0</v>
      </c>
      <c r="J84" s="181">
        <f>survey_src_summary!AA84</f>
        <v>0</v>
      </c>
      <c r="K84" s="191" t="str">
        <f>VLOOKUP(C84,fips_xref!$A$5:$H$28,8,FALSE)</f>
        <v>Total</v>
      </c>
      <c r="L84" s="31" t="str">
        <f t="shared" si="1"/>
        <v>Gas Well Truck Loading</v>
      </c>
    </row>
    <row r="85" spans="1:12" s="33" customFormat="1" x14ac:dyDescent="0.2">
      <c r="A85" t="s">
        <v>18327</v>
      </c>
      <c r="B85" t="str">
        <f>survey_src_summary!C85</f>
        <v>56</v>
      </c>
      <c r="C85">
        <f>survey_src_summary!D85</f>
        <v>56041</v>
      </c>
      <c r="D85" t="str">
        <f>survey_src_summary!F85</f>
        <v>2310000801</v>
      </c>
      <c r="E85" t="str">
        <f>survey_src_summary!G85</f>
        <v>Gas Well Truck Loading</v>
      </c>
      <c r="F85" s="181">
        <f>survey_src_summary!W85</f>
        <v>0</v>
      </c>
      <c r="G85" s="181">
        <f>survey_src_summary!X85</f>
        <v>29.054953201080348</v>
      </c>
      <c r="H85" s="181">
        <f>survey_src_summary!Y85</f>
        <v>0</v>
      </c>
      <c r="I85" s="181">
        <f>survey_src_summary!Z85</f>
        <v>0</v>
      </c>
      <c r="J85" s="181">
        <f>survey_src_summary!AA85</f>
        <v>0</v>
      </c>
      <c r="K85" s="191" t="str">
        <f>VLOOKUP(C85,fips_xref!$A$5:$H$28,8,FALSE)</f>
        <v>Total</v>
      </c>
      <c r="L85" s="31" t="str">
        <f t="shared" si="1"/>
        <v>Gas Well Truck Loading</v>
      </c>
    </row>
    <row r="86" spans="1:12" x14ac:dyDescent="0.2">
      <c r="A86" t="s">
        <v>18327</v>
      </c>
      <c r="B86" t="str">
        <f>survey_src_summary!C86</f>
        <v>56</v>
      </c>
      <c r="C86">
        <f>survey_src_summary!D86</f>
        <v>56007</v>
      </c>
      <c r="D86" t="str">
        <f>survey_src_summary!F86</f>
        <v>2310000802</v>
      </c>
      <c r="E86" t="str">
        <f>survey_src_summary!G86</f>
        <v>Oil Well Truck Loading</v>
      </c>
      <c r="F86" s="181">
        <f>survey_src_summary!W86</f>
        <v>0</v>
      </c>
      <c r="G86" s="181">
        <f>survey_src_summary!X86</f>
        <v>153.18994744443626</v>
      </c>
      <c r="H86" s="181">
        <f>survey_src_summary!Y86</f>
        <v>0</v>
      </c>
      <c r="I86" s="181">
        <f>survey_src_summary!Z86</f>
        <v>0</v>
      </c>
      <c r="J86" s="181">
        <f>survey_src_summary!AA86</f>
        <v>0</v>
      </c>
      <c r="K86" s="191" t="str">
        <f>VLOOKUP(C86,fips_xref!$A$5:$H$28,8,FALSE)</f>
        <v>Total</v>
      </c>
      <c r="L86" s="31" t="str">
        <f t="shared" si="1"/>
        <v>Oil Well Truck Loading</v>
      </c>
    </row>
    <row r="87" spans="1:12" s="33" customFormat="1" x14ac:dyDescent="0.2">
      <c r="A87" t="s">
        <v>18327</v>
      </c>
      <c r="B87" t="str">
        <f>survey_src_summary!C87</f>
        <v>49</v>
      </c>
      <c r="C87">
        <f>survey_src_summary!D87</f>
        <v>49009</v>
      </c>
      <c r="D87" t="str">
        <f>survey_src_summary!F87</f>
        <v>2310000802</v>
      </c>
      <c r="E87" t="str">
        <f>survey_src_summary!G87</f>
        <v>Oil Well Truck Loading</v>
      </c>
      <c r="F87" s="181">
        <f>survey_src_summary!W87</f>
        <v>0</v>
      </c>
      <c r="G87" s="181">
        <f>survey_src_summary!X87</f>
        <v>0</v>
      </c>
      <c r="H87" s="181">
        <f>survey_src_summary!Y87</f>
        <v>0</v>
      </c>
      <c r="I87" s="181">
        <f>survey_src_summary!Z87</f>
        <v>0</v>
      </c>
      <c r="J87" s="181">
        <f>survey_src_summary!AA87</f>
        <v>0</v>
      </c>
      <c r="K87" s="191" t="str">
        <f>VLOOKUP(C87,fips_xref!$A$5:$H$28,8,FALSE)</f>
        <v>Total</v>
      </c>
      <c r="L87" s="31" t="str">
        <f t="shared" si="1"/>
        <v>Oil Well Truck Loading</v>
      </c>
    </row>
    <row r="88" spans="1:12" s="34" customFormat="1" x14ac:dyDescent="0.2">
      <c r="A88" t="s">
        <v>18327</v>
      </c>
      <c r="B88" t="str">
        <f>survey_src_summary!C88</f>
        <v>49</v>
      </c>
      <c r="C88">
        <f>survey_src_summary!D88</f>
        <v>49043</v>
      </c>
      <c r="D88" t="str">
        <f>survey_src_summary!F88</f>
        <v>2310000802</v>
      </c>
      <c r="E88" t="str">
        <f>survey_src_summary!G88</f>
        <v>Oil Well Truck Loading</v>
      </c>
      <c r="F88" s="181">
        <f>survey_src_summary!W88</f>
        <v>0</v>
      </c>
      <c r="G88" s="181">
        <f>survey_src_summary!X88</f>
        <v>23.002433737641674</v>
      </c>
      <c r="H88" s="181">
        <f>survey_src_summary!Y88</f>
        <v>0</v>
      </c>
      <c r="I88" s="181">
        <f>survey_src_summary!Z88</f>
        <v>0</v>
      </c>
      <c r="J88" s="181">
        <f>survey_src_summary!AA88</f>
        <v>0</v>
      </c>
      <c r="K88" s="191" t="str">
        <f>VLOOKUP(C88,fips_xref!$A$5:$H$28,8,FALSE)</f>
        <v>Total</v>
      </c>
      <c r="L88" s="31" t="str">
        <f t="shared" si="1"/>
        <v>Oil Well Truck Loading</v>
      </c>
    </row>
    <row r="89" spans="1:12" x14ac:dyDescent="0.2">
      <c r="A89" t="s">
        <v>18327</v>
      </c>
      <c r="B89" t="str">
        <f>survey_src_summary!C89</f>
        <v>56</v>
      </c>
      <c r="C89">
        <f>survey_src_summary!D89</f>
        <v>56001</v>
      </c>
      <c r="D89" t="str">
        <f>survey_src_summary!F89</f>
        <v>2310000802</v>
      </c>
      <c r="E89" t="str">
        <f>survey_src_summary!G89</f>
        <v>Oil Well Truck Loading</v>
      </c>
      <c r="F89" s="181">
        <f>survey_src_summary!W89</f>
        <v>0</v>
      </c>
      <c r="G89" s="181">
        <f>survey_src_summary!X89</f>
        <v>7.19135934768412</v>
      </c>
      <c r="H89" s="181">
        <f>survey_src_summary!Y89</f>
        <v>0</v>
      </c>
      <c r="I89" s="181">
        <f>survey_src_summary!Z89</f>
        <v>0</v>
      </c>
      <c r="J89" s="181">
        <f>survey_src_summary!AA89</f>
        <v>0</v>
      </c>
      <c r="K89" s="191" t="str">
        <f>VLOOKUP(C89,fips_xref!$A$5:$H$28,8,FALSE)</f>
        <v>Total</v>
      </c>
      <c r="L89" s="31" t="str">
        <f t="shared" si="1"/>
        <v>Oil Well Truck Loading</v>
      </c>
    </row>
    <row r="90" spans="1:12" s="33" customFormat="1" x14ac:dyDescent="0.2">
      <c r="A90" t="s">
        <v>18327</v>
      </c>
      <c r="B90" t="str">
        <f>survey_src_summary!C90</f>
        <v>56</v>
      </c>
      <c r="C90">
        <f>survey_src_summary!D90</f>
        <v>56023</v>
      </c>
      <c r="D90" t="str">
        <f>survey_src_summary!F90</f>
        <v>2310000802</v>
      </c>
      <c r="E90" t="str">
        <f>survey_src_summary!G90</f>
        <v>Oil Well Truck Loading</v>
      </c>
      <c r="F90" s="181">
        <f>survey_src_summary!W90</f>
        <v>0</v>
      </c>
      <c r="G90" s="181">
        <f>survey_src_summary!X90</f>
        <v>21.119983941221133</v>
      </c>
      <c r="H90" s="181">
        <f>survey_src_summary!Y90</f>
        <v>0</v>
      </c>
      <c r="I90" s="181">
        <f>survey_src_summary!Z90</f>
        <v>0</v>
      </c>
      <c r="J90" s="181">
        <f>survey_src_summary!AA90</f>
        <v>0</v>
      </c>
      <c r="K90" s="191" t="str">
        <f>VLOOKUP(C90,fips_xref!$A$5:$H$28,8,FALSE)</f>
        <v>Total</v>
      </c>
      <c r="L90" s="31" t="str">
        <f t="shared" si="1"/>
        <v>Oil Well Truck Loading</v>
      </c>
    </row>
    <row r="91" spans="1:12" s="34" customFormat="1" x14ac:dyDescent="0.2">
      <c r="A91" t="s">
        <v>18327</v>
      </c>
      <c r="B91" t="str">
        <f>survey_src_summary!C91</f>
        <v>56</v>
      </c>
      <c r="C91">
        <f>survey_src_summary!D91</f>
        <v>56035</v>
      </c>
      <c r="D91" t="str">
        <f>survey_src_summary!F91</f>
        <v>2310000802</v>
      </c>
      <c r="E91" t="str">
        <f>survey_src_summary!G91</f>
        <v>Oil Well Truck Loading</v>
      </c>
      <c r="F91" s="181">
        <f>survey_src_summary!W91</f>
        <v>0</v>
      </c>
      <c r="G91" s="181">
        <f>survey_src_summary!X91</f>
        <v>0</v>
      </c>
      <c r="H91" s="181">
        <f>survey_src_summary!Y91</f>
        <v>0</v>
      </c>
      <c r="I91" s="181">
        <f>survey_src_summary!Z91</f>
        <v>0</v>
      </c>
      <c r="J91" s="181">
        <f>survey_src_summary!AA91</f>
        <v>0</v>
      </c>
      <c r="K91" s="191" t="str">
        <f>VLOOKUP(C91,fips_xref!$A$5:$H$28,8,FALSE)</f>
        <v>Total</v>
      </c>
      <c r="L91" s="31" t="str">
        <f t="shared" si="1"/>
        <v>Oil Well Truck Loading</v>
      </c>
    </row>
    <row r="92" spans="1:12" x14ac:dyDescent="0.2">
      <c r="A92" t="s">
        <v>18327</v>
      </c>
      <c r="B92" t="str">
        <f>survey_src_summary!C92</f>
        <v>56</v>
      </c>
      <c r="C92">
        <f>survey_src_summary!D92</f>
        <v>56037</v>
      </c>
      <c r="D92" t="str">
        <f>survey_src_summary!F92</f>
        <v>2310000802</v>
      </c>
      <c r="E92" t="str">
        <f>survey_src_summary!G92</f>
        <v>Oil Well Truck Loading</v>
      </c>
      <c r="F92" s="181">
        <f>survey_src_summary!W92</f>
        <v>0</v>
      </c>
      <c r="G92" s="181">
        <f>survey_src_summary!X92</f>
        <v>416.94898556341946</v>
      </c>
      <c r="H92" s="181">
        <f>survey_src_summary!Y92</f>
        <v>0</v>
      </c>
      <c r="I92" s="181">
        <f>survey_src_summary!Z92</f>
        <v>0</v>
      </c>
      <c r="J92" s="181">
        <f>survey_src_summary!AA92</f>
        <v>0</v>
      </c>
      <c r="K92" s="191" t="str">
        <f>VLOOKUP(C92,fips_xref!$A$5:$H$28,8,FALSE)</f>
        <v>Total</v>
      </c>
      <c r="L92" s="31" t="str">
        <f t="shared" si="1"/>
        <v>Oil Well Truck Loading</v>
      </c>
    </row>
    <row r="93" spans="1:12" s="33" customFormat="1" x14ac:dyDescent="0.2">
      <c r="A93" t="s">
        <v>18327</v>
      </c>
      <c r="B93" t="str">
        <f>survey_src_summary!C93</f>
        <v>56</v>
      </c>
      <c r="C93">
        <f>survey_src_summary!D93</f>
        <v>56041</v>
      </c>
      <c r="D93" t="str">
        <f>survey_src_summary!F93</f>
        <v>2310000802</v>
      </c>
      <c r="E93" t="str">
        <f>survey_src_summary!G93</f>
        <v>Oil Well Truck Loading</v>
      </c>
      <c r="F93" s="181">
        <f>survey_src_summary!W93</f>
        <v>0</v>
      </c>
      <c r="G93" s="181">
        <f>survey_src_summary!X93</f>
        <v>77.235780163688233</v>
      </c>
      <c r="H93" s="181">
        <f>survey_src_summary!Y93</f>
        <v>0</v>
      </c>
      <c r="I93" s="181">
        <f>survey_src_summary!Z93</f>
        <v>0</v>
      </c>
      <c r="J93" s="181">
        <f>survey_src_summary!AA93</f>
        <v>0</v>
      </c>
      <c r="K93" s="191" t="str">
        <f>VLOOKUP(C93,fips_xref!$A$5:$H$28,8,FALSE)</f>
        <v>Total</v>
      </c>
      <c r="L93" s="31" t="str">
        <f t="shared" si="1"/>
        <v>Oil Well Truck Loading</v>
      </c>
    </row>
    <row r="94" spans="1:12" x14ac:dyDescent="0.2">
      <c r="A94" t="s">
        <v>18327</v>
      </c>
      <c r="B94" t="str">
        <f>survey_src_summary!C94</f>
        <v>56</v>
      </c>
      <c r="C94">
        <f>survey_src_summary!D94</f>
        <v>56007</v>
      </c>
      <c r="D94" t="str">
        <f>survey_src_summary!F94</f>
        <v>2310002230</v>
      </c>
      <c r="E94" t="str">
        <f>survey_src_summary!G94</f>
        <v xml:space="preserve">Condensate tank </v>
      </c>
      <c r="F94" s="181">
        <f>survey_src_summary!W94</f>
        <v>0</v>
      </c>
      <c r="G94" s="181">
        <f>survey_src_summary!X94</f>
        <v>3712.8998640296982</v>
      </c>
      <c r="H94" s="181">
        <f>survey_src_summary!Y94</f>
        <v>0</v>
      </c>
      <c r="I94" s="181">
        <f>survey_src_summary!Z94</f>
        <v>0</v>
      </c>
      <c r="J94" s="181">
        <f>survey_src_summary!AA94</f>
        <v>0</v>
      </c>
      <c r="K94" s="191" t="str">
        <f>VLOOKUP(C94,fips_xref!$A$5:$H$28,8,FALSE)</f>
        <v>Total</v>
      </c>
      <c r="L94" s="31" t="str">
        <f t="shared" si="1"/>
        <v xml:space="preserve">Condensate tank </v>
      </c>
    </row>
    <row r="95" spans="1:12" s="33" customFormat="1" x14ac:dyDescent="0.2">
      <c r="A95" t="s">
        <v>18327</v>
      </c>
      <c r="B95" t="str">
        <f>survey_src_summary!C95</f>
        <v>49</v>
      </c>
      <c r="C95">
        <f>survey_src_summary!D95</f>
        <v>49009</v>
      </c>
      <c r="D95" t="str">
        <f>survey_src_summary!F95</f>
        <v>2310002230</v>
      </c>
      <c r="E95" t="str">
        <f>survey_src_summary!G95</f>
        <v xml:space="preserve">Condensate tank </v>
      </c>
      <c r="F95" s="181">
        <f>survey_src_summary!W95</f>
        <v>0</v>
      </c>
      <c r="G95" s="181">
        <f>survey_src_summary!X95</f>
        <v>3.552473632617958</v>
      </c>
      <c r="H95" s="181">
        <f>survey_src_summary!Y95</f>
        <v>0</v>
      </c>
      <c r="I95" s="181">
        <f>survey_src_summary!Z95</f>
        <v>0</v>
      </c>
      <c r="J95" s="181">
        <f>survey_src_summary!AA95</f>
        <v>0</v>
      </c>
      <c r="K95" s="191" t="str">
        <f>VLOOKUP(C95,fips_xref!$A$5:$H$28,8,FALSE)</f>
        <v>Total</v>
      </c>
      <c r="L95" s="31" t="str">
        <f t="shared" si="1"/>
        <v xml:space="preserve">Condensate tank </v>
      </c>
    </row>
    <row r="96" spans="1:12" s="34" customFormat="1" x14ac:dyDescent="0.2">
      <c r="A96" t="s">
        <v>18327</v>
      </c>
      <c r="B96" t="str">
        <f>survey_src_summary!C96</f>
        <v>49</v>
      </c>
      <c r="C96">
        <f>survey_src_summary!D96</f>
        <v>49043</v>
      </c>
      <c r="D96" t="str">
        <f>survey_src_summary!F96</f>
        <v>2310002230</v>
      </c>
      <c r="E96" t="str">
        <f>survey_src_summary!G96</f>
        <v xml:space="preserve">Condensate tank </v>
      </c>
      <c r="F96" s="181">
        <f>survey_src_summary!W96</f>
        <v>0</v>
      </c>
      <c r="G96" s="181">
        <f>survey_src_summary!X96</f>
        <v>831.70640048262283</v>
      </c>
      <c r="H96" s="181">
        <f>survey_src_summary!Y96</f>
        <v>0</v>
      </c>
      <c r="I96" s="181">
        <f>survey_src_summary!Z96</f>
        <v>0</v>
      </c>
      <c r="J96" s="181">
        <f>survey_src_summary!AA96</f>
        <v>0</v>
      </c>
      <c r="K96" s="191" t="str">
        <f>VLOOKUP(C96,fips_xref!$A$5:$H$28,8,FALSE)</f>
        <v>Total</v>
      </c>
      <c r="L96" s="31" t="str">
        <f t="shared" si="1"/>
        <v xml:space="preserve">Condensate tank </v>
      </c>
    </row>
    <row r="97" spans="1:12" x14ac:dyDescent="0.2">
      <c r="A97" t="s">
        <v>18327</v>
      </c>
      <c r="B97" t="str">
        <f>survey_src_summary!C97</f>
        <v>56</v>
      </c>
      <c r="C97">
        <f>survey_src_summary!D97</f>
        <v>56001</v>
      </c>
      <c r="D97" t="str">
        <f>survey_src_summary!F97</f>
        <v>2310002230</v>
      </c>
      <c r="E97" t="str">
        <f>survey_src_summary!G97</f>
        <v xml:space="preserve">Condensate tank </v>
      </c>
      <c r="F97" s="181">
        <f>survey_src_summary!W97</f>
        <v>0</v>
      </c>
      <c r="G97" s="181">
        <f>survey_src_summary!X97</f>
        <v>0</v>
      </c>
      <c r="H97" s="181">
        <f>survey_src_summary!Y97</f>
        <v>0</v>
      </c>
      <c r="I97" s="181">
        <f>survey_src_summary!Z97</f>
        <v>0</v>
      </c>
      <c r="J97" s="181">
        <f>survey_src_summary!AA97</f>
        <v>0</v>
      </c>
      <c r="K97" s="191" t="str">
        <f>VLOOKUP(C97,fips_xref!$A$5:$H$28,8,FALSE)</f>
        <v>Total</v>
      </c>
      <c r="L97" s="31" t="str">
        <f t="shared" si="1"/>
        <v xml:space="preserve">Condensate tank </v>
      </c>
    </row>
    <row r="98" spans="1:12" s="33" customFormat="1" x14ac:dyDescent="0.2">
      <c r="A98" t="s">
        <v>18327</v>
      </c>
      <c r="B98" t="str">
        <f>survey_src_summary!C98</f>
        <v>56</v>
      </c>
      <c r="C98">
        <f>survey_src_summary!D98</f>
        <v>56023</v>
      </c>
      <c r="D98" t="str">
        <f>survey_src_summary!F98</f>
        <v>2310002230</v>
      </c>
      <c r="E98" t="str">
        <f>survey_src_summary!G98</f>
        <v xml:space="preserve">Condensate tank </v>
      </c>
      <c r="F98" s="181">
        <f>survey_src_summary!W98</f>
        <v>0</v>
      </c>
      <c r="G98" s="181">
        <f>survey_src_summary!X98</f>
        <v>7815.5797765576308</v>
      </c>
      <c r="H98" s="181">
        <f>survey_src_summary!Y98</f>
        <v>0</v>
      </c>
      <c r="I98" s="181">
        <f>survey_src_summary!Z98</f>
        <v>0</v>
      </c>
      <c r="J98" s="181">
        <f>survey_src_summary!AA98</f>
        <v>0</v>
      </c>
      <c r="K98" s="191" t="str">
        <f>VLOOKUP(C98,fips_xref!$A$5:$H$28,8,FALSE)</f>
        <v>Total</v>
      </c>
      <c r="L98" s="31" t="str">
        <f t="shared" si="1"/>
        <v xml:space="preserve">Condensate tank </v>
      </c>
    </row>
    <row r="99" spans="1:12" s="34" customFormat="1" x14ac:dyDescent="0.2">
      <c r="A99" t="s">
        <v>18327</v>
      </c>
      <c r="B99" t="str">
        <f>survey_src_summary!C99</f>
        <v>56</v>
      </c>
      <c r="C99">
        <f>survey_src_summary!D99</f>
        <v>56035</v>
      </c>
      <c r="D99" t="str">
        <f>survey_src_summary!F99</f>
        <v>2310002230</v>
      </c>
      <c r="E99" t="str">
        <f>survey_src_summary!G99</f>
        <v xml:space="preserve">Condensate tank </v>
      </c>
      <c r="F99" s="181">
        <f>survey_src_summary!W99</f>
        <v>0</v>
      </c>
      <c r="G99" s="181">
        <f>survey_src_summary!X99</f>
        <v>993.65581969108985</v>
      </c>
      <c r="H99" s="181">
        <f>survey_src_summary!Y99</f>
        <v>0</v>
      </c>
      <c r="I99" s="181">
        <f>survey_src_summary!Z99</f>
        <v>0</v>
      </c>
      <c r="J99" s="181">
        <f>survey_src_summary!AA99</f>
        <v>0</v>
      </c>
      <c r="K99" s="191" t="str">
        <f>VLOOKUP(C99,fips_xref!$A$5:$H$28,8,FALSE)</f>
        <v>Total</v>
      </c>
      <c r="L99" s="31" t="str">
        <f t="shared" si="1"/>
        <v xml:space="preserve">Condensate tank </v>
      </c>
    </row>
    <row r="100" spans="1:12" x14ac:dyDescent="0.2">
      <c r="A100" t="s">
        <v>18327</v>
      </c>
      <c r="B100" t="str">
        <f>survey_src_summary!C100</f>
        <v>56</v>
      </c>
      <c r="C100">
        <f>survey_src_summary!D100</f>
        <v>56037</v>
      </c>
      <c r="D100" t="str">
        <f>survey_src_summary!F100</f>
        <v>2310002230</v>
      </c>
      <c r="E100" t="str">
        <f>survey_src_summary!G100</f>
        <v xml:space="preserve">Condensate tank </v>
      </c>
      <c r="F100" s="181">
        <f>survey_src_summary!W100</f>
        <v>0</v>
      </c>
      <c r="G100" s="181">
        <f>survey_src_summary!X100</f>
        <v>8104.6240328274753</v>
      </c>
      <c r="H100" s="181">
        <f>survey_src_summary!Y100</f>
        <v>0</v>
      </c>
      <c r="I100" s="181">
        <f>survey_src_summary!Z100</f>
        <v>0</v>
      </c>
      <c r="J100" s="181">
        <f>survey_src_summary!AA100</f>
        <v>0</v>
      </c>
      <c r="K100" s="191" t="str">
        <f>VLOOKUP(C100,fips_xref!$A$5:$H$28,8,FALSE)</f>
        <v>Total</v>
      </c>
      <c r="L100" s="31" t="str">
        <f t="shared" si="1"/>
        <v xml:space="preserve">Condensate tank </v>
      </c>
    </row>
    <row r="101" spans="1:12" s="33" customFormat="1" x14ac:dyDescent="0.2">
      <c r="A101" t="s">
        <v>18327</v>
      </c>
      <c r="B101" t="str">
        <f>survey_src_summary!C101</f>
        <v>56</v>
      </c>
      <c r="C101">
        <f>survey_src_summary!D101</f>
        <v>56041</v>
      </c>
      <c r="D101" t="str">
        <f>survey_src_summary!F101</f>
        <v>2310002230</v>
      </c>
      <c r="E101" t="str">
        <f>survey_src_summary!G101</f>
        <v xml:space="preserve">Condensate tank </v>
      </c>
      <c r="F101" s="181">
        <f>survey_src_summary!W101</f>
        <v>0</v>
      </c>
      <c r="G101" s="181">
        <f>survey_src_summary!X101</f>
        <v>5884.3405903956991</v>
      </c>
      <c r="H101" s="181">
        <f>survey_src_summary!Y101</f>
        <v>0</v>
      </c>
      <c r="I101" s="181">
        <f>survey_src_summary!Z101</f>
        <v>0</v>
      </c>
      <c r="J101" s="181">
        <f>survey_src_summary!AA101</f>
        <v>0</v>
      </c>
      <c r="K101" s="191" t="str">
        <f>VLOOKUP(C101,fips_xref!$A$5:$H$28,8,FALSE)</f>
        <v>Total</v>
      </c>
      <c r="L101" s="31" t="str">
        <f t="shared" si="1"/>
        <v xml:space="preserve">Condensate tank </v>
      </c>
    </row>
    <row r="102" spans="1:12" x14ac:dyDescent="0.2">
      <c r="A102" t="s">
        <v>18327</v>
      </c>
      <c r="B102" t="str">
        <f>survey_src_summary!C102</f>
        <v>56</v>
      </c>
      <c r="C102">
        <f>survey_src_summary!D102</f>
        <v>56007</v>
      </c>
      <c r="D102" t="str">
        <f>survey_src_summary!F102</f>
        <v>2310002240</v>
      </c>
      <c r="E102" t="str">
        <f>survey_src_summary!G102</f>
        <v>Oil Tank</v>
      </c>
      <c r="F102" s="181">
        <f>survey_src_summary!W102</f>
        <v>0</v>
      </c>
      <c r="G102" s="181">
        <f>survey_src_summary!X102</f>
        <v>173.93615231119355</v>
      </c>
      <c r="H102" s="181">
        <f>survey_src_summary!Y102</f>
        <v>0</v>
      </c>
      <c r="I102" s="181">
        <f>survey_src_summary!Z102</f>
        <v>0</v>
      </c>
      <c r="J102" s="181">
        <f>survey_src_summary!AA102</f>
        <v>0</v>
      </c>
      <c r="K102" s="191" t="str">
        <f>VLOOKUP(C102,fips_xref!$A$5:$H$28,8,FALSE)</f>
        <v>Total</v>
      </c>
      <c r="L102" s="31" t="str">
        <f t="shared" si="1"/>
        <v>Oil Tank</v>
      </c>
    </row>
    <row r="103" spans="1:12" s="33" customFormat="1" x14ac:dyDescent="0.2">
      <c r="A103" t="s">
        <v>18327</v>
      </c>
      <c r="B103" t="str">
        <f>survey_src_summary!C103</f>
        <v>49</v>
      </c>
      <c r="C103">
        <f>survey_src_summary!D103</f>
        <v>49009</v>
      </c>
      <c r="D103" t="str">
        <f>survey_src_summary!F103</f>
        <v>2310002240</v>
      </c>
      <c r="E103" t="str">
        <f>survey_src_summary!G103</f>
        <v>Oil Tank</v>
      </c>
      <c r="F103" s="181">
        <f>survey_src_summary!W103</f>
        <v>0</v>
      </c>
      <c r="G103" s="181">
        <f>survey_src_summary!X103</f>
        <v>0</v>
      </c>
      <c r="H103" s="181">
        <f>survey_src_summary!Y103</f>
        <v>0</v>
      </c>
      <c r="I103" s="181">
        <f>survey_src_summary!Z103</f>
        <v>0</v>
      </c>
      <c r="J103" s="181">
        <f>survey_src_summary!AA103</f>
        <v>0</v>
      </c>
      <c r="K103" s="191" t="str">
        <f>VLOOKUP(C103,fips_xref!$A$5:$H$28,8,FALSE)</f>
        <v>Total</v>
      </c>
      <c r="L103" s="31" t="str">
        <f t="shared" si="1"/>
        <v>Oil Tank</v>
      </c>
    </row>
    <row r="104" spans="1:12" s="34" customFormat="1" x14ac:dyDescent="0.2">
      <c r="A104" t="s">
        <v>18327</v>
      </c>
      <c r="B104" t="str">
        <f>survey_src_summary!C104</f>
        <v>49</v>
      </c>
      <c r="C104">
        <f>survey_src_summary!D104</f>
        <v>49043</v>
      </c>
      <c r="D104" t="str">
        <f>survey_src_summary!F104</f>
        <v>2310002240</v>
      </c>
      <c r="E104" t="str">
        <f>survey_src_summary!G104</f>
        <v>Oil Tank</v>
      </c>
      <c r="F104" s="181">
        <f>survey_src_summary!W104</f>
        <v>0</v>
      </c>
      <c r="G104" s="181">
        <f>survey_src_summary!X104</f>
        <v>78.290188348259917</v>
      </c>
      <c r="H104" s="181">
        <f>survey_src_summary!Y104</f>
        <v>0</v>
      </c>
      <c r="I104" s="181">
        <f>survey_src_summary!Z104</f>
        <v>0</v>
      </c>
      <c r="J104" s="181">
        <f>survey_src_summary!AA104</f>
        <v>0</v>
      </c>
      <c r="K104" s="191" t="str">
        <f>VLOOKUP(C104,fips_xref!$A$5:$H$28,8,FALSE)</f>
        <v>Total</v>
      </c>
      <c r="L104" s="31" t="str">
        <f t="shared" si="1"/>
        <v>Oil Tank</v>
      </c>
    </row>
    <row r="105" spans="1:12" x14ac:dyDescent="0.2">
      <c r="A105" t="s">
        <v>18327</v>
      </c>
      <c r="B105" t="str">
        <f>survey_src_summary!C105</f>
        <v>56</v>
      </c>
      <c r="C105">
        <f>survey_src_summary!D105</f>
        <v>56001</v>
      </c>
      <c r="D105" t="str">
        <f>survey_src_summary!F105</f>
        <v>2310002240</v>
      </c>
      <c r="E105" t="str">
        <f>survey_src_summary!G105</f>
        <v>Oil Tank</v>
      </c>
      <c r="F105" s="181">
        <f>survey_src_summary!W105</f>
        <v>0</v>
      </c>
      <c r="G105" s="181">
        <f>survey_src_summary!X105</f>
        <v>24.476230829822274</v>
      </c>
      <c r="H105" s="181">
        <f>survey_src_summary!Y105</f>
        <v>0</v>
      </c>
      <c r="I105" s="181">
        <f>survey_src_summary!Z105</f>
        <v>0</v>
      </c>
      <c r="J105" s="181">
        <f>survey_src_summary!AA105</f>
        <v>0</v>
      </c>
      <c r="K105" s="191" t="str">
        <f>VLOOKUP(C105,fips_xref!$A$5:$H$28,8,FALSE)</f>
        <v>Total</v>
      </c>
      <c r="L105" s="31" t="str">
        <f t="shared" si="1"/>
        <v>Oil Tank</v>
      </c>
    </row>
    <row r="106" spans="1:12" s="33" customFormat="1" x14ac:dyDescent="0.2">
      <c r="A106" t="s">
        <v>18327</v>
      </c>
      <c r="B106" t="str">
        <f>survey_src_summary!C106</f>
        <v>56</v>
      </c>
      <c r="C106">
        <f>survey_src_summary!D106</f>
        <v>56023</v>
      </c>
      <c r="D106" t="str">
        <f>survey_src_summary!F106</f>
        <v>2310002240</v>
      </c>
      <c r="E106" t="str">
        <f>survey_src_summary!G106</f>
        <v>Oil Tank</v>
      </c>
      <c r="F106" s="181">
        <f>survey_src_summary!W106</f>
        <v>0</v>
      </c>
      <c r="G106" s="181">
        <f>survey_src_summary!X106</f>
        <v>71.883155475180217</v>
      </c>
      <c r="H106" s="181">
        <f>survey_src_summary!Y106</f>
        <v>0</v>
      </c>
      <c r="I106" s="181">
        <f>survey_src_summary!Z106</f>
        <v>0</v>
      </c>
      <c r="J106" s="181">
        <f>survey_src_summary!AA106</f>
        <v>0</v>
      </c>
      <c r="K106" s="191" t="str">
        <f>VLOOKUP(C106,fips_xref!$A$5:$H$28,8,FALSE)</f>
        <v>Total</v>
      </c>
      <c r="L106" s="31" t="str">
        <f t="shared" si="1"/>
        <v>Oil Tank</v>
      </c>
    </row>
    <row r="107" spans="1:12" s="34" customFormat="1" x14ac:dyDescent="0.2">
      <c r="A107" t="s">
        <v>18327</v>
      </c>
      <c r="B107" t="str">
        <f>survey_src_summary!C107</f>
        <v>56</v>
      </c>
      <c r="C107">
        <f>survey_src_summary!D107</f>
        <v>56035</v>
      </c>
      <c r="D107" t="str">
        <f>survey_src_summary!F107</f>
        <v>2310002240</v>
      </c>
      <c r="E107" t="str">
        <f>survey_src_summary!G107</f>
        <v>Oil Tank</v>
      </c>
      <c r="F107" s="181">
        <f>survey_src_summary!W107</f>
        <v>0</v>
      </c>
      <c r="G107" s="181">
        <f>survey_src_summary!X107</f>
        <v>0</v>
      </c>
      <c r="H107" s="181">
        <f>survey_src_summary!Y107</f>
        <v>0</v>
      </c>
      <c r="I107" s="181">
        <f>survey_src_summary!Z107</f>
        <v>0</v>
      </c>
      <c r="J107" s="181">
        <f>survey_src_summary!AA107</f>
        <v>0</v>
      </c>
      <c r="K107" s="191" t="str">
        <f>VLOOKUP(C107,fips_xref!$A$5:$H$28,8,FALSE)</f>
        <v>Total</v>
      </c>
      <c r="L107" s="31" t="str">
        <f t="shared" si="1"/>
        <v>Oil Tank</v>
      </c>
    </row>
    <row r="108" spans="1:12" x14ac:dyDescent="0.2">
      <c r="A108" t="s">
        <v>18327</v>
      </c>
      <c r="B108" t="str">
        <f>survey_src_summary!C108</f>
        <v>56</v>
      </c>
      <c r="C108">
        <f>survey_src_summary!D108</f>
        <v>56037</v>
      </c>
      <c r="D108" t="str">
        <f>survey_src_summary!F108</f>
        <v>2310002240</v>
      </c>
      <c r="E108" t="str">
        <f>survey_src_summary!G108</f>
        <v>Oil Tank</v>
      </c>
      <c r="F108" s="181">
        <f>survey_src_summary!W108</f>
        <v>0</v>
      </c>
      <c r="G108" s="181">
        <f>survey_src_summary!X108</f>
        <v>473.41554370113812</v>
      </c>
      <c r="H108" s="181">
        <f>survey_src_summary!Y108</f>
        <v>0</v>
      </c>
      <c r="I108" s="181">
        <f>survey_src_summary!Z108</f>
        <v>0</v>
      </c>
      <c r="J108" s="181">
        <f>survey_src_summary!AA108</f>
        <v>0</v>
      </c>
      <c r="K108" s="191" t="str">
        <f>VLOOKUP(C108,fips_xref!$A$5:$H$28,8,FALSE)</f>
        <v>Total</v>
      </c>
      <c r="L108" s="31" t="str">
        <f t="shared" si="1"/>
        <v>Oil Tank</v>
      </c>
    </row>
    <row r="109" spans="1:12" s="33" customFormat="1" x14ac:dyDescent="0.2">
      <c r="A109" t="s">
        <v>18327</v>
      </c>
      <c r="B109" t="str">
        <f>survey_src_summary!C109</f>
        <v>56</v>
      </c>
      <c r="C109">
        <f>survey_src_summary!D109</f>
        <v>56041</v>
      </c>
      <c r="D109" t="str">
        <f>survey_src_summary!F109</f>
        <v>2310002240</v>
      </c>
      <c r="E109" t="str">
        <f>survey_src_summary!G109</f>
        <v>Oil Tank</v>
      </c>
      <c r="F109" s="181">
        <f>survey_src_summary!W109</f>
        <v>0</v>
      </c>
      <c r="G109" s="181">
        <f>survey_src_summary!X109</f>
        <v>262.87669579696814</v>
      </c>
      <c r="H109" s="181">
        <f>survey_src_summary!Y109</f>
        <v>0</v>
      </c>
      <c r="I109" s="181">
        <f>survey_src_summary!Z109</f>
        <v>0</v>
      </c>
      <c r="J109" s="181">
        <f>survey_src_summary!AA109</f>
        <v>0</v>
      </c>
      <c r="K109" s="191" t="str">
        <f>VLOOKUP(C109,fips_xref!$A$5:$H$28,8,FALSE)</f>
        <v>Total</v>
      </c>
      <c r="L109" s="31" t="str">
        <f t="shared" si="1"/>
        <v>Oil Tank</v>
      </c>
    </row>
    <row r="110" spans="1:12" x14ac:dyDescent="0.2">
      <c r="A110" t="s">
        <v>18327</v>
      </c>
      <c r="B110" t="str">
        <f>survey_src_summary!C110</f>
        <v>56</v>
      </c>
      <c r="C110">
        <f>survey_src_summary!D110</f>
        <v>56007</v>
      </c>
      <c r="D110" t="str">
        <f>survey_src_summary!F110</f>
        <v>2310002231</v>
      </c>
      <c r="E110" t="str">
        <f>survey_src_summary!G110</f>
        <v>Tank flaring</v>
      </c>
      <c r="F110" s="181">
        <f>survey_src_summary!W110</f>
        <v>7.5409280784082195</v>
      </c>
      <c r="G110" s="181">
        <f>survey_src_summary!X110</f>
        <v>0</v>
      </c>
      <c r="H110" s="181">
        <f>survey_src_summary!Y110</f>
        <v>41.031520426632959</v>
      </c>
      <c r="I110" s="181">
        <f>survey_src_summary!Z110</f>
        <v>0</v>
      </c>
      <c r="J110" s="181">
        <f>survey_src_summary!AA110</f>
        <v>0</v>
      </c>
      <c r="K110" s="191" t="str">
        <f>VLOOKUP(C110,fips_xref!$A$5:$H$28,8,FALSE)</f>
        <v>Total</v>
      </c>
      <c r="L110" s="31" t="str">
        <f t="shared" si="1"/>
        <v>Tank flaring</v>
      </c>
    </row>
    <row r="111" spans="1:12" s="33" customFormat="1" x14ac:dyDescent="0.2">
      <c r="A111" t="s">
        <v>18327</v>
      </c>
      <c r="B111" t="str">
        <f>survey_src_summary!C111</f>
        <v>49</v>
      </c>
      <c r="C111">
        <f>survey_src_summary!D111</f>
        <v>49009</v>
      </c>
      <c r="D111" t="str">
        <f>survey_src_summary!F111</f>
        <v>2310002231</v>
      </c>
      <c r="E111" t="str">
        <f>survey_src_summary!G111</f>
        <v>Tank flaring</v>
      </c>
      <c r="F111" s="181">
        <f>survey_src_summary!W111</f>
        <v>0</v>
      </c>
      <c r="G111" s="181">
        <f>survey_src_summary!X111</f>
        <v>0</v>
      </c>
      <c r="H111" s="181">
        <f>survey_src_summary!Y111</f>
        <v>0</v>
      </c>
      <c r="I111" s="181">
        <f>survey_src_summary!Z111</f>
        <v>0</v>
      </c>
      <c r="J111" s="181">
        <f>survey_src_summary!AA111</f>
        <v>0</v>
      </c>
      <c r="K111" s="191" t="str">
        <f>VLOOKUP(C111,fips_xref!$A$5:$H$28,8,FALSE)</f>
        <v>Total</v>
      </c>
      <c r="L111" s="31" t="str">
        <f t="shared" si="1"/>
        <v>Tank flaring</v>
      </c>
    </row>
    <row r="112" spans="1:12" s="34" customFormat="1" x14ac:dyDescent="0.2">
      <c r="A112" t="s">
        <v>18327</v>
      </c>
      <c r="B112" t="str">
        <f>survey_src_summary!C112</f>
        <v>49</v>
      </c>
      <c r="C112">
        <f>survey_src_summary!D112</f>
        <v>49043</v>
      </c>
      <c r="D112" t="str">
        <f>survey_src_summary!F112</f>
        <v>2310002231</v>
      </c>
      <c r="E112" t="str">
        <f>survey_src_summary!G112</f>
        <v>Tank flaring</v>
      </c>
      <c r="F112" s="181">
        <f>survey_src_summary!W112</f>
        <v>0</v>
      </c>
      <c r="G112" s="181">
        <f>survey_src_summary!X112</f>
        <v>0</v>
      </c>
      <c r="H112" s="181">
        <f>survey_src_summary!Y112</f>
        <v>0</v>
      </c>
      <c r="I112" s="181">
        <f>survey_src_summary!Z112</f>
        <v>0</v>
      </c>
      <c r="J112" s="181">
        <f>survey_src_summary!AA112</f>
        <v>0</v>
      </c>
      <c r="K112" s="191" t="str">
        <f>VLOOKUP(C112,fips_xref!$A$5:$H$28,8,FALSE)</f>
        <v>Total</v>
      </c>
      <c r="L112" s="31" t="str">
        <f t="shared" si="1"/>
        <v>Tank flaring</v>
      </c>
    </row>
    <row r="113" spans="1:12" x14ac:dyDescent="0.2">
      <c r="A113" t="s">
        <v>18327</v>
      </c>
      <c r="B113" t="str">
        <f>survey_src_summary!C113</f>
        <v>56</v>
      </c>
      <c r="C113">
        <f>survey_src_summary!D113</f>
        <v>56001</v>
      </c>
      <c r="D113" t="str">
        <f>survey_src_summary!F113</f>
        <v>2310002231</v>
      </c>
      <c r="E113" t="str">
        <f>survey_src_summary!G113</f>
        <v>Tank flaring</v>
      </c>
      <c r="F113" s="181">
        <f>survey_src_summary!W113</f>
        <v>0</v>
      </c>
      <c r="G113" s="181">
        <f>survey_src_summary!X113</f>
        <v>0</v>
      </c>
      <c r="H113" s="181">
        <f>survey_src_summary!Y113</f>
        <v>0</v>
      </c>
      <c r="I113" s="181">
        <f>survey_src_summary!Z113</f>
        <v>0</v>
      </c>
      <c r="J113" s="181">
        <f>survey_src_summary!AA113</f>
        <v>0</v>
      </c>
      <c r="K113" s="191" t="str">
        <f>VLOOKUP(C113,fips_xref!$A$5:$H$28,8,FALSE)</f>
        <v>Total</v>
      </c>
      <c r="L113" s="31" t="str">
        <f t="shared" si="1"/>
        <v>Tank flaring</v>
      </c>
    </row>
    <row r="114" spans="1:12" s="33" customFormat="1" x14ac:dyDescent="0.2">
      <c r="A114" t="s">
        <v>18327</v>
      </c>
      <c r="B114" t="str">
        <f>survey_src_summary!C114</f>
        <v>56</v>
      </c>
      <c r="C114">
        <f>survey_src_summary!D114</f>
        <v>56023</v>
      </c>
      <c r="D114" t="str">
        <f>survey_src_summary!F114</f>
        <v>2310002231</v>
      </c>
      <c r="E114" t="str">
        <f>survey_src_summary!G114</f>
        <v>Tank flaring</v>
      </c>
      <c r="F114" s="181">
        <f>survey_src_summary!W114</f>
        <v>0</v>
      </c>
      <c r="G114" s="181">
        <f>survey_src_summary!X114</f>
        <v>0</v>
      </c>
      <c r="H114" s="181">
        <f>survey_src_summary!Y114</f>
        <v>0</v>
      </c>
      <c r="I114" s="181">
        <f>survey_src_summary!Z114</f>
        <v>0</v>
      </c>
      <c r="J114" s="181">
        <f>survey_src_summary!AA114</f>
        <v>0</v>
      </c>
      <c r="K114" s="191" t="str">
        <f>VLOOKUP(C114,fips_xref!$A$5:$H$28,8,FALSE)</f>
        <v>Total</v>
      </c>
      <c r="L114" s="31" t="str">
        <f t="shared" si="1"/>
        <v>Tank flaring</v>
      </c>
    </row>
    <row r="115" spans="1:12" s="34" customFormat="1" x14ac:dyDescent="0.2">
      <c r="A115" t="s">
        <v>18327</v>
      </c>
      <c r="B115" t="str">
        <f>survey_src_summary!C115</f>
        <v>56</v>
      </c>
      <c r="C115">
        <f>survey_src_summary!D115</f>
        <v>56035</v>
      </c>
      <c r="D115" t="str">
        <f>survey_src_summary!F115</f>
        <v>2310002231</v>
      </c>
      <c r="E115" t="str">
        <f>survey_src_summary!G115</f>
        <v>Tank flaring</v>
      </c>
      <c r="F115" s="181">
        <f>survey_src_summary!W115</f>
        <v>117.88893858912306</v>
      </c>
      <c r="G115" s="181">
        <f>survey_src_summary!X115</f>
        <v>0</v>
      </c>
      <c r="H115" s="181">
        <f>survey_src_summary!Y115</f>
        <v>29.472234647280764</v>
      </c>
      <c r="I115" s="181">
        <f>survey_src_summary!Z115</f>
        <v>0</v>
      </c>
      <c r="J115" s="181">
        <f>survey_src_summary!AA115</f>
        <v>0</v>
      </c>
      <c r="K115" s="191" t="str">
        <f>VLOOKUP(C115,fips_xref!$A$5:$H$28,8,FALSE)</f>
        <v>Total</v>
      </c>
      <c r="L115" s="31" t="str">
        <f t="shared" si="1"/>
        <v>Tank flaring</v>
      </c>
    </row>
    <row r="116" spans="1:12" x14ac:dyDescent="0.2">
      <c r="A116" t="s">
        <v>18327</v>
      </c>
      <c r="B116" t="str">
        <f>survey_src_summary!C116</f>
        <v>56</v>
      </c>
      <c r="C116">
        <f>survey_src_summary!D116</f>
        <v>56037</v>
      </c>
      <c r="D116" t="str">
        <f>survey_src_summary!F116</f>
        <v>2310002231</v>
      </c>
      <c r="E116" t="str">
        <f>survey_src_summary!G116</f>
        <v>Tank flaring</v>
      </c>
      <c r="F116" s="181">
        <f>survey_src_summary!W116</f>
        <v>17.728801787077426</v>
      </c>
      <c r="G116" s="181">
        <f>survey_src_summary!X116</f>
        <v>0</v>
      </c>
      <c r="H116" s="181">
        <f>survey_src_summary!Y116</f>
        <v>96.465539135568349</v>
      </c>
      <c r="I116" s="181">
        <f>survey_src_summary!Z116</f>
        <v>0</v>
      </c>
      <c r="J116" s="181">
        <f>survey_src_summary!AA116</f>
        <v>0</v>
      </c>
      <c r="K116" s="191" t="str">
        <f>VLOOKUP(C116,fips_xref!$A$5:$H$28,8,FALSE)</f>
        <v>Total</v>
      </c>
      <c r="L116" s="31" t="str">
        <f t="shared" si="1"/>
        <v>Tank flaring</v>
      </c>
    </row>
    <row r="117" spans="1:12" s="33" customFormat="1" x14ac:dyDescent="0.2">
      <c r="A117" t="s">
        <v>18327</v>
      </c>
      <c r="B117" t="str">
        <f>survey_src_summary!C117</f>
        <v>56</v>
      </c>
      <c r="C117">
        <f>survey_src_summary!D117</f>
        <v>56041</v>
      </c>
      <c r="D117" t="str">
        <f>survey_src_summary!F117</f>
        <v>2310002231</v>
      </c>
      <c r="E117" t="str">
        <f>survey_src_summary!G117</f>
        <v>Tank flaring</v>
      </c>
      <c r="F117" s="181">
        <f>survey_src_summary!W117</f>
        <v>0</v>
      </c>
      <c r="G117" s="181">
        <f>survey_src_summary!X117</f>
        <v>0</v>
      </c>
      <c r="H117" s="181">
        <f>survey_src_summary!Y117</f>
        <v>0</v>
      </c>
      <c r="I117" s="181">
        <f>survey_src_summary!Z117</f>
        <v>0</v>
      </c>
      <c r="J117" s="181">
        <f>survey_src_summary!AA117</f>
        <v>0</v>
      </c>
      <c r="K117" s="191" t="str">
        <f>VLOOKUP(C117,fips_xref!$A$5:$H$28,8,FALSE)</f>
        <v>Total</v>
      </c>
      <c r="L117" s="31" t="str">
        <f t="shared" si="1"/>
        <v>Tank flaring</v>
      </c>
    </row>
    <row r="118" spans="1:12" x14ac:dyDescent="0.2">
      <c r="A118" t="s">
        <v>18327</v>
      </c>
      <c r="B118" t="str">
        <f>survey_src_summary!C118</f>
        <v>56</v>
      </c>
      <c r="C118">
        <f>survey_src_summary!D118</f>
        <v>56007</v>
      </c>
      <c r="D118" t="str">
        <f>survey_src_summary!F118</f>
        <v>2310001611</v>
      </c>
      <c r="E118" t="str">
        <f>survey_src_summary!G118</f>
        <v>Initial completion Flaring</v>
      </c>
      <c r="F118" s="181">
        <f>survey_src_summary!W118</f>
        <v>0.58318791031834427</v>
      </c>
      <c r="G118" s="181">
        <f>survey_src_summary!X118</f>
        <v>0</v>
      </c>
      <c r="H118" s="181">
        <f>survey_src_summary!Y118</f>
        <v>3.1732283355556965</v>
      </c>
      <c r="I118" s="181">
        <f>survey_src_summary!Z118</f>
        <v>0</v>
      </c>
      <c r="J118" s="181">
        <f>survey_src_summary!AA118</f>
        <v>0</v>
      </c>
      <c r="K118" s="191" t="str">
        <f>VLOOKUP(C118,fips_xref!$A$5:$H$28,8,FALSE)</f>
        <v>Total</v>
      </c>
      <c r="L118" s="31" t="str">
        <f t="shared" si="1"/>
        <v>Initial completion Flaring</v>
      </c>
    </row>
    <row r="119" spans="1:12" s="33" customFormat="1" x14ac:dyDescent="0.2">
      <c r="A119" t="s">
        <v>18327</v>
      </c>
      <c r="B119" t="str">
        <f>survey_src_summary!C119</f>
        <v>49</v>
      </c>
      <c r="C119">
        <f>survey_src_summary!D119</f>
        <v>49009</v>
      </c>
      <c r="D119" t="str">
        <f>survey_src_summary!F119</f>
        <v>2310001611</v>
      </c>
      <c r="E119" t="str">
        <f>survey_src_summary!G119</f>
        <v>Initial completion Flaring</v>
      </c>
      <c r="F119" s="181">
        <f>survey_src_summary!W119</f>
        <v>0</v>
      </c>
      <c r="G119" s="181">
        <f>survey_src_summary!X119</f>
        <v>0</v>
      </c>
      <c r="H119" s="181">
        <f>survey_src_summary!Y119</f>
        <v>0</v>
      </c>
      <c r="I119" s="181">
        <f>survey_src_summary!Z119</f>
        <v>0</v>
      </c>
      <c r="J119" s="181">
        <f>survey_src_summary!AA119</f>
        <v>0</v>
      </c>
      <c r="K119" s="191" t="str">
        <f>VLOOKUP(C119,fips_xref!$A$5:$H$28,8,FALSE)</f>
        <v>Total</v>
      </c>
      <c r="L119" s="31" t="str">
        <f t="shared" si="1"/>
        <v>Initial completion Flaring</v>
      </c>
    </row>
    <row r="120" spans="1:12" s="34" customFormat="1" x14ac:dyDescent="0.2">
      <c r="A120" t="s">
        <v>18327</v>
      </c>
      <c r="B120" t="str">
        <f>survey_src_summary!C120</f>
        <v>49</v>
      </c>
      <c r="C120">
        <f>survey_src_summary!D120</f>
        <v>49043</v>
      </c>
      <c r="D120" t="str">
        <f>survey_src_summary!F120</f>
        <v>2310001611</v>
      </c>
      <c r="E120" t="str">
        <f>survey_src_summary!G120</f>
        <v>Initial completion Flaring</v>
      </c>
      <c r="F120" s="181">
        <f>survey_src_summary!W120</f>
        <v>0</v>
      </c>
      <c r="G120" s="181">
        <f>survey_src_summary!X120</f>
        <v>0</v>
      </c>
      <c r="H120" s="181">
        <f>survey_src_summary!Y120</f>
        <v>0</v>
      </c>
      <c r="I120" s="181">
        <f>survey_src_summary!Z120</f>
        <v>0</v>
      </c>
      <c r="J120" s="181">
        <f>survey_src_summary!AA120</f>
        <v>0</v>
      </c>
      <c r="K120" s="191" t="str">
        <f>VLOOKUP(C120,fips_xref!$A$5:$H$28,8,FALSE)</f>
        <v>Total</v>
      </c>
      <c r="L120" s="31" t="str">
        <f t="shared" si="1"/>
        <v>Initial completion Flaring</v>
      </c>
    </row>
    <row r="121" spans="1:12" x14ac:dyDescent="0.2">
      <c r="A121" t="s">
        <v>18327</v>
      </c>
      <c r="B121" t="str">
        <f>survey_src_summary!C121</f>
        <v>56</v>
      </c>
      <c r="C121">
        <f>survey_src_summary!D121</f>
        <v>56001</v>
      </c>
      <c r="D121" t="str">
        <f>survey_src_summary!F121</f>
        <v>2310001611</v>
      </c>
      <c r="E121" t="str">
        <f>survey_src_summary!G121</f>
        <v>Initial completion Flaring</v>
      </c>
      <c r="F121" s="181">
        <f>survey_src_summary!W121</f>
        <v>0</v>
      </c>
      <c r="G121" s="181">
        <f>survey_src_summary!X121</f>
        <v>0</v>
      </c>
      <c r="H121" s="181">
        <f>survey_src_summary!Y121</f>
        <v>0</v>
      </c>
      <c r="I121" s="181">
        <f>survey_src_summary!Z121</f>
        <v>0</v>
      </c>
      <c r="J121" s="181">
        <f>survey_src_summary!AA121</f>
        <v>0</v>
      </c>
      <c r="K121" s="191" t="str">
        <f>VLOOKUP(C121,fips_xref!$A$5:$H$28,8,FALSE)</f>
        <v>Total</v>
      </c>
      <c r="L121" s="31" t="str">
        <f t="shared" si="1"/>
        <v>Initial completion Flaring</v>
      </c>
    </row>
    <row r="122" spans="1:12" s="33" customFormat="1" x14ac:dyDescent="0.2">
      <c r="A122" t="s">
        <v>18327</v>
      </c>
      <c r="B122" t="str">
        <f>survey_src_summary!C122</f>
        <v>56</v>
      </c>
      <c r="C122">
        <f>survey_src_summary!D122</f>
        <v>56023</v>
      </c>
      <c r="D122" t="str">
        <f>survey_src_summary!F122</f>
        <v>2310001611</v>
      </c>
      <c r="E122" t="str">
        <f>survey_src_summary!G122</f>
        <v>Initial completion Flaring</v>
      </c>
      <c r="F122" s="181">
        <f>survey_src_summary!W122</f>
        <v>0.3058021812338893</v>
      </c>
      <c r="G122" s="181">
        <f>survey_src_summary!X122</f>
        <v>0</v>
      </c>
      <c r="H122" s="181">
        <f>survey_src_summary!Y122</f>
        <v>1.6639236331843978</v>
      </c>
      <c r="I122" s="181">
        <f>survey_src_summary!Z122</f>
        <v>0</v>
      </c>
      <c r="J122" s="181">
        <f>survey_src_summary!AA122</f>
        <v>0</v>
      </c>
      <c r="K122" s="191" t="str">
        <f>VLOOKUP(C122,fips_xref!$A$5:$H$28,8,FALSE)</f>
        <v>Total</v>
      </c>
      <c r="L122" s="31" t="str">
        <f t="shared" si="1"/>
        <v>Initial completion Flaring</v>
      </c>
    </row>
    <row r="123" spans="1:12" s="34" customFormat="1" x14ac:dyDescent="0.2">
      <c r="A123" t="s">
        <v>18327</v>
      </c>
      <c r="B123" t="str">
        <f>survey_src_summary!C123</f>
        <v>56</v>
      </c>
      <c r="C123">
        <f>survey_src_summary!D123</f>
        <v>56035</v>
      </c>
      <c r="D123" t="str">
        <f>survey_src_summary!F123</f>
        <v>2310001611</v>
      </c>
      <c r="E123" t="str">
        <f>survey_src_summary!G123</f>
        <v>Initial completion Flaring</v>
      </c>
      <c r="F123" s="181">
        <f>survey_src_summary!W123</f>
        <v>864.15961304483289</v>
      </c>
      <c r="G123" s="181">
        <f>survey_src_summary!X123</f>
        <v>0</v>
      </c>
      <c r="H123" s="181">
        <f>survey_src_summary!Y123</f>
        <v>439.16258646029678</v>
      </c>
      <c r="I123" s="181">
        <f>survey_src_summary!Z123</f>
        <v>25.211847931348895</v>
      </c>
      <c r="J123" s="181">
        <f>survey_src_summary!AA123</f>
        <v>26.910805664873557</v>
      </c>
      <c r="K123" s="191" t="str">
        <f>VLOOKUP(C123,fips_xref!$A$5:$H$28,8,FALSE)</f>
        <v>Total</v>
      </c>
      <c r="L123" s="31" t="str">
        <f t="shared" si="1"/>
        <v>Initial completion Flaring</v>
      </c>
    </row>
    <row r="124" spans="1:12" x14ac:dyDescent="0.2">
      <c r="A124" t="s">
        <v>18327</v>
      </c>
      <c r="B124" t="str">
        <f>survey_src_summary!C124</f>
        <v>56</v>
      </c>
      <c r="C124">
        <f>survey_src_summary!D124</f>
        <v>56037</v>
      </c>
      <c r="D124" t="str">
        <f>survey_src_summary!F124</f>
        <v>2310001611</v>
      </c>
      <c r="E124" t="str">
        <f>survey_src_summary!G124</f>
        <v>Initial completion Flaring</v>
      </c>
      <c r="F124" s="181">
        <f>survey_src_summary!W124</f>
        <v>0.79122130450223183</v>
      </c>
      <c r="G124" s="181">
        <f>survey_src_summary!X124</f>
        <v>0</v>
      </c>
      <c r="H124" s="181">
        <f>survey_src_summary!Y124</f>
        <v>4.3051747450856732</v>
      </c>
      <c r="I124" s="181">
        <f>survey_src_summary!Z124</f>
        <v>0</v>
      </c>
      <c r="J124" s="181">
        <f>survey_src_summary!AA124</f>
        <v>0</v>
      </c>
      <c r="K124" s="191" t="str">
        <f>VLOOKUP(C124,fips_xref!$A$5:$H$28,8,FALSE)</f>
        <v>Total</v>
      </c>
      <c r="L124" s="31" t="str">
        <f t="shared" si="1"/>
        <v>Initial completion Flaring</v>
      </c>
    </row>
    <row r="125" spans="1:12" s="33" customFormat="1" x14ac:dyDescent="0.2">
      <c r="A125" t="s">
        <v>18327</v>
      </c>
      <c r="B125" t="str">
        <f>survey_src_summary!C125</f>
        <v>56</v>
      </c>
      <c r="C125">
        <f>survey_src_summary!D125</f>
        <v>56041</v>
      </c>
      <c r="D125" t="str">
        <f>survey_src_summary!F125</f>
        <v>2310001611</v>
      </c>
      <c r="E125" t="str">
        <f>survey_src_summary!G125</f>
        <v>Initial completion Flaring</v>
      </c>
      <c r="F125" s="181">
        <f>survey_src_summary!W125</f>
        <v>6.7091627255559963E-2</v>
      </c>
      <c r="G125" s="181">
        <f>survey_src_summary!X125</f>
        <v>0</v>
      </c>
      <c r="H125" s="181">
        <f>survey_src_summary!Y125</f>
        <v>0.36505738359642931</v>
      </c>
      <c r="I125" s="181">
        <f>survey_src_summary!Z125</f>
        <v>0</v>
      </c>
      <c r="J125" s="181">
        <f>survey_src_summary!AA125</f>
        <v>0</v>
      </c>
      <c r="K125" s="191" t="str">
        <f>VLOOKUP(C125,fips_xref!$A$5:$H$28,8,FALSE)</f>
        <v>Total</v>
      </c>
      <c r="L125" s="31" t="str">
        <f t="shared" si="1"/>
        <v>Initial completion Flaring</v>
      </c>
    </row>
    <row r="126" spans="1:12" x14ac:dyDescent="0.2">
      <c r="A126" t="s">
        <v>18327</v>
      </c>
      <c r="B126" t="str">
        <f>survey_src_summary!C126</f>
        <v>56</v>
      </c>
      <c r="C126">
        <f>survey_src_summary!D126</f>
        <v>56007</v>
      </c>
      <c r="D126" t="str">
        <f>survey_src_summary!F126</f>
        <v>2310001631</v>
      </c>
      <c r="E126" t="str">
        <f>survey_src_summary!G126</f>
        <v>Blowdown Flaring</v>
      </c>
      <c r="F126" s="181">
        <f>survey_src_summary!W126</f>
        <v>1.0784557216860289E-3</v>
      </c>
      <c r="G126" s="181">
        <f>survey_src_summary!X126</f>
        <v>0</v>
      </c>
      <c r="H126" s="181">
        <f>survey_src_summary!Y126</f>
        <v>5.8680678974092739E-3</v>
      </c>
      <c r="I126" s="181">
        <f>survey_src_summary!Z126</f>
        <v>0</v>
      </c>
      <c r="J126" s="181">
        <f>survey_src_summary!AA126</f>
        <v>0</v>
      </c>
      <c r="K126" s="191" t="str">
        <f>VLOOKUP(C126,fips_xref!$A$5:$H$28,8,FALSE)</f>
        <v>Total</v>
      </c>
      <c r="L126" s="31" t="str">
        <f t="shared" si="1"/>
        <v>Blowdown Flaring</v>
      </c>
    </row>
    <row r="127" spans="1:12" s="33" customFormat="1" x14ac:dyDescent="0.2">
      <c r="A127" t="s">
        <v>18327</v>
      </c>
      <c r="B127" t="str">
        <f>survey_src_summary!C127</f>
        <v>49</v>
      </c>
      <c r="C127">
        <f>survey_src_summary!D127</f>
        <v>49009</v>
      </c>
      <c r="D127" t="str">
        <f>survey_src_summary!F127</f>
        <v>2310001631</v>
      </c>
      <c r="E127" t="str">
        <f>survey_src_summary!G127</f>
        <v>Blowdown Flaring</v>
      </c>
      <c r="F127" s="181">
        <f>survey_src_summary!W127</f>
        <v>5.4201933578036654E-6</v>
      </c>
      <c r="G127" s="181">
        <f>survey_src_summary!X127</f>
        <v>0</v>
      </c>
      <c r="H127" s="181">
        <f>survey_src_summary!Y127</f>
        <v>2.9492228564519943E-5</v>
      </c>
      <c r="I127" s="181">
        <f>survey_src_summary!Z127</f>
        <v>0</v>
      </c>
      <c r="J127" s="181">
        <f>survey_src_summary!AA127</f>
        <v>0</v>
      </c>
      <c r="K127" s="191" t="str">
        <f>VLOOKUP(C127,fips_xref!$A$5:$H$28,8,FALSE)</f>
        <v>Total</v>
      </c>
      <c r="L127" s="31" t="str">
        <f t="shared" si="1"/>
        <v>Blowdown Flaring</v>
      </c>
    </row>
    <row r="128" spans="1:12" s="34" customFormat="1" x14ac:dyDescent="0.2">
      <c r="A128" t="s">
        <v>18327</v>
      </c>
      <c r="B128" t="str">
        <f>survey_src_summary!C128</f>
        <v>49</v>
      </c>
      <c r="C128">
        <f>survey_src_summary!D128</f>
        <v>49043</v>
      </c>
      <c r="D128" t="str">
        <f>survey_src_summary!F128</f>
        <v>2310001631</v>
      </c>
      <c r="E128" t="str">
        <f>survey_src_summary!G128</f>
        <v>Blowdown Flaring</v>
      </c>
      <c r="F128" s="181">
        <f>survey_src_summary!W128</f>
        <v>5.2033892435069137E-5</v>
      </c>
      <c r="G128" s="181">
        <f>survey_src_summary!X128</f>
        <v>0</v>
      </c>
      <c r="H128" s="181">
        <f>survey_src_summary!Y128</f>
        <v>2.8312559119081734E-4</v>
      </c>
      <c r="I128" s="181">
        <f>survey_src_summary!Z128</f>
        <v>0</v>
      </c>
      <c r="J128" s="181">
        <f>survey_src_summary!AA128</f>
        <v>0</v>
      </c>
      <c r="K128" s="191" t="str">
        <f>VLOOKUP(C128,fips_xref!$A$5:$H$28,8,FALSE)</f>
        <v>Total</v>
      </c>
      <c r="L128" s="31" t="str">
        <f t="shared" si="1"/>
        <v>Blowdown Flaring</v>
      </c>
    </row>
    <row r="129" spans="1:12" x14ac:dyDescent="0.2">
      <c r="A129" t="s">
        <v>18327</v>
      </c>
      <c r="B129" t="str">
        <f>survey_src_summary!C129</f>
        <v>56</v>
      </c>
      <c r="C129">
        <f>survey_src_summary!D129</f>
        <v>56001</v>
      </c>
      <c r="D129" t="str">
        <f>survey_src_summary!F129</f>
        <v>2310001631</v>
      </c>
      <c r="E129" t="str">
        <f>survey_src_summary!G129</f>
        <v>Blowdown Flaring</v>
      </c>
      <c r="F129" s="181">
        <f>survey_src_summary!W129</f>
        <v>3.0162153909698087E-8</v>
      </c>
      <c r="G129" s="181">
        <f>survey_src_summary!X129</f>
        <v>0</v>
      </c>
      <c r="H129" s="181">
        <f>survey_src_summary!Y129</f>
        <v>1.6411760215571017E-7</v>
      </c>
      <c r="I129" s="181">
        <f>survey_src_summary!Z129</f>
        <v>0</v>
      </c>
      <c r="J129" s="181">
        <f>survey_src_summary!AA129</f>
        <v>0</v>
      </c>
      <c r="K129" s="191" t="str">
        <f>VLOOKUP(C129,fips_xref!$A$5:$H$28,8,FALSE)</f>
        <v>Total</v>
      </c>
      <c r="L129" s="31" t="str">
        <f t="shared" si="1"/>
        <v>Blowdown Flaring</v>
      </c>
    </row>
    <row r="130" spans="1:12" s="33" customFormat="1" x14ac:dyDescent="0.2">
      <c r="A130" t="s">
        <v>18327</v>
      </c>
      <c r="B130" t="str">
        <f>survey_src_summary!C130</f>
        <v>56</v>
      </c>
      <c r="C130">
        <f>survey_src_summary!D130</f>
        <v>56023</v>
      </c>
      <c r="D130" t="str">
        <f>survey_src_summary!F130</f>
        <v>2310001631</v>
      </c>
      <c r="E130" t="str">
        <f>survey_src_summary!G130</f>
        <v>Blowdown Flaring</v>
      </c>
      <c r="F130" s="181">
        <f>survey_src_summary!W130</f>
        <v>7.6603066357392574E-4</v>
      </c>
      <c r="G130" s="181">
        <f>survey_src_summary!X130</f>
        <v>0</v>
      </c>
      <c r="H130" s="181">
        <f>survey_src_summary!Y130</f>
        <v>4.1681080223875374E-3</v>
      </c>
      <c r="I130" s="181">
        <f>survey_src_summary!Z130</f>
        <v>0</v>
      </c>
      <c r="J130" s="181">
        <f>survey_src_summary!AA130</f>
        <v>0</v>
      </c>
      <c r="K130" s="191" t="str">
        <f>VLOOKUP(C130,fips_xref!$A$5:$H$28,8,FALSE)</f>
        <v>Total</v>
      </c>
      <c r="L130" s="31" t="str">
        <f t="shared" si="1"/>
        <v>Blowdown Flaring</v>
      </c>
    </row>
    <row r="131" spans="1:12" s="34" customFormat="1" x14ac:dyDescent="0.2">
      <c r="A131" t="s">
        <v>18327</v>
      </c>
      <c r="B131" t="str">
        <f>survey_src_summary!C131</f>
        <v>56</v>
      </c>
      <c r="C131">
        <f>survey_src_summary!D131</f>
        <v>56035</v>
      </c>
      <c r="D131" t="str">
        <f>survey_src_summary!F131</f>
        <v>2310001631</v>
      </c>
      <c r="E131" t="str">
        <f>survey_src_summary!G131</f>
        <v>Blowdown Flaring</v>
      </c>
      <c r="F131" s="181">
        <f>survey_src_summary!W131</f>
        <v>0</v>
      </c>
      <c r="G131" s="181">
        <f>survey_src_summary!X131</f>
        <v>0</v>
      </c>
      <c r="H131" s="181">
        <f>survey_src_summary!Y131</f>
        <v>0</v>
      </c>
      <c r="I131" s="181">
        <f>survey_src_summary!Z131</f>
        <v>0</v>
      </c>
      <c r="J131" s="181">
        <f>survey_src_summary!AA131</f>
        <v>0</v>
      </c>
      <c r="K131" s="191" t="str">
        <f>VLOOKUP(C131,fips_xref!$A$5:$H$28,8,FALSE)</f>
        <v>Total</v>
      </c>
      <c r="L131" s="31" t="str">
        <f t="shared" si="1"/>
        <v>Blowdown Flaring</v>
      </c>
    </row>
    <row r="132" spans="1:12" x14ac:dyDescent="0.2">
      <c r="A132" t="s">
        <v>18327</v>
      </c>
      <c r="B132" t="str">
        <f>survey_src_summary!C132</f>
        <v>56</v>
      </c>
      <c r="C132">
        <f>survey_src_summary!D132</f>
        <v>56037</v>
      </c>
      <c r="D132" t="str">
        <f>survey_src_summary!F132</f>
        <v>2310001631</v>
      </c>
      <c r="E132" t="str">
        <f>survey_src_summary!G132</f>
        <v>Blowdown Flaring</v>
      </c>
      <c r="F132" s="181">
        <f>survey_src_summary!W132</f>
        <v>1.8599121254976279E-3</v>
      </c>
      <c r="G132" s="181">
        <f>survey_src_summary!X132</f>
        <v>0</v>
      </c>
      <c r="H132" s="181">
        <f>survey_src_summary!Y132</f>
        <v>1.0120110094619446E-2</v>
      </c>
      <c r="I132" s="181">
        <f>survey_src_summary!Z132</f>
        <v>0</v>
      </c>
      <c r="J132" s="181">
        <f>survey_src_summary!AA132</f>
        <v>0</v>
      </c>
      <c r="K132" s="191" t="str">
        <f>VLOOKUP(C132,fips_xref!$A$5:$H$28,8,FALSE)</f>
        <v>Total</v>
      </c>
      <c r="L132" s="31" t="str">
        <f t="shared" si="1"/>
        <v>Blowdown Flaring</v>
      </c>
    </row>
    <row r="133" spans="1:12" s="33" customFormat="1" x14ac:dyDescent="0.2">
      <c r="A133" t="s">
        <v>18327</v>
      </c>
      <c r="B133" t="str">
        <f>survey_src_summary!C133</f>
        <v>56</v>
      </c>
      <c r="C133">
        <f>survey_src_summary!D133</f>
        <v>56041</v>
      </c>
      <c r="D133" t="str">
        <f>survey_src_summary!F133</f>
        <v>2310001631</v>
      </c>
      <c r="E133" t="str">
        <f>survey_src_summary!G133</f>
        <v>Blowdown Flaring</v>
      </c>
      <c r="F133" s="181">
        <f>survey_src_summary!W133</f>
        <v>9.0491251131909764E-4</v>
      </c>
      <c r="G133" s="181">
        <f>survey_src_summary!X133</f>
        <v>0</v>
      </c>
      <c r="H133" s="181">
        <f>survey_src_summary!Y133</f>
        <v>4.923788664530384E-3</v>
      </c>
      <c r="I133" s="181">
        <f>survey_src_summary!Z133</f>
        <v>0</v>
      </c>
      <c r="J133" s="181">
        <f>survey_src_summary!AA133</f>
        <v>0</v>
      </c>
      <c r="K133" s="191" t="str">
        <f>VLOOKUP(C133,fips_xref!$A$5:$H$28,8,FALSE)</f>
        <v>Total</v>
      </c>
      <c r="L133" s="31" t="str">
        <f t="shared" si="1"/>
        <v>Blowdown Flaring</v>
      </c>
    </row>
    <row r="134" spans="1:12" x14ac:dyDescent="0.2">
      <c r="A134" t="s">
        <v>18327</v>
      </c>
      <c r="B134" t="str">
        <f>survey_src_summary!C134</f>
        <v>56</v>
      </c>
      <c r="C134">
        <f>survey_src_summary!D134</f>
        <v>56007</v>
      </c>
      <c r="D134" t="str">
        <f>survey_src_summary!F134</f>
        <v>2310001621</v>
      </c>
      <c r="E134" t="str">
        <f>survey_src_summary!G134</f>
        <v>Recompletion Flaring</v>
      </c>
      <c r="F134" s="181">
        <f>survey_src_summary!W134</f>
        <v>2.4965496438327964E-3</v>
      </c>
      <c r="G134" s="181">
        <f>survey_src_summary!X134</f>
        <v>0</v>
      </c>
      <c r="H134" s="181">
        <f>survey_src_summary!Y134</f>
        <v>1.3584167179678449E-2</v>
      </c>
      <c r="I134" s="181">
        <f>survey_src_summary!Z134</f>
        <v>0</v>
      </c>
      <c r="J134" s="181">
        <f>survey_src_summary!AA134</f>
        <v>0</v>
      </c>
      <c r="K134" s="191" t="str">
        <f>VLOOKUP(C134,fips_xref!$A$5:$H$28,8,FALSE)</f>
        <v>Total</v>
      </c>
      <c r="L134" s="31" t="str">
        <f t="shared" ref="L134:L197" si="2">IF(E134="Unpermitted Fugitives","Fugitives",IF(E134="Natural Gas Processing Facilities, Pump Seals","Fugitives",IF(E134="Natural Gas Production, All Equipt Leak Fugitives","Fugitives",IF(E134="External Combustion Boilers","Heaters",IF(E134="Permitted Tank Losses","Condensate tank ",IF(E134="Permitted Fugitives","Fugitives",IF(E134="Process Heaters","Heaters",E134)))))))</f>
        <v>Recompletion Flaring</v>
      </c>
    </row>
    <row r="135" spans="1:12" s="33" customFormat="1" x14ac:dyDescent="0.2">
      <c r="A135" t="s">
        <v>18327</v>
      </c>
      <c r="B135" t="str">
        <f>survey_src_summary!C135</f>
        <v>49</v>
      </c>
      <c r="C135">
        <f>survey_src_summary!D135</f>
        <v>49009</v>
      </c>
      <c r="D135" t="str">
        <f>survey_src_summary!F135</f>
        <v>2310001621</v>
      </c>
      <c r="E135" t="str">
        <f>survey_src_summary!G135</f>
        <v>Recompletion Flaring</v>
      </c>
      <c r="F135" s="181">
        <f>survey_src_summary!W135</f>
        <v>1.4929193771658733E-5</v>
      </c>
      <c r="G135" s="181">
        <f>survey_src_summary!X135</f>
        <v>0</v>
      </c>
      <c r="H135" s="181">
        <f>survey_src_summary!Y135</f>
        <v>8.1232377875201911E-5</v>
      </c>
      <c r="I135" s="181">
        <f>survey_src_summary!Z135</f>
        <v>0</v>
      </c>
      <c r="J135" s="181">
        <f>survey_src_summary!AA135</f>
        <v>0</v>
      </c>
      <c r="K135" s="191" t="str">
        <f>VLOOKUP(C135,fips_xref!$A$5:$H$28,8,FALSE)</f>
        <v>Total</v>
      </c>
      <c r="L135" s="31" t="str">
        <f t="shared" si="2"/>
        <v>Recompletion Flaring</v>
      </c>
    </row>
    <row r="136" spans="1:12" s="34" customFormat="1" x14ac:dyDescent="0.2">
      <c r="A136" t="s">
        <v>18327</v>
      </c>
      <c r="B136" t="str">
        <f>survey_src_summary!C136</f>
        <v>49</v>
      </c>
      <c r="C136">
        <f>survey_src_summary!D136</f>
        <v>49043</v>
      </c>
      <c r="D136" t="str">
        <f>survey_src_summary!F136</f>
        <v>2310001621</v>
      </c>
      <c r="E136" t="str">
        <f>survey_src_summary!G136</f>
        <v>Recompletion Flaring</v>
      </c>
      <c r="F136" s="181">
        <f>survey_src_summary!W136</f>
        <v>4.5665769183897305E-5</v>
      </c>
      <c r="G136" s="181">
        <f>survey_src_summary!X136</f>
        <v>0</v>
      </c>
      <c r="H136" s="181">
        <f>survey_src_summary!Y136</f>
        <v>2.4847550879473525E-4</v>
      </c>
      <c r="I136" s="181">
        <f>survey_src_summary!Z136</f>
        <v>0</v>
      </c>
      <c r="J136" s="181">
        <f>survey_src_summary!AA136</f>
        <v>0</v>
      </c>
      <c r="K136" s="191" t="str">
        <f>VLOOKUP(C136,fips_xref!$A$5:$H$28,8,FALSE)</f>
        <v>Total</v>
      </c>
      <c r="L136" s="31" t="str">
        <f t="shared" si="2"/>
        <v>Recompletion Flaring</v>
      </c>
    </row>
    <row r="137" spans="1:12" x14ac:dyDescent="0.2">
      <c r="A137" t="s">
        <v>18327</v>
      </c>
      <c r="B137" t="str">
        <f>survey_src_summary!C137</f>
        <v>56</v>
      </c>
      <c r="C137">
        <f>survey_src_summary!D137</f>
        <v>56001</v>
      </c>
      <c r="D137" t="str">
        <f>survey_src_summary!F137</f>
        <v>2310001621</v>
      </c>
      <c r="E137" t="str">
        <f>survey_src_summary!G137</f>
        <v>Recompletion Flaring</v>
      </c>
      <c r="F137" s="181">
        <f>survey_src_summary!W137</f>
        <v>2.9858387543317466E-5</v>
      </c>
      <c r="G137" s="181">
        <f>survey_src_summary!X137</f>
        <v>0</v>
      </c>
      <c r="H137" s="181">
        <f>survey_src_summary!Y137</f>
        <v>1.6246475575040382E-4</v>
      </c>
      <c r="I137" s="181">
        <f>survey_src_summary!Z137</f>
        <v>0</v>
      </c>
      <c r="J137" s="181">
        <f>survey_src_summary!AA137</f>
        <v>0</v>
      </c>
      <c r="K137" s="191" t="str">
        <f>VLOOKUP(C137,fips_xref!$A$5:$H$28,8,FALSE)</f>
        <v>Total</v>
      </c>
      <c r="L137" s="31" t="str">
        <f t="shared" si="2"/>
        <v>Recompletion Flaring</v>
      </c>
    </row>
    <row r="138" spans="1:12" s="33" customFormat="1" x14ac:dyDescent="0.2">
      <c r="A138" t="s">
        <v>18327</v>
      </c>
      <c r="B138" t="str">
        <f>survey_src_summary!C138</f>
        <v>56</v>
      </c>
      <c r="C138">
        <f>survey_src_summary!D138</f>
        <v>56023</v>
      </c>
      <c r="D138" t="str">
        <f>survey_src_summary!F138</f>
        <v>2310001621</v>
      </c>
      <c r="E138" t="str">
        <f>survey_src_summary!G138</f>
        <v>Recompletion Flaring</v>
      </c>
      <c r="F138" s="181">
        <f>survey_src_summary!W138</f>
        <v>2.063441541670397E-3</v>
      </c>
      <c r="G138" s="181">
        <f>survey_src_summary!X138</f>
        <v>0</v>
      </c>
      <c r="H138" s="181">
        <f>survey_src_summary!Y138</f>
        <v>1.1227549564971274E-2</v>
      </c>
      <c r="I138" s="181">
        <f>survey_src_summary!Z138</f>
        <v>0</v>
      </c>
      <c r="J138" s="181">
        <f>survey_src_summary!AA138</f>
        <v>0</v>
      </c>
      <c r="K138" s="191" t="str">
        <f>VLOOKUP(C138,fips_xref!$A$5:$H$28,8,FALSE)</f>
        <v>Total</v>
      </c>
      <c r="L138" s="31" t="str">
        <f t="shared" si="2"/>
        <v>Recompletion Flaring</v>
      </c>
    </row>
    <row r="139" spans="1:12" s="34" customFormat="1" x14ac:dyDescent="0.2">
      <c r="A139" t="s">
        <v>18327</v>
      </c>
      <c r="B139" t="str">
        <f>survey_src_summary!C139</f>
        <v>56</v>
      </c>
      <c r="C139">
        <f>survey_src_summary!D139</f>
        <v>56035</v>
      </c>
      <c r="D139" t="str">
        <f>survey_src_summary!F139</f>
        <v>2310001621</v>
      </c>
      <c r="E139" t="str">
        <f>survey_src_summary!G139</f>
        <v>Recompletion Flaring</v>
      </c>
      <c r="F139" s="181">
        <f>survey_src_summary!W139</f>
        <v>0</v>
      </c>
      <c r="G139" s="181">
        <f>survey_src_summary!X139</f>
        <v>0</v>
      </c>
      <c r="H139" s="181">
        <f>survey_src_summary!Y139</f>
        <v>0</v>
      </c>
      <c r="I139" s="181">
        <f>survey_src_summary!Z139</f>
        <v>0</v>
      </c>
      <c r="J139" s="181">
        <f>survey_src_summary!AA139</f>
        <v>0</v>
      </c>
      <c r="K139" s="191" t="str">
        <f>VLOOKUP(C139,fips_xref!$A$5:$H$28,8,FALSE)</f>
        <v>Total</v>
      </c>
      <c r="L139" s="31" t="str">
        <f t="shared" si="2"/>
        <v>Recompletion Flaring</v>
      </c>
    </row>
    <row r="140" spans="1:12" x14ac:dyDescent="0.2">
      <c r="A140" t="s">
        <v>18327</v>
      </c>
      <c r="B140" t="str">
        <f>survey_src_summary!C140</f>
        <v>56</v>
      </c>
      <c r="C140">
        <f>survey_src_summary!D140</f>
        <v>56037</v>
      </c>
      <c r="D140" t="str">
        <f>survey_src_summary!F140</f>
        <v>2310001621</v>
      </c>
      <c r="E140" t="str">
        <f>survey_src_summary!G140</f>
        <v>Recompletion Flaring</v>
      </c>
      <c r="F140" s="181">
        <f>survey_src_summary!W140</f>
        <v>4.5559254411505498E-3</v>
      </c>
      <c r="G140" s="181">
        <f>survey_src_summary!X140</f>
        <v>0</v>
      </c>
      <c r="H140" s="181">
        <f>survey_src_summary!Y140</f>
        <v>2.4789594312142692E-2</v>
      </c>
      <c r="I140" s="181">
        <f>survey_src_summary!Z140</f>
        <v>0</v>
      </c>
      <c r="J140" s="181">
        <f>survey_src_summary!AA140</f>
        <v>0</v>
      </c>
      <c r="K140" s="191" t="str">
        <f>VLOOKUP(C140,fips_xref!$A$5:$H$28,8,FALSE)</f>
        <v>Total</v>
      </c>
      <c r="L140" s="31" t="str">
        <f t="shared" si="2"/>
        <v>Recompletion Flaring</v>
      </c>
    </row>
    <row r="141" spans="1:12" s="33" customFormat="1" x14ac:dyDescent="0.2">
      <c r="A141" t="s">
        <v>18327</v>
      </c>
      <c r="B141" t="str">
        <f>survey_src_summary!C141</f>
        <v>56</v>
      </c>
      <c r="C141">
        <f>survey_src_summary!D141</f>
        <v>56041</v>
      </c>
      <c r="D141" t="str">
        <f>survey_src_summary!F141</f>
        <v>2310001621</v>
      </c>
      <c r="E141" t="str">
        <f>survey_src_summary!G141</f>
        <v>Recompletion Flaring</v>
      </c>
      <c r="F141" s="181">
        <f>survey_src_summary!W141</f>
        <v>6.2119067217657501E-4</v>
      </c>
      <c r="G141" s="181">
        <f>survey_src_summary!X141</f>
        <v>0</v>
      </c>
      <c r="H141" s="181">
        <f>survey_src_summary!Y141</f>
        <v>3.3800080691960693E-3</v>
      </c>
      <c r="I141" s="181">
        <f>survey_src_summary!Z141</f>
        <v>0</v>
      </c>
      <c r="J141" s="181">
        <f>survey_src_summary!AA141</f>
        <v>0</v>
      </c>
      <c r="K141" s="191" t="str">
        <f>VLOOKUP(C141,fips_xref!$A$5:$H$28,8,FALSE)</f>
        <v>Total</v>
      </c>
      <c r="L141" s="31" t="str">
        <f t="shared" si="2"/>
        <v>Recompletion Flaring</v>
      </c>
    </row>
    <row r="142" spans="1:12" x14ac:dyDescent="0.2">
      <c r="A142" t="s">
        <v>18327</v>
      </c>
      <c r="B142" t="str">
        <f>survey_src_summary!C142</f>
        <v>56</v>
      </c>
      <c r="C142">
        <f>survey_src_summary!D142</f>
        <v>56007</v>
      </c>
      <c r="D142" t="str">
        <f>survey_src_summary!F142</f>
        <v>2310021411</v>
      </c>
      <c r="E142" t="str">
        <f>survey_src_summary!G142</f>
        <v>Dehydrator Flaring</v>
      </c>
      <c r="F142" s="181">
        <f>survey_src_summary!W142</f>
        <v>0.71354503514693546</v>
      </c>
      <c r="G142" s="181">
        <f>survey_src_summary!X142</f>
        <v>0</v>
      </c>
      <c r="H142" s="181">
        <f>survey_src_summary!Y142</f>
        <v>3.8825244559465593</v>
      </c>
      <c r="I142" s="181">
        <f>survey_src_summary!Z142</f>
        <v>0</v>
      </c>
      <c r="J142" s="181">
        <f>survey_src_summary!AA142</f>
        <v>0</v>
      </c>
      <c r="K142" s="191" t="str">
        <f>VLOOKUP(C142,fips_xref!$A$5:$H$28,8,FALSE)</f>
        <v>Total</v>
      </c>
      <c r="L142" s="31" t="str">
        <f t="shared" si="2"/>
        <v>Dehydrator Flaring</v>
      </c>
    </row>
    <row r="143" spans="1:12" s="33" customFormat="1" x14ac:dyDescent="0.2">
      <c r="A143" t="s">
        <v>18327</v>
      </c>
      <c r="B143" t="str">
        <f>survey_src_summary!C143</f>
        <v>49</v>
      </c>
      <c r="C143">
        <f>survey_src_summary!D143</f>
        <v>49009</v>
      </c>
      <c r="D143" t="str">
        <f>survey_src_summary!F143</f>
        <v>2310021411</v>
      </c>
      <c r="E143" t="str">
        <f>survey_src_summary!G143</f>
        <v>Dehydrator Flaring</v>
      </c>
      <c r="F143" s="181">
        <f>survey_src_summary!W143</f>
        <v>3.5861945763992755E-3</v>
      </c>
      <c r="G143" s="181">
        <f>survey_src_summary!X143</f>
        <v>0</v>
      </c>
      <c r="H143" s="181">
        <f>survey_src_summary!Y143</f>
        <v>1.9513117548054872E-2</v>
      </c>
      <c r="I143" s="181">
        <f>survey_src_summary!Z143</f>
        <v>0</v>
      </c>
      <c r="J143" s="181">
        <f>survey_src_summary!AA143</f>
        <v>0</v>
      </c>
      <c r="K143" s="191" t="str">
        <f>VLOOKUP(C143,fips_xref!$A$5:$H$28,8,FALSE)</f>
        <v>Total</v>
      </c>
      <c r="L143" s="31" t="str">
        <f t="shared" si="2"/>
        <v>Dehydrator Flaring</v>
      </c>
    </row>
    <row r="144" spans="1:12" s="34" customFormat="1" x14ac:dyDescent="0.2">
      <c r="A144" t="s">
        <v>18327</v>
      </c>
      <c r="B144" t="str">
        <f>survey_src_summary!C144</f>
        <v>49</v>
      </c>
      <c r="C144">
        <f>survey_src_summary!D144</f>
        <v>49043</v>
      </c>
      <c r="D144" t="str">
        <f>survey_src_summary!F144</f>
        <v>2310021411</v>
      </c>
      <c r="E144" t="str">
        <f>survey_src_summary!G144</f>
        <v>Dehydrator Flaring</v>
      </c>
      <c r="F144" s="181">
        <f>survey_src_summary!W144</f>
        <v>3.442749188475492E-2</v>
      </c>
      <c r="G144" s="181">
        <f>survey_src_summary!X144</f>
        <v>0</v>
      </c>
      <c r="H144" s="181">
        <f>survey_src_summary!Y144</f>
        <v>0.18732605878469583</v>
      </c>
      <c r="I144" s="181">
        <f>survey_src_summary!Z144</f>
        <v>0</v>
      </c>
      <c r="J144" s="181">
        <f>survey_src_summary!AA144</f>
        <v>0</v>
      </c>
      <c r="K144" s="191" t="str">
        <f>VLOOKUP(C144,fips_xref!$A$5:$H$28,8,FALSE)</f>
        <v>Total</v>
      </c>
      <c r="L144" s="31" t="str">
        <f t="shared" si="2"/>
        <v>Dehydrator Flaring</v>
      </c>
    </row>
    <row r="145" spans="1:12" x14ac:dyDescent="0.2">
      <c r="A145" t="s">
        <v>18327</v>
      </c>
      <c r="B145" t="str">
        <f>survey_src_summary!C145</f>
        <v>56</v>
      </c>
      <c r="C145">
        <f>survey_src_summary!D145</f>
        <v>56001</v>
      </c>
      <c r="D145" t="str">
        <f>survey_src_summary!F145</f>
        <v>2310021411</v>
      </c>
      <c r="E145" t="str">
        <f>survey_src_summary!G145</f>
        <v>Dehydrator Flaring</v>
      </c>
      <c r="F145" s="181">
        <f>survey_src_summary!W145</f>
        <v>1.9956364214894047E-5</v>
      </c>
      <c r="G145" s="181">
        <f>survey_src_summary!X145</f>
        <v>0</v>
      </c>
      <c r="H145" s="181">
        <f>survey_src_summary!Y145</f>
        <v>1.0858609940457051E-4</v>
      </c>
      <c r="I145" s="181">
        <f>survey_src_summary!Z145</f>
        <v>0</v>
      </c>
      <c r="J145" s="181">
        <f>survey_src_summary!AA145</f>
        <v>0</v>
      </c>
      <c r="K145" s="191" t="str">
        <f>VLOOKUP(C145,fips_xref!$A$5:$H$28,8,FALSE)</f>
        <v>Total</v>
      </c>
      <c r="L145" s="31" t="str">
        <f t="shared" si="2"/>
        <v>Dehydrator Flaring</v>
      </c>
    </row>
    <row r="146" spans="1:12" s="33" customFormat="1" x14ac:dyDescent="0.2">
      <c r="A146" t="s">
        <v>18327</v>
      </c>
      <c r="B146" t="str">
        <f>survey_src_summary!C146</f>
        <v>56</v>
      </c>
      <c r="C146">
        <f>survey_src_summary!D146</f>
        <v>56023</v>
      </c>
      <c r="D146" t="str">
        <f>survey_src_summary!F146</f>
        <v>2310021411</v>
      </c>
      <c r="E146" t="str">
        <f>survey_src_summary!G146</f>
        <v>Dehydrator Flaring</v>
      </c>
      <c r="F146" s="181">
        <f>survey_src_summary!W146</f>
        <v>0.50683339683983641</v>
      </c>
      <c r="G146" s="181">
        <f>survey_src_summary!X146</f>
        <v>0</v>
      </c>
      <c r="H146" s="181">
        <f>survey_src_summary!Y146</f>
        <v>2.7577699533932263</v>
      </c>
      <c r="I146" s="181">
        <f>survey_src_summary!Z146</f>
        <v>0</v>
      </c>
      <c r="J146" s="181">
        <f>survey_src_summary!AA146</f>
        <v>0</v>
      </c>
      <c r="K146" s="191" t="str">
        <f>VLOOKUP(C146,fips_xref!$A$5:$H$28,8,FALSE)</f>
        <v>Total</v>
      </c>
      <c r="L146" s="31" t="str">
        <f t="shared" si="2"/>
        <v>Dehydrator Flaring</v>
      </c>
    </row>
    <row r="147" spans="1:12" s="34" customFormat="1" x14ac:dyDescent="0.2">
      <c r="A147" t="s">
        <v>18327</v>
      </c>
      <c r="B147" t="str">
        <f>survey_src_summary!C147</f>
        <v>56</v>
      </c>
      <c r="C147">
        <f>survey_src_summary!D147</f>
        <v>56035</v>
      </c>
      <c r="D147" t="str">
        <f>survey_src_summary!F147</f>
        <v>2310021411</v>
      </c>
      <c r="E147" t="str">
        <f>survey_src_summary!G147</f>
        <v>Dehydrator Flaring</v>
      </c>
      <c r="F147" s="181">
        <f>survey_src_summary!W147</f>
        <v>411.84394890313644</v>
      </c>
      <c r="G147" s="181">
        <f>survey_src_summary!X147</f>
        <v>0</v>
      </c>
      <c r="H147" s="181">
        <f>survey_src_summary!Y147</f>
        <v>102.96098722578411</v>
      </c>
      <c r="I147" s="181">
        <f>survey_src_summary!Z147</f>
        <v>0</v>
      </c>
      <c r="J147" s="181">
        <f>survey_src_summary!AA147</f>
        <v>0</v>
      </c>
      <c r="K147" s="191" t="str">
        <f>VLOOKUP(C147,fips_xref!$A$5:$H$28,8,FALSE)</f>
        <v>Total</v>
      </c>
      <c r="L147" s="31" t="str">
        <f t="shared" si="2"/>
        <v>Dehydrator Flaring</v>
      </c>
    </row>
    <row r="148" spans="1:12" x14ac:dyDescent="0.2">
      <c r="A148" t="s">
        <v>18327</v>
      </c>
      <c r="B148" t="str">
        <f>survey_src_summary!C148</f>
        <v>56</v>
      </c>
      <c r="C148">
        <f>survey_src_summary!D148</f>
        <v>56037</v>
      </c>
      <c r="D148" t="str">
        <f>survey_src_summary!F148</f>
        <v>2310021411</v>
      </c>
      <c r="E148" t="str">
        <f>survey_src_summary!G148</f>
        <v>Dehydrator Flaring</v>
      </c>
      <c r="F148" s="181">
        <f>survey_src_summary!W148</f>
        <v>1.2305846556997402</v>
      </c>
      <c r="G148" s="181">
        <f>survey_src_summary!X148</f>
        <v>0</v>
      </c>
      <c r="H148" s="181">
        <f>survey_src_summary!Y148</f>
        <v>6.6958282736603474</v>
      </c>
      <c r="I148" s="181">
        <f>survey_src_summary!Z148</f>
        <v>0</v>
      </c>
      <c r="J148" s="181">
        <f>survey_src_summary!AA148</f>
        <v>0</v>
      </c>
      <c r="K148" s="191" t="str">
        <f>VLOOKUP(C148,fips_xref!$A$5:$H$28,8,FALSE)</f>
        <v>Total</v>
      </c>
      <c r="L148" s="31" t="str">
        <f t="shared" si="2"/>
        <v>Dehydrator Flaring</v>
      </c>
    </row>
    <row r="149" spans="1:12" s="33" customFormat="1" x14ac:dyDescent="0.2">
      <c r="A149" t="s">
        <v>18327</v>
      </c>
      <c r="B149" t="str">
        <f>survey_src_summary!C149</f>
        <v>56</v>
      </c>
      <c r="C149">
        <f>survey_src_summary!D149</f>
        <v>56041</v>
      </c>
      <c r="D149" t="str">
        <f>survey_src_summary!F149</f>
        <v>2310021411</v>
      </c>
      <c r="E149" t="str">
        <f>survey_src_summary!G149</f>
        <v>Dehydrator Flaring</v>
      </c>
      <c r="F149" s="181">
        <f>survey_src_summary!W149</f>
        <v>0.59872261485582701</v>
      </c>
      <c r="G149" s="181">
        <f>survey_src_summary!X149</f>
        <v>0</v>
      </c>
      <c r="H149" s="181">
        <f>survey_src_summary!Y149</f>
        <v>3.2577554043625869</v>
      </c>
      <c r="I149" s="181">
        <f>survey_src_summary!Z149</f>
        <v>0</v>
      </c>
      <c r="J149" s="181">
        <f>survey_src_summary!AA149</f>
        <v>0</v>
      </c>
      <c r="K149" s="191" t="str">
        <f>VLOOKUP(C149,fips_xref!$A$5:$H$28,8,FALSE)</f>
        <v>Total</v>
      </c>
      <c r="L149" s="31" t="str">
        <f t="shared" si="2"/>
        <v>Dehydrator Flaring</v>
      </c>
    </row>
    <row r="150" spans="1:12" x14ac:dyDescent="0.2">
      <c r="A150" t="s">
        <v>18327</v>
      </c>
      <c r="B150" t="str">
        <f>survey_src_summary!C150</f>
        <v>56</v>
      </c>
      <c r="C150">
        <f>survey_src_summary!D150</f>
        <v>56007</v>
      </c>
      <c r="D150" t="str">
        <f>survey_src_summary!F150</f>
        <v>2310001640</v>
      </c>
      <c r="E150" t="str">
        <f>survey_src_summary!G150</f>
        <v xml:space="preserve">Venting - Compressor Startup </v>
      </c>
      <c r="F150" s="181">
        <f>survey_src_summary!W150</f>
        <v>0</v>
      </c>
      <c r="G150" s="181">
        <f>survey_src_summary!X150</f>
        <v>0.11763631497551152</v>
      </c>
      <c r="H150" s="181">
        <f>survey_src_summary!Y150</f>
        <v>0</v>
      </c>
      <c r="I150" s="181">
        <f>survey_src_summary!Z150</f>
        <v>0</v>
      </c>
      <c r="J150" s="181">
        <f>survey_src_summary!AA150</f>
        <v>0</v>
      </c>
      <c r="K150" s="191" t="str">
        <f>VLOOKUP(C150,fips_xref!$A$5:$H$28,8,FALSE)</f>
        <v>Total</v>
      </c>
      <c r="L150" s="31" t="str">
        <f t="shared" si="2"/>
        <v xml:space="preserve">Venting - Compressor Startup </v>
      </c>
    </row>
    <row r="151" spans="1:12" s="33" customFormat="1" x14ac:dyDescent="0.2">
      <c r="A151" t="s">
        <v>18327</v>
      </c>
      <c r="B151" t="str">
        <f>survey_src_summary!C151</f>
        <v>49</v>
      </c>
      <c r="C151">
        <f>survey_src_summary!D151</f>
        <v>49009</v>
      </c>
      <c r="D151" t="str">
        <f>survey_src_summary!F151</f>
        <v>2310001640</v>
      </c>
      <c r="E151" t="str">
        <f>survey_src_summary!G151</f>
        <v xml:space="preserve">Venting - Compressor Startup </v>
      </c>
      <c r="F151" s="181">
        <f>survey_src_summary!W151</f>
        <v>0</v>
      </c>
      <c r="G151" s="181">
        <f>survey_src_summary!X151</f>
        <v>5.9148409429616937E-4</v>
      </c>
      <c r="H151" s="181">
        <f>survey_src_summary!Y151</f>
        <v>0</v>
      </c>
      <c r="I151" s="181">
        <f>survey_src_summary!Z151</f>
        <v>0</v>
      </c>
      <c r="J151" s="181">
        <f>survey_src_summary!AA151</f>
        <v>0</v>
      </c>
      <c r="K151" s="191" t="str">
        <f>VLOOKUP(C151,fips_xref!$A$5:$H$28,8,FALSE)</f>
        <v>Total</v>
      </c>
      <c r="L151" s="31" t="str">
        <f t="shared" si="2"/>
        <v xml:space="preserve">Venting - Compressor Startup </v>
      </c>
    </row>
    <row r="152" spans="1:12" s="34" customFormat="1" x14ac:dyDescent="0.2">
      <c r="A152" t="s">
        <v>18327</v>
      </c>
      <c r="B152" t="str">
        <f>survey_src_summary!C152</f>
        <v>49</v>
      </c>
      <c r="C152">
        <f>survey_src_summary!D152</f>
        <v>49043</v>
      </c>
      <c r="D152" t="str">
        <f>survey_src_summary!F152</f>
        <v>2310001640</v>
      </c>
      <c r="E152" t="str">
        <f>survey_src_summary!G152</f>
        <v xml:space="preserve">Venting - Compressor Startup </v>
      </c>
      <c r="F152" s="181">
        <f>survey_src_summary!W152</f>
        <v>0</v>
      </c>
      <c r="G152" s="181">
        <f>survey_src_summary!X152</f>
        <v>5.6782512556217205E-3</v>
      </c>
      <c r="H152" s="181">
        <f>survey_src_summary!Y152</f>
        <v>0</v>
      </c>
      <c r="I152" s="181">
        <f>survey_src_summary!Z152</f>
        <v>0</v>
      </c>
      <c r="J152" s="181">
        <f>survey_src_summary!AA152</f>
        <v>0</v>
      </c>
      <c r="K152" s="191" t="str">
        <f>VLOOKUP(C152,fips_xref!$A$5:$H$28,8,FALSE)</f>
        <v>Total</v>
      </c>
      <c r="L152" s="31" t="str">
        <f t="shared" si="2"/>
        <v xml:space="preserve">Venting - Compressor Startup </v>
      </c>
    </row>
    <row r="153" spans="1:12" x14ac:dyDescent="0.2">
      <c r="A153" t="s">
        <v>18327</v>
      </c>
      <c r="B153" t="str">
        <f>survey_src_summary!C153</f>
        <v>56</v>
      </c>
      <c r="C153">
        <f>survey_src_summary!D153</f>
        <v>56001</v>
      </c>
      <c r="D153" t="str">
        <f>survey_src_summary!F153</f>
        <v>2310001640</v>
      </c>
      <c r="E153" t="str">
        <f>survey_src_summary!G153</f>
        <v xml:space="preserve">Venting - Compressor Startup </v>
      </c>
      <c r="F153" s="181">
        <f>survey_src_summary!W153</f>
        <v>0</v>
      </c>
      <c r="G153" s="181">
        <f>survey_src_summary!X153</f>
        <v>3.291475618967332E-6</v>
      </c>
      <c r="H153" s="181">
        <f>survey_src_summary!Y153</f>
        <v>0</v>
      </c>
      <c r="I153" s="181">
        <f>survey_src_summary!Z153</f>
        <v>0</v>
      </c>
      <c r="J153" s="181">
        <f>survey_src_summary!AA153</f>
        <v>0</v>
      </c>
      <c r="K153" s="191" t="str">
        <f>VLOOKUP(C153,fips_xref!$A$5:$H$28,8,FALSE)</f>
        <v>Total</v>
      </c>
      <c r="L153" s="31" t="str">
        <f t="shared" si="2"/>
        <v xml:space="preserve">Venting - Compressor Startup </v>
      </c>
    </row>
    <row r="154" spans="1:12" s="33" customFormat="1" x14ac:dyDescent="0.2">
      <c r="A154" t="s">
        <v>18327</v>
      </c>
      <c r="B154" t="str">
        <f>survey_src_summary!C154</f>
        <v>56</v>
      </c>
      <c r="C154">
        <f>survey_src_summary!D154</f>
        <v>56023</v>
      </c>
      <c r="D154" t="str">
        <f>survey_src_summary!F154</f>
        <v>2310001640</v>
      </c>
      <c r="E154" t="str">
        <f>survey_src_summary!G154</f>
        <v xml:space="preserve">Venting - Compressor Startup </v>
      </c>
      <c r="F154" s="181">
        <f>survey_src_summary!W154</f>
        <v>0</v>
      </c>
      <c r="G154" s="181">
        <f>survey_src_summary!X154</f>
        <v>8.3593872641974765E-2</v>
      </c>
      <c r="H154" s="181">
        <f>survey_src_summary!Y154</f>
        <v>0</v>
      </c>
      <c r="I154" s="181">
        <f>survey_src_summary!Z154</f>
        <v>0</v>
      </c>
      <c r="J154" s="181">
        <f>survey_src_summary!AA154</f>
        <v>0</v>
      </c>
      <c r="K154" s="191" t="str">
        <f>VLOOKUP(C154,fips_xref!$A$5:$H$28,8,FALSE)</f>
        <v>Total</v>
      </c>
      <c r="L154" s="31" t="str">
        <f t="shared" si="2"/>
        <v xml:space="preserve">Venting - Compressor Startup </v>
      </c>
    </row>
    <row r="155" spans="1:12" s="34" customFormat="1" x14ac:dyDescent="0.2">
      <c r="A155" t="s">
        <v>18327</v>
      </c>
      <c r="B155" t="str">
        <f>survey_src_summary!C155</f>
        <v>56</v>
      </c>
      <c r="C155">
        <f>survey_src_summary!D155</f>
        <v>56035</v>
      </c>
      <c r="D155" t="str">
        <f>survey_src_summary!F155</f>
        <v>2310001640</v>
      </c>
      <c r="E155" t="str">
        <f>survey_src_summary!G155</f>
        <v xml:space="preserve">Venting - Compressor Startup </v>
      </c>
      <c r="F155" s="181">
        <f>survey_src_summary!W155</f>
        <v>0</v>
      </c>
      <c r="G155" s="181">
        <f>survey_src_summary!X155</f>
        <v>0</v>
      </c>
      <c r="H155" s="181">
        <f>survey_src_summary!Y155</f>
        <v>0</v>
      </c>
      <c r="I155" s="181">
        <f>survey_src_summary!Z155</f>
        <v>0</v>
      </c>
      <c r="J155" s="181">
        <f>survey_src_summary!AA155</f>
        <v>0</v>
      </c>
      <c r="K155" s="191" t="str">
        <f>VLOOKUP(C155,fips_xref!$A$5:$H$28,8,FALSE)</f>
        <v>Total</v>
      </c>
      <c r="L155" s="31" t="str">
        <f t="shared" si="2"/>
        <v xml:space="preserve">Venting - Compressor Startup </v>
      </c>
    </row>
    <row r="156" spans="1:12" x14ac:dyDescent="0.2">
      <c r="A156" t="s">
        <v>18327</v>
      </c>
      <c r="B156" t="str">
        <f>survey_src_summary!C156</f>
        <v>56</v>
      </c>
      <c r="C156">
        <f>survey_src_summary!D156</f>
        <v>56037</v>
      </c>
      <c r="D156" t="str">
        <f>survey_src_summary!F156</f>
        <v>2310001640</v>
      </c>
      <c r="E156" t="str">
        <f>survey_src_summary!G156</f>
        <v xml:space="preserve">Venting - Compressor Startup </v>
      </c>
      <c r="F156" s="181">
        <f>survey_src_summary!W156</f>
        <v>0</v>
      </c>
      <c r="G156" s="181">
        <f>survey_src_summary!X156</f>
        <v>0.20295841471599496</v>
      </c>
      <c r="H156" s="181">
        <f>survey_src_summary!Y156</f>
        <v>0</v>
      </c>
      <c r="I156" s="181">
        <f>survey_src_summary!Z156</f>
        <v>0</v>
      </c>
      <c r="J156" s="181">
        <f>survey_src_summary!AA156</f>
        <v>0</v>
      </c>
      <c r="K156" s="191" t="str">
        <f>VLOOKUP(C156,fips_xref!$A$5:$H$28,8,FALSE)</f>
        <v>Total</v>
      </c>
      <c r="L156" s="31" t="str">
        <f t="shared" si="2"/>
        <v xml:space="preserve">Venting - Compressor Startup </v>
      </c>
    </row>
    <row r="157" spans="1:12" s="33" customFormat="1" x14ac:dyDescent="0.2">
      <c r="A157" t="s">
        <v>18327</v>
      </c>
      <c r="B157" t="str">
        <f>survey_src_summary!C157</f>
        <v>56</v>
      </c>
      <c r="C157">
        <f>survey_src_summary!D157</f>
        <v>56041</v>
      </c>
      <c r="D157" t="str">
        <f>survey_src_summary!F157</f>
        <v>2310001640</v>
      </c>
      <c r="E157" t="str">
        <f>survey_src_summary!G157</f>
        <v xml:space="preserve">Venting - Compressor Startup </v>
      </c>
      <c r="F157" s="181">
        <f>survey_src_summary!W157</f>
        <v>0</v>
      </c>
      <c r="G157" s="181">
        <f>survey_src_summary!X157</f>
        <v>9.8749495053389688E-2</v>
      </c>
      <c r="H157" s="181">
        <f>survey_src_summary!Y157</f>
        <v>0</v>
      </c>
      <c r="I157" s="181">
        <f>survey_src_summary!Z157</f>
        <v>0</v>
      </c>
      <c r="J157" s="181">
        <f>survey_src_summary!AA157</f>
        <v>0</v>
      </c>
      <c r="K157" s="191" t="str">
        <f>VLOOKUP(C157,fips_xref!$A$5:$H$28,8,FALSE)</f>
        <v>Total</v>
      </c>
      <c r="L157" s="31" t="str">
        <f t="shared" si="2"/>
        <v xml:space="preserve">Venting - Compressor Startup </v>
      </c>
    </row>
    <row r="158" spans="1:12" x14ac:dyDescent="0.2">
      <c r="A158" t="s">
        <v>18327</v>
      </c>
      <c r="B158" t="str">
        <f>survey_src_summary!C158</f>
        <v>56</v>
      </c>
      <c r="C158">
        <f>survey_src_summary!D158</f>
        <v>56007</v>
      </c>
      <c r="D158" t="str">
        <f>survey_src_summary!F158</f>
        <v>2310001650</v>
      </c>
      <c r="E158" t="str">
        <f>survey_src_summary!G158</f>
        <v>Venting - Compressor Shutdown</v>
      </c>
      <c r="F158" s="181">
        <f>survey_src_summary!W158</f>
        <v>0</v>
      </c>
      <c r="G158" s="181">
        <f>survey_src_summary!X158</f>
        <v>4.2962312632788054E-2</v>
      </c>
      <c r="H158" s="181">
        <f>survey_src_summary!Y158</f>
        <v>0</v>
      </c>
      <c r="I158" s="181">
        <f>survey_src_summary!Z158</f>
        <v>0</v>
      </c>
      <c r="J158" s="181">
        <f>survey_src_summary!AA158</f>
        <v>0</v>
      </c>
      <c r="K158" s="191" t="str">
        <f>VLOOKUP(C158,fips_xref!$A$5:$H$28,8,FALSE)</f>
        <v>Total</v>
      </c>
      <c r="L158" s="31" t="str">
        <f t="shared" si="2"/>
        <v>Venting - Compressor Shutdown</v>
      </c>
    </row>
    <row r="159" spans="1:12" s="33" customFormat="1" x14ac:dyDescent="0.2">
      <c r="A159" t="s">
        <v>18327</v>
      </c>
      <c r="B159" t="str">
        <f>survey_src_summary!C159</f>
        <v>49</v>
      </c>
      <c r="C159">
        <f>survey_src_summary!D159</f>
        <v>49009</v>
      </c>
      <c r="D159" t="str">
        <f>survey_src_summary!F159</f>
        <v>2310001650</v>
      </c>
      <c r="E159" t="str">
        <f>survey_src_summary!G159</f>
        <v>Venting - Compressor Shutdown</v>
      </c>
      <c r="F159" s="181">
        <f>survey_src_summary!W159</f>
        <v>0</v>
      </c>
      <c r="G159" s="181">
        <f>survey_src_summary!X159</f>
        <v>2.1601768622013929E-4</v>
      </c>
      <c r="H159" s="181">
        <f>survey_src_summary!Y159</f>
        <v>0</v>
      </c>
      <c r="I159" s="181">
        <f>survey_src_summary!Z159</f>
        <v>0</v>
      </c>
      <c r="J159" s="181">
        <f>survey_src_summary!AA159</f>
        <v>0</v>
      </c>
      <c r="K159" s="191" t="str">
        <f>VLOOKUP(C159,fips_xref!$A$5:$H$28,8,FALSE)</f>
        <v>Total</v>
      </c>
      <c r="L159" s="31" t="str">
        <f t="shared" si="2"/>
        <v>Venting - Compressor Shutdown</v>
      </c>
    </row>
    <row r="160" spans="1:12" s="34" customFormat="1" x14ac:dyDescent="0.2">
      <c r="A160" t="s">
        <v>18327</v>
      </c>
      <c r="B160" t="str">
        <f>survey_src_summary!C160</f>
        <v>49</v>
      </c>
      <c r="C160">
        <f>survey_src_summary!D160</f>
        <v>49043</v>
      </c>
      <c r="D160" t="str">
        <f>survey_src_summary!F160</f>
        <v>2310001650</v>
      </c>
      <c r="E160" t="str">
        <f>survey_src_summary!G160</f>
        <v>Venting - Compressor Shutdown</v>
      </c>
      <c r="F160" s="181">
        <f>survey_src_summary!W160</f>
        <v>0</v>
      </c>
      <c r="G160" s="181">
        <f>survey_src_summary!X160</f>
        <v>2.0737712304429558E-3</v>
      </c>
      <c r="H160" s="181">
        <f>survey_src_summary!Y160</f>
        <v>0</v>
      </c>
      <c r="I160" s="181">
        <f>survey_src_summary!Z160</f>
        <v>0</v>
      </c>
      <c r="J160" s="181">
        <f>survey_src_summary!AA160</f>
        <v>0</v>
      </c>
      <c r="K160" s="191" t="str">
        <f>VLOOKUP(C160,fips_xref!$A$5:$H$28,8,FALSE)</f>
        <v>Total</v>
      </c>
      <c r="L160" s="31" t="str">
        <f t="shared" si="2"/>
        <v>Venting - Compressor Shutdown</v>
      </c>
    </row>
    <row r="161" spans="1:13" x14ac:dyDescent="0.2">
      <c r="A161" t="s">
        <v>18327</v>
      </c>
      <c r="B161" t="str">
        <f>survey_src_summary!C161</f>
        <v>56</v>
      </c>
      <c r="C161">
        <f>survey_src_summary!D161</f>
        <v>56001</v>
      </c>
      <c r="D161" t="str">
        <f>survey_src_summary!F161</f>
        <v>2310001650</v>
      </c>
      <c r="E161" t="str">
        <f>survey_src_summary!G161</f>
        <v>Venting - Compressor Shutdown</v>
      </c>
      <c r="F161" s="181">
        <f>survey_src_summary!W161</f>
        <v>0</v>
      </c>
      <c r="G161" s="181">
        <f>survey_src_summary!X161</f>
        <v>1.2020897168932181E-6</v>
      </c>
      <c r="H161" s="181">
        <f>survey_src_summary!Y161</f>
        <v>0</v>
      </c>
      <c r="I161" s="181">
        <f>survey_src_summary!Z161</f>
        <v>0</v>
      </c>
      <c r="J161" s="181">
        <f>survey_src_summary!AA161</f>
        <v>0</v>
      </c>
      <c r="K161" s="191" t="str">
        <f>VLOOKUP(C161,fips_xref!$A$5:$H$28,8,FALSE)</f>
        <v>Total</v>
      </c>
      <c r="L161" s="31" t="str">
        <f t="shared" si="2"/>
        <v>Venting - Compressor Shutdown</v>
      </c>
    </row>
    <row r="162" spans="1:13" s="33" customFormat="1" x14ac:dyDescent="0.2">
      <c r="A162" t="s">
        <v>18327</v>
      </c>
      <c r="B162" t="str">
        <f>survey_src_summary!C162</f>
        <v>56</v>
      </c>
      <c r="C162">
        <f>survey_src_summary!D162</f>
        <v>56023</v>
      </c>
      <c r="D162" t="str">
        <f>survey_src_summary!F162</f>
        <v>2310001650</v>
      </c>
      <c r="E162" t="str">
        <f>survey_src_summary!G162</f>
        <v>Venting - Compressor Shutdown</v>
      </c>
      <c r="F162" s="181">
        <f>survey_src_summary!W162</f>
        <v>0</v>
      </c>
      <c r="G162" s="181">
        <f>survey_src_summary!X162</f>
        <v>3.0529569813348971E-2</v>
      </c>
      <c r="H162" s="181">
        <f>survey_src_summary!Y162</f>
        <v>0</v>
      </c>
      <c r="I162" s="181">
        <f>survey_src_summary!Z162</f>
        <v>0</v>
      </c>
      <c r="J162" s="181">
        <f>survey_src_summary!AA162</f>
        <v>0</v>
      </c>
      <c r="K162" s="191" t="str">
        <f>VLOOKUP(C162,fips_xref!$A$5:$H$28,8,FALSE)</f>
        <v>Total</v>
      </c>
      <c r="L162" s="31" t="str">
        <f t="shared" si="2"/>
        <v>Venting - Compressor Shutdown</v>
      </c>
    </row>
    <row r="163" spans="1:13" s="34" customFormat="1" x14ac:dyDescent="0.2">
      <c r="A163" t="s">
        <v>18327</v>
      </c>
      <c r="B163" t="str">
        <f>survey_src_summary!C163</f>
        <v>56</v>
      </c>
      <c r="C163">
        <f>survey_src_summary!D163</f>
        <v>56035</v>
      </c>
      <c r="D163" t="str">
        <f>survey_src_summary!F163</f>
        <v>2310001650</v>
      </c>
      <c r="E163" t="str">
        <f>survey_src_summary!G163</f>
        <v>Venting - Compressor Shutdown</v>
      </c>
      <c r="F163" s="181">
        <f>survey_src_summary!W163</f>
        <v>0</v>
      </c>
      <c r="G163" s="181">
        <f>survey_src_summary!X163</f>
        <v>0</v>
      </c>
      <c r="H163" s="181">
        <f>survey_src_summary!Y163</f>
        <v>0</v>
      </c>
      <c r="I163" s="181">
        <f>survey_src_summary!Z163</f>
        <v>0</v>
      </c>
      <c r="J163" s="181">
        <f>survey_src_summary!AA163</f>
        <v>0</v>
      </c>
      <c r="K163" s="191" t="str">
        <f>VLOOKUP(C163,fips_xref!$A$5:$H$28,8,FALSE)</f>
        <v>Total</v>
      </c>
      <c r="L163" s="31" t="str">
        <f t="shared" si="2"/>
        <v>Venting - Compressor Shutdown</v>
      </c>
    </row>
    <row r="164" spans="1:13" x14ac:dyDescent="0.2">
      <c r="A164" t="s">
        <v>18327</v>
      </c>
      <c r="B164" t="str">
        <f>survey_src_summary!C164</f>
        <v>56</v>
      </c>
      <c r="C164">
        <f>survey_src_summary!D164</f>
        <v>56037</v>
      </c>
      <c r="D164" t="str">
        <f>survey_src_summary!F164</f>
        <v>2310001650</v>
      </c>
      <c r="E164" t="str">
        <f>survey_src_summary!G164</f>
        <v>Venting - Compressor Shutdown</v>
      </c>
      <c r="F164" s="181">
        <f>survey_src_summary!W164</f>
        <v>0</v>
      </c>
      <c r="G164" s="181">
        <f>survey_src_summary!X164</f>
        <v>7.4123053466089855E-2</v>
      </c>
      <c r="H164" s="181">
        <f>survey_src_summary!Y164</f>
        <v>0</v>
      </c>
      <c r="I164" s="181">
        <f>survey_src_summary!Z164</f>
        <v>0</v>
      </c>
      <c r="J164" s="181">
        <f>survey_src_summary!AA164</f>
        <v>0</v>
      </c>
      <c r="K164" s="191" t="str">
        <f>VLOOKUP(C164,fips_xref!$A$5:$H$28,8,FALSE)</f>
        <v>Total</v>
      </c>
      <c r="L164" s="31" t="str">
        <f t="shared" si="2"/>
        <v>Venting - Compressor Shutdown</v>
      </c>
    </row>
    <row r="165" spans="1:13" s="33" customFormat="1" x14ac:dyDescent="0.2">
      <c r="A165" t="s">
        <v>18327</v>
      </c>
      <c r="B165" t="str">
        <f>survey_src_summary!C165</f>
        <v>56</v>
      </c>
      <c r="C165">
        <f>survey_src_summary!D165</f>
        <v>56041</v>
      </c>
      <c r="D165" t="str">
        <f>survey_src_summary!F165</f>
        <v>2310001650</v>
      </c>
      <c r="E165" t="str">
        <f>survey_src_summary!G165</f>
        <v>Venting - Compressor Shutdown</v>
      </c>
      <c r="F165" s="181">
        <f>survey_src_summary!W165</f>
        <v>0</v>
      </c>
      <c r="G165" s="181">
        <f>survey_src_summary!X165</f>
        <v>3.6064600286882936E-2</v>
      </c>
      <c r="H165" s="181">
        <f>survey_src_summary!Y165</f>
        <v>0</v>
      </c>
      <c r="I165" s="181">
        <f>survey_src_summary!Z165</f>
        <v>0</v>
      </c>
      <c r="J165" s="181">
        <f>survey_src_summary!AA165</f>
        <v>0</v>
      </c>
      <c r="K165" s="191" t="str">
        <f>VLOOKUP(C165,fips_xref!$A$5:$H$28,8,FALSE)</f>
        <v>Total</v>
      </c>
      <c r="L165" s="31" t="str">
        <f t="shared" si="2"/>
        <v>Venting - Compressor Shutdown</v>
      </c>
    </row>
    <row r="166" spans="1:13" x14ac:dyDescent="0.2">
      <c r="A166" t="s">
        <v>18327</v>
      </c>
      <c r="B166" t="str">
        <f>survey_src_summary!C166</f>
        <v>56</v>
      </c>
      <c r="C166">
        <f>survey_src_summary!D166</f>
        <v>56007</v>
      </c>
      <c r="D166" t="str">
        <f>survey_src_summary!F166</f>
        <v>2310021410</v>
      </c>
      <c r="E166" t="str">
        <f>survey_src_summary!G166</f>
        <v>Dehydrator</v>
      </c>
      <c r="F166" s="181">
        <f>survey_src_summary!W166</f>
        <v>35.084659982980341</v>
      </c>
      <c r="G166" s="181">
        <f>survey_src_summary!X166</f>
        <v>1074.4790396218582</v>
      </c>
      <c r="H166" s="181">
        <f>survey_src_summary!Y166</f>
        <v>29.471114385703494</v>
      </c>
      <c r="I166" s="181">
        <f>survey_src_summary!Z166</f>
        <v>2.0942715840632813</v>
      </c>
      <c r="J166" s="181">
        <f>survey_src_summary!AA166</f>
        <v>2.6664341587065059</v>
      </c>
      <c r="K166" s="191" t="str">
        <f>VLOOKUP(C166,fips_xref!$A$5:$H$28,8,FALSE)</f>
        <v>Total</v>
      </c>
      <c r="L166" s="31" t="str">
        <f t="shared" si="2"/>
        <v>Dehydrator</v>
      </c>
      <c r="M166" s="65"/>
    </row>
    <row r="167" spans="1:13" s="33" customFormat="1" x14ac:dyDescent="0.2">
      <c r="A167" t="s">
        <v>18327</v>
      </c>
      <c r="B167" t="str">
        <f>survey_src_summary!C167</f>
        <v>49</v>
      </c>
      <c r="C167">
        <f>survey_src_summary!D167</f>
        <v>49009</v>
      </c>
      <c r="D167" t="str">
        <f>survey_src_summary!F167</f>
        <v>2310021410</v>
      </c>
      <c r="E167" t="str">
        <f>survey_src_summary!G167</f>
        <v>Dehydrator</v>
      </c>
      <c r="F167" s="181">
        <f>survey_src_summary!W167</f>
        <v>0.17633143130183426</v>
      </c>
      <c r="G167" s="181">
        <f>survey_src_summary!X167</f>
        <v>5.4002070150388297</v>
      </c>
      <c r="H167" s="181">
        <f>survey_src_summary!Y167</f>
        <v>0.14811840229354079</v>
      </c>
      <c r="I167" s="181">
        <f>survey_src_summary!Z167</f>
        <v>1.0525566048859521E-2</v>
      </c>
      <c r="J167" s="181">
        <f>survey_src_summary!AA167</f>
        <v>1.3401188778939406E-2</v>
      </c>
      <c r="K167" s="191" t="str">
        <f>VLOOKUP(C167,fips_xref!$A$5:$H$28,8,FALSE)</f>
        <v>Total</v>
      </c>
      <c r="L167" s="31" t="str">
        <f t="shared" si="2"/>
        <v>Dehydrator</v>
      </c>
    </row>
    <row r="168" spans="1:13" s="34" customFormat="1" x14ac:dyDescent="0.2">
      <c r="A168" t="s">
        <v>18327</v>
      </c>
      <c r="B168" t="str">
        <f>survey_src_summary!C168</f>
        <v>49</v>
      </c>
      <c r="C168">
        <f>survey_src_summary!D168</f>
        <v>49043</v>
      </c>
      <c r="D168" t="str">
        <f>survey_src_summary!F168</f>
        <v>2310021410</v>
      </c>
      <c r="E168" t="str">
        <f>survey_src_summary!G168</f>
        <v>Dehydrator</v>
      </c>
      <c r="F168" s="181">
        <f>survey_src_summary!W168</f>
        <v>1.6927829181723777</v>
      </c>
      <c r="G168" s="181">
        <f>survey_src_summary!X168</f>
        <v>51.842023411042788</v>
      </c>
      <c r="H168" s="181">
        <f>survey_src_summary!Y168</f>
        <v>1.4219376512647974</v>
      </c>
      <c r="I168" s="181">
        <f>survey_src_summary!Z168</f>
        <v>0.10104550436674858</v>
      </c>
      <c r="J168" s="181">
        <f>survey_src_summary!AA168</f>
        <v>0.12865150178110071</v>
      </c>
      <c r="K168" s="191" t="str">
        <f>VLOOKUP(C168,fips_xref!$A$5:$H$28,8,FALSE)</f>
        <v>Total</v>
      </c>
      <c r="L168" s="31" t="str">
        <f t="shared" si="2"/>
        <v>Dehydrator</v>
      </c>
    </row>
    <row r="169" spans="1:13" x14ac:dyDescent="0.2">
      <c r="A169" t="s">
        <v>18327</v>
      </c>
      <c r="B169" t="str">
        <f>survey_src_summary!C169</f>
        <v>56</v>
      </c>
      <c r="C169">
        <f>survey_src_summary!D169</f>
        <v>56001</v>
      </c>
      <c r="D169" t="str">
        <f>survey_src_summary!F169</f>
        <v>2310021410</v>
      </c>
      <c r="E169" t="str">
        <f>survey_src_summary!G169</f>
        <v>Dehydrator</v>
      </c>
      <c r="F169" s="181">
        <f>survey_src_summary!W169</f>
        <v>9.8124465659255055E-4</v>
      </c>
      <c r="G169" s="181">
        <f>survey_src_summary!X169</f>
        <v>3.0050934418663321E-2</v>
      </c>
      <c r="H169" s="181">
        <f>survey_src_summary!Y169</f>
        <v>8.2424551153774243E-4</v>
      </c>
      <c r="I169" s="181">
        <f>survey_src_summary!Z169</f>
        <v>5.8572401793621297E-5</v>
      </c>
      <c r="J169" s="181">
        <f>survey_src_summary!AA169</f>
        <v>7.4574593901033842E-5</v>
      </c>
      <c r="K169" s="191" t="str">
        <f>VLOOKUP(C169,fips_xref!$A$5:$H$28,8,FALSE)</f>
        <v>Total</v>
      </c>
      <c r="L169" s="31" t="str">
        <f t="shared" si="2"/>
        <v>Dehydrator</v>
      </c>
    </row>
    <row r="170" spans="1:13" s="33" customFormat="1" x14ac:dyDescent="0.2">
      <c r="A170" t="s">
        <v>18327</v>
      </c>
      <c r="B170" t="str">
        <f>survey_src_summary!C170</f>
        <v>56</v>
      </c>
      <c r="C170">
        <f>survey_src_summary!D170</f>
        <v>56023</v>
      </c>
      <c r="D170" t="str">
        <f>survey_src_summary!F170</f>
        <v>2310021410</v>
      </c>
      <c r="E170" t="str">
        <f>survey_src_summary!G170</f>
        <v>Dehydrator</v>
      </c>
      <c r="F170" s="181">
        <f>survey_src_summary!W170</f>
        <v>24.920749946053309</v>
      </c>
      <c r="G170" s="181">
        <f>survey_src_summary!X170</f>
        <v>763.20601316020566</v>
      </c>
      <c r="H170" s="181">
        <f>survey_src_summary!Y170</f>
        <v>20.933429954684783</v>
      </c>
      <c r="I170" s="181">
        <f>survey_src_summary!Z170</f>
        <v>1.4875680280465564</v>
      </c>
      <c r="J170" s="181">
        <f>survey_src_summary!AA170</f>
        <v>1.8939769959000514</v>
      </c>
      <c r="K170" s="191" t="str">
        <f>VLOOKUP(C170,fips_xref!$A$5:$H$28,8,FALSE)</f>
        <v>Total</v>
      </c>
      <c r="L170" s="31" t="str">
        <f t="shared" si="2"/>
        <v>Dehydrator</v>
      </c>
    </row>
    <row r="171" spans="1:13" s="34" customFormat="1" x14ac:dyDescent="0.2">
      <c r="A171" t="s">
        <v>18327</v>
      </c>
      <c r="B171" t="str">
        <f>survey_src_summary!C171</f>
        <v>56</v>
      </c>
      <c r="C171">
        <f>survey_src_summary!D171</f>
        <v>56035</v>
      </c>
      <c r="D171" t="str">
        <f>survey_src_summary!F171</f>
        <v>2310021410</v>
      </c>
      <c r="E171" t="str">
        <f>survey_src_summary!G171</f>
        <v>Dehydrator</v>
      </c>
      <c r="F171" s="181">
        <f>survey_src_summary!W171</f>
        <v>0</v>
      </c>
      <c r="G171" s="181">
        <f>survey_src_summary!X171</f>
        <v>2992.6953164525262</v>
      </c>
      <c r="H171" s="181">
        <f>survey_src_summary!Y171</f>
        <v>0</v>
      </c>
      <c r="I171" s="181">
        <f>survey_src_summary!Z171</f>
        <v>0</v>
      </c>
      <c r="J171" s="181">
        <f>survey_src_summary!AA171</f>
        <v>0</v>
      </c>
      <c r="K171" s="191" t="str">
        <f>VLOOKUP(C171,fips_xref!$A$5:$H$28,8,FALSE)</f>
        <v>Total</v>
      </c>
      <c r="L171" s="31" t="str">
        <f t="shared" si="2"/>
        <v>Dehydrator</v>
      </c>
    </row>
    <row r="172" spans="1:13" x14ac:dyDescent="0.2">
      <c r="A172" t="s">
        <v>18327</v>
      </c>
      <c r="B172" t="str">
        <f>survey_src_summary!C172</f>
        <v>56</v>
      </c>
      <c r="C172">
        <f>survey_src_summary!D172</f>
        <v>56037</v>
      </c>
      <c r="D172" t="str">
        <f>survey_src_summary!F172</f>
        <v>2310021410</v>
      </c>
      <c r="E172" t="str">
        <f>survey_src_summary!G172</f>
        <v>Dehydrator</v>
      </c>
      <c r="F172" s="181">
        <f>survey_src_summary!W172</f>
        <v>60.507244951410314</v>
      </c>
      <c r="G172" s="181">
        <f>survey_src_summary!X172</f>
        <v>1853.0539123678047</v>
      </c>
      <c r="H172" s="181">
        <f>survey_src_summary!Y172</f>
        <v>50.826085759184664</v>
      </c>
      <c r="I172" s="181">
        <f>survey_src_summary!Z172</f>
        <v>3.6117951205218057</v>
      </c>
      <c r="J172" s="181">
        <f>survey_src_summary!AA172</f>
        <v>4.5985506163071852</v>
      </c>
      <c r="K172" s="191" t="str">
        <f>VLOOKUP(C172,fips_xref!$A$5:$H$28,8,FALSE)</f>
        <v>Total</v>
      </c>
      <c r="L172" s="31" t="str">
        <f t="shared" si="2"/>
        <v>Dehydrator</v>
      </c>
    </row>
    <row r="173" spans="1:13" s="33" customFormat="1" x14ac:dyDescent="0.2">
      <c r="A173" t="s">
        <v>18327</v>
      </c>
      <c r="B173" t="str">
        <f>survey_src_summary!C173</f>
        <v>56</v>
      </c>
      <c r="C173">
        <f>survey_src_summary!D173</f>
        <v>56041</v>
      </c>
      <c r="D173" t="str">
        <f>survey_src_summary!F173</f>
        <v>2310021410</v>
      </c>
      <c r="E173" t="str">
        <f>survey_src_summary!G173</f>
        <v>Dehydrator</v>
      </c>
      <c r="F173" s="181">
        <f>survey_src_summary!W173</f>
        <v>29.438897801330739</v>
      </c>
      <c r="G173" s="181">
        <f>survey_src_summary!X173</f>
        <v>901.5757499843063</v>
      </c>
      <c r="H173" s="181">
        <f>survey_src_summary!Y173</f>
        <v>24.728674153117822</v>
      </c>
      <c r="I173" s="181">
        <f>survey_src_summary!Z173</f>
        <v>1.7572650600398585</v>
      </c>
      <c r="J173" s="181">
        <f>survey_src_summary!AA173</f>
        <v>2.2373562329011358</v>
      </c>
      <c r="K173" s="191" t="str">
        <f>VLOOKUP(C173,fips_xref!$A$5:$H$28,8,FALSE)</f>
        <v>Total</v>
      </c>
      <c r="L173" s="31" t="str">
        <f t="shared" si="2"/>
        <v>Dehydrator</v>
      </c>
    </row>
    <row r="174" spans="1:13" x14ac:dyDescent="0.2">
      <c r="A174" t="s">
        <v>18327</v>
      </c>
      <c r="B174" t="str">
        <f>survey_src_summary!C174</f>
        <v>56</v>
      </c>
      <c r="C174">
        <f>survey_src_summary!D174</f>
        <v>56007</v>
      </c>
      <c r="D174" t="str">
        <f>survey_src_summary!F174</f>
        <v>2310003201</v>
      </c>
      <c r="E174" t="str">
        <f>survey_src_summary!G174</f>
        <v>Pneumatic Pump Flaring</v>
      </c>
      <c r="F174" s="181">
        <f>survey_src_summary!W174</f>
        <v>0</v>
      </c>
      <c r="G174" s="181">
        <f>survey_src_summary!X174</f>
        <v>0</v>
      </c>
      <c r="H174" s="181">
        <f>survey_src_summary!Y174</f>
        <v>0</v>
      </c>
      <c r="I174" s="181">
        <f>survey_src_summary!Z174</f>
        <v>0</v>
      </c>
      <c r="J174" s="181">
        <f>survey_src_summary!AA174</f>
        <v>0</v>
      </c>
      <c r="K174" s="191" t="str">
        <f>VLOOKUP(C174,fips_xref!$A$5:$H$28,8,FALSE)</f>
        <v>Total</v>
      </c>
      <c r="L174" s="31" t="str">
        <f t="shared" si="2"/>
        <v>Pneumatic Pump Flaring</v>
      </c>
      <c r="M174" s="65"/>
    </row>
    <row r="175" spans="1:13" s="33" customFormat="1" x14ac:dyDescent="0.2">
      <c r="A175" t="s">
        <v>18327</v>
      </c>
      <c r="B175" t="str">
        <f>survey_src_summary!C175</f>
        <v>49</v>
      </c>
      <c r="C175">
        <f>survey_src_summary!D175</f>
        <v>49009</v>
      </c>
      <c r="D175" t="str">
        <f>survey_src_summary!F175</f>
        <v>2310003201</v>
      </c>
      <c r="E175" t="str">
        <f>survey_src_summary!G175</f>
        <v>Pneumatic Pump Flaring</v>
      </c>
      <c r="F175" s="181">
        <f>survey_src_summary!W175</f>
        <v>0</v>
      </c>
      <c r="G175" s="181">
        <f>survey_src_summary!X175</f>
        <v>0</v>
      </c>
      <c r="H175" s="181">
        <f>survey_src_summary!Y175</f>
        <v>0</v>
      </c>
      <c r="I175" s="181">
        <f>survey_src_summary!Z175</f>
        <v>0</v>
      </c>
      <c r="J175" s="181">
        <f>survey_src_summary!AA175</f>
        <v>0</v>
      </c>
      <c r="K175" s="191" t="str">
        <f>VLOOKUP(C175,fips_xref!$A$5:$H$28,8,FALSE)</f>
        <v>Total</v>
      </c>
      <c r="L175" s="31" t="str">
        <f t="shared" si="2"/>
        <v>Pneumatic Pump Flaring</v>
      </c>
    </row>
    <row r="176" spans="1:13" s="34" customFormat="1" x14ac:dyDescent="0.2">
      <c r="A176" t="s">
        <v>18327</v>
      </c>
      <c r="B176" t="str">
        <f>survey_src_summary!C176</f>
        <v>49</v>
      </c>
      <c r="C176">
        <f>survey_src_summary!D176</f>
        <v>49043</v>
      </c>
      <c r="D176" t="str">
        <f>survey_src_summary!F176</f>
        <v>2310003201</v>
      </c>
      <c r="E176" t="str">
        <f>survey_src_summary!G176</f>
        <v>Pneumatic Pump Flaring</v>
      </c>
      <c r="F176" s="181">
        <f>survey_src_summary!W176</f>
        <v>0</v>
      </c>
      <c r="G176" s="181">
        <f>survey_src_summary!X176</f>
        <v>0</v>
      </c>
      <c r="H176" s="181">
        <f>survey_src_summary!Y176</f>
        <v>0</v>
      </c>
      <c r="I176" s="181">
        <f>survey_src_summary!Z176</f>
        <v>0</v>
      </c>
      <c r="J176" s="181">
        <f>survey_src_summary!AA176</f>
        <v>0</v>
      </c>
      <c r="K176" s="191" t="str">
        <f>VLOOKUP(C176,fips_xref!$A$5:$H$28,8,FALSE)</f>
        <v>Total</v>
      </c>
      <c r="L176" s="31" t="str">
        <f t="shared" si="2"/>
        <v>Pneumatic Pump Flaring</v>
      </c>
    </row>
    <row r="177" spans="1:12" x14ac:dyDescent="0.2">
      <c r="A177" t="s">
        <v>18327</v>
      </c>
      <c r="B177" t="str">
        <f>survey_src_summary!C177</f>
        <v>56</v>
      </c>
      <c r="C177">
        <f>survey_src_summary!D177</f>
        <v>56001</v>
      </c>
      <c r="D177" t="str">
        <f>survey_src_summary!F177</f>
        <v>2310003201</v>
      </c>
      <c r="E177" t="str">
        <f>survey_src_summary!G177</f>
        <v>Pneumatic Pump Flaring</v>
      </c>
      <c r="F177" s="181">
        <f>survey_src_summary!W177</f>
        <v>0</v>
      </c>
      <c r="G177" s="181">
        <f>survey_src_summary!X177</f>
        <v>0</v>
      </c>
      <c r="H177" s="181">
        <f>survey_src_summary!Y177</f>
        <v>0</v>
      </c>
      <c r="I177" s="181">
        <f>survey_src_summary!Z177</f>
        <v>0</v>
      </c>
      <c r="J177" s="181">
        <f>survey_src_summary!AA177</f>
        <v>0</v>
      </c>
      <c r="K177" s="191" t="str">
        <f>VLOOKUP(C177,fips_xref!$A$5:$H$28,8,FALSE)</f>
        <v>Total</v>
      </c>
      <c r="L177" s="31" t="str">
        <f t="shared" si="2"/>
        <v>Pneumatic Pump Flaring</v>
      </c>
    </row>
    <row r="178" spans="1:12" s="33" customFormat="1" x14ac:dyDescent="0.2">
      <c r="A178" t="s">
        <v>18327</v>
      </c>
      <c r="B178" t="str">
        <f>survey_src_summary!C178</f>
        <v>56</v>
      </c>
      <c r="C178">
        <f>survey_src_summary!D178</f>
        <v>56023</v>
      </c>
      <c r="D178" t="str">
        <f>survey_src_summary!F178</f>
        <v>2310003201</v>
      </c>
      <c r="E178" t="str">
        <f>survey_src_summary!G178</f>
        <v>Pneumatic Pump Flaring</v>
      </c>
      <c r="F178" s="181">
        <f>survey_src_summary!W178</f>
        <v>0</v>
      </c>
      <c r="G178" s="181">
        <f>survey_src_summary!X178</f>
        <v>0</v>
      </c>
      <c r="H178" s="181">
        <f>survey_src_summary!Y178</f>
        <v>0</v>
      </c>
      <c r="I178" s="181">
        <f>survey_src_summary!Z178</f>
        <v>0</v>
      </c>
      <c r="J178" s="181">
        <f>survey_src_summary!AA178</f>
        <v>0</v>
      </c>
      <c r="K178" s="191" t="str">
        <f>VLOOKUP(C178,fips_xref!$A$5:$H$28,8,FALSE)</f>
        <v>Total</v>
      </c>
      <c r="L178" s="31" t="str">
        <f t="shared" si="2"/>
        <v>Pneumatic Pump Flaring</v>
      </c>
    </row>
    <row r="179" spans="1:12" s="34" customFormat="1" x14ac:dyDescent="0.2">
      <c r="A179" t="s">
        <v>18327</v>
      </c>
      <c r="B179" t="str">
        <f>survey_src_summary!C179</f>
        <v>56</v>
      </c>
      <c r="C179">
        <f>survey_src_summary!D179</f>
        <v>56035</v>
      </c>
      <c r="D179" t="str">
        <f>survey_src_summary!F179</f>
        <v>2310003201</v>
      </c>
      <c r="E179" t="str">
        <f>survey_src_summary!G179</f>
        <v>Pneumatic Pump Flaring</v>
      </c>
      <c r="F179" s="181">
        <f>survey_src_summary!W179</f>
        <v>141.29490694033561</v>
      </c>
      <c r="G179" s="181">
        <f>survey_src_summary!X179</f>
        <v>0</v>
      </c>
      <c r="H179" s="181">
        <f>survey_src_summary!Y179</f>
        <v>35.323726735083902</v>
      </c>
      <c r="I179" s="181">
        <f>survey_src_summary!Z179</f>
        <v>0</v>
      </c>
      <c r="J179" s="181">
        <f>survey_src_summary!AA179</f>
        <v>0</v>
      </c>
      <c r="K179" s="191" t="str">
        <f>VLOOKUP(C179,fips_xref!$A$5:$H$28,8,FALSE)</f>
        <v>Total</v>
      </c>
      <c r="L179" s="31" t="str">
        <f t="shared" si="2"/>
        <v>Pneumatic Pump Flaring</v>
      </c>
    </row>
    <row r="180" spans="1:12" x14ac:dyDescent="0.2">
      <c r="A180" t="s">
        <v>18327</v>
      </c>
      <c r="B180" t="str">
        <f>survey_src_summary!C180</f>
        <v>56</v>
      </c>
      <c r="C180">
        <f>survey_src_summary!D180</f>
        <v>56037</v>
      </c>
      <c r="D180" t="str">
        <f>survey_src_summary!F180</f>
        <v>2310003201</v>
      </c>
      <c r="E180" t="str">
        <f>survey_src_summary!G180</f>
        <v>Pneumatic Pump Flaring</v>
      </c>
      <c r="F180" s="181">
        <f>survey_src_summary!W180</f>
        <v>0</v>
      </c>
      <c r="G180" s="181">
        <f>survey_src_summary!X180</f>
        <v>0</v>
      </c>
      <c r="H180" s="181">
        <f>survey_src_summary!Y180</f>
        <v>0</v>
      </c>
      <c r="I180" s="181">
        <f>survey_src_summary!Z180</f>
        <v>0</v>
      </c>
      <c r="J180" s="181">
        <f>survey_src_summary!AA180</f>
        <v>0</v>
      </c>
      <c r="K180" s="191" t="str">
        <f>VLOOKUP(C180,fips_xref!$A$5:$H$28,8,FALSE)</f>
        <v>Total</v>
      </c>
      <c r="L180" s="31" t="str">
        <f t="shared" si="2"/>
        <v>Pneumatic Pump Flaring</v>
      </c>
    </row>
    <row r="181" spans="1:12" s="33" customFormat="1" x14ac:dyDescent="0.2">
      <c r="A181" t="s">
        <v>18327</v>
      </c>
      <c r="B181" t="str">
        <f>survey_src_summary!C181</f>
        <v>56</v>
      </c>
      <c r="C181">
        <f>survey_src_summary!D181</f>
        <v>56041</v>
      </c>
      <c r="D181" t="str">
        <f>survey_src_summary!F181</f>
        <v>2310003201</v>
      </c>
      <c r="E181" t="str">
        <f>survey_src_summary!G181</f>
        <v>Pneumatic Pump Flaring</v>
      </c>
      <c r="F181" s="181">
        <f>survey_src_summary!W181</f>
        <v>0</v>
      </c>
      <c r="G181" s="181">
        <f>survey_src_summary!X181</f>
        <v>0</v>
      </c>
      <c r="H181" s="181">
        <f>survey_src_summary!Y181</f>
        <v>0</v>
      </c>
      <c r="I181" s="181">
        <f>survey_src_summary!Z181</f>
        <v>0</v>
      </c>
      <c r="J181" s="181">
        <f>survey_src_summary!AA181</f>
        <v>0</v>
      </c>
      <c r="K181" s="191" t="str">
        <f>VLOOKUP(C181,fips_xref!$A$5:$H$28,8,FALSE)</f>
        <v>Total</v>
      </c>
      <c r="L181" s="31" t="str">
        <f t="shared" si="2"/>
        <v>Pneumatic Pump Flaring</v>
      </c>
    </row>
    <row r="182" spans="1:12" x14ac:dyDescent="0.2">
      <c r="A182" s="136" t="str">
        <f>'Permitted Sources'!A6</f>
        <v>WYDEQ Permitted Sources</v>
      </c>
      <c r="B182" s="136" t="str">
        <f>'Permitted Sources'!B6</f>
        <v>56</v>
      </c>
      <c r="C182" s="136">
        <f>'Permitted Sources'!C6</f>
        <v>56023</v>
      </c>
      <c r="D182" s="136">
        <f>'Permitted Sources'!F6</f>
        <v>20200202</v>
      </c>
      <c r="E182" t="str">
        <f>'Permitted Sources'!I6</f>
        <v>Compressor Engines</v>
      </c>
      <c r="F182" s="181">
        <f>'Permitted Sources'!T6</f>
        <v>0</v>
      </c>
      <c r="G182" s="181">
        <f>'Permitted Sources'!U6</f>
        <v>0</v>
      </c>
      <c r="H182" s="181">
        <f>'Permitted Sources'!V6</f>
        <v>0</v>
      </c>
      <c r="I182" s="181">
        <f>'Permitted Sources'!W6</f>
        <v>0</v>
      </c>
      <c r="J182" s="181">
        <f>'Permitted Sources'!X6</f>
        <v>0</v>
      </c>
      <c r="K182" s="191" t="str">
        <f>VLOOKUP(C182,fips_xref!$A$5:$H$28,8,FALSE)</f>
        <v>Total</v>
      </c>
      <c r="L182" s="31" t="str">
        <f t="shared" si="2"/>
        <v>Compressor Engines</v>
      </c>
    </row>
    <row r="183" spans="1:12" x14ac:dyDescent="0.2">
      <c r="A183" s="136" t="str">
        <f>'Permitted Sources'!A7</f>
        <v>WYDEQ Permitted Sources</v>
      </c>
      <c r="B183" s="136" t="str">
        <f>'Permitted Sources'!B7</f>
        <v>56</v>
      </c>
      <c r="C183" s="136">
        <f>'Permitted Sources'!C7</f>
        <v>56023</v>
      </c>
      <c r="D183" s="136">
        <f>'Permitted Sources'!F7</f>
        <v>20200202</v>
      </c>
      <c r="E183" t="str">
        <f>'Permitted Sources'!I7</f>
        <v>Compressor Engines</v>
      </c>
      <c r="F183" s="181">
        <f>'Permitted Sources'!T7</f>
        <v>0</v>
      </c>
      <c r="G183" s="181">
        <f>'Permitted Sources'!U7</f>
        <v>0</v>
      </c>
      <c r="H183" s="181">
        <f>'Permitted Sources'!V7</f>
        <v>0</v>
      </c>
      <c r="I183" s="181">
        <f>'Permitted Sources'!W7</f>
        <v>0</v>
      </c>
      <c r="J183" s="181">
        <f>'Permitted Sources'!X7</f>
        <v>0</v>
      </c>
      <c r="K183" s="191" t="str">
        <f>VLOOKUP(C183,fips_xref!$A$5:$H$28,8,FALSE)</f>
        <v>Total</v>
      </c>
      <c r="L183" s="31" t="str">
        <f t="shared" si="2"/>
        <v>Compressor Engines</v>
      </c>
    </row>
    <row r="184" spans="1:12" x14ac:dyDescent="0.2">
      <c r="A184" s="136" t="str">
        <f>'Permitted Sources'!A8</f>
        <v>WYDEQ Permitted Sources</v>
      </c>
      <c r="B184" s="136" t="str">
        <f>'Permitted Sources'!B8</f>
        <v>56</v>
      </c>
      <c r="C184" s="136">
        <f>'Permitted Sources'!C8</f>
        <v>56023</v>
      </c>
      <c r="D184" s="136">
        <f>'Permitted Sources'!F8</f>
        <v>20200202</v>
      </c>
      <c r="E184" t="str">
        <f>'Permitted Sources'!I8</f>
        <v>Compressor Engines</v>
      </c>
      <c r="F184" s="181">
        <f>'Permitted Sources'!T8</f>
        <v>0</v>
      </c>
      <c r="G184" s="181">
        <f>'Permitted Sources'!U8</f>
        <v>0</v>
      </c>
      <c r="H184" s="181">
        <f>'Permitted Sources'!V8</f>
        <v>0</v>
      </c>
      <c r="I184" s="181">
        <f>'Permitted Sources'!W8</f>
        <v>0</v>
      </c>
      <c r="J184" s="181">
        <f>'Permitted Sources'!X8</f>
        <v>0</v>
      </c>
      <c r="K184" s="191" t="str">
        <f>VLOOKUP(C184,fips_xref!$A$5:$H$28,8,FALSE)</f>
        <v>Total</v>
      </c>
      <c r="L184" s="31" t="str">
        <f t="shared" si="2"/>
        <v>Compressor Engines</v>
      </c>
    </row>
    <row r="185" spans="1:12" x14ac:dyDescent="0.2">
      <c r="A185" s="136" t="str">
        <f>'Permitted Sources'!A9</f>
        <v>WYDEQ Permitted Sources</v>
      </c>
      <c r="B185" s="136" t="str">
        <f>'Permitted Sources'!B9</f>
        <v>56</v>
      </c>
      <c r="C185" s="136">
        <f>'Permitted Sources'!C9</f>
        <v>56023</v>
      </c>
      <c r="D185" s="136">
        <f>'Permitted Sources'!F9</f>
        <v>20200202</v>
      </c>
      <c r="E185" t="str">
        <f>'Permitted Sources'!I9</f>
        <v>Compressor Engines</v>
      </c>
      <c r="F185" s="181">
        <f>'Permitted Sources'!T9</f>
        <v>0</v>
      </c>
      <c r="G185" s="181">
        <f>'Permitted Sources'!U9</f>
        <v>0</v>
      </c>
      <c r="H185" s="181">
        <f>'Permitted Sources'!V9</f>
        <v>0</v>
      </c>
      <c r="I185" s="181">
        <f>'Permitted Sources'!W9</f>
        <v>0</v>
      </c>
      <c r="J185" s="181">
        <f>'Permitted Sources'!X9</f>
        <v>0</v>
      </c>
      <c r="K185" s="191" t="str">
        <f>VLOOKUP(C185,fips_xref!$A$5:$H$28,8,FALSE)</f>
        <v>Total</v>
      </c>
      <c r="L185" s="31" t="str">
        <f t="shared" si="2"/>
        <v>Compressor Engines</v>
      </c>
    </row>
    <row r="186" spans="1:12" x14ac:dyDescent="0.2">
      <c r="A186" s="136" t="str">
        <f>'Permitted Sources'!A10</f>
        <v>WYDEQ Permitted Sources</v>
      </c>
      <c r="B186" s="136" t="str">
        <f>'Permitted Sources'!B10</f>
        <v>56</v>
      </c>
      <c r="C186" s="136">
        <f>'Permitted Sources'!C10</f>
        <v>56023</v>
      </c>
      <c r="D186" s="136">
        <f>'Permitted Sources'!F10</f>
        <v>20200253</v>
      </c>
      <c r="E186" t="str">
        <f>'Permitted Sources'!I10</f>
        <v>Compressor Engines</v>
      </c>
      <c r="F186" s="181">
        <f>'Permitted Sources'!T10</f>
        <v>7.0317688575685482</v>
      </c>
      <c r="G186" s="181">
        <f>'Permitted Sources'!U10</f>
        <v>4.9178746249000309E-2</v>
      </c>
      <c r="H186" s="181">
        <f>'Permitted Sources'!V10</f>
        <v>0.91295405322387158</v>
      </c>
      <c r="I186" s="181">
        <f>'Permitted Sources'!W10</f>
        <v>0</v>
      </c>
      <c r="J186" s="181">
        <f>'Permitted Sources'!X10</f>
        <v>3.2510090993860603E-2</v>
      </c>
      <c r="K186" s="191" t="str">
        <f>VLOOKUP(C186,fips_xref!$A$5:$H$28,8,FALSE)</f>
        <v>Total</v>
      </c>
      <c r="L186" s="31" t="str">
        <f t="shared" si="2"/>
        <v>Compressor Engines</v>
      </c>
    </row>
    <row r="187" spans="1:12" x14ac:dyDescent="0.2">
      <c r="A187" s="136" t="str">
        <f>'Permitted Sources'!A11</f>
        <v>WYDEQ Permitted Sources</v>
      </c>
      <c r="B187" s="136" t="str">
        <f>'Permitted Sources'!B11</f>
        <v>56</v>
      </c>
      <c r="C187" s="136">
        <f>'Permitted Sources'!C11</f>
        <v>56023</v>
      </c>
      <c r="D187" s="136">
        <f>'Permitted Sources'!F11</f>
        <v>20200253</v>
      </c>
      <c r="E187" t="str">
        <f>'Permitted Sources'!I11</f>
        <v>Compressor Engines</v>
      </c>
      <c r="F187" s="181">
        <f>'Permitted Sources'!T11</f>
        <v>13.184566607941028</v>
      </c>
      <c r="G187" s="181">
        <f>'Permitted Sources'!U11</f>
        <v>1.3270455337031827E-2</v>
      </c>
      <c r="H187" s="181">
        <f>'Permitted Sources'!V11</f>
        <v>5.0212472927312923</v>
      </c>
      <c r="I187" s="181">
        <f>'Permitted Sources'!W11</f>
        <v>0</v>
      </c>
      <c r="J187" s="181">
        <f>'Permitted Sources'!X11</f>
        <v>8.7725642364385754E-3</v>
      </c>
      <c r="K187" s="191" t="str">
        <f>VLOOKUP(C187,fips_xref!$A$5:$H$28,8,FALSE)</f>
        <v>Total</v>
      </c>
      <c r="L187" s="31" t="str">
        <f t="shared" si="2"/>
        <v>Compressor Engines</v>
      </c>
    </row>
    <row r="188" spans="1:12" x14ac:dyDescent="0.2">
      <c r="A188" s="136" t="str">
        <f>'Permitted Sources'!A12</f>
        <v>WYDEQ Permitted Sources</v>
      </c>
      <c r="B188" s="136" t="str">
        <f>'Permitted Sources'!B12</f>
        <v>56</v>
      </c>
      <c r="C188" s="136">
        <f>'Permitted Sources'!C12</f>
        <v>56023</v>
      </c>
      <c r="D188" s="136">
        <f>'Permitted Sources'!F12</f>
        <v>20200202</v>
      </c>
      <c r="E188" t="str">
        <f>'Permitted Sources'!I12</f>
        <v>Compressor Engines</v>
      </c>
      <c r="F188" s="181">
        <f>'Permitted Sources'!T12</f>
        <v>0</v>
      </c>
      <c r="G188" s="181">
        <f>'Permitted Sources'!U12</f>
        <v>0</v>
      </c>
      <c r="H188" s="181">
        <f>'Permitted Sources'!V12</f>
        <v>0</v>
      </c>
      <c r="I188" s="181">
        <f>'Permitted Sources'!W12</f>
        <v>0</v>
      </c>
      <c r="J188" s="181">
        <f>'Permitted Sources'!X12</f>
        <v>0</v>
      </c>
      <c r="K188" s="191" t="str">
        <f>VLOOKUP(C188,fips_xref!$A$5:$H$28,8,FALSE)</f>
        <v>Total</v>
      </c>
      <c r="L188" s="31" t="str">
        <f t="shared" si="2"/>
        <v>Compressor Engines</v>
      </c>
    </row>
    <row r="189" spans="1:12" x14ac:dyDescent="0.2">
      <c r="A189" s="136" t="str">
        <f>'Permitted Sources'!A13</f>
        <v>WYDEQ Permitted Sources</v>
      </c>
      <c r="B189" s="136" t="str">
        <f>'Permitted Sources'!B13</f>
        <v>56</v>
      </c>
      <c r="C189" s="136">
        <f>'Permitted Sources'!C13</f>
        <v>56037</v>
      </c>
      <c r="D189" s="136">
        <f>'Permitted Sources'!F13</f>
        <v>20200202</v>
      </c>
      <c r="E189" t="str">
        <f>'Permitted Sources'!I13</f>
        <v>Compressor Engines</v>
      </c>
      <c r="F189" s="181">
        <f>'Permitted Sources'!T13</f>
        <v>0</v>
      </c>
      <c r="G189" s="181">
        <f>'Permitted Sources'!U13</f>
        <v>1.9529503421910839</v>
      </c>
      <c r="H189" s="181">
        <f>'Permitted Sources'!V13</f>
        <v>0</v>
      </c>
      <c r="I189" s="181">
        <f>'Permitted Sources'!W13</f>
        <v>0</v>
      </c>
      <c r="J189" s="181">
        <f>'Permitted Sources'!X13</f>
        <v>0</v>
      </c>
      <c r="K189" s="191" t="str">
        <f>VLOOKUP(C189,fips_xref!$A$5:$H$28,8,FALSE)</f>
        <v>Total</v>
      </c>
      <c r="L189" s="31" t="str">
        <f t="shared" si="2"/>
        <v>Compressor Engines</v>
      </c>
    </row>
    <row r="190" spans="1:12" x14ac:dyDescent="0.2">
      <c r="A190" s="136" t="str">
        <f>'Permitted Sources'!A14</f>
        <v>WYDEQ Permitted Sources</v>
      </c>
      <c r="B190" s="136" t="str">
        <f>'Permitted Sources'!B14</f>
        <v>56</v>
      </c>
      <c r="C190" s="136">
        <f>'Permitted Sources'!C14</f>
        <v>56037</v>
      </c>
      <c r="D190" s="136">
        <f>'Permitted Sources'!F14</f>
        <v>20200202</v>
      </c>
      <c r="E190" t="str">
        <f>'Permitted Sources'!I14</f>
        <v>Compressor Engines</v>
      </c>
      <c r="F190" s="181">
        <f>'Permitted Sources'!T14</f>
        <v>0</v>
      </c>
      <c r="G190" s="181">
        <f>'Permitted Sources'!U14</f>
        <v>0</v>
      </c>
      <c r="H190" s="181">
        <f>'Permitted Sources'!V14</f>
        <v>0</v>
      </c>
      <c r="I190" s="181">
        <f>'Permitted Sources'!W14</f>
        <v>0</v>
      </c>
      <c r="J190" s="181">
        <f>'Permitted Sources'!X14</f>
        <v>0</v>
      </c>
      <c r="K190" s="191" t="str">
        <f>VLOOKUP(C190,fips_xref!$A$5:$H$28,8,FALSE)</f>
        <v>Total</v>
      </c>
      <c r="L190" s="31" t="str">
        <f t="shared" si="2"/>
        <v>Compressor Engines</v>
      </c>
    </row>
    <row r="191" spans="1:12" x14ac:dyDescent="0.2">
      <c r="A191" s="136" t="str">
        <f>'Permitted Sources'!A15</f>
        <v>WYDEQ Permitted Sources</v>
      </c>
      <c r="B191" s="136" t="str">
        <f>'Permitted Sources'!B15</f>
        <v>56</v>
      </c>
      <c r="C191" s="136">
        <f>'Permitted Sources'!C15</f>
        <v>56037</v>
      </c>
      <c r="D191" s="136">
        <f>'Permitted Sources'!F15</f>
        <v>20200254</v>
      </c>
      <c r="E191" t="str">
        <f>'Permitted Sources'!I15</f>
        <v>Compressor Engines</v>
      </c>
      <c r="F191" s="181">
        <f>'Permitted Sources'!T15</f>
        <v>17.57942214392137</v>
      </c>
      <c r="G191" s="181">
        <f>'Permitted Sources'!U15</f>
        <v>3.7529649405849068</v>
      </c>
      <c r="H191" s="181">
        <f>'Permitted Sources'!V15</f>
        <v>5.9342013459551657</v>
      </c>
      <c r="I191" s="181">
        <f>'Permitted Sources'!W15</f>
        <v>0</v>
      </c>
      <c r="J191" s="181">
        <f>'Permitted Sources'!X15</f>
        <v>0.32021288723398261</v>
      </c>
      <c r="K191" s="191" t="str">
        <f>VLOOKUP(C191,fips_xref!$A$5:$H$28,8,FALSE)</f>
        <v>Total</v>
      </c>
      <c r="L191" s="31" t="str">
        <f t="shared" si="2"/>
        <v>Compressor Engines</v>
      </c>
    </row>
    <row r="192" spans="1:12" x14ac:dyDescent="0.2">
      <c r="A192" s="136" t="str">
        <f>'Permitted Sources'!A16</f>
        <v>WYDEQ Permitted Sources</v>
      </c>
      <c r="B192" s="136" t="str">
        <f>'Permitted Sources'!B16</f>
        <v>56</v>
      </c>
      <c r="C192" s="136">
        <f>'Permitted Sources'!C16</f>
        <v>56037</v>
      </c>
      <c r="D192" s="136">
        <f>'Permitted Sources'!F16</f>
        <v>20200202</v>
      </c>
      <c r="E192" t="str">
        <f>'Permitted Sources'!I16</f>
        <v>Compressor Engines</v>
      </c>
      <c r="F192" s="181">
        <f>'Permitted Sources'!T16</f>
        <v>5.2738266431764096</v>
      </c>
      <c r="G192" s="181">
        <f>'Permitted Sources'!U16</f>
        <v>0</v>
      </c>
      <c r="H192" s="181">
        <f>'Permitted Sources'!V16</f>
        <v>5.4777243193432277</v>
      </c>
      <c r="I192" s="181">
        <f>'Permitted Sources'!W16</f>
        <v>0</v>
      </c>
      <c r="J192" s="181">
        <f>'Permitted Sources'!X16</f>
        <v>0</v>
      </c>
      <c r="K192" s="191" t="str">
        <f>VLOOKUP(C192,fips_xref!$A$5:$H$28,8,FALSE)</f>
        <v>Total</v>
      </c>
      <c r="L192" s="31" t="str">
        <f t="shared" si="2"/>
        <v>Compressor Engines</v>
      </c>
    </row>
    <row r="193" spans="1:12" x14ac:dyDescent="0.2">
      <c r="A193" s="136" t="str">
        <f>'Permitted Sources'!A17</f>
        <v>WYDEQ Permitted Sources</v>
      </c>
      <c r="B193" s="136" t="str">
        <f>'Permitted Sources'!B17</f>
        <v>56</v>
      </c>
      <c r="C193" s="136">
        <f>'Permitted Sources'!C17</f>
        <v>56037</v>
      </c>
      <c r="D193" s="136">
        <f>'Permitted Sources'!F17</f>
        <v>20200202</v>
      </c>
      <c r="E193" t="str">
        <f>'Permitted Sources'!I17</f>
        <v>Compressor Engines</v>
      </c>
      <c r="F193" s="181">
        <f>'Permitted Sources'!T17</f>
        <v>0</v>
      </c>
      <c r="G193" s="181">
        <f>'Permitted Sources'!U17</f>
        <v>0</v>
      </c>
      <c r="H193" s="181">
        <f>'Permitted Sources'!V17</f>
        <v>0</v>
      </c>
      <c r="I193" s="181">
        <f>'Permitted Sources'!W17</f>
        <v>0</v>
      </c>
      <c r="J193" s="181">
        <f>'Permitted Sources'!X17</f>
        <v>0</v>
      </c>
      <c r="K193" s="191" t="str">
        <f>VLOOKUP(C193,fips_xref!$A$5:$H$28,8,FALSE)</f>
        <v>Total</v>
      </c>
      <c r="L193" s="31" t="str">
        <f t="shared" si="2"/>
        <v>Compressor Engines</v>
      </c>
    </row>
    <row r="194" spans="1:12" x14ac:dyDescent="0.2">
      <c r="A194" s="136" t="str">
        <f>'Permitted Sources'!A18</f>
        <v>WYDEQ Permitted Sources</v>
      </c>
      <c r="B194" s="136" t="str">
        <f>'Permitted Sources'!B18</f>
        <v>56</v>
      </c>
      <c r="C194" s="136">
        <f>'Permitted Sources'!C18</f>
        <v>56037</v>
      </c>
      <c r="D194" s="136">
        <f>'Permitted Sources'!F18</f>
        <v>20200202</v>
      </c>
      <c r="E194" t="str">
        <f>'Permitted Sources'!I18</f>
        <v>Compressor Engines</v>
      </c>
      <c r="F194" s="181">
        <f>'Permitted Sources'!T18</f>
        <v>0</v>
      </c>
      <c r="G194" s="181">
        <f>'Permitted Sources'!U18</f>
        <v>0</v>
      </c>
      <c r="H194" s="181">
        <f>'Permitted Sources'!V18</f>
        <v>0</v>
      </c>
      <c r="I194" s="181">
        <f>'Permitted Sources'!W18</f>
        <v>0</v>
      </c>
      <c r="J194" s="181">
        <f>'Permitted Sources'!X18</f>
        <v>0</v>
      </c>
      <c r="K194" s="191" t="str">
        <f>VLOOKUP(C194,fips_xref!$A$5:$H$28,8,FALSE)</f>
        <v>Total</v>
      </c>
      <c r="L194" s="31" t="str">
        <f t="shared" si="2"/>
        <v>Compressor Engines</v>
      </c>
    </row>
    <row r="195" spans="1:12" x14ac:dyDescent="0.2">
      <c r="A195" s="136" t="str">
        <f>'Permitted Sources'!A19</f>
        <v>WYDEQ Permitted Sources</v>
      </c>
      <c r="B195" s="136" t="str">
        <f>'Permitted Sources'!B19</f>
        <v>56</v>
      </c>
      <c r="C195" s="136">
        <f>'Permitted Sources'!C19</f>
        <v>56037</v>
      </c>
      <c r="D195" s="136">
        <f>'Permitted Sources'!F19</f>
        <v>20200202</v>
      </c>
      <c r="E195" t="str">
        <f>'Permitted Sources'!I19</f>
        <v>Compressor Engines</v>
      </c>
      <c r="F195" s="181">
        <f>'Permitted Sources'!T19</f>
        <v>0</v>
      </c>
      <c r="G195" s="181">
        <f>'Permitted Sources'!U19</f>
        <v>0</v>
      </c>
      <c r="H195" s="181">
        <f>'Permitted Sources'!V19</f>
        <v>9.129540532238714</v>
      </c>
      <c r="I195" s="181">
        <f>'Permitted Sources'!W19</f>
        <v>0</v>
      </c>
      <c r="J195" s="181">
        <f>'Permitted Sources'!X19</f>
        <v>0</v>
      </c>
      <c r="K195" s="191" t="str">
        <f>VLOOKUP(C195,fips_xref!$A$5:$H$28,8,FALSE)</f>
        <v>Total</v>
      </c>
      <c r="L195" s="31" t="str">
        <f t="shared" si="2"/>
        <v>Compressor Engines</v>
      </c>
    </row>
    <row r="196" spans="1:12" x14ac:dyDescent="0.2">
      <c r="A196" s="136" t="str">
        <f>'Permitted Sources'!A20</f>
        <v>WYDEQ Permitted Sources</v>
      </c>
      <c r="B196" s="136" t="str">
        <f>'Permitted Sources'!B20</f>
        <v>56</v>
      </c>
      <c r="C196" s="136">
        <f>'Permitted Sources'!C20</f>
        <v>56037</v>
      </c>
      <c r="D196" s="136">
        <f>'Permitted Sources'!F20</f>
        <v>20200202</v>
      </c>
      <c r="E196" t="str">
        <f>'Permitted Sources'!I20</f>
        <v>Compressor Engines</v>
      </c>
      <c r="F196" s="181">
        <f>'Permitted Sources'!T20</f>
        <v>0</v>
      </c>
      <c r="G196" s="181">
        <f>'Permitted Sources'!U20</f>
        <v>0</v>
      </c>
      <c r="H196" s="181">
        <f>'Permitted Sources'!V20</f>
        <v>60.254967512775508</v>
      </c>
      <c r="I196" s="181">
        <f>'Permitted Sources'!W20</f>
        <v>0</v>
      </c>
      <c r="J196" s="181">
        <f>'Permitted Sources'!X20</f>
        <v>0</v>
      </c>
      <c r="K196" s="191" t="str">
        <f>VLOOKUP(C196,fips_xref!$A$5:$H$28,8,FALSE)</f>
        <v>Total</v>
      </c>
      <c r="L196" s="31" t="str">
        <f t="shared" si="2"/>
        <v>Compressor Engines</v>
      </c>
    </row>
    <row r="197" spans="1:12" x14ac:dyDescent="0.2">
      <c r="A197" s="136" t="str">
        <f>'Permitted Sources'!A21</f>
        <v>WYDEQ Permitted Sources</v>
      </c>
      <c r="B197" s="136" t="str">
        <f>'Permitted Sources'!B21</f>
        <v>56</v>
      </c>
      <c r="C197" s="136">
        <f>'Permitted Sources'!C21</f>
        <v>56037</v>
      </c>
      <c r="D197" s="136">
        <f>'Permitted Sources'!F21</f>
        <v>20200253</v>
      </c>
      <c r="E197" t="str">
        <f>'Permitted Sources'!I21</f>
        <v>Compressor Engines</v>
      </c>
      <c r="F197" s="181">
        <f>'Permitted Sources'!T21</f>
        <v>208.31615240546824</v>
      </c>
      <c r="G197" s="181">
        <f>'Permitted Sources'!U21</f>
        <v>1.5268829787784859</v>
      </c>
      <c r="H197" s="181">
        <f>'Permitted Sources'!V21</f>
        <v>27.388621596716145</v>
      </c>
      <c r="I197" s="181">
        <f>'Permitted Sources'!W21</f>
        <v>0</v>
      </c>
      <c r="J197" s="181">
        <f>'Permitted Sources'!X21</f>
        <v>1.0093609203808149</v>
      </c>
      <c r="K197" s="191" t="str">
        <f>VLOOKUP(C197,fips_xref!$A$5:$H$28,8,FALSE)</f>
        <v>Total</v>
      </c>
      <c r="L197" s="31" t="str">
        <f t="shared" si="2"/>
        <v>Compressor Engines</v>
      </c>
    </row>
    <row r="198" spans="1:12" x14ac:dyDescent="0.2">
      <c r="A198" s="136" t="str">
        <f>'Permitted Sources'!A22</f>
        <v>WYDEQ Permitted Sources</v>
      </c>
      <c r="B198" s="136" t="str">
        <f>'Permitted Sources'!B22</f>
        <v>56</v>
      </c>
      <c r="C198" s="136">
        <f>'Permitted Sources'!C22</f>
        <v>56037</v>
      </c>
      <c r="D198" s="136">
        <f>'Permitted Sources'!F22</f>
        <v>20200253</v>
      </c>
      <c r="E198" t="str">
        <f>'Permitted Sources'!I22</f>
        <v>Compressor Engines</v>
      </c>
      <c r="F198" s="181">
        <f>'Permitted Sources'!T22</f>
        <v>34.719358734244707</v>
      </c>
      <c r="G198" s="181">
        <f>'Permitted Sources'!U22</f>
        <v>0.23418450594762055</v>
      </c>
      <c r="H198" s="181">
        <f>'Permitted Sources'!V22</f>
        <v>30.127483756387754</v>
      </c>
      <c r="I198" s="181">
        <f>'Permitted Sources'!W22</f>
        <v>0</v>
      </c>
      <c r="J198" s="181">
        <f>'Permitted Sources'!X22</f>
        <v>0.15480995711362192</v>
      </c>
      <c r="K198" s="191" t="str">
        <f>VLOOKUP(C198,fips_xref!$A$5:$H$28,8,FALSE)</f>
        <v>Total</v>
      </c>
      <c r="L198" s="31" t="str">
        <f t="shared" ref="L198:L261" si="3">IF(E198="Unpermitted Fugitives","Fugitives",IF(E198="Natural Gas Processing Facilities, Pump Seals","Fugitives",IF(E198="Natural Gas Production, All Equipt Leak Fugitives","Fugitives",IF(E198="External Combustion Boilers","Heaters",IF(E198="Permitted Tank Losses","Condensate tank ",IF(E198="Permitted Fugitives","Fugitives",IF(E198="Process Heaters","Heaters",E198)))))))</f>
        <v>Compressor Engines</v>
      </c>
    </row>
    <row r="199" spans="1:12" x14ac:dyDescent="0.2">
      <c r="A199" s="136" t="str">
        <f>'Permitted Sources'!A23</f>
        <v>WYDEQ Permitted Sources</v>
      </c>
      <c r="B199" s="136" t="str">
        <f>'Permitted Sources'!B23</f>
        <v>56</v>
      </c>
      <c r="C199" s="136">
        <f>'Permitted Sources'!C23</f>
        <v>56037</v>
      </c>
      <c r="D199" s="136">
        <f>'Permitted Sources'!F23</f>
        <v>20200253</v>
      </c>
      <c r="E199" t="str">
        <f>'Permitted Sources'!I23</f>
        <v>Compressor Engines</v>
      </c>
      <c r="F199" s="181">
        <f>'Permitted Sources'!T23</f>
        <v>21.315049349504655</v>
      </c>
      <c r="G199" s="181">
        <f>'Permitted Sources'!U23</f>
        <v>0.20686298025373145</v>
      </c>
      <c r="H199" s="181">
        <f>'Permitted Sources'!V23</f>
        <v>36.974639155566784</v>
      </c>
      <c r="I199" s="181">
        <f>'Permitted Sources'!W23</f>
        <v>0</v>
      </c>
      <c r="J199" s="181">
        <f>'Permitted Sources'!X23</f>
        <v>0.136748795450366</v>
      </c>
      <c r="K199" s="191" t="str">
        <f>VLOOKUP(C199,fips_xref!$A$5:$H$28,8,FALSE)</f>
        <v>Total</v>
      </c>
      <c r="L199" s="31" t="str">
        <f t="shared" si="3"/>
        <v>Compressor Engines</v>
      </c>
    </row>
    <row r="200" spans="1:12" x14ac:dyDescent="0.2">
      <c r="A200" s="136" t="str">
        <f>'Permitted Sources'!A24</f>
        <v>WYDEQ Permitted Sources</v>
      </c>
      <c r="B200" s="136" t="str">
        <f>'Permitted Sources'!B24</f>
        <v>56</v>
      </c>
      <c r="C200" s="136">
        <f>'Permitted Sources'!C24</f>
        <v>56037</v>
      </c>
      <c r="D200" s="136">
        <f>'Permitted Sources'!F24</f>
        <v>20200254</v>
      </c>
      <c r="E200" t="str">
        <f>'Permitted Sources'!I24</f>
        <v>Compressor Engines</v>
      </c>
      <c r="F200" s="181">
        <f>'Permitted Sources'!T24</f>
        <v>6.5922833039705138</v>
      </c>
      <c r="G200" s="181">
        <f>'Permitted Sources'!U24</f>
        <v>2.0880924337748534</v>
      </c>
      <c r="H200" s="181">
        <f>'Permitted Sources'!V24</f>
        <v>26.93214457010421</v>
      </c>
      <c r="I200" s="181">
        <f>'Permitted Sources'!W24</f>
        <v>0</v>
      </c>
      <c r="J200" s="181">
        <f>'Permitted Sources'!X24</f>
        <v>0.17816156495356752</v>
      </c>
      <c r="K200" s="191" t="str">
        <f>VLOOKUP(C200,fips_xref!$A$5:$H$28,8,FALSE)</f>
        <v>Total</v>
      </c>
      <c r="L200" s="31" t="str">
        <f t="shared" si="3"/>
        <v>Compressor Engines</v>
      </c>
    </row>
    <row r="201" spans="1:12" x14ac:dyDescent="0.2">
      <c r="A201" s="136" t="str">
        <f>'Permitted Sources'!A25</f>
        <v>WYDEQ Permitted Sources</v>
      </c>
      <c r="B201" s="136" t="str">
        <f>'Permitted Sources'!B25</f>
        <v>56</v>
      </c>
      <c r="C201" s="136">
        <f>'Permitted Sources'!C25</f>
        <v>56037</v>
      </c>
      <c r="D201" s="136">
        <f>'Permitted Sources'!F25</f>
        <v>20200202</v>
      </c>
      <c r="E201" t="str">
        <f>'Permitted Sources'!I25</f>
        <v>Compressor Engines</v>
      </c>
      <c r="F201" s="181">
        <f>'Permitted Sources'!T25</f>
        <v>0</v>
      </c>
      <c r="G201" s="181">
        <f>'Permitted Sources'!U25</f>
        <v>0</v>
      </c>
      <c r="H201" s="181">
        <f>'Permitted Sources'!V25</f>
        <v>0</v>
      </c>
      <c r="I201" s="181">
        <f>'Permitted Sources'!W25</f>
        <v>0</v>
      </c>
      <c r="J201" s="181">
        <f>'Permitted Sources'!X25</f>
        <v>0</v>
      </c>
      <c r="K201" s="191" t="str">
        <f>VLOOKUP(C201,fips_xref!$A$5:$H$28,8,FALSE)</f>
        <v>Total</v>
      </c>
      <c r="L201" s="31" t="str">
        <f t="shared" si="3"/>
        <v>Compressor Engines</v>
      </c>
    </row>
    <row r="202" spans="1:12" x14ac:dyDescent="0.2">
      <c r="A202" s="136" t="str">
        <f>'Permitted Sources'!A26</f>
        <v>WYDEQ Permitted Sources</v>
      </c>
      <c r="B202" s="136" t="str">
        <f>'Permitted Sources'!B26</f>
        <v>56</v>
      </c>
      <c r="C202" s="136">
        <f>'Permitted Sources'!C26</f>
        <v>56037</v>
      </c>
      <c r="D202" s="136">
        <f>'Permitted Sources'!F26</f>
        <v>20200202</v>
      </c>
      <c r="E202" t="str">
        <f>'Permitted Sources'!I26</f>
        <v>Compressor Engines</v>
      </c>
      <c r="F202" s="181">
        <f>'Permitted Sources'!T26</f>
        <v>0</v>
      </c>
      <c r="G202" s="181">
        <f>'Permitted Sources'!U26</f>
        <v>0.78118013687643373</v>
      </c>
      <c r="H202" s="181">
        <f>'Permitted Sources'!V26</f>
        <v>0</v>
      </c>
      <c r="I202" s="181">
        <f>'Permitted Sources'!W26</f>
        <v>0</v>
      </c>
      <c r="J202" s="181">
        <f>'Permitted Sources'!X26</f>
        <v>0</v>
      </c>
      <c r="K202" s="191" t="str">
        <f>VLOOKUP(C202,fips_xref!$A$5:$H$28,8,FALSE)</f>
        <v>Total</v>
      </c>
      <c r="L202" s="31" t="str">
        <f t="shared" si="3"/>
        <v>Compressor Engines</v>
      </c>
    </row>
    <row r="203" spans="1:12" x14ac:dyDescent="0.2">
      <c r="A203" s="136" t="str">
        <f>'Permitted Sources'!A27</f>
        <v>WYDEQ Permitted Sources</v>
      </c>
      <c r="B203" s="136" t="str">
        <f>'Permitted Sources'!B27</f>
        <v>56</v>
      </c>
      <c r="C203" s="136">
        <f>'Permitted Sources'!C27</f>
        <v>56037</v>
      </c>
      <c r="D203" s="136">
        <f>'Permitted Sources'!F27</f>
        <v>20200202</v>
      </c>
      <c r="E203" t="str">
        <f>'Permitted Sources'!I27</f>
        <v>Compressor Engines</v>
      </c>
      <c r="F203" s="181">
        <f>'Permitted Sources'!T27</f>
        <v>0</v>
      </c>
      <c r="G203" s="181">
        <f>'Permitted Sources'!U27</f>
        <v>0</v>
      </c>
      <c r="H203" s="181">
        <f>'Permitted Sources'!V27</f>
        <v>0</v>
      </c>
      <c r="I203" s="181">
        <f>'Permitted Sources'!W27</f>
        <v>0</v>
      </c>
      <c r="J203" s="181">
        <f>'Permitted Sources'!X27</f>
        <v>0</v>
      </c>
      <c r="K203" s="191" t="str">
        <f>VLOOKUP(C203,fips_xref!$A$5:$H$28,8,FALSE)</f>
        <v>Total</v>
      </c>
      <c r="L203" s="31" t="str">
        <f t="shared" si="3"/>
        <v>Compressor Engines</v>
      </c>
    </row>
    <row r="204" spans="1:12" x14ac:dyDescent="0.2">
      <c r="A204" s="136" t="str">
        <f>'Permitted Sources'!A28</f>
        <v>WYDEQ Permitted Sources</v>
      </c>
      <c r="B204" s="136" t="str">
        <f>'Permitted Sources'!B28</f>
        <v>56</v>
      </c>
      <c r="C204" s="136">
        <f>'Permitted Sources'!C28</f>
        <v>56037</v>
      </c>
      <c r="D204" s="136">
        <f>'Permitted Sources'!F28</f>
        <v>20200202</v>
      </c>
      <c r="E204" t="str">
        <f>'Permitted Sources'!I28</f>
        <v>Compressor Engines</v>
      </c>
      <c r="F204" s="181">
        <f>'Permitted Sources'!T28</f>
        <v>0</v>
      </c>
      <c r="G204" s="181">
        <f>'Permitted Sources'!U28</f>
        <v>2.7341304790675178E-2</v>
      </c>
      <c r="H204" s="181">
        <f>'Permitted Sources'!V28</f>
        <v>0</v>
      </c>
      <c r="I204" s="181">
        <f>'Permitted Sources'!W28</f>
        <v>0</v>
      </c>
      <c r="J204" s="181">
        <f>'Permitted Sources'!X28</f>
        <v>0</v>
      </c>
      <c r="K204" s="191" t="str">
        <f>VLOOKUP(C204,fips_xref!$A$5:$H$28,8,FALSE)</f>
        <v>Total</v>
      </c>
      <c r="L204" s="31" t="str">
        <f t="shared" si="3"/>
        <v>Compressor Engines</v>
      </c>
    </row>
    <row r="205" spans="1:12" x14ac:dyDescent="0.2">
      <c r="A205" s="136" t="str">
        <f>'Permitted Sources'!A29</f>
        <v>WYDEQ Permitted Sources</v>
      </c>
      <c r="B205" s="136" t="str">
        <f>'Permitted Sources'!B29</f>
        <v>56</v>
      </c>
      <c r="C205" s="136">
        <f>'Permitted Sources'!C29</f>
        <v>56037</v>
      </c>
      <c r="D205" s="136">
        <f>'Permitted Sources'!F29</f>
        <v>20200202</v>
      </c>
      <c r="E205" t="str">
        <f>'Permitted Sources'!I29</f>
        <v>Compressor Engines</v>
      </c>
      <c r="F205" s="181">
        <f>'Permitted Sources'!T29</f>
        <v>0</v>
      </c>
      <c r="G205" s="181">
        <f>'Permitted Sources'!U29</f>
        <v>0</v>
      </c>
      <c r="H205" s="181">
        <f>'Permitted Sources'!V29</f>
        <v>0</v>
      </c>
      <c r="I205" s="181">
        <f>'Permitted Sources'!W29</f>
        <v>0</v>
      </c>
      <c r="J205" s="181">
        <f>'Permitted Sources'!X29</f>
        <v>0</v>
      </c>
      <c r="K205" s="191" t="str">
        <f>VLOOKUP(C205,fips_xref!$A$5:$H$28,8,FALSE)</f>
        <v>Total</v>
      </c>
      <c r="L205" s="31" t="str">
        <f t="shared" si="3"/>
        <v>Compressor Engines</v>
      </c>
    </row>
    <row r="206" spans="1:12" x14ac:dyDescent="0.2">
      <c r="A206" s="136" t="str">
        <f>'Permitted Sources'!A30</f>
        <v>WYDEQ Permitted Sources</v>
      </c>
      <c r="B206" s="136" t="str">
        <f>'Permitted Sources'!B30</f>
        <v>56</v>
      </c>
      <c r="C206" s="136">
        <f>'Permitted Sources'!C30</f>
        <v>56037</v>
      </c>
      <c r="D206" s="136">
        <f>'Permitted Sources'!F30</f>
        <v>20200202</v>
      </c>
      <c r="E206" t="str">
        <f>'Permitted Sources'!I30</f>
        <v>Compressor Engines</v>
      </c>
      <c r="F206" s="181">
        <f>'Permitted Sources'!T30</f>
        <v>0</v>
      </c>
      <c r="G206" s="181">
        <f>'Permitted Sources'!U30</f>
        <v>0</v>
      </c>
      <c r="H206" s="181">
        <f>'Permitted Sources'!V30</f>
        <v>0</v>
      </c>
      <c r="I206" s="181">
        <f>'Permitted Sources'!W30</f>
        <v>0</v>
      </c>
      <c r="J206" s="181">
        <f>'Permitted Sources'!X30</f>
        <v>0</v>
      </c>
      <c r="K206" s="191" t="str">
        <f>VLOOKUP(C206,fips_xref!$A$5:$H$28,8,FALSE)</f>
        <v>Total</v>
      </c>
      <c r="L206" s="31" t="str">
        <f t="shared" si="3"/>
        <v>Compressor Engines</v>
      </c>
    </row>
    <row r="207" spans="1:12" x14ac:dyDescent="0.2">
      <c r="A207" s="136" t="str">
        <f>'Permitted Sources'!A31</f>
        <v>WYDEQ Permitted Sources</v>
      </c>
      <c r="B207" s="136" t="str">
        <f>'Permitted Sources'!B31</f>
        <v>56</v>
      </c>
      <c r="C207" s="136">
        <f>'Permitted Sources'!C31</f>
        <v>56037</v>
      </c>
      <c r="D207" s="136">
        <f>'Permitted Sources'!F31</f>
        <v>20200202</v>
      </c>
      <c r="E207" t="str">
        <f>'Permitted Sources'!I31</f>
        <v>Compressor Engines</v>
      </c>
      <c r="F207" s="181">
        <f>'Permitted Sources'!T31</f>
        <v>0</v>
      </c>
      <c r="G207" s="181">
        <f>'Permitted Sources'!U31</f>
        <v>0</v>
      </c>
      <c r="H207" s="181">
        <f>'Permitted Sources'!V31</f>
        <v>0</v>
      </c>
      <c r="I207" s="181">
        <f>'Permitted Sources'!W31</f>
        <v>0</v>
      </c>
      <c r="J207" s="181">
        <f>'Permitted Sources'!X31</f>
        <v>0</v>
      </c>
      <c r="K207" s="191" t="str">
        <f>VLOOKUP(C207,fips_xref!$A$5:$H$28,8,FALSE)</f>
        <v>Total</v>
      </c>
      <c r="L207" s="31" t="str">
        <f t="shared" si="3"/>
        <v>Compressor Engines</v>
      </c>
    </row>
    <row r="208" spans="1:12" x14ac:dyDescent="0.2">
      <c r="A208" s="136" t="str">
        <f>'Permitted Sources'!A32</f>
        <v>WYDEQ Permitted Sources</v>
      </c>
      <c r="B208" s="136" t="str">
        <f>'Permitted Sources'!B32</f>
        <v>56</v>
      </c>
      <c r="C208" s="136">
        <f>'Permitted Sources'!C32</f>
        <v>56037</v>
      </c>
      <c r="D208" s="136">
        <f>'Permitted Sources'!F32</f>
        <v>20200202</v>
      </c>
      <c r="E208" t="str">
        <f>'Permitted Sources'!I32</f>
        <v>Compressor Engines</v>
      </c>
      <c r="F208" s="181">
        <f>'Permitted Sources'!T32</f>
        <v>0</v>
      </c>
      <c r="G208" s="181">
        <f>'Permitted Sources'!U32</f>
        <v>9.7647517109554216E-2</v>
      </c>
      <c r="H208" s="181">
        <f>'Permitted Sources'!V32</f>
        <v>0</v>
      </c>
      <c r="I208" s="181">
        <f>'Permitted Sources'!W32</f>
        <v>0</v>
      </c>
      <c r="J208" s="181">
        <f>'Permitted Sources'!X32</f>
        <v>0</v>
      </c>
      <c r="K208" s="191" t="str">
        <f>VLOOKUP(C208,fips_xref!$A$5:$H$28,8,FALSE)</f>
        <v>Total</v>
      </c>
      <c r="L208" s="31" t="str">
        <f t="shared" si="3"/>
        <v>Compressor Engines</v>
      </c>
    </row>
    <row r="209" spans="1:12" x14ac:dyDescent="0.2">
      <c r="A209" s="136" t="str">
        <f>'Permitted Sources'!A33</f>
        <v>WYDEQ Permitted Sources</v>
      </c>
      <c r="B209" s="136" t="str">
        <f>'Permitted Sources'!B33</f>
        <v>56</v>
      </c>
      <c r="C209" s="136">
        <f>'Permitted Sources'!C33</f>
        <v>56037</v>
      </c>
      <c r="D209" s="136">
        <f>'Permitted Sources'!F33</f>
        <v>20200202</v>
      </c>
      <c r="E209" t="str">
        <f>'Permitted Sources'!I33</f>
        <v>Compressor Engines</v>
      </c>
      <c r="F209" s="181">
        <f>'Permitted Sources'!T33</f>
        <v>0</v>
      </c>
      <c r="G209" s="181">
        <f>'Permitted Sources'!U33</f>
        <v>0</v>
      </c>
      <c r="H209" s="181">
        <f>'Permitted Sources'!V33</f>
        <v>0</v>
      </c>
      <c r="I209" s="181">
        <f>'Permitted Sources'!W33</f>
        <v>0</v>
      </c>
      <c r="J209" s="181">
        <f>'Permitted Sources'!X33</f>
        <v>0</v>
      </c>
      <c r="K209" s="191" t="str">
        <f>VLOOKUP(C209,fips_xref!$A$5:$H$28,8,FALSE)</f>
        <v>Total</v>
      </c>
      <c r="L209" s="31" t="str">
        <f t="shared" si="3"/>
        <v>Compressor Engines</v>
      </c>
    </row>
    <row r="210" spans="1:12" x14ac:dyDescent="0.2">
      <c r="A210" s="136" t="str">
        <f>'Permitted Sources'!A34</f>
        <v>WYDEQ Permitted Sources</v>
      </c>
      <c r="B210" s="136" t="str">
        <f>'Permitted Sources'!B34</f>
        <v>56</v>
      </c>
      <c r="C210" s="136">
        <f>'Permitted Sources'!C34</f>
        <v>56037</v>
      </c>
      <c r="D210" s="136">
        <f>'Permitted Sources'!F34</f>
        <v>20200202</v>
      </c>
      <c r="E210" t="str">
        <f>'Permitted Sources'!I34</f>
        <v>Compressor Engines</v>
      </c>
      <c r="F210" s="181">
        <f>'Permitted Sources'!T34</f>
        <v>0</v>
      </c>
      <c r="G210" s="181">
        <f>'Permitted Sources'!U34</f>
        <v>0</v>
      </c>
      <c r="H210" s="181">
        <f>'Permitted Sources'!V34</f>
        <v>0</v>
      </c>
      <c r="I210" s="181">
        <f>'Permitted Sources'!W34</f>
        <v>0</v>
      </c>
      <c r="J210" s="181">
        <f>'Permitted Sources'!X34</f>
        <v>0</v>
      </c>
      <c r="K210" s="191" t="str">
        <f>VLOOKUP(C210,fips_xref!$A$5:$H$28,8,FALSE)</f>
        <v>Total</v>
      </c>
      <c r="L210" s="31" t="str">
        <f t="shared" si="3"/>
        <v>Compressor Engines</v>
      </c>
    </row>
    <row r="211" spans="1:12" x14ac:dyDescent="0.2">
      <c r="A211" s="136" t="str">
        <f>'Permitted Sources'!A35</f>
        <v>WYDEQ Permitted Sources</v>
      </c>
      <c r="B211" s="136" t="str">
        <f>'Permitted Sources'!B35</f>
        <v>56</v>
      </c>
      <c r="C211" s="136">
        <f>'Permitted Sources'!C35</f>
        <v>56037</v>
      </c>
      <c r="D211" s="136">
        <f>'Permitted Sources'!F35</f>
        <v>20200253</v>
      </c>
      <c r="E211" t="str">
        <f>'Permitted Sources'!I35</f>
        <v>Compressor Engines</v>
      </c>
      <c r="F211" s="181">
        <f>'Permitted Sources'!T35</f>
        <v>2.6369133215882048</v>
      </c>
      <c r="G211" s="181">
        <f>'Permitted Sources'!U35</f>
        <v>3.3566445852492265E-2</v>
      </c>
      <c r="H211" s="181">
        <f>'Permitted Sources'!V35</f>
        <v>2.7388621596716138</v>
      </c>
      <c r="I211" s="181">
        <f>'Permitted Sources'!W35</f>
        <v>0</v>
      </c>
      <c r="J211" s="181">
        <f>'Permitted Sources'!X35</f>
        <v>2.2189427186285804E-2</v>
      </c>
      <c r="K211" s="191" t="str">
        <f>VLOOKUP(C211,fips_xref!$A$5:$H$28,8,FALSE)</f>
        <v>Total</v>
      </c>
      <c r="L211" s="31" t="str">
        <f t="shared" si="3"/>
        <v>Compressor Engines</v>
      </c>
    </row>
    <row r="212" spans="1:12" x14ac:dyDescent="0.2">
      <c r="A212" s="136" t="str">
        <f>'Permitted Sources'!A36</f>
        <v>WYDEQ Permitted Sources</v>
      </c>
      <c r="B212" s="136" t="str">
        <f>'Permitted Sources'!B36</f>
        <v>56</v>
      </c>
      <c r="C212" s="136">
        <f>'Permitted Sources'!C36</f>
        <v>56037</v>
      </c>
      <c r="D212" s="136">
        <f>'Permitted Sources'!F36</f>
        <v>20200253</v>
      </c>
      <c r="E212" t="str">
        <f>'Permitted Sources'!I36</f>
        <v>Compressor Engines</v>
      </c>
      <c r="F212" s="181">
        <f>'Permitted Sources'!T36</f>
        <v>3.5158844287842741</v>
      </c>
      <c r="G212" s="181">
        <f>'Permitted Sources'!U36</f>
        <v>4.6836901189524098E-2</v>
      </c>
      <c r="H212" s="181">
        <f>'Permitted Sources'!V36</f>
        <v>5.4777243193432277</v>
      </c>
      <c r="I212" s="181">
        <f>'Permitted Sources'!W36</f>
        <v>0</v>
      </c>
      <c r="J212" s="181">
        <f>'Permitted Sources'!X36</f>
        <v>3.0961991422724378E-2</v>
      </c>
      <c r="K212" s="191" t="str">
        <f>VLOOKUP(C212,fips_xref!$A$5:$H$28,8,FALSE)</f>
        <v>Total</v>
      </c>
      <c r="L212" s="31" t="str">
        <f t="shared" si="3"/>
        <v>Compressor Engines</v>
      </c>
    </row>
    <row r="213" spans="1:12" x14ac:dyDescent="0.2">
      <c r="A213" s="136" t="str">
        <f>'Permitted Sources'!A37</f>
        <v>WYDEQ Permitted Sources</v>
      </c>
      <c r="B213" s="136" t="str">
        <f>'Permitted Sources'!B37</f>
        <v>56</v>
      </c>
      <c r="C213" s="136">
        <f>'Permitted Sources'!C37</f>
        <v>56037</v>
      </c>
      <c r="D213" s="136">
        <f>'Permitted Sources'!F37</f>
        <v>20200254</v>
      </c>
      <c r="E213" t="str">
        <f>'Permitted Sources'!I37</f>
        <v>Compressor Engines</v>
      </c>
      <c r="F213" s="181">
        <f>'Permitted Sources'!T37</f>
        <v>0.17579422143921367</v>
      </c>
      <c r="G213" s="181">
        <f>'Permitted Sources'!U37</f>
        <v>0.18360276243325829</v>
      </c>
      <c r="H213" s="181">
        <f>'Permitted Sources'!V37</f>
        <v>4.564770266119357E-2</v>
      </c>
      <c r="I213" s="181">
        <f>'Permitted Sources'!W37</f>
        <v>0</v>
      </c>
      <c r="J213" s="181">
        <f>'Permitted Sources'!X37</f>
        <v>1.5665472924382234E-2</v>
      </c>
      <c r="K213" s="191" t="str">
        <f>VLOOKUP(C213,fips_xref!$A$5:$H$28,8,FALSE)</f>
        <v>Total</v>
      </c>
      <c r="L213" s="31" t="str">
        <f t="shared" si="3"/>
        <v>Compressor Engines</v>
      </c>
    </row>
    <row r="214" spans="1:12" x14ac:dyDescent="0.2">
      <c r="A214" s="136" t="str">
        <f>'Permitted Sources'!A38</f>
        <v>WYDEQ Permitted Sources</v>
      </c>
      <c r="B214" s="136" t="str">
        <f>'Permitted Sources'!B38</f>
        <v>56</v>
      </c>
      <c r="C214" s="136">
        <f>'Permitted Sources'!C38</f>
        <v>56037</v>
      </c>
      <c r="D214" s="136">
        <f>'Permitted Sources'!F38</f>
        <v>20200254</v>
      </c>
      <c r="E214" t="str">
        <f>'Permitted Sources'!I38</f>
        <v>Compressor Engines</v>
      </c>
      <c r="F214" s="181">
        <f>'Permitted Sources'!T38</f>
        <v>0.43948555359803426</v>
      </c>
      <c r="G214" s="181">
        <f>'Permitted Sources'!U38</f>
        <v>0.18360276243325829</v>
      </c>
      <c r="H214" s="181">
        <f>'Permitted Sources'!V38</f>
        <v>0.91295405322387158</v>
      </c>
      <c r="I214" s="181">
        <f>'Permitted Sources'!W38</f>
        <v>0</v>
      </c>
      <c r="J214" s="181">
        <f>'Permitted Sources'!X38</f>
        <v>1.5665472924382234E-2</v>
      </c>
      <c r="K214" s="191" t="str">
        <f>VLOOKUP(C214,fips_xref!$A$5:$H$28,8,FALSE)</f>
        <v>Total</v>
      </c>
      <c r="L214" s="31" t="str">
        <f t="shared" si="3"/>
        <v>Compressor Engines</v>
      </c>
    </row>
    <row r="215" spans="1:12" x14ac:dyDescent="0.2">
      <c r="A215" s="136" t="str">
        <f>'Permitted Sources'!A39</f>
        <v>WYDEQ Permitted Sources</v>
      </c>
      <c r="B215" s="136" t="str">
        <f>'Permitted Sources'!B39</f>
        <v>56</v>
      </c>
      <c r="C215" s="136">
        <f>'Permitted Sources'!C39</f>
        <v>56037</v>
      </c>
      <c r="D215" s="136">
        <f>'Permitted Sources'!F39</f>
        <v>20200254</v>
      </c>
      <c r="E215" t="str">
        <f>'Permitted Sources'!I39</f>
        <v>Compressor Engines</v>
      </c>
      <c r="F215" s="181">
        <f>'Permitted Sources'!T39</f>
        <v>0.87897110719606852</v>
      </c>
      <c r="G215" s="181">
        <f>'Permitted Sources'!U39</f>
        <v>0.3143030339959168</v>
      </c>
      <c r="H215" s="181">
        <f>'Permitted Sources'!V39</f>
        <v>0.91295405322387158</v>
      </c>
      <c r="I215" s="181">
        <f>'Permitted Sources'!W39</f>
        <v>0</v>
      </c>
      <c r="J215" s="181">
        <f>'Permitted Sources'!X39</f>
        <v>2.6817165514620437E-2</v>
      </c>
      <c r="K215" s="191" t="str">
        <f>VLOOKUP(C215,fips_xref!$A$5:$H$28,8,FALSE)</f>
        <v>Total</v>
      </c>
      <c r="L215" s="31" t="str">
        <f t="shared" si="3"/>
        <v>Compressor Engines</v>
      </c>
    </row>
    <row r="216" spans="1:12" x14ac:dyDescent="0.2">
      <c r="A216" s="136" t="str">
        <f>'Permitted Sources'!A40</f>
        <v>WYDEQ Permitted Sources</v>
      </c>
      <c r="B216" s="136" t="str">
        <f>'Permitted Sources'!B40</f>
        <v>56</v>
      </c>
      <c r="C216" s="136">
        <f>'Permitted Sources'!C40</f>
        <v>56037</v>
      </c>
      <c r="D216" s="136">
        <f>'Permitted Sources'!F40</f>
        <v>20200254</v>
      </c>
      <c r="E216" t="str">
        <f>'Permitted Sources'!I40</f>
        <v>Compressor Engines</v>
      </c>
      <c r="F216" s="181">
        <f>'Permitted Sources'!T40</f>
        <v>1.1866109947146926</v>
      </c>
      <c r="G216" s="181">
        <f>'Permitted Sources'!U40</f>
        <v>0.32675067890664611</v>
      </c>
      <c r="H216" s="181">
        <f>'Permitted Sources'!V40</f>
        <v>1.0498971612074524</v>
      </c>
      <c r="I216" s="181">
        <f>'Permitted Sources'!W40</f>
        <v>0</v>
      </c>
      <c r="J216" s="181">
        <f>'Permitted Sources'!X40</f>
        <v>2.7879231475595498E-2</v>
      </c>
      <c r="K216" s="191" t="str">
        <f>VLOOKUP(C216,fips_xref!$A$5:$H$28,8,FALSE)</f>
        <v>Total</v>
      </c>
      <c r="L216" s="31" t="str">
        <f t="shared" si="3"/>
        <v>Compressor Engines</v>
      </c>
    </row>
    <row r="217" spans="1:12" x14ac:dyDescent="0.2">
      <c r="A217" s="136" t="str">
        <f>'Permitted Sources'!A41</f>
        <v>WYDEQ Permitted Sources</v>
      </c>
      <c r="B217" s="136" t="str">
        <f>'Permitted Sources'!B41</f>
        <v>56</v>
      </c>
      <c r="C217" s="136">
        <f>'Permitted Sources'!C41</f>
        <v>56037</v>
      </c>
      <c r="D217" s="136">
        <f>'Permitted Sources'!F41</f>
        <v>20200254</v>
      </c>
      <c r="E217" t="str">
        <f>'Permitted Sources'!I41</f>
        <v>Compressor Engines</v>
      </c>
      <c r="F217" s="181">
        <f>'Permitted Sources'!T41</f>
        <v>0.87897110719606852</v>
      </c>
      <c r="G217" s="181">
        <f>'Permitted Sources'!U41</f>
        <v>0.29563156662982271</v>
      </c>
      <c r="H217" s="181">
        <f>'Permitted Sources'!V41</f>
        <v>0.91295405322387158</v>
      </c>
      <c r="I217" s="181">
        <f>'Permitted Sources'!W41</f>
        <v>0</v>
      </c>
      <c r="J217" s="181">
        <f>'Permitted Sources'!X41</f>
        <v>2.5224066573157837E-2</v>
      </c>
      <c r="K217" s="191" t="str">
        <f>VLOOKUP(C217,fips_xref!$A$5:$H$28,8,FALSE)</f>
        <v>Total</v>
      </c>
      <c r="L217" s="31" t="str">
        <f t="shared" si="3"/>
        <v>Compressor Engines</v>
      </c>
    </row>
    <row r="218" spans="1:12" x14ac:dyDescent="0.2">
      <c r="A218" s="136" t="str">
        <f>'Permitted Sources'!A42</f>
        <v>WYDEQ Permitted Sources</v>
      </c>
      <c r="B218" s="136" t="str">
        <f>'Permitted Sources'!B42</f>
        <v>56</v>
      </c>
      <c r="C218" s="136">
        <f>'Permitted Sources'!C42</f>
        <v>56037</v>
      </c>
      <c r="D218" s="136">
        <f>'Permitted Sources'!F42</f>
        <v>20200254</v>
      </c>
      <c r="E218" t="str">
        <f>'Permitted Sources'!I42</f>
        <v>Compressor Engines</v>
      </c>
      <c r="F218" s="181">
        <f>'Permitted Sources'!T42</f>
        <v>0.87897110719606852</v>
      </c>
      <c r="G218" s="181">
        <f>'Permitted Sources'!U42</f>
        <v>0.32675067890664611</v>
      </c>
      <c r="H218" s="181">
        <f>'Permitted Sources'!V42</f>
        <v>1.3694310798358069</v>
      </c>
      <c r="I218" s="181">
        <f>'Permitted Sources'!W42</f>
        <v>0</v>
      </c>
      <c r="J218" s="181">
        <f>'Permitted Sources'!X42</f>
        <v>2.7879231475595501E-2</v>
      </c>
      <c r="K218" s="191" t="str">
        <f>VLOOKUP(C218,fips_xref!$A$5:$H$28,8,FALSE)</f>
        <v>Total</v>
      </c>
      <c r="L218" s="31" t="str">
        <f t="shared" si="3"/>
        <v>Compressor Engines</v>
      </c>
    </row>
    <row r="219" spans="1:12" x14ac:dyDescent="0.2">
      <c r="A219" s="136" t="str">
        <f>'Permitted Sources'!A43</f>
        <v>WYDEQ Permitted Sources</v>
      </c>
      <c r="B219" s="136" t="str">
        <f>'Permitted Sources'!B43</f>
        <v>56</v>
      </c>
      <c r="C219" s="136">
        <f>'Permitted Sources'!C43</f>
        <v>56037</v>
      </c>
      <c r="D219" s="136">
        <f>'Permitted Sources'!F43</f>
        <v>20200254</v>
      </c>
      <c r="E219" t="str">
        <f>'Permitted Sources'!I43</f>
        <v>Compressor Engines</v>
      </c>
      <c r="F219" s="181">
        <f>'Permitted Sources'!T43</f>
        <v>1.757942214392137</v>
      </c>
      <c r="G219" s="181">
        <f>'Permitted Sources'!U43</f>
        <v>0.52591299747831621</v>
      </c>
      <c r="H219" s="181">
        <f>'Permitted Sources'!V43</f>
        <v>2.7388621596716138</v>
      </c>
      <c r="I219" s="181">
        <f>'Permitted Sources'!W43</f>
        <v>0</v>
      </c>
      <c r="J219" s="181">
        <f>'Permitted Sources'!X43</f>
        <v>4.4872286851196576E-2</v>
      </c>
      <c r="K219" s="191" t="str">
        <f>VLOOKUP(C219,fips_xref!$A$5:$H$28,8,FALSE)</f>
        <v>Total</v>
      </c>
      <c r="L219" s="31" t="str">
        <f t="shared" si="3"/>
        <v>Compressor Engines</v>
      </c>
    </row>
    <row r="220" spans="1:12" x14ac:dyDescent="0.2">
      <c r="A220" s="136" t="str">
        <f>'Permitted Sources'!A44</f>
        <v>WYDEQ Permitted Sources</v>
      </c>
      <c r="B220" s="136" t="str">
        <f>'Permitted Sources'!B44</f>
        <v>56</v>
      </c>
      <c r="C220" s="136">
        <f>'Permitted Sources'!C44</f>
        <v>56037</v>
      </c>
      <c r="D220" s="136">
        <f>'Permitted Sources'!F44</f>
        <v>20200254</v>
      </c>
      <c r="E220" t="str">
        <f>'Permitted Sources'!I44</f>
        <v>Compressor Engines</v>
      </c>
      <c r="F220" s="181">
        <f>'Permitted Sources'!T44</f>
        <v>1.757942214392137</v>
      </c>
      <c r="G220" s="181">
        <f>'Permitted Sources'!U44</f>
        <v>0.52902490870599861</v>
      </c>
      <c r="H220" s="181">
        <f>'Permitted Sources'!V44</f>
        <v>2.7388621596716138</v>
      </c>
      <c r="I220" s="181">
        <f>'Permitted Sources'!W44</f>
        <v>0</v>
      </c>
      <c r="J220" s="181">
        <f>'Permitted Sources'!X44</f>
        <v>4.5137803341440352E-2</v>
      </c>
      <c r="K220" s="191" t="str">
        <f>VLOOKUP(C220,fips_xref!$A$5:$H$28,8,FALSE)</f>
        <v>Total</v>
      </c>
      <c r="L220" s="31" t="str">
        <f t="shared" si="3"/>
        <v>Compressor Engines</v>
      </c>
    </row>
    <row r="221" spans="1:12" x14ac:dyDescent="0.2">
      <c r="A221" s="136" t="str">
        <f>'Permitted Sources'!A45</f>
        <v>WYDEQ Permitted Sources</v>
      </c>
      <c r="B221" s="136" t="str">
        <f>'Permitted Sources'!B45</f>
        <v>56</v>
      </c>
      <c r="C221" s="136">
        <f>'Permitted Sources'!C45</f>
        <v>56037</v>
      </c>
      <c r="D221" s="136">
        <f>'Permitted Sources'!F45</f>
        <v>20200254</v>
      </c>
      <c r="E221" t="str">
        <f>'Permitted Sources'!I45</f>
        <v>Compressor Engines</v>
      </c>
      <c r="F221" s="181">
        <f>'Permitted Sources'!T45</f>
        <v>2.1974277679901713</v>
      </c>
      <c r="G221" s="181">
        <f>'Permitted Sources'!U45</f>
        <v>0.63171797921951589</v>
      </c>
      <c r="H221" s="181">
        <f>'Permitted Sources'!V45</f>
        <v>3.1953391862835492</v>
      </c>
      <c r="I221" s="181">
        <f>'Permitted Sources'!W45</f>
        <v>0</v>
      </c>
      <c r="J221" s="181">
        <f>'Permitted Sources'!X45</f>
        <v>5.389984751948463E-2</v>
      </c>
      <c r="K221" s="191" t="str">
        <f>VLOOKUP(C221,fips_xref!$A$5:$H$28,8,FALSE)</f>
        <v>Total</v>
      </c>
      <c r="L221" s="31" t="str">
        <f t="shared" si="3"/>
        <v>Compressor Engines</v>
      </c>
    </row>
    <row r="222" spans="1:12" x14ac:dyDescent="0.2">
      <c r="A222" s="136" t="str">
        <f>'Permitted Sources'!A46</f>
        <v>WYDEQ Permitted Sources</v>
      </c>
      <c r="B222" s="136" t="str">
        <f>'Permitted Sources'!B46</f>
        <v>56</v>
      </c>
      <c r="C222" s="136">
        <f>'Permitted Sources'!C46</f>
        <v>56037</v>
      </c>
      <c r="D222" s="136">
        <f>'Permitted Sources'!F46</f>
        <v>20200254</v>
      </c>
      <c r="E222" t="str">
        <f>'Permitted Sources'!I46</f>
        <v>Compressor Engines</v>
      </c>
      <c r="F222" s="181">
        <f>'Permitted Sources'!T46</f>
        <v>2.1974277679901713</v>
      </c>
      <c r="G222" s="181">
        <f>'Permitted Sources'!U46</f>
        <v>0.63171797921951589</v>
      </c>
      <c r="H222" s="181">
        <f>'Permitted Sources'!V46</f>
        <v>3.1953391862835492</v>
      </c>
      <c r="I222" s="181">
        <f>'Permitted Sources'!W46</f>
        <v>0</v>
      </c>
      <c r="J222" s="181">
        <f>'Permitted Sources'!X46</f>
        <v>5.389984751948463E-2</v>
      </c>
      <c r="K222" s="191" t="str">
        <f>VLOOKUP(C222,fips_xref!$A$5:$H$28,8,FALSE)</f>
        <v>Total</v>
      </c>
      <c r="L222" s="31" t="str">
        <f t="shared" si="3"/>
        <v>Compressor Engines</v>
      </c>
    </row>
    <row r="223" spans="1:12" x14ac:dyDescent="0.2">
      <c r="A223" s="136" t="str">
        <f>'Permitted Sources'!A47</f>
        <v>WYDEQ Permitted Sources</v>
      </c>
      <c r="B223" s="136" t="str">
        <f>'Permitted Sources'!B47</f>
        <v>56</v>
      </c>
      <c r="C223" s="136">
        <f>'Permitted Sources'!C47</f>
        <v>56037</v>
      </c>
      <c r="D223" s="136">
        <f>'Permitted Sources'!F47</f>
        <v>20200254</v>
      </c>
      <c r="E223" t="str">
        <f>'Permitted Sources'!I47</f>
        <v>Compressor Engines</v>
      </c>
      <c r="F223" s="181">
        <f>'Permitted Sources'!T47</f>
        <v>0.87897110719606852</v>
      </c>
      <c r="G223" s="181">
        <f>'Permitted Sources'!U47</f>
        <v>0.13070027156265845</v>
      </c>
      <c r="H223" s="181">
        <f>'Permitted Sources'!V47</f>
        <v>0.91295405322387158</v>
      </c>
      <c r="I223" s="181">
        <f>'Permitted Sources'!W47</f>
        <v>0</v>
      </c>
      <c r="J223" s="181">
        <f>'Permitted Sources'!X47</f>
        <v>1.1151692590238202E-2</v>
      </c>
      <c r="K223" s="191" t="str">
        <f>VLOOKUP(C223,fips_xref!$A$5:$H$28,8,FALSE)</f>
        <v>Total</v>
      </c>
      <c r="L223" s="31" t="str">
        <f t="shared" si="3"/>
        <v>Compressor Engines</v>
      </c>
    </row>
    <row r="224" spans="1:12" x14ac:dyDescent="0.2">
      <c r="A224" s="136" t="str">
        <f>'Permitted Sources'!A48</f>
        <v>WYDEQ Permitted Sources</v>
      </c>
      <c r="B224" s="136" t="str">
        <f>'Permitted Sources'!B48</f>
        <v>56</v>
      </c>
      <c r="C224" s="136">
        <f>'Permitted Sources'!C48</f>
        <v>56037</v>
      </c>
      <c r="D224" s="136">
        <f>'Permitted Sources'!F48</f>
        <v>20200254</v>
      </c>
      <c r="E224" t="str">
        <f>'Permitted Sources'!I48</f>
        <v>Compressor Engines</v>
      </c>
      <c r="F224" s="181">
        <f>'Permitted Sources'!T48</f>
        <v>7.9107399647646144</v>
      </c>
      <c r="G224" s="181">
        <f>'Permitted Sources'!U48</f>
        <v>1.1763024440639258</v>
      </c>
      <c r="H224" s="181">
        <f>'Permitted Sources'!V48</f>
        <v>8.2165864790148415</v>
      </c>
      <c r="I224" s="181">
        <f>'Permitted Sources'!W48</f>
        <v>0</v>
      </c>
      <c r="J224" s="181">
        <f>'Permitted Sources'!X48</f>
        <v>0.1003652333121438</v>
      </c>
      <c r="K224" s="191" t="str">
        <f>VLOOKUP(C224,fips_xref!$A$5:$H$28,8,FALSE)</f>
        <v>Total</v>
      </c>
      <c r="L224" s="31" t="str">
        <f t="shared" si="3"/>
        <v>Compressor Engines</v>
      </c>
    </row>
    <row r="225" spans="1:12" x14ac:dyDescent="0.2">
      <c r="A225" s="136" t="str">
        <f>'Permitted Sources'!A49</f>
        <v>WYDEQ Permitted Sources</v>
      </c>
      <c r="B225" s="136" t="str">
        <f>'Permitted Sources'!B49</f>
        <v>56</v>
      </c>
      <c r="C225" s="136">
        <f>'Permitted Sources'!C49</f>
        <v>56037</v>
      </c>
      <c r="D225" s="136">
        <f>'Permitted Sources'!F49</f>
        <v>20200254</v>
      </c>
      <c r="E225" t="str">
        <f>'Permitted Sources'!I49</f>
        <v>Compressor Engines</v>
      </c>
      <c r="F225" s="181">
        <f>'Permitted Sources'!T49</f>
        <v>4.3948555359803425</v>
      </c>
      <c r="G225" s="181">
        <f>'Permitted Sources'!U49</f>
        <v>0.65350135781329211</v>
      </c>
      <c r="H225" s="181">
        <f>'Permitted Sources'!V49</f>
        <v>4.564770266119357</v>
      </c>
      <c r="I225" s="181">
        <f>'Permitted Sources'!W49</f>
        <v>0</v>
      </c>
      <c r="J225" s="181">
        <f>'Permitted Sources'!X49</f>
        <v>5.5758462951190996E-2</v>
      </c>
      <c r="K225" s="191" t="str">
        <f>VLOOKUP(C225,fips_xref!$A$5:$H$28,8,FALSE)</f>
        <v>Total</v>
      </c>
      <c r="L225" s="31" t="str">
        <f t="shared" si="3"/>
        <v>Compressor Engines</v>
      </c>
    </row>
    <row r="226" spans="1:12" x14ac:dyDescent="0.2">
      <c r="A226" s="136" t="str">
        <f>'Permitted Sources'!A50</f>
        <v>WYDEQ Permitted Sources</v>
      </c>
      <c r="B226" s="136" t="str">
        <f>'Permitted Sources'!B50</f>
        <v>56</v>
      </c>
      <c r="C226" s="136">
        <f>'Permitted Sources'!C50</f>
        <v>56037</v>
      </c>
      <c r="D226" s="136">
        <f>'Permitted Sources'!F50</f>
        <v>20200254</v>
      </c>
      <c r="E226" t="str">
        <f>'Permitted Sources'!I50</f>
        <v>Compressor Engines</v>
      </c>
      <c r="F226" s="181">
        <f>'Permitted Sources'!T50</f>
        <v>0.43948555359803426</v>
      </c>
      <c r="G226" s="181">
        <f>'Permitted Sources'!U50</f>
        <v>0.13381218279034082</v>
      </c>
      <c r="H226" s="181">
        <f>'Permitted Sources'!V50</f>
        <v>0.91295405322387158</v>
      </c>
      <c r="I226" s="181">
        <f>'Permitted Sources'!W50</f>
        <v>0</v>
      </c>
      <c r="J226" s="181">
        <f>'Permitted Sources'!X50</f>
        <v>1.1417209080481969E-2</v>
      </c>
      <c r="K226" s="191" t="str">
        <f>VLOOKUP(C226,fips_xref!$A$5:$H$28,8,FALSE)</f>
        <v>Total</v>
      </c>
      <c r="L226" s="31" t="str">
        <f t="shared" si="3"/>
        <v>Compressor Engines</v>
      </c>
    </row>
    <row r="227" spans="1:12" x14ac:dyDescent="0.2">
      <c r="A227" s="136" t="str">
        <f>'Permitted Sources'!A51</f>
        <v>WYDEQ Permitted Sources</v>
      </c>
      <c r="B227" s="136" t="str">
        <f>'Permitted Sources'!B51</f>
        <v>56</v>
      </c>
      <c r="C227" s="136">
        <f>'Permitted Sources'!C51</f>
        <v>56037</v>
      </c>
      <c r="D227" s="136">
        <f>'Permitted Sources'!F51</f>
        <v>20200254</v>
      </c>
      <c r="E227" t="str">
        <f>'Permitted Sources'!I51</f>
        <v>Compressor Engines</v>
      </c>
      <c r="F227" s="181">
        <f>'Permitted Sources'!T51</f>
        <v>21.095306572705638</v>
      </c>
      <c r="G227" s="181">
        <f>'Permitted Sources'!U51</f>
        <v>6.5350135781329213</v>
      </c>
      <c r="H227" s="181">
        <f>'Permitted Sources'!V51</f>
        <v>32.86634591605938</v>
      </c>
      <c r="I227" s="181">
        <f>'Permitted Sources'!W51</f>
        <v>0</v>
      </c>
      <c r="J227" s="181">
        <f>'Permitted Sources'!X51</f>
        <v>0.5575846295119099</v>
      </c>
      <c r="K227" s="191" t="str">
        <f>VLOOKUP(C227,fips_xref!$A$5:$H$28,8,FALSE)</f>
        <v>Total</v>
      </c>
      <c r="L227" s="31" t="str">
        <f t="shared" si="3"/>
        <v>Compressor Engines</v>
      </c>
    </row>
    <row r="228" spans="1:12" x14ac:dyDescent="0.2">
      <c r="A228" s="136" t="str">
        <f>'Permitted Sources'!A52</f>
        <v>WYDEQ Permitted Sources</v>
      </c>
      <c r="B228" s="136" t="str">
        <f>'Permitted Sources'!B52</f>
        <v>56</v>
      </c>
      <c r="C228" s="136">
        <f>'Permitted Sources'!C52</f>
        <v>56037</v>
      </c>
      <c r="D228" s="136">
        <f>'Permitted Sources'!F52</f>
        <v>20200254</v>
      </c>
      <c r="E228" t="str">
        <f>'Permitted Sources'!I52</f>
        <v>Compressor Engines</v>
      </c>
      <c r="F228" s="181">
        <f>'Permitted Sources'!T52</f>
        <v>1.3184566607941024</v>
      </c>
      <c r="G228" s="181">
        <f>'Permitted Sources'!U52</f>
        <v>0.17737893997789356</v>
      </c>
      <c r="H228" s="181">
        <f>'Permitted Sources'!V52</f>
        <v>1.3694310798358069</v>
      </c>
      <c r="I228" s="181">
        <f>'Permitted Sources'!W52</f>
        <v>0</v>
      </c>
      <c r="J228" s="181">
        <f>'Permitted Sources'!X52</f>
        <v>1.5134439943894698E-2</v>
      </c>
      <c r="K228" s="191" t="str">
        <f>VLOOKUP(C228,fips_xref!$A$5:$H$28,8,FALSE)</f>
        <v>Total</v>
      </c>
      <c r="L228" s="31" t="str">
        <f t="shared" si="3"/>
        <v>Compressor Engines</v>
      </c>
    </row>
    <row r="229" spans="1:12" x14ac:dyDescent="0.2">
      <c r="A229" s="136" t="str">
        <f>'Permitted Sources'!A53</f>
        <v>WYDEQ Permitted Sources</v>
      </c>
      <c r="B229" s="136" t="str">
        <f>'Permitted Sources'!B53</f>
        <v>56</v>
      </c>
      <c r="C229" s="136">
        <f>'Permitted Sources'!C53</f>
        <v>56037</v>
      </c>
      <c r="D229" s="136">
        <f>'Permitted Sources'!F53</f>
        <v>20200202</v>
      </c>
      <c r="E229" t="str">
        <f>'Permitted Sources'!I53</f>
        <v>Compressor Engines</v>
      </c>
      <c r="F229" s="181">
        <f>'Permitted Sources'!T53</f>
        <v>0</v>
      </c>
      <c r="G229" s="181">
        <f>'Permitted Sources'!U53</f>
        <v>0</v>
      </c>
      <c r="H229" s="181">
        <f>'Permitted Sources'!V53</f>
        <v>0</v>
      </c>
      <c r="I229" s="181">
        <f>'Permitted Sources'!W53</f>
        <v>0</v>
      </c>
      <c r="J229" s="181">
        <f>'Permitted Sources'!X53</f>
        <v>0</v>
      </c>
      <c r="K229" s="191" t="str">
        <f>VLOOKUP(C229,fips_xref!$A$5:$H$28,8,FALSE)</f>
        <v>Total</v>
      </c>
      <c r="L229" s="31" t="str">
        <f t="shared" si="3"/>
        <v>Compressor Engines</v>
      </c>
    </row>
    <row r="230" spans="1:12" x14ac:dyDescent="0.2">
      <c r="A230" s="136" t="str">
        <f>'Permitted Sources'!A54</f>
        <v>WYDEQ Permitted Sources</v>
      </c>
      <c r="B230" s="136" t="str">
        <f>'Permitted Sources'!B54</f>
        <v>56</v>
      </c>
      <c r="C230" s="136">
        <f>'Permitted Sources'!C54</f>
        <v>56037</v>
      </c>
      <c r="D230" s="136">
        <f>'Permitted Sources'!F54</f>
        <v>20200202</v>
      </c>
      <c r="E230" t="str">
        <f>'Permitted Sources'!I54</f>
        <v>Compressor Engines</v>
      </c>
      <c r="F230" s="181">
        <f>'Permitted Sources'!T54</f>
        <v>0</v>
      </c>
      <c r="G230" s="181">
        <f>'Permitted Sources'!U54</f>
        <v>0</v>
      </c>
      <c r="H230" s="181">
        <f>'Permitted Sources'!V54</f>
        <v>0</v>
      </c>
      <c r="I230" s="181">
        <f>'Permitted Sources'!W54</f>
        <v>0</v>
      </c>
      <c r="J230" s="181">
        <f>'Permitted Sources'!X54</f>
        <v>0</v>
      </c>
      <c r="K230" s="191" t="str">
        <f>VLOOKUP(C230,fips_xref!$A$5:$H$28,8,FALSE)</f>
        <v>Total</v>
      </c>
      <c r="L230" s="31" t="str">
        <f t="shared" si="3"/>
        <v>Compressor Engines</v>
      </c>
    </row>
    <row r="231" spans="1:12" x14ac:dyDescent="0.2">
      <c r="A231" s="136" t="str">
        <f>'Permitted Sources'!A55</f>
        <v>WYDEQ Permitted Sources</v>
      </c>
      <c r="B231" s="136" t="str">
        <f>'Permitted Sources'!B55</f>
        <v>56</v>
      </c>
      <c r="C231" s="136">
        <f>'Permitted Sources'!C55</f>
        <v>56037</v>
      </c>
      <c r="D231" s="136">
        <f>'Permitted Sources'!F55</f>
        <v>20200202</v>
      </c>
      <c r="E231" t="str">
        <f>'Permitted Sources'!I55</f>
        <v>Compressor Engines</v>
      </c>
      <c r="F231" s="181">
        <f>'Permitted Sources'!T55</f>
        <v>0</v>
      </c>
      <c r="G231" s="181">
        <f>'Permitted Sources'!U55</f>
        <v>0</v>
      </c>
      <c r="H231" s="181">
        <f>'Permitted Sources'!V55</f>
        <v>0</v>
      </c>
      <c r="I231" s="181">
        <f>'Permitted Sources'!W55</f>
        <v>0</v>
      </c>
      <c r="J231" s="181">
        <f>'Permitted Sources'!X55</f>
        <v>0</v>
      </c>
      <c r="K231" s="191" t="str">
        <f>VLOOKUP(C231,fips_xref!$A$5:$H$28,8,FALSE)</f>
        <v>Total</v>
      </c>
      <c r="L231" s="31" t="str">
        <f t="shared" si="3"/>
        <v>Compressor Engines</v>
      </c>
    </row>
    <row r="232" spans="1:12" x14ac:dyDescent="0.2">
      <c r="A232" s="136" t="str">
        <f>'Permitted Sources'!A56</f>
        <v>WYDEQ Permitted Sources</v>
      </c>
      <c r="B232" s="136" t="str">
        <f>'Permitted Sources'!B56</f>
        <v>56</v>
      </c>
      <c r="C232" s="136">
        <f>'Permitted Sources'!C56</f>
        <v>56037</v>
      </c>
      <c r="D232" s="136">
        <f>'Permitted Sources'!F56</f>
        <v>20200202</v>
      </c>
      <c r="E232" t="str">
        <f>'Permitted Sources'!I56</f>
        <v>Compressor Engines</v>
      </c>
      <c r="F232" s="181">
        <f>'Permitted Sources'!T56</f>
        <v>0</v>
      </c>
      <c r="G232" s="181">
        <f>'Permitted Sources'!U56</f>
        <v>0</v>
      </c>
      <c r="H232" s="181">
        <f>'Permitted Sources'!V56</f>
        <v>0</v>
      </c>
      <c r="I232" s="181">
        <f>'Permitted Sources'!W56</f>
        <v>0</v>
      </c>
      <c r="J232" s="181">
        <f>'Permitted Sources'!X56</f>
        <v>0</v>
      </c>
      <c r="K232" s="191" t="str">
        <f>VLOOKUP(C232,fips_xref!$A$5:$H$28,8,FALSE)</f>
        <v>Total</v>
      </c>
      <c r="L232" s="31" t="str">
        <f t="shared" si="3"/>
        <v>Compressor Engines</v>
      </c>
    </row>
    <row r="233" spans="1:12" x14ac:dyDescent="0.2">
      <c r="A233" s="136" t="str">
        <f>'Permitted Sources'!A57</f>
        <v>WYDEQ Permitted Sources</v>
      </c>
      <c r="B233" s="136" t="str">
        <f>'Permitted Sources'!B57</f>
        <v>56</v>
      </c>
      <c r="C233" s="136">
        <f>'Permitted Sources'!C57</f>
        <v>56037</v>
      </c>
      <c r="D233" s="136">
        <f>'Permitted Sources'!F57</f>
        <v>20200202</v>
      </c>
      <c r="E233" t="str">
        <f>'Permitted Sources'!I57</f>
        <v>Compressor Engines</v>
      </c>
      <c r="F233" s="181">
        <f>'Permitted Sources'!T57</f>
        <v>0</v>
      </c>
      <c r="G233" s="181">
        <f>'Permitted Sources'!U57</f>
        <v>0</v>
      </c>
      <c r="H233" s="181">
        <f>'Permitted Sources'!V57</f>
        <v>0</v>
      </c>
      <c r="I233" s="181">
        <f>'Permitted Sources'!W57</f>
        <v>0</v>
      </c>
      <c r="J233" s="181">
        <f>'Permitted Sources'!X57</f>
        <v>0</v>
      </c>
      <c r="K233" s="191" t="str">
        <f>VLOOKUP(C233,fips_xref!$A$5:$H$28,8,FALSE)</f>
        <v>Total</v>
      </c>
      <c r="L233" s="31" t="str">
        <f t="shared" si="3"/>
        <v>Compressor Engines</v>
      </c>
    </row>
    <row r="234" spans="1:12" x14ac:dyDescent="0.2">
      <c r="A234" s="136" t="str">
        <f>'Permitted Sources'!A58</f>
        <v>WYDEQ Permitted Sources</v>
      </c>
      <c r="B234" s="136" t="str">
        <f>'Permitted Sources'!B58</f>
        <v>56</v>
      </c>
      <c r="C234" s="136">
        <f>'Permitted Sources'!C58</f>
        <v>56037</v>
      </c>
      <c r="D234" s="136">
        <f>'Permitted Sources'!F58</f>
        <v>20200254</v>
      </c>
      <c r="E234" t="str">
        <f>'Permitted Sources'!I58</f>
        <v>Compressor Engines</v>
      </c>
      <c r="F234" s="181">
        <f>'Permitted Sources'!T58</f>
        <v>3.955369982382309</v>
      </c>
      <c r="G234" s="181">
        <f>'Permitted Sources'!U58</f>
        <v>1.2914431594881728</v>
      </c>
      <c r="H234" s="181">
        <f>'Permitted Sources'!V58</f>
        <v>4.1082932395074225</v>
      </c>
      <c r="I234" s="181">
        <f>'Permitted Sources'!W58</f>
        <v>0</v>
      </c>
      <c r="J234" s="181">
        <f>'Permitted Sources'!X58</f>
        <v>0.1101893434511632</v>
      </c>
      <c r="K234" s="191" t="str">
        <f>VLOOKUP(C234,fips_xref!$A$5:$H$28,8,FALSE)</f>
        <v>Total</v>
      </c>
      <c r="L234" s="31" t="str">
        <f t="shared" si="3"/>
        <v>Compressor Engines</v>
      </c>
    </row>
    <row r="235" spans="1:12" x14ac:dyDescent="0.2">
      <c r="A235" s="136" t="str">
        <f>'Permitted Sources'!A59</f>
        <v>WYDEQ Permitted Sources</v>
      </c>
      <c r="B235" s="136" t="str">
        <f>'Permitted Sources'!B59</f>
        <v>56</v>
      </c>
      <c r="C235" s="136">
        <f>'Permitted Sources'!C59</f>
        <v>56037</v>
      </c>
      <c r="D235" s="136">
        <f>'Permitted Sources'!F59</f>
        <v>20200202</v>
      </c>
      <c r="E235" t="str">
        <f>'Permitted Sources'!I59</f>
        <v>Compressor Engines</v>
      </c>
      <c r="F235" s="181">
        <f>'Permitted Sources'!T59</f>
        <v>0</v>
      </c>
      <c r="G235" s="181">
        <f>'Permitted Sources'!U59</f>
        <v>0</v>
      </c>
      <c r="H235" s="181">
        <f>'Permitted Sources'!V59</f>
        <v>0</v>
      </c>
      <c r="I235" s="181">
        <f>'Permitted Sources'!W59</f>
        <v>0</v>
      </c>
      <c r="J235" s="181">
        <f>'Permitted Sources'!X59</f>
        <v>0</v>
      </c>
      <c r="K235" s="191" t="str">
        <f>VLOOKUP(C235,fips_xref!$A$5:$H$28,8,FALSE)</f>
        <v>Total</v>
      </c>
      <c r="L235" s="31" t="str">
        <f t="shared" si="3"/>
        <v>Compressor Engines</v>
      </c>
    </row>
    <row r="236" spans="1:12" x14ac:dyDescent="0.2">
      <c r="A236" s="136" t="str">
        <f>'Permitted Sources'!A60</f>
        <v>WYDEQ Permitted Sources</v>
      </c>
      <c r="B236" s="136" t="str">
        <f>'Permitted Sources'!B60</f>
        <v>56</v>
      </c>
      <c r="C236" s="136">
        <f>'Permitted Sources'!C60</f>
        <v>56037</v>
      </c>
      <c r="D236" s="136">
        <f>'Permitted Sources'!F60</f>
        <v>20200202</v>
      </c>
      <c r="E236" t="str">
        <f>'Permitted Sources'!I60</f>
        <v>Compressor Engines</v>
      </c>
      <c r="F236" s="181">
        <f>'Permitted Sources'!T60</f>
        <v>0</v>
      </c>
      <c r="G236" s="181">
        <f>'Permitted Sources'!U60</f>
        <v>0</v>
      </c>
      <c r="H236" s="181">
        <f>'Permitted Sources'!V60</f>
        <v>0</v>
      </c>
      <c r="I236" s="181">
        <f>'Permitted Sources'!W60</f>
        <v>0</v>
      </c>
      <c r="J236" s="181">
        <f>'Permitted Sources'!X60</f>
        <v>0</v>
      </c>
      <c r="K236" s="191" t="str">
        <f>VLOOKUP(C236,fips_xref!$A$5:$H$28,8,FALSE)</f>
        <v>Total</v>
      </c>
      <c r="L236" s="31" t="str">
        <f t="shared" si="3"/>
        <v>Compressor Engines</v>
      </c>
    </row>
    <row r="237" spans="1:12" x14ac:dyDescent="0.2">
      <c r="A237" s="136" t="str">
        <f>'Permitted Sources'!A61</f>
        <v>WYDEQ Permitted Sources</v>
      </c>
      <c r="B237" s="136" t="str">
        <f>'Permitted Sources'!B61</f>
        <v>56</v>
      </c>
      <c r="C237" s="136">
        <f>'Permitted Sources'!C61</f>
        <v>56037</v>
      </c>
      <c r="D237" s="136">
        <f>'Permitted Sources'!F61</f>
        <v>20200202</v>
      </c>
      <c r="E237" t="str">
        <f>'Permitted Sources'!I61</f>
        <v>Compressor Engines</v>
      </c>
      <c r="F237" s="181">
        <f>'Permitted Sources'!T61</f>
        <v>0</v>
      </c>
      <c r="G237" s="181">
        <f>'Permitted Sources'!U61</f>
        <v>0</v>
      </c>
      <c r="H237" s="181">
        <f>'Permitted Sources'!V61</f>
        <v>0</v>
      </c>
      <c r="I237" s="181">
        <f>'Permitted Sources'!W61</f>
        <v>0</v>
      </c>
      <c r="J237" s="181">
        <f>'Permitted Sources'!X61</f>
        <v>0</v>
      </c>
      <c r="K237" s="191" t="str">
        <f>VLOOKUP(C237,fips_xref!$A$5:$H$28,8,FALSE)</f>
        <v>Total</v>
      </c>
      <c r="L237" s="31" t="str">
        <f t="shared" si="3"/>
        <v>Compressor Engines</v>
      </c>
    </row>
    <row r="238" spans="1:12" x14ac:dyDescent="0.2">
      <c r="A238" s="136" t="str">
        <f>'Permitted Sources'!A62</f>
        <v>WYDEQ Permitted Sources</v>
      </c>
      <c r="B238" s="136" t="str">
        <f>'Permitted Sources'!B62</f>
        <v>56</v>
      </c>
      <c r="C238" s="136">
        <f>'Permitted Sources'!C62</f>
        <v>56037</v>
      </c>
      <c r="D238" s="136">
        <f>'Permitted Sources'!F62</f>
        <v>20200202</v>
      </c>
      <c r="E238" t="str">
        <f>'Permitted Sources'!I62</f>
        <v>Compressor Engines</v>
      </c>
      <c r="F238" s="181">
        <f>'Permitted Sources'!T62</f>
        <v>0</v>
      </c>
      <c r="G238" s="181">
        <f>'Permitted Sources'!U62</f>
        <v>0</v>
      </c>
      <c r="H238" s="181">
        <f>'Permitted Sources'!V62</f>
        <v>0</v>
      </c>
      <c r="I238" s="181">
        <f>'Permitted Sources'!W62</f>
        <v>0</v>
      </c>
      <c r="J238" s="181">
        <f>'Permitted Sources'!X62</f>
        <v>0</v>
      </c>
      <c r="K238" s="191" t="str">
        <f>VLOOKUP(C238,fips_xref!$A$5:$H$28,8,FALSE)</f>
        <v>Total</v>
      </c>
      <c r="L238" s="31" t="str">
        <f t="shared" si="3"/>
        <v>Compressor Engines</v>
      </c>
    </row>
    <row r="239" spans="1:12" x14ac:dyDescent="0.2">
      <c r="A239" s="136" t="str">
        <f>'Permitted Sources'!A63</f>
        <v>WYDEQ Permitted Sources</v>
      </c>
      <c r="B239" s="136" t="str">
        <f>'Permitted Sources'!B63</f>
        <v>56</v>
      </c>
      <c r="C239" s="136">
        <f>'Permitted Sources'!C63</f>
        <v>56037</v>
      </c>
      <c r="D239" s="136">
        <f>'Permitted Sources'!F63</f>
        <v>20200202</v>
      </c>
      <c r="E239" t="str">
        <f>'Permitted Sources'!I63</f>
        <v>Compressor Engines</v>
      </c>
      <c r="F239" s="181">
        <f>'Permitted Sources'!T63</f>
        <v>0</v>
      </c>
      <c r="G239" s="181">
        <f>'Permitted Sources'!U63</f>
        <v>0</v>
      </c>
      <c r="H239" s="181">
        <f>'Permitted Sources'!V63</f>
        <v>0</v>
      </c>
      <c r="I239" s="181">
        <f>'Permitted Sources'!W63</f>
        <v>0</v>
      </c>
      <c r="J239" s="181">
        <f>'Permitted Sources'!X63</f>
        <v>0</v>
      </c>
      <c r="K239" s="191" t="str">
        <f>VLOOKUP(C239,fips_xref!$A$5:$H$28,8,FALSE)</f>
        <v>Total</v>
      </c>
      <c r="L239" s="31" t="str">
        <f t="shared" si="3"/>
        <v>Compressor Engines</v>
      </c>
    </row>
    <row r="240" spans="1:12" x14ac:dyDescent="0.2">
      <c r="A240" s="136" t="str">
        <f>'Permitted Sources'!A64</f>
        <v>WYDEQ Permitted Sources</v>
      </c>
      <c r="B240" s="136" t="str">
        <f>'Permitted Sources'!B64</f>
        <v>56</v>
      </c>
      <c r="C240" s="136">
        <f>'Permitted Sources'!C64</f>
        <v>56037</v>
      </c>
      <c r="D240" s="136">
        <f>'Permitted Sources'!F64</f>
        <v>20200202</v>
      </c>
      <c r="E240" t="str">
        <f>'Permitted Sources'!I64</f>
        <v>Compressor Engines</v>
      </c>
      <c r="F240" s="181">
        <f>'Permitted Sources'!T64</f>
        <v>0</v>
      </c>
      <c r="G240" s="181">
        <f>'Permitted Sources'!U64</f>
        <v>0</v>
      </c>
      <c r="H240" s="181">
        <f>'Permitted Sources'!V64</f>
        <v>0</v>
      </c>
      <c r="I240" s="181">
        <f>'Permitted Sources'!W64</f>
        <v>0</v>
      </c>
      <c r="J240" s="181">
        <f>'Permitted Sources'!X64</f>
        <v>0</v>
      </c>
      <c r="K240" s="191" t="str">
        <f>VLOOKUP(C240,fips_xref!$A$5:$H$28,8,FALSE)</f>
        <v>Total</v>
      </c>
      <c r="L240" s="31" t="str">
        <f t="shared" si="3"/>
        <v>Compressor Engines</v>
      </c>
    </row>
    <row r="241" spans="1:12" x14ac:dyDescent="0.2">
      <c r="A241" s="136" t="str">
        <f>'Permitted Sources'!A65</f>
        <v>WYDEQ Permitted Sources</v>
      </c>
      <c r="B241" s="136" t="str">
        <f>'Permitted Sources'!B65</f>
        <v>56</v>
      </c>
      <c r="C241" s="136">
        <f>'Permitted Sources'!C65</f>
        <v>56037</v>
      </c>
      <c r="D241" s="136">
        <f>'Permitted Sources'!F65</f>
        <v>20200202</v>
      </c>
      <c r="E241" t="str">
        <f>'Permitted Sources'!I65</f>
        <v>Compressor Engines</v>
      </c>
      <c r="F241" s="181">
        <f>'Permitted Sources'!T65</f>
        <v>0</v>
      </c>
      <c r="G241" s="181">
        <f>'Permitted Sources'!U65</f>
        <v>0</v>
      </c>
      <c r="H241" s="181">
        <f>'Permitted Sources'!V65</f>
        <v>0</v>
      </c>
      <c r="I241" s="181">
        <f>'Permitted Sources'!W65</f>
        <v>0</v>
      </c>
      <c r="J241" s="181">
        <f>'Permitted Sources'!X65</f>
        <v>0</v>
      </c>
      <c r="K241" s="191" t="str">
        <f>VLOOKUP(C241,fips_xref!$A$5:$H$28,8,FALSE)</f>
        <v>Total</v>
      </c>
      <c r="L241" s="31" t="str">
        <f t="shared" si="3"/>
        <v>Compressor Engines</v>
      </c>
    </row>
    <row r="242" spans="1:12" x14ac:dyDescent="0.2">
      <c r="A242" s="136" t="str">
        <f>'Permitted Sources'!A66</f>
        <v>WYDEQ Permitted Sources</v>
      </c>
      <c r="B242" s="136" t="str">
        <f>'Permitted Sources'!B66</f>
        <v>56</v>
      </c>
      <c r="C242" s="136">
        <f>'Permitted Sources'!C66</f>
        <v>56037</v>
      </c>
      <c r="D242" s="136">
        <f>'Permitted Sources'!F66</f>
        <v>20200202</v>
      </c>
      <c r="E242" t="str">
        <f>'Permitted Sources'!I66</f>
        <v>Compressor Engines</v>
      </c>
      <c r="F242" s="181">
        <f>'Permitted Sources'!T66</f>
        <v>0</v>
      </c>
      <c r="G242" s="181">
        <f>'Permitted Sources'!U66</f>
        <v>0</v>
      </c>
      <c r="H242" s="181">
        <f>'Permitted Sources'!V66</f>
        <v>0</v>
      </c>
      <c r="I242" s="181">
        <f>'Permitted Sources'!W66</f>
        <v>0</v>
      </c>
      <c r="J242" s="181">
        <f>'Permitted Sources'!X66</f>
        <v>0</v>
      </c>
      <c r="K242" s="191" t="str">
        <f>VLOOKUP(C242,fips_xref!$A$5:$H$28,8,FALSE)</f>
        <v>Total</v>
      </c>
      <c r="L242" s="31" t="str">
        <f t="shared" si="3"/>
        <v>Compressor Engines</v>
      </c>
    </row>
    <row r="243" spans="1:12" x14ac:dyDescent="0.2">
      <c r="A243" s="136" t="str">
        <f>'Permitted Sources'!A67</f>
        <v>WYDEQ Permitted Sources</v>
      </c>
      <c r="B243" s="136" t="str">
        <f>'Permitted Sources'!B67</f>
        <v>56</v>
      </c>
      <c r="C243" s="136">
        <f>'Permitted Sources'!C67</f>
        <v>56037</v>
      </c>
      <c r="D243" s="136">
        <f>'Permitted Sources'!F67</f>
        <v>20200202</v>
      </c>
      <c r="E243" t="str">
        <f>'Permitted Sources'!I67</f>
        <v>Compressor Engines</v>
      </c>
      <c r="F243" s="181">
        <f>'Permitted Sources'!T67</f>
        <v>0</v>
      </c>
      <c r="G243" s="181">
        <f>'Permitted Sources'!U67</f>
        <v>0</v>
      </c>
      <c r="H243" s="181">
        <f>'Permitted Sources'!V67</f>
        <v>0</v>
      </c>
      <c r="I243" s="181">
        <f>'Permitted Sources'!W67</f>
        <v>0</v>
      </c>
      <c r="J243" s="181">
        <f>'Permitted Sources'!X67</f>
        <v>0</v>
      </c>
      <c r="K243" s="191" t="str">
        <f>VLOOKUP(C243,fips_xref!$A$5:$H$28,8,FALSE)</f>
        <v>Total</v>
      </c>
      <c r="L243" s="31" t="str">
        <f t="shared" si="3"/>
        <v>Compressor Engines</v>
      </c>
    </row>
    <row r="244" spans="1:12" x14ac:dyDescent="0.2">
      <c r="A244" s="136" t="str">
        <f>'Permitted Sources'!A68</f>
        <v>WYDEQ Permitted Sources</v>
      </c>
      <c r="B244" s="136" t="str">
        <f>'Permitted Sources'!B68</f>
        <v>56</v>
      </c>
      <c r="C244" s="136">
        <f>'Permitted Sources'!C68</f>
        <v>56037</v>
      </c>
      <c r="D244" s="136">
        <f>'Permitted Sources'!F68</f>
        <v>20200202</v>
      </c>
      <c r="E244" t="str">
        <f>'Permitted Sources'!I68</f>
        <v>Compressor Engines</v>
      </c>
      <c r="F244" s="181">
        <f>'Permitted Sources'!T68</f>
        <v>0</v>
      </c>
      <c r="G244" s="181">
        <f>'Permitted Sources'!U68</f>
        <v>0</v>
      </c>
      <c r="H244" s="181">
        <f>'Permitted Sources'!V68</f>
        <v>0</v>
      </c>
      <c r="I244" s="181">
        <f>'Permitted Sources'!W68</f>
        <v>0</v>
      </c>
      <c r="J244" s="181">
        <f>'Permitted Sources'!X68</f>
        <v>0</v>
      </c>
      <c r="K244" s="191" t="str">
        <f>VLOOKUP(C244,fips_xref!$A$5:$H$28,8,FALSE)</f>
        <v>Total</v>
      </c>
      <c r="L244" s="31" t="str">
        <f t="shared" si="3"/>
        <v>Compressor Engines</v>
      </c>
    </row>
    <row r="245" spans="1:12" x14ac:dyDescent="0.2">
      <c r="A245" s="136" t="str">
        <f>'Permitted Sources'!A69</f>
        <v>WYDEQ Permitted Sources</v>
      </c>
      <c r="B245" s="136" t="str">
        <f>'Permitted Sources'!B69</f>
        <v>56</v>
      </c>
      <c r="C245" s="136">
        <f>'Permitted Sources'!C69</f>
        <v>56037</v>
      </c>
      <c r="D245" s="136">
        <f>'Permitted Sources'!F69</f>
        <v>20200202</v>
      </c>
      <c r="E245" t="str">
        <f>'Permitted Sources'!I69</f>
        <v>Compressor Engines</v>
      </c>
      <c r="F245" s="181">
        <f>'Permitted Sources'!T69</f>
        <v>0</v>
      </c>
      <c r="G245" s="181">
        <f>'Permitted Sources'!U69</f>
        <v>0</v>
      </c>
      <c r="H245" s="181">
        <f>'Permitted Sources'!V69</f>
        <v>0</v>
      </c>
      <c r="I245" s="181">
        <f>'Permitted Sources'!W69</f>
        <v>0</v>
      </c>
      <c r="J245" s="181">
        <f>'Permitted Sources'!X69</f>
        <v>0</v>
      </c>
      <c r="K245" s="191" t="str">
        <f>VLOOKUP(C245,fips_xref!$A$5:$H$28,8,FALSE)</f>
        <v>Total</v>
      </c>
      <c r="L245" s="31" t="str">
        <f t="shared" si="3"/>
        <v>Compressor Engines</v>
      </c>
    </row>
    <row r="246" spans="1:12" x14ac:dyDescent="0.2">
      <c r="A246" s="136" t="str">
        <f>'Permitted Sources'!A70</f>
        <v>WYDEQ Permitted Sources</v>
      </c>
      <c r="B246" s="136" t="str">
        <f>'Permitted Sources'!B70</f>
        <v>56</v>
      </c>
      <c r="C246" s="136">
        <f>'Permitted Sources'!C70</f>
        <v>56037</v>
      </c>
      <c r="D246" s="136">
        <f>'Permitted Sources'!F70</f>
        <v>20200202</v>
      </c>
      <c r="E246" t="str">
        <f>'Permitted Sources'!I70</f>
        <v>Compressor Engines</v>
      </c>
      <c r="F246" s="181">
        <f>'Permitted Sources'!T70</f>
        <v>0</v>
      </c>
      <c r="G246" s="181">
        <f>'Permitted Sources'!U70</f>
        <v>0</v>
      </c>
      <c r="H246" s="181">
        <f>'Permitted Sources'!V70</f>
        <v>0</v>
      </c>
      <c r="I246" s="181">
        <f>'Permitted Sources'!W70</f>
        <v>0</v>
      </c>
      <c r="J246" s="181">
        <f>'Permitted Sources'!X70</f>
        <v>0</v>
      </c>
      <c r="K246" s="191" t="str">
        <f>VLOOKUP(C246,fips_xref!$A$5:$H$28,8,FALSE)</f>
        <v>Total</v>
      </c>
      <c r="L246" s="31" t="str">
        <f t="shared" si="3"/>
        <v>Compressor Engines</v>
      </c>
    </row>
    <row r="247" spans="1:12" x14ac:dyDescent="0.2">
      <c r="A247" s="136" t="str">
        <f>'Permitted Sources'!A71</f>
        <v>WYDEQ Permitted Sources</v>
      </c>
      <c r="B247" s="136" t="str">
        <f>'Permitted Sources'!B71</f>
        <v>56</v>
      </c>
      <c r="C247" s="136">
        <f>'Permitted Sources'!C71</f>
        <v>56037</v>
      </c>
      <c r="D247" s="136">
        <f>'Permitted Sources'!F71</f>
        <v>20200202</v>
      </c>
      <c r="E247" t="str">
        <f>'Permitted Sources'!I71</f>
        <v>Compressor Engines</v>
      </c>
      <c r="F247" s="181">
        <f>'Permitted Sources'!T71</f>
        <v>0</v>
      </c>
      <c r="G247" s="181">
        <f>'Permitted Sources'!U71</f>
        <v>0</v>
      </c>
      <c r="H247" s="181">
        <f>'Permitted Sources'!V71</f>
        <v>0</v>
      </c>
      <c r="I247" s="181">
        <f>'Permitted Sources'!W71</f>
        <v>0</v>
      </c>
      <c r="J247" s="181">
        <f>'Permitted Sources'!X71</f>
        <v>0</v>
      </c>
      <c r="K247" s="191" t="str">
        <f>VLOOKUP(C247,fips_xref!$A$5:$H$28,8,FALSE)</f>
        <v>Total</v>
      </c>
      <c r="L247" s="31" t="str">
        <f t="shared" si="3"/>
        <v>Compressor Engines</v>
      </c>
    </row>
    <row r="248" spans="1:12" x14ac:dyDescent="0.2">
      <c r="A248" s="136" t="str">
        <f>'Permitted Sources'!A72</f>
        <v>WYDEQ Permitted Sources</v>
      </c>
      <c r="B248" s="136" t="str">
        <f>'Permitted Sources'!B72</f>
        <v>56</v>
      </c>
      <c r="C248" s="136">
        <f>'Permitted Sources'!C72</f>
        <v>56037</v>
      </c>
      <c r="D248" s="136">
        <f>'Permitted Sources'!F72</f>
        <v>20200202</v>
      </c>
      <c r="E248" t="str">
        <f>'Permitted Sources'!I72</f>
        <v>Compressor Engines</v>
      </c>
      <c r="F248" s="181">
        <f>'Permitted Sources'!T72</f>
        <v>0</v>
      </c>
      <c r="G248" s="181">
        <f>'Permitted Sources'!U72</f>
        <v>0</v>
      </c>
      <c r="H248" s="181">
        <f>'Permitted Sources'!V72</f>
        <v>0</v>
      </c>
      <c r="I248" s="181">
        <f>'Permitted Sources'!W72</f>
        <v>0</v>
      </c>
      <c r="J248" s="181">
        <f>'Permitted Sources'!X72</f>
        <v>0</v>
      </c>
      <c r="K248" s="191" t="str">
        <f>VLOOKUP(C248,fips_xref!$A$5:$H$28,8,FALSE)</f>
        <v>Total</v>
      </c>
      <c r="L248" s="31" t="str">
        <f t="shared" si="3"/>
        <v>Compressor Engines</v>
      </c>
    </row>
    <row r="249" spans="1:12" x14ac:dyDescent="0.2">
      <c r="A249" s="136" t="str">
        <f>'Permitted Sources'!A73</f>
        <v>WYDEQ Permitted Sources</v>
      </c>
      <c r="B249" s="136" t="str">
        <f>'Permitted Sources'!B73</f>
        <v>56</v>
      </c>
      <c r="C249" s="136">
        <f>'Permitted Sources'!C73</f>
        <v>56037</v>
      </c>
      <c r="D249" s="136">
        <f>'Permitted Sources'!F73</f>
        <v>20200202</v>
      </c>
      <c r="E249" t="str">
        <f>'Permitted Sources'!I73</f>
        <v>Compressor Engines</v>
      </c>
      <c r="F249" s="181">
        <f>'Permitted Sources'!T73</f>
        <v>0</v>
      </c>
      <c r="G249" s="181">
        <f>'Permitted Sources'!U73</f>
        <v>0</v>
      </c>
      <c r="H249" s="181">
        <f>'Permitted Sources'!V73</f>
        <v>0</v>
      </c>
      <c r="I249" s="181">
        <f>'Permitted Sources'!W73</f>
        <v>0</v>
      </c>
      <c r="J249" s="181">
        <f>'Permitted Sources'!X73</f>
        <v>0</v>
      </c>
      <c r="K249" s="191" t="str">
        <f>VLOOKUP(C249,fips_xref!$A$5:$H$28,8,FALSE)</f>
        <v>Total</v>
      </c>
      <c r="L249" s="31" t="str">
        <f t="shared" si="3"/>
        <v>Compressor Engines</v>
      </c>
    </row>
    <row r="250" spans="1:12" x14ac:dyDescent="0.2">
      <c r="A250" s="136" t="str">
        <f>'Permitted Sources'!A74</f>
        <v>WYDEQ Permitted Sources</v>
      </c>
      <c r="B250" s="136" t="str">
        <f>'Permitted Sources'!B74</f>
        <v>56</v>
      </c>
      <c r="C250" s="136">
        <f>'Permitted Sources'!C74</f>
        <v>56037</v>
      </c>
      <c r="D250" s="136">
        <f>'Permitted Sources'!F74</f>
        <v>20200202</v>
      </c>
      <c r="E250" t="str">
        <f>'Permitted Sources'!I74</f>
        <v>Compressor Engines</v>
      </c>
      <c r="F250" s="181">
        <f>'Permitted Sources'!T74</f>
        <v>0</v>
      </c>
      <c r="G250" s="181">
        <f>'Permitted Sources'!U74</f>
        <v>0</v>
      </c>
      <c r="H250" s="181">
        <f>'Permitted Sources'!V74</f>
        <v>0</v>
      </c>
      <c r="I250" s="181">
        <f>'Permitted Sources'!W74</f>
        <v>0</v>
      </c>
      <c r="J250" s="181">
        <f>'Permitted Sources'!X74</f>
        <v>0</v>
      </c>
      <c r="K250" s="191" t="str">
        <f>VLOOKUP(C250,fips_xref!$A$5:$H$28,8,FALSE)</f>
        <v>Total</v>
      </c>
      <c r="L250" s="31" t="str">
        <f t="shared" si="3"/>
        <v>Compressor Engines</v>
      </c>
    </row>
    <row r="251" spans="1:12" x14ac:dyDescent="0.2">
      <c r="A251" s="136" t="str">
        <f>'Permitted Sources'!A75</f>
        <v>WYDEQ Permitted Sources</v>
      </c>
      <c r="B251" s="136" t="str">
        <f>'Permitted Sources'!B75</f>
        <v>56</v>
      </c>
      <c r="C251" s="136">
        <f>'Permitted Sources'!C75</f>
        <v>56037</v>
      </c>
      <c r="D251" s="136">
        <f>'Permitted Sources'!F75</f>
        <v>20200202</v>
      </c>
      <c r="E251" t="str">
        <f>'Permitted Sources'!I75</f>
        <v>Compressor Engines</v>
      </c>
      <c r="F251" s="181">
        <f>'Permitted Sources'!T75</f>
        <v>0</v>
      </c>
      <c r="G251" s="181">
        <f>'Permitted Sources'!U75</f>
        <v>0</v>
      </c>
      <c r="H251" s="181">
        <f>'Permitted Sources'!V75</f>
        <v>0</v>
      </c>
      <c r="I251" s="181">
        <f>'Permitted Sources'!W75</f>
        <v>0</v>
      </c>
      <c r="J251" s="181">
        <f>'Permitted Sources'!X75</f>
        <v>0</v>
      </c>
      <c r="K251" s="191" t="str">
        <f>VLOOKUP(C251,fips_xref!$A$5:$H$28,8,FALSE)</f>
        <v>Total</v>
      </c>
      <c r="L251" s="31" t="str">
        <f t="shared" si="3"/>
        <v>Compressor Engines</v>
      </c>
    </row>
    <row r="252" spans="1:12" x14ac:dyDescent="0.2">
      <c r="A252" s="136" t="str">
        <f>'Permitted Sources'!A76</f>
        <v>WYDEQ Permitted Sources</v>
      </c>
      <c r="B252" s="136" t="str">
        <f>'Permitted Sources'!B76</f>
        <v>56</v>
      </c>
      <c r="C252" s="136">
        <f>'Permitted Sources'!C76</f>
        <v>56037</v>
      </c>
      <c r="D252" s="136">
        <f>'Permitted Sources'!F76</f>
        <v>20200202</v>
      </c>
      <c r="E252" t="str">
        <f>'Permitted Sources'!I76</f>
        <v>Compressor Engines</v>
      </c>
      <c r="F252" s="181">
        <f>'Permitted Sources'!T76</f>
        <v>0</v>
      </c>
      <c r="G252" s="181">
        <f>'Permitted Sources'!U76</f>
        <v>0</v>
      </c>
      <c r="H252" s="181">
        <f>'Permitted Sources'!V76</f>
        <v>0</v>
      </c>
      <c r="I252" s="181">
        <f>'Permitted Sources'!W76</f>
        <v>0</v>
      </c>
      <c r="J252" s="181">
        <f>'Permitted Sources'!X76</f>
        <v>0</v>
      </c>
      <c r="K252" s="191" t="str">
        <f>VLOOKUP(C252,fips_xref!$A$5:$H$28,8,FALSE)</f>
        <v>Total</v>
      </c>
      <c r="L252" s="31" t="str">
        <f t="shared" si="3"/>
        <v>Compressor Engines</v>
      </c>
    </row>
    <row r="253" spans="1:12" x14ac:dyDescent="0.2">
      <c r="A253" s="136" t="str">
        <f>'Permitted Sources'!A77</f>
        <v>WYDEQ Permitted Sources</v>
      </c>
      <c r="B253" s="136" t="str">
        <f>'Permitted Sources'!B77</f>
        <v>56</v>
      </c>
      <c r="C253" s="136">
        <f>'Permitted Sources'!C77</f>
        <v>56037</v>
      </c>
      <c r="D253" s="136">
        <f>'Permitted Sources'!F77</f>
        <v>20200202</v>
      </c>
      <c r="E253" t="str">
        <f>'Permitted Sources'!I77</f>
        <v>Compressor Engines</v>
      </c>
      <c r="F253" s="181">
        <f>'Permitted Sources'!T77</f>
        <v>0</v>
      </c>
      <c r="G253" s="181">
        <f>'Permitted Sources'!U77</f>
        <v>0</v>
      </c>
      <c r="H253" s="181">
        <f>'Permitted Sources'!V77</f>
        <v>0</v>
      </c>
      <c r="I253" s="181">
        <f>'Permitted Sources'!W77</f>
        <v>0</v>
      </c>
      <c r="J253" s="181">
        <f>'Permitted Sources'!X77</f>
        <v>0</v>
      </c>
      <c r="K253" s="191" t="str">
        <f>VLOOKUP(C253,fips_xref!$A$5:$H$28,8,FALSE)</f>
        <v>Total</v>
      </c>
      <c r="L253" s="31" t="str">
        <f t="shared" si="3"/>
        <v>Compressor Engines</v>
      </c>
    </row>
    <row r="254" spans="1:12" x14ac:dyDescent="0.2">
      <c r="A254" s="136" t="str">
        <f>'Permitted Sources'!A78</f>
        <v>WYDEQ Permitted Sources</v>
      </c>
      <c r="B254" s="136" t="str">
        <f>'Permitted Sources'!B78</f>
        <v>56</v>
      </c>
      <c r="C254" s="136">
        <f>'Permitted Sources'!C78</f>
        <v>56037</v>
      </c>
      <c r="D254" s="136">
        <f>'Permitted Sources'!F78</f>
        <v>20200253</v>
      </c>
      <c r="E254" t="str">
        <f>'Permitted Sources'!I78</f>
        <v>Compressor Engines</v>
      </c>
      <c r="F254" s="181">
        <f>'Permitted Sources'!T78</f>
        <v>1.757942214392137</v>
      </c>
      <c r="G254" s="181">
        <f>'Permitted Sources'!U78</f>
        <v>1.3270455337031828E-2</v>
      </c>
      <c r="H254" s="181">
        <f>'Permitted Sources'!V78</f>
        <v>0.45647702661193579</v>
      </c>
      <c r="I254" s="181">
        <f>'Permitted Sources'!W78</f>
        <v>0</v>
      </c>
      <c r="J254" s="181">
        <f>'Permitted Sources'!X78</f>
        <v>8.7725642364385754E-3</v>
      </c>
      <c r="K254" s="191" t="str">
        <f>VLOOKUP(C254,fips_xref!$A$5:$H$28,8,FALSE)</f>
        <v>Total</v>
      </c>
      <c r="L254" s="31" t="str">
        <f t="shared" si="3"/>
        <v>Compressor Engines</v>
      </c>
    </row>
    <row r="255" spans="1:12" x14ac:dyDescent="0.2">
      <c r="A255" s="136" t="str">
        <f>'Permitted Sources'!A79</f>
        <v>WYDEQ Permitted Sources</v>
      </c>
      <c r="B255" s="136" t="str">
        <f>'Permitted Sources'!B79</f>
        <v>56</v>
      </c>
      <c r="C255" s="136">
        <f>'Permitted Sources'!C79</f>
        <v>56037</v>
      </c>
      <c r="D255" s="136">
        <f>'Permitted Sources'!F79</f>
        <v>20200253</v>
      </c>
      <c r="E255" t="str">
        <f>'Permitted Sources'!I79</f>
        <v>Compressor Engines</v>
      </c>
      <c r="F255" s="181">
        <f>'Permitted Sources'!T79</f>
        <v>1.757942214392137</v>
      </c>
      <c r="G255" s="181">
        <f>'Permitted Sources'!U79</f>
        <v>2.5760295654238256E-2</v>
      </c>
      <c r="H255" s="181">
        <f>'Permitted Sources'!V79</f>
        <v>1.8259081064477432</v>
      </c>
      <c r="I255" s="181">
        <f>'Permitted Sources'!W79</f>
        <v>0</v>
      </c>
      <c r="J255" s="181">
        <f>'Permitted Sources'!X79</f>
        <v>1.7029095282498408E-2</v>
      </c>
      <c r="K255" s="191" t="str">
        <f>VLOOKUP(C255,fips_xref!$A$5:$H$28,8,FALSE)</f>
        <v>Total</v>
      </c>
      <c r="L255" s="31" t="str">
        <f t="shared" si="3"/>
        <v>Compressor Engines</v>
      </c>
    </row>
    <row r="256" spans="1:12" x14ac:dyDescent="0.2">
      <c r="A256" s="136" t="str">
        <f>'Permitted Sources'!A80</f>
        <v>WYDEQ Permitted Sources</v>
      </c>
      <c r="B256" s="136" t="str">
        <f>'Permitted Sources'!B80</f>
        <v>56</v>
      </c>
      <c r="C256" s="136">
        <f>'Permitted Sources'!C80</f>
        <v>56037</v>
      </c>
      <c r="D256" s="136">
        <f>'Permitted Sources'!F80</f>
        <v>20200253</v>
      </c>
      <c r="E256" t="str">
        <f>'Permitted Sources'!I80</f>
        <v>Compressor Engines</v>
      </c>
      <c r="F256" s="181">
        <f>'Permitted Sources'!T80</f>
        <v>1.757942214392137</v>
      </c>
      <c r="G256" s="181">
        <f>'Permitted Sources'!U80</f>
        <v>1.3270455337031828E-2</v>
      </c>
      <c r="H256" s="181">
        <f>'Permitted Sources'!V80</f>
        <v>0.45647702661193579</v>
      </c>
      <c r="I256" s="181">
        <f>'Permitted Sources'!W80</f>
        <v>0</v>
      </c>
      <c r="J256" s="181">
        <f>'Permitted Sources'!X80</f>
        <v>8.7725642364385754E-3</v>
      </c>
      <c r="K256" s="191" t="str">
        <f>VLOOKUP(C256,fips_xref!$A$5:$H$28,8,FALSE)</f>
        <v>Total</v>
      </c>
      <c r="L256" s="31" t="str">
        <f t="shared" si="3"/>
        <v>Compressor Engines</v>
      </c>
    </row>
    <row r="257" spans="1:12" x14ac:dyDescent="0.2">
      <c r="A257" s="136" t="str">
        <f>'Permitted Sources'!A81</f>
        <v>WYDEQ Permitted Sources</v>
      </c>
      <c r="B257" s="136" t="str">
        <f>'Permitted Sources'!B81</f>
        <v>56</v>
      </c>
      <c r="C257" s="136">
        <f>'Permitted Sources'!C81</f>
        <v>56037</v>
      </c>
      <c r="D257" s="136">
        <f>'Permitted Sources'!F81</f>
        <v>20200254</v>
      </c>
      <c r="E257" t="str">
        <f>'Permitted Sources'!I81</f>
        <v>Compressor Engines</v>
      </c>
      <c r="F257" s="181">
        <f>'Permitted Sources'!T81</f>
        <v>12.305595500744955</v>
      </c>
      <c r="G257" s="181">
        <f>'Permitted Sources'!U81</f>
        <v>5.228010862506336</v>
      </c>
      <c r="H257" s="181">
        <f>'Permitted Sources'!V81</f>
        <v>5.4777243193432277</v>
      </c>
      <c r="I257" s="181">
        <f>'Permitted Sources'!W81</f>
        <v>0</v>
      </c>
      <c r="J257" s="181">
        <f>'Permitted Sources'!X81</f>
        <v>0.44606770360952785</v>
      </c>
      <c r="K257" s="191" t="str">
        <f>VLOOKUP(C257,fips_xref!$A$5:$H$28,8,FALSE)</f>
        <v>Total</v>
      </c>
      <c r="L257" s="31" t="str">
        <f t="shared" si="3"/>
        <v>Compressor Engines</v>
      </c>
    </row>
    <row r="258" spans="1:12" x14ac:dyDescent="0.2">
      <c r="A258" s="136" t="str">
        <f>'Permitted Sources'!A82</f>
        <v>WYDEQ Permitted Sources</v>
      </c>
      <c r="B258" s="136" t="str">
        <f>'Permitted Sources'!B82</f>
        <v>56</v>
      </c>
      <c r="C258" s="136">
        <f>'Permitted Sources'!C82</f>
        <v>56037</v>
      </c>
      <c r="D258" s="136">
        <f>'Permitted Sources'!F82</f>
        <v>20200254</v>
      </c>
      <c r="E258" t="str">
        <f>'Permitted Sources'!I82</f>
        <v>Compressor Engines</v>
      </c>
      <c r="F258" s="181">
        <f>'Permitted Sources'!T82</f>
        <v>24.61119100148991</v>
      </c>
      <c r="G258" s="181">
        <f>'Permitted Sources'!U82</f>
        <v>11.22155188702253</v>
      </c>
      <c r="H258" s="181">
        <f>'Permitted Sources'!V82</f>
        <v>10.955448638686455</v>
      </c>
      <c r="I258" s="181">
        <f>'Permitted Sources'!W82</f>
        <v>0</v>
      </c>
      <c r="J258" s="181">
        <f>'Permitted Sources'!X82</f>
        <v>0.9574524638190226</v>
      </c>
      <c r="K258" s="191" t="str">
        <f>VLOOKUP(C258,fips_xref!$A$5:$H$28,8,FALSE)</f>
        <v>Total</v>
      </c>
      <c r="L258" s="31" t="str">
        <f t="shared" si="3"/>
        <v>Compressor Engines</v>
      </c>
    </row>
    <row r="259" spans="1:12" x14ac:dyDescent="0.2">
      <c r="A259" s="136" t="str">
        <f>'Permitted Sources'!A83</f>
        <v>WYDEQ Permitted Sources</v>
      </c>
      <c r="B259" s="136" t="str">
        <f>'Permitted Sources'!B83</f>
        <v>56</v>
      </c>
      <c r="C259" s="136">
        <f>'Permitted Sources'!C83</f>
        <v>56037</v>
      </c>
      <c r="D259" s="136">
        <f>'Permitted Sources'!F83</f>
        <v>20200254</v>
      </c>
      <c r="E259" t="str">
        <f>'Permitted Sources'!I83</f>
        <v>Compressor Engines</v>
      </c>
      <c r="F259" s="181">
        <f>'Permitted Sources'!T83</f>
        <v>16.260965483127269</v>
      </c>
      <c r="G259" s="181">
        <f>'Permitted Sources'!U83</f>
        <v>5.2280108625063377</v>
      </c>
      <c r="H259" s="181">
        <f>'Permitted Sources'!V83</f>
        <v>33.779299969283244</v>
      </c>
      <c r="I259" s="181">
        <f>'Permitted Sources'!W83</f>
        <v>0</v>
      </c>
      <c r="J259" s="181">
        <f>'Permitted Sources'!X83</f>
        <v>0.44606770360952813</v>
      </c>
      <c r="K259" s="191" t="str">
        <f>VLOOKUP(C259,fips_xref!$A$5:$H$28,8,FALSE)</f>
        <v>Total</v>
      </c>
      <c r="L259" s="31" t="str">
        <f t="shared" si="3"/>
        <v>Compressor Engines</v>
      </c>
    </row>
    <row r="260" spans="1:12" x14ac:dyDescent="0.2">
      <c r="A260" s="136" t="str">
        <f>'Permitted Sources'!A84</f>
        <v>WYDEQ Permitted Sources</v>
      </c>
      <c r="B260" s="136" t="str">
        <f>'Permitted Sources'!B84</f>
        <v>56</v>
      </c>
      <c r="C260" s="136">
        <f>'Permitted Sources'!C84</f>
        <v>56037</v>
      </c>
      <c r="D260" s="136">
        <f>'Permitted Sources'!F84</f>
        <v>20200202</v>
      </c>
      <c r="E260" t="str">
        <f>'Permitted Sources'!I84</f>
        <v>Compressor Engines</v>
      </c>
      <c r="F260" s="181">
        <f>'Permitted Sources'!T84</f>
        <v>0</v>
      </c>
      <c r="G260" s="181">
        <f>'Permitted Sources'!U84</f>
        <v>1.7576553079719754</v>
      </c>
      <c r="H260" s="181">
        <f>'Permitted Sources'!V84</f>
        <v>0</v>
      </c>
      <c r="I260" s="181">
        <f>'Permitted Sources'!W84</f>
        <v>0</v>
      </c>
      <c r="J260" s="181">
        <f>'Permitted Sources'!X84</f>
        <v>0</v>
      </c>
      <c r="K260" s="191" t="str">
        <f>VLOOKUP(C260,fips_xref!$A$5:$H$28,8,FALSE)</f>
        <v>Total</v>
      </c>
      <c r="L260" s="31" t="str">
        <f t="shared" si="3"/>
        <v>Compressor Engines</v>
      </c>
    </row>
    <row r="261" spans="1:12" x14ac:dyDescent="0.2">
      <c r="A261" s="136" t="str">
        <f>'Permitted Sources'!A85</f>
        <v>WYDEQ Permitted Sources</v>
      </c>
      <c r="B261" s="136" t="str">
        <f>'Permitted Sources'!B85</f>
        <v>56</v>
      </c>
      <c r="C261" s="136">
        <f>'Permitted Sources'!C85</f>
        <v>56037</v>
      </c>
      <c r="D261" s="136">
        <f>'Permitted Sources'!F85</f>
        <v>20200202</v>
      </c>
      <c r="E261" t="str">
        <f>'Permitted Sources'!I85</f>
        <v>Compressor Engines</v>
      </c>
      <c r="F261" s="181">
        <f>'Permitted Sources'!T85</f>
        <v>0</v>
      </c>
      <c r="G261" s="181">
        <f>'Permitted Sources'!U85</f>
        <v>0</v>
      </c>
      <c r="H261" s="181">
        <f>'Permitted Sources'!V85</f>
        <v>0</v>
      </c>
      <c r="I261" s="181">
        <f>'Permitted Sources'!W85</f>
        <v>0</v>
      </c>
      <c r="J261" s="181">
        <f>'Permitted Sources'!X85</f>
        <v>0</v>
      </c>
      <c r="K261" s="191" t="str">
        <f>VLOOKUP(C261,fips_xref!$A$5:$H$28,8,FALSE)</f>
        <v>Total</v>
      </c>
      <c r="L261" s="31" t="str">
        <f t="shared" si="3"/>
        <v>Compressor Engines</v>
      </c>
    </row>
    <row r="262" spans="1:12" x14ac:dyDescent="0.2">
      <c r="A262" s="136" t="str">
        <f>'Permitted Sources'!A86</f>
        <v>WYDEQ Permitted Sources</v>
      </c>
      <c r="B262" s="136" t="str">
        <f>'Permitted Sources'!B86</f>
        <v>56</v>
      </c>
      <c r="C262" s="136">
        <f>'Permitted Sources'!C86</f>
        <v>56037</v>
      </c>
      <c r="D262" s="136">
        <f>'Permitted Sources'!F86</f>
        <v>20200202</v>
      </c>
      <c r="E262" t="str">
        <f>'Permitted Sources'!I86</f>
        <v>Compressor Engines</v>
      </c>
      <c r="F262" s="181">
        <f>'Permitted Sources'!T86</f>
        <v>0</v>
      </c>
      <c r="G262" s="181">
        <f>'Permitted Sources'!U86</f>
        <v>0</v>
      </c>
      <c r="H262" s="181">
        <f>'Permitted Sources'!V86</f>
        <v>0</v>
      </c>
      <c r="I262" s="181">
        <f>'Permitted Sources'!W86</f>
        <v>0</v>
      </c>
      <c r="J262" s="181">
        <f>'Permitted Sources'!X86</f>
        <v>0</v>
      </c>
      <c r="K262" s="191" t="str">
        <f>VLOOKUP(C262,fips_xref!$A$5:$H$28,8,FALSE)</f>
        <v>Total</v>
      </c>
      <c r="L262" s="31" t="str">
        <f t="shared" ref="L262:L325" si="4">IF(E262="Unpermitted Fugitives","Fugitives",IF(E262="Natural Gas Processing Facilities, Pump Seals","Fugitives",IF(E262="Natural Gas Production, All Equipt Leak Fugitives","Fugitives",IF(E262="External Combustion Boilers","Heaters",IF(E262="Permitted Tank Losses","Condensate tank ",IF(E262="Permitted Fugitives","Fugitives",IF(E262="Process Heaters","Heaters",E262)))))))</f>
        <v>Compressor Engines</v>
      </c>
    </row>
    <row r="263" spans="1:12" x14ac:dyDescent="0.2">
      <c r="A263" s="136" t="str">
        <f>'Permitted Sources'!A87</f>
        <v>WYDEQ Permitted Sources</v>
      </c>
      <c r="B263" s="136" t="str">
        <f>'Permitted Sources'!B87</f>
        <v>56</v>
      </c>
      <c r="C263" s="136">
        <f>'Permitted Sources'!C87</f>
        <v>56037</v>
      </c>
      <c r="D263" s="136">
        <f>'Permitted Sources'!F87</f>
        <v>20200253</v>
      </c>
      <c r="E263" t="str">
        <f>'Permitted Sources'!I87</f>
        <v>Compressor Engines</v>
      </c>
      <c r="F263" s="181">
        <f>'Permitted Sources'!T87</f>
        <v>10.855293173871445</v>
      </c>
      <c r="G263" s="181">
        <f>'Permitted Sources'!U87</f>
        <v>7.9622732022190973E-2</v>
      </c>
      <c r="H263" s="181">
        <f>'Permitted Sources'!V87</f>
        <v>1.6433172958029687</v>
      </c>
      <c r="I263" s="181">
        <f>'Permitted Sources'!W87</f>
        <v>0</v>
      </c>
      <c r="J263" s="181">
        <f>'Permitted Sources'!X87</f>
        <v>5.2635385418631449E-2</v>
      </c>
      <c r="K263" s="191" t="str">
        <f>VLOOKUP(C263,fips_xref!$A$5:$H$28,8,FALSE)</f>
        <v>Total</v>
      </c>
      <c r="L263" s="31" t="str">
        <f t="shared" si="4"/>
        <v>Compressor Engines</v>
      </c>
    </row>
    <row r="264" spans="1:12" x14ac:dyDescent="0.2">
      <c r="A264" s="136" t="str">
        <f>'Permitted Sources'!A88</f>
        <v>WYDEQ Permitted Sources</v>
      </c>
      <c r="B264" s="136" t="str">
        <f>'Permitted Sources'!B88</f>
        <v>56</v>
      </c>
      <c r="C264" s="136">
        <f>'Permitted Sources'!C88</f>
        <v>56037</v>
      </c>
      <c r="D264" s="136">
        <f>'Permitted Sources'!F88</f>
        <v>20200254</v>
      </c>
      <c r="E264" t="str">
        <f>'Permitted Sources'!I88</f>
        <v>Compressor Engines</v>
      </c>
      <c r="F264" s="181">
        <f>'Permitted Sources'!T88</f>
        <v>6.8999231914891377</v>
      </c>
      <c r="G264" s="181">
        <f>'Permitted Sources'!U88</f>
        <v>1.2447644910729376</v>
      </c>
      <c r="H264" s="181">
        <f>'Permitted Sources'!V88</f>
        <v>1.095544863868646</v>
      </c>
      <c r="I264" s="181">
        <f>'Permitted Sources'!W88</f>
        <v>0</v>
      </c>
      <c r="J264" s="181">
        <f>'Permitted Sources'!X88</f>
        <v>0.10620659609750668</v>
      </c>
      <c r="K264" s="191" t="str">
        <f>VLOOKUP(C264,fips_xref!$A$5:$H$28,8,FALSE)</f>
        <v>Total</v>
      </c>
      <c r="L264" s="31" t="str">
        <f t="shared" si="4"/>
        <v>Compressor Engines</v>
      </c>
    </row>
    <row r="265" spans="1:12" x14ac:dyDescent="0.2">
      <c r="A265" s="136" t="str">
        <f>'Permitted Sources'!A89</f>
        <v>WYDEQ Permitted Sources</v>
      </c>
      <c r="B265" s="136" t="str">
        <f>'Permitted Sources'!B89</f>
        <v>56</v>
      </c>
      <c r="C265" s="136">
        <f>'Permitted Sources'!C89</f>
        <v>56037</v>
      </c>
      <c r="D265" s="136">
        <f>'Permitted Sources'!F89</f>
        <v>20200253</v>
      </c>
      <c r="E265" t="str">
        <f>'Permitted Sources'!I89</f>
        <v>Compressor Engines</v>
      </c>
      <c r="F265" s="181">
        <f>'Permitted Sources'!T89</f>
        <v>204.80026797668398</v>
      </c>
      <c r="G265" s="181">
        <f>'Permitted Sources'!U89</f>
        <v>1.4987808380647709</v>
      </c>
      <c r="H265" s="181">
        <f>'Permitted Sources'!V89</f>
        <v>27.388621596716145</v>
      </c>
      <c r="I265" s="181">
        <f>'Permitted Sources'!W89</f>
        <v>0</v>
      </c>
      <c r="J265" s="181">
        <f>'Permitted Sources'!X89</f>
        <v>0.99078372552717997</v>
      </c>
      <c r="K265" s="191" t="str">
        <f>VLOOKUP(C265,fips_xref!$A$5:$H$28,8,FALSE)</f>
        <v>Total</v>
      </c>
      <c r="L265" s="31" t="str">
        <f t="shared" si="4"/>
        <v>Compressor Engines</v>
      </c>
    </row>
    <row r="266" spans="1:12" x14ac:dyDescent="0.2">
      <c r="A266" s="136" t="str">
        <f>'Permitted Sources'!A90</f>
        <v>WYDEQ Permitted Sources</v>
      </c>
      <c r="B266" s="136" t="str">
        <f>'Permitted Sources'!B90</f>
        <v>56</v>
      </c>
      <c r="C266" s="136">
        <f>'Permitted Sources'!C90</f>
        <v>56037</v>
      </c>
      <c r="D266" s="136">
        <f>'Permitted Sources'!F90</f>
        <v>20200254</v>
      </c>
      <c r="E266" t="str">
        <f>'Permitted Sources'!I90</f>
        <v>Compressor Engines</v>
      </c>
      <c r="F266" s="181">
        <f>'Permitted Sources'!T90</f>
        <v>25.490162108685983</v>
      </c>
      <c r="G266" s="181">
        <f>'Permitted Sources'!U90</f>
        <v>4.1108347317683753</v>
      </c>
      <c r="H266" s="181">
        <f>'Permitted Sources'!V90</f>
        <v>29.21452970316389</v>
      </c>
      <c r="I266" s="181">
        <f>'Permitted Sources'!W90</f>
        <v>0</v>
      </c>
      <c r="J266" s="181">
        <f>'Permitted Sources'!X90</f>
        <v>0.35074728361201568</v>
      </c>
      <c r="K266" s="191" t="str">
        <f>VLOOKUP(C266,fips_xref!$A$5:$H$28,8,FALSE)</f>
        <v>Total</v>
      </c>
      <c r="L266" s="31" t="str">
        <f t="shared" si="4"/>
        <v>Compressor Engines</v>
      </c>
    </row>
    <row r="267" spans="1:12" x14ac:dyDescent="0.2">
      <c r="A267" s="136" t="str">
        <f>'Permitted Sources'!A91</f>
        <v>WYDEQ Permitted Sources</v>
      </c>
      <c r="B267" s="136" t="str">
        <f>'Permitted Sources'!B91</f>
        <v>56</v>
      </c>
      <c r="C267" s="136">
        <f>'Permitted Sources'!C91</f>
        <v>56037</v>
      </c>
      <c r="D267" s="136">
        <f>'Permitted Sources'!F91</f>
        <v>20200202</v>
      </c>
      <c r="E267" t="str">
        <f>'Permitted Sources'!I91</f>
        <v>Compressor Engines</v>
      </c>
      <c r="F267" s="181">
        <f>'Permitted Sources'!T91</f>
        <v>0</v>
      </c>
      <c r="G267" s="181">
        <f>'Permitted Sources'!U91</f>
        <v>0</v>
      </c>
      <c r="H267" s="181">
        <f>'Permitted Sources'!V91</f>
        <v>0</v>
      </c>
      <c r="I267" s="181">
        <f>'Permitted Sources'!W91</f>
        <v>0</v>
      </c>
      <c r="J267" s="181">
        <f>'Permitted Sources'!X91</f>
        <v>0</v>
      </c>
      <c r="K267" s="191" t="str">
        <f>VLOOKUP(C267,fips_xref!$A$5:$H$28,8,FALSE)</f>
        <v>Total</v>
      </c>
      <c r="L267" s="31" t="str">
        <f t="shared" si="4"/>
        <v>Compressor Engines</v>
      </c>
    </row>
    <row r="268" spans="1:12" x14ac:dyDescent="0.2">
      <c r="A268" s="136" t="str">
        <f>'Permitted Sources'!A92</f>
        <v>WYDEQ Permitted Sources</v>
      </c>
      <c r="B268" s="136" t="str">
        <f>'Permitted Sources'!B92</f>
        <v>56</v>
      </c>
      <c r="C268" s="136">
        <f>'Permitted Sources'!C92</f>
        <v>56037</v>
      </c>
      <c r="D268" s="136">
        <f>'Permitted Sources'!F92</f>
        <v>20200202</v>
      </c>
      <c r="E268" t="str">
        <f>'Permitted Sources'!I92</f>
        <v>Compressor Engines</v>
      </c>
      <c r="F268" s="181">
        <f>'Permitted Sources'!T92</f>
        <v>0</v>
      </c>
      <c r="G268" s="181">
        <f>'Permitted Sources'!U92</f>
        <v>0</v>
      </c>
      <c r="H268" s="181">
        <f>'Permitted Sources'!V92</f>
        <v>0</v>
      </c>
      <c r="I268" s="181">
        <f>'Permitted Sources'!W92</f>
        <v>0</v>
      </c>
      <c r="J268" s="181">
        <f>'Permitted Sources'!X92</f>
        <v>0</v>
      </c>
      <c r="K268" s="191" t="str">
        <f>VLOOKUP(C268,fips_xref!$A$5:$H$28,8,FALSE)</f>
        <v>Total</v>
      </c>
      <c r="L268" s="31" t="str">
        <f t="shared" si="4"/>
        <v>Compressor Engines</v>
      </c>
    </row>
    <row r="269" spans="1:12" x14ac:dyDescent="0.2">
      <c r="A269" s="136" t="str">
        <f>'Permitted Sources'!A93</f>
        <v>WYDEQ Permitted Sources</v>
      </c>
      <c r="B269" s="136" t="str">
        <f>'Permitted Sources'!B93</f>
        <v>56</v>
      </c>
      <c r="C269" s="136">
        <f>'Permitted Sources'!C93</f>
        <v>56037</v>
      </c>
      <c r="D269" s="136">
        <f>'Permitted Sources'!F93</f>
        <v>20200202</v>
      </c>
      <c r="E269" t="str">
        <f>'Permitted Sources'!I93</f>
        <v>Compressor Engines</v>
      </c>
      <c r="F269" s="181">
        <f>'Permitted Sources'!T93</f>
        <v>0</v>
      </c>
      <c r="G269" s="181">
        <f>'Permitted Sources'!U93</f>
        <v>0</v>
      </c>
      <c r="H269" s="181">
        <f>'Permitted Sources'!V93</f>
        <v>0</v>
      </c>
      <c r="I269" s="181">
        <f>'Permitted Sources'!W93</f>
        <v>0</v>
      </c>
      <c r="J269" s="181">
        <f>'Permitted Sources'!X93</f>
        <v>0</v>
      </c>
      <c r="K269" s="191" t="str">
        <f>VLOOKUP(C269,fips_xref!$A$5:$H$28,8,FALSE)</f>
        <v>Total</v>
      </c>
      <c r="L269" s="31" t="str">
        <f t="shared" si="4"/>
        <v>Compressor Engines</v>
      </c>
    </row>
    <row r="270" spans="1:12" x14ac:dyDescent="0.2">
      <c r="A270" s="136" t="str">
        <f>'Permitted Sources'!A94</f>
        <v>WYDEQ Permitted Sources</v>
      </c>
      <c r="B270" s="136" t="str">
        <f>'Permitted Sources'!B94</f>
        <v>56</v>
      </c>
      <c r="C270" s="136">
        <f>'Permitted Sources'!C94</f>
        <v>56037</v>
      </c>
      <c r="D270" s="136">
        <f>'Permitted Sources'!F94</f>
        <v>20200202</v>
      </c>
      <c r="E270" t="str">
        <f>'Permitted Sources'!I94</f>
        <v>Compressor Engines</v>
      </c>
      <c r="F270" s="181">
        <f>'Permitted Sources'!T94</f>
        <v>0</v>
      </c>
      <c r="G270" s="181">
        <f>'Permitted Sources'!U94</f>
        <v>0</v>
      </c>
      <c r="H270" s="181">
        <f>'Permitted Sources'!V94</f>
        <v>0</v>
      </c>
      <c r="I270" s="181">
        <f>'Permitted Sources'!W94</f>
        <v>0</v>
      </c>
      <c r="J270" s="181">
        <f>'Permitted Sources'!X94</f>
        <v>0</v>
      </c>
      <c r="K270" s="191" t="str">
        <f>VLOOKUP(C270,fips_xref!$A$5:$H$28,8,FALSE)</f>
        <v>Total</v>
      </c>
      <c r="L270" s="31" t="str">
        <f t="shared" si="4"/>
        <v>Compressor Engines</v>
      </c>
    </row>
    <row r="271" spans="1:12" x14ac:dyDescent="0.2">
      <c r="A271" s="136" t="str">
        <f>'Permitted Sources'!A95</f>
        <v>WYDEQ Permitted Sources</v>
      </c>
      <c r="B271" s="136" t="str">
        <f>'Permitted Sources'!B95</f>
        <v>56</v>
      </c>
      <c r="C271" s="136">
        <f>'Permitted Sources'!C95</f>
        <v>56037</v>
      </c>
      <c r="D271" s="136">
        <f>'Permitted Sources'!F95</f>
        <v>20200202</v>
      </c>
      <c r="E271" t="str">
        <f>'Permitted Sources'!I95</f>
        <v>Compressor Engines</v>
      </c>
      <c r="F271" s="181">
        <f>'Permitted Sources'!T95</f>
        <v>0</v>
      </c>
      <c r="G271" s="181">
        <f>'Permitted Sources'!U95</f>
        <v>0</v>
      </c>
      <c r="H271" s="181">
        <f>'Permitted Sources'!V95</f>
        <v>0</v>
      </c>
      <c r="I271" s="181">
        <f>'Permitted Sources'!W95</f>
        <v>0</v>
      </c>
      <c r="J271" s="181">
        <f>'Permitted Sources'!X95</f>
        <v>0</v>
      </c>
      <c r="K271" s="191" t="str">
        <f>VLOOKUP(C271,fips_xref!$A$5:$H$28,8,FALSE)</f>
        <v>Total</v>
      </c>
      <c r="L271" s="31" t="str">
        <f t="shared" si="4"/>
        <v>Compressor Engines</v>
      </c>
    </row>
    <row r="272" spans="1:12" x14ac:dyDescent="0.2">
      <c r="A272" s="136" t="str">
        <f>'Permitted Sources'!A96</f>
        <v>WYDEQ Permitted Sources</v>
      </c>
      <c r="B272" s="136" t="str">
        <f>'Permitted Sources'!B96</f>
        <v>56</v>
      </c>
      <c r="C272" s="136">
        <f>'Permitted Sources'!C96</f>
        <v>56037</v>
      </c>
      <c r="D272" s="136">
        <f>'Permitted Sources'!F96</f>
        <v>20200202</v>
      </c>
      <c r="E272" t="str">
        <f>'Permitted Sources'!I96</f>
        <v>Compressor Engines</v>
      </c>
      <c r="F272" s="181">
        <f>'Permitted Sources'!T96</f>
        <v>0</v>
      </c>
      <c r="G272" s="181">
        <f>'Permitted Sources'!U96</f>
        <v>0</v>
      </c>
      <c r="H272" s="181">
        <f>'Permitted Sources'!V96</f>
        <v>0</v>
      </c>
      <c r="I272" s="181">
        <f>'Permitted Sources'!W96</f>
        <v>0</v>
      </c>
      <c r="J272" s="181">
        <f>'Permitted Sources'!X96</f>
        <v>0</v>
      </c>
      <c r="K272" s="191" t="str">
        <f>VLOOKUP(C272,fips_xref!$A$5:$H$28,8,FALSE)</f>
        <v>Total</v>
      </c>
      <c r="L272" s="31" t="str">
        <f t="shared" si="4"/>
        <v>Compressor Engines</v>
      </c>
    </row>
    <row r="273" spans="1:12" x14ac:dyDescent="0.2">
      <c r="A273" s="136" t="str">
        <f>'Permitted Sources'!A97</f>
        <v>WYDEQ Permitted Sources</v>
      </c>
      <c r="B273" s="136" t="str">
        <f>'Permitted Sources'!B97</f>
        <v>56</v>
      </c>
      <c r="C273" s="136">
        <f>'Permitted Sources'!C97</f>
        <v>56037</v>
      </c>
      <c r="D273" s="136">
        <f>'Permitted Sources'!F97</f>
        <v>20200253</v>
      </c>
      <c r="E273" t="str">
        <f>'Permitted Sources'!I97</f>
        <v>Compressor Engines</v>
      </c>
      <c r="F273" s="181">
        <f>'Permitted Sources'!T97</f>
        <v>43.553018361565194</v>
      </c>
      <c r="G273" s="181">
        <f>'Permitted Sources'!U97</f>
        <v>0.85148634919531252</v>
      </c>
      <c r="H273" s="181">
        <f>'Permitted Sources'!V97</f>
        <v>39.57655820725482</v>
      </c>
      <c r="I273" s="181">
        <f>'Permitted Sources'!W97</f>
        <v>0</v>
      </c>
      <c r="J273" s="181">
        <f>'Permitted Sources'!X97</f>
        <v>0.14500532649642586</v>
      </c>
      <c r="K273" s="191" t="str">
        <f>VLOOKUP(C273,fips_xref!$A$5:$H$28,8,FALSE)</f>
        <v>Total</v>
      </c>
      <c r="L273" s="31" t="str">
        <f t="shared" si="4"/>
        <v>Compressor Engines</v>
      </c>
    </row>
    <row r="274" spans="1:12" x14ac:dyDescent="0.2">
      <c r="A274" s="136" t="str">
        <f>'Permitted Sources'!A98</f>
        <v>WYDEQ Permitted Sources</v>
      </c>
      <c r="B274" s="136" t="str">
        <f>'Permitted Sources'!B98</f>
        <v>56</v>
      </c>
      <c r="C274" s="136">
        <f>'Permitted Sources'!C98</f>
        <v>56037</v>
      </c>
      <c r="D274" s="136">
        <f>'Permitted Sources'!F98</f>
        <v>20200253</v>
      </c>
      <c r="E274" t="str">
        <f>'Permitted Sources'!I98</f>
        <v>Compressor Engines</v>
      </c>
      <c r="F274" s="181">
        <f>'Permitted Sources'!T98</f>
        <v>38.938420048785829</v>
      </c>
      <c r="G274" s="181">
        <f>'Permitted Sources'!U98</f>
        <v>0.42964907528203844</v>
      </c>
      <c r="H274" s="181">
        <f>'Permitted Sources'!V98</f>
        <v>2.2367374303984846</v>
      </c>
      <c r="I274" s="181">
        <f>'Permitted Sources'!W98</f>
        <v>0</v>
      </c>
      <c r="J274" s="181">
        <f>'Permitted Sources'!X98</f>
        <v>0.11559143464483769</v>
      </c>
      <c r="K274" s="191" t="str">
        <f>VLOOKUP(C274,fips_xref!$A$5:$H$28,8,FALSE)</f>
        <v>Total</v>
      </c>
      <c r="L274" s="31" t="str">
        <f t="shared" si="4"/>
        <v>Compressor Engines</v>
      </c>
    </row>
    <row r="275" spans="1:12" x14ac:dyDescent="0.2">
      <c r="A275" s="136" t="str">
        <f>'Permitted Sources'!A99</f>
        <v>WYDEQ Permitted Sources</v>
      </c>
      <c r="B275" s="136" t="str">
        <f>'Permitted Sources'!B99</f>
        <v>56</v>
      </c>
      <c r="C275" s="136">
        <f>'Permitted Sources'!C99</f>
        <v>56037</v>
      </c>
      <c r="D275" s="136">
        <f>'Permitted Sources'!F99</f>
        <v>20200253</v>
      </c>
      <c r="E275" t="str">
        <f>'Permitted Sources'!I99</f>
        <v>Compressor Engines</v>
      </c>
      <c r="F275" s="181">
        <f>'Permitted Sources'!T99</f>
        <v>13.949271471201607</v>
      </c>
      <c r="G275" s="181">
        <f>'Permitted Sources'!U99</f>
        <v>0.10226056759712762</v>
      </c>
      <c r="H275" s="181">
        <f>'Permitted Sources'!V99</f>
        <v>13.831253906341653</v>
      </c>
      <c r="I275" s="181">
        <f>'Permitted Sources'!W99</f>
        <v>0</v>
      </c>
      <c r="J275" s="181">
        <f>'Permitted Sources'!X99</f>
        <v>6.7600347939614891E-2</v>
      </c>
      <c r="K275" s="191" t="str">
        <f>VLOOKUP(C275,fips_xref!$A$5:$H$28,8,FALSE)</f>
        <v>Total</v>
      </c>
      <c r="L275" s="31" t="str">
        <f t="shared" si="4"/>
        <v>Compressor Engines</v>
      </c>
    </row>
    <row r="276" spans="1:12" x14ac:dyDescent="0.2">
      <c r="A276" s="136" t="str">
        <f>'Permitted Sources'!A100</f>
        <v>WYDEQ Permitted Sources</v>
      </c>
      <c r="B276" s="136" t="str">
        <f>'Permitted Sources'!B100</f>
        <v>56</v>
      </c>
      <c r="C276" s="136">
        <f>'Permitted Sources'!C100</f>
        <v>56037</v>
      </c>
      <c r="D276" s="136">
        <f>'Permitted Sources'!F100</f>
        <v>20200254</v>
      </c>
      <c r="E276" t="str">
        <f>'Permitted Sources'!I100</f>
        <v>Compressor Engines</v>
      </c>
      <c r="F276" s="181">
        <f>'Permitted Sources'!T100</f>
        <v>3.955369982382309</v>
      </c>
      <c r="G276" s="181">
        <f>'Permitted Sources'!U100</f>
        <v>1.2447644910729379</v>
      </c>
      <c r="H276" s="181">
        <f>'Permitted Sources'!V100</f>
        <v>8.2165864790148451</v>
      </c>
      <c r="I276" s="181">
        <f>'Permitted Sources'!W100</f>
        <v>0</v>
      </c>
      <c r="J276" s="181">
        <f>'Permitted Sources'!X100</f>
        <v>0.1062065960975067</v>
      </c>
      <c r="K276" s="191" t="str">
        <f>VLOOKUP(C276,fips_xref!$A$5:$H$28,8,FALSE)</f>
        <v>Total</v>
      </c>
      <c r="L276" s="31" t="str">
        <f t="shared" si="4"/>
        <v>Compressor Engines</v>
      </c>
    </row>
    <row r="277" spans="1:12" x14ac:dyDescent="0.2">
      <c r="A277" s="136" t="str">
        <f>'Permitted Sources'!A101</f>
        <v>WYDEQ Permitted Sources</v>
      </c>
      <c r="B277" s="136" t="str">
        <f>'Permitted Sources'!B101</f>
        <v>56</v>
      </c>
      <c r="C277" s="136">
        <f>'Permitted Sources'!C101</f>
        <v>56037</v>
      </c>
      <c r="D277" s="136">
        <f>'Permitted Sources'!F101</f>
        <v>20200254</v>
      </c>
      <c r="E277" t="str">
        <f>'Permitted Sources'!I101</f>
        <v>Compressor Engines</v>
      </c>
      <c r="F277" s="181">
        <f>'Permitted Sources'!T101</f>
        <v>21.974277679901707</v>
      </c>
      <c r="G277" s="181">
        <f>'Permitted Sources'!U101</f>
        <v>3.9059006843821678</v>
      </c>
      <c r="H277" s="181">
        <f>'Permitted Sources'!V101</f>
        <v>2.2823851330596785</v>
      </c>
      <c r="I277" s="181">
        <f>'Permitted Sources'!W101</f>
        <v>0</v>
      </c>
      <c r="J277" s="181">
        <f>'Permitted Sources'!X101</f>
        <v>0.39827473536564989</v>
      </c>
      <c r="K277" s="191" t="str">
        <f>VLOOKUP(C277,fips_xref!$A$5:$H$28,8,FALSE)</f>
        <v>Total</v>
      </c>
      <c r="L277" s="31" t="str">
        <f t="shared" si="4"/>
        <v>Compressor Engines</v>
      </c>
    </row>
    <row r="278" spans="1:12" x14ac:dyDescent="0.2">
      <c r="A278" s="136" t="str">
        <f>'Permitted Sources'!A102</f>
        <v>WYDEQ Permitted Sources</v>
      </c>
      <c r="B278" s="136" t="str">
        <f>'Permitted Sources'!B102</f>
        <v>56</v>
      </c>
      <c r="C278" s="136">
        <f>'Permitted Sources'!C102</f>
        <v>56037</v>
      </c>
      <c r="D278" s="136">
        <f>'Permitted Sources'!F102</f>
        <v>20200254</v>
      </c>
      <c r="E278" t="str">
        <f>'Permitted Sources'!I102</f>
        <v>Compressor Engines</v>
      </c>
      <c r="F278" s="181">
        <f>'Permitted Sources'!T102</f>
        <v>0.79107399647646159</v>
      </c>
      <c r="G278" s="181">
        <f>'Permitted Sources'!U102</f>
        <v>4.0828275307192357</v>
      </c>
      <c r="H278" s="181">
        <f>'Permitted Sources'!V102</f>
        <v>8.0796433710312634</v>
      </c>
      <c r="I278" s="181">
        <f>'Permitted Sources'!W102</f>
        <v>0</v>
      </c>
      <c r="J278" s="181">
        <f>'Permitted Sources'!X102</f>
        <v>0.34835763519982194</v>
      </c>
      <c r="K278" s="191" t="str">
        <f>VLOOKUP(C278,fips_xref!$A$5:$H$28,8,FALSE)</f>
        <v>Total</v>
      </c>
      <c r="L278" s="31" t="str">
        <f t="shared" si="4"/>
        <v>Compressor Engines</v>
      </c>
    </row>
    <row r="279" spans="1:12" x14ac:dyDescent="0.2">
      <c r="A279" s="136" t="str">
        <f>'Permitted Sources'!A103</f>
        <v>WYDEQ Permitted Sources</v>
      </c>
      <c r="B279" s="136" t="str">
        <f>'Permitted Sources'!B103</f>
        <v>56</v>
      </c>
      <c r="C279" s="136">
        <f>'Permitted Sources'!C103</f>
        <v>56037</v>
      </c>
      <c r="D279" s="136">
        <f>'Permitted Sources'!F103</f>
        <v>20200202</v>
      </c>
      <c r="E279" t="str">
        <f>'Permitted Sources'!I103</f>
        <v>Compressor Engines</v>
      </c>
      <c r="F279" s="181">
        <f>'Permitted Sources'!T103</f>
        <v>0</v>
      </c>
      <c r="G279" s="181">
        <f>'Permitted Sources'!U103</f>
        <v>0</v>
      </c>
      <c r="H279" s="181">
        <f>'Permitted Sources'!V103</f>
        <v>0</v>
      </c>
      <c r="I279" s="181">
        <f>'Permitted Sources'!W103</f>
        <v>0</v>
      </c>
      <c r="J279" s="181">
        <f>'Permitted Sources'!X103</f>
        <v>0</v>
      </c>
      <c r="K279" s="191" t="str">
        <f>VLOOKUP(C279,fips_xref!$A$5:$H$28,8,FALSE)</f>
        <v>Total</v>
      </c>
      <c r="L279" s="31" t="str">
        <f t="shared" si="4"/>
        <v>Compressor Engines</v>
      </c>
    </row>
    <row r="280" spans="1:12" x14ac:dyDescent="0.2">
      <c r="A280" s="136" t="str">
        <f>'Permitted Sources'!A104</f>
        <v>WYDEQ Permitted Sources</v>
      </c>
      <c r="B280" s="136" t="str">
        <f>'Permitted Sources'!B104</f>
        <v>56</v>
      </c>
      <c r="C280" s="136">
        <f>'Permitted Sources'!C104</f>
        <v>56037</v>
      </c>
      <c r="D280" s="136">
        <f>'Permitted Sources'!F104</f>
        <v>20200202</v>
      </c>
      <c r="E280" t="str">
        <f>'Permitted Sources'!I104</f>
        <v>Compressor Engines</v>
      </c>
      <c r="F280" s="181">
        <f>'Permitted Sources'!T104</f>
        <v>0</v>
      </c>
      <c r="G280" s="181">
        <f>'Permitted Sources'!U104</f>
        <v>0</v>
      </c>
      <c r="H280" s="181">
        <f>'Permitted Sources'!V104</f>
        <v>0</v>
      </c>
      <c r="I280" s="181">
        <f>'Permitted Sources'!W104</f>
        <v>0</v>
      </c>
      <c r="J280" s="181">
        <f>'Permitted Sources'!X104</f>
        <v>0</v>
      </c>
      <c r="K280" s="191" t="str">
        <f>VLOOKUP(C280,fips_xref!$A$5:$H$28,8,FALSE)</f>
        <v>Total</v>
      </c>
      <c r="L280" s="31" t="str">
        <f t="shared" si="4"/>
        <v>Compressor Engines</v>
      </c>
    </row>
    <row r="281" spans="1:12" x14ac:dyDescent="0.2">
      <c r="A281" s="136" t="str">
        <f>'Permitted Sources'!A105</f>
        <v>WYDEQ Permitted Sources</v>
      </c>
      <c r="B281" s="136" t="str">
        <f>'Permitted Sources'!B105</f>
        <v>56</v>
      </c>
      <c r="C281" s="136">
        <f>'Permitted Sources'!C105</f>
        <v>56037</v>
      </c>
      <c r="D281" s="136">
        <f>'Permitted Sources'!F105</f>
        <v>20200202</v>
      </c>
      <c r="E281" t="str">
        <f>'Permitted Sources'!I105</f>
        <v>Compressor Engines</v>
      </c>
      <c r="F281" s="181">
        <f>'Permitted Sources'!T105</f>
        <v>0</v>
      </c>
      <c r="G281" s="181">
        <f>'Permitted Sources'!U105</f>
        <v>0</v>
      </c>
      <c r="H281" s="181">
        <f>'Permitted Sources'!V105</f>
        <v>0</v>
      </c>
      <c r="I281" s="181">
        <f>'Permitted Sources'!W105</f>
        <v>0</v>
      </c>
      <c r="J281" s="181">
        <f>'Permitted Sources'!X105</f>
        <v>0</v>
      </c>
      <c r="K281" s="191" t="str">
        <f>VLOOKUP(C281,fips_xref!$A$5:$H$28,8,FALSE)</f>
        <v>Total</v>
      </c>
      <c r="L281" s="31" t="str">
        <f t="shared" si="4"/>
        <v>Compressor Engines</v>
      </c>
    </row>
    <row r="282" spans="1:12" x14ac:dyDescent="0.2">
      <c r="A282" s="136" t="str">
        <f>'Permitted Sources'!A106</f>
        <v>WYDEQ Permitted Sources</v>
      </c>
      <c r="B282" s="136" t="str">
        <f>'Permitted Sources'!B106</f>
        <v>56</v>
      </c>
      <c r="C282" s="136">
        <f>'Permitted Sources'!C106</f>
        <v>56037</v>
      </c>
      <c r="D282" s="136">
        <f>'Permitted Sources'!F106</f>
        <v>20200202</v>
      </c>
      <c r="E282" t="str">
        <f>'Permitted Sources'!I106</f>
        <v>Compressor Engines</v>
      </c>
      <c r="F282" s="181">
        <f>'Permitted Sources'!T106</f>
        <v>428.05892920448542</v>
      </c>
      <c r="G282" s="181">
        <f>'Permitted Sources'!U106</f>
        <v>0</v>
      </c>
      <c r="H282" s="181">
        <f>'Permitted Sources'!V106</f>
        <v>24.649759437044533</v>
      </c>
      <c r="I282" s="181">
        <f>'Permitted Sources'!W106</f>
        <v>0</v>
      </c>
      <c r="J282" s="181">
        <f>'Permitted Sources'!X106</f>
        <v>0</v>
      </c>
      <c r="K282" s="191" t="str">
        <f>VLOOKUP(C282,fips_xref!$A$5:$H$28,8,FALSE)</f>
        <v>Total</v>
      </c>
      <c r="L282" s="31" t="str">
        <f t="shared" si="4"/>
        <v>Compressor Engines</v>
      </c>
    </row>
    <row r="283" spans="1:12" x14ac:dyDescent="0.2">
      <c r="A283" s="136" t="str">
        <f>'Permitted Sources'!A107</f>
        <v>WYDEQ Permitted Sources</v>
      </c>
      <c r="B283" s="136" t="str">
        <f>'Permitted Sources'!B107</f>
        <v>56</v>
      </c>
      <c r="C283" s="136">
        <f>'Permitted Sources'!C107</f>
        <v>56037</v>
      </c>
      <c r="D283" s="136">
        <f>'Permitted Sources'!F107</f>
        <v>20200202</v>
      </c>
      <c r="E283" t="str">
        <f>'Permitted Sources'!I107</f>
        <v>Compressor Engines</v>
      </c>
      <c r="F283" s="181">
        <f>'Permitted Sources'!T107</f>
        <v>0</v>
      </c>
      <c r="G283" s="181">
        <f>'Permitted Sources'!U107</f>
        <v>0</v>
      </c>
      <c r="H283" s="181">
        <f>'Permitted Sources'!V107</f>
        <v>0</v>
      </c>
      <c r="I283" s="181">
        <f>'Permitted Sources'!W107</f>
        <v>0</v>
      </c>
      <c r="J283" s="181">
        <f>'Permitted Sources'!X107</f>
        <v>0</v>
      </c>
      <c r="K283" s="191" t="str">
        <f>VLOOKUP(C283,fips_xref!$A$5:$H$28,8,FALSE)</f>
        <v>Total</v>
      </c>
      <c r="L283" s="31" t="str">
        <f t="shared" si="4"/>
        <v>Compressor Engines</v>
      </c>
    </row>
    <row r="284" spans="1:12" x14ac:dyDescent="0.2">
      <c r="A284" s="136" t="str">
        <f>'Permitted Sources'!A108</f>
        <v>WYDEQ Permitted Sources</v>
      </c>
      <c r="B284" s="136" t="str">
        <f>'Permitted Sources'!B108</f>
        <v>56</v>
      </c>
      <c r="C284" s="136">
        <f>'Permitted Sources'!C108</f>
        <v>56037</v>
      </c>
      <c r="D284" s="136">
        <f>'Permitted Sources'!F108</f>
        <v>20200202</v>
      </c>
      <c r="E284" t="str">
        <f>'Permitted Sources'!I108</f>
        <v>Compressor Engines</v>
      </c>
      <c r="F284" s="181">
        <f>'Permitted Sources'!T108</f>
        <v>0</v>
      </c>
      <c r="G284" s="181">
        <f>'Permitted Sources'!U108</f>
        <v>0</v>
      </c>
      <c r="H284" s="181">
        <f>'Permitted Sources'!V108</f>
        <v>0</v>
      </c>
      <c r="I284" s="181">
        <f>'Permitted Sources'!W108</f>
        <v>0</v>
      </c>
      <c r="J284" s="181">
        <f>'Permitted Sources'!X108</f>
        <v>0</v>
      </c>
      <c r="K284" s="191" t="str">
        <f>VLOOKUP(C284,fips_xref!$A$5:$H$28,8,FALSE)</f>
        <v>Total</v>
      </c>
      <c r="L284" s="31" t="str">
        <f t="shared" si="4"/>
        <v>Compressor Engines</v>
      </c>
    </row>
    <row r="285" spans="1:12" x14ac:dyDescent="0.2">
      <c r="A285" s="136" t="str">
        <f>'Permitted Sources'!A109</f>
        <v>WYDEQ Permitted Sources</v>
      </c>
      <c r="B285" s="136" t="str">
        <f>'Permitted Sources'!B109</f>
        <v>56</v>
      </c>
      <c r="C285" s="136">
        <f>'Permitted Sources'!C109</f>
        <v>56037</v>
      </c>
      <c r="D285" s="136">
        <f>'Permitted Sources'!F109</f>
        <v>20200202</v>
      </c>
      <c r="E285" t="str">
        <f>'Permitted Sources'!I109</f>
        <v>Compressor Engines</v>
      </c>
      <c r="F285" s="181">
        <f>'Permitted Sources'!T109</f>
        <v>0</v>
      </c>
      <c r="G285" s="181">
        <f>'Permitted Sources'!U109</f>
        <v>4.4917857870394915</v>
      </c>
      <c r="H285" s="181">
        <f>'Permitted Sources'!V109</f>
        <v>0</v>
      </c>
      <c r="I285" s="181">
        <f>'Permitted Sources'!W109</f>
        <v>0</v>
      </c>
      <c r="J285" s="181">
        <f>'Permitted Sources'!X109</f>
        <v>0</v>
      </c>
      <c r="K285" s="191" t="str">
        <f>VLOOKUP(C285,fips_xref!$A$5:$H$28,8,FALSE)</f>
        <v>Total</v>
      </c>
      <c r="L285" s="31" t="str">
        <f t="shared" si="4"/>
        <v>Compressor Engines</v>
      </c>
    </row>
    <row r="286" spans="1:12" x14ac:dyDescent="0.2">
      <c r="A286" s="136" t="str">
        <f>'Permitted Sources'!A110</f>
        <v>WYDEQ Permitted Sources</v>
      </c>
      <c r="B286" s="136" t="str">
        <f>'Permitted Sources'!B110</f>
        <v>56</v>
      </c>
      <c r="C286" s="136">
        <f>'Permitted Sources'!C110</f>
        <v>56037</v>
      </c>
      <c r="D286" s="136">
        <f>'Permitted Sources'!F110</f>
        <v>20200202</v>
      </c>
      <c r="E286" t="str">
        <f>'Permitted Sources'!I110</f>
        <v>Compressor Engines</v>
      </c>
      <c r="F286" s="181">
        <f>'Permitted Sources'!T110</f>
        <v>0</v>
      </c>
      <c r="G286" s="181">
        <f>'Permitted Sources'!U110</f>
        <v>0</v>
      </c>
      <c r="H286" s="181">
        <f>'Permitted Sources'!V110</f>
        <v>0</v>
      </c>
      <c r="I286" s="181">
        <f>'Permitted Sources'!W110</f>
        <v>0</v>
      </c>
      <c r="J286" s="181">
        <f>'Permitted Sources'!X110</f>
        <v>0</v>
      </c>
      <c r="K286" s="191" t="str">
        <f>VLOOKUP(C286,fips_xref!$A$5:$H$28,8,FALSE)</f>
        <v>Total</v>
      </c>
      <c r="L286" s="31" t="str">
        <f t="shared" si="4"/>
        <v>Compressor Engines</v>
      </c>
    </row>
    <row r="287" spans="1:12" x14ac:dyDescent="0.2">
      <c r="A287" s="136" t="str">
        <f>'Permitted Sources'!A111</f>
        <v>WYDEQ Permitted Sources</v>
      </c>
      <c r="B287" s="136" t="str">
        <f>'Permitted Sources'!B111</f>
        <v>56</v>
      </c>
      <c r="C287" s="136">
        <f>'Permitted Sources'!C111</f>
        <v>56037</v>
      </c>
      <c r="D287" s="136">
        <f>'Permitted Sources'!F111</f>
        <v>20200202</v>
      </c>
      <c r="E287" t="str">
        <f>'Permitted Sources'!I111</f>
        <v>Compressor Engines</v>
      </c>
      <c r="F287" s="181">
        <f>'Permitted Sources'!T111</f>
        <v>0</v>
      </c>
      <c r="G287" s="181">
        <f>'Permitted Sources'!U111</f>
        <v>0</v>
      </c>
      <c r="H287" s="181">
        <f>'Permitted Sources'!V111</f>
        <v>0</v>
      </c>
      <c r="I287" s="181">
        <f>'Permitted Sources'!W111</f>
        <v>0</v>
      </c>
      <c r="J287" s="181">
        <f>'Permitted Sources'!X111</f>
        <v>0</v>
      </c>
      <c r="K287" s="191" t="str">
        <f>VLOOKUP(C287,fips_xref!$A$5:$H$28,8,FALSE)</f>
        <v>Total</v>
      </c>
      <c r="L287" s="31" t="str">
        <f t="shared" si="4"/>
        <v>Compressor Engines</v>
      </c>
    </row>
    <row r="288" spans="1:12" x14ac:dyDescent="0.2">
      <c r="A288" s="136" t="str">
        <f>'Permitted Sources'!A112</f>
        <v>WYDEQ Permitted Sources</v>
      </c>
      <c r="B288" s="136" t="str">
        <f>'Permitted Sources'!B112</f>
        <v>56</v>
      </c>
      <c r="C288" s="136">
        <f>'Permitted Sources'!C112</f>
        <v>56037</v>
      </c>
      <c r="D288" s="136">
        <f>'Permitted Sources'!F112</f>
        <v>20200253</v>
      </c>
      <c r="E288" t="str">
        <f>'Permitted Sources'!I112</f>
        <v>Compressor Engines</v>
      </c>
      <c r="F288" s="181">
        <f>'Permitted Sources'!T112</f>
        <v>56.254150860548386</v>
      </c>
      <c r="G288" s="181">
        <f>'Permitted Sources'!U112</f>
        <v>0.33956753362404973</v>
      </c>
      <c r="H288" s="181">
        <f>'Permitted Sources'!V112</f>
        <v>18.259081064477428</v>
      </c>
      <c r="I288" s="181">
        <f>'Permitted Sources'!W112</f>
        <v>0</v>
      </c>
      <c r="J288" s="181">
        <f>'Permitted Sources'!X112</f>
        <v>0.22447443781475179</v>
      </c>
      <c r="K288" s="191" t="str">
        <f>VLOOKUP(C288,fips_xref!$A$5:$H$28,8,FALSE)</f>
        <v>Total</v>
      </c>
      <c r="L288" s="31" t="str">
        <f t="shared" si="4"/>
        <v>Compressor Engines</v>
      </c>
    </row>
    <row r="289" spans="1:12" x14ac:dyDescent="0.2">
      <c r="A289" s="136" t="str">
        <f>'Permitted Sources'!A113</f>
        <v>WYDEQ Permitted Sources</v>
      </c>
      <c r="B289" s="136" t="str">
        <f>'Permitted Sources'!B113</f>
        <v>56</v>
      </c>
      <c r="C289" s="136">
        <f>'Permitted Sources'!C113</f>
        <v>56037</v>
      </c>
      <c r="D289" s="136">
        <f>'Permitted Sources'!F113</f>
        <v>20200253</v>
      </c>
      <c r="E289" t="str">
        <f>'Permitted Sources'!I113</f>
        <v>Compressor Engines</v>
      </c>
      <c r="F289" s="181">
        <f>'Permitted Sources'!T113</f>
        <v>5.2738266431764096</v>
      </c>
      <c r="G289" s="181">
        <f>'Permitted Sources'!U113</f>
        <v>0.39059006843821686</v>
      </c>
      <c r="H289" s="181">
        <f>'Permitted Sources'!V113</f>
        <v>9.129540532238714</v>
      </c>
      <c r="I289" s="181">
        <f>'Permitted Sources'!W113</f>
        <v>0</v>
      </c>
      <c r="J289" s="181">
        <f>'Permitted Sources'!X113</f>
        <v>2.3221493567043276E-2</v>
      </c>
      <c r="K289" s="191" t="str">
        <f>VLOOKUP(C289,fips_xref!$A$5:$H$28,8,FALSE)</f>
        <v>Total</v>
      </c>
      <c r="L289" s="31" t="str">
        <f t="shared" si="4"/>
        <v>Compressor Engines</v>
      </c>
    </row>
    <row r="290" spans="1:12" x14ac:dyDescent="0.2">
      <c r="A290" s="136" t="str">
        <f>'Permitted Sources'!A114</f>
        <v>WYDEQ Permitted Sources</v>
      </c>
      <c r="B290" s="136" t="str">
        <f>'Permitted Sources'!B114</f>
        <v>56</v>
      </c>
      <c r="C290" s="136">
        <f>'Permitted Sources'!C114</f>
        <v>56037</v>
      </c>
      <c r="D290" s="136">
        <f>'Permitted Sources'!F114</f>
        <v>20200253</v>
      </c>
      <c r="E290" t="str">
        <f>'Permitted Sources'!I114</f>
        <v>Compressor Engines</v>
      </c>
      <c r="F290" s="181">
        <f>'Permitted Sources'!T114</f>
        <v>9.5807850684371463</v>
      </c>
      <c r="G290" s="181">
        <f>'Permitted Sources'!U114</f>
        <v>7.0255351784286171E-2</v>
      </c>
      <c r="H290" s="181">
        <f>'Permitted Sources'!V114</f>
        <v>1.2781356745134203</v>
      </c>
      <c r="I290" s="181">
        <f>'Permitted Sources'!W114</f>
        <v>0</v>
      </c>
      <c r="J290" s="181">
        <f>'Permitted Sources'!X114</f>
        <v>4.6442987134086573E-2</v>
      </c>
      <c r="K290" s="191" t="str">
        <f>VLOOKUP(C290,fips_xref!$A$5:$H$28,8,FALSE)</f>
        <v>Total</v>
      </c>
      <c r="L290" s="31" t="str">
        <f t="shared" si="4"/>
        <v>Compressor Engines</v>
      </c>
    </row>
    <row r="291" spans="1:12" x14ac:dyDescent="0.2">
      <c r="A291" s="136" t="str">
        <f>'Permitted Sources'!A115</f>
        <v>WYDEQ Permitted Sources</v>
      </c>
      <c r="B291" s="136" t="str">
        <f>'Permitted Sources'!B115</f>
        <v>56</v>
      </c>
      <c r="C291" s="136">
        <f>'Permitted Sources'!C115</f>
        <v>56037</v>
      </c>
      <c r="D291" s="136">
        <f>'Permitted Sources'!F115</f>
        <v>20200253</v>
      </c>
      <c r="E291" t="str">
        <f>'Permitted Sources'!I115</f>
        <v>Compressor Engines</v>
      </c>
      <c r="F291" s="181">
        <f>'Permitted Sources'!T115</f>
        <v>32.785622298413351</v>
      </c>
      <c r="G291" s="181">
        <f>'Permitted Sources'!U115</f>
        <v>0.14675562372717552</v>
      </c>
      <c r="H291" s="181">
        <f>'Permitted Sources'!V115</f>
        <v>1.91720351177013</v>
      </c>
      <c r="I291" s="181">
        <f>'Permitted Sources'!W115</f>
        <v>0</v>
      </c>
      <c r="J291" s="181">
        <f>'Permitted Sources'!X115</f>
        <v>9.701423979120305E-2</v>
      </c>
      <c r="K291" s="191" t="str">
        <f>VLOOKUP(C291,fips_xref!$A$5:$H$28,8,FALSE)</f>
        <v>Total</v>
      </c>
      <c r="L291" s="31" t="str">
        <f t="shared" si="4"/>
        <v>Compressor Engines</v>
      </c>
    </row>
    <row r="292" spans="1:12" x14ac:dyDescent="0.2">
      <c r="A292" s="136" t="str">
        <f>'Permitted Sources'!A116</f>
        <v>WYDEQ Permitted Sources</v>
      </c>
      <c r="B292" s="136" t="str">
        <f>'Permitted Sources'!B116</f>
        <v>56</v>
      </c>
      <c r="C292" s="136">
        <f>'Permitted Sources'!C116</f>
        <v>56037</v>
      </c>
      <c r="D292" s="136">
        <f>'Permitted Sources'!F116</f>
        <v>20200253</v>
      </c>
      <c r="E292" t="str">
        <f>'Permitted Sources'!I116</f>
        <v>Compressor Engines</v>
      </c>
      <c r="F292" s="181">
        <f>'Permitted Sources'!T116</f>
        <v>24.61119100148991</v>
      </c>
      <c r="G292" s="181">
        <f>'Permitted Sources'!U116</f>
        <v>0.11006671779538159</v>
      </c>
      <c r="H292" s="181">
        <f>'Permitted Sources'!V116</f>
        <v>1.4150787824970006</v>
      </c>
      <c r="I292" s="181">
        <f>'Permitted Sources'!W116</f>
        <v>0</v>
      </c>
      <c r="J292" s="181">
        <f>'Permitted Sources'!X116</f>
        <v>7.2760679843402273E-2</v>
      </c>
      <c r="K292" s="191" t="str">
        <f>VLOOKUP(C292,fips_xref!$A$5:$H$28,8,FALSE)</f>
        <v>Total</v>
      </c>
      <c r="L292" s="31" t="str">
        <f t="shared" si="4"/>
        <v>Compressor Engines</v>
      </c>
    </row>
    <row r="293" spans="1:12" x14ac:dyDescent="0.2">
      <c r="A293" s="136" t="str">
        <f>'Permitted Sources'!A117</f>
        <v>WYDEQ Permitted Sources</v>
      </c>
      <c r="B293" s="136" t="str">
        <f>'Permitted Sources'!B117</f>
        <v>56</v>
      </c>
      <c r="C293" s="136">
        <f>'Permitted Sources'!C117</f>
        <v>56037</v>
      </c>
      <c r="D293" s="136">
        <f>'Permitted Sources'!F117</f>
        <v>20200253</v>
      </c>
      <c r="E293" t="str">
        <f>'Permitted Sources'!I117</f>
        <v>Compressor Engines</v>
      </c>
      <c r="F293" s="181">
        <f>'Permitted Sources'!T117</f>
        <v>52.38667798888568</v>
      </c>
      <c r="G293" s="181">
        <f>'Permitted Sources'!U117</f>
        <v>0.26384787670098581</v>
      </c>
      <c r="H293" s="181">
        <f>'Permitted Sources'!V117</f>
        <v>47.610553875624895</v>
      </c>
      <c r="I293" s="181">
        <f>'Permitted Sources'!W117</f>
        <v>0</v>
      </c>
      <c r="J293" s="181">
        <f>'Permitted Sources'!X117</f>
        <v>0.17441921834801402</v>
      </c>
      <c r="K293" s="191" t="str">
        <f>VLOOKUP(C293,fips_xref!$A$5:$H$28,8,FALSE)</f>
        <v>Total</v>
      </c>
      <c r="L293" s="31" t="str">
        <f t="shared" si="4"/>
        <v>Compressor Engines</v>
      </c>
    </row>
    <row r="294" spans="1:12" x14ac:dyDescent="0.2">
      <c r="A294" s="136" t="str">
        <f>'Permitted Sources'!A118</f>
        <v>WYDEQ Permitted Sources</v>
      </c>
      <c r="B294" s="136" t="str">
        <f>'Permitted Sources'!B118</f>
        <v>56</v>
      </c>
      <c r="C294" s="136">
        <f>'Permitted Sources'!C118</f>
        <v>56037</v>
      </c>
      <c r="D294" s="136">
        <f>'Permitted Sources'!F118</f>
        <v>20200253</v>
      </c>
      <c r="E294" t="str">
        <f>'Permitted Sources'!I118</f>
        <v>Compressor Engines</v>
      </c>
      <c r="F294" s="181">
        <f>'Permitted Sources'!T118</f>
        <v>79.019502536926552</v>
      </c>
      <c r="G294" s="181">
        <f>'Permitted Sources'!U118</f>
        <v>0.39811366011095473</v>
      </c>
      <c r="H294" s="181">
        <f>'Permitted Sources'!V118</f>
        <v>71.849483988718674</v>
      </c>
      <c r="I294" s="181">
        <f>'Permitted Sources'!W118</f>
        <v>0</v>
      </c>
      <c r="J294" s="181">
        <f>'Permitted Sources'!X118</f>
        <v>0.26317692709315721</v>
      </c>
      <c r="K294" s="191" t="str">
        <f>VLOOKUP(C294,fips_xref!$A$5:$H$28,8,FALSE)</f>
        <v>Total</v>
      </c>
      <c r="L294" s="31" t="str">
        <f t="shared" si="4"/>
        <v>Compressor Engines</v>
      </c>
    </row>
    <row r="295" spans="1:12" x14ac:dyDescent="0.2">
      <c r="A295" s="136" t="str">
        <f>'Permitted Sources'!A119</f>
        <v>WYDEQ Permitted Sources</v>
      </c>
      <c r="B295" s="136" t="str">
        <f>'Permitted Sources'!B119</f>
        <v>56</v>
      </c>
      <c r="C295" s="136">
        <f>'Permitted Sources'!C119</f>
        <v>56037</v>
      </c>
      <c r="D295" s="136">
        <f>'Permitted Sources'!F119</f>
        <v>20200253</v>
      </c>
      <c r="E295" t="str">
        <f>'Permitted Sources'!I119</f>
        <v>Compressor Engines</v>
      </c>
      <c r="F295" s="181">
        <f>'Permitted Sources'!T119</f>
        <v>22.897197342457584</v>
      </c>
      <c r="G295" s="181">
        <f>'Permitted Sources'!U119</f>
        <v>0.11553102293415943</v>
      </c>
      <c r="H295" s="181">
        <f>'Permitted Sources'!V119</f>
        <v>1.4607264851581943</v>
      </c>
      <c r="I295" s="181">
        <f>'Permitted Sources'!W119</f>
        <v>0</v>
      </c>
      <c r="J295" s="181">
        <f>'Permitted Sources'!X119</f>
        <v>7.6372912176053478E-2</v>
      </c>
      <c r="K295" s="191" t="str">
        <f>VLOOKUP(C295,fips_xref!$A$5:$H$28,8,FALSE)</f>
        <v>Total</v>
      </c>
      <c r="L295" s="31" t="str">
        <f t="shared" si="4"/>
        <v>Compressor Engines</v>
      </c>
    </row>
    <row r="296" spans="1:12" x14ac:dyDescent="0.2">
      <c r="A296" s="136" t="str">
        <f>'Permitted Sources'!A120</f>
        <v>WYDEQ Permitted Sources</v>
      </c>
      <c r="B296" s="136" t="str">
        <f>'Permitted Sources'!B120</f>
        <v>56</v>
      </c>
      <c r="C296" s="136">
        <f>'Permitted Sources'!C120</f>
        <v>56037</v>
      </c>
      <c r="D296" s="136">
        <f>'Permitted Sources'!F120</f>
        <v>20200254</v>
      </c>
      <c r="E296" t="str">
        <f>'Permitted Sources'!I120</f>
        <v>Compressor Engines</v>
      </c>
      <c r="F296" s="181">
        <f>'Permitted Sources'!T120</f>
        <v>1.757942214392137</v>
      </c>
      <c r="G296" s="181">
        <f>'Permitted Sources'!U120</f>
        <v>0.1711551175225289</v>
      </c>
      <c r="H296" s="181">
        <f>'Permitted Sources'!V120</f>
        <v>2.7388621596716138</v>
      </c>
      <c r="I296" s="181">
        <f>'Permitted Sources'!W120</f>
        <v>0</v>
      </c>
      <c r="J296" s="181">
        <f>'Permitted Sources'!X120</f>
        <v>1.4603406963407168E-2</v>
      </c>
      <c r="K296" s="191" t="str">
        <f>VLOOKUP(C296,fips_xref!$A$5:$H$28,8,FALSE)</f>
        <v>Total</v>
      </c>
      <c r="L296" s="31" t="str">
        <f t="shared" si="4"/>
        <v>Compressor Engines</v>
      </c>
    </row>
    <row r="297" spans="1:12" x14ac:dyDescent="0.2">
      <c r="A297" s="136" t="str">
        <f>'Permitted Sources'!A121</f>
        <v>WYDEQ Permitted Sources</v>
      </c>
      <c r="B297" s="136" t="str">
        <f>'Permitted Sources'!B121</f>
        <v>56</v>
      </c>
      <c r="C297" s="136">
        <f>'Permitted Sources'!C121</f>
        <v>56037</v>
      </c>
      <c r="D297" s="136">
        <f>'Permitted Sources'!F121</f>
        <v>20200254</v>
      </c>
      <c r="E297" t="str">
        <f>'Permitted Sources'!I121</f>
        <v>Compressor Engines</v>
      </c>
      <c r="F297" s="181">
        <f>'Permitted Sources'!T121</f>
        <v>1.757942214392137</v>
      </c>
      <c r="G297" s="181">
        <f>'Permitted Sources'!U121</f>
        <v>0.2209456971654464</v>
      </c>
      <c r="H297" s="181">
        <f>'Permitted Sources'!V121</f>
        <v>2.7388621596716138</v>
      </c>
      <c r="I297" s="181">
        <f>'Permitted Sources'!W121</f>
        <v>0</v>
      </c>
      <c r="J297" s="181">
        <f>'Permitted Sources'!X121</f>
        <v>1.8851670807307434E-2</v>
      </c>
      <c r="K297" s="191" t="str">
        <f>VLOOKUP(C297,fips_xref!$A$5:$H$28,8,FALSE)</f>
        <v>Total</v>
      </c>
      <c r="L297" s="31" t="str">
        <f t="shared" si="4"/>
        <v>Compressor Engines</v>
      </c>
    </row>
    <row r="298" spans="1:12" x14ac:dyDescent="0.2">
      <c r="A298" s="136" t="str">
        <f>'Permitted Sources'!A122</f>
        <v>WYDEQ Permitted Sources</v>
      </c>
      <c r="B298" s="136" t="str">
        <f>'Permitted Sources'!B122</f>
        <v>56</v>
      </c>
      <c r="C298" s="136">
        <f>'Permitted Sources'!C122</f>
        <v>56037</v>
      </c>
      <c r="D298" s="136">
        <f>'Permitted Sources'!F122</f>
        <v>20200202</v>
      </c>
      <c r="E298" t="str">
        <f>'Permitted Sources'!I122</f>
        <v>Compressor Engines</v>
      </c>
      <c r="F298" s="181">
        <f>'Permitted Sources'!T122</f>
        <v>0</v>
      </c>
      <c r="G298" s="181">
        <f>'Permitted Sources'!U122</f>
        <v>0</v>
      </c>
      <c r="H298" s="181">
        <f>'Permitted Sources'!V122</f>
        <v>0</v>
      </c>
      <c r="I298" s="181">
        <f>'Permitted Sources'!W122</f>
        <v>0</v>
      </c>
      <c r="J298" s="181">
        <f>'Permitted Sources'!X122</f>
        <v>0</v>
      </c>
      <c r="K298" s="191" t="str">
        <f>VLOOKUP(C298,fips_xref!$A$5:$H$28,8,FALSE)</f>
        <v>Total</v>
      </c>
      <c r="L298" s="31" t="str">
        <f t="shared" si="4"/>
        <v>Compressor Engines</v>
      </c>
    </row>
    <row r="299" spans="1:12" x14ac:dyDescent="0.2">
      <c r="A299" s="136" t="str">
        <f>'Permitted Sources'!A123</f>
        <v>WYDEQ Permitted Sources</v>
      </c>
      <c r="B299" s="136" t="str">
        <f>'Permitted Sources'!B123</f>
        <v>56</v>
      </c>
      <c r="C299" s="136">
        <f>'Permitted Sources'!C123</f>
        <v>56037</v>
      </c>
      <c r="D299" s="136">
        <f>'Permitted Sources'!F123</f>
        <v>20200202</v>
      </c>
      <c r="E299" t="str">
        <f>'Permitted Sources'!I123</f>
        <v>Compressor Engines</v>
      </c>
      <c r="F299" s="181">
        <f>'Permitted Sources'!T123</f>
        <v>0</v>
      </c>
      <c r="G299" s="181">
        <f>'Permitted Sources'!U123</f>
        <v>0</v>
      </c>
      <c r="H299" s="181">
        <f>'Permitted Sources'!V123</f>
        <v>0</v>
      </c>
      <c r="I299" s="181">
        <f>'Permitted Sources'!W123</f>
        <v>0</v>
      </c>
      <c r="J299" s="181">
        <f>'Permitted Sources'!X123</f>
        <v>0</v>
      </c>
      <c r="K299" s="191" t="str">
        <f>VLOOKUP(C299,fips_xref!$A$5:$H$28,8,FALSE)</f>
        <v>Total</v>
      </c>
      <c r="L299" s="31" t="str">
        <f t="shared" si="4"/>
        <v>Compressor Engines</v>
      </c>
    </row>
    <row r="300" spans="1:12" x14ac:dyDescent="0.2">
      <c r="A300" s="136" t="str">
        <f>'Permitted Sources'!A124</f>
        <v>WYDEQ Permitted Sources</v>
      </c>
      <c r="B300" s="136" t="str">
        <f>'Permitted Sources'!B124</f>
        <v>56</v>
      </c>
      <c r="C300" s="136">
        <f>'Permitted Sources'!C124</f>
        <v>56037</v>
      </c>
      <c r="D300" s="136">
        <f>'Permitted Sources'!F124</f>
        <v>20200202</v>
      </c>
      <c r="E300" t="str">
        <f>'Permitted Sources'!I124</f>
        <v>Compressor Engines</v>
      </c>
      <c r="F300" s="181">
        <f>'Permitted Sources'!T124</f>
        <v>0</v>
      </c>
      <c r="G300" s="181">
        <f>'Permitted Sources'!U124</f>
        <v>0</v>
      </c>
      <c r="H300" s="181">
        <f>'Permitted Sources'!V124</f>
        <v>0</v>
      </c>
      <c r="I300" s="181">
        <f>'Permitted Sources'!W124</f>
        <v>0</v>
      </c>
      <c r="J300" s="181">
        <f>'Permitted Sources'!X124</f>
        <v>0</v>
      </c>
      <c r="K300" s="191" t="str">
        <f>VLOOKUP(C300,fips_xref!$A$5:$H$28,8,FALSE)</f>
        <v>Total</v>
      </c>
      <c r="L300" s="31" t="str">
        <f t="shared" si="4"/>
        <v>Compressor Engines</v>
      </c>
    </row>
    <row r="301" spans="1:12" x14ac:dyDescent="0.2">
      <c r="A301" s="136" t="str">
        <f>'Permitted Sources'!A125</f>
        <v>WYDEQ Permitted Sources</v>
      </c>
      <c r="B301" s="136" t="str">
        <f>'Permitted Sources'!B125</f>
        <v>56</v>
      </c>
      <c r="C301" s="136">
        <f>'Permitted Sources'!C125</f>
        <v>56037</v>
      </c>
      <c r="D301" s="136">
        <f>'Permitted Sources'!F125</f>
        <v>20200202</v>
      </c>
      <c r="E301" t="str">
        <f>'Permitted Sources'!I125</f>
        <v>Compressor Engines</v>
      </c>
      <c r="F301" s="181">
        <f>'Permitted Sources'!T125</f>
        <v>0</v>
      </c>
      <c r="G301" s="181">
        <f>'Permitted Sources'!U125</f>
        <v>1.9529503421910839</v>
      </c>
      <c r="H301" s="181">
        <f>'Permitted Sources'!V125</f>
        <v>0</v>
      </c>
      <c r="I301" s="181">
        <f>'Permitted Sources'!W125</f>
        <v>0</v>
      </c>
      <c r="J301" s="181">
        <f>'Permitted Sources'!X125</f>
        <v>0</v>
      </c>
      <c r="K301" s="191" t="str">
        <f>VLOOKUP(C301,fips_xref!$A$5:$H$28,8,FALSE)</f>
        <v>Total</v>
      </c>
      <c r="L301" s="31" t="str">
        <f t="shared" si="4"/>
        <v>Compressor Engines</v>
      </c>
    </row>
    <row r="302" spans="1:12" x14ac:dyDescent="0.2">
      <c r="A302" s="136" t="str">
        <f>'Permitted Sources'!A126</f>
        <v>WYDEQ Permitted Sources</v>
      </c>
      <c r="B302" s="136" t="str">
        <f>'Permitted Sources'!B126</f>
        <v>56</v>
      </c>
      <c r="C302" s="136">
        <f>'Permitted Sources'!C126</f>
        <v>56037</v>
      </c>
      <c r="D302" s="136">
        <f>'Permitted Sources'!F126</f>
        <v>20200254</v>
      </c>
      <c r="E302" t="str">
        <f>'Permitted Sources'!I126</f>
        <v>Compressor Engines</v>
      </c>
      <c r="F302" s="181">
        <f>'Permitted Sources'!T126</f>
        <v>6.1527977503724776</v>
      </c>
      <c r="G302" s="181">
        <f>'Permitted Sources'!U126</f>
        <v>1.9529503421910839</v>
      </c>
      <c r="H302" s="181">
        <f>'Permitted Sources'!V126</f>
        <v>12.781356745134197</v>
      </c>
      <c r="I302" s="181">
        <f>'Permitted Sources'!W126</f>
        <v>0</v>
      </c>
      <c r="J302" s="181">
        <f>'Permitted Sources'!X126</f>
        <v>0.16807193832430425</v>
      </c>
      <c r="K302" s="191" t="str">
        <f>VLOOKUP(C302,fips_xref!$A$5:$H$28,8,FALSE)</f>
        <v>Total</v>
      </c>
      <c r="L302" s="31" t="str">
        <f t="shared" si="4"/>
        <v>Compressor Engines</v>
      </c>
    </row>
    <row r="303" spans="1:12" x14ac:dyDescent="0.2">
      <c r="A303" s="136" t="str">
        <f>'Permitted Sources'!A127</f>
        <v>WYDEQ Permitted Sources</v>
      </c>
      <c r="B303" s="136" t="str">
        <f>'Permitted Sources'!B127</f>
        <v>56</v>
      </c>
      <c r="C303" s="136">
        <f>'Permitted Sources'!C127</f>
        <v>56037</v>
      </c>
      <c r="D303" s="136">
        <f>'Permitted Sources'!F127</f>
        <v>20200202</v>
      </c>
      <c r="E303" t="str">
        <f>'Permitted Sources'!I127</f>
        <v>Compressor Engines</v>
      </c>
      <c r="F303" s="181">
        <f>'Permitted Sources'!T127</f>
        <v>0</v>
      </c>
      <c r="G303" s="181">
        <f>'Permitted Sources'!U127</f>
        <v>0.58588510265732496</v>
      </c>
      <c r="H303" s="181">
        <f>'Permitted Sources'!V127</f>
        <v>0</v>
      </c>
      <c r="I303" s="181">
        <f>'Permitted Sources'!W127</f>
        <v>0</v>
      </c>
      <c r="J303" s="181">
        <f>'Permitted Sources'!X127</f>
        <v>0</v>
      </c>
      <c r="K303" s="191" t="str">
        <f>VLOOKUP(C303,fips_xref!$A$5:$H$28,8,FALSE)</f>
        <v>Total</v>
      </c>
      <c r="L303" s="31" t="str">
        <f t="shared" si="4"/>
        <v>Compressor Engines</v>
      </c>
    </row>
    <row r="304" spans="1:12" x14ac:dyDescent="0.2">
      <c r="A304" s="136" t="str">
        <f>'Permitted Sources'!A128</f>
        <v>WYDEQ Permitted Sources</v>
      </c>
      <c r="B304" s="136" t="str">
        <f>'Permitted Sources'!B128</f>
        <v>56</v>
      </c>
      <c r="C304" s="136">
        <f>'Permitted Sources'!C128</f>
        <v>56037</v>
      </c>
      <c r="D304" s="136">
        <f>'Permitted Sources'!F128</f>
        <v>20200202</v>
      </c>
      <c r="E304" t="str">
        <f>'Permitted Sources'!I128</f>
        <v>Compressor Engines</v>
      </c>
      <c r="F304" s="181">
        <f>'Permitted Sources'!T128</f>
        <v>0</v>
      </c>
      <c r="G304" s="181">
        <f>'Permitted Sources'!U128</f>
        <v>0</v>
      </c>
      <c r="H304" s="181">
        <f>'Permitted Sources'!V128</f>
        <v>0</v>
      </c>
      <c r="I304" s="181">
        <f>'Permitted Sources'!W128</f>
        <v>0</v>
      </c>
      <c r="J304" s="181">
        <f>'Permitted Sources'!X128</f>
        <v>0</v>
      </c>
      <c r="K304" s="191" t="str">
        <f>VLOOKUP(C304,fips_xref!$A$5:$H$28,8,FALSE)</f>
        <v>Total</v>
      </c>
      <c r="L304" s="31" t="str">
        <f t="shared" si="4"/>
        <v>Compressor Engines</v>
      </c>
    </row>
    <row r="305" spans="1:12" x14ac:dyDescent="0.2">
      <c r="A305" s="136" t="str">
        <f>'Permitted Sources'!A129</f>
        <v>WYDEQ Permitted Sources</v>
      </c>
      <c r="B305" s="136" t="str">
        <f>'Permitted Sources'!B129</f>
        <v>56</v>
      </c>
      <c r="C305" s="136">
        <f>'Permitted Sources'!C129</f>
        <v>56037</v>
      </c>
      <c r="D305" s="136">
        <f>'Permitted Sources'!F129</f>
        <v>20200202</v>
      </c>
      <c r="E305" t="str">
        <f>'Permitted Sources'!I129</f>
        <v>Compressor Engines</v>
      </c>
      <c r="F305" s="181">
        <f>'Permitted Sources'!T129</f>
        <v>0</v>
      </c>
      <c r="G305" s="181">
        <f>'Permitted Sources'!U129</f>
        <v>0</v>
      </c>
      <c r="H305" s="181">
        <f>'Permitted Sources'!V129</f>
        <v>0</v>
      </c>
      <c r="I305" s="181">
        <f>'Permitted Sources'!W129</f>
        <v>0</v>
      </c>
      <c r="J305" s="181">
        <f>'Permitted Sources'!X129</f>
        <v>0</v>
      </c>
      <c r="K305" s="191" t="str">
        <f>VLOOKUP(C305,fips_xref!$A$5:$H$28,8,FALSE)</f>
        <v>Total</v>
      </c>
      <c r="L305" s="31" t="str">
        <f t="shared" si="4"/>
        <v>Compressor Engines</v>
      </c>
    </row>
    <row r="306" spans="1:12" x14ac:dyDescent="0.2">
      <c r="A306" s="136" t="str">
        <f>'Permitted Sources'!A130</f>
        <v>WYDEQ Permitted Sources</v>
      </c>
      <c r="B306" s="136" t="str">
        <f>'Permitted Sources'!B130</f>
        <v>56</v>
      </c>
      <c r="C306" s="136">
        <f>'Permitted Sources'!C130</f>
        <v>56037</v>
      </c>
      <c r="D306" s="136">
        <f>'Permitted Sources'!F130</f>
        <v>20200253</v>
      </c>
      <c r="E306" t="str">
        <f>'Permitted Sources'!I130</f>
        <v>Compressor Engines</v>
      </c>
      <c r="F306" s="181">
        <f>'Permitted Sources'!T130</f>
        <v>8.350225518362647</v>
      </c>
      <c r="G306" s="181">
        <f>'Permitted Sources'!U130</f>
        <v>0.13660762846944527</v>
      </c>
      <c r="H306" s="181">
        <f>'Permitted Sources'!V130</f>
        <v>1.8259081064477432</v>
      </c>
      <c r="I306" s="181">
        <f>'Permitted Sources'!W130</f>
        <v>0</v>
      </c>
      <c r="J306" s="181">
        <f>'Permitted Sources'!X130</f>
        <v>9.0305808316279435E-2</v>
      </c>
      <c r="K306" s="191" t="str">
        <f>VLOOKUP(C306,fips_xref!$A$5:$H$28,8,FALSE)</f>
        <v>Total</v>
      </c>
      <c r="L306" s="31" t="str">
        <f t="shared" si="4"/>
        <v>Compressor Engines</v>
      </c>
    </row>
    <row r="307" spans="1:12" x14ac:dyDescent="0.2">
      <c r="A307" s="136" t="str">
        <f>'Permitted Sources'!A131</f>
        <v>WYDEQ Permitted Sources</v>
      </c>
      <c r="B307" s="136" t="str">
        <f>'Permitted Sources'!B131</f>
        <v>56</v>
      </c>
      <c r="C307" s="136">
        <f>'Permitted Sources'!C131</f>
        <v>56037</v>
      </c>
      <c r="D307" s="136">
        <f>'Permitted Sources'!F131</f>
        <v>20200254</v>
      </c>
      <c r="E307" t="str">
        <f>'Permitted Sources'!I131</f>
        <v>Compressor Engines</v>
      </c>
      <c r="F307" s="181">
        <f>'Permitted Sources'!T131</f>
        <v>7.47125441116658</v>
      </c>
      <c r="G307" s="181">
        <f>'Permitted Sources'!U131</f>
        <v>2.458409869869052</v>
      </c>
      <c r="H307" s="181">
        <f>'Permitted Sources'!V131</f>
        <v>7.7601094524029053</v>
      </c>
      <c r="I307" s="181">
        <f>'Permitted Sources'!W131</f>
        <v>0</v>
      </c>
      <c r="J307" s="181">
        <f>'Permitted Sources'!X131</f>
        <v>0.20975802729257564</v>
      </c>
      <c r="K307" s="191" t="str">
        <f>VLOOKUP(C307,fips_xref!$A$5:$H$28,8,FALSE)</f>
        <v>Total</v>
      </c>
      <c r="L307" s="31" t="str">
        <f t="shared" si="4"/>
        <v>Compressor Engines</v>
      </c>
    </row>
    <row r="308" spans="1:12" x14ac:dyDescent="0.2">
      <c r="A308" s="136" t="str">
        <f>'Permitted Sources'!A132</f>
        <v>WYDEQ Permitted Sources</v>
      </c>
      <c r="B308" s="136" t="str">
        <f>'Permitted Sources'!B132</f>
        <v>56</v>
      </c>
      <c r="C308" s="136">
        <f>'Permitted Sources'!C132</f>
        <v>56037</v>
      </c>
      <c r="D308" s="136">
        <f>'Permitted Sources'!F132</f>
        <v>20200254</v>
      </c>
      <c r="E308" t="str">
        <f>'Permitted Sources'!I132</f>
        <v>Compressor Engines</v>
      </c>
      <c r="F308" s="181">
        <f>'Permitted Sources'!T132</f>
        <v>1.3184566607941024</v>
      </c>
      <c r="G308" s="181">
        <f>'Permitted Sources'!U132</f>
        <v>0.78118013687643373</v>
      </c>
      <c r="H308" s="181">
        <f>'Permitted Sources'!V132</f>
        <v>2.7388621596716138</v>
      </c>
      <c r="I308" s="181">
        <f>'Permitted Sources'!W132</f>
        <v>0</v>
      </c>
      <c r="J308" s="181">
        <f>'Permitted Sources'!X132</f>
        <v>3.8499891085346169E-2</v>
      </c>
      <c r="K308" s="191" t="str">
        <f>VLOOKUP(C308,fips_xref!$A$5:$H$28,8,FALSE)</f>
        <v>Total</v>
      </c>
      <c r="L308" s="31" t="str">
        <f t="shared" si="4"/>
        <v>Compressor Engines</v>
      </c>
    </row>
    <row r="309" spans="1:12" x14ac:dyDescent="0.2">
      <c r="A309" s="136" t="str">
        <f>'Permitted Sources'!A133</f>
        <v>WYDEQ Permitted Sources</v>
      </c>
      <c r="B309" s="136" t="str">
        <f>'Permitted Sources'!B133</f>
        <v>56</v>
      </c>
      <c r="C309" s="136">
        <f>'Permitted Sources'!C133</f>
        <v>56037</v>
      </c>
      <c r="D309" s="136">
        <f>'Permitted Sources'!F133</f>
        <v>20200254</v>
      </c>
      <c r="E309" t="str">
        <f>'Permitted Sources'!I133</f>
        <v>Compressor Engines</v>
      </c>
      <c r="F309" s="181">
        <f>'Permitted Sources'!T133</f>
        <v>3.0763988751862388</v>
      </c>
      <c r="G309" s="181">
        <f>'Permitted Sources'!U133</f>
        <v>0.96158056935384417</v>
      </c>
      <c r="H309" s="181">
        <f>'Permitted Sources'!V133</f>
        <v>2.7388621596716138</v>
      </c>
      <c r="I309" s="181">
        <f>'Permitted Sources'!W133</f>
        <v>0</v>
      </c>
      <c r="J309" s="181">
        <f>'Permitted Sources'!X133</f>
        <v>8.2044595485323904E-2</v>
      </c>
      <c r="K309" s="191" t="str">
        <f>VLOOKUP(C309,fips_xref!$A$5:$H$28,8,FALSE)</f>
        <v>Total</v>
      </c>
      <c r="L309" s="31" t="str">
        <f t="shared" si="4"/>
        <v>Compressor Engines</v>
      </c>
    </row>
    <row r="310" spans="1:12" x14ac:dyDescent="0.2">
      <c r="A310" s="136" t="str">
        <f>'Permitted Sources'!A134</f>
        <v>WYDEQ Permitted Sources</v>
      </c>
      <c r="B310" s="136" t="str">
        <f>'Permitted Sources'!B134</f>
        <v>56</v>
      </c>
      <c r="C310" s="136">
        <f>'Permitted Sources'!C134</f>
        <v>56037</v>
      </c>
      <c r="D310" s="136">
        <f>'Permitted Sources'!F134</f>
        <v>20200254</v>
      </c>
      <c r="E310" t="str">
        <f>'Permitted Sources'!I134</f>
        <v>Compressor Engines</v>
      </c>
      <c r="F310" s="181">
        <f>'Permitted Sources'!T134</f>
        <v>3.0763988751862388</v>
      </c>
      <c r="G310" s="181">
        <f>'Permitted Sources'!U134</f>
        <v>0.82465647533582087</v>
      </c>
      <c r="H310" s="181">
        <f>'Permitted Sources'!V134</f>
        <v>5.0212472927312923</v>
      </c>
      <c r="I310" s="181">
        <f>'Permitted Sources'!W134</f>
        <v>0</v>
      </c>
      <c r="J310" s="181">
        <f>'Permitted Sources'!X134</f>
        <v>7.0361869914598141E-2</v>
      </c>
      <c r="K310" s="191" t="str">
        <f>VLOOKUP(C310,fips_xref!$A$5:$H$28,8,FALSE)</f>
        <v>Total</v>
      </c>
      <c r="L310" s="31" t="str">
        <f t="shared" si="4"/>
        <v>Compressor Engines</v>
      </c>
    </row>
    <row r="311" spans="1:12" x14ac:dyDescent="0.2">
      <c r="A311" s="136" t="str">
        <f>'Permitted Sources'!A135</f>
        <v>WYDEQ Permitted Sources</v>
      </c>
      <c r="B311" s="136" t="str">
        <f>'Permitted Sources'!B135</f>
        <v>56</v>
      </c>
      <c r="C311" s="136">
        <f>'Permitted Sources'!C135</f>
        <v>56037</v>
      </c>
      <c r="D311" s="136">
        <f>'Permitted Sources'!F135</f>
        <v>20200254</v>
      </c>
      <c r="E311" t="str">
        <f>'Permitted Sources'!I135</f>
        <v>Compressor Engines</v>
      </c>
      <c r="F311" s="181">
        <f>'Permitted Sources'!T135</f>
        <v>3.1642959859058464</v>
      </c>
      <c r="G311" s="181">
        <f>'Permitted Sources'!U135</f>
        <v>0.70306212318879024</v>
      </c>
      <c r="H311" s="181">
        <f>'Permitted Sources'!V135</f>
        <v>4.9299518874089063</v>
      </c>
      <c r="I311" s="181">
        <f>'Permitted Sources'!W135</f>
        <v>0</v>
      </c>
      <c r="J311" s="181">
        <f>'Permitted Sources'!X135</f>
        <v>4.3279187909733986E-2</v>
      </c>
      <c r="K311" s="191" t="str">
        <f>VLOOKUP(C311,fips_xref!$A$5:$H$28,8,FALSE)</f>
        <v>Total</v>
      </c>
      <c r="L311" s="31" t="str">
        <f t="shared" si="4"/>
        <v>Compressor Engines</v>
      </c>
    </row>
    <row r="312" spans="1:12" x14ac:dyDescent="0.2">
      <c r="A312" s="136" t="str">
        <f>'Permitted Sources'!A136</f>
        <v>WYDEQ Permitted Sources</v>
      </c>
      <c r="B312" s="136" t="str">
        <f>'Permitted Sources'!B136</f>
        <v>56</v>
      </c>
      <c r="C312" s="136">
        <f>'Permitted Sources'!C136</f>
        <v>56037</v>
      </c>
      <c r="D312" s="136">
        <f>'Permitted Sources'!F136</f>
        <v>20200202</v>
      </c>
      <c r="E312" t="str">
        <f>'Permitted Sources'!I136</f>
        <v>Compressor Engines</v>
      </c>
      <c r="F312" s="181">
        <f>'Permitted Sources'!T136</f>
        <v>0</v>
      </c>
      <c r="G312" s="181">
        <f>'Permitted Sources'!U136</f>
        <v>0</v>
      </c>
      <c r="H312" s="181">
        <f>'Permitted Sources'!V136</f>
        <v>0</v>
      </c>
      <c r="I312" s="181">
        <f>'Permitted Sources'!W136</f>
        <v>0</v>
      </c>
      <c r="J312" s="181">
        <f>'Permitted Sources'!X136</f>
        <v>0</v>
      </c>
      <c r="K312" s="191" t="str">
        <f>VLOOKUP(C312,fips_xref!$A$5:$H$28,8,FALSE)</f>
        <v>Total</v>
      </c>
      <c r="L312" s="31" t="str">
        <f t="shared" si="4"/>
        <v>Compressor Engines</v>
      </c>
    </row>
    <row r="313" spans="1:12" x14ac:dyDescent="0.2">
      <c r="A313" s="136" t="str">
        <f>'Permitted Sources'!A137</f>
        <v>WYDEQ Permitted Sources</v>
      </c>
      <c r="B313" s="136" t="str">
        <f>'Permitted Sources'!B137</f>
        <v>56</v>
      </c>
      <c r="C313" s="136">
        <f>'Permitted Sources'!C137</f>
        <v>56037</v>
      </c>
      <c r="D313" s="136">
        <f>'Permitted Sources'!F137</f>
        <v>20200202</v>
      </c>
      <c r="E313" t="str">
        <f>'Permitted Sources'!I137</f>
        <v>Compressor Engines</v>
      </c>
      <c r="F313" s="181">
        <f>'Permitted Sources'!T137</f>
        <v>0</v>
      </c>
      <c r="G313" s="181">
        <f>'Permitted Sources'!U137</f>
        <v>0</v>
      </c>
      <c r="H313" s="181">
        <f>'Permitted Sources'!V137</f>
        <v>0</v>
      </c>
      <c r="I313" s="181">
        <f>'Permitted Sources'!W137</f>
        <v>0</v>
      </c>
      <c r="J313" s="181">
        <f>'Permitted Sources'!X137</f>
        <v>0</v>
      </c>
      <c r="K313" s="191" t="str">
        <f>VLOOKUP(C313,fips_xref!$A$5:$H$28,8,FALSE)</f>
        <v>Total</v>
      </c>
      <c r="L313" s="31" t="str">
        <f t="shared" si="4"/>
        <v>Compressor Engines</v>
      </c>
    </row>
    <row r="314" spans="1:12" x14ac:dyDescent="0.2">
      <c r="A314" s="136" t="str">
        <f>'Permitted Sources'!A138</f>
        <v>WYDEQ Permitted Sources</v>
      </c>
      <c r="B314" s="136" t="str">
        <f>'Permitted Sources'!B138</f>
        <v>56</v>
      </c>
      <c r="C314" s="136">
        <f>'Permitted Sources'!C138</f>
        <v>56037</v>
      </c>
      <c r="D314" s="136">
        <f>'Permitted Sources'!F138</f>
        <v>20200254</v>
      </c>
      <c r="E314" t="str">
        <f>'Permitted Sources'!I138</f>
        <v>Compressor Engines</v>
      </c>
      <c r="F314" s="181">
        <f>'Permitted Sources'!T138</f>
        <v>3.0763988751862388</v>
      </c>
      <c r="G314" s="181">
        <f>'Permitted Sources'!U138</f>
        <v>1.5559556138411714</v>
      </c>
      <c r="H314" s="181">
        <f>'Permitted Sources'!V138</f>
        <v>0.45647702661193579</v>
      </c>
      <c r="I314" s="181">
        <f>'Permitted Sources'!W138</f>
        <v>0</v>
      </c>
      <c r="J314" s="181">
        <f>'Permitted Sources'!X138</f>
        <v>0.13275824512188331</v>
      </c>
      <c r="K314" s="191" t="str">
        <f>VLOOKUP(C314,fips_xref!$A$5:$H$28,8,FALSE)</f>
        <v>Total</v>
      </c>
      <c r="L314" s="31" t="str">
        <f t="shared" si="4"/>
        <v>Compressor Engines</v>
      </c>
    </row>
    <row r="315" spans="1:12" x14ac:dyDescent="0.2">
      <c r="A315" s="136" t="str">
        <f>'Permitted Sources'!A139</f>
        <v>WYDEQ Permitted Sources</v>
      </c>
      <c r="B315" s="136" t="str">
        <f>'Permitted Sources'!B139</f>
        <v>56</v>
      </c>
      <c r="C315" s="136">
        <f>'Permitted Sources'!C139</f>
        <v>56037</v>
      </c>
      <c r="D315" s="136">
        <f>'Permitted Sources'!F139</f>
        <v>20200253</v>
      </c>
      <c r="E315" t="str">
        <f>'Permitted Sources'!I139</f>
        <v>Compressor Engines</v>
      </c>
      <c r="F315" s="181">
        <f>'Permitted Sources'!T139</f>
        <v>14.898560266973361</v>
      </c>
      <c r="G315" s="181">
        <f>'Permitted Sources'!U139</f>
        <v>8.9770727279921192E-2</v>
      </c>
      <c r="H315" s="181">
        <f>'Permitted Sources'!V139</f>
        <v>1.91720351177013</v>
      </c>
      <c r="I315" s="181">
        <f>'Permitted Sources'!W139</f>
        <v>0</v>
      </c>
      <c r="J315" s="181">
        <f>'Permitted Sources'!X139</f>
        <v>5.9343816893555071E-2</v>
      </c>
      <c r="K315" s="191" t="str">
        <f>VLOOKUP(C315,fips_xref!$A$5:$H$28,8,FALSE)</f>
        <v>Total</v>
      </c>
      <c r="L315" s="31" t="str">
        <f t="shared" si="4"/>
        <v>Compressor Engines</v>
      </c>
    </row>
    <row r="316" spans="1:12" x14ac:dyDescent="0.2">
      <c r="A316" s="136" t="str">
        <f>'Permitted Sources'!A140</f>
        <v>WYDEQ Permitted Sources</v>
      </c>
      <c r="B316" s="136" t="str">
        <f>'Permitted Sources'!B140</f>
        <v>56</v>
      </c>
      <c r="C316" s="136">
        <f>'Permitted Sources'!C140</f>
        <v>56037</v>
      </c>
      <c r="D316" s="136">
        <f>'Permitted Sources'!F140</f>
        <v>20200253</v>
      </c>
      <c r="E316" t="str">
        <f>'Permitted Sources'!I140</f>
        <v>Compressor Engines</v>
      </c>
      <c r="F316" s="181">
        <f>'Permitted Sources'!T140</f>
        <v>24.171705447891881</v>
      </c>
      <c r="G316" s="181">
        <f>'Permitted Sources'!U140</f>
        <v>0.17719960950036615</v>
      </c>
      <c r="H316" s="181">
        <f>'Permitted Sources'!V140</f>
        <v>3.1953391862835492</v>
      </c>
      <c r="I316" s="181">
        <f>'Permitted Sources'!W140</f>
        <v>0</v>
      </c>
      <c r="J316" s="181">
        <f>'Permitted Sources'!X140</f>
        <v>0.1171395342159739</v>
      </c>
      <c r="K316" s="191" t="str">
        <f>VLOOKUP(C316,fips_xref!$A$5:$H$28,8,FALSE)</f>
        <v>Total</v>
      </c>
      <c r="L316" s="31" t="str">
        <f t="shared" si="4"/>
        <v>Compressor Engines</v>
      </c>
    </row>
    <row r="317" spans="1:12" x14ac:dyDescent="0.2">
      <c r="A317" s="136" t="str">
        <f>'Permitted Sources'!A141</f>
        <v>WYDEQ Permitted Sources</v>
      </c>
      <c r="B317" s="136" t="str">
        <f>'Permitted Sources'!B141</f>
        <v>56</v>
      </c>
      <c r="C317" s="136">
        <f>'Permitted Sources'!C141</f>
        <v>56037</v>
      </c>
      <c r="D317" s="136">
        <f>'Permitted Sources'!F141</f>
        <v>20200254</v>
      </c>
      <c r="E317" t="str">
        <f>'Permitted Sources'!I141</f>
        <v>Compressor Engines</v>
      </c>
      <c r="F317" s="181">
        <f>'Permitted Sources'!T141</f>
        <v>123.14385211816919</v>
      </c>
      <c r="G317" s="181">
        <f>'Permitted Sources'!U141</f>
        <v>14.937173892875254</v>
      </c>
      <c r="H317" s="181">
        <f>'Permitted Sources'!V141</f>
        <v>34.6922540225071</v>
      </c>
      <c r="I317" s="181">
        <f>'Permitted Sources'!W141</f>
        <v>0</v>
      </c>
      <c r="J317" s="181">
        <f>'Permitted Sources'!X141</f>
        <v>1.2744791531700801</v>
      </c>
      <c r="K317" s="191" t="str">
        <f>VLOOKUP(C317,fips_xref!$A$5:$H$28,8,FALSE)</f>
        <v>Total</v>
      </c>
      <c r="L317" s="31" t="str">
        <f t="shared" si="4"/>
        <v>Compressor Engines</v>
      </c>
    </row>
    <row r="318" spans="1:12" x14ac:dyDescent="0.2">
      <c r="A318" s="136" t="str">
        <f>'Permitted Sources'!A142</f>
        <v>WYDEQ Permitted Sources</v>
      </c>
      <c r="B318" s="136" t="str">
        <f>'Permitted Sources'!B142</f>
        <v>56</v>
      </c>
      <c r="C318" s="136">
        <f>'Permitted Sources'!C142</f>
        <v>56037</v>
      </c>
      <c r="D318" s="136">
        <f>'Permitted Sources'!F142</f>
        <v>20200202</v>
      </c>
      <c r="E318" t="str">
        <f>'Permitted Sources'!I142</f>
        <v>Compressor Engines</v>
      </c>
      <c r="F318" s="181">
        <f>'Permitted Sources'!T142</f>
        <v>0</v>
      </c>
      <c r="G318" s="181">
        <f>'Permitted Sources'!U142</f>
        <v>0</v>
      </c>
      <c r="H318" s="181">
        <f>'Permitted Sources'!V142</f>
        <v>0</v>
      </c>
      <c r="I318" s="181">
        <f>'Permitted Sources'!W142</f>
        <v>0</v>
      </c>
      <c r="J318" s="181">
        <f>'Permitted Sources'!X142</f>
        <v>0</v>
      </c>
      <c r="K318" s="191" t="str">
        <f>VLOOKUP(C318,fips_xref!$A$5:$H$28,8,FALSE)</f>
        <v>Total</v>
      </c>
      <c r="L318" s="31" t="str">
        <f t="shared" si="4"/>
        <v>Compressor Engines</v>
      </c>
    </row>
    <row r="319" spans="1:12" x14ac:dyDescent="0.2">
      <c r="A319" s="136" t="str">
        <f>'Permitted Sources'!A143</f>
        <v>WYDEQ Permitted Sources</v>
      </c>
      <c r="B319" s="136" t="str">
        <f>'Permitted Sources'!B143</f>
        <v>56</v>
      </c>
      <c r="C319" s="136">
        <f>'Permitted Sources'!C143</f>
        <v>56037</v>
      </c>
      <c r="D319" s="136">
        <f>'Permitted Sources'!F143</f>
        <v>20200202</v>
      </c>
      <c r="E319" t="str">
        <f>'Permitted Sources'!I143</f>
        <v>Compressor Engines</v>
      </c>
      <c r="F319" s="181">
        <f>'Permitted Sources'!T143</f>
        <v>0</v>
      </c>
      <c r="G319" s="181">
        <f>'Permitted Sources'!U143</f>
        <v>0</v>
      </c>
      <c r="H319" s="181">
        <f>'Permitted Sources'!V143</f>
        <v>0</v>
      </c>
      <c r="I319" s="181">
        <f>'Permitted Sources'!W143</f>
        <v>0</v>
      </c>
      <c r="J319" s="181">
        <f>'Permitted Sources'!X143</f>
        <v>0</v>
      </c>
      <c r="K319" s="191" t="str">
        <f>VLOOKUP(C319,fips_xref!$A$5:$H$28,8,FALSE)</f>
        <v>Total</v>
      </c>
      <c r="L319" s="31" t="str">
        <f t="shared" si="4"/>
        <v>Compressor Engines</v>
      </c>
    </row>
    <row r="320" spans="1:12" x14ac:dyDescent="0.2">
      <c r="A320" s="136" t="str">
        <f>'Permitted Sources'!A144</f>
        <v>WYDEQ Permitted Sources</v>
      </c>
      <c r="B320" s="136" t="str">
        <f>'Permitted Sources'!B144</f>
        <v>56</v>
      </c>
      <c r="C320" s="136">
        <f>'Permitted Sources'!C144</f>
        <v>56037</v>
      </c>
      <c r="D320" s="136">
        <f>'Permitted Sources'!F144</f>
        <v>20200254</v>
      </c>
      <c r="E320" t="str">
        <f>'Permitted Sources'!I144</f>
        <v>Compressor Engines</v>
      </c>
      <c r="F320" s="181">
        <f>'Permitted Sources'!T144</f>
        <v>0.43948555359803426</v>
      </c>
      <c r="G320" s="181">
        <f>'Permitted Sources'!U144</f>
        <v>0.21160996348239944</v>
      </c>
      <c r="H320" s="181">
        <f>'Permitted Sources'!V144</f>
        <v>0.45647702661193579</v>
      </c>
      <c r="I320" s="181">
        <f>'Permitted Sources'!W144</f>
        <v>0</v>
      </c>
      <c r="J320" s="181">
        <f>'Permitted Sources'!X144</f>
        <v>1.8055121336576135E-2</v>
      </c>
      <c r="K320" s="191" t="str">
        <f>VLOOKUP(C320,fips_xref!$A$5:$H$28,8,FALSE)</f>
        <v>Total</v>
      </c>
      <c r="L320" s="31" t="str">
        <f t="shared" si="4"/>
        <v>Compressor Engines</v>
      </c>
    </row>
    <row r="321" spans="1:12" x14ac:dyDescent="0.2">
      <c r="A321" s="136" t="str">
        <f>'Permitted Sources'!A145</f>
        <v>WYDEQ Permitted Sources</v>
      </c>
      <c r="B321" s="136" t="str">
        <f>'Permitted Sources'!B145</f>
        <v>56</v>
      </c>
      <c r="C321" s="136">
        <f>'Permitted Sources'!C145</f>
        <v>56037</v>
      </c>
      <c r="D321" s="136">
        <f>'Permitted Sources'!F145</f>
        <v>20200202</v>
      </c>
      <c r="E321" t="str">
        <f>'Permitted Sources'!I145</f>
        <v>Compressor Engines</v>
      </c>
      <c r="F321" s="181">
        <f>'Permitted Sources'!T145</f>
        <v>0</v>
      </c>
      <c r="G321" s="181">
        <f>'Permitted Sources'!U145</f>
        <v>0</v>
      </c>
      <c r="H321" s="181">
        <f>'Permitted Sources'!V145</f>
        <v>0</v>
      </c>
      <c r="I321" s="181">
        <f>'Permitted Sources'!W145</f>
        <v>0</v>
      </c>
      <c r="J321" s="181">
        <f>'Permitted Sources'!X145</f>
        <v>0</v>
      </c>
      <c r="K321" s="191" t="str">
        <f>VLOOKUP(C321,fips_xref!$A$5:$H$28,8,FALSE)</f>
        <v>Total</v>
      </c>
      <c r="L321" s="31" t="str">
        <f t="shared" si="4"/>
        <v>Compressor Engines</v>
      </c>
    </row>
    <row r="322" spans="1:12" x14ac:dyDescent="0.2">
      <c r="A322" s="136" t="str">
        <f>'Permitted Sources'!A146</f>
        <v>WYDEQ Permitted Sources</v>
      </c>
      <c r="B322" s="136" t="str">
        <f>'Permitted Sources'!B146</f>
        <v>56</v>
      </c>
      <c r="C322" s="136">
        <f>'Permitted Sources'!C146</f>
        <v>56037</v>
      </c>
      <c r="D322" s="136">
        <f>'Permitted Sources'!F146</f>
        <v>20200202</v>
      </c>
      <c r="E322" t="str">
        <f>'Permitted Sources'!I146</f>
        <v>Compressor Engines</v>
      </c>
      <c r="F322" s="181">
        <f>'Permitted Sources'!T146</f>
        <v>0</v>
      </c>
      <c r="G322" s="181">
        <f>'Permitted Sources'!U146</f>
        <v>0</v>
      </c>
      <c r="H322" s="181">
        <f>'Permitted Sources'!V146</f>
        <v>0</v>
      </c>
      <c r="I322" s="181">
        <f>'Permitted Sources'!W146</f>
        <v>0</v>
      </c>
      <c r="J322" s="181">
        <f>'Permitted Sources'!X146</f>
        <v>0</v>
      </c>
      <c r="K322" s="191" t="str">
        <f>VLOOKUP(C322,fips_xref!$A$5:$H$28,8,FALSE)</f>
        <v>Total</v>
      </c>
      <c r="L322" s="31" t="str">
        <f t="shared" si="4"/>
        <v>Compressor Engines</v>
      </c>
    </row>
    <row r="323" spans="1:12" x14ac:dyDescent="0.2">
      <c r="A323" s="136" t="str">
        <f>'Permitted Sources'!A147</f>
        <v>WYDEQ Permitted Sources</v>
      </c>
      <c r="B323" s="136" t="str">
        <f>'Permitted Sources'!B147</f>
        <v>56</v>
      </c>
      <c r="C323" s="136">
        <f>'Permitted Sources'!C147</f>
        <v>56037</v>
      </c>
      <c r="D323" s="136">
        <f>'Permitted Sources'!F147</f>
        <v>20200202</v>
      </c>
      <c r="E323" t="str">
        <f>'Permitted Sources'!I147</f>
        <v>Compressor Engines</v>
      </c>
      <c r="F323" s="181">
        <f>'Permitted Sources'!T147</f>
        <v>0</v>
      </c>
      <c r="G323" s="181">
        <f>'Permitted Sources'!U147</f>
        <v>0</v>
      </c>
      <c r="H323" s="181">
        <f>'Permitted Sources'!V147</f>
        <v>0</v>
      </c>
      <c r="I323" s="181">
        <f>'Permitted Sources'!W147</f>
        <v>0</v>
      </c>
      <c r="J323" s="181">
        <f>'Permitted Sources'!X147</f>
        <v>0</v>
      </c>
      <c r="K323" s="191" t="str">
        <f>VLOOKUP(C323,fips_xref!$A$5:$H$28,8,FALSE)</f>
        <v>Total</v>
      </c>
      <c r="L323" s="31" t="str">
        <f t="shared" si="4"/>
        <v>Compressor Engines</v>
      </c>
    </row>
    <row r="324" spans="1:12" x14ac:dyDescent="0.2">
      <c r="A324" s="136" t="str">
        <f>'Permitted Sources'!A148</f>
        <v>WYDEQ Permitted Sources</v>
      </c>
      <c r="B324" s="136" t="str">
        <f>'Permitted Sources'!B148</f>
        <v>56</v>
      </c>
      <c r="C324" s="136">
        <f>'Permitted Sources'!C148</f>
        <v>56037</v>
      </c>
      <c r="D324" s="136">
        <f>'Permitted Sources'!F148</f>
        <v>20200202</v>
      </c>
      <c r="E324" t="str">
        <f>'Permitted Sources'!I148</f>
        <v>Compressor Engines</v>
      </c>
      <c r="F324" s="181">
        <f>'Permitted Sources'!T148</f>
        <v>0</v>
      </c>
      <c r="G324" s="181">
        <f>'Permitted Sources'!U148</f>
        <v>0</v>
      </c>
      <c r="H324" s="181">
        <f>'Permitted Sources'!V148</f>
        <v>0</v>
      </c>
      <c r="I324" s="181">
        <f>'Permitted Sources'!W148</f>
        <v>0</v>
      </c>
      <c r="J324" s="181">
        <f>'Permitted Sources'!X148</f>
        <v>0</v>
      </c>
      <c r="K324" s="191" t="str">
        <f>VLOOKUP(C324,fips_xref!$A$5:$H$28,8,FALSE)</f>
        <v>Total</v>
      </c>
      <c r="L324" s="31" t="str">
        <f t="shared" si="4"/>
        <v>Compressor Engines</v>
      </c>
    </row>
    <row r="325" spans="1:12" x14ac:dyDescent="0.2">
      <c r="A325" s="136" t="str">
        <f>'Permitted Sources'!A149</f>
        <v>WYDEQ Permitted Sources</v>
      </c>
      <c r="B325" s="136" t="str">
        <f>'Permitted Sources'!B149</f>
        <v>56</v>
      </c>
      <c r="C325" s="136">
        <f>'Permitted Sources'!C149</f>
        <v>56037</v>
      </c>
      <c r="D325" s="136">
        <f>'Permitted Sources'!F149</f>
        <v>20200202</v>
      </c>
      <c r="E325" t="str">
        <f>'Permitted Sources'!I149</f>
        <v>Compressor Engines</v>
      </c>
      <c r="F325" s="181">
        <f>'Permitted Sources'!T149</f>
        <v>0</v>
      </c>
      <c r="G325" s="181">
        <f>'Permitted Sources'!U149</f>
        <v>0</v>
      </c>
      <c r="H325" s="181">
        <f>'Permitted Sources'!V149</f>
        <v>0</v>
      </c>
      <c r="I325" s="181">
        <f>'Permitted Sources'!W149</f>
        <v>0</v>
      </c>
      <c r="J325" s="181">
        <f>'Permitted Sources'!X149</f>
        <v>0</v>
      </c>
      <c r="K325" s="191" t="str">
        <f>VLOOKUP(C325,fips_xref!$A$5:$H$28,8,FALSE)</f>
        <v>Total</v>
      </c>
      <c r="L325" s="31" t="str">
        <f t="shared" si="4"/>
        <v>Compressor Engines</v>
      </c>
    </row>
    <row r="326" spans="1:12" x14ac:dyDescent="0.2">
      <c r="A326" s="136" t="str">
        <f>'Permitted Sources'!A150</f>
        <v>WYDEQ Permitted Sources</v>
      </c>
      <c r="B326" s="136" t="str">
        <f>'Permitted Sources'!B150</f>
        <v>56</v>
      </c>
      <c r="C326" s="136">
        <f>'Permitted Sources'!C150</f>
        <v>56037</v>
      </c>
      <c r="D326" s="136">
        <f>'Permitted Sources'!F150</f>
        <v>20200202</v>
      </c>
      <c r="E326" t="str">
        <f>'Permitted Sources'!I150</f>
        <v>Compressor Engines</v>
      </c>
      <c r="F326" s="181">
        <f>'Permitted Sources'!T150</f>
        <v>0</v>
      </c>
      <c r="G326" s="181">
        <f>'Permitted Sources'!U150</f>
        <v>0</v>
      </c>
      <c r="H326" s="181">
        <f>'Permitted Sources'!V150</f>
        <v>0</v>
      </c>
      <c r="I326" s="181">
        <f>'Permitted Sources'!W150</f>
        <v>0</v>
      </c>
      <c r="J326" s="181">
        <f>'Permitted Sources'!X150</f>
        <v>0</v>
      </c>
      <c r="K326" s="191" t="str">
        <f>VLOOKUP(C326,fips_xref!$A$5:$H$28,8,FALSE)</f>
        <v>Total</v>
      </c>
      <c r="L326" s="31" t="str">
        <f t="shared" ref="L326:L389" si="5">IF(E326="Unpermitted Fugitives","Fugitives",IF(E326="Natural Gas Processing Facilities, Pump Seals","Fugitives",IF(E326="Natural Gas Production, All Equipt Leak Fugitives","Fugitives",IF(E326="External Combustion Boilers","Heaters",IF(E326="Permitted Tank Losses","Condensate tank ",IF(E326="Permitted Fugitives","Fugitives",IF(E326="Process Heaters","Heaters",E326)))))))</f>
        <v>Compressor Engines</v>
      </c>
    </row>
    <row r="327" spans="1:12" x14ac:dyDescent="0.2">
      <c r="A327" s="136" t="str">
        <f>'Permitted Sources'!A151</f>
        <v>WYDEQ Permitted Sources</v>
      </c>
      <c r="B327" s="136" t="str">
        <f>'Permitted Sources'!B151</f>
        <v>56</v>
      </c>
      <c r="C327" s="136">
        <f>'Permitted Sources'!C151</f>
        <v>56037</v>
      </c>
      <c r="D327" s="136">
        <f>'Permitted Sources'!F151</f>
        <v>20200254</v>
      </c>
      <c r="E327" t="str">
        <f>'Permitted Sources'!I151</f>
        <v>Compressor Engines</v>
      </c>
      <c r="F327" s="181">
        <f>'Permitted Sources'!T151</f>
        <v>4.3948555359803425</v>
      </c>
      <c r="G327" s="181">
        <f>'Permitted Sources'!U151</f>
        <v>0.60682268939805717</v>
      </c>
      <c r="H327" s="181">
        <f>'Permitted Sources'!V151</f>
        <v>4.564770266119357</v>
      </c>
      <c r="I327" s="181">
        <f>'Permitted Sources'!W151</f>
        <v>0</v>
      </c>
      <c r="J327" s="181">
        <f>'Permitted Sources'!X151</f>
        <v>5.1775715597534501E-2</v>
      </c>
      <c r="K327" s="191" t="str">
        <f>VLOOKUP(C327,fips_xref!$A$5:$H$28,8,FALSE)</f>
        <v>Total</v>
      </c>
      <c r="L327" s="31" t="str">
        <f t="shared" si="5"/>
        <v>Compressor Engines</v>
      </c>
    </row>
    <row r="328" spans="1:12" x14ac:dyDescent="0.2">
      <c r="A328" s="136" t="str">
        <f>'Permitted Sources'!A152</f>
        <v>WYDEQ Permitted Sources</v>
      </c>
      <c r="B328" s="136" t="str">
        <f>'Permitted Sources'!B152</f>
        <v>56</v>
      </c>
      <c r="C328" s="136">
        <f>'Permitted Sources'!C152</f>
        <v>56037</v>
      </c>
      <c r="D328" s="136">
        <f>'Permitted Sources'!F152</f>
        <v>20200254</v>
      </c>
      <c r="E328" t="str">
        <f>'Permitted Sources'!I152</f>
        <v>Compressor Engines</v>
      </c>
      <c r="F328" s="181">
        <f>'Permitted Sources'!T152</f>
        <v>1.3184566607941024</v>
      </c>
      <c r="G328" s="181">
        <f>'Permitted Sources'!U152</f>
        <v>0.4107722820540694</v>
      </c>
      <c r="H328" s="181">
        <f>'Permitted Sources'!V152</f>
        <v>1.3694310798358069</v>
      </c>
      <c r="I328" s="181">
        <f>'Permitted Sources'!W152</f>
        <v>0</v>
      </c>
      <c r="J328" s="181">
        <f>'Permitted Sources'!X152</f>
        <v>3.5048176712177199E-2</v>
      </c>
      <c r="K328" s="191" t="str">
        <f>VLOOKUP(C328,fips_xref!$A$5:$H$28,8,FALSE)</f>
        <v>Total</v>
      </c>
      <c r="L328" s="31" t="str">
        <f t="shared" si="5"/>
        <v>Compressor Engines</v>
      </c>
    </row>
    <row r="329" spans="1:12" x14ac:dyDescent="0.2">
      <c r="A329" s="136" t="str">
        <f>'Permitted Sources'!A153</f>
        <v>WYDEQ Permitted Sources</v>
      </c>
      <c r="B329" s="136" t="str">
        <f>'Permitted Sources'!B153</f>
        <v>56</v>
      </c>
      <c r="C329" s="136">
        <f>'Permitted Sources'!C153</f>
        <v>56037</v>
      </c>
      <c r="D329" s="136">
        <f>'Permitted Sources'!F153</f>
        <v>20200202</v>
      </c>
      <c r="E329" t="str">
        <f>'Permitted Sources'!I153</f>
        <v>Compressor Engines</v>
      </c>
      <c r="F329" s="181">
        <f>'Permitted Sources'!T153</f>
        <v>0</v>
      </c>
      <c r="G329" s="181">
        <f>'Permitted Sources'!U153</f>
        <v>18.94361831925351</v>
      </c>
      <c r="H329" s="181">
        <f>'Permitted Sources'!V153</f>
        <v>0</v>
      </c>
      <c r="I329" s="181">
        <f>'Permitted Sources'!W153</f>
        <v>0</v>
      </c>
      <c r="J329" s="181">
        <f>'Permitted Sources'!X153</f>
        <v>0</v>
      </c>
      <c r="K329" s="191" t="str">
        <f>VLOOKUP(C329,fips_xref!$A$5:$H$28,8,FALSE)</f>
        <v>Total</v>
      </c>
      <c r="L329" s="31" t="str">
        <f t="shared" si="5"/>
        <v>Compressor Engines</v>
      </c>
    </row>
    <row r="330" spans="1:12" x14ac:dyDescent="0.2">
      <c r="A330" s="136" t="str">
        <f>'Permitted Sources'!A154</f>
        <v>WYDEQ Permitted Sources</v>
      </c>
      <c r="B330" s="136" t="str">
        <f>'Permitted Sources'!B154</f>
        <v>56</v>
      </c>
      <c r="C330" s="136">
        <f>'Permitted Sources'!C154</f>
        <v>56037</v>
      </c>
      <c r="D330" s="136">
        <f>'Permitted Sources'!F154</f>
        <v>20200202</v>
      </c>
      <c r="E330" t="str">
        <f>'Permitted Sources'!I154</f>
        <v>Compressor Engines</v>
      </c>
      <c r="F330" s="181">
        <f>'Permitted Sources'!T154</f>
        <v>0</v>
      </c>
      <c r="G330" s="181">
        <f>'Permitted Sources'!U154</f>
        <v>0</v>
      </c>
      <c r="H330" s="181">
        <f>'Permitted Sources'!V154</f>
        <v>0</v>
      </c>
      <c r="I330" s="181">
        <f>'Permitted Sources'!W154</f>
        <v>0</v>
      </c>
      <c r="J330" s="181">
        <f>'Permitted Sources'!X154</f>
        <v>0</v>
      </c>
      <c r="K330" s="191" t="str">
        <f>VLOOKUP(C330,fips_xref!$A$5:$H$28,8,FALSE)</f>
        <v>Total</v>
      </c>
      <c r="L330" s="31" t="str">
        <f t="shared" si="5"/>
        <v>Compressor Engines</v>
      </c>
    </row>
    <row r="331" spans="1:12" x14ac:dyDescent="0.2">
      <c r="A331" s="136" t="str">
        <f>'Permitted Sources'!A155</f>
        <v>WYDEQ Permitted Sources</v>
      </c>
      <c r="B331" s="136" t="str">
        <f>'Permitted Sources'!B155</f>
        <v>56</v>
      </c>
      <c r="C331" s="136">
        <f>'Permitted Sources'!C155</f>
        <v>56037</v>
      </c>
      <c r="D331" s="136">
        <f>'Permitted Sources'!F155</f>
        <v>20200202</v>
      </c>
      <c r="E331" t="str">
        <f>'Permitted Sources'!I155</f>
        <v>Compressor Engines</v>
      </c>
      <c r="F331" s="181">
        <f>'Permitted Sources'!T155</f>
        <v>0</v>
      </c>
      <c r="G331" s="181">
        <f>'Permitted Sources'!U155</f>
        <v>0</v>
      </c>
      <c r="H331" s="181">
        <f>'Permitted Sources'!V155</f>
        <v>0</v>
      </c>
      <c r="I331" s="181">
        <f>'Permitted Sources'!W155</f>
        <v>0</v>
      </c>
      <c r="J331" s="181">
        <f>'Permitted Sources'!X155</f>
        <v>0</v>
      </c>
      <c r="K331" s="191" t="str">
        <f>VLOOKUP(C331,fips_xref!$A$5:$H$28,8,FALSE)</f>
        <v>Total</v>
      </c>
      <c r="L331" s="31" t="str">
        <f t="shared" si="5"/>
        <v>Compressor Engines</v>
      </c>
    </row>
    <row r="332" spans="1:12" x14ac:dyDescent="0.2">
      <c r="A332" s="136" t="str">
        <f>'Permitted Sources'!A156</f>
        <v>WYDEQ Permitted Sources</v>
      </c>
      <c r="B332" s="136" t="str">
        <f>'Permitted Sources'!B156</f>
        <v>56</v>
      </c>
      <c r="C332" s="136">
        <f>'Permitted Sources'!C156</f>
        <v>56037</v>
      </c>
      <c r="D332" s="136">
        <f>'Permitted Sources'!F156</f>
        <v>20200202</v>
      </c>
      <c r="E332" t="str">
        <f>'Permitted Sources'!I156</f>
        <v>Compressor Engines</v>
      </c>
      <c r="F332" s="181">
        <f>'Permitted Sources'!T156</f>
        <v>0</v>
      </c>
      <c r="G332" s="181">
        <f>'Permitted Sources'!U156</f>
        <v>0</v>
      </c>
      <c r="H332" s="181">
        <f>'Permitted Sources'!V156</f>
        <v>0</v>
      </c>
      <c r="I332" s="181">
        <f>'Permitted Sources'!W156</f>
        <v>0</v>
      </c>
      <c r="J332" s="181">
        <f>'Permitted Sources'!X156</f>
        <v>0</v>
      </c>
      <c r="K332" s="191" t="str">
        <f>VLOOKUP(C332,fips_xref!$A$5:$H$28,8,FALSE)</f>
        <v>Total</v>
      </c>
      <c r="L332" s="31" t="str">
        <f t="shared" si="5"/>
        <v>Compressor Engines</v>
      </c>
    </row>
    <row r="333" spans="1:12" x14ac:dyDescent="0.2">
      <c r="A333" s="136" t="str">
        <f>'Permitted Sources'!A157</f>
        <v>WYDEQ Permitted Sources</v>
      </c>
      <c r="B333" s="136" t="str">
        <f>'Permitted Sources'!B157</f>
        <v>56</v>
      </c>
      <c r="C333" s="136">
        <f>'Permitted Sources'!C157</f>
        <v>56037</v>
      </c>
      <c r="D333" s="136">
        <f>'Permitted Sources'!F157</f>
        <v>20200202</v>
      </c>
      <c r="E333" t="str">
        <f>'Permitted Sources'!I157</f>
        <v>Compressor Engines</v>
      </c>
      <c r="F333" s="181">
        <f>'Permitted Sources'!T157</f>
        <v>0</v>
      </c>
      <c r="G333" s="181">
        <f>'Permitted Sources'!U157</f>
        <v>0</v>
      </c>
      <c r="H333" s="181">
        <f>'Permitted Sources'!V157</f>
        <v>0</v>
      </c>
      <c r="I333" s="181">
        <f>'Permitted Sources'!W157</f>
        <v>0</v>
      </c>
      <c r="J333" s="181">
        <f>'Permitted Sources'!X157</f>
        <v>0</v>
      </c>
      <c r="K333" s="191" t="str">
        <f>VLOOKUP(C333,fips_xref!$A$5:$H$28,8,FALSE)</f>
        <v>Total</v>
      </c>
      <c r="L333" s="31" t="str">
        <f t="shared" si="5"/>
        <v>Compressor Engines</v>
      </c>
    </row>
    <row r="334" spans="1:12" x14ac:dyDescent="0.2">
      <c r="A334" s="136" t="str">
        <f>'Permitted Sources'!A158</f>
        <v>WYDEQ Permitted Sources</v>
      </c>
      <c r="B334" s="136" t="str">
        <f>'Permitted Sources'!B158</f>
        <v>56</v>
      </c>
      <c r="C334" s="136">
        <f>'Permitted Sources'!C158</f>
        <v>56037</v>
      </c>
      <c r="D334" s="136">
        <f>'Permitted Sources'!F158</f>
        <v>20200202</v>
      </c>
      <c r="E334" t="str">
        <f>'Permitted Sources'!I158</f>
        <v>Compressor Engines</v>
      </c>
      <c r="F334" s="181">
        <f>'Permitted Sources'!T158</f>
        <v>0</v>
      </c>
      <c r="G334" s="181">
        <f>'Permitted Sources'!U158</f>
        <v>0</v>
      </c>
      <c r="H334" s="181">
        <f>'Permitted Sources'!V158</f>
        <v>0</v>
      </c>
      <c r="I334" s="181">
        <f>'Permitted Sources'!W158</f>
        <v>0</v>
      </c>
      <c r="J334" s="181">
        <f>'Permitted Sources'!X158</f>
        <v>0</v>
      </c>
      <c r="K334" s="191" t="str">
        <f>VLOOKUP(C334,fips_xref!$A$5:$H$28,8,FALSE)</f>
        <v>Total</v>
      </c>
      <c r="L334" s="31" t="str">
        <f t="shared" si="5"/>
        <v>Compressor Engines</v>
      </c>
    </row>
    <row r="335" spans="1:12" x14ac:dyDescent="0.2">
      <c r="A335" s="136" t="str">
        <f>'Permitted Sources'!A159</f>
        <v>WYDEQ Permitted Sources</v>
      </c>
      <c r="B335" s="136" t="str">
        <f>'Permitted Sources'!B159</f>
        <v>56</v>
      </c>
      <c r="C335" s="136">
        <f>'Permitted Sources'!C159</f>
        <v>56037</v>
      </c>
      <c r="D335" s="136">
        <f>'Permitted Sources'!F159</f>
        <v>20200202</v>
      </c>
      <c r="E335" t="str">
        <f>'Permitted Sources'!I159</f>
        <v>Compressor Engines</v>
      </c>
      <c r="F335" s="181">
        <f>'Permitted Sources'!T159</f>
        <v>0</v>
      </c>
      <c r="G335" s="181">
        <f>'Permitted Sources'!U159</f>
        <v>0</v>
      </c>
      <c r="H335" s="181">
        <f>'Permitted Sources'!V159</f>
        <v>0</v>
      </c>
      <c r="I335" s="181">
        <f>'Permitted Sources'!W159</f>
        <v>0</v>
      </c>
      <c r="J335" s="181">
        <f>'Permitted Sources'!X159</f>
        <v>0</v>
      </c>
      <c r="K335" s="191" t="str">
        <f>VLOOKUP(C335,fips_xref!$A$5:$H$28,8,FALSE)</f>
        <v>Total</v>
      </c>
      <c r="L335" s="31" t="str">
        <f t="shared" si="5"/>
        <v>Compressor Engines</v>
      </c>
    </row>
    <row r="336" spans="1:12" x14ac:dyDescent="0.2">
      <c r="A336" s="136" t="str">
        <f>'Permitted Sources'!A160</f>
        <v>WYDEQ Permitted Sources</v>
      </c>
      <c r="B336" s="136" t="str">
        <f>'Permitted Sources'!B160</f>
        <v>56</v>
      </c>
      <c r="C336" s="136">
        <f>'Permitted Sources'!C160</f>
        <v>56037</v>
      </c>
      <c r="D336" s="136">
        <f>'Permitted Sources'!F160</f>
        <v>20200202</v>
      </c>
      <c r="E336" t="str">
        <f>'Permitted Sources'!I160</f>
        <v>Compressor Engines</v>
      </c>
      <c r="F336" s="181">
        <f>'Permitted Sources'!T160</f>
        <v>0</v>
      </c>
      <c r="G336" s="181">
        <f>'Permitted Sources'!U160</f>
        <v>0</v>
      </c>
      <c r="H336" s="181">
        <f>'Permitted Sources'!V160</f>
        <v>0</v>
      </c>
      <c r="I336" s="181">
        <f>'Permitted Sources'!W160</f>
        <v>0</v>
      </c>
      <c r="J336" s="181">
        <f>'Permitted Sources'!X160</f>
        <v>0</v>
      </c>
      <c r="K336" s="191" t="str">
        <f>VLOOKUP(C336,fips_xref!$A$5:$H$28,8,FALSE)</f>
        <v>Total</v>
      </c>
      <c r="L336" s="31" t="str">
        <f t="shared" si="5"/>
        <v>Compressor Engines</v>
      </c>
    </row>
    <row r="337" spans="1:12" x14ac:dyDescent="0.2">
      <c r="A337" s="136" t="str">
        <f>'Permitted Sources'!A161</f>
        <v>WYDEQ Permitted Sources</v>
      </c>
      <c r="B337" s="136" t="str">
        <f>'Permitted Sources'!B161</f>
        <v>56</v>
      </c>
      <c r="C337" s="136">
        <f>'Permitted Sources'!C161</f>
        <v>56037</v>
      </c>
      <c r="D337" s="136">
        <f>'Permitted Sources'!F161</f>
        <v>20200202</v>
      </c>
      <c r="E337" t="str">
        <f>'Permitted Sources'!I161</f>
        <v>Compressor Engines</v>
      </c>
      <c r="F337" s="181">
        <f>'Permitted Sources'!T161</f>
        <v>0</v>
      </c>
      <c r="G337" s="181">
        <f>'Permitted Sources'!U161</f>
        <v>0</v>
      </c>
      <c r="H337" s="181">
        <f>'Permitted Sources'!V161</f>
        <v>0</v>
      </c>
      <c r="I337" s="181">
        <f>'Permitted Sources'!W161</f>
        <v>0</v>
      </c>
      <c r="J337" s="181">
        <f>'Permitted Sources'!X161</f>
        <v>0</v>
      </c>
      <c r="K337" s="191" t="str">
        <f>VLOOKUP(C337,fips_xref!$A$5:$H$28,8,FALSE)</f>
        <v>Total</v>
      </c>
      <c r="L337" s="31" t="str">
        <f t="shared" si="5"/>
        <v>Compressor Engines</v>
      </c>
    </row>
    <row r="338" spans="1:12" x14ac:dyDescent="0.2">
      <c r="A338" s="136" t="str">
        <f>'Permitted Sources'!A162</f>
        <v>WYDEQ Permitted Sources</v>
      </c>
      <c r="B338" s="136" t="str">
        <f>'Permitted Sources'!B162</f>
        <v>56</v>
      </c>
      <c r="C338" s="136">
        <f>'Permitted Sources'!C162</f>
        <v>56037</v>
      </c>
      <c r="D338" s="136">
        <f>'Permitted Sources'!F162</f>
        <v>20200202</v>
      </c>
      <c r="E338" t="str">
        <f>'Permitted Sources'!I162</f>
        <v>Compressor Engines</v>
      </c>
      <c r="F338" s="181">
        <f>'Permitted Sources'!T162</f>
        <v>0</v>
      </c>
      <c r="G338" s="181">
        <f>'Permitted Sources'!U162</f>
        <v>0</v>
      </c>
      <c r="H338" s="181">
        <f>'Permitted Sources'!V162</f>
        <v>0</v>
      </c>
      <c r="I338" s="181">
        <f>'Permitted Sources'!W162</f>
        <v>0</v>
      </c>
      <c r="J338" s="181">
        <f>'Permitted Sources'!X162</f>
        <v>0</v>
      </c>
      <c r="K338" s="191" t="str">
        <f>VLOOKUP(C338,fips_xref!$A$5:$H$28,8,FALSE)</f>
        <v>Total</v>
      </c>
      <c r="L338" s="31" t="str">
        <f t="shared" si="5"/>
        <v>Compressor Engines</v>
      </c>
    </row>
    <row r="339" spans="1:12" x14ac:dyDescent="0.2">
      <c r="A339" s="136" t="str">
        <f>'Permitted Sources'!A163</f>
        <v>WYDEQ Permitted Sources</v>
      </c>
      <c r="B339" s="136" t="str">
        <f>'Permitted Sources'!B163</f>
        <v>56</v>
      </c>
      <c r="C339" s="136">
        <f>'Permitted Sources'!C163</f>
        <v>56037</v>
      </c>
      <c r="D339" s="136">
        <f>'Permitted Sources'!F163</f>
        <v>20200202</v>
      </c>
      <c r="E339" t="str">
        <f>'Permitted Sources'!I163</f>
        <v>Compressor Engines</v>
      </c>
      <c r="F339" s="181">
        <f>'Permitted Sources'!T163</f>
        <v>0</v>
      </c>
      <c r="G339" s="181">
        <f>'Permitted Sources'!U163</f>
        <v>0.19529503421910843</v>
      </c>
      <c r="H339" s="181">
        <f>'Permitted Sources'!V163</f>
        <v>0</v>
      </c>
      <c r="I339" s="181">
        <f>'Permitted Sources'!W163</f>
        <v>0</v>
      </c>
      <c r="J339" s="181">
        <f>'Permitted Sources'!X163</f>
        <v>0</v>
      </c>
      <c r="K339" s="191" t="str">
        <f>VLOOKUP(C339,fips_xref!$A$5:$H$28,8,FALSE)</f>
        <v>Total</v>
      </c>
      <c r="L339" s="31" t="str">
        <f t="shared" si="5"/>
        <v>Compressor Engines</v>
      </c>
    </row>
    <row r="340" spans="1:12" x14ac:dyDescent="0.2">
      <c r="A340" s="136" t="str">
        <f>'Permitted Sources'!A164</f>
        <v>WYDEQ Permitted Sources</v>
      </c>
      <c r="B340" s="136" t="str">
        <f>'Permitted Sources'!B164</f>
        <v>56</v>
      </c>
      <c r="C340" s="136">
        <f>'Permitted Sources'!C164</f>
        <v>56037</v>
      </c>
      <c r="D340" s="136">
        <f>'Permitted Sources'!F164</f>
        <v>20200202</v>
      </c>
      <c r="E340" t="str">
        <f>'Permitted Sources'!I164</f>
        <v>Compressor Engines</v>
      </c>
      <c r="F340" s="181">
        <f>'Permitted Sources'!T164</f>
        <v>0</v>
      </c>
      <c r="G340" s="181">
        <f>'Permitted Sources'!U164</f>
        <v>0</v>
      </c>
      <c r="H340" s="181">
        <f>'Permitted Sources'!V164</f>
        <v>0</v>
      </c>
      <c r="I340" s="181">
        <f>'Permitted Sources'!W164</f>
        <v>0</v>
      </c>
      <c r="J340" s="181">
        <f>'Permitted Sources'!X164</f>
        <v>0</v>
      </c>
      <c r="K340" s="191" t="str">
        <f>VLOOKUP(C340,fips_xref!$A$5:$H$28,8,FALSE)</f>
        <v>Total</v>
      </c>
      <c r="L340" s="31" t="str">
        <f t="shared" si="5"/>
        <v>Compressor Engines</v>
      </c>
    </row>
    <row r="341" spans="1:12" x14ac:dyDescent="0.2">
      <c r="A341" s="136" t="str">
        <f>'Permitted Sources'!A165</f>
        <v>WYDEQ Permitted Sources</v>
      </c>
      <c r="B341" s="136" t="str">
        <f>'Permitted Sources'!B165</f>
        <v>56</v>
      </c>
      <c r="C341" s="136">
        <f>'Permitted Sources'!C165</f>
        <v>56037</v>
      </c>
      <c r="D341" s="136">
        <f>'Permitted Sources'!F165</f>
        <v>20200202</v>
      </c>
      <c r="E341" t="str">
        <f>'Permitted Sources'!I165</f>
        <v>Compressor Engines</v>
      </c>
      <c r="F341" s="181">
        <f>'Permitted Sources'!T165</f>
        <v>0</v>
      </c>
      <c r="G341" s="181">
        <f>'Permitted Sources'!U165</f>
        <v>4.0426072083355429</v>
      </c>
      <c r="H341" s="181">
        <f>'Permitted Sources'!V165</f>
        <v>0</v>
      </c>
      <c r="I341" s="181">
        <f>'Permitted Sources'!W165</f>
        <v>0</v>
      </c>
      <c r="J341" s="181">
        <f>'Permitted Sources'!X165</f>
        <v>0</v>
      </c>
      <c r="K341" s="191" t="str">
        <f>VLOOKUP(C341,fips_xref!$A$5:$H$28,8,FALSE)</f>
        <v>Total</v>
      </c>
      <c r="L341" s="31" t="str">
        <f t="shared" si="5"/>
        <v>Compressor Engines</v>
      </c>
    </row>
    <row r="342" spans="1:12" x14ac:dyDescent="0.2">
      <c r="A342" s="136" t="str">
        <f>'Permitted Sources'!A166</f>
        <v>WYDEQ Permitted Sources</v>
      </c>
      <c r="B342" s="136" t="str">
        <f>'Permitted Sources'!B166</f>
        <v>56</v>
      </c>
      <c r="C342" s="136">
        <f>'Permitted Sources'!C166</f>
        <v>56037</v>
      </c>
      <c r="D342" s="136">
        <f>'Permitted Sources'!F166</f>
        <v>20200202</v>
      </c>
      <c r="E342" t="str">
        <f>'Permitted Sources'!I166</f>
        <v>Compressor Engines</v>
      </c>
      <c r="F342" s="181">
        <f>'Permitted Sources'!T166</f>
        <v>0</v>
      </c>
      <c r="G342" s="181">
        <f>'Permitted Sources'!U166</f>
        <v>0</v>
      </c>
      <c r="H342" s="181">
        <f>'Permitted Sources'!V166</f>
        <v>0</v>
      </c>
      <c r="I342" s="181">
        <f>'Permitted Sources'!W166</f>
        <v>0</v>
      </c>
      <c r="J342" s="181">
        <f>'Permitted Sources'!X166</f>
        <v>0</v>
      </c>
      <c r="K342" s="191" t="str">
        <f>VLOOKUP(C342,fips_xref!$A$5:$H$28,8,FALSE)</f>
        <v>Total</v>
      </c>
      <c r="L342" s="31" t="str">
        <f t="shared" si="5"/>
        <v>Compressor Engines</v>
      </c>
    </row>
    <row r="343" spans="1:12" x14ac:dyDescent="0.2">
      <c r="A343" s="136" t="str">
        <f>'Permitted Sources'!A167</f>
        <v>WYDEQ Permitted Sources</v>
      </c>
      <c r="B343" s="136" t="str">
        <f>'Permitted Sources'!B167</f>
        <v>56</v>
      </c>
      <c r="C343" s="136">
        <f>'Permitted Sources'!C167</f>
        <v>56037</v>
      </c>
      <c r="D343" s="136">
        <f>'Permitted Sources'!F167</f>
        <v>20200202</v>
      </c>
      <c r="E343" t="str">
        <f>'Permitted Sources'!I167</f>
        <v>Compressor Engines</v>
      </c>
      <c r="F343" s="181">
        <f>'Permitted Sources'!T167</f>
        <v>2.3732219894293851</v>
      </c>
      <c r="G343" s="181">
        <f>'Permitted Sources'!U167</f>
        <v>7.8118013687643345E-2</v>
      </c>
      <c r="H343" s="181">
        <f>'Permitted Sources'!V167</f>
        <v>0.18259081064477428</v>
      </c>
      <c r="I343" s="181">
        <f>'Permitted Sources'!W167</f>
        <v>0</v>
      </c>
      <c r="J343" s="181">
        <f>'Permitted Sources'!X167</f>
        <v>0</v>
      </c>
      <c r="K343" s="191" t="str">
        <f>VLOOKUP(C343,fips_xref!$A$5:$H$28,8,FALSE)</f>
        <v>Total</v>
      </c>
      <c r="L343" s="31" t="str">
        <f t="shared" si="5"/>
        <v>Compressor Engines</v>
      </c>
    </row>
    <row r="344" spans="1:12" x14ac:dyDescent="0.2">
      <c r="A344" s="136" t="str">
        <f>'Permitted Sources'!A168</f>
        <v>WYDEQ Permitted Sources</v>
      </c>
      <c r="B344" s="136" t="str">
        <f>'Permitted Sources'!B168</f>
        <v>56</v>
      </c>
      <c r="C344" s="136">
        <f>'Permitted Sources'!C168</f>
        <v>56037</v>
      </c>
      <c r="D344" s="136">
        <f>'Permitted Sources'!F168</f>
        <v>20200202</v>
      </c>
      <c r="E344" t="str">
        <f>'Permitted Sources'!I168</f>
        <v>Compressor Engines</v>
      </c>
      <c r="F344" s="181">
        <f>'Permitted Sources'!T168</f>
        <v>0</v>
      </c>
      <c r="G344" s="181">
        <f>'Permitted Sources'!U168</f>
        <v>0</v>
      </c>
      <c r="H344" s="181">
        <f>'Permitted Sources'!V168</f>
        <v>0</v>
      </c>
      <c r="I344" s="181">
        <f>'Permitted Sources'!W168</f>
        <v>0</v>
      </c>
      <c r="J344" s="181">
        <f>'Permitted Sources'!X168</f>
        <v>0</v>
      </c>
      <c r="K344" s="191" t="str">
        <f>VLOOKUP(C344,fips_xref!$A$5:$H$28,8,FALSE)</f>
        <v>Total</v>
      </c>
      <c r="L344" s="31" t="str">
        <f t="shared" si="5"/>
        <v>Compressor Engines</v>
      </c>
    </row>
    <row r="345" spans="1:12" x14ac:dyDescent="0.2">
      <c r="A345" s="136" t="str">
        <f>'Permitted Sources'!A169</f>
        <v>WYDEQ Permitted Sources</v>
      </c>
      <c r="B345" s="136" t="str">
        <f>'Permitted Sources'!B169</f>
        <v>56</v>
      </c>
      <c r="C345" s="136">
        <f>'Permitted Sources'!C169</f>
        <v>56037</v>
      </c>
      <c r="D345" s="136">
        <f>'Permitted Sources'!F169</f>
        <v>20200202</v>
      </c>
      <c r="E345" t="str">
        <f>'Permitted Sources'!I169</f>
        <v>Compressor Engines</v>
      </c>
      <c r="F345" s="181">
        <f>'Permitted Sources'!T169</f>
        <v>0</v>
      </c>
      <c r="G345" s="181">
        <f>'Permitted Sources'!U169</f>
        <v>0</v>
      </c>
      <c r="H345" s="181">
        <f>'Permitted Sources'!V169</f>
        <v>0</v>
      </c>
      <c r="I345" s="181">
        <f>'Permitted Sources'!W169</f>
        <v>0</v>
      </c>
      <c r="J345" s="181">
        <f>'Permitted Sources'!X169</f>
        <v>0</v>
      </c>
      <c r="K345" s="191" t="str">
        <f>VLOOKUP(C345,fips_xref!$A$5:$H$28,8,FALSE)</f>
        <v>Total</v>
      </c>
      <c r="L345" s="31" t="str">
        <f t="shared" si="5"/>
        <v>Compressor Engines</v>
      </c>
    </row>
    <row r="346" spans="1:12" x14ac:dyDescent="0.2">
      <c r="A346" s="136" t="str">
        <f>'Permitted Sources'!A170</f>
        <v>WYDEQ Permitted Sources</v>
      </c>
      <c r="B346" s="136" t="str">
        <f>'Permitted Sources'!B170</f>
        <v>56</v>
      </c>
      <c r="C346" s="136">
        <f>'Permitted Sources'!C170</f>
        <v>56037</v>
      </c>
      <c r="D346" s="136">
        <f>'Permitted Sources'!F170</f>
        <v>20200253</v>
      </c>
      <c r="E346" t="str">
        <f>'Permitted Sources'!I170</f>
        <v>Compressor Engines</v>
      </c>
      <c r="F346" s="181">
        <f>'Permitted Sources'!T170</f>
        <v>1.757942214392137</v>
      </c>
      <c r="G346" s="181">
        <f>'Permitted Sources'!U170</f>
        <v>1.3270455337031828E-2</v>
      </c>
      <c r="H346" s="181">
        <f>'Permitted Sources'!V170</f>
        <v>0.45647702661193579</v>
      </c>
      <c r="I346" s="181">
        <f>'Permitted Sources'!W170</f>
        <v>0</v>
      </c>
      <c r="J346" s="181">
        <f>'Permitted Sources'!X170</f>
        <v>8.7725642364385754E-3</v>
      </c>
      <c r="K346" s="191" t="str">
        <f>VLOOKUP(C346,fips_xref!$A$5:$H$28,8,FALSE)</f>
        <v>Total</v>
      </c>
      <c r="L346" s="31" t="str">
        <f t="shared" si="5"/>
        <v>Compressor Engines</v>
      </c>
    </row>
    <row r="347" spans="1:12" x14ac:dyDescent="0.2">
      <c r="A347" s="136" t="str">
        <f>'Permitted Sources'!A171</f>
        <v>WYDEQ Permitted Sources</v>
      </c>
      <c r="B347" s="136" t="str">
        <f>'Permitted Sources'!B171</f>
        <v>56</v>
      </c>
      <c r="C347" s="136">
        <f>'Permitted Sources'!C171</f>
        <v>56037</v>
      </c>
      <c r="D347" s="136">
        <f>'Permitted Sources'!F171</f>
        <v>20200253</v>
      </c>
      <c r="E347" t="str">
        <f>'Permitted Sources'!I171</f>
        <v>Compressor Engines</v>
      </c>
      <c r="F347" s="181">
        <f>'Permitted Sources'!T171</f>
        <v>3.0763988751862388</v>
      </c>
      <c r="G347" s="181">
        <f>'Permitted Sources'!U171</f>
        <v>1.3270455337031823E-2</v>
      </c>
      <c r="H347" s="181">
        <f>'Permitted Sources'!V171</f>
        <v>0.91295405322387158</v>
      </c>
      <c r="I347" s="181">
        <f>'Permitted Sources'!W171</f>
        <v>0</v>
      </c>
      <c r="J347" s="181">
        <f>'Permitted Sources'!X171</f>
        <v>8.7725642364385719E-3</v>
      </c>
      <c r="K347" s="191" t="str">
        <f>VLOOKUP(C347,fips_xref!$A$5:$H$28,8,FALSE)</f>
        <v>Total</v>
      </c>
      <c r="L347" s="31" t="str">
        <f t="shared" si="5"/>
        <v>Compressor Engines</v>
      </c>
    </row>
    <row r="348" spans="1:12" x14ac:dyDescent="0.2">
      <c r="A348" s="136" t="str">
        <f>'Permitted Sources'!A172</f>
        <v>WYDEQ Permitted Sources</v>
      </c>
      <c r="B348" s="136" t="str">
        <f>'Permitted Sources'!B172</f>
        <v>56</v>
      </c>
      <c r="C348" s="136">
        <f>'Permitted Sources'!C172</f>
        <v>56037</v>
      </c>
      <c r="D348" s="136">
        <f>'Permitted Sources'!F172</f>
        <v>20200253</v>
      </c>
      <c r="E348" t="str">
        <f>'Permitted Sources'!I172</f>
        <v>Compressor Engines</v>
      </c>
      <c r="F348" s="181">
        <f>'Permitted Sources'!T172</f>
        <v>7.9986370754842229</v>
      </c>
      <c r="G348" s="181">
        <f>'Permitted Sources'!U172</f>
        <v>5.8546126486905117E-2</v>
      </c>
      <c r="H348" s="181">
        <f>'Permitted Sources'!V172</f>
        <v>1.0498971612074524</v>
      </c>
      <c r="I348" s="181">
        <f>'Permitted Sources'!W172</f>
        <v>0</v>
      </c>
      <c r="J348" s="181">
        <f>'Permitted Sources'!X172</f>
        <v>3.8702489278405465E-2</v>
      </c>
      <c r="K348" s="191" t="str">
        <f>VLOOKUP(C348,fips_xref!$A$5:$H$28,8,FALSE)</f>
        <v>Total</v>
      </c>
      <c r="L348" s="31" t="str">
        <f t="shared" si="5"/>
        <v>Compressor Engines</v>
      </c>
    </row>
    <row r="349" spans="1:12" x14ac:dyDescent="0.2">
      <c r="A349" s="136" t="str">
        <f>'Permitted Sources'!A173</f>
        <v>WYDEQ Permitted Sources</v>
      </c>
      <c r="B349" s="136" t="str">
        <f>'Permitted Sources'!B173</f>
        <v>56</v>
      </c>
      <c r="C349" s="136">
        <f>'Permitted Sources'!C173</f>
        <v>56037</v>
      </c>
      <c r="D349" s="136">
        <f>'Permitted Sources'!F173</f>
        <v>20200253</v>
      </c>
      <c r="E349" t="str">
        <f>'Permitted Sources'!I173</f>
        <v>Compressor Engines</v>
      </c>
      <c r="F349" s="181">
        <f>'Permitted Sources'!T173</f>
        <v>7.9986370754842229</v>
      </c>
      <c r="G349" s="181">
        <f>'Permitted Sources'!U173</f>
        <v>5.8546126486905117E-2</v>
      </c>
      <c r="H349" s="181">
        <f>'Permitted Sources'!V173</f>
        <v>1.0498971612074524</v>
      </c>
      <c r="I349" s="181">
        <f>'Permitted Sources'!W173</f>
        <v>0</v>
      </c>
      <c r="J349" s="181">
        <f>'Permitted Sources'!X173</f>
        <v>3.8702489278405465E-2</v>
      </c>
      <c r="K349" s="191" t="str">
        <f>VLOOKUP(C349,fips_xref!$A$5:$H$28,8,FALSE)</f>
        <v>Total</v>
      </c>
      <c r="L349" s="31" t="str">
        <f t="shared" si="5"/>
        <v>Compressor Engines</v>
      </c>
    </row>
    <row r="350" spans="1:12" x14ac:dyDescent="0.2">
      <c r="A350" s="136" t="str">
        <f>'Permitted Sources'!A174</f>
        <v>WYDEQ Permitted Sources</v>
      </c>
      <c r="B350" s="136" t="str">
        <f>'Permitted Sources'!B174</f>
        <v>56</v>
      </c>
      <c r="C350" s="136">
        <f>'Permitted Sources'!C174</f>
        <v>56037</v>
      </c>
      <c r="D350" s="136">
        <f>'Permitted Sources'!F174</f>
        <v>20200253</v>
      </c>
      <c r="E350" t="str">
        <f>'Permitted Sources'!I174</f>
        <v>Compressor Engines</v>
      </c>
      <c r="F350" s="181">
        <f>'Permitted Sources'!T174</f>
        <v>6.7241289700499234</v>
      </c>
      <c r="G350" s="181">
        <f>'Permitted Sources'!U174</f>
        <v>4.9178746249000295E-2</v>
      </c>
      <c r="H350" s="181">
        <f>'Permitted Sources'!V174</f>
        <v>0.8673063505626778</v>
      </c>
      <c r="I350" s="181">
        <f>'Permitted Sources'!W174</f>
        <v>0</v>
      </c>
      <c r="J350" s="181">
        <f>'Permitted Sources'!X174</f>
        <v>3.2510090993860589E-2</v>
      </c>
      <c r="K350" s="191" t="str">
        <f>VLOOKUP(C350,fips_xref!$A$5:$H$28,8,FALSE)</f>
        <v>Total</v>
      </c>
      <c r="L350" s="31" t="str">
        <f t="shared" si="5"/>
        <v>Compressor Engines</v>
      </c>
    </row>
    <row r="351" spans="1:12" x14ac:dyDescent="0.2">
      <c r="A351" s="136" t="str">
        <f>'Permitted Sources'!A175</f>
        <v>WYDEQ Permitted Sources</v>
      </c>
      <c r="B351" s="136" t="str">
        <f>'Permitted Sources'!B175</f>
        <v>56</v>
      </c>
      <c r="C351" s="136">
        <f>'Permitted Sources'!C175</f>
        <v>56037</v>
      </c>
      <c r="D351" s="136">
        <f>'Permitted Sources'!F175</f>
        <v>20200253</v>
      </c>
      <c r="E351" t="str">
        <f>'Permitted Sources'!I175</f>
        <v>Compressor Engines</v>
      </c>
      <c r="F351" s="181">
        <f>'Permitted Sources'!T175</f>
        <v>6.7241289700499234</v>
      </c>
      <c r="G351" s="181">
        <f>'Permitted Sources'!U175</f>
        <v>4.9178746249000295E-2</v>
      </c>
      <c r="H351" s="181">
        <f>'Permitted Sources'!V175</f>
        <v>0.8673063505626778</v>
      </c>
      <c r="I351" s="181">
        <f>'Permitted Sources'!W175</f>
        <v>0</v>
      </c>
      <c r="J351" s="181">
        <f>'Permitted Sources'!X175</f>
        <v>3.2510090993860589E-2</v>
      </c>
      <c r="K351" s="191" t="str">
        <f>VLOOKUP(C351,fips_xref!$A$5:$H$28,8,FALSE)</f>
        <v>Total</v>
      </c>
      <c r="L351" s="31" t="str">
        <f t="shared" si="5"/>
        <v>Compressor Engines</v>
      </c>
    </row>
    <row r="352" spans="1:12" x14ac:dyDescent="0.2">
      <c r="A352" s="136" t="str">
        <f>'Permitted Sources'!A176</f>
        <v>WYDEQ Permitted Sources</v>
      </c>
      <c r="B352" s="136" t="str">
        <f>'Permitted Sources'!B176</f>
        <v>56</v>
      </c>
      <c r="C352" s="136">
        <f>'Permitted Sources'!C176</f>
        <v>56037</v>
      </c>
      <c r="D352" s="136">
        <f>'Permitted Sources'!F176</f>
        <v>20200253</v>
      </c>
      <c r="E352" t="str">
        <f>'Permitted Sources'!I176</f>
        <v>Compressor Engines</v>
      </c>
      <c r="F352" s="181">
        <f>'Permitted Sources'!T176</f>
        <v>38.323140273748585</v>
      </c>
      <c r="G352" s="181">
        <f>'Permitted Sources'!U176</f>
        <v>0.28102140713714469</v>
      </c>
      <c r="H352" s="181">
        <f>'Permitted Sources'!V176</f>
        <v>5.0668949953924871</v>
      </c>
      <c r="I352" s="181">
        <f>'Permitted Sources'!W176</f>
        <v>0</v>
      </c>
      <c r="J352" s="181">
        <f>'Permitted Sources'!X176</f>
        <v>0.18577194853634629</v>
      </c>
      <c r="K352" s="191" t="str">
        <f>VLOOKUP(C352,fips_xref!$A$5:$H$28,8,FALSE)</f>
        <v>Total</v>
      </c>
      <c r="L352" s="31" t="str">
        <f t="shared" si="5"/>
        <v>Compressor Engines</v>
      </c>
    </row>
    <row r="353" spans="1:12" x14ac:dyDescent="0.2">
      <c r="A353" s="136" t="str">
        <f>'Permitted Sources'!A177</f>
        <v>WYDEQ Permitted Sources</v>
      </c>
      <c r="B353" s="136" t="str">
        <f>'Permitted Sources'!B177</f>
        <v>56</v>
      </c>
      <c r="C353" s="136">
        <f>'Permitted Sources'!C177</f>
        <v>56037</v>
      </c>
      <c r="D353" s="136">
        <f>'Permitted Sources'!F177</f>
        <v>20200253</v>
      </c>
      <c r="E353" t="str">
        <f>'Permitted Sources'!I177</f>
        <v>Compressor Engines</v>
      </c>
      <c r="F353" s="181">
        <f>'Permitted Sources'!T177</f>
        <v>27.687589876676153</v>
      </c>
      <c r="G353" s="181">
        <f>'Permitted Sources'!U177</f>
        <v>0.3809401296747959</v>
      </c>
      <c r="H353" s="181">
        <f>'Permitted Sources'!V177</f>
        <v>5.9342013459551657</v>
      </c>
      <c r="I353" s="181">
        <f>'Permitted Sources'!W177</f>
        <v>0</v>
      </c>
      <c r="J353" s="181">
        <f>'Permitted Sources'!X177</f>
        <v>0.25182419690482494</v>
      </c>
      <c r="K353" s="191" t="str">
        <f>VLOOKUP(C353,fips_xref!$A$5:$H$28,8,FALSE)</f>
        <v>Total</v>
      </c>
      <c r="L353" s="31" t="str">
        <f t="shared" si="5"/>
        <v>Compressor Engines</v>
      </c>
    </row>
    <row r="354" spans="1:12" x14ac:dyDescent="0.2">
      <c r="A354" s="136" t="str">
        <f>'Permitted Sources'!A178</f>
        <v>WYDEQ Permitted Sources</v>
      </c>
      <c r="B354" s="136" t="str">
        <f>'Permitted Sources'!B178</f>
        <v>56</v>
      </c>
      <c r="C354" s="136">
        <f>'Permitted Sources'!C178</f>
        <v>56037</v>
      </c>
      <c r="D354" s="136">
        <f>'Permitted Sources'!F178</f>
        <v>20200254</v>
      </c>
      <c r="E354" t="str">
        <f>'Permitted Sources'!I178</f>
        <v>Compressor Engines</v>
      </c>
      <c r="F354" s="181">
        <f>'Permitted Sources'!T178</f>
        <v>48.782896449381809</v>
      </c>
      <c r="G354" s="181">
        <f>'Permitted Sources'!U178</f>
        <v>15.684032587519015</v>
      </c>
      <c r="H354" s="181">
        <f>'Permitted Sources'!V178</f>
        <v>101.33789990784975</v>
      </c>
      <c r="I354" s="181">
        <f>'Permitted Sources'!W178</f>
        <v>0</v>
      </c>
      <c r="J354" s="181">
        <f>'Permitted Sources'!X178</f>
        <v>1.3382031108285843</v>
      </c>
      <c r="K354" s="191" t="str">
        <f>VLOOKUP(C354,fips_xref!$A$5:$H$28,8,FALSE)</f>
        <v>Total</v>
      </c>
      <c r="L354" s="31" t="str">
        <f t="shared" si="5"/>
        <v>Compressor Engines</v>
      </c>
    </row>
    <row r="355" spans="1:12" x14ac:dyDescent="0.2">
      <c r="A355" s="136" t="str">
        <f>'Permitted Sources'!A179</f>
        <v>WYDEQ Permitted Sources</v>
      </c>
      <c r="B355" s="136" t="str">
        <f>'Permitted Sources'!B179</f>
        <v>56</v>
      </c>
      <c r="C355" s="136">
        <f>'Permitted Sources'!C179</f>
        <v>56037</v>
      </c>
      <c r="D355" s="136">
        <f>'Permitted Sources'!F179</f>
        <v>20200254</v>
      </c>
      <c r="E355" t="str">
        <f>'Permitted Sources'!I179</f>
        <v>Compressor Engines</v>
      </c>
      <c r="F355" s="181">
        <f>'Permitted Sources'!T179</f>
        <v>9.6686821791567521</v>
      </c>
      <c r="G355" s="181">
        <f>'Permitted Sources'!U179</f>
        <v>3.1119112276823433</v>
      </c>
      <c r="H355" s="181">
        <f>'Permitted Sources'!V179</f>
        <v>20.084989170925169</v>
      </c>
      <c r="I355" s="181">
        <f>'Permitted Sources'!W179</f>
        <v>0</v>
      </c>
      <c r="J355" s="181">
        <f>'Permitted Sources'!X179</f>
        <v>0.26551649024376661</v>
      </c>
      <c r="K355" s="191" t="str">
        <f>VLOOKUP(C355,fips_xref!$A$5:$H$28,8,FALSE)</f>
        <v>Total</v>
      </c>
      <c r="L355" s="31" t="str">
        <f t="shared" si="5"/>
        <v>Compressor Engines</v>
      </c>
    </row>
    <row r="356" spans="1:12" x14ac:dyDescent="0.2">
      <c r="A356" s="136" t="str">
        <f>'Permitted Sources'!A180</f>
        <v>WYDEQ Permitted Sources</v>
      </c>
      <c r="B356" s="136" t="str">
        <f>'Permitted Sources'!B180</f>
        <v>56</v>
      </c>
      <c r="C356" s="136">
        <f>'Permitted Sources'!C180</f>
        <v>56037</v>
      </c>
      <c r="D356" s="136">
        <f>'Permitted Sources'!F180</f>
        <v>20200254</v>
      </c>
      <c r="E356" t="str">
        <f>'Permitted Sources'!I180</f>
        <v>Compressor Engines</v>
      </c>
      <c r="F356" s="181">
        <f>'Permitted Sources'!T180</f>
        <v>15.997274150968446</v>
      </c>
      <c r="G356" s="181">
        <f>'Permitted Sources'!U180</f>
        <v>3.5543696227877724</v>
      </c>
      <c r="H356" s="181">
        <f>'Permitted Sources'!V180</f>
        <v>24.92364565301169</v>
      </c>
      <c r="I356" s="181">
        <f>'Permitted Sources'!W180</f>
        <v>0</v>
      </c>
      <c r="J356" s="181">
        <f>'Permitted Sources'!X180</f>
        <v>0.199137367682825</v>
      </c>
      <c r="K356" s="191" t="str">
        <f>VLOOKUP(C356,fips_xref!$A$5:$H$28,8,FALSE)</f>
        <v>Total</v>
      </c>
      <c r="L356" s="31" t="str">
        <f t="shared" si="5"/>
        <v>Compressor Engines</v>
      </c>
    </row>
    <row r="357" spans="1:12" x14ac:dyDescent="0.2">
      <c r="A357" s="136" t="str">
        <f>'Permitted Sources'!A181</f>
        <v>WYDEQ Permitted Sources</v>
      </c>
      <c r="B357" s="136" t="str">
        <f>'Permitted Sources'!B181</f>
        <v>56</v>
      </c>
      <c r="C357" s="136">
        <f>'Permitted Sources'!C181</f>
        <v>56037</v>
      </c>
      <c r="D357" s="136">
        <f>'Permitted Sources'!F181</f>
        <v>20200254</v>
      </c>
      <c r="E357" t="str">
        <f>'Permitted Sources'!I181</f>
        <v>Compressor Engines</v>
      </c>
      <c r="F357" s="181">
        <f>'Permitted Sources'!T181</f>
        <v>26.632824548040873</v>
      </c>
      <c r="G357" s="181">
        <f>'Permitted Sources'!U181</f>
        <v>4.2788779380632223</v>
      </c>
      <c r="H357" s="181">
        <f>'Permitted Sources'!V181</f>
        <v>34.60095861718473</v>
      </c>
      <c r="I357" s="181">
        <f>'Permitted Sources'!W181</f>
        <v>0</v>
      </c>
      <c r="J357" s="181">
        <f>'Permitted Sources'!X181</f>
        <v>0.36508517408517915</v>
      </c>
      <c r="K357" s="191" t="str">
        <f>VLOOKUP(C357,fips_xref!$A$5:$H$28,8,FALSE)</f>
        <v>Total</v>
      </c>
      <c r="L357" s="31" t="str">
        <f t="shared" si="5"/>
        <v>Compressor Engines</v>
      </c>
    </row>
    <row r="358" spans="1:12" x14ac:dyDescent="0.2">
      <c r="A358" s="136" t="str">
        <f>'Permitted Sources'!A182</f>
        <v>WYDEQ Permitted Sources</v>
      </c>
      <c r="B358" s="136" t="str">
        <f>'Permitted Sources'!B182</f>
        <v>56</v>
      </c>
      <c r="C358" s="136">
        <f>'Permitted Sources'!C182</f>
        <v>56037</v>
      </c>
      <c r="D358" s="136">
        <f>'Permitted Sources'!F182</f>
        <v>20200254</v>
      </c>
      <c r="E358" t="str">
        <f>'Permitted Sources'!I182</f>
        <v>Compressor Engines</v>
      </c>
      <c r="F358" s="181">
        <f>'Permitted Sources'!T182</f>
        <v>2.1974277679901713</v>
      </c>
      <c r="G358" s="181">
        <f>'Permitted Sources'!U182</f>
        <v>0.63171797921951589</v>
      </c>
      <c r="H358" s="181">
        <f>'Permitted Sources'!V182</f>
        <v>2.2823851330596785</v>
      </c>
      <c r="I358" s="181">
        <f>'Permitted Sources'!W182</f>
        <v>0</v>
      </c>
      <c r="J358" s="181">
        <f>'Permitted Sources'!X182</f>
        <v>5.389984751948463E-2</v>
      </c>
      <c r="K358" s="191" t="str">
        <f>VLOOKUP(C358,fips_xref!$A$5:$H$28,8,FALSE)</f>
        <v>Total</v>
      </c>
      <c r="L358" s="31" t="str">
        <f t="shared" si="5"/>
        <v>Compressor Engines</v>
      </c>
    </row>
    <row r="359" spans="1:12" x14ac:dyDescent="0.2">
      <c r="A359" s="136" t="str">
        <f>'Permitted Sources'!A183</f>
        <v>WYDEQ Permitted Sources</v>
      </c>
      <c r="B359" s="136" t="str">
        <f>'Permitted Sources'!B183</f>
        <v>56</v>
      </c>
      <c r="C359" s="136">
        <f>'Permitted Sources'!C183</f>
        <v>56037</v>
      </c>
      <c r="D359" s="136">
        <f>'Permitted Sources'!F183</f>
        <v>20200202</v>
      </c>
      <c r="E359" t="str">
        <f>'Permitted Sources'!I183</f>
        <v>Compressor Engines</v>
      </c>
      <c r="F359" s="181">
        <f>'Permitted Sources'!T183</f>
        <v>0</v>
      </c>
      <c r="G359" s="181">
        <f>'Permitted Sources'!U183</f>
        <v>0</v>
      </c>
      <c r="H359" s="181">
        <f>'Permitted Sources'!V183</f>
        <v>0</v>
      </c>
      <c r="I359" s="181">
        <f>'Permitted Sources'!W183</f>
        <v>0</v>
      </c>
      <c r="J359" s="181">
        <f>'Permitted Sources'!X183</f>
        <v>0</v>
      </c>
      <c r="K359" s="191" t="str">
        <f>VLOOKUP(C359,fips_xref!$A$5:$H$28,8,FALSE)</f>
        <v>Total</v>
      </c>
      <c r="L359" s="31" t="str">
        <f t="shared" si="5"/>
        <v>Compressor Engines</v>
      </c>
    </row>
    <row r="360" spans="1:12" x14ac:dyDescent="0.2">
      <c r="A360" s="136" t="str">
        <f>'Permitted Sources'!A184</f>
        <v>WYDEQ Permitted Sources</v>
      </c>
      <c r="B360" s="136" t="str">
        <f>'Permitted Sources'!B184</f>
        <v>56</v>
      </c>
      <c r="C360" s="136">
        <f>'Permitted Sources'!C184</f>
        <v>56037</v>
      </c>
      <c r="D360" s="136">
        <f>'Permitted Sources'!F184</f>
        <v>20200202</v>
      </c>
      <c r="E360" t="str">
        <f>'Permitted Sources'!I184</f>
        <v>Compressor Engines</v>
      </c>
      <c r="F360" s="181">
        <f>'Permitted Sources'!T184</f>
        <v>0</v>
      </c>
      <c r="G360" s="181">
        <f>'Permitted Sources'!U184</f>
        <v>0</v>
      </c>
      <c r="H360" s="181">
        <f>'Permitted Sources'!V184</f>
        <v>0</v>
      </c>
      <c r="I360" s="181">
        <f>'Permitted Sources'!W184</f>
        <v>0</v>
      </c>
      <c r="J360" s="181">
        <f>'Permitted Sources'!X184</f>
        <v>0</v>
      </c>
      <c r="K360" s="191" t="str">
        <f>VLOOKUP(C360,fips_xref!$A$5:$H$28,8,FALSE)</f>
        <v>Total</v>
      </c>
      <c r="L360" s="31" t="str">
        <f t="shared" si="5"/>
        <v>Compressor Engines</v>
      </c>
    </row>
    <row r="361" spans="1:12" x14ac:dyDescent="0.2">
      <c r="A361" s="136" t="str">
        <f>'Permitted Sources'!A185</f>
        <v>WYDEQ Permitted Sources</v>
      </c>
      <c r="B361" s="136" t="str">
        <f>'Permitted Sources'!B185</f>
        <v>56</v>
      </c>
      <c r="C361" s="136">
        <f>'Permitted Sources'!C185</f>
        <v>56037</v>
      </c>
      <c r="D361" s="136">
        <f>'Permitted Sources'!F185</f>
        <v>20200202</v>
      </c>
      <c r="E361" t="str">
        <f>'Permitted Sources'!I185</f>
        <v>Compressor Engines</v>
      </c>
      <c r="F361" s="181">
        <f>'Permitted Sources'!T185</f>
        <v>3.7795757609430942</v>
      </c>
      <c r="G361" s="181">
        <f>'Permitted Sources'!U185</f>
        <v>0</v>
      </c>
      <c r="H361" s="181">
        <f>'Permitted Sources'!V185</f>
        <v>10.042494585462585</v>
      </c>
      <c r="I361" s="181">
        <f>'Permitted Sources'!W185</f>
        <v>0</v>
      </c>
      <c r="J361" s="181">
        <f>'Permitted Sources'!X185</f>
        <v>0</v>
      </c>
      <c r="K361" s="191" t="str">
        <f>VLOOKUP(C361,fips_xref!$A$5:$H$28,8,FALSE)</f>
        <v>Total</v>
      </c>
      <c r="L361" s="31" t="str">
        <f t="shared" si="5"/>
        <v>Compressor Engines</v>
      </c>
    </row>
    <row r="362" spans="1:12" x14ac:dyDescent="0.2">
      <c r="A362" s="136" t="str">
        <f>'Permitted Sources'!A186</f>
        <v>WYDEQ Permitted Sources</v>
      </c>
      <c r="B362" s="136" t="str">
        <f>'Permitted Sources'!B186</f>
        <v>56</v>
      </c>
      <c r="C362" s="136">
        <f>'Permitted Sources'!C186</f>
        <v>56037</v>
      </c>
      <c r="D362" s="136">
        <f>'Permitted Sources'!F186</f>
        <v>20200202</v>
      </c>
      <c r="E362" t="str">
        <f>'Permitted Sources'!I186</f>
        <v>Compressor Engines</v>
      </c>
      <c r="F362" s="181">
        <f>'Permitted Sources'!T186</f>
        <v>18.897878804715468</v>
      </c>
      <c r="G362" s="181">
        <f>'Permitted Sources'!U186</f>
        <v>5.6635559923541434</v>
      </c>
      <c r="H362" s="181">
        <f>'Permitted Sources'!V186</f>
        <v>35.14873104911905</v>
      </c>
      <c r="I362" s="181">
        <f>'Permitted Sources'!W186</f>
        <v>0</v>
      </c>
      <c r="J362" s="181">
        <f>'Permitted Sources'!X186</f>
        <v>0</v>
      </c>
      <c r="K362" s="191" t="str">
        <f>VLOOKUP(C362,fips_xref!$A$5:$H$28,8,FALSE)</f>
        <v>Total</v>
      </c>
      <c r="L362" s="31" t="str">
        <f t="shared" si="5"/>
        <v>Compressor Engines</v>
      </c>
    </row>
    <row r="363" spans="1:12" x14ac:dyDescent="0.2">
      <c r="A363" s="136" t="str">
        <f>'Permitted Sources'!A187</f>
        <v>WYDEQ Permitted Sources</v>
      </c>
      <c r="B363" s="136" t="str">
        <f>'Permitted Sources'!B187</f>
        <v>56</v>
      </c>
      <c r="C363" s="136">
        <f>'Permitted Sources'!C187</f>
        <v>56037</v>
      </c>
      <c r="D363" s="136">
        <f>'Permitted Sources'!F187</f>
        <v>20200254</v>
      </c>
      <c r="E363" t="str">
        <f>'Permitted Sources'!I187</f>
        <v>Compressor Engines</v>
      </c>
      <c r="F363" s="181">
        <f>'Permitted Sources'!T187</f>
        <v>2.1974277679901713</v>
      </c>
      <c r="G363" s="181">
        <f>'Permitted Sources'!U187</f>
        <v>2.4833051596905102</v>
      </c>
      <c r="H363" s="181">
        <f>'Permitted Sources'!V187</f>
        <v>21.454420250760982</v>
      </c>
      <c r="I363" s="181">
        <f>'Permitted Sources'!W187</f>
        <v>0</v>
      </c>
      <c r="J363" s="181">
        <f>'Permitted Sources'!X187</f>
        <v>0.2118821592145258</v>
      </c>
      <c r="K363" s="191" t="str">
        <f>VLOOKUP(C363,fips_xref!$A$5:$H$28,8,FALSE)</f>
        <v>Total</v>
      </c>
      <c r="L363" s="31" t="str">
        <f t="shared" si="5"/>
        <v>Compressor Engines</v>
      </c>
    </row>
    <row r="364" spans="1:12" x14ac:dyDescent="0.2">
      <c r="A364" s="136" t="str">
        <f>'Permitted Sources'!A188</f>
        <v>WYDEQ Permitted Sources</v>
      </c>
      <c r="B364" s="136" t="str">
        <f>'Permitted Sources'!B188</f>
        <v>56</v>
      </c>
      <c r="C364" s="136">
        <f>'Permitted Sources'!C188</f>
        <v>56037</v>
      </c>
      <c r="D364" s="136">
        <f>'Permitted Sources'!F188</f>
        <v>20200254</v>
      </c>
      <c r="E364" t="str">
        <f>'Permitted Sources'!I188</f>
        <v>Compressor Engines</v>
      </c>
      <c r="F364" s="181">
        <f>'Permitted Sources'!T188</f>
        <v>3.6037815395038808</v>
      </c>
      <c r="G364" s="181">
        <f>'Permitted Sources'!U188</f>
        <v>3.379535593263026</v>
      </c>
      <c r="H364" s="181">
        <f>'Permitted Sources'!V188</f>
        <v>23.508566870514688</v>
      </c>
      <c r="I364" s="181">
        <f>'Permitted Sources'!W188</f>
        <v>0</v>
      </c>
      <c r="J364" s="181">
        <f>'Permitted Sources'!X188</f>
        <v>0.28835090840473071</v>
      </c>
      <c r="K364" s="191" t="str">
        <f>VLOOKUP(C364,fips_xref!$A$5:$H$28,8,FALSE)</f>
        <v>Total</v>
      </c>
      <c r="L364" s="31" t="str">
        <f t="shared" si="5"/>
        <v>Compressor Engines</v>
      </c>
    </row>
    <row r="365" spans="1:12" x14ac:dyDescent="0.2">
      <c r="A365" s="136" t="str">
        <f>'Permitted Sources'!A189</f>
        <v>WYDEQ Permitted Sources</v>
      </c>
      <c r="B365" s="136" t="str">
        <f>'Permitted Sources'!B189</f>
        <v>56</v>
      </c>
      <c r="C365" s="136">
        <f>'Permitted Sources'!C189</f>
        <v>56037</v>
      </c>
      <c r="D365" s="136">
        <f>'Permitted Sources'!F189</f>
        <v>20200254</v>
      </c>
      <c r="E365" t="str">
        <f>'Permitted Sources'!I189</f>
        <v>Compressor Engines</v>
      </c>
      <c r="F365" s="181">
        <f>'Permitted Sources'!T189</f>
        <v>15.821479929529236</v>
      </c>
      <c r="G365" s="181">
        <f>'Permitted Sources'!U189</f>
        <v>3.4262142616782612</v>
      </c>
      <c r="H365" s="181">
        <f>'Permitted Sources'!V189</f>
        <v>33.322822942671301</v>
      </c>
      <c r="I365" s="181">
        <f>'Permitted Sources'!W189</f>
        <v>0</v>
      </c>
      <c r="J365" s="181">
        <f>'Permitted Sources'!X189</f>
        <v>0.29233365575838721</v>
      </c>
      <c r="K365" s="191" t="str">
        <f>VLOOKUP(C365,fips_xref!$A$5:$H$28,8,FALSE)</f>
        <v>Total</v>
      </c>
      <c r="L365" s="31" t="str">
        <f t="shared" si="5"/>
        <v>Compressor Engines</v>
      </c>
    </row>
    <row r="366" spans="1:12" x14ac:dyDescent="0.2">
      <c r="A366" s="136" t="str">
        <f>'Permitted Sources'!A190</f>
        <v>WYDEQ Permitted Sources</v>
      </c>
      <c r="B366" s="136" t="str">
        <f>'Permitted Sources'!B190</f>
        <v>56</v>
      </c>
      <c r="C366" s="136">
        <f>'Permitted Sources'!C190</f>
        <v>56037</v>
      </c>
      <c r="D366" s="136">
        <f>'Permitted Sources'!F190</f>
        <v>20200254</v>
      </c>
      <c r="E366" t="str">
        <f>'Permitted Sources'!I190</f>
        <v>Compressor Engines</v>
      </c>
      <c r="F366" s="181">
        <f>'Permitted Sources'!T190</f>
        <v>5.4935694199754268</v>
      </c>
      <c r="G366" s="181">
        <f>'Permitted Sources'!U190</f>
        <v>1.7613417548682069</v>
      </c>
      <c r="H366" s="181">
        <f>'Permitted Sources'!V190</f>
        <v>5.7059628326491953</v>
      </c>
      <c r="I366" s="181">
        <f>'Permitted Sources'!W190</f>
        <v>0</v>
      </c>
      <c r="J366" s="181">
        <f>'Permitted Sources'!X190</f>
        <v>0.15028233347797193</v>
      </c>
      <c r="K366" s="191" t="str">
        <f>VLOOKUP(C366,fips_xref!$A$5:$H$28,8,FALSE)</f>
        <v>Total</v>
      </c>
      <c r="L366" s="31" t="str">
        <f t="shared" si="5"/>
        <v>Compressor Engines</v>
      </c>
    </row>
    <row r="367" spans="1:12" x14ac:dyDescent="0.2">
      <c r="A367" s="136" t="str">
        <f>'Permitted Sources'!A191</f>
        <v>WYDEQ Permitted Sources</v>
      </c>
      <c r="B367" s="136" t="str">
        <f>'Permitted Sources'!B191</f>
        <v>56</v>
      </c>
      <c r="C367" s="136">
        <f>'Permitted Sources'!C191</f>
        <v>56037</v>
      </c>
      <c r="D367" s="136">
        <f>'Permitted Sources'!F191</f>
        <v>20200254</v>
      </c>
      <c r="E367" t="str">
        <f>'Permitted Sources'!I191</f>
        <v>Compressor Engines</v>
      </c>
      <c r="F367" s="181">
        <f>'Permitted Sources'!T191</f>
        <v>0.43948555359803426</v>
      </c>
      <c r="G367" s="181">
        <f>'Permitted Sources'!U191</f>
        <v>0.18671467366094061</v>
      </c>
      <c r="H367" s="181">
        <f>'Permitted Sources'!V191</f>
        <v>1.3694310798358069</v>
      </c>
      <c r="I367" s="181">
        <f>'Permitted Sources'!W191</f>
        <v>0</v>
      </c>
      <c r="J367" s="181">
        <f>'Permitted Sources'!X191</f>
        <v>1.5930989414626E-2</v>
      </c>
      <c r="K367" s="191" t="str">
        <f>VLOOKUP(C367,fips_xref!$A$5:$H$28,8,FALSE)</f>
        <v>Total</v>
      </c>
      <c r="L367" s="31" t="str">
        <f t="shared" si="5"/>
        <v>Compressor Engines</v>
      </c>
    </row>
    <row r="368" spans="1:12" x14ac:dyDescent="0.2">
      <c r="A368" s="136" t="str">
        <f>'Permitted Sources'!A192</f>
        <v>WYDEQ Permitted Sources</v>
      </c>
      <c r="B368" s="136" t="str">
        <f>'Permitted Sources'!B192</f>
        <v>56</v>
      </c>
      <c r="C368" s="136">
        <f>'Permitted Sources'!C192</f>
        <v>56037</v>
      </c>
      <c r="D368" s="136">
        <f>'Permitted Sources'!F192</f>
        <v>20200202</v>
      </c>
      <c r="E368" t="str">
        <f>'Permitted Sources'!I192</f>
        <v>Compressor Engines</v>
      </c>
      <c r="F368" s="181">
        <f>'Permitted Sources'!T192</f>
        <v>0</v>
      </c>
      <c r="G368" s="181">
        <f>'Permitted Sources'!U192</f>
        <v>0</v>
      </c>
      <c r="H368" s="181">
        <f>'Permitted Sources'!V192</f>
        <v>0</v>
      </c>
      <c r="I368" s="181">
        <f>'Permitted Sources'!W192</f>
        <v>0</v>
      </c>
      <c r="J368" s="181">
        <f>'Permitted Sources'!X192</f>
        <v>0</v>
      </c>
      <c r="K368" s="191" t="str">
        <f>VLOOKUP(C368,fips_xref!$A$5:$H$28,8,FALSE)</f>
        <v>Total</v>
      </c>
      <c r="L368" s="31" t="str">
        <f t="shared" si="5"/>
        <v>Compressor Engines</v>
      </c>
    </row>
    <row r="369" spans="1:12" x14ac:dyDescent="0.2">
      <c r="A369" s="136" t="str">
        <f>'Permitted Sources'!A193</f>
        <v>WYDEQ Permitted Sources</v>
      </c>
      <c r="B369" s="136" t="str">
        <f>'Permitted Sources'!B193</f>
        <v>56</v>
      </c>
      <c r="C369" s="136">
        <f>'Permitted Sources'!C193</f>
        <v>56037</v>
      </c>
      <c r="D369" s="136">
        <f>'Permitted Sources'!F193</f>
        <v>20200202</v>
      </c>
      <c r="E369" t="str">
        <f>'Permitted Sources'!I193</f>
        <v>Compressor Engines</v>
      </c>
      <c r="F369" s="181">
        <f>'Permitted Sources'!T193</f>
        <v>0</v>
      </c>
      <c r="G369" s="181">
        <f>'Permitted Sources'!U193</f>
        <v>0</v>
      </c>
      <c r="H369" s="181">
        <f>'Permitted Sources'!V193</f>
        <v>0</v>
      </c>
      <c r="I369" s="181">
        <f>'Permitted Sources'!W193</f>
        <v>0</v>
      </c>
      <c r="J369" s="181">
        <f>'Permitted Sources'!X193</f>
        <v>0</v>
      </c>
      <c r="K369" s="191" t="str">
        <f>VLOOKUP(C369,fips_xref!$A$5:$H$28,8,FALSE)</f>
        <v>Total</v>
      </c>
      <c r="L369" s="31" t="str">
        <f t="shared" si="5"/>
        <v>Compressor Engines</v>
      </c>
    </row>
    <row r="370" spans="1:12" x14ac:dyDescent="0.2">
      <c r="A370" s="136" t="str">
        <f>'Permitted Sources'!A194</f>
        <v>WYDEQ Permitted Sources</v>
      </c>
      <c r="B370" s="136" t="str">
        <f>'Permitted Sources'!B194</f>
        <v>56</v>
      </c>
      <c r="C370" s="136">
        <f>'Permitted Sources'!C194</f>
        <v>56037</v>
      </c>
      <c r="D370" s="136">
        <f>'Permitted Sources'!F194</f>
        <v>20200202</v>
      </c>
      <c r="E370" t="str">
        <f>'Permitted Sources'!I194</f>
        <v>Compressor Engines</v>
      </c>
      <c r="F370" s="181">
        <f>'Permitted Sources'!T194</f>
        <v>0</v>
      </c>
      <c r="G370" s="181">
        <f>'Permitted Sources'!U194</f>
        <v>0</v>
      </c>
      <c r="H370" s="181">
        <f>'Permitted Sources'!V194</f>
        <v>0</v>
      </c>
      <c r="I370" s="181">
        <f>'Permitted Sources'!W194</f>
        <v>0</v>
      </c>
      <c r="J370" s="181">
        <f>'Permitted Sources'!X194</f>
        <v>0</v>
      </c>
      <c r="K370" s="191" t="str">
        <f>VLOOKUP(C370,fips_xref!$A$5:$H$28,8,FALSE)</f>
        <v>Total</v>
      </c>
      <c r="L370" s="31" t="str">
        <f t="shared" si="5"/>
        <v>Compressor Engines</v>
      </c>
    </row>
    <row r="371" spans="1:12" x14ac:dyDescent="0.2">
      <c r="A371" s="136" t="str">
        <f>'Permitted Sources'!A195</f>
        <v>WYDEQ Permitted Sources</v>
      </c>
      <c r="B371" s="136" t="str">
        <f>'Permitted Sources'!B195</f>
        <v>56</v>
      </c>
      <c r="C371" s="136">
        <f>'Permitted Sources'!C195</f>
        <v>56037</v>
      </c>
      <c r="D371" s="136">
        <f>'Permitted Sources'!F195</f>
        <v>20200202</v>
      </c>
      <c r="E371" t="str">
        <f>'Permitted Sources'!I195</f>
        <v>Compressor Engines</v>
      </c>
      <c r="F371" s="181">
        <f>'Permitted Sources'!T195</f>
        <v>0</v>
      </c>
      <c r="G371" s="181">
        <f>'Permitted Sources'!U195</f>
        <v>0</v>
      </c>
      <c r="H371" s="181">
        <f>'Permitted Sources'!V195</f>
        <v>0</v>
      </c>
      <c r="I371" s="181">
        <f>'Permitted Sources'!W195</f>
        <v>0</v>
      </c>
      <c r="J371" s="181">
        <f>'Permitted Sources'!X195</f>
        <v>0</v>
      </c>
      <c r="K371" s="191" t="str">
        <f>VLOOKUP(C371,fips_xref!$A$5:$H$28,8,FALSE)</f>
        <v>Total</v>
      </c>
      <c r="L371" s="31" t="str">
        <f t="shared" si="5"/>
        <v>Compressor Engines</v>
      </c>
    </row>
    <row r="372" spans="1:12" x14ac:dyDescent="0.2">
      <c r="A372" s="136" t="str">
        <f>'Permitted Sources'!A196</f>
        <v>WYDEQ Permitted Sources</v>
      </c>
      <c r="B372" s="136" t="str">
        <f>'Permitted Sources'!B196</f>
        <v>56</v>
      </c>
      <c r="C372" s="136">
        <f>'Permitted Sources'!C196</f>
        <v>56041</v>
      </c>
      <c r="D372" s="136">
        <f>'Permitted Sources'!F196</f>
        <v>20200202</v>
      </c>
      <c r="E372" t="str">
        <f>'Permitted Sources'!I196</f>
        <v>Compressor Engines</v>
      </c>
      <c r="F372" s="181">
        <f>'Permitted Sources'!T196</f>
        <v>0</v>
      </c>
      <c r="G372" s="181">
        <f>'Permitted Sources'!U196</f>
        <v>0</v>
      </c>
      <c r="H372" s="181">
        <f>'Permitted Sources'!V196</f>
        <v>0</v>
      </c>
      <c r="I372" s="181">
        <f>'Permitted Sources'!W196</f>
        <v>0</v>
      </c>
      <c r="J372" s="181">
        <f>'Permitted Sources'!X196</f>
        <v>0</v>
      </c>
      <c r="K372" s="191" t="str">
        <f>VLOOKUP(C372,fips_xref!$A$5:$H$28,8,FALSE)</f>
        <v>Total</v>
      </c>
      <c r="L372" s="31" t="str">
        <f t="shared" si="5"/>
        <v>Compressor Engines</v>
      </c>
    </row>
    <row r="373" spans="1:12" x14ac:dyDescent="0.2">
      <c r="A373" s="136" t="str">
        <f>'Permitted Sources'!A197</f>
        <v>WYDEQ Permitted Sources</v>
      </c>
      <c r="B373" s="136" t="str">
        <f>'Permitted Sources'!B197</f>
        <v>56</v>
      </c>
      <c r="C373" s="136">
        <f>'Permitted Sources'!C197</f>
        <v>56041</v>
      </c>
      <c r="D373" s="136">
        <f>'Permitted Sources'!F197</f>
        <v>20200202</v>
      </c>
      <c r="E373" t="str">
        <f>'Permitted Sources'!I197</f>
        <v>Compressor Engines</v>
      </c>
      <c r="F373" s="181">
        <f>'Permitted Sources'!T197</f>
        <v>0</v>
      </c>
      <c r="G373" s="181">
        <f>'Permitted Sources'!U197</f>
        <v>0</v>
      </c>
      <c r="H373" s="181">
        <f>'Permitted Sources'!V197</f>
        <v>0</v>
      </c>
      <c r="I373" s="181">
        <f>'Permitted Sources'!W197</f>
        <v>0</v>
      </c>
      <c r="J373" s="181">
        <f>'Permitted Sources'!X197</f>
        <v>0</v>
      </c>
      <c r="K373" s="191" t="str">
        <f>VLOOKUP(C373,fips_xref!$A$5:$H$28,8,FALSE)</f>
        <v>Total</v>
      </c>
      <c r="L373" s="31" t="str">
        <f t="shared" si="5"/>
        <v>Compressor Engines</v>
      </c>
    </row>
    <row r="374" spans="1:12" x14ac:dyDescent="0.2">
      <c r="A374" s="136" t="str">
        <f>'Permitted Sources'!A198</f>
        <v>WYDEQ Permitted Sources</v>
      </c>
      <c r="B374" s="136" t="str">
        <f>'Permitted Sources'!B198</f>
        <v>56</v>
      </c>
      <c r="C374" s="136">
        <f>'Permitted Sources'!C198</f>
        <v>56041</v>
      </c>
      <c r="D374" s="136">
        <f>'Permitted Sources'!F198</f>
        <v>20200254</v>
      </c>
      <c r="E374" t="str">
        <f>'Permitted Sources'!I198</f>
        <v>Compressor Engines</v>
      </c>
      <c r="F374" s="181">
        <f>'Permitted Sources'!T198</f>
        <v>8.262328407643043</v>
      </c>
      <c r="G374" s="181">
        <f>'Permitted Sources'!U198</f>
        <v>1.7737893997789358</v>
      </c>
      <c r="H374" s="181">
        <f>'Permitted Sources'!V198</f>
        <v>4.564770266119357</v>
      </c>
      <c r="I374" s="181">
        <f>'Permitted Sources'!W198</f>
        <v>0</v>
      </c>
      <c r="J374" s="181">
        <f>'Permitted Sources'!X198</f>
        <v>0.15134439943894698</v>
      </c>
      <c r="K374" s="191" t="str">
        <f>VLOOKUP(C374,fips_xref!$A$5:$H$28,8,FALSE)</f>
        <v>Total</v>
      </c>
      <c r="L374" s="31" t="str">
        <f t="shared" si="5"/>
        <v>Compressor Engines</v>
      </c>
    </row>
    <row r="375" spans="1:12" x14ac:dyDescent="0.2">
      <c r="A375" s="136" t="str">
        <f>'Permitted Sources'!A199</f>
        <v>WYDEQ Permitted Sources</v>
      </c>
      <c r="B375" s="136" t="str">
        <f>'Permitted Sources'!B199</f>
        <v>56</v>
      </c>
      <c r="C375" s="136">
        <f>'Permitted Sources'!C199</f>
        <v>56041</v>
      </c>
      <c r="D375" s="136">
        <f>'Permitted Sources'!F199</f>
        <v>20200202</v>
      </c>
      <c r="E375" t="str">
        <f>'Permitted Sources'!I199</f>
        <v>Compressor Engines</v>
      </c>
      <c r="F375" s="181">
        <f>'Permitted Sources'!T199</f>
        <v>0</v>
      </c>
      <c r="G375" s="181">
        <f>'Permitted Sources'!U199</f>
        <v>0</v>
      </c>
      <c r="H375" s="181">
        <f>'Permitted Sources'!V199</f>
        <v>0</v>
      </c>
      <c r="I375" s="181">
        <f>'Permitted Sources'!W199</f>
        <v>0</v>
      </c>
      <c r="J375" s="181">
        <f>'Permitted Sources'!X199</f>
        <v>0</v>
      </c>
      <c r="K375" s="191" t="str">
        <f>VLOOKUP(C375,fips_xref!$A$5:$H$28,8,FALSE)</f>
        <v>Total</v>
      </c>
      <c r="L375" s="31" t="str">
        <f t="shared" si="5"/>
        <v>Compressor Engines</v>
      </c>
    </row>
    <row r="376" spans="1:12" x14ac:dyDescent="0.2">
      <c r="A376" s="136" t="str">
        <f>'Permitted Sources'!A200</f>
        <v>WYDEQ Permitted Sources</v>
      </c>
      <c r="B376" s="136" t="str">
        <f>'Permitted Sources'!B200</f>
        <v>56</v>
      </c>
      <c r="C376" s="136">
        <f>'Permitted Sources'!C200</f>
        <v>56041</v>
      </c>
      <c r="D376" s="136">
        <f>'Permitted Sources'!F200</f>
        <v>20200202</v>
      </c>
      <c r="E376" t="str">
        <f>'Permitted Sources'!I200</f>
        <v>Compressor Engines</v>
      </c>
      <c r="F376" s="181">
        <f>'Permitted Sources'!T200</f>
        <v>0</v>
      </c>
      <c r="G376" s="181">
        <f>'Permitted Sources'!U200</f>
        <v>0.39059006843821686</v>
      </c>
      <c r="H376" s="181">
        <f>'Permitted Sources'!V200</f>
        <v>0</v>
      </c>
      <c r="I376" s="181">
        <f>'Permitted Sources'!W200</f>
        <v>0</v>
      </c>
      <c r="J376" s="181">
        <f>'Permitted Sources'!X200</f>
        <v>0</v>
      </c>
      <c r="K376" s="191" t="str">
        <f>VLOOKUP(C376,fips_xref!$A$5:$H$28,8,FALSE)</f>
        <v>Total</v>
      </c>
      <c r="L376" s="31" t="str">
        <f t="shared" si="5"/>
        <v>Compressor Engines</v>
      </c>
    </row>
    <row r="377" spans="1:12" x14ac:dyDescent="0.2">
      <c r="A377" s="136" t="str">
        <f>'Permitted Sources'!A201</f>
        <v>WYDEQ Permitted Sources</v>
      </c>
      <c r="B377" s="136" t="str">
        <f>'Permitted Sources'!B201</f>
        <v>56</v>
      </c>
      <c r="C377" s="136">
        <f>'Permitted Sources'!C201</f>
        <v>56041</v>
      </c>
      <c r="D377" s="136">
        <f>'Permitted Sources'!F201</f>
        <v>20200202</v>
      </c>
      <c r="E377" t="str">
        <f>'Permitted Sources'!I201</f>
        <v>Compressor Engines</v>
      </c>
      <c r="F377" s="181">
        <f>'Permitted Sources'!T201</f>
        <v>0</v>
      </c>
      <c r="G377" s="181">
        <f>'Permitted Sources'!U201</f>
        <v>0</v>
      </c>
      <c r="H377" s="181">
        <f>'Permitted Sources'!V201</f>
        <v>0</v>
      </c>
      <c r="I377" s="181">
        <f>'Permitted Sources'!W201</f>
        <v>0</v>
      </c>
      <c r="J377" s="181">
        <f>'Permitted Sources'!X201</f>
        <v>0</v>
      </c>
      <c r="K377" s="191" t="str">
        <f>VLOOKUP(C377,fips_xref!$A$5:$H$28,8,FALSE)</f>
        <v>Total</v>
      </c>
      <c r="L377" s="31" t="str">
        <f t="shared" si="5"/>
        <v>Compressor Engines</v>
      </c>
    </row>
    <row r="378" spans="1:12" x14ac:dyDescent="0.2">
      <c r="A378" s="136" t="str">
        <f>'Permitted Sources'!A202</f>
        <v>WYDEQ Permitted Sources</v>
      </c>
      <c r="B378" s="136" t="str">
        <f>'Permitted Sources'!B202</f>
        <v>56</v>
      </c>
      <c r="C378" s="136">
        <f>'Permitted Sources'!C202</f>
        <v>56041</v>
      </c>
      <c r="D378" s="136">
        <f>'Permitted Sources'!F202</f>
        <v>20200202</v>
      </c>
      <c r="E378" t="str">
        <f>'Permitted Sources'!I202</f>
        <v>Compressor Engines</v>
      </c>
      <c r="F378" s="181">
        <f>'Permitted Sources'!T202</f>
        <v>0</v>
      </c>
      <c r="G378" s="181">
        <f>'Permitted Sources'!U202</f>
        <v>0</v>
      </c>
      <c r="H378" s="181">
        <f>'Permitted Sources'!V202</f>
        <v>0</v>
      </c>
      <c r="I378" s="181">
        <f>'Permitted Sources'!W202</f>
        <v>0</v>
      </c>
      <c r="J378" s="181">
        <f>'Permitted Sources'!X202</f>
        <v>0</v>
      </c>
      <c r="K378" s="191" t="str">
        <f>VLOOKUP(C378,fips_xref!$A$5:$H$28,8,FALSE)</f>
        <v>Total</v>
      </c>
      <c r="L378" s="31" t="str">
        <f t="shared" si="5"/>
        <v>Compressor Engines</v>
      </c>
    </row>
    <row r="379" spans="1:12" x14ac:dyDescent="0.2">
      <c r="A379" s="136" t="str">
        <f>'Permitted Sources'!A203</f>
        <v>WYDEQ Permitted Sources</v>
      </c>
      <c r="B379" s="136" t="str">
        <f>'Permitted Sources'!B203</f>
        <v>56</v>
      </c>
      <c r="C379" s="136">
        <f>'Permitted Sources'!C203</f>
        <v>56041</v>
      </c>
      <c r="D379" s="136">
        <f>'Permitted Sources'!F203</f>
        <v>20200202</v>
      </c>
      <c r="E379" t="str">
        <f>'Permitted Sources'!I203</f>
        <v>Compressor Engines</v>
      </c>
      <c r="F379" s="181">
        <f>'Permitted Sources'!T203</f>
        <v>0</v>
      </c>
      <c r="G379" s="181">
        <f>'Permitted Sources'!U203</f>
        <v>0</v>
      </c>
      <c r="H379" s="181">
        <f>'Permitted Sources'!V203</f>
        <v>0</v>
      </c>
      <c r="I379" s="181">
        <f>'Permitted Sources'!W203</f>
        <v>0</v>
      </c>
      <c r="J379" s="181">
        <f>'Permitted Sources'!X203</f>
        <v>0</v>
      </c>
      <c r="K379" s="191" t="str">
        <f>VLOOKUP(C379,fips_xref!$A$5:$H$28,8,FALSE)</f>
        <v>Total</v>
      </c>
      <c r="L379" s="31" t="str">
        <f t="shared" si="5"/>
        <v>Compressor Engines</v>
      </c>
    </row>
    <row r="380" spans="1:12" x14ac:dyDescent="0.2">
      <c r="A380" s="136" t="str">
        <f>'Permitted Sources'!A204</f>
        <v>WYDEQ Permitted Sources</v>
      </c>
      <c r="B380" s="136" t="str">
        <f>'Permitted Sources'!B204</f>
        <v>56</v>
      </c>
      <c r="C380" s="136">
        <f>'Permitted Sources'!C204</f>
        <v>56041</v>
      </c>
      <c r="D380" s="136">
        <f>'Permitted Sources'!F204</f>
        <v>20200202</v>
      </c>
      <c r="E380" t="str">
        <f>'Permitted Sources'!I204</f>
        <v>Compressor Engines</v>
      </c>
      <c r="F380" s="181">
        <f>'Permitted Sources'!T204</f>
        <v>0</v>
      </c>
      <c r="G380" s="181">
        <f>'Permitted Sources'!U204</f>
        <v>0</v>
      </c>
      <c r="H380" s="181">
        <f>'Permitted Sources'!V204</f>
        <v>0</v>
      </c>
      <c r="I380" s="181">
        <f>'Permitted Sources'!W204</f>
        <v>0</v>
      </c>
      <c r="J380" s="181">
        <f>'Permitted Sources'!X204</f>
        <v>0</v>
      </c>
      <c r="K380" s="191" t="str">
        <f>VLOOKUP(C380,fips_xref!$A$5:$H$28,8,FALSE)</f>
        <v>Total</v>
      </c>
      <c r="L380" s="31" t="str">
        <f t="shared" si="5"/>
        <v>Compressor Engines</v>
      </c>
    </row>
    <row r="381" spans="1:12" x14ac:dyDescent="0.2">
      <c r="A381" s="136" t="str">
        <f>'Permitted Sources'!A205</f>
        <v>WYDEQ Permitted Sources</v>
      </c>
      <c r="B381" s="136" t="str">
        <f>'Permitted Sources'!B205</f>
        <v>56</v>
      </c>
      <c r="C381" s="136">
        <f>'Permitted Sources'!C205</f>
        <v>56041</v>
      </c>
      <c r="D381" s="136">
        <f>'Permitted Sources'!F205</f>
        <v>20200202</v>
      </c>
      <c r="E381" t="str">
        <f>'Permitted Sources'!I205</f>
        <v>Compressor Engines</v>
      </c>
      <c r="F381" s="181">
        <f>'Permitted Sources'!T205</f>
        <v>0</v>
      </c>
      <c r="G381" s="181">
        <f>'Permitted Sources'!U205</f>
        <v>0</v>
      </c>
      <c r="H381" s="181">
        <f>'Permitted Sources'!V205</f>
        <v>0</v>
      </c>
      <c r="I381" s="181">
        <f>'Permitted Sources'!W205</f>
        <v>0</v>
      </c>
      <c r="J381" s="181">
        <f>'Permitted Sources'!X205</f>
        <v>0</v>
      </c>
      <c r="K381" s="191" t="str">
        <f>VLOOKUP(C381,fips_xref!$A$5:$H$28,8,FALSE)</f>
        <v>Total</v>
      </c>
      <c r="L381" s="31" t="str">
        <f t="shared" si="5"/>
        <v>Compressor Engines</v>
      </c>
    </row>
    <row r="382" spans="1:12" x14ac:dyDescent="0.2">
      <c r="A382" s="136" t="str">
        <f>'Permitted Sources'!A206</f>
        <v>WYDEQ Permitted Sources</v>
      </c>
      <c r="B382" s="136" t="str">
        <f>'Permitted Sources'!B206</f>
        <v>56</v>
      </c>
      <c r="C382" s="136">
        <f>'Permitted Sources'!C206</f>
        <v>56041</v>
      </c>
      <c r="D382" s="136">
        <f>'Permitted Sources'!F206</f>
        <v>20200253</v>
      </c>
      <c r="E382" t="str">
        <f>'Permitted Sources'!I206</f>
        <v>Compressor Engines</v>
      </c>
      <c r="F382" s="181">
        <f>'Permitted Sources'!T206</f>
        <v>8.789711071960685</v>
      </c>
      <c r="G382" s="181">
        <f>'Permitted Sources'!U206</f>
        <v>6.4010431625682929E-2</v>
      </c>
      <c r="H382" s="181">
        <f>'Permitted Sources'!V206</f>
        <v>1.3694310798358069</v>
      </c>
      <c r="I382" s="181">
        <f>'Permitted Sources'!W206</f>
        <v>0</v>
      </c>
      <c r="J382" s="181">
        <f>'Permitted Sources'!X206</f>
        <v>4.2314721611056649E-2</v>
      </c>
      <c r="K382" s="191" t="str">
        <f>VLOOKUP(C382,fips_xref!$A$5:$H$28,8,FALSE)</f>
        <v>Total</v>
      </c>
      <c r="L382" s="31" t="str">
        <f t="shared" si="5"/>
        <v>Compressor Engines</v>
      </c>
    </row>
    <row r="383" spans="1:12" x14ac:dyDescent="0.2">
      <c r="A383" s="136" t="str">
        <f>'Permitted Sources'!A207</f>
        <v>WYDEQ Permitted Sources</v>
      </c>
      <c r="B383" s="136" t="str">
        <f>'Permitted Sources'!B207</f>
        <v>56</v>
      </c>
      <c r="C383" s="136">
        <f>'Permitted Sources'!C207</f>
        <v>56041</v>
      </c>
      <c r="D383" s="136">
        <f>'Permitted Sources'!F207</f>
        <v>20200254</v>
      </c>
      <c r="E383" t="str">
        <f>'Permitted Sources'!I207</f>
        <v>Compressor Engines</v>
      </c>
      <c r="F383" s="181">
        <f>'Permitted Sources'!T207</f>
        <v>6.1527977503724776</v>
      </c>
      <c r="G383" s="181">
        <f>'Permitted Sources'!U207</f>
        <v>1.9529503421910839</v>
      </c>
      <c r="H383" s="181">
        <f>'Permitted Sources'!V207</f>
        <v>0</v>
      </c>
      <c r="I383" s="181">
        <f>'Permitted Sources'!W207</f>
        <v>0</v>
      </c>
      <c r="J383" s="181">
        <f>'Permitted Sources'!X207</f>
        <v>0.16860297130479182</v>
      </c>
      <c r="K383" s="191" t="str">
        <f>VLOOKUP(C383,fips_xref!$A$5:$H$28,8,FALSE)</f>
        <v>Total</v>
      </c>
      <c r="L383" s="31" t="str">
        <f t="shared" si="5"/>
        <v>Compressor Engines</v>
      </c>
    </row>
    <row r="384" spans="1:12" x14ac:dyDescent="0.2">
      <c r="A384" s="136" t="str">
        <f>'Permitted Sources'!A208</f>
        <v>WYDEQ Permitted Sources</v>
      </c>
      <c r="B384" s="136" t="str">
        <f>'Permitted Sources'!B208</f>
        <v>56</v>
      </c>
      <c r="C384" s="136">
        <f>'Permitted Sources'!C208</f>
        <v>56041</v>
      </c>
      <c r="D384" s="136">
        <f>'Permitted Sources'!F208</f>
        <v>20200254</v>
      </c>
      <c r="E384" t="str">
        <f>'Permitted Sources'!I208</f>
        <v>Compressor Engines</v>
      </c>
      <c r="F384" s="181">
        <f>'Permitted Sources'!T208</f>
        <v>15.425942931291001</v>
      </c>
      <c r="G384" s="181">
        <f>'Permitted Sources'!U208</f>
        <v>4.1077228205406948</v>
      </c>
      <c r="H384" s="181">
        <f>'Permitted Sources'!V208</f>
        <v>34.6922540225071</v>
      </c>
      <c r="I384" s="181">
        <f>'Permitted Sources'!W208</f>
        <v>0</v>
      </c>
      <c r="J384" s="181">
        <f>'Permitted Sources'!X208</f>
        <v>0.35048176712177204</v>
      </c>
      <c r="K384" s="191" t="str">
        <f>VLOOKUP(C384,fips_xref!$A$5:$H$28,8,FALSE)</f>
        <v>Total</v>
      </c>
      <c r="L384" s="31" t="str">
        <f t="shared" si="5"/>
        <v>Compressor Engines</v>
      </c>
    </row>
    <row r="385" spans="1:12" x14ac:dyDescent="0.2">
      <c r="A385" s="136" t="str">
        <f>'Permitted Sources'!A209</f>
        <v>WYDEQ Permitted Sources</v>
      </c>
      <c r="B385" s="136" t="str">
        <f>'Permitted Sources'!B209</f>
        <v>56</v>
      </c>
      <c r="C385" s="136">
        <f>'Permitted Sources'!C209</f>
        <v>56041</v>
      </c>
      <c r="D385" s="136">
        <f>'Permitted Sources'!F209</f>
        <v>20200202</v>
      </c>
      <c r="E385" t="str">
        <f>'Permitted Sources'!I209</f>
        <v>Compressor Engines</v>
      </c>
      <c r="F385" s="181">
        <f>'Permitted Sources'!T209</f>
        <v>0</v>
      </c>
      <c r="G385" s="181">
        <f>'Permitted Sources'!U209</f>
        <v>0</v>
      </c>
      <c r="H385" s="181">
        <f>'Permitted Sources'!V209</f>
        <v>0</v>
      </c>
      <c r="I385" s="181">
        <f>'Permitted Sources'!W209</f>
        <v>0</v>
      </c>
      <c r="J385" s="181">
        <f>'Permitted Sources'!X209</f>
        <v>0</v>
      </c>
      <c r="K385" s="191" t="str">
        <f>VLOOKUP(C385,fips_xref!$A$5:$H$28,8,FALSE)</f>
        <v>Total</v>
      </c>
      <c r="L385" s="31" t="str">
        <f t="shared" si="5"/>
        <v>Compressor Engines</v>
      </c>
    </row>
    <row r="386" spans="1:12" x14ac:dyDescent="0.2">
      <c r="A386" s="136" t="str">
        <f>'Permitted Sources'!A210</f>
        <v>WYDEQ Permitted Sources</v>
      </c>
      <c r="B386" s="136" t="str">
        <f>'Permitted Sources'!B210</f>
        <v>56</v>
      </c>
      <c r="C386" s="136">
        <f>'Permitted Sources'!C210</f>
        <v>56041</v>
      </c>
      <c r="D386" s="136">
        <f>'Permitted Sources'!F210</f>
        <v>20200253</v>
      </c>
      <c r="E386" t="str">
        <f>'Permitted Sources'!I210</f>
        <v>Compressor Engines</v>
      </c>
      <c r="F386" s="181">
        <f>'Permitted Sources'!T210</f>
        <v>26.808618769480084</v>
      </c>
      <c r="G386" s="181">
        <f>'Permitted Sources'!U210</f>
        <v>0.19515375495635034</v>
      </c>
      <c r="H386" s="181">
        <f>'Permitted Sources'!V210</f>
        <v>1.8259081064477432</v>
      </c>
      <c r="I386" s="181">
        <f>'Permitted Sources'!W210</f>
        <v>0</v>
      </c>
      <c r="J386" s="181">
        <f>'Permitted Sources'!X210</f>
        <v>0.12900829759468491</v>
      </c>
      <c r="K386" s="191" t="str">
        <f>VLOOKUP(C386,fips_xref!$A$5:$H$28,8,FALSE)</f>
        <v>Total</v>
      </c>
      <c r="L386" s="31" t="str">
        <f t="shared" si="5"/>
        <v>Compressor Engines</v>
      </c>
    </row>
    <row r="387" spans="1:12" x14ac:dyDescent="0.2">
      <c r="A387" s="136" t="str">
        <f>'Permitted Sources'!A211</f>
        <v>WYDEQ Permitted Sources</v>
      </c>
      <c r="B387" s="136" t="str">
        <f>'Permitted Sources'!B211</f>
        <v>56</v>
      </c>
      <c r="C387" s="136">
        <f>'Permitted Sources'!C211</f>
        <v>56041</v>
      </c>
      <c r="D387" s="136">
        <f>'Permitted Sources'!F211</f>
        <v>20200253</v>
      </c>
      <c r="E387" t="str">
        <f>'Permitted Sources'!I211</f>
        <v>Compressor Engines</v>
      </c>
      <c r="F387" s="181">
        <f>'Permitted Sources'!T211</f>
        <v>26.852567324839896</v>
      </c>
      <c r="G387" s="181">
        <f>'Permitted Sources'!U211</f>
        <v>0.1951537549563504</v>
      </c>
      <c r="H387" s="181">
        <f>'Permitted Sources'!V211</f>
        <v>1.91720351177013</v>
      </c>
      <c r="I387" s="181">
        <f>'Permitted Sources'!W211</f>
        <v>0</v>
      </c>
      <c r="J387" s="181">
        <f>'Permitted Sources'!X211</f>
        <v>0.12900829759468493</v>
      </c>
      <c r="K387" s="191" t="str">
        <f>VLOOKUP(C387,fips_xref!$A$5:$H$28,8,FALSE)</f>
        <v>Total</v>
      </c>
      <c r="L387" s="31" t="str">
        <f t="shared" si="5"/>
        <v>Compressor Engines</v>
      </c>
    </row>
    <row r="388" spans="1:12" x14ac:dyDescent="0.2">
      <c r="A388" s="136" t="str">
        <f>'Permitted Sources'!A212</f>
        <v>WYDEQ Permitted Sources</v>
      </c>
      <c r="B388" s="136" t="str">
        <f>'Permitted Sources'!B212</f>
        <v>56</v>
      </c>
      <c r="C388" s="136">
        <f>'Permitted Sources'!C212</f>
        <v>56041</v>
      </c>
      <c r="D388" s="136">
        <f>'Permitted Sources'!F212</f>
        <v>20200253</v>
      </c>
      <c r="E388" t="str">
        <f>'Permitted Sources'!I212</f>
        <v>Compressor Engines</v>
      </c>
      <c r="F388" s="181">
        <f>'Permitted Sources'!T212</f>
        <v>26.808618769480084</v>
      </c>
      <c r="G388" s="181">
        <f>'Permitted Sources'!U212</f>
        <v>0.19515375495635034</v>
      </c>
      <c r="H388" s="181">
        <f>'Permitted Sources'!V212</f>
        <v>1.8259081064477432</v>
      </c>
      <c r="I388" s="181">
        <f>'Permitted Sources'!W212</f>
        <v>0</v>
      </c>
      <c r="J388" s="181">
        <f>'Permitted Sources'!X212</f>
        <v>0.12900829759468491</v>
      </c>
      <c r="K388" s="191" t="str">
        <f>VLOOKUP(C388,fips_xref!$A$5:$H$28,8,FALSE)</f>
        <v>Total</v>
      </c>
      <c r="L388" s="31" t="str">
        <f t="shared" si="5"/>
        <v>Compressor Engines</v>
      </c>
    </row>
    <row r="389" spans="1:12" x14ac:dyDescent="0.2">
      <c r="A389" s="136" t="str">
        <f>'Permitted Sources'!A213</f>
        <v>WYDEQ Permitted Sources</v>
      </c>
      <c r="B389" s="136" t="str">
        <f>'Permitted Sources'!B213</f>
        <v>56</v>
      </c>
      <c r="C389" s="136">
        <f>'Permitted Sources'!C213</f>
        <v>56041</v>
      </c>
      <c r="D389" s="136">
        <f>'Permitted Sources'!F213</f>
        <v>20200253</v>
      </c>
      <c r="E389" t="str">
        <f>'Permitted Sources'!I213</f>
        <v>Compressor Engines</v>
      </c>
      <c r="F389" s="181">
        <f>'Permitted Sources'!T213</f>
        <v>26.852567324839896</v>
      </c>
      <c r="G389" s="181">
        <f>'Permitted Sources'!U213</f>
        <v>0.1951537549563504</v>
      </c>
      <c r="H389" s="181">
        <f>'Permitted Sources'!V213</f>
        <v>1.91720351177013</v>
      </c>
      <c r="I389" s="181">
        <f>'Permitted Sources'!W213</f>
        <v>0</v>
      </c>
      <c r="J389" s="181">
        <f>'Permitted Sources'!X213</f>
        <v>0.12900829759468493</v>
      </c>
      <c r="K389" s="191" t="str">
        <f>VLOOKUP(C389,fips_xref!$A$5:$H$28,8,FALSE)</f>
        <v>Total</v>
      </c>
      <c r="L389" s="31" t="str">
        <f t="shared" si="5"/>
        <v>Compressor Engines</v>
      </c>
    </row>
    <row r="390" spans="1:12" x14ac:dyDescent="0.2">
      <c r="A390" s="136" t="str">
        <f>'Permitted Sources'!A214</f>
        <v>WYDEQ Permitted Sources</v>
      </c>
      <c r="B390" s="136" t="str">
        <f>'Permitted Sources'!B214</f>
        <v>56</v>
      </c>
      <c r="C390" s="136">
        <f>'Permitted Sources'!C214</f>
        <v>56041</v>
      </c>
      <c r="D390" s="136">
        <f>'Permitted Sources'!F214</f>
        <v>20200253</v>
      </c>
      <c r="E390" t="str">
        <f>'Permitted Sources'!I214</f>
        <v>Compressor Engines</v>
      </c>
      <c r="F390" s="181">
        <f>'Permitted Sources'!T214</f>
        <v>1.3184566607941024</v>
      </c>
      <c r="G390" s="181">
        <f>'Permitted Sources'!U214</f>
        <v>1.2802086325136583E-2</v>
      </c>
      <c r="H390" s="181">
        <f>'Permitted Sources'!V214</f>
        <v>2.2823851330596785</v>
      </c>
      <c r="I390" s="181">
        <f>'Permitted Sources'!W214</f>
        <v>0</v>
      </c>
      <c r="J390" s="181">
        <f>'Permitted Sources'!X214</f>
        <v>8.4629443222113288E-3</v>
      </c>
      <c r="K390" s="191" t="str">
        <f>VLOOKUP(C390,fips_xref!$A$5:$H$28,8,FALSE)</f>
        <v>Total</v>
      </c>
      <c r="L390" s="31" t="str">
        <f t="shared" ref="L390:L453" si="6">IF(E390="Unpermitted Fugitives","Fugitives",IF(E390="Natural Gas Processing Facilities, Pump Seals","Fugitives",IF(E390="Natural Gas Production, All Equipt Leak Fugitives","Fugitives",IF(E390="External Combustion Boilers","Heaters",IF(E390="Permitted Tank Losses","Condensate tank ",IF(E390="Permitted Fugitives","Fugitives",IF(E390="Process Heaters","Heaters",E390)))))))</f>
        <v>Compressor Engines</v>
      </c>
    </row>
    <row r="391" spans="1:12" x14ac:dyDescent="0.2">
      <c r="A391" s="136" t="str">
        <f>'Permitted Sources'!A215</f>
        <v>WYDEQ Permitted Sources</v>
      </c>
      <c r="B391" s="136" t="str">
        <f>'Permitted Sources'!B215</f>
        <v>56</v>
      </c>
      <c r="C391" s="136">
        <f>'Permitted Sources'!C215</f>
        <v>56041</v>
      </c>
      <c r="D391" s="136">
        <f>'Permitted Sources'!F215</f>
        <v>20200254</v>
      </c>
      <c r="E391" t="str">
        <f>'Permitted Sources'!I215</f>
        <v>Compressor Engines</v>
      </c>
      <c r="F391" s="181">
        <f>'Permitted Sources'!T215</f>
        <v>6.1088491950126755</v>
      </c>
      <c r="G391" s="181">
        <f>'Permitted Sources'!U215</f>
        <v>1.8173561569664893</v>
      </c>
      <c r="H391" s="181">
        <f>'Permitted Sources'!V215</f>
        <v>1.8715558091089366</v>
      </c>
      <c r="I391" s="181">
        <f>'Permitted Sources'!W215</f>
        <v>0</v>
      </c>
      <c r="J391" s="181">
        <f>'Permitted Sources'!X215</f>
        <v>0.15506163030235978</v>
      </c>
      <c r="K391" s="191" t="str">
        <f>VLOOKUP(C391,fips_xref!$A$5:$H$28,8,FALSE)</f>
        <v>Total</v>
      </c>
      <c r="L391" s="31" t="str">
        <f t="shared" si="6"/>
        <v>Compressor Engines</v>
      </c>
    </row>
    <row r="392" spans="1:12" x14ac:dyDescent="0.2">
      <c r="A392" s="136" t="str">
        <f>'Permitted Sources'!A216</f>
        <v>WYDEQ Permitted Sources</v>
      </c>
      <c r="B392" s="136">
        <f>'Permitted Sources'!B216</f>
        <v>56</v>
      </c>
      <c r="C392" s="136">
        <f>'Permitted Sources'!C216</f>
        <v>56037</v>
      </c>
      <c r="D392" s="136">
        <f>'Permitted Sources'!F216</f>
        <v>20200202</v>
      </c>
      <c r="E392" t="str">
        <f>'Permitted Sources'!I216</f>
        <v>Compressor Engines</v>
      </c>
      <c r="F392" s="181">
        <f>'Permitted Sources'!T216</f>
        <v>0</v>
      </c>
      <c r="G392" s="181">
        <f>'Permitted Sources'!U216</f>
        <v>15.81889777174778</v>
      </c>
      <c r="H392" s="181">
        <f>'Permitted Sources'!V216</f>
        <v>0</v>
      </c>
      <c r="I392" s="181">
        <f>'Permitted Sources'!W216</f>
        <v>0</v>
      </c>
      <c r="J392" s="181">
        <f>'Permitted Sources'!X216</f>
        <v>0</v>
      </c>
      <c r="K392" s="191" t="str">
        <f>VLOOKUP(C392,fips_xref!$A$5:$H$28,8,FALSE)</f>
        <v>Total</v>
      </c>
      <c r="L392" s="31" t="str">
        <f t="shared" si="6"/>
        <v>Compressor Engines</v>
      </c>
    </row>
    <row r="393" spans="1:12" x14ac:dyDescent="0.2">
      <c r="A393" s="136" t="str">
        <f>'Permitted Sources'!A217</f>
        <v>WYDEQ Permitted Sources</v>
      </c>
      <c r="B393" s="136">
        <f>'Permitted Sources'!B217</f>
        <v>56</v>
      </c>
      <c r="C393" s="136">
        <f>'Permitted Sources'!C217</f>
        <v>56023</v>
      </c>
      <c r="D393" s="136">
        <f>'Permitted Sources'!F217</f>
        <v>20200253</v>
      </c>
      <c r="E393" t="str">
        <f>'Permitted Sources'!I217</f>
        <v>Compressor Engines</v>
      </c>
      <c r="F393" s="181">
        <f>'Permitted Sources'!T217</f>
        <v>88.399013548625618</v>
      </c>
      <c r="G393" s="181">
        <f>'Permitted Sources'!U217</f>
        <v>17.162527426544223</v>
      </c>
      <c r="H393" s="181">
        <f>'Permitted Sources'!V217</f>
        <v>91.749767988079526</v>
      </c>
      <c r="I393" s="181">
        <f>'Permitted Sources'!W217</f>
        <v>0</v>
      </c>
      <c r="J393" s="181">
        <f>'Permitted Sources'!X217</f>
        <v>6.9664480701129836E-2</v>
      </c>
      <c r="K393" s="191" t="str">
        <f>VLOOKUP(C393,fips_xref!$A$5:$H$28,8,FALSE)</f>
        <v>Total</v>
      </c>
      <c r="L393" s="31" t="str">
        <f t="shared" si="6"/>
        <v>Compressor Engines</v>
      </c>
    </row>
    <row r="394" spans="1:12" x14ac:dyDescent="0.2">
      <c r="A394" s="136" t="str">
        <f>'Permitted Sources'!A218</f>
        <v>WYDEQ Permitted Sources</v>
      </c>
      <c r="B394" s="136">
        <f>'Permitted Sources'!B218</f>
        <v>56</v>
      </c>
      <c r="C394" s="136">
        <f>'Permitted Sources'!C218</f>
        <v>56023</v>
      </c>
      <c r="D394" s="136">
        <f>'Permitted Sources'!F218</f>
        <v>20200253</v>
      </c>
      <c r="E394" t="str">
        <f>'Permitted Sources'!I218</f>
        <v>Compressor Engines</v>
      </c>
      <c r="F394" s="181">
        <f>'Permitted Sources'!T218</f>
        <v>88.399013548625618</v>
      </c>
      <c r="G394" s="181">
        <f>'Permitted Sources'!U218</f>
        <v>17.162527426544223</v>
      </c>
      <c r="H394" s="181">
        <f>'Permitted Sources'!V218</f>
        <v>91.749767988079526</v>
      </c>
      <c r="I394" s="181">
        <f>'Permitted Sources'!W218</f>
        <v>0</v>
      </c>
      <c r="J394" s="181">
        <f>'Permitted Sources'!X218</f>
        <v>6.9664480701129836E-2</v>
      </c>
      <c r="K394" s="191" t="str">
        <f>VLOOKUP(C394,fips_xref!$A$5:$H$28,8,FALSE)</f>
        <v>Total</v>
      </c>
      <c r="L394" s="31" t="str">
        <f t="shared" si="6"/>
        <v>Compressor Engines</v>
      </c>
    </row>
    <row r="395" spans="1:12" x14ac:dyDescent="0.2">
      <c r="A395" s="136" t="str">
        <f>'Permitted Sources'!A219</f>
        <v>WYDEQ Permitted Sources</v>
      </c>
      <c r="B395" s="136">
        <f>'Permitted Sources'!B219</f>
        <v>56</v>
      </c>
      <c r="C395" s="136">
        <f>'Permitted Sources'!C219</f>
        <v>56023</v>
      </c>
      <c r="D395" s="136">
        <f>'Permitted Sources'!F219</f>
        <v>20200253</v>
      </c>
      <c r="E395" t="str">
        <f>'Permitted Sources'!I219</f>
        <v>Compressor Engines</v>
      </c>
      <c r="F395" s="181">
        <f>'Permitted Sources'!T219</f>
        <v>232.28475875187786</v>
      </c>
      <c r="G395" s="181">
        <f>'Permitted Sources'!U219</f>
        <v>45.131090640171855</v>
      </c>
      <c r="H395" s="181">
        <f>'Permitted Sources'!V219</f>
        <v>241.60772236860939</v>
      </c>
      <c r="I395" s="181">
        <f>'Permitted Sources'!W219</f>
        <v>0</v>
      </c>
      <c r="J395" s="181">
        <f>'Permitted Sources'!X219</f>
        <v>0.18319178258445262</v>
      </c>
      <c r="K395" s="191" t="str">
        <f>VLOOKUP(C395,fips_xref!$A$5:$H$28,8,FALSE)</f>
        <v>Total</v>
      </c>
      <c r="L395" s="31" t="str">
        <f t="shared" si="6"/>
        <v>Compressor Engines</v>
      </c>
    </row>
    <row r="396" spans="1:12" x14ac:dyDescent="0.2">
      <c r="A396" s="136" t="str">
        <f>'Permitted Sources'!A220</f>
        <v>WYDEQ Permitted Sources</v>
      </c>
      <c r="B396" s="136">
        <f>'Permitted Sources'!B220</f>
        <v>56</v>
      </c>
      <c r="C396" s="136">
        <f>'Permitted Sources'!C220</f>
        <v>56037</v>
      </c>
      <c r="D396" s="136">
        <f>'Permitted Sources'!F220</f>
        <v>20100102</v>
      </c>
      <c r="E396" t="str">
        <f>'Permitted Sources'!I220</f>
        <v>Compressor Engines</v>
      </c>
      <c r="F396" s="181">
        <f>'Permitted Sources'!T220</f>
        <v>0</v>
      </c>
      <c r="G396" s="181">
        <f>'Permitted Sources'!U220</f>
        <v>0</v>
      </c>
      <c r="H396" s="181">
        <f>'Permitted Sources'!V220</f>
        <v>0</v>
      </c>
      <c r="I396" s="181">
        <f>'Permitted Sources'!W220</f>
        <v>0</v>
      </c>
      <c r="J396" s="181">
        <f>'Permitted Sources'!X220</f>
        <v>0</v>
      </c>
      <c r="K396" s="191" t="str">
        <f>VLOOKUP(C396,fips_xref!$A$5:$H$28,8,FALSE)</f>
        <v>Total</v>
      </c>
      <c r="L396" s="31" t="str">
        <f t="shared" si="6"/>
        <v>Compressor Engines</v>
      </c>
    </row>
    <row r="397" spans="1:12" x14ac:dyDescent="0.2">
      <c r="A397" s="136" t="str">
        <f>'Permitted Sources'!A221</f>
        <v>WYDEQ Permitted Sources</v>
      </c>
      <c r="B397" s="136">
        <f>'Permitted Sources'!B221</f>
        <v>56</v>
      </c>
      <c r="C397" s="136">
        <f>'Permitted Sources'!C221</f>
        <v>56037</v>
      </c>
      <c r="D397" s="136">
        <f>'Permitted Sources'!F221</f>
        <v>20200202</v>
      </c>
      <c r="E397" t="str">
        <f>'Permitted Sources'!I221</f>
        <v>Compressor Engines</v>
      </c>
      <c r="F397" s="181">
        <f>'Permitted Sources'!T221</f>
        <v>0</v>
      </c>
      <c r="G397" s="181">
        <f>'Permitted Sources'!U221</f>
        <v>0</v>
      </c>
      <c r="H397" s="181">
        <f>'Permitted Sources'!V221</f>
        <v>0</v>
      </c>
      <c r="I397" s="181">
        <f>'Permitted Sources'!W221</f>
        <v>0</v>
      </c>
      <c r="J397" s="181">
        <f>'Permitted Sources'!X221</f>
        <v>0</v>
      </c>
      <c r="K397" s="191" t="str">
        <f>VLOOKUP(C397,fips_xref!$A$5:$H$28,8,FALSE)</f>
        <v>Total</v>
      </c>
      <c r="L397" s="31" t="str">
        <f t="shared" si="6"/>
        <v>Compressor Engines</v>
      </c>
    </row>
    <row r="398" spans="1:12" x14ac:dyDescent="0.2">
      <c r="A398" s="136" t="str">
        <f>'Permitted Sources'!A222</f>
        <v>WYDEQ Permitted Sources</v>
      </c>
      <c r="B398" s="136">
        <f>'Permitted Sources'!B222</f>
        <v>56</v>
      </c>
      <c r="C398" s="136">
        <f>'Permitted Sources'!C222</f>
        <v>56037</v>
      </c>
      <c r="D398" s="136">
        <f>'Permitted Sources'!F222</f>
        <v>20200202</v>
      </c>
      <c r="E398" t="str">
        <f>'Permitted Sources'!I222</f>
        <v>Compressor Engines</v>
      </c>
      <c r="F398" s="181">
        <f>'Permitted Sources'!T222</f>
        <v>0</v>
      </c>
      <c r="G398" s="181">
        <f>'Permitted Sources'!U222</f>
        <v>0</v>
      </c>
      <c r="H398" s="181">
        <f>'Permitted Sources'!V222</f>
        <v>0</v>
      </c>
      <c r="I398" s="181">
        <f>'Permitted Sources'!W222</f>
        <v>0</v>
      </c>
      <c r="J398" s="181">
        <f>'Permitted Sources'!X222</f>
        <v>0</v>
      </c>
      <c r="K398" s="191" t="str">
        <f>VLOOKUP(C398,fips_xref!$A$5:$H$28,8,FALSE)</f>
        <v>Total</v>
      </c>
      <c r="L398" s="31" t="str">
        <f t="shared" si="6"/>
        <v>Compressor Engines</v>
      </c>
    </row>
    <row r="399" spans="1:12" x14ac:dyDescent="0.2">
      <c r="A399" s="136" t="str">
        <f>'Permitted Sources'!A223</f>
        <v>WYDEQ Permitted Sources</v>
      </c>
      <c r="B399" s="136">
        <f>'Permitted Sources'!B223</f>
        <v>56</v>
      </c>
      <c r="C399" s="136">
        <f>'Permitted Sources'!C223</f>
        <v>56037</v>
      </c>
      <c r="D399" s="136">
        <f>'Permitted Sources'!F223</f>
        <v>20200253</v>
      </c>
      <c r="E399" t="str">
        <f>'Permitted Sources'!I223</f>
        <v>Compressor Engines</v>
      </c>
      <c r="F399" s="181">
        <f>'Permitted Sources'!T223</f>
        <v>5.7133121967744458</v>
      </c>
      <c r="G399" s="181">
        <f>'Permitted Sources'!U223</f>
        <v>6.7913506724809947E-2</v>
      </c>
      <c r="H399" s="181">
        <f>'Permitted Sources'!V223</f>
        <v>7.3036324257909726</v>
      </c>
      <c r="I399" s="181">
        <f>'Permitted Sources'!W223</f>
        <v>0</v>
      </c>
      <c r="J399" s="181">
        <f>'Permitted Sources'!X223</f>
        <v>4.4894887562950354E-2</v>
      </c>
      <c r="K399" s="191" t="str">
        <f>VLOOKUP(C399,fips_xref!$A$5:$H$28,8,FALSE)</f>
        <v>Total</v>
      </c>
      <c r="L399" s="31" t="str">
        <f t="shared" si="6"/>
        <v>Compressor Engines</v>
      </c>
    </row>
    <row r="400" spans="1:12" x14ac:dyDescent="0.2">
      <c r="A400" s="136" t="str">
        <f>'Permitted Sources'!A224</f>
        <v>WYDEQ Permitted Sources</v>
      </c>
      <c r="B400" s="136">
        <f>'Permitted Sources'!B224</f>
        <v>56</v>
      </c>
      <c r="C400" s="136">
        <f>'Permitted Sources'!C224</f>
        <v>56037</v>
      </c>
      <c r="D400" s="136">
        <f>'Permitted Sources'!F224</f>
        <v>20200253</v>
      </c>
      <c r="E400" t="str">
        <f>'Permitted Sources'!I224</f>
        <v>Compressor Engines</v>
      </c>
      <c r="F400" s="181">
        <f>'Permitted Sources'!T224</f>
        <v>17.052039479603732</v>
      </c>
      <c r="G400" s="181">
        <f>'Permitted Sources'!U224</f>
        <v>0.12489840317206426</v>
      </c>
      <c r="H400" s="181">
        <f>'Permitted Sources'!V224</f>
        <v>2.2367374303984846</v>
      </c>
      <c r="I400" s="181">
        <f>'Permitted Sources'!W224</f>
        <v>0</v>
      </c>
      <c r="J400" s="181">
        <f>'Permitted Sources'!X224</f>
        <v>8.2565310460598354E-2</v>
      </c>
      <c r="K400" s="191" t="str">
        <f>VLOOKUP(C400,fips_xref!$A$5:$H$28,8,FALSE)</f>
        <v>Total</v>
      </c>
      <c r="L400" s="31" t="str">
        <f t="shared" si="6"/>
        <v>Compressor Engines</v>
      </c>
    </row>
    <row r="401" spans="1:12" x14ac:dyDescent="0.2">
      <c r="A401" s="136" t="str">
        <f>'Permitted Sources'!A225</f>
        <v>WYDEQ Permitted Sources</v>
      </c>
      <c r="B401" s="136">
        <f>'Permitted Sources'!B225</f>
        <v>56</v>
      </c>
      <c r="C401" s="136">
        <f>'Permitted Sources'!C225</f>
        <v>56037</v>
      </c>
      <c r="D401" s="136">
        <f>'Permitted Sources'!F225</f>
        <v>20200254</v>
      </c>
      <c r="E401" t="str">
        <f>'Permitted Sources'!I225</f>
        <v>Compressor Engines</v>
      </c>
      <c r="F401" s="181">
        <f>'Permitted Sources'!T225</f>
        <v>195.35132857432623</v>
      </c>
      <c r="G401" s="181">
        <f>'Permitted Sources'!U225</f>
        <v>69.706811500084527</v>
      </c>
      <c r="H401" s="181">
        <f>'Permitted Sources'!V225</f>
        <v>107.04386274049894</v>
      </c>
      <c r="I401" s="181">
        <f>'Permitted Sources'!W225</f>
        <v>0</v>
      </c>
      <c r="J401" s="181">
        <f>'Permitted Sources'!X225</f>
        <v>5.9475693814603741</v>
      </c>
      <c r="K401" s="191" t="str">
        <f>VLOOKUP(C401,fips_xref!$A$5:$H$28,8,FALSE)</f>
        <v>Total</v>
      </c>
      <c r="L401" s="31" t="str">
        <f t="shared" si="6"/>
        <v>Compressor Engines</v>
      </c>
    </row>
    <row r="402" spans="1:12" x14ac:dyDescent="0.2">
      <c r="A402" s="136" t="str">
        <f>'Permitted Sources'!A226</f>
        <v>WYDEQ Permitted Sources</v>
      </c>
      <c r="B402" s="136">
        <f>'Permitted Sources'!B226</f>
        <v>56</v>
      </c>
      <c r="C402" s="136">
        <f>'Permitted Sources'!C226</f>
        <v>56037</v>
      </c>
      <c r="D402" s="136">
        <f>'Permitted Sources'!F226</f>
        <v>20200202</v>
      </c>
      <c r="E402" t="str">
        <f>'Permitted Sources'!I226</f>
        <v>Compressor Engines</v>
      </c>
      <c r="F402" s="181">
        <f>'Permitted Sources'!T226</f>
        <v>0</v>
      </c>
      <c r="G402" s="181">
        <f>'Permitted Sources'!U226</f>
        <v>0</v>
      </c>
      <c r="H402" s="181">
        <f>'Permitted Sources'!V226</f>
        <v>17.620013227220717</v>
      </c>
      <c r="I402" s="181">
        <f>'Permitted Sources'!W226</f>
        <v>0</v>
      </c>
      <c r="J402" s="181">
        <f>'Permitted Sources'!X226</f>
        <v>0</v>
      </c>
      <c r="K402" s="191" t="str">
        <f>VLOOKUP(C402,fips_xref!$A$5:$H$28,8,FALSE)</f>
        <v>Total</v>
      </c>
      <c r="L402" s="31" t="str">
        <f t="shared" si="6"/>
        <v>Compressor Engines</v>
      </c>
    </row>
    <row r="403" spans="1:12" x14ac:dyDescent="0.2">
      <c r="A403" s="136" t="str">
        <f>'Permitted Sources'!A227</f>
        <v>WYDEQ Permitted Sources</v>
      </c>
      <c r="B403" s="136">
        <f>'Permitted Sources'!B227</f>
        <v>56</v>
      </c>
      <c r="C403" s="136">
        <f>'Permitted Sources'!C227</f>
        <v>56037</v>
      </c>
      <c r="D403" s="136">
        <f>'Permitted Sources'!F227</f>
        <v>20200202</v>
      </c>
      <c r="E403" t="str">
        <f>'Permitted Sources'!I227</f>
        <v>Compressor Engines</v>
      </c>
      <c r="F403" s="181">
        <f>'Permitted Sources'!T227</f>
        <v>0</v>
      </c>
      <c r="G403" s="181">
        <f>'Permitted Sources'!U227</f>
        <v>0</v>
      </c>
      <c r="H403" s="181">
        <f>'Permitted Sources'!V227</f>
        <v>17.620013227220717</v>
      </c>
      <c r="I403" s="181">
        <f>'Permitted Sources'!W227</f>
        <v>0</v>
      </c>
      <c r="J403" s="181">
        <f>'Permitted Sources'!X227</f>
        <v>0</v>
      </c>
      <c r="K403" s="191" t="str">
        <f>VLOOKUP(C403,fips_xref!$A$5:$H$28,8,FALSE)</f>
        <v>Total</v>
      </c>
      <c r="L403" s="31" t="str">
        <f t="shared" si="6"/>
        <v>Compressor Engines</v>
      </c>
    </row>
    <row r="404" spans="1:12" x14ac:dyDescent="0.2">
      <c r="A404" s="136" t="str">
        <f>'Permitted Sources'!A228</f>
        <v>WYDEQ Permitted Sources</v>
      </c>
      <c r="B404" s="136">
        <f>'Permitted Sources'!B228</f>
        <v>56</v>
      </c>
      <c r="C404" s="136">
        <f>'Permitted Sources'!C228</f>
        <v>56037</v>
      </c>
      <c r="D404" s="136">
        <f>'Permitted Sources'!F228</f>
        <v>20200202</v>
      </c>
      <c r="E404" t="str">
        <f>'Permitted Sources'!I228</f>
        <v>Compressor Engines</v>
      </c>
      <c r="F404" s="181">
        <f>'Permitted Sources'!T228</f>
        <v>0</v>
      </c>
      <c r="G404" s="181">
        <f>'Permitted Sources'!U228</f>
        <v>0</v>
      </c>
      <c r="H404" s="181">
        <f>'Permitted Sources'!V228</f>
        <v>26.566962948814659</v>
      </c>
      <c r="I404" s="181">
        <f>'Permitted Sources'!W228</f>
        <v>0</v>
      </c>
      <c r="J404" s="181">
        <f>'Permitted Sources'!X228</f>
        <v>0</v>
      </c>
      <c r="K404" s="191" t="str">
        <f>VLOOKUP(C404,fips_xref!$A$5:$H$28,8,FALSE)</f>
        <v>Total</v>
      </c>
      <c r="L404" s="31" t="str">
        <f t="shared" si="6"/>
        <v>Compressor Engines</v>
      </c>
    </row>
    <row r="405" spans="1:12" x14ac:dyDescent="0.2">
      <c r="A405" s="136" t="str">
        <f>'Permitted Sources'!A229</f>
        <v>WYDEQ Permitted Sources</v>
      </c>
      <c r="B405" s="136">
        <f>'Permitted Sources'!B229</f>
        <v>56</v>
      </c>
      <c r="C405" s="136">
        <f>'Permitted Sources'!C229</f>
        <v>56037</v>
      </c>
      <c r="D405" s="136">
        <f>'Permitted Sources'!F229</f>
        <v>20200202</v>
      </c>
      <c r="E405" t="str">
        <f>'Permitted Sources'!I229</f>
        <v>Compressor Engines</v>
      </c>
      <c r="F405" s="181">
        <f>'Permitted Sources'!T229</f>
        <v>0</v>
      </c>
      <c r="G405" s="181">
        <f>'Permitted Sources'!U229</f>
        <v>0</v>
      </c>
      <c r="H405" s="181">
        <f>'Permitted Sources'!V229</f>
        <v>0</v>
      </c>
      <c r="I405" s="181">
        <f>'Permitted Sources'!W229</f>
        <v>0</v>
      </c>
      <c r="J405" s="181">
        <f>'Permitted Sources'!X229</f>
        <v>0</v>
      </c>
      <c r="K405" s="191" t="str">
        <f>VLOOKUP(C405,fips_xref!$A$5:$H$28,8,FALSE)</f>
        <v>Total</v>
      </c>
      <c r="L405" s="31" t="str">
        <f t="shared" si="6"/>
        <v>Compressor Engines</v>
      </c>
    </row>
    <row r="406" spans="1:12" x14ac:dyDescent="0.2">
      <c r="A406" s="136" t="str">
        <f>'Permitted Sources'!A230</f>
        <v>WYDEQ Permitted Sources</v>
      </c>
      <c r="B406" s="136">
        <f>'Permitted Sources'!B230</f>
        <v>56</v>
      </c>
      <c r="C406" s="136">
        <f>'Permitted Sources'!C230</f>
        <v>56037</v>
      </c>
      <c r="D406" s="136">
        <f>'Permitted Sources'!F230</f>
        <v>20200253</v>
      </c>
      <c r="E406" t="str">
        <f>'Permitted Sources'!I230</f>
        <v>Compressor Engines</v>
      </c>
      <c r="F406" s="181">
        <f>'Permitted Sources'!T230</f>
        <v>11.206881616749872</v>
      </c>
      <c r="G406" s="181">
        <f>'Permitted Sources'!U230</f>
        <v>8.196457708166717E-2</v>
      </c>
      <c r="H406" s="181">
        <f>'Permitted Sources'!V230</f>
        <v>1.6889649984641619</v>
      </c>
      <c r="I406" s="181">
        <f>'Permitted Sources'!W230</f>
        <v>0</v>
      </c>
      <c r="J406" s="181">
        <f>'Permitted Sources'!X230</f>
        <v>5.4183484989767668E-2</v>
      </c>
      <c r="K406" s="191" t="str">
        <f>VLOOKUP(C406,fips_xref!$A$5:$H$28,8,FALSE)</f>
        <v>Total</v>
      </c>
      <c r="L406" s="31" t="str">
        <f t="shared" si="6"/>
        <v>Compressor Engines</v>
      </c>
    </row>
    <row r="407" spans="1:12" x14ac:dyDescent="0.2">
      <c r="A407" s="136" t="str">
        <f>'Permitted Sources'!A231</f>
        <v>WYDEQ Permitted Sources</v>
      </c>
      <c r="B407" s="136">
        <f>'Permitted Sources'!B231</f>
        <v>56</v>
      </c>
      <c r="C407" s="136">
        <f>'Permitted Sources'!C231</f>
        <v>56037</v>
      </c>
      <c r="D407" s="136">
        <f>'Permitted Sources'!F231</f>
        <v>20200202</v>
      </c>
      <c r="E407" t="str">
        <f>'Permitted Sources'!I231</f>
        <v>Compressor Engines</v>
      </c>
      <c r="F407" s="181">
        <f>'Permitted Sources'!T231</f>
        <v>0</v>
      </c>
      <c r="G407" s="181">
        <f>'Permitted Sources'!U231</f>
        <v>0</v>
      </c>
      <c r="H407" s="181">
        <f>'Permitted Sources'!V231</f>
        <v>0</v>
      </c>
      <c r="I407" s="181">
        <f>'Permitted Sources'!W231</f>
        <v>0</v>
      </c>
      <c r="J407" s="181">
        <f>'Permitted Sources'!X231</f>
        <v>0</v>
      </c>
      <c r="K407" s="191" t="str">
        <f>VLOOKUP(C407,fips_xref!$A$5:$H$28,8,FALSE)</f>
        <v>Total</v>
      </c>
      <c r="L407" s="31" t="str">
        <f t="shared" si="6"/>
        <v>Compressor Engines</v>
      </c>
    </row>
    <row r="408" spans="1:12" x14ac:dyDescent="0.2">
      <c r="A408" s="136" t="str">
        <f>'Permitted Sources'!A232</f>
        <v>WYDEQ Permitted Sources</v>
      </c>
      <c r="B408" s="136">
        <f>'Permitted Sources'!B232</f>
        <v>56</v>
      </c>
      <c r="C408" s="136">
        <f>'Permitted Sources'!C232</f>
        <v>56037</v>
      </c>
      <c r="D408" s="136">
        <f>'Permitted Sources'!F232</f>
        <v>20200202</v>
      </c>
      <c r="E408" t="str">
        <f>'Permitted Sources'!I232</f>
        <v>Compressor Engines</v>
      </c>
      <c r="F408" s="181">
        <f>'Permitted Sources'!T232</f>
        <v>0</v>
      </c>
      <c r="G408" s="181">
        <f>'Permitted Sources'!U232</f>
        <v>0</v>
      </c>
      <c r="H408" s="181">
        <f>'Permitted Sources'!V232</f>
        <v>0</v>
      </c>
      <c r="I408" s="181">
        <f>'Permitted Sources'!W232</f>
        <v>0</v>
      </c>
      <c r="J408" s="181">
        <f>'Permitted Sources'!X232</f>
        <v>0</v>
      </c>
      <c r="K408" s="191" t="str">
        <f>VLOOKUP(C408,fips_xref!$A$5:$H$28,8,FALSE)</f>
        <v>Total</v>
      </c>
      <c r="L408" s="31" t="str">
        <f t="shared" si="6"/>
        <v>Compressor Engines</v>
      </c>
    </row>
    <row r="409" spans="1:12" x14ac:dyDescent="0.2">
      <c r="A409" s="136" t="str">
        <f>'Permitted Sources'!A233</f>
        <v>WYDEQ Permitted Sources</v>
      </c>
      <c r="B409" s="136">
        <f>'Permitted Sources'!B233</f>
        <v>56</v>
      </c>
      <c r="C409" s="136">
        <f>'Permitted Sources'!C233</f>
        <v>56037</v>
      </c>
      <c r="D409" s="136">
        <f>'Permitted Sources'!F233</f>
        <v>20200202</v>
      </c>
      <c r="E409" t="str">
        <f>'Permitted Sources'!I233</f>
        <v>Compressor Engines</v>
      </c>
      <c r="F409" s="181">
        <f>'Permitted Sources'!T233</f>
        <v>0</v>
      </c>
      <c r="G409" s="181">
        <f>'Permitted Sources'!U233</f>
        <v>0</v>
      </c>
      <c r="H409" s="181">
        <f>'Permitted Sources'!V233</f>
        <v>0</v>
      </c>
      <c r="I409" s="181">
        <f>'Permitted Sources'!W233</f>
        <v>0</v>
      </c>
      <c r="J409" s="181">
        <f>'Permitted Sources'!X233</f>
        <v>0</v>
      </c>
      <c r="K409" s="191" t="str">
        <f>VLOOKUP(C409,fips_xref!$A$5:$H$28,8,FALSE)</f>
        <v>Total</v>
      </c>
      <c r="L409" s="31" t="str">
        <f t="shared" si="6"/>
        <v>Compressor Engines</v>
      </c>
    </row>
    <row r="410" spans="1:12" x14ac:dyDescent="0.2">
      <c r="A410" s="136" t="str">
        <f>'Permitted Sources'!A234</f>
        <v>WYDEQ Permitted Sources</v>
      </c>
      <c r="B410" s="136">
        <f>'Permitted Sources'!B234</f>
        <v>56</v>
      </c>
      <c r="C410" s="136">
        <f>'Permitted Sources'!C234</f>
        <v>56037</v>
      </c>
      <c r="D410" s="136">
        <f>'Permitted Sources'!F234</f>
        <v>20200202</v>
      </c>
      <c r="E410" t="str">
        <f>'Permitted Sources'!I234</f>
        <v>Compressor Engines</v>
      </c>
      <c r="F410" s="181">
        <f>'Permitted Sources'!T234</f>
        <v>0</v>
      </c>
      <c r="G410" s="181">
        <f>'Permitted Sources'!U234</f>
        <v>0</v>
      </c>
      <c r="H410" s="181">
        <f>'Permitted Sources'!V234</f>
        <v>0</v>
      </c>
      <c r="I410" s="181">
        <f>'Permitted Sources'!W234</f>
        <v>0</v>
      </c>
      <c r="J410" s="181">
        <f>'Permitted Sources'!X234</f>
        <v>0</v>
      </c>
      <c r="K410" s="191" t="str">
        <f>VLOOKUP(C410,fips_xref!$A$5:$H$28,8,FALSE)</f>
        <v>Total</v>
      </c>
      <c r="L410" s="31" t="str">
        <f t="shared" si="6"/>
        <v>Compressor Engines</v>
      </c>
    </row>
    <row r="411" spans="1:12" x14ac:dyDescent="0.2">
      <c r="A411" s="136" t="str">
        <f>'Permitted Sources'!A235</f>
        <v>WYDEQ Permitted Sources</v>
      </c>
      <c r="B411" s="136">
        <f>'Permitted Sources'!B235</f>
        <v>56</v>
      </c>
      <c r="C411" s="136">
        <f>'Permitted Sources'!C235</f>
        <v>56037</v>
      </c>
      <c r="D411" s="136">
        <f>'Permitted Sources'!F235</f>
        <v>20200202</v>
      </c>
      <c r="E411" t="str">
        <f>'Permitted Sources'!I235</f>
        <v>Compressor Engines</v>
      </c>
      <c r="F411" s="181">
        <f>'Permitted Sources'!T235</f>
        <v>0</v>
      </c>
      <c r="G411" s="181">
        <f>'Permitted Sources'!U235</f>
        <v>0</v>
      </c>
      <c r="H411" s="181">
        <f>'Permitted Sources'!V235</f>
        <v>0</v>
      </c>
      <c r="I411" s="181">
        <f>'Permitted Sources'!W235</f>
        <v>0</v>
      </c>
      <c r="J411" s="181">
        <f>'Permitted Sources'!X235</f>
        <v>0</v>
      </c>
      <c r="K411" s="191" t="str">
        <f>VLOOKUP(C411,fips_xref!$A$5:$H$28,8,FALSE)</f>
        <v>Total</v>
      </c>
      <c r="L411" s="31" t="str">
        <f t="shared" si="6"/>
        <v>Compressor Engines</v>
      </c>
    </row>
    <row r="412" spans="1:12" x14ac:dyDescent="0.2">
      <c r="A412" s="136" t="str">
        <f>'Permitted Sources'!A236</f>
        <v>WYDEQ Permitted Sources</v>
      </c>
      <c r="B412" s="136">
        <f>'Permitted Sources'!B236</f>
        <v>56</v>
      </c>
      <c r="C412" s="136">
        <f>'Permitted Sources'!C236</f>
        <v>56037</v>
      </c>
      <c r="D412" s="136">
        <f>'Permitted Sources'!F236</f>
        <v>20200253</v>
      </c>
      <c r="E412" t="str">
        <f>'Permitted Sources'!I236</f>
        <v>Compressor Engines</v>
      </c>
      <c r="F412" s="181">
        <f>'Permitted Sources'!T236</f>
        <v>272.65683745222043</v>
      </c>
      <c r="G412" s="181">
        <f>'Permitted Sources'!U236</f>
        <v>1.9983744507530281</v>
      </c>
      <c r="H412" s="181">
        <f>'Permitted Sources'!V236</f>
        <v>35.970389697020536</v>
      </c>
      <c r="I412" s="181">
        <f>'Permitted Sources'!W236</f>
        <v>0</v>
      </c>
      <c r="J412" s="181">
        <f>'Permitted Sources'!X236</f>
        <v>1.3210449673695737</v>
      </c>
      <c r="K412" s="191" t="str">
        <f>VLOOKUP(C412,fips_xref!$A$5:$H$28,8,FALSE)</f>
        <v>Total</v>
      </c>
      <c r="L412" s="31" t="str">
        <f t="shared" si="6"/>
        <v>Compressor Engines</v>
      </c>
    </row>
    <row r="413" spans="1:12" x14ac:dyDescent="0.2">
      <c r="A413" s="136" t="str">
        <f>'Permitted Sources'!A237</f>
        <v>WYDEQ Permitted Sources</v>
      </c>
      <c r="B413" s="136">
        <f>'Permitted Sources'!B237</f>
        <v>56</v>
      </c>
      <c r="C413" s="136">
        <f>'Permitted Sources'!C237</f>
        <v>56037</v>
      </c>
      <c r="D413" s="136">
        <f>'Permitted Sources'!F237</f>
        <v>20200253</v>
      </c>
      <c r="E413" t="str">
        <f>'Permitted Sources'!I237</f>
        <v>Compressor Engines</v>
      </c>
      <c r="F413" s="181">
        <f>'Permitted Sources'!T237</f>
        <v>132.0214603008495</v>
      </c>
      <c r="G413" s="181">
        <f>'Permitted Sources'!U237</f>
        <v>0.96796262458349813</v>
      </c>
      <c r="H413" s="181">
        <f>'Permitted Sources'!V237</f>
        <v>17.437422416575945</v>
      </c>
      <c r="I413" s="181">
        <f>'Permitted Sources'!W237</f>
        <v>0</v>
      </c>
      <c r="J413" s="181">
        <f>'Permitted Sources'!X237</f>
        <v>0.63988115606963736</v>
      </c>
      <c r="K413" s="191" t="str">
        <f>VLOOKUP(C413,fips_xref!$A$5:$H$28,8,FALSE)</f>
        <v>Total</v>
      </c>
      <c r="L413" s="31" t="str">
        <f t="shared" si="6"/>
        <v>Compressor Engines</v>
      </c>
    </row>
    <row r="414" spans="1:12" x14ac:dyDescent="0.2">
      <c r="A414" s="136" t="str">
        <f>'Permitted Sources'!A238</f>
        <v>WYDEQ Permitted Sources</v>
      </c>
      <c r="B414" s="136">
        <f>'Permitted Sources'!B238</f>
        <v>56</v>
      </c>
      <c r="C414" s="136">
        <f>'Permitted Sources'!C238</f>
        <v>56037</v>
      </c>
      <c r="D414" s="136">
        <f>'Permitted Sources'!F238</f>
        <v>20200253</v>
      </c>
      <c r="E414" t="str">
        <f>'Permitted Sources'!I238</f>
        <v>Compressor Engines</v>
      </c>
      <c r="F414" s="181">
        <f>'Permitted Sources'!T238</f>
        <v>161.20330105975896</v>
      </c>
      <c r="G414" s="181">
        <f>'Permitted Sources'!U238</f>
        <v>1.0616364269625462</v>
      </c>
      <c r="H414" s="181">
        <f>'Permitted Sources'!V238</f>
        <v>21.2718294401162</v>
      </c>
      <c r="I414" s="181">
        <f>'Permitted Sources'!W238</f>
        <v>0</v>
      </c>
      <c r="J414" s="181">
        <f>'Permitted Sources'!X238</f>
        <v>0.70180513891508611</v>
      </c>
      <c r="K414" s="191" t="str">
        <f>VLOOKUP(C414,fips_xref!$A$5:$H$28,8,FALSE)</f>
        <v>Total</v>
      </c>
      <c r="L414" s="31" t="str">
        <f t="shared" si="6"/>
        <v>Compressor Engines</v>
      </c>
    </row>
    <row r="415" spans="1:12" x14ac:dyDescent="0.2">
      <c r="A415" s="136" t="str">
        <f>'Permitted Sources'!A239</f>
        <v>WYDEQ Permitted Sources</v>
      </c>
      <c r="B415" s="136">
        <f>'Permitted Sources'!B239</f>
        <v>56</v>
      </c>
      <c r="C415" s="136">
        <f>'Permitted Sources'!C239</f>
        <v>56037</v>
      </c>
      <c r="D415" s="136">
        <f>'Permitted Sources'!F239</f>
        <v>20200254</v>
      </c>
      <c r="E415" t="str">
        <f>'Permitted Sources'!I239</f>
        <v>Compressor Engines</v>
      </c>
      <c r="F415" s="181">
        <f>'Permitted Sources'!T239</f>
        <v>59.330549735734621</v>
      </c>
      <c r="G415" s="181">
        <f>'Permitted Sources'!U239</f>
        <v>27.120306349251624</v>
      </c>
      <c r="H415" s="181">
        <f>'Permitted Sources'!V239</f>
        <v>21.910897277372918</v>
      </c>
      <c r="I415" s="181">
        <f>'Permitted Sources'!W239</f>
        <v>0</v>
      </c>
      <c r="J415" s="181">
        <f>'Permitted Sources'!X239</f>
        <v>2.3139762124744263</v>
      </c>
      <c r="K415" s="191" t="str">
        <f>VLOOKUP(C415,fips_xref!$A$5:$H$28,8,FALSE)</f>
        <v>Total</v>
      </c>
      <c r="L415" s="31" t="str">
        <f t="shared" si="6"/>
        <v>Compressor Engines</v>
      </c>
    </row>
    <row r="416" spans="1:12" x14ac:dyDescent="0.2">
      <c r="A416" s="136" t="str">
        <f>'Permitted Sources'!A240</f>
        <v>WYDEQ Permitted Sources</v>
      </c>
      <c r="B416" s="136">
        <f>'Permitted Sources'!B240</f>
        <v>56</v>
      </c>
      <c r="C416" s="136">
        <f>'Permitted Sources'!C240</f>
        <v>56037</v>
      </c>
      <c r="D416" s="136">
        <f>'Permitted Sources'!F240</f>
        <v>20200254</v>
      </c>
      <c r="E416" t="str">
        <f>'Permitted Sources'!I240</f>
        <v>Compressor Engines</v>
      </c>
      <c r="F416" s="181">
        <f>'Permitted Sources'!T240</f>
        <v>39.553699823823081</v>
      </c>
      <c r="G416" s="181">
        <f>'Permitted Sources'!U240</f>
        <v>18.080204232834419</v>
      </c>
      <c r="H416" s="181">
        <f>'Permitted Sources'!V240</f>
        <v>14.607264851581945</v>
      </c>
      <c r="I416" s="181">
        <f>'Permitted Sources'!W240</f>
        <v>0</v>
      </c>
      <c r="J416" s="181">
        <f>'Permitted Sources'!X240</f>
        <v>1.5426508083162844</v>
      </c>
      <c r="K416" s="191" t="str">
        <f>VLOOKUP(C416,fips_xref!$A$5:$H$28,8,FALSE)</f>
        <v>Total</v>
      </c>
      <c r="L416" s="31" t="str">
        <f t="shared" si="6"/>
        <v>Compressor Engines</v>
      </c>
    </row>
    <row r="417" spans="1:12" x14ac:dyDescent="0.2">
      <c r="A417" s="136" t="str">
        <f>'Permitted Sources'!A241</f>
        <v>WYDEQ Permitted Sources</v>
      </c>
      <c r="B417" s="136">
        <f>'Permitted Sources'!B241</f>
        <v>56</v>
      </c>
      <c r="C417" s="136">
        <f>'Permitted Sources'!C241</f>
        <v>56037</v>
      </c>
      <c r="D417" s="136">
        <f>'Permitted Sources'!F241</f>
        <v>20200254</v>
      </c>
      <c r="E417" t="str">
        <f>'Permitted Sources'!I241</f>
        <v>Compressor Engines</v>
      </c>
      <c r="F417" s="181">
        <f>'Permitted Sources'!T241</f>
        <v>1.3184566607941024</v>
      </c>
      <c r="G417" s="181">
        <f>'Permitted Sources'!U241</f>
        <v>0.39059006843821686</v>
      </c>
      <c r="H417" s="181">
        <f>'Permitted Sources'!V241</f>
        <v>2.7388621596716138</v>
      </c>
      <c r="I417" s="181">
        <f>'Permitted Sources'!W241</f>
        <v>0</v>
      </c>
      <c r="J417" s="181">
        <f>'Permitted Sources'!X241</f>
        <v>3.637575916339602E-2</v>
      </c>
      <c r="K417" s="191" t="str">
        <f>VLOOKUP(C417,fips_xref!$A$5:$H$28,8,FALSE)</f>
        <v>Total</v>
      </c>
      <c r="L417" s="31" t="str">
        <f t="shared" si="6"/>
        <v>Compressor Engines</v>
      </c>
    </row>
    <row r="418" spans="1:12" x14ac:dyDescent="0.2">
      <c r="A418" s="136" t="str">
        <f>'Permitted Sources'!A242</f>
        <v>WYDEQ Permitted Sources</v>
      </c>
      <c r="B418" s="136">
        <f>'Permitted Sources'!B242</f>
        <v>56</v>
      </c>
      <c r="C418" s="136">
        <f>'Permitted Sources'!C242</f>
        <v>56037</v>
      </c>
      <c r="D418" s="136">
        <f>'Permitted Sources'!F242</f>
        <v>20200254</v>
      </c>
      <c r="E418" t="str">
        <f>'Permitted Sources'!I242</f>
        <v>Compressor Engines</v>
      </c>
      <c r="F418" s="181">
        <f>'Permitted Sources'!T242</f>
        <v>28.127075430274193</v>
      </c>
      <c r="G418" s="181">
        <f>'Permitted Sources'!U242</f>
        <v>9.9581159285835028</v>
      </c>
      <c r="H418" s="181">
        <f>'Permitted Sources'!V242</f>
        <v>16.43317295802969</v>
      </c>
      <c r="I418" s="181">
        <f>'Permitted Sources'!W242</f>
        <v>0</v>
      </c>
      <c r="J418" s="181">
        <f>'Permitted Sources'!X242</f>
        <v>0.84965276878005347</v>
      </c>
      <c r="K418" s="191" t="str">
        <f>VLOOKUP(C418,fips_xref!$A$5:$H$28,8,FALSE)</f>
        <v>Total</v>
      </c>
      <c r="L418" s="31" t="str">
        <f t="shared" si="6"/>
        <v>Compressor Engines</v>
      </c>
    </row>
    <row r="419" spans="1:12" x14ac:dyDescent="0.2">
      <c r="A419" s="136" t="str">
        <f>'Permitted Sources'!A243</f>
        <v>WYDEQ Permitted Sources</v>
      </c>
      <c r="B419" s="136">
        <f>'Permitted Sources'!B243</f>
        <v>56</v>
      </c>
      <c r="C419" s="136">
        <f>'Permitted Sources'!C243</f>
        <v>56037</v>
      </c>
      <c r="D419" s="136">
        <f>'Permitted Sources'!F243</f>
        <v>20200254</v>
      </c>
      <c r="E419" t="str">
        <f>'Permitted Sources'!I243</f>
        <v>Compressor Engines</v>
      </c>
      <c r="F419" s="181">
        <f>'Permitted Sources'!T243</f>
        <v>195.35132857432623</v>
      </c>
      <c r="G419" s="181">
        <f>'Permitted Sources'!U243</f>
        <v>69.706811500084527</v>
      </c>
      <c r="H419" s="181">
        <f>'Permitted Sources'!V243</f>
        <v>112.7954732758093</v>
      </c>
      <c r="I419" s="181">
        <f>'Permitted Sources'!W243</f>
        <v>0</v>
      </c>
      <c r="J419" s="181">
        <f>'Permitted Sources'!X243</f>
        <v>5.9475693814603741</v>
      </c>
      <c r="K419" s="191" t="str">
        <f>VLOOKUP(C419,fips_xref!$A$5:$H$28,8,FALSE)</f>
        <v>Total</v>
      </c>
      <c r="L419" s="31" t="str">
        <f t="shared" si="6"/>
        <v>Compressor Engines</v>
      </c>
    </row>
    <row r="420" spans="1:12" x14ac:dyDescent="0.2">
      <c r="A420" s="136" t="str">
        <f>'Permitted Sources'!A244</f>
        <v>WYDEQ Permitted Sources</v>
      </c>
      <c r="B420" s="136">
        <f>'Permitted Sources'!B244</f>
        <v>56</v>
      </c>
      <c r="C420" s="136">
        <f>'Permitted Sources'!C244</f>
        <v>56037</v>
      </c>
      <c r="D420" s="136">
        <f>'Permitted Sources'!F244</f>
        <v>20200254</v>
      </c>
      <c r="E420" t="str">
        <f>'Permitted Sources'!I244</f>
        <v>Compressor Engines</v>
      </c>
      <c r="F420" s="181">
        <f>'Permitted Sources'!T244</f>
        <v>5.2738266431764096</v>
      </c>
      <c r="G420" s="181">
        <f>'Permitted Sources'!U244</f>
        <v>1.7333345538190656</v>
      </c>
      <c r="H420" s="181">
        <f>'Permitted Sources'!V244</f>
        <v>11.411925665298391</v>
      </c>
      <c r="I420" s="181">
        <f>'Permitted Sources'!W244</f>
        <v>0</v>
      </c>
      <c r="J420" s="181">
        <f>'Permitted Sources'!X244</f>
        <v>0.14789268506577802</v>
      </c>
      <c r="K420" s="191" t="str">
        <f>VLOOKUP(C420,fips_xref!$A$5:$H$28,8,FALSE)</f>
        <v>Total</v>
      </c>
      <c r="L420" s="31" t="str">
        <f t="shared" si="6"/>
        <v>Compressor Engines</v>
      </c>
    </row>
    <row r="421" spans="1:12" x14ac:dyDescent="0.2">
      <c r="A421" s="136" t="str">
        <f>'Permitted Sources'!A245</f>
        <v>WYDEQ Permitted Sources</v>
      </c>
      <c r="B421" s="136">
        <f>'Permitted Sources'!B245</f>
        <v>56</v>
      </c>
      <c r="C421" s="136">
        <f>'Permitted Sources'!C245</f>
        <v>56037</v>
      </c>
      <c r="D421" s="136">
        <f>'Permitted Sources'!F245</f>
        <v>20200254</v>
      </c>
      <c r="E421" t="str">
        <f>'Permitted Sources'!I245</f>
        <v>Compressor Engines</v>
      </c>
      <c r="F421" s="181">
        <f>'Permitted Sources'!T245</f>
        <v>24.61119100148991</v>
      </c>
      <c r="G421" s="181">
        <f>'Permitted Sources'!U245</f>
        <v>3.9210081468797524</v>
      </c>
      <c r="H421" s="181">
        <f>'Permitted Sources'!V245</f>
        <v>25.562713490268393</v>
      </c>
      <c r="I421" s="181">
        <f>'Permitted Sources'!W245</f>
        <v>0</v>
      </c>
      <c r="J421" s="181">
        <f>'Permitted Sources'!X245</f>
        <v>0.33455077770714592</v>
      </c>
      <c r="K421" s="191" t="str">
        <f>VLOOKUP(C421,fips_xref!$A$5:$H$28,8,FALSE)</f>
        <v>Total</v>
      </c>
      <c r="L421" s="31" t="str">
        <f t="shared" si="6"/>
        <v>Compressor Engines</v>
      </c>
    </row>
    <row r="422" spans="1:12" x14ac:dyDescent="0.2">
      <c r="A422" s="136" t="str">
        <f>'Permitted Sources'!A246</f>
        <v>WYDEQ Permitted Sources</v>
      </c>
      <c r="B422" s="136">
        <f>'Permitted Sources'!B246</f>
        <v>56</v>
      </c>
      <c r="C422" s="136">
        <f>'Permitted Sources'!C246</f>
        <v>56037</v>
      </c>
      <c r="D422" s="136">
        <f>'Permitted Sources'!F246</f>
        <v>20200254</v>
      </c>
      <c r="E422" t="str">
        <f>'Permitted Sources'!I246</f>
        <v>Compressor Engines</v>
      </c>
      <c r="F422" s="181">
        <f>'Permitted Sources'!T246</f>
        <v>24.786985222929125</v>
      </c>
      <c r="G422" s="181">
        <f>'Permitted Sources'!U246</f>
        <v>3.9832463714333999</v>
      </c>
      <c r="H422" s="181">
        <f>'Permitted Sources'!V246</f>
        <v>25.745304300913169</v>
      </c>
      <c r="I422" s="181">
        <f>'Permitted Sources'!W246</f>
        <v>0</v>
      </c>
      <c r="J422" s="181">
        <f>'Permitted Sources'!X246</f>
        <v>0.33986110751202131</v>
      </c>
      <c r="K422" s="191" t="str">
        <f>VLOOKUP(C422,fips_xref!$A$5:$H$28,8,FALSE)</f>
        <v>Total</v>
      </c>
      <c r="L422" s="31" t="str">
        <f t="shared" si="6"/>
        <v>Compressor Engines</v>
      </c>
    </row>
    <row r="423" spans="1:12" x14ac:dyDescent="0.2">
      <c r="A423" s="136" t="str">
        <f>'Permitted Sources'!A247</f>
        <v>WYDEQ Permitted Sources</v>
      </c>
      <c r="B423" s="136">
        <f>'Permitted Sources'!B247</f>
        <v>56</v>
      </c>
      <c r="C423" s="136">
        <f>'Permitted Sources'!C247</f>
        <v>56037</v>
      </c>
      <c r="D423" s="136">
        <f>'Permitted Sources'!F247</f>
        <v>20200254</v>
      </c>
      <c r="E423" t="str">
        <f>'Permitted Sources'!I247</f>
        <v>Compressor Engines</v>
      </c>
      <c r="F423" s="181">
        <f>'Permitted Sources'!T247</f>
        <v>13.624052161539062</v>
      </c>
      <c r="G423" s="181">
        <f>'Permitted Sources'!U247</f>
        <v>2.1814497706053237</v>
      </c>
      <c r="H423" s="181">
        <f>'Permitted Sources'!V247</f>
        <v>14.150787824970008</v>
      </c>
      <c r="I423" s="181">
        <f>'Permitted Sources'!W247</f>
        <v>0</v>
      </c>
      <c r="J423" s="181">
        <f>'Permitted Sources'!X247</f>
        <v>0.18612705966088047</v>
      </c>
      <c r="K423" s="191" t="str">
        <f>VLOOKUP(C423,fips_xref!$A$5:$H$28,8,FALSE)</f>
        <v>Total</v>
      </c>
      <c r="L423" s="31" t="str">
        <f t="shared" si="6"/>
        <v>Compressor Engines</v>
      </c>
    </row>
    <row r="424" spans="1:12" x14ac:dyDescent="0.2">
      <c r="A424" s="136" t="str">
        <f>'Permitted Sources'!A248</f>
        <v>WYDEQ Permitted Sources</v>
      </c>
      <c r="B424" s="136">
        <f>'Permitted Sources'!B248</f>
        <v>56</v>
      </c>
      <c r="C424" s="136">
        <f>'Permitted Sources'!C248</f>
        <v>56037</v>
      </c>
      <c r="D424" s="136">
        <f>'Permitted Sources'!F248</f>
        <v>20200254</v>
      </c>
      <c r="E424" t="str">
        <f>'Permitted Sources'!I248</f>
        <v>Compressor Engines</v>
      </c>
      <c r="F424" s="181">
        <f>'Permitted Sources'!T248</f>
        <v>10.899241729231248</v>
      </c>
      <c r="G424" s="181">
        <f>'Permitted Sources'!U248</f>
        <v>2.3339334207617579</v>
      </c>
      <c r="H424" s="181">
        <f>'Permitted Sources'!V248</f>
        <v>15.063741878193877</v>
      </c>
      <c r="I424" s="181">
        <f>'Permitted Sources'!W248</f>
        <v>0</v>
      </c>
      <c r="J424" s="181">
        <f>'Permitted Sources'!X248</f>
        <v>0.199137367682825</v>
      </c>
      <c r="K424" s="191" t="str">
        <f>VLOOKUP(C424,fips_xref!$A$5:$H$28,8,FALSE)</f>
        <v>Total</v>
      </c>
      <c r="L424" s="31" t="str">
        <f t="shared" si="6"/>
        <v>Compressor Engines</v>
      </c>
    </row>
    <row r="425" spans="1:12" x14ac:dyDescent="0.2">
      <c r="A425" s="136" t="str">
        <f>'Permitted Sources'!A249</f>
        <v>WYDEQ Permitted Sources</v>
      </c>
      <c r="B425" s="136">
        <f>'Permitted Sources'!B249</f>
        <v>56</v>
      </c>
      <c r="C425" s="136">
        <f>'Permitted Sources'!C249</f>
        <v>56037</v>
      </c>
      <c r="D425" s="136">
        <f>'Permitted Sources'!F249</f>
        <v>20200254</v>
      </c>
      <c r="E425" t="str">
        <f>'Permitted Sources'!I249</f>
        <v>Compressor Engines</v>
      </c>
      <c r="F425" s="181">
        <f>'Permitted Sources'!T249</f>
        <v>19.337364358313504</v>
      </c>
      <c r="G425" s="181">
        <f>'Permitted Sources'!U249</f>
        <v>6.0855152896899174</v>
      </c>
      <c r="H425" s="181">
        <f>'Permitted Sources'!V249</f>
        <v>31.953391862835499</v>
      </c>
      <c r="I425" s="181">
        <f>'Permitted Sources'!W249</f>
        <v>0</v>
      </c>
      <c r="J425" s="181">
        <f>'Permitted Sources'!X249</f>
        <v>0.51923224758781039</v>
      </c>
      <c r="K425" s="191" t="str">
        <f>VLOOKUP(C425,fips_xref!$A$5:$H$28,8,FALSE)</f>
        <v>Total</v>
      </c>
      <c r="L425" s="31" t="str">
        <f t="shared" si="6"/>
        <v>Compressor Engines</v>
      </c>
    </row>
    <row r="426" spans="1:12" x14ac:dyDescent="0.2">
      <c r="A426" s="136" t="str">
        <f>'Permitted Sources'!A250</f>
        <v>WYDEQ Permitted Sources</v>
      </c>
      <c r="B426" s="136">
        <f>'Permitted Sources'!B250</f>
        <v>56</v>
      </c>
      <c r="C426" s="136">
        <f>'Permitted Sources'!C250</f>
        <v>56037</v>
      </c>
      <c r="D426" s="136">
        <f>'Permitted Sources'!F250</f>
        <v>20200254</v>
      </c>
      <c r="E426" t="str">
        <f>'Permitted Sources'!I250</f>
        <v>Compressor Engines</v>
      </c>
      <c r="F426" s="181">
        <f>'Permitted Sources'!T250</f>
        <v>3.3400902073450602</v>
      </c>
      <c r="G426" s="181">
        <f>'Permitted Sources'!U250</f>
        <v>0.35786979118346957</v>
      </c>
      <c r="H426" s="181">
        <f>'Permitted Sources'!V250</f>
        <v>3.1040437809611627</v>
      </c>
      <c r="I426" s="181">
        <f>'Permitted Sources'!W250</f>
        <v>0</v>
      </c>
      <c r="J426" s="181">
        <f>'Permitted Sources'!X250</f>
        <v>3.0534396378033162E-2</v>
      </c>
      <c r="K426" s="191" t="str">
        <f>VLOOKUP(C426,fips_xref!$A$5:$H$28,8,FALSE)</f>
        <v>Total</v>
      </c>
      <c r="L426" s="31" t="str">
        <f t="shared" si="6"/>
        <v>Compressor Engines</v>
      </c>
    </row>
    <row r="427" spans="1:12" x14ac:dyDescent="0.2">
      <c r="A427" s="136" t="str">
        <f>'Permitted Sources'!A251</f>
        <v>WYDEQ Permitted Sources</v>
      </c>
      <c r="B427" s="136">
        <f>'Permitted Sources'!B251</f>
        <v>56</v>
      </c>
      <c r="C427" s="136">
        <f>'Permitted Sources'!C251</f>
        <v>56037</v>
      </c>
      <c r="D427" s="136">
        <f>'Permitted Sources'!F251</f>
        <v>20200254</v>
      </c>
      <c r="E427" t="str">
        <f>'Permitted Sources'!I251</f>
        <v>Compressor Engines</v>
      </c>
      <c r="F427" s="181">
        <f>'Permitted Sources'!T251</f>
        <v>12.305595500744955</v>
      </c>
      <c r="G427" s="181">
        <f>'Permitted Sources'!U251</f>
        <v>5.610775943511265</v>
      </c>
      <c r="H427" s="181">
        <f>'Permitted Sources'!V251</f>
        <v>5.0212472927312923</v>
      </c>
      <c r="I427" s="181">
        <f>'Permitted Sources'!W251</f>
        <v>0</v>
      </c>
      <c r="J427" s="181">
        <f>'Permitted Sources'!X251</f>
        <v>0.4787262319095113</v>
      </c>
      <c r="K427" s="191" t="str">
        <f>VLOOKUP(C427,fips_xref!$A$5:$H$28,8,FALSE)</f>
        <v>Total</v>
      </c>
      <c r="L427" s="31" t="str">
        <f t="shared" si="6"/>
        <v>Compressor Engines</v>
      </c>
    </row>
    <row r="428" spans="1:12" x14ac:dyDescent="0.2">
      <c r="A428" s="136" t="str">
        <f>'Permitted Sources'!A252</f>
        <v>WYDEQ Permitted Sources</v>
      </c>
      <c r="B428" s="136">
        <f>'Permitted Sources'!B252</f>
        <v>56</v>
      </c>
      <c r="C428" s="136">
        <f>'Permitted Sources'!C252</f>
        <v>56037</v>
      </c>
      <c r="D428" s="136">
        <f>'Permitted Sources'!F252</f>
        <v>20200254</v>
      </c>
      <c r="E428" t="str">
        <f>'Permitted Sources'!I252</f>
        <v>Compressor Engines</v>
      </c>
      <c r="F428" s="181">
        <f>'Permitted Sources'!T252</f>
        <v>16.260965483127269</v>
      </c>
      <c r="G428" s="181">
        <f>'Permitted Sources'!U252</f>
        <v>5.2280108625063377</v>
      </c>
      <c r="H428" s="181">
        <f>'Permitted Sources'!V252</f>
        <v>33.779299969283244</v>
      </c>
      <c r="I428" s="181">
        <f>'Permitted Sources'!W252</f>
        <v>0</v>
      </c>
      <c r="J428" s="181">
        <f>'Permitted Sources'!X252</f>
        <v>0.44606770360952813</v>
      </c>
      <c r="K428" s="191" t="str">
        <f>VLOOKUP(C428,fips_xref!$A$5:$H$28,8,FALSE)</f>
        <v>Total</v>
      </c>
      <c r="L428" s="31" t="str">
        <f t="shared" si="6"/>
        <v>Compressor Engines</v>
      </c>
    </row>
    <row r="429" spans="1:12" x14ac:dyDescent="0.2">
      <c r="A429" s="136" t="str">
        <f>'Permitted Sources'!A253</f>
        <v>WYDEQ Permitted Sources</v>
      </c>
      <c r="B429" s="136">
        <f>'Permitted Sources'!B253</f>
        <v>56</v>
      </c>
      <c r="C429" s="136">
        <f>'Permitted Sources'!C253</f>
        <v>56037</v>
      </c>
      <c r="D429" s="136">
        <f>'Permitted Sources'!F253</f>
        <v>20200202</v>
      </c>
      <c r="E429" t="str">
        <f>'Permitted Sources'!I253</f>
        <v>Compressor Engines</v>
      </c>
      <c r="F429" s="181">
        <f>'Permitted Sources'!T253</f>
        <v>0</v>
      </c>
      <c r="G429" s="181">
        <f>'Permitted Sources'!U253</f>
        <v>0</v>
      </c>
      <c r="H429" s="181">
        <f>'Permitted Sources'!V253</f>
        <v>0</v>
      </c>
      <c r="I429" s="181">
        <f>'Permitted Sources'!W253</f>
        <v>0</v>
      </c>
      <c r="J429" s="181">
        <f>'Permitted Sources'!X253</f>
        <v>0</v>
      </c>
      <c r="K429" s="191" t="str">
        <f>VLOOKUP(C429,fips_xref!$A$5:$H$28,8,FALSE)</f>
        <v>Total</v>
      </c>
      <c r="L429" s="31" t="str">
        <f t="shared" si="6"/>
        <v>Compressor Engines</v>
      </c>
    </row>
    <row r="430" spans="1:12" x14ac:dyDescent="0.2">
      <c r="A430" s="136" t="str">
        <f>'Permitted Sources'!A254</f>
        <v>WYDEQ Permitted Sources</v>
      </c>
      <c r="B430" s="136">
        <f>'Permitted Sources'!B254</f>
        <v>56</v>
      </c>
      <c r="C430" s="136">
        <f>'Permitted Sources'!C254</f>
        <v>56037</v>
      </c>
      <c r="D430" s="136">
        <f>'Permitted Sources'!F254</f>
        <v>20200254</v>
      </c>
      <c r="E430" t="str">
        <f>'Permitted Sources'!I254</f>
        <v>Compressor Engines</v>
      </c>
      <c r="F430" s="181">
        <f>'Permitted Sources'!T254</f>
        <v>7.2515116343675645</v>
      </c>
      <c r="G430" s="181">
        <f>'Permitted Sources'!U254</f>
        <v>1.1638547991531967</v>
      </c>
      <c r="H430" s="181">
        <f>'Permitted Sources'!V254</f>
        <v>11.274982557314811</v>
      </c>
      <c r="I430" s="181">
        <f>'Permitted Sources'!W254</f>
        <v>0</v>
      </c>
      <c r="J430" s="181">
        <f>'Permitted Sources'!X254</f>
        <v>9.9303167351168745E-2</v>
      </c>
      <c r="K430" s="191" t="str">
        <f>VLOOKUP(C430,fips_xref!$A$5:$H$28,8,FALSE)</f>
        <v>Total</v>
      </c>
      <c r="L430" s="31" t="str">
        <f t="shared" si="6"/>
        <v>Compressor Engines</v>
      </c>
    </row>
    <row r="431" spans="1:12" x14ac:dyDescent="0.2">
      <c r="A431" s="136" t="str">
        <f>'Permitted Sources'!A255</f>
        <v>WYDEQ Permitted Sources</v>
      </c>
      <c r="B431" s="136">
        <f>'Permitted Sources'!B255</f>
        <v>56</v>
      </c>
      <c r="C431" s="136">
        <f>'Permitted Sources'!C255</f>
        <v>56037</v>
      </c>
      <c r="D431" s="136">
        <f>'Permitted Sources'!F255</f>
        <v>20200254</v>
      </c>
      <c r="E431" t="str">
        <f>'Permitted Sources'!I255</f>
        <v>Compressor Engines</v>
      </c>
      <c r="F431" s="181">
        <f>'Permitted Sources'!T255</f>
        <v>5.0980324217371962</v>
      </c>
      <c r="G431" s="181">
        <f>'Permitted Sources'!U255</f>
        <v>3.3577522146692491</v>
      </c>
      <c r="H431" s="181">
        <f>'Permitted Sources'!V255</f>
        <v>28.073337136634052</v>
      </c>
      <c r="I431" s="181">
        <f>'Permitted Sources'!W255</f>
        <v>0</v>
      </c>
      <c r="J431" s="181">
        <f>'Permitted Sources'!X255</f>
        <v>0.28649229297302425</v>
      </c>
      <c r="K431" s="191" t="str">
        <f>VLOOKUP(C431,fips_xref!$A$5:$H$28,8,FALSE)</f>
        <v>Total</v>
      </c>
      <c r="L431" s="31" t="str">
        <f t="shared" si="6"/>
        <v>Compressor Engines</v>
      </c>
    </row>
    <row r="432" spans="1:12" x14ac:dyDescent="0.2">
      <c r="A432" s="136" t="str">
        <f>'Permitted Sources'!A256</f>
        <v>WYDEQ Permitted Sources</v>
      </c>
      <c r="B432" s="136">
        <f>'Permitted Sources'!B256</f>
        <v>56</v>
      </c>
      <c r="C432" s="136">
        <f>'Permitted Sources'!C256</f>
        <v>56037</v>
      </c>
      <c r="D432" s="136">
        <f>'Permitted Sources'!F256</f>
        <v>20200254</v>
      </c>
      <c r="E432" t="str">
        <f>'Permitted Sources'!I256</f>
        <v>Compressor Engines</v>
      </c>
      <c r="F432" s="181">
        <f>'Permitted Sources'!T256</f>
        <v>20.91951235126643</v>
      </c>
      <c r="G432" s="181">
        <f>'Permitted Sources'!U256</f>
        <v>3.3577522146692491</v>
      </c>
      <c r="H432" s="181">
        <f>'Permitted Sources'!V256</f>
        <v>32.592459700092206</v>
      </c>
      <c r="I432" s="181">
        <f>'Permitted Sources'!W256</f>
        <v>0</v>
      </c>
      <c r="J432" s="181">
        <f>'Permitted Sources'!X256</f>
        <v>0.2864922929730242</v>
      </c>
      <c r="K432" s="191" t="str">
        <f>VLOOKUP(C432,fips_xref!$A$5:$H$28,8,FALSE)</f>
        <v>Total</v>
      </c>
      <c r="L432" s="31" t="str">
        <f t="shared" si="6"/>
        <v>Compressor Engines</v>
      </c>
    </row>
    <row r="433" spans="1:12" x14ac:dyDescent="0.2">
      <c r="A433" s="136" t="str">
        <f>'Permitted Sources'!A257</f>
        <v>WYDEQ Permitted Sources</v>
      </c>
      <c r="B433" s="136">
        <f>'Permitted Sources'!B257</f>
        <v>56</v>
      </c>
      <c r="C433" s="136">
        <f>'Permitted Sources'!C257</f>
        <v>56037</v>
      </c>
      <c r="D433" s="136">
        <f>'Permitted Sources'!F257</f>
        <v>20200254</v>
      </c>
      <c r="E433" t="str">
        <f>'Permitted Sources'!I257</f>
        <v>Compressor Engines</v>
      </c>
      <c r="F433" s="181">
        <f>'Permitted Sources'!T257</f>
        <v>6.6362318593303167</v>
      </c>
      <c r="G433" s="181">
        <f>'Permitted Sources'!U257</f>
        <v>4.0766037082638702</v>
      </c>
      <c r="H433" s="181">
        <f>'Permitted Sources'!V257</f>
        <v>28.986291189857912</v>
      </c>
      <c r="I433" s="181">
        <f>'Permitted Sources'!W257</f>
        <v>0</v>
      </c>
      <c r="J433" s="181">
        <f>'Permitted Sources'!X257</f>
        <v>0.34782660221933437</v>
      </c>
      <c r="K433" s="191" t="str">
        <f>VLOOKUP(C433,fips_xref!$A$5:$H$28,8,FALSE)</f>
        <v>Total</v>
      </c>
      <c r="L433" s="31" t="str">
        <f t="shared" si="6"/>
        <v>Compressor Engines</v>
      </c>
    </row>
    <row r="434" spans="1:12" x14ac:dyDescent="0.2">
      <c r="A434" s="136" t="str">
        <f>'Permitted Sources'!A258</f>
        <v>WYDEQ Permitted Sources</v>
      </c>
      <c r="B434" s="136">
        <f>'Permitted Sources'!B258</f>
        <v>56</v>
      </c>
      <c r="C434" s="136">
        <f>'Permitted Sources'!C258</f>
        <v>56037</v>
      </c>
      <c r="D434" s="136">
        <f>'Permitted Sources'!F258</f>
        <v>20200202</v>
      </c>
      <c r="E434" t="str">
        <f>'Permitted Sources'!I258</f>
        <v>Compressor Engines</v>
      </c>
      <c r="F434" s="181">
        <f>'Permitted Sources'!T258</f>
        <v>0</v>
      </c>
      <c r="G434" s="181">
        <f>'Permitted Sources'!U258</f>
        <v>0</v>
      </c>
      <c r="H434" s="181">
        <f>'Permitted Sources'!V258</f>
        <v>0</v>
      </c>
      <c r="I434" s="181">
        <f>'Permitted Sources'!W258</f>
        <v>0</v>
      </c>
      <c r="J434" s="181">
        <f>'Permitted Sources'!X258</f>
        <v>0</v>
      </c>
      <c r="K434" s="191" t="str">
        <f>VLOOKUP(C434,fips_xref!$A$5:$H$28,8,FALSE)</f>
        <v>Total</v>
      </c>
      <c r="L434" s="31" t="str">
        <f t="shared" si="6"/>
        <v>Compressor Engines</v>
      </c>
    </row>
    <row r="435" spans="1:12" x14ac:dyDescent="0.2">
      <c r="A435" s="136" t="str">
        <f>'Permitted Sources'!A259</f>
        <v>WYDEQ Permitted Sources</v>
      </c>
      <c r="B435" s="136">
        <f>'Permitted Sources'!B259</f>
        <v>56</v>
      </c>
      <c r="C435" s="136">
        <f>'Permitted Sources'!C259</f>
        <v>56037</v>
      </c>
      <c r="D435" s="136">
        <f>'Permitted Sources'!F259</f>
        <v>20200202</v>
      </c>
      <c r="E435" t="str">
        <f>'Permitted Sources'!I259</f>
        <v>Compressor Engines</v>
      </c>
      <c r="F435" s="181">
        <f>'Permitted Sources'!T259</f>
        <v>0</v>
      </c>
      <c r="G435" s="181">
        <f>'Permitted Sources'!U259</f>
        <v>0</v>
      </c>
      <c r="H435" s="181">
        <f>'Permitted Sources'!V259</f>
        <v>0</v>
      </c>
      <c r="I435" s="181">
        <f>'Permitted Sources'!W259</f>
        <v>0</v>
      </c>
      <c r="J435" s="181">
        <f>'Permitted Sources'!X259</f>
        <v>0</v>
      </c>
      <c r="K435" s="191" t="str">
        <f>VLOOKUP(C435,fips_xref!$A$5:$H$28,8,FALSE)</f>
        <v>Total</v>
      </c>
      <c r="L435" s="31" t="str">
        <f t="shared" si="6"/>
        <v>Compressor Engines</v>
      </c>
    </row>
    <row r="436" spans="1:12" x14ac:dyDescent="0.2">
      <c r="A436" s="136" t="str">
        <f>'Permitted Sources'!A260</f>
        <v>WYDEQ Permitted Sources</v>
      </c>
      <c r="B436" s="136">
        <f>'Permitted Sources'!B260</f>
        <v>56</v>
      </c>
      <c r="C436" s="136">
        <f>'Permitted Sources'!C260</f>
        <v>56037</v>
      </c>
      <c r="D436" s="136">
        <f>'Permitted Sources'!F260</f>
        <v>20200202</v>
      </c>
      <c r="E436" t="str">
        <f>'Permitted Sources'!I260</f>
        <v>Compressor Engines</v>
      </c>
      <c r="F436" s="181">
        <f>'Permitted Sources'!T260</f>
        <v>0</v>
      </c>
      <c r="G436" s="181">
        <f>'Permitted Sources'!U260</f>
        <v>0</v>
      </c>
      <c r="H436" s="181">
        <f>'Permitted Sources'!V260</f>
        <v>0</v>
      </c>
      <c r="I436" s="181">
        <f>'Permitted Sources'!W260</f>
        <v>0</v>
      </c>
      <c r="J436" s="181">
        <f>'Permitted Sources'!X260</f>
        <v>0</v>
      </c>
      <c r="K436" s="191" t="str">
        <f>VLOOKUP(C436,fips_xref!$A$5:$H$28,8,FALSE)</f>
        <v>Total</v>
      </c>
      <c r="L436" s="31" t="str">
        <f t="shared" si="6"/>
        <v>Compressor Engines</v>
      </c>
    </row>
    <row r="437" spans="1:12" x14ac:dyDescent="0.2">
      <c r="A437" s="136" t="str">
        <f>'Permitted Sources'!A261</f>
        <v>WYDEQ Permitted Sources</v>
      </c>
      <c r="B437" s="136">
        <f>'Permitted Sources'!B261</f>
        <v>56</v>
      </c>
      <c r="C437" s="136">
        <f>'Permitted Sources'!C261</f>
        <v>56037</v>
      </c>
      <c r="D437" s="136">
        <f>'Permitted Sources'!F261</f>
        <v>20200202</v>
      </c>
      <c r="E437" t="str">
        <f>'Permitted Sources'!I261</f>
        <v>Compressor Engines</v>
      </c>
      <c r="F437" s="181">
        <f>'Permitted Sources'!T261</f>
        <v>0</v>
      </c>
      <c r="G437" s="181">
        <f>'Permitted Sources'!U261</f>
        <v>0</v>
      </c>
      <c r="H437" s="181">
        <f>'Permitted Sources'!V261</f>
        <v>0</v>
      </c>
      <c r="I437" s="181">
        <f>'Permitted Sources'!W261</f>
        <v>0</v>
      </c>
      <c r="J437" s="181">
        <f>'Permitted Sources'!X261</f>
        <v>0</v>
      </c>
      <c r="K437" s="191" t="str">
        <f>VLOOKUP(C437,fips_xref!$A$5:$H$28,8,FALSE)</f>
        <v>Total</v>
      </c>
      <c r="L437" s="31" t="str">
        <f t="shared" si="6"/>
        <v>Compressor Engines</v>
      </c>
    </row>
    <row r="438" spans="1:12" x14ac:dyDescent="0.2">
      <c r="A438" s="136" t="str">
        <f>'Permitted Sources'!A262</f>
        <v>WYDEQ Permitted Sources</v>
      </c>
      <c r="B438" s="136">
        <f>'Permitted Sources'!B262</f>
        <v>56</v>
      </c>
      <c r="C438" s="136">
        <f>'Permitted Sources'!C262</f>
        <v>56037</v>
      </c>
      <c r="D438" s="136">
        <f>'Permitted Sources'!F262</f>
        <v>20200253</v>
      </c>
      <c r="E438" t="str">
        <f>'Permitted Sources'!I262</f>
        <v>Compressor Engines</v>
      </c>
      <c r="F438" s="181">
        <f>'Permitted Sources'!T262</f>
        <v>61.527977503724784</v>
      </c>
      <c r="G438" s="181">
        <f>'Permitted Sources'!U262</f>
        <v>0.76500271942889353</v>
      </c>
      <c r="H438" s="181">
        <f>'Permitted Sources'!V262</f>
        <v>10.042494585462585</v>
      </c>
      <c r="I438" s="181">
        <f>'Permitted Sources'!W262</f>
        <v>0</v>
      </c>
      <c r="J438" s="181">
        <f>'Permitted Sources'!X262</f>
        <v>0.50571252657116494</v>
      </c>
      <c r="K438" s="191" t="str">
        <f>VLOOKUP(C438,fips_xref!$A$5:$H$28,8,FALSE)</f>
        <v>Total</v>
      </c>
      <c r="L438" s="31" t="str">
        <f t="shared" si="6"/>
        <v>Compressor Engines</v>
      </c>
    </row>
    <row r="439" spans="1:12" x14ac:dyDescent="0.2">
      <c r="A439" s="136" t="str">
        <f>'Permitted Sources'!A263</f>
        <v>WYDEQ Permitted Sources</v>
      </c>
      <c r="B439" s="136">
        <f>'Permitted Sources'!B263</f>
        <v>56</v>
      </c>
      <c r="C439" s="136">
        <f>'Permitted Sources'!C263</f>
        <v>56037</v>
      </c>
      <c r="D439" s="136">
        <f>'Permitted Sources'!F263</f>
        <v>20200253</v>
      </c>
      <c r="E439" t="str">
        <f>'Permitted Sources'!I263</f>
        <v>Compressor Engines</v>
      </c>
      <c r="F439" s="181">
        <f>'Permitted Sources'!T263</f>
        <v>10.943190284591052</v>
      </c>
      <c r="G439" s="181">
        <f>'Permitted Sources'!U263</f>
        <v>6.2449201586032101E-2</v>
      </c>
      <c r="H439" s="181">
        <f>'Permitted Sources'!V263</f>
        <v>2.4193282410432593</v>
      </c>
      <c r="I439" s="181">
        <f>'Permitted Sources'!W263</f>
        <v>0</v>
      </c>
      <c r="J439" s="181">
        <f>'Permitted Sources'!X263</f>
        <v>4.1282655230299163E-2</v>
      </c>
      <c r="K439" s="191" t="str">
        <f>VLOOKUP(C439,fips_xref!$A$5:$H$28,8,FALSE)</f>
        <v>Total</v>
      </c>
      <c r="L439" s="31" t="str">
        <f t="shared" si="6"/>
        <v>Compressor Engines</v>
      </c>
    </row>
    <row r="440" spans="1:12" x14ac:dyDescent="0.2">
      <c r="A440" s="136" t="str">
        <f>'Permitted Sources'!A264</f>
        <v>WYDEQ Permitted Sources</v>
      </c>
      <c r="B440" s="136">
        <f>'Permitted Sources'!B264</f>
        <v>56</v>
      </c>
      <c r="C440" s="136">
        <f>'Permitted Sources'!C264</f>
        <v>56037</v>
      </c>
      <c r="D440" s="136">
        <f>'Permitted Sources'!F264</f>
        <v>20200254</v>
      </c>
      <c r="E440" t="str">
        <f>'Permitted Sources'!I264</f>
        <v>Compressor Engines</v>
      </c>
      <c r="F440" s="181">
        <f>'Permitted Sources'!T264</f>
        <v>1.757942214392137</v>
      </c>
      <c r="G440" s="181">
        <f>'Permitted Sources'!U264</f>
        <v>0.19529503421910843</v>
      </c>
      <c r="H440" s="181">
        <f>'Permitted Sources'!V264</f>
        <v>1.8259081064477432</v>
      </c>
      <c r="I440" s="181">
        <f>'Permitted Sources'!W264</f>
        <v>0</v>
      </c>
      <c r="J440" s="181">
        <f>'Permitted Sources'!X264</f>
        <v>2.5755099553645366E-2</v>
      </c>
      <c r="K440" s="191" t="str">
        <f>VLOOKUP(C440,fips_xref!$A$5:$H$28,8,FALSE)</f>
        <v>Total</v>
      </c>
      <c r="L440" s="31" t="str">
        <f t="shared" si="6"/>
        <v>Compressor Engines</v>
      </c>
    </row>
    <row r="441" spans="1:12" x14ac:dyDescent="0.2">
      <c r="A441" s="136" t="str">
        <f>'Permitted Sources'!A265</f>
        <v>WYDEQ Permitted Sources</v>
      </c>
      <c r="B441" s="136">
        <f>'Permitted Sources'!B265</f>
        <v>56</v>
      </c>
      <c r="C441" s="136">
        <f>'Permitted Sources'!C265</f>
        <v>56037</v>
      </c>
      <c r="D441" s="136">
        <f>'Permitted Sources'!F265</f>
        <v>20200254</v>
      </c>
      <c r="E441" t="str">
        <f>'Permitted Sources'!I265</f>
        <v>Compressor Engines</v>
      </c>
      <c r="F441" s="181">
        <f>'Permitted Sources'!T265</f>
        <v>1.4503023268735129</v>
      </c>
      <c r="G441" s="181">
        <f>'Permitted Sources'!U265</f>
        <v>0.43566757187552813</v>
      </c>
      <c r="H441" s="181">
        <f>'Permitted Sources'!V265</f>
        <v>3.0127483756387758</v>
      </c>
      <c r="I441" s="181">
        <f>'Permitted Sources'!W265</f>
        <v>0</v>
      </c>
      <c r="J441" s="181">
        <f>'Permitted Sources'!X265</f>
        <v>3.7172308634127335E-2</v>
      </c>
      <c r="K441" s="191" t="str">
        <f>VLOOKUP(C441,fips_xref!$A$5:$H$28,8,FALSE)</f>
        <v>Total</v>
      </c>
      <c r="L441" s="31" t="str">
        <f t="shared" si="6"/>
        <v>Compressor Engines</v>
      </c>
    </row>
    <row r="442" spans="1:12" x14ac:dyDescent="0.2">
      <c r="A442" s="136" t="str">
        <f>'Permitted Sources'!A266</f>
        <v>WYDEQ Permitted Sources</v>
      </c>
      <c r="B442" s="136">
        <f>'Permitted Sources'!B266</f>
        <v>56</v>
      </c>
      <c r="C442" s="136">
        <f>'Permitted Sources'!C266</f>
        <v>56037</v>
      </c>
      <c r="D442" s="136">
        <f>'Permitted Sources'!F266</f>
        <v>20200254</v>
      </c>
      <c r="E442" t="str">
        <f>'Permitted Sources'!I266</f>
        <v>Compressor Engines</v>
      </c>
      <c r="F442" s="181">
        <f>'Permitted Sources'!T266</f>
        <v>26.369133215882055</v>
      </c>
      <c r="G442" s="181">
        <f>'Permitted Sources'!U266</f>
        <v>4.2633183819248117</v>
      </c>
      <c r="H442" s="181">
        <f>'Permitted Sources'!V266</f>
        <v>41.539409421686138</v>
      </c>
      <c r="I442" s="181">
        <f>'Permitted Sources'!W266</f>
        <v>0</v>
      </c>
      <c r="J442" s="181">
        <f>'Permitted Sources'!X266</f>
        <v>0.36375759163396038</v>
      </c>
      <c r="K442" s="191" t="str">
        <f>VLOOKUP(C442,fips_xref!$A$5:$H$28,8,FALSE)</f>
        <v>Total</v>
      </c>
      <c r="L442" s="31" t="str">
        <f t="shared" si="6"/>
        <v>Compressor Engines</v>
      </c>
    </row>
    <row r="443" spans="1:12" x14ac:dyDescent="0.2">
      <c r="A443" s="136" t="str">
        <f>'Permitted Sources'!A267</f>
        <v>WYDEQ Permitted Sources</v>
      </c>
      <c r="B443" s="136">
        <f>'Permitted Sources'!B267</f>
        <v>56</v>
      </c>
      <c r="C443" s="136">
        <f>'Permitted Sources'!C267</f>
        <v>56037</v>
      </c>
      <c r="D443" s="136">
        <f>'Permitted Sources'!F267</f>
        <v>20200254</v>
      </c>
      <c r="E443" t="str">
        <f>'Permitted Sources'!I267</f>
        <v>Compressor Engines</v>
      </c>
      <c r="F443" s="181">
        <f>'Permitted Sources'!T267</f>
        <v>116.02418614988103</v>
      </c>
      <c r="G443" s="181">
        <f>'Permitted Sources'!U267</f>
        <v>24.739694260074636</v>
      </c>
      <c r="H443" s="181">
        <f>'Permitted Sources'!V267</f>
        <v>8.2165864790148415</v>
      </c>
      <c r="I443" s="181">
        <f>'Permitted Sources'!W267</f>
        <v>0</v>
      </c>
      <c r="J443" s="181">
        <f>'Permitted Sources'!X267</f>
        <v>2.1108560974379453</v>
      </c>
      <c r="K443" s="191" t="str">
        <f>VLOOKUP(C443,fips_xref!$A$5:$H$28,8,FALSE)</f>
        <v>Total</v>
      </c>
      <c r="L443" s="31" t="str">
        <f t="shared" si="6"/>
        <v>Compressor Engines</v>
      </c>
    </row>
    <row r="444" spans="1:12" x14ac:dyDescent="0.2">
      <c r="A444" s="136" t="str">
        <f>'Permitted Sources'!A268</f>
        <v>WYDEQ Permitted Sources</v>
      </c>
      <c r="B444" s="136">
        <f>'Permitted Sources'!B268</f>
        <v>56</v>
      </c>
      <c r="C444" s="136">
        <f>'Permitted Sources'!C268</f>
        <v>56037</v>
      </c>
      <c r="D444" s="136">
        <f>'Permitted Sources'!F268</f>
        <v>20200254</v>
      </c>
      <c r="E444" t="str">
        <f>'Permitted Sources'!I268</f>
        <v>Compressor Engines</v>
      </c>
      <c r="F444" s="181">
        <f>'Permitted Sources'!T268</f>
        <v>41.311642038215219</v>
      </c>
      <c r="G444" s="181">
        <f>'Permitted Sources'!U268</f>
        <v>6.5848041577758405</v>
      </c>
      <c r="H444" s="181">
        <f>'Permitted Sources'!V268</f>
        <v>4.564770266119357</v>
      </c>
      <c r="I444" s="181">
        <f>'Permitted Sources'!W268</f>
        <v>0</v>
      </c>
      <c r="J444" s="181">
        <f>'Permitted Sources'!X268</f>
        <v>0.56183289335581033</v>
      </c>
      <c r="K444" s="191" t="str">
        <f>VLOOKUP(C444,fips_xref!$A$5:$H$28,8,FALSE)</f>
        <v>Total</v>
      </c>
      <c r="L444" s="31" t="str">
        <f t="shared" si="6"/>
        <v>Compressor Engines</v>
      </c>
    </row>
    <row r="445" spans="1:12" x14ac:dyDescent="0.2">
      <c r="A445" s="136" t="str">
        <f>'Permitted Sources'!A269</f>
        <v>WYDEQ Permitted Sources</v>
      </c>
      <c r="B445" s="136">
        <f>'Permitted Sources'!B269</f>
        <v>56</v>
      </c>
      <c r="C445" s="136">
        <f>'Permitted Sources'!C269</f>
        <v>56037</v>
      </c>
      <c r="D445" s="136">
        <f>'Permitted Sources'!F269</f>
        <v>20200254</v>
      </c>
      <c r="E445" t="str">
        <f>'Permitted Sources'!I269</f>
        <v>Compressor Engines</v>
      </c>
      <c r="F445" s="181">
        <f>'Permitted Sources'!T269</f>
        <v>4.7903925342185731</v>
      </c>
      <c r="G445" s="181">
        <f>'Permitted Sources'!U269</f>
        <v>2.1783378593776415</v>
      </c>
      <c r="H445" s="181">
        <f>'Permitted Sources'!V269</f>
        <v>2.2367374303984846</v>
      </c>
      <c r="I445" s="181">
        <f>'Permitted Sources'!W269</f>
        <v>0</v>
      </c>
      <c r="J445" s="181">
        <f>'Permitted Sources'!X269</f>
        <v>0.18586154317063674</v>
      </c>
      <c r="K445" s="191" t="str">
        <f>VLOOKUP(C445,fips_xref!$A$5:$H$28,8,FALSE)</f>
        <v>Total</v>
      </c>
      <c r="L445" s="31" t="str">
        <f t="shared" si="6"/>
        <v>Compressor Engines</v>
      </c>
    </row>
    <row r="446" spans="1:12" x14ac:dyDescent="0.2">
      <c r="A446" s="136" t="str">
        <f>'Permitted Sources'!A270</f>
        <v>WYDEQ Permitted Sources</v>
      </c>
      <c r="B446" s="136">
        <f>'Permitted Sources'!B270</f>
        <v>56</v>
      </c>
      <c r="C446" s="136">
        <f>'Permitted Sources'!C270</f>
        <v>56037</v>
      </c>
      <c r="D446" s="136">
        <f>'Permitted Sources'!F270</f>
        <v>20200202</v>
      </c>
      <c r="E446" t="str">
        <f>'Permitted Sources'!I270</f>
        <v>Compressor Engines</v>
      </c>
      <c r="F446" s="181">
        <f>'Permitted Sources'!T270</f>
        <v>0</v>
      </c>
      <c r="G446" s="181">
        <f>'Permitted Sources'!U270</f>
        <v>0</v>
      </c>
      <c r="H446" s="181">
        <f>'Permitted Sources'!V270</f>
        <v>0</v>
      </c>
      <c r="I446" s="181">
        <f>'Permitted Sources'!W270</f>
        <v>0</v>
      </c>
      <c r="J446" s="181">
        <f>'Permitted Sources'!X270</f>
        <v>0</v>
      </c>
      <c r="K446" s="191" t="str">
        <f>VLOOKUP(C446,fips_xref!$A$5:$H$28,8,FALSE)</f>
        <v>Total</v>
      </c>
      <c r="L446" s="31" t="str">
        <f t="shared" si="6"/>
        <v>Compressor Engines</v>
      </c>
    </row>
    <row r="447" spans="1:12" x14ac:dyDescent="0.2">
      <c r="A447" s="136" t="str">
        <f>'Permitted Sources'!A271</f>
        <v>WYDEQ Permitted Sources</v>
      </c>
      <c r="B447" s="136">
        <f>'Permitted Sources'!B271</f>
        <v>56</v>
      </c>
      <c r="C447" s="136">
        <f>'Permitted Sources'!C271</f>
        <v>56037</v>
      </c>
      <c r="D447" s="136">
        <f>'Permitted Sources'!F271</f>
        <v>20200253</v>
      </c>
      <c r="E447" t="str">
        <f>'Permitted Sources'!I271</f>
        <v>Compressor Engines</v>
      </c>
      <c r="F447" s="181">
        <f>'Permitted Sources'!T271</f>
        <v>6.1527977503724776</v>
      </c>
      <c r="G447" s="181">
        <f>'Permitted Sources'!U271</f>
        <v>5.4643051387778099E-2</v>
      </c>
      <c r="H447" s="181">
        <f>'Permitted Sources'!V271</f>
        <v>6.3906783725670984</v>
      </c>
      <c r="I447" s="181">
        <f>'Permitted Sources'!W271</f>
        <v>0</v>
      </c>
      <c r="J447" s="181">
        <f>'Permitted Sources'!X271</f>
        <v>3.6122323326511767E-2</v>
      </c>
      <c r="K447" s="191" t="str">
        <f>VLOOKUP(C447,fips_xref!$A$5:$H$28,8,FALSE)</f>
        <v>Total</v>
      </c>
      <c r="L447" s="31" t="str">
        <f t="shared" si="6"/>
        <v>Compressor Engines</v>
      </c>
    </row>
    <row r="448" spans="1:12" x14ac:dyDescent="0.2">
      <c r="A448" s="136" t="str">
        <f>'Permitted Sources'!A272</f>
        <v>WYDEQ Permitted Sources</v>
      </c>
      <c r="B448" s="136">
        <f>'Permitted Sources'!B272</f>
        <v>56</v>
      </c>
      <c r="C448" s="136">
        <f>'Permitted Sources'!C272</f>
        <v>56037</v>
      </c>
      <c r="D448" s="136">
        <f>'Permitted Sources'!F272</f>
        <v>20200254</v>
      </c>
      <c r="E448" t="str">
        <f>'Permitted Sources'!I272</f>
        <v>Compressor Engines</v>
      </c>
      <c r="F448" s="181">
        <f>'Permitted Sources'!T272</f>
        <v>8.789711071960685</v>
      </c>
      <c r="G448" s="181">
        <f>'Permitted Sources'!U272</f>
        <v>1.4345910759615603</v>
      </c>
      <c r="H448" s="181">
        <f>'Permitted Sources'!V272</f>
        <v>13.694310798358073</v>
      </c>
      <c r="I448" s="181">
        <f>'Permitted Sources'!W272</f>
        <v>0</v>
      </c>
      <c r="J448" s="181">
        <f>'Permitted Sources'!X272</f>
        <v>0.12240310200237645</v>
      </c>
      <c r="K448" s="191" t="str">
        <f>VLOOKUP(C448,fips_xref!$A$5:$H$28,8,FALSE)</f>
        <v>Total</v>
      </c>
      <c r="L448" s="31" t="str">
        <f t="shared" si="6"/>
        <v>Compressor Engines</v>
      </c>
    </row>
    <row r="449" spans="1:12" x14ac:dyDescent="0.2">
      <c r="A449" s="136" t="str">
        <f>'Permitted Sources'!A273</f>
        <v>WYDEQ Permitted Sources</v>
      </c>
      <c r="B449" s="136">
        <f>'Permitted Sources'!B273</f>
        <v>56</v>
      </c>
      <c r="C449" s="136">
        <f>'Permitted Sources'!C273</f>
        <v>56037</v>
      </c>
      <c r="D449" s="136">
        <f>'Permitted Sources'!F273</f>
        <v>20200254</v>
      </c>
      <c r="E449" t="str">
        <f>'Permitted Sources'!I273</f>
        <v>Compressor Engines</v>
      </c>
      <c r="F449" s="181">
        <f>'Permitted Sources'!T273</f>
        <v>0.87897110719606852</v>
      </c>
      <c r="G449" s="181">
        <f>'Permitted Sources'!U273</f>
        <v>0.23961716453154053</v>
      </c>
      <c r="H449" s="181">
        <f>'Permitted Sources'!V273</f>
        <v>0.91295405322387158</v>
      </c>
      <c r="I449" s="181">
        <f>'Permitted Sources'!W273</f>
        <v>0</v>
      </c>
      <c r="J449" s="181">
        <f>'Permitted Sources'!X273</f>
        <v>2.0444769748770034E-2</v>
      </c>
      <c r="K449" s="191" t="str">
        <f>VLOOKUP(C449,fips_xref!$A$5:$H$28,8,FALSE)</f>
        <v>Total</v>
      </c>
      <c r="L449" s="31" t="str">
        <f t="shared" si="6"/>
        <v>Compressor Engines</v>
      </c>
    </row>
    <row r="450" spans="1:12" x14ac:dyDescent="0.2">
      <c r="A450" s="136" t="str">
        <f>'Permitted Sources'!A274</f>
        <v>WYDEQ Permitted Sources</v>
      </c>
      <c r="B450" s="136">
        <f>'Permitted Sources'!B274</f>
        <v>56</v>
      </c>
      <c r="C450" s="136">
        <f>'Permitted Sources'!C274</f>
        <v>56037</v>
      </c>
      <c r="D450" s="136">
        <f>'Permitted Sources'!F274</f>
        <v>20200254</v>
      </c>
      <c r="E450" t="str">
        <f>'Permitted Sources'!I274</f>
        <v>Compressor Engines</v>
      </c>
      <c r="F450" s="181">
        <f>'Permitted Sources'!T274</f>
        <v>1.757942214392137</v>
      </c>
      <c r="G450" s="181">
        <f>'Permitted Sources'!U274</f>
        <v>0.52902490870599861</v>
      </c>
      <c r="H450" s="181">
        <f>'Permitted Sources'!V274</f>
        <v>1.8259081064477432</v>
      </c>
      <c r="I450" s="181">
        <f>'Permitted Sources'!W274</f>
        <v>0</v>
      </c>
      <c r="J450" s="181">
        <f>'Permitted Sources'!X274</f>
        <v>4.5137803341440352E-2</v>
      </c>
      <c r="K450" s="191" t="str">
        <f>VLOOKUP(C450,fips_xref!$A$5:$H$28,8,FALSE)</f>
        <v>Total</v>
      </c>
      <c r="L450" s="31" t="str">
        <f t="shared" si="6"/>
        <v>Compressor Engines</v>
      </c>
    </row>
    <row r="451" spans="1:12" x14ac:dyDescent="0.2">
      <c r="A451" s="136" t="str">
        <f>'Permitted Sources'!A275</f>
        <v>WYDEQ Permitted Sources</v>
      </c>
      <c r="B451" s="136">
        <f>'Permitted Sources'!B275</f>
        <v>56</v>
      </c>
      <c r="C451" s="136">
        <f>'Permitted Sources'!C275</f>
        <v>56037</v>
      </c>
      <c r="D451" s="136">
        <f>'Permitted Sources'!F275</f>
        <v>20200254</v>
      </c>
      <c r="E451" t="str">
        <f>'Permitted Sources'!I275</f>
        <v>Compressor Engines</v>
      </c>
      <c r="F451" s="181">
        <f>'Permitted Sources'!T275</f>
        <v>10.547653286352819</v>
      </c>
      <c r="G451" s="181">
        <f>'Permitted Sources'!U275</f>
        <v>1.6804320629484657</v>
      </c>
      <c r="H451" s="181">
        <f>'Permitted Sources'!V275</f>
        <v>19.172035117701306</v>
      </c>
      <c r="I451" s="181">
        <f>'Permitted Sources'!W275</f>
        <v>0</v>
      </c>
      <c r="J451" s="181">
        <f>'Permitted Sources'!X275</f>
        <v>0.143378904731634</v>
      </c>
      <c r="K451" s="191" t="str">
        <f>VLOOKUP(C451,fips_xref!$A$5:$H$28,8,FALSE)</f>
        <v>Total</v>
      </c>
      <c r="L451" s="31" t="str">
        <f t="shared" si="6"/>
        <v>Compressor Engines</v>
      </c>
    </row>
    <row r="452" spans="1:12" x14ac:dyDescent="0.2">
      <c r="A452" s="136" t="str">
        <f>'Permitted Sources'!A276</f>
        <v>WYDEQ Permitted Sources</v>
      </c>
      <c r="B452" s="136">
        <f>'Permitted Sources'!B276</f>
        <v>56</v>
      </c>
      <c r="C452" s="136">
        <f>'Permitted Sources'!C276</f>
        <v>56037</v>
      </c>
      <c r="D452" s="136">
        <f>'Permitted Sources'!F276</f>
        <v>20200254</v>
      </c>
      <c r="E452" t="str">
        <f>'Permitted Sources'!I276</f>
        <v>Compressor Engines</v>
      </c>
      <c r="F452" s="181">
        <f>'Permitted Sources'!T276</f>
        <v>20.655821019107609</v>
      </c>
      <c r="G452" s="181">
        <f>'Permitted Sources'!U276</f>
        <v>3.3577522146692496</v>
      </c>
      <c r="H452" s="181">
        <f>'Permitted Sources'!V276</f>
        <v>32.409868889447431</v>
      </c>
      <c r="I452" s="181">
        <f>'Permitted Sources'!W276</f>
        <v>0</v>
      </c>
      <c r="J452" s="181">
        <f>'Permitted Sources'!X276</f>
        <v>0.28649229297302425</v>
      </c>
      <c r="K452" s="191" t="str">
        <f>VLOOKUP(C452,fips_xref!$A$5:$H$28,8,FALSE)</f>
        <v>Total</v>
      </c>
      <c r="L452" s="31" t="str">
        <f t="shared" si="6"/>
        <v>Compressor Engines</v>
      </c>
    </row>
    <row r="453" spans="1:12" x14ac:dyDescent="0.2">
      <c r="A453" s="136" t="str">
        <f>'Permitted Sources'!A277</f>
        <v>WYDEQ Permitted Sources</v>
      </c>
      <c r="B453" s="136">
        <f>'Permitted Sources'!B277</f>
        <v>56</v>
      </c>
      <c r="C453" s="136">
        <f>'Permitted Sources'!C277</f>
        <v>56037</v>
      </c>
      <c r="D453" s="136">
        <f>'Permitted Sources'!F277</f>
        <v>20200254</v>
      </c>
      <c r="E453" t="str">
        <f>'Permitted Sources'!I277</f>
        <v>Compressor Engines</v>
      </c>
      <c r="F453" s="181">
        <f>'Permitted Sources'!T277</f>
        <v>20.655821019107609</v>
      </c>
      <c r="G453" s="181">
        <f>'Permitted Sources'!U277</f>
        <v>3.3577522146692496</v>
      </c>
      <c r="H453" s="181">
        <f>'Permitted Sources'!V277</f>
        <v>32.409868889447431</v>
      </c>
      <c r="I453" s="181">
        <f>'Permitted Sources'!W277</f>
        <v>0</v>
      </c>
      <c r="J453" s="181">
        <f>'Permitted Sources'!X277</f>
        <v>0.28649229297302425</v>
      </c>
      <c r="K453" s="191" t="str">
        <f>VLOOKUP(C453,fips_xref!$A$5:$H$28,8,FALSE)</f>
        <v>Total</v>
      </c>
      <c r="L453" s="31" t="str">
        <f t="shared" si="6"/>
        <v>Compressor Engines</v>
      </c>
    </row>
    <row r="454" spans="1:12" x14ac:dyDescent="0.2">
      <c r="A454" s="136" t="str">
        <f>'Permitted Sources'!A278</f>
        <v>WYDEQ Permitted Sources</v>
      </c>
      <c r="B454" s="136">
        <f>'Permitted Sources'!B278</f>
        <v>56</v>
      </c>
      <c r="C454" s="136">
        <f>'Permitted Sources'!C278</f>
        <v>56037</v>
      </c>
      <c r="D454" s="136">
        <f>'Permitted Sources'!F278</f>
        <v>20200254</v>
      </c>
      <c r="E454" t="str">
        <f>'Permitted Sources'!I278</f>
        <v>Compressor Engines</v>
      </c>
      <c r="F454" s="181">
        <f>'Permitted Sources'!T278</f>
        <v>25.490162108685983</v>
      </c>
      <c r="G454" s="181">
        <f>'Permitted Sources'!U278</f>
        <v>4.0766037082638702</v>
      </c>
      <c r="H454" s="181">
        <f>'Permitted Sources'!V278</f>
        <v>39.71350131523841</v>
      </c>
      <c r="I454" s="181">
        <f>'Permitted Sources'!W278</f>
        <v>0</v>
      </c>
      <c r="J454" s="181">
        <f>'Permitted Sources'!X278</f>
        <v>0.34782660221933426</v>
      </c>
      <c r="K454" s="191" t="str">
        <f>VLOOKUP(C454,fips_xref!$A$5:$H$28,8,FALSE)</f>
        <v>Total</v>
      </c>
      <c r="L454" s="31" t="str">
        <f t="shared" ref="L454:L517" si="7">IF(E454="Unpermitted Fugitives","Fugitives",IF(E454="Natural Gas Processing Facilities, Pump Seals","Fugitives",IF(E454="Natural Gas Production, All Equipt Leak Fugitives","Fugitives",IF(E454="External Combustion Boilers","Heaters",IF(E454="Permitted Tank Losses","Condensate tank ",IF(E454="Permitted Fugitives","Fugitives",IF(E454="Process Heaters","Heaters",E454)))))))</f>
        <v>Compressor Engines</v>
      </c>
    </row>
    <row r="455" spans="1:12" x14ac:dyDescent="0.2">
      <c r="A455" s="136" t="str">
        <f>'Permitted Sources'!A279</f>
        <v>WYDEQ Permitted Sources</v>
      </c>
      <c r="B455" s="136">
        <f>'Permitted Sources'!B279</f>
        <v>56</v>
      </c>
      <c r="C455" s="136">
        <f>'Permitted Sources'!C279</f>
        <v>56037</v>
      </c>
      <c r="D455" s="136">
        <f>'Permitted Sources'!F279</f>
        <v>20200254</v>
      </c>
      <c r="E455" t="str">
        <f>'Permitted Sources'!I279</f>
        <v>Compressor Engines</v>
      </c>
      <c r="F455" s="181">
        <f>'Permitted Sources'!T279</f>
        <v>25.490162108685983</v>
      </c>
      <c r="G455" s="181">
        <f>'Permitted Sources'!U279</f>
        <v>4.0766037082638702</v>
      </c>
      <c r="H455" s="181">
        <f>'Permitted Sources'!V279</f>
        <v>39.71350131523841</v>
      </c>
      <c r="I455" s="181">
        <f>'Permitted Sources'!W279</f>
        <v>0</v>
      </c>
      <c r="J455" s="181">
        <f>'Permitted Sources'!X279</f>
        <v>0.34782660221933426</v>
      </c>
      <c r="K455" s="191" t="str">
        <f>VLOOKUP(C455,fips_xref!$A$5:$H$28,8,FALSE)</f>
        <v>Total</v>
      </c>
      <c r="L455" s="31" t="str">
        <f t="shared" si="7"/>
        <v>Compressor Engines</v>
      </c>
    </row>
    <row r="456" spans="1:12" x14ac:dyDescent="0.2">
      <c r="A456" s="136" t="str">
        <f>'Permitted Sources'!A280</f>
        <v>WYDEQ Permitted Sources</v>
      </c>
      <c r="B456" s="136">
        <f>'Permitted Sources'!B280</f>
        <v>56</v>
      </c>
      <c r="C456" s="136">
        <f>'Permitted Sources'!C280</f>
        <v>56041</v>
      </c>
      <c r="D456" s="136">
        <f>'Permitted Sources'!F280</f>
        <v>20200253</v>
      </c>
      <c r="E456" t="str">
        <f>'Permitted Sources'!I280</f>
        <v>Compressor Engines</v>
      </c>
      <c r="F456" s="181">
        <f>'Permitted Sources'!T280</f>
        <v>46.189931683153397</v>
      </c>
      <c r="G456" s="181">
        <f>'Permitted Sources'!U280</f>
        <v>0.37235336445671657</v>
      </c>
      <c r="H456" s="181">
        <f>'Permitted Sources'!V280</f>
        <v>47.975735496914446</v>
      </c>
      <c r="I456" s="181">
        <f>'Permitted Sources'!W280</f>
        <v>0</v>
      </c>
      <c r="J456" s="181">
        <f>'Permitted Sources'!X280</f>
        <v>0.2461478318106588</v>
      </c>
      <c r="K456" s="191" t="str">
        <f>VLOOKUP(C456,fips_xref!$A$5:$H$28,8,FALSE)</f>
        <v>Total</v>
      </c>
      <c r="L456" s="31" t="str">
        <f t="shared" si="7"/>
        <v>Compressor Engines</v>
      </c>
    </row>
    <row r="457" spans="1:12" x14ac:dyDescent="0.2">
      <c r="A457" s="136" t="str">
        <f>'Permitted Sources'!A281</f>
        <v>WYDEQ Permitted Sources</v>
      </c>
      <c r="B457" s="136">
        <f>'Permitted Sources'!B281</f>
        <v>56</v>
      </c>
      <c r="C457" s="136">
        <f>'Permitted Sources'!C281</f>
        <v>56041</v>
      </c>
      <c r="D457" s="136">
        <f>'Permitted Sources'!F281</f>
        <v>20200254</v>
      </c>
      <c r="E457" t="str">
        <f>'Permitted Sources'!I281</f>
        <v>Compressor Engines</v>
      </c>
      <c r="F457" s="181">
        <f>'Permitted Sources'!T281</f>
        <v>12.613235388263581</v>
      </c>
      <c r="G457" s="181">
        <f>'Permitted Sources'!U281</f>
        <v>4.9790579642917514</v>
      </c>
      <c r="H457" s="181">
        <f>'Permitted Sources'!V281</f>
        <v>30.583960782999696</v>
      </c>
      <c r="I457" s="181">
        <f>'Permitted Sources'!W281</f>
        <v>0</v>
      </c>
      <c r="J457" s="181">
        <f>'Permitted Sources'!X281</f>
        <v>0.42482638439002673</v>
      </c>
      <c r="K457" s="191" t="str">
        <f>VLOOKUP(C457,fips_xref!$A$5:$H$28,8,FALSE)</f>
        <v>Total</v>
      </c>
      <c r="L457" s="31" t="str">
        <f t="shared" si="7"/>
        <v>Compressor Engines</v>
      </c>
    </row>
    <row r="458" spans="1:12" x14ac:dyDescent="0.2">
      <c r="A458" s="136" t="str">
        <f>'Permitted Sources'!A282</f>
        <v>WYDEQ Permitted Sources</v>
      </c>
      <c r="B458" s="136">
        <f>'Permitted Sources'!B282</f>
        <v>56</v>
      </c>
      <c r="C458" s="136">
        <f>'Permitted Sources'!C282</f>
        <v>56041</v>
      </c>
      <c r="D458" s="136">
        <f>'Permitted Sources'!F282</f>
        <v>20200253</v>
      </c>
      <c r="E458" t="str">
        <f>'Permitted Sources'!I282</f>
        <v>Compressor Engines</v>
      </c>
      <c r="F458" s="181">
        <f>'Permitted Sources'!T282</f>
        <v>34.80725584496431</v>
      </c>
      <c r="G458" s="181">
        <f>'Permitted Sources'!U282</f>
        <v>0.25760295654238252</v>
      </c>
      <c r="H458" s="181">
        <f>'Permitted Sources'!V282</f>
        <v>4.6560656714417439</v>
      </c>
      <c r="I458" s="181">
        <f>'Permitted Sources'!W282</f>
        <v>0</v>
      </c>
      <c r="J458" s="181">
        <f>'Permitted Sources'!X282</f>
        <v>0.17029095282498405</v>
      </c>
      <c r="K458" s="191" t="str">
        <f>VLOOKUP(C458,fips_xref!$A$5:$H$28,8,FALSE)</f>
        <v>Total</v>
      </c>
      <c r="L458" s="31" t="str">
        <f t="shared" si="7"/>
        <v>Compressor Engines</v>
      </c>
    </row>
    <row r="459" spans="1:12" x14ac:dyDescent="0.2">
      <c r="A459" s="136" t="str">
        <f>'Permitted Sources'!A283</f>
        <v>WYDEQ Permitted Sources</v>
      </c>
      <c r="B459" s="136">
        <f>'Permitted Sources'!B283</f>
        <v>56</v>
      </c>
      <c r="C459" s="136">
        <f>'Permitted Sources'!C283</f>
        <v>56041</v>
      </c>
      <c r="D459" s="136">
        <f>'Permitted Sources'!F283</f>
        <v>20200253</v>
      </c>
      <c r="E459" t="str">
        <f>'Permitted Sources'!I283</f>
        <v>Compressor Engines</v>
      </c>
      <c r="F459" s="181">
        <f>'Permitted Sources'!T283</f>
        <v>34.80725584496431</v>
      </c>
      <c r="G459" s="181">
        <f>'Permitted Sources'!U283</f>
        <v>0.25760295654238252</v>
      </c>
      <c r="H459" s="181">
        <f>'Permitted Sources'!V283</f>
        <v>4.6560656714417439</v>
      </c>
      <c r="I459" s="181">
        <f>'Permitted Sources'!W283</f>
        <v>0</v>
      </c>
      <c r="J459" s="181">
        <f>'Permitted Sources'!X283</f>
        <v>0.17029095282498405</v>
      </c>
      <c r="K459" s="191" t="str">
        <f>VLOOKUP(C459,fips_xref!$A$5:$H$28,8,FALSE)</f>
        <v>Total</v>
      </c>
      <c r="L459" s="31" t="str">
        <f t="shared" si="7"/>
        <v>Compressor Engines</v>
      </c>
    </row>
    <row r="460" spans="1:12" x14ac:dyDescent="0.2">
      <c r="A460" s="136" t="str">
        <f>'Permitted Sources'!A284</f>
        <v>WYDEQ Permitted Sources</v>
      </c>
      <c r="B460" s="136">
        <f>'Permitted Sources'!B284</f>
        <v>56</v>
      </c>
      <c r="C460" s="136">
        <f>'Permitted Sources'!C284</f>
        <v>56041</v>
      </c>
      <c r="D460" s="136">
        <f>'Permitted Sources'!F284</f>
        <v>20200202</v>
      </c>
      <c r="E460" t="str">
        <f>'Permitted Sources'!I284</f>
        <v>Compressor Engines</v>
      </c>
      <c r="F460" s="181">
        <f>'Permitted Sources'!T284</f>
        <v>0</v>
      </c>
      <c r="G460" s="181">
        <f>'Permitted Sources'!U284</f>
        <v>0</v>
      </c>
      <c r="H460" s="181">
        <f>'Permitted Sources'!V284</f>
        <v>0</v>
      </c>
      <c r="I460" s="181">
        <f>'Permitted Sources'!W284</f>
        <v>0</v>
      </c>
      <c r="J460" s="181">
        <f>'Permitted Sources'!X284</f>
        <v>0</v>
      </c>
      <c r="K460" s="191" t="str">
        <f>VLOOKUP(C460,fips_xref!$A$5:$H$28,8,FALSE)</f>
        <v>Total</v>
      </c>
      <c r="L460" s="31" t="str">
        <f t="shared" si="7"/>
        <v>Compressor Engines</v>
      </c>
    </row>
    <row r="461" spans="1:12" x14ac:dyDescent="0.2">
      <c r="A461" s="136" t="str">
        <f>'Permitted Sources'!A285</f>
        <v>WYDEQ Permitted Sources</v>
      </c>
      <c r="B461" s="136">
        <f>'Permitted Sources'!B285</f>
        <v>56</v>
      </c>
      <c r="C461" s="136">
        <f>'Permitted Sources'!C285</f>
        <v>56041</v>
      </c>
      <c r="D461" s="136">
        <f>'Permitted Sources'!F285</f>
        <v>20200202</v>
      </c>
      <c r="E461" t="str">
        <f>'Permitted Sources'!I285</f>
        <v>Compressor Engines</v>
      </c>
      <c r="F461" s="181">
        <f>'Permitted Sources'!T285</f>
        <v>0</v>
      </c>
      <c r="G461" s="181">
        <f>'Permitted Sources'!U285</f>
        <v>0</v>
      </c>
      <c r="H461" s="181">
        <f>'Permitted Sources'!V285</f>
        <v>0</v>
      </c>
      <c r="I461" s="181">
        <f>'Permitted Sources'!W285</f>
        <v>0</v>
      </c>
      <c r="J461" s="181">
        <f>'Permitted Sources'!X285</f>
        <v>0</v>
      </c>
      <c r="K461" s="191" t="str">
        <f>VLOOKUP(C461,fips_xref!$A$5:$H$28,8,FALSE)</f>
        <v>Total</v>
      </c>
      <c r="L461" s="31" t="str">
        <f t="shared" si="7"/>
        <v>Compressor Engines</v>
      </c>
    </row>
    <row r="462" spans="1:12" x14ac:dyDescent="0.2">
      <c r="A462" s="136" t="str">
        <f>'Permitted Sources'!A286</f>
        <v>WYDEQ Permitted Sources</v>
      </c>
      <c r="B462" s="136">
        <f>'Permitted Sources'!B286</f>
        <v>56</v>
      </c>
      <c r="C462" s="136">
        <f>'Permitted Sources'!C286</f>
        <v>56041</v>
      </c>
      <c r="D462" s="136">
        <f>'Permitted Sources'!F286</f>
        <v>20200253</v>
      </c>
      <c r="E462" t="str">
        <f>'Permitted Sources'!I286</f>
        <v>Compressor Engines</v>
      </c>
      <c r="F462" s="181">
        <f>'Permitted Sources'!T286</f>
        <v>8.7662158541576076</v>
      </c>
      <c r="G462" s="181">
        <f>'Permitted Sources'!U286</f>
        <v>6.2314543828030322</v>
      </c>
      <c r="H462" s="181">
        <f>'Permitted Sources'!V286</f>
        <v>27.826108210320459</v>
      </c>
      <c r="I462" s="181">
        <f>'Permitted Sources'!W286</f>
        <v>0</v>
      </c>
      <c r="J462" s="181">
        <f>'Permitted Sources'!X286</f>
        <v>0.20486517658035963</v>
      </c>
      <c r="K462" s="191" t="str">
        <f>VLOOKUP(C462,fips_xref!$A$5:$H$28,8,FALSE)</f>
        <v>Total</v>
      </c>
      <c r="L462" s="31" t="str">
        <f t="shared" si="7"/>
        <v>Compressor Engines</v>
      </c>
    </row>
    <row r="463" spans="1:12" x14ac:dyDescent="0.2">
      <c r="A463" s="136" t="str">
        <f>'Permitted Sources'!A287</f>
        <v>WYDEQ Permitted Sources</v>
      </c>
      <c r="B463" s="136">
        <f>'Permitted Sources'!B287</f>
        <v>56</v>
      </c>
      <c r="C463" s="136">
        <f>'Permitted Sources'!C287</f>
        <v>56041</v>
      </c>
      <c r="D463" s="136">
        <f>'Permitted Sources'!F287</f>
        <v>20200253</v>
      </c>
      <c r="E463" t="str">
        <f>'Permitted Sources'!I287</f>
        <v>Compressor Engines</v>
      </c>
      <c r="F463" s="181">
        <f>'Permitted Sources'!T287</f>
        <v>32.892892794763597</v>
      </c>
      <c r="G463" s="181">
        <f>'Permitted Sources'!U287</f>
        <v>23.387574383819945</v>
      </c>
      <c r="H463" s="181">
        <f>'Permitted Sources'!V287</f>
        <v>104.47916101610892</v>
      </c>
      <c r="I463" s="181">
        <f>'Permitted Sources'!W287</f>
        <v>0</v>
      </c>
      <c r="J463" s="181">
        <f>'Permitted Sources'!X287</f>
        <v>0.76888945366432215</v>
      </c>
      <c r="K463" s="191" t="str">
        <f>VLOOKUP(C463,fips_xref!$A$5:$H$28,8,FALSE)</f>
        <v>Total</v>
      </c>
      <c r="L463" s="31" t="str">
        <f t="shared" si="7"/>
        <v>Compressor Engines</v>
      </c>
    </row>
    <row r="464" spans="1:12" x14ac:dyDescent="0.2">
      <c r="A464" s="136" t="str">
        <f>'Permitted Sources'!A288</f>
        <v>WYDEQ Permitted Sources</v>
      </c>
      <c r="B464" s="136">
        <f>'Permitted Sources'!B288</f>
        <v>56</v>
      </c>
      <c r="C464" s="136">
        <f>'Permitted Sources'!C288</f>
        <v>56041</v>
      </c>
      <c r="D464" s="136">
        <f>'Permitted Sources'!F288</f>
        <v>20200253</v>
      </c>
      <c r="E464" t="str">
        <f>'Permitted Sources'!I288</f>
        <v>Compressor Engines</v>
      </c>
      <c r="F464" s="181">
        <f>'Permitted Sources'!T288</f>
        <v>32.892892794763597</v>
      </c>
      <c r="G464" s="181">
        <f>'Permitted Sources'!U288</f>
        <v>23.387574383819945</v>
      </c>
      <c r="H464" s="181">
        <f>'Permitted Sources'!V288</f>
        <v>104.47916101610892</v>
      </c>
      <c r="I464" s="181">
        <f>'Permitted Sources'!W288</f>
        <v>0</v>
      </c>
      <c r="J464" s="181">
        <f>'Permitted Sources'!X288</f>
        <v>0.76888945366432215</v>
      </c>
      <c r="K464" s="191" t="str">
        <f>VLOOKUP(C464,fips_xref!$A$5:$H$28,8,FALSE)</f>
        <v>Total</v>
      </c>
      <c r="L464" s="31" t="str">
        <f t="shared" si="7"/>
        <v>Compressor Engines</v>
      </c>
    </row>
    <row r="465" spans="1:12" x14ac:dyDescent="0.2">
      <c r="A465" s="136" t="str">
        <f>'Permitted Sources'!A289</f>
        <v>WYDEQ Permitted Sources</v>
      </c>
      <c r="B465" s="136">
        <f>'Permitted Sources'!B289</f>
        <v>56</v>
      </c>
      <c r="C465" s="136">
        <f>'Permitted Sources'!C289</f>
        <v>56041</v>
      </c>
      <c r="D465" s="136">
        <f>'Permitted Sources'!F289</f>
        <v>20200253</v>
      </c>
      <c r="E465" t="str">
        <f>'Permitted Sources'!I289</f>
        <v>Compressor Engines</v>
      </c>
      <c r="F465" s="181">
        <f>'Permitted Sources'!T289</f>
        <v>55.375179753352306</v>
      </c>
      <c r="G465" s="181">
        <f>'Permitted Sources'!U289</f>
        <v>0.27711833203801756</v>
      </c>
      <c r="H465" s="181">
        <f>'Permitted Sources'!V289</f>
        <v>13.557367690374489</v>
      </c>
      <c r="I465" s="181">
        <f>'Permitted Sources'!W289</f>
        <v>0</v>
      </c>
      <c r="J465" s="181">
        <f>'Permitted Sources'!X289</f>
        <v>0.18319178258445254</v>
      </c>
      <c r="K465" s="191" t="str">
        <f>VLOOKUP(C465,fips_xref!$A$5:$H$28,8,FALSE)</f>
        <v>Total</v>
      </c>
      <c r="L465" s="31" t="str">
        <f t="shared" si="7"/>
        <v>Compressor Engines</v>
      </c>
    </row>
    <row r="466" spans="1:12" x14ac:dyDescent="0.2">
      <c r="A466" s="136" t="str">
        <f>'Permitted Sources'!A290</f>
        <v>WYDEQ Permitted Sources</v>
      </c>
      <c r="B466" s="136">
        <f>'Permitted Sources'!B290</f>
        <v>56</v>
      </c>
      <c r="C466" s="136">
        <f>'Permitted Sources'!C290</f>
        <v>56041</v>
      </c>
      <c r="D466" s="136">
        <f>'Permitted Sources'!F290</f>
        <v>20200254</v>
      </c>
      <c r="E466" t="str">
        <f>'Permitted Sources'!I290</f>
        <v>Compressor Engines</v>
      </c>
      <c r="F466" s="181">
        <f>'Permitted Sources'!T290</f>
        <v>30.412400308983969</v>
      </c>
      <c r="G466" s="181">
        <f>'Permitted Sources'!U290</f>
        <v>7.5370489934466365</v>
      </c>
      <c r="H466" s="181">
        <f>'Permitted Sources'!V290</f>
        <v>40.033035233866755</v>
      </c>
      <c r="I466" s="181">
        <f>'Permitted Sources'!W290</f>
        <v>0</v>
      </c>
      <c r="J466" s="181">
        <f>'Permitted Sources'!X290</f>
        <v>0.64308093937040289</v>
      </c>
      <c r="K466" s="191" t="str">
        <f>VLOOKUP(C466,fips_xref!$A$5:$H$28,8,FALSE)</f>
        <v>Total</v>
      </c>
      <c r="L466" s="31" t="str">
        <f t="shared" si="7"/>
        <v>Compressor Engines</v>
      </c>
    </row>
    <row r="467" spans="1:12" x14ac:dyDescent="0.2">
      <c r="A467" s="136" t="str">
        <f>'Permitted Sources'!A291</f>
        <v>WYDEQ Permitted Sources</v>
      </c>
      <c r="B467" s="136">
        <f>'Permitted Sources'!B291</f>
        <v>56</v>
      </c>
      <c r="C467" s="136">
        <f>'Permitted Sources'!C291</f>
        <v>56041</v>
      </c>
      <c r="D467" s="136">
        <f>'Permitted Sources'!F291</f>
        <v>20200202</v>
      </c>
      <c r="E467" t="str">
        <f>'Permitted Sources'!I291</f>
        <v>Compressor Engines</v>
      </c>
      <c r="F467" s="181">
        <f>'Permitted Sources'!T291</f>
        <v>0</v>
      </c>
      <c r="G467" s="181">
        <f>'Permitted Sources'!U291</f>
        <v>0</v>
      </c>
      <c r="H467" s="181">
        <f>'Permitted Sources'!V291</f>
        <v>0</v>
      </c>
      <c r="I467" s="181">
        <f>'Permitted Sources'!W291</f>
        <v>0</v>
      </c>
      <c r="J467" s="181">
        <f>'Permitted Sources'!X291</f>
        <v>0</v>
      </c>
      <c r="K467" s="191" t="str">
        <f>VLOOKUP(C467,fips_xref!$A$5:$H$28,8,FALSE)</f>
        <v>Total</v>
      </c>
      <c r="L467" s="31" t="str">
        <f t="shared" si="7"/>
        <v>Compressor Engines</v>
      </c>
    </row>
    <row r="468" spans="1:12" x14ac:dyDescent="0.2">
      <c r="A468" s="136" t="str">
        <f>'Permitted Sources'!A292</f>
        <v>WYDEQ Permitted Sources</v>
      </c>
      <c r="B468" s="136">
        <f>'Permitted Sources'!B292</f>
        <v>56</v>
      </c>
      <c r="C468" s="136">
        <f>'Permitted Sources'!C292</f>
        <v>56041</v>
      </c>
      <c r="D468" s="136">
        <f>'Permitted Sources'!F292</f>
        <v>20200202</v>
      </c>
      <c r="E468" t="str">
        <f>'Permitted Sources'!I292</f>
        <v>Compressor Engines</v>
      </c>
      <c r="F468" s="181">
        <f>'Permitted Sources'!T292</f>
        <v>0</v>
      </c>
      <c r="G468" s="181">
        <f>'Permitted Sources'!U292</f>
        <v>0</v>
      </c>
      <c r="H468" s="181">
        <f>'Permitted Sources'!V292</f>
        <v>0</v>
      </c>
      <c r="I468" s="181">
        <f>'Permitted Sources'!W292</f>
        <v>0</v>
      </c>
      <c r="J468" s="181">
        <f>'Permitted Sources'!X292</f>
        <v>0</v>
      </c>
      <c r="K468" s="191" t="str">
        <f>VLOOKUP(C468,fips_xref!$A$5:$H$28,8,FALSE)</f>
        <v>Total</v>
      </c>
      <c r="L468" s="31" t="str">
        <f t="shared" si="7"/>
        <v>Compressor Engines</v>
      </c>
    </row>
    <row r="469" spans="1:12" x14ac:dyDescent="0.2">
      <c r="A469" s="136" t="str">
        <f>'Permitted Sources'!A293</f>
        <v>WYDEQ Permitted Sources</v>
      </c>
      <c r="B469" s="136">
        <f>'Permitted Sources'!B293</f>
        <v>56</v>
      </c>
      <c r="C469" s="136">
        <f>'Permitted Sources'!C293</f>
        <v>56041</v>
      </c>
      <c r="D469" s="136">
        <f>'Permitted Sources'!F293</f>
        <v>20200202</v>
      </c>
      <c r="E469" t="str">
        <f>'Permitted Sources'!I293</f>
        <v>Compressor Engines</v>
      </c>
      <c r="F469" s="181">
        <f>'Permitted Sources'!T293</f>
        <v>0</v>
      </c>
      <c r="G469" s="181">
        <f>'Permitted Sources'!U293</f>
        <v>0</v>
      </c>
      <c r="H469" s="181">
        <f>'Permitted Sources'!V293</f>
        <v>0</v>
      </c>
      <c r="I469" s="181">
        <f>'Permitted Sources'!W293</f>
        <v>0</v>
      </c>
      <c r="J469" s="181">
        <f>'Permitted Sources'!X293</f>
        <v>0</v>
      </c>
      <c r="K469" s="191" t="str">
        <f>VLOOKUP(C469,fips_xref!$A$5:$H$28,8,FALSE)</f>
        <v>Total</v>
      </c>
      <c r="L469" s="31" t="str">
        <f t="shared" si="7"/>
        <v>Compressor Engines</v>
      </c>
    </row>
    <row r="470" spans="1:12" x14ac:dyDescent="0.2">
      <c r="A470" s="136" t="str">
        <f>'Permitted Sources'!A294</f>
        <v>WYDEQ Permitted Sources</v>
      </c>
      <c r="B470" s="136">
        <f>'Permitted Sources'!B294</f>
        <v>56</v>
      </c>
      <c r="C470" s="136">
        <f>'Permitted Sources'!C294</f>
        <v>56041</v>
      </c>
      <c r="D470" s="136">
        <f>'Permitted Sources'!F294</f>
        <v>20200202</v>
      </c>
      <c r="E470" t="str">
        <f>'Permitted Sources'!I294</f>
        <v>Compressor Engines</v>
      </c>
      <c r="F470" s="181">
        <f>'Permitted Sources'!T294</f>
        <v>0</v>
      </c>
      <c r="G470" s="181">
        <f>'Permitted Sources'!U294</f>
        <v>0</v>
      </c>
      <c r="H470" s="181">
        <f>'Permitted Sources'!V294</f>
        <v>0</v>
      </c>
      <c r="I470" s="181">
        <f>'Permitted Sources'!W294</f>
        <v>0</v>
      </c>
      <c r="J470" s="181">
        <f>'Permitted Sources'!X294</f>
        <v>0</v>
      </c>
      <c r="K470" s="191" t="str">
        <f>VLOOKUP(C470,fips_xref!$A$5:$H$28,8,FALSE)</f>
        <v>Total</v>
      </c>
      <c r="L470" s="31" t="str">
        <f t="shared" si="7"/>
        <v>Compressor Engines</v>
      </c>
    </row>
    <row r="471" spans="1:12" x14ac:dyDescent="0.2">
      <c r="A471" s="136" t="str">
        <f>'Permitted Sources'!A295</f>
        <v>WYDEQ Permitted Sources</v>
      </c>
      <c r="B471" s="136">
        <f>'Permitted Sources'!B295</f>
        <v>56</v>
      </c>
      <c r="C471" s="136">
        <f>'Permitted Sources'!C295</f>
        <v>56041</v>
      </c>
      <c r="D471" s="136">
        <f>'Permitted Sources'!F295</f>
        <v>20200202</v>
      </c>
      <c r="E471" t="str">
        <f>'Permitted Sources'!I295</f>
        <v>Compressor Engines</v>
      </c>
      <c r="F471" s="181">
        <f>'Permitted Sources'!T295</f>
        <v>0</v>
      </c>
      <c r="G471" s="181">
        <f>'Permitted Sources'!U295</f>
        <v>0</v>
      </c>
      <c r="H471" s="181">
        <f>'Permitted Sources'!V295</f>
        <v>0</v>
      </c>
      <c r="I471" s="181">
        <f>'Permitted Sources'!W295</f>
        <v>0</v>
      </c>
      <c r="J471" s="181">
        <f>'Permitted Sources'!X295</f>
        <v>0</v>
      </c>
      <c r="K471" s="191" t="str">
        <f>VLOOKUP(C471,fips_xref!$A$5:$H$28,8,FALSE)</f>
        <v>Total</v>
      </c>
      <c r="L471" s="31" t="str">
        <f t="shared" si="7"/>
        <v>Compressor Engines</v>
      </c>
    </row>
    <row r="472" spans="1:12" x14ac:dyDescent="0.2">
      <c r="A472" s="136" t="str">
        <f>'Permitted Sources'!A296</f>
        <v>WYDEQ Permitted Sources</v>
      </c>
      <c r="B472" s="136">
        <f>'Permitted Sources'!B296</f>
        <v>56</v>
      </c>
      <c r="C472" s="136">
        <f>'Permitted Sources'!C296</f>
        <v>56041</v>
      </c>
      <c r="D472" s="136">
        <f>'Permitted Sources'!F296</f>
        <v>20200202</v>
      </c>
      <c r="E472" t="str">
        <f>'Permitted Sources'!I296</f>
        <v>Compressor Engines</v>
      </c>
      <c r="F472" s="181">
        <f>'Permitted Sources'!T296</f>
        <v>0</v>
      </c>
      <c r="G472" s="181">
        <f>'Permitted Sources'!U296</f>
        <v>0</v>
      </c>
      <c r="H472" s="181">
        <f>'Permitted Sources'!V296</f>
        <v>0</v>
      </c>
      <c r="I472" s="181">
        <f>'Permitted Sources'!W296</f>
        <v>0</v>
      </c>
      <c r="J472" s="181">
        <f>'Permitted Sources'!X296</f>
        <v>0</v>
      </c>
      <c r="K472" s="191" t="str">
        <f>VLOOKUP(C472,fips_xref!$A$5:$H$28,8,FALSE)</f>
        <v>Total</v>
      </c>
      <c r="L472" s="31" t="str">
        <f t="shared" si="7"/>
        <v>Compressor Engines</v>
      </c>
    </row>
    <row r="473" spans="1:12" x14ac:dyDescent="0.2">
      <c r="A473" s="136" t="str">
        <f>'Permitted Sources'!A297</f>
        <v>WYDEQ Permitted Sources</v>
      </c>
      <c r="B473" s="136">
        <f>'Permitted Sources'!B297</f>
        <v>56</v>
      </c>
      <c r="C473" s="136">
        <f>'Permitted Sources'!C297</f>
        <v>56041</v>
      </c>
      <c r="D473" s="136">
        <f>'Permitted Sources'!F297</f>
        <v>20200202</v>
      </c>
      <c r="E473" t="str">
        <f>'Permitted Sources'!I297</f>
        <v>Compressor Engines</v>
      </c>
      <c r="F473" s="181">
        <f>'Permitted Sources'!T297</f>
        <v>0</v>
      </c>
      <c r="G473" s="181">
        <f>'Permitted Sources'!U297</f>
        <v>0</v>
      </c>
      <c r="H473" s="181">
        <f>'Permitted Sources'!V297</f>
        <v>0</v>
      </c>
      <c r="I473" s="181">
        <f>'Permitted Sources'!W297</f>
        <v>0</v>
      </c>
      <c r="J473" s="181">
        <f>'Permitted Sources'!X297</f>
        <v>0</v>
      </c>
      <c r="K473" s="191" t="str">
        <f>VLOOKUP(C473,fips_xref!$A$5:$H$28,8,FALSE)</f>
        <v>Total</v>
      </c>
      <c r="L473" s="31" t="str">
        <f t="shared" si="7"/>
        <v>Compressor Engines</v>
      </c>
    </row>
    <row r="474" spans="1:12" x14ac:dyDescent="0.2">
      <c r="A474" s="136" t="str">
        <f>'Permitted Sources'!A298</f>
        <v>WYDEQ Permitted Sources</v>
      </c>
      <c r="B474" s="136">
        <f>'Permitted Sources'!B298</f>
        <v>56</v>
      </c>
      <c r="C474" s="136">
        <f>'Permitted Sources'!C298</f>
        <v>56041</v>
      </c>
      <c r="D474" s="136">
        <f>'Permitted Sources'!F298</f>
        <v>20200202</v>
      </c>
      <c r="E474" t="str">
        <f>'Permitted Sources'!I298</f>
        <v>Compressor Engines</v>
      </c>
      <c r="F474" s="181">
        <f>'Permitted Sources'!T298</f>
        <v>0</v>
      </c>
      <c r="G474" s="181">
        <f>'Permitted Sources'!U298</f>
        <v>0</v>
      </c>
      <c r="H474" s="181">
        <f>'Permitted Sources'!V298</f>
        <v>0</v>
      </c>
      <c r="I474" s="181">
        <f>'Permitted Sources'!W298</f>
        <v>0</v>
      </c>
      <c r="J474" s="181">
        <f>'Permitted Sources'!X298</f>
        <v>0</v>
      </c>
      <c r="K474" s="191" t="str">
        <f>VLOOKUP(C474,fips_xref!$A$5:$H$28,8,FALSE)</f>
        <v>Total</v>
      </c>
      <c r="L474" s="31" t="str">
        <f t="shared" si="7"/>
        <v>Compressor Engines</v>
      </c>
    </row>
    <row r="475" spans="1:12" x14ac:dyDescent="0.2">
      <c r="A475" s="136" t="str">
        <f>'Permitted Sources'!A299</f>
        <v>WYDEQ Permitted Sources</v>
      </c>
      <c r="B475" s="136">
        <f>'Permitted Sources'!B299</f>
        <v>56</v>
      </c>
      <c r="C475" s="136">
        <f>'Permitted Sources'!C299</f>
        <v>56041</v>
      </c>
      <c r="D475" s="136">
        <f>'Permitted Sources'!F299</f>
        <v>20200202</v>
      </c>
      <c r="E475" t="str">
        <f>'Permitted Sources'!I299</f>
        <v>Compressor Engines</v>
      </c>
      <c r="F475" s="181">
        <f>'Permitted Sources'!T299</f>
        <v>0</v>
      </c>
      <c r="G475" s="181">
        <f>'Permitted Sources'!U299</f>
        <v>0</v>
      </c>
      <c r="H475" s="181">
        <f>'Permitted Sources'!V299</f>
        <v>0</v>
      </c>
      <c r="I475" s="181">
        <f>'Permitted Sources'!W299</f>
        <v>0</v>
      </c>
      <c r="J475" s="181">
        <f>'Permitted Sources'!X299</f>
        <v>0</v>
      </c>
      <c r="K475" s="191" t="str">
        <f>VLOOKUP(C475,fips_xref!$A$5:$H$28,8,FALSE)</f>
        <v>Total</v>
      </c>
      <c r="L475" s="31" t="str">
        <f t="shared" si="7"/>
        <v>Compressor Engines</v>
      </c>
    </row>
    <row r="476" spans="1:12" x14ac:dyDescent="0.2">
      <c r="A476" s="136" t="str">
        <f>'Permitted Sources'!A300</f>
        <v>WYDEQ Permitted Sources</v>
      </c>
      <c r="B476" s="136">
        <f>'Permitted Sources'!B300</f>
        <v>56</v>
      </c>
      <c r="C476" s="136">
        <f>'Permitted Sources'!C300</f>
        <v>56041</v>
      </c>
      <c r="D476" s="136">
        <f>'Permitted Sources'!F300</f>
        <v>20200202</v>
      </c>
      <c r="E476" t="str">
        <f>'Permitted Sources'!I300</f>
        <v>Compressor Engines</v>
      </c>
      <c r="F476" s="181">
        <f>'Permitted Sources'!T300</f>
        <v>0</v>
      </c>
      <c r="G476" s="181">
        <f>'Permitted Sources'!U300</f>
        <v>0</v>
      </c>
      <c r="H476" s="181">
        <f>'Permitted Sources'!V300</f>
        <v>0</v>
      </c>
      <c r="I476" s="181">
        <f>'Permitted Sources'!W300</f>
        <v>0</v>
      </c>
      <c r="J476" s="181">
        <f>'Permitted Sources'!X300</f>
        <v>0</v>
      </c>
      <c r="K476" s="191" t="str">
        <f>VLOOKUP(C476,fips_xref!$A$5:$H$28,8,FALSE)</f>
        <v>Total</v>
      </c>
      <c r="L476" s="31" t="str">
        <f t="shared" si="7"/>
        <v>Compressor Engines</v>
      </c>
    </row>
    <row r="477" spans="1:12" x14ac:dyDescent="0.2">
      <c r="A477" s="136" t="str">
        <f>'Permitted Sources'!A301</f>
        <v>WYDEQ Permitted Sources</v>
      </c>
      <c r="B477" s="136">
        <f>'Permitted Sources'!B301</f>
        <v>56</v>
      </c>
      <c r="C477" s="136">
        <f>'Permitted Sources'!C301</f>
        <v>56041</v>
      </c>
      <c r="D477" s="136">
        <f>'Permitted Sources'!F301</f>
        <v>20200202</v>
      </c>
      <c r="E477" t="str">
        <f>'Permitted Sources'!I301</f>
        <v>Compressor Engines</v>
      </c>
      <c r="F477" s="181">
        <f>'Permitted Sources'!T301</f>
        <v>0</v>
      </c>
      <c r="G477" s="181">
        <f>'Permitted Sources'!U301</f>
        <v>0</v>
      </c>
      <c r="H477" s="181">
        <f>'Permitted Sources'!V301</f>
        <v>0</v>
      </c>
      <c r="I477" s="181">
        <f>'Permitted Sources'!W301</f>
        <v>0</v>
      </c>
      <c r="J477" s="181">
        <f>'Permitted Sources'!X301</f>
        <v>0</v>
      </c>
      <c r="K477" s="191" t="str">
        <f>VLOOKUP(C477,fips_xref!$A$5:$H$28,8,FALSE)</f>
        <v>Total</v>
      </c>
      <c r="L477" s="31" t="str">
        <f t="shared" si="7"/>
        <v>Compressor Engines</v>
      </c>
    </row>
    <row r="478" spans="1:12" x14ac:dyDescent="0.2">
      <c r="A478" s="136" t="str">
        <f>'Permitted Sources'!A302</f>
        <v>WYDEQ Permitted Sources</v>
      </c>
      <c r="B478" s="136">
        <f>'Permitted Sources'!B302</f>
        <v>56</v>
      </c>
      <c r="C478" s="136">
        <f>'Permitted Sources'!C302</f>
        <v>56041</v>
      </c>
      <c r="D478" s="136">
        <f>'Permitted Sources'!F302</f>
        <v>20200202</v>
      </c>
      <c r="E478" t="str">
        <f>'Permitted Sources'!I302</f>
        <v>Compressor Engines</v>
      </c>
      <c r="F478" s="181">
        <f>'Permitted Sources'!T302</f>
        <v>0</v>
      </c>
      <c r="G478" s="181">
        <f>'Permitted Sources'!U302</f>
        <v>0</v>
      </c>
      <c r="H478" s="181">
        <f>'Permitted Sources'!V302</f>
        <v>0</v>
      </c>
      <c r="I478" s="181">
        <f>'Permitted Sources'!W302</f>
        <v>0</v>
      </c>
      <c r="J478" s="181">
        <f>'Permitted Sources'!X302</f>
        <v>0</v>
      </c>
      <c r="K478" s="191" t="str">
        <f>VLOOKUP(C478,fips_xref!$A$5:$H$28,8,FALSE)</f>
        <v>Total</v>
      </c>
      <c r="L478" s="31" t="str">
        <f t="shared" si="7"/>
        <v>Compressor Engines</v>
      </c>
    </row>
    <row r="479" spans="1:12" x14ac:dyDescent="0.2">
      <c r="A479" s="136" t="str">
        <f>'Permitted Sources'!A303</f>
        <v>WYDEQ Permitted Sources</v>
      </c>
      <c r="B479" s="136">
        <f>'Permitted Sources'!B303</f>
        <v>56</v>
      </c>
      <c r="C479" s="136">
        <f>'Permitted Sources'!C303</f>
        <v>56041</v>
      </c>
      <c r="D479" s="136">
        <f>'Permitted Sources'!F303</f>
        <v>20200253</v>
      </c>
      <c r="E479" t="str">
        <f>'Permitted Sources'!I303</f>
        <v>Compressor Engines</v>
      </c>
      <c r="F479" s="181">
        <f>'Permitted Sources'!T303</f>
        <v>317.08882692098172</v>
      </c>
      <c r="G479" s="181">
        <f>'Permitted Sources'!U303</f>
        <v>2.4683046926879206</v>
      </c>
      <c r="H479" s="181">
        <f>'Permitted Sources'!V303</f>
        <v>284.56777838988074</v>
      </c>
      <c r="I479" s="181">
        <f>'Permitted Sources'!W303</f>
        <v>0</v>
      </c>
      <c r="J479" s="181">
        <f>'Permitted Sources'!X303</f>
        <v>1.6316969479775751</v>
      </c>
      <c r="K479" s="191" t="str">
        <f>VLOOKUP(C479,fips_xref!$A$5:$H$28,8,FALSE)</f>
        <v>Total</v>
      </c>
      <c r="L479" s="31" t="str">
        <f t="shared" si="7"/>
        <v>Compressor Engines</v>
      </c>
    </row>
    <row r="480" spans="1:12" x14ac:dyDescent="0.2">
      <c r="A480" s="136" t="str">
        <f>'Permitted Sources'!A304</f>
        <v>WYDEQ Permitted Sources</v>
      </c>
      <c r="B480" s="136">
        <f>'Permitted Sources'!B304</f>
        <v>56</v>
      </c>
      <c r="C480" s="136">
        <f>'Permitted Sources'!C304</f>
        <v>56041</v>
      </c>
      <c r="D480" s="136">
        <f>'Permitted Sources'!F304</f>
        <v>20200253</v>
      </c>
      <c r="E480" t="str">
        <f>'Permitted Sources'!I304</f>
        <v>Compressor Engines</v>
      </c>
      <c r="F480" s="181">
        <f>'Permitted Sources'!T304</f>
        <v>24.171705447891881</v>
      </c>
      <c r="G480" s="181">
        <f>'Permitted Sources'!U304</f>
        <v>0.12099532807293728</v>
      </c>
      <c r="H480" s="181">
        <f>'Permitted Sources'!V304</f>
        <v>5.9342013459551657</v>
      </c>
      <c r="I480" s="181">
        <f>'Permitted Sources'!W304</f>
        <v>0</v>
      </c>
      <c r="J480" s="181">
        <f>'Permitted Sources'!X304</f>
        <v>7.998514450870467E-2</v>
      </c>
      <c r="K480" s="191" t="str">
        <f>VLOOKUP(C480,fips_xref!$A$5:$H$28,8,FALSE)</f>
        <v>Total</v>
      </c>
      <c r="L480" s="31" t="str">
        <f t="shared" si="7"/>
        <v>Compressor Engines</v>
      </c>
    </row>
    <row r="481" spans="1:12" x14ac:dyDescent="0.2">
      <c r="A481" s="136" t="str">
        <f>'Permitted Sources'!A305</f>
        <v>WYDEQ Permitted Sources</v>
      </c>
      <c r="B481" s="136">
        <f>'Permitted Sources'!B305</f>
        <v>56</v>
      </c>
      <c r="C481" s="136">
        <f>'Permitted Sources'!C305</f>
        <v>56041</v>
      </c>
      <c r="D481" s="136">
        <f>'Permitted Sources'!F305</f>
        <v>20200253</v>
      </c>
      <c r="E481" t="str">
        <f>'Permitted Sources'!I305</f>
        <v>Compressor Engines</v>
      </c>
      <c r="F481" s="181">
        <f>'Permitted Sources'!T305</f>
        <v>55.375179753352306</v>
      </c>
      <c r="G481" s="181">
        <f>'Permitted Sources'!U305</f>
        <v>0.27711833203801756</v>
      </c>
      <c r="H481" s="181">
        <f>'Permitted Sources'!V305</f>
        <v>13.557367690374489</v>
      </c>
      <c r="I481" s="181">
        <f>'Permitted Sources'!W305</f>
        <v>0</v>
      </c>
      <c r="J481" s="181">
        <f>'Permitted Sources'!X305</f>
        <v>0.18319178258445254</v>
      </c>
      <c r="K481" s="191" t="str">
        <f>VLOOKUP(C481,fips_xref!$A$5:$H$28,8,FALSE)</f>
        <v>Total</v>
      </c>
      <c r="L481" s="31" t="str">
        <f t="shared" si="7"/>
        <v>Compressor Engines</v>
      </c>
    </row>
    <row r="482" spans="1:12" x14ac:dyDescent="0.2">
      <c r="A482" s="136" t="str">
        <f>'Permitted Sources'!A306</f>
        <v>WYDEQ Permitted Sources</v>
      </c>
      <c r="B482" s="136">
        <f>'Permitted Sources'!B306</f>
        <v>56</v>
      </c>
      <c r="C482" s="136">
        <f>'Permitted Sources'!C306</f>
        <v>56041</v>
      </c>
      <c r="D482" s="136">
        <f>'Permitted Sources'!F306</f>
        <v>20200253</v>
      </c>
      <c r="E482" t="str">
        <f>'Permitted Sources'!I306</f>
        <v>Compressor Engines</v>
      </c>
      <c r="F482" s="181">
        <f>'Permitted Sources'!T306</f>
        <v>95.939696350450859</v>
      </c>
      <c r="G482" s="181">
        <f>'Permitted Sources'!U306</f>
        <v>0.80013039532103669</v>
      </c>
      <c r="H482" s="181">
        <f>'Permitted Sources'!V306</f>
        <v>23.691157681159464</v>
      </c>
      <c r="I482" s="181">
        <f>'Permitted Sources'!W306</f>
        <v>0</v>
      </c>
      <c r="J482" s="181">
        <f>'Permitted Sources'!X306</f>
        <v>0.52893402013820823</v>
      </c>
      <c r="K482" s="191" t="str">
        <f>VLOOKUP(C482,fips_xref!$A$5:$H$28,8,FALSE)</f>
        <v>Total</v>
      </c>
      <c r="L482" s="31" t="str">
        <f t="shared" si="7"/>
        <v>Compressor Engines</v>
      </c>
    </row>
    <row r="483" spans="1:12" x14ac:dyDescent="0.2">
      <c r="A483" s="136" t="str">
        <f>'Permitted Sources'!A307</f>
        <v>WYDEQ Permitted Sources</v>
      </c>
      <c r="B483" s="136">
        <f>'Permitted Sources'!B307</f>
        <v>56</v>
      </c>
      <c r="C483" s="136">
        <f>'Permitted Sources'!C307</f>
        <v>56041</v>
      </c>
      <c r="D483" s="136">
        <f>'Permitted Sources'!F307</f>
        <v>20200253</v>
      </c>
      <c r="E483" t="str">
        <f>'Permitted Sources'!I307</f>
        <v>Compressor Engines</v>
      </c>
      <c r="F483" s="181">
        <f>'Permitted Sources'!T307</f>
        <v>19.77684991191154</v>
      </c>
      <c r="G483" s="181">
        <f>'Permitted Sources'!U307</f>
        <v>0.1150626539222642</v>
      </c>
      <c r="H483" s="181">
        <f>'Permitted Sources'!V307</f>
        <v>11.411925665298391</v>
      </c>
      <c r="I483" s="181">
        <f>'Permitted Sources'!W307</f>
        <v>0</v>
      </c>
      <c r="J483" s="181">
        <f>'Permitted Sources'!X307</f>
        <v>7.6063292261826218E-2</v>
      </c>
      <c r="K483" s="191" t="str">
        <f>VLOOKUP(C483,fips_xref!$A$5:$H$28,8,FALSE)</f>
        <v>Total</v>
      </c>
      <c r="L483" s="31" t="str">
        <f t="shared" si="7"/>
        <v>Compressor Engines</v>
      </c>
    </row>
    <row r="484" spans="1:12" x14ac:dyDescent="0.2">
      <c r="A484" s="136" t="str">
        <f>'Permitted Sources'!A308</f>
        <v>WYDEQ Permitted Sources</v>
      </c>
      <c r="B484" s="136">
        <f>'Permitted Sources'!B308</f>
        <v>56</v>
      </c>
      <c r="C484" s="136">
        <f>'Permitted Sources'!C308</f>
        <v>56041</v>
      </c>
      <c r="D484" s="136">
        <f>'Permitted Sources'!F308</f>
        <v>20200253</v>
      </c>
      <c r="E484" t="str">
        <f>'Permitted Sources'!I308</f>
        <v>Compressor Engines</v>
      </c>
      <c r="F484" s="181">
        <f>'Permitted Sources'!T308</f>
        <v>21.383906439167209</v>
      </c>
      <c r="G484" s="181">
        <f>'Permitted Sources'!U308</f>
        <v>25.281311190985967</v>
      </c>
      <c r="H484" s="181">
        <f>'Permitted Sources'!V308</f>
        <v>30.568395014638931</v>
      </c>
      <c r="I484" s="181">
        <f>'Permitted Sources'!W308</f>
        <v>0</v>
      </c>
      <c r="J484" s="181">
        <f>'Permitted Sources'!X308</f>
        <v>3.1261770281723438</v>
      </c>
      <c r="K484" s="191" t="str">
        <f>VLOOKUP(C484,fips_xref!$A$5:$H$28,8,FALSE)</f>
        <v>Total</v>
      </c>
      <c r="L484" s="31" t="str">
        <f t="shared" si="7"/>
        <v>Compressor Engines</v>
      </c>
    </row>
    <row r="485" spans="1:12" x14ac:dyDescent="0.2">
      <c r="A485" s="136" t="str">
        <f>'Permitted Sources'!A309</f>
        <v>WYDEQ Permitted Sources</v>
      </c>
      <c r="B485" s="136">
        <f>'Permitted Sources'!B309</f>
        <v>56</v>
      </c>
      <c r="C485" s="136">
        <f>'Permitted Sources'!C309</f>
        <v>56041</v>
      </c>
      <c r="D485" s="136">
        <f>'Permitted Sources'!F309</f>
        <v>20200253</v>
      </c>
      <c r="E485" t="str">
        <f>'Permitted Sources'!I309</f>
        <v>Compressor Engines</v>
      </c>
      <c r="F485" s="181">
        <f>'Permitted Sources'!T309</f>
        <v>8.3230773565620861</v>
      </c>
      <c r="G485" s="181">
        <f>'Permitted Sources'!U309</f>
        <v>6.2744376289179673</v>
      </c>
      <c r="H485" s="181">
        <f>'Permitted Sources'!V309</f>
        <v>0.99869518152917802</v>
      </c>
      <c r="I485" s="181">
        <f>'Permitted Sources'!W309</f>
        <v>0</v>
      </c>
      <c r="J485" s="181">
        <f>'Permitted Sources'!X309</f>
        <v>0.77586967827907627</v>
      </c>
      <c r="K485" s="191" t="str">
        <f>VLOOKUP(C485,fips_xref!$A$5:$H$28,8,FALSE)</f>
        <v>Total</v>
      </c>
      <c r="L485" s="31" t="str">
        <f t="shared" si="7"/>
        <v>Compressor Engines</v>
      </c>
    </row>
    <row r="486" spans="1:12" x14ac:dyDescent="0.2">
      <c r="A486" s="136" t="str">
        <f>'Permitted Sources'!A310</f>
        <v>WYDEQ Permitted Sources</v>
      </c>
      <c r="B486" s="136">
        <f>'Permitted Sources'!B310</f>
        <v>56</v>
      </c>
      <c r="C486" s="136">
        <f>'Permitted Sources'!C310</f>
        <v>56041</v>
      </c>
      <c r="D486" s="136">
        <f>'Permitted Sources'!F310</f>
        <v>20200254</v>
      </c>
      <c r="E486" t="str">
        <f>'Permitted Sources'!I310</f>
        <v>Compressor Engines</v>
      </c>
      <c r="F486" s="181">
        <f>'Permitted Sources'!T310</f>
        <v>5.1419809770969991</v>
      </c>
      <c r="G486" s="181">
        <f>'Permitted Sources'!U310</f>
        <v>3.1119112276823437</v>
      </c>
      <c r="H486" s="181">
        <f>'Permitted Sources'!V310</f>
        <v>26.840849164781819</v>
      </c>
      <c r="I486" s="181">
        <f>'Permitted Sources'!W310</f>
        <v>0</v>
      </c>
      <c r="J486" s="181">
        <f>'Permitted Sources'!X310</f>
        <v>0.26551649024376672</v>
      </c>
      <c r="K486" s="191" t="str">
        <f>VLOOKUP(C486,fips_xref!$A$5:$H$28,8,FALSE)</f>
        <v>Total</v>
      </c>
      <c r="L486" s="31" t="str">
        <f t="shared" si="7"/>
        <v>Compressor Engines</v>
      </c>
    </row>
    <row r="487" spans="1:12" x14ac:dyDescent="0.2">
      <c r="A487" s="136" t="str">
        <f>'Permitted Sources'!A311</f>
        <v>WYDEQ Permitted Sources</v>
      </c>
      <c r="B487" s="136">
        <f>'Permitted Sources'!B311</f>
        <v>56</v>
      </c>
      <c r="C487" s="136">
        <f>'Permitted Sources'!C311</f>
        <v>56041</v>
      </c>
      <c r="D487" s="136">
        <f>'Permitted Sources'!F311</f>
        <v>20200254</v>
      </c>
      <c r="E487" t="str">
        <f>'Permitted Sources'!I311</f>
        <v>Compressor Engines</v>
      </c>
      <c r="F487" s="181">
        <f>'Permitted Sources'!T311</f>
        <v>1.8458393251117438</v>
      </c>
      <c r="G487" s="181">
        <f>'Permitted Sources'!U311</f>
        <v>3.1119112276823433</v>
      </c>
      <c r="H487" s="181">
        <f>'Permitted Sources'!V311</f>
        <v>29.168882000502688</v>
      </c>
      <c r="I487" s="181">
        <f>'Permitted Sources'!W311</f>
        <v>0</v>
      </c>
      <c r="J487" s="181">
        <f>'Permitted Sources'!X311</f>
        <v>0.26551649024376667</v>
      </c>
      <c r="K487" s="191" t="str">
        <f>VLOOKUP(C487,fips_xref!$A$5:$H$28,8,FALSE)</f>
        <v>Total</v>
      </c>
      <c r="L487" s="31" t="str">
        <f t="shared" si="7"/>
        <v>Compressor Engines</v>
      </c>
    </row>
    <row r="488" spans="1:12" x14ac:dyDescent="0.2">
      <c r="A488" s="136" t="str">
        <f>'Permitted Sources'!A312</f>
        <v>WYDEQ Permitted Sources</v>
      </c>
      <c r="B488" s="136">
        <f>'Permitted Sources'!B312</f>
        <v>56</v>
      </c>
      <c r="C488" s="136">
        <f>'Permitted Sources'!C312</f>
        <v>56041</v>
      </c>
      <c r="D488" s="136">
        <f>'Permitted Sources'!F312</f>
        <v>20200202</v>
      </c>
      <c r="E488" t="str">
        <f>'Permitted Sources'!I312</f>
        <v>Compressor Engines</v>
      </c>
      <c r="F488" s="181">
        <f>'Permitted Sources'!T312</f>
        <v>0</v>
      </c>
      <c r="G488" s="181">
        <f>'Permitted Sources'!U312</f>
        <v>0</v>
      </c>
      <c r="H488" s="181">
        <f>'Permitted Sources'!V312</f>
        <v>0</v>
      </c>
      <c r="I488" s="181">
        <f>'Permitted Sources'!W312</f>
        <v>0</v>
      </c>
      <c r="J488" s="181">
        <f>'Permitted Sources'!X312</f>
        <v>0</v>
      </c>
      <c r="K488" s="191" t="str">
        <f>VLOOKUP(C488,fips_xref!$A$5:$H$28,8,FALSE)</f>
        <v>Total</v>
      </c>
      <c r="L488" s="31" t="str">
        <f t="shared" si="7"/>
        <v>Compressor Engines</v>
      </c>
    </row>
    <row r="489" spans="1:12" x14ac:dyDescent="0.2">
      <c r="A489" s="136" t="str">
        <f>'Permitted Sources'!A313</f>
        <v>WYDEQ Permitted Sources</v>
      </c>
      <c r="B489" s="136">
        <f>'Permitted Sources'!B313</f>
        <v>56</v>
      </c>
      <c r="C489" s="136">
        <f>'Permitted Sources'!C313</f>
        <v>56041</v>
      </c>
      <c r="D489" s="136">
        <f>'Permitted Sources'!F313</f>
        <v>20200202</v>
      </c>
      <c r="E489" t="str">
        <f>'Permitted Sources'!I313</f>
        <v>Compressor Engines</v>
      </c>
      <c r="F489" s="181">
        <f>'Permitted Sources'!T313</f>
        <v>0</v>
      </c>
      <c r="G489" s="181">
        <f>'Permitted Sources'!U313</f>
        <v>0</v>
      </c>
      <c r="H489" s="181">
        <f>'Permitted Sources'!V313</f>
        <v>0</v>
      </c>
      <c r="I489" s="181">
        <f>'Permitted Sources'!W313</f>
        <v>0</v>
      </c>
      <c r="J489" s="181">
        <f>'Permitted Sources'!X313</f>
        <v>0</v>
      </c>
      <c r="K489" s="191" t="str">
        <f>VLOOKUP(C489,fips_xref!$A$5:$H$28,8,FALSE)</f>
        <v>Total</v>
      </c>
      <c r="L489" s="31" t="str">
        <f t="shared" si="7"/>
        <v>Compressor Engines</v>
      </c>
    </row>
    <row r="490" spans="1:12" x14ac:dyDescent="0.2">
      <c r="A490" s="136" t="str">
        <f>'Permitted Sources'!A314</f>
        <v>WYDEQ Permitted Sources</v>
      </c>
      <c r="B490" s="136">
        <f>'Permitted Sources'!B314</f>
        <v>56</v>
      </c>
      <c r="C490" s="136">
        <f>'Permitted Sources'!C314</f>
        <v>56041</v>
      </c>
      <c r="D490" s="136">
        <f>'Permitted Sources'!F314</f>
        <v>20200202</v>
      </c>
      <c r="E490" t="str">
        <f>'Permitted Sources'!I314</f>
        <v>Compressor Engines</v>
      </c>
      <c r="F490" s="181">
        <f>'Permitted Sources'!T314</f>
        <v>0</v>
      </c>
      <c r="G490" s="181">
        <f>'Permitted Sources'!U314</f>
        <v>0</v>
      </c>
      <c r="H490" s="181">
        <f>'Permitted Sources'!V314</f>
        <v>0</v>
      </c>
      <c r="I490" s="181">
        <f>'Permitted Sources'!W314</f>
        <v>0</v>
      </c>
      <c r="J490" s="181">
        <f>'Permitted Sources'!X314</f>
        <v>0</v>
      </c>
      <c r="K490" s="191" t="str">
        <f>VLOOKUP(C490,fips_xref!$A$5:$H$28,8,FALSE)</f>
        <v>Total</v>
      </c>
      <c r="L490" s="31" t="str">
        <f t="shared" si="7"/>
        <v>Compressor Engines</v>
      </c>
    </row>
    <row r="491" spans="1:12" x14ac:dyDescent="0.2">
      <c r="A491" s="136" t="str">
        <f>'Permitted Sources'!A315</f>
        <v>WYDEQ Permitted Sources</v>
      </c>
      <c r="B491" s="136">
        <f>'Permitted Sources'!B315</f>
        <v>56</v>
      </c>
      <c r="C491" s="136">
        <f>'Permitted Sources'!C315</f>
        <v>56041</v>
      </c>
      <c r="D491" s="136">
        <f>'Permitted Sources'!F315</f>
        <v>20200202</v>
      </c>
      <c r="E491" t="str">
        <f>'Permitted Sources'!I315</f>
        <v>Compressor Engines</v>
      </c>
      <c r="F491" s="181">
        <f>'Permitted Sources'!T315</f>
        <v>0</v>
      </c>
      <c r="G491" s="181">
        <f>'Permitted Sources'!U315</f>
        <v>0</v>
      </c>
      <c r="H491" s="181">
        <f>'Permitted Sources'!V315</f>
        <v>0</v>
      </c>
      <c r="I491" s="181">
        <f>'Permitted Sources'!W315</f>
        <v>0</v>
      </c>
      <c r="J491" s="181">
        <f>'Permitted Sources'!X315</f>
        <v>0</v>
      </c>
      <c r="K491" s="191" t="str">
        <f>VLOOKUP(C491,fips_xref!$A$5:$H$28,8,FALSE)</f>
        <v>Total</v>
      </c>
      <c r="L491" s="31" t="str">
        <f t="shared" si="7"/>
        <v>Compressor Engines</v>
      </c>
    </row>
    <row r="492" spans="1:12" x14ac:dyDescent="0.2">
      <c r="A492" s="136" t="str">
        <f>'Permitted Sources'!A316</f>
        <v>WYDEQ Permitted Sources</v>
      </c>
      <c r="B492" s="136">
        <f>'Permitted Sources'!B316</f>
        <v>56</v>
      </c>
      <c r="C492" s="136">
        <f>'Permitted Sources'!C316</f>
        <v>56041</v>
      </c>
      <c r="D492" s="136">
        <f>'Permitted Sources'!F316</f>
        <v>20200202</v>
      </c>
      <c r="E492" t="str">
        <f>'Permitted Sources'!I316</f>
        <v>Compressor Engines</v>
      </c>
      <c r="F492" s="181">
        <f>'Permitted Sources'!T316</f>
        <v>0</v>
      </c>
      <c r="G492" s="181">
        <f>'Permitted Sources'!U316</f>
        <v>0</v>
      </c>
      <c r="H492" s="181">
        <f>'Permitted Sources'!V316</f>
        <v>0</v>
      </c>
      <c r="I492" s="181">
        <f>'Permitted Sources'!W316</f>
        <v>0</v>
      </c>
      <c r="J492" s="181">
        <f>'Permitted Sources'!X316</f>
        <v>0</v>
      </c>
      <c r="K492" s="191" t="str">
        <f>VLOOKUP(C492,fips_xref!$A$5:$H$28,8,FALSE)</f>
        <v>Total</v>
      </c>
      <c r="L492" s="31" t="str">
        <f t="shared" si="7"/>
        <v>Compressor Engines</v>
      </c>
    </row>
    <row r="493" spans="1:12" x14ac:dyDescent="0.2">
      <c r="A493" s="136" t="str">
        <f>'Permitted Sources'!A317</f>
        <v>WYDEQ Permitted Sources</v>
      </c>
      <c r="B493" s="136">
        <f>'Permitted Sources'!B317</f>
        <v>56</v>
      </c>
      <c r="C493" s="136">
        <f>'Permitted Sources'!C317</f>
        <v>56041</v>
      </c>
      <c r="D493" s="136">
        <f>'Permitted Sources'!F317</f>
        <v>20200202</v>
      </c>
      <c r="E493" t="str">
        <f>'Permitted Sources'!I317</f>
        <v>Compressor Engines</v>
      </c>
      <c r="F493" s="181">
        <f>'Permitted Sources'!T317</f>
        <v>0</v>
      </c>
      <c r="G493" s="181">
        <f>'Permitted Sources'!U317</f>
        <v>0</v>
      </c>
      <c r="H493" s="181">
        <f>'Permitted Sources'!V317</f>
        <v>0</v>
      </c>
      <c r="I493" s="181">
        <f>'Permitted Sources'!W317</f>
        <v>0</v>
      </c>
      <c r="J493" s="181">
        <f>'Permitted Sources'!X317</f>
        <v>0</v>
      </c>
      <c r="K493" s="191" t="str">
        <f>VLOOKUP(C493,fips_xref!$A$5:$H$28,8,FALSE)</f>
        <v>Total</v>
      </c>
      <c r="L493" s="31" t="str">
        <f t="shared" si="7"/>
        <v>Compressor Engines</v>
      </c>
    </row>
    <row r="494" spans="1:12" x14ac:dyDescent="0.2">
      <c r="A494" s="136" t="str">
        <f>'Permitted Sources'!A318</f>
        <v>WYDEQ Permitted Sources</v>
      </c>
      <c r="B494" s="136">
        <f>'Permitted Sources'!B318</f>
        <v>56</v>
      </c>
      <c r="C494" s="136">
        <f>'Permitted Sources'!C318</f>
        <v>56041</v>
      </c>
      <c r="D494" s="136">
        <f>'Permitted Sources'!F318</f>
        <v>20200202</v>
      </c>
      <c r="E494" t="str">
        <f>'Permitted Sources'!I318</f>
        <v>Compressor Engines</v>
      </c>
      <c r="F494" s="181">
        <f>'Permitted Sources'!T318</f>
        <v>0</v>
      </c>
      <c r="G494" s="181">
        <f>'Permitted Sources'!U318</f>
        <v>0</v>
      </c>
      <c r="H494" s="181">
        <f>'Permitted Sources'!V318</f>
        <v>0</v>
      </c>
      <c r="I494" s="181">
        <f>'Permitted Sources'!W318</f>
        <v>0</v>
      </c>
      <c r="J494" s="181">
        <f>'Permitted Sources'!X318</f>
        <v>0</v>
      </c>
      <c r="K494" s="191" t="str">
        <f>VLOOKUP(C494,fips_xref!$A$5:$H$28,8,FALSE)</f>
        <v>Total</v>
      </c>
      <c r="L494" s="31" t="str">
        <f t="shared" si="7"/>
        <v>Compressor Engines</v>
      </c>
    </row>
    <row r="495" spans="1:12" x14ac:dyDescent="0.2">
      <c r="A495" s="136" t="str">
        <f>'Permitted Sources'!A319</f>
        <v>WYDEQ Permitted Sources</v>
      </c>
      <c r="B495" s="136">
        <f>'Permitted Sources'!B319</f>
        <v>56</v>
      </c>
      <c r="C495" s="136">
        <f>'Permitted Sources'!C319</f>
        <v>56041</v>
      </c>
      <c r="D495" s="136">
        <f>'Permitted Sources'!F319</f>
        <v>20200253</v>
      </c>
      <c r="E495" t="str">
        <f>'Permitted Sources'!I319</f>
        <v>Compressor Engines</v>
      </c>
      <c r="F495" s="181">
        <f>'Permitted Sources'!T319</f>
        <v>159.53325595608644</v>
      </c>
      <c r="G495" s="181">
        <f>'Permitted Sources'!U319</f>
        <v>1.1709225297381025</v>
      </c>
      <c r="H495" s="181">
        <f>'Permitted Sources'!V319</f>
        <v>21.454420250760982</v>
      </c>
      <c r="I495" s="181">
        <f>'Permitted Sources'!W319</f>
        <v>0</v>
      </c>
      <c r="J495" s="181">
        <f>'Permitted Sources'!X319</f>
        <v>0.77404978556810955</v>
      </c>
      <c r="K495" s="191" t="str">
        <f>VLOOKUP(C495,fips_xref!$A$5:$H$28,8,FALSE)</f>
        <v>Total</v>
      </c>
      <c r="L495" s="31" t="str">
        <f t="shared" si="7"/>
        <v>Compressor Engines</v>
      </c>
    </row>
    <row r="496" spans="1:12" x14ac:dyDescent="0.2">
      <c r="A496" s="136" t="str">
        <f>'Permitted Sources'!A320</f>
        <v>WYDEQ Permitted Sources</v>
      </c>
      <c r="B496" s="136">
        <f>'Permitted Sources'!B320</f>
        <v>56</v>
      </c>
      <c r="C496" s="136">
        <f>'Permitted Sources'!C320</f>
        <v>56041</v>
      </c>
      <c r="D496" s="136">
        <f>'Permitted Sources'!F320</f>
        <v>20200254</v>
      </c>
      <c r="E496" t="str">
        <f>'Permitted Sources'!I320</f>
        <v>Compressor Engines</v>
      </c>
      <c r="F496" s="181">
        <f>'Permitted Sources'!T320</f>
        <v>21.622689237023284</v>
      </c>
      <c r="G496" s="181">
        <f>'Permitted Sources'!U320</f>
        <v>3.469781018865814</v>
      </c>
      <c r="H496" s="181">
        <f>'Permitted Sources'!V320</f>
        <v>33.64235686129966</v>
      </c>
      <c r="I496" s="181">
        <f>'Permitted Sources'!W320</f>
        <v>0</v>
      </c>
      <c r="J496" s="181">
        <f>'Permitted Sources'!X320</f>
        <v>0.29605088662179985</v>
      </c>
      <c r="K496" s="191" t="str">
        <f>VLOOKUP(C496,fips_xref!$A$5:$H$28,8,FALSE)</f>
        <v>Total</v>
      </c>
      <c r="L496" s="31" t="str">
        <f t="shared" si="7"/>
        <v>Compressor Engines</v>
      </c>
    </row>
    <row r="497" spans="1:12" x14ac:dyDescent="0.2">
      <c r="A497" s="136" t="str">
        <f>'Permitted Sources'!A321</f>
        <v>WYDEQ Permitted Sources</v>
      </c>
      <c r="B497" s="136">
        <f>'Permitted Sources'!B321</f>
        <v>56</v>
      </c>
      <c r="C497" s="136">
        <f>'Permitted Sources'!C321</f>
        <v>56041</v>
      </c>
      <c r="D497" s="136">
        <f>'Permitted Sources'!F321</f>
        <v>20200254</v>
      </c>
      <c r="E497" t="str">
        <f>'Permitted Sources'!I321</f>
        <v>Compressor Engines</v>
      </c>
      <c r="F497" s="181">
        <f>'Permitted Sources'!T321</f>
        <v>51.375861215610193</v>
      </c>
      <c r="G497" s="181">
        <f>'Permitted Sources'!U321</f>
        <v>6.5816922465481591</v>
      </c>
      <c r="H497" s="181">
        <f>'Permitted Sources'!V321</f>
        <v>16.43317295802969</v>
      </c>
      <c r="I497" s="181">
        <f>'Permitted Sources'!W321</f>
        <v>0</v>
      </c>
      <c r="J497" s="181">
        <f>'Permitted Sources'!X321</f>
        <v>0.56156737686556657</v>
      </c>
      <c r="K497" s="191" t="str">
        <f>VLOOKUP(C497,fips_xref!$A$5:$H$28,8,FALSE)</f>
        <v>Total</v>
      </c>
      <c r="L497" s="31" t="str">
        <f t="shared" si="7"/>
        <v>Compressor Engines</v>
      </c>
    </row>
    <row r="498" spans="1:12" x14ac:dyDescent="0.2">
      <c r="A498" s="136" t="str">
        <f>'Permitted Sources'!A322</f>
        <v>WYDEQ Permitted Sources</v>
      </c>
      <c r="B498" s="136">
        <f>'Permitted Sources'!B322</f>
        <v>56</v>
      </c>
      <c r="C498" s="136">
        <f>'Permitted Sources'!C322</f>
        <v>56041</v>
      </c>
      <c r="D498" s="136">
        <f>'Permitted Sources'!F322</f>
        <v>20200254</v>
      </c>
      <c r="E498" t="str">
        <f>'Permitted Sources'!I322</f>
        <v>Compressor Engines</v>
      </c>
      <c r="F498" s="181">
        <f>'Permitted Sources'!T322</f>
        <v>42.278510256130886</v>
      </c>
      <c r="G498" s="181">
        <f>'Permitted Sources'!U322</f>
        <v>6.5816922465481555</v>
      </c>
      <c r="H498" s="181">
        <f>'Permitted Sources'!V322</f>
        <v>16.43317295802969</v>
      </c>
      <c r="I498" s="181">
        <f>'Permitted Sources'!W322</f>
        <v>0</v>
      </c>
      <c r="J498" s="181">
        <f>'Permitted Sources'!X322</f>
        <v>0.56156737686556646</v>
      </c>
      <c r="K498" s="191" t="str">
        <f>VLOOKUP(C498,fips_xref!$A$5:$H$28,8,FALSE)</f>
        <v>Total</v>
      </c>
      <c r="L498" s="31" t="str">
        <f t="shared" si="7"/>
        <v>Compressor Engines</v>
      </c>
    </row>
    <row r="499" spans="1:12" x14ac:dyDescent="0.2">
      <c r="A499" s="136" t="str">
        <f>'Permitted Sources'!A323</f>
        <v>WYDEQ Permitted Sources</v>
      </c>
      <c r="B499" s="136">
        <f>'Permitted Sources'!B323</f>
        <v>56</v>
      </c>
      <c r="C499" s="136">
        <f>'Permitted Sources'!C323</f>
        <v>56041</v>
      </c>
      <c r="D499" s="136">
        <f>'Permitted Sources'!F323</f>
        <v>20200202</v>
      </c>
      <c r="E499" t="str">
        <f>'Permitted Sources'!I323</f>
        <v>Compressor Engines</v>
      </c>
      <c r="F499" s="181">
        <f>'Permitted Sources'!T323</f>
        <v>0</v>
      </c>
      <c r="G499" s="181">
        <f>'Permitted Sources'!U323</f>
        <v>0</v>
      </c>
      <c r="H499" s="181">
        <f>'Permitted Sources'!V323</f>
        <v>0</v>
      </c>
      <c r="I499" s="181">
        <f>'Permitted Sources'!W323</f>
        <v>0</v>
      </c>
      <c r="J499" s="181">
        <f>'Permitted Sources'!X323</f>
        <v>0</v>
      </c>
      <c r="K499" s="191" t="str">
        <f>VLOOKUP(C499,fips_xref!$A$5:$H$28,8,FALSE)</f>
        <v>Total</v>
      </c>
      <c r="L499" s="31" t="str">
        <f t="shared" si="7"/>
        <v>Compressor Engines</v>
      </c>
    </row>
    <row r="500" spans="1:12" x14ac:dyDescent="0.2">
      <c r="A500" s="136" t="str">
        <f>'Permitted Sources'!A324</f>
        <v>WYDEQ Permitted Sources</v>
      </c>
      <c r="B500" s="136">
        <f>'Permitted Sources'!B324</f>
        <v>56</v>
      </c>
      <c r="C500" s="136">
        <f>'Permitted Sources'!C324</f>
        <v>56041</v>
      </c>
      <c r="D500" s="136">
        <f>'Permitted Sources'!F324</f>
        <v>20200202</v>
      </c>
      <c r="E500" t="str">
        <f>'Permitted Sources'!I324</f>
        <v>Compressor Engines</v>
      </c>
      <c r="F500" s="181">
        <f>'Permitted Sources'!T324</f>
        <v>0</v>
      </c>
      <c r="G500" s="181">
        <f>'Permitted Sources'!U324</f>
        <v>0</v>
      </c>
      <c r="H500" s="181">
        <f>'Permitted Sources'!V324</f>
        <v>0</v>
      </c>
      <c r="I500" s="181">
        <f>'Permitted Sources'!W324</f>
        <v>0</v>
      </c>
      <c r="J500" s="181">
        <f>'Permitted Sources'!X324</f>
        <v>0</v>
      </c>
      <c r="K500" s="191" t="str">
        <f>VLOOKUP(C500,fips_xref!$A$5:$H$28,8,FALSE)</f>
        <v>Total</v>
      </c>
      <c r="L500" s="31" t="str">
        <f t="shared" si="7"/>
        <v>Compressor Engines</v>
      </c>
    </row>
    <row r="501" spans="1:12" x14ac:dyDescent="0.2">
      <c r="A501" s="136" t="str">
        <f>'Permitted Sources'!A325</f>
        <v>WYDEQ Permitted Sources</v>
      </c>
      <c r="B501" s="136">
        <f>'Permitted Sources'!B325</f>
        <v>56</v>
      </c>
      <c r="C501" s="136">
        <f>'Permitted Sources'!C325</f>
        <v>56041</v>
      </c>
      <c r="D501" s="136">
        <f>'Permitted Sources'!F325</f>
        <v>20200202</v>
      </c>
      <c r="E501" t="str">
        <f>'Permitted Sources'!I325</f>
        <v>Compressor Engines</v>
      </c>
      <c r="F501" s="181">
        <f>'Permitted Sources'!T325</f>
        <v>0</v>
      </c>
      <c r="G501" s="181">
        <f>'Permitted Sources'!U325</f>
        <v>0</v>
      </c>
      <c r="H501" s="181">
        <f>'Permitted Sources'!V325</f>
        <v>0</v>
      </c>
      <c r="I501" s="181">
        <f>'Permitted Sources'!W325</f>
        <v>0</v>
      </c>
      <c r="J501" s="181">
        <f>'Permitted Sources'!X325</f>
        <v>0</v>
      </c>
      <c r="K501" s="191" t="str">
        <f>VLOOKUP(C501,fips_xref!$A$5:$H$28,8,FALSE)</f>
        <v>Total</v>
      </c>
      <c r="L501" s="31" t="str">
        <f t="shared" si="7"/>
        <v>Compressor Engines</v>
      </c>
    </row>
    <row r="502" spans="1:12" x14ac:dyDescent="0.2">
      <c r="A502" s="136" t="str">
        <f>'Permitted Sources'!A326</f>
        <v>WYDEQ Permitted Sources</v>
      </c>
      <c r="B502" s="136">
        <f>'Permitted Sources'!B326</f>
        <v>56</v>
      </c>
      <c r="C502" s="136">
        <f>'Permitted Sources'!C326</f>
        <v>56041</v>
      </c>
      <c r="D502" s="136">
        <f>'Permitted Sources'!F326</f>
        <v>20200202</v>
      </c>
      <c r="E502" t="str">
        <f>'Permitted Sources'!I326</f>
        <v>Compressor Engines</v>
      </c>
      <c r="F502" s="181">
        <f>'Permitted Sources'!T326</f>
        <v>0</v>
      </c>
      <c r="G502" s="181">
        <f>'Permitted Sources'!U326</f>
        <v>0</v>
      </c>
      <c r="H502" s="181">
        <f>'Permitted Sources'!V326</f>
        <v>0</v>
      </c>
      <c r="I502" s="181">
        <f>'Permitted Sources'!W326</f>
        <v>0</v>
      </c>
      <c r="J502" s="181">
        <f>'Permitted Sources'!X326</f>
        <v>0</v>
      </c>
      <c r="K502" s="191" t="str">
        <f>VLOOKUP(C502,fips_xref!$A$5:$H$28,8,FALSE)</f>
        <v>Total</v>
      </c>
      <c r="L502" s="31" t="str">
        <f t="shared" si="7"/>
        <v>Compressor Engines</v>
      </c>
    </row>
    <row r="503" spans="1:12" x14ac:dyDescent="0.2">
      <c r="A503" s="136" t="str">
        <f>'Permitted Sources'!A327</f>
        <v>WYDEQ Permitted Sources</v>
      </c>
      <c r="B503" s="136">
        <f>'Permitted Sources'!B327</f>
        <v>56</v>
      </c>
      <c r="C503" s="136">
        <f>'Permitted Sources'!C327</f>
        <v>56041</v>
      </c>
      <c r="D503" s="136">
        <f>'Permitted Sources'!F327</f>
        <v>20200202</v>
      </c>
      <c r="E503" t="str">
        <f>'Permitted Sources'!I327</f>
        <v>Compressor Engines</v>
      </c>
      <c r="F503" s="181">
        <f>'Permitted Sources'!T327</f>
        <v>0</v>
      </c>
      <c r="G503" s="181">
        <f>'Permitted Sources'!U327</f>
        <v>0</v>
      </c>
      <c r="H503" s="181">
        <f>'Permitted Sources'!V327</f>
        <v>0</v>
      </c>
      <c r="I503" s="181">
        <f>'Permitted Sources'!W327</f>
        <v>0</v>
      </c>
      <c r="J503" s="181">
        <f>'Permitted Sources'!X327</f>
        <v>0</v>
      </c>
      <c r="K503" s="191" t="str">
        <f>VLOOKUP(C503,fips_xref!$A$5:$H$28,8,FALSE)</f>
        <v>Total</v>
      </c>
      <c r="L503" s="31" t="str">
        <f t="shared" si="7"/>
        <v>Compressor Engines</v>
      </c>
    </row>
    <row r="504" spans="1:12" x14ac:dyDescent="0.2">
      <c r="A504" s="136" t="str">
        <f>'Permitted Sources'!A328</f>
        <v>WYDEQ Permitted Sources</v>
      </c>
      <c r="B504" s="136">
        <f>'Permitted Sources'!B328</f>
        <v>56</v>
      </c>
      <c r="C504" s="136">
        <f>'Permitted Sources'!C328</f>
        <v>56041</v>
      </c>
      <c r="D504" s="136">
        <f>'Permitted Sources'!F328</f>
        <v>20200202</v>
      </c>
      <c r="E504" t="str">
        <f>'Permitted Sources'!I328</f>
        <v>Compressor Engines</v>
      </c>
      <c r="F504" s="181">
        <f>'Permitted Sources'!T328</f>
        <v>0</v>
      </c>
      <c r="G504" s="181">
        <f>'Permitted Sources'!U328</f>
        <v>0</v>
      </c>
      <c r="H504" s="181">
        <f>'Permitted Sources'!V328</f>
        <v>0</v>
      </c>
      <c r="I504" s="181">
        <f>'Permitted Sources'!W328</f>
        <v>0</v>
      </c>
      <c r="J504" s="181">
        <f>'Permitted Sources'!X328</f>
        <v>0</v>
      </c>
      <c r="K504" s="191" t="str">
        <f>VLOOKUP(C504,fips_xref!$A$5:$H$28,8,FALSE)</f>
        <v>Total</v>
      </c>
      <c r="L504" s="31" t="str">
        <f t="shared" si="7"/>
        <v>Compressor Engines</v>
      </c>
    </row>
    <row r="505" spans="1:12" x14ac:dyDescent="0.2">
      <c r="A505" s="136" t="str">
        <f>'Permitted Sources'!A329</f>
        <v>WYDEQ Permitted Sources</v>
      </c>
      <c r="B505" s="136">
        <f>'Permitted Sources'!B329</f>
        <v>56</v>
      </c>
      <c r="C505" s="136">
        <f>'Permitted Sources'!C329</f>
        <v>56041</v>
      </c>
      <c r="D505" s="136">
        <f>'Permitted Sources'!F329</f>
        <v>20200202</v>
      </c>
      <c r="E505" t="str">
        <f>'Permitted Sources'!I329</f>
        <v>Compressor Engines</v>
      </c>
      <c r="F505" s="181">
        <f>'Permitted Sources'!T329</f>
        <v>0</v>
      </c>
      <c r="G505" s="181">
        <f>'Permitted Sources'!U329</f>
        <v>0</v>
      </c>
      <c r="H505" s="181">
        <f>'Permitted Sources'!V329</f>
        <v>0</v>
      </c>
      <c r="I505" s="181">
        <f>'Permitted Sources'!W329</f>
        <v>0</v>
      </c>
      <c r="J505" s="181">
        <f>'Permitted Sources'!X329</f>
        <v>0</v>
      </c>
      <c r="K505" s="191" t="str">
        <f>VLOOKUP(C505,fips_xref!$A$5:$H$28,8,FALSE)</f>
        <v>Total</v>
      </c>
      <c r="L505" s="31" t="str">
        <f t="shared" si="7"/>
        <v>Compressor Engines</v>
      </c>
    </row>
    <row r="506" spans="1:12" x14ac:dyDescent="0.2">
      <c r="A506" s="136" t="str">
        <f>'Permitted Sources'!A330</f>
        <v>WYDEQ Permitted Sources</v>
      </c>
      <c r="B506" s="136">
        <f>'Permitted Sources'!B330</f>
        <v>56</v>
      </c>
      <c r="C506" s="136">
        <f>'Permitted Sources'!C330</f>
        <v>56041</v>
      </c>
      <c r="D506" s="136">
        <f>'Permitted Sources'!F330</f>
        <v>20200202</v>
      </c>
      <c r="E506" t="str">
        <f>'Permitted Sources'!I330</f>
        <v>Compressor Engines</v>
      </c>
      <c r="F506" s="181">
        <f>'Permitted Sources'!T330</f>
        <v>0</v>
      </c>
      <c r="G506" s="181">
        <f>'Permitted Sources'!U330</f>
        <v>0</v>
      </c>
      <c r="H506" s="181">
        <f>'Permitted Sources'!V330</f>
        <v>0</v>
      </c>
      <c r="I506" s="181">
        <f>'Permitted Sources'!W330</f>
        <v>0</v>
      </c>
      <c r="J506" s="181">
        <f>'Permitted Sources'!X330</f>
        <v>0</v>
      </c>
      <c r="K506" s="191" t="str">
        <f>VLOOKUP(C506,fips_xref!$A$5:$H$28,8,FALSE)</f>
        <v>Total</v>
      </c>
      <c r="L506" s="31" t="str">
        <f t="shared" si="7"/>
        <v>Compressor Engines</v>
      </c>
    </row>
    <row r="507" spans="1:12" x14ac:dyDescent="0.2">
      <c r="A507" s="136" t="str">
        <f>'Permitted Sources'!A331</f>
        <v>WYDEQ Permitted Sources</v>
      </c>
      <c r="B507" s="136">
        <f>'Permitted Sources'!B331</f>
        <v>56</v>
      </c>
      <c r="C507" s="136">
        <f>'Permitted Sources'!C331</f>
        <v>56041</v>
      </c>
      <c r="D507" s="136">
        <f>'Permitted Sources'!F331</f>
        <v>20200253</v>
      </c>
      <c r="E507" t="str">
        <f>'Permitted Sources'!I331</f>
        <v>Compressor Engines</v>
      </c>
      <c r="F507" s="181">
        <f>'Permitted Sources'!T331</f>
        <v>50.101353110175914</v>
      </c>
      <c r="G507" s="181">
        <f>'Permitted Sources'!U331</f>
        <v>0.46836901189524099</v>
      </c>
      <c r="H507" s="181">
        <f>'Permitted Sources'!V331</f>
        <v>5.4320766166820356</v>
      </c>
      <c r="I507" s="181">
        <f>'Permitted Sources'!W331</f>
        <v>0</v>
      </c>
      <c r="J507" s="181">
        <f>'Permitted Sources'!X331</f>
        <v>0.30961991422724378</v>
      </c>
      <c r="K507" s="191" t="str">
        <f>VLOOKUP(C507,fips_xref!$A$5:$H$28,8,FALSE)</f>
        <v>Total</v>
      </c>
      <c r="L507" s="31" t="str">
        <f t="shared" si="7"/>
        <v>Compressor Engines</v>
      </c>
    </row>
    <row r="508" spans="1:12" x14ac:dyDescent="0.2">
      <c r="A508" s="136" t="str">
        <f>'Permitted Sources'!A332</f>
        <v>WYDEQ Permitted Sources</v>
      </c>
      <c r="B508" s="136">
        <f>'Permitted Sources'!B332</f>
        <v>56</v>
      </c>
      <c r="C508" s="136">
        <f>'Permitted Sources'!C332</f>
        <v>56041</v>
      </c>
      <c r="D508" s="136">
        <f>'Permitted Sources'!F332</f>
        <v>20200254</v>
      </c>
      <c r="E508" t="str">
        <f>'Permitted Sources'!I332</f>
        <v>Compressor Engines</v>
      </c>
      <c r="F508" s="181">
        <f>'Permitted Sources'!T332</f>
        <v>14.503023268735129</v>
      </c>
      <c r="G508" s="181">
        <f>'Permitted Sources'!U332</f>
        <v>6.6657138496955817</v>
      </c>
      <c r="H508" s="181">
        <f>'Permitted Sources'!V332</f>
        <v>6.3906783725670984</v>
      </c>
      <c r="I508" s="181">
        <f>'Permitted Sources'!W332</f>
        <v>0</v>
      </c>
      <c r="J508" s="181">
        <f>'Permitted Sources'!X332</f>
        <v>0.56873632210214831</v>
      </c>
      <c r="K508" s="191" t="str">
        <f>VLOOKUP(C508,fips_xref!$A$5:$H$28,8,FALSE)</f>
        <v>Total</v>
      </c>
      <c r="L508" s="31" t="str">
        <f t="shared" si="7"/>
        <v>Compressor Engines</v>
      </c>
    </row>
    <row r="509" spans="1:12" x14ac:dyDescent="0.2">
      <c r="A509" s="136" t="str">
        <f>'Permitted Sources'!A333</f>
        <v>WYDEQ Permitted Sources</v>
      </c>
      <c r="B509" s="136">
        <f>'Permitted Sources'!B333</f>
        <v>56</v>
      </c>
      <c r="C509" s="136">
        <f>'Permitted Sources'!C333</f>
        <v>56041</v>
      </c>
      <c r="D509" s="136">
        <f>'Permitted Sources'!F333</f>
        <v>20200254</v>
      </c>
      <c r="E509" t="str">
        <f>'Permitted Sources'!I333</f>
        <v>Compressor Engines</v>
      </c>
      <c r="F509" s="181">
        <f>'Permitted Sources'!T333</f>
        <v>26.808618769480084</v>
      </c>
      <c r="G509" s="181">
        <f>'Permitted Sources'!U333</f>
        <v>12.229811124791611</v>
      </c>
      <c r="H509" s="181">
        <f>'Permitted Sources'!V333</f>
        <v>10.042494585462585</v>
      </c>
      <c r="I509" s="181">
        <f>'Permitted Sources'!W333</f>
        <v>0</v>
      </c>
      <c r="J509" s="181">
        <f>'Permitted Sources'!X333</f>
        <v>1.0434798066580031</v>
      </c>
      <c r="K509" s="191" t="str">
        <f>VLOOKUP(C509,fips_xref!$A$5:$H$28,8,FALSE)</f>
        <v>Total</v>
      </c>
      <c r="L509" s="31" t="str">
        <f t="shared" si="7"/>
        <v>Compressor Engines</v>
      </c>
    </row>
    <row r="510" spans="1:12" x14ac:dyDescent="0.2">
      <c r="A510" s="136" t="str">
        <f>'Permitted Sources'!A334</f>
        <v>WYDEQ Permitted Sources</v>
      </c>
      <c r="B510" s="136">
        <f>'Permitted Sources'!B334</f>
        <v>56</v>
      </c>
      <c r="C510" s="136">
        <f>'Permitted Sources'!C334</f>
        <v>56041</v>
      </c>
      <c r="D510" s="136">
        <f>'Permitted Sources'!F334</f>
        <v>20200254</v>
      </c>
      <c r="E510" t="str">
        <f>'Permitted Sources'!I334</f>
        <v>Compressor Engines</v>
      </c>
      <c r="F510" s="181">
        <f>'Permitted Sources'!T334</f>
        <v>0.87897110719606852</v>
      </c>
      <c r="G510" s="181">
        <f>'Permitted Sources'!U334</f>
        <v>0.23339334207617582</v>
      </c>
      <c r="H510" s="181">
        <f>'Permitted Sources'!V334</f>
        <v>0.91295405322387158</v>
      </c>
      <c r="I510" s="181">
        <f>'Permitted Sources'!W334</f>
        <v>0</v>
      </c>
      <c r="J510" s="181">
        <f>'Permitted Sources'!X334</f>
        <v>1.9913736768282501E-2</v>
      </c>
      <c r="K510" s="191" t="str">
        <f>VLOOKUP(C510,fips_xref!$A$5:$H$28,8,FALSE)</f>
        <v>Total</v>
      </c>
      <c r="L510" s="31" t="str">
        <f t="shared" si="7"/>
        <v>Compressor Engines</v>
      </c>
    </row>
    <row r="511" spans="1:12" x14ac:dyDescent="0.2">
      <c r="A511" s="136" t="str">
        <f>'Permitted Sources'!A335</f>
        <v>WYDEQ Permitted Sources</v>
      </c>
      <c r="B511" s="136">
        <f>'Permitted Sources'!B335</f>
        <v>56</v>
      </c>
      <c r="C511" s="136">
        <f>'Permitted Sources'!C335</f>
        <v>56041</v>
      </c>
      <c r="D511" s="136">
        <f>'Permitted Sources'!F335</f>
        <v>20200202</v>
      </c>
      <c r="E511" t="str">
        <f>'Permitted Sources'!I335</f>
        <v>Compressor Engines</v>
      </c>
      <c r="F511" s="181">
        <f>'Permitted Sources'!T335</f>
        <v>0</v>
      </c>
      <c r="G511" s="181">
        <f>'Permitted Sources'!U335</f>
        <v>0</v>
      </c>
      <c r="H511" s="181">
        <f>'Permitted Sources'!V335</f>
        <v>0</v>
      </c>
      <c r="I511" s="181">
        <f>'Permitted Sources'!W335</f>
        <v>0</v>
      </c>
      <c r="J511" s="181">
        <f>'Permitted Sources'!X335</f>
        <v>0</v>
      </c>
      <c r="K511" s="191" t="str">
        <f>VLOOKUP(C511,fips_xref!$A$5:$H$28,8,FALSE)</f>
        <v>Total</v>
      </c>
      <c r="L511" s="31" t="str">
        <f t="shared" si="7"/>
        <v>Compressor Engines</v>
      </c>
    </row>
    <row r="512" spans="1:12" x14ac:dyDescent="0.2">
      <c r="A512" s="136" t="str">
        <f>'Permitted Sources'!A336</f>
        <v>WYDEQ Permitted Sources</v>
      </c>
      <c r="B512" s="136">
        <f>'Permitted Sources'!B336</f>
        <v>56</v>
      </c>
      <c r="C512" s="136">
        <f>'Permitted Sources'!C336</f>
        <v>56041</v>
      </c>
      <c r="D512" s="136">
        <f>'Permitted Sources'!F336</f>
        <v>20200202</v>
      </c>
      <c r="E512" t="str">
        <f>'Permitted Sources'!I336</f>
        <v>Compressor Engines</v>
      </c>
      <c r="F512" s="181">
        <f>'Permitted Sources'!T336</f>
        <v>0</v>
      </c>
      <c r="G512" s="181">
        <f>'Permitted Sources'!U336</f>
        <v>0.25388354448484091</v>
      </c>
      <c r="H512" s="181">
        <f>'Permitted Sources'!V336</f>
        <v>0</v>
      </c>
      <c r="I512" s="181">
        <f>'Permitted Sources'!W336</f>
        <v>0</v>
      </c>
      <c r="J512" s="181">
        <f>'Permitted Sources'!X336</f>
        <v>0</v>
      </c>
      <c r="K512" s="191" t="str">
        <f>VLOOKUP(C512,fips_xref!$A$5:$H$28,8,FALSE)</f>
        <v>Total</v>
      </c>
      <c r="L512" s="31" t="str">
        <f t="shared" si="7"/>
        <v>Compressor Engines</v>
      </c>
    </row>
    <row r="513" spans="1:12" x14ac:dyDescent="0.2">
      <c r="A513" s="136" t="str">
        <f>'Permitted Sources'!A337</f>
        <v>WYDEQ Permitted Sources</v>
      </c>
      <c r="B513" s="136">
        <f>'Permitted Sources'!B337</f>
        <v>56</v>
      </c>
      <c r="C513" s="136">
        <f>'Permitted Sources'!C337</f>
        <v>56041</v>
      </c>
      <c r="D513" s="136">
        <f>'Permitted Sources'!F337</f>
        <v>20200253</v>
      </c>
      <c r="E513" t="str">
        <f>'Permitted Sources'!I337</f>
        <v>Compressor Engines</v>
      </c>
      <c r="F513" s="181">
        <f>'Permitted Sources'!T337</f>
        <v>14.810663156253751</v>
      </c>
      <c r="G513" s="181">
        <f>'Permitted Sources'!U337</f>
        <v>0.21482453764101922</v>
      </c>
      <c r="H513" s="181">
        <f>'Permitted Sources'!V337</f>
        <v>5.1581904007148731</v>
      </c>
      <c r="I513" s="181">
        <f>'Permitted Sources'!W337</f>
        <v>0</v>
      </c>
      <c r="J513" s="181">
        <f>'Permitted Sources'!X337</f>
        <v>4.0766622039920423E-2</v>
      </c>
      <c r="K513" s="191" t="str">
        <f>VLOOKUP(C513,fips_xref!$A$5:$H$28,8,FALSE)</f>
        <v>Total</v>
      </c>
      <c r="L513" s="31" t="str">
        <f t="shared" si="7"/>
        <v>Compressor Engines</v>
      </c>
    </row>
    <row r="514" spans="1:12" x14ac:dyDescent="0.2">
      <c r="A514" s="136" t="str">
        <f>'Permitted Sources'!A338</f>
        <v>WYDEQ Permitted Sources</v>
      </c>
      <c r="B514" s="136">
        <f>'Permitted Sources'!B338</f>
        <v>56</v>
      </c>
      <c r="C514" s="136">
        <f>'Permitted Sources'!C338</f>
        <v>56041</v>
      </c>
      <c r="D514" s="136">
        <f>'Permitted Sources'!F338</f>
        <v>20200254</v>
      </c>
      <c r="E514" t="str">
        <f>'Permitted Sources'!I338</f>
        <v>Compressor Engines</v>
      </c>
      <c r="F514" s="181">
        <f>'Permitted Sources'!T338</f>
        <v>0.87897110719606852</v>
      </c>
      <c r="G514" s="181">
        <f>'Permitted Sources'!U338</f>
        <v>0.32363876767896382</v>
      </c>
      <c r="H514" s="181">
        <f>'Permitted Sources'!V338</f>
        <v>0.91295405322387158</v>
      </c>
      <c r="I514" s="181">
        <f>'Permitted Sources'!W338</f>
        <v>0</v>
      </c>
      <c r="J514" s="181">
        <f>'Permitted Sources'!X338</f>
        <v>2.7613714985351739E-2</v>
      </c>
      <c r="K514" s="191" t="str">
        <f>VLOOKUP(C514,fips_xref!$A$5:$H$28,8,FALSE)</f>
        <v>Total</v>
      </c>
      <c r="L514" s="31" t="str">
        <f t="shared" si="7"/>
        <v>Compressor Engines</v>
      </c>
    </row>
    <row r="515" spans="1:12" x14ac:dyDescent="0.2">
      <c r="A515" s="136" t="str">
        <f>'Permitted Sources'!A339</f>
        <v>WYDEQ Permitted Sources</v>
      </c>
      <c r="B515" s="136">
        <f>'Permitted Sources'!B339</f>
        <v>56</v>
      </c>
      <c r="C515" s="136">
        <f>'Permitted Sources'!C339</f>
        <v>56041</v>
      </c>
      <c r="D515" s="136">
        <f>'Permitted Sources'!F339</f>
        <v>20200254</v>
      </c>
      <c r="E515" t="str">
        <f>'Permitted Sources'!I339</f>
        <v>Compressor Engines</v>
      </c>
      <c r="F515" s="181">
        <f>'Permitted Sources'!T339</f>
        <v>19.337364358313504</v>
      </c>
      <c r="G515" s="181">
        <f>'Permitted Sources'!U339</f>
        <v>4.1699610450943405</v>
      </c>
      <c r="H515" s="181">
        <f>'Permitted Sources'!V339</f>
        <v>1.8259081064477432</v>
      </c>
      <c r="I515" s="181">
        <f>'Permitted Sources'!W339</f>
        <v>0</v>
      </c>
      <c r="J515" s="181">
        <f>'Permitted Sources'!X339</f>
        <v>0.35579209692664726</v>
      </c>
      <c r="K515" s="191" t="str">
        <f>VLOOKUP(C515,fips_xref!$A$5:$H$28,8,FALSE)</f>
        <v>Total</v>
      </c>
      <c r="L515" s="31" t="str">
        <f t="shared" si="7"/>
        <v>Compressor Engines</v>
      </c>
    </row>
    <row r="516" spans="1:12" x14ac:dyDescent="0.2">
      <c r="A516" s="136" t="str">
        <f>'Permitted Sources'!A340</f>
        <v>WYDEQ Permitted Sources</v>
      </c>
      <c r="B516" s="136">
        <f>'Permitted Sources'!B340</f>
        <v>56</v>
      </c>
      <c r="C516" s="136">
        <f>'Permitted Sources'!C340</f>
        <v>56041</v>
      </c>
      <c r="D516" s="136">
        <f>'Permitted Sources'!F340</f>
        <v>20200254</v>
      </c>
      <c r="E516" t="str">
        <f>'Permitted Sources'!I340</f>
        <v>Compressor Engines</v>
      </c>
      <c r="F516" s="181">
        <f>'Permitted Sources'!T340</f>
        <v>2.9885017644666325</v>
      </c>
      <c r="G516" s="181">
        <f>'Permitted Sources'!U340</f>
        <v>0.31247205475057338</v>
      </c>
      <c r="H516" s="181">
        <f>'Permitted Sources'!V340</f>
        <v>4.6560656714417439</v>
      </c>
      <c r="I516" s="181">
        <f>'Permitted Sources'!W340</f>
        <v>0</v>
      </c>
      <c r="J516" s="181">
        <f>'Permitted Sources'!X340</f>
        <v>4.088953949754006E-2</v>
      </c>
      <c r="K516" s="191" t="str">
        <f>VLOOKUP(C516,fips_xref!$A$5:$H$28,8,FALSE)</f>
        <v>Total</v>
      </c>
      <c r="L516" s="31" t="str">
        <f t="shared" si="7"/>
        <v>Compressor Engines</v>
      </c>
    </row>
    <row r="517" spans="1:12" x14ac:dyDescent="0.2">
      <c r="A517" s="136" t="str">
        <f>'Permitted Sources'!A341</f>
        <v>WYDEQ Permitted Sources</v>
      </c>
      <c r="B517" s="136">
        <f>'Permitted Sources'!B341</f>
        <v>56</v>
      </c>
      <c r="C517" s="136">
        <f>'Permitted Sources'!C341</f>
        <v>56041</v>
      </c>
      <c r="D517" s="136">
        <f>'Permitted Sources'!F341</f>
        <v>20200254</v>
      </c>
      <c r="E517" t="str">
        <f>'Permitted Sources'!I341</f>
        <v>Compressor Engines</v>
      </c>
      <c r="F517" s="181">
        <f>'Permitted Sources'!T341</f>
        <v>38.894471493426039</v>
      </c>
      <c r="G517" s="181">
        <f>'Permitted Sources'!U341</f>
        <v>3.8082531672726141</v>
      </c>
      <c r="H517" s="181">
        <f>'Permitted Sources'!V341</f>
        <v>50.532006845941282</v>
      </c>
      <c r="I517" s="181">
        <f>'Permitted Sources'!W341</f>
        <v>0</v>
      </c>
      <c r="J517" s="181">
        <f>'Permitted Sources'!X341</f>
        <v>0.533688145389971</v>
      </c>
      <c r="K517" s="191" t="str">
        <f>VLOOKUP(C517,fips_xref!$A$5:$H$28,8,FALSE)</f>
        <v>Total</v>
      </c>
      <c r="L517" s="31" t="str">
        <f t="shared" si="7"/>
        <v>Compressor Engines</v>
      </c>
    </row>
    <row r="518" spans="1:12" x14ac:dyDescent="0.2">
      <c r="A518" s="136" t="str">
        <f>'Permitted Sources'!A342</f>
        <v>WYDEQ Permitted Sources</v>
      </c>
      <c r="B518" s="136" t="str">
        <f>'Permitted Sources'!B342</f>
        <v>56</v>
      </c>
      <c r="C518" s="136">
        <f>'Permitted Sources'!C342</f>
        <v>56023</v>
      </c>
      <c r="D518" s="136">
        <f>'Permitted Sources'!F342</f>
        <v>20200202</v>
      </c>
      <c r="E518" t="str">
        <f>'Permitted Sources'!I342</f>
        <v>Compressor Engines</v>
      </c>
      <c r="F518" s="181">
        <f>'Permitted Sources'!T342</f>
        <v>0</v>
      </c>
      <c r="G518" s="181">
        <f>'Permitted Sources'!U342</f>
        <v>0</v>
      </c>
      <c r="H518" s="181">
        <f>'Permitted Sources'!V342</f>
        <v>0</v>
      </c>
      <c r="I518" s="181">
        <f>'Permitted Sources'!W342</f>
        <v>0</v>
      </c>
      <c r="J518" s="181">
        <f>'Permitted Sources'!X342</f>
        <v>0</v>
      </c>
      <c r="K518" s="191" t="str">
        <f>VLOOKUP(C518,fips_xref!$A$5:$H$28,8,FALSE)</f>
        <v>Total</v>
      </c>
      <c r="L518" s="31" t="str">
        <f t="shared" ref="L518:L581" si="8">IF(E518="Unpermitted Fugitives","Fugitives",IF(E518="Natural Gas Processing Facilities, Pump Seals","Fugitives",IF(E518="Natural Gas Production, All Equipt Leak Fugitives","Fugitives",IF(E518="External Combustion Boilers","Heaters",IF(E518="Permitted Tank Losses","Condensate tank ",IF(E518="Permitted Fugitives","Fugitives",IF(E518="Process Heaters","Heaters",E518)))))))</f>
        <v>Compressor Engines</v>
      </c>
    </row>
    <row r="519" spans="1:12" x14ac:dyDescent="0.2">
      <c r="A519" s="136" t="str">
        <f>'Permitted Sources'!A343</f>
        <v>WYDEQ Permitted Sources</v>
      </c>
      <c r="B519" s="136" t="str">
        <f>'Permitted Sources'!B343</f>
        <v>56</v>
      </c>
      <c r="C519" s="136">
        <f>'Permitted Sources'!C343</f>
        <v>56037</v>
      </c>
      <c r="D519" s="136">
        <f>'Permitted Sources'!F343</f>
        <v>20200202</v>
      </c>
      <c r="E519" t="str">
        <f>'Permitted Sources'!I343</f>
        <v>Compressor Engines</v>
      </c>
      <c r="F519" s="181">
        <f>'Permitted Sources'!T343</f>
        <v>0</v>
      </c>
      <c r="G519" s="181">
        <f>'Permitted Sources'!U343</f>
        <v>0</v>
      </c>
      <c r="H519" s="181">
        <f>'Permitted Sources'!V343</f>
        <v>0</v>
      </c>
      <c r="I519" s="181">
        <f>'Permitted Sources'!W343</f>
        <v>0</v>
      </c>
      <c r="J519" s="181">
        <f>'Permitted Sources'!X343</f>
        <v>0</v>
      </c>
      <c r="K519" s="191" t="str">
        <f>VLOOKUP(C519,fips_xref!$A$5:$H$28,8,FALSE)</f>
        <v>Total</v>
      </c>
      <c r="L519" s="31" t="str">
        <f t="shared" si="8"/>
        <v>Compressor Engines</v>
      </c>
    </row>
    <row r="520" spans="1:12" x14ac:dyDescent="0.2">
      <c r="A520" s="136" t="str">
        <f>'Permitted Sources'!A344</f>
        <v>WYDEQ Permitted Sources</v>
      </c>
      <c r="B520" s="136" t="str">
        <f>'Permitted Sources'!B344</f>
        <v>56</v>
      </c>
      <c r="C520" s="136">
        <f>'Permitted Sources'!C344</f>
        <v>56037</v>
      </c>
      <c r="D520" s="136">
        <f>'Permitted Sources'!F344</f>
        <v>20200202</v>
      </c>
      <c r="E520" t="str">
        <f>'Permitted Sources'!I344</f>
        <v>Compressor Engines</v>
      </c>
      <c r="F520" s="181">
        <f>'Permitted Sources'!T344</f>
        <v>0</v>
      </c>
      <c r="G520" s="181">
        <f>'Permitted Sources'!U344</f>
        <v>0</v>
      </c>
      <c r="H520" s="181">
        <f>'Permitted Sources'!V344</f>
        <v>0</v>
      </c>
      <c r="I520" s="181">
        <f>'Permitted Sources'!W344</f>
        <v>0</v>
      </c>
      <c r="J520" s="181">
        <f>'Permitted Sources'!X344</f>
        <v>0</v>
      </c>
      <c r="K520" s="191" t="str">
        <f>VLOOKUP(C520,fips_xref!$A$5:$H$28,8,FALSE)</f>
        <v>Total</v>
      </c>
      <c r="L520" s="31" t="str">
        <f t="shared" si="8"/>
        <v>Compressor Engines</v>
      </c>
    </row>
    <row r="521" spans="1:12" x14ac:dyDescent="0.2">
      <c r="A521" s="136" t="str">
        <f>'Permitted Sources'!A345</f>
        <v>WYDEQ Permitted Sources</v>
      </c>
      <c r="B521" s="136" t="str">
        <f>'Permitted Sources'!B345</f>
        <v>56</v>
      </c>
      <c r="C521" s="136">
        <f>'Permitted Sources'!C345</f>
        <v>56037</v>
      </c>
      <c r="D521" s="136">
        <f>'Permitted Sources'!F345</f>
        <v>20200202</v>
      </c>
      <c r="E521" t="str">
        <f>'Permitted Sources'!I345</f>
        <v>Compressor Engines</v>
      </c>
      <c r="F521" s="181">
        <f>'Permitted Sources'!T345</f>
        <v>0</v>
      </c>
      <c r="G521" s="181">
        <f>'Permitted Sources'!U345</f>
        <v>0</v>
      </c>
      <c r="H521" s="181">
        <f>'Permitted Sources'!V345</f>
        <v>0</v>
      </c>
      <c r="I521" s="181">
        <f>'Permitted Sources'!W345</f>
        <v>0</v>
      </c>
      <c r="J521" s="181">
        <f>'Permitted Sources'!X345</f>
        <v>0</v>
      </c>
      <c r="K521" s="191" t="str">
        <f>VLOOKUP(C521,fips_xref!$A$5:$H$28,8,FALSE)</f>
        <v>Total</v>
      </c>
      <c r="L521" s="31" t="str">
        <f t="shared" si="8"/>
        <v>Compressor Engines</v>
      </c>
    </row>
    <row r="522" spans="1:12" x14ac:dyDescent="0.2">
      <c r="A522" s="136" t="str">
        <f>'Permitted Sources'!A346</f>
        <v>WYDEQ Permitted Sources</v>
      </c>
      <c r="B522" s="136" t="str">
        <f>'Permitted Sources'!B346</f>
        <v>56</v>
      </c>
      <c r="C522" s="136">
        <f>'Permitted Sources'!C346</f>
        <v>56037</v>
      </c>
      <c r="D522" s="136">
        <f>'Permitted Sources'!F346</f>
        <v>20200202</v>
      </c>
      <c r="E522" t="str">
        <f>'Permitted Sources'!I346</f>
        <v>Compressor Engines</v>
      </c>
      <c r="F522" s="181">
        <f>'Permitted Sources'!T346</f>
        <v>0</v>
      </c>
      <c r="G522" s="181">
        <f>'Permitted Sources'!U346</f>
        <v>0</v>
      </c>
      <c r="H522" s="181">
        <f>'Permitted Sources'!V346</f>
        <v>0</v>
      </c>
      <c r="I522" s="181">
        <f>'Permitted Sources'!W346</f>
        <v>0</v>
      </c>
      <c r="J522" s="181">
        <f>'Permitted Sources'!X346</f>
        <v>0</v>
      </c>
      <c r="K522" s="191" t="str">
        <f>VLOOKUP(C522,fips_xref!$A$5:$H$28,8,FALSE)</f>
        <v>Total</v>
      </c>
      <c r="L522" s="31" t="str">
        <f t="shared" si="8"/>
        <v>Compressor Engines</v>
      </c>
    </row>
    <row r="523" spans="1:12" x14ac:dyDescent="0.2">
      <c r="A523" s="136" t="str">
        <f>'Permitted Sources'!A347</f>
        <v>WYDEQ Permitted Sources</v>
      </c>
      <c r="B523" s="136" t="str">
        <f>'Permitted Sources'!B347</f>
        <v>56</v>
      </c>
      <c r="C523" s="136">
        <f>'Permitted Sources'!C347</f>
        <v>56037</v>
      </c>
      <c r="D523" s="136">
        <f>'Permitted Sources'!F347</f>
        <v>20200202</v>
      </c>
      <c r="E523" t="str">
        <f>'Permitted Sources'!I347</f>
        <v>Compressor Engines</v>
      </c>
      <c r="F523" s="181">
        <f>'Permitted Sources'!T347</f>
        <v>0</v>
      </c>
      <c r="G523" s="181">
        <f>'Permitted Sources'!U347</f>
        <v>0</v>
      </c>
      <c r="H523" s="181">
        <f>'Permitted Sources'!V347</f>
        <v>0</v>
      </c>
      <c r="I523" s="181">
        <f>'Permitted Sources'!W347</f>
        <v>0</v>
      </c>
      <c r="J523" s="181">
        <f>'Permitted Sources'!X347</f>
        <v>0</v>
      </c>
      <c r="K523" s="191" t="str">
        <f>VLOOKUP(C523,fips_xref!$A$5:$H$28,8,FALSE)</f>
        <v>Total</v>
      </c>
      <c r="L523" s="31" t="str">
        <f t="shared" si="8"/>
        <v>Compressor Engines</v>
      </c>
    </row>
    <row r="524" spans="1:12" x14ac:dyDescent="0.2">
      <c r="A524" s="136" t="str">
        <f>'Permitted Sources'!A348</f>
        <v>WYDEQ Permitted Sources</v>
      </c>
      <c r="B524" s="136" t="str">
        <f>'Permitted Sources'!B348</f>
        <v>56</v>
      </c>
      <c r="C524" s="136">
        <f>'Permitted Sources'!C348</f>
        <v>56037</v>
      </c>
      <c r="D524" s="136">
        <f>'Permitted Sources'!F348</f>
        <v>20200202</v>
      </c>
      <c r="E524" t="str">
        <f>'Permitted Sources'!I348</f>
        <v>Compressor Engines</v>
      </c>
      <c r="F524" s="181">
        <f>'Permitted Sources'!T348</f>
        <v>0</v>
      </c>
      <c r="G524" s="181">
        <f>'Permitted Sources'!U348</f>
        <v>0</v>
      </c>
      <c r="H524" s="181">
        <f>'Permitted Sources'!V348</f>
        <v>0</v>
      </c>
      <c r="I524" s="181">
        <f>'Permitted Sources'!W348</f>
        <v>0</v>
      </c>
      <c r="J524" s="181">
        <f>'Permitted Sources'!X348</f>
        <v>0</v>
      </c>
      <c r="K524" s="191" t="str">
        <f>VLOOKUP(C524,fips_xref!$A$5:$H$28,8,FALSE)</f>
        <v>Total</v>
      </c>
      <c r="L524" s="31" t="str">
        <f t="shared" si="8"/>
        <v>Compressor Engines</v>
      </c>
    </row>
    <row r="525" spans="1:12" x14ac:dyDescent="0.2">
      <c r="A525" s="136" t="str">
        <f>'Permitted Sources'!A349</f>
        <v>WYDEQ Permitted Sources</v>
      </c>
      <c r="B525" s="136" t="str">
        <f>'Permitted Sources'!B349</f>
        <v>56</v>
      </c>
      <c r="C525" s="136">
        <f>'Permitted Sources'!C349</f>
        <v>56037</v>
      </c>
      <c r="D525" s="136">
        <f>'Permitted Sources'!F349</f>
        <v>20200202</v>
      </c>
      <c r="E525" t="str">
        <f>'Permitted Sources'!I349</f>
        <v>Compressor Engines</v>
      </c>
      <c r="F525" s="181">
        <f>'Permitted Sources'!T349</f>
        <v>0</v>
      </c>
      <c r="G525" s="181">
        <f>'Permitted Sources'!U349</f>
        <v>0</v>
      </c>
      <c r="H525" s="181">
        <f>'Permitted Sources'!V349</f>
        <v>0</v>
      </c>
      <c r="I525" s="181">
        <f>'Permitted Sources'!W349</f>
        <v>0</v>
      </c>
      <c r="J525" s="181">
        <f>'Permitted Sources'!X349</f>
        <v>0</v>
      </c>
      <c r="K525" s="191" t="str">
        <f>VLOOKUP(C525,fips_xref!$A$5:$H$28,8,FALSE)</f>
        <v>Total</v>
      </c>
      <c r="L525" s="31" t="str">
        <f t="shared" si="8"/>
        <v>Compressor Engines</v>
      </c>
    </row>
    <row r="526" spans="1:12" x14ac:dyDescent="0.2">
      <c r="A526" s="136" t="str">
        <f>'Permitted Sources'!A350</f>
        <v>WYDEQ Permitted Sources</v>
      </c>
      <c r="B526" s="136" t="str">
        <f>'Permitted Sources'!B350</f>
        <v>56</v>
      </c>
      <c r="C526" s="136">
        <f>'Permitted Sources'!C350</f>
        <v>56037</v>
      </c>
      <c r="D526" s="136">
        <f>'Permitted Sources'!F350</f>
        <v>20200253</v>
      </c>
      <c r="E526" t="str">
        <f>'Permitted Sources'!I350</f>
        <v>Compressor Engines</v>
      </c>
      <c r="F526" s="181">
        <f>'Permitted Sources'!T350</f>
        <v>2.6369133215882048</v>
      </c>
      <c r="G526" s="181">
        <f>'Permitted Sources'!U350</f>
        <v>4.5275671149873284E-2</v>
      </c>
      <c r="H526" s="181">
        <f>'Permitted Sources'!V350</f>
        <v>1.3694310798358069</v>
      </c>
      <c r="I526" s="181">
        <f>'Permitted Sources'!W350</f>
        <v>0</v>
      </c>
      <c r="J526" s="181">
        <f>'Permitted Sources'!X350</f>
        <v>2.9929925041966895E-2</v>
      </c>
      <c r="K526" s="191" t="str">
        <f>VLOOKUP(C526,fips_xref!$A$5:$H$28,8,FALSE)</f>
        <v>Total</v>
      </c>
      <c r="L526" s="31" t="str">
        <f t="shared" si="8"/>
        <v>Compressor Engines</v>
      </c>
    </row>
    <row r="527" spans="1:12" x14ac:dyDescent="0.2">
      <c r="A527" s="136" t="str">
        <f>'Permitted Sources'!A351</f>
        <v>WYDEQ Permitted Sources</v>
      </c>
      <c r="B527" s="136" t="str">
        <f>'Permitted Sources'!B351</f>
        <v>56</v>
      </c>
      <c r="C527" s="136">
        <f>'Permitted Sources'!C351</f>
        <v>56037</v>
      </c>
      <c r="D527" s="136">
        <f>'Permitted Sources'!F351</f>
        <v>20200253</v>
      </c>
      <c r="E527" t="str">
        <f>'Permitted Sources'!I351</f>
        <v>Compressor Engines</v>
      </c>
      <c r="F527" s="181">
        <f>'Permitted Sources'!T351</f>
        <v>3.0763988751862388</v>
      </c>
      <c r="G527" s="181">
        <f>'Permitted Sources'!U351</f>
        <v>5.8285921480296647E-2</v>
      </c>
      <c r="H527" s="181">
        <f>'Permitted Sources'!V351</f>
        <v>2.2823851330596785</v>
      </c>
      <c r="I527" s="181">
        <f>'Permitted Sources'!W351</f>
        <v>0</v>
      </c>
      <c r="J527" s="181">
        <f>'Permitted Sources'!X351</f>
        <v>3.8530478214945887E-2</v>
      </c>
      <c r="K527" s="191" t="str">
        <f>VLOOKUP(C527,fips_xref!$A$5:$H$28,8,FALSE)</f>
        <v>Total</v>
      </c>
      <c r="L527" s="31" t="str">
        <f t="shared" si="8"/>
        <v>Compressor Engines</v>
      </c>
    </row>
    <row r="528" spans="1:12" x14ac:dyDescent="0.2">
      <c r="A528" s="136" t="str">
        <f>'Permitted Sources'!A352</f>
        <v>WYDEQ Permitted Sources</v>
      </c>
      <c r="B528" s="136" t="str">
        <f>'Permitted Sources'!B352</f>
        <v>56</v>
      </c>
      <c r="C528" s="136">
        <f>'Permitted Sources'!C352</f>
        <v>56037</v>
      </c>
      <c r="D528" s="136">
        <f>'Permitted Sources'!F352</f>
        <v>20200254</v>
      </c>
      <c r="E528" t="str">
        <f>'Permitted Sources'!I352</f>
        <v>Compressor Engines</v>
      </c>
      <c r="F528" s="181">
        <f>'Permitted Sources'!T352</f>
        <v>1.3184566607941024</v>
      </c>
      <c r="G528" s="181">
        <f>'Permitted Sources'!U352</f>
        <v>0.15559556138411712</v>
      </c>
      <c r="H528" s="181">
        <f>'Permitted Sources'!V352</f>
        <v>3.1953391862835492</v>
      </c>
      <c r="I528" s="181">
        <f>'Permitted Sources'!W352</f>
        <v>0</v>
      </c>
      <c r="J528" s="181">
        <f>'Permitted Sources'!X352</f>
        <v>1.327582451218833E-2</v>
      </c>
      <c r="K528" s="191" t="str">
        <f>VLOOKUP(C528,fips_xref!$A$5:$H$28,8,FALSE)</f>
        <v>Total</v>
      </c>
      <c r="L528" s="31" t="str">
        <f t="shared" si="8"/>
        <v>Compressor Engines</v>
      </c>
    </row>
    <row r="529" spans="1:12" x14ac:dyDescent="0.2">
      <c r="A529" s="136" t="str">
        <f>'Permitted Sources'!A353</f>
        <v>WYDEQ Permitted Sources</v>
      </c>
      <c r="B529" s="136" t="str">
        <f>'Permitted Sources'!B353</f>
        <v>56</v>
      </c>
      <c r="C529" s="136">
        <f>'Permitted Sources'!C353</f>
        <v>56037</v>
      </c>
      <c r="D529" s="136">
        <f>'Permitted Sources'!F353</f>
        <v>20200254</v>
      </c>
      <c r="E529" t="str">
        <f>'Permitted Sources'!I353</f>
        <v>Compressor Engines</v>
      </c>
      <c r="F529" s="181">
        <f>'Permitted Sources'!T353</f>
        <v>0.87897110719606852</v>
      </c>
      <c r="G529" s="181">
        <f>'Permitted Sources'!U353</f>
        <v>0.24895289821458755</v>
      </c>
      <c r="H529" s="181">
        <f>'Permitted Sources'!V353</f>
        <v>1.8259081064477432</v>
      </c>
      <c r="I529" s="181">
        <f>'Permitted Sources'!W353</f>
        <v>0</v>
      </c>
      <c r="J529" s="181">
        <f>'Permitted Sources'!X353</f>
        <v>2.1241319219501339E-2</v>
      </c>
      <c r="K529" s="191" t="str">
        <f>VLOOKUP(C529,fips_xref!$A$5:$H$28,8,FALSE)</f>
        <v>Total</v>
      </c>
      <c r="L529" s="31" t="str">
        <f t="shared" si="8"/>
        <v>Compressor Engines</v>
      </c>
    </row>
    <row r="530" spans="1:12" x14ac:dyDescent="0.2">
      <c r="A530" s="136" t="str">
        <f>'Permitted Sources'!A354</f>
        <v>WYDEQ Permitted Sources</v>
      </c>
      <c r="B530" s="136" t="str">
        <f>'Permitted Sources'!B354</f>
        <v>56</v>
      </c>
      <c r="C530" s="136">
        <f>'Permitted Sources'!C354</f>
        <v>56037</v>
      </c>
      <c r="D530" s="136">
        <f>'Permitted Sources'!F354</f>
        <v>20200254</v>
      </c>
      <c r="E530" t="str">
        <f>'Permitted Sources'!I354</f>
        <v>Compressor Engines</v>
      </c>
      <c r="F530" s="181">
        <f>'Permitted Sources'!T354</f>
        <v>2.6369133215882048</v>
      </c>
      <c r="G530" s="181">
        <f>'Permitted Sources'!U354</f>
        <v>0.93357336830470306</v>
      </c>
      <c r="H530" s="181">
        <f>'Permitted Sources'!V354</f>
        <v>6.3906783725670984</v>
      </c>
      <c r="I530" s="181">
        <f>'Permitted Sources'!W354</f>
        <v>0</v>
      </c>
      <c r="J530" s="181">
        <f>'Permitted Sources'!X354</f>
        <v>7.9654947073129978E-2</v>
      </c>
      <c r="K530" s="191" t="str">
        <f>VLOOKUP(C530,fips_xref!$A$5:$H$28,8,FALSE)</f>
        <v>Total</v>
      </c>
      <c r="L530" s="31" t="str">
        <f t="shared" si="8"/>
        <v>Compressor Engines</v>
      </c>
    </row>
    <row r="531" spans="1:12" x14ac:dyDescent="0.2">
      <c r="A531" s="136" t="str">
        <f>'Permitted Sources'!A355</f>
        <v>WYDEQ Permitted Sources</v>
      </c>
      <c r="B531" s="136" t="str">
        <f>'Permitted Sources'!B355</f>
        <v>56</v>
      </c>
      <c r="C531" s="136">
        <f>'Permitted Sources'!C355</f>
        <v>56037</v>
      </c>
      <c r="D531" s="136">
        <f>'Permitted Sources'!F355</f>
        <v>20200254</v>
      </c>
      <c r="E531" t="str">
        <f>'Permitted Sources'!I355</f>
        <v>Compressor Engines</v>
      </c>
      <c r="F531" s="181">
        <f>'Permitted Sources'!T355</f>
        <v>2.7248104323078119</v>
      </c>
      <c r="G531" s="181">
        <f>'Permitted Sources'!U355</f>
        <v>0.80069475888266728</v>
      </c>
      <c r="H531" s="181">
        <f>'Permitted Sources'!V355</f>
        <v>3.0127483756387758</v>
      </c>
      <c r="I531" s="181">
        <f>'Permitted Sources'!W355</f>
        <v>0</v>
      </c>
      <c r="J531" s="181">
        <f>'Permitted Sources'!X355</f>
        <v>6.8317392939721167E-2</v>
      </c>
      <c r="K531" s="191" t="str">
        <f>VLOOKUP(C531,fips_xref!$A$5:$H$28,8,FALSE)</f>
        <v>Total</v>
      </c>
      <c r="L531" s="31" t="str">
        <f t="shared" si="8"/>
        <v>Compressor Engines</v>
      </c>
    </row>
    <row r="532" spans="1:12" x14ac:dyDescent="0.2">
      <c r="A532" s="136" t="str">
        <f>'Permitted Sources'!A356</f>
        <v>WYDEQ Permitted Sources</v>
      </c>
      <c r="B532" s="136" t="str">
        <f>'Permitted Sources'!B356</f>
        <v>56</v>
      </c>
      <c r="C532" s="136">
        <f>'Permitted Sources'!C356</f>
        <v>56037</v>
      </c>
      <c r="D532" s="136">
        <f>'Permitted Sources'!F356</f>
        <v>20200254</v>
      </c>
      <c r="E532" t="str">
        <f>'Permitted Sources'!I356</f>
        <v>Compressor Engines</v>
      </c>
      <c r="F532" s="181">
        <f>'Permitted Sources'!T356</f>
        <v>0.21974277679901713</v>
      </c>
      <c r="G532" s="181">
        <f>'Permitted Sources'!U356</f>
        <v>1.1358475981040557</v>
      </c>
      <c r="H532" s="181">
        <f>'Permitted Sources'!V356</f>
        <v>0.31953391862835506</v>
      </c>
      <c r="I532" s="181">
        <f>'Permitted Sources'!W356</f>
        <v>0</v>
      </c>
      <c r="J532" s="181">
        <f>'Permitted Sources'!X356</f>
        <v>9.6913518938974846E-2</v>
      </c>
      <c r="K532" s="191" t="str">
        <f>VLOOKUP(C532,fips_xref!$A$5:$H$28,8,FALSE)</f>
        <v>Total</v>
      </c>
      <c r="L532" s="31" t="str">
        <f t="shared" si="8"/>
        <v>Compressor Engines</v>
      </c>
    </row>
    <row r="533" spans="1:12" x14ac:dyDescent="0.2">
      <c r="A533" s="136" t="str">
        <f>'Permitted Sources'!A357</f>
        <v>WYDEQ Permitted Sources</v>
      </c>
      <c r="B533" s="136" t="str">
        <f>'Permitted Sources'!B357</f>
        <v>56</v>
      </c>
      <c r="C533" s="136">
        <f>'Permitted Sources'!C357</f>
        <v>56037</v>
      </c>
      <c r="D533" s="136">
        <f>'Permitted Sources'!F357</f>
        <v>20200254</v>
      </c>
      <c r="E533" t="str">
        <f>'Permitted Sources'!I357</f>
        <v>Compressor Engines</v>
      </c>
      <c r="F533" s="181">
        <f>'Permitted Sources'!T357</f>
        <v>0.87897110719606852</v>
      </c>
      <c r="G533" s="181">
        <f>'Permitted Sources'!U357</f>
        <v>9.3046145707702088E-2</v>
      </c>
      <c r="H533" s="181">
        <f>'Permitted Sources'!V357</f>
        <v>0.45647702661193579</v>
      </c>
      <c r="I533" s="181">
        <f>'Permitted Sources'!W357</f>
        <v>0</v>
      </c>
      <c r="J533" s="181">
        <f>'Permitted Sources'!X357</f>
        <v>7.9389430582886226E-3</v>
      </c>
      <c r="K533" s="191" t="str">
        <f>VLOOKUP(C533,fips_xref!$A$5:$H$28,8,FALSE)</f>
        <v>Total</v>
      </c>
      <c r="L533" s="31" t="str">
        <f t="shared" si="8"/>
        <v>Compressor Engines</v>
      </c>
    </row>
    <row r="534" spans="1:12" x14ac:dyDescent="0.2">
      <c r="A534" s="136" t="str">
        <f>'Permitted Sources'!A358</f>
        <v>WYDEQ Permitted Sources</v>
      </c>
      <c r="B534" s="136" t="str">
        <f>'Permitted Sources'!B358</f>
        <v>56</v>
      </c>
      <c r="C534" s="136">
        <f>'Permitted Sources'!C358</f>
        <v>56037</v>
      </c>
      <c r="D534" s="136">
        <f>'Permitted Sources'!F358</f>
        <v>20200254</v>
      </c>
      <c r="E534" t="str">
        <f>'Permitted Sources'!I358</f>
        <v>Compressor Engines</v>
      </c>
      <c r="F534" s="181">
        <f>'Permitted Sources'!T358</f>
        <v>0.87897110719606852</v>
      </c>
      <c r="G534" s="181">
        <f>'Permitted Sources'!U358</f>
        <v>0.24895289821458755</v>
      </c>
      <c r="H534" s="181">
        <f>'Permitted Sources'!V358</f>
        <v>1.8259081064477432</v>
      </c>
      <c r="I534" s="181">
        <f>'Permitted Sources'!W358</f>
        <v>0</v>
      </c>
      <c r="J534" s="181">
        <f>'Permitted Sources'!X358</f>
        <v>2.1241319219501339E-2</v>
      </c>
      <c r="K534" s="191" t="str">
        <f>VLOOKUP(C534,fips_xref!$A$5:$H$28,8,FALSE)</f>
        <v>Total</v>
      </c>
      <c r="L534" s="31" t="str">
        <f t="shared" si="8"/>
        <v>Compressor Engines</v>
      </c>
    </row>
    <row r="535" spans="1:12" x14ac:dyDescent="0.2">
      <c r="A535" s="136" t="str">
        <f>'Permitted Sources'!A359</f>
        <v>WYDEQ Permitted Sources</v>
      </c>
      <c r="B535" s="136" t="str">
        <f>'Permitted Sources'!B359</f>
        <v>56</v>
      </c>
      <c r="C535" s="136">
        <f>'Permitted Sources'!C359</f>
        <v>56037</v>
      </c>
      <c r="D535" s="136">
        <f>'Permitted Sources'!F359</f>
        <v>20200254</v>
      </c>
      <c r="E535" t="str">
        <f>'Permitted Sources'!I359</f>
        <v>Compressor Engines</v>
      </c>
      <c r="F535" s="181">
        <f>'Permitted Sources'!T359</f>
        <v>0.6592283303970512</v>
      </c>
      <c r="G535" s="181">
        <f>'Permitted Sources'!U359</f>
        <v>0.24895289821458749</v>
      </c>
      <c r="H535" s="181">
        <f>'Permitted Sources'!V359</f>
        <v>0</v>
      </c>
      <c r="I535" s="181">
        <f>'Permitted Sources'!W359</f>
        <v>0</v>
      </c>
      <c r="J535" s="181">
        <f>'Permitted Sources'!X359</f>
        <v>2.1241319219501332E-2</v>
      </c>
      <c r="K535" s="191" t="str">
        <f>VLOOKUP(C535,fips_xref!$A$5:$H$28,8,FALSE)</f>
        <v>Total</v>
      </c>
      <c r="L535" s="31" t="str">
        <f t="shared" si="8"/>
        <v>Compressor Engines</v>
      </c>
    </row>
    <row r="536" spans="1:12" x14ac:dyDescent="0.2">
      <c r="A536" s="136" t="str">
        <f>'Permitted Sources'!A360</f>
        <v>WYDEQ Permitted Sources</v>
      </c>
      <c r="B536" s="136" t="str">
        <f>'Permitted Sources'!B360</f>
        <v>56</v>
      </c>
      <c r="C536" s="136">
        <f>'Permitted Sources'!C360</f>
        <v>56037</v>
      </c>
      <c r="D536" s="136">
        <f>'Permitted Sources'!F360</f>
        <v>20200254</v>
      </c>
      <c r="E536" t="str">
        <f>'Permitted Sources'!I360</f>
        <v>Compressor Engines</v>
      </c>
      <c r="F536" s="181">
        <f>'Permitted Sources'!T360</f>
        <v>3.0763988751862388</v>
      </c>
      <c r="G536" s="181">
        <f>'Permitted Sources'!U360</f>
        <v>1.0113711489967614</v>
      </c>
      <c r="H536" s="181">
        <f>'Permitted Sources'!V360</f>
        <v>6.3906783725670984</v>
      </c>
      <c r="I536" s="181">
        <f>'Permitted Sources'!W360</f>
        <v>0</v>
      </c>
      <c r="J536" s="181">
        <f>'Permitted Sources'!X360</f>
        <v>8.6292859329224134E-2</v>
      </c>
      <c r="K536" s="191" t="str">
        <f>VLOOKUP(C536,fips_xref!$A$5:$H$28,8,FALSE)</f>
        <v>Total</v>
      </c>
      <c r="L536" s="31" t="str">
        <f t="shared" si="8"/>
        <v>Compressor Engines</v>
      </c>
    </row>
    <row r="537" spans="1:12" x14ac:dyDescent="0.2">
      <c r="A537" s="136" t="str">
        <f>'Permitted Sources'!A361</f>
        <v>WYDEQ Permitted Sources</v>
      </c>
      <c r="B537" s="136" t="str">
        <f>'Permitted Sources'!B361</f>
        <v>56</v>
      </c>
      <c r="C537" s="136">
        <f>'Permitted Sources'!C361</f>
        <v>56037</v>
      </c>
      <c r="D537" s="136">
        <f>'Permitted Sources'!F361</f>
        <v>20200254</v>
      </c>
      <c r="E537" t="str">
        <f>'Permitted Sources'!I361</f>
        <v>Compressor Engines</v>
      </c>
      <c r="F537" s="181">
        <f>'Permitted Sources'!T361</f>
        <v>3.0763988751862388</v>
      </c>
      <c r="G537" s="181">
        <f>'Permitted Sources'!U361</f>
        <v>0.97091630303689125</v>
      </c>
      <c r="H537" s="181">
        <f>'Permitted Sources'!V361</f>
        <v>4.564770266119357</v>
      </c>
      <c r="I537" s="181">
        <f>'Permitted Sources'!W361</f>
        <v>0</v>
      </c>
      <c r="J537" s="181">
        <f>'Permitted Sources'!X361</f>
        <v>8.2841144956055199E-2</v>
      </c>
      <c r="K537" s="191" t="str">
        <f>VLOOKUP(C537,fips_xref!$A$5:$H$28,8,FALSE)</f>
        <v>Total</v>
      </c>
      <c r="L537" s="31" t="str">
        <f t="shared" si="8"/>
        <v>Compressor Engines</v>
      </c>
    </row>
    <row r="538" spans="1:12" x14ac:dyDescent="0.2">
      <c r="A538" s="136" t="str">
        <f>'Permitted Sources'!A362</f>
        <v>WYDEQ Permitted Sources</v>
      </c>
      <c r="B538" s="136" t="str">
        <f>'Permitted Sources'!B362</f>
        <v>56</v>
      </c>
      <c r="C538" s="136">
        <f>'Permitted Sources'!C362</f>
        <v>56037</v>
      </c>
      <c r="D538" s="136">
        <f>'Permitted Sources'!F362</f>
        <v>20200254</v>
      </c>
      <c r="E538" t="str">
        <f>'Permitted Sources'!I362</f>
        <v>Compressor Engines</v>
      </c>
      <c r="F538" s="181">
        <f>'Permitted Sources'!T362</f>
        <v>0.87897110719606852</v>
      </c>
      <c r="G538" s="181">
        <f>'Permitted Sources'!U362</f>
        <v>0.25517672066995228</v>
      </c>
      <c r="H538" s="181">
        <f>'Permitted Sources'!V362</f>
        <v>0.91295405322387158</v>
      </c>
      <c r="I538" s="181">
        <f>'Permitted Sources'!W362</f>
        <v>0</v>
      </c>
      <c r="J538" s="181">
        <f>'Permitted Sources'!X362</f>
        <v>2.1772352199988871E-2</v>
      </c>
      <c r="K538" s="191" t="str">
        <f>VLOOKUP(C538,fips_xref!$A$5:$H$28,8,FALSE)</f>
        <v>Total</v>
      </c>
      <c r="L538" s="31" t="str">
        <f t="shared" si="8"/>
        <v>Compressor Engines</v>
      </c>
    </row>
    <row r="539" spans="1:12" x14ac:dyDescent="0.2">
      <c r="A539" s="136" t="str">
        <f>'Permitted Sources'!A363</f>
        <v>WYDEQ Permitted Sources</v>
      </c>
      <c r="B539" s="136" t="str">
        <f>'Permitted Sources'!B363</f>
        <v>56</v>
      </c>
      <c r="C539" s="136">
        <f>'Permitted Sources'!C363</f>
        <v>56037</v>
      </c>
      <c r="D539" s="136">
        <f>'Permitted Sources'!F363</f>
        <v>20200254</v>
      </c>
      <c r="E539" t="str">
        <f>'Permitted Sources'!I363</f>
        <v>Compressor Engines</v>
      </c>
      <c r="F539" s="181">
        <f>'Permitted Sources'!T363</f>
        <v>2.6369133215882048</v>
      </c>
      <c r="G539" s="181">
        <f>'Permitted Sources'!U363</f>
        <v>1.0393783500459026</v>
      </c>
      <c r="H539" s="181">
        <f>'Permitted Sources'!V363</f>
        <v>1.8259081064477432</v>
      </c>
      <c r="I539" s="181">
        <f>'Permitted Sources'!W363</f>
        <v>0</v>
      </c>
      <c r="J539" s="181">
        <f>'Permitted Sources'!X363</f>
        <v>8.868250774141806E-2</v>
      </c>
      <c r="K539" s="191" t="str">
        <f>VLOOKUP(C539,fips_xref!$A$5:$H$28,8,FALSE)</f>
        <v>Total</v>
      </c>
      <c r="L539" s="31" t="str">
        <f t="shared" si="8"/>
        <v>Compressor Engines</v>
      </c>
    </row>
    <row r="540" spans="1:12" x14ac:dyDescent="0.2">
      <c r="A540" s="136" t="str">
        <f>'Permitted Sources'!A364</f>
        <v>WYDEQ Permitted Sources</v>
      </c>
      <c r="B540" s="136" t="str">
        <f>'Permitted Sources'!B364</f>
        <v>56</v>
      </c>
      <c r="C540" s="136">
        <f>'Permitted Sources'!C364</f>
        <v>56037</v>
      </c>
      <c r="D540" s="136">
        <f>'Permitted Sources'!F364</f>
        <v>20200254</v>
      </c>
      <c r="E540" t="str">
        <f>'Permitted Sources'!I364</f>
        <v>Compressor Engines</v>
      </c>
      <c r="F540" s="181">
        <f>'Permitted Sources'!T364</f>
        <v>7.5152029665263855</v>
      </c>
      <c r="G540" s="181">
        <f>'Permitted Sources'!U364</f>
        <v>3.1181350501377083</v>
      </c>
      <c r="H540" s="181">
        <f>'Permitted Sources'!V364</f>
        <v>4.7930087794253247</v>
      </c>
      <c r="I540" s="181">
        <f>'Permitted Sources'!W364</f>
        <v>0</v>
      </c>
      <c r="J540" s="181">
        <f>'Permitted Sources'!X364</f>
        <v>0.26604752322425423</v>
      </c>
      <c r="K540" s="191" t="str">
        <f>VLOOKUP(C540,fips_xref!$A$5:$H$28,8,FALSE)</f>
        <v>Total</v>
      </c>
      <c r="L540" s="31" t="str">
        <f t="shared" si="8"/>
        <v>Compressor Engines</v>
      </c>
    </row>
    <row r="541" spans="1:12" x14ac:dyDescent="0.2">
      <c r="A541" s="136" t="str">
        <f>'Permitted Sources'!A365</f>
        <v>WYDEQ Permitted Sources</v>
      </c>
      <c r="B541" s="136" t="str">
        <f>'Permitted Sources'!B365</f>
        <v>56</v>
      </c>
      <c r="C541" s="136">
        <f>'Permitted Sources'!C365</f>
        <v>56037</v>
      </c>
      <c r="D541" s="136">
        <f>'Permitted Sources'!F365</f>
        <v>20200202</v>
      </c>
      <c r="E541" t="str">
        <f>'Permitted Sources'!I365</f>
        <v>Compressor Engines</v>
      </c>
      <c r="F541" s="181">
        <f>'Permitted Sources'!T365</f>
        <v>0</v>
      </c>
      <c r="G541" s="181">
        <f>'Permitted Sources'!U365</f>
        <v>0</v>
      </c>
      <c r="H541" s="181">
        <f>'Permitted Sources'!V365</f>
        <v>0</v>
      </c>
      <c r="I541" s="181">
        <f>'Permitted Sources'!W365</f>
        <v>0</v>
      </c>
      <c r="J541" s="181">
        <f>'Permitted Sources'!X365</f>
        <v>0</v>
      </c>
      <c r="K541" s="191" t="str">
        <f>VLOOKUP(C541,fips_xref!$A$5:$H$28,8,FALSE)</f>
        <v>Total</v>
      </c>
      <c r="L541" s="31" t="str">
        <f t="shared" si="8"/>
        <v>Compressor Engines</v>
      </c>
    </row>
    <row r="542" spans="1:12" x14ac:dyDescent="0.2">
      <c r="A542" s="136" t="str">
        <f>'Permitted Sources'!A366</f>
        <v>WYDEQ Permitted Sources</v>
      </c>
      <c r="B542" s="136" t="str">
        <f>'Permitted Sources'!B366</f>
        <v>56</v>
      </c>
      <c r="C542" s="136">
        <f>'Permitted Sources'!C366</f>
        <v>56037</v>
      </c>
      <c r="D542" s="136">
        <f>'Permitted Sources'!F366</f>
        <v>20200253</v>
      </c>
      <c r="E542" t="str">
        <f>'Permitted Sources'!I366</f>
        <v>Compressor Engines</v>
      </c>
      <c r="F542" s="181">
        <f>'Permitted Sources'!T366</f>
        <v>21.534792126303675</v>
      </c>
      <c r="G542" s="181">
        <f>'Permitted Sources'!U366</f>
        <v>0.25369988144325545</v>
      </c>
      <c r="H542" s="181">
        <f>'Permitted Sources'!V366</f>
        <v>27.845098623328074</v>
      </c>
      <c r="I542" s="181">
        <f>'Permitted Sources'!W366</f>
        <v>0</v>
      </c>
      <c r="J542" s="181">
        <f>'Permitted Sources'!X366</f>
        <v>0.16771078687309035</v>
      </c>
      <c r="K542" s="191" t="str">
        <f>VLOOKUP(C542,fips_xref!$A$5:$H$28,8,FALSE)</f>
        <v>Total</v>
      </c>
      <c r="L542" s="31" t="str">
        <f t="shared" si="8"/>
        <v>Compressor Engines</v>
      </c>
    </row>
    <row r="543" spans="1:12" x14ac:dyDescent="0.2">
      <c r="A543" s="136" t="str">
        <f>'Permitted Sources'!A367</f>
        <v>WYDEQ Permitted Sources</v>
      </c>
      <c r="B543" s="136" t="str">
        <f>'Permitted Sources'!B367</f>
        <v>56</v>
      </c>
      <c r="C543" s="136">
        <f>'Permitted Sources'!C367</f>
        <v>56037</v>
      </c>
      <c r="D543" s="136">
        <f>'Permitted Sources'!F367</f>
        <v>20200202</v>
      </c>
      <c r="E543" t="str">
        <f>'Permitted Sources'!I367</f>
        <v>Compressor Engines</v>
      </c>
      <c r="F543" s="181">
        <f>'Permitted Sources'!T367</f>
        <v>0</v>
      </c>
      <c r="G543" s="181">
        <f>'Permitted Sources'!U367</f>
        <v>2.7341304790675172</v>
      </c>
      <c r="H543" s="181">
        <f>'Permitted Sources'!V367</f>
        <v>0</v>
      </c>
      <c r="I543" s="181">
        <f>'Permitted Sources'!W367</f>
        <v>0</v>
      </c>
      <c r="J543" s="181">
        <f>'Permitted Sources'!X367</f>
        <v>0</v>
      </c>
      <c r="K543" s="191" t="str">
        <f>VLOOKUP(C543,fips_xref!$A$5:$H$28,8,FALSE)</f>
        <v>Total</v>
      </c>
      <c r="L543" s="31" t="str">
        <f t="shared" si="8"/>
        <v>Compressor Engines</v>
      </c>
    </row>
    <row r="544" spans="1:12" x14ac:dyDescent="0.2">
      <c r="A544" s="136" t="str">
        <f>'Permitted Sources'!A368</f>
        <v>WYDEQ Permitted Sources</v>
      </c>
      <c r="B544" s="136" t="str">
        <f>'Permitted Sources'!B368</f>
        <v>56</v>
      </c>
      <c r="C544" s="136">
        <f>'Permitted Sources'!C368</f>
        <v>56037</v>
      </c>
      <c r="D544" s="136">
        <f>'Permitted Sources'!F368</f>
        <v>20200254</v>
      </c>
      <c r="E544" t="str">
        <f>'Permitted Sources'!I368</f>
        <v>Compressor Engines</v>
      </c>
      <c r="F544" s="181">
        <f>'Permitted Sources'!T368</f>
        <v>0.43948555359803426</v>
      </c>
      <c r="G544" s="181">
        <f>'Permitted Sources'!U368</f>
        <v>0.1400360052457055</v>
      </c>
      <c r="H544" s="181">
        <f>'Permitted Sources'!V368</f>
        <v>0.45647702661193579</v>
      </c>
      <c r="I544" s="181">
        <f>'Permitted Sources'!W368</f>
        <v>0</v>
      </c>
      <c r="J544" s="181">
        <f>'Permitted Sources'!X368</f>
        <v>1.1948242060969502E-2</v>
      </c>
      <c r="K544" s="191" t="str">
        <f>VLOOKUP(C544,fips_xref!$A$5:$H$28,8,FALSE)</f>
        <v>Total</v>
      </c>
      <c r="L544" s="31" t="str">
        <f t="shared" si="8"/>
        <v>Compressor Engines</v>
      </c>
    </row>
    <row r="545" spans="1:12" x14ac:dyDescent="0.2">
      <c r="A545" s="136" t="str">
        <f>'Permitted Sources'!A369</f>
        <v>WYDEQ Permitted Sources</v>
      </c>
      <c r="B545" s="136" t="str">
        <f>'Permitted Sources'!B369</f>
        <v>56</v>
      </c>
      <c r="C545" s="136">
        <f>'Permitted Sources'!C369</f>
        <v>56037</v>
      </c>
      <c r="D545" s="136">
        <f>'Permitted Sources'!F369</f>
        <v>20200254</v>
      </c>
      <c r="E545" t="str">
        <f>'Permitted Sources'!I369</f>
        <v>Compressor Engines</v>
      </c>
      <c r="F545" s="181">
        <f>'Permitted Sources'!T369</f>
        <v>2.6369133215882048</v>
      </c>
      <c r="G545" s="181">
        <f>'Permitted Sources'!U369</f>
        <v>0.28318392171909323</v>
      </c>
      <c r="H545" s="181">
        <f>'Permitted Sources'!V369</f>
        <v>1.8259081064477432</v>
      </c>
      <c r="I545" s="181">
        <f>'Permitted Sources'!W369</f>
        <v>0</v>
      </c>
      <c r="J545" s="181">
        <f>'Permitted Sources'!X369</f>
        <v>2.4162000612182759E-2</v>
      </c>
      <c r="K545" s="191" t="str">
        <f>VLOOKUP(C545,fips_xref!$A$5:$H$28,8,FALSE)</f>
        <v>Total</v>
      </c>
      <c r="L545" s="31" t="str">
        <f t="shared" si="8"/>
        <v>Compressor Engines</v>
      </c>
    </row>
    <row r="546" spans="1:12" x14ac:dyDescent="0.2">
      <c r="A546" s="136" t="str">
        <f>'Permitted Sources'!A370</f>
        <v>WYDEQ Permitted Sources</v>
      </c>
      <c r="B546" s="136" t="str">
        <f>'Permitted Sources'!B370</f>
        <v>56</v>
      </c>
      <c r="C546" s="136">
        <f>'Permitted Sources'!C370</f>
        <v>56037</v>
      </c>
      <c r="D546" s="136">
        <f>'Permitted Sources'!F370</f>
        <v>20200202</v>
      </c>
      <c r="E546" t="str">
        <f>'Permitted Sources'!I370</f>
        <v>Compressor Engines</v>
      </c>
      <c r="F546" s="181">
        <f>'Permitted Sources'!T370</f>
        <v>0</v>
      </c>
      <c r="G546" s="181">
        <f>'Permitted Sources'!U370</f>
        <v>0</v>
      </c>
      <c r="H546" s="181">
        <f>'Permitted Sources'!V370</f>
        <v>0</v>
      </c>
      <c r="I546" s="181">
        <f>'Permitted Sources'!W370</f>
        <v>0</v>
      </c>
      <c r="J546" s="181">
        <f>'Permitted Sources'!X370</f>
        <v>0</v>
      </c>
      <c r="K546" s="191" t="str">
        <f>VLOOKUP(C546,fips_xref!$A$5:$H$28,8,FALSE)</f>
        <v>Total</v>
      </c>
      <c r="L546" s="31" t="str">
        <f t="shared" si="8"/>
        <v>Compressor Engines</v>
      </c>
    </row>
    <row r="547" spans="1:12" x14ac:dyDescent="0.2">
      <c r="A547" s="136" t="str">
        <f>'Permitted Sources'!A371</f>
        <v>WYDEQ Permitted Sources</v>
      </c>
      <c r="B547" s="136" t="str">
        <f>'Permitted Sources'!B371</f>
        <v>56</v>
      </c>
      <c r="C547" s="136">
        <f>'Permitted Sources'!C371</f>
        <v>56037</v>
      </c>
      <c r="D547" s="136">
        <f>'Permitted Sources'!F371</f>
        <v>20100102</v>
      </c>
      <c r="E547" t="str">
        <f>'Permitted Sources'!I371</f>
        <v>Compressor Engines</v>
      </c>
      <c r="F547" s="181">
        <f>'Permitted Sources'!T371</f>
        <v>5.2738266431764096</v>
      </c>
      <c r="G547" s="181">
        <f>'Permitted Sources'!U371</f>
        <v>0.37862842419137477</v>
      </c>
      <c r="H547" s="181">
        <f>'Permitted Sources'!V371</f>
        <v>5.0212472927312923</v>
      </c>
      <c r="I547" s="181">
        <f>'Permitted Sources'!W371</f>
        <v>0.69503255935312691</v>
      </c>
      <c r="J547" s="181">
        <f>'Permitted Sources'!X371</f>
        <v>0.32472832691088716</v>
      </c>
      <c r="K547" s="191" t="str">
        <f>VLOOKUP(C547,fips_xref!$A$5:$H$28,8,FALSE)</f>
        <v>Total</v>
      </c>
      <c r="L547" s="31" t="str">
        <f t="shared" si="8"/>
        <v>Compressor Engines</v>
      </c>
    </row>
    <row r="548" spans="1:12" x14ac:dyDescent="0.2">
      <c r="A548" s="136" t="str">
        <f>'Permitted Sources'!A372</f>
        <v>WYDEQ Permitted Sources</v>
      </c>
      <c r="B548" s="136" t="str">
        <f>'Permitted Sources'!B372</f>
        <v>56</v>
      </c>
      <c r="C548" s="136">
        <f>'Permitted Sources'!C372</f>
        <v>56037</v>
      </c>
      <c r="D548" s="136">
        <f>'Permitted Sources'!F372</f>
        <v>20200202</v>
      </c>
      <c r="E548" t="str">
        <f>'Permitted Sources'!I372</f>
        <v>Compressor Engines</v>
      </c>
      <c r="F548" s="181">
        <f>'Permitted Sources'!T372</f>
        <v>2.1974277679901713</v>
      </c>
      <c r="G548" s="181">
        <f>'Permitted Sources'!U372</f>
        <v>0</v>
      </c>
      <c r="H548" s="181">
        <f>'Permitted Sources'!V372</f>
        <v>1.3694310798358069</v>
      </c>
      <c r="I548" s="181">
        <f>'Permitted Sources'!W372</f>
        <v>0</v>
      </c>
      <c r="J548" s="181">
        <f>'Permitted Sources'!X372</f>
        <v>0</v>
      </c>
      <c r="K548" s="191" t="str">
        <f>VLOOKUP(C548,fips_xref!$A$5:$H$28,8,FALSE)</f>
        <v>Total</v>
      </c>
      <c r="L548" s="31" t="str">
        <f t="shared" si="8"/>
        <v>Compressor Engines</v>
      </c>
    </row>
    <row r="549" spans="1:12" x14ac:dyDescent="0.2">
      <c r="A549" s="136" t="str">
        <f>'Permitted Sources'!A373</f>
        <v>WYDEQ Permitted Sources</v>
      </c>
      <c r="B549" s="136" t="str">
        <f>'Permitted Sources'!B373</f>
        <v>56</v>
      </c>
      <c r="C549" s="136">
        <f>'Permitted Sources'!C373</f>
        <v>56037</v>
      </c>
      <c r="D549" s="136">
        <f>'Permitted Sources'!F373</f>
        <v>20200202</v>
      </c>
      <c r="E549" t="str">
        <f>'Permitted Sources'!I373</f>
        <v>Compressor Engines</v>
      </c>
      <c r="F549" s="181">
        <f>'Permitted Sources'!T373</f>
        <v>0</v>
      </c>
      <c r="G549" s="181">
        <f>'Permitted Sources'!U373</f>
        <v>0</v>
      </c>
      <c r="H549" s="181">
        <f>'Permitted Sources'!V373</f>
        <v>0</v>
      </c>
      <c r="I549" s="181">
        <f>'Permitted Sources'!W373</f>
        <v>0</v>
      </c>
      <c r="J549" s="181">
        <f>'Permitted Sources'!X373</f>
        <v>0</v>
      </c>
      <c r="K549" s="191" t="str">
        <f>VLOOKUP(C549,fips_xref!$A$5:$H$28,8,FALSE)</f>
        <v>Total</v>
      </c>
      <c r="L549" s="31" t="str">
        <f t="shared" si="8"/>
        <v>Compressor Engines</v>
      </c>
    </row>
    <row r="550" spans="1:12" x14ac:dyDescent="0.2">
      <c r="A550" s="136" t="str">
        <f>'Permitted Sources'!A374</f>
        <v>WYDEQ Permitted Sources</v>
      </c>
      <c r="B550" s="136" t="str">
        <f>'Permitted Sources'!B374</f>
        <v>56</v>
      </c>
      <c r="C550" s="136">
        <f>'Permitted Sources'!C374</f>
        <v>56037</v>
      </c>
      <c r="D550" s="136">
        <f>'Permitted Sources'!F374</f>
        <v>20200202</v>
      </c>
      <c r="E550" t="str">
        <f>'Permitted Sources'!I374</f>
        <v>Compressor Engines</v>
      </c>
      <c r="F550" s="181">
        <f>'Permitted Sources'!T374</f>
        <v>0</v>
      </c>
      <c r="G550" s="181">
        <f>'Permitted Sources'!U374</f>
        <v>0</v>
      </c>
      <c r="H550" s="181">
        <f>'Permitted Sources'!V374</f>
        <v>0</v>
      </c>
      <c r="I550" s="181">
        <f>'Permitted Sources'!W374</f>
        <v>0</v>
      </c>
      <c r="J550" s="181">
        <f>'Permitted Sources'!X374</f>
        <v>0</v>
      </c>
      <c r="K550" s="191" t="str">
        <f>VLOOKUP(C550,fips_xref!$A$5:$H$28,8,FALSE)</f>
        <v>Total</v>
      </c>
      <c r="L550" s="31" t="str">
        <f t="shared" si="8"/>
        <v>Compressor Engines</v>
      </c>
    </row>
    <row r="551" spans="1:12" x14ac:dyDescent="0.2">
      <c r="A551" s="136" t="str">
        <f>'Permitted Sources'!A375</f>
        <v>WYDEQ Permitted Sources</v>
      </c>
      <c r="B551" s="136" t="str">
        <f>'Permitted Sources'!B375</f>
        <v>56</v>
      </c>
      <c r="C551" s="136">
        <f>'Permitted Sources'!C375</f>
        <v>56037</v>
      </c>
      <c r="D551" s="136">
        <f>'Permitted Sources'!F375</f>
        <v>20200202</v>
      </c>
      <c r="E551" t="str">
        <f>'Permitted Sources'!I375</f>
        <v>Compressor Engines</v>
      </c>
      <c r="F551" s="181">
        <f>'Permitted Sources'!T375</f>
        <v>0</v>
      </c>
      <c r="G551" s="181">
        <f>'Permitted Sources'!U375</f>
        <v>0</v>
      </c>
      <c r="H551" s="181">
        <f>'Permitted Sources'!V375</f>
        <v>0</v>
      </c>
      <c r="I551" s="181">
        <f>'Permitted Sources'!W375</f>
        <v>0</v>
      </c>
      <c r="J551" s="181">
        <f>'Permitted Sources'!X375</f>
        <v>0</v>
      </c>
      <c r="K551" s="191" t="str">
        <f>VLOOKUP(C551,fips_xref!$A$5:$H$28,8,FALSE)</f>
        <v>Total</v>
      </c>
      <c r="L551" s="31" t="str">
        <f t="shared" si="8"/>
        <v>Compressor Engines</v>
      </c>
    </row>
    <row r="552" spans="1:12" x14ac:dyDescent="0.2">
      <c r="A552" s="136" t="str">
        <f>'Permitted Sources'!A376</f>
        <v>WYDEQ Permitted Sources</v>
      </c>
      <c r="B552" s="136" t="str">
        <f>'Permitted Sources'!B376</f>
        <v>56</v>
      </c>
      <c r="C552" s="136">
        <f>'Permitted Sources'!C376</f>
        <v>56037</v>
      </c>
      <c r="D552" s="136">
        <f>'Permitted Sources'!F376</f>
        <v>20200202</v>
      </c>
      <c r="E552" t="str">
        <f>'Permitted Sources'!I376</f>
        <v>Compressor Engines</v>
      </c>
      <c r="F552" s="181">
        <f>'Permitted Sources'!T376</f>
        <v>0</v>
      </c>
      <c r="G552" s="181">
        <f>'Permitted Sources'!U376</f>
        <v>0</v>
      </c>
      <c r="H552" s="181">
        <f>'Permitted Sources'!V376</f>
        <v>0</v>
      </c>
      <c r="I552" s="181">
        <f>'Permitted Sources'!W376</f>
        <v>0</v>
      </c>
      <c r="J552" s="181">
        <f>'Permitted Sources'!X376</f>
        <v>0</v>
      </c>
      <c r="K552" s="191" t="str">
        <f>VLOOKUP(C552,fips_xref!$A$5:$H$28,8,FALSE)</f>
        <v>Total</v>
      </c>
      <c r="L552" s="31" t="str">
        <f t="shared" si="8"/>
        <v>Compressor Engines</v>
      </c>
    </row>
    <row r="553" spans="1:12" x14ac:dyDescent="0.2">
      <c r="A553" s="136" t="str">
        <f>'Permitted Sources'!A377</f>
        <v>WYDEQ Permitted Sources</v>
      </c>
      <c r="B553" s="136" t="str">
        <f>'Permitted Sources'!B377</f>
        <v>56</v>
      </c>
      <c r="C553" s="136">
        <f>'Permitted Sources'!C377</f>
        <v>56037</v>
      </c>
      <c r="D553" s="136">
        <f>'Permitted Sources'!F377</f>
        <v>20200202</v>
      </c>
      <c r="E553" t="str">
        <f>'Permitted Sources'!I377</f>
        <v>Compressor Engines</v>
      </c>
      <c r="F553" s="181">
        <f>'Permitted Sources'!T377</f>
        <v>0</v>
      </c>
      <c r="G553" s="181">
        <f>'Permitted Sources'!U377</f>
        <v>0</v>
      </c>
      <c r="H553" s="181">
        <f>'Permitted Sources'!V377</f>
        <v>0</v>
      </c>
      <c r="I553" s="181">
        <f>'Permitted Sources'!W377</f>
        <v>0</v>
      </c>
      <c r="J553" s="181">
        <f>'Permitted Sources'!X377</f>
        <v>0</v>
      </c>
      <c r="K553" s="191" t="str">
        <f>VLOOKUP(C553,fips_xref!$A$5:$H$28,8,FALSE)</f>
        <v>Total</v>
      </c>
      <c r="L553" s="31" t="str">
        <f t="shared" si="8"/>
        <v>Compressor Engines</v>
      </c>
    </row>
    <row r="554" spans="1:12" x14ac:dyDescent="0.2">
      <c r="A554" s="136" t="str">
        <f>'Permitted Sources'!A378</f>
        <v>WYDEQ Permitted Sources</v>
      </c>
      <c r="B554" s="136" t="str">
        <f>'Permitted Sources'!B378</f>
        <v>56</v>
      </c>
      <c r="C554" s="136">
        <f>'Permitted Sources'!C378</f>
        <v>56037</v>
      </c>
      <c r="D554" s="136">
        <f>'Permitted Sources'!F378</f>
        <v>20200202</v>
      </c>
      <c r="E554" t="str">
        <f>'Permitted Sources'!I378</f>
        <v>Compressor Engines</v>
      </c>
      <c r="F554" s="181">
        <f>'Permitted Sources'!T378</f>
        <v>0</v>
      </c>
      <c r="G554" s="181">
        <f>'Permitted Sources'!U378</f>
        <v>0</v>
      </c>
      <c r="H554" s="181">
        <f>'Permitted Sources'!V378</f>
        <v>0</v>
      </c>
      <c r="I554" s="181">
        <f>'Permitted Sources'!W378</f>
        <v>0</v>
      </c>
      <c r="J554" s="181">
        <f>'Permitted Sources'!X378</f>
        <v>0</v>
      </c>
      <c r="K554" s="191" t="str">
        <f>VLOOKUP(C554,fips_xref!$A$5:$H$28,8,FALSE)</f>
        <v>Total</v>
      </c>
      <c r="L554" s="31" t="str">
        <f t="shared" si="8"/>
        <v>Compressor Engines</v>
      </c>
    </row>
    <row r="555" spans="1:12" x14ac:dyDescent="0.2">
      <c r="A555" s="136" t="str">
        <f>'Permitted Sources'!A379</f>
        <v>WYDEQ Permitted Sources</v>
      </c>
      <c r="B555" s="136" t="str">
        <f>'Permitted Sources'!B379</f>
        <v>56</v>
      </c>
      <c r="C555" s="136">
        <f>'Permitted Sources'!C379</f>
        <v>56037</v>
      </c>
      <c r="D555" s="136">
        <f>'Permitted Sources'!F379</f>
        <v>20200202</v>
      </c>
      <c r="E555" t="str">
        <f>'Permitted Sources'!I379</f>
        <v>Compressor Engines</v>
      </c>
      <c r="F555" s="181">
        <f>'Permitted Sources'!T379</f>
        <v>0</v>
      </c>
      <c r="G555" s="181">
        <f>'Permitted Sources'!U379</f>
        <v>0</v>
      </c>
      <c r="H555" s="181">
        <f>'Permitted Sources'!V379</f>
        <v>0</v>
      </c>
      <c r="I555" s="181">
        <f>'Permitted Sources'!W379</f>
        <v>0</v>
      </c>
      <c r="J555" s="181">
        <f>'Permitted Sources'!X379</f>
        <v>0</v>
      </c>
      <c r="K555" s="191" t="str">
        <f>VLOOKUP(C555,fips_xref!$A$5:$H$28,8,FALSE)</f>
        <v>Total</v>
      </c>
      <c r="L555" s="31" t="str">
        <f t="shared" si="8"/>
        <v>Compressor Engines</v>
      </c>
    </row>
    <row r="556" spans="1:12" x14ac:dyDescent="0.2">
      <c r="A556" s="136" t="str">
        <f>'Permitted Sources'!A380</f>
        <v>WYDEQ Permitted Sources</v>
      </c>
      <c r="B556" s="136" t="str">
        <f>'Permitted Sources'!B380</f>
        <v>56</v>
      </c>
      <c r="C556" s="136">
        <f>'Permitted Sources'!C380</f>
        <v>56037</v>
      </c>
      <c r="D556" s="136">
        <f>'Permitted Sources'!F380</f>
        <v>20200202</v>
      </c>
      <c r="E556" t="str">
        <f>'Permitted Sources'!I380</f>
        <v>Compressor Engines</v>
      </c>
      <c r="F556" s="181">
        <f>'Permitted Sources'!T380</f>
        <v>0</v>
      </c>
      <c r="G556" s="181">
        <f>'Permitted Sources'!U380</f>
        <v>0</v>
      </c>
      <c r="H556" s="181">
        <f>'Permitted Sources'!V380</f>
        <v>0</v>
      </c>
      <c r="I556" s="181">
        <f>'Permitted Sources'!W380</f>
        <v>0</v>
      </c>
      <c r="J556" s="181">
        <f>'Permitted Sources'!X380</f>
        <v>0</v>
      </c>
      <c r="K556" s="191" t="str">
        <f>VLOOKUP(C556,fips_xref!$A$5:$H$28,8,FALSE)</f>
        <v>Total</v>
      </c>
      <c r="L556" s="31" t="str">
        <f t="shared" si="8"/>
        <v>Compressor Engines</v>
      </c>
    </row>
    <row r="557" spans="1:12" x14ac:dyDescent="0.2">
      <c r="A557" s="136" t="str">
        <f>'Permitted Sources'!A381</f>
        <v>WYDEQ Permitted Sources</v>
      </c>
      <c r="B557" s="136" t="str">
        <f>'Permitted Sources'!B381</f>
        <v>56</v>
      </c>
      <c r="C557" s="136">
        <f>'Permitted Sources'!C381</f>
        <v>56037</v>
      </c>
      <c r="D557" s="136">
        <f>'Permitted Sources'!F381</f>
        <v>20200202</v>
      </c>
      <c r="E557" t="str">
        <f>'Permitted Sources'!I381</f>
        <v>Compressor Engines</v>
      </c>
      <c r="F557" s="181">
        <f>'Permitted Sources'!T381</f>
        <v>0</v>
      </c>
      <c r="G557" s="181">
        <f>'Permitted Sources'!U381</f>
        <v>0</v>
      </c>
      <c r="H557" s="181">
        <f>'Permitted Sources'!V381</f>
        <v>0</v>
      </c>
      <c r="I557" s="181">
        <f>'Permitted Sources'!W381</f>
        <v>0</v>
      </c>
      <c r="J557" s="181">
        <f>'Permitted Sources'!X381</f>
        <v>0</v>
      </c>
      <c r="K557" s="191" t="str">
        <f>VLOOKUP(C557,fips_xref!$A$5:$H$28,8,FALSE)</f>
        <v>Total</v>
      </c>
      <c r="L557" s="31" t="str">
        <f t="shared" si="8"/>
        <v>Compressor Engines</v>
      </c>
    </row>
    <row r="558" spans="1:12" x14ac:dyDescent="0.2">
      <c r="A558" s="136" t="str">
        <f>'Permitted Sources'!A382</f>
        <v>WYDEQ Permitted Sources</v>
      </c>
      <c r="B558" s="136" t="str">
        <f>'Permitted Sources'!B382</f>
        <v>56</v>
      </c>
      <c r="C558" s="136">
        <f>'Permitted Sources'!C382</f>
        <v>56037</v>
      </c>
      <c r="D558" s="136">
        <f>'Permitted Sources'!F382</f>
        <v>20200202</v>
      </c>
      <c r="E558" t="str">
        <f>'Permitted Sources'!I382</f>
        <v>Compressor Engines</v>
      </c>
      <c r="F558" s="181">
        <f>'Permitted Sources'!T382</f>
        <v>1.757942214392137</v>
      </c>
      <c r="G558" s="181">
        <f>'Permitted Sources'!U382</f>
        <v>0</v>
      </c>
      <c r="H558" s="181">
        <f>'Permitted Sources'!V382</f>
        <v>1.8259081064477432</v>
      </c>
      <c r="I558" s="181">
        <f>'Permitted Sources'!W382</f>
        <v>0</v>
      </c>
      <c r="J558" s="181">
        <f>'Permitted Sources'!X382</f>
        <v>0</v>
      </c>
      <c r="K558" s="191" t="str">
        <f>VLOOKUP(C558,fips_xref!$A$5:$H$28,8,FALSE)</f>
        <v>Total</v>
      </c>
      <c r="L558" s="31" t="str">
        <f t="shared" si="8"/>
        <v>Compressor Engines</v>
      </c>
    </row>
    <row r="559" spans="1:12" x14ac:dyDescent="0.2">
      <c r="A559" s="136" t="str">
        <f>'Permitted Sources'!A383</f>
        <v>WYDEQ Permitted Sources</v>
      </c>
      <c r="B559" s="136" t="str">
        <f>'Permitted Sources'!B383</f>
        <v>56</v>
      </c>
      <c r="C559" s="136">
        <f>'Permitted Sources'!C383</f>
        <v>56037</v>
      </c>
      <c r="D559" s="136">
        <f>'Permitted Sources'!F383</f>
        <v>20200202</v>
      </c>
      <c r="E559" t="str">
        <f>'Permitted Sources'!I383</f>
        <v>Compressor Engines</v>
      </c>
      <c r="F559" s="181">
        <f>'Permitted Sources'!T383</f>
        <v>0</v>
      </c>
      <c r="G559" s="181">
        <f>'Permitted Sources'!U383</f>
        <v>0</v>
      </c>
      <c r="H559" s="181">
        <f>'Permitted Sources'!V383</f>
        <v>0</v>
      </c>
      <c r="I559" s="181">
        <f>'Permitted Sources'!W383</f>
        <v>0</v>
      </c>
      <c r="J559" s="181">
        <f>'Permitted Sources'!X383</f>
        <v>0</v>
      </c>
      <c r="K559" s="191" t="str">
        <f>VLOOKUP(C559,fips_xref!$A$5:$H$28,8,FALSE)</f>
        <v>Total</v>
      </c>
      <c r="L559" s="31" t="str">
        <f t="shared" si="8"/>
        <v>Compressor Engines</v>
      </c>
    </row>
    <row r="560" spans="1:12" x14ac:dyDescent="0.2">
      <c r="A560" s="136" t="str">
        <f>'Permitted Sources'!A384</f>
        <v>WYDEQ Permitted Sources</v>
      </c>
      <c r="B560" s="136" t="str">
        <f>'Permitted Sources'!B384</f>
        <v>56</v>
      </c>
      <c r="C560" s="136">
        <f>'Permitted Sources'!C384</f>
        <v>56037</v>
      </c>
      <c r="D560" s="136">
        <f>'Permitted Sources'!F384</f>
        <v>20200202</v>
      </c>
      <c r="E560" t="str">
        <f>'Permitted Sources'!I384</f>
        <v>Compressor Engines</v>
      </c>
      <c r="F560" s="181">
        <f>'Permitted Sources'!T384</f>
        <v>0</v>
      </c>
      <c r="G560" s="181">
        <f>'Permitted Sources'!U384</f>
        <v>0</v>
      </c>
      <c r="H560" s="181">
        <f>'Permitted Sources'!V384</f>
        <v>0</v>
      </c>
      <c r="I560" s="181">
        <f>'Permitted Sources'!W384</f>
        <v>0</v>
      </c>
      <c r="J560" s="181">
        <f>'Permitted Sources'!X384</f>
        <v>0</v>
      </c>
      <c r="K560" s="191" t="str">
        <f>VLOOKUP(C560,fips_xref!$A$5:$H$28,8,FALSE)</f>
        <v>Total</v>
      </c>
      <c r="L560" s="31" t="str">
        <f t="shared" si="8"/>
        <v>Compressor Engines</v>
      </c>
    </row>
    <row r="561" spans="1:12" x14ac:dyDescent="0.2">
      <c r="A561" s="136" t="str">
        <f>'Permitted Sources'!A385</f>
        <v>WYDEQ Permitted Sources</v>
      </c>
      <c r="B561" s="136" t="str">
        <f>'Permitted Sources'!B385</f>
        <v>56</v>
      </c>
      <c r="C561" s="136">
        <f>'Permitted Sources'!C385</f>
        <v>56037</v>
      </c>
      <c r="D561" s="136">
        <f>'Permitted Sources'!F385</f>
        <v>20200202</v>
      </c>
      <c r="E561" t="str">
        <f>'Permitted Sources'!I385</f>
        <v>Compressor Engines</v>
      </c>
      <c r="F561" s="181">
        <f>'Permitted Sources'!T385</f>
        <v>0</v>
      </c>
      <c r="G561" s="181">
        <f>'Permitted Sources'!U385</f>
        <v>0</v>
      </c>
      <c r="H561" s="181">
        <f>'Permitted Sources'!V385</f>
        <v>0</v>
      </c>
      <c r="I561" s="181">
        <f>'Permitted Sources'!W385</f>
        <v>0</v>
      </c>
      <c r="J561" s="181">
        <f>'Permitted Sources'!X385</f>
        <v>0</v>
      </c>
      <c r="K561" s="191" t="str">
        <f>VLOOKUP(C561,fips_xref!$A$5:$H$28,8,FALSE)</f>
        <v>Total</v>
      </c>
      <c r="L561" s="31" t="str">
        <f t="shared" si="8"/>
        <v>Compressor Engines</v>
      </c>
    </row>
    <row r="562" spans="1:12" x14ac:dyDescent="0.2">
      <c r="A562" s="136" t="str">
        <f>'Permitted Sources'!A386</f>
        <v>WYDEQ Permitted Sources</v>
      </c>
      <c r="B562" s="136" t="str">
        <f>'Permitted Sources'!B386</f>
        <v>56</v>
      </c>
      <c r="C562" s="136">
        <f>'Permitted Sources'!C386</f>
        <v>56037</v>
      </c>
      <c r="D562" s="136">
        <f>'Permitted Sources'!F386</f>
        <v>20200202</v>
      </c>
      <c r="E562" t="str">
        <f>'Permitted Sources'!I386</f>
        <v>Compressor Engines</v>
      </c>
      <c r="F562" s="181">
        <f>'Permitted Sources'!T386</f>
        <v>0</v>
      </c>
      <c r="G562" s="181">
        <f>'Permitted Sources'!U386</f>
        <v>0</v>
      </c>
      <c r="H562" s="181">
        <f>'Permitted Sources'!V386</f>
        <v>0</v>
      </c>
      <c r="I562" s="181">
        <f>'Permitted Sources'!W386</f>
        <v>0</v>
      </c>
      <c r="J562" s="181">
        <f>'Permitted Sources'!X386</f>
        <v>0</v>
      </c>
      <c r="K562" s="191" t="str">
        <f>VLOOKUP(C562,fips_xref!$A$5:$H$28,8,FALSE)</f>
        <v>Total</v>
      </c>
      <c r="L562" s="31" t="str">
        <f t="shared" si="8"/>
        <v>Compressor Engines</v>
      </c>
    </row>
    <row r="563" spans="1:12" x14ac:dyDescent="0.2">
      <c r="A563" s="136" t="str">
        <f>'Permitted Sources'!A387</f>
        <v>WYDEQ Permitted Sources</v>
      </c>
      <c r="B563" s="136" t="str">
        <f>'Permitted Sources'!B387</f>
        <v>56</v>
      </c>
      <c r="C563" s="136">
        <f>'Permitted Sources'!C387</f>
        <v>56037</v>
      </c>
      <c r="D563" s="136">
        <f>'Permitted Sources'!F387</f>
        <v>20200254</v>
      </c>
      <c r="E563" t="str">
        <f>'Permitted Sources'!I387</f>
        <v>Compressor Engines</v>
      </c>
      <c r="F563" s="181">
        <f>'Permitted Sources'!T387</f>
        <v>1.5381994375931194</v>
      </c>
      <c r="G563" s="181">
        <f>'Permitted Sources'!U387</f>
        <v>0.40454845959870472</v>
      </c>
      <c r="H563" s="181">
        <f>'Permitted Sources'!V387</f>
        <v>1.6433172958029687</v>
      </c>
      <c r="I563" s="181">
        <f>'Permitted Sources'!W387</f>
        <v>0</v>
      </c>
      <c r="J563" s="181">
        <f>'Permitted Sources'!X387</f>
        <v>3.451714373168966E-2</v>
      </c>
      <c r="K563" s="191" t="str">
        <f>VLOOKUP(C563,fips_xref!$A$5:$H$28,8,FALSE)</f>
        <v>Total</v>
      </c>
      <c r="L563" s="31" t="str">
        <f t="shared" si="8"/>
        <v>Compressor Engines</v>
      </c>
    </row>
    <row r="564" spans="1:12" x14ac:dyDescent="0.2">
      <c r="A564" s="136" t="str">
        <f>'Permitted Sources'!A388</f>
        <v>WYDEQ Permitted Sources</v>
      </c>
      <c r="B564" s="136" t="str">
        <f>'Permitted Sources'!B388</f>
        <v>56</v>
      </c>
      <c r="C564" s="136">
        <f>'Permitted Sources'!C388</f>
        <v>56037</v>
      </c>
      <c r="D564" s="136">
        <f>'Permitted Sources'!F388</f>
        <v>20200254</v>
      </c>
      <c r="E564" t="str">
        <f>'Permitted Sources'!I388</f>
        <v>Compressor Engines</v>
      </c>
      <c r="F564" s="181">
        <f>'Permitted Sources'!T388</f>
        <v>0.17579422143921367</v>
      </c>
      <c r="G564" s="181">
        <f>'Permitted Sources'!U388</f>
        <v>0.6877323813177979</v>
      </c>
      <c r="H564" s="181">
        <f>'Permitted Sources'!V388</f>
        <v>0.54777243193432301</v>
      </c>
      <c r="I564" s="181">
        <f>'Permitted Sources'!W388</f>
        <v>0</v>
      </c>
      <c r="J564" s="181">
        <f>'Permitted Sources'!X388</f>
        <v>5.8679144343872433E-2</v>
      </c>
      <c r="K564" s="191" t="str">
        <f>VLOOKUP(C564,fips_xref!$A$5:$H$28,8,FALSE)</f>
        <v>Total</v>
      </c>
      <c r="L564" s="31" t="str">
        <f t="shared" si="8"/>
        <v>Compressor Engines</v>
      </c>
    </row>
    <row r="565" spans="1:12" x14ac:dyDescent="0.2">
      <c r="A565" s="136" t="str">
        <f>'Permitted Sources'!A389</f>
        <v>WYDEQ Permitted Sources</v>
      </c>
      <c r="B565" s="136" t="str">
        <f>'Permitted Sources'!B389</f>
        <v>56</v>
      </c>
      <c r="C565" s="136">
        <f>'Permitted Sources'!C389</f>
        <v>56037</v>
      </c>
      <c r="D565" s="136">
        <f>'Permitted Sources'!F389</f>
        <v>20200254</v>
      </c>
      <c r="E565" t="str">
        <f>'Permitted Sources'!I389</f>
        <v>Compressor Engines</v>
      </c>
      <c r="F565" s="181">
        <f>'Permitted Sources'!T389</f>
        <v>2.1974277679901713</v>
      </c>
      <c r="G565" s="181">
        <f>'Permitted Sources'!U389</f>
        <v>0.68773238131779812</v>
      </c>
      <c r="H565" s="181">
        <f>'Permitted Sources'!V389</f>
        <v>2.2823851330596785</v>
      </c>
      <c r="I565" s="181">
        <f>'Permitted Sources'!W389</f>
        <v>0</v>
      </c>
      <c r="J565" s="181">
        <f>'Permitted Sources'!X389</f>
        <v>5.867914434387244E-2</v>
      </c>
      <c r="K565" s="191" t="str">
        <f>VLOOKUP(C565,fips_xref!$A$5:$H$28,8,FALSE)</f>
        <v>Total</v>
      </c>
      <c r="L565" s="31" t="str">
        <f t="shared" si="8"/>
        <v>Compressor Engines</v>
      </c>
    </row>
    <row r="566" spans="1:12" x14ac:dyDescent="0.2">
      <c r="A566" s="136" t="str">
        <f>'Permitted Sources'!A390</f>
        <v>WYDEQ Permitted Sources</v>
      </c>
      <c r="B566" s="136" t="str">
        <f>'Permitted Sources'!B390</f>
        <v>56</v>
      </c>
      <c r="C566" s="136">
        <f>'Permitted Sources'!C390</f>
        <v>56037</v>
      </c>
      <c r="D566" s="136">
        <f>'Permitted Sources'!F390</f>
        <v>20200254</v>
      </c>
      <c r="E566" t="str">
        <f>'Permitted Sources'!I390</f>
        <v>Compressor Engines</v>
      </c>
      <c r="F566" s="181">
        <f>'Permitted Sources'!T390</f>
        <v>0.70317688575685466</v>
      </c>
      <c r="G566" s="181">
        <f>'Permitted Sources'!U390</f>
        <v>0.24584098698690518</v>
      </c>
      <c r="H566" s="181">
        <f>'Permitted Sources'!V390</f>
        <v>0.41082932395074218</v>
      </c>
      <c r="I566" s="181">
        <f>'Permitted Sources'!W390</f>
        <v>0</v>
      </c>
      <c r="J566" s="181">
        <f>'Permitted Sources'!X390</f>
        <v>2.0975802729257566E-2</v>
      </c>
      <c r="K566" s="191" t="str">
        <f>VLOOKUP(C566,fips_xref!$A$5:$H$28,8,FALSE)</f>
        <v>Total</v>
      </c>
      <c r="L566" s="31" t="str">
        <f t="shared" si="8"/>
        <v>Compressor Engines</v>
      </c>
    </row>
    <row r="567" spans="1:12" x14ac:dyDescent="0.2">
      <c r="A567" s="136" t="str">
        <f>'Permitted Sources'!A391</f>
        <v>WYDEQ Permitted Sources</v>
      </c>
      <c r="B567" s="136" t="str">
        <f>'Permitted Sources'!B391</f>
        <v>56</v>
      </c>
      <c r="C567" s="136">
        <f>'Permitted Sources'!C391</f>
        <v>56037</v>
      </c>
      <c r="D567" s="136">
        <f>'Permitted Sources'!F391</f>
        <v>20200254</v>
      </c>
      <c r="E567" t="str">
        <f>'Permitted Sources'!I391</f>
        <v>Compressor Engines</v>
      </c>
      <c r="F567" s="181">
        <f>'Permitted Sources'!T391</f>
        <v>0.87897110719606852</v>
      </c>
      <c r="G567" s="181">
        <f>'Permitted Sources'!U391</f>
        <v>0.29563156662982271</v>
      </c>
      <c r="H567" s="181">
        <f>'Permitted Sources'!V391</f>
        <v>0.91295405322387158</v>
      </c>
      <c r="I567" s="181">
        <f>'Permitted Sources'!W391</f>
        <v>0</v>
      </c>
      <c r="J567" s="181">
        <f>'Permitted Sources'!X391</f>
        <v>2.5224066573157837E-2</v>
      </c>
      <c r="K567" s="191" t="str">
        <f>VLOOKUP(C567,fips_xref!$A$5:$H$28,8,FALSE)</f>
        <v>Total</v>
      </c>
      <c r="L567" s="31" t="str">
        <f t="shared" si="8"/>
        <v>Compressor Engines</v>
      </c>
    </row>
    <row r="568" spans="1:12" x14ac:dyDescent="0.2">
      <c r="A568" s="136" t="str">
        <f>'Permitted Sources'!A392</f>
        <v>WYDEQ Permitted Sources</v>
      </c>
      <c r="B568" s="136" t="str">
        <f>'Permitted Sources'!B392</f>
        <v>56</v>
      </c>
      <c r="C568" s="136">
        <f>'Permitted Sources'!C392</f>
        <v>56037</v>
      </c>
      <c r="D568" s="136">
        <f>'Permitted Sources'!F392</f>
        <v>20200254</v>
      </c>
      <c r="E568" t="str">
        <f>'Permitted Sources'!I392</f>
        <v>Compressor Engines</v>
      </c>
      <c r="F568" s="181">
        <f>'Permitted Sources'!T392</f>
        <v>1.757942214392137</v>
      </c>
      <c r="G568" s="181">
        <f>'Permitted Sources'!U392</f>
        <v>0.53836064238904557</v>
      </c>
      <c r="H568" s="181">
        <f>'Permitted Sources'!V392</f>
        <v>1.8259081064477432</v>
      </c>
      <c r="I568" s="181">
        <f>'Permitted Sources'!W392</f>
        <v>0</v>
      </c>
      <c r="J568" s="181">
        <f>'Permitted Sources'!X392</f>
        <v>4.5934352812171647E-2</v>
      </c>
      <c r="K568" s="191" t="str">
        <f>VLOOKUP(C568,fips_xref!$A$5:$H$28,8,FALSE)</f>
        <v>Total</v>
      </c>
      <c r="L568" s="31" t="str">
        <f t="shared" si="8"/>
        <v>Compressor Engines</v>
      </c>
    </row>
    <row r="569" spans="1:12" x14ac:dyDescent="0.2">
      <c r="A569" s="136" t="str">
        <f>'Permitted Sources'!A393</f>
        <v>WYDEQ Permitted Sources</v>
      </c>
      <c r="B569" s="136" t="str">
        <f>'Permitted Sources'!B393</f>
        <v>56</v>
      </c>
      <c r="C569" s="136">
        <f>'Permitted Sources'!C393</f>
        <v>56037</v>
      </c>
      <c r="D569" s="136">
        <f>'Permitted Sources'!F393</f>
        <v>20200254</v>
      </c>
      <c r="E569" t="str">
        <f>'Permitted Sources'!I393</f>
        <v>Compressor Engines</v>
      </c>
      <c r="F569" s="181">
        <f>'Permitted Sources'!T393</f>
        <v>1.757942214392137</v>
      </c>
      <c r="G569" s="181">
        <f>'Permitted Sources'!U393</f>
        <v>0.68773238131779812</v>
      </c>
      <c r="H569" s="181">
        <f>'Permitted Sources'!V393</f>
        <v>1.8259081064477432</v>
      </c>
      <c r="I569" s="181">
        <f>'Permitted Sources'!W393</f>
        <v>0</v>
      </c>
      <c r="J569" s="181">
        <f>'Permitted Sources'!X393</f>
        <v>5.8679144343872447E-2</v>
      </c>
      <c r="K569" s="191" t="str">
        <f>VLOOKUP(C569,fips_xref!$A$5:$H$28,8,FALSE)</f>
        <v>Total</v>
      </c>
      <c r="L569" s="31" t="str">
        <f t="shared" si="8"/>
        <v>Compressor Engines</v>
      </c>
    </row>
    <row r="570" spans="1:12" x14ac:dyDescent="0.2">
      <c r="A570" s="136" t="str">
        <f>'Permitted Sources'!A394</f>
        <v>WYDEQ Permitted Sources</v>
      </c>
      <c r="B570" s="136" t="str">
        <f>'Permitted Sources'!B394</f>
        <v>56</v>
      </c>
      <c r="C570" s="136">
        <f>'Permitted Sources'!C394</f>
        <v>56037</v>
      </c>
      <c r="D570" s="136">
        <f>'Permitted Sources'!F394</f>
        <v>20200254</v>
      </c>
      <c r="E570" t="str">
        <f>'Permitted Sources'!I394</f>
        <v>Compressor Engines</v>
      </c>
      <c r="F570" s="181">
        <f>'Permitted Sources'!T394</f>
        <v>3.5158844287842741</v>
      </c>
      <c r="G570" s="181">
        <f>'Permitted Sources'!U394</f>
        <v>0.39210081468797536</v>
      </c>
      <c r="H570" s="181">
        <f>'Permitted Sources'!V394</f>
        <v>5.4777243193432277</v>
      </c>
      <c r="I570" s="181">
        <f>'Permitted Sources'!W394</f>
        <v>0</v>
      </c>
      <c r="J570" s="181">
        <f>'Permitted Sources'!X394</f>
        <v>3.345507777071461E-2</v>
      </c>
      <c r="K570" s="191" t="str">
        <f>VLOOKUP(C570,fips_xref!$A$5:$H$28,8,FALSE)</f>
        <v>Total</v>
      </c>
      <c r="L570" s="31" t="str">
        <f t="shared" si="8"/>
        <v>Compressor Engines</v>
      </c>
    </row>
    <row r="571" spans="1:12" x14ac:dyDescent="0.2">
      <c r="A571" s="136" t="str">
        <f>'Permitted Sources'!A395</f>
        <v>WYDEQ Permitted Sources</v>
      </c>
      <c r="B571" s="136" t="str">
        <f>'Permitted Sources'!B395</f>
        <v>56</v>
      </c>
      <c r="C571" s="136">
        <f>'Permitted Sources'!C395</f>
        <v>56037</v>
      </c>
      <c r="D571" s="136">
        <f>'Permitted Sources'!F395</f>
        <v>20200254</v>
      </c>
      <c r="E571" t="str">
        <f>'Permitted Sources'!I395</f>
        <v>Compressor Engines</v>
      </c>
      <c r="F571" s="181">
        <f>'Permitted Sources'!T395</f>
        <v>3.5158844287842741</v>
      </c>
      <c r="G571" s="181">
        <f>'Permitted Sources'!U395</f>
        <v>0.55080828729977516</v>
      </c>
      <c r="H571" s="181">
        <f>'Permitted Sources'!V395</f>
        <v>5.4777243193432277</v>
      </c>
      <c r="I571" s="181">
        <f>'Permitted Sources'!W395</f>
        <v>0</v>
      </c>
      <c r="J571" s="181">
        <f>'Permitted Sources'!X395</f>
        <v>4.6996418773146711E-2</v>
      </c>
      <c r="K571" s="191" t="str">
        <f>VLOOKUP(C571,fips_xref!$A$5:$H$28,8,FALSE)</f>
        <v>Total</v>
      </c>
      <c r="L571" s="31" t="str">
        <f t="shared" si="8"/>
        <v>Compressor Engines</v>
      </c>
    </row>
    <row r="572" spans="1:12" x14ac:dyDescent="0.2">
      <c r="A572" s="136" t="str">
        <f>'Permitted Sources'!A396</f>
        <v>WYDEQ Permitted Sources</v>
      </c>
      <c r="B572" s="136" t="str">
        <f>'Permitted Sources'!B396</f>
        <v>56</v>
      </c>
      <c r="C572" s="136">
        <f>'Permitted Sources'!C396</f>
        <v>56037</v>
      </c>
      <c r="D572" s="136">
        <f>'Permitted Sources'!F396</f>
        <v>20200254</v>
      </c>
      <c r="E572" t="str">
        <f>'Permitted Sources'!I396</f>
        <v>Compressor Engines</v>
      </c>
      <c r="F572" s="181">
        <f>'Permitted Sources'!T396</f>
        <v>3.5158844287842741</v>
      </c>
      <c r="G572" s="181">
        <f>'Permitted Sources'!U396</f>
        <v>0.55080828729977516</v>
      </c>
      <c r="H572" s="181">
        <f>'Permitted Sources'!V396</f>
        <v>5.4777243193432277</v>
      </c>
      <c r="I572" s="181">
        <f>'Permitted Sources'!W396</f>
        <v>0</v>
      </c>
      <c r="J572" s="181">
        <f>'Permitted Sources'!X396</f>
        <v>4.6996418773146711E-2</v>
      </c>
      <c r="K572" s="191" t="str">
        <f>VLOOKUP(C572,fips_xref!$A$5:$H$28,8,FALSE)</f>
        <v>Total</v>
      </c>
      <c r="L572" s="31" t="str">
        <f t="shared" si="8"/>
        <v>Compressor Engines</v>
      </c>
    </row>
    <row r="573" spans="1:12" x14ac:dyDescent="0.2">
      <c r="A573" s="136" t="str">
        <f>'Permitted Sources'!A397</f>
        <v>WYDEQ Permitted Sources</v>
      </c>
      <c r="B573" s="136" t="str">
        <f>'Permitted Sources'!B397</f>
        <v>56</v>
      </c>
      <c r="C573" s="136">
        <f>'Permitted Sources'!C397</f>
        <v>56037</v>
      </c>
      <c r="D573" s="136">
        <f>'Permitted Sources'!F397</f>
        <v>20200254</v>
      </c>
      <c r="E573" t="str">
        <f>'Permitted Sources'!I397</f>
        <v>Compressor Engines</v>
      </c>
      <c r="F573" s="181">
        <f>'Permitted Sources'!T397</f>
        <v>5.2738266431764096</v>
      </c>
      <c r="G573" s="181">
        <f>'Permitted Sources'!U397</f>
        <v>1.1047284858272317</v>
      </c>
      <c r="H573" s="181">
        <f>'Permitted Sources'!V397</f>
        <v>5.0212472927312923</v>
      </c>
      <c r="I573" s="181">
        <f>'Permitted Sources'!W397</f>
        <v>0</v>
      </c>
      <c r="J573" s="181">
        <f>'Permitted Sources'!X397</f>
        <v>9.4258354036537151E-2</v>
      </c>
      <c r="K573" s="191" t="str">
        <f>VLOOKUP(C573,fips_xref!$A$5:$H$28,8,FALSE)</f>
        <v>Total</v>
      </c>
      <c r="L573" s="31" t="str">
        <f t="shared" si="8"/>
        <v>Compressor Engines</v>
      </c>
    </row>
    <row r="574" spans="1:12" x14ac:dyDescent="0.2">
      <c r="A574" s="136" t="str">
        <f>'Permitted Sources'!A398</f>
        <v>WYDEQ Permitted Sources</v>
      </c>
      <c r="B574" s="136" t="str">
        <f>'Permitted Sources'!B398</f>
        <v>56</v>
      </c>
      <c r="C574" s="136">
        <f>'Permitted Sources'!C398</f>
        <v>56037</v>
      </c>
      <c r="D574" s="136">
        <f>'Permitted Sources'!F398</f>
        <v>20200254</v>
      </c>
      <c r="E574" t="str">
        <f>'Permitted Sources'!I398</f>
        <v>Compressor Engines</v>
      </c>
      <c r="F574" s="181">
        <f>'Permitted Sources'!T398</f>
        <v>5.2738266431764096</v>
      </c>
      <c r="G574" s="181">
        <f>'Permitted Sources'!U398</f>
        <v>0.66906091395170386</v>
      </c>
      <c r="H574" s="181">
        <f>'Permitted Sources'!V398</f>
        <v>6.3906783725670984</v>
      </c>
      <c r="I574" s="181">
        <f>'Permitted Sources'!W398</f>
        <v>0</v>
      </c>
      <c r="J574" s="181">
        <f>'Permitted Sources'!X398</f>
        <v>5.708604540240983E-2</v>
      </c>
      <c r="K574" s="191" t="str">
        <f>VLOOKUP(C574,fips_xref!$A$5:$H$28,8,FALSE)</f>
        <v>Total</v>
      </c>
      <c r="L574" s="31" t="str">
        <f t="shared" si="8"/>
        <v>Compressor Engines</v>
      </c>
    </row>
    <row r="575" spans="1:12" x14ac:dyDescent="0.2">
      <c r="A575" s="136" t="str">
        <f>'Permitted Sources'!A399</f>
        <v>WYDEQ Permitted Sources</v>
      </c>
      <c r="B575" s="136" t="str">
        <f>'Permitted Sources'!B399</f>
        <v>56</v>
      </c>
      <c r="C575" s="136">
        <f>'Permitted Sources'!C399</f>
        <v>56037</v>
      </c>
      <c r="D575" s="136">
        <f>'Permitted Sources'!F399</f>
        <v>20200254</v>
      </c>
      <c r="E575" t="str">
        <f>'Permitted Sources'!I399</f>
        <v>Compressor Engines</v>
      </c>
      <c r="F575" s="181">
        <f>'Permitted Sources'!T399</f>
        <v>2.1974277679901713</v>
      </c>
      <c r="G575" s="181">
        <f>'Permitted Sources'!U399</f>
        <v>0.76241825078217418</v>
      </c>
      <c r="H575" s="181">
        <f>'Permitted Sources'!V399</f>
        <v>2.2823851330596785</v>
      </c>
      <c r="I575" s="181">
        <f>'Permitted Sources'!W399</f>
        <v>0</v>
      </c>
      <c r="J575" s="181">
        <f>'Permitted Sources'!X399</f>
        <v>6.5051540109722819E-2</v>
      </c>
      <c r="K575" s="191" t="str">
        <f>VLOOKUP(C575,fips_xref!$A$5:$H$28,8,FALSE)</f>
        <v>Total</v>
      </c>
      <c r="L575" s="31" t="str">
        <f t="shared" si="8"/>
        <v>Compressor Engines</v>
      </c>
    </row>
    <row r="576" spans="1:12" x14ac:dyDescent="0.2">
      <c r="A576" s="136" t="str">
        <f>'Permitted Sources'!A400</f>
        <v>WYDEQ Permitted Sources</v>
      </c>
      <c r="B576" s="136" t="str">
        <f>'Permitted Sources'!B400</f>
        <v>56</v>
      </c>
      <c r="C576" s="136">
        <f>'Permitted Sources'!C400</f>
        <v>56037</v>
      </c>
      <c r="D576" s="136">
        <f>'Permitted Sources'!F400</f>
        <v>20200254</v>
      </c>
      <c r="E576" t="str">
        <f>'Permitted Sources'!I400</f>
        <v>Compressor Engines</v>
      </c>
      <c r="F576" s="181">
        <f>'Permitted Sources'!T400</f>
        <v>2.6369133215882048</v>
      </c>
      <c r="G576" s="181">
        <f>'Permitted Sources'!U400</f>
        <v>0.39210081468797525</v>
      </c>
      <c r="H576" s="181">
        <f>'Permitted Sources'!V400</f>
        <v>3.6518162128954863</v>
      </c>
      <c r="I576" s="181">
        <f>'Permitted Sources'!W400</f>
        <v>0</v>
      </c>
      <c r="J576" s="181">
        <f>'Permitted Sources'!X400</f>
        <v>3.3455077770714596E-2</v>
      </c>
      <c r="K576" s="191" t="str">
        <f>VLOOKUP(C576,fips_xref!$A$5:$H$28,8,FALSE)</f>
        <v>Total</v>
      </c>
      <c r="L576" s="31" t="str">
        <f t="shared" si="8"/>
        <v>Compressor Engines</v>
      </c>
    </row>
    <row r="577" spans="1:12" x14ac:dyDescent="0.2">
      <c r="A577" s="136" t="str">
        <f>'Permitted Sources'!A401</f>
        <v>WYDEQ Permitted Sources</v>
      </c>
      <c r="B577" s="136" t="str">
        <f>'Permitted Sources'!B401</f>
        <v>56</v>
      </c>
      <c r="C577" s="136">
        <f>'Permitted Sources'!C401</f>
        <v>56037</v>
      </c>
      <c r="D577" s="136">
        <f>'Permitted Sources'!F401</f>
        <v>20200254</v>
      </c>
      <c r="E577" t="str">
        <f>'Permitted Sources'!I401</f>
        <v>Compressor Engines</v>
      </c>
      <c r="F577" s="181">
        <f>'Permitted Sources'!T401</f>
        <v>0.87897110719606852</v>
      </c>
      <c r="G577" s="181">
        <f>'Permitted Sources'!U401</f>
        <v>0.27384818803604627</v>
      </c>
      <c r="H577" s="181">
        <f>'Permitted Sources'!V401</f>
        <v>0.91295405322387158</v>
      </c>
      <c r="I577" s="181">
        <f>'Permitted Sources'!W401</f>
        <v>0</v>
      </c>
      <c r="J577" s="181">
        <f>'Permitted Sources'!X401</f>
        <v>2.3365451141451471E-2</v>
      </c>
      <c r="K577" s="191" t="str">
        <f>VLOOKUP(C577,fips_xref!$A$5:$H$28,8,FALSE)</f>
        <v>Total</v>
      </c>
      <c r="L577" s="31" t="str">
        <f t="shared" si="8"/>
        <v>Compressor Engines</v>
      </c>
    </row>
    <row r="578" spans="1:12" x14ac:dyDescent="0.2">
      <c r="A578" s="136" t="str">
        <f>'Permitted Sources'!A402</f>
        <v>WYDEQ Permitted Sources</v>
      </c>
      <c r="B578" s="136" t="str">
        <f>'Permitted Sources'!B402</f>
        <v>56</v>
      </c>
      <c r="C578" s="136">
        <f>'Permitted Sources'!C402</f>
        <v>56037</v>
      </c>
      <c r="D578" s="136">
        <f>'Permitted Sources'!F402</f>
        <v>20200254</v>
      </c>
      <c r="E578" t="str">
        <f>'Permitted Sources'!I402</f>
        <v>Compressor Engines</v>
      </c>
      <c r="F578" s="181">
        <f>'Permitted Sources'!T402</f>
        <v>3.0763988751862388</v>
      </c>
      <c r="G578" s="181">
        <f>'Permitted Sources'!U402</f>
        <v>0.63897910541744107</v>
      </c>
      <c r="H578" s="181">
        <f>'Permitted Sources'!V402</f>
        <v>5.0212472927312923</v>
      </c>
      <c r="I578" s="181">
        <f>'Permitted Sources'!W402</f>
        <v>0</v>
      </c>
      <c r="J578" s="181">
        <f>'Permitted Sources'!X402</f>
        <v>5.4519385996720071E-2</v>
      </c>
      <c r="K578" s="191" t="str">
        <f>VLOOKUP(C578,fips_xref!$A$5:$H$28,8,FALSE)</f>
        <v>Total</v>
      </c>
      <c r="L578" s="31" t="str">
        <f t="shared" si="8"/>
        <v>Compressor Engines</v>
      </c>
    </row>
    <row r="579" spans="1:12" x14ac:dyDescent="0.2">
      <c r="A579" s="136" t="str">
        <f>'Permitted Sources'!A403</f>
        <v>WYDEQ Permitted Sources</v>
      </c>
      <c r="B579" s="136" t="str">
        <f>'Permitted Sources'!B403</f>
        <v>56</v>
      </c>
      <c r="C579" s="136">
        <f>'Permitted Sources'!C403</f>
        <v>56037</v>
      </c>
      <c r="D579" s="136">
        <f>'Permitted Sources'!F403</f>
        <v>20200254</v>
      </c>
      <c r="E579" t="str">
        <f>'Permitted Sources'!I403</f>
        <v>Compressor Engines</v>
      </c>
      <c r="F579" s="181">
        <f>'Permitted Sources'!T403</f>
        <v>1.3184566607941024</v>
      </c>
      <c r="G579" s="181">
        <f>'Permitted Sources'!U403</f>
        <v>0.46367477292466919</v>
      </c>
      <c r="H579" s="181">
        <f>'Permitted Sources'!V403</f>
        <v>3.1953391862835492</v>
      </c>
      <c r="I579" s="181">
        <f>'Permitted Sources'!W403</f>
        <v>0</v>
      </c>
      <c r="J579" s="181">
        <f>'Permitted Sources'!X403</f>
        <v>3.9561957046321226E-2</v>
      </c>
      <c r="K579" s="191" t="str">
        <f>VLOOKUP(C579,fips_xref!$A$5:$H$28,8,FALSE)</f>
        <v>Total</v>
      </c>
      <c r="L579" s="31" t="str">
        <f t="shared" si="8"/>
        <v>Compressor Engines</v>
      </c>
    </row>
    <row r="580" spans="1:12" x14ac:dyDescent="0.2">
      <c r="A580" s="136" t="str">
        <f>'Permitted Sources'!A404</f>
        <v>WYDEQ Permitted Sources</v>
      </c>
      <c r="B580" s="136" t="str">
        <f>'Permitted Sources'!B404</f>
        <v>56</v>
      </c>
      <c r="C580" s="136">
        <f>'Permitted Sources'!C404</f>
        <v>56037</v>
      </c>
      <c r="D580" s="136">
        <f>'Permitted Sources'!F404</f>
        <v>20200254</v>
      </c>
      <c r="E580" t="str">
        <f>'Permitted Sources'!I404</f>
        <v>Compressor Engines</v>
      </c>
      <c r="F580" s="181">
        <f>'Permitted Sources'!T404</f>
        <v>0.87897110719606852</v>
      </c>
      <c r="G580" s="181">
        <f>'Permitted Sources'!U404</f>
        <v>0.35164596872810489</v>
      </c>
      <c r="H580" s="181">
        <f>'Permitted Sources'!V404</f>
        <v>0.91295405322387158</v>
      </c>
      <c r="I580" s="181">
        <f>'Permitted Sources'!W404</f>
        <v>0</v>
      </c>
      <c r="J580" s="181">
        <f>'Permitted Sources'!X404</f>
        <v>3.000336339754564E-2</v>
      </c>
      <c r="K580" s="191" t="str">
        <f>VLOOKUP(C580,fips_xref!$A$5:$H$28,8,FALSE)</f>
        <v>Total</v>
      </c>
      <c r="L580" s="31" t="str">
        <f t="shared" si="8"/>
        <v>Compressor Engines</v>
      </c>
    </row>
    <row r="581" spans="1:12" x14ac:dyDescent="0.2">
      <c r="A581" s="136" t="str">
        <f>'Permitted Sources'!A405</f>
        <v>WYDEQ Permitted Sources</v>
      </c>
      <c r="B581" s="136" t="str">
        <f>'Permitted Sources'!B405</f>
        <v>56</v>
      </c>
      <c r="C581" s="136">
        <f>'Permitted Sources'!C405</f>
        <v>56037</v>
      </c>
      <c r="D581" s="136">
        <f>'Permitted Sources'!F405</f>
        <v>20200202</v>
      </c>
      <c r="E581" t="str">
        <f>'Permitted Sources'!I405</f>
        <v>Compressor Engines</v>
      </c>
      <c r="F581" s="181">
        <f>'Permitted Sources'!T405</f>
        <v>0</v>
      </c>
      <c r="G581" s="181">
        <f>'Permitted Sources'!U405</f>
        <v>0</v>
      </c>
      <c r="H581" s="181">
        <f>'Permitted Sources'!V405</f>
        <v>0</v>
      </c>
      <c r="I581" s="181">
        <f>'Permitted Sources'!W405</f>
        <v>0</v>
      </c>
      <c r="J581" s="181">
        <f>'Permitted Sources'!X405</f>
        <v>0</v>
      </c>
      <c r="K581" s="191" t="str">
        <f>VLOOKUP(C581,fips_xref!$A$5:$H$28,8,FALSE)</f>
        <v>Total</v>
      </c>
      <c r="L581" s="31" t="str">
        <f t="shared" si="8"/>
        <v>Compressor Engines</v>
      </c>
    </row>
    <row r="582" spans="1:12" x14ac:dyDescent="0.2">
      <c r="A582" s="136" t="str">
        <f>'Permitted Sources'!A406</f>
        <v>WYDEQ Permitted Sources</v>
      </c>
      <c r="B582" s="136" t="str">
        <f>'Permitted Sources'!B406</f>
        <v>56</v>
      </c>
      <c r="C582" s="136">
        <f>'Permitted Sources'!C406</f>
        <v>56037</v>
      </c>
      <c r="D582" s="136">
        <f>'Permitted Sources'!F406</f>
        <v>20200202</v>
      </c>
      <c r="E582" t="str">
        <f>'Permitted Sources'!I406</f>
        <v>Compressor Engines</v>
      </c>
      <c r="F582" s="181">
        <f>'Permitted Sources'!T406</f>
        <v>0</v>
      </c>
      <c r="G582" s="181">
        <f>'Permitted Sources'!U406</f>
        <v>0</v>
      </c>
      <c r="H582" s="181">
        <f>'Permitted Sources'!V406</f>
        <v>0</v>
      </c>
      <c r="I582" s="181">
        <f>'Permitted Sources'!W406</f>
        <v>0</v>
      </c>
      <c r="J582" s="181">
        <f>'Permitted Sources'!X406</f>
        <v>0</v>
      </c>
      <c r="K582" s="191" t="str">
        <f>VLOOKUP(C582,fips_xref!$A$5:$H$28,8,FALSE)</f>
        <v>Total</v>
      </c>
      <c r="L582" s="31" t="str">
        <f t="shared" ref="L582:L645" si="9">IF(E582="Unpermitted Fugitives","Fugitives",IF(E582="Natural Gas Processing Facilities, Pump Seals","Fugitives",IF(E582="Natural Gas Production, All Equipt Leak Fugitives","Fugitives",IF(E582="External Combustion Boilers","Heaters",IF(E582="Permitted Tank Losses","Condensate tank ",IF(E582="Permitted Fugitives","Fugitives",IF(E582="Process Heaters","Heaters",E582)))))))</f>
        <v>Compressor Engines</v>
      </c>
    </row>
    <row r="583" spans="1:12" x14ac:dyDescent="0.2">
      <c r="A583" s="136" t="str">
        <f>'Permitted Sources'!A407</f>
        <v>WYDEQ Permitted Sources</v>
      </c>
      <c r="B583" s="136" t="str">
        <f>'Permitted Sources'!B407</f>
        <v>56</v>
      </c>
      <c r="C583" s="136">
        <f>'Permitted Sources'!C407</f>
        <v>56037</v>
      </c>
      <c r="D583" s="136">
        <f>'Permitted Sources'!F407</f>
        <v>20200254</v>
      </c>
      <c r="E583" t="str">
        <f>'Permitted Sources'!I407</f>
        <v>Compressor Engines</v>
      </c>
      <c r="F583" s="181">
        <f>'Permitted Sources'!T407</f>
        <v>1.757942214392137</v>
      </c>
      <c r="G583" s="181">
        <f>'Permitted Sources'!U407</f>
        <v>0.62238224553646893</v>
      </c>
      <c r="H583" s="181">
        <f>'Permitted Sources'!V407</f>
        <v>5.9342013459551657</v>
      </c>
      <c r="I583" s="181">
        <f>'Permitted Sources'!W407</f>
        <v>0</v>
      </c>
      <c r="J583" s="181">
        <f>'Permitted Sources'!X407</f>
        <v>5.3103298048753342E-2</v>
      </c>
      <c r="K583" s="191" t="str">
        <f>VLOOKUP(C583,fips_xref!$A$5:$H$28,8,FALSE)</f>
        <v>Total</v>
      </c>
      <c r="L583" s="31" t="str">
        <f t="shared" si="9"/>
        <v>Compressor Engines</v>
      </c>
    </row>
    <row r="584" spans="1:12" x14ac:dyDescent="0.2">
      <c r="A584" s="136" t="str">
        <f>'Permitted Sources'!A408</f>
        <v>WYDEQ Permitted Sources</v>
      </c>
      <c r="B584" s="136" t="str">
        <f>'Permitted Sources'!B408</f>
        <v>56</v>
      </c>
      <c r="C584" s="136">
        <f>'Permitted Sources'!C408</f>
        <v>56037</v>
      </c>
      <c r="D584" s="136">
        <f>'Permitted Sources'!F408</f>
        <v>20200202</v>
      </c>
      <c r="E584" t="str">
        <f>'Permitted Sources'!I408</f>
        <v>Compressor Engines</v>
      </c>
      <c r="F584" s="181">
        <f>'Permitted Sources'!T408</f>
        <v>0</v>
      </c>
      <c r="G584" s="181">
        <f>'Permitted Sources'!U408</f>
        <v>0</v>
      </c>
      <c r="H584" s="181">
        <f>'Permitted Sources'!V408</f>
        <v>0</v>
      </c>
      <c r="I584" s="181">
        <f>'Permitted Sources'!W408</f>
        <v>0</v>
      </c>
      <c r="J584" s="181">
        <f>'Permitted Sources'!X408</f>
        <v>0</v>
      </c>
      <c r="K584" s="191" t="str">
        <f>VLOOKUP(C584,fips_xref!$A$5:$H$28,8,FALSE)</f>
        <v>Total</v>
      </c>
      <c r="L584" s="31" t="str">
        <f t="shared" si="9"/>
        <v>Compressor Engines</v>
      </c>
    </row>
    <row r="585" spans="1:12" x14ac:dyDescent="0.2">
      <c r="A585" s="136" t="str">
        <f>'Permitted Sources'!A409</f>
        <v>WYDEQ Permitted Sources</v>
      </c>
      <c r="B585" s="136" t="str">
        <f>'Permitted Sources'!B409</f>
        <v>56</v>
      </c>
      <c r="C585" s="136">
        <f>'Permitted Sources'!C409</f>
        <v>56037</v>
      </c>
      <c r="D585" s="136">
        <f>'Permitted Sources'!F409</f>
        <v>20200202</v>
      </c>
      <c r="E585" t="str">
        <f>'Permitted Sources'!I409</f>
        <v>Compressor Engines</v>
      </c>
      <c r="F585" s="181">
        <f>'Permitted Sources'!T409</f>
        <v>0</v>
      </c>
      <c r="G585" s="181">
        <f>'Permitted Sources'!U409</f>
        <v>0</v>
      </c>
      <c r="H585" s="181">
        <f>'Permitted Sources'!V409</f>
        <v>0</v>
      </c>
      <c r="I585" s="181">
        <f>'Permitted Sources'!W409</f>
        <v>0</v>
      </c>
      <c r="J585" s="181">
        <f>'Permitted Sources'!X409</f>
        <v>0</v>
      </c>
      <c r="K585" s="191" t="str">
        <f>VLOOKUP(C585,fips_xref!$A$5:$H$28,8,FALSE)</f>
        <v>Total</v>
      </c>
      <c r="L585" s="31" t="str">
        <f t="shared" si="9"/>
        <v>Compressor Engines</v>
      </c>
    </row>
    <row r="586" spans="1:12" x14ac:dyDescent="0.2">
      <c r="A586" s="136" t="str">
        <f>'Permitted Sources'!A410</f>
        <v>WYDEQ Permitted Sources</v>
      </c>
      <c r="B586" s="136" t="str">
        <f>'Permitted Sources'!B410</f>
        <v>56</v>
      </c>
      <c r="C586" s="136">
        <f>'Permitted Sources'!C410</f>
        <v>56037</v>
      </c>
      <c r="D586" s="136">
        <f>'Permitted Sources'!F410</f>
        <v>20200202</v>
      </c>
      <c r="E586" t="str">
        <f>'Permitted Sources'!I410</f>
        <v>Compressor Engines</v>
      </c>
      <c r="F586" s="181">
        <f>'Permitted Sources'!T410</f>
        <v>0</v>
      </c>
      <c r="G586" s="181">
        <f>'Permitted Sources'!U410</f>
        <v>0</v>
      </c>
      <c r="H586" s="181">
        <f>'Permitted Sources'!V410</f>
        <v>0</v>
      </c>
      <c r="I586" s="181">
        <f>'Permitted Sources'!W410</f>
        <v>0</v>
      </c>
      <c r="J586" s="181">
        <f>'Permitted Sources'!X410</f>
        <v>0</v>
      </c>
      <c r="K586" s="191" t="str">
        <f>VLOOKUP(C586,fips_xref!$A$5:$H$28,8,FALSE)</f>
        <v>Total</v>
      </c>
      <c r="L586" s="31" t="str">
        <f t="shared" si="9"/>
        <v>Compressor Engines</v>
      </c>
    </row>
    <row r="587" spans="1:12" x14ac:dyDescent="0.2">
      <c r="A587" s="136" t="str">
        <f>'Permitted Sources'!A411</f>
        <v>WYDEQ Permitted Sources</v>
      </c>
      <c r="B587" s="136" t="str">
        <f>'Permitted Sources'!B411</f>
        <v>56</v>
      </c>
      <c r="C587" s="136">
        <f>'Permitted Sources'!C411</f>
        <v>56037</v>
      </c>
      <c r="D587" s="136">
        <f>'Permitted Sources'!F411</f>
        <v>20200202</v>
      </c>
      <c r="E587" t="str">
        <f>'Permitted Sources'!I411</f>
        <v>Compressor Engines</v>
      </c>
      <c r="F587" s="181">
        <f>'Permitted Sources'!T411</f>
        <v>0</v>
      </c>
      <c r="G587" s="181">
        <f>'Permitted Sources'!U411</f>
        <v>0</v>
      </c>
      <c r="H587" s="181">
        <f>'Permitted Sources'!V411</f>
        <v>0</v>
      </c>
      <c r="I587" s="181">
        <f>'Permitted Sources'!W411</f>
        <v>0</v>
      </c>
      <c r="J587" s="181">
        <f>'Permitted Sources'!X411</f>
        <v>0</v>
      </c>
      <c r="K587" s="191" t="str">
        <f>VLOOKUP(C587,fips_xref!$A$5:$H$28,8,FALSE)</f>
        <v>Total</v>
      </c>
      <c r="L587" s="31" t="str">
        <f t="shared" si="9"/>
        <v>Compressor Engines</v>
      </c>
    </row>
    <row r="588" spans="1:12" x14ac:dyDescent="0.2">
      <c r="A588" s="136" t="str">
        <f>'Permitted Sources'!A412</f>
        <v>WYDEQ Permitted Sources</v>
      </c>
      <c r="B588" s="136" t="str">
        <f>'Permitted Sources'!B412</f>
        <v>56</v>
      </c>
      <c r="C588" s="136">
        <f>'Permitted Sources'!C412</f>
        <v>56037</v>
      </c>
      <c r="D588" s="136">
        <f>'Permitted Sources'!F412</f>
        <v>20200202</v>
      </c>
      <c r="E588" t="str">
        <f>'Permitted Sources'!I412</f>
        <v>Compressor Engines</v>
      </c>
      <c r="F588" s="181">
        <f>'Permitted Sources'!T412</f>
        <v>0</v>
      </c>
      <c r="G588" s="181">
        <f>'Permitted Sources'!U412</f>
        <v>0</v>
      </c>
      <c r="H588" s="181">
        <f>'Permitted Sources'!V412</f>
        <v>0</v>
      </c>
      <c r="I588" s="181">
        <f>'Permitted Sources'!W412</f>
        <v>0</v>
      </c>
      <c r="J588" s="181">
        <f>'Permitted Sources'!X412</f>
        <v>0</v>
      </c>
      <c r="K588" s="191" t="str">
        <f>VLOOKUP(C588,fips_xref!$A$5:$H$28,8,FALSE)</f>
        <v>Total</v>
      </c>
      <c r="L588" s="31" t="str">
        <f t="shared" si="9"/>
        <v>Compressor Engines</v>
      </c>
    </row>
    <row r="589" spans="1:12" x14ac:dyDescent="0.2">
      <c r="A589" s="136" t="str">
        <f>'Permitted Sources'!A413</f>
        <v>WYDEQ Permitted Sources</v>
      </c>
      <c r="B589" s="136" t="str">
        <f>'Permitted Sources'!B413</f>
        <v>56</v>
      </c>
      <c r="C589" s="136">
        <f>'Permitted Sources'!C413</f>
        <v>56037</v>
      </c>
      <c r="D589" s="136">
        <f>'Permitted Sources'!F413</f>
        <v>20200202</v>
      </c>
      <c r="E589" t="str">
        <f>'Permitted Sources'!I413</f>
        <v>Compressor Engines</v>
      </c>
      <c r="F589" s="181">
        <f>'Permitted Sources'!T413</f>
        <v>0</v>
      </c>
      <c r="G589" s="181">
        <f>'Permitted Sources'!U413</f>
        <v>0</v>
      </c>
      <c r="H589" s="181">
        <f>'Permitted Sources'!V413</f>
        <v>0</v>
      </c>
      <c r="I589" s="181">
        <f>'Permitted Sources'!W413</f>
        <v>0</v>
      </c>
      <c r="J589" s="181">
        <f>'Permitted Sources'!X413</f>
        <v>0</v>
      </c>
      <c r="K589" s="191" t="str">
        <f>VLOOKUP(C589,fips_xref!$A$5:$H$28,8,FALSE)</f>
        <v>Total</v>
      </c>
      <c r="L589" s="31" t="str">
        <f t="shared" si="9"/>
        <v>Compressor Engines</v>
      </c>
    </row>
    <row r="590" spans="1:12" x14ac:dyDescent="0.2">
      <c r="A590" s="136" t="str">
        <f>'Permitted Sources'!A414</f>
        <v>WYDEQ Permitted Sources</v>
      </c>
      <c r="B590" s="136" t="str">
        <f>'Permitted Sources'!B414</f>
        <v>56</v>
      </c>
      <c r="C590" s="136">
        <f>'Permitted Sources'!C414</f>
        <v>56037</v>
      </c>
      <c r="D590" s="136">
        <f>'Permitted Sources'!F414</f>
        <v>20200202</v>
      </c>
      <c r="E590" t="str">
        <f>'Permitted Sources'!I414</f>
        <v>Compressor Engines</v>
      </c>
      <c r="F590" s="181">
        <f>'Permitted Sources'!T414</f>
        <v>0</v>
      </c>
      <c r="G590" s="181">
        <f>'Permitted Sources'!U414</f>
        <v>0</v>
      </c>
      <c r="H590" s="181">
        <f>'Permitted Sources'!V414</f>
        <v>0</v>
      </c>
      <c r="I590" s="181">
        <f>'Permitted Sources'!W414</f>
        <v>0</v>
      </c>
      <c r="J590" s="181">
        <f>'Permitted Sources'!X414</f>
        <v>0</v>
      </c>
      <c r="K590" s="191" t="str">
        <f>VLOOKUP(C590,fips_xref!$A$5:$H$28,8,FALSE)</f>
        <v>Total</v>
      </c>
      <c r="L590" s="31" t="str">
        <f t="shared" si="9"/>
        <v>Compressor Engines</v>
      </c>
    </row>
    <row r="591" spans="1:12" x14ac:dyDescent="0.2">
      <c r="A591" s="136" t="str">
        <f>'Permitted Sources'!A415</f>
        <v>WYDEQ Permitted Sources</v>
      </c>
      <c r="B591" s="136" t="str">
        <f>'Permitted Sources'!B415</f>
        <v>56</v>
      </c>
      <c r="C591" s="136">
        <f>'Permitted Sources'!C415</f>
        <v>56037</v>
      </c>
      <c r="D591" s="136">
        <f>'Permitted Sources'!F415</f>
        <v>20200202</v>
      </c>
      <c r="E591" t="str">
        <f>'Permitted Sources'!I415</f>
        <v>Compressor Engines</v>
      </c>
      <c r="F591" s="181">
        <f>'Permitted Sources'!T415</f>
        <v>0</v>
      </c>
      <c r="G591" s="181">
        <f>'Permitted Sources'!U415</f>
        <v>0</v>
      </c>
      <c r="H591" s="181">
        <f>'Permitted Sources'!V415</f>
        <v>0</v>
      </c>
      <c r="I591" s="181">
        <f>'Permitted Sources'!W415</f>
        <v>0</v>
      </c>
      <c r="J591" s="181">
        <f>'Permitted Sources'!X415</f>
        <v>0</v>
      </c>
      <c r="K591" s="191" t="str">
        <f>VLOOKUP(C591,fips_xref!$A$5:$H$28,8,FALSE)</f>
        <v>Total</v>
      </c>
      <c r="L591" s="31" t="str">
        <f t="shared" si="9"/>
        <v>Compressor Engines</v>
      </c>
    </row>
    <row r="592" spans="1:12" x14ac:dyDescent="0.2">
      <c r="A592" s="136" t="str">
        <f>'Permitted Sources'!A416</f>
        <v>WYDEQ Permitted Sources</v>
      </c>
      <c r="B592" s="136" t="str">
        <f>'Permitted Sources'!B416</f>
        <v>56</v>
      </c>
      <c r="C592" s="136">
        <f>'Permitted Sources'!C416</f>
        <v>56037</v>
      </c>
      <c r="D592" s="136">
        <f>'Permitted Sources'!F416</f>
        <v>20200202</v>
      </c>
      <c r="E592" t="str">
        <f>'Permitted Sources'!I416</f>
        <v>Compressor Engines</v>
      </c>
      <c r="F592" s="181">
        <f>'Permitted Sources'!T416</f>
        <v>0</v>
      </c>
      <c r="G592" s="181">
        <f>'Permitted Sources'!U416</f>
        <v>0</v>
      </c>
      <c r="H592" s="181">
        <f>'Permitted Sources'!V416</f>
        <v>0</v>
      </c>
      <c r="I592" s="181">
        <f>'Permitted Sources'!W416</f>
        <v>0</v>
      </c>
      <c r="J592" s="181">
        <f>'Permitted Sources'!X416</f>
        <v>0</v>
      </c>
      <c r="K592" s="191" t="str">
        <f>VLOOKUP(C592,fips_xref!$A$5:$H$28,8,FALSE)</f>
        <v>Total</v>
      </c>
      <c r="L592" s="31" t="str">
        <f t="shared" si="9"/>
        <v>Compressor Engines</v>
      </c>
    </row>
    <row r="593" spans="1:12" x14ac:dyDescent="0.2">
      <c r="A593" s="136" t="str">
        <f>'Permitted Sources'!A417</f>
        <v>WYDEQ Permitted Sources</v>
      </c>
      <c r="B593" s="136" t="str">
        <f>'Permitted Sources'!B417</f>
        <v>56</v>
      </c>
      <c r="C593" s="136">
        <f>'Permitted Sources'!C417</f>
        <v>56037</v>
      </c>
      <c r="D593" s="136">
        <f>'Permitted Sources'!F417</f>
        <v>20200202</v>
      </c>
      <c r="E593" t="str">
        <f>'Permitted Sources'!I417</f>
        <v>Compressor Engines</v>
      </c>
      <c r="F593" s="181">
        <f>'Permitted Sources'!T417</f>
        <v>0</v>
      </c>
      <c r="G593" s="181">
        <f>'Permitted Sources'!U417</f>
        <v>0</v>
      </c>
      <c r="H593" s="181">
        <f>'Permitted Sources'!V417</f>
        <v>0</v>
      </c>
      <c r="I593" s="181">
        <f>'Permitted Sources'!W417</f>
        <v>0</v>
      </c>
      <c r="J593" s="181">
        <f>'Permitted Sources'!X417</f>
        <v>0</v>
      </c>
      <c r="K593" s="191" t="str">
        <f>VLOOKUP(C593,fips_xref!$A$5:$H$28,8,FALSE)</f>
        <v>Total</v>
      </c>
      <c r="L593" s="31" t="str">
        <f t="shared" si="9"/>
        <v>Compressor Engines</v>
      </c>
    </row>
    <row r="594" spans="1:12" x14ac:dyDescent="0.2">
      <c r="A594" s="136" t="str">
        <f>'Permitted Sources'!A418</f>
        <v>WYDEQ Permitted Sources</v>
      </c>
      <c r="B594" s="136" t="str">
        <f>'Permitted Sources'!B418</f>
        <v>56</v>
      </c>
      <c r="C594" s="136">
        <f>'Permitted Sources'!C418</f>
        <v>56037</v>
      </c>
      <c r="D594" s="136">
        <f>'Permitted Sources'!F418</f>
        <v>20200202</v>
      </c>
      <c r="E594" t="str">
        <f>'Permitted Sources'!I418</f>
        <v>Compressor Engines</v>
      </c>
      <c r="F594" s="181">
        <f>'Permitted Sources'!T418</f>
        <v>0</v>
      </c>
      <c r="G594" s="181">
        <f>'Permitted Sources'!U418</f>
        <v>0</v>
      </c>
      <c r="H594" s="181">
        <f>'Permitted Sources'!V418</f>
        <v>0</v>
      </c>
      <c r="I594" s="181">
        <f>'Permitted Sources'!W418</f>
        <v>0</v>
      </c>
      <c r="J594" s="181">
        <f>'Permitted Sources'!X418</f>
        <v>0</v>
      </c>
      <c r="K594" s="191" t="str">
        <f>VLOOKUP(C594,fips_xref!$A$5:$H$28,8,FALSE)</f>
        <v>Total</v>
      </c>
      <c r="L594" s="31" t="str">
        <f t="shared" si="9"/>
        <v>Compressor Engines</v>
      </c>
    </row>
    <row r="595" spans="1:12" x14ac:dyDescent="0.2">
      <c r="A595" s="136" t="str">
        <f>'Permitted Sources'!A419</f>
        <v>WYDEQ Permitted Sources</v>
      </c>
      <c r="B595" s="136" t="str">
        <f>'Permitted Sources'!B419</f>
        <v>56</v>
      </c>
      <c r="C595" s="136">
        <f>'Permitted Sources'!C419</f>
        <v>56037</v>
      </c>
      <c r="D595" s="136">
        <f>'Permitted Sources'!F419</f>
        <v>20200202</v>
      </c>
      <c r="E595" t="str">
        <f>'Permitted Sources'!I419</f>
        <v>Compressor Engines</v>
      </c>
      <c r="F595" s="181">
        <f>'Permitted Sources'!T419</f>
        <v>0</v>
      </c>
      <c r="G595" s="181">
        <f>'Permitted Sources'!U419</f>
        <v>0</v>
      </c>
      <c r="H595" s="181">
        <f>'Permitted Sources'!V419</f>
        <v>0</v>
      </c>
      <c r="I595" s="181">
        <f>'Permitted Sources'!W419</f>
        <v>0</v>
      </c>
      <c r="J595" s="181">
        <f>'Permitted Sources'!X419</f>
        <v>0</v>
      </c>
      <c r="K595" s="191" t="str">
        <f>VLOOKUP(C595,fips_xref!$A$5:$H$28,8,FALSE)</f>
        <v>Total</v>
      </c>
      <c r="L595" s="31" t="str">
        <f t="shared" si="9"/>
        <v>Compressor Engines</v>
      </c>
    </row>
    <row r="596" spans="1:12" x14ac:dyDescent="0.2">
      <c r="A596" s="136" t="str">
        <f>'Permitted Sources'!A420</f>
        <v>WYDEQ Permitted Sources</v>
      </c>
      <c r="B596" s="136" t="str">
        <f>'Permitted Sources'!B420</f>
        <v>56</v>
      </c>
      <c r="C596" s="136">
        <f>'Permitted Sources'!C420</f>
        <v>56037</v>
      </c>
      <c r="D596" s="136">
        <f>'Permitted Sources'!F420</f>
        <v>20200202</v>
      </c>
      <c r="E596" t="str">
        <f>'Permitted Sources'!I420</f>
        <v>Compressor Engines</v>
      </c>
      <c r="F596" s="181">
        <f>'Permitted Sources'!T420</f>
        <v>0</v>
      </c>
      <c r="G596" s="181">
        <f>'Permitted Sources'!U420</f>
        <v>0</v>
      </c>
      <c r="H596" s="181">
        <f>'Permitted Sources'!V420</f>
        <v>0</v>
      </c>
      <c r="I596" s="181">
        <f>'Permitted Sources'!W420</f>
        <v>0</v>
      </c>
      <c r="J596" s="181">
        <f>'Permitted Sources'!X420</f>
        <v>0</v>
      </c>
      <c r="K596" s="191" t="str">
        <f>VLOOKUP(C596,fips_xref!$A$5:$H$28,8,FALSE)</f>
        <v>Total</v>
      </c>
      <c r="L596" s="31" t="str">
        <f t="shared" si="9"/>
        <v>Compressor Engines</v>
      </c>
    </row>
    <row r="597" spans="1:12" x14ac:dyDescent="0.2">
      <c r="A597" s="136" t="str">
        <f>'Permitted Sources'!A421</f>
        <v>WYDEQ Permitted Sources</v>
      </c>
      <c r="B597" s="136" t="str">
        <f>'Permitted Sources'!B421</f>
        <v>56</v>
      </c>
      <c r="C597" s="136">
        <f>'Permitted Sources'!C421</f>
        <v>56037</v>
      </c>
      <c r="D597" s="136">
        <f>'Permitted Sources'!F421</f>
        <v>20200202</v>
      </c>
      <c r="E597" t="str">
        <f>'Permitted Sources'!I421</f>
        <v>Compressor Engines</v>
      </c>
      <c r="F597" s="181">
        <f>'Permitted Sources'!T421</f>
        <v>0</v>
      </c>
      <c r="G597" s="181">
        <f>'Permitted Sources'!U421</f>
        <v>0</v>
      </c>
      <c r="H597" s="181">
        <f>'Permitted Sources'!V421</f>
        <v>0</v>
      </c>
      <c r="I597" s="181">
        <f>'Permitted Sources'!W421</f>
        <v>0</v>
      </c>
      <c r="J597" s="181">
        <f>'Permitted Sources'!X421</f>
        <v>0</v>
      </c>
      <c r="K597" s="191" t="str">
        <f>VLOOKUP(C597,fips_xref!$A$5:$H$28,8,FALSE)</f>
        <v>Total</v>
      </c>
      <c r="L597" s="31" t="str">
        <f t="shared" si="9"/>
        <v>Compressor Engines</v>
      </c>
    </row>
    <row r="598" spans="1:12" x14ac:dyDescent="0.2">
      <c r="A598" s="136" t="str">
        <f>'Permitted Sources'!A422</f>
        <v>WYDEQ Permitted Sources</v>
      </c>
      <c r="B598" s="136" t="str">
        <f>'Permitted Sources'!B422</f>
        <v>56</v>
      </c>
      <c r="C598" s="136">
        <f>'Permitted Sources'!C422</f>
        <v>56037</v>
      </c>
      <c r="D598" s="136">
        <f>'Permitted Sources'!F422</f>
        <v>20200202</v>
      </c>
      <c r="E598" t="str">
        <f>'Permitted Sources'!I422</f>
        <v>Compressor Engines</v>
      </c>
      <c r="F598" s="181">
        <f>'Permitted Sources'!T422</f>
        <v>0</v>
      </c>
      <c r="G598" s="181">
        <f>'Permitted Sources'!U422</f>
        <v>0</v>
      </c>
      <c r="H598" s="181">
        <f>'Permitted Sources'!V422</f>
        <v>0</v>
      </c>
      <c r="I598" s="181">
        <f>'Permitted Sources'!W422</f>
        <v>0</v>
      </c>
      <c r="J598" s="181">
        <f>'Permitted Sources'!X422</f>
        <v>0</v>
      </c>
      <c r="K598" s="191" t="str">
        <f>VLOOKUP(C598,fips_xref!$A$5:$H$28,8,FALSE)</f>
        <v>Total</v>
      </c>
      <c r="L598" s="31" t="str">
        <f t="shared" si="9"/>
        <v>Compressor Engines</v>
      </c>
    </row>
    <row r="599" spans="1:12" x14ac:dyDescent="0.2">
      <c r="A599" s="136" t="str">
        <f>'Permitted Sources'!A423</f>
        <v>WYDEQ Permitted Sources</v>
      </c>
      <c r="B599" s="136" t="str">
        <f>'Permitted Sources'!B423</f>
        <v>56</v>
      </c>
      <c r="C599" s="136">
        <f>'Permitted Sources'!C423</f>
        <v>56037</v>
      </c>
      <c r="D599" s="136">
        <f>'Permitted Sources'!F423</f>
        <v>20200202</v>
      </c>
      <c r="E599" t="str">
        <f>'Permitted Sources'!I423</f>
        <v>Compressor Engines</v>
      </c>
      <c r="F599" s="181">
        <f>'Permitted Sources'!T423</f>
        <v>0</v>
      </c>
      <c r="G599" s="181">
        <f>'Permitted Sources'!U423</f>
        <v>0</v>
      </c>
      <c r="H599" s="181">
        <f>'Permitted Sources'!V423</f>
        <v>0</v>
      </c>
      <c r="I599" s="181">
        <f>'Permitted Sources'!W423</f>
        <v>0</v>
      </c>
      <c r="J599" s="181">
        <f>'Permitted Sources'!X423</f>
        <v>0</v>
      </c>
      <c r="K599" s="191" t="str">
        <f>VLOOKUP(C599,fips_xref!$A$5:$H$28,8,FALSE)</f>
        <v>Total</v>
      </c>
      <c r="L599" s="31" t="str">
        <f t="shared" si="9"/>
        <v>Compressor Engines</v>
      </c>
    </row>
    <row r="600" spans="1:12" x14ac:dyDescent="0.2">
      <c r="A600" s="136" t="str">
        <f>'Permitted Sources'!A424</f>
        <v>WYDEQ Permitted Sources</v>
      </c>
      <c r="B600" s="136" t="str">
        <f>'Permitted Sources'!B424</f>
        <v>56</v>
      </c>
      <c r="C600" s="136">
        <f>'Permitted Sources'!C424</f>
        <v>56037</v>
      </c>
      <c r="D600" s="136">
        <f>'Permitted Sources'!F424</f>
        <v>20200202</v>
      </c>
      <c r="E600" t="str">
        <f>'Permitted Sources'!I424</f>
        <v>Compressor Engines</v>
      </c>
      <c r="F600" s="181">
        <f>'Permitted Sources'!T424</f>
        <v>0</v>
      </c>
      <c r="G600" s="181">
        <f>'Permitted Sources'!U424</f>
        <v>0</v>
      </c>
      <c r="H600" s="181">
        <f>'Permitted Sources'!V424</f>
        <v>0</v>
      </c>
      <c r="I600" s="181">
        <f>'Permitted Sources'!W424</f>
        <v>0</v>
      </c>
      <c r="J600" s="181">
        <f>'Permitted Sources'!X424</f>
        <v>0</v>
      </c>
      <c r="K600" s="191" t="str">
        <f>VLOOKUP(C600,fips_xref!$A$5:$H$28,8,FALSE)</f>
        <v>Total</v>
      </c>
      <c r="L600" s="31" t="str">
        <f t="shared" si="9"/>
        <v>Compressor Engines</v>
      </c>
    </row>
    <row r="601" spans="1:12" x14ac:dyDescent="0.2">
      <c r="A601" s="136" t="str">
        <f>'Permitted Sources'!A425</f>
        <v>WYDEQ Permitted Sources</v>
      </c>
      <c r="B601" s="136" t="str">
        <f>'Permitted Sources'!B425</f>
        <v>56</v>
      </c>
      <c r="C601" s="136">
        <f>'Permitted Sources'!C425</f>
        <v>56037</v>
      </c>
      <c r="D601" s="136">
        <f>'Permitted Sources'!F425</f>
        <v>20200202</v>
      </c>
      <c r="E601" t="str">
        <f>'Permitted Sources'!I425</f>
        <v>Compressor Engines</v>
      </c>
      <c r="F601" s="181">
        <f>'Permitted Sources'!T425</f>
        <v>0</v>
      </c>
      <c r="G601" s="181">
        <f>'Permitted Sources'!U425</f>
        <v>0</v>
      </c>
      <c r="H601" s="181">
        <f>'Permitted Sources'!V425</f>
        <v>0</v>
      </c>
      <c r="I601" s="181">
        <f>'Permitted Sources'!W425</f>
        <v>0</v>
      </c>
      <c r="J601" s="181">
        <f>'Permitted Sources'!X425</f>
        <v>0</v>
      </c>
      <c r="K601" s="191" t="str">
        <f>VLOOKUP(C601,fips_xref!$A$5:$H$28,8,FALSE)</f>
        <v>Total</v>
      </c>
      <c r="L601" s="31" t="str">
        <f t="shared" si="9"/>
        <v>Compressor Engines</v>
      </c>
    </row>
    <row r="602" spans="1:12" x14ac:dyDescent="0.2">
      <c r="A602" s="136" t="str">
        <f>'Permitted Sources'!A426</f>
        <v>WYDEQ Permitted Sources</v>
      </c>
      <c r="B602" s="136" t="str">
        <f>'Permitted Sources'!B426</f>
        <v>56</v>
      </c>
      <c r="C602" s="136">
        <f>'Permitted Sources'!C426</f>
        <v>56037</v>
      </c>
      <c r="D602" s="136">
        <f>'Permitted Sources'!F426</f>
        <v>20200202</v>
      </c>
      <c r="E602" t="str">
        <f>'Permitted Sources'!I426</f>
        <v>Compressor Engines</v>
      </c>
      <c r="F602" s="181">
        <f>'Permitted Sources'!T426</f>
        <v>0</v>
      </c>
      <c r="G602" s="181">
        <f>'Permitted Sources'!U426</f>
        <v>0</v>
      </c>
      <c r="H602" s="181">
        <f>'Permitted Sources'!V426</f>
        <v>0</v>
      </c>
      <c r="I602" s="181">
        <f>'Permitted Sources'!W426</f>
        <v>0</v>
      </c>
      <c r="J602" s="181">
        <f>'Permitted Sources'!X426</f>
        <v>0</v>
      </c>
      <c r="K602" s="191" t="str">
        <f>VLOOKUP(C602,fips_xref!$A$5:$H$28,8,FALSE)</f>
        <v>Total</v>
      </c>
      <c r="L602" s="31" t="str">
        <f t="shared" si="9"/>
        <v>Compressor Engines</v>
      </c>
    </row>
    <row r="603" spans="1:12" x14ac:dyDescent="0.2">
      <c r="A603" s="136" t="str">
        <f>'Permitted Sources'!A427</f>
        <v>WYDEQ Permitted Sources</v>
      </c>
      <c r="B603" s="136" t="str">
        <f>'Permitted Sources'!B427</f>
        <v>56</v>
      </c>
      <c r="C603" s="136">
        <f>'Permitted Sources'!C427</f>
        <v>56037</v>
      </c>
      <c r="D603" s="136">
        <f>'Permitted Sources'!F427</f>
        <v>20200253</v>
      </c>
      <c r="E603" t="str">
        <f>'Permitted Sources'!I427</f>
        <v>Compressor Engines</v>
      </c>
      <c r="F603" s="181">
        <f>'Permitted Sources'!T427</f>
        <v>1.757942214392137</v>
      </c>
      <c r="G603" s="181">
        <f>'Permitted Sources'!U427</f>
        <v>3.9030750991270083E-2</v>
      </c>
      <c r="H603" s="181">
        <f>'Permitted Sources'!V427</f>
        <v>0.91295405322387158</v>
      </c>
      <c r="I603" s="181">
        <f>'Permitted Sources'!W427</f>
        <v>0</v>
      </c>
      <c r="J603" s="181">
        <f>'Permitted Sources'!X427</f>
        <v>2.5801659518936988E-2</v>
      </c>
      <c r="K603" s="191" t="str">
        <f>VLOOKUP(C603,fips_xref!$A$5:$H$28,8,FALSE)</f>
        <v>Total</v>
      </c>
      <c r="L603" s="31" t="str">
        <f t="shared" si="9"/>
        <v>Compressor Engines</v>
      </c>
    </row>
    <row r="604" spans="1:12" x14ac:dyDescent="0.2">
      <c r="A604" s="136" t="str">
        <f>'Permitted Sources'!A428</f>
        <v>WYDEQ Permitted Sources</v>
      </c>
      <c r="B604" s="136" t="str">
        <f>'Permitted Sources'!B428</f>
        <v>56</v>
      </c>
      <c r="C604" s="136">
        <f>'Permitted Sources'!C428</f>
        <v>56037</v>
      </c>
      <c r="D604" s="136">
        <f>'Permitted Sources'!F428</f>
        <v>20200253</v>
      </c>
      <c r="E604" t="str">
        <f>'Permitted Sources'!I428</f>
        <v>Compressor Engines</v>
      </c>
      <c r="F604" s="181">
        <f>'Permitted Sources'!T428</f>
        <v>1.757942214392137</v>
      </c>
      <c r="G604" s="181">
        <f>'Permitted Sources'!U428</f>
        <v>3.2785830832666868E-2</v>
      </c>
      <c r="H604" s="181">
        <f>'Permitted Sources'!V428</f>
        <v>0.91295405322387158</v>
      </c>
      <c r="I604" s="181">
        <f>'Permitted Sources'!W428</f>
        <v>0</v>
      </c>
      <c r="J604" s="181">
        <f>'Permitted Sources'!X428</f>
        <v>2.1673393995907064E-2</v>
      </c>
      <c r="K604" s="191" t="str">
        <f>VLOOKUP(C604,fips_xref!$A$5:$H$28,8,FALSE)</f>
        <v>Total</v>
      </c>
      <c r="L604" s="31" t="str">
        <f t="shared" si="9"/>
        <v>Compressor Engines</v>
      </c>
    </row>
    <row r="605" spans="1:12" x14ac:dyDescent="0.2">
      <c r="A605" s="136" t="str">
        <f>'Permitted Sources'!A429</f>
        <v>WYDEQ Permitted Sources</v>
      </c>
      <c r="B605" s="136" t="str">
        <f>'Permitted Sources'!B429</f>
        <v>56</v>
      </c>
      <c r="C605" s="136">
        <f>'Permitted Sources'!C429</f>
        <v>56037</v>
      </c>
      <c r="D605" s="136">
        <f>'Permitted Sources'!F429</f>
        <v>20200253</v>
      </c>
      <c r="E605" t="str">
        <f>'Permitted Sources'!I429</f>
        <v>Compressor Engines</v>
      </c>
      <c r="F605" s="181">
        <f>'Permitted Sources'!T429</f>
        <v>3.5158844287842741</v>
      </c>
      <c r="G605" s="181">
        <f>'Permitted Sources'!U429</f>
        <v>4.7617516209349495E-2</v>
      </c>
      <c r="H605" s="181">
        <f>'Permitted Sources'!V429</f>
        <v>0.59342013459551646</v>
      </c>
      <c r="I605" s="181">
        <f>'Permitted Sources'!W429</f>
        <v>0</v>
      </c>
      <c r="J605" s="181">
        <f>'Permitted Sources'!X429</f>
        <v>3.1478024613103117E-2</v>
      </c>
      <c r="K605" s="191" t="str">
        <f>VLOOKUP(C605,fips_xref!$A$5:$H$28,8,FALSE)</f>
        <v>Total</v>
      </c>
      <c r="L605" s="31" t="str">
        <f t="shared" si="9"/>
        <v>Compressor Engines</v>
      </c>
    </row>
    <row r="606" spans="1:12" x14ac:dyDescent="0.2">
      <c r="A606" s="136" t="str">
        <f>'Permitted Sources'!A430</f>
        <v>WYDEQ Permitted Sources</v>
      </c>
      <c r="B606" s="136" t="str">
        <f>'Permitted Sources'!B430</f>
        <v>56</v>
      </c>
      <c r="C606" s="136">
        <f>'Permitted Sources'!C430</f>
        <v>56037</v>
      </c>
      <c r="D606" s="136">
        <f>'Permitted Sources'!F430</f>
        <v>20200254</v>
      </c>
      <c r="E606" t="str">
        <f>'Permitted Sources'!I430</f>
        <v>Compressor Engines</v>
      </c>
      <c r="F606" s="181">
        <f>'Permitted Sources'!T430</f>
        <v>1.3184566607941024</v>
      </c>
      <c r="G606" s="181">
        <f>'Permitted Sources'!U430</f>
        <v>0.48545815151844562</v>
      </c>
      <c r="H606" s="181">
        <f>'Permitted Sources'!V430</f>
        <v>3.1953391862835492</v>
      </c>
      <c r="I606" s="181">
        <f>'Permitted Sources'!W430</f>
        <v>0</v>
      </c>
      <c r="J606" s="181">
        <f>'Permitted Sources'!X430</f>
        <v>4.1420572478027599E-2</v>
      </c>
      <c r="K606" s="191" t="str">
        <f>VLOOKUP(C606,fips_xref!$A$5:$H$28,8,FALSE)</f>
        <v>Total</v>
      </c>
      <c r="L606" s="31" t="str">
        <f t="shared" si="9"/>
        <v>Compressor Engines</v>
      </c>
    </row>
    <row r="607" spans="1:12" x14ac:dyDescent="0.2">
      <c r="A607" s="136" t="str">
        <f>'Permitted Sources'!A431</f>
        <v>WYDEQ Permitted Sources</v>
      </c>
      <c r="B607" s="136" t="str">
        <f>'Permitted Sources'!B431</f>
        <v>56</v>
      </c>
      <c r="C607" s="136">
        <f>'Permitted Sources'!C431</f>
        <v>56037</v>
      </c>
      <c r="D607" s="136">
        <f>'Permitted Sources'!F431</f>
        <v>20200254</v>
      </c>
      <c r="E607" t="str">
        <f>'Permitted Sources'!I431</f>
        <v>Compressor Engines</v>
      </c>
      <c r="F607" s="181">
        <f>'Permitted Sources'!T431</f>
        <v>0.43948555359803426</v>
      </c>
      <c r="G607" s="181">
        <f>'Permitted Sources'!U431</f>
        <v>0.1400360052457055</v>
      </c>
      <c r="H607" s="181">
        <f>'Permitted Sources'!V431</f>
        <v>0.91295405322387158</v>
      </c>
      <c r="I607" s="181">
        <f>'Permitted Sources'!W431</f>
        <v>0</v>
      </c>
      <c r="J607" s="181">
        <f>'Permitted Sources'!X431</f>
        <v>1.1948242060969502E-2</v>
      </c>
      <c r="K607" s="191" t="str">
        <f>VLOOKUP(C607,fips_xref!$A$5:$H$28,8,FALSE)</f>
        <v>Total</v>
      </c>
      <c r="L607" s="31" t="str">
        <f t="shared" si="9"/>
        <v>Compressor Engines</v>
      </c>
    </row>
    <row r="608" spans="1:12" x14ac:dyDescent="0.2">
      <c r="A608" s="136" t="str">
        <f>'Permitted Sources'!A432</f>
        <v>WYDEQ Permitted Sources</v>
      </c>
      <c r="B608" s="136" t="str">
        <f>'Permitted Sources'!B432</f>
        <v>56</v>
      </c>
      <c r="C608" s="136">
        <f>'Permitted Sources'!C432</f>
        <v>56037</v>
      </c>
      <c r="D608" s="136">
        <f>'Permitted Sources'!F432</f>
        <v>20200202</v>
      </c>
      <c r="E608" t="str">
        <f>'Permitted Sources'!I432</f>
        <v>Compressor Engines</v>
      </c>
      <c r="F608" s="181">
        <f>'Permitted Sources'!T432</f>
        <v>0</v>
      </c>
      <c r="G608" s="181">
        <f>'Permitted Sources'!U432</f>
        <v>0</v>
      </c>
      <c r="H608" s="181">
        <f>'Permitted Sources'!V432</f>
        <v>0</v>
      </c>
      <c r="I608" s="181">
        <f>'Permitted Sources'!W432</f>
        <v>0</v>
      </c>
      <c r="J608" s="181">
        <f>'Permitted Sources'!X432</f>
        <v>0</v>
      </c>
      <c r="K608" s="191" t="str">
        <f>VLOOKUP(C608,fips_xref!$A$5:$H$28,8,FALSE)</f>
        <v>Total</v>
      </c>
      <c r="L608" s="31" t="str">
        <f t="shared" si="9"/>
        <v>Compressor Engines</v>
      </c>
    </row>
    <row r="609" spans="1:12" x14ac:dyDescent="0.2">
      <c r="A609" s="136" t="str">
        <f>'Permitted Sources'!A433</f>
        <v>WYDEQ Permitted Sources</v>
      </c>
      <c r="B609" s="136" t="str">
        <f>'Permitted Sources'!B433</f>
        <v>56</v>
      </c>
      <c r="C609" s="136">
        <f>'Permitted Sources'!C433</f>
        <v>56037</v>
      </c>
      <c r="D609" s="136">
        <f>'Permitted Sources'!F433</f>
        <v>20200253</v>
      </c>
      <c r="E609" t="str">
        <f>'Permitted Sources'!I433</f>
        <v>Compressor Engines</v>
      </c>
      <c r="F609" s="181">
        <f>'Permitted Sources'!T433</f>
        <v>34.279873180646668</v>
      </c>
      <c r="G609" s="181">
        <f>'Permitted Sources'!U433</f>
        <v>0.27633771701819221</v>
      </c>
      <c r="H609" s="181">
        <f>'Permitted Sources'!V433</f>
        <v>35.605208075730985</v>
      </c>
      <c r="I609" s="181">
        <f>'Permitted Sources'!W433</f>
        <v>0</v>
      </c>
      <c r="J609" s="181">
        <f>'Permitted Sources'!X433</f>
        <v>0.18267574939407386</v>
      </c>
      <c r="K609" s="191" t="str">
        <f>VLOOKUP(C609,fips_xref!$A$5:$H$28,8,FALSE)</f>
        <v>Total</v>
      </c>
      <c r="L609" s="31" t="str">
        <f t="shared" si="9"/>
        <v>Compressor Engines</v>
      </c>
    </row>
    <row r="610" spans="1:12" x14ac:dyDescent="0.2">
      <c r="A610" s="136" t="str">
        <f>'Permitted Sources'!A434</f>
        <v>WYDEQ Permitted Sources</v>
      </c>
      <c r="B610" s="136" t="str">
        <f>'Permitted Sources'!B434</f>
        <v>56</v>
      </c>
      <c r="C610" s="136">
        <f>'Permitted Sources'!C434</f>
        <v>56037</v>
      </c>
      <c r="D610" s="136">
        <f>'Permitted Sources'!F434</f>
        <v>20200254</v>
      </c>
      <c r="E610" t="str">
        <f>'Permitted Sources'!I434</f>
        <v>Compressor Engines</v>
      </c>
      <c r="F610" s="181">
        <f>'Permitted Sources'!T434</f>
        <v>1.8018907697519404</v>
      </c>
      <c r="G610" s="181">
        <f>'Permitted Sources'!U434</f>
        <v>0.29251965540214037</v>
      </c>
      <c r="H610" s="181">
        <f>'Permitted Sources'!V434</f>
        <v>1.8715558091089366</v>
      </c>
      <c r="I610" s="181">
        <f>'Permitted Sources'!W434</f>
        <v>0</v>
      </c>
      <c r="J610" s="181">
        <f>'Permitted Sources'!X434</f>
        <v>2.4958550082914067E-2</v>
      </c>
      <c r="K610" s="191" t="str">
        <f>VLOOKUP(C610,fips_xref!$A$5:$H$28,8,FALSE)</f>
        <v>Total</v>
      </c>
      <c r="L610" s="31" t="str">
        <f t="shared" si="9"/>
        <v>Compressor Engines</v>
      </c>
    </row>
    <row r="611" spans="1:12" x14ac:dyDescent="0.2">
      <c r="A611" s="136" t="str">
        <f>'Permitted Sources'!A435</f>
        <v>WYDEQ Permitted Sources</v>
      </c>
      <c r="B611" s="136" t="str">
        <f>'Permitted Sources'!B435</f>
        <v>56</v>
      </c>
      <c r="C611" s="136">
        <f>'Permitted Sources'!C435</f>
        <v>56037</v>
      </c>
      <c r="D611" s="136">
        <f>'Permitted Sources'!F435</f>
        <v>20200254</v>
      </c>
      <c r="E611" t="str">
        <f>'Permitted Sources'!I435</f>
        <v>Compressor Engines</v>
      </c>
      <c r="F611" s="181">
        <f>'Permitted Sources'!T435</f>
        <v>1.757942214392137</v>
      </c>
      <c r="G611" s="181">
        <f>'Permitted Sources'!U435</f>
        <v>0.29251965540214037</v>
      </c>
      <c r="H611" s="181">
        <f>'Permitted Sources'!V435</f>
        <v>1.8259081064477432</v>
      </c>
      <c r="I611" s="181">
        <f>'Permitted Sources'!W435</f>
        <v>0</v>
      </c>
      <c r="J611" s="181">
        <f>'Permitted Sources'!X435</f>
        <v>2.4958550082914067E-2</v>
      </c>
      <c r="K611" s="191" t="str">
        <f>VLOOKUP(C611,fips_xref!$A$5:$H$28,8,FALSE)</f>
        <v>Total</v>
      </c>
      <c r="L611" s="31" t="str">
        <f t="shared" si="9"/>
        <v>Compressor Engines</v>
      </c>
    </row>
    <row r="612" spans="1:12" x14ac:dyDescent="0.2">
      <c r="A612" s="136" t="str">
        <f>'Permitted Sources'!A436</f>
        <v>WYDEQ Permitted Sources</v>
      </c>
      <c r="B612" s="136" t="str">
        <f>'Permitted Sources'!B436</f>
        <v>56</v>
      </c>
      <c r="C612" s="136">
        <f>'Permitted Sources'!C436</f>
        <v>56037</v>
      </c>
      <c r="D612" s="136">
        <f>'Permitted Sources'!F436</f>
        <v>20200254</v>
      </c>
      <c r="E612" t="str">
        <f>'Permitted Sources'!I436</f>
        <v>Compressor Engines</v>
      </c>
      <c r="F612" s="181">
        <f>'Permitted Sources'!T436</f>
        <v>2.6369133215882048</v>
      </c>
      <c r="G612" s="181">
        <f>'Permitted Sources'!U436</f>
        <v>0.82465647533582098</v>
      </c>
      <c r="H612" s="181">
        <f>'Permitted Sources'!V436</f>
        <v>5.4777243193432277</v>
      </c>
      <c r="I612" s="181">
        <f>'Permitted Sources'!W436</f>
        <v>0</v>
      </c>
      <c r="J612" s="181">
        <f>'Permitted Sources'!X436</f>
        <v>7.0361869914598155E-2</v>
      </c>
      <c r="K612" s="191" t="str">
        <f>VLOOKUP(C612,fips_xref!$A$5:$H$28,8,FALSE)</f>
        <v>Total</v>
      </c>
      <c r="L612" s="31" t="str">
        <f t="shared" si="9"/>
        <v>Compressor Engines</v>
      </c>
    </row>
    <row r="613" spans="1:12" x14ac:dyDescent="0.2">
      <c r="A613" s="136" t="str">
        <f>'Permitted Sources'!A437</f>
        <v>WYDEQ Permitted Sources</v>
      </c>
      <c r="B613" s="136" t="str">
        <f>'Permitted Sources'!B437</f>
        <v>56</v>
      </c>
      <c r="C613" s="136">
        <f>'Permitted Sources'!C437</f>
        <v>56037</v>
      </c>
      <c r="D613" s="136">
        <f>'Permitted Sources'!F437</f>
        <v>20200202</v>
      </c>
      <c r="E613" t="str">
        <f>'Permitted Sources'!I437</f>
        <v>Compressor Engines</v>
      </c>
      <c r="F613" s="181">
        <f>'Permitted Sources'!T437</f>
        <v>0</v>
      </c>
      <c r="G613" s="181">
        <f>'Permitted Sources'!U437</f>
        <v>0</v>
      </c>
      <c r="H613" s="181">
        <f>'Permitted Sources'!V437</f>
        <v>0</v>
      </c>
      <c r="I613" s="181">
        <f>'Permitted Sources'!W437</f>
        <v>0</v>
      </c>
      <c r="J613" s="181">
        <f>'Permitted Sources'!X437</f>
        <v>0</v>
      </c>
      <c r="K613" s="191" t="str">
        <f>VLOOKUP(C613,fips_xref!$A$5:$H$28,8,FALSE)</f>
        <v>Total</v>
      </c>
      <c r="L613" s="31" t="str">
        <f t="shared" si="9"/>
        <v>Compressor Engines</v>
      </c>
    </row>
    <row r="614" spans="1:12" x14ac:dyDescent="0.2">
      <c r="A614" s="136" t="str">
        <f>'Permitted Sources'!A438</f>
        <v>WYDEQ Permitted Sources</v>
      </c>
      <c r="B614" s="136" t="str">
        <f>'Permitted Sources'!B438</f>
        <v>56</v>
      </c>
      <c r="C614" s="136">
        <f>'Permitted Sources'!C438</f>
        <v>56037</v>
      </c>
      <c r="D614" s="136">
        <f>'Permitted Sources'!F438</f>
        <v>20200202</v>
      </c>
      <c r="E614" t="str">
        <f>'Permitted Sources'!I438</f>
        <v>Compressor Engines</v>
      </c>
      <c r="F614" s="181">
        <f>'Permitted Sources'!T438</f>
        <v>0</v>
      </c>
      <c r="G614" s="181">
        <f>'Permitted Sources'!U438</f>
        <v>0</v>
      </c>
      <c r="H614" s="181">
        <f>'Permitted Sources'!V438</f>
        <v>0</v>
      </c>
      <c r="I614" s="181">
        <f>'Permitted Sources'!W438</f>
        <v>0</v>
      </c>
      <c r="J614" s="181">
        <f>'Permitted Sources'!X438</f>
        <v>0</v>
      </c>
      <c r="K614" s="191" t="str">
        <f>VLOOKUP(C614,fips_xref!$A$5:$H$28,8,FALSE)</f>
        <v>Total</v>
      </c>
      <c r="L614" s="31" t="str">
        <f t="shared" si="9"/>
        <v>Compressor Engines</v>
      </c>
    </row>
    <row r="615" spans="1:12" x14ac:dyDescent="0.2">
      <c r="A615" s="136" t="str">
        <f>'Permitted Sources'!A439</f>
        <v>WYDEQ Permitted Sources</v>
      </c>
      <c r="B615" s="136" t="str">
        <f>'Permitted Sources'!B439</f>
        <v>56</v>
      </c>
      <c r="C615" s="136">
        <f>'Permitted Sources'!C439</f>
        <v>56037</v>
      </c>
      <c r="D615" s="136">
        <f>'Permitted Sources'!F439</f>
        <v>20200202</v>
      </c>
      <c r="E615" t="str">
        <f>'Permitted Sources'!I439</f>
        <v>Compressor Engines</v>
      </c>
      <c r="F615" s="181">
        <f>'Permitted Sources'!T439</f>
        <v>0</v>
      </c>
      <c r="G615" s="181">
        <f>'Permitted Sources'!U439</f>
        <v>0</v>
      </c>
      <c r="H615" s="181">
        <f>'Permitted Sources'!V439</f>
        <v>0</v>
      </c>
      <c r="I615" s="181">
        <f>'Permitted Sources'!W439</f>
        <v>0</v>
      </c>
      <c r="J615" s="181">
        <f>'Permitted Sources'!X439</f>
        <v>0</v>
      </c>
      <c r="K615" s="191" t="str">
        <f>VLOOKUP(C615,fips_xref!$A$5:$H$28,8,FALSE)</f>
        <v>Total</v>
      </c>
      <c r="L615" s="31" t="str">
        <f t="shared" si="9"/>
        <v>Compressor Engines</v>
      </c>
    </row>
    <row r="616" spans="1:12" x14ac:dyDescent="0.2">
      <c r="A616" s="136" t="str">
        <f>'Permitted Sources'!A440</f>
        <v>WYDEQ Permitted Sources</v>
      </c>
      <c r="B616" s="136" t="str">
        <f>'Permitted Sources'!B440</f>
        <v>56</v>
      </c>
      <c r="C616" s="136">
        <f>'Permitted Sources'!C440</f>
        <v>56037</v>
      </c>
      <c r="D616" s="136">
        <f>'Permitted Sources'!F440</f>
        <v>20200202</v>
      </c>
      <c r="E616" t="str">
        <f>'Permitted Sources'!I440</f>
        <v>Compressor Engines</v>
      </c>
      <c r="F616" s="181">
        <f>'Permitted Sources'!T440</f>
        <v>0</v>
      </c>
      <c r="G616" s="181">
        <f>'Permitted Sources'!U440</f>
        <v>0</v>
      </c>
      <c r="H616" s="181">
        <f>'Permitted Sources'!V440</f>
        <v>0</v>
      </c>
      <c r="I616" s="181">
        <f>'Permitted Sources'!W440</f>
        <v>0</v>
      </c>
      <c r="J616" s="181">
        <f>'Permitted Sources'!X440</f>
        <v>0</v>
      </c>
      <c r="K616" s="191" t="str">
        <f>VLOOKUP(C616,fips_xref!$A$5:$H$28,8,FALSE)</f>
        <v>Total</v>
      </c>
      <c r="L616" s="31" t="str">
        <f t="shared" si="9"/>
        <v>Compressor Engines</v>
      </c>
    </row>
    <row r="617" spans="1:12" x14ac:dyDescent="0.2">
      <c r="A617" s="136" t="str">
        <f>'Permitted Sources'!A441</f>
        <v>WYDEQ Permitted Sources</v>
      </c>
      <c r="B617" s="136" t="str">
        <f>'Permitted Sources'!B441</f>
        <v>56</v>
      </c>
      <c r="C617" s="136">
        <f>'Permitted Sources'!C441</f>
        <v>56037</v>
      </c>
      <c r="D617" s="136">
        <f>'Permitted Sources'!F441</f>
        <v>20100102</v>
      </c>
      <c r="E617" t="str">
        <f>'Permitted Sources'!I441</f>
        <v>Compressor Engines</v>
      </c>
      <c r="F617" s="181">
        <f>'Permitted Sources'!T441</f>
        <v>0</v>
      </c>
      <c r="G617" s="181">
        <f>'Permitted Sources'!U441</f>
        <v>0</v>
      </c>
      <c r="H617" s="181">
        <f>'Permitted Sources'!V441</f>
        <v>0</v>
      </c>
      <c r="I617" s="181">
        <f>'Permitted Sources'!W441</f>
        <v>0</v>
      </c>
      <c r="J617" s="181">
        <f>'Permitted Sources'!X441</f>
        <v>0</v>
      </c>
      <c r="K617" s="191" t="str">
        <f>VLOOKUP(C617,fips_xref!$A$5:$H$28,8,FALSE)</f>
        <v>Total</v>
      </c>
      <c r="L617" s="31" t="str">
        <f t="shared" si="9"/>
        <v>Compressor Engines</v>
      </c>
    </row>
    <row r="618" spans="1:12" x14ac:dyDescent="0.2">
      <c r="A618" s="136" t="str">
        <f>'Permitted Sources'!A442</f>
        <v>WYDEQ Permitted Sources</v>
      </c>
      <c r="B618" s="136" t="str">
        <f>'Permitted Sources'!B442</f>
        <v>56</v>
      </c>
      <c r="C618" s="136">
        <f>'Permitted Sources'!C442</f>
        <v>56037</v>
      </c>
      <c r="D618" s="136">
        <f>'Permitted Sources'!F442</f>
        <v>20200202</v>
      </c>
      <c r="E618" t="str">
        <f>'Permitted Sources'!I442</f>
        <v>Compressor Engines</v>
      </c>
      <c r="F618" s="181">
        <f>'Permitted Sources'!T442</f>
        <v>0</v>
      </c>
      <c r="G618" s="181">
        <f>'Permitted Sources'!U442</f>
        <v>0</v>
      </c>
      <c r="H618" s="181">
        <f>'Permitted Sources'!V442</f>
        <v>0</v>
      </c>
      <c r="I618" s="181">
        <f>'Permitted Sources'!W442</f>
        <v>0</v>
      </c>
      <c r="J618" s="181">
        <f>'Permitted Sources'!X442</f>
        <v>0</v>
      </c>
      <c r="K618" s="191" t="str">
        <f>VLOOKUP(C618,fips_xref!$A$5:$H$28,8,FALSE)</f>
        <v>Total</v>
      </c>
      <c r="L618" s="31" t="str">
        <f t="shared" si="9"/>
        <v>Compressor Engines</v>
      </c>
    </row>
    <row r="619" spans="1:12" x14ac:dyDescent="0.2">
      <c r="A619" s="136" t="str">
        <f>'Permitted Sources'!A443</f>
        <v>WYDEQ Permitted Sources</v>
      </c>
      <c r="B619" s="136" t="str">
        <f>'Permitted Sources'!B443</f>
        <v>56</v>
      </c>
      <c r="C619" s="136">
        <f>'Permitted Sources'!C443</f>
        <v>56037</v>
      </c>
      <c r="D619" s="136">
        <f>'Permitted Sources'!F443</f>
        <v>20200202</v>
      </c>
      <c r="E619" t="str">
        <f>'Permitted Sources'!I443</f>
        <v>Compressor Engines</v>
      </c>
      <c r="F619" s="181">
        <f>'Permitted Sources'!T443</f>
        <v>0</v>
      </c>
      <c r="G619" s="181">
        <f>'Permitted Sources'!U443</f>
        <v>0</v>
      </c>
      <c r="H619" s="181">
        <f>'Permitted Sources'!V443</f>
        <v>0</v>
      </c>
      <c r="I619" s="181">
        <f>'Permitted Sources'!W443</f>
        <v>0</v>
      </c>
      <c r="J619" s="181">
        <f>'Permitted Sources'!X443</f>
        <v>0</v>
      </c>
      <c r="K619" s="191" t="str">
        <f>VLOOKUP(C619,fips_xref!$A$5:$H$28,8,FALSE)</f>
        <v>Total</v>
      </c>
      <c r="L619" s="31" t="str">
        <f t="shared" si="9"/>
        <v>Compressor Engines</v>
      </c>
    </row>
    <row r="620" spans="1:12" x14ac:dyDescent="0.2">
      <c r="A620" s="136" t="str">
        <f>'Permitted Sources'!A444</f>
        <v>WYDEQ Permitted Sources</v>
      </c>
      <c r="B620" s="136" t="str">
        <f>'Permitted Sources'!B444</f>
        <v>56</v>
      </c>
      <c r="C620" s="136">
        <f>'Permitted Sources'!C444</f>
        <v>56037</v>
      </c>
      <c r="D620" s="136">
        <f>'Permitted Sources'!F444</f>
        <v>20200202</v>
      </c>
      <c r="E620" t="str">
        <f>'Permitted Sources'!I444</f>
        <v>Compressor Engines</v>
      </c>
      <c r="F620" s="181">
        <f>'Permitted Sources'!T444</f>
        <v>0</v>
      </c>
      <c r="G620" s="181">
        <f>'Permitted Sources'!U444</f>
        <v>0</v>
      </c>
      <c r="H620" s="181">
        <f>'Permitted Sources'!V444</f>
        <v>0</v>
      </c>
      <c r="I620" s="181">
        <f>'Permitted Sources'!W444</f>
        <v>0</v>
      </c>
      <c r="J620" s="181">
        <f>'Permitted Sources'!X444</f>
        <v>0</v>
      </c>
      <c r="K620" s="191" t="str">
        <f>VLOOKUP(C620,fips_xref!$A$5:$H$28,8,FALSE)</f>
        <v>Total</v>
      </c>
      <c r="L620" s="31" t="str">
        <f t="shared" si="9"/>
        <v>Compressor Engines</v>
      </c>
    </row>
    <row r="621" spans="1:12" x14ac:dyDescent="0.2">
      <c r="A621" s="136" t="str">
        <f>'Permitted Sources'!A445</f>
        <v>WYDEQ Permitted Sources</v>
      </c>
      <c r="B621" s="136" t="str">
        <f>'Permitted Sources'!B445</f>
        <v>56</v>
      </c>
      <c r="C621" s="136">
        <f>'Permitted Sources'!C445</f>
        <v>56037</v>
      </c>
      <c r="D621" s="136">
        <f>'Permitted Sources'!F445</f>
        <v>20200202</v>
      </c>
      <c r="E621" t="str">
        <f>'Permitted Sources'!I445</f>
        <v>Compressor Engines</v>
      </c>
      <c r="F621" s="181">
        <f>'Permitted Sources'!T445</f>
        <v>0</v>
      </c>
      <c r="G621" s="181">
        <f>'Permitted Sources'!U445</f>
        <v>1.1717702053146499</v>
      </c>
      <c r="H621" s="181">
        <f>'Permitted Sources'!V445</f>
        <v>0</v>
      </c>
      <c r="I621" s="181">
        <f>'Permitted Sources'!W445</f>
        <v>0</v>
      </c>
      <c r="J621" s="181">
        <f>'Permitted Sources'!X445</f>
        <v>0</v>
      </c>
      <c r="K621" s="191" t="str">
        <f>VLOOKUP(C621,fips_xref!$A$5:$H$28,8,FALSE)</f>
        <v>Total</v>
      </c>
      <c r="L621" s="31" t="str">
        <f t="shared" si="9"/>
        <v>Compressor Engines</v>
      </c>
    </row>
    <row r="622" spans="1:12" x14ac:dyDescent="0.2">
      <c r="A622" s="136" t="str">
        <f>'Permitted Sources'!A446</f>
        <v>WYDEQ Permitted Sources</v>
      </c>
      <c r="B622" s="136" t="str">
        <f>'Permitted Sources'!B446</f>
        <v>56</v>
      </c>
      <c r="C622" s="136">
        <f>'Permitted Sources'!C446</f>
        <v>56037</v>
      </c>
      <c r="D622" s="136">
        <f>'Permitted Sources'!F446</f>
        <v>20200254</v>
      </c>
      <c r="E622" t="str">
        <f>'Permitted Sources'!I446</f>
        <v>Compressor Engines</v>
      </c>
      <c r="F622" s="181">
        <f>'Permitted Sources'!T446</f>
        <v>1.757942214392137</v>
      </c>
      <c r="G622" s="181">
        <f>'Permitted Sources'!U446</f>
        <v>0.69706811500084509</v>
      </c>
      <c r="H622" s="181">
        <f>'Permitted Sources'!V446</f>
        <v>1.8259081064477432</v>
      </c>
      <c r="I622" s="181">
        <f>'Permitted Sources'!W446</f>
        <v>0</v>
      </c>
      <c r="J622" s="181">
        <f>'Permitted Sources'!X446</f>
        <v>5.9475693814603749E-2</v>
      </c>
      <c r="K622" s="191" t="str">
        <f>VLOOKUP(C622,fips_xref!$A$5:$H$28,8,FALSE)</f>
        <v>Total</v>
      </c>
      <c r="L622" s="31" t="str">
        <f t="shared" si="9"/>
        <v>Compressor Engines</v>
      </c>
    </row>
    <row r="623" spans="1:12" x14ac:dyDescent="0.2">
      <c r="A623" s="136" t="str">
        <f>'Permitted Sources'!A447</f>
        <v>WYDEQ Permitted Sources</v>
      </c>
      <c r="B623" s="136" t="str">
        <f>'Permitted Sources'!B447</f>
        <v>56</v>
      </c>
      <c r="C623" s="136">
        <f>'Permitted Sources'!C447</f>
        <v>56037</v>
      </c>
      <c r="D623" s="136">
        <f>'Permitted Sources'!F447</f>
        <v>20200202</v>
      </c>
      <c r="E623" t="str">
        <f>'Permitted Sources'!I447</f>
        <v>Compressor Engines</v>
      </c>
      <c r="F623" s="181">
        <f>'Permitted Sources'!T447</f>
        <v>0</v>
      </c>
      <c r="G623" s="181">
        <f>'Permitted Sources'!U447</f>
        <v>0</v>
      </c>
      <c r="H623" s="181">
        <f>'Permitted Sources'!V447</f>
        <v>0</v>
      </c>
      <c r="I623" s="181">
        <f>'Permitted Sources'!W447</f>
        <v>0</v>
      </c>
      <c r="J623" s="181">
        <f>'Permitted Sources'!X447</f>
        <v>0</v>
      </c>
      <c r="K623" s="191" t="str">
        <f>VLOOKUP(C623,fips_xref!$A$5:$H$28,8,FALSE)</f>
        <v>Total</v>
      </c>
      <c r="L623" s="31" t="str">
        <f t="shared" si="9"/>
        <v>Compressor Engines</v>
      </c>
    </row>
    <row r="624" spans="1:12" x14ac:dyDescent="0.2">
      <c r="A624" s="136" t="str">
        <f>'Permitted Sources'!A448</f>
        <v>WYDEQ Permitted Sources</v>
      </c>
      <c r="B624" s="136" t="str">
        <f>'Permitted Sources'!B448</f>
        <v>56</v>
      </c>
      <c r="C624" s="136">
        <f>'Permitted Sources'!C448</f>
        <v>56037</v>
      </c>
      <c r="D624" s="136">
        <f>'Permitted Sources'!F448</f>
        <v>20200254</v>
      </c>
      <c r="E624" t="str">
        <f>'Permitted Sources'!I448</f>
        <v>Compressor Engines</v>
      </c>
      <c r="F624" s="181">
        <f>'Permitted Sources'!T448</f>
        <v>0.87897110719606852</v>
      </c>
      <c r="G624" s="181">
        <f>'Permitted Sources'!U448</f>
        <v>0.25517672066995228</v>
      </c>
      <c r="H624" s="181">
        <f>'Permitted Sources'!V448</f>
        <v>1.8259081064477432</v>
      </c>
      <c r="I624" s="181">
        <f>'Permitted Sources'!W448</f>
        <v>0</v>
      </c>
      <c r="J624" s="181">
        <f>'Permitted Sources'!X448</f>
        <v>2.1772352199988871E-2</v>
      </c>
      <c r="K624" s="191" t="str">
        <f>VLOOKUP(C624,fips_xref!$A$5:$H$28,8,FALSE)</f>
        <v>Total</v>
      </c>
      <c r="L624" s="31" t="str">
        <f t="shared" si="9"/>
        <v>Compressor Engines</v>
      </c>
    </row>
    <row r="625" spans="1:12" x14ac:dyDescent="0.2">
      <c r="A625" s="136" t="str">
        <f>'Permitted Sources'!A449</f>
        <v>WYDEQ Permitted Sources</v>
      </c>
      <c r="B625" s="136" t="str">
        <f>'Permitted Sources'!B449</f>
        <v>56</v>
      </c>
      <c r="C625" s="136">
        <f>'Permitted Sources'!C449</f>
        <v>56037</v>
      </c>
      <c r="D625" s="136">
        <f>'Permitted Sources'!F449</f>
        <v>20200254</v>
      </c>
      <c r="E625" t="str">
        <f>'Permitted Sources'!I449</f>
        <v>Compressor Engines</v>
      </c>
      <c r="F625" s="181">
        <f>'Permitted Sources'!T449</f>
        <v>0.87897110719606852</v>
      </c>
      <c r="G625" s="181">
        <f>'Permitted Sources'!U449</f>
        <v>0.2053861410270347</v>
      </c>
      <c r="H625" s="181">
        <f>'Permitted Sources'!V449</f>
        <v>0.91295405322387158</v>
      </c>
      <c r="I625" s="181">
        <f>'Permitted Sources'!W449</f>
        <v>0</v>
      </c>
      <c r="J625" s="181">
        <f>'Permitted Sources'!X449</f>
        <v>1.75240883560886E-2</v>
      </c>
      <c r="K625" s="191" t="str">
        <f>VLOOKUP(C625,fips_xref!$A$5:$H$28,8,FALSE)</f>
        <v>Total</v>
      </c>
      <c r="L625" s="31" t="str">
        <f t="shared" si="9"/>
        <v>Compressor Engines</v>
      </c>
    </row>
    <row r="626" spans="1:12" x14ac:dyDescent="0.2">
      <c r="A626" s="136" t="str">
        <f>'Permitted Sources'!A450</f>
        <v>WYDEQ Permitted Sources</v>
      </c>
      <c r="B626" s="136" t="str">
        <f>'Permitted Sources'!B450</f>
        <v>56</v>
      </c>
      <c r="C626" s="136">
        <f>'Permitted Sources'!C450</f>
        <v>56037</v>
      </c>
      <c r="D626" s="136">
        <f>'Permitted Sources'!F450</f>
        <v>20200254</v>
      </c>
      <c r="E626" t="str">
        <f>'Permitted Sources'!I450</f>
        <v>Compressor Engines</v>
      </c>
      <c r="F626" s="181">
        <f>'Permitted Sources'!T450</f>
        <v>1.3184566607941024</v>
      </c>
      <c r="G626" s="181">
        <f>'Permitted Sources'!U450</f>
        <v>0.46367477292466919</v>
      </c>
      <c r="H626" s="181">
        <f>'Permitted Sources'!V450</f>
        <v>1.3694310798358069</v>
      </c>
      <c r="I626" s="181">
        <f>'Permitted Sources'!W450</f>
        <v>0</v>
      </c>
      <c r="J626" s="181">
        <f>'Permitted Sources'!X450</f>
        <v>3.9561957046321226E-2</v>
      </c>
      <c r="K626" s="191" t="str">
        <f>VLOOKUP(C626,fips_xref!$A$5:$H$28,8,FALSE)</f>
        <v>Total</v>
      </c>
      <c r="L626" s="31" t="str">
        <f t="shared" si="9"/>
        <v>Compressor Engines</v>
      </c>
    </row>
    <row r="627" spans="1:12" x14ac:dyDescent="0.2">
      <c r="A627" s="136" t="str">
        <f>'Permitted Sources'!A451</f>
        <v>WYDEQ Permitted Sources</v>
      </c>
      <c r="B627" s="136" t="str">
        <f>'Permitted Sources'!B451</f>
        <v>56</v>
      </c>
      <c r="C627" s="136">
        <f>'Permitted Sources'!C451</f>
        <v>56037</v>
      </c>
      <c r="D627" s="136">
        <f>'Permitted Sources'!F451</f>
        <v>20200253</v>
      </c>
      <c r="E627" t="str">
        <f>'Permitted Sources'!I451</f>
        <v>Compressor Engines</v>
      </c>
      <c r="F627" s="181">
        <f>'Permitted Sources'!T451</f>
        <v>1.757942214392137</v>
      </c>
      <c r="G627" s="181">
        <f>'Permitted Sources'!U451</f>
        <v>3.1224600793016064E-2</v>
      </c>
      <c r="H627" s="181">
        <f>'Permitted Sources'!V451</f>
        <v>1.3694310798358069</v>
      </c>
      <c r="I627" s="181">
        <f>'Permitted Sources'!W451</f>
        <v>0</v>
      </c>
      <c r="J627" s="181">
        <f>'Permitted Sources'!X451</f>
        <v>2.0641327615149588E-2</v>
      </c>
      <c r="K627" s="191" t="str">
        <f>VLOOKUP(C627,fips_xref!$A$5:$H$28,8,FALSE)</f>
        <v>Total</v>
      </c>
      <c r="L627" s="31" t="str">
        <f t="shared" si="9"/>
        <v>Compressor Engines</v>
      </c>
    </row>
    <row r="628" spans="1:12" x14ac:dyDescent="0.2">
      <c r="A628" s="136" t="str">
        <f>'Permitted Sources'!A452</f>
        <v>WYDEQ Permitted Sources</v>
      </c>
      <c r="B628" s="136" t="str">
        <f>'Permitted Sources'!B452</f>
        <v>56</v>
      </c>
      <c r="C628" s="136">
        <f>'Permitted Sources'!C452</f>
        <v>56037</v>
      </c>
      <c r="D628" s="136">
        <f>'Permitted Sources'!F452</f>
        <v>20200254</v>
      </c>
      <c r="E628" t="str">
        <f>'Permitted Sources'!I452</f>
        <v>Compressor Engines</v>
      </c>
      <c r="F628" s="181">
        <f>'Permitted Sources'!T452</f>
        <v>4.3948555359803425</v>
      </c>
      <c r="G628" s="181">
        <f>'Permitted Sources'!U452</f>
        <v>0.4979057964291751</v>
      </c>
      <c r="H628" s="181">
        <f>'Permitted Sources'!V452</f>
        <v>4.1082932395074225</v>
      </c>
      <c r="I628" s="181">
        <f>'Permitted Sources'!W452</f>
        <v>0</v>
      </c>
      <c r="J628" s="181">
        <f>'Permitted Sources'!X452</f>
        <v>4.2482638439002678E-2</v>
      </c>
      <c r="K628" s="191" t="str">
        <f>VLOOKUP(C628,fips_xref!$A$5:$H$28,8,FALSE)</f>
        <v>Total</v>
      </c>
      <c r="L628" s="31" t="str">
        <f t="shared" si="9"/>
        <v>Compressor Engines</v>
      </c>
    </row>
    <row r="629" spans="1:12" x14ac:dyDescent="0.2">
      <c r="A629" s="136" t="str">
        <f>'Permitted Sources'!A453</f>
        <v>WYDEQ Permitted Sources</v>
      </c>
      <c r="B629" s="136" t="str">
        <f>'Permitted Sources'!B453</f>
        <v>56</v>
      </c>
      <c r="C629" s="136">
        <f>'Permitted Sources'!C453</f>
        <v>56037</v>
      </c>
      <c r="D629" s="136">
        <f>'Permitted Sources'!F453</f>
        <v>20200254</v>
      </c>
      <c r="E629" t="str">
        <f>'Permitted Sources'!I453</f>
        <v>Compressor Engines</v>
      </c>
      <c r="F629" s="181">
        <f>'Permitted Sources'!T453</f>
        <v>5.2738266431764096</v>
      </c>
      <c r="G629" s="181">
        <f>'Permitted Sources'!U453</f>
        <v>0.83710412024655056</v>
      </c>
      <c r="H629" s="181">
        <f>'Permitted Sources'!V453</f>
        <v>3.6518162128954863</v>
      </c>
      <c r="I629" s="181">
        <f>'Permitted Sources'!W453</f>
        <v>0</v>
      </c>
      <c r="J629" s="181">
        <f>'Permitted Sources'!X453</f>
        <v>7.1423935875573219E-2</v>
      </c>
      <c r="K629" s="191" t="str">
        <f>VLOOKUP(C629,fips_xref!$A$5:$H$28,8,FALSE)</f>
        <v>Total</v>
      </c>
      <c r="L629" s="31" t="str">
        <f t="shared" si="9"/>
        <v>Compressor Engines</v>
      </c>
    </row>
    <row r="630" spans="1:12" x14ac:dyDescent="0.2">
      <c r="A630" s="136" t="str">
        <f>'Permitted Sources'!A454</f>
        <v>WYDEQ Permitted Sources</v>
      </c>
      <c r="B630" s="136" t="str">
        <f>'Permitted Sources'!B454</f>
        <v>56</v>
      </c>
      <c r="C630" s="136">
        <f>'Permitted Sources'!C454</f>
        <v>56037</v>
      </c>
      <c r="D630" s="136">
        <f>'Permitted Sources'!F454</f>
        <v>20200254</v>
      </c>
      <c r="E630" t="str">
        <f>'Permitted Sources'!I454</f>
        <v>Compressor Engines</v>
      </c>
      <c r="F630" s="181">
        <f>'Permitted Sources'!T454</f>
        <v>6.5922833039705138</v>
      </c>
      <c r="G630" s="181">
        <f>'Permitted Sources'!U454</f>
        <v>1.0767212847780914</v>
      </c>
      <c r="H630" s="181">
        <f>'Permitted Sources'!V454</f>
        <v>3.6518162128954863</v>
      </c>
      <c r="I630" s="181">
        <f>'Permitted Sources'!W454</f>
        <v>0</v>
      </c>
      <c r="J630" s="181">
        <f>'Permitted Sources'!X454</f>
        <v>9.1868705624343294E-2</v>
      </c>
      <c r="K630" s="191" t="str">
        <f>VLOOKUP(C630,fips_xref!$A$5:$H$28,8,FALSE)</f>
        <v>Total</v>
      </c>
      <c r="L630" s="31" t="str">
        <f t="shared" si="9"/>
        <v>Compressor Engines</v>
      </c>
    </row>
    <row r="631" spans="1:12" x14ac:dyDescent="0.2">
      <c r="A631" s="136" t="str">
        <f>'Permitted Sources'!A455</f>
        <v>WYDEQ Permitted Sources</v>
      </c>
      <c r="B631" s="136" t="str">
        <f>'Permitted Sources'!B455</f>
        <v>56</v>
      </c>
      <c r="C631" s="136">
        <f>'Permitted Sources'!C455</f>
        <v>56037</v>
      </c>
      <c r="D631" s="136">
        <f>'Permitted Sources'!F455</f>
        <v>20200254</v>
      </c>
      <c r="E631" t="str">
        <f>'Permitted Sources'!I455</f>
        <v>Compressor Engines</v>
      </c>
      <c r="F631" s="181">
        <f>'Permitted Sources'!T455</f>
        <v>0.87897110719606852</v>
      </c>
      <c r="G631" s="181">
        <f>'Permitted Sources'!U455</f>
        <v>0.29563156662982271</v>
      </c>
      <c r="H631" s="181">
        <f>'Permitted Sources'!V455</f>
        <v>0.91295405322387158</v>
      </c>
      <c r="I631" s="181">
        <f>'Permitted Sources'!W455</f>
        <v>0</v>
      </c>
      <c r="J631" s="181">
        <f>'Permitted Sources'!X455</f>
        <v>2.5224066573157837E-2</v>
      </c>
      <c r="K631" s="191" t="str">
        <f>VLOOKUP(C631,fips_xref!$A$5:$H$28,8,FALSE)</f>
        <v>Total</v>
      </c>
      <c r="L631" s="31" t="str">
        <f t="shared" si="9"/>
        <v>Compressor Engines</v>
      </c>
    </row>
    <row r="632" spans="1:12" x14ac:dyDescent="0.2">
      <c r="A632" s="136" t="str">
        <f>'Permitted Sources'!A456</f>
        <v>WYDEQ Permitted Sources</v>
      </c>
      <c r="B632" s="136" t="str">
        <f>'Permitted Sources'!B456</f>
        <v>56</v>
      </c>
      <c r="C632" s="136">
        <f>'Permitted Sources'!C456</f>
        <v>56037</v>
      </c>
      <c r="D632" s="136">
        <f>'Permitted Sources'!F456</f>
        <v>20200254</v>
      </c>
      <c r="E632" t="str">
        <f>'Permitted Sources'!I456</f>
        <v>Compressor Engines</v>
      </c>
      <c r="F632" s="181">
        <f>'Permitted Sources'!T456</f>
        <v>3.0763988751862388</v>
      </c>
      <c r="G632" s="181">
        <f>'Permitted Sources'!U456</f>
        <v>1.0113711489967614</v>
      </c>
      <c r="H632" s="181">
        <f>'Permitted Sources'!V456</f>
        <v>5.0212472927312923</v>
      </c>
      <c r="I632" s="181">
        <f>'Permitted Sources'!W456</f>
        <v>0</v>
      </c>
      <c r="J632" s="181">
        <f>'Permitted Sources'!X456</f>
        <v>8.6292859329224134E-2</v>
      </c>
      <c r="K632" s="191" t="str">
        <f>VLOOKUP(C632,fips_xref!$A$5:$H$28,8,FALSE)</f>
        <v>Total</v>
      </c>
      <c r="L632" s="31" t="str">
        <f t="shared" si="9"/>
        <v>Compressor Engines</v>
      </c>
    </row>
    <row r="633" spans="1:12" x14ac:dyDescent="0.2">
      <c r="A633" s="136" t="str">
        <f>'Permitted Sources'!A457</f>
        <v>WYDEQ Permitted Sources</v>
      </c>
      <c r="B633" s="136" t="str">
        <f>'Permitted Sources'!B457</f>
        <v>56</v>
      </c>
      <c r="C633" s="136">
        <f>'Permitted Sources'!C457</f>
        <v>56037</v>
      </c>
      <c r="D633" s="136">
        <f>'Permitted Sources'!F457</f>
        <v>20200254</v>
      </c>
      <c r="E633" t="str">
        <f>'Permitted Sources'!I457</f>
        <v>Compressor Engines</v>
      </c>
      <c r="F633" s="181">
        <f>'Permitted Sources'!T457</f>
        <v>0.87897110719606852</v>
      </c>
      <c r="G633" s="181">
        <f>'Permitted Sources'!U457</f>
        <v>0.25517672066995228</v>
      </c>
      <c r="H633" s="181">
        <f>'Permitted Sources'!V457</f>
        <v>0.91295405322387158</v>
      </c>
      <c r="I633" s="181">
        <f>'Permitted Sources'!W457</f>
        <v>0</v>
      </c>
      <c r="J633" s="181">
        <f>'Permitted Sources'!X457</f>
        <v>2.1772352199988871E-2</v>
      </c>
      <c r="K633" s="191" t="str">
        <f>VLOOKUP(C633,fips_xref!$A$5:$H$28,8,FALSE)</f>
        <v>Total</v>
      </c>
      <c r="L633" s="31" t="str">
        <f t="shared" si="9"/>
        <v>Compressor Engines</v>
      </c>
    </row>
    <row r="634" spans="1:12" x14ac:dyDescent="0.2">
      <c r="A634" s="136" t="str">
        <f>'Permitted Sources'!A458</f>
        <v>WYDEQ Permitted Sources</v>
      </c>
      <c r="B634" s="136" t="str">
        <f>'Permitted Sources'!B458</f>
        <v>56</v>
      </c>
      <c r="C634" s="136">
        <f>'Permitted Sources'!C458</f>
        <v>56037</v>
      </c>
      <c r="D634" s="136">
        <f>'Permitted Sources'!F458</f>
        <v>20200202</v>
      </c>
      <c r="E634" t="str">
        <f>'Permitted Sources'!I458</f>
        <v>Compressor Engines</v>
      </c>
      <c r="F634" s="181">
        <f>'Permitted Sources'!T458</f>
        <v>0</v>
      </c>
      <c r="G634" s="181">
        <f>'Permitted Sources'!U458</f>
        <v>0</v>
      </c>
      <c r="H634" s="181">
        <f>'Permitted Sources'!V458</f>
        <v>0</v>
      </c>
      <c r="I634" s="181">
        <f>'Permitted Sources'!W458</f>
        <v>0</v>
      </c>
      <c r="J634" s="181">
        <f>'Permitted Sources'!X458</f>
        <v>0</v>
      </c>
      <c r="K634" s="191" t="str">
        <f>VLOOKUP(C634,fips_xref!$A$5:$H$28,8,FALSE)</f>
        <v>Total</v>
      </c>
      <c r="L634" s="31" t="str">
        <f t="shared" si="9"/>
        <v>Compressor Engines</v>
      </c>
    </row>
    <row r="635" spans="1:12" x14ac:dyDescent="0.2">
      <c r="A635" s="136" t="str">
        <f>'Permitted Sources'!A459</f>
        <v>WYDEQ Permitted Sources</v>
      </c>
      <c r="B635" s="136" t="str">
        <f>'Permitted Sources'!B459</f>
        <v>56</v>
      </c>
      <c r="C635" s="136">
        <f>'Permitted Sources'!C459</f>
        <v>56037</v>
      </c>
      <c r="D635" s="136">
        <f>'Permitted Sources'!F459</f>
        <v>20200202</v>
      </c>
      <c r="E635" t="str">
        <f>'Permitted Sources'!I459</f>
        <v>Compressor Engines</v>
      </c>
      <c r="F635" s="181">
        <f>'Permitted Sources'!T459</f>
        <v>0</v>
      </c>
      <c r="G635" s="181">
        <f>'Permitted Sources'!U459</f>
        <v>0</v>
      </c>
      <c r="H635" s="181">
        <f>'Permitted Sources'!V459</f>
        <v>0</v>
      </c>
      <c r="I635" s="181">
        <f>'Permitted Sources'!W459</f>
        <v>0</v>
      </c>
      <c r="J635" s="181">
        <f>'Permitted Sources'!X459</f>
        <v>0</v>
      </c>
      <c r="K635" s="191" t="str">
        <f>VLOOKUP(C635,fips_xref!$A$5:$H$28,8,FALSE)</f>
        <v>Total</v>
      </c>
      <c r="L635" s="31" t="str">
        <f t="shared" si="9"/>
        <v>Compressor Engines</v>
      </c>
    </row>
    <row r="636" spans="1:12" x14ac:dyDescent="0.2">
      <c r="A636" s="136" t="str">
        <f>'Permitted Sources'!A460</f>
        <v>WYDEQ Permitted Sources</v>
      </c>
      <c r="B636" s="136" t="str">
        <f>'Permitted Sources'!B460</f>
        <v>56</v>
      </c>
      <c r="C636" s="136">
        <f>'Permitted Sources'!C460</f>
        <v>56037</v>
      </c>
      <c r="D636" s="136">
        <f>'Permitted Sources'!F460</f>
        <v>20200202</v>
      </c>
      <c r="E636" t="str">
        <f>'Permitted Sources'!I460</f>
        <v>Compressor Engines</v>
      </c>
      <c r="F636" s="181">
        <f>'Permitted Sources'!T460</f>
        <v>0</v>
      </c>
      <c r="G636" s="181">
        <f>'Permitted Sources'!U460</f>
        <v>0.58588510265732496</v>
      </c>
      <c r="H636" s="181">
        <f>'Permitted Sources'!V460</f>
        <v>0</v>
      </c>
      <c r="I636" s="181">
        <f>'Permitted Sources'!W460</f>
        <v>0</v>
      </c>
      <c r="J636" s="181">
        <f>'Permitted Sources'!X460</f>
        <v>0</v>
      </c>
      <c r="K636" s="191" t="str">
        <f>VLOOKUP(C636,fips_xref!$A$5:$H$28,8,FALSE)</f>
        <v>Total</v>
      </c>
      <c r="L636" s="31" t="str">
        <f t="shared" si="9"/>
        <v>Compressor Engines</v>
      </c>
    </row>
    <row r="637" spans="1:12" x14ac:dyDescent="0.2">
      <c r="A637" s="136" t="str">
        <f>'Permitted Sources'!A461</f>
        <v>WYDEQ Permitted Sources</v>
      </c>
      <c r="B637" s="136" t="str">
        <f>'Permitted Sources'!B461</f>
        <v>56</v>
      </c>
      <c r="C637" s="136">
        <f>'Permitted Sources'!C461</f>
        <v>56037</v>
      </c>
      <c r="D637" s="136">
        <f>'Permitted Sources'!F461</f>
        <v>20200254</v>
      </c>
      <c r="E637" t="str">
        <f>'Permitted Sources'!I461</f>
        <v>Compressor Engines</v>
      </c>
      <c r="F637" s="181">
        <f>'Permitted Sources'!T461</f>
        <v>2.6369133215882048</v>
      </c>
      <c r="G637" s="181">
        <f>'Permitted Sources'!U461</f>
        <v>0.91178998971092673</v>
      </c>
      <c r="H637" s="181">
        <f>'Permitted Sources'!V461</f>
        <v>2.7388621596716138</v>
      </c>
      <c r="I637" s="181">
        <f>'Permitted Sources'!W461</f>
        <v>0</v>
      </c>
      <c r="J637" s="181">
        <f>'Permitted Sources'!X461</f>
        <v>7.7796331641423633E-2</v>
      </c>
      <c r="K637" s="191" t="str">
        <f>VLOOKUP(C637,fips_xref!$A$5:$H$28,8,FALSE)</f>
        <v>Total</v>
      </c>
      <c r="L637" s="31" t="str">
        <f t="shared" si="9"/>
        <v>Compressor Engines</v>
      </c>
    </row>
    <row r="638" spans="1:12" x14ac:dyDescent="0.2">
      <c r="A638" s="136" t="str">
        <f>'Permitted Sources'!A462</f>
        <v>WYDEQ Permitted Sources</v>
      </c>
      <c r="B638" s="136" t="str">
        <f>'Permitted Sources'!B462</f>
        <v>56</v>
      </c>
      <c r="C638" s="136">
        <f>'Permitted Sources'!C462</f>
        <v>56037</v>
      </c>
      <c r="D638" s="136">
        <f>'Permitted Sources'!F462</f>
        <v>20200202</v>
      </c>
      <c r="E638" t="str">
        <f>'Permitted Sources'!I462</f>
        <v>Compressor Engines</v>
      </c>
      <c r="F638" s="181">
        <f>'Permitted Sources'!T462</f>
        <v>0</v>
      </c>
      <c r="G638" s="181">
        <f>'Permitted Sources'!U462</f>
        <v>0</v>
      </c>
      <c r="H638" s="181">
        <f>'Permitted Sources'!V462</f>
        <v>0</v>
      </c>
      <c r="I638" s="181">
        <f>'Permitted Sources'!W462</f>
        <v>0</v>
      </c>
      <c r="J638" s="181">
        <f>'Permitted Sources'!X462</f>
        <v>0</v>
      </c>
      <c r="K638" s="191" t="str">
        <f>VLOOKUP(C638,fips_xref!$A$5:$H$28,8,FALSE)</f>
        <v>Total</v>
      </c>
      <c r="L638" s="31" t="str">
        <f t="shared" si="9"/>
        <v>Compressor Engines</v>
      </c>
    </row>
    <row r="639" spans="1:12" x14ac:dyDescent="0.2">
      <c r="A639" s="136" t="str">
        <f>'Permitted Sources'!A463</f>
        <v>WYDEQ Permitted Sources</v>
      </c>
      <c r="B639" s="136" t="str">
        <f>'Permitted Sources'!B463</f>
        <v>56</v>
      </c>
      <c r="C639" s="136">
        <f>'Permitted Sources'!C463</f>
        <v>56037</v>
      </c>
      <c r="D639" s="136">
        <f>'Permitted Sources'!F463</f>
        <v>20200254</v>
      </c>
      <c r="E639" t="str">
        <f>'Permitted Sources'!I463</f>
        <v>Compressor Engines</v>
      </c>
      <c r="F639" s="181">
        <f>'Permitted Sources'!T463</f>
        <v>3.955369982382309</v>
      </c>
      <c r="G639" s="181">
        <f>'Permitted Sources'!U463</f>
        <v>1.3070027156265844</v>
      </c>
      <c r="H639" s="181">
        <f>'Permitted Sources'!V463</f>
        <v>2.2823851330596785</v>
      </c>
      <c r="I639" s="181">
        <f>'Permitted Sources'!W463</f>
        <v>0</v>
      </c>
      <c r="J639" s="181">
        <f>'Permitted Sources'!X463</f>
        <v>0.11151692590238202</v>
      </c>
      <c r="K639" s="191" t="str">
        <f>VLOOKUP(C639,fips_xref!$A$5:$H$28,8,FALSE)</f>
        <v>Total</v>
      </c>
      <c r="L639" s="31" t="str">
        <f t="shared" si="9"/>
        <v>Compressor Engines</v>
      </c>
    </row>
    <row r="640" spans="1:12" x14ac:dyDescent="0.2">
      <c r="A640" s="136" t="str">
        <f>'Permitted Sources'!A464</f>
        <v>WYDEQ Permitted Sources</v>
      </c>
      <c r="B640" s="136" t="str">
        <f>'Permitted Sources'!B464</f>
        <v>56</v>
      </c>
      <c r="C640" s="136">
        <f>'Permitted Sources'!C464</f>
        <v>56037</v>
      </c>
      <c r="D640" s="136">
        <f>'Permitted Sources'!F464</f>
        <v>20200254</v>
      </c>
      <c r="E640" t="str">
        <f>'Permitted Sources'!I464</f>
        <v>Compressor Engines</v>
      </c>
      <c r="F640" s="181">
        <f>'Permitted Sources'!T464</f>
        <v>0.43948555359803426</v>
      </c>
      <c r="G640" s="181">
        <f>'Permitted Sources'!U464</f>
        <v>0.14937173892875252</v>
      </c>
      <c r="H640" s="181">
        <f>'Permitted Sources'!V464</f>
        <v>0.45647702661193579</v>
      </c>
      <c r="I640" s="181">
        <f>'Permitted Sources'!W464</f>
        <v>0</v>
      </c>
      <c r="J640" s="181">
        <f>'Permitted Sources'!X464</f>
        <v>1.2744791531700802E-2</v>
      </c>
      <c r="K640" s="191" t="str">
        <f>VLOOKUP(C640,fips_xref!$A$5:$H$28,8,FALSE)</f>
        <v>Total</v>
      </c>
      <c r="L640" s="31" t="str">
        <f t="shared" si="9"/>
        <v>Compressor Engines</v>
      </c>
    </row>
    <row r="641" spans="1:12" x14ac:dyDescent="0.2">
      <c r="A641" s="136" t="str">
        <f>'Permitted Sources'!A465</f>
        <v>WYDEQ Permitted Sources</v>
      </c>
      <c r="B641" s="136" t="str">
        <f>'Permitted Sources'!B465</f>
        <v>56</v>
      </c>
      <c r="C641" s="136">
        <f>'Permitted Sources'!C465</f>
        <v>56037</v>
      </c>
      <c r="D641" s="136">
        <f>'Permitted Sources'!F465</f>
        <v>20200202</v>
      </c>
      <c r="E641" t="str">
        <f>'Permitted Sources'!I465</f>
        <v>Compressor Engines</v>
      </c>
      <c r="F641" s="181">
        <f>'Permitted Sources'!T465</f>
        <v>0</v>
      </c>
      <c r="G641" s="181">
        <f>'Permitted Sources'!U465</f>
        <v>0</v>
      </c>
      <c r="H641" s="181">
        <f>'Permitted Sources'!V465</f>
        <v>0</v>
      </c>
      <c r="I641" s="181">
        <f>'Permitted Sources'!W465</f>
        <v>0</v>
      </c>
      <c r="J641" s="181">
        <f>'Permitted Sources'!X465</f>
        <v>0</v>
      </c>
      <c r="K641" s="191" t="str">
        <f>VLOOKUP(C641,fips_xref!$A$5:$H$28,8,FALSE)</f>
        <v>Total</v>
      </c>
      <c r="L641" s="31" t="str">
        <f t="shared" si="9"/>
        <v>Compressor Engines</v>
      </c>
    </row>
    <row r="642" spans="1:12" x14ac:dyDescent="0.2">
      <c r="A642" s="136" t="str">
        <f>'Permitted Sources'!A466</f>
        <v>WYDEQ Permitted Sources</v>
      </c>
      <c r="B642" s="136" t="str">
        <f>'Permitted Sources'!B466</f>
        <v>56</v>
      </c>
      <c r="C642" s="136">
        <f>'Permitted Sources'!C466</f>
        <v>56037</v>
      </c>
      <c r="D642" s="136">
        <f>'Permitted Sources'!F466</f>
        <v>20200202</v>
      </c>
      <c r="E642" t="str">
        <f>'Permitted Sources'!I466</f>
        <v>Compressor Engines</v>
      </c>
      <c r="F642" s="181">
        <f>'Permitted Sources'!T466</f>
        <v>0</v>
      </c>
      <c r="G642" s="181">
        <f>'Permitted Sources'!U466</f>
        <v>0.39059006843821686</v>
      </c>
      <c r="H642" s="181">
        <f>'Permitted Sources'!V466</f>
        <v>0</v>
      </c>
      <c r="I642" s="181">
        <f>'Permitted Sources'!W466</f>
        <v>0</v>
      </c>
      <c r="J642" s="181">
        <f>'Permitted Sources'!X466</f>
        <v>0</v>
      </c>
      <c r="K642" s="191" t="str">
        <f>VLOOKUP(C642,fips_xref!$A$5:$H$28,8,FALSE)</f>
        <v>Total</v>
      </c>
      <c r="L642" s="31" t="str">
        <f t="shared" si="9"/>
        <v>Compressor Engines</v>
      </c>
    </row>
    <row r="643" spans="1:12" x14ac:dyDescent="0.2">
      <c r="A643" s="136" t="str">
        <f>'Permitted Sources'!A467</f>
        <v>WYDEQ Permitted Sources</v>
      </c>
      <c r="B643" s="136" t="str">
        <f>'Permitted Sources'!B467</f>
        <v>56</v>
      </c>
      <c r="C643" s="136">
        <f>'Permitted Sources'!C467</f>
        <v>56037</v>
      </c>
      <c r="D643" s="136">
        <f>'Permitted Sources'!F467</f>
        <v>20200202</v>
      </c>
      <c r="E643" t="str">
        <f>'Permitted Sources'!I467</f>
        <v>Compressor Engines</v>
      </c>
      <c r="F643" s="181">
        <f>'Permitted Sources'!T467</f>
        <v>0</v>
      </c>
      <c r="G643" s="181">
        <f>'Permitted Sources'!U467</f>
        <v>0</v>
      </c>
      <c r="H643" s="181">
        <f>'Permitted Sources'!V467</f>
        <v>0</v>
      </c>
      <c r="I643" s="181">
        <f>'Permitted Sources'!W467</f>
        <v>0</v>
      </c>
      <c r="J643" s="181">
        <f>'Permitted Sources'!X467</f>
        <v>0</v>
      </c>
      <c r="K643" s="191" t="str">
        <f>VLOOKUP(C643,fips_xref!$A$5:$H$28,8,FALSE)</f>
        <v>Total</v>
      </c>
      <c r="L643" s="31" t="str">
        <f t="shared" si="9"/>
        <v>Compressor Engines</v>
      </c>
    </row>
    <row r="644" spans="1:12" x14ac:dyDescent="0.2">
      <c r="A644" s="136" t="str">
        <f>'Permitted Sources'!A468</f>
        <v>WYDEQ Permitted Sources</v>
      </c>
      <c r="B644" s="136" t="str">
        <f>'Permitted Sources'!B468</f>
        <v>56</v>
      </c>
      <c r="C644" s="136">
        <f>'Permitted Sources'!C468</f>
        <v>56037</v>
      </c>
      <c r="D644" s="136">
        <f>'Permitted Sources'!F468</f>
        <v>20200202</v>
      </c>
      <c r="E644" t="str">
        <f>'Permitted Sources'!I468</f>
        <v>Compressor Engines</v>
      </c>
      <c r="F644" s="181">
        <f>'Permitted Sources'!T468</f>
        <v>0</v>
      </c>
      <c r="G644" s="181">
        <f>'Permitted Sources'!U468</f>
        <v>0</v>
      </c>
      <c r="H644" s="181">
        <f>'Permitted Sources'!V468</f>
        <v>0</v>
      </c>
      <c r="I644" s="181">
        <f>'Permitted Sources'!W468</f>
        <v>0</v>
      </c>
      <c r="J644" s="181">
        <f>'Permitted Sources'!X468</f>
        <v>0</v>
      </c>
      <c r="K644" s="191" t="str">
        <f>VLOOKUP(C644,fips_xref!$A$5:$H$28,8,FALSE)</f>
        <v>Total</v>
      </c>
      <c r="L644" s="31" t="str">
        <f t="shared" si="9"/>
        <v>Compressor Engines</v>
      </c>
    </row>
    <row r="645" spans="1:12" x14ac:dyDescent="0.2">
      <c r="A645" s="136" t="str">
        <f>'Permitted Sources'!A469</f>
        <v>WYDEQ Permitted Sources</v>
      </c>
      <c r="B645" s="136" t="str">
        <f>'Permitted Sources'!B469</f>
        <v>56</v>
      </c>
      <c r="C645" s="136">
        <f>'Permitted Sources'!C469</f>
        <v>56037</v>
      </c>
      <c r="D645" s="136">
        <f>'Permitted Sources'!F469</f>
        <v>20200202</v>
      </c>
      <c r="E645" t="str">
        <f>'Permitted Sources'!I469</f>
        <v>Compressor Engines</v>
      </c>
      <c r="F645" s="181">
        <f>'Permitted Sources'!T469</f>
        <v>0</v>
      </c>
      <c r="G645" s="181">
        <f>'Permitted Sources'!U469</f>
        <v>0</v>
      </c>
      <c r="H645" s="181">
        <f>'Permitted Sources'!V469</f>
        <v>0</v>
      </c>
      <c r="I645" s="181">
        <f>'Permitted Sources'!W469</f>
        <v>0</v>
      </c>
      <c r="J645" s="181">
        <f>'Permitted Sources'!X469</f>
        <v>0</v>
      </c>
      <c r="K645" s="191" t="str">
        <f>VLOOKUP(C645,fips_xref!$A$5:$H$28,8,FALSE)</f>
        <v>Total</v>
      </c>
      <c r="L645" s="31" t="str">
        <f t="shared" si="9"/>
        <v>Compressor Engines</v>
      </c>
    </row>
    <row r="646" spans="1:12" x14ac:dyDescent="0.2">
      <c r="A646" s="136" t="str">
        <f>'Permitted Sources'!A470</f>
        <v>WYDEQ Permitted Sources</v>
      </c>
      <c r="B646" s="136" t="str">
        <f>'Permitted Sources'!B470</f>
        <v>56</v>
      </c>
      <c r="C646" s="136">
        <f>'Permitted Sources'!C470</f>
        <v>56037</v>
      </c>
      <c r="D646" s="136">
        <f>'Permitted Sources'!F470</f>
        <v>20200202</v>
      </c>
      <c r="E646" t="str">
        <f>'Permitted Sources'!I470</f>
        <v>Compressor Engines</v>
      </c>
      <c r="F646" s="181">
        <f>'Permitted Sources'!T470</f>
        <v>0</v>
      </c>
      <c r="G646" s="181">
        <f>'Permitted Sources'!U470</f>
        <v>0</v>
      </c>
      <c r="H646" s="181">
        <f>'Permitted Sources'!V470</f>
        <v>0</v>
      </c>
      <c r="I646" s="181">
        <f>'Permitted Sources'!W470</f>
        <v>0</v>
      </c>
      <c r="J646" s="181">
        <f>'Permitted Sources'!X470</f>
        <v>0</v>
      </c>
      <c r="K646" s="191" t="str">
        <f>VLOOKUP(C646,fips_xref!$A$5:$H$28,8,FALSE)</f>
        <v>Total</v>
      </c>
      <c r="L646" s="31" t="str">
        <f t="shared" ref="L646:L709" si="10">IF(E646="Unpermitted Fugitives","Fugitives",IF(E646="Natural Gas Processing Facilities, Pump Seals","Fugitives",IF(E646="Natural Gas Production, All Equipt Leak Fugitives","Fugitives",IF(E646="External Combustion Boilers","Heaters",IF(E646="Permitted Tank Losses","Condensate tank ",IF(E646="Permitted Fugitives","Fugitives",IF(E646="Process Heaters","Heaters",E646)))))))</f>
        <v>Compressor Engines</v>
      </c>
    </row>
    <row r="647" spans="1:12" x14ac:dyDescent="0.2">
      <c r="A647" s="136" t="str">
        <f>'Permitted Sources'!A471</f>
        <v>WYDEQ Permitted Sources</v>
      </c>
      <c r="B647" s="136" t="str">
        <f>'Permitted Sources'!B471</f>
        <v>56</v>
      </c>
      <c r="C647" s="136">
        <f>'Permitted Sources'!C471</f>
        <v>56037</v>
      </c>
      <c r="D647" s="136">
        <f>'Permitted Sources'!F471</f>
        <v>20200202</v>
      </c>
      <c r="E647" t="str">
        <f>'Permitted Sources'!I471</f>
        <v>Compressor Engines</v>
      </c>
      <c r="F647" s="181">
        <f>'Permitted Sources'!T471</f>
        <v>0</v>
      </c>
      <c r="G647" s="181">
        <f>'Permitted Sources'!U471</f>
        <v>0</v>
      </c>
      <c r="H647" s="181">
        <f>'Permitted Sources'!V471</f>
        <v>0</v>
      </c>
      <c r="I647" s="181">
        <f>'Permitted Sources'!W471</f>
        <v>0</v>
      </c>
      <c r="J647" s="181">
        <f>'Permitted Sources'!X471</f>
        <v>0</v>
      </c>
      <c r="K647" s="191" t="str">
        <f>VLOOKUP(C647,fips_xref!$A$5:$H$28,8,FALSE)</f>
        <v>Total</v>
      </c>
      <c r="L647" s="31" t="str">
        <f t="shared" si="10"/>
        <v>Compressor Engines</v>
      </c>
    </row>
    <row r="648" spans="1:12" x14ac:dyDescent="0.2">
      <c r="A648" s="136" t="str">
        <f>'Permitted Sources'!A472</f>
        <v>WYDEQ Permitted Sources</v>
      </c>
      <c r="B648" s="136" t="str">
        <f>'Permitted Sources'!B472</f>
        <v>56</v>
      </c>
      <c r="C648" s="136">
        <f>'Permitted Sources'!C472</f>
        <v>56037</v>
      </c>
      <c r="D648" s="136">
        <f>'Permitted Sources'!F472</f>
        <v>20200202</v>
      </c>
      <c r="E648" t="str">
        <f>'Permitted Sources'!I472</f>
        <v>Compressor Engines</v>
      </c>
      <c r="F648" s="181">
        <f>'Permitted Sources'!T472</f>
        <v>0</v>
      </c>
      <c r="G648" s="181">
        <f>'Permitted Sources'!U472</f>
        <v>0</v>
      </c>
      <c r="H648" s="181">
        <f>'Permitted Sources'!V472</f>
        <v>0</v>
      </c>
      <c r="I648" s="181">
        <f>'Permitted Sources'!W472</f>
        <v>0</v>
      </c>
      <c r="J648" s="181">
        <f>'Permitted Sources'!X472</f>
        <v>0</v>
      </c>
      <c r="K648" s="191" t="str">
        <f>VLOOKUP(C648,fips_xref!$A$5:$H$28,8,FALSE)</f>
        <v>Total</v>
      </c>
      <c r="L648" s="31" t="str">
        <f t="shared" si="10"/>
        <v>Compressor Engines</v>
      </c>
    </row>
    <row r="649" spans="1:12" x14ac:dyDescent="0.2">
      <c r="A649" s="136" t="str">
        <f>'Permitted Sources'!A473</f>
        <v>WYDEQ Permitted Sources</v>
      </c>
      <c r="B649" s="136" t="str">
        <f>'Permitted Sources'!B473</f>
        <v>56</v>
      </c>
      <c r="C649" s="136">
        <f>'Permitted Sources'!C473</f>
        <v>56037</v>
      </c>
      <c r="D649" s="136">
        <f>'Permitted Sources'!F473</f>
        <v>20200202</v>
      </c>
      <c r="E649" t="str">
        <f>'Permitted Sources'!I473</f>
        <v>Compressor Engines</v>
      </c>
      <c r="F649" s="181">
        <f>'Permitted Sources'!T473</f>
        <v>0</v>
      </c>
      <c r="G649" s="181">
        <f>'Permitted Sources'!U473</f>
        <v>0</v>
      </c>
      <c r="H649" s="181">
        <f>'Permitted Sources'!V473</f>
        <v>0</v>
      </c>
      <c r="I649" s="181">
        <f>'Permitted Sources'!W473</f>
        <v>0</v>
      </c>
      <c r="J649" s="181">
        <f>'Permitted Sources'!X473</f>
        <v>0</v>
      </c>
      <c r="K649" s="191" t="str">
        <f>VLOOKUP(C649,fips_xref!$A$5:$H$28,8,FALSE)</f>
        <v>Total</v>
      </c>
      <c r="L649" s="31" t="str">
        <f t="shared" si="10"/>
        <v>Compressor Engines</v>
      </c>
    </row>
    <row r="650" spans="1:12" x14ac:dyDescent="0.2">
      <c r="A650" s="136" t="str">
        <f>'Permitted Sources'!A474</f>
        <v>WYDEQ Permitted Sources</v>
      </c>
      <c r="B650" s="136" t="str">
        <f>'Permitted Sources'!B474</f>
        <v>56</v>
      </c>
      <c r="C650" s="136">
        <f>'Permitted Sources'!C474</f>
        <v>56037</v>
      </c>
      <c r="D650" s="136">
        <f>'Permitted Sources'!F474</f>
        <v>20200202</v>
      </c>
      <c r="E650" t="str">
        <f>'Permitted Sources'!I474</f>
        <v>Compressor Engines</v>
      </c>
      <c r="F650" s="181">
        <f>'Permitted Sources'!T474</f>
        <v>0</v>
      </c>
      <c r="G650" s="181">
        <f>'Permitted Sources'!U474</f>
        <v>0</v>
      </c>
      <c r="H650" s="181">
        <f>'Permitted Sources'!V474</f>
        <v>0</v>
      </c>
      <c r="I650" s="181">
        <f>'Permitted Sources'!W474</f>
        <v>0</v>
      </c>
      <c r="J650" s="181">
        <f>'Permitted Sources'!X474</f>
        <v>0</v>
      </c>
      <c r="K650" s="191" t="str">
        <f>VLOOKUP(C650,fips_xref!$A$5:$H$28,8,FALSE)</f>
        <v>Total</v>
      </c>
      <c r="L650" s="31" t="str">
        <f t="shared" si="10"/>
        <v>Compressor Engines</v>
      </c>
    </row>
    <row r="651" spans="1:12" x14ac:dyDescent="0.2">
      <c r="A651" s="136" t="str">
        <f>'Permitted Sources'!A475</f>
        <v>WYDEQ Permitted Sources</v>
      </c>
      <c r="B651" s="136" t="str">
        <f>'Permitted Sources'!B475</f>
        <v>56</v>
      </c>
      <c r="C651" s="136">
        <f>'Permitted Sources'!C475</f>
        <v>56037</v>
      </c>
      <c r="D651" s="136">
        <f>'Permitted Sources'!F475</f>
        <v>20200202</v>
      </c>
      <c r="E651" t="str">
        <f>'Permitted Sources'!I475</f>
        <v>Compressor Engines</v>
      </c>
      <c r="F651" s="181">
        <f>'Permitted Sources'!T475</f>
        <v>0</v>
      </c>
      <c r="G651" s="181">
        <f>'Permitted Sources'!U475</f>
        <v>0.46870808212586013</v>
      </c>
      <c r="H651" s="181">
        <f>'Permitted Sources'!V475</f>
        <v>0</v>
      </c>
      <c r="I651" s="181">
        <f>'Permitted Sources'!W475</f>
        <v>0</v>
      </c>
      <c r="J651" s="181">
        <f>'Permitted Sources'!X475</f>
        <v>0</v>
      </c>
      <c r="K651" s="191" t="str">
        <f>VLOOKUP(C651,fips_xref!$A$5:$H$28,8,FALSE)</f>
        <v>Total</v>
      </c>
      <c r="L651" s="31" t="str">
        <f t="shared" si="10"/>
        <v>Compressor Engines</v>
      </c>
    </row>
    <row r="652" spans="1:12" x14ac:dyDescent="0.2">
      <c r="A652" s="136" t="str">
        <f>'Permitted Sources'!A476</f>
        <v>WYDEQ Permitted Sources</v>
      </c>
      <c r="B652" s="136" t="str">
        <f>'Permitted Sources'!B476</f>
        <v>56</v>
      </c>
      <c r="C652" s="136">
        <f>'Permitted Sources'!C476</f>
        <v>56037</v>
      </c>
      <c r="D652" s="136">
        <f>'Permitted Sources'!F476</f>
        <v>20200202</v>
      </c>
      <c r="E652" t="str">
        <f>'Permitted Sources'!I476</f>
        <v>Compressor Engines</v>
      </c>
      <c r="F652" s="181">
        <f>'Permitted Sources'!T476</f>
        <v>0</v>
      </c>
      <c r="G652" s="181">
        <f>'Permitted Sources'!U476</f>
        <v>0</v>
      </c>
      <c r="H652" s="181">
        <f>'Permitted Sources'!V476</f>
        <v>0</v>
      </c>
      <c r="I652" s="181">
        <f>'Permitted Sources'!W476</f>
        <v>0</v>
      </c>
      <c r="J652" s="181">
        <f>'Permitted Sources'!X476</f>
        <v>0</v>
      </c>
      <c r="K652" s="191" t="str">
        <f>VLOOKUP(C652,fips_xref!$A$5:$H$28,8,FALSE)</f>
        <v>Total</v>
      </c>
      <c r="L652" s="31" t="str">
        <f t="shared" si="10"/>
        <v>Compressor Engines</v>
      </c>
    </row>
    <row r="653" spans="1:12" x14ac:dyDescent="0.2">
      <c r="A653" s="136" t="str">
        <f>'Permitted Sources'!A477</f>
        <v>WYDEQ Permitted Sources</v>
      </c>
      <c r="B653" s="136" t="str">
        <f>'Permitted Sources'!B477</f>
        <v>56</v>
      </c>
      <c r="C653" s="136">
        <f>'Permitted Sources'!C477</f>
        <v>56037</v>
      </c>
      <c r="D653" s="136">
        <f>'Permitted Sources'!F477</f>
        <v>20200202</v>
      </c>
      <c r="E653" t="str">
        <f>'Permitted Sources'!I477</f>
        <v>Compressor Engines</v>
      </c>
      <c r="F653" s="181">
        <f>'Permitted Sources'!T477</f>
        <v>0</v>
      </c>
      <c r="G653" s="181">
        <f>'Permitted Sources'!U477</f>
        <v>0</v>
      </c>
      <c r="H653" s="181">
        <f>'Permitted Sources'!V477</f>
        <v>0</v>
      </c>
      <c r="I653" s="181">
        <f>'Permitted Sources'!W477</f>
        <v>0</v>
      </c>
      <c r="J653" s="181">
        <f>'Permitted Sources'!X477</f>
        <v>0</v>
      </c>
      <c r="K653" s="191" t="str">
        <f>VLOOKUP(C653,fips_xref!$A$5:$H$28,8,FALSE)</f>
        <v>Total</v>
      </c>
      <c r="L653" s="31" t="str">
        <f t="shared" si="10"/>
        <v>Compressor Engines</v>
      </c>
    </row>
    <row r="654" spans="1:12" x14ac:dyDescent="0.2">
      <c r="A654" s="136" t="str">
        <f>'Permitted Sources'!A478</f>
        <v>WYDEQ Permitted Sources</v>
      </c>
      <c r="B654" s="136" t="str">
        <f>'Permitted Sources'!B478</f>
        <v>56</v>
      </c>
      <c r="C654" s="136">
        <f>'Permitted Sources'!C478</f>
        <v>56037</v>
      </c>
      <c r="D654" s="136">
        <f>'Permitted Sources'!F478</f>
        <v>20200202</v>
      </c>
      <c r="E654" t="str">
        <f>'Permitted Sources'!I478</f>
        <v>Compressor Engines</v>
      </c>
      <c r="F654" s="181">
        <f>'Permitted Sources'!T478</f>
        <v>0</v>
      </c>
      <c r="G654" s="181">
        <f>'Permitted Sources'!U478</f>
        <v>0</v>
      </c>
      <c r="H654" s="181">
        <f>'Permitted Sources'!V478</f>
        <v>0</v>
      </c>
      <c r="I654" s="181">
        <f>'Permitted Sources'!W478</f>
        <v>0</v>
      </c>
      <c r="J654" s="181">
        <f>'Permitted Sources'!X478</f>
        <v>0</v>
      </c>
      <c r="K654" s="191" t="str">
        <f>VLOOKUP(C654,fips_xref!$A$5:$H$28,8,FALSE)</f>
        <v>Total</v>
      </c>
      <c r="L654" s="31" t="str">
        <f t="shared" si="10"/>
        <v>Compressor Engines</v>
      </c>
    </row>
    <row r="655" spans="1:12" x14ac:dyDescent="0.2">
      <c r="A655" s="136" t="str">
        <f>'Permitted Sources'!A479</f>
        <v>WYDEQ Permitted Sources</v>
      </c>
      <c r="B655" s="136" t="str">
        <f>'Permitted Sources'!B479</f>
        <v>56</v>
      </c>
      <c r="C655" s="136">
        <f>'Permitted Sources'!C479</f>
        <v>56037</v>
      </c>
      <c r="D655" s="136">
        <f>'Permitted Sources'!F479</f>
        <v>20200202</v>
      </c>
      <c r="E655" t="str">
        <f>'Permitted Sources'!I479</f>
        <v>Compressor Engines</v>
      </c>
      <c r="F655" s="181">
        <f>'Permitted Sources'!T479</f>
        <v>0</v>
      </c>
      <c r="G655" s="181">
        <f>'Permitted Sources'!U479</f>
        <v>0</v>
      </c>
      <c r="H655" s="181">
        <f>'Permitted Sources'!V479</f>
        <v>0</v>
      </c>
      <c r="I655" s="181">
        <f>'Permitted Sources'!W479</f>
        <v>0</v>
      </c>
      <c r="J655" s="181">
        <f>'Permitted Sources'!X479</f>
        <v>0</v>
      </c>
      <c r="K655" s="191" t="str">
        <f>VLOOKUP(C655,fips_xref!$A$5:$H$28,8,FALSE)</f>
        <v>Total</v>
      </c>
      <c r="L655" s="31" t="str">
        <f t="shared" si="10"/>
        <v>Compressor Engines</v>
      </c>
    </row>
    <row r="656" spans="1:12" x14ac:dyDescent="0.2">
      <c r="A656" s="136" t="str">
        <f>'Permitted Sources'!A480</f>
        <v>WYDEQ Permitted Sources</v>
      </c>
      <c r="B656" s="136" t="str">
        <f>'Permitted Sources'!B480</f>
        <v>56</v>
      </c>
      <c r="C656" s="136">
        <f>'Permitted Sources'!C480</f>
        <v>56037</v>
      </c>
      <c r="D656" s="136">
        <f>'Permitted Sources'!F480</f>
        <v>20200254</v>
      </c>
      <c r="E656" t="str">
        <f>'Permitted Sources'!I480</f>
        <v>Compressor Engines</v>
      </c>
      <c r="F656" s="181">
        <f>'Permitted Sources'!T480</f>
        <v>0.87897110719606852</v>
      </c>
      <c r="G656" s="181">
        <f>'Permitted Sources'!U480</f>
        <v>0.23339334207617582</v>
      </c>
      <c r="H656" s="181">
        <f>'Permitted Sources'!V480</f>
        <v>0.91295405322387158</v>
      </c>
      <c r="I656" s="181">
        <f>'Permitted Sources'!W480</f>
        <v>0</v>
      </c>
      <c r="J656" s="181">
        <f>'Permitted Sources'!X480</f>
        <v>1.9913736768282501E-2</v>
      </c>
      <c r="K656" s="191" t="str">
        <f>VLOOKUP(C656,fips_xref!$A$5:$H$28,8,FALSE)</f>
        <v>Total</v>
      </c>
      <c r="L656" s="31" t="str">
        <f t="shared" si="10"/>
        <v>Compressor Engines</v>
      </c>
    </row>
    <row r="657" spans="1:12" x14ac:dyDescent="0.2">
      <c r="A657" s="136" t="str">
        <f>'Permitted Sources'!A481</f>
        <v>WYDEQ Permitted Sources</v>
      </c>
      <c r="B657" s="136" t="str">
        <f>'Permitted Sources'!B481</f>
        <v>56</v>
      </c>
      <c r="C657" s="136">
        <f>'Permitted Sources'!C481</f>
        <v>56037</v>
      </c>
      <c r="D657" s="136">
        <f>'Permitted Sources'!F481</f>
        <v>20200254</v>
      </c>
      <c r="E657" t="str">
        <f>'Permitted Sources'!I481</f>
        <v>Compressor Engines</v>
      </c>
      <c r="F657" s="181">
        <f>'Permitted Sources'!T481</f>
        <v>7.0317688575685475E-2</v>
      </c>
      <c r="G657" s="181">
        <f>'Permitted Sources'!U481</f>
        <v>0.29563156662982276</v>
      </c>
      <c r="H657" s="181">
        <f>'Permitted Sources'!V481</f>
        <v>0.73036324257909713</v>
      </c>
      <c r="I657" s="181">
        <f>'Permitted Sources'!W481</f>
        <v>0</v>
      </c>
      <c r="J657" s="181">
        <f>'Permitted Sources'!X481</f>
        <v>2.5224066573157837E-2</v>
      </c>
      <c r="K657" s="191" t="str">
        <f>VLOOKUP(C657,fips_xref!$A$5:$H$28,8,FALSE)</f>
        <v>Total</v>
      </c>
      <c r="L657" s="31" t="str">
        <f t="shared" si="10"/>
        <v>Compressor Engines</v>
      </c>
    </row>
    <row r="658" spans="1:12" x14ac:dyDescent="0.2">
      <c r="A658" s="136" t="str">
        <f>'Permitted Sources'!A482</f>
        <v>WYDEQ Permitted Sources</v>
      </c>
      <c r="B658" s="136" t="str">
        <f>'Permitted Sources'!B482</f>
        <v>56</v>
      </c>
      <c r="C658" s="136">
        <f>'Permitted Sources'!C482</f>
        <v>56037</v>
      </c>
      <c r="D658" s="136">
        <f>'Permitted Sources'!F482</f>
        <v>20200254</v>
      </c>
      <c r="E658" t="str">
        <f>'Permitted Sources'!I482</f>
        <v>Compressor Engines</v>
      </c>
      <c r="F658" s="181">
        <f>'Permitted Sources'!T482</f>
        <v>1.757942214392137</v>
      </c>
      <c r="G658" s="181">
        <f>'Permitted Sources'!U482</f>
        <v>0.46678668415235164</v>
      </c>
      <c r="H658" s="181">
        <f>'Permitted Sources'!V482</f>
        <v>1.8259081064477432</v>
      </c>
      <c r="I658" s="181">
        <f>'Permitted Sources'!W482</f>
        <v>0</v>
      </c>
      <c r="J658" s="181">
        <f>'Permitted Sources'!X482</f>
        <v>3.9827473536565003E-2</v>
      </c>
      <c r="K658" s="191" t="str">
        <f>VLOOKUP(C658,fips_xref!$A$5:$H$28,8,FALSE)</f>
        <v>Total</v>
      </c>
      <c r="L658" s="31" t="str">
        <f t="shared" si="10"/>
        <v>Compressor Engines</v>
      </c>
    </row>
    <row r="659" spans="1:12" x14ac:dyDescent="0.2">
      <c r="A659" s="136" t="str">
        <f>'Permitted Sources'!A483</f>
        <v>WYDEQ Permitted Sources</v>
      </c>
      <c r="B659" s="136" t="str">
        <f>'Permitted Sources'!B483</f>
        <v>56</v>
      </c>
      <c r="C659" s="136">
        <f>'Permitted Sources'!C483</f>
        <v>56037</v>
      </c>
      <c r="D659" s="136">
        <f>'Permitted Sources'!F483</f>
        <v>20200254</v>
      </c>
      <c r="E659" t="str">
        <f>'Permitted Sources'!I483</f>
        <v>Compressor Engines</v>
      </c>
      <c r="F659" s="181">
        <f>'Permitted Sources'!T483</f>
        <v>0.87897110719606852</v>
      </c>
      <c r="G659" s="181">
        <f>'Permitted Sources'!U483</f>
        <v>0.35475787995578723</v>
      </c>
      <c r="H659" s="181">
        <f>'Permitted Sources'!V483</f>
        <v>0.91295405322387158</v>
      </c>
      <c r="I659" s="181">
        <f>'Permitted Sources'!W483</f>
        <v>0</v>
      </c>
      <c r="J659" s="181">
        <f>'Permitted Sources'!X483</f>
        <v>3.02688798877894E-2</v>
      </c>
      <c r="K659" s="191" t="str">
        <f>VLOOKUP(C659,fips_xref!$A$5:$H$28,8,FALSE)</f>
        <v>Total</v>
      </c>
      <c r="L659" s="31" t="str">
        <f t="shared" si="10"/>
        <v>Compressor Engines</v>
      </c>
    </row>
    <row r="660" spans="1:12" x14ac:dyDescent="0.2">
      <c r="A660" s="136" t="str">
        <f>'Permitted Sources'!A484</f>
        <v>WYDEQ Permitted Sources</v>
      </c>
      <c r="B660" s="136" t="str">
        <f>'Permitted Sources'!B484</f>
        <v>56</v>
      </c>
      <c r="C660" s="136">
        <f>'Permitted Sources'!C484</f>
        <v>56037</v>
      </c>
      <c r="D660" s="136">
        <f>'Permitted Sources'!F484</f>
        <v>20200254</v>
      </c>
      <c r="E660" t="str">
        <f>'Permitted Sources'!I484</f>
        <v>Compressor Engines</v>
      </c>
      <c r="F660" s="181">
        <f>'Permitted Sources'!T484</f>
        <v>2.1534792126303675</v>
      </c>
      <c r="G660" s="181">
        <f>'Permitted Sources'!U484</f>
        <v>0.68462047009011551</v>
      </c>
      <c r="H660" s="181">
        <f>'Permitted Sources'!V484</f>
        <v>2.2367374303984846</v>
      </c>
      <c r="I660" s="181">
        <f>'Permitted Sources'!W484</f>
        <v>0</v>
      </c>
      <c r="J660" s="181">
        <f>'Permitted Sources'!X484</f>
        <v>5.8413627853628663E-2</v>
      </c>
      <c r="K660" s="191" t="str">
        <f>VLOOKUP(C660,fips_xref!$A$5:$H$28,8,FALSE)</f>
        <v>Total</v>
      </c>
      <c r="L660" s="31" t="str">
        <f t="shared" si="10"/>
        <v>Compressor Engines</v>
      </c>
    </row>
    <row r="661" spans="1:12" x14ac:dyDescent="0.2">
      <c r="A661" s="136" t="str">
        <f>'Permitted Sources'!A485</f>
        <v>WYDEQ Permitted Sources</v>
      </c>
      <c r="B661" s="136" t="str">
        <f>'Permitted Sources'!B485</f>
        <v>56</v>
      </c>
      <c r="C661" s="136">
        <f>'Permitted Sources'!C485</f>
        <v>56037</v>
      </c>
      <c r="D661" s="136">
        <f>'Permitted Sources'!F485</f>
        <v>20200254</v>
      </c>
      <c r="E661" t="str">
        <f>'Permitted Sources'!I485</f>
        <v>Compressor Engines</v>
      </c>
      <c r="F661" s="181">
        <f>'Permitted Sources'!T485</f>
        <v>6.4604376378911033</v>
      </c>
      <c r="G661" s="181">
        <f>'Permitted Sources'!U485</f>
        <v>2.0538614102703465</v>
      </c>
      <c r="H661" s="181">
        <f>'Permitted Sources'!V485</f>
        <v>6.7102122911954547</v>
      </c>
      <c r="I661" s="181">
        <f>'Permitted Sources'!W485</f>
        <v>0</v>
      </c>
      <c r="J661" s="181">
        <f>'Permitted Sources'!X485</f>
        <v>0.17524088356088602</v>
      </c>
      <c r="K661" s="191" t="str">
        <f>VLOOKUP(C661,fips_xref!$A$5:$H$28,8,FALSE)</f>
        <v>Total</v>
      </c>
      <c r="L661" s="31" t="str">
        <f t="shared" si="10"/>
        <v>Compressor Engines</v>
      </c>
    </row>
    <row r="662" spans="1:12" x14ac:dyDescent="0.2">
      <c r="A662" s="136" t="str">
        <f>'Permitted Sources'!A486</f>
        <v>WYDEQ Permitted Sources</v>
      </c>
      <c r="B662" s="136" t="str">
        <f>'Permitted Sources'!B486</f>
        <v>56</v>
      </c>
      <c r="C662" s="136">
        <f>'Permitted Sources'!C486</f>
        <v>56037</v>
      </c>
      <c r="D662" s="136">
        <f>'Permitted Sources'!F486</f>
        <v>20200254</v>
      </c>
      <c r="E662" t="str">
        <f>'Permitted Sources'!I486</f>
        <v>Compressor Engines</v>
      </c>
      <c r="F662" s="181">
        <f>'Permitted Sources'!T486</f>
        <v>1.757942214392137</v>
      </c>
      <c r="G662" s="181">
        <f>'Permitted Sources'!U486</f>
        <v>0.54458446484441025</v>
      </c>
      <c r="H662" s="181">
        <f>'Permitted Sources'!V486</f>
        <v>3.6518162128954863</v>
      </c>
      <c r="I662" s="181">
        <f>'Permitted Sources'!W486</f>
        <v>0</v>
      </c>
      <c r="J662" s="181">
        <f>'Permitted Sources'!X486</f>
        <v>4.6465385792659172E-2</v>
      </c>
      <c r="K662" s="191" t="str">
        <f>VLOOKUP(C662,fips_xref!$A$5:$H$28,8,FALSE)</f>
        <v>Total</v>
      </c>
      <c r="L662" s="31" t="str">
        <f t="shared" si="10"/>
        <v>Compressor Engines</v>
      </c>
    </row>
    <row r="663" spans="1:12" x14ac:dyDescent="0.2">
      <c r="A663" s="136" t="str">
        <f>'Permitted Sources'!A487</f>
        <v>WYDEQ Permitted Sources</v>
      </c>
      <c r="B663" s="136" t="str">
        <f>'Permitted Sources'!B487</f>
        <v>56</v>
      </c>
      <c r="C663" s="136">
        <f>'Permitted Sources'!C487</f>
        <v>56037</v>
      </c>
      <c r="D663" s="136">
        <f>'Permitted Sources'!F487</f>
        <v>20200254</v>
      </c>
      <c r="E663" t="str">
        <f>'Permitted Sources'!I487</f>
        <v>Compressor Engines</v>
      </c>
      <c r="F663" s="181">
        <f>'Permitted Sources'!T487</f>
        <v>2.1974277679901713</v>
      </c>
      <c r="G663" s="181">
        <f>'Permitted Sources'!U487</f>
        <v>0.66906091395170397</v>
      </c>
      <c r="H663" s="181">
        <f>'Permitted Sources'!V487</f>
        <v>2.2823851330596785</v>
      </c>
      <c r="I663" s="181">
        <f>'Permitted Sources'!W487</f>
        <v>0</v>
      </c>
      <c r="J663" s="181">
        <f>'Permitted Sources'!X487</f>
        <v>5.708604540240983E-2</v>
      </c>
      <c r="K663" s="191" t="str">
        <f>VLOOKUP(C663,fips_xref!$A$5:$H$28,8,FALSE)</f>
        <v>Total</v>
      </c>
      <c r="L663" s="31" t="str">
        <f t="shared" si="10"/>
        <v>Compressor Engines</v>
      </c>
    </row>
    <row r="664" spans="1:12" x14ac:dyDescent="0.2">
      <c r="A664" s="136" t="str">
        <f>'Permitted Sources'!A488</f>
        <v>WYDEQ Permitted Sources</v>
      </c>
      <c r="B664" s="136" t="str">
        <f>'Permitted Sources'!B488</f>
        <v>56</v>
      </c>
      <c r="C664" s="136">
        <f>'Permitted Sources'!C488</f>
        <v>56037</v>
      </c>
      <c r="D664" s="136">
        <f>'Permitted Sources'!F488</f>
        <v>20200254</v>
      </c>
      <c r="E664" t="str">
        <f>'Permitted Sources'!I488</f>
        <v>Compressor Engines</v>
      </c>
      <c r="F664" s="181">
        <f>'Permitted Sources'!T488</f>
        <v>0.43948555359803426</v>
      </c>
      <c r="G664" s="181">
        <f>'Permitted Sources'!U488</f>
        <v>0.17426702875021127</v>
      </c>
      <c r="H664" s="181">
        <f>'Permitted Sources'!V488</f>
        <v>0.45647702661193579</v>
      </c>
      <c r="I664" s="181">
        <f>'Permitted Sources'!W488</f>
        <v>0</v>
      </c>
      <c r="J664" s="181">
        <f>'Permitted Sources'!X488</f>
        <v>1.4868923453650937E-2</v>
      </c>
      <c r="K664" s="191" t="str">
        <f>VLOOKUP(C664,fips_xref!$A$5:$H$28,8,FALSE)</f>
        <v>Total</v>
      </c>
      <c r="L664" s="31" t="str">
        <f t="shared" si="10"/>
        <v>Compressor Engines</v>
      </c>
    </row>
    <row r="665" spans="1:12" x14ac:dyDescent="0.2">
      <c r="A665" s="136" t="str">
        <f>'Permitted Sources'!A489</f>
        <v>WYDEQ Permitted Sources</v>
      </c>
      <c r="B665" s="136" t="str">
        <f>'Permitted Sources'!B489</f>
        <v>56</v>
      </c>
      <c r="C665" s="136">
        <f>'Permitted Sources'!C489</f>
        <v>56037</v>
      </c>
      <c r="D665" s="136">
        <f>'Permitted Sources'!F489</f>
        <v>20200254</v>
      </c>
      <c r="E665" t="str">
        <f>'Permitted Sources'!I489</f>
        <v>Compressor Engines</v>
      </c>
      <c r="F665" s="181">
        <f>'Permitted Sources'!T489</f>
        <v>0.87897110719606852</v>
      </c>
      <c r="G665" s="181">
        <f>'Permitted Sources'!U489</f>
        <v>0.25517672066995228</v>
      </c>
      <c r="H665" s="181">
        <f>'Permitted Sources'!V489</f>
        <v>1.8259081064477432</v>
      </c>
      <c r="I665" s="181">
        <f>'Permitted Sources'!W489</f>
        <v>0</v>
      </c>
      <c r="J665" s="181">
        <f>'Permitted Sources'!X489</f>
        <v>2.1772352199988871E-2</v>
      </c>
      <c r="K665" s="191" t="str">
        <f>VLOOKUP(C665,fips_xref!$A$5:$H$28,8,FALSE)</f>
        <v>Total</v>
      </c>
      <c r="L665" s="31" t="str">
        <f t="shared" si="10"/>
        <v>Compressor Engines</v>
      </c>
    </row>
    <row r="666" spans="1:12" x14ac:dyDescent="0.2">
      <c r="A666" s="136" t="str">
        <f>'Permitted Sources'!A490</f>
        <v>WYDEQ Permitted Sources</v>
      </c>
      <c r="B666" s="136" t="str">
        <f>'Permitted Sources'!B490</f>
        <v>56</v>
      </c>
      <c r="C666" s="136">
        <f>'Permitted Sources'!C490</f>
        <v>56037</v>
      </c>
      <c r="D666" s="136">
        <f>'Permitted Sources'!F490</f>
        <v>20200202</v>
      </c>
      <c r="E666" t="str">
        <f>'Permitted Sources'!I490</f>
        <v>Compressor Engines</v>
      </c>
      <c r="F666" s="181">
        <f>'Permitted Sources'!T490</f>
        <v>0</v>
      </c>
      <c r="G666" s="181">
        <f>'Permitted Sources'!U490</f>
        <v>0</v>
      </c>
      <c r="H666" s="181">
        <f>'Permitted Sources'!V490</f>
        <v>0</v>
      </c>
      <c r="I666" s="181">
        <f>'Permitted Sources'!W490</f>
        <v>0</v>
      </c>
      <c r="J666" s="181">
        <f>'Permitted Sources'!X490</f>
        <v>0</v>
      </c>
      <c r="K666" s="191" t="str">
        <f>VLOOKUP(C666,fips_xref!$A$5:$H$28,8,FALSE)</f>
        <v>Total</v>
      </c>
      <c r="L666" s="31" t="str">
        <f t="shared" si="10"/>
        <v>Compressor Engines</v>
      </c>
    </row>
    <row r="667" spans="1:12" x14ac:dyDescent="0.2">
      <c r="A667" s="136" t="str">
        <f>'Permitted Sources'!A491</f>
        <v>WYDEQ Permitted Sources</v>
      </c>
      <c r="B667" s="136" t="str">
        <f>'Permitted Sources'!B491</f>
        <v>56</v>
      </c>
      <c r="C667" s="136">
        <f>'Permitted Sources'!C491</f>
        <v>56037</v>
      </c>
      <c r="D667" s="136">
        <f>'Permitted Sources'!F491</f>
        <v>20200202</v>
      </c>
      <c r="E667" t="str">
        <f>'Permitted Sources'!I491</f>
        <v>Compressor Engines</v>
      </c>
      <c r="F667" s="181">
        <f>'Permitted Sources'!T491</f>
        <v>0</v>
      </c>
      <c r="G667" s="181">
        <f>'Permitted Sources'!U491</f>
        <v>0</v>
      </c>
      <c r="H667" s="181">
        <f>'Permitted Sources'!V491</f>
        <v>0</v>
      </c>
      <c r="I667" s="181">
        <f>'Permitted Sources'!W491</f>
        <v>0</v>
      </c>
      <c r="J667" s="181">
        <f>'Permitted Sources'!X491</f>
        <v>0</v>
      </c>
      <c r="K667" s="191" t="str">
        <f>VLOOKUP(C667,fips_xref!$A$5:$H$28,8,FALSE)</f>
        <v>Total</v>
      </c>
      <c r="L667" s="31" t="str">
        <f t="shared" si="10"/>
        <v>Compressor Engines</v>
      </c>
    </row>
    <row r="668" spans="1:12" x14ac:dyDescent="0.2">
      <c r="A668" s="136" t="str">
        <f>'Permitted Sources'!A492</f>
        <v>WYDEQ Permitted Sources</v>
      </c>
      <c r="B668" s="136" t="str">
        <f>'Permitted Sources'!B492</f>
        <v>56</v>
      </c>
      <c r="C668" s="136">
        <f>'Permitted Sources'!C492</f>
        <v>56037</v>
      </c>
      <c r="D668" s="136">
        <f>'Permitted Sources'!F492</f>
        <v>20200202</v>
      </c>
      <c r="E668" t="str">
        <f>'Permitted Sources'!I492</f>
        <v>Compressor Engines</v>
      </c>
      <c r="F668" s="181">
        <f>'Permitted Sources'!T492</f>
        <v>0</v>
      </c>
      <c r="G668" s="181">
        <f>'Permitted Sources'!U492</f>
        <v>0</v>
      </c>
      <c r="H668" s="181">
        <f>'Permitted Sources'!V492</f>
        <v>0</v>
      </c>
      <c r="I668" s="181">
        <f>'Permitted Sources'!W492</f>
        <v>0</v>
      </c>
      <c r="J668" s="181">
        <f>'Permitted Sources'!X492</f>
        <v>0</v>
      </c>
      <c r="K668" s="191" t="str">
        <f>VLOOKUP(C668,fips_xref!$A$5:$H$28,8,FALSE)</f>
        <v>Total</v>
      </c>
      <c r="L668" s="31" t="str">
        <f t="shared" si="10"/>
        <v>Compressor Engines</v>
      </c>
    </row>
    <row r="669" spans="1:12" x14ac:dyDescent="0.2">
      <c r="A669" s="136" t="str">
        <f>'Permitted Sources'!A493</f>
        <v>WYDEQ Permitted Sources</v>
      </c>
      <c r="B669" s="136" t="str">
        <f>'Permitted Sources'!B493</f>
        <v>56</v>
      </c>
      <c r="C669" s="136">
        <f>'Permitted Sources'!C493</f>
        <v>56037</v>
      </c>
      <c r="D669" s="136">
        <f>'Permitted Sources'!F493</f>
        <v>20200202</v>
      </c>
      <c r="E669" t="str">
        <f>'Permitted Sources'!I493</f>
        <v>Compressor Engines</v>
      </c>
      <c r="F669" s="181">
        <f>'Permitted Sources'!T493</f>
        <v>0</v>
      </c>
      <c r="G669" s="181">
        <f>'Permitted Sources'!U493</f>
        <v>0</v>
      </c>
      <c r="H669" s="181">
        <f>'Permitted Sources'!V493</f>
        <v>0</v>
      </c>
      <c r="I669" s="181">
        <f>'Permitted Sources'!W493</f>
        <v>0</v>
      </c>
      <c r="J669" s="181">
        <f>'Permitted Sources'!X493</f>
        <v>0</v>
      </c>
      <c r="K669" s="191" t="str">
        <f>VLOOKUP(C669,fips_xref!$A$5:$H$28,8,FALSE)</f>
        <v>Total</v>
      </c>
      <c r="L669" s="31" t="str">
        <f t="shared" si="10"/>
        <v>Compressor Engines</v>
      </c>
    </row>
    <row r="670" spans="1:12" x14ac:dyDescent="0.2">
      <c r="A670" s="136" t="str">
        <f>'Permitted Sources'!A494</f>
        <v>WYDEQ Permitted Sources</v>
      </c>
      <c r="B670" s="136" t="str">
        <f>'Permitted Sources'!B494</f>
        <v>56</v>
      </c>
      <c r="C670" s="136">
        <f>'Permitted Sources'!C494</f>
        <v>56037</v>
      </c>
      <c r="D670" s="136">
        <f>'Permitted Sources'!F494</f>
        <v>20200202</v>
      </c>
      <c r="E670" t="str">
        <f>'Permitted Sources'!I494</f>
        <v>Compressor Engines</v>
      </c>
      <c r="F670" s="181">
        <f>'Permitted Sources'!T494</f>
        <v>0</v>
      </c>
      <c r="G670" s="181">
        <f>'Permitted Sources'!U494</f>
        <v>0</v>
      </c>
      <c r="H670" s="181">
        <f>'Permitted Sources'!V494</f>
        <v>0</v>
      </c>
      <c r="I670" s="181">
        <f>'Permitted Sources'!W494</f>
        <v>0</v>
      </c>
      <c r="J670" s="181">
        <f>'Permitted Sources'!X494</f>
        <v>0</v>
      </c>
      <c r="K670" s="191" t="str">
        <f>VLOOKUP(C670,fips_xref!$A$5:$H$28,8,FALSE)</f>
        <v>Total</v>
      </c>
      <c r="L670" s="31" t="str">
        <f t="shared" si="10"/>
        <v>Compressor Engines</v>
      </c>
    </row>
    <row r="671" spans="1:12" x14ac:dyDescent="0.2">
      <c r="A671" s="136" t="str">
        <f>'Permitted Sources'!A495</f>
        <v>WYDEQ Permitted Sources</v>
      </c>
      <c r="B671" s="136" t="str">
        <f>'Permitted Sources'!B495</f>
        <v>56</v>
      </c>
      <c r="C671" s="136">
        <f>'Permitted Sources'!C495</f>
        <v>56037</v>
      </c>
      <c r="D671" s="136">
        <f>'Permitted Sources'!F495</f>
        <v>20200253</v>
      </c>
      <c r="E671" t="str">
        <f>'Permitted Sources'!I495</f>
        <v>Compressor Engines</v>
      </c>
      <c r="F671" s="181">
        <f>'Permitted Sources'!T495</f>
        <v>2.1974277679901713</v>
      </c>
      <c r="G671" s="181">
        <f>'Permitted Sources'!U495</f>
        <v>4.215321107057169E-2</v>
      </c>
      <c r="H671" s="181">
        <f>'Permitted Sources'!V495</f>
        <v>0.91295405322387158</v>
      </c>
      <c r="I671" s="181">
        <f>'Permitted Sources'!W495</f>
        <v>0</v>
      </c>
      <c r="J671" s="181">
        <f>'Permitted Sources'!X495</f>
        <v>2.786579228045194E-2</v>
      </c>
      <c r="K671" s="191" t="str">
        <f>VLOOKUP(C671,fips_xref!$A$5:$H$28,8,FALSE)</f>
        <v>Total</v>
      </c>
      <c r="L671" s="31" t="str">
        <f t="shared" si="10"/>
        <v>Compressor Engines</v>
      </c>
    </row>
    <row r="672" spans="1:12" x14ac:dyDescent="0.2">
      <c r="A672" s="136" t="str">
        <f>'Permitted Sources'!A496</f>
        <v>WYDEQ Permitted Sources</v>
      </c>
      <c r="B672" s="136" t="str">
        <f>'Permitted Sources'!B496</f>
        <v>56</v>
      </c>
      <c r="C672" s="136">
        <f>'Permitted Sources'!C496</f>
        <v>56037</v>
      </c>
      <c r="D672" s="136">
        <f>'Permitted Sources'!F496</f>
        <v>20200254</v>
      </c>
      <c r="E672" t="str">
        <f>'Permitted Sources'!I496</f>
        <v>Compressor Engines</v>
      </c>
      <c r="F672" s="181">
        <f>'Permitted Sources'!T496</f>
        <v>0.87897110719606852</v>
      </c>
      <c r="G672" s="181">
        <f>'Permitted Sources'!U496</f>
        <v>0.29563156662982271</v>
      </c>
      <c r="H672" s="181">
        <f>'Permitted Sources'!V496</f>
        <v>0.91295405322387158</v>
      </c>
      <c r="I672" s="181">
        <f>'Permitted Sources'!W496</f>
        <v>0</v>
      </c>
      <c r="J672" s="181">
        <f>'Permitted Sources'!X496</f>
        <v>2.5224066573157837E-2</v>
      </c>
      <c r="K672" s="191" t="str">
        <f>VLOOKUP(C672,fips_xref!$A$5:$H$28,8,FALSE)</f>
        <v>Total</v>
      </c>
      <c r="L672" s="31" t="str">
        <f t="shared" si="10"/>
        <v>Compressor Engines</v>
      </c>
    </row>
    <row r="673" spans="1:12" x14ac:dyDescent="0.2">
      <c r="A673" s="136" t="str">
        <f>'Permitted Sources'!A497</f>
        <v>WYDEQ Permitted Sources</v>
      </c>
      <c r="B673" s="136" t="str">
        <f>'Permitted Sources'!B497</f>
        <v>56</v>
      </c>
      <c r="C673" s="136">
        <f>'Permitted Sources'!C497</f>
        <v>56037</v>
      </c>
      <c r="D673" s="136">
        <f>'Permitted Sources'!F497</f>
        <v>20200254</v>
      </c>
      <c r="E673" t="str">
        <f>'Permitted Sources'!I497</f>
        <v>Compressor Engines</v>
      </c>
      <c r="F673" s="181">
        <f>'Permitted Sources'!T497</f>
        <v>0.87897110719606852</v>
      </c>
      <c r="G673" s="181">
        <f>'Permitted Sources'!U497</f>
        <v>0.29563156662982271</v>
      </c>
      <c r="H673" s="181">
        <f>'Permitted Sources'!V497</f>
        <v>0.91295405322387158</v>
      </c>
      <c r="I673" s="181">
        <f>'Permitted Sources'!W497</f>
        <v>0</v>
      </c>
      <c r="J673" s="181">
        <f>'Permitted Sources'!X497</f>
        <v>2.5224066573157837E-2</v>
      </c>
      <c r="K673" s="191" t="str">
        <f>VLOOKUP(C673,fips_xref!$A$5:$H$28,8,FALSE)</f>
        <v>Total</v>
      </c>
      <c r="L673" s="31" t="str">
        <f t="shared" si="10"/>
        <v>Compressor Engines</v>
      </c>
    </row>
    <row r="674" spans="1:12" x14ac:dyDescent="0.2">
      <c r="A674" s="136" t="str">
        <f>'Permitted Sources'!A498</f>
        <v>WYDEQ Permitted Sources</v>
      </c>
      <c r="B674" s="136" t="str">
        <f>'Permitted Sources'!B498</f>
        <v>56</v>
      </c>
      <c r="C674" s="136">
        <f>'Permitted Sources'!C498</f>
        <v>56037</v>
      </c>
      <c r="D674" s="136">
        <f>'Permitted Sources'!F498</f>
        <v>20200202</v>
      </c>
      <c r="E674" t="str">
        <f>'Permitted Sources'!I498</f>
        <v>Compressor Engines</v>
      </c>
      <c r="F674" s="181">
        <f>'Permitted Sources'!T498</f>
        <v>0</v>
      </c>
      <c r="G674" s="181">
        <f>'Permitted Sources'!U498</f>
        <v>0.97647517109554194</v>
      </c>
      <c r="H674" s="181">
        <f>'Permitted Sources'!V498</f>
        <v>0</v>
      </c>
      <c r="I674" s="181">
        <f>'Permitted Sources'!W498</f>
        <v>0</v>
      </c>
      <c r="J674" s="181">
        <f>'Permitted Sources'!X498</f>
        <v>0</v>
      </c>
      <c r="K674" s="191" t="str">
        <f>VLOOKUP(C674,fips_xref!$A$5:$H$28,8,FALSE)</f>
        <v>Total</v>
      </c>
      <c r="L674" s="31" t="str">
        <f t="shared" si="10"/>
        <v>Compressor Engines</v>
      </c>
    </row>
    <row r="675" spans="1:12" x14ac:dyDescent="0.2">
      <c r="A675" s="136" t="str">
        <f>'Permitted Sources'!A499</f>
        <v>WYDEQ Permitted Sources</v>
      </c>
      <c r="B675" s="136" t="str">
        <f>'Permitted Sources'!B499</f>
        <v>56</v>
      </c>
      <c r="C675" s="136">
        <f>'Permitted Sources'!C499</f>
        <v>56037</v>
      </c>
      <c r="D675" s="136">
        <f>'Permitted Sources'!F499</f>
        <v>20200202</v>
      </c>
      <c r="E675" t="str">
        <f>'Permitted Sources'!I499</f>
        <v>Compressor Engines</v>
      </c>
      <c r="F675" s="181">
        <f>'Permitted Sources'!T499</f>
        <v>0</v>
      </c>
      <c r="G675" s="181">
        <f>'Permitted Sources'!U499</f>
        <v>0</v>
      </c>
      <c r="H675" s="181">
        <f>'Permitted Sources'!V499</f>
        <v>0</v>
      </c>
      <c r="I675" s="181">
        <f>'Permitted Sources'!W499</f>
        <v>0</v>
      </c>
      <c r="J675" s="181">
        <f>'Permitted Sources'!X499</f>
        <v>0</v>
      </c>
      <c r="K675" s="191" t="str">
        <f>VLOOKUP(C675,fips_xref!$A$5:$H$28,8,FALSE)</f>
        <v>Total</v>
      </c>
      <c r="L675" s="31" t="str">
        <f t="shared" si="10"/>
        <v>Compressor Engines</v>
      </c>
    </row>
    <row r="676" spans="1:12" x14ac:dyDescent="0.2">
      <c r="A676" s="136" t="str">
        <f>'Permitted Sources'!A500</f>
        <v>WYDEQ Permitted Sources</v>
      </c>
      <c r="B676" s="136" t="str">
        <f>'Permitted Sources'!B500</f>
        <v>56</v>
      </c>
      <c r="C676" s="136">
        <f>'Permitted Sources'!C500</f>
        <v>56037</v>
      </c>
      <c r="D676" s="136">
        <f>'Permitted Sources'!F500</f>
        <v>20200202</v>
      </c>
      <c r="E676" t="str">
        <f>'Permitted Sources'!I500</f>
        <v>Compressor Engines</v>
      </c>
      <c r="F676" s="181">
        <f>'Permitted Sources'!T500</f>
        <v>0</v>
      </c>
      <c r="G676" s="181">
        <f>'Permitted Sources'!U500</f>
        <v>0</v>
      </c>
      <c r="H676" s="181">
        <f>'Permitted Sources'!V500</f>
        <v>0</v>
      </c>
      <c r="I676" s="181">
        <f>'Permitted Sources'!W500</f>
        <v>0</v>
      </c>
      <c r="J676" s="181">
        <f>'Permitted Sources'!X500</f>
        <v>0</v>
      </c>
      <c r="K676" s="191" t="str">
        <f>VLOOKUP(C676,fips_xref!$A$5:$H$28,8,FALSE)</f>
        <v>Total</v>
      </c>
      <c r="L676" s="31" t="str">
        <f t="shared" si="10"/>
        <v>Compressor Engines</v>
      </c>
    </row>
    <row r="677" spans="1:12" x14ac:dyDescent="0.2">
      <c r="A677" s="136" t="str">
        <f>'Permitted Sources'!A501</f>
        <v>WYDEQ Permitted Sources</v>
      </c>
      <c r="B677" s="136" t="str">
        <f>'Permitted Sources'!B501</f>
        <v>56</v>
      </c>
      <c r="C677" s="136">
        <f>'Permitted Sources'!C501</f>
        <v>56037</v>
      </c>
      <c r="D677" s="136">
        <f>'Permitted Sources'!F501</f>
        <v>20200202</v>
      </c>
      <c r="E677" t="str">
        <f>'Permitted Sources'!I501</f>
        <v>Compressor Engines</v>
      </c>
      <c r="F677" s="181">
        <f>'Permitted Sources'!T501</f>
        <v>0</v>
      </c>
      <c r="G677" s="181">
        <f>'Permitted Sources'!U501</f>
        <v>0</v>
      </c>
      <c r="H677" s="181">
        <f>'Permitted Sources'!V501</f>
        <v>0</v>
      </c>
      <c r="I677" s="181">
        <f>'Permitted Sources'!W501</f>
        <v>0</v>
      </c>
      <c r="J677" s="181">
        <f>'Permitted Sources'!X501</f>
        <v>0</v>
      </c>
      <c r="K677" s="191" t="str">
        <f>VLOOKUP(C677,fips_xref!$A$5:$H$28,8,FALSE)</f>
        <v>Total</v>
      </c>
      <c r="L677" s="31" t="str">
        <f t="shared" si="10"/>
        <v>Compressor Engines</v>
      </c>
    </row>
    <row r="678" spans="1:12" x14ac:dyDescent="0.2">
      <c r="A678" s="136" t="str">
        <f>'Permitted Sources'!A502</f>
        <v>WYDEQ Permitted Sources</v>
      </c>
      <c r="B678" s="136" t="str">
        <f>'Permitted Sources'!B502</f>
        <v>56</v>
      </c>
      <c r="C678" s="136">
        <f>'Permitted Sources'!C502</f>
        <v>56037</v>
      </c>
      <c r="D678" s="136">
        <f>'Permitted Sources'!F502</f>
        <v>20100102</v>
      </c>
      <c r="E678" t="str">
        <f>'Permitted Sources'!I502</f>
        <v>Compressor Engines</v>
      </c>
      <c r="F678" s="181">
        <f>'Permitted Sources'!T502</f>
        <v>4.834341089578376</v>
      </c>
      <c r="G678" s="181">
        <f>'Permitted Sources'!U502</f>
        <v>0.34707605550876025</v>
      </c>
      <c r="H678" s="181">
        <f>'Permitted Sources'!V502</f>
        <v>3.1953391862835492</v>
      </c>
      <c r="I678" s="181">
        <f>'Permitted Sources'!W502</f>
        <v>0.63711317940703305</v>
      </c>
      <c r="J678" s="181">
        <f>'Permitted Sources'!X502</f>
        <v>0.29766763300164656</v>
      </c>
      <c r="K678" s="191" t="str">
        <f>VLOOKUP(C678,fips_xref!$A$5:$H$28,8,FALSE)</f>
        <v>Total</v>
      </c>
      <c r="L678" s="31" t="str">
        <f t="shared" si="10"/>
        <v>Compressor Engines</v>
      </c>
    </row>
    <row r="679" spans="1:12" x14ac:dyDescent="0.2">
      <c r="A679" s="136" t="str">
        <f>'Permitted Sources'!A503</f>
        <v>WYDEQ Permitted Sources</v>
      </c>
      <c r="B679" s="136" t="str">
        <f>'Permitted Sources'!B503</f>
        <v>56</v>
      </c>
      <c r="C679" s="136">
        <f>'Permitted Sources'!C503</f>
        <v>56037</v>
      </c>
      <c r="D679" s="136">
        <f>'Permitted Sources'!F503</f>
        <v>20100102</v>
      </c>
      <c r="E679" t="str">
        <f>'Permitted Sources'!I503</f>
        <v>Compressor Engines</v>
      </c>
      <c r="F679" s="181">
        <f>'Permitted Sources'!T503</f>
        <v>5.2738266431764096</v>
      </c>
      <c r="G679" s="181">
        <f>'Permitted Sources'!U503</f>
        <v>0.37862842419137477</v>
      </c>
      <c r="H679" s="181">
        <f>'Permitted Sources'!V503</f>
        <v>3.6518162128954863</v>
      </c>
      <c r="I679" s="181">
        <f>'Permitted Sources'!W503</f>
        <v>0.69503255935312691</v>
      </c>
      <c r="J679" s="181">
        <f>'Permitted Sources'!X503</f>
        <v>0.32472832691088716</v>
      </c>
      <c r="K679" s="191" t="str">
        <f>VLOOKUP(C679,fips_xref!$A$5:$H$28,8,FALSE)</f>
        <v>Total</v>
      </c>
      <c r="L679" s="31" t="str">
        <f t="shared" si="10"/>
        <v>Compressor Engines</v>
      </c>
    </row>
    <row r="680" spans="1:12" x14ac:dyDescent="0.2">
      <c r="A680" s="136" t="str">
        <f>'Permitted Sources'!A504</f>
        <v>WYDEQ Permitted Sources</v>
      </c>
      <c r="B680" s="136" t="str">
        <f>'Permitted Sources'!B504</f>
        <v>56</v>
      </c>
      <c r="C680" s="136">
        <f>'Permitted Sources'!C504</f>
        <v>56037</v>
      </c>
      <c r="D680" s="136">
        <f>'Permitted Sources'!F504</f>
        <v>20200202</v>
      </c>
      <c r="E680" t="str">
        <f>'Permitted Sources'!I504</f>
        <v>Compressor Engines</v>
      </c>
      <c r="F680" s="181">
        <f>'Permitted Sources'!T504</f>
        <v>0</v>
      </c>
      <c r="G680" s="181">
        <f>'Permitted Sources'!U504</f>
        <v>0</v>
      </c>
      <c r="H680" s="181">
        <f>'Permitted Sources'!V504</f>
        <v>0</v>
      </c>
      <c r="I680" s="181">
        <f>'Permitted Sources'!W504</f>
        <v>0</v>
      </c>
      <c r="J680" s="181">
        <f>'Permitted Sources'!X504</f>
        <v>0</v>
      </c>
      <c r="K680" s="191" t="str">
        <f>VLOOKUP(C680,fips_xref!$A$5:$H$28,8,FALSE)</f>
        <v>Total</v>
      </c>
      <c r="L680" s="31" t="str">
        <f t="shared" si="10"/>
        <v>Compressor Engines</v>
      </c>
    </row>
    <row r="681" spans="1:12" x14ac:dyDescent="0.2">
      <c r="A681" s="136" t="str">
        <f>'Permitted Sources'!A505</f>
        <v>WYDEQ Permitted Sources</v>
      </c>
      <c r="B681" s="136" t="str">
        <f>'Permitted Sources'!B505</f>
        <v>56</v>
      </c>
      <c r="C681" s="136">
        <f>'Permitted Sources'!C505</f>
        <v>56037</v>
      </c>
      <c r="D681" s="136">
        <f>'Permitted Sources'!F505</f>
        <v>20200253</v>
      </c>
      <c r="E681" t="str">
        <f>'Permitted Sources'!I505</f>
        <v>Compressor Engines</v>
      </c>
      <c r="F681" s="181">
        <f>'Permitted Sources'!T505</f>
        <v>6.1527977503724776</v>
      </c>
      <c r="G681" s="181">
        <f>'Permitted Sources'!U505</f>
        <v>0.12021471305311184</v>
      </c>
      <c r="H681" s="181">
        <f>'Permitted Sources'!V505</f>
        <v>4.564770266119357</v>
      </c>
      <c r="I681" s="181">
        <f>'Permitted Sources'!W505</f>
        <v>0</v>
      </c>
      <c r="J681" s="181">
        <f>'Permitted Sources'!X505</f>
        <v>7.9469111318325902E-2</v>
      </c>
      <c r="K681" s="191" t="str">
        <f>VLOOKUP(C681,fips_xref!$A$5:$H$28,8,FALSE)</f>
        <v>Total</v>
      </c>
      <c r="L681" s="31" t="str">
        <f t="shared" si="10"/>
        <v>Compressor Engines</v>
      </c>
    </row>
    <row r="682" spans="1:12" x14ac:dyDescent="0.2">
      <c r="A682" s="136" t="str">
        <f>'Permitted Sources'!A506</f>
        <v>WYDEQ Permitted Sources</v>
      </c>
      <c r="B682" s="136" t="str">
        <f>'Permitted Sources'!B506</f>
        <v>56</v>
      </c>
      <c r="C682" s="136">
        <f>'Permitted Sources'!C506</f>
        <v>56037</v>
      </c>
      <c r="D682" s="136">
        <f>'Permitted Sources'!F506</f>
        <v>20200202</v>
      </c>
      <c r="E682" t="str">
        <f>'Permitted Sources'!I506</f>
        <v>Compressor Engines</v>
      </c>
      <c r="F682" s="181">
        <f>'Permitted Sources'!T506</f>
        <v>0</v>
      </c>
      <c r="G682" s="181">
        <f>'Permitted Sources'!U506</f>
        <v>0</v>
      </c>
      <c r="H682" s="181">
        <f>'Permitted Sources'!V506</f>
        <v>0</v>
      </c>
      <c r="I682" s="181">
        <f>'Permitted Sources'!W506</f>
        <v>0</v>
      </c>
      <c r="J682" s="181">
        <f>'Permitted Sources'!X506</f>
        <v>0</v>
      </c>
      <c r="K682" s="191" t="str">
        <f>VLOOKUP(C682,fips_xref!$A$5:$H$28,8,FALSE)</f>
        <v>Total</v>
      </c>
      <c r="L682" s="31" t="str">
        <f t="shared" si="10"/>
        <v>Compressor Engines</v>
      </c>
    </row>
    <row r="683" spans="1:12" x14ac:dyDescent="0.2">
      <c r="A683" s="136" t="str">
        <f>'Permitted Sources'!A507</f>
        <v>WYDEQ Permitted Sources</v>
      </c>
      <c r="B683" s="136" t="str">
        <f>'Permitted Sources'!B507</f>
        <v>56</v>
      </c>
      <c r="C683" s="136">
        <f>'Permitted Sources'!C507</f>
        <v>56037</v>
      </c>
      <c r="D683" s="136">
        <f>'Permitted Sources'!F507</f>
        <v>20200202</v>
      </c>
      <c r="E683" t="str">
        <f>'Permitted Sources'!I507</f>
        <v>Compressor Engines</v>
      </c>
      <c r="F683" s="181">
        <f>'Permitted Sources'!T507</f>
        <v>0</v>
      </c>
      <c r="G683" s="181">
        <f>'Permitted Sources'!U507</f>
        <v>0.39059006843821686</v>
      </c>
      <c r="H683" s="181">
        <f>'Permitted Sources'!V507</f>
        <v>0</v>
      </c>
      <c r="I683" s="181">
        <f>'Permitted Sources'!W507</f>
        <v>0</v>
      </c>
      <c r="J683" s="181">
        <f>'Permitted Sources'!X507</f>
        <v>0</v>
      </c>
      <c r="K683" s="191" t="str">
        <f>VLOOKUP(C683,fips_xref!$A$5:$H$28,8,FALSE)</f>
        <v>Total</v>
      </c>
      <c r="L683" s="31" t="str">
        <f t="shared" si="10"/>
        <v>Compressor Engines</v>
      </c>
    </row>
    <row r="684" spans="1:12" x14ac:dyDescent="0.2">
      <c r="A684" s="136" t="str">
        <f>'Permitted Sources'!A508</f>
        <v>WYDEQ Permitted Sources</v>
      </c>
      <c r="B684" s="136" t="str">
        <f>'Permitted Sources'!B508</f>
        <v>56</v>
      </c>
      <c r="C684" s="136">
        <f>'Permitted Sources'!C508</f>
        <v>56037</v>
      </c>
      <c r="D684" s="136">
        <f>'Permitted Sources'!F508</f>
        <v>20200253</v>
      </c>
      <c r="E684" t="str">
        <f>'Permitted Sources'!I508</f>
        <v>Compressor Engines</v>
      </c>
      <c r="F684" s="181">
        <f>'Permitted Sources'!T508</f>
        <v>1.4942508822333163</v>
      </c>
      <c r="G684" s="181">
        <f>'Permitted Sources'!U508</f>
        <v>1.0928610277555621E-2</v>
      </c>
      <c r="H684" s="181">
        <f>'Permitted Sources'!V508</f>
        <v>0.18259081064477428</v>
      </c>
      <c r="I684" s="181">
        <f>'Permitted Sources'!W508</f>
        <v>0</v>
      </c>
      <c r="J684" s="181">
        <f>'Permitted Sources'!X508</f>
        <v>7.2244646653023548E-3</v>
      </c>
      <c r="K684" s="191" t="str">
        <f>VLOOKUP(C684,fips_xref!$A$5:$H$28,8,FALSE)</f>
        <v>Total</v>
      </c>
      <c r="L684" s="31" t="str">
        <f t="shared" si="10"/>
        <v>Compressor Engines</v>
      </c>
    </row>
    <row r="685" spans="1:12" x14ac:dyDescent="0.2">
      <c r="A685" s="136" t="str">
        <f>'Permitted Sources'!A509</f>
        <v>WYDEQ Permitted Sources</v>
      </c>
      <c r="B685" s="136" t="str">
        <f>'Permitted Sources'!B509</f>
        <v>56</v>
      </c>
      <c r="C685" s="136">
        <f>'Permitted Sources'!C509</f>
        <v>56037</v>
      </c>
      <c r="D685" s="136">
        <f>'Permitted Sources'!F509</f>
        <v>20200253</v>
      </c>
      <c r="E685" t="str">
        <f>'Permitted Sources'!I509</f>
        <v>Compressor Engines</v>
      </c>
      <c r="F685" s="181">
        <f>'Permitted Sources'!T509</f>
        <v>36.213609616478017</v>
      </c>
      <c r="G685" s="181">
        <f>'Permitted Sources'!U509</f>
        <v>0.2474549612846523</v>
      </c>
      <c r="H685" s="181">
        <f>'Permitted Sources'!V509</f>
        <v>4.7930087794253264</v>
      </c>
      <c r="I685" s="181">
        <f>'Permitted Sources'!W509</f>
        <v>0</v>
      </c>
      <c r="J685" s="181">
        <f>'Permitted Sources'!X509</f>
        <v>0.16358252135006052</v>
      </c>
      <c r="K685" s="191" t="str">
        <f>VLOOKUP(C685,fips_xref!$A$5:$H$28,8,FALSE)</f>
        <v>Total</v>
      </c>
      <c r="L685" s="31" t="str">
        <f t="shared" si="10"/>
        <v>Compressor Engines</v>
      </c>
    </row>
    <row r="686" spans="1:12" x14ac:dyDescent="0.2">
      <c r="A686" s="136" t="str">
        <f>'Permitted Sources'!A510</f>
        <v>WYDEQ Permitted Sources</v>
      </c>
      <c r="B686" s="136" t="str">
        <f>'Permitted Sources'!B510</f>
        <v>56</v>
      </c>
      <c r="C686" s="136">
        <f>'Permitted Sources'!C510</f>
        <v>56037</v>
      </c>
      <c r="D686" s="136">
        <f>'Permitted Sources'!F510</f>
        <v>20200254</v>
      </c>
      <c r="E686" t="str">
        <f>'Permitted Sources'!I510</f>
        <v>Compressor Engines</v>
      </c>
      <c r="F686" s="181">
        <f>'Permitted Sources'!T510</f>
        <v>2.6369133215882048</v>
      </c>
      <c r="G686" s="181">
        <f>'Permitted Sources'!U510</f>
        <v>1.058049817411997</v>
      </c>
      <c r="H686" s="181">
        <f>'Permitted Sources'!V510</f>
        <v>2.7388621596716138</v>
      </c>
      <c r="I686" s="181">
        <f>'Permitted Sources'!W510</f>
        <v>0</v>
      </c>
      <c r="J686" s="181">
        <f>'Permitted Sources'!X510</f>
        <v>9.0275606682880691E-2</v>
      </c>
      <c r="K686" s="191" t="str">
        <f>VLOOKUP(C686,fips_xref!$A$5:$H$28,8,FALSE)</f>
        <v>Total</v>
      </c>
      <c r="L686" s="31" t="str">
        <f t="shared" si="10"/>
        <v>Compressor Engines</v>
      </c>
    </row>
    <row r="687" spans="1:12" x14ac:dyDescent="0.2">
      <c r="A687" s="136" t="str">
        <f>'Permitted Sources'!A511</f>
        <v>WYDEQ Permitted Sources</v>
      </c>
      <c r="B687" s="136" t="str">
        <f>'Permitted Sources'!B511</f>
        <v>56</v>
      </c>
      <c r="C687" s="136">
        <f>'Permitted Sources'!C511</f>
        <v>56037</v>
      </c>
      <c r="D687" s="136">
        <f>'Permitted Sources'!F511</f>
        <v>20200254</v>
      </c>
      <c r="E687" t="str">
        <f>'Permitted Sources'!I511</f>
        <v>Compressor Engines</v>
      </c>
      <c r="F687" s="181">
        <f>'Permitted Sources'!T511</f>
        <v>3.5158844287842741</v>
      </c>
      <c r="G687" s="181">
        <f>'Permitted Sources'!U511</f>
        <v>0.58503931080428073</v>
      </c>
      <c r="H687" s="181">
        <f>'Permitted Sources'!V511</f>
        <v>4.1082932395074225</v>
      </c>
      <c r="I687" s="181">
        <f>'Permitted Sources'!W511</f>
        <v>0</v>
      </c>
      <c r="J687" s="181">
        <f>'Permitted Sources'!X511</f>
        <v>4.9917100165828135E-2</v>
      </c>
      <c r="K687" s="191" t="str">
        <f>VLOOKUP(C687,fips_xref!$A$5:$H$28,8,FALSE)</f>
        <v>Total</v>
      </c>
      <c r="L687" s="31" t="str">
        <f t="shared" si="10"/>
        <v>Compressor Engines</v>
      </c>
    </row>
    <row r="688" spans="1:12" x14ac:dyDescent="0.2">
      <c r="A688" s="136" t="str">
        <f>'Permitted Sources'!A512</f>
        <v>WYDEQ Permitted Sources</v>
      </c>
      <c r="B688" s="136" t="str">
        <f>'Permitted Sources'!B512</f>
        <v>56</v>
      </c>
      <c r="C688" s="136">
        <f>'Permitted Sources'!C512</f>
        <v>56037</v>
      </c>
      <c r="D688" s="136">
        <f>'Permitted Sources'!F512</f>
        <v>20200254</v>
      </c>
      <c r="E688" t="str">
        <f>'Permitted Sources'!I512</f>
        <v>Compressor Engines</v>
      </c>
      <c r="F688" s="181">
        <f>'Permitted Sources'!T512</f>
        <v>3.5158844287842741</v>
      </c>
      <c r="G688" s="181">
        <f>'Permitted Sources'!U512</f>
        <v>0.58815122203196302</v>
      </c>
      <c r="H688" s="181">
        <f>'Permitted Sources'!V512</f>
        <v>4.1082932395074225</v>
      </c>
      <c r="I688" s="181">
        <f>'Permitted Sources'!W512</f>
        <v>0</v>
      </c>
      <c r="J688" s="181">
        <f>'Permitted Sources'!X512</f>
        <v>5.0182616656071904E-2</v>
      </c>
      <c r="K688" s="191" t="str">
        <f>VLOOKUP(C688,fips_xref!$A$5:$H$28,8,FALSE)</f>
        <v>Total</v>
      </c>
      <c r="L688" s="31" t="str">
        <f t="shared" si="10"/>
        <v>Compressor Engines</v>
      </c>
    </row>
    <row r="689" spans="1:12" x14ac:dyDescent="0.2">
      <c r="A689" s="136" t="str">
        <f>'Permitted Sources'!A513</f>
        <v>WYDEQ Permitted Sources</v>
      </c>
      <c r="B689" s="136" t="str">
        <f>'Permitted Sources'!B513</f>
        <v>56</v>
      </c>
      <c r="C689" s="136">
        <f>'Permitted Sources'!C513</f>
        <v>56037</v>
      </c>
      <c r="D689" s="136">
        <f>'Permitted Sources'!F513</f>
        <v>20200254</v>
      </c>
      <c r="E689" t="str">
        <f>'Permitted Sources'!I513</f>
        <v>Compressor Engines</v>
      </c>
      <c r="F689" s="181">
        <f>'Permitted Sources'!T513</f>
        <v>1.3184566607941024</v>
      </c>
      <c r="G689" s="181">
        <f>'Permitted Sources'!U513</f>
        <v>0.37342934732188127</v>
      </c>
      <c r="H689" s="181">
        <f>'Permitted Sources'!V513</f>
        <v>1.3694310798358069</v>
      </c>
      <c r="I689" s="181">
        <f>'Permitted Sources'!W513</f>
        <v>0</v>
      </c>
      <c r="J689" s="181">
        <f>'Permitted Sources'!X513</f>
        <v>3.1861978829252E-2</v>
      </c>
      <c r="K689" s="191" t="str">
        <f>VLOOKUP(C689,fips_xref!$A$5:$H$28,8,FALSE)</f>
        <v>Total</v>
      </c>
      <c r="L689" s="31" t="str">
        <f t="shared" si="10"/>
        <v>Compressor Engines</v>
      </c>
    </row>
    <row r="690" spans="1:12" x14ac:dyDescent="0.2">
      <c r="A690" s="136" t="str">
        <f>'Permitted Sources'!A514</f>
        <v>WYDEQ Permitted Sources</v>
      </c>
      <c r="B690" s="136" t="str">
        <f>'Permitted Sources'!B514</f>
        <v>56</v>
      </c>
      <c r="C690" s="136">
        <f>'Permitted Sources'!C514</f>
        <v>56037</v>
      </c>
      <c r="D690" s="136">
        <f>'Permitted Sources'!F514</f>
        <v>20200202</v>
      </c>
      <c r="E690" t="str">
        <f>'Permitted Sources'!I514</f>
        <v>Compressor Engines</v>
      </c>
      <c r="F690" s="181">
        <f>'Permitted Sources'!T514</f>
        <v>0</v>
      </c>
      <c r="G690" s="181">
        <f>'Permitted Sources'!U514</f>
        <v>0</v>
      </c>
      <c r="H690" s="181">
        <f>'Permitted Sources'!V514</f>
        <v>0</v>
      </c>
      <c r="I690" s="181">
        <f>'Permitted Sources'!W514</f>
        <v>0</v>
      </c>
      <c r="J690" s="181">
        <f>'Permitted Sources'!X514</f>
        <v>0</v>
      </c>
      <c r="K690" s="191" t="str">
        <f>VLOOKUP(C690,fips_xref!$A$5:$H$28,8,FALSE)</f>
        <v>Total</v>
      </c>
      <c r="L690" s="31" t="str">
        <f t="shared" si="10"/>
        <v>Compressor Engines</v>
      </c>
    </row>
    <row r="691" spans="1:12" x14ac:dyDescent="0.2">
      <c r="A691" s="136" t="str">
        <f>'Permitted Sources'!A515</f>
        <v>WYDEQ Permitted Sources</v>
      </c>
      <c r="B691" s="136" t="str">
        <f>'Permitted Sources'!B515</f>
        <v>56</v>
      </c>
      <c r="C691" s="136">
        <f>'Permitted Sources'!C515</f>
        <v>56037</v>
      </c>
      <c r="D691" s="136">
        <f>'Permitted Sources'!F515</f>
        <v>20200202</v>
      </c>
      <c r="E691" t="str">
        <f>'Permitted Sources'!I515</f>
        <v>Compressor Engines</v>
      </c>
      <c r="F691" s="181">
        <f>'Permitted Sources'!T515</f>
        <v>0</v>
      </c>
      <c r="G691" s="181">
        <f>'Permitted Sources'!U515</f>
        <v>0.39059006843821686</v>
      </c>
      <c r="H691" s="181">
        <f>'Permitted Sources'!V515</f>
        <v>0</v>
      </c>
      <c r="I691" s="181">
        <f>'Permitted Sources'!W515</f>
        <v>0</v>
      </c>
      <c r="J691" s="181">
        <f>'Permitted Sources'!X515</f>
        <v>0</v>
      </c>
      <c r="K691" s="191" t="str">
        <f>VLOOKUP(C691,fips_xref!$A$5:$H$28,8,FALSE)</f>
        <v>Total</v>
      </c>
      <c r="L691" s="31" t="str">
        <f t="shared" si="10"/>
        <v>Compressor Engines</v>
      </c>
    </row>
    <row r="692" spans="1:12" x14ac:dyDescent="0.2">
      <c r="A692" s="136" t="str">
        <f>'Permitted Sources'!A516</f>
        <v>WYDEQ Permitted Sources</v>
      </c>
      <c r="B692" s="136" t="str">
        <f>'Permitted Sources'!B516</f>
        <v>56</v>
      </c>
      <c r="C692" s="136">
        <f>'Permitted Sources'!C516</f>
        <v>56037</v>
      </c>
      <c r="D692" s="136">
        <f>'Permitted Sources'!F516</f>
        <v>20200253</v>
      </c>
      <c r="E692" t="str">
        <f>'Permitted Sources'!I516</f>
        <v>Compressor Engines</v>
      </c>
      <c r="F692" s="181">
        <f>'Permitted Sources'!T516</f>
        <v>56.693636414146418</v>
      </c>
      <c r="G692" s="181">
        <f>'Permitted Sources'!U516</f>
        <v>0.62494410950114676</v>
      </c>
      <c r="H692" s="181">
        <f>'Permitted Sources'!V516</f>
        <v>3.2866345916059374</v>
      </c>
      <c r="I692" s="181">
        <f>'Permitted Sources'!W516</f>
        <v>0</v>
      </c>
      <c r="J692" s="181">
        <f>'Permitted Sources'!X516</f>
        <v>0.16771078687309038</v>
      </c>
      <c r="K692" s="191" t="str">
        <f>VLOOKUP(C692,fips_xref!$A$5:$H$28,8,FALSE)</f>
        <v>Total</v>
      </c>
      <c r="L692" s="31" t="str">
        <f t="shared" si="10"/>
        <v>Compressor Engines</v>
      </c>
    </row>
    <row r="693" spans="1:12" x14ac:dyDescent="0.2">
      <c r="A693" s="136" t="str">
        <f>'Permitted Sources'!A517</f>
        <v>WYDEQ Permitted Sources</v>
      </c>
      <c r="B693" s="136" t="str">
        <f>'Permitted Sources'!B517</f>
        <v>56</v>
      </c>
      <c r="C693" s="136">
        <f>'Permitted Sources'!C517</f>
        <v>56037</v>
      </c>
      <c r="D693" s="136">
        <f>'Permitted Sources'!F517</f>
        <v>20200253</v>
      </c>
      <c r="E693" t="str">
        <f>'Permitted Sources'!I517</f>
        <v>Compressor Engines</v>
      </c>
      <c r="F693" s="181">
        <f>'Permitted Sources'!T517</f>
        <v>80.425856308440274</v>
      </c>
      <c r="G693" s="181">
        <f>'Permitted Sources'!U517</f>
        <v>0.85929815056407688</v>
      </c>
      <c r="H693" s="181">
        <f>'Permitted Sources'!V517</f>
        <v>39.635900220714376</v>
      </c>
      <c r="I693" s="181">
        <f>'Permitted Sources'!W517</f>
        <v>0</v>
      </c>
      <c r="J693" s="181">
        <f>'Permitted Sources'!X517</f>
        <v>0.23582716800308406</v>
      </c>
      <c r="K693" s="191" t="str">
        <f>VLOOKUP(C693,fips_xref!$A$5:$H$28,8,FALSE)</f>
        <v>Total</v>
      </c>
      <c r="L693" s="31" t="str">
        <f t="shared" si="10"/>
        <v>Compressor Engines</v>
      </c>
    </row>
    <row r="694" spans="1:12" x14ac:dyDescent="0.2">
      <c r="A694" s="136" t="str">
        <f>'Permitted Sources'!A518</f>
        <v>WYDEQ Permitted Sources</v>
      </c>
      <c r="B694" s="136" t="str">
        <f>'Permitted Sources'!B518</f>
        <v>56</v>
      </c>
      <c r="C694" s="136">
        <f>'Permitted Sources'!C518</f>
        <v>56037</v>
      </c>
      <c r="D694" s="136">
        <f>'Permitted Sources'!F518</f>
        <v>20200253</v>
      </c>
      <c r="E694" t="str">
        <f>'Permitted Sources'!I518</f>
        <v>Compressor Engines</v>
      </c>
      <c r="F694" s="181">
        <f>'Permitted Sources'!T518</f>
        <v>54.100671647918013</v>
      </c>
      <c r="G694" s="181">
        <f>'Permitted Sources'!U518</f>
        <v>0.23574573598727125</v>
      </c>
      <c r="H694" s="181">
        <f>'Permitted Sources'!V518</f>
        <v>59.478956567535221</v>
      </c>
      <c r="I694" s="181">
        <f>'Permitted Sources'!W518</f>
        <v>0</v>
      </c>
      <c r="J694" s="181">
        <f>'Permitted Sources'!X518</f>
        <v>0.15584202349437937</v>
      </c>
      <c r="K694" s="191" t="str">
        <f>VLOOKUP(C694,fips_xref!$A$5:$H$28,8,FALSE)</f>
        <v>Total</v>
      </c>
      <c r="L694" s="31" t="str">
        <f t="shared" si="10"/>
        <v>Compressor Engines</v>
      </c>
    </row>
    <row r="695" spans="1:12" x14ac:dyDescent="0.2">
      <c r="A695" s="136" t="str">
        <f>'Permitted Sources'!A519</f>
        <v>WYDEQ Permitted Sources</v>
      </c>
      <c r="B695" s="136" t="str">
        <f>'Permitted Sources'!B519</f>
        <v>56</v>
      </c>
      <c r="C695" s="136">
        <f>'Permitted Sources'!C519</f>
        <v>56037</v>
      </c>
      <c r="D695" s="136">
        <f>'Permitted Sources'!F519</f>
        <v>20200254</v>
      </c>
      <c r="E695" t="str">
        <f>'Permitted Sources'!I519</f>
        <v>Compressor Engines</v>
      </c>
      <c r="F695" s="181">
        <f>'Permitted Sources'!T519</f>
        <v>3.0763988751862388</v>
      </c>
      <c r="G695" s="181">
        <f>'Permitted Sources'!U519</f>
        <v>0.93979719076006774</v>
      </c>
      <c r="H695" s="181">
        <f>'Permitted Sources'!V519</f>
        <v>3.1953391862835492</v>
      </c>
      <c r="I695" s="181">
        <f>'Permitted Sources'!W519</f>
        <v>0</v>
      </c>
      <c r="J695" s="181">
        <f>'Permitted Sources'!X519</f>
        <v>8.0185980053617517E-2</v>
      </c>
      <c r="K695" s="191" t="str">
        <f>VLOOKUP(C695,fips_xref!$A$5:$H$28,8,FALSE)</f>
        <v>Total</v>
      </c>
      <c r="L695" s="31" t="str">
        <f t="shared" si="10"/>
        <v>Compressor Engines</v>
      </c>
    </row>
    <row r="696" spans="1:12" x14ac:dyDescent="0.2">
      <c r="A696" s="136" t="str">
        <f>'Permitted Sources'!A520</f>
        <v>WYDEQ Permitted Sources</v>
      </c>
      <c r="B696" s="136" t="str">
        <f>'Permitted Sources'!B520</f>
        <v>56</v>
      </c>
      <c r="C696" s="136">
        <f>'Permitted Sources'!C520</f>
        <v>56037</v>
      </c>
      <c r="D696" s="136">
        <f>'Permitted Sources'!F520</f>
        <v>20200254</v>
      </c>
      <c r="E696" t="str">
        <f>'Permitted Sources'!I520</f>
        <v>Compressor Engines</v>
      </c>
      <c r="F696" s="181">
        <f>'Permitted Sources'!T520</f>
        <v>0.21974277679901713</v>
      </c>
      <c r="G696" s="181">
        <f>'Permitted Sources'!U520</f>
        <v>6.5350135781329227E-2</v>
      </c>
      <c r="H696" s="181">
        <f>'Permitted Sources'!V520</f>
        <v>0.45647702661193579</v>
      </c>
      <c r="I696" s="181">
        <f>'Permitted Sources'!W520</f>
        <v>0</v>
      </c>
      <c r="J696" s="181">
        <f>'Permitted Sources'!X520</f>
        <v>5.5758462951191008E-3</v>
      </c>
      <c r="K696" s="191" t="str">
        <f>VLOOKUP(C696,fips_xref!$A$5:$H$28,8,FALSE)</f>
        <v>Total</v>
      </c>
      <c r="L696" s="31" t="str">
        <f t="shared" si="10"/>
        <v>Compressor Engines</v>
      </c>
    </row>
    <row r="697" spans="1:12" x14ac:dyDescent="0.2">
      <c r="A697" s="136" t="str">
        <f>'Permitted Sources'!A521</f>
        <v>WYDEQ Permitted Sources</v>
      </c>
      <c r="B697" s="136" t="str">
        <f>'Permitted Sources'!B521</f>
        <v>56</v>
      </c>
      <c r="C697" s="136">
        <f>'Permitted Sources'!C521</f>
        <v>56037</v>
      </c>
      <c r="D697" s="136">
        <f>'Permitted Sources'!F521</f>
        <v>20100102</v>
      </c>
      <c r="E697" t="str">
        <f>'Permitted Sources'!I521</f>
        <v>Compressor Engines</v>
      </c>
      <c r="F697" s="181">
        <f>'Permitted Sources'!T521</f>
        <v>0</v>
      </c>
      <c r="G697" s="181">
        <f>'Permitted Sources'!U521</f>
        <v>0</v>
      </c>
      <c r="H697" s="181">
        <f>'Permitted Sources'!V521</f>
        <v>0</v>
      </c>
      <c r="I697" s="181">
        <f>'Permitted Sources'!W521</f>
        <v>0</v>
      </c>
      <c r="J697" s="181">
        <f>'Permitted Sources'!X521</f>
        <v>0</v>
      </c>
      <c r="K697" s="191" t="str">
        <f>VLOOKUP(C697,fips_xref!$A$5:$H$28,8,FALSE)</f>
        <v>Total</v>
      </c>
      <c r="L697" s="31" t="str">
        <f t="shared" si="10"/>
        <v>Compressor Engines</v>
      </c>
    </row>
    <row r="698" spans="1:12" x14ac:dyDescent="0.2">
      <c r="A698" s="136" t="str">
        <f>'Permitted Sources'!A522</f>
        <v>WYDEQ Permitted Sources</v>
      </c>
      <c r="B698" s="136" t="str">
        <f>'Permitted Sources'!B522</f>
        <v>56</v>
      </c>
      <c r="C698" s="136">
        <f>'Permitted Sources'!C522</f>
        <v>56037</v>
      </c>
      <c r="D698" s="136">
        <f>'Permitted Sources'!F522</f>
        <v>20100102</v>
      </c>
      <c r="E698" t="str">
        <f>'Permitted Sources'!I522</f>
        <v>Compressor Engines</v>
      </c>
      <c r="F698" s="181">
        <f>'Permitted Sources'!T522</f>
        <v>0</v>
      </c>
      <c r="G698" s="181">
        <f>'Permitted Sources'!U522</f>
        <v>0</v>
      </c>
      <c r="H698" s="181">
        <f>'Permitted Sources'!V522</f>
        <v>0</v>
      </c>
      <c r="I698" s="181">
        <f>'Permitted Sources'!W522</f>
        <v>0</v>
      </c>
      <c r="J698" s="181">
        <f>'Permitted Sources'!X522</f>
        <v>0</v>
      </c>
      <c r="K698" s="191" t="str">
        <f>VLOOKUP(C698,fips_xref!$A$5:$H$28,8,FALSE)</f>
        <v>Total</v>
      </c>
      <c r="L698" s="31" t="str">
        <f t="shared" si="10"/>
        <v>Compressor Engines</v>
      </c>
    </row>
    <row r="699" spans="1:12" x14ac:dyDescent="0.2">
      <c r="A699" s="136" t="str">
        <f>'Permitted Sources'!A523</f>
        <v>WYDEQ Permitted Sources</v>
      </c>
      <c r="B699" s="136" t="str">
        <f>'Permitted Sources'!B523</f>
        <v>56</v>
      </c>
      <c r="C699" s="136">
        <f>'Permitted Sources'!C523</f>
        <v>56037</v>
      </c>
      <c r="D699" s="136">
        <f>'Permitted Sources'!F523</f>
        <v>20200202</v>
      </c>
      <c r="E699" t="str">
        <f>'Permitted Sources'!I523</f>
        <v>Compressor Engines</v>
      </c>
      <c r="F699" s="181">
        <f>'Permitted Sources'!T523</f>
        <v>0</v>
      </c>
      <c r="G699" s="181">
        <f>'Permitted Sources'!U523</f>
        <v>0</v>
      </c>
      <c r="H699" s="181">
        <f>'Permitted Sources'!V523</f>
        <v>0</v>
      </c>
      <c r="I699" s="181">
        <f>'Permitted Sources'!W523</f>
        <v>0</v>
      </c>
      <c r="J699" s="181">
        <f>'Permitted Sources'!X523</f>
        <v>0</v>
      </c>
      <c r="K699" s="191" t="str">
        <f>VLOOKUP(C699,fips_xref!$A$5:$H$28,8,FALSE)</f>
        <v>Total</v>
      </c>
      <c r="L699" s="31" t="str">
        <f t="shared" si="10"/>
        <v>Compressor Engines</v>
      </c>
    </row>
    <row r="700" spans="1:12" x14ac:dyDescent="0.2">
      <c r="A700" s="136" t="str">
        <f>'Permitted Sources'!A524</f>
        <v>WYDEQ Permitted Sources</v>
      </c>
      <c r="B700" s="136" t="str">
        <f>'Permitted Sources'!B524</f>
        <v>56</v>
      </c>
      <c r="C700" s="136">
        <f>'Permitted Sources'!C524</f>
        <v>56037</v>
      </c>
      <c r="D700" s="136">
        <f>'Permitted Sources'!F524</f>
        <v>20200202</v>
      </c>
      <c r="E700" t="str">
        <f>'Permitted Sources'!I524</f>
        <v>Compressor Engines</v>
      </c>
      <c r="F700" s="181">
        <f>'Permitted Sources'!T524</f>
        <v>0</v>
      </c>
      <c r="G700" s="181">
        <f>'Permitted Sources'!U524</f>
        <v>0</v>
      </c>
      <c r="H700" s="181">
        <f>'Permitted Sources'!V524</f>
        <v>0</v>
      </c>
      <c r="I700" s="181">
        <f>'Permitted Sources'!W524</f>
        <v>0</v>
      </c>
      <c r="J700" s="181">
        <f>'Permitted Sources'!X524</f>
        <v>0</v>
      </c>
      <c r="K700" s="191" t="str">
        <f>VLOOKUP(C700,fips_xref!$A$5:$H$28,8,FALSE)</f>
        <v>Total</v>
      </c>
      <c r="L700" s="31" t="str">
        <f t="shared" si="10"/>
        <v>Compressor Engines</v>
      </c>
    </row>
    <row r="701" spans="1:12" x14ac:dyDescent="0.2">
      <c r="A701" s="136" t="str">
        <f>'Permitted Sources'!A525</f>
        <v>WYDEQ Permitted Sources</v>
      </c>
      <c r="B701" s="136" t="str">
        <f>'Permitted Sources'!B525</f>
        <v>56</v>
      </c>
      <c r="C701" s="136">
        <f>'Permitted Sources'!C525</f>
        <v>56037</v>
      </c>
      <c r="D701" s="136">
        <f>'Permitted Sources'!F525</f>
        <v>20200202</v>
      </c>
      <c r="E701" t="str">
        <f>'Permitted Sources'!I525</f>
        <v>Compressor Engines</v>
      </c>
      <c r="F701" s="181">
        <f>'Permitted Sources'!T525</f>
        <v>0</v>
      </c>
      <c r="G701" s="181">
        <f>'Permitted Sources'!U525</f>
        <v>0</v>
      </c>
      <c r="H701" s="181">
        <f>'Permitted Sources'!V525</f>
        <v>0</v>
      </c>
      <c r="I701" s="181">
        <f>'Permitted Sources'!W525</f>
        <v>0</v>
      </c>
      <c r="J701" s="181">
        <f>'Permitted Sources'!X525</f>
        <v>0</v>
      </c>
      <c r="K701" s="191" t="str">
        <f>VLOOKUP(C701,fips_xref!$A$5:$H$28,8,FALSE)</f>
        <v>Total</v>
      </c>
      <c r="L701" s="31" t="str">
        <f t="shared" si="10"/>
        <v>Compressor Engines</v>
      </c>
    </row>
    <row r="702" spans="1:12" x14ac:dyDescent="0.2">
      <c r="A702" s="136" t="str">
        <f>'Permitted Sources'!A526</f>
        <v>WYDEQ Permitted Sources</v>
      </c>
      <c r="B702" s="136" t="str">
        <f>'Permitted Sources'!B526</f>
        <v>56</v>
      </c>
      <c r="C702" s="136">
        <f>'Permitted Sources'!C526</f>
        <v>56037</v>
      </c>
      <c r="D702" s="136">
        <f>'Permitted Sources'!F526</f>
        <v>20200202</v>
      </c>
      <c r="E702" t="str">
        <f>'Permitted Sources'!I526</f>
        <v>Compressor Engines</v>
      </c>
      <c r="F702" s="181">
        <f>'Permitted Sources'!T526</f>
        <v>0</v>
      </c>
      <c r="G702" s="181">
        <f>'Permitted Sources'!U526</f>
        <v>0</v>
      </c>
      <c r="H702" s="181">
        <f>'Permitted Sources'!V526</f>
        <v>0</v>
      </c>
      <c r="I702" s="181">
        <f>'Permitted Sources'!W526</f>
        <v>0</v>
      </c>
      <c r="J702" s="181">
        <f>'Permitted Sources'!X526</f>
        <v>0</v>
      </c>
      <c r="K702" s="191" t="str">
        <f>VLOOKUP(C702,fips_xref!$A$5:$H$28,8,FALSE)</f>
        <v>Total</v>
      </c>
      <c r="L702" s="31" t="str">
        <f t="shared" si="10"/>
        <v>Compressor Engines</v>
      </c>
    </row>
    <row r="703" spans="1:12" x14ac:dyDescent="0.2">
      <c r="A703" s="136" t="str">
        <f>'Permitted Sources'!A527</f>
        <v>WYDEQ Permitted Sources</v>
      </c>
      <c r="B703" s="136" t="str">
        <f>'Permitted Sources'!B527</f>
        <v>56</v>
      </c>
      <c r="C703" s="136">
        <f>'Permitted Sources'!C527</f>
        <v>56037</v>
      </c>
      <c r="D703" s="136">
        <f>'Permitted Sources'!F527</f>
        <v>20200202</v>
      </c>
      <c r="E703" t="str">
        <f>'Permitted Sources'!I527</f>
        <v>Compressor Engines</v>
      </c>
      <c r="F703" s="181">
        <f>'Permitted Sources'!T527</f>
        <v>0</v>
      </c>
      <c r="G703" s="181">
        <f>'Permitted Sources'!U527</f>
        <v>0</v>
      </c>
      <c r="H703" s="181">
        <f>'Permitted Sources'!V527</f>
        <v>0</v>
      </c>
      <c r="I703" s="181">
        <f>'Permitted Sources'!W527</f>
        <v>0</v>
      </c>
      <c r="J703" s="181">
        <f>'Permitted Sources'!X527</f>
        <v>0</v>
      </c>
      <c r="K703" s="191" t="str">
        <f>VLOOKUP(C703,fips_xref!$A$5:$H$28,8,FALSE)</f>
        <v>Total</v>
      </c>
      <c r="L703" s="31" t="str">
        <f t="shared" si="10"/>
        <v>Compressor Engines</v>
      </c>
    </row>
    <row r="704" spans="1:12" x14ac:dyDescent="0.2">
      <c r="A704" s="136" t="str">
        <f>'Permitted Sources'!A528</f>
        <v>WYDEQ Permitted Sources</v>
      </c>
      <c r="B704" s="136" t="str">
        <f>'Permitted Sources'!B528</f>
        <v>56</v>
      </c>
      <c r="C704" s="136">
        <f>'Permitted Sources'!C528</f>
        <v>56037</v>
      </c>
      <c r="D704" s="136">
        <f>'Permitted Sources'!F528</f>
        <v>20200202</v>
      </c>
      <c r="E704" t="str">
        <f>'Permitted Sources'!I528</f>
        <v>Compressor Engines</v>
      </c>
      <c r="F704" s="181">
        <f>'Permitted Sources'!T528</f>
        <v>0</v>
      </c>
      <c r="G704" s="181">
        <f>'Permitted Sources'!U528</f>
        <v>0</v>
      </c>
      <c r="H704" s="181">
        <f>'Permitted Sources'!V528</f>
        <v>0</v>
      </c>
      <c r="I704" s="181">
        <f>'Permitted Sources'!W528</f>
        <v>0</v>
      </c>
      <c r="J704" s="181">
        <f>'Permitted Sources'!X528</f>
        <v>0</v>
      </c>
      <c r="K704" s="191" t="str">
        <f>VLOOKUP(C704,fips_xref!$A$5:$H$28,8,FALSE)</f>
        <v>Total</v>
      </c>
      <c r="L704" s="31" t="str">
        <f t="shared" si="10"/>
        <v>Compressor Engines</v>
      </c>
    </row>
    <row r="705" spans="1:12" x14ac:dyDescent="0.2">
      <c r="A705" s="136" t="str">
        <f>'Permitted Sources'!A529</f>
        <v>WYDEQ Permitted Sources</v>
      </c>
      <c r="B705" s="136" t="str">
        <f>'Permitted Sources'!B529</f>
        <v>56</v>
      </c>
      <c r="C705" s="136">
        <f>'Permitted Sources'!C529</f>
        <v>56037</v>
      </c>
      <c r="D705" s="136">
        <f>'Permitted Sources'!F529</f>
        <v>20200202</v>
      </c>
      <c r="E705" t="str">
        <f>'Permitted Sources'!I529</f>
        <v>Compressor Engines</v>
      </c>
      <c r="F705" s="181">
        <f>'Permitted Sources'!T529</f>
        <v>0</v>
      </c>
      <c r="G705" s="181">
        <f>'Permitted Sources'!U529</f>
        <v>0</v>
      </c>
      <c r="H705" s="181">
        <f>'Permitted Sources'!V529</f>
        <v>0</v>
      </c>
      <c r="I705" s="181">
        <f>'Permitted Sources'!W529</f>
        <v>0</v>
      </c>
      <c r="J705" s="181">
        <f>'Permitted Sources'!X529</f>
        <v>0</v>
      </c>
      <c r="K705" s="191" t="str">
        <f>VLOOKUP(C705,fips_xref!$A$5:$H$28,8,FALSE)</f>
        <v>Total</v>
      </c>
      <c r="L705" s="31" t="str">
        <f t="shared" si="10"/>
        <v>Compressor Engines</v>
      </c>
    </row>
    <row r="706" spans="1:12" x14ac:dyDescent="0.2">
      <c r="A706" s="136" t="str">
        <f>'Permitted Sources'!A530</f>
        <v>WYDEQ Permitted Sources</v>
      </c>
      <c r="B706" s="136" t="str">
        <f>'Permitted Sources'!B530</f>
        <v>56</v>
      </c>
      <c r="C706" s="136">
        <f>'Permitted Sources'!C530</f>
        <v>56037</v>
      </c>
      <c r="D706" s="136">
        <f>'Permitted Sources'!F530</f>
        <v>20200202</v>
      </c>
      <c r="E706" t="str">
        <f>'Permitted Sources'!I530</f>
        <v>Compressor Engines</v>
      </c>
      <c r="F706" s="181">
        <f>'Permitted Sources'!T530</f>
        <v>0</v>
      </c>
      <c r="G706" s="181">
        <f>'Permitted Sources'!U530</f>
        <v>0</v>
      </c>
      <c r="H706" s="181">
        <f>'Permitted Sources'!V530</f>
        <v>0</v>
      </c>
      <c r="I706" s="181">
        <f>'Permitted Sources'!W530</f>
        <v>0</v>
      </c>
      <c r="J706" s="181">
        <f>'Permitted Sources'!X530</f>
        <v>0</v>
      </c>
      <c r="K706" s="191" t="str">
        <f>VLOOKUP(C706,fips_xref!$A$5:$H$28,8,FALSE)</f>
        <v>Total</v>
      </c>
      <c r="L706" s="31" t="str">
        <f t="shared" si="10"/>
        <v>Compressor Engines</v>
      </c>
    </row>
    <row r="707" spans="1:12" x14ac:dyDescent="0.2">
      <c r="A707" s="136" t="str">
        <f>'Permitted Sources'!A531</f>
        <v>WYDEQ Permitted Sources</v>
      </c>
      <c r="B707" s="136" t="str">
        <f>'Permitted Sources'!B531</f>
        <v>56</v>
      </c>
      <c r="C707" s="136">
        <f>'Permitted Sources'!C531</f>
        <v>56037</v>
      </c>
      <c r="D707" s="136">
        <f>'Permitted Sources'!F531</f>
        <v>20200202</v>
      </c>
      <c r="E707" t="str">
        <f>'Permitted Sources'!I531</f>
        <v>Compressor Engines</v>
      </c>
      <c r="F707" s="181">
        <f>'Permitted Sources'!T531</f>
        <v>0</v>
      </c>
      <c r="G707" s="181">
        <f>'Permitted Sources'!U531</f>
        <v>0</v>
      </c>
      <c r="H707" s="181">
        <f>'Permitted Sources'!V531</f>
        <v>0</v>
      </c>
      <c r="I707" s="181">
        <f>'Permitted Sources'!W531</f>
        <v>0</v>
      </c>
      <c r="J707" s="181">
        <f>'Permitted Sources'!X531</f>
        <v>0</v>
      </c>
      <c r="K707" s="191" t="str">
        <f>VLOOKUP(C707,fips_xref!$A$5:$H$28,8,FALSE)</f>
        <v>Total</v>
      </c>
      <c r="L707" s="31" t="str">
        <f t="shared" si="10"/>
        <v>Compressor Engines</v>
      </c>
    </row>
    <row r="708" spans="1:12" x14ac:dyDescent="0.2">
      <c r="A708" s="136" t="str">
        <f>'Permitted Sources'!A532</f>
        <v>WYDEQ Permitted Sources</v>
      </c>
      <c r="B708" s="136" t="str">
        <f>'Permitted Sources'!B532</f>
        <v>56</v>
      </c>
      <c r="C708" s="136">
        <f>'Permitted Sources'!C532</f>
        <v>56037</v>
      </c>
      <c r="D708" s="136">
        <f>'Permitted Sources'!F532</f>
        <v>20200202</v>
      </c>
      <c r="E708" t="str">
        <f>'Permitted Sources'!I532</f>
        <v>Compressor Engines</v>
      </c>
      <c r="F708" s="181">
        <f>'Permitted Sources'!T532</f>
        <v>0</v>
      </c>
      <c r="G708" s="181">
        <f>'Permitted Sources'!U532</f>
        <v>1.1717702053146499</v>
      </c>
      <c r="H708" s="181">
        <f>'Permitted Sources'!V532</f>
        <v>0</v>
      </c>
      <c r="I708" s="181">
        <f>'Permitted Sources'!W532</f>
        <v>0</v>
      </c>
      <c r="J708" s="181">
        <f>'Permitted Sources'!X532</f>
        <v>0</v>
      </c>
      <c r="K708" s="191" t="str">
        <f>VLOOKUP(C708,fips_xref!$A$5:$H$28,8,FALSE)</f>
        <v>Total</v>
      </c>
      <c r="L708" s="31" t="str">
        <f t="shared" si="10"/>
        <v>Compressor Engines</v>
      </c>
    </row>
    <row r="709" spans="1:12" x14ac:dyDescent="0.2">
      <c r="A709" s="136" t="str">
        <f>'Permitted Sources'!A533</f>
        <v>WYDEQ Permitted Sources</v>
      </c>
      <c r="B709" s="136" t="str">
        <f>'Permitted Sources'!B533</f>
        <v>56</v>
      </c>
      <c r="C709" s="136">
        <f>'Permitted Sources'!C533</f>
        <v>56037</v>
      </c>
      <c r="D709" s="136">
        <f>'Permitted Sources'!F533</f>
        <v>20200202</v>
      </c>
      <c r="E709" t="str">
        <f>'Permitted Sources'!I533</f>
        <v>Compressor Engines</v>
      </c>
      <c r="F709" s="181">
        <f>'Permitted Sources'!T533</f>
        <v>0</v>
      </c>
      <c r="G709" s="181">
        <f>'Permitted Sources'!U533</f>
        <v>0</v>
      </c>
      <c r="H709" s="181">
        <f>'Permitted Sources'!V533</f>
        <v>0</v>
      </c>
      <c r="I709" s="181">
        <f>'Permitted Sources'!W533</f>
        <v>0</v>
      </c>
      <c r="J709" s="181">
        <f>'Permitted Sources'!X533</f>
        <v>0</v>
      </c>
      <c r="K709" s="191" t="str">
        <f>VLOOKUP(C709,fips_xref!$A$5:$H$28,8,FALSE)</f>
        <v>Total</v>
      </c>
      <c r="L709" s="31" t="str">
        <f t="shared" si="10"/>
        <v>Compressor Engines</v>
      </c>
    </row>
    <row r="710" spans="1:12" x14ac:dyDescent="0.2">
      <c r="A710" s="136" t="str">
        <f>'Permitted Sources'!A534</f>
        <v>WYDEQ Permitted Sources</v>
      </c>
      <c r="B710" s="136" t="str">
        <f>'Permitted Sources'!B534</f>
        <v>56</v>
      </c>
      <c r="C710" s="136">
        <f>'Permitted Sources'!C534</f>
        <v>56037</v>
      </c>
      <c r="D710" s="136">
        <f>'Permitted Sources'!F534</f>
        <v>20200202</v>
      </c>
      <c r="E710" t="str">
        <f>'Permitted Sources'!I534</f>
        <v>Compressor Engines</v>
      </c>
      <c r="F710" s="181">
        <f>'Permitted Sources'!T534</f>
        <v>0</v>
      </c>
      <c r="G710" s="181">
        <f>'Permitted Sources'!U534</f>
        <v>0</v>
      </c>
      <c r="H710" s="181">
        <f>'Permitted Sources'!V534</f>
        <v>0</v>
      </c>
      <c r="I710" s="181">
        <f>'Permitted Sources'!W534</f>
        <v>0</v>
      </c>
      <c r="J710" s="181">
        <f>'Permitted Sources'!X534</f>
        <v>0</v>
      </c>
      <c r="K710" s="191" t="str">
        <f>VLOOKUP(C710,fips_xref!$A$5:$H$28,8,FALSE)</f>
        <v>Total</v>
      </c>
      <c r="L710" s="31" t="str">
        <f t="shared" ref="L710:L773" si="11">IF(E710="Unpermitted Fugitives","Fugitives",IF(E710="Natural Gas Processing Facilities, Pump Seals","Fugitives",IF(E710="Natural Gas Production, All Equipt Leak Fugitives","Fugitives",IF(E710="External Combustion Boilers","Heaters",IF(E710="Permitted Tank Losses","Condensate tank ",IF(E710="Permitted Fugitives","Fugitives",IF(E710="Process Heaters","Heaters",E710)))))))</f>
        <v>Compressor Engines</v>
      </c>
    </row>
    <row r="711" spans="1:12" x14ac:dyDescent="0.2">
      <c r="A711" s="136" t="str">
        <f>'Permitted Sources'!A535</f>
        <v>WYDEQ Permitted Sources</v>
      </c>
      <c r="B711" s="136" t="str">
        <f>'Permitted Sources'!B535</f>
        <v>56</v>
      </c>
      <c r="C711" s="136">
        <f>'Permitted Sources'!C535</f>
        <v>56037</v>
      </c>
      <c r="D711" s="136">
        <f>'Permitted Sources'!F535</f>
        <v>20200202</v>
      </c>
      <c r="E711" t="str">
        <f>'Permitted Sources'!I535</f>
        <v>Compressor Engines</v>
      </c>
      <c r="F711" s="181">
        <f>'Permitted Sources'!T535</f>
        <v>0</v>
      </c>
      <c r="G711" s="181">
        <f>'Permitted Sources'!U535</f>
        <v>0</v>
      </c>
      <c r="H711" s="181">
        <f>'Permitted Sources'!V535</f>
        <v>0</v>
      </c>
      <c r="I711" s="181">
        <f>'Permitted Sources'!W535</f>
        <v>0</v>
      </c>
      <c r="J711" s="181">
        <f>'Permitted Sources'!X535</f>
        <v>0</v>
      </c>
      <c r="K711" s="191" t="str">
        <f>VLOOKUP(C711,fips_xref!$A$5:$H$28,8,FALSE)</f>
        <v>Total</v>
      </c>
      <c r="L711" s="31" t="str">
        <f t="shared" si="11"/>
        <v>Compressor Engines</v>
      </c>
    </row>
    <row r="712" spans="1:12" x14ac:dyDescent="0.2">
      <c r="A712" s="136" t="str">
        <f>'Permitted Sources'!A536</f>
        <v>WYDEQ Permitted Sources</v>
      </c>
      <c r="B712" s="136" t="str">
        <f>'Permitted Sources'!B536</f>
        <v>56</v>
      </c>
      <c r="C712" s="136">
        <f>'Permitted Sources'!C536</f>
        <v>56037</v>
      </c>
      <c r="D712" s="136">
        <f>'Permitted Sources'!F536</f>
        <v>20200202</v>
      </c>
      <c r="E712" t="str">
        <f>'Permitted Sources'!I536</f>
        <v>Compressor Engines</v>
      </c>
      <c r="F712" s="181">
        <f>'Permitted Sources'!T536</f>
        <v>0</v>
      </c>
      <c r="G712" s="181">
        <f>'Permitted Sources'!U536</f>
        <v>0</v>
      </c>
      <c r="H712" s="181">
        <f>'Permitted Sources'!V536</f>
        <v>0</v>
      </c>
      <c r="I712" s="181">
        <f>'Permitted Sources'!W536</f>
        <v>0</v>
      </c>
      <c r="J712" s="181">
        <f>'Permitted Sources'!X536</f>
        <v>0</v>
      </c>
      <c r="K712" s="191" t="str">
        <f>VLOOKUP(C712,fips_xref!$A$5:$H$28,8,FALSE)</f>
        <v>Total</v>
      </c>
      <c r="L712" s="31" t="str">
        <f t="shared" si="11"/>
        <v>Compressor Engines</v>
      </c>
    </row>
    <row r="713" spans="1:12" x14ac:dyDescent="0.2">
      <c r="A713" s="136" t="str">
        <f>'Permitted Sources'!A537</f>
        <v>WYDEQ Permitted Sources</v>
      </c>
      <c r="B713" s="136" t="str">
        <f>'Permitted Sources'!B537</f>
        <v>56</v>
      </c>
      <c r="C713" s="136">
        <f>'Permitted Sources'!C537</f>
        <v>56037</v>
      </c>
      <c r="D713" s="136">
        <f>'Permitted Sources'!F537</f>
        <v>20200202</v>
      </c>
      <c r="E713" t="str">
        <f>'Permitted Sources'!I537</f>
        <v>Compressor Engines</v>
      </c>
      <c r="F713" s="181">
        <f>'Permitted Sources'!T537</f>
        <v>0</v>
      </c>
      <c r="G713" s="181">
        <f>'Permitted Sources'!U537</f>
        <v>0</v>
      </c>
      <c r="H713" s="181">
        <f>'Permitted Sources'!V537</f>
        <v>0</v>
      </c>
      <c r="I713" s="181">
        <f>'Permitted Sources'!W537</f>
        <v>0</v>
      </c>
      <c r="J713" s="181">
        <f>'Permitted Sources'!X537</f>
        <v>0</v>
      </c>
      <c r="K713" s="191" t="str">
        <f>VLOOKUP(C713,fips_xref!$A$5:$H$28,8,FALSE)</f>
        <v>Total</v>
      </c>
      <c r="L713" s="31" t="str">
        <f t="shared" si="11"/>
        <v>Compressor Engines</v>
      </c>
    </row>
    <row r="714" spans="1:12" x14ac:dyDescent="0.2">
      <c r="A714" s="136" t="str">
        <f>'Permitted Sources'!A538</f>
        <v>WYDEQ Permitted Sources</v>
      </c>
      <c r="B714" s="136" t="str">
        <f>'Permitted Sources'!B538</f>
        <v>56</v>
      </c>
      <c r="C714" s="136">
        <f>'Permitted Sources'!C538</f>
        <v>56037</v>
      </c>
      <c r="D714" s="136">
        <f>'Permitted Sources'!F538</f>
        <v>20200202</v>
      </c>
      <c r="E714" t="str">
        <f>'Permitted Sources'!I538</f>
        <v>Compressor Engines</v>
      </c>
      <c r="F714" s="181">
        <f>'Permitted Sources'!T538</f>
        <v>0</v>
      </c>
      <c r="G714" s="181">
        <f>'Permitted Sources'!U538</f>
        <v>0</v>
      </c>
      <c r="H714" s="181">
        <f>'Permitted Sources'!V538</f>
        <v>0</v>
      </c>
      <c r="I714" s="181">
        <f>'Permitted Sources'!W538</f>
        <v>0</v>
      </c>
      <c r="J714" s="181">
        <f>'Permitted Sources'!X538</f>
        <v>0</v>
      </c>
      <c r="K714" s="191" t="str">
        <f>VLOOKUP(C714,fips_xref!$A$5:$H$28,8,FALSE)</f>
        <v>Total</v>
      </c>
      <c r="L714" s="31" t="str">
        <f t="shared" si="11"/>
        <v>Compressor Engines</v>
      </c>
    </row>
    <row r="715" spans="1:12" x14ac:dyDescent="0.2">
      <c r="A715" s="136" t="str">
        <f>'Permitted Sources'!A539</f>
        <v>WYDEQ Permitted Sources</v>
      </c>
      <c r="B715" s="136" t="str">
        <f>'Permitted Sources'!B539</f>
        <v>56</v>
      </c>
      <c r="C715" s="136">
        <f>'Permitted Sources'!C539</f>
        <v>56037</v>
      </c>
      <c r="D715" s="136">
        <f>'Permitted Sources'!F539</f>
        <v>20200202</v>
      </c>
      <c r="E715" t="str">
        <f>'Permitted Sources'!I539</f>
        <v>Compressor Engines</v>
      </c>
      <c r="F715" s="181">
        <f>'Permitted Sources'!T539</f>
        <v>0</v>
      </c>
      <c r="G715" s="181">
        <f>'Permitted Sources'!U539</f>
        <v>0</v>
      </c>
      <c r="H715" s="181">
        <f>'Permitted Sources'!V539</f>
        <v>0</v>
      </c>
      <c r="I715" s="181">
        <f>'Permitted Sources'!W539</f>
        <v>0</v>
      </c>
      <c r="J715" s="181">
        <f>'Permitted Sources'!X539</f>
        <v>0</v>
      </c>
      <c r="K715" s="191" t="str">
        <f>VLOOKUP(C715,fips_xref!$A$5:$H$28,8,FALSE)</f>
        <v>Total</v>
      </c>
      <c r="L715" s="31" t="str">
        <f t="shared" si="11"/>
        <v>Compressor Engines</v>
      </c>
    </row>
    <row r="716" spans="1:12" x14ac:dyDescent="0.2">
      <c r="A716" s="136" t="str">
        <f>'Permitted Sources'!A540</f>
        <v>WYDEQ Permitted Sources</v>
      </c>
      <c r="B716" s="136" t="str">
        <f>'Permitted Sources'!B540</f>
        <v>56</v>
      </c>
      <c r="C716" s="136">
        <f>'Permitted Sources'!C540</f>
        <v>56037</v>
      </c>
      <c r="D716" s="136">
        <f>'Permitted Sources'!F540</f>
        <v>20200202</v>
      </c>
      <c r="E716" t="str">
        <f>'Permitted Sources'!I540</f>
        <v>Compressor Engines</v>
      </c>
      <c r="F716" s="181">
        <f>'Permitted Sources'!T540</f>
        <v>0</v>
      </c>
      <c r="G716" s="181">
        <f>'Permitted Sources'!U540</f>
        <v>0</v>
      </c>
      <c r="H716" s="181">
        <f>'Permitted Sources'!V540</f>
        <v>0</v>
      </c>
      <c r="I716" s="181">
        <f>'Permitted Sources'!W540</f>
        <v>0</v>
      </c>
      <c r="J716" s="181">
        <f>'Permitted Sources'!X540</f>
        <v>0</v>
      </c>
      <c r="K716" s="191" t="str">
        <f>VLOOKUP(C716,fips_xref!$A$5:$H$28,8,FALSE)</f>
        <v>Total</v>
      </c>
      <c r="L716" s="31" t="str">
        <f t="shared" si="11"/>
        <v>Compressor Engines</v>
      </c>
    </row>
    <row r="717" spans="1:12" x14ac:dyDescent="0.2">
      <c r="A717" s="136" t="str">
        <f>'Permitted Sources'!A541</f>
        <v>WYDEQ Permitted Sources</v>
      </c>
      <c r="B717" s="136" t="str">
        <f>'Permitted Sources'!B541</f>
        <v>56</v>
      </c>
      <c r="C717" s="136">
        <f>'Permitted Sources'!C541</f>
        <v>56037</v>
      </c>
      <c r="D717" s="136">
        <f>'Permitted Sources'!F541</f>
        <v>20200202</v>
      </c>
      <c r="E717" t="str">
        <f>'Permitted Sources'!I541</f>
        <v>Compressor Engines</v>
      </c>
      <c r="F717" s="181">
        <f>'Permitted Sources'!T541</f>
        <v>0</v>
      </c>
      <c r="G717" s="181">
        <f>'Permitted Sources'!U541</f>
        <v>0</v>
      </c>
      <c r="H717" s="181">
        <f>'Permitted Sources'!V541</f>
        <v>0</v>
      </c>
      <c r="I717" s="181">
        <f>'Permitted Sources'!W541</f>
        <v>0</v>
      </c>
      <c r="J717" s="181">
        <f>'Permitted Sources'!X541</f>
        <v>0</v>
      </c>
      <c r="K717" s="191" t="str">
        <f>VLOOKUP(C717,fips_xref!$A$5:$H$28,8,FALSE)</f>
        <v>Total</v>
      </c>
      <c r="L717" s="31" t="str">
        <f t="shared" si="11"/>
        <v>Compressor Engines</v>
      </c>
    </row>
    <row r="718" spans="1:12" x14ac:dyDescent="0.2">
      <c r="A718" s="136" t="str">
        <f>'Permitted Sources'!A542</f>
        <v>WYDEQ Permitted Sources</v>
      </c>
      <c r="B718" s="136" t="str">
        <f>'Permitted Sources'!B542</f>
        <v>56</v>
      </c>
      <c r="C718" s="136">
        <f>'Permitted Sources'!C542</f>
        <v>56037</v>
      </c>
      <c r="D718" s="136">
        <f>'Permitted Sources'!F542</f>
        <v>20200202</v>
      </c>
      <c r="E718" t="str">
        <f>'Permitted Sources'!I542</f>
        <v>Compressor Engines</v>
      </c>
      <c r="F718" s="181">
        <f>'Permitted Sources'!T542</f>
        <v>0</v>
      </c>
      <c r="G718" s="181">
        <f>'Permitted Sources'!U542</f>
        <v>0</v>
      </c>
      <c r="H718" s="181">
        <f>'Permitted Sources'!V542</f>
        <v>0</v>
      </c>
      <c r="I718" s="181">
        <f>'Permitted Sources'!W542</f>
        <v>0</v>
      </c>
      <c r="J718" s="181">
        <f>'Permitted Sources'!X542</f>
        <v>0</v>
      </c>
      <c r="K718" s="191" t="str">
        <f>VLOOKUP(C718,fips_xref!$A$5:$H$28,8,FALSE)</f>
        <v>Total</v>
      </c>
      <c r="L718" s="31" t="str">
        <f t="shared" si="11"/>
        <v>Compressor Engines</v>
      </c>
    </row>
    <row r="719" spans="1:12" x14ac:dyDescent="0.2">
      <c r="A719" s="136" t="str">
        <f>'Permitted Sources'!A543</f>
        <v>WYDEQ Permitted Sources</v>
      </c>
      <c r="B719" s="136" t="str">
        <f>'Permitted Sources'!B543</f>
        <v>56</v>
      </c>
      <c r="C719" s="136">
        <f>'Permitted Sources'!C543</f>
        <v>56037</v>
      </c>
      <c r="D719" s="136">
        <f>'Permitted Sources'!F543</f>
        <v>20200202</v>
      </c>
      <c r="E719" t="str">
        <f>'Permitted Sources'!I543</f>
        <v>Compressor Engines</v>
      </c>
      <c r="F719" s="181">
        <f>'Permitted Sources'!T543</f>
        <v>0</v>
      </c>
      <c r="G719" s="181">
        <f>'Permitted Sources'!U543</f>
        <v>0</v>
      </c>
      <c r="H719" s="181">
        <f>'Permitted Sources'!V543</f>
        <v>0</v>
      </c>
      <c r="I719" s="181">
        <f>'Permitted Sources'!W543</f>
        <v>0</v>
      </c>
      <c r="J719" s="181">
        <f>'Permitted Sources'!X543</f>
        <v>0</v>
      </c>
      <c r="K719" s="191" t="str">
        <f>VLOOKUP(C719,fips_xref!$A$5:$H$28,8,FALSE)</f>
        <v>Total</v>
      </c>
      <c r="L719" s="31" t="str">
        <f t="shared" si="11"/>
        <v>Compressor Engines</v>
      </c>
    </row>
    <row r="720" spans="1:12" x14ac:dyDescent="0.2">
      <c r="A720" s="136" t="str">
        <f>'Permitted Sources'!A544</f>
        <v>WYDEQ Permitted Sources</v>
      </c>
      <c r="B720" s="136" t="str">
        <f>'Permitted Sources'!B544</f>
        <v>56</v>
      </c>
      <c r="C720" s="136">
        <f>'Permitted Sources'!C544</f>
        <v>56037</v>
      </c>
      <c r="D720" s="136">
        <f>'Permitted Sources'!F544</f>
        <v>20200202</v>
      </c>
      <c r="E720" t="str">
        <f>'Permitted Sources'!I544</f>
        <v>Compressor Engines</v>
      </c>
      <c r="F720" s="181">
        <f>'Permitted Sources'!T544</f>
        <v>0</v>
      </c>
      <c r="G720" s="181">
        <f>'Permitted Sources'!U544</f>
        <v>0</v>
      </c>
      <c r="H720" s="181">
        <f>'Permitted Sources'!V544</f>
        <v>0</v>
      </c>
      <c r="I720" s="181">
        <f>'Permitted Sources'!W544</f>
        <v>0</v>
      </c>
      <c r="J720" s="181">
        <f>'Permitted Sources'!X544</f>
        <v>0</v>
      </c>
      <c r="K720" s="191" t="str">
        <f>VLOOKUP(C720,fips_xref!$A$5:$H$28,8,FALSE)</f>
        <v>Total</v>
      </c>
      <c r="L720" s="31" t="str">
        <f t="shared" si="11"/>
        <v>Compressor Engines</v>
      </c>
    </row>
    <row r="721" spans="1:12" x14ac:dyDescent="0.2">
      <c r="A721" s="136" t="str">
        <f>'Permitted Sources'!A545</f>
        <v>WYDEQ Permitted Sources</v>
      </c>
      <c r="B721" s="136" t="str">
        <f>'Permitted Sources'!B545</f>
        <v>56</v>
      </c>
      <c r="C721" s="136">
        <f>'Permitted Sources'!C545</f>
        <v>56037</v>
      </c>
      <c r="D721" s="136">
        <f>'Permitted Sources'!F545</f>
        <v>20200202</v>
      </c>
      <c r="E721" t="str">
        <f>'Permitted Sources'!I545</f>
        <v>Compressor Engines</v>
      </c>
      <c r="F721" s="181">
        <f>'Permitted Sources'!T545</f>
        <v>0</v>
      </c>
      <c r="G721" s="181">
        <f>'Permitted Sources'!U545</f>
        <v>0</v>
      </c>
      <c r="H721" s="181">
        <f>'Permitted Sources'!V545</f>
        <v>0</v>
      </c>
      <c r="I721" s="181">
        <f>'Permitted Sources'!W545</f>
        <v>0</v>
      </c>
      <c r="J721" s="181">
        <f>'Permitted Sources'!X545</f>
        <v>0</v>
      </c>
      <c r="K721" s="191" t="str">
        <f>VLOOKUP(C721,fips_xref!$A$5:$H$28,8,FALSE)</f>
        <v>Total</v>
      </c>
      <c r="L721" s="31" t="str">
        <f t="shared" si="11"/>
        <v>Compressor Engines</v>
      </c>
    </row>
    <row r="722" spans="1:12" x14ac:dyDescent="0.2">
      <c r="A722" s="136" t="str">
        <f>'Permitted Sources'!A546</f>
        <v>WYDEQ Permitted Sources</v>
      </c>
      <c r="B722" s="136" t="str">
        <f>'Permitted Sources'!B546</f>
        <v>56</v>
      </c>
      <c r="C722" s="136">
        <f>'Permitted Sources'!C546</f>
        <v>56037</v>
      </c>
      <c r="D722" s="136">
        <f>'Permitted Sources'!F546</f>
        <v>20200202</v>
      </c>
      <c r="E722" t="str">
        <f>'Permitted Sources'!I546</f>
        <v>Compressor Engines</v>
      </c>
      <c r="F722" s="181">
        <f>'Permitted Sources'!T546</f>
        <v>0</v>
      </c>
      <c r="G722" s="181">
        <f>'Permitted Sources'!U546</f>
        <v>0</v>
      </c>
      <c r="H722" s="181">
        <f>'Permitted Sources'!V546</f>
        <v>0</v>
      </c>
      <c r="I722" s="181">
        <f>'Permitted Sources'!W546</f>
        <v>0</v>
      </c>
      <c r="J722" s="181">
        <f>'Permitted Sources'!X546</f>
        <v>0</v>
      </c>
      <c r="K722" s="191" t="str">
        <f>VLOOKUP(C722,fips_xref!$A$5:$H$28,8,FALSE)</f>
        <v>Total</v>
      </c>
      <c r="L722" s="31" t="str">
        <f t="shared" si="11"/>
        <v>Compressor Engines</v>
      </c>
    </row>
    <row r="723" spans="1:12" x14ac:dyDescent="0.2">
      <c r="A723" s="136" t="str">
        <f>'Permitted Sources'!A547</f>
        <v>WYDEQ Permitted Sources</v>
      </c>
      <c r="B723" s="136" t="str">
        <f>'Permitted Sources'!B547</f>
        <v>56</v>
      </c>
      <c r="C723" s="136">
        <f>'Permitted Sources'!C547</f>
        <v>56037</v>
      </c>
      <c r="D723" s="136">
        <f>'Permitted Sources'!F547</f>
        <v>20200202</v>
      </c>
      <c r="E723" t="str">
        <f>'Permitted Sources'!I547</f>
        <v>Compressor Engines</v>
      </c>
      <c r="F723" s="181">
        <f>'Permitted Sources'!T547</f>
        <v>0</v>
      </c>
      <c r="G723" s="181">
        <f>'Permitted Sources'!U547</f>
        <v>0</v>
      </c>
      <c r="H723" s="181">
        <f>'Permitted Sources'!V547</f>
        <v>0</v>
      </c>
      <c r="I723" s="181">
        <f>'Permitted Sources'!W547</f>
        <v>0</v>
      </c>
      <c r="J723" s="181">
        <f>'Permitted Sources'!X547</f>
        <v>0</v>
      </c>
      <c r="K723" s="191" t="str">
        <f>VLOOKUP(C723,fips_xref!$A$5:$H$28,8,FALSE)</f>
        <v>Total</v>
      </c>
      <c r="L723" s="31" t="str">
        <f t="shared" si="11"/>
        <v>Compressor Engines</v>
      </c>
    </row>
    <row r="724" spans="1:12" x14ac:dyDescent="0.2">
      <c r="A724" s="136" t="str">
        <f>'Permitted Sources'!A548</f>
        <v>WYDEQ Permitted Sources</v>
      </c>
      <c r="B724" s="136" t="str">
        <f>'Permitted Sources'!B548</f>
        <v>56</v>
      </c>
      <c r="C724" s="136">
        <f>'Permitted Sources'!C548</f>
        <v>56037</v>
      </c>
      <c r="D724" s="136">
        <f>'Permitted Sources'!F548</f>
        <v>20200202</v>
      </c>
      <c r="E724" t="str">
        <f>'Permitted Sources'!I548</f>
        <v>Compressor Engines</v>
      </c>
      <c r="F724" s="181">
        <f>'Permitted Sources'!T548</f>
        <v>0</v>
      </c>
      <c r="G724" s="181">
        <f>'Permitted Sources'!U548</f>
        <v>0</v>
      </c>
      <c r="H724" s="181">
        <f>'Permitted Sources'!V548</f>
        <v>0</v>
      </c>
      <c r="I724" s="181">
        <f>'Permitted Sources'!W548</f>
        <v>0</v>
      </c>
      <c r="J724" s="181">
        <f>'Permitted Sources'!X548</f>
        <v>0</v>
      </c>
      <c r="K724" s="191" t="str">
        <f>VLOOKUP(C724,fips_xref!$A$5:$H$28,8,FALSE)</f>
        <v>Total</v>
      </c>
      <c r="L724" s="31" t="str">
        <f t="shared" si="11"/>
        <v>Compressor Engines</v>
      </c>
    </row>
    <row r="725" spans="1:12" x14ac:dyDescent="0.2">
      <c r="A725" s="136" t="str">
        <f>'Permitted Sources'!A549</f>
        <v>WYDEQ Permitted Sources</v>
      </c>
      <c r="B725" s="136" t="str">
        <f>'Permitted Sources'!B549</f>
        <v>56</v>
      </c>
      <c r="C725" s="136">
        <f>'Permitted Sources'!C549</f>
        <v>56037</v>
      </c>
      <c r="D725" s="136">
        <f>'Permitted Sources'!F549</f>
        <v>20200202</v>
      </c>
      <c r="E725" t="str">
        <f>'Permitted Sources'!I549</f>
        <v>Compressor Engines</v>
      </c>
      <c r="F725" s="181">
        <f>'Permitted Sources'!T549</f>
        <v>0</v>
      </c>
      <c r="G725" s="181">
        <f>'Permitted Sources'!U549</f>
        <v>0</v>
      </c>
      <c r="H725" s="181">
        <f>'Permitted Sources'!V549</f>
        <v>0</v>
      </c>
      <c r="I725" s="181">
        <f>'Permitted Sources'!W549</f>
        <v>0</v>
      </c>
      <c r="J725" s="181">
        <f>'Permitted Sources'!X549</f>
        <v>0</v>
      </c>
      <c r="K725" s="191" t="str">
        <f>VLOOKUP(C725,fips_xref!$A$5:$H$28,8,FALSE)</f>
        <v>Total</v>
      </c>
      <c r="L725" s="31" t="str">
        <f t="shared" si="11"/>
        <v>Compressor Engines</v>
      </c>
    </row>
    <row r="726" spans="1:12" x14ac:dyDescent="0.2">
      <c r="A726" s="136" t="str">
        <f>'Permitted Sources'!A550</f>
        <v>WYDEQ Permitted Sources</v>
      </c>
      <c r="B726" s="136" t="str">
        <f>'Permitted Sources'!B550</f>
        <v>56</v>
      </c>
      <c r="C726" s="136">
        <f>'Permitted Sources'!C550</f>
        <v>56037</v>
      </c>
      <c r="D726" s="136">
        <f>'Permitted Sources'!F550</f>
        <v>20200202</v>
      </c>
      <c r="E726" t="str">
        <f>'Permitted Sources'!I550</f>
        <v>Compressor Engines</v>
      </c>
      <c r="F726" s="181">
        <f>'Permitted Sources'!T550</f>
        <v>0</v>
      </c>
      <c r="G726" s="181">
        <f>'Permitted Sources'!U550</f>
        <v>0</v>
      </c>
      <c r="H726" s="181">
        <f>'Permitted Sources'!V550</f>
        <v>0</v>
      </c>
      <c r="I726" s="181">
        <f>'Permitted Sources'!W550</f>
        <v>0</v>
      </c>
      <c r="J726" s="181">
        <f>'Permitted Sources'!X550</f>
        <v>0</v>
      </c>
      <c r="K726" s="191" t="str">
        <f>VLOOKUP(C726,fips_xref!$A$5:$H$28,8,FALSE)</f>
        <v>Total</v>
      </c>
      <c r="L726" s="31" t="str">
        <f t="shared" si="11"/>
        <v>Compressor Engines</v>
      </c>
    </row>
    <row r="727" spans="1:12" x14ac:dyDescent="0.2">
      <c r="A727" s="136" t="str">
        <f>'Permitted Sources'!A551</f>
        <v>WYDEQ Permitted Sources</v>
      </c>
      <c r="B727" s="136" t="str">
        <f>'Permitted Sources'!B551</f>
        <v>56</v>
      </c>
      <c r="C727" s="136">
        <f>'Permitted Sources'!C551</f>
        <v>56037</v>
      </c>
      <c r="D727" s="136">
        <f>'Permitted Sources'!F551</f>
        <v>20200202</v>
      </c>
      <c r="E727" t="str">
        <f>'Permitted Sources'!I551</f>
        <v>Compressor Engines</v>
      </c>
      <c r="F727" s="181">
        <f>'Permitted Sources'!T551</f>
        <v>0</v>
      </c>
      <c r="G727" s="181">
        <f>'Permitted Sources'!U551</f>
        <v>5.8588510265732525</v>
      </c>
      <c r="H727" s="181">
        <f>'Permitted Sources'!V551</f>
        <v>0</v>
      </c>
      <c r="I727" s="181">
        <f>'Permitted Sources'!W551</f>
        <v>0</v>
      </c>
      <c r="J727" s="181">
        <f>'Permitted Sources'!X551</f>
        <v>0</v>
      </c>
      <c r="K727" s="191" t="str">
        <f>VLOOKUP(C727,fips_xref!$A$5:$H$28,8,FALSE)</f>
        <v>Total</v>
      </c>
      <c r="L727" s="31" t="str">
        <f t="shared" si="11"/>
        <v>Compressor Engines</v>
      </c>
    </row>
    <row r="728" spans="1:12" x14ac:dyDescent="0.2">
      <c r="A728" s="136" t="str">
        <f>'Permitted Sources'!A552</f>
        <v>WYDEQ Permitted Sources</v>
      </c>
      <c r="B728" s="136" t="str">
        <f>'Permitted Sources'!B552</f>
        <v>56</v>
      </c>
      <c r="C728" s="136">
        <f>'Permitted Sources'!C552</f>
        <v>56037</v>
      </c>
      <c r="D728" s="136">
        <f>'Permitted Sources'!F552</f>
        <v>20200202</v>
      </c>
      <c r="E728" t="str">
        <f>'Permitted Sources'!I552</f>
        <v>Compressor Engines</v>
      </c>
      <c r="F728" s="181">
        <f>'Permitted Sources'!T552</f>
        <v>0</v>
      </c>
      <c r="G728" s="181">
        <f>'Permitted Sources'!U552</f>
        <v>0</v>
      </c>
      <c r="H728" s="181">
        <f>'Permitted Sources'!V552</f>
        <v>0</v>
      </c>
      <c r="I728" s="181">
        <f>'Permitted Sources'!W552</f>
        <v>0</v>
      </c>
      <c r="J728" s="181">
        <f>'Permitted Sources'!X552</f>
        <v>0</v>
      </c>
      <c r="K728" s="191" t="str">
        <f>VLOOKUP(C728,fips_xref!$A$5:$H$28,8,FALSE)</f>
        <v>Total</v>
      </c>
      <c r="L728" s="31" t="str">
        <f t="shared" si="11"/>
        <v>Compressor Engines</v>
      </c>
    </row>
    <row r="729" spans="1:12" x14ac:dyDescent="0.2">
      <c r="A729" s="136" t="str">
        <f>'Permitted Sources'!A553</f>
        <v>WYDEQ Permitted Sources</v>
      </c>
      <c r="B729" s="136" t="str">
        <f>'Permitted Sources'!B553</f>
        <v>56</v>
      </c>
      <c r="C729" s="136">
        <f>'Permitted Sources'!C553</f>
        <v>56037</v>
      </c>
      <c r="D729" s="136">
        <f>'Permitted Sources'!F553</f>
        <v>20200253</v>
      </c>
      <c r="E729" t="str">
        <f>'Permitted Sources'!I553</f>
        <v>Compressor Engines</v>
      </c>
      <c r="F729" s="181">
        <f>'Permitted Sources'!T553</f>
        <v>6.1527977503724776</v>
      </c>
      <c r="G729" s="181">
        <f>'Permitted Sources'!U553</f>
        <v>0.1131891778746832</v>
      </c>
      <c r="H729" s="181">
        <f>'Permitted Sources'!V553</f>
        <v>4.1082932395074225</v>
      </c>
      <c r="I729" s="181">
        <f>'Permitted Sources'!W553</f>
        <v>0</v>
      </c>
      <c r="J729" s="181">
        <f>'Permitted Sources'!X553</f>
        <v>7.4824812604917232E-2</v>
      </c>
      <c r="K729" s="191" t="str">
        <f>VLOOKUP(C729,fips_xref!$A$5:$H$28,8,FALSE)</f>
        <v>Total</v>
      </c>
      <c r="L729" s="31" t="str">
        <f t="shared" si="11"/>
        <v>Compressor Engines</v>
      </c>
    </row>
    <row r="730" spans="1:12" x14ac:dyDescent="0.2">
      <c r="A730" s="136" t="str">
        <f>'Permitted Sources'!A554</f>
        <v>WYDEQ Permitted Sources</v>
      </c>
      <c r="B730" s="136" t="str">
        <f>'Permitted Sources'!B554</f>
        <v>56</v>
      </c>
      <c r="C730" s="136">
        <f>'Permitted Sources'!C554</f>
        <v>56037</v>
      </c>
      <c r="D730" s="136">
        <f>'Permitted Sources'!F554</f>
        <v>20200253</v>
      </c>
      <c r="E730" t="str">
        <f>'Permitted Sources'!I554</f>
        <v>Compressor Engines</v>
      </c>
      <c r="F730" s="181">
        <f>'Permitted Sources'!T554</f>
        <v>6.5922833039705138</v>
      </c>
      <c r="G730" s="181">
        <f>'Permitted Sources'!U554</f>
        <v>9.8357492498000618E-2</v>
      </c>
      <c r="H730" s="181">
        <f>'Permitted Sources'!V554</f>
        <v>1.3694310798358069</v>
      </c>
      <c r="I730" s="181">
        <f>'Permitted Sources'!W554</f>
        <v>0</v>
      </c>
      <c r="J730" s="181">
        <f>'Permitted Sources'!X554</f>
        <v>6.5020181987721207E-2</v>
      </c>
      <c r="K730" s="191" t="str">
        <f>VLOOKUP(C730,fips_xref!$A$5:$H$28,8,FALSE)</f>
        <v>Total</v>
      </c>
      <c r="L730" s="31" t="str">
        <f t="shared" si="11"/>
        <v>Compressor Engines</v>
      </c>
    </row>
    <row r="731" spans="1:12" x14ac:dyDescent="0.2">
      <c r="A731" s="136" t="str">
        <f>'Permitted Sources'!A555</f>
        <v>WYDEQ Permitted Sources</v>
      </c>
      <c r="B731" s="136" t="str">
        <f>'Permitted Sources'!B555</f>
        <v>56</v>
      </c>
      <c r="C731" s="136">
        <f>'Permitted Sources'!C555</f>
        <v>56037</v>
      </c>
      <c r="D731" s="136">
        <f>'Permitted Sources'!F555</f>
        <v>20200254</v>
      </c>
      <c r="E731" t="str">
        <f>'Permitted Sources'!I555</f>
        <v>Compressor Engines</v>
      </c>
      <c r="F731" s="181">
        <f>'Permitted Sources'!T555</f>
        <v>3.0763988751862388</v>
      </c>
      <c r="G731" s="181">
        <f>'Permitted Sources'!U555</f>
        <v>0.34231023504505775</v>
      </c>
      <c r="H731" s="181">
        <f>'Permitted Sources'!V555</f>
        <v>2.2823851330596785</v>
      </c>
      <c r="I731" s="181">
        <f>'Permitted Sources'!W555</f>
        <v>0</v>
      </c>
      <c r="J731" s="181">
        <f>'Permitted Sources'!X555</f>
        <v>2.9206813926814328E-2</v>
      </c>
      <c r="K731" s="191" t="str">
        <f>VLOOKUP(C731,fips_xref!$A$5:$H$28,8,FALSE)</f>
        <v>Total</v>
      </c>
      <c r="L731" s="31" t="str">
        <f t="shared" si="11"/>
        <v>Compressor Engines</v>
      </c>
    </row>
    <row r="732" spans="1:12" x14ac:dyDescent="0.2">
      <c r="A732" s="136" t="str">
        <f>'Permitted Sources'!A556</f>
        <v>WYDEQ Permitted Sources</v>
      </c>
      <c r="B732" s="136" t="str">
        <f>'Permitted Sources'!B556</f>
        <v>56</v>
      </c>
      <c r="C732" s="136">
        <f>'Permitted Sources'!C556</f>
        <v>56037</v>
      </c>
      <c r="D732" s="136">
        <f>'Permitted Sources'!F556</f>
        <v>20200254</v>
      </c>
      <c r="E732" t="str">
        <f>'Permitted Sources'!I556</f>
        <v>Compressor Engines</v>
      </c>
      <c r="F732" s="181">
        <f>'Permitted Sources'!T556</f>
        <v>3.0763988751862388</v>
      </c>
      <c r="G732" s="181">
        <f>'Permitted Sources'!U556</f>
        <v>0.34231023504505775</v>
      </c>
      <c r="H732" s="181">
        <f>'Permitted Sources'!V556</f>
        <v>2.2823851330596785</v>
      </c>
      <c r="I732" s="181">
        <f>'Permitted Sources'!W556</f>
        <v>0</v>
      </c>
      <c r="J732" s="181">
        <f>'Permitted Sources'!X556</f>
        <v>2.9206813926814328E-2</v>
      </c>
      <c r="K732" s="191" t="str">
        <f>VLOOKUP(C732,fips_xref!$A$5:$H$28,8,FALSE)</f>
        <v>Total</v>
      </c>
      <c r="L732" s="31" t="str">
        <f t="shared" si="11"/>
        <v>Compressor Engines</v>
      </c>
    </row>
    <row r="733" spans="1:12" x14ac:dyDescent="0.2">
      <c r="A733" s="136" t="str">
        <f>'Permitted Sources'!A557</f>
        <v>WYDEQ Permitted Sources</v>
      </c>
      <c r="B733" s="136" t="str">
        <f>'Permitted Sources'!B557</f>
        <v>56</v>
      </c>
      <c r="C733" s="136">
        <f>'Permitted Sources'!C557</f>
        <v>56037</v>
      </c>
      <c r="D733" s="136">
        <f>'Permitted Sources'!F557</f>
        <v>20200254</v>
      </c>
      <c r="E733" t="str">
        <f>'Permitted Sources'!I557</f>
        <v>Compressor Engines</v>
      </c>
      <c r="F733" s="181">
        <f>'Permitted Sources'!T557</f>
        <v>2.6369133215882048</v>
      </c>
      <c r="G733" s="181">
        <f>'Permitted Sources'!U557</f>
        <v>0.83088029779118577</v>
      </c>
      <c r="H733" s="181">
        <f>'Permitted Sources'!V557</f>
        <v>6.8471553991790364</v>
      </c>
      <c r="I733" s="181">
        <f>'Permitted Sources'!W557</f>
        <v>0</v>
      </c>
      <c r="J733" s="181">
        <f>'Permitted Sources'!X557</f>
        <v>7.089290289508568E-2</v>
      </c>
      <c r="K733" s="191" t="str">
        <f>VLOOKUP(C733,fips_xref!$A$5:$H$28,8,FALSE)</f>
        <v>Total</v>
      </c>
      <c r="L733" s="31" t="str">
        <f t="shared" si="11"/>
        <v>Compressor Engines</v>
      </c>
    </row>
    <row r="734" spans="1:12" x14ac:dyDescent="0.2">
      <c r="A734" s="136" t="str">
        <f>'Permitted Sources'!A558</f>
        <v>WYDEQ Permitted Sources</v>
      </c>
      <c r="B734" s="136" t="str">
        <f>'Permitted Sources'!B558</f>
        <v>56</v>
      </c>
      <c r="C734" s="136">
        <f>'Permitted Sources'!C558</f>
        <v>56037</v>
      </c>
      <c r="D734" s="136">
        <f>'Permitted Sources'!F558</f>
        <v>20200254</v>
      </c>
      <c r="E734" t="str">
        <f>'Permitted Sources'!I558</f>
        <v>Compressor Engines</v>
      </c>
      <c r="F734" s="181">
        <f>'Permitted Sources'!T558</f>
        <v>0.87897110719606852</v>
      </c>
      <c r="G734" s="181">
        <f>'Permitted Sources'!U558</f>
        <v>0.25828863189763462</v>
      </c>
      <c r="H734" s="181">
        <f>'Permitted Sources'!V558</f>
        <v>1.8259081064477432</v>
      </c>
      <c r="I734" s="181">
        <f>'Permitted Sources'!W558</f>
        <v>0</v>
      </c>
      <c r="J734" s="181">
        <f>'Permitted Sources'!X558</f>
        <v>2.2037868690232641E-2</v>
      </c>
      <c r="K734" s="191" t="str">
        <f>VLOOKUP(C734,fips_xref!$A$5:$H$28,8,FALSE)</f>
        <v>Total</v>
      </c>
      <c r="L734" s="31" t="str">
        <f t="shared" si="11"/>
        <v>Compressor Engines</v>
      </c>
    </row>
    <row r="735" spans="1:12" x14ac:dyDescent="0.2">
      <c r="A735" s="136" t="str">
        <f>'Permitted Sources'!A559</f>
        <v>WYDEQ Permitted Sources</v>
      </c>
      <c r="B735" s="136" t="str">
        <f>'Permitted Sources'!B559</f>
        <v>56</v>
      </c>
      <c r="C735" s="136">
        <f>'Permitted Sources'!C559</f>
        <v>56037</v>
      </c>
      <c r="D735" s="136">
        <f>'Permitted Sources'!F559</f>
        <v>20200254</v>
      </c>
      <c r="E735" t="str">
        <f>'Permitted Sources'!I559</f>
        <v>Compressor Engines</v>
      </c>
      <c r="F735" s="181">
        <f>'Permitted Sources'!T559</f>
        <v>3.5158844287842741</v>
      </c>
      <c r="G735" s="181">
        <f>'Permitted Sources'!U559</f>
        <v>1.2136453787961143</v>
      </c>
      <c r="H735" s="181">
        <f>'Permitted Sources'!V559</f>
        <v>5.9342013459551657</v>
      </c>
      <c r="I735" s="181">
        <f>'Permitted Sources'!W559</f>
        <v>0</v>
      </c>
      <c r="J735" s="181">
        <f>'Permitted Sources'!X559</f>
        <v>0.10355143119506902</v>
      </c>
      <c r="K735" s="191" t="str">
        <f>VLOOKUP(C735,fips_xref!$A$5:$H$28,8,FALSE)</f>
        <v>Total</v>
      </c>
      <c r="L735" s="31" t="str">
        <f t="shared" si="11"/>
        <v>Compressor Engines</v>
      </c>
    </row>
    <row r="736" spans="1:12" x14ac:dyDescent="0.2">
      <c r="A736" s="136" t="str">
        <f>'Permitted Sources'!A560</f>
        <v>WYDEQ Permitted Sources</v>
      </c>
      <c r="B736" s="136" t="str">
        <f>'Permitted Sources'!B560</f>
        <v>56</v>
      </c>
      <c r="C736" s="136">
        <f>'Permitted Sources'!C560</f>
        <v>56037</v>
      </c>
      <c r="D736" s="136">
        <f>'Permitted Sources'!F560</f>
        <v>20200254</v>
      </c>
      <c r="E736" t="str">
        <f>'Permitted Sources'!I560</f>
        <v>Compressor Engines</v>
      </c>
      <c r="F736" s="181">
        <f>'Permitted Sources'!T560</f>
        <v>2.1974277679901713</v>
      </c>
      <c r="G736" s="181">
        <f>'Permitted Sources'!U560</f>
        <v>0.66906091395170397</v>
      </c>
      <c r="H736" s="181">
        <f>'Permitted Sources'!V560</f>
        <v>2.2823851330596785</v>
      </c>
      <c r="I736" s="181">
        <f>'Permitted Sources'!W560</f>
        <v>0</v>
      </c>
      <c r="J736" s="181">
        <f>'Permitted Sources'!X560</f>
        <v>5.708604540240983E-2</v>
      </c>
      <c r="K736" s="191" t="str">
        <f>VLOOKUP(C736,fips_xref!$A$5:$H$28,8,FALSE)</f>
        <v>Total</v>
      </c>
      <c r="L736" s="31" t="str">
        <f t="shared" si="11"/>
        <v>Compressor Engines</v>
      </c>
    </row>
    <row r="737" spans="1:12" x14ac:dyDescent="0.2">
      <c r="A737" s="136" t="str">
        <f>'Permitted Sources'!A561</f>
        <v>WYDEQ Permitted Sources</v>
      </c>
      <c r="B737" s="136" t="str">
        <f>'Permitted Sources'!B561</f>
        <v>56</v>
      </c>
      <c r="C737" s="136">
        <f>'Permitted Sources'!C561</f>
        <v>56037</v>
      </c>
      <c r="D737" s="136">
        <f>'Permitted Sources'!F561</f>
        <v>20200254</v>
      </c>
      <c r="E737" t="str">
        <f>'Permitted Sources'!I561</f>
        <v>Compressor Engines</v>
      </c>
      <c r="F737" s="181">
        <f>'Permitted Sources'!T561</f>
        <v>0.70317688575685466</v>
      </c>
      <c r="G737" s="181">
        <f>'Permitted Sources'!U561</f>
        <v>0.24584098698690518</v>
      </c>
      <c r="H737" s="181">
        <f>'Permitted Sources'!V561</f>
        <v>0.73036324257909713</v>
      </c>
      <c r="I737" s="181">
        <f>'Permitted Sources'!W561</f>
        <v>0</v>
      </c>
      <c r="J737" s="181">
        <f>'Permitted Sources'!X561</f>
        <v>2.0975802729257566E-2</v>
      </c>
      <c r="K737" s="191" t="str">
        <f>VLOOKUP(C737,fips_xref!$A$5:$H$28,8,FALSE)</f>
        <v>Total</v>
      </c>
      <c r="L737" s="31" t="str">
        <f t="shared" si="11"/>
        <v>Compressor Engines</v>
      </c>
    </row>
    <row r="738" spans="1:12" x14ac:dyDescent="0.2">
      <c r="A738" s="136" t="str">
        <f>'Permitted Sources'!A562</f>
        <v>WYDEQ Permitted Sources</v>
      </c>
      <c r="B738" s="136" t="str">
        <f>'Permitted Sources'!B562</f>
        <v>56</v>
      </c>
      <c r="C738" s="136">
        <f>'Permitted Sources'!C562</f>
        <v>56037</v>
      </c>
      <c r="D738" s="136">
        <f>'Permitted Sources'!F562</f>
        <v>20200254</v>
      </c>
      <c r="E738" t="str">
        <f>'Permitted Sources'!I562</f>
        <v>Compressor Engines</v>
      </c>
      <c r="F738" s="181">
        <f>'Permitted Sources'!T562</f>
        <v>1.757942214392137</v>
      </c>
      <c r="G738" s="181">
        <f>'Permitted Sources'!U562</f>
        <v>0.36098170241115191</v>
      </c>
      <c r="H738" s="181">
        <f>'Permitted Sources'!V562</f>
        <v>1.8259081064477432</v>
      </c>
      <c r="I738" s="181">
        <f>'Permitted Sources'!W562</f>
        <v>0</v>
      </c>
      <c r="J738" s="181">
        <f>'Permitted Sources'!X562</f>
        <v>3.0799912868276935E-2</v>
      </c>
      <c r="K738" s="191" t="str">
        <f>VLOOKUP(C738,fips_xref!$A$5:$H$28,8,FALSE)</f>
        <v>Total</v>
      </c>
      <c r="L738" s="31" t="str">
        <f t="shared" si="11"/>
        <v>Compressor Engines</v>
      </c>
    </row>
    <row r="739" spans="1:12" x14ac:dyDescent="0.2">
      <c r="A739" s="136" t="str">
        <f>'Permitted Sources'!A563</f>
        <v>WYDEQ Permitted Sources</v>
      </c>
      <c r="B739" s="136" t="str">
        <f>'Permitted Sources'!B563</f>
        <v>56</v>
      </c>
      <c r="C739" s="136">
        <f>'Permitted Sources'!C563</f>
        <v>56037</v>
      </c>
      <c r="D739" s="136">
        <f>'Permitted Sources'!F563</f>
        <v>20200254</v>
      </c>
      <c r="E739" t="str">
        <f>'Permitted Sources'!I563</f>
        <v>Compressor Engines</v>
      </c>
      <c r="F739" s="181">
        <f>'Permitted Sources'!T563</f>
        <v>1.8018907697519404</v>
      </c>
      <c r="G739" s="181">
        <f>'Permitted Sources'!U563</f>
        <v>0.56947975466586886</v>
      </c>
      <c r="H739" s="181">
        <f>'Permitted Sources'!V563</f>
        <v>1.8715558091089366</v>
      </c>
      <c r="I739" s="181">
        <f>'Permitted Sources'!W563</f>
        <v>0</v>
      </c>
      <c r="J739" s="181">
        <f>'Permitted Sources'!X563</f>
        <v>4.8589517714609301E-2</v>
      </c>
      <c r="K739" s="191" t="str">
        <f>VLOOKUP(C739,fips_xref!$A$5:$H$28,8,FALSE)</f>
        <v>Total</v>
      </c>
      <c r="L739" s="31" t="str">
        <f t="shared" si="11"/>
        <v>Compressor Engines</v>
      </c>
    </row>
    <row r="740" spans="1:12" x14ac:dyDescent="0.2">
      <c r="A740" s="136" t="str">
        <f>'Permitted Sources'!A564</f>
        <v>WYDEQ Permitted Sources</v>
      </c>
      <c r="B740" s="136" t="str">
        <f>'Permitted Sources'!B564</f>
        <v>56</v>
      </c>
      <c r="C740" s="136">
        <f>'Permitted Sources'!C564</f>
        <v>56037</v>
      </c>
      <c r="D740" s="136">
        <f>'Permitted Sources'!F564</f>
        <v>20200254</v>
      </c>
      <c r="E740" t="str">
        <f>'Permitted Sources'!I564</f>
        <v>Compressor Engines</v>
      </c>
      <c r="F740" s="181">
        <f>'Permitted Sources'!T564</f>
        <v>1.3184566607941024</v>
      </c>
      <c r="G740" s="181">
        <f>'Permitted Sources'!U564</f>
        <v>0.39210081468797525</v>
      </c>
      <c r="H740" s="181">
        <f>'Permitted Sources'!V564</f>
        <v>1.3694310798358069</v>
      </c>
      <c r="I740" s="181">
        <f>'Permitted Sources'!W564</f>
        <v>0</v>
      </c>
      <c r="J740" s="181">
        <f>'Permitted Sources'!X564</f>
        <v>3.3455077770714596E-2</v>
      </c>
      <c r="K740" s="191" t="str">
        <f>VLOOKUP(C740,fips_xref!$A$5:$H$28,8,FALSE)</f>
        <v>Total</v>
      </c>
      <c r="L740" s="31" t="str">
        <f t="shared" si="11"/>
        <v>Compressor Engines</v>
      </c>
    </row>
    <row r="741" spans="1:12" x14ac:dyDescent="0.2">
      <c r="A741" s="136" t="str">
        <f>'Permitted Sources'!A565</f>
        <v>WYDEQ Permitted Sources</v>
      </c>
      <c r="B741" s="136" t="str">
        <f>'Permitted Sources'!B565</f>
        <v>56</v>
      </c>
      <c r="C741" s="136">
        <f>'Permitted Sources'!C565</f>
        <v>56037</v>
      </c>
      <c r="D741" s="136">
        <f>'Permitted Sources'!F565</f>
        <v>20200254</v>
      </c>
      <c r="E741" t="str">
        <f>'Permitted Sources'!I565</f>
        <v>Compressor Engines</v>
      </c>
      <c r="F741" s="181">
        <f>'Permitted Sources'!T565</f>
        <v>0.13184566607941028</v>
      </c>
      <c r="G741" s="181">
        <f>'Permitted Sources'!U565</f>
        <v>0.49790579642917498</v>
      </c>
      <c r="H741" s="181">
        <f>'Permitted Sources'!V565</f>
        <v>4.564770266119357E-2</v>
      </c>
      <c r="I741" s="181">
        <f>'Permitted Sources'!W565</f>
        <v>0</v>
      </c>
      <c r="J741" s="181">
        <f>'Permitted Sources'!X565</f>
        <v>4.2482638439002671E-2</v>
      </c>
      <c r="K741" s="191" t="str">
        <f>VLOOKUP(C741,fips_xref!$A$5:$H$28,8,FALSE)</f>
        <v>Total</v>
      </c>
      <c r="L741" s="31" t="str">
        <f t="shared" si="11"/>
        <v>Compressor Engines</v>
      </c>
    </row>
    <row r="742" spans="1:12" x14ac:dyDescent="0.2">
      <c r="A742" s="136" t="str">
        <f>'Permitted Sources'!A566</f>
        <v>WYDEQ Permitted Sources</v>
      </c>
      <c r="B742" s="136" t="str">
        <f>'Permitted Sources'!B566</f>
        <v>56</v>
      </c>
      <c r="C742" s="136">
        <f>'Permitted Sources'!C566</f>
        <v>56037</v>
      </c>
      <c r="D742" s="136">
        <f>'Permitted Sources'!F566</f>
        <v>20200254</v>
      </c>
      <c r="E742" t="str">
        <f>'Permitted Sources'!I566</f>
        <v>Compressor Engines</v>
      </c>
      <c r="F742" s="181">
        <f>'Permitted Sources'!T566</f>
        <v>1.8018907697519404</v>
      </c>
      <c r="G742" s="181">
        <f>'Permitted Sources'!U566</f>
        <v>1.1327356868763736</v>
      </c>
      <c r="H742" s="181">
        <f>'Permitted Sources'!V566</f>
        <v>0.22823851330596789</v>
      </c>
      <c r="I742" s="181">
        <f>'Permitted Sources'!W566</f>
        <v>0</v>
      </c>
      <c r="J742" s="181">
        <f>'Permitted Sources'!X566</f>
        <v>9.6648002448731105E-2</v>
      </c>
      <c r="K742" s="191" t="str">
        <f>VLOOKUP(C742,fips_xref!$A$5:$H$28,8,FALSE)</f>
        <v>Total</v>
      </c>
      <c r="L742" s="31" t="str">
        <f t="shared" si="11"/>
        <v>Compressor Engines</v>
      </c>
    </row>
    <row r="743" spans="1:12" x14ac:dyDescent="0.2">
      <c r="A743" s="136" t="str">
        <f>'Permitted Sources'!A567</f>
        <v>WYDEQ Permitted Sources</v>
      </c>
      <c r="B743" s="136" t="str">
        <f>'Permitted Sources'!B567</f>
        <v>56</v>
      </c>
      <c r="C743" s="136">
        <f>'Permitted Sources'!C567</f>
        <v>56037</v>
      </c>
      <c r="D743" s="136">
        <f>'Permitted Sources'!F567</f>
        <v>20200254</v>
      </c>
      <c r="E743" t="str">
        <f>'Permitted Sources'!I567</f>
        <v>Compressor Engines</v>
      </c>
      <c r="F743" s="181">
        <f>'Permitted Sources'!T567</f>
        <v>7.47125441116658</v>
      </c>
      <c r="G743" s="181">
        <f>'Permitted Sources'!U567</f>
        <v>2.458409869869052</v>
      </c>
      <c r="H743" s="181">
        <f>'Permitted Sources'!V567</f>
        <v>7.7601094524029053</v>
      </c>
      <c r="I743" s="181">
        <f>'Permitted Sources'!W567</f>
        <v>0</v>
      </c>
      <c r="J743" s="181">
        <f>'Permitted Sources'!X567</f>
        <v>0.20975802729257564</v>
      </c>
      <c r="K743" s="191" t="str">
        <f>VLOOKUP(C743,fips_xref!$A$5:$H$28,8,FALSE)</f>
        <v>Total</v>
      </c>
      <c r="L743" s="31" t="str">
        <f t="shared" si="11"/>
        <v>Compressor Engines</v>
      </c>
    </row>
    <row r="744" spans="1:12" x14ac:dyDescent="0.2">
      <c r="A744" s="136" t="str">
        <f>'Permitted Sources'!A568</f>
        <v>WYDEQ Permitted Sources</v>
      </c>
      <c r="B744" s="136" t="str">
        <f>'Permitted Sources'!B568</f>
        <v>56</v>
      </c>
      <c r="C744" s="136">
        <f>'Permitted Sources'!C568</f>
        <v>56037</v>
      </c>
      <c r="D744" s="136">
        <f>'Permitted Sources'!F568</f>
        <v>20200254</v>
      </c>
      <c r="E744" t="str">
        <f>'Permitted Sources'!I568</f>
        <v>Compressor Engines</v>
      </c>
      <c r="F744" s="181">
        <f>'Permitted Sources'!T568</f>
        <v>3.5158844287842741</v>
      </c>
      <c r="G744" s="181">
        <f>'Permitted Sources'!U568</f>
        <v>1.0891689296888205</v>
      </c>
      <c r="H744" s="181">
        <f>'Permitted Sources'!V568</f>
        <v>6.8471553991790364</v>
      </c>
      <c r="I744" s="181">
        <f>'Permitted Sources'!W568</f>
        <v>0</v>
      </c>
      <c r="J744" s="181">
        <f>'Permitted Sources'!X568</f>
        <v>9.2930771585318345E-2</v>
      </c>
      <c r="K744" s="191" t="str">
        <f>VLOOKUP(C744,fips_xref!$A$5:$H$28,8,FALSE)</f>
        <v>Total</v>
      </c>
      <c r="L744" s="31" t="str">
        <f t="shared" si="11"/>
        <v>Compressor Engines</v>
      </c>
    </row>
    <row r="745" spans="1:12" x14ac:dyDescent="0.2">
      <c r="A745" s="136" t="str">
        <f>'Permitted Sources'!A569</f>
        <v>WYDEQ Permitted Sources</v>
      </c>
      <c r="B745" s="136" t="str">
        <f>'Permitted Sources'!B569</f>
        <v>56</v>
      </c>
      <c r="C745" s="136">
        <f>'Permitted Sources'!C569</f>
        <v>56037</v>
      </c>
      <c r="D745" s="136">
        <f>'Permitted Sources'!F569</f>
        <v>20200254</v>
      </c>
      <c r="E745" t="str">
        <f>'Permitted Sources'!I569</f>
        <v>Compressor Engines</v>
      </c>
      <c r="F745" s="181">
        <f>'Permitted Sources'!T569</f>
        <v>0.43948555359803426</v>
      </c>
      <c r="G745" s="181">
        <f>'Permitted Sources'!U569</f>
        <v>0.15248365015643486</v>
      </c>
      <c r="H745" s="181">
        <f>'Permitted Sources'!V569</f>
        <v>0.91295405322387158</v>
      </c>
      <c r="I745" s="181">
        <f>'Permitted Sources'!W569</f>
        <v>0</v>
      </c>
      <c r="J745" s="181">
        <f>'Permitted Sources'!X569</f>
        <v>1.3010308021944568E-2</v>
      </c>
      <c r="K745" s="191" t="str">
        <f>VLOOKUP(C745,fips_xref!$A$5:$H$28,8,FALSE)</f>
        <v>Total</v>
      </c>
      <c r="L745" s="31" t="str">
        <f t="shared" si="11"/>
        <v>Compressor Engines</v>
      </c>
    </row>
    <row r="746" spans="1:12" x14ac:dyDescent="0.2">
      <c r="A746" s="136" t="str">
        <f>'Permitted Sources'!A570</f>
        <v>WYDEQ Permitted Sources</v>
      </c>
      <c r="B746" s="136" t="str">
        <f>'Permitted Sources'!B570</f>
        <v>56</v>
      </c>
      <c r="C746" s="136">
        <f>'Permitted Sources'!C570</f>
        <v>56037</v>
      </c>
      <c r="D746" s="136">
        <f>'Permitted Sources'!F570</f>
        <v>20200254</v>
      </c>
      <c r="E746" t="str">
        <f>'Permitted Sources'!I570</f>
        <v>Compressor Engines</v>
      </c>
      <c r="F746" s="181">
        <f>'Permitted Sources'!T570</f>
        <v>1.6260965483127263</v>
      </c>
      <c r="G746" s="181">
        <f>'Permitted Sources'!U570</f>
        <v>0.52280108625063371</v>
      </c>
      <c r="H746" s="181">
        <f>'Permitted Sources'!V570</f>
        <v>1.6889649984641619</v>
      </c>
      <c r="I746" s="181">
        <f>'Permitted Sources'!W570</f>
        <v>0</v>
      </c>
      <c r="J746" s="181">
        <f>'Permitted Sources'!X570</f>
        <v>4.4606770360952799E-2</v>
      </c>
      <c r="K746" s="191" t="str">
        <f>VLOOKUP(C746,fips_xref!$A$5:$H$28,8,FALSE)</f>
        <v>Total</v>
      </c>
      <c r="L746" s="31" t="str">
        <f t="shared" si="11"/>
        <v>Compressor Engines</v>
      </c>
    </row>
    <row r="747" spans="1:12" x14ac:dyDescent="0.2">
      <c r="A747" s="136" t="str">
        <f>'Permitted Sources'!A571</f>
        <v>WYDEQ Permitted Sources</v>
      </c>
      <c r="B747" s="136" t="str">
        <f>'Permitted Sources'!B571</f>
        <v>56</v>
      </c>
      <c r="C747" s="136">
        <f>'Permitted Sources'!C571</f>
        <v>56037</v>
      </c>
      <c r="D747" s="136">
        <f>'Permitted Sources'!F571</f>
        <v>20200254</v>
      </c>
      <c r="E747" t="str">
        <f>'Permitted Sources'!I571</f>
        <v>Compressor Engines</v>
      </c>
      <c r="F747" s="181">
        <f>'Permitted Sources'!T571</f>
        <v>3.3840387627048631</v>
      </c>
      <c r="G747" s="181">
        <f>'Permitted Sources'!U571</f>
        <v>1.0891689296888203</v>
      </c>
      <c r="H747" s="181">
        <f>'Permitted Sources'!V571</f>
        <v>7.0297462098238093</v>
      </c>
      <c r="I747" s="181">
        <f>'Permitted Sources'!W571</f>
        <v>0</v>
      </c>
      <c r="J747" s="181">
        <f>'Permitted Sources'!X571</f>
        <v>9.2930771585318331E-2</v>
      </c>
      <c r="K747" s="191" t="str">
        <f>VLOOKUP(C747,fips_xref!$A$5:$H$28,8,FALSE)</f>
        <v>Total</v>
      </c>
      <c r="L747" s="31" t="str">
        <f t="shared" si="11"/>
        <v>Compressor Engines</v>
      </c>
    </row>
    <row r="748" spans="1:12" x14ac:dyDescent="0.2">
      <c r="A748" s="136" t="str">
        <f>'Permitted Sources'!A572</f>
        <v>WYDEQ Permitted Sources</v>
      </c>
      <c r="B748" s="136" t="str">
        <f>'Permitted Sources'!B572</f>
        <v>56</v>
      </c>
      <c r="C748" s="136">
        <f>'Permitted Sources'!C572</f>
        <v>56037</v>
      </c>
      <c r="D748" s="136">
        <f>'Permitted Sources'!F572</f>
        <v>20200254</v>
      </c>
      <c r="E748" t="str">
        <f>'Permitted Sources'!I572</f>
        <v>Compressor Engines</v>
      </c>
      <c r="F748" s="181">
        <f>'Permitted Sources'!T572</f>
        <v>0.87897110719606852</v>
      </c>
      <c r="G748" s="181">
        <f>'Permitted Sources'!U572</f>
        <v>0.26762436558068164</v>
      </c>
      <c r="H748" s="181">
        <f>'Permitted Sources'!V572</f>
        <v>0.91295405322387158</v>
      </c>
      <c r="I748" s="181">
        <f>'Permitted Sources'!W572</f>
        <v>0</v>
      </c>
      <c r="J748" s="181">
        <f>'Permitted Sources'!X572</f>
        <v>2.2834418160963939E-2</v>
      </c>
      <c r="K748" s="191" t="str">
        <f>VLOOKUP(C748,fips_xref!$A$5:$H$28,8,FALSE)</f>
        <v>Total</v>
      </c>
      <c r="L748" s="31" t="str">
        <f t="shared" si="11"/>
        <v>Compressor Engines</v>
      </c>
    </row>
    <row r="749" spans="1:12" x14ac:dyDescent="0.2">
      <c r="A749" s="136" t="str">
        <f>'Permitted Sources'!A573</f>
        <v>WYDEQ Permitted Sources</v>
      </c>
      <c r="B749" s="136" t="str">
        <f>'Permitted Sources'!B573</f>
        <v>56</v>
      </c>
      <c r="C749" s="136">
        <f>'Permitted Sources'!C573</f>
        <v>56037</v>
      </c>
      <c r="D749" s="136">
        <f>'Permitted Sources'!F573</f>
        <v>20200202</v>
      </c>
      <c r="E749" t="str">
        <f>'Permitted Sources'!I573</f>
        <v>Compressor Engines</v>
      </c>
      <c r="F749" s="181">
        <f>'Permitted Sources'!T573</f>
        <v>0</v>
      </c>
      <c r="G749" s="181">
        <f>'Permitted Sources'!U573</f>
        <v>0</v>
      </c>
      <c r="H749" s="181">
        <f>'Permitted Sources'!V573</f>
        <v>0</v>
      </c>
      <c r="I749" s="181">
        <f>'Permitted Sources'!W573</f>
        <v>0</v>
      </c>
      <c r="J749" s="181">
        <f>'Permitted Sources'!X573</f>
        <v>0</v>
      </c>
      <c r="K749" s="191" t="str">
        <f>VLOOKUP(C749,fips_xref!$A$5:$H$28,8,FALSE)</f>
        <v>Total</v>
      </c>
      <c r="L749" s="31" t="str">
        <f t="shared" si="11"/>
        <v>Compressor Engines</v>
      </c>
    </row>
    <row r="750" spans="1:12" x14ac:dyDescent="0.2">
      <c r="A750" s="136" t="str">
        <f>'Permitted Sources'!A574</f>
        <v>WYDEQ Permitted Sources</v>
      </c>
      <c r="B750" s="136" t="str">
        <f>'Permitted Sources'!B574</f>
        <v>56</v>
      </c>
      <c r="C750" s="136">
        <f>'Permitted Sources'!C574</f>
        <v>56037</v>
      </c>
      <c r="D750" s="136">
        <f>'Permitted Sources'!F574</f>
        <v>20200202</v>
      </c>
      <c r="E750" t="str">
        <f>'Permitted Sources'!I574</f>
        <v>Compressor Engines</v>
      </c>
      <c r="F750" s="181">
        <f>'Permitted Sources'!T574</f>
        <v>0</v>
      </c>
      <c r="G750" s="181">
        <f>'Permitted Sources'!U574</f>
        <v>0</v>
      </c>
      <c r="H750" s="181">
        <f>'Permitted Sources'!V574</f>
        <v>0</v>
      </c>
      <c r="I750" s="181">
        <f>'Permitted Sources'!W574</f>
        <v>0</v>
      </c>
      <c r="J750" s="181">
        <f>'Permitted Sources'!X574</f>
        <v>0</v>
      </c>
      <c r="K750" s="191" t="str">
        <f>VLOOKUP(C750,fips_xref!$A$5:$H$28,8,FALSE)</f>
        <v>Total</v>
      </c>
      <c r="L750" s="31" t="str">
        <f t="shared" si="11"/>
        <v>Compressor Engines</v>
      </c>
    </row>
    <row r="751" spans="1:12" x14ac:dyDescent="0.2">
      <c r="A751" s="136" t="str">
        <f>'Permitted Sources'!A575</f>
        <v>WYDEQ Permitted Sources</v>
      </c>
      <c r="B751" s="136" t="str">
        <f>'Permitted Sources'!B575</f>
        <v>56</v>
      </c>
      <c r="C751" s="136">
        <f>'Permitted Sources'!C575</f>
        <v>56037</v>
      </c>
      <c r="D751" s="136">
        <f>'Permitted Sources'!F575</f>
        <v>20200202</v>
      </c>
      <c r="E751" t="str">
        <f>'Permitted Sources'!I575</f>
        <v>Compressor Engines</v>
      </c>
      <c r="F751" s="181">
        <f>'Permitted Sources'!T575</f>
        <v>0</v>
      </c>
      <c r="G751" s="181">
        <f>'Permitted Sources'!U575</f>
        <v>0</v>
      </c>
      <c r="H751" s="181">
        <f>'Permitted Sources'!V575</f>
        <v>0</v>
      </c>
      <c r="I751" s="181">
        <f>'Permitted Sources'!W575</f>
        <v>0</v>
      </c>
      <c r="J751" s="181">
        <f>'Permitted Sources'!X575</f>
        <v>0</v>
      </c>
      <c r="K751" s="191" t="str">
        <f>VLOOKUP(C751,fips_xref!$A$5:$H$28,8,FALSE)</f>
        <v>Total</v>
      </c>
      <c r="L751" s="31" t="str">
        <f t="shared" si="11"/>
        <v>Compressor Engines</v>
      </c>
    </row>
    <row r="752" spans="1:12" x14ac:dyDescent="0.2">
      <c r="A752" s="136" t="str">
        <f>'Permitted Sources'!A576</f>
        <v>WYDEQ Permitted Sources</v>
      </c>
      <c r="B752" s="136" t="str">
        <f>'Permitted Sources'!B576</f>
        <v>56</v>
      </c>
      <c r="C752" s="136">
        <f>'Permitted Sources'!C576</f>
        <v>56037</v>
      </c>
      <c r="D752" s="136">
        <f>'Permitted Sources'!F576</f>
        <v>20200202</v>
      </c>
      <c r="E752" t="str">
        <f>'Permitted Sources'!I576</f>
        <v>Compressor Engines</v>
      </c>
      <c r="F752" s="181">
        <f>'Permitted Sources'!T576</f>
        <v>0</v>
      </c>
      <c r="G752" s="181">
        <f>'Permitted Sources'!U576</f>
        <v>0</v>
      </c>
      <c r="H752" s="181">
        <f>'Permitted Sources'!V576</f>
        <v>0</v>
      </c>
      <c r="I752" s="181">
        <f>'Permitted Sources'!W576</f>
        <v>0</v>
      </c>
      <c r="J752" s="181">
        <f>'Permitted Sources'!X576</f>
        <v>0</v>
      </c>
      <c r="K752" s="191" t="str">
        <f>VLOOKUP(C752,fips_xref!$A$5:$H$28,8,FALSE)</f>
        <v>Total</v>
      </c>
      <c r="L752" s="31" t="str">
        <f t="shared" si="11"/>
        <v>Compressor Engines</v>
      </c>
    </row>
    <row r="753" spans="1:12" x14ac:dyDescent="0.2">
      <c r="A753" s="136" t="str">
        <f>'Permitted Sources'!A577</f>
        <v>WYDEQ Permitted Sources</v>
      </c>
      <c r="B753" s="136" t="str">
        <f>'Permitted Sources'!B577</f>
        <v>56</v>
      </c>
      <c r="C753" s="136">
        <f>'Permitted Sources'!C577</f>
        <v>56037</v>
      </c>
      <c r="D753" s="136">
        <f>'Permitted Sources'!F577</f>
        <v>20200254</v>
      </c>
      <c r="E753" t="str">
        <f>'Permitted Sources'!I577</f>
        <v>Compressor Engines</v>
      </c>
      <c r="F753" s="181">
        <f>'Permitted Sources'!T577</f>
        <v>4.3948555359803425</v>
      </c>
      <c r="G753" s="181">
        <f>'Permitted Sources'!U577</f>
        <v>0.70018002622852749</v>
      </c>
      <c r="H753" s="181">
        <f>'Permitted Sources'!V577</f>
        <v>2.7388621596716138</v>
      </c>
      <c r="I753" s="181">
        <f>'Permitted Sources'!W577</f>
        <v>0</v>
      </c>
      <c r="J753" s="181">
        <f>'Permitted Sources'!X577</f>
        <v>5.9741210304847511E-2</v>
      </c>
      <c r="K753" s="191" t="str">
        <f>VLOOKUP(C753,fips_xref!$A$5:$H$28,8,FALSE)</f>
        <v>Total</v>
      </c>
      <c r="L753" s="31" t="str">
        <f t="shared" si="11"/>
        <v>Compressor Engines</v>
      </c>
    </row>
    <row r="754" spans="1:12" x14ac:dyDescent="0.2">
      <c r="A754" s="136" t="str">
        <f>'Permitted Sources'!A578</f>
        <v>WYDEQ Permitted Sources</v>
      </c>
      <c r="B754" s="136" t="str">
        <f>'Permitted Sources'!B578</f>
        <v>56</v>
      </c>
      <c r="C754" s="136">
        <f>'Permitted Sources'!C578</f>
        <v>56037</v>
      </c>
      <c r="D754" s="136">
        <f>'Permitted Sources'!F578</f>
        <v>20200254</v>
      </c>
      <c r="E754" t="str">
        <f>'Permitted Sources'!I578</f>
        <v>Compressor Engines</v>
      </c>
      <c r="F754" s="181">
        <f>'Permitted Sources'!T578</f>
        <v>1.3184566607941024</v>
      </c>
      <c r="G754" s="181">
        <f>'Permitted Sources'!U578</f>
        <v>0.37342934732188127</v>
      </c>
      <c r="H754" s="181">
        <f>'Permitted Sources'!V578</f>
        <v>1.3694310798358069</v>
      </c>
      <c r="I754" s="181">
        <f>'Permitted Sources'!W578</f>
        <v>0</v>
      </c>
      <c r="J754" s="181">
        <f>'Permitted Sources'!X578</f>
        <v>3.1861978829252E-2</v>
      </c>
      <c r="K754" s="191" t="str">
        <f>VLOOKUP(C754,fips_xref!$A$5:$H$28,8,FALSE)</f>
        <v>Total</v>
      </c>
      <c r="L754" s="31" t="str">
        <f t="shared" si="11"/>
        <v>Compressor Engines</v>
      </c>
    </row>
    <row r="755" spans="1:12" x14ac:dyDescent="0.2">
      <c r="A755" s="136" t="str">
        <f>'Permitted Sources'!A579</f>
        <v>WYDEQ Permitted Sources</v>
      </c>
      <c r="B755" s="136" t="str">
        <f>'Permitted Sources'!B579</f>
        <v>56</v>
      </c>
      <c r="C755" s="136">
        <f>'Permitted Sources'!C579</f>
        <v>56037</v>
      </c>
      <c r="D755" s="136">
        <f>'Permitted Sources'!F579</f>
        <v>20200254</v>
      </c>
      <c r="E755" t="str">
        <f>'Permitted Sources'!I579</f>
        <v>Compressor Engines</v>
      </c>
      <c r="F755" s="181">
        <f>'Permitted Sources'!T579</f>
        <v>1.3184566607941024</v>
      </c>
      <c r="G755" s="181">
        <f>'Permitted Sources'!U579</f>
        <v>0.37342934732188127</v>
      </c>
      <c r="H755" s="181">
        <f>'Permitted Sources'!V579</f>
        <v>1.3694310798358069</v>
      </c>
      <c r="I755" s="181">
        <f>'Permitted Sources'!W579</f>
        <v>0</v>
      </c>
      <c r="J755" s="181">
        <f>'Permitted Sources'!X579</f>
        <v>3.1861978829252E-2</v>
      </c>
      <c r="K755" s="191" t="str">
        <f>VLOOKUP(C755,fips_xref!$A$5:$H$28,8,FALSE)</f>
        <v>Total</v>
      </c>
      <c r="L755" s="31" t="str">
        <f t="shared" si="11"/>
        <v>Compressor Engines</v>
      </c>
    </row>
    <row r="756" spans="1:12" x14ac:dyDescent="0.2">
      <c r="A756" s="136" t="str">
        <f>'Permitted Sources'!A580</f>
        <v>WYDEQ Permitted Sources</v>
      </c>
      <c r="B756" s="136" t="str">
        <f>'Permitted Sources'!B580</f>
        <v>56</v>
      </c>
      <c r="C756" s="136">
        <f>'Permitted Sources'!C580</f>
        <v>56037</v>
      </c>
      <c r="D756" s="136">
        <f>'Permitted Sources'!F580</f>
        <v>20200254</v>
      </c>
      <c r="E756" t="str">
        <f>'Permitted Sources'!I580</f>
        <v>Compressor Engines</v>
      </c>
      <c r="F756" s="181">
        <f>'Permitted Sources'!T580</f>
        <v>2.1974277679901713</v>
      </c>
      <c r="G756" s="181">
        <f>'Permitted Sources'!U580</f>
        <v>0.70018002622852749</v>
      </c>
      <c r="H756" s="181">
        <f>'Permitted Sources'!V580</f>
        <v>4.564770266119357</v>
      </c>
      <c r="I756" s="181">
        <f>'Permitted Sources'!W580</f>
        <v>0</v>
      </c>
      <c r="J756" s="181">
        <f>'Permitted Sources'!X580</f>
        <v>5.9741210304847511E-2</v>
      </c>
      <c r="K756" s="191" t="str">
        <f>VLOOKUP(C756,fips_xref!$A$5:$H$28,8,FALSE)</f>
        <v>Total</v>
      </c>
      <c r="L756" s="31" t="str">
        <f t="shared" si="11"/>
        <v>Compressor Engines</v>
      </c>
    </row>
    <row r="757" spans="1:12" x14ac:dyDescent="0.2">
      <c r="A757" s="136" t="str">
        <f>'Permitted Sources'!A581</f>
        <v>WYDEQ Permitted Sources</v>
      </c>
      <c r="B757" s="136" t="str">
        <f>'Permitted Sources'!B581</f>
        <v>56</v>
      </c>
      <c r="C757" s="136">
        <f>'Permitted Sources'!C581</f>
        <v>56037</v>
      </c>
      <c r="D757" s="136">
        <f>'Permitted Sources'!F581</f>
        <v>20200202</v>
      </c>
      <c r="E757" t="str">
        <f>'Permitted Sources'!I581</f>
        <v>Compressor Engines</v>
      </c>
      <c r="F757" s="181">
        <f>'Permitted Sources'!T581</f>
        <v>0</v>
      </c>
      <c r="G757" s="181">
        <f>'Permitted Sources'!U581</f>
        <v>0</v>
      </c>
      <c r="H757" s="181">
        <f>'Permitted Sources'!V581</f>
        <v>0</v>
      </c>
      <c r="I757" s="181">
        <f>'Permitted Sources'!W581</f>
        <v>0</v>
      </c>
      <c r="J757" s="181">
        <f>'Permitted Sources'!X581</f>
        <v>0</v>
      </c>
      <c r="K757" s="191" t="str">
        <f>VLOOKUP(C757,fips_xref!$A$5:$H$28,8,FALSE)</f>
        <v>Total</v>
      </c>
      <c r="L757" s="31" t="str">
        <f t="shared" si="11"/>
        <v>Compressor Engines</v>
      </c>
    </row>
    <row r="758" spans="1:12" x14ac:dyDescent="0.2">
      <c r="A758" s="136" t="str">
        <f>'Permitted Sources'!A582</f>
        <v>WYDEQ Permitted Sources</v>
      </c>
      <c r="B758" s="136" t="str">
        <f>'Permitted Sources'!B582</f>
        <v>56</v>
      </c>
      <c r="C758" s="136">
        <f>'Permitted Sources'!C582</f>
        <v>56037</v>
      </c>
      <c r="D758" s="136">
        <f>'Permitted Sources'!F582</f>
        <v>20200202</v>
      </c>
      <c r="E758" t="str">
        <f>'Permitted Sources'!I582</f>
        <v>Compressor Engines</v>
      </c>
      <c r="F758" s="181">
        <f>'Permitted Sources'!T582</f>
        <v>0</v>
      </c>
      <c r="G758" s="181">
        <f>'Permitted Sources'!U582</f>
        <v>0</v>
      </c>
      <c r="H758" s="181">
        <f>'Permitted Sources'!V582</f>
        <v>0</v>
      </c>
      <c r="I758" s="181">
        <f>'Permitted Sources'!W582</f>
        <v>0</v>
      </c>
      <c r="J758" s="181">
        <f>'Permitted Sources'!X582</f>
        <v>0</v>
      </c>
      <c r="K758" s="191" t="str">
        <f>VLOOKUP(C758,fips_xref!$A$5:$H$28,8,FALSE)</f>
        <v>Total</v>
      </c>
      <c r="L758" s="31" t="str">
        <f t="shared" si="11"/>
        <v>Compressor Engines</v>
      </c>
    </row>
    <row r="759" spans="1:12" x14ac:dyDescent="0.2">
      <c r="A759" s="136" t="str">
        <f>'Permitted Sources'!A583</f>
        <v>WYDEQ Permitted Sources</v>
      </c>
      <c r="B759" s="136" t="str">
        <f>'Permitted Sources'!B583</f>
        <v>56</v>
      </c>
      <c r="C759" s="136">
        <f>'Permitted Sources'!C583</f>
        <v>56037</v>
      </c>
      <c r="D759" s="136">
        <f>'Permitted Sources'!F583</f>
        <v>20200202</v>
      </c>
      <c r="E759" t="str">
        <f>'Permitted Sources'!I583</f>
        <v>Compressor Engines</v>
      </c>
      <c r="F759" s="181">
        <f>'Permitted Sources'!T583</f>
        <v>0</v>
      </c>
      <c r="G759" s="181">
        <f>'Permitted Sources'!U583</f>
        <v>0</v>
      </c>
      <c r="H759" s="181">
        <f>'Permitted Sources'!V583</f>
        <v>0</v>
      </c>
      <c r="I759" s="181">
        <f>'Permitted Sources'!W583</f>
        <v>0</v>
      </c>
      <c r="J759" s="181">
        <f>'Permitted Sources'!X583</f>
        <v>0</v>
      </c>
      <c r="K759" s="191" t="str">
        <f>VLOOKUP(C759,fips_xref!$A$5:$H$28,8,FALSE)</f>
        <v>Total</v>
      </c>
      <c r="L759" s="31" t="str">
        <f t="shared" si="11"/>
        <v>Compressor Engines</v>
      </c>
    </row>
    <row r="760" spans="1:12" x14ac:dyDescent="0.2">
      <c r="A760" s="136" t="str">
        <f>'Permitted Sources'!A584</f>
        <v>WYDEQ Permitted Sources</v>
      </c>
      <c r="B760" s="136" t="str">
        <f>'Permitted Sources'!B584</f>
        <v>56</v>
      </c>
      <c r="C760" s="136">
        <f>'Permitted Sources'!C584</f>
        <v>56037</v>
      </c>
      <c r="D760" s="136">
        <f>'Permitted Sources'!F584</f>
        <v>20200202</v>
      </c>
      <c r="E760" t="str">
        <f>'Permitted Sources'!I584</f>
        <v>Compressor Engines</v>
      </c>
      <c r="F760" s="181">
        <f>'Permitted Sources'!T584</f>
        <v>0</v>
      </c>
      <c r="G760" s="181">
        <f>'Permitted Sources'!U584</f>
        <v>0</v>
      </c>
      <c r="H760" s="181">
        <f>'Permitted Sources'!V584</f>
        <v>0</v>
      </c>
      <c r="I760" s="181">
        <f>'Permitted Sources'!W584</f>
        <v>0</v>
      </c>
      <c r="J760" s="181">
        <f>'Permitted Sources'!X584</f>
        <v>0</v>
      </c>
      <c r="K760" s="191" t="str">
        <f>VLOOKUP(C760,fips_xref!$A$5:$H$28,8,FALSE)</f>
        <v>Total</v>
      </c>
      <c r="L760" s="31" t="str">
        <f t="shared" si="11"/>
        <v>Compressor Engines</v>
      </c>
    </row>
    <row r="761" spans="1:12" x14ac:dyDescent="0.2">
      <c r="A761" s="136" t="str">
        <f>'Permitted Sources'!A585</f>
        <v>WYDEQ Permitted Sources</v>
      </c>
      <c r="B761" s="136" t="str">
        <f>'Permitted Sources'!B585</f>
        <v>56</v>
      </c>
      <c r="C761" s="136">
        <f>'Permitted Sources'!C585</f>
        <v>56037</v>
      </c>
      <c r="D761" s="136">
        <f>'Permitted Sources'!F585</f>
        <v>20200202</v>
      </c>
      <c r="E761" t="str">
        <f>'Permitted Sources'!I585</f>
        <v>Compressor Engines</v>
      </c>
      <c r="F761" s="181">
        <f>'Permitted Sources'!T585</f>
        <v>0</v>
      </c>
      <c r="G761" s="181">
        <f>'Permitted Sources'!U585</f>
        <v>0</v>
      </c>
      <c r="H761" s="181">
        <f>'Permitted Sources'!V585</f>
        <v>0</v>
      </c>
      <c r="I761" s="181">
        <f>'Permitted Sources'!W585</f>
        <v>0</v>
      </c>
      <c r="J761" s="181">
        <f>'Permitted Sources'!X585</f>
        <v>0</v>
      </c>
      <c r="K761" s="191" t="str">
        <f>VLOOKUP(C761,fips_xref!$A$5:$H$28,8,FALSE)</f>
        <v>Total</v>
      </c>
      <c r="L761" s="31" t="str">
        <f t="shared" si="11"/>
        <v>Compressor Engines</v>
      </c>
    </row>
    <row r="762" spans="1:12" x14ac:dyDescent="0.2">
      <c r="A762" s="136" t="str">
        <f>'Permitted Sources'!A586</f>
        <v>WYDEQ Permitted Sources</v>
      </c>
      <c r="B762" s="136" t="str">
        <f>'Permitted Sources'!B586</f>
        <v>56</v>
      </c>
      <c r="C762" s="136">
        <f>'Permitted Sources'!C586</f>
        <v>56037</v>
      </c>
      <c r="D762" s="136">
        <f>'Permitted Sources'!F586</f>
        <v>20200202</v>
      </c>
      <c r="E762" t="str">
        <f>'Permitted Sources'!I586</f>
        <v>Compressor Engines</v>
      </c>
      <c r="F762" s="181">
        <f>'Permitted Sources'!T586</f>
        <v>0</v>
      </c>
      <c r="G762" s="181">
        <f>'Permitted Sources'!U586</f>
        <v>0.78118013687643373</v>
      </c>
      <c r="H762" s="181">
        <f>'Permitted Sources'!V586</f>
        <v>0</v>
      </c>
      <c r="I762" s="181">
        <f>'Permitted Sources'!W586</f>
        <v>0</v>
      </c>
      <c r="J762" s="181">
        <f>'Permitted Sources'!X586</f>
        <v>0</v>
      </c>
      <c r="K762" s="191" t="str">
        <f>VLOOKUP(C762,fips_xref!$A$5:$H$28,8,FALSE)</f>
        <v>Total</v>
      </c>
      <c r="L762" s="31" t="str">
        <f t="shared" si="11"/>
        <v>Compressor Engines</v>
      </c>
    </row>
    <row r="763" spans="1:12" x14ac:dyDescent="0.2">
      <c r="A763" s="136" t="str">
        <f>'Permitted Sources'!A587</f>
        <v>WYDEQ Permitted Sources</v>
      </c>
      <c r="B763" s="136" t="str">
        <f>'Permitted Sources'!B587</f>
        <v>56</v>
      </c>
      <c r="C763" s="136">
        <f>'Permitted Sources'!C587</f>
        <v>56037</v>
      </c>
      <c r="D763" s="136">
        <f>'Permitted Sources'!F587</f>
        <v>20200202</v>
      </c>
      <c r="E763" t="str">
        <f>'Permitted Sources'!I587</f>
        <v>Compressor Engines</v>
      </c>
      <c r="F763" s="181">
        <f>'Permitted Sources'!T587</f>
        <v>0</v>
      </c>
      <c r="G763" s="181">
        <f>'Permitted Sources'!U587</f>
        <v>0</v>
      </c>
      <c r="H763" s="181">
        <f>'Permitted Sources'!V587</f>
        <v>0</v>
      </c>
      <c r="I763" s="181">
        <f>'Permitted Sources'!W587</f>
        <v>0</v>
      </c>
      <c r="J763" s="181">
        <f>'Permitted Sources'!X587</f>
        <v>0</v>
      </c>
      <c r="K763" s="191" t="str">
        <f>VLOOKUP(C763,fips_xref!$A$5:$H$28,8,FALSE)</f>
        <v>Total</v>
      </c>
      <c r="L763" s="31" t="str">
        <f t="shared" si="11"/>
        <v>Compressor Engines</v>
      </c>
    </row>
    <row r="764" spans="1:12" x14ac:dyDescent="0.2">
      <c r="A764" s="136" t="str">
        <f>'Permitted Sources'!A588</f>
        <v>WYDEQ Permitted Sources</v>
      </c>
      <c r="B764" s="136" t="str">
        <f>'Permitted Sources'!B588</f>
        <v>56</v>
      </c>
      <c r="C764" s="136">
        <f>'Permitted Sources'!C588</f>
        <v>56037</v>
      </c>
      <c r="D764" s="136">
        <f>'Permitted Sources'!F588</f>
        <v>20200202</v>
      </c>
      <c r="E764" t="str">
        <f>'Permitted Sources'!I588</f>
        <v>Compressor Engines</v>
      </c>
      <c r="F764" s="181">
        <f>'Permitted Sources'!T588</f>
        <v>0</v>
      </c>
      <c r="G764" s="181">
        <f>'Permitted Sources'!U588</f>
        <v>0</v>
      </c>
      <c r="H764" s="181">
        <f>'Permitted Sources'!V588</f>
        <v>0</v>
      </c>
      <c r="I764" s="181">
        <f>'Permitted Sources'!W588</f>
        <v>0</v>
      </c>
      <c r="J764" s="181">
        <f>'Permitted Sources'!X588</f>
        <v>0</v>
      </c>
      <c r="K764" s="191" t="str">
        <f>VLOOKUP(C764,fips_xref!$A$5:$H$28,8,FALSE)</f>
        <v>Total</v>
      </c>
      <c r="L764" s="31" t="str">
        <f t="shared" si="11"/>
        <v>Compressor Engines</v>
      </c>
    </row>
    <row r="765" spans="1:12" x14ac:dyDescent="0.2">
      <c r="A765" s="136" t="str">
        <f>'Permitted Sources'!A589</f>
        <v>WYDEQ Permitted Sources</v>
      </c>
      <c r="B765" s="136" t="str">
        <f>'Permitted Sources'!B589</f>
        <v>56</v>
      </c>
      <c r="C765" s="136">
        <f>'Permitted Sources'!C589</f>
        <v>56037</v>
      </c>
      <c r="D765" s="136">
        <f>'Permitted Sources'!F589</f>
        <v>20200254</v>
      </c>
      <c r="E765" t="str">
        <f>'Permitted Sources'!I589</f>
        <v>Compressor Engines</v>
      </c>
      <c r="F765" s="181">
        <f>'Permitted Sources'!T589</f>
        <v>1.5821479929529232</v>
      </c>
      <c r="G765" s="181">
        <f>'Permitted Sources'!U589</f>
        <v>0.50101770765685749</v>
      </c>
      <c r="H765" s="181">
        <f>'Permitted Sources'!V589</f>
        <v>1.6433172958029687</v>
      </c>
      <c r="I765" s="181">
        <f>'Permitted Sources'!W589</f>
        <v>0</v>
      </c>
      <c r="J765" s="181">
        <f>'Permitted Sources'!X589</f>
        <v>4.274815492924644E-2</v>
      </c>
      <c r="K765" s="191" t="str">
        <f>VLOOKUP(C765,fips_xref!$A$5:$H$28,8,FALSE)</f>
        <v>Total</v>
      </c>
      <c r="L765" s="31" t="str">
        <f t="shared" si="11"/>
        <v>Compressor Engines</v>
      </c>
    </row>
    <row r="766" spans="1:12" x14ac:dyDescent="0.2">
      <c r="A766" s="136" t="str">
        <f>'Permitted Sources'!A590</f>
        <v>WYDEQ Permitted Sources</v>
      </c>
      <c r="B766" s="136" t="str">
        <f>'Permitted Sources'!B590</f>
        <v>56</v>
      </c>
      <c r="C766" s="136">
        <f>'Permitted Sources'!C590</f>
        <v>56041</v>
      </c>
      <c r="D766" s="136">
        <f>'Permitted Sources'!F590</f>
        <v>20200202</v>
      </c>
      <c r="E766" t="str">
        <f>'Permitted Sources'!I590</f>
        <v>Compressor Engines</v>
      </c>
      <c r="F766" s="181">
        <f>'Permitted Sources'!T590</f>
        <v>0</v>
      </c>
      <c r="G766" s="181">
        <f>'Permitted Sources'!U590</f>
        <v>0</v>
      </c>
      <c r="H766" s="181">
        <f>'Permitted Sources'!V590</f>
        <v>0</v>
      </c>
      <c r="I766" s="181">
        <f>'Permitted Sources'!W590</f>
        <v>0</v>
      </c>
      <c r="J766" s="181">
        <f>'Permitted Sources'!X590</f>
        <v>0</v>
      </c>
      <c r="K766" s="191" t="str">
        <f>VLOOKUP(C766,fips_xref!$A$5:$H$28,8,FALSE)</f>
        <v>Total</v>
      </c>
      <c r="L766" s="31" t="str">
        <f t="shared" si="11"/>
        <v>Compressor Engines</v>
      </c>
    </row>
    <row r="767" spans="1:12" x14ac:dyDescent="0.2">
      <c r="A767" s="136" t="str">
        <f>'Permitted Sources'!A591</f>
        <v>WYDEQ Permitted Sources</v>
      </c>
      <c r="B767" s="136" t="str">
        <f>'Permitted Sources'!B591</f>
        <v>56</v>
      </c>
      <c r="C767" s="136">
        <f>'Permitted Sources'!C591</f>
        <v>56041</v>
      </c>
      <c r="D767" s="136">
        <f>'Permitted Sources'!F591</f>
        <v>20200202</v>
      </c>
      <c r="E767" t="str">
        <f>'Permitted Sources'!I591</f>
        <v>Compressor Engines</v>
      </c>
      <c r="F767" s="181">
        <f>'Permitted Sources'!T591</f>
        <v>0</v>
      </c>
      <c r="G767" s="181">
        <f>'Permitted Sources'!U591</f>
        <v>0</v>
      </c>
      <c r="H767" s="181">
        <f>'Permitted Sources'!V591</f>
        <v>0</v>
      </c>
      <c r="I767" s="181">
        <f>'Permitted Sources'!W591</f>
        <v>0</v>
      </c>
      <c r="J767" s="181">
        <f>'Permitted Sources'!X591</f>
        <v>0</v>
      </c>
      <c r="K767" s="191" t="str">
        <f>VLOOKUP(C767,fips_xref!$A$5:$H$28,8,FALSE)</f>
        <v>Total</v>
      </c>
      <c r="L767" s="31" t="str">
        <f t="shared" si="11"/>
        <v>Compressor Engines</v>
      </c>
    </row>
    <row r="768" spans="1:12" x14ac:dyDescent="0.2">
      <c r="A768" s="136" t="str">
        <f>'Permitted Sources'!A592</f>
        <v>WYDEQ Permitted Sources</v>
      </c>
      <c r="B768" s="136" t="str">
        <f>'Permitted Sources'!B592</f>
        <v>56</v>
      </c>
      <c r="C768" s="136">
        <f>'Permitted Sources'!C592</f>
        <v>56041</v>
      </c>
      <c r="D768" s="136">
        <f>'Permitted Sources'!F592</f>
        <v>20200202</v>
      </c>
      <c r="E768" t="str">
        <f>'Permitted Sources'!I592</f>
        <v>Compressor Engines</v>
      </c>
      <c r="F768" s="181">
        <f>'Permitted Sources'!T592</f>
        <v>0</v>
      </c>
      <c r="G768" s="181">
        <f>'Permitted Sources'!U592</f>
        <v>0</v>
      </c>
      <c r="H768" s="181">
        <f>'Permitted Sources'!V592</f>
        <v>0</v>
      </c>
      <c r="I768" s="181">
        <f>'Permitted Sources'!W592</f>
        <v>0</v>
      </c>
      <c r="J768" s="181">
        <f>'Permitted Sources'!X592</f>
        <v>0</v>
      </c>
      <c r="K768" s="191" t="str">
        <f>VLOOKUP(C768,fips_xref!$A$5:$H$28,8,FALSE)</f>
        <v>Total</v>
      </c>
      <c r="L768" s="31" t="str">
        <f t="shared" si="11"/>
        <v>Compressor Engines</v>
      </c>
    </row>
    <row r="769" spans="1:12" x14ac:dyDescent="0.2">
      <c r="A769" s="136" t="str">
        <f>'Permitted Sources'!A593</f>
        <v>WYDEQ Permitted Sources</v>
      </c>
      <c r="B769" s="136" t="str">
        <f>'Permitted Sources'!B593</f>
        <v>56</v>
      </c>
      <c r="C769" s="136">
        <f>'Permitted Sources'!C593</f>
        <v>56041</v>
      </c>
      <c r="D769" s="136">
        <f>'Permitted Sources'!F593</f>
        <v>20200254</v>
      </c>
      <c r="E769" t="str">
        <f>'Permitted Sources'!I593</f>
        <v>Compressor Engines</v>
      </c>
      <c r="F769" s="181">
        <f>'Permitted Sources'!T593</f>
        <v>2.6369133215882048</v>
      </c>
      <c r="G769" s="181">
        <f>'Permitted Sources'!U593</f>
        <v>0.84332794270191502</v>
      </c>
      <c r="H769" s="181">
        <f>'Permitted Sources'!V593</f>
        <v>2.7388621596716138</v>
      </c>
      <c r="I769" s="181">
        <f>'Permitted Sources'!W593</f>
        <v>0</v>
      </c>
      <c r="J769" s="181">
        <f>'Permitted Sources'!X593</f>
        <v>7.1954968856060744E-2</v>
      </c>
      <c r="K769" s="191" t="str">
        <f>VLOOKUP(C769,fips_xref!$A$5:$H$28,8,FALSE)</f>
        <v>Total</v>
      </c>
      <c r="L769" s="31" t="str">
        <f t="shared" si="11"/>
        <v>Compressor Engines</v>
      </c>
    </row>
    <row r="770" spans="1:12" x14ac:dyDescent="0.2">
      <c r="A770" s="136" t="str">
        <f>'Permitted Sources'!A594</f>
        <v>WYDEQ Permitted Sources</v>
      </c>
      <c r="B770" s="136" t="str">
        <f>'Permitted Sources'!B594</f>
        <v>56</v>
      </c>
      <c r="C770" s="136">
        <f>'Permitted Sources'!C594</f>
        <v>56041</v>
      </c>
      <c r="D770" s="136">
        <f>'Permitted Sources'!F594</f>
        <v>20200202</v>
      </c>
      <c r="E770" t="str">
        <f>'Permitted Sources'!I594</f>
        <v>Compressor Engines</v>
      </c>
      <c r="F770" s="181">
        <f>'Permitted Sources'!T594</f>
        <v>0</v>
      </c>
      <c r="G770" s="181">
        <f>'Permitted Sources'!U594</f>
        <v>0</v>
      </c>
      <c r="H770" s="181">
        <f>'Permitted Sources'!V594</f>
        <v>0</v>
      </c>
      <c r="I770" s="181">
        <f>'Permitted Sources'!W594</f>
        <v>0</v>
      </c>
      <c r="J770" s="181">
        <f>'Permitted Sources'!X594</f>
        <v>0</v>
      </c>
      <c r="K770" s="191" t="str">
        <f>VLOOKUP(C770,fips_xref!$A$5:$H$28,8,FALSE)</f>
        <v>Total</v>
      </c>
      <c r="L770" s="31" t="str">
        <f t="shared" si="11"/>
        <v>Compressor Engines</v>
      </c>
    </row>
    <row r="771" spans="1:12" x14ac:dyDescent="0.2">
      <c r="A771" s="136" t="str">
        <f>'Permitted Sources'!A595</f>
        <v>WYDEQ Permitted Sources</v>
      </c>
      <c r="B771" s="136" t="str">
        <f>'Permitted Sources'!B595</f>
        <v>56</v>
      </c>
      <c r="C771" s="136">
        <f>'Permitted Sources'!C595</f>
        <v>56041</v>
      </c>
      <c r="D771" s="136">
        <f>'Permitted Sources'!F595</f>
        <v>20200254</v>
      </c>
      <c r="E771" t="str">
        <f>'Permitted Sources'!I595</f>
        <v>Compressor Engines</v>
      </c>
      <c r="F771" s="181">
        <f>'Permitted Sources'!T595</f>
        <v>15.953325595608643</v>
      </c>
      <c r="G771" s="181">
        <f>'Permitted Sources'!U595</f>
        <v>4.7261398281024229</v>
      </c>
      <c r="H771" s="181">
        <f>'Permitted Sources'!V595</f>
        <v>29.260177405825079</v>
      </c>
      <c r="I771" s="181">
        <f>'Permitted Sources'!W595</f>
        <v>0</v>
      </c>
      <c r="J771" s="181">
        <f>'Permitted Sources'!X595</f>
        <v>0.29127158979741208</v>
      </c>
      <c r="K771" s="191" t="str">
        <f>VLOOKUP(C771,fips_xref!$A$5:$H$28,8,FALSE)</f>
        <v>Total</v>
      </c>
      <c r="L771" s="31" t="str">
        <f t="shared" si="11"/>
        <v>Compressor Engines</v>
      </c>
    </row>
    <row r="772" spans="1:12" x14ac:dyDescent="0.2">
      <c r="A772" s="136" t="str">
        <f>'Permitted Sources'!A596</f>
        <v>WYDEQ Permitted Sources</v>
      </c>
      <c r="B772" s="136" t="str">
        <f>'Permitted Sources'!B596</f>
        <v>56</v>
      </c>
      <c r="C772" s="136">
        <f>'Permitted Sources'!C596</f>
        <v>56041</v>
      </c>
      <c r="D772" s="136">
        <f>'Permitted Sources'!F596</f>
        <v>20200202</v>
      </c>
      <c r="E772" t="str">
        <f>'Permitted Sources'!I596</f>
        <v>Compressor Engines</v>
      </c>
      <c r="F772" s="181">
        <f>'Permitted Sources'!T596</f>
        <v>0</v>
      </c>
      <c r="G772" s="181">
        <f>'Permitted Sources'!U596</f>
        <v>0</v>
      </c>
      <c r="H772" s="181">
        <f>'Permitted Sources'!V596</f>
        <v>0</v>
      </c>
      <c r="I772" s="181">
        <f>'Permitted Sources'!W596</f>
        <v>0</v>
      </c>
      <c r="J772" s="181">
        <f>'Permitted Sources'!X596</f>
        <v>0</v>
      </c>
      <c r="K772" s="191" t="str">
        <f>VLOOKUP(C772,fips_xref!$A$5:$H$28,8,FALSE)</f>
        <v>Total</v>
      </c>
      <c r="L772" s="31" t="str">
        <f t="shared" si="11"/>
        <v>Compressor Engines</v>
      </c>
    </row>
    <row r="773" spans="1:12" x14ac:dyDescent="0.2">
      <c r="A773" s="136" t="str">
        <f>'Permitted Sources'!A597</f>
        <v>WYDEQ Permitted Sources</v>
      </c>
      <c r="B773" s="136" t="str">
        <f>'Permitted Sources'!B597</f>
        <v>56</v>
      </c>
      <c r="C773" s="136">
        <f>'Permitted Sources'!C597</f>
        <v>56041</v>
      </c>
      <c r="D773" s="136">
        <f>'Permitted Sources'!F597</f>
        <v>20200202</v>
      </c>
      <c r="E773" t="str">
        <f>'Permitted Sources'!I597</f>
        <v>Compressor Engines</v>
      </c>
      <c r="F773" s="181">
        <f>'Permitted Sources'!T597</f>
        <v>0</v>
      </c>
      <c r="G773" s="181">
        <f>'Permitted Sources'!U597</f>
        <v>0</v>
      </c>
      <c r="H773" s="181">
        <f>'Permitted Sources'!V597</f>
        <v>0</v>
      </c>
      <c r="I773" s="181">
        <f>'Permitted Sources'!W597</f>
        <v>0</v>
      </c>
      <c r="J773" s="181">
        <f>'Permitted Sources'!X597</f>
        <v>0</v>
      </c>
      <c r="K773" s="191" t="str">
        <f>VLOOKUP(C773,fips_xref!$A$5:$H$28,8,FALSE)</f>
        <v>Total</v>
      </c>
      <c r="L773" s="31" t="str">
        <f t="shared" si="11"/>
        <v>Compressor Engines</v>
      </c>
    </row>
    <row r="774" spans="1:12" x14ac:dyDescent="0.2">
      <c r="A774" s="136" t="str">
        <f>'Permitted Sources'!A598</f>
        <v>WYDEQ Permitted Sources</v>
      </c>
      <c r="B774" s="136" t="str">
        <f>'Permitted Sources'!B598</f>
        <v>56</v>
      </c>
      <c r="C774" s="136">
        <f>'Permitted Sources'!C598</f>
        <v>56041</v>
      </c>
      <c r="D774" s="136">
        <f>'Permitted Sources'!F598</f>
        <v>20200202</v>
      </c>
      <c r="E774" t="str">
        <f>'Permitted Sources'!I598</f>
        <v>Compressor Engines</v>
      </c>
      <c r="F774" s="181">
        <f>'Permitted Sources'!T598</f>
        <v>0</v>
      </c>
      <c r="G774" s="181">
        <f>'Permitted Sources'!U598</f>
        <v>0</v>
      </c>
      <c r="H774" s="181">
        <f>'Permitted Sources'!V598</f>
        <v>0</v>
      </c>
      <c r="I774" s="181">
        <f>'Permitted Sources'!W598</f>
        <v>0</v>
      </c>
      <c r="J774" s="181">
        <f>'Permitted Sources'!X598</f>
        <v>0</v>
      </c>
      <c r="K774" s="191" t="str">
        <f>VLOOKUP(C774,fips_xref!$A$5:$H$28,8,FALSE)</f>
        <v>Total</v>
      </c>
      <c r="L774" s="31" t="str">
        <f t="shared" ref="L774:L837" si="12">IF(E774="Unpermitted Fugitives","Fugitives",IF(E774="Natural Gas Processing Facilities, Pump Seals","Fugitives",IF(E774="Natural Gas Production, All Equipt Leak Fugitives","Fugitives",IF(E774="External Combustion Boilers","Heaters",IF(E774="Permitted Tank Losses","Condensate tank ",IF(E774="Permitted Fugitives","Fugitives",IF(E774="Process Heaters","Heaters",E774)))))))</f>
        <v>Compressor Engines</v>
      </c>
    </row>
    <row r="775" spans="1:12" x14ac:dyDescent="0.2">
      <c r="A775" s="136" t="str">
        <f>'Permitted Sources'!A599</f>
        <v>WYDEQ Permitted Sources</v>
      </c>
      <c r="B775" s="136" t="str">
        <f>'Permitted Sources'!B599</f>
        <v>56</v>
      </c>
      <c r="C775" s="136">
        <f>'Permitted Sources'!C599</f>
        <v>56041</v>
      </c>
      <c r="D775" s="136">
        <f>'Permitted Sources'!F599</f>
        <v>20200253</v>
      </c>
      <c r="E775" t="str">
        <f>'Permitted Sources'!I599</f>
        <v>Compressor Engines</v>
      </c>
      <c r="F775" s="181">
        <f>'Permitted Sources'!T599</f>
        <v>6.1527977503724776</v>
      </c>
      <c r="G775" s="181">
        <f>'Permitted Sources'!U599</f>
        <v>8.0403347042016363E-2</v>
      </c>
      <c r="H775" s="181">
        <f>'Permitted Sources'!V599</f>
        <v>2.2823851330596785</v>
      </c>
      <c r="I775" s="181">
        <f>'Permitted Sources'!W599</f>
        <v>0</v>
      </c>
      <c r="J775" s="181">
        <f>'Permitted Sources'!X599</f>
        <v>5.3151418609010181E-2</v>
      </c>
      <c r="K775" s="191" t="str">
        <f>VLOOKUP(C775,fips_xref!$A$5:$H$28,8,FALSE)</f>
        <v>Total</v>
      </c>
      <c r="L775" s="31" t="str">
        <f t="shared" si="12"/>
        <v>Compressor Engines</v>
      </c>
    </row>
    <row r="776" spans="1:12" x14ac:dyDescent="0.2">
      <c r="A776" s="136" t="str">
        <f>'Permitted Sources'!A600</f>
        <v>WYDEQ Permitted Sources</v>
      </c>
      <c r="B776" s="136" t="str">
        <f>'Permitted Sources'!B600</f>
        <v>56</v>
      </c>
      <c r="C776" s="136">
        <f>'Permitted Sources'!C600</f>
        <v>56041</v>
      </c>
      <c r="D776" s="136">
        <f>'Permitted Sources'!F600</f>
        <v>20200254</v>
      </c>
      <c r="E776" t="str">
        <f>'Permitted Sources'!I600</f>
        <v>Compressor Engines</v>
      </c>
      <c r="F776" s="181">
        <f>'Permitted Sources'!T600</f>
        <v>3.5158844287842741</v>
      </c>
      <c r="G776" s="181">
        <f>'Permitted Sources'!U600</f>
        <v>0.93357336830470328</v>
      </c>
      <c r="H776" s="181">
        <f>'Permitted Sources'!V600</f>
        <v>10.955448638686455</v>
      </c>
      <c r="I776" s="181">
        <f>'Permitted Sources'!W600</f>
        <v>0</v>
      </c>
      <c r="J776" s="181">
        <f>'Permitted Sources'!X600</f>
        <v>7.9654947073130006E-2</v>
      </c>
      <c r="K776" s="191" t="str">
        <f>VLOOKUP(C776,fips_xref!$A$5:$H$28,8,FALSE)</f>
        <v>Total</v>
      </c>
      <c r="L776" s="31" t="str">
        <f t="shared" si="12"/>
        <v>Compressor Engines</v>
      </c>
    </row>
    <row r="777" spans="1:12" x14ac:dyDescent="0.2">
      <c r="A777" s="136" t="str">
        <f>'Permitted Sources'!A601</f>
        <v>WYDEQ Permitted Sources</v>
      </c>
      <c r="B777" s="136" t="str">
        <f>'Permitted Sources'!B601</f>
        <v>56</v>
      </c>
      <c r="C777" s="136">
        <f>'Permitted Sources'!C601</f>
        <v>56041</v>
      </c>
      <c r="D777" s="136">
        <f>'Permitted Sources'!F601</f>
        <v>20200202</v>
      </c>
      <c r="E777" t="str">
        <f>'Permitted Sources'!I601</f>
        <v>Compressor Engines</v>
      </c>
      <c r="F777" s="181">
        <f>'Permitted Sources'!T601</f>
        <v>0</v>
      </c>
      <c r="G777" s="181">
        <f>'Permitted Sources'!U601</f>
        <v>0</v>
      </c>
      <c r="H777" s="181">
        <f>'Permitted Sources'!V601</f>
        <v>0</v>
      </c>
      <c r="I777" s="181">
        <f>'Permitted Sources'!W601</f>
        <v>0</v>
      </c>
      <c r="J777" s="181">
        <f>'Permitted Sources'!X601</f>
        <v>0</v>
      </c>
      <c r="K777" s="191" t="str">
        <f>VLOOKUP(C777,fips_xref!$A$5:$H$28,8,FALSE)</f>
        <v>Total</v>
      </c>
      <c r="L777" s="31" t="str">
        <f t="shared" si="12"/>
        <v>Compressor Engines</v>
      </c>
    </row>
    <row r="778" spans="1:12" x14ac:dyDescent="0.2">
      <c r="A778" s="136" t="str">
        <f>'Permitted Sources'!A602</f>
        <v>WYDEQ Permitted Sources</v>
      </c>
      <c r="B778" s="136" t="str">
        <f>'Permitted Sources'!B602</f>
        <v>56</v>
      </c>
      <c r="C778" s="136">
        <f>'Permitted Sources'!C602</f>
        <v>56041</v>
      </c>
      <c r="D778" s="136">
        <f>'Permitted Sources'!F602</f>
        <v>20200254</v>
      </c>
      <c r="E778" t="str">
        <f>'Permitted Sources'!I602</f>
        <v>Compressor Engines</v>
      </c>
      <c r="F778" s="181">
        <f>'Permitted Sources'!T602</f>
        <v>15.381994375931196</v>
      </c>
      <c r="G778" s="181">
        <f>'Permitted Sources'!U602</f>
        <v>3.2675067890664606</v>
      </c>
      <c r="H778" s="181">
        <f>'Permitted Sources'!V602</f>
        <v>5.4777243193432277</v>
      </c>
      <c r="I778" s="181">
        <f>'Permitted Sources'!W602</f>
        <v>0</v>
      </c>
      <c r="J778" s="181">
        <f>'Permitted Sources'!X602</f>
        <v>0.27879231475595495</v>
      </c>
      <c r="K778" s="191" t="str">
        <f>VLOOKUP(C778,fips_xref!$A$5:$H$28,8,FALSE)</f>
        <v>Total</v>
      </c>
      <c r="L778" s="31" t="str">
        <f t="shared" si="12"/>
        <v>Compressor Engines</v>
      </c>
    </row>
    <row r="779" spans="1:12" x14ac:dyDescent="0.2">
      <c r="A779" s="136" t="str">
        <f>'Permitted Sources'!A603</f>
        <v>WYDEQ Permitted Sources</v>
      </c>
      <c r="B779" s="136" t="str">
        <f>'Permitted Sources'!B603</f>
        <v>56</v>
      </c>
      <c r="C779" s="136">
        <f>'Permitted Sources'!C603</f>
        <v>56041</v>
      </c>
      <c r="D779" s="136">
        <f>'Permitted Sources'!F603</f>
        <v>20200202</v>
      </c>
      <c r="E779" t="str">
        <f>'Permitted Sources'!I603</f>
        <v>Compressor Engines</v>
      </c>
      <c r="F779" s="181">
        <f>'Permitted Sources'!T603</f>
        <v>0</v>
      </c>
      <c r="G779" s="181">
        <f>'Permitted Sources'!U603</f>
        <v>0</v>
      </c>
      <c r="H779" s="181">
        <f>'Permitted Sources'!V603</f>
        <v>0</v>
      </c>
      <c r="I779" s="181">
        <f>'Permitted Sources'!W603</f>
        <v>0</v>
      </c>
      <c r="J779" s="181">
        <f>'Permitted Sources'!X603</f>
        <v>0</v>
      </c>
      <c r="K779" s="191" t="str">
        <f>VLOOKUP(C779,fips_xref!$A$5:$H$28,8,FALSE)</f>
        <v>Total</v>
      </c>
      <c r="L779" s="31" t="str">
        <f t="shared" si="12"/>
        <v>Compressor Engines</v>
      </c>
    </row>
    <row r="780" spans="1:12" x14ac:dyDescent="0.2">
      <c r="A780" s="136" t="str">
        <f>'Permitted Sources'!A604</f>
        <v>WYDEQ Permitted Sources</v>
      </c>
      <c r="B780" s="136" t="str">
        <f>'Permitted Sources'!B604</f>
        <v>56</v>
      </c>
      <c r="C780" s="136">
        <f>'Permitted Sources'!C604</f>
        <v>56041</v>
      </c>
      <c r="D780" s="136">
        <f>'Permitted Sources'!F604</f>
        <v>20200202</v>
      </c>
      <c r="E780" t="str">
        <f>'Permitted Sources'!I604</f>
        <v>Compressor Engines</v>
      </c>
      <c r="F780" s="181">
        <f>'Permitted Sources'!T604</f>
        <v>5.2738266431764096</v>
      </c>
      <c r="G780" s="181">
        <f>'Permitted Sources'!U604</f>
        <v>0</v>
      </c>
      <c r="H780" s="181">
        <f>'Permitted Sources'!V604</f>
        <v>13.237833771746134</v>
      </c>
      <c r="I780" s="181">
        <f>'Permitted Sources'!W604</f>
        <v>0</v>
      </c>
      <c r="J780" s="181">
        <f>'Permitted Sources'!X604</f>
        <v>0</v>
      </c>
      <c r="K780" s="191" t="str">
        <f>VLOOKUP(C780,fips_xref!$A$5:$H$28,8,FALSE)</f>
        <v>Total</v>
      </c>
      <c r="L780" s="31" t="str">
        <f t="shared" si="12"/>
        <v>Compressor Engines</v>
      </c>
    </row>
    <row r="781" spans="1:12" x14ac:dyDescent="0.2">
      <c r="A781" s="136" t="str">
        <f>'Permitted Sources'!A605</f>
        <v>WYDEQ Permitted Sources</v>
      </c>
      <c r="B781" s="136" t="str">
        <f>'Permitted Sources'!B605</f>
        <v>56</v>
      </c>
      <c r="C781" s="136">
        <f>'Permitted Sources'!C605</f>
        <v>56041</v>
      </c>
      <c r="D781" s="136">
        <f>'Permitted Sources'!F605</f>
        <v>20200202</v>
      </c>
      <c r="E781" t="str">
        <f>'Permitted Sources'!I605</f>
        <v>Compressor Engines</v>
      </c>
      <c r="F781" s="181">
        <f>'Permitted Sources'!T605</f>
        <v>0</v>
      </c>
      <c r="G781" s="181">
        <f>'Permitted Sources'!U605</f>
        <v>0</v>
      </c>
      <c r="H781" s="181">
        <f>'Permitted Sources'!V605</f>
        <v>0</v>
      </c>
      <c r="I781" s="181">
        <f>'Permitted Sources'!W605</f>
        <v>0</v>
      </c>
      <c r="J781" s="181">
        <f>'Permitted Sources'!X605</f>
        <v>0</v>
      </c>
      <c r="K781" s="191" t="str">
        <f>VLOOKUP(C781,fips_xref!$A$5:$H$28,8,FALSE)</f>
        <v>Total</v>
      </c>
      <c r="L781" s="31" t="str">
        <f t="shared" si="12"/>
        <v>Compressor Engines</v>
      </c>
    </row>
    <row r="782" spans="1:12" x14ac:dyDescent="0.2">
      <c r="A782" s="136" t="str">
        <f>'Permitted Sources'!A606</f>
        <v>WYDEQ Permitted Sources</v>
      </c>
      <c r="B782" s="136" t="str">
        <f>'Permitted Sources'!B606</f>
        <v>56</v>
      </c>
      <c r="C782" s="136">
        <f>'Permitted Sources'!C606</f>
        <v>56041</v>
      </c>
      <c r="D782" s="136">
        <f>'Permitted Sources'!F606</f>
        <v>20200202</v>
      </c>
      <c r="E782" t="str">
        <f>'Permitted Sources'!I606</f>
        <v>Compressor Engines</v>
      </c>
      <c r="F782" s="181">
        <f>'Permitted Sources'!T606</f>
        <v>0</v>
      </c>
      <c r="G782" s="181">
        <f>'Permitted Sources'!U606</f>
        <v>0</v>
      </c>
      <c r="H782" s="181">
        <f>'Permitted Sources'!V606</f>
        <v>0</v>
      </c>
      <c r="I782" s="181">
        <f>'Permitted Sources'!W606</f>
        <v>0</v>
      </c>
      <c r="J782" s="181">
        <f>'Permitted Sources'!X606</f>
        <v>0</v>
      </c>
      <c r="K782" s="191" t="str">
        <f>VLOOKUP(C782,fips_xref!$A$5:$H$28,8,FALSE)</f>
        <v>Total</v>
      </c>
      <c r="L782" s="31" t="str">
        <f t="shared" si="12"/>
        <v>Compressor Engines</v>
      </c>
    </row>
    <row r="783" spans="1:12" x14ac:dyDescent="0.2">
      <c r="A783" s="136" t="str">
        <f>'Permitted Sources'!A607</f>
        <v>WYDEQ Permitted Sources</v>
      </c>
      <c r="B783" s="136" t="str">
        <f>'Permitted Sources'!B607</f>
        <v>56</v>
      </c>
      <c r="C783" s="136">
        <f>'Permitted Sources'!C607</f>
        <v>56041</v>
      </c>
      <c r="D783" s="136">
        <f>'Permitted Sources'!F607</f>
        <v>20200202</v>
      </c>
      <c r="E783" t="str">
        <f>'Permitted Sources'!I607</f>
        <v>Compressor Engines</v>
      </c>
      <c r="F783" s="181">
        <f>'Permitted Sources'!T607</f>
        <v>0</v>
      </c>
      <c r="G783" s="181">
        <f>'Permitted Sources'!U607</f>
        <v>0</v>
      </c>
      <c r="H783" s="181">
        <f>'Permitted Sources'!V607</f>
        <v>0</v>
      </c>
      <c r="I783" s="181">
        <f>'Permitted Sources'!W607</f>
        <v>0</v>
      </c>
      <c r="J783" s="181">
        <f>'Permitted Sources'!X607</f>
        <v>0</v>
      </c>
      <c r="K783" s="191" t="str">
        <f>VLOOKUP(C783,fips_xref!$A$5:$H$28,8,FALSE)</f>
        <v>Total</v>
      </c>
      <c r="L783" s="31" t="str">
        <f t="shared" si="12"/>
        <v>Compressor Engines</v>
      </c>
    </row>
    <row r="784" spans="1:12" x14ac:dyDescent="0.2">
      <c r="A784" s="136" t="str">
        <f>'Permitted Sources'!A608</f>
        <v>WYDEQ Permitted Sources</v>
      </c>
      <c r="B784" s="136" t="str">
        <f>'Permitted Sources'!B608</f>
        <v>56</v>
      </c>
      <c r="C784" s="136">
        <f>'Permitted Sources'!C608</f>
        <v>56041</v>
      </c>
      <c r="D784" s="136">
        <f>'Permitted Sources'!F608</f>
        <v>20200202</v>
      </c>
      <c r="E784" t="str">
        <f>'Permitted Sources'!I608</f>
        <v>Compressor Engines</v>
      </c>
      <c r="F784" s="181">
        <f>'Permitted Sources'!T608</f>
        <v>0</v>
      </c>
      <c r="G784" s="181">
        <f>'Permitted Sources'!U608</f>
        <v>0</v>
      </c>
      <c r="H784" s="181">
        <f>'Permitted Sources'!V608</f>
        <v>0</v>
      </c>
      <c r="I784" s="181">
        <f>'Permitted Sources'!W608</f>
        <v>0</v>
      </c>
      <c r="J784" s="181">
        <f>'Permitted Sources'!X608</f>
        <v>0</v>
      </c>
      <c r="K784" s="191" t="str">
        <f>VLOOKUP(C784,fips_xref!$A$5:$H$28,8,FALSE)</f>
        <v>Total</v>
      </c>
      <c r="L784" s="31" t="str">
        <f t="shared" si="12"/>
        <v>Compressor Engines</v>
      </c>
    </row>
    <row r="785" spans="1:12" x14ac:dyDescent="0.2">
      <c r="A785" s="136" t="str">
        <f>'Permitted Sources'!A609</f>
        <v>WYDEQ Permitted Sources</v>
      </c>
      <c r="B785" s="136" t="str">
        <f>'Permitted Sources'!B609</f>
        <v>56</v>
      </c>
      <c r="C785" s="136">
        <f>'Permitted Sources'!C609</f>
        <v>56041</v>
      </c>
      <c r="D785" s="136">
        <f>'Permitted Sources'!F609</f>
        <v>20200202</v>
      </c>
      <c r="E785" t="str">
        <f>'Permitted Sources'!I609</f>
        <v>Compressor Engines</v>
      </c>
      <c r="F785" s="181">
        <f>'Permitted Sources'!T609</f>
        <v>4.5706497574195559</v>
      </c>
      <c r="G785" s="181">
        <f>'Permitted Sources'!U609</f>
        <v>0</v>
      </c>
      <c r="H785" s="181">
        <f>'Permitted Sources'!V609</f>
        <v>0.59342013459551646</v>
      </c>
      <c r="I785" s="181">
        <f>'Permitted Sources'!W609</f>
        <v>0</v>
      </c>
      <c r="J785" s="181">
        <f>'Permitted Sources'!X609</f>
        <v>0</v>
      </c>
      <c r="K785" s="191" t="str">
        <f>VLOOKUP(C785,fips_xref!$A$5:$H$28,8,FALSE)</f>
        <v>Total</v>
      </c>
      <c r="L785" s="31" t="str">
        <f t="shared" si="12"/>
        <v>Compressor Engines</v>
      </c>
    </row>
    <row r="786" spans="1:12" x14ac:dyDescent="0.2">
      <c r="A786" s="136" t="str">
        <f>'Permitted Sources'!A610</f>
        <v>WYDEQ Permitted Sources</v>
      </c>
      <c r="B786" s="136" t="str">
        <f>'Permitted Sources'!B610</f>
        <v>56</v>
      </c>
      <c r="C786" s="136">
        <f>'Permitted Sources'!C610</f>
        <v>56041</v>
      </c>
      <c r="D786" s="136">
        <f>'Permitted Sources'!F610</f>
        <v>20200202</v>
      </c>
      <c r="E786" t="str">
        <f>'Permitted Sources'!I610</f>
        <v>Compressor Engines</v>
      </c>
      <c r="F786" s="181">
        <f>'Permitted Sources'!T610</f>
        <v>0</v>
      </c>
      <c r="G786" s="181">
        <f>'Permitted Sources'!U610</f>
        <v>0</v>
      </c>
      <c r="H786" s="181">
        <f>'Permitted Sources'!V610</f>
        <v>0</v>
      </c>
      <c r="I786" s="181">
        <f>'Permitted Sources'!W610</f>
        <v>0</v>
      </c>
      <c r="J786" s="181">
        <f>'Permitted Sources'!X610</f>
        <v>0</v>
      </c>
      <c r="K786" s="191" t="str">
        <f>VLOOKUP(C786,fips_xref!$A$5:$H$28,8,FALSE)</f>
        <v>Total</v>
      </c>
      <c r="L786" s="31" t="str">
        <f t="shared" si="12"/>
        <v>Compressor Engines</v>
      </c>
    </row>
    <row r="787" spans="1:12" x14ac:dyDescent="0.2">
      <c r="A787" s="136" t="str">
        <f>'Permitted Sources'!A611</f>
        <v>WYDEQ Permitted Sources</v>
      </c>
      <c r="B787" s="136" t="str">
        <f>'Permitted Sources'!B611</f>
        <v>56</v>
      </c>
      <c r="C787" s="136">
        <f>'Permitted Sources'!C611</f>
        <v>56041</v>
      </c>
      <c r="D787" s="136">
        <f>'Permitted Sources'!F611</f>
        <v>20200202</v>
      </c>
      <c r="E787" t="str">
        <f>'Permitted Sources'!I611</f>
        <v>Compressor Engines</v>
      </c>
      <c r="F787" s="181">
        <f>'Permitted Sources'!T611</f>
        <v>0</v>
      </c>
      <c r="G787" s="181">
        <f>'Permitted Sources'!U611</f>
        <v>0</v>
      </c>
      <c r="H787" s="181">
        <f>'Permitted Sources'!V611</f>
        <v>0</v>
      </c>
      <c r="I787" s="181">
        <f>'Permitted Sources'!W611</f>
        <v>0</v>
      </c>
      <c r="J787" s="181">
        <f>'Permitted Sources'!X611</f>
        <v>0</v>
      </c>
      <c r="K787" s="191" t="str">
        <f>VLOOKUP(C787,fips_xref!$A$5:$H$28,8,FALSE)</f>
        <v>Total</v>
      </c>
      <c r="L787" s="31" t="str">
        <f t="shared" si="12"/>
        <v>Compressor Engines</v>
      </c>
    </row>
    <row r="788" spans="1:12" x14ac:dyDescent="0.2">
      <c r="A788" s="136" t="str">
        <f>'Permitted Sources'!A612</f>
        <v>WYDEQ Permitted Sources</v>
      </c>
      <c r="B788" s="136" t="str">
        <f>'Permitted Sources'!B612</f>
        <v>56</v>
      </c>
      <c r="C788" s="136">
        <f>'Permitted Sources'!C612</f>
        <v>56041</v>
      </c>
      <c r="D788" s="136">
        <f>'Permitted Sources'!F612</f>
        <v>20200202</v>
      </c>
      <c r="E788" t="str">
        <f>'Permitted Sources'!I612</f>
        <v>Compressor Engines</v>
      </c>
      <c r="F788" s="181">
        <f>'Permitted Sources'!T612</f>
        <v>0</v>
      </c>
      <c r="G788" s="181">
        <f>'Permitted Sources'!U612</f>
        <v>0</v>
      </c>
      <c r="H788" s="181">
        <f>'Permitted Sources'!V612</f>
        <v>0</v>
      </c>
      <c r="I788" s="181">
        <f>'Permitted Sources'!W612</f>
        <v>0</v>
      </c>
      <c r="J788" s="181">
        <f>'Permitted Sources'!X612</f>
        <v>0</v>
      </c>
      <c r="K788" s="191" t="str">
        <f>VLOOKUP(C788,fips_xref!$A$5:$H$28,8,FALSE)</f>
        <v>Total</v>
      </c>
      <c r="L788" s="31" t="str">
        <f t="shared" si="12"/>
        <v>Compressor Engines</v>
      </c>
    </row>
    <row r="789" spans="1:12" x14ac:dyDescent="0.2">
      <c r="A789" s="136" t="str">
        <f>'Permitted Sources'!A613</f>
        <v>WYDEQ Permitted Sources</v>
      </c>
      <c r="B789" s="136" t="str">
        <f>'Permitted Sources'!B613</f>
        <v>56</v>
      </c>
      <c r="C789" s="136">
        <f>'Permitted Sources'!C613</f>
        <v>56041</v>
      </c>
      <c r="D789" s="136">
        <f>'Permitted Sources'!F613</f>
        <v>20200202</v>
      </c>
      <c r="E789" t="str">
        <f>'Permitted Sources'!I613</f>
        <v>Compressor Engines</v>
      </c>
      <c r="F789" s="181">
        <f>'Permitted Sources'!T613</f>
        <v>0</v>
      </c>
      <c r="G789" s="181">
        <f>'Permitted Sources'!U613</f>
        <v>0</v>
      </c>
      <c r="H789" s="181">
        <f>'Permitted Sources'!V613</f>
        <v>0</v>
      </c>
      <c r="I789" s="181">
        <f>'Permitted Sources'!W613</f>
        <v>0</v>
      </c>
      <c r="J789" s="181">
        <f>'Permitted Sources'!X613</f>
        <v>0</v>
      </c>
      <c r="K789" s="191" t="str">
        <f>VLOOKUP(C789,fips_xref!$A$5:$H$28,8,FALSE)</f>
        <v>Total</v>
      </c>
      <c r="L789" s="31" t="str">
        <f t="shared" si="12"/>
        <v>Compressor Engines</v>
      </c>
    </row>
    <row r="790" spans="1:12" x14ac:dyDescent="0.2">
      <c r="A790" s="136" t="str">
        <f>'Permitted Sources'!A614</f>
        <v>WYDEQ Permitted Sources</v>
      </c>
      <c r="B790" s="136" t="str">
        <f>'Permitted Sources'!B614</f>
        <v>56</v>
      </c>
      <c r="C790" s="136">
        <f>'Permitted Sources'!C614</f>
        <v>56041</v>
      </c>
      <c r="D790" s="136">
        <f>'Permitted Sources'!F614</f>
        <v>20200202</v>
      </c>
      <c r="E790" t="str">
        <f>'Permitted Sources'!I614</f>
        <v>Compressor Engines</v>
      </c>
      <c r="F790" s="181">
        <f>'Permitted Sources'!T614</f>
        <v>0</v>
      </c>
      <c r="G790" s="181">
        <f>'Permitted Sources'!U614</f>
        <v>0</v>
      </c>
      <c r="H790" s="181">
        <f>'Permitted Sources'!V614</f>
        <v>0</v>
      </c>
      <c r="I790" s="181">
        <f>'Permitted Sources'!W614</f>
        <v>0</v>
      </c>
      <c r="J790" s="181">
        <f>'Permitted Sources'!X614</f>
        <v>0</v>
      </c>
      <c r="K790" s="191" t="str">
        <f>VLOOKUP(C790,fips_xref!$A$5:$H$28,8,FALSE)</f>
        <v>Total</v>
      </c>
      <c r="L790" s="31" t="str">
        <f t="shared" si="12"/>
        <v>Compressor Engines</v>
      </c>
    </row>
    <row r="791" spans="1:12" x14ac:dyDescent="0.2">
      <c r="A791" s="136" t="str">
        <f>'Permitted Sources'!A615</f>
        <v>WYDEQ Permitted Sources</v>
      </c>
      <c r="B791" s="136" t="str">
        <f>'Permitted Sources'!B615</f>
        <v>56</v>
      </c>
      <c r="C791" s="136">
        <f>'Permitted Sources'!C615</f>
        <v>56041</v>
      </c>
      <c r="D791" s="136">
        <f>'Permitted Sources'!F615</f>
        <v>20200202</v>
      </c>
      <c r="E791" t="str">
        <f>'Permitted Sources'!I615</f>
        <v>Compressor Engines</v>
      </c>
      <c r="F791" s="181">
        <f>'Permitted Sources'!T615</f>
        <v>0</v>
      </c>
      <c r="G791" s="181">
        <f>'Permitted Sources'!U615</f>
        <v>0</v>
      </c>
      <c r="H791" s="181">
        <f>'Permitted Sources'!V615</f>
        <v>0</v>
      </c>
      <c r="I791" s="181">
        <f>'Permitted Sources'!W615</f>
        <v>0</v>
      </c>
      <c r="J791" s="181">
        <f>'Permitted Sources'!X615</f>
        <v>0</v>
      </c>
      <c r="K791" s="191" t="str">
        <f>VLOOKUP(C791,fips_xref!$A$5:$H$28,8,FALSE)</f>
        <v>Total</v>
      </c>
      <c r="L791" s="31" t="str">
        <f t="shared" si="12"/>
        <v>Compressor Engines</v>
      </c>
    </row>
    <row r="792" spans="1:12" x14ac:dyDescent="0.2">
      <c r="A792" s="136" t="str">
        <f>'Permitted Sources'!A616</f>
        <v>WYDEQ Permitted Sources</v>
      </c>
      <c r="B792" s="136" t="str">
        <f>'Permitted Sources'!B616</f>
        <v>56</v>
      </c>
      <c r="C792" s="136">
        <f>'Permitted Sources'!C616</f>
        <v>56041</v>
      </c>
      <c r="D792" s="136">
        <f>'Permitted Sources'!F616</f>
        <v>20200202</v>
      </c>
      <c r="E792" t="str">
        <f>'Permitted Sources'!I616</f>
        <v>Compressor Engines</v>
      </c>
      <c r="F792" s="181">
        <f>'Permitted Sources'!T616</f>
        <v>0</v>
      </c>
      <c r="G792" s="181">
        <f>'Permitted Sources'!U616</f>
        <v>0</v>
      </c>
      <c r="H792" s="181">
        <f>'Permitted Sources'!V616</f>
        <v>0</v>
      </c>
      <c r="I792" s="181">
        <f>'Permitted Sources'!W616</f>
        <v>0</v>
      </c>
      <c r="J792" s="181">
        <f>'Permitted Sources'!X616</f>
        <v>0</v>
      </c>
      <c r="K792" s="191" t="str">
        <f>VLOOKUP(C792,fips_xref!$A$5:$H$28,8,FALSE)</f>
        <v>Total</v>
      </c>
      <c r="L792" s="31" t="str">
        <f t="shared" si="12"/>
        <v>Compressor Engines</v>
      </c>
    </row>
    <row r="793" spans="1:12" x14ac:dyDescent="0.2">
      <c r="A793" s="136" t="str">
        <f>'Permitted Sources'!A617</f>
        <v>WYDEQ Permitted Sources</v>
      </c>
      <c r="B793" s="136" t="str">
        <f>'Permitted Sources'!B617</f>
        <v>56</v>
      </c>
      <c r="C793" s="136">
        <f>'Permitted Sources'!C617</f>
        <v>56041</v>
      </c>
      <c r="D793" s="136">
        <f>'Permitted Sources'!F617</f>
        <v>20200202</v>
      </c>
      <c r="E793" t="str">
        <f>'Permitted Sources'!I617</f>
        <v>Compressor Engines</v>
      </c>
      <c r="F793" s="181">
        <f>'Permitted Sources'!T617</f>
        <v>0</v>
      </c>
      <c r="G793" s="181">
        <f>'Permitted Sources'!U617</f>
        <v>0</v>
      </c>
      <c r="H793" s="181">
        <f>'Permitted Sources'!V617</f>
        <v>0</v>
      </c>
      <c r="I793" s="181">
        <f>'Permitted Sources'!W617</f>
        <v>0</v>
      </c>
      <c r="J793" s="181">
        <f>'Permitted Sources'!X617</f>
        <v>0</v>
      </c>
      <c r="K793" s="191" t="str">
        <f>VLOOKUP(C793,fips_xref!$A$5:$H$28,8,FALSE)</f>
        <v>Total</v>
      </c>
      <c r="L793" s="31" t="str">
        <f t="shared" si="12"/>
        <v>Compressor Engines</v>
      </c>
    </row>
    <row r="794" spans="1:12" x14ac:dyDescent="0.2">
      <c r="A794" s="136" t="str">
        <f>'Permitted Sources'!A618</f>
        <v>WYDEQ Permitted Sources</v>
      </c>
      <c r="B794" s="136" t="str">
        <f>'Permitted Sources'!B618</f>
        <v>56</v>
      </c>
      <c r="C794" s="136">
        <f>'Permitted Sources'!C618</f>
        <v>56041</v>
      </c>
      <c r="D794" s="136">
        <f>'Permitted Sources'!F618</f>
        <v>20200202</v>
      </c>
      <c r="E794" t="str">
        <f>'Permitted Sources'!I618</f>
        <v>Compressor Engines</v>
      </c>
      <c r="F794" s="181">
        <f>'Permitted Sources'!T618</f>
        <v>0</v>
      </c>
      <c r="G794" s="181">
        <f>'Permitted Sources'!U618</f>
        <v>0</v>
      </c>
      <c r="H794" s="181">
        <f>'Permitted Sources'!V618</f>
        <v>0</v>
      </c>
      <c r="I794" s="181">
        <f>'Permitted Sources'!W618</f>
        <v>0</v>
      </c>
      <c r="J794" s="181">
        <f>'Permitted Sources'!X618</f>
        <v>0</v>
      </c>
      <c r="K794" s="191" t="str">
        <f>VLOOKUP(C794,fips_xref!$A$5:$H$28,8,FALSE)</f>
        <v>Total</v>
      </c>
      <c r="L794" s="31" t="str">
        <f t="shared" si="12"/>
        <v>Compressor Engines</v>
      </c>
    </row>
    <row r="795" spans="1:12" x14ac:dyDescent="0.2">
      <c r="A795" s="136" t="str">
        <f>'Permitted Sources'!A619</f>
        <v>WYDEQ Permitted Sources</v>
      </c>
      <c r="B795" s="136" t="str">
        <f>'Permitted Sources'!B619</f>
        <v>56</v>
      </c>
      <c r="C795" s="136">
        <f>'Permitted Sources'!C619</f>
        <v>56041</v>
      </c>
      <c r="D795" s="136">
        <f>'Permitted Sources'!F619</f>
        <v>20200202</v>
      </c>
      <c r="E795" t="str">
        <f>'Permitted Sources'!I619</f>
        <v>Compressor Engines</v>
      </c>
      <c r="F795" s="181">
        <f>'Permitted Sources'!T619</f>
        <v>0</v>
      </c>
      <c r="G795" s="181">
        <f>'Permitted Sources'!U619</f>
        <v>0</v>
      </c>
      <c r="H795" s="181">
        <f>'Permitted Sources'!V619</f>
        <v>0</v>
      </c>
      <c r="I795" s="181">
        <f>'Permitted Sources'!W619</f>
        <v>0</v>
      </c>
      <c r="J795" s="181">
        <f>'Permitted Sources'!X619</f>
        <v>0</v>
      </c>
      <c r="K795" s="191" t="str">
        <f>VLOOKUP(C795,fips_xref!$A$5:$H$28,8,FALSE)</f>
        <v>Total</v>
      </c>
      <c r="L795" s="31" t="str">
        <f t="shared" si="12"/>
        <v>Compressor Engines</v>
      </c>
    </row>
    <row r="796" spans="1:12" x14ac:dyDescent="0.2">
      <c r="A796" s="136" t="str">
        <f>'Permitted Sources'!A620</f>
        <v>WYDEQ Permitted Sources</v>
      </c>
      <c r="B796" s="136" t="str">
        <f>'Permitted Sources'!B620</f>
        <v>56</v>
      </c>
      <c r="C796" s="136">
        <f>'Permitted Sources'!C620</f>
        <v>56041</v>
      </c>
      <c r="D796" s="136">
        <f>'Permitted Sources'!F620</f>
        <v>20200253</v>
      </c>
      <c r="E796" t="str">
        <f>'Permitted Sources'!I620</f>
        <v>Compressor Engines</v>
      </c>
      <c r="F796" s="181">
        <f>'Permitted Sources'!T620</f>
        <v>1.8897878804715471</v>
      </c>
      <c r="G796" s="181">
        <f>'Permitted Sources'!U620</f>
        <v>3.9030750991270083E-2</v>
      </c>
      <c r="H796" s="181">
        <f>'Permitted Sources'!V620</f>
        <v>0.73036324257909713</v>
      </c>
      <c r="I796" s="181">
        <f>'Permitted Sources'!W620</f>
        <v>0</v>
      </c>
      <c r="J796" s="181">
        <f>'Permitted Sources'!X620</f>
        <v>2.5801659518936985E-2</v>
      </c>
      <c r="K796" s="191" t="str">
        <f>VLOOKUP(C796,fips_xref!$A$5:$H$28,8,FALSE)</f>
        <v>Total</v>
      </c>
      <c r="L796" s="31" t="str">
        <f t="shared" si="12"/>
        <v>Compressor Engines</v>
      </c>
    </row>
    <row r="797" spans="1:12" x14ac:dyDescent="0.2">
      <c r="A797" s="136" t="str">
        <f>'Permitted Sources'!A621</f>
        <v>WYDEQ Permitted Sources</v>
      </c>
      <c r="B797" s="136" t="str">
        <f>'Permitted Sources'!B621</f>
        <v>56</v>
      </c>
      <c r="C797" s="136">
        <f>'Permitted Sources'!C621</f>
        <v>56041</v>
      </c>
      <c r="D797" s="136">
        <f>'Permitted Sources'!F621</f>
        <v>20200253</v>
      </c>
      <c r="E797" t="str">
        <f>'Permitted Sources'!I621</f>
        <v>Compressor Engines</v>
      </c>
      <c r="F797" s="181">
        <f>'Permitted Sources'!T621</f>
        <v>5.2738266431764096</v>
      </c>
      <c r="G797" s="181">
        <f>'Permitted Sources'!U621</f>
        <v>9.3673802379048182E-2</v>
      </c>
      <c r="H797" s="181">
        <f>'Permitted Sources'!V621</f>
        <v>2.7388621596716138</v>
      </c>
      <c r="I797" s="181">
        <f>'Permitted Sources'!W621</f>
        <v>0</v>
      </c>
      <c r="J797" s="181">
        <f>'Permitted Sources'!X621</f>
        <v>6.1923982845448755E-2</v>
      </c>
      <c r="K797" s="191" t="str">
        <f>VLOOKUP(C797,fips_xref!$A$5:$H$28,8,FALSE)</f>
        <v>Total</v>
      </c>
      <c r="L797" s="31" t="str">
        <f t="shared" si="12"/>
        <v>Compressor Engines</v>
      </c>
    </row>
    <row r="798" spans="1:12" x14ac:dyDescent="0.2">
      <c r="A798" s="136" t="str">
        <f>'Permitted Sources'!A622</f>
        <v>WYDEQ Permitted Sources</v>
      </c>
      <c r="B798" s="136" t="str">
        <f>'Permitted Sources'!B622</f>
        <v>56</v>
      </c>
      <c r="C798" s="136">
        <f>'Permitted Sources'!C622</f>
        <v>56041</v>
      </c>
      <c r="D798" s="136">
        <f>'Permitted Sources'!F622</f>
        <v>20200253</v>
      </c>
      <c r="E798" t="str">
        <f>'Permitted Sources'!I622</f>
        <v>Compressor Engines</v>
      </c>
      <c r="F798" s="181">
        <f>'Permitted Sources'!T622</f>
        <v>1.5821479929529232</v>
      </c>
      <c r="G798" s="181">
        <f>'Permitted Sources'!U622</f>
        <v>1.1709225297381026E-2</v>
      </c>
      <c r="H798" s="181">
        <f>'Permitted Sources'!V622</f>
        <v>0.22823851330596789</v>
      </c>
      <c r="I798" s="181">
        <f>'Permitted Sources'!W622</f>
        <v>0</v>
      </c>
      <c r="J798" s="181">
        <f>'Permitted Sources'!X622</f>
        <v>7.7404978556810961E-3</v>
      </c>
      <c r="K798" s="191" t="str">
        <f>VLOOKUP(C798,fips_xref!$A$5:$H$28,8,FALSE)</f>
        <v>Total</v>
      </c>
      <c r="L798" s="31" t="str">
        <f t="shared" si="12"/>
        <v>Compressor Engines</v>
      </c>
    </row>
    <row r="799" spans="1:12" x14ac:dyDescent="0.2">
      <c r="A799" s="136" t="str">
        <f>'Permitted Sources'!A623</f>
        <v>WYDEQ Permitted Sources</v>
      </c>
      <c r="B799" s="136" t="str">
        <f>'Permitted Sources'!B623</f>
        <v>56</v>
      </c>
      <c r="C799" s="136">
        <f>'Permitted Sources'!C623</f>
        <v>56041</v>
      </c>
      <c r="D799" s="136">
        <f>'Permitted Sources'!F623</f>
        <v>20200253</v>
      </c>
      <c r="E799" t="str">
        <f>'Permitted Sources'!I623</f>
        <v>Compressor Engines</v>
      </c>
      <c r="F799" s="181">
        <f>'Permitted Sources'!T623</f>
        <v>1.5821479929529232</v>
      </c>
      <c r="G799" s="181">
        <f>'Permitted Sources'!U623</f>
        <v>1.1709225297381026E-2</v>
      </c>
      <c r="H799" s="181">
        <f>'Permitted Sources'!V623</f>
        <v>0.22823851330596789</v>
      </c>
      <c r="I799" s="181">
        <f>'Permitted Sources'!W623</f>
        <v>0</v>
      </c>
      <c r="J799" s="181">
        <f>'Permitted Sources'!X623</f>
        <v>7.7404978556810961E-3</v>
      </c>
      <c r="K799" s="191" t="str">
        <f>VLOOKUP(C799,fips_xref!$A$5:$H$28,8,FALSE)</f>
        <v>Total</v>
      </c>
      <c r="L799" s="31" t="str">
        <f t="shared" si="12"/>
        <v>Compressor Engines</v>
      </c>
    </row>
    <row r="800" spans="1:12" x14ac:dyDescent="0.2">
      <c r="A800" s="136" t="str">
        <f>'Permitted Sources'!A624</f>
        <v>WYDEQ Permitted Sources</v>
      </c>
      <c r="B800" s="136" t="str">
        <f>'Permitted Sources'!B624</f>
        <v>56</v>
      </c>
      <c r="C800" s="136">
        <f>'Permitted Sources'!C624</f>
        <v>56041</v>
      </c>
      <c r="D800" s="136">
        <f>'Permitted Sources'!F624</f>
        <v>20200253</v>
      </c>
      <c r="E800" t="str">
        <f>'Permitted Sources'!I624</f>
        <v>Compressor Engines</v>
      </c>
      <c r="F800" s="181">
        <f>'Permitted Sources'!T624</f>
        <v>1.5821479929529232</v>
      </c>
      <c r="G800" s="181">
        <f>'Permitted Sources'!U624</f>
        <v>1.1709225297381026E-2</v>
      </c>
      <c r="H800" s="181">
        <f>'Permitted Sources'!V624</f>
        <v>0.22823851330596789</v>
      </c>
      <c r="I800" s="181">
        <f>'Permitted Sources'!W624</f>
        <v>0</v>
      </c>
      <c r="J800" s="181">
        <f>'Permitted Sources'!X624</f>
        <v>7.7404978556810961E-3</v>
      </c>
      <c r="K800" s="191" t="str">
        <f>VLOOKUP(C800,fips_xref!$A$5:$H$28,8,FALSE)</f>
        <v>Total</v>
      </c>
      <c r="L800" s="31" t="str">
        <f t="shared" si="12"/>
        <v>Compressor Engines</v>
      </c>
    </row>
    <row r="801" spans="1:12" x14ac:dyDescent="0.2">
      <c r="A801" s="136" t="str">
        <f>'Permitted Sources'!A625</f>
        <v>WYDEQ Permitted Sources</v>
      </c>
      <c r="B801" s="136" t="str">
        <f>'Permitted Sources'!B625</f>
        <v>56</v>
      </c>
      <c r="C801" s="136">
        <f>'Permitted Sources'!C625</f>
        <v>56041</v>
      </c>
      <c r="D801" s="136">
        <f>'Permitted Sources'!F625</f>
        <v>20200253</v>
      </c>
      <c r="E801" t="str">
        <f>'Permitted Sources'!I625</f>
        <v>Compressor Engines</v>
      </c>
      <c r="F801" s="181">
        <f>'Permitted Sources'!T625</f>
        <v>4.5706497574195559</v>
      </c>
      <c r="G801" s="181">
        <f>'Permitted Sources'!U625</f>
        <v>6.2449201586032128E-2</v>
      </c>
      <c r="H801" s="181">
        <f>'Permitted Sources'!V625</f>
        <v>0.59342013459551646</v>
      </c>
      <c r="I801" s="181">
        <f>'Permitted Sources'!W625</f>
        <v>0</v>
      </c>
      <c r="J801" s="181">
        <f>'Permitted Sources'!X625</f>
        <v>4.128265523029917E-2</v>
      </c>
      <c r="K801" s="191" t="str">
        <f>VLOOKUP(C801,fips_xref!$A$5:$H$28,8,FALSE)</f>
        <v>Total</v>
      </c>
      <c r="L801" s="31" t="str">
        <f t="shared" si="12"/>
        <v>Compressor Engines</v>
      </c>
    </row>
    <row r="802" spans="1:12" x14ac:dyDescent="0.2">
      <c r="A802" s="136" t="str">
        <f>'Permitted Sources'!A626</f>
        <v>WYDEQ Permitted Sources</v>
      </c>
      <c r="B802" s="136" t="str">
        <f>'Permitted Sources'!B626</f>
        <v>56</v>
      </c>
      <c r="C802" s="136">
        <f>'Permitted Sources'!C626</f>
        <v>56041</v>
      </c>
      <c r="D802" s="136">
        <f>'Permitted Sources'!F626</f>
        <v>20200253</v>
      </c>
      <c r="E802" t="str">
        <f>'Permitted Sources'!I626</f>
        <v>Compressor Engines</v>
      </c>
      <c r="F802" s="181">
        <f>'Permitted Sources'!T626</f>
        <v>2.9885017644666325</v>
      </c>
      <c r="G802" s="181">
        <f>'Permitted Sources'!U626</f>
        <v>6.8694121744635336E-2</v>
      </c>
      <c r="H802" s="181">
        <f>'Permitted Sources'!V626</f>
        <v>1.7802604037865488</v>
      </c>
      <c r="I802" s="181">
        <f>'Permitted Sources'!W626</f>
        <v>0</v>
      </c>
      <c r="J802" s="181">
        <f>'Permitted Sources'!X626</f>
        <v>4.5410920753329094E-2</v>
      </c>
      <c r="K802" s="191" t="str">
        <f>VLOOKUP(C802,fips_xref!$A$5:$H$28,8,FALSE)</f>
        <v>Total</v>
      </c>
      <c r="L802" s="31" t="str">
        <f t="shared" si="12"/>
        <v>Compressor Engines</v>
      </c>
    </row>
    <row r="803" spans="1:12" x14ac:dyDescent="0.2">
      <c r="A803" s="136" t="str">
        <f>'Permitted Sources'!A627</f>
        <v>WYDEQ Permitted Sources</v>
      </c>
      <c r="B803" s="136" t="str">
        <f>'Permitted Sources'!B627</f>
        <v>56</v>
      </c>
      <c r="C803" s="136">
        <f>'Permitted Sources'!C627</f>
        <v>56041</v>
      </c>
      <c r="D803" s="136">
        <f>'Permitted Sources'!F627</f>
        <v>20200253</v>
      </c>
      <c r="E803" t="str">
        <f>'Permitted Sources'!I627</f>
        <v>Compressor Engines</v>
      </c>
      <c r="F803" s="181">
        <f>'Permitted Sources'!T627</f>
        <v>2.9885017644666325</v>
      </c>
      <c r="G803" s="181">
        <f>'Permitted Sources'!U627</f>
        <v>6.8694121744635336E-2</v>
      </c>
      <c r="H803" s="181">
        <f>'Permitted Sources'!V627</f>
        <v>1.7802604037865488</v>
      </c>
      <c r="I803" s="181">
        <f>'Permitted Sources'!W627</f>
        <v>0</v>
      </c>
      <c r="J803" s="181">
        <f>'Permitted Sources'!X627</f>
        <v>4.5410920753329094E-2</v>
      </c>
      <c r="K803" s="191" t="str">
        <f>VLOOKUP(C803,fips_xref!$A$5:$H$28,8,FALSE)</f>
        <v>Total</v>
      </c>
      <c r="L803" s="31" t="str">
        <f t="shared" si="12"/>
        <v>Compressor Engines</v>
      </c>
    </row>
    <row r="804" spans="1:12" x14ac:dyDescent="0.2">
      <c r="A804" s="136" t="str">
        <f>'Permitted Sources'!A628</f>
        <v>WYDEQ Permitted Sources</v>
      </c>
      <c r="B804" s="136" t="str">
        <f>'Permitted Sources'!B628</f>
        <v>56</v>
      </c>
      <c r="C804" s="136">
        <f>'Permitted Sources'!C628</f>
        <v>56041</v>
      </c>
      <c r="D804" s="136">
        <f>'Permitted Sources'!F628</f>
        <v>20200253</v>
      </c>
      <c r="E804" t="str">
        <f>'Permitted Sources'!I628</f>
        <v>Compressor Engines</v>
      </c>
      <c r="F804" s="181">
        <f>'Permitted Sources'!T628</f>
        <v>6.8559746361293321</v>
      </c>
      <c r="G804" s="181">
        <f>'Permitted Sources'!U628</f>
        <v>0.13816885850909605</v>
      </c>
      <c r="H804" s="181">
        <f>'Permitted Sources'!V628</f>
        <v>3.5605208075730976</v>
      </c>
      <c r="I804" s="181">
        <f>'Permitted Sources'!W628</f>
        <v>0</v>
      </c>
      <c r="J804" s="181">
        <f>'Permitted Sources'!X628</f>
        <v>9.13378746970369E-2</v>
      </c>
      <c r="K804" s="191" t="str">
        <f>VLOOKUP(C804,fips_xref!$A$5:$H$28,8,FALSE)</f>
        <v>Total</v>
      </c>
      <c r="L804" s="31" t="str">
        <f t="shared" si="12"/>
        <v>Compressor Engines</v>
      </c>
    </row>
    <row r="805" spans="1:12" x14ac:dyDescent="0.2">
      <c r="A805" s="136" t="str">
        <f>'Permitted Sources'!A629</f>
        <v>WYDEQ Permitted Sources</v>
      </c>
      <c r="B805" s="136" t="str">
        <f>'Permitted Sources'!B629</f>
        <v>56</v>
      </c>
      <c r="C805" s="136">
        <f>'Permitted Sources'!C629</f>
        <v>56041</v>
      </c>
      <c r="D805" s="136">
        <f>'Permitted Sources'!F629</f>
        <v>20200253</v>
      </c>
      <c r="E805" t="str">
        <f>'Permitted Sources'!I629</f>
        <v>Compressor Engines</v>
      </c>
      <c r="F805" s="181">
        <f>'Permitted Sources'!T629</f>
        <v>15.865428484889035</v>
      </c>
      <c r="G805" s="181">
        <f>'Permitted Sources'!U629</f>
        <v>7.4158426883413134E-2</v>
      </c>
      <c r="H805" s="181">
        <f>'Permitted Sources'!V629</f>
        <v>0.82165864790148435</v>
      </c>
      <c r="I805" s="181">
        <f>'Permitted Sources'!W629</f>
        <v>0</v>
      </c>
      <c r="J805" s="181">
        <f>'Permitted Sources'!X629</f>
        <v>4.9023153085980264E-2</v>
      </c>
      <c r="K805" s="191" t="str">
        <f>VLOOKUP(C805,fips_xref!$A$5:$H$28,8,FALSE)</f>
        <v>Total</v>
      </c>
      <c r="L805" s="31" t="str">
        <f t="shared" si="12"/>
        <v>Compressor Engines</v>
      </c>
    </row>
    <row r="806" spans="1:12" x14ac:dyDescent="0.2">
      <c r="A806" s="136" t="str">
        <f>'Permitted Sources'!A630</f>
        <v>WYDEQ Permitted Sources</v>
      </c>
      <c r="B806" s="136" t="str">
        <f>'Permitted Sources'!B630</f>
        <v>56</v>
      </c>
      <c r="C806" s="136">
        <f>'Permitted Sources'!C630</f>
        <v>56041</v>
      </c>
      <c r="D806" s="136">
        <f>'Permitted Sources'!F630</f>
        <v>20200253</v>
      </c>
      <c r="E806" t="str">
        <f>'Permitted Sources'!I630</f>
        <v>Compressor Engines</v>
      </c>
      <c r="F806" s="181">
        <f>'Permitted Sources'!T630</f>
        <v>2.9006046537470258</v>
      </c>
      <c r="G806" s="181">
        <f>'Permitted Sources'!U630</f>
        <v>2.3418450594762049E-2</v>
      </c>
      <c r="H806" s="181">
        <f>'Permitted Sources'!V630</f>
        <v>2.6019190516880335</v>
      </c>
      <c r="I806" s="181">
        <f>'Permitted Sources'!W630</f>
        <v>0</v>
      </c>
      <c r="J806" s="181">
        <f>'Permitted Sources'!X630</f>
        <v>1.5480995711362191E-2</v>
      </c>
      <c r="K806" s="191" t="str">
        <f>VLOOKUP(C806,fips_xref!$A$5:$H$28,8,FALSE)</f>
        <v>Total</v>
      </c>
      <c r="L806" s="31" t="str">
        <f t="shared" si="12"/>
        <v>Compressor Engines</v>
      </c>
    </row>
    <row r="807" spans="1:12" x14ac:dyDescent="0.2">
      <c r="A807" s="136" t="str">
        <f>'Permitted Sources'!A631</f>
        <v>WYDEQ Permitted Sources</v>
      </c>
      <c r="B807" s="136" t="str">
        <f>'Permitted Sources'!B631</f>
        <v>56</v>
      </c>
      <c r="C807" s="136">
        <f>'Permitted Sources'!C631</f>
        <v>56041</v>
      </c>
      <c r="D807" s="136">
        <f>'Permitted Sources'!F631</f>
        <v>20200254</v>
      </c>
      <c r="E807" t="str">
        <f>'Permitted Sources'!I631</f>
        <v>Compressor Engines</v>
      </c>
      <c r="F807" s="181">
        <f>'Permitted Sources'!T631</f>
        <v>1.3184566607941024</v>
      </c>
      <c r="G807" s="181">
        <f>'Permitted Sources'!U631</f>
        <v>0.13070027156265845</v>
      </c>
      <c r="H807" s="181">
        <f>'Permitted Sources'!V631</f>
        <v>0.91295405322387158</v>
      </c>
      <c r="I807" s="181">
        <f>'Permitted Sources'!W631</f>
        <v>0</v>
      </c>
      <c r="J807" s="181">
        <f>'Permitted Sources'!X631</f>
        <v>1.1151692590238202E-2</v>
      </c>
      <c r="K807" s="191" t="str">
        <f>VLOOKUP(C807,fips_xref!$A$5:$H$28,8,FALSE)</f>
        <v>Total</v>
      </c>
      <c r="L807" s="31" t="str">
        <f t="shared" si="12"/>
        <v>Compressor Engines</v>
      </c>
    </row>
    <row r="808" spans="1:12" x14ac:dyDescent="0.2">
      <c r="A808" s="136" t="str">
        <f>'Permitted Sources'!A632</f>
        <v>WYDEQ Permitted Sources</v>
      </c>
      <c r="B808" s="136" t="str">
        <f>'Permitted Sources'!B632</f>
        <v>56</v>
      </c>
      <c r="C808" s="136">
        <f>'Permitted Sources'!C632</f>
        <v>56041</v>
      </c>
      <c r="D808" s="136">
        <f>'Permitted Sources'!F632</f>
        <v>20200254</v>
      </c>
      <c r="E808" t="str">
        <f>'Permitted Sources'!I632</f>
        <v>Compressor Engines</v>
      </c>
      <c r="F808" s="181">
        <f>'Permitted Sources'!T632</f>
        <v>1.3184566607941024</v>
      </c>
      <c r="G808" s="181">
        <f>'Permitted Sources'!U632</f>
        <v>0.18671467366094063</v>
      </c>
      <c r="H808" s="181">
        <f>'Permitted Sources'!V632</f>
        <v>0.45647702661193579</v>
      </c>
      <c r="I808" s="181">
        <f>'Permitted Sources'!W632</f>
        <v>0</v>
      </c>
      <c r="J808" s="181">
        <f>'Permitted Sources'!X632</f>
        <v>1.5930989414626E-2</v>
      </c>
      <c r="K808" s="191" t="str">
        <f>VLOOKUP(C808,fips_xref!$A$5:$H$28,8,FALSE)</f>
        <v>Total</v>
      </c>
      <c r="L808" s="31" t="str">
        <f t="shared" si="12"/>
        <v>Compressor Engines</v>
      </c>
    </row>
    <row r="809" spans="1:12" x14ac:dyDescent="0.2">
      <c r="A809" s="136" t="str">
        <f>'Permitted Sources'!A633</f>
        <v>WYDEQ Permitted Sources</v>
      </c>
      <c r="B809" s="136" t="str">
        <f>'Permitted Sources'!B633</f>
        <v>56</v>
      </c>
      <c r="C809" s="136">
        <f>'Permitted Sources'!C633</f>
        <v>56041</v>
      </c>
      <c r="D809" s="136">
        <f>'Permitted Sources'!F633</f>
        <v>20200254</v>
      </c>
      <c r="E809" t="str">
        <f>'Permitted Sources'!I633</f>
        <v>Compressor Engines</v>
      </c>
      <c r="F809" s="181">
        <f>'Permitted Sources'!T633</f>
        <v>2.5050676555087947</v>
      </c>
      <c r="G809" s="181">
        <f>'Permitted Sources'!U633</f>
        <v>0.79976118551436226</v>
      </c>
      <c r="H809" s="181">
        <f>'Permitted Sources'!V633</f>
        <v>2.6019190516880335</v>
      </c>
      <c r="I809" s="181">
        <f>'Permitted Sources'!W633</f>
        <v>0</v>
      </c>
      <c r="J809" s="181">
        <f>'Permitted Sources'!X633</f>
        <v>6.8237737992648026E-2</v>
      </c>
      <c r="K809" s="191" t="str">
        <f>VLOOKUP(C809,fips_xref!$A$5:$H$28,8,FALSE)</f>
        <v>Total</v>
      </c>
      <c r="L809" s="31" t="str">
        <f t="shared" si="12"/>
        <v>Compressor Engines</v>
      </c>
    </row>
    <row r="810" spans="1:12" x14ac:dyDescent="0.2">
      <c r="A810" s="136" t="str">
        <f>'Permitted Sources'!A634</f>
        <v>WYDEQ Permitted Sources</v>
      </c>
      <c r="B810" s="136" t="str">
        <f>'Permitted Sources'!B634</f>
        <v>56</v>
      </c>
      <c r="C810" s="136">
        <f>'Permitted Sources'!C634</f>
        <v>56041</v>
      </c>
      <c r="D810" s="136">
        <f>'Permitted Sources'!F634</f>
        <v>20200254</v>
      </c>
      <c r="E810" t="str">
        <f>'Permitted Sources'!I634</f>
        <v>Compressor Engines</v>
      </c>
      <c r="F810" s="181">
        <f>'Permitted Sources'!T634</f>
        <v>1.3184566607941024</v>
      </c>
      <c r="G810" s="181">
        <f>'Permitted Sources'!U634</f>
        <v>0.38898890346029291</v>
      </c>
      <c r="H810" s="181">
        <f>'Permitted Sources'!V634</f>
        <v>1.3694310798358069</v>
      </c>
      <c r="I810" s="181">
        <f>'Permitted Sources'!W634</f>
        <v>0</v>
      </c>
      <c r="J810" s="181">
        <f>'Permitted Sources'!X634</f>
        <v>3.3189561280470826E-2</v>
      </c>
      <c r="K810" s="191" t="str">
        <f>VLOOKUP(C810,fips_xref!$A$5:$H$28,8,FALSE)</f>
        <v>Total</v>
      </c>
      <c r="L810" s="31" t="str">
        <f t="shared" si="12"/>
        <v>Compressor Engines</v>
      </c>
    </row>
    <row r="811" spans="1:12" x14ac:dyDescent="0.2">
      <c r="A811" s="136" t="str">
        <f>'Permitted Sources'!A635</f>
        <v>WYDEQ Permitted Sources</v>
      </c>
      <c r="B811" s="136" t="str">
        <f>'Permitted Sources'!B635</f>
        <v>56</v>
      </c>
      <c r="C811" s="136">
        <f>'Permitted Sources'!C635</f>
        <v>56041</v>
      </c>
      <c r="D811" s="136">
        <f>'Permitted Sources'!F635</f>
        <v>20200254</v>
      </c>
      <c r="E811" t="str">
        <f>'Permitted Sources'!I635</f>
        <v>Compressor Engines</v>
      </c>
      <c r="F811" s="181">
        <f>'Permitted Sources'!T635</f>
        <v>1.3184566607941024</v>
      </c>
      <c r="G811" s="181">
        <f>'Permitted Sources'!U635</f>
        <v>0.45122712801393988</v>
      </c>
      <c r="H811" s="181">
        <f>'Permitted Sources'!V635</f>
        <v>1.3694310798358069</v>
      </c>
      <c r="I811" s="181">
        <f>'Permitted Sources'!W635</f>
        <v>0</v>
      </c>
      <c r="J811" s="181">
        <f>'Permitted Sources'!X635</f>
        <v>3.8499891085346169E-2</v>
      </c>
      <c r="K811" s="191" t="str">
        <f>VLOOKUP(C811,fips_xref!$A$5:$H$28,8,FALSE)</f>
        <v>Total</v>
      </c>
      <c r="L811" s="31" t="str">
        <f t="shared" si="12"/>
        <v>Compressor Engines</v>
      </c>
    </row>
    <row r="812" spans="1:12" x14ac:dyDescent="0.2">
      <c r="A812" s="136" t="str">
        <f>'Permitted Sources'!A636</f>
        <v>WYDEQ Permitted Sources</v>
      </c>
      <c r="B812" s="136" t="str">
        <f>'Permitted Sources'!B636</f>
        <v>56</v>
      </c>
      <c r="C812" s="136">
        <f>'Permitted Sources'!C636</f>
        <v>56041</v>
      </c>
      <c r="D812" s="136">
        <f>'Permitted Sources'!F636</f>
        <v>20200254</v>
      </c>
      <c r="E812" t="str">
        <f>'Permitted Sources'!I636</f>
        <v>Compressor Engines</v>
      </c>
      <c r="F812" s="181">
        <f>'Permitted Sources'!T636</f>
        <v>1.3184566607941024</v>
      </c>
      <c r="G812" s="181">
        <f>'Permitted Sources'!U636</f>
        <v>0.38276508100492834</v>
      </c>
      <c r="H812" s="181">
        <f>'Permitted Sources'!V636</f>
        <v>1.3694310798358069</v>
      </c>
      <c r="I812" s="181">
        <f>'Permitted Sources'!W636</f>
        <v>0</v>
      </c>
      <c r="J812" s="181">
        <f>'Permitted Sources'!X636</f>
        <v>3.2658528299983294E-2</v>
      </c>
      <c r="K812" s="191" t="str">
        <f>VLOOKUP(C812,fips_xref!$A$5:$H$28,8,FALSE)</f>
        <v>Total</v>
      </c>
      <c r="L812" s="31" t="str">
        <f t="shared" si="12"/>
        <v>Compressor Engines</v>
      </c>
    </row>
    <row r="813" spans="1:12" x14ac:dyDescent="0.2">
      <c r="A813" s="136" t="str">
        <f>'Permitted Sources'!A637</f>
        <v>WYDEQ Permitted Sources</v>
      </c>
      <c r="B813" s="136" t="str">
        <f>'Permitted Sources'!B637</f>
        <v>56</v>
      </c>
      <c r="C813" s="136">
        <f>'Permitted Sources'!C637</f>
        <v>56041</v>
      </c>
      <c r="D813" s="136">
        <f>'Permitted Sources'!F637</f>
        <v>20200254</v>
      </c>
      <c r="E813" t="str">
        <f>'Permitted Sources'!I637</f>
        <v>Compressor Engines</v>
      </c>
      <c r="F813" s="181">
        <f>'Permitted Sources'!T637</f>
        <v>1.3184566607941024</v>
      </c>
      <c r="G813" s="181">
        <f>'Permitted Sources'!U637</f>
        <v>0.38276508100492834</v>
      </c>
      <c r="H813" s="181">
        <f>'Permitted Sources'!V637</f>
        <v>1.3694310798358069</v>
      </c>
      <c r="I813" s="181">
        <f>'Permitted Sources'!W637</f>
        <v>0</v>
      </c>
      <c r="J813" s="181">
        <f>'Permitted Sources'!X637</f>
        <v>3.2658528299983294E-2</v>
      </c>
      <c r="K813" s="191" t="str">
        <f>VLOOKUP(C813,fips_xref!$A$5:$H$28,8,FALSE)</f>
        <v>Total</v>
      </c>
      <c r="L813" s="31" t="str">
        <f t="shared" si="12"/>
        <v>Compressor Engines</v>
      </c>
    </row>
    <row r="814" spans="1:12" x14ac:dyDescent="0.2">
      <c r="A814" s="136" t="str">
        <f>'Permitted Sources'!A638</f>
        <v>WYDEQ Permitted Sources</v>
      </c>
      <c r="B814" s="136" t="str">
        <f>'Permitted Sources'!B638</f>
        <v>56</v>
      </c>
      <c r="C814" s="136">
        <f>'Permitted Sources'!C638</f>
        <v>56037</v>
      </c>
      <c r="D814" s="136">
        <f>'Permitted Sources'!F638</f>
        <v>20200202</v>
      </c>
      <c r="E814" t="str">
        <f>'Permitted Sources'!I638</f>
        <v>Compressor Engines</v>
      </c>
      <c r="F814" s="181">
        <f>'Permitted Sources'!T638</f>
        <v>0</v>
      </c>
      <c r="G814" s="181">
        <f>'Permitted Sources'!U638</f>
        <v>0</v>
      </c>
      <c r="H814" s="181">
        <f>'Permitted Sources'!V638</f>
        <v>0</v>
      </c>
      <c r="I814" s="181">
        <f>'Permitted Sources'!W638</f>
        <v>0</v>
      </c>
      <c r="J814" s="181">
        <f>'Permitted Sources'!X638</f>
        <v>0</v>
      </c>
      <c r="K814" s="191" t="str">
        <f>VLOOKUP(C814,fips_xref!$A$5:$H$28,8,FALSE)</f>
        <v>Total</v>
      </c>
      <c r="L814" s="31" t="str">
        <f t="shared" si="12"/>
        <v>Compressor Engines</v>
      </c>
    </row>
    <row r="815" spans="1:12" x14ac:dyDescent="0.2">
      <c r="A815" s="136" t="str">
        <f>'Permitted Sources'!A639</f>
        <v>WYDEQ Permitted Sources</v>
      </c>
      <c r="B815" s="136" t="str">
        <f>'Permitted Sources'!B639</f>
        <v>56</v>
      </c>
      <c r="C815" s="136">
        <f>'Permitted Sources'!C639</f>
        <v>56037</v>
      </c>
      <c r="D815" s="136">
        <f>'Permitted Sources'!F639</f>
        <v>20200202</v>
      </c>
      <c r="E815" t="str">
        <f>'Permitted Sources'!I639</f>
        <v>Compressor Engines</v>
      </c>
      <c r="F815" s="181">
        <f>'Permitted Sources'!T639</f>
        <v>0</v>
      </c>
      <c r="G815" s="181">
        <f>'Permitted Sources'!U639</f>
        <v>0</v>
      </c>
      <c r="H815" s="181">
        <f>'Permitted Sources'!V639</f>
        <v>0</v>
      </c>
      <c r="I815" s="181">
        <f>'Permitted Sources'!W639</f>
        <v>0</v>
      </c>
      <c r="J815" s="181">
        <f>'Permitted Sources'!X639</f>
        <v>0</v>
      </c>
      <c r="K815" s="191" t="str">
        <f>VLOOKUP(C815,fips_xref!$A$5:$H$28,8,FALSE)</f>
        <v>Total</v>
      </c>
      <c r="L815" s="31" t="str">
        <f t="shared" si="12"/>
        <v>Compressor Engines</v>
      </c>
    </row>
    <row r="816" spans="1:12" x14ac:dyDescent="0.2">
      <c r="A816" s="136" t="str">
        <f>'Permitted Sources'!A640</f>
        <v>WYDEQ Permitted Sources</v>
      </c>
      <c r="B816" s="136" t="str">
        <f>'Permitted Sources'!B640</f>
        <v>56</v>
      </c>
      <c r="C816" s="136">
        <f>'Permitted Sources'!C640</f>
        <v>56037</v>
      </c>
      <c r="D816" s="136">
        <f>'Permitted Sources'!F640</f>
        <v>20200202</v>
      </c>
      <c r="E816" t="str">
        <f>'Permitted Sources'!I640</f>
        <v>Compressor Engines</v>
      </c>
      <c r="F816" s="181">
        <f>'Permitted Sources'!T640</f>
        <v>0</v>
      </c>
      <c r="G816" s="181">
        <f>'Permitted Sources'!U640</f>
        <v>0</v>
      </c>
      <c r="H816" s="181">
        <f>'Permitted Sources'!V640</f>
        <v>0</v>
      </c>
      <c r="I816" s="181">
        <f>'Permitted Sources'!W640</f>
        <v>0</v>
      </c>
      <c r="J816" s="181">
        <f>'Permitted Sources'!X640</f>
        <v>0</v>
      </c>
      <c r="K816" s="191" t="str">
        <f>VLOOKUP(C816,fips_xref!$A$5:$H$28,8,FALSE)</f>
        <v>Total</v>
      </c>
      <c r="L816" s="31" t="str">
        <f t="shared" si="12"/>
        <v>Compressor Engines</v>
      </c>
    </row>
    <row r="817" spans="1:12" x14ac:dyDescent="0.2">
      <c r="A817" s="136" t="str">
        <f>'Permitted Sources'!A641</f>
        <v>WYDEQ Permitted Sources</v>
      </c>
      <c r="B817" s="136" t="str">
        <f>'Permitted Sources'!B641</f>
        <v>56</v>
      </c>
      <c r="C817" s="136">
        <f>'Permitted Sources'!C641</f>
        <v>56037</v>
      </c>
      <c r="D817" s="136">
        <f>'Permitted Sources'!F641</f>
        <v>20200254</v>
      </c>
      <c r="E817" t="str">
        <f>'Permitted Sources'!I641</f>
        <v>Compressor Engines</v>
      </c>
      <c r="F817" s="181">
        <f>'Permitted Sources'!T641</f>
        <v>1.8018907697519404</v>
      </c>
      <c r="G817" s="181">
        <f>'Permitted Sources'!U641</f>
        <v>0.28629583294677563</v>
      </c>
      <c r="H817" s="181">
        <f>'Permitted Sources'!V641</f>
        <v>1.8715558091089366</v>
      </c>
      <c r="I817" s="181">
        <f>'Permitted Sources'!W641</f>
        <v>0</v>
      </c>
      <c r="J817" s="181">
        <f>'Permitted Sources'!X641</f>
        <v>2.4427517102426535E-2</v>
      </c>
      <c r="K817" s="191" t="str">
        <f>VLOOKUP(C817,fips_xref!$A$5:$H$28,8,FALSE)</f>
        <v>Total</v>
      </c>
      <c r="L817" s="31" t="str">
        <f t="shared" si="12"/>
        <v>Compressor Engines</v>
      </c>
    </row>
    <row r="818" spans="1:12" x14ac:dyDescent="0.2">
      <c r="A818" s="136" t="str">
        <f>'Permitted Sources'!A642</f>
        <v>WYDEQ Permitted Sources</v>
      </c>
      <c r="B818" s="136" t="str">
        <f>'Permitted Sources'!B642</f>
        <v>56</v>
      </c>
      <c r="C818" s="136">
        <f>'Permitted Sources'!C642</f>
        <v>56037</v>
      </c>
      <c r="D818" s="136">
        <f>'Permitted Sources'!F642</f>
        <v>20200202</v>
      </c>
      <c r="E818" t="str">
        <f>'Permitted Sources'!I642</f>
        <v>Compressor Engines</v>
      </c>
      <c r="F818" s="181">
        <f>'Permitted Sources'!T642</f>
        <v>0</v>
      </c>
      <c r="G818" s="181">
        <f>'Permitted Sources'!U642</f>
        <v>0</v>
      </c>
      <c r="H818" s="181">
        <f>'Permitted Sources'!V642</f>
        <v>0</v>
      </c>
      <c r="I818" s="181">
        <f>'Permitted Sources'!W642</f>
        <v>0</v>
      </c>
      <c r="J818" s="181">
        <f>'Permitted Sources'!X642</f>
        <v>0</v>
      </c>
      <c r="K818" s="191" t="str">
        <f>VLOOKUP(C818,fips_xref!$A$5:$H$28,8,FALSE)</f>
        <v>Total</v>
      </c>
      <c r="L818" s="31" t="str">
        <f t="shared" si="12"/>
        <v>Compressor Engines</v>
      </c>
    </row>
    <row r="819" spans="1:12" x14ac:dyDescent="0.2">
      <c r="A819" s="136" t="str">
        <f>'Permitted Sources'!A643</f>
        <v>WYDEQ Permitted Sources</v>
      </c>
      <c r="B819" s="136" t="str">
        <f>'Permitted Sources'!B643</f>
        <v>56</v>
      </c>
      <c r="C819" s="136">
        <f>'Permitted Sources'!C643</f>
        <v>56037</v>
      </c>
      <c r="D819" s="136">
        <f>'Permitted Sources'!F643</f>
        <v>20200202</v>
      </c>
      <c r="E819" t="str">
        <f>'Permitted Sources'!I643</f>
        <v>Compressor Engines</v>
      </c>
      <c r="F819" s="181">
        <f>'Permitted Sources'!T643</f>
        <v>0</v>
      </c>
      <c r="G819" s="181">
        <f>'Permitted Sources'!U643</f>
        <v>0</v>
      </c>
      <c r="H819" s="181">
        <f>'Permitted Sources'!V643</f>
        <v>0</v>
      </c>
      <c r="I819" s="181">
        <f>'Permitted Sources'!W643</f>
        <v>0</v>
      </c>
      <c r="J819" s="181">
        <f>'Permitted Sources'!X643</f>
        <v>0</v>
      </c>
      <c r="K819" s="191" t="str">
        <f>VLOOKUP(C819,fips_xref!$A$5:$H$28,8,FALSE)</f>
        <v>Total</v>
      </c>
      <c r="L819" s="31" t="str">
        <f t="shared" si="12"/>
        <v>Compressor Engines</v>
      </c>
    </row>
    <row r="820" spans="1:12" x14ac:dyDescent="0.2">
      <c r="A820" s="136" t="str">
        <f>'Permitted Sources'!A644</f>
        <v>WYDEQ Permitted Sources</v>
      </c>
      <c r="B820" s="136" t="str">
        <f>'Permitted Sources'!B644</f>
        <v>56</v>
      </c>
      <c r="C820" s="136">
        <f>'Permitted Sources'!C644</f>
        <v>56037</v>
      </c>
      <c r="D820" s="136">
        <f>'Permitted Sources'!F644</f>
        <v>20200202</v>
      </c>
      <c r="E820" t="str">
        <f>'Permitted Sources'!I644</f>
        <v>Compressor Engines</v>
      </c>
      <c r="F820" s="181">
        <f>'Permitted Sources'!T644</f>
        <v>0</v>
      </c>
      <c r="G820" s="181">
        <f>'Permitted Sources'!U644</f>
        <v>0.19529503421910843</v>
      </c>
      <c r="H820" s="181">
        <f>'Permitted Sources'!V644</f>
        <v>0</v>
      </c>
      <c r="I820" s="181">
        <f>'Permitted Sources'!W644</f>
        <v>0</v>
      </c>
      <c r="J820" s="181">
        <f>'Permitted Sources'!X644</f>
        <v>0</v>
      </c>
      <c r="K820" s="191" t="str">
        <f>VLOOKUP(C820,fips_xref!$A$5:$H$28,8,FALSE)</f>
        <v>Total</v>
      </c>
      <c r="L820" s="31" t="str">
        <f t="shared" si="12"/>
        <v>Compressor Engines</v>
      </c>
    </row>
    <row r="821" spans="1:12" x14ac:dyDescent="0.2">
      <c r="A821" s="136" t="str">
        <f>'Permitted Sources'!A645</f>
        <v>WYDEQ Permitted Sources</v>
      </c>
      <c r="B821" s="136" t="str">
        <f>'Permitted Sources'!B645</f>
        <v>56</v>
      </c>
      <c r="C821" s="136">
        <f>'Permitted Sources'!C645</f>
        <v>56037</v>
      </c>
      <c r="D821" s="136">
        <f>'Permitted Sources'!F645</f>
        <v>20200202</v>
      </c>
      <c r="E821" t="str">
        <f>'Permitted Sources'!I645</f>
        <v>Compressor Engines</v>
      </c>
      <c r="F821" s="181">
        <f>'Permitted Sources'!T645</f>
        <v>0</v>
      </c>
      <c r="G821" s="181">
        <f>'Permitted Sources'!U645</f>
        <v>0</v>
      </c>
      <c r="H821" s="181">
        <f>'Permitted Sources'!V645</f>
        <v>0</v>
      </c>
      <c r="I821" s="181">
        <f>'Permitted Sources'!W645</f>
        <v>0</v>
      </c>
      <c r="J821" s="181">
        <f>'Permitted Sources'!X645</f>
        <v>0</v>
      </c>
      <c r="K821" s="191" t="str">
        <f>VLOOKUP(C821,fips_xref!$A$5:$H$28,8,FALSE)</f>
        <v>Total</v>
      </c>
      <c r="L821" s="31" t="str">
        <f t="shared" si="12"/>
        <v>Compressor Engines</v>
      </c>
    </row>
    <row r="822" spans="1:12" x14ac:dyDescent="0.2">
      <c r="A822" s="136" t="str">
        <f>'Permitted Sources'!A646</f>
        <v>WYDEQ Permitted Sources</v>
      </c>
      <c r="B822" s="136" t="str">
        <f>'Permitted Sources'!B646</f>
        <v>56</v>
      </c>
      <c r="C822" s="136">
        <f>'Permitted Sources'!C646</f>
        <v>56037</v>
      </c>
      <c r="D822" s="136">
        <f>'Permitted Sources'!F646</f>
        <v>20200254</v>
      </c>
      <c r="E822" t="str">
        <f>'Permitted Sources'!I646</f>
        <v>Compressor Engines</v>
      </c>
      <c r="F822" s="181">
        <f>'Permitted Sources'!T646</f>
        <v>1.3184566607941024</v>
      </c>
      <c r="G822" s="181">
        <f>'Permitted Sources'!U646</f>
        <v>0.45122712801393988</v>
      </c>
      <c r="H822" s="181">
        <f>'Permitted Sources'!V646</f>
        <v>2.2823851330596785</v>
      </c>
      <c r="I822" s="181">
        <f>'Permitted Sources'!W646</f>
        <v>0</v>
      </c>
      <c r="J822" s="181">
        <f>'Permitted Sources'!X646</f>
        <v>3.8499891085346169E-2</v>
      </c>
      <c r="K822" s="191" t="str">
        <f>VLOOKUP(C822,fips_xref!$A$5:$H$28,8,FALSE)</f>
        <v>Total</v>
      </c>
      <c r="L822" s="31" t="str">
        <f t="shared" si="12"/>
        <v>Compressor Engines</v>
      </c>
    </row>
    <row r="823" spans="1:12" x14ac:dyDescent="0.2">
      <c r="A823" s="136" t="str">
        <f>'Permitted Sources'!A647</f>
        <v>WYDEQ Permitted Sources</v>
      </c>
      <c r="B823" s="136" t="str">
        <f>'Permitted Sources'!B647</f>
        <v>56</v>
      </c>
      <c r="C823" s="136">
        <f>'Permitted Sources'!C647</f>
        <v>56037</v>
      </c>
      <c r="D823" s="136">
        <f>'Permitted Sources'!F647</f>
        <v>20200202</v>
      </c>
      <c r="E823" t="str">
        <f>'Permitted Sources'!I647</f>
        <v>Compressor Engines</v>
      </c>
      <c r="F823" s="181">
        <f>'Permitted Sources'!T647</f>
        <v>0</v>
      </c>
      <c r="G823" s="181">
        <f>'Permitted Sources'!U647</f>
        <v>0.58588510265732496</v>
      </c>
      <c r="H823" s="181">
        <f>'Permitted Sources'!V647</f>
        <v>0</v>
      </c>
      <c r="I823" s="181">
        <f>'Permitted Sources'!W647</f>
        <v>0</v>
      </c>
      <c r="J823" s="181">
        <f>'Permitted Sources'!X647</f>
        <v>0</v>
      </c>
      <c r="K823" s="191" t="str">
        <f>VLOOKUP(C823,fips_xref!$A$5:$H$28,8,FALSE)</f>
        <v>Total</v>
      </c>
      <c r="L823" s="31" t="str">
        <f t="shared" si="12"/>
        <v>Compressor Engines</v>
      </c>
    </row>
    <row r="824" spans="1:12" x14ac:dyDescent="0.2">
      <c r="A824" s="136" t="str">
        <f>'Permitted Sources'!A648</f>
        <v>WYDEQ Permitted Sources</v>
      </c>
      <c r="B824" s="136" t="str">
        <f>'Permitted Sources'!B648</f>
        <v>56</v>
      </c>
      <c r="C824" s="136">
        <f>'Permitted Sources'!C648</f>
        <v>56037</v>
      </c>
      <c r="D824" s="136">
        <f>'Permitted Sources'!F648</f>
        <v>20200202</v>
      </c>
      <c r="E824" t="str">
        <f>'Permitted Sources'!I648</f>
        <v>Compressor Engines</v>
      </c>
      <c r="F824" s="181">
        <f>'Permitted Sources'!T648</f>
        <v>0</v>
      </c>
      <c r="G824" s="181">
        <f>'Permitted Sources'!U648</f>
        <v>0</v>
      </c>
      <c r="H824" s="181">
        <f>'Permitted Sources'!V648</f>
        <v>0.45647702661193579</v>
      </c>
      <c r="I824" s="181">
        <f>'Permitted Sources'!W648</f>
        <v>0</v>
      </c>
      <c r="J824" s="181">
        <f>'Permitted Sources'!X648</f>
        <v>0</v>
      </c>
      <c r="K824" s="191" t="str">
        <f>VLOOKUP(C824,fips_xref!$A$5:$H$28,8,FALSE)</f>
        <v>Total</v>
      </c>
      <c r="L824" s="31" t="str">
        <f t="shared" si="12"/>
        <v>Compressor Engines</v>
      </c>
    </row>
    <row r="825" spans="1:12" x14ac:dyDescent="0.2">
      <c r="A825" s="136" t="str">
        <f>'Permitted Sources'!A649</f>
        <v>WYDEQ Permitted Sources</v>
      </c>
      <c r="B825" s="136" t="str">
        <f>'Permitted Sources'!B649</f>
        <v>56</v>
      </c>
      <c r="C825" s="136">
        <f>'Permitted Sources'!C649</f>
        <v>56001</v>
      </c>
      <c r="D825" s="136">
        <f>'Permitted Sources'!F649</f>
        <v>20200201</v>
      </c>
      <c r="E825" t="str">
        <f>'Permitted Sources'!I649</f>
        <v>Compressor Engines</v>
      </c>
      <c r="F825" s="181">
        <f>'Permitted Sources'!T649</f>
        <v>227.3685535281154</v>
      </c>
      <c r="G825" s="181">
        <f>'Permitted Sources'!U649</f>
        <v>0.46974563703155464</v>
      </c>
      <c r="H825" s="181">
        <f>'Permitted Sources'!V649</f>
        <v>27.305246797334966</v>
      </c>
      <c r="I825" s="181">
        <f>'Permitted Sources'!W649</f>
        <v>0</v>
      </c>
      <c r="J825" s="181">
        <f>'Permitted Sources'!X649</f>
        <v>1.4883130982601906</v>
      </c>
      <c r="K825" s="191" t="str">
        <f>VLOOKUP(C825,fips_xref!$A$5:$H$28,8,FALSE)</f>
        <v>Total</v>
      </c>
      <c r="L825" s="31" t="str">
        <f t="shared" si="12"/>
        <v>Compressor Engines</v>
      </c>
    </row>
    <row r="826" spans="1:12" x14ac:dyDescent="0.2">
      <c r="A826" s="136" t="str">
        <f>'Permitted Sources'!A650</f>
        <v>WYDEQ Permitted Sources</v>
      </c>
      <c r="B826" s="136" t="str">
        <f>'Permitted Sources'!B650</f>
        <v>56</v>
      </c>
      <c r="C826" s="136">
        <f>'Permitted Sources'!C650</f>
        <v>56001</v>
      </c>
      <c r="D826" s="136">
        <f>'Permitted Sources'!F650</f>
        <v>20200201</v>
      </c>
      <c r="E826" t="str">
        <f>'Permitted Sources'!I650</f>
        <v>Compressor Engines</v>
      </c>
      <c r="F826" s="181">
        <f>'Permitted Sources'!T650</f>
        <v>21.57292100994917</v>
      </c>
      <c r="G826" s="181">
        <f>'Permitted Sources'!U650</f>
        <v>0.18580483520877927</v>
      </c>
      <c r="H826" s="181">
        <f>'Permitted Sources'!V650</f>
        <v>23.970254822087945</v>
      </c>
      <c r="I826" s="181">
        <f>'Permitted Sources'!W650</f>
        <v>0</v>
      </c>
      <c r="J826" s="181">
        <f>'Permitted Sources'!X650</f>
        <v>0.58869257777209838</v>
      </c>
      <c r="K826" s="191" t="str">
        <f>VLOOKUP(C826,fips_xref!$A$5:$H$28,8,FALSE)</f>
        <v>Total</v>
      </c>
      <c r="L826" s="31" t="str">
        <f t="shared" si="12"/>
        <v>Compressor Engines</v>
      </c>
    </row>
    <row r="827" spans="1:12" x14ac:dyDescent="0.2">
      <c r="A827" s="136" t="str">
        <f>'Permitted Sources'!A651</f>
        <v>WYDEQ Permitted Sources</v>
      </c>
      <c r="B827" s="136" t="str">
        <f>'Permitted Sources'!B651</f>
        <v>56</v>
      </c>
      <c r="C827" s="136">
        <f>'Permitted Sources'!C651</f>
        <v>56001</v>
      </c>
      <c r="D827" s="136">
        <f>'Permitted Sources'!F651</f>
        <v>20200253</v>
      </c>
      <c r="E827" t="str">
        <f>'Permitted Sources'!I651</f>
        <v>Compressor Engines</v>
      </c>
      <c r="F827" s="181">
        <f>'Permitted Sources'!T651</f>
        <v>362.02371629719346</v>
      </c>
      <c r="G827" s="181">
        <f>'Permitted Sources'!U651</f>
        <v>2.6540910674063656</v>
      </c>
      <c r="H827" s="181">
        <f>'Permitted Sources'!V651</f>
        <v>47.836291144949428</v>
      </c>
      <c r="I827" s="181">
        <f>'Permitted Sources'!W651</f>
        <v>0</v>
      </c>
      <c r="J827" s="181">
        <f>'Permitted Sources'!X651</f>
        <v>1.7545128472877149</v>
      </c>
      <c r="K827" s="191" t="str">
        <f>VLOOKUP(C827,fips_xref!$A$5:$H$28,8,FALSE)</f>
        <v>Total</v>
      </c>
      <c r="L827" s="31" t="str">
        <f t="shared" si="12"/>
        <v>Compressor Engines</v>
      </c>
    </row>
    <row r="828" spans="1:12" x14ac:dyDescent="0.2">
      <c r="A828" s="136" t="str">
        <f>'Permitted Sources'!A652</f>
        <v>WYDEQ Permitted Sources</v>
      </c>
      <c r="B828" s="136" t="str">
        <f>'Permitted Sources'!B652</f>
        <v>56</v>
      </c>
      <c r="C828" s="136">
        <f>'Permitted Sources'!C652</f>
        <v>56001</v>
      </c>
      <c r="D828" s="136">
        <f>'Permitted Sources'!F652</f>
        <v>20200253</v>
      </c>
      <c r="E828" t="str">
        <f>'Permitted Sources'!I652</f>
        <v>Compressor Engines</v>
      </c>
      <c r="F828" s="181">
        <f>'Permitted Sources'!T652</f>
        <v>1217.7161366360144</v>
      </c>
      <c r="G828" s="181">
        <f>'Permitted Sources'!U652</f>
        <v>19.640273898807099</v>
      </c>
      <c r="H828" s="181">
        <f>'Permitted Sources'!V652</f>
        <v>102.55100323884584</v>
      </c>
      <c r="I828" s="181">
        <f>'Permitted Sources'!W652</f>
        <v>0</v>
      </c>
      <c r="J828" s="181">
        <f>'Permitted Sources'!X652</f>
        <v>12.983395069929085</v>
      </c>
      <c r="K828" s="191" t="str">
        <f>VLOOKUP(C828,fips_xref!$A$5:$H$28,8,FALSE)</f>
        <v>Total</v>
      </c>
      <c r="L828" s="31" t="str">
        <f t="shared" si="12"/>
        <v>Compressor Engines</v>
      </c>
    </row>
    <row r="829" spans="1:12" x14ac:dyDescent="0.2">
      <c r="A829" s="136" t="str">
        <f>'Permitted Sources'!A653</f>
        <v>WYDEQ Permitted Sources</v>
      </c>
      <c r="B829" s="136" t="str">
        <f>'Permitted Sources'!B653</f>
        <v>56</v>
      </c>
      <c r="C829" s="136">
        <f>'Permitted Sources'!C653</f>
        <v>56007</v>
      </c>
      <c r="D829" s="136">
        <f>'Permitted Sources'!F653</f>
        <v>20200253</v>
      </c>
      <c r="E829" t="str">
        <f>'Permitted Sources'!I653</f>
        <v>Compressor Engines</v>
      </c>
      <c r="F829" s="181">
        <f>'Permitted Sources'!T653</f>
        <v>3.9132275320372907</v>
      </c>
      <c r="G829" s="181">
        <f>'Permitted Sources'!U653</f>
        <v>0.31224600793016061</v>
      </c>
      <c r="H829" s="181">
        <f>'Permitted Sources'!V653</f>
        <v>0</v>
      </c>
      <c r="I829" s="181">
        <f>'Permitted Sources'!W653</f>
        <v>0</v>
      </c>
      <c r="J829" s="181">
        <f>'Permitted Sources'!X653</f>
        <v>0.20641327615149585</v>
      </c>
      <c r="K829" s="191" t="str">
        <f>VLOOKUP(C829,fips_xref!$A$5:$H$28,8,FALSE)</f>
        <v>Total</v>
      </c>
      <c r="L829" s="31" t="str">
        <f t="shared" si="12"/>
        <v>Compressor Engines</v>
      </c>
    </row>
    <row r="830" spans="1:12" x14ac:dyDescent="0.2">
      <c r="A830" s="136" t="str">
        <f>'Permitted Sources'!A654</f>
        <v>WYDEQ Permitted Sources</v>
      </c>
      <c r="B830" s="136" t="str">
        <f>'Permitted Sources'!B654</f>
        <v>56</v>
      </c>
      <c r="C830" s="136">
        <f>'Permitted Sources'!C654</f>
        <v>56007</v>
      </c>
      <c r="D830" s="136">
        <f>'Permitted Sources'!F654</f>
        <v>20200253</v>
      </c>
      <c r="E830" t="str">
        <f>'Permitted Sources'!I654</f>
        <v>Compressor Engines</v>
      </c>
      <c r="F830" s="181">
        <f>'Permitted Sources'!T654</f>
        <v>3.9132275320372907</v>
      </c>
      <c r="G830" s="181">
        <f>'Permitted Sources'!U654</f>
        <v>0.31224600793016061</v>
      </c>
      <c r="H830" s="181">
        <f>'Permitted Sources'!V654</f>
        <v>0</v>
      </c>
      <c r="I830" s="181">
        <f>'Permitted Sources'!W654</f>
        <v>0</v>
      </c>
      <c r="J830" s="181">
        <f>'Permitted Sources'!X654</f>
        <v>0.20641327615149585</v>
      </c>
      <c r="K830" s="191" t="str">
        <f>VLOOKUP(C830,fips_xref!$A$5:$H$28,8,FALSE)</f>
        <v>Total</v>
      </c>
      <c r="L830" s="31" t="str">
        <f t="shared" si="12"/>
        <v>Compressor Engines</v>
      </c>
    </row>
    <row r="831" spans="1:12" x14ac:dyDescent="0.2">
      <c r="A831" s="136" t="str">
        <f>'Permitted Sources'!A655</f>
        <v>WYDEQ Permitted Sources</v>
      </c>
      <c r="B831" s="136" t="str">
        <f>'Permitted Sources'!B655</f>
        <v>56</v>
      </c>
      <c r="C831" s="136">
        <f>'Permitted Sources'!C655</f>
        <v>56007</v>
      </c>
      <c r="D831" s="136">
        <f>'Permitted Sources'!F655</f>
        <v>20200253</v>
      </c>
      <c r="E831" t="str">
        <f>'Permitted Sources'!I655</f>
        <v>Compressor Engines</v>
      </c>
      <c r="F831" s="181">
        <f>'Permitted Sources'!T655</f>
        <v>17.65969347791188</v>
      </c>
      <c r="G831" s="181">
        <f>'Permitted Sources'!U655</f>
        <v>13.224771171408682</v>
      </c>
      <c r="H831" s="181">
        <f>'Permitted Sources'!V655</f>
        <v>9.1712279319293035</v>
      </c>
      <c r="I831" s="181">
        <f>'Permitted Sources'!W655</f>
        <v>0</v>
      </c>
      <c r="J831" s="181">
        <f>'Permitted Sources'!X655</f>
        <v>0.93814834010854875</v>
      </c>
      <c r="K831" s="191" t="str">
        <f>VLOOKUP(C831,fips_xref!$A$5:$H$28,8,FALSE)</f>
        <v>Total</v>
      </c>
      <c r="L831" s="31" t="str">
        <f t="shared" si="12"/>
        <v>Compressor Engines</v>
      </c>
    </row>
    <row r="832" spans="1:12" x14ac:dyDescent="0.2">
      <c r="A832" s="136" t="str">
        <f>'Permitted Sources'!A656</f>
        <v>WYDEQ Permitted Sources</v>
      </c>
      <c r="B832" s="136" t="str">
        <f>'Permitted Sources'!B656</f>
        <v>56</v>
      </c>
      <c r="C832" s="136">
        <f>'Permitted Sources'!C656</f>
        <v>56007</v>
      </c>
      <c r="D832" s="136">
        <f>'Permitted Sources'!F656</f>
        <v>20200253</v>
      </c>
      <c r="E832" t="str">
        <f>'Permitted Sources'!I656</f>
        <v>Compressor Engines</v>
      </c>
      <c r="F832" s="181">
        <f>'Permitted Sources'!T656</f>
        <v>22.275295182366118</v>
      </c>
      <c r="G832" s="181">
        <f>'Permitted Sources'!U656</f>
        <v>23.869099187420549</v>
      </c>
      <c r="H832" s="181">
        <f>'Permitted Sources'!V656</f>
        <v>34.808978741640757</v>
      </c>
      <c r="I832" s="181">
        <f>'Permitted Sources'!W656</f>
        <v>0</v>
      </c>
      <c r="J832" s="181">
        <f>'Permitted Sources'!X656</f>
        <v>1.1879084042518588</v>
      </c>
      <c r="K832" s="191" t="str">
        <f>VLOOKUP(C832,fips_xref!$A$5:$H$28,8,FALSE)</f>
        <v>Total</v>
      </c>
      <c r="L832" s="31" t="str">
        <f t="shared" si="12"/>
        <v>Compressor Engines</v>
      </c>
    </row>
    <row r="833" spans="1:12" x14ac:dyDescent="0.2">
      <c r="A833" s="136" t="str">
        <f>'Permitted Sources'!A657</f>
        <v>WYDEQ Permitted Sources</v>
      </c>
      <c r="B833" s="136" t="str">
        <f>'Permitted Sources'!B657</f>
        <v>56</v>
      </c>
      <c r="C833" s="136">
        <f>'Permitted Sources'!C657</f>
        <v>56007</v>
      </c>
      <c r="D833" s="136">
        <f>'Permitted Sources'!F657</f>
        <v>20200253</v>
      </c>
      <c r="E833" t="str">
        <f>'Permitted Sources'!I657</f>
        <v>Compressor Engines</v>
      </c>
      <c r="F833" s="181">
        <f>'Permitted Sources'!T657</f>
        <v>23.479365192223746</v>
      </c>
      <c r="G833" s="181">
        <f>'Permitted Sources'!U657</f>
        <v>18.241582739359327</v>
      </c>
      <c r="H833" s="181">
        <f>'Permitted Sources'!V657</f>
        <v>48.565820639534714</v>
      </c>
      <c r="I833" s="181">
        <f>'Permitted Sources'!W657</f>
        <v>0</v>
      </c>
      <c r="J833" s="181">
        <f>'Permitted Sources'!X657</f>
        <v>1.24467205519352</v>
      </c>
      <c r="K833" s="191" t="str">
        <f>VLOOKUP(C833,fips_xref!$A$5:$H$28,8,FALSE)</f>
        <v>Total</v>
      </c>
      <c r="L833" s="31" t="str">
        <f t="shared" si="12"/>
        <v>Compressor Engines</v>
      </c>
    </row>
    <row r="834" spans="1:12" x14ac:dyDescent="0.2">
      <c r="A834" s="136" t="str">
        <f>'Permitted Sources'!A658</f>
        <v>WYDEQ Permitted Sources</v>
      </c>
      <c r="B834" s="136" t="str">
        <f>'Permitted Sources'!B658</f>
        <v>56</v>
      </c>
      <c r="C834" s="136">
        <f>'Permitted Sources'!C658</f>
        <v>56007</v>
      </c>
      <c r="D834" s="136">
        <f>'Permitted Sources'!F658</f>
        <v>20200254</v>
      </c>
      <c r="E834" t="str">
        <f>'Permitted Sources'!I658</f>
        <v>Compressor Engines</v>
      </c>
      <c r="F834" s="181">
        <f>'Permitted Sources'!T658</f>
        <v>15.638033653993316</v>
      </c>
      <c r="G834" s="181">
        <f>'Permitted Sources'!U658</f>
        <v>16.772880510079304</v>
      </c>
      <c r="H834" s="181">
        <f>'Permitted Sources'!V658</f>
        <v>34.808978741640757</v>
      </c>
      <c r="I834" s="181">
        <f>'Permitted Sources'!W658</f>
        <v>0</v>
      </c>
      <c r="J834" s="181">
        <f>'Permitted Sources'!X658</f>
        <v>0.61126942866617406</v>
      </c>
      <c r="K834" s="191" t="str">
        <f>VLOOKUP(C834,fips_xref!$A$5:$H$28,8,FALSE)</f>
        <v>Total</v>
      </c>
      <c r="L834" s="31" t="str">
        <f t="shared" si="12"/>
        <v>Compressor Engines</v>
      </c>
    </row>
    <row r="835" spans="1:12" x14ac:dyDescent="0.2">
      <c r="A835" s="136" t="str">
        <f>'Permitted Sources'!A659</f>
        <v>WYDEQ Permitted Sources</v>
      </c>
      <c r="B835" s="136" t="str">
        <f>'Permitted Sources'!B659</f>
        <v>56</v>
      </c>
      <c r="C835" s="136">
        <f>'Permitted Sources'!C659</f>
        <v>56007</v>
      </c>
      <c r="D835" s="136">
        <f>'Permitted Sources'!F659</f>
        <v>20200254</v>
      </c>
      <c r="E835" t="str">
        <f>'Permitted Sources'!I659</f>
        <v>Compressor Engines</v>
      </c>
      <c r="F835" s="181">
        <f>'Permitted Sources'!T659</f>
        <v>15.050875123220351</v>
      </c>
      <c r="G835" s="181">
        <f>'Permitted Sources'!U659</f>
        <v>16.127769721230099</v>
      </c>
      <c r="H835" s="181">
        <f>'Permitted Sources'!V659</f>
        <v>5.6277989582293451</v>
      </c>
      <c r="I835" s="181">
        <f>'Permitted Sources'!W659</f>
        <v>0</v>
      </c>
      <c r="J835" s="181">
        <f>'Permitted Sources'!X659</f>
        <v>0.5907741907923808</v>
      </c>
      <c r="K835" s="191" t="str">
        <f>VLOOKUP(C835,fips_xref!$A$5:$H$28,8,FALSE)</f>
        <v>Total</v>
      </c>
      <c r="L835" s="31" t="str">
        <f t="shared" si="12"/>
        <v>Compressor Engines</v>
      </c>
    </row>
    <row r="836" spans="1:12" x14ac:dyDescent="0.2">
      <c r="A836" s="136" t="str">
        <f>'Permitted Sources'!A660</f>
        <v>WYDEQ Permitted Sources</v>
      </c>
      <c r="B836" s="136" t="str">
        <f>'Permitted Sources'!B660</f>
        <v>56</v>
      </c>
      <c r="C836" s="136">
        <f>'Permitted Sources'!C660</f>
        <v>56007</v>
      </c>
      <c r="D836" s="136">
        <f>'Permitted Sources'!F660</f>
        <v>20200253</v>
      </c>
      <c r="E836" t="str">
        <f>'Permitted Sources'!I660</f>
        <v>Compressor Engines</v>
      </c>
      <c r="F836" s="181">
        <f>'Permitted Sources'!T660</f>
        <v>119.10259180841705</v>
      </c>
      <c r="G836" s="181">
        <f>'Permitted Sources'!U660</f>
        <v>6.8811817477248427</v>
      </c>
      <c r="H836" s="181">
        <f>'Permitted Sources'!V660</f>
        <v>14.382152893252769</v>
      </c>
      <c r="I836" s="181">
        <f>'Permitted Sources'!W660</f>
        <v>0</v>
      </c>
      <c r="J836" s="181">
        <f>'Permitted Sources'!X660</f>
        <v>2.2824148010451655</v>
      </c>
      <c r="K836" s="191" t="str">
        <f>VLOOKUP(C836,fips_xref!$A$5:$H$28,8,FALSE)</f>
        <v>Total</v>
      </c>
      <c r="L836" s="31" t="str">
        <f t="shared" si="12"/>
        <v>Compressor Engines</v>
      </c>
    </row>
    <row r="837" spans="1:12" x14ac:dyDescent="0.2">
      <c r="A837" s="136" t="str">
        <f>'Permitted Sources'!A661</f>
        <v>WYDEQ Permitted Sources</v>
      </c>
      <c r="B837" s="136" t="str">
        <f>'Permitted Sources'!B661</f>
        <v>56</v>
      </c>
      <c r="C837" s="136">
        <f>'Permitted Sources'!C661</f>
        <v>56007</v>
      </c>
      <c r="D837" s="136">
        <f>'Permitted Sources'!F661</f>
        <v>20200254</v>
      </c>
      <c r="E837" t="str">
        <f>'Permitted Sources'!I661</f>
        <v>Compressor Engines</v>
      </c>
      <c r="F837" s="181">
        <f>'Permitted Sources'!T661</f>
        <v>18.061050147864421</v>
      </c>
      <c r="G837" s="181">
        <f>'Permitted Sources'!U661</f>
        <v>6.8811817477248427</v>
      </c>
      <c r="H837" s="181">
        <f>'Permitted Sources'!V661</f>
        <v>24.282910319767357</v>
      </c>
      <c r="I837" s="181">
        <f>'Permitted Sources'!W661</f>
        <v>0</v>
      </c>
      <c r="J837" s="181">
        <f>'Permitted Sources'!X661</f>
        <v>1.1743794363481803</v>
      </c>
      <c r="K837" s="191" t="str">
        <f>VLOOKUP(C837,fips_xref!$A$5:$H$28,8,FALSE)</f>
        <v>Total</v>
      </c>
      <c r="L837" s="31" t="str">
        <f t="shared" si="12"/>
        <v>Compressor Engines</v>
      </c>
    </row>
    <row r="838" spans="1:12" x14ac:dyDescent="0.2">
      <c r="A838" s="136" t="str">
        <f>'Permitted Sources'!A662</f>
        <v>WYDEQ Permitted Sources</v>
      </c>
      <c r="B838" s="136" t="str">
        <f>'Permitted Sources'!B662</f>
        <v>56</v>
      </c>
      <c r="C838" s="136">
        <f>'Permitted Sources'!C662</f>
        <v>56007</v>
      </c>
      <c r="D838" s="136">
        <f>'Permitted Sources'!F662</f>
        <v>20200254</v>
      </c>
      <c r="E838" t="str">
        <f>'Permitted Sources'!I662</f>
        <v>Compressor Engines</v>
      </c>
      <c r="F838" s="181">
        <f>'Permitted Sources'!T662</f>
        <v>0.80271333990508531</v>
      </c>
      <c r="G838" s="181">
        <f>'Permitted Sources'!U662</f>
        <v>0.32255539442460196</v>
      </c>
      <c r="H838" s="181">
        <f>'Permitted Sources'!V662</f>
        <v>0.52109249613234665</v>
      </c>
      <c r="I838" s="181">
        <f>'Permitted Sources'!W662</f>
        <v>0</v>
      </c>
      <c r="J838" s="181">
        <f>'Permitted Sources'!X662</f>
        <v>0.14045822333895258</v>
      </c>
      <c r="K838" s="191" t="str">
        <f>VLOOKUP(C838,fips_xref!$A$5:$H$28,8,FALSE)</f>
        <v>Total</v>
      </c>
      <c r="L838" s="31" t="str">
        <f t="shared" ref="L838:L901" si="13">IF(E838="Unpermitted Fugitives","Fugitives",IF(E838="Natural Gas Processing Facilities, Pump Seals","Fugitives",IF(E838="Natural Gas Production, All Equipt Leak Fugitives","Fugitives",IF(E838="External Combustion Boilers","Heaters",IF(E838="Permitted Tank Losses","Condensate tank ",IF(E838="Permitted Fugitives","Fugitives",IF(E838="Process Heaters","Heaters",E838)))))))</f>
        <v>Compressor Engines</v>
      </c>
    </row>
    <row r="839" spans="1:12" x14ac:dyDescent="0.2">
      <c r="A839" s="136" t="str">
        <f>'Permitted Sources'!A663</f>
        <v>WYDEQ Permitted Sources</v>
      </c>
      <c r="B839" s="136" t="str">
        <f>'Permitted Sources'!B663</f>
        <v>56</v>
      </c>
      <c r="C839" s="136">
        <f>'Permitted Sources'!C663</f>
        <v>56007</v>
      </c>
      <c r="D839" s="136">
        <f>'Permitted Sources'!F663</f>
        <v>20200253</v>
      </c>
      <c r="E839" t="str">
        <f>'Permitted Sources'!I663</f>
        <v>Compressor Engines</v>
      </c>
      <c r="F839" s="181">
        <f>'Permitted Sources'!T663</f>
        <v>17.382333055315151</v>
      </c>
      <c r="G839" s="181">
        <f>'Permitted Sources'!U663</f>
        <v>5.5909601700264346</v>
      </c>
      <c r="H839" s="181">
        <f>'Permitted Sources'!V663</f>
        <v>6.0446729551352218</v>
      </c>
      <c r="I839" s="181">
        <f>'Permitted Sources'!W663</f>
        <v>0</v>
      </c>
      <c r="J839" s="181">
        <f>'Permitted Sources'!X663</f>
        <v>0.61923982845448766</v>
      </c>
      <c r="K839" s="191" t="str">
        <f>VLOOKUP(C839,fips_xref!$A$5:$H$28,8,FALSE)</f>
        <v>Total</v>
      </c>
      <c r="L839" s="31" t="str">
        <f t="shared" si="13"/>
        <v>Compressor Engines</v>
      </c>
    </row>
    <row r="840" spans="1:12" x14ac:dyDescent="0.2">
      <c r="A840" s="136" t="str">
        <f>'Permitted Sources'!A664</f>
        <v>WYDEQ Permitted Sources</v>
      </c>
      <c r="B840" s="136" t="str">
        <f>'Permitted Sources'!B664</f>
        <v>56</v>
      </c>
      <c r="C840" s="136">
        <f>'Permitted Sources'!C664</f>
        <v>56007</v>
      </c>
      <c r="D840" s="136">
        <f>'Permitted Sources'!F664</f>
        <v>20200253</v>
      </c>
      <c r="E840" t="str">
        <f>'Permitted Sources'!I664</f>
        <v>Compressor Engines</v>
      </c>
      <c r="F840" s="181">
        <f>'Permitted Sources'!T664</f>
        <v>1.3054201933108165</v>
      </c>
      <c r="G840" s="181">
        <f>'Permitted Sources'!U664</f>
        <v>0.32255539442460196</v>
      </c>
      <c r="H840" s="181">
        <f>'Permitted Sources'!V664</f>
        <v>1.2506219907176319</v>
      </c>
      <c r="I840" s="181">
        <f>'Permitted Sources'!W664</f>
        <v>0</v>
      </c>
      <c r="J840" s="181">
        <f>'Permitted Sources'!X664</f>
        <v>3.0961991422724381E-2</v>
      </c>
      <c r="K840" s="191" t="str">
        <f>VLOOKUP(C840,fips_xref!$A$5:$H$28,8,FALSE)</f>
        <v>Total</v>
      </c>
      <c r="L840" s="31" t="str">
        <f t="shared" si="13"/>
        <v>Compressor Engines</v>
      </c>
    </row>
    <row r="841" spans="1:12" x14ac:dyDescent="0.2">
      <c r="A841" s="136" t="str">
        <f>'Permitted Sources'!A665</f>
        <v>WYDEQ Permitted Sources</v>
      </c>
      <c r="B841" s="136" t="str">
        <f>'Permitted Sources'!B665</f>
        <v>56</v>
      </c>
      <c r="C841" s="136">
        <f>'Permitted Sources'!C665</f>
        <v>56007</v>
      </c>
      <c r="D841" s="136">
        <f>'Permitted Sources'!F665</f>
        <v>20200253</v>
      </c>
      <c r="E841" t="str">
        <f>'Permitted Sources'!I665</f>
        <v>Compressor Engines</v>
      </c>
      <c r="F841" s="181">
        <f>'Permitted Sources'!T665</f>
        <v>17.358675975447468</v>
      </c>
      <c r="G841" s="181">
        <f>'Permitted Sources'!U665</f>
        <v>0.93127371865170427</v>
      </c>
      <c r="H841" s="181">
        <f>'Permitted Sources'!V665</f>
        <v>6.0446729551352218</v>
      </c>
      <c r="I841" s="181">
        <f>'Permitted Sources'!W665</f>
        <v>0</v>
      </c>
      <c r="J841" s="181">
        <f>'Permitted Sources'!X665</f>
        <v>0.61562759612183648</v>
      </c>
      <c r="K841" s="191" t="str">
        <f>VLOOKUP(C841,fips_xref!$A$5:$H$28,8,FALSE)</f>
        <v>Total</v>
      </c>
      <c r="L841" s="31" t="str">
        <f t="shared" si="13"/>
        <v>Compressor Engines</v>
      </c>
    </row>
    <row r="842" spans="1:12" x14ac:dyDescent="0.2">
      <c r="A842" s="136" t="str">
        <f>'Permitted Sources'!A666</f>
        <v>WYDEQ Permitted Sources</v>
      </c>
      <c r="B842" s="136" t="str">
        <f>'Permitted Sources'!B666</f>
        <v>56</v>
      </c>
      <c r="C842" s="136">
        <f>'Permitted Sources'!C666</f>
        <v>56007</v>
      </c>
      <c r="D842" s="136">
        <f>'Permitted Sources'!F666</f>
        <v>20200253</v>
      </c>
      <c r="E842" t="str">
        <f>'Permitted Sources'!I666</f>
        <v>Compressor Engines</v>
      </c>
      <c r="F842" s="181">
        <f>'Permitted Sources'!T666</f>
        <v>8.4234719567285623</v>
      </c>
      <c r="G842" s="181">
        <f>'Permitted Sources'!U666</f>
        <v>0.75407410915133788</v>
      </c>
      <c r="H842" s="181">
        <f>'Permitted Sources'!V666</f>
        <v>16.466522877782158</v>
      </c>
      <c r="I842" s="181">
        <f>'Permitted Sources'!W666</f>
        <v>0</v>
      </c>
      <c r="J842" s="181">
        <f>'Permitted Sources'!X666</f>
        <v>0.49848806190586253</v>
      </c>
      <c r="K842" s="191" t="str">
        <f>VLOOKUP(C842,fips_xref!$A$5:$H$28,8,FALSE)</f>
        <v>Total</v>
      </c>
      <c r="L842" s="31" t="str">
        <f t="shared" si="13"/>
        <v>Compressor Engines</v>
      </c>
    </row>
    <row r="843" spans="1:12" x14ac:dyDescent="0.2">
      <c r="A843" s="136" t="str">
        <f>'Permitted Sources'!A667</f>
        <v>WYDEQ Permitted Sources</v>
      </c>
      <c r="B843" s="136" t="str">
        <f>'Permitted Sources'!B667</f>
        <v>56</v>
      </c>
      <c r="C843" s="136">
        <f>'Permitted Sources'!C667</f>
        <v>56007</v>
      </c>
      <c r="D843" s="136">
        <f>'Permitted Sources'!F667</f>
        <v>20200253</v>
      </c>
      <c r="E843" t="str">
        <f>'Permitted Sources'!I667</f>
        <v>Compressor Engines</v>
      </c>
      <c r="F843" s="181">
        <f>'Permitted Sources'!T667</f>
        <v>1.2040700098576278</v>
      </c>
      <c r="G843" s="181">
        <f>'Permitted Sources'!U667</f>
        <v>4.6836901189524077E-2</v>
      </c>
      <c r="H843" s="181">
        <f>'Permitted Sources'!V667</f>
        <v>1.2506219907176319</v>
      </c>
      <c r="I843" s="181">
        <f>'Permitted Sources'!W667</f>
        <v>0</v>
      </c>
      <c r="J843" s="181">
        <f>'Permitted Sources'!X667</f>
        <v>3.0961991422724371E-2</v>
      </c>
      <c r="K843" s="191" t="str">
        <f>VLOOKUP(C843,fips_xref!$A$5:$H$28,8,FALSE)</f>
        <v>Total</v>
      </c>
      <c r="L843" s="31" t="str">
        <f t="shared" si="13"/>
        <v>Compressor Engines</v>
      </c>
    </row>
    <row r="844" spans="1:12" x14ac:dyDescent="0.2">
      <c r="A844" s="136" t="str">
        <f>'Permitted Sources'!A668</f>
        <v>WYDEQ Permitted Sources</v>
      </c>
      <c r="B844" s="136" t="str">
        <f>'Permitted Sources'!B668</f>
        <v>56</v>
      </c>
      <c r="C844" s="136">
        <f>'Permitted Sources'!C668</f>
        <v>56007</v>
      </c>
      <c r="D844" s="136">
        <f>'Permitted Sources'!F668</f>
        <v>20200253</v>
      </c>
      <c r="E844" t="str">
        <f>'Permitted Sources'!I668</f>
        <v>Compressor Engines</v>
      </c>
      <c r="F844" s="181">
        <f>'Permitted Sources'!T668</f>
        <v>18.876236378141424</v>
      </c>
      <c r="G844" s="181">
        <f>'Permitted Sources'!U668</f>
        <v>2.5804431553968157</v>
      </c>
      <c r="H844" s="181">
        <f>'Permitted Sources'!V668</f>
        <v>14.694808390932177</v>
      </c>
      <c r="I844" s="181">
        <f>'Permitted Sources'!W668</f>
        <v>0</v>
      </c>
      <c r="J844" s="181">
        <f>'Permitted Sources'!X668</f>
        <v>0.50416442700002884</v>
      </c>
      <c r="K844" s="191" t="str">
        <f>VLOOKUP(C844,fips_xref!$A$5:$H$28,8,FALSE)</f>
        <v>Total</v>
      </c>
      <c r="L844" s="31" t="str">
        <f t="shared" si="13"/>
        <v>Compressor Engines</v>
      </c>
    </row>
    <row r="845" spans="1:12" x14ac:dyDescent="0.2">
      <c r="A845" s="136" t="str">
        <f>'Permitted Sources'!A669</f>
        <v>WYDEQ Permitted Sources</v>
      </c>
      <c r="B845" s="136" t="str">
        <f>'Permitted Sources'!B669</f>
        <v>56</v>
      </c>
      <c r="C845" s="136">
        <f>'Permitted Sources'!C669</f>
        <v>56007</v>
      </c>
      <c r="D845" s="136">
        <f>'Permitted Sources'!F669</f>
        <v>20200253</v>
      </c>
      <c r="E845" t="str">
        <f>'Permitted Sources'!I669</f>
        <v>Compressor Engines</v>
      </c>
      <c r="F845" s="181">
        <f>'Permitted Sources'!T669</f>
        <v>17.068194506122705</v>
      </c>
      <c r="G845" s="181">
        <f>'Permitted Sources'!U669</f>
        <v>6.1285524940674376</v>
      </c>
      <c r="H845" s="181">
        <f>'Permitted Sources'!V669</f>
        <v>5.9404544559087524</v>
      </c>
      <c r="I845" s="181">
        <f>'Permitted Sources'!W669</f>
        <v>0</v>
      </c>
      <c r="J845" s="181">
        <f>'Permitted Sources'!X669</f>
        <v>0.60685503188539791</v>
      </c>
      <c r="K845" s="191" t="str">
        <f>VLOOKUP(C845,fips_xref!$A$5:$H$28,8,FALSE)</f>
        <v>Total</v>
      </c>
      <c r="L845" s="31" t="str">
        <f t="shared" si="13"/>
        <v>Compressor Engines</v>
      </c>
    </row>
    <row r="846" spans="1:12" x14ac:dyDescent="0.2">
      <c r="A846" s="136" t="str">
        <f>'Permitted Sources'!A670</f>
        <v>WYDEQ Permitted Sources</v>
      </c>
      <c r="B846" s="136" t="str">
        <f>'Permitted Sources'!B670</f>
        <v>56</v>
      </c>
      <c r="C846" s="136">
        <f>'Permitted Sources'!C670</f>
        <v>56007</v>
      </c>
      <c r="D846" s="136">
        <f>'Permitted Sources'!F670</f>
        <v>20200254</v>
      </c>
      <c r="E846" t="str">
        <f>'Permitted Sources'!I670</f>
        <v>Compressor Engines</v>
      </c>
      <c r="F846" s="181">
        <f>'Permitted Sources'!T670</f>
        <v>9.5322209113728871</v>
      </c>
      <c r="G846" s="181">
        <f>'Permitted Sources'!U670</f>
        <v>4.3877948310321049</v>
      </c>
      <c r="H846" s="181">
        <f>'Permitted Sources'!V670</f>
        <v>3.5434289736999576</v>
      </c>
      <c r="I846" s="181">
        <f>'Permitted Sources'!W670</f>
        <v>0</v>
      </c>
      <c r="J846" s="181">
        <f>'Permitted Sources'!X670</f>
        <v>0.37437825124371105</v>
      </c>
      <c r="K846" s="191" t="str">
        <f>VLOOKUP(C846,fips_xref!$A$5:$H$28,8,FALSE)</f>
        <v>Total</v>
      </c>
      <c r="L846" s="31" t="str">
        <f t="shared" si="13"/>
        <v>Compressor Engines</v>
      </c>
    </row>
    <row r="847" spans="1:12" x14ac:dyDescent="0.2">
      <c r="A847" s="136" t="str">
        <f>'Permitted Sources'!A671</f>
        <v>WYDEQ Permitted Sources</v>
      </c>
      <c r="B847" s="136" t="str">
        <f>'Permitted Sources'!B671</f>
        <v>56</v>
      </c>
      <c r="C847" s="136">
        <f>'Permitted Sources'!C671</f>
        <v>56007</v>
      </c>
      <c r="D847" s="136">
        <f>'Permitted Sources'!F671</f>
        <v>20200253</v>
      </c>
      <c r="E847" t="str">
        <f>'Permitted Sources'!I671</f>
        <v>Compressor Engines</v>
      </c>
      <c r="F847" s="181">
        <f>'Permitted Sources'!T671</f>
        <v>39.533631990325453</v>
      </c>
      <c r="G847" s="181">
        <f>'Permitted Sources'!U671</f>
        <v>4.8383309163690296</v>
      </c>
      <c r="H847" s="181">
        <f>'Permitted Sources'!V671</f>
        <v>41.062088695228915</v>
      </c>
      <c r="I847" s="181">
        <f>'Permitted Sources'!W671</f>
        <v>0</v>
      </c>
      <c r="J847" s="181">
        <f>'Permitted Sources'!X671</f>
        <v>0.4799108670522278</v>
      </c>
      <c r="K847" s="191" t="str">
        <f>VLOOKUP(C847,fips_xref!$A$5:$H$28,8,FALSE)</f>
        <v>Total</v>
      </c>
      <c r="L847" s="31" t="str">
        <f t="shared" si="13"/>
        <v>Compressor Engines</v>
      </c>
    </row>
    <row r="848" spans="1:12" x14ac:dyDescent="0.2">
      <c r="A848" s="136" t="str">
        <f>'Permitted Sources'!A672</f>
        <v>WYDEQ Permitted Sources</v>
      </c>
      <c r="B848" s="136" t="str">
        <f>'Permitted Sources'!B672</f>
        <v>56</v>
      </c>
      <c r="C848" s="136">
        <f>'Permitted Sources'!C672</f>
        <v>56007</v>
      </c>
      <c r="D848" s="136">
        <f>'Permitted Sources'!F672</f>
        <v>20200254</v>
      </c>
      <c r="E848" t="str">
        <f>'Permitted Sources'!I672</f>
        <v>Compressor Engines</v>
      </c>
      <c r="F848" s="181">
        <f>'Permitted Sources'!T672</f>
        <v>134.34658620463455</v>
      </c>
      <c r="G848" s="181">
        <f>'Permitted Sources'!U672</f>
        <v>58.264256079563943</v>
      </c>
      <c r="H848" s="181">
        <f>'Permitted Sources'!V672</f>
        <v>49.712224131025877</v>
      </c>
      <c r="I848" s="181">
        <f>'Permitted Sources'!W672</f>
        <v>0</v>
      </c>
      <c r="J848" s="181">
        <f>'Permitted Sources'!X672</f>
        <v>5.2556334078851155</v>
      </c>
      <c r="K848" s="191" t="str">
        <f>VLOOKUP(C848,fips_xref!$A$5:$H$28,8,FALSE)</f>
        <v>Total</v>
      </c>
      <c r="L848" s="31" t="str">
        <f t="shared" si="13"/>
        <v>Compressor Engines</v>
      </c>
    </row>
    <row r="849" spans="1:12" x14ac:dyDescent="0.2">
      <c r="A849" s="136" t="str">
        <f>'Permitted Sources'!A673</f>
        <v>WYDEQ Permitted Sources</v>
      </c>
      <c r="B849" s="136" t="str">
        <f>'Permitted Sources'!B673</f>
        <v>56</v>
      </c>
      <c r="C849" s="136">
        <f>'Permitted Sources'!C673</f>
        <v>56007</v>
      </c>
      <c r="D849" s="136">
        <f>'Permitted Sources'!F673</f>
        <v>20200254</v>
      </c>
      <c r="E849" t="str">
        <f>'Permitted Sources'!I673</f>
        <v>Compressor Engines</v>
      </c>
      <c r="F849" s="181">
        <f>'Permitted Sources'!T673</f>
        <v>0.35142762570352659</v>
      </c>
      <c r="G849" s="181">
        <f>'Permitted Sources'!U673</f>
        <v>0.10751846480820067</v>
      </c>
      <c r="H849" s="181">
        <f>'Permitted Sources'!V673</f>
        <v>0.20843699845293867</v>
      </c>
      <c r="I849" s="181">
        <f>'Permitted Sources'!W673</f>
        <v>0</v>
      </c>
      <c r="J849" s="181">
        <f>'Permitted Sources'!X673</f>
        <v>0.24799240188767802</v>
      </c>
      <c r="K849" s="191" t="str">
        <f>VLOOKUP(C849,fips_xref!$A$5:$H$28,8,FALSE)</f>
        <v>Total</v>
      </c>
      <c r="L849" s="31" t="str">
        <f t="shared" si="13"/>
        <v>Compressor Engines</v>
      </c>
    </row>
    <row r="850" spans="1:12" x14ac:dyDescent="0.2">
      <c r="A850" s="136" t="str">
        <f>'Permitted Sources'!A674</f>
        <v>WYDEQ Permitted Sources</v>
      </c>
      <c r="B850" s="136" t="str">
        <f>'Permitted Sources'!B674</f>
        <v>56</v>
      </c>
      <c r="C850" s="136">
        <f>'Permitted Sources'!C674</f>
        <v>56007</v>
      </c>
      <c r="D850" s="136">
        <f>'Permitted Sources'!F674</f>
        <v>20200253</v>
      </c>
      <c r="E850" t="str">
        <f>'Permitted Sources'!I674</f>
        <v>Compressor Engines</v>
      </c>
      <c r="F850" s="181">
        <f>'Permitted Sources'!T674</f>
        <v>7.7261158965864469</v>
      </c>
      <c r="G850" s="181">
        <f>'Permitted Sources'!U674</f>
        <v>2.7954800850132173</v>
      </c>
      <c r="H850" s="181">
        <f>'Permitted Sources'!V674</f>
        <v>8.6501354357969564</v>
      </c>
      <c r="I850" s="181">
        <f>'Permitted Sources'!W674</f>
        <v>0</v>
      </c>
      <c r="J850" s="181">
        <f>'Permitted Sources'!X674</f>
        <v>0.27607775685262581</v>
      </c>
      <c r="K850" s="191" t="str">
        <f>VLOOKUP(C850,fips_xref!$A$5:$H$28,8,FALSE)</f>
        <v>Total</v>
      </c>
      <c r="L850" s="31" t="str">
        <f t="shared" si="13"/>
        <v>Compressor Engines</v>
      </c>
    </row>
    <row r="851" spans="1:12" x14ac:dyDescent="0.2">
      <c r="A851" s="136" t="str">
        <f>'Permitted Sources'!A675</f>
        <v>WYDEQ Permitted Sources</v>
      </c>
      <c r="B851" s="136" t="str">
        <f>'Permitted Sources'!B675</f>
        <v>56</v>
      </c>
      <c r="C851" s="136">
        <f>'Permitted Sources'!C675</f>
        <v>56007</v>
      </c>
      <c r="D851" s="136">
        <f>'Permitted Sources'!F675</f>
        <v>20200253</v>
      </c>
      <c r="E851" t="str">
        <f>'Permitted Sources'!I675</f>
        <v>Compressor Engines</v>
      </c>
      <c r="F851" s="181">
        <f>'Permitted Sources'!T675</f>
        <v>15.95392763061357</v>
      </c>
      <c r="G851" s="181">
        <f>'Permitted Sources'!U675</f>
        <v>4.5157755219444278</v>
      </c>
      <c r="H851" s="181">
        <f>'Permitted Sources'!V675</f>
        <v>5.5235804590028756</v>
      </c>
      <c r="I851" s="181">
        <f>'Permitted Sources'!W675</f>
        <v>0</v>
      </c>
      <c r="J851" s="181">
        <f>'Permitted Sources'!X675</f>
        <v>0.56763650941661348</v>
      </c>
      <c r="K851" s="191" t="str">
        <f>VLOOKUP(C851,fips_xref!$A$5:$H$28,8,FALSE)</f>
        <v>Total</v>
      </c>
      <c r="L851" s="31" t="str">
        <f t="shared" si="13"/>
        <v>Compressor Engines</v>
      </c>
    </row>
    <row r="852" spans="1:12" x14ac:dyDescent="0.2">
      <c r="A852" s="136" t="str">
        <f>'Permitted Sources'!A676</f>
        <v>WYDEQ Permitted Sources</v>
      </c>
      <c r="B852" s="136" t="str">
        <f>'Permitted Sources'!B676</f>
        <v>56</v>
      </c>
      <c r="C852" s="136">
        <f>'Permitted Sources'!C676</f>
        <v>56007</v>
      </c>
      <c r="D852" s="136">
        <f>'Permitted Sources'!F676</f>
        <v>20200253</v>
      </c>
      <c r="E852" t="str">
        <f>'Permitted Sources'!I676</f>
        <v>Compressor Engines</v>
      </c>
      <c r="F852" s="181">
        <f>'Permitted Sources'!T676</f>
        <v>10.134255916301701</v>
      </c>
      <c r="G852" s="181">
        <f>'Permitted Sources'!U676</f>
        <v>3.0105170146296185</v>
      </c>
      <c r="H852" s="181">
        <f>'Permitted Sources'!V676</f>
        <v>10.526068421873402</v>
      </c>
      <c r="I852" s="181">
        <f>'Permitted Sources'!W676</f>
        <v>0</v>
      </c>
      <c r="J852" s="181">
        <f>'Permitted Sources'!X676</f>
        <v>0.54183484989767672</v>
      </c>
      <c r="K852" s="191" t="str">
        <f>VLOOKUP(C852,fips_xref!$A$5:$H$28,8,FALSE)</f>
        <v>Total</v>
      </c>
      <c r="L852" s="31" t="str">
        <f t="shared" si="13"/>
        <v>Compressor Engines</v>
      </c>
    </row>
    <row r="853" spans="1:12" x14ac:dyDescent="0.2">
      <c r="A853" s="136" t="str">
        <f>'Permitted Sources'!A677</f>
        <v>WYDEQ Permitted Sources</v>
      </c>
      <c r="B853" s="136" t="str">
        <f>'Permitted Sources'!B677</f>
        <v>56</v>
      </c>
      <c r="C853" s="136">
        <f>'Permitted Sources'!C677</f>
        <v>56007</v>
      </c>
      <c r="D853" s="136">
        <f>'Permitted Sources'!F677</f>
        <v>20200253</v>
      </c>
      <c r="E853" t="str">
        <f>'Permitted Sources'!I677</f>
        <v>Compressor Engines</v>
      </c>
      <c r="F853" s="181">
        <f>'Permitted Sources'!T677</f>
        <v>3.6122100295728843</v>
      </c>
      <c r="G853" s="181">
        <f>'Permitted Sources'!U677</f>
        <v>1.9353323665476121</v>
      </c>
      <c r="H853" s="181">
        <f>'Permitted Sources'!V677</f>
        <v>3.7518659721528964</v>
      </c>
      <c r="I853" s="181">
        <f>'Permitted Sources'!W677</f>
        <v>0</v>
      </c>
      <c r="J853" s="181">
        <f>'Permitted Sources'!X677</f>
        <v>0.1914483136305124</v>
      </c>
      <c r="K853" s="191" t="str">
        <f>VLOOKUP(C853,fips_xref!$A$5:$H$28,8,FALSE)</f>
        <v>Total</v>
      </c>
      <c r="L853" s="31" t="str">
        <f t="shared" si="13"/>
        <v>Compressor Engines</v>
      </c>
    </row>
    <row r="854" spans="1:12" x14ac:dyDescent="0.2">
      <c r="A854" s="136" t="str">
        <f>'Permitted Sources'!A678</f>
        <v>WYDEQ Permitted Sources</v>
      </c>
      <c r="B854" s="136" t="str">
        <f>'Permitted Sources'!B678</f>
        <v>56</v>
      </c>
      <c r="C854" s="136">
        <f>'Permitted Sources'!C678</f>
        <v>56007</v>
      </c>
      <c r="D854" s="136">
        <f>'Permitted Sources'!F678</f>
        <v>20200254</v>
      </c>
      <c r="E854" t="str">
        <f>'Permitted Sources'!I678</f>
        <v>Compressor Engines</v>
      </c>
      <c r="F854" s="181">
        <f>'Permitted Sources'!T678</f>
        <v>12.040700098576281</v>
      </c>
      <c r="G854" s="181">
        <f>'Permitted Sources'!U678</f>
        <v>9.2465879735052567</v>
      </c>
      <c r="H854" s="181">
        <f>'Permitted Sources'!V678</f>
        <v>5.3151434605499359</v>
      </c>
      <c r="I854" s="181">
        <f>'Permitted Sources'!W678</f>
        <v>0</v>
      </c>
      <c r="J854" s="181">
        <f>'Permitted Sources'!X678</f>
        <v>0.47129177018268587</v>
      </c>
      <c r="K854" s="191" t="str">
        <f>VLOOKUP(C854,fips_xref!$A$5:$H$28,8,FALSE)</f>
        <v>Total</v>
      </c>
      <c r="L854" s="31" t="str">
        <f t="shared" si="13"/>
        <v>Compressor Engines</v>
      </c>
    </row>
    <row r="855" spans="1:12" x14ac:dyDescent="0.2">
      <c r="A855" s="136" t="str">
        <f>'Permitted Sources'!A679</f>
        <v>WYDEQ Permitted Sources</v>
      </c>
      <c r="B855" s="136" t="str">
        <f>'Permitted Sources'!B679</f>
        <v>56</v>
      </c>
      <c r="C855" s="136">
        <f>'Permitted Sources'!C679</f>
        <v>56007</v>
      </c>
      <c r="D855" s="136">
        <f>'Permitted Sources'!F679</f>
        <v>20200253</v>
      </c>
      <c r="E855" t="str">
        <f>'Permitted Sources'!I679</f>
        <v>Compressor Engines</v>
      </c>
      <c r="F855" s="181">
        <f>'Permitted Sources'!T679</f>
        <v>68.029955556955969</v>
      </c>
      <c r="G855" s="181">
        <f>'Permitted Sources'!U679</f>
        <v>6.6661448181084406</v>
      </c>
      <c r="H855" s="181">
        <f>'Permitted Sources'!V679</f>
        <v>7.7121689427587317</v>
      </c>
      <c r="I855" s="181">
        <f>'Permitted Sources'!W679</f>
        <v>0</v>
      </c>
      <c r="J855" s="181">
        <f>'Permitted Sources'!X679</f>
        <v>0.65845835092327176</v>
      </c>
      <c r="K855" s="191" t="str">
        <f>VLOOKUP(C855,fips_xref!$A$5:$H$28,8,FALSE)</f>
        <v>Total</v>
      </c>
      <c r="L855" s="31" t="str">
        <f t="shared" si="13"/>
        <v>Compressor Engines</v>
      </c>
    </row>
    <row r="856" spans="1:12" x14ac:dyDescent="0.2">
      <c r="A856" s="136" t="str">
        <f>'Permitted Sources'!A680</f>
        <v>WYDEQ Permitted Sources</v>
      </c>
      <c r="B856" s="136" t="str">
        <f>'Permitted Sources'!B680</f>
        <v>56</v>
      </c>
      <c r="C856" s="136">
        <f>'Permitted Sources'!C680</f>
        <v>56007</v>
      </c>
      <c r="D856" s="136">
        <f>'Permitted Sources'!F680</f>
        <v>20200254</v>
      </c>
      <c r="E856" t="str">
        <f>'Permitted Sources'!I680</f>
        <v>Compressor Engines</v>
      </c>
      <c r="F856" s="181">
        <f>'Permitted Sources'!T680</f>
        <v>24.783774369569507</v>
      </c>
      <c r="G856" s="181">
        <f>'Permitted Sources'!U680</f>
        <v>11.358475981040559</v>
      </c>
      <c r="H856" s="181">
        <f>'Permitted Sources'!V680</f>
        <v>18.759329860764481</v>
      </c>
      <c r="I856" s="181">
        <f>'Permitted Sources'!W680</f>
        <v>0</v>
      </c>
      <c r="J856" s="181">
        <f>'Permitted Sources'!X680</f>
        <v>0.96913518938974852</v>
      </c>
      <c r="K856" s="191" t="str">
        <f>VLOOKUP(C856,fips_xref!$A$5:$H$28,8,FALSE)</f>
        <v>Total</v>
      </c>
      <c r="L856" s="31" t="str">
        <f t="shared" si="13"/>
        <v>Compressor Engines</v>
      </c>
    </row>
    <row r="857" spans="1:12" x14ac:dyDescent="0.2">
      <c r="A857" s="136" t="str">
        <f>'Permitted Sources'!A681</f>
        <v>WYDEQ Permitted Sources</v>
      </c>
      <c r="B857" s="136" t="str">
        <f>'Permitted Sources'!B681</f>
        <v>56</v>
      </c>
      <c r="C857" s="136">
        <f>'Permitted Sources'!C681</f>
        <v>56007</v>
      </c>
      <c r="D857" s="136">
        <f>'Permitted Sources'!F681</f>
        <v>20200253</v>
      </c>
      <c r="E857" t="str">
        <f>'Permitted Sources'!I681</f>
        <v>Compressor Engines</v>
      </c>
      <c r="F857" s="181">
        <f>'Permitted Sources'!T681</f>
        <v>16.254945133077978</v>
      </c>
      <c r="G857" s="181">
        <f>'Permitted Sources'!U681</f>
        <v>3.4405908738624214</v>
      </c>
      <c r="H857" s="181">
        <f>'Permitted Sources'!V681</f>
        <v>33.766793749376063</v>
      </c>
      <c r="I857" s="181">
        <f>'Permitted Sources'!W681</f>
        <v>0</v>
      </c>
      <c r="J857" s="181">
        <f>'Permitted Sources'!X681</f>
        <v>0.86693575983628257</v>
      </c>
      <c r="K857" s="191" t="str">
        <f>VLOOKUP(C857,fips_xref!$A$5:$H$28,8,FALSE)</f>
        <v>Total</v>
      </c>
      <c r="L857" s="31" t="str">
        <f t="shared" si="13"/>
        <v>Compressor Engines</v>
      </c>
    </row>
    <row r="858" spans="1:12" x14ac:dyDescent="0.2">
      <c r="A858" s="136" t="str">
        <f>'Permitted Sources'!A682</f>
        <v>WYDEQ Permitted Sources</v>
      </c>
      <c r="B858" s="136" t="str">
        <f>'Permitted Sources'!B682</f>
        <v>56</v>
      </c>
      <c r="C858" s="136">
        <f>'Permitted Sources'!C682</f>
        <v>56007</v>
      </c>
      <c r="D858" s="136">
        <f>'Permitted Sources'!F682</f>
        <v>20200254</v>
      </c>
      <c r="E858" t="str">
        <f>'Permitted Sources'!I682</f>
        <v>Compressor Engines</v>
      </c>
      <c r="F858" s="181">
        <f>'Permitted Sources'!T682</f>
        <v>48.16791087617451</v>
      </c>
      <c r="G858" s="181">
        <f>'Permitted Sources'!U682</f>
        <v>73.865185323233845</v>
      </c>
      <c r="H858" s="181">
        <f>'Permitted Sources'!V682</f>
        <v>21.573229339879155</v>
      </c>
      <c r="I858" s="181">
        <f>'Permitted Sources'!W682</f>
        <v>0</v>
      </c>
      <c r="J858" s="181">
        <f>'Permitted Sources'!X682</f>
        <v>1.8878222456331808</v>
      </c>
      <c r="K858" s="191" t="str">
        <f>VLOOKUP(C858,fips_xref!$A$5:$H$28,8,FALSE)</f>
        <v>Total</v>
      </c>
      <c r="L858" s="31" t="str">
        <f t="shared" si="13"/>
        <v>Compressor Engines</v>
      </c>
    </row>
    <row r="859" spans="1:12" x14ac:dyDescent="0.2">
      <c r="A859" s="136" t="str">
        <f>'Permitted Sources'!A683</f>
        <v>WYDEQ Permitted Sources</v>
      </c>
      <c r="B859" s="136" t="str">
        <f>'Permitted Sources'!B683</f>
        <v>56</v>
      </c>
      <c r="C859" s="136">
        <f>'Permitted Sources'!C683</f>
        <v>56007</v>
      </c>
      <c r="D859" s="136">
        <f>'Permitted Sources'!F683</f>
        <v>20200254</v>
      </c>
      <c r="E859" t="str">
        <f>'Permitted Sources'!I683</f>
        <v>Compressor Engines</v>
      </c>
      <c r="F859" s="181">
        <f>'Permitted Sources'!T683</f>
        <v>12.040700098576281</v>
      </c>
      <c r="G859" s="181">
        <f>'Permitted Sources'!U683</f>
        <v>3.7631462682870231</v>
      </c>
      <c r="H859" s="181">
        <f>'Permitted Sources'!V683</f>
        <v>4.5856139659646518</v>
      </c>
      <c r="I859" s="181">
        <f>'Permitted Sources'!W683</f>
        <v>0</v>
      </c>
      <c r="J859" s="181">
        <f>'Permitted Sources'!X683</f>
        <v>0.47129177018268587</v>
      </c>
      <c r="K859" s="191" t="str">
        <f>VLOOKUP(C859,fips_xref!$A$5:$H$28,8,FALSE)</f>
        <v>Total</v>
      </c>
      <c r="L859" s="31" t="str">
        <f t="shared" si="13"/>
        <v>Compressor Engines</v>
      </c>
    </row>
    <row r="860" spans="1:12" x14ac:dyDescent="0.2">
      <c r="A860" s="136" t="str">
        <f>'Permitted Sources'!A684</f>
        <v>WYDEQ Permitted Sources</v>
      </c>
      <c r="B860" s="136" t="str">
        <f>'Permitted Sources'!B684</f>
        <v>56</v>
      </c>
      <c r="C860" s="136">
        <f>'Permitted Sources'!C684</f>
        <v>56007</v>
      </c>
      <c r="D860" s="136">
        <f>'Permitted Sources'!F684</f>
        <v>20200201</v>
      </c>
      <c r="E860" t="str">
        <f>'Permitted Sources'!I684</f>
        <v>Compressor Engines</v>
      </c>
      <c r="F860" s="181">
        <f>'Permitted Sources'!T684</f>
        <v>234.79365192223747</v>
      </c>
      <c r="G860" s="181">
        <f>'Permitted Sources'!U684</f>
        <v>0.48469863420185871</v>
      </c>
      <c r="H860" s="181">
        <f>'Permitted Sources'!V684</f>
        <v>28.347431789599661</v>
      </c>
      <c r="I860" s="181">
        <f>'Permitted Sources'!W684</f>
        <v>0</v>
      </c>
      <c r="J860" s="181">
        <f>'Permitted Sources'!X684</f>
        <v>1.5356892520600316</v>
      </c>
      <c r="K860" s="191" t="str">
        <f>VLOOKUP(C860,fips_xref!$A$5:$H$28,8,FALSE)</f>
        <v>Total</v>
      </c>
      <c r="L860" s="31" t="str">
        <f t="shared" si="13"/>
        <v>Compressor Engines</v>
      </c>
    </row>
    <row r="861" spans="1:12" x14ac:dyDescent="0.2">
      <c r="A861" s="136" t="str">
        <f>'Permitted Sources'!A685</f>
        <v>WYDEQ Permitted Sources</v>
      </c>
      <c r="B861" s="136" t="str">
        <f>'Permitted Sources'!B685</f>
        <v>56</v>
      </c>
      <c r="C861" s="136">
        <f>'Permitted Sources'!C685</f>
        <v>56007</v>
      </c>
      <c r="D861" s="136">
        <f>'Permitted Sources'!F685</f>
        <v>20200253</v>
      </c>
      <c r="E861" t="str">
        <f>'Permitted Sources'!I685</f>
        <v>Compressor Engines</v>
      </c>
      <c r="F861" s="181">
        <f>'Permitted Sources'!T685</f>
        <v>327.40670351378668</v>
      </c>
      <c r="G861" s="181">
        <f>'Permitted Sources'!U685</f>
        <v>11.002793994342486</v>
      </c>
      <c r="H861" s="181">
        <f>'Permitted Sources'!V685</f>
        <v>62.114225538975724</v>
      </c>
      <c r="I861" s="181">
        <f>'Permitted Sources'!W685</f>
        <v>0</v>
      </c>
      <c r="J861" s="181">
        <f>'Permitted Sources'!X685</f>
        <v>7.2735045365262518</v>
      </c>
      <c r="K861" s="191" t="str">
        <f>VLOOKUP(C861,fips_xref!$A$5:$H$28,8,FALSE)</f>
        <v>Total</v>
      </c>
      <c r="L861" s="31" t="str">
        <f t="shared" si="13"/>
        <v>Compressor Engines</v>
      </c>
    </row>
    <row r="862" spans="1:12" x14ac:dyDescent="0.2">
      <c r="A862" s="136" t="str">
        <f>'Permitted Sources'!A686</f>
        <v>WYDEQ Permitted Sources</v>
      </c>
      <c r="B862" s="136" t="str">
        <f>'Permitted Sources'!B686</f>
        <v>56</v>
      </c>
      <c r="C862" s="136">
        <f>'Permitted Sources'!C686</f>
        <v>56007</v>
      </c>
      <c r="D862" s="136">
        <f>'Permitted Sources'!F686</f>
        <v>20200253</v>
      </c>
      <c r="E862" t="str">
        <f>'Permitted Sources'!I686</f>
        <v>Compressor Engines</v>
      </c>
      <c r="F862" s="181">
        <f>'Permitted Sources'!T686</f>
        <v>632.13675517525473</v>
      </c>
      <c r="G862" s="181">
        <f>'Permitted Sources'!U686</f>
        <v>3.5127675892143073</v>
      </c>
      <c r="H862" s="181">
        <f>'Permitted Sources'!V686</f>
        <v>0</v>
      </c>
      <c r="I862" s="181">
        <f>'Permitted Sources'!W686</f>
        <v>0</v>
      </c>
      <c r="J862" s="181">
        <f>'Permitted Sources'!X686</f>
        <v>2.3221493567043288</v>
      </c>
      <c r="K862" s="191" t="str">
        <f>VLOOKUP(C862,fips_xref!$A$5:$H$28,8,FALSE)</f>
        <v>Total</v>
      </c>
      <c r="L862" s="31" t="str">
        <f t="shared" si="13"/>
        <v>Compressor Engines</v>
      </c>
    </row>
    <row r="863" spans="1:12" x14ac:dyDescent="0.2">
      <c r="A863" s="136" t="str">
        <f>'Permitted Sources'!A687</f>
        <v>WYDEQ Permitted Sources</v>
      </c>
      <c r="B863" s="136" t="str">
        <f>'Permitted Sources'!B687</f>
        <v>56</v>
      </c>
      <c r="C863" s="136">
        <f>'Permitted Sources'!C687</f>
        <v>56007</v>
      </c>
      <c r="D863" s="136">
        <f>'Permitted Sources'!F687</f>
        <v>20200253</v>
      </c>
      <c r="E863" t="str">
        <f>'Permitted Sources'!I687</f>
        <v>Compressor Engines</v>
      </c>
      <c r="F863" s="181">
        <f>'Permitted Sources'!T687</f>
        <v>20.870546837532221</v>
      </c>
      <c r="G863" s="181">
        <f>'Permitted Sources'!U687</f>
        <v>1.8360065266293442</v>
      </c>
      <c r="H863" s="181">
        <f>'Permitted Sources'!V687</f>
        <v>67.533587498752127</v>
      </c>
      <c r="I863" s="181">
        <f>'Permitted Sources'!W687</f>
        <v>0</v>
      </c>
      <c r="J863" s="181">
        <f>'Permitted Sources'!X687</f>
        <v>1.2137100637707956</v>
      </c>
      <c r="K863" s="191" t="str">
        <f>VLOOKUP(C863,fips_xref!$A$5:$H$28,8,FALSE)</f>
        <v>Total</v>
      </c>
      <c r="L863" s="31" t="str">
        <f t="shared" si="13"/>
        <v>Compressor Engines</v>
      </c>
    </row>
    <row r="864" spans="1:12" x14ac:dyDescent="0.2">
      <c r="A864" s="136" t="str">
        <f>'Permitted Sources'!A688</f>
        <v>WYDEQ Permitted Sources</v>
      </c>
      <c r="B864" s="136" t="str">
        <f>'Permitted Sources'!B688</f>
        <v>56</v>
      </c>
      <c r="C864" s="136">
        <f>'Permitted Sources'!C688</f>
        <v>56007</v>
      </c>
      <c r="D864" s="136">
        <f>'Permitted Sources'!F688</f>
        <v>20200253</v>
      </c>
      <c r="E864" t="str">
        <f>'Permitted Sources'!I688</f>
        <v>Compressor Engines</v>
      </c>
      <c r="F864" s="181">
        <f>'Permitted Sources'!T688</f>
        <v>52.377045428806817</v>
      </c>
      <c r="G864" s="181">
        <f>'Permitted Sources'!U688</f>
        <v>2.1076605535285839</v>
      </c>
      <c r="H864" s="181">
        <f>'Permitted Sources'!V688</f>
        <v>13.444186400214543</v>
      </c>
      <c r="I864" s="181">
        <f>'Permitted Sources'!W688</f>
        <v>0</v>
      </c>
      <c r="J864" s="181">
        <f>'Permitted Sources'!X688</f>
        <v>1.3932896140225968</v>
      </c>
      <c r="K864" s="191" t="str">
        <f>VLOOKUP(C864,fips_xref!$A$5:$H$28,8,FALSE)</f>
        <v>Total</v>
      </c>
      <c r="L864" s="31" t="str">
        <f t="shared" si="13"/>
        <v>Compressor Engines</v>
      </c>
    </row>
    <row r="865" spans="1:12" x14ac:dyDescent="0.2">
      <c r="A865" s="136" t="str">
        <f>'Permitted Sources'!A689</f>
        <v>WYDEQ Permitted Sources</v>
      </c>
      <c r="B865" s="136" t="str">
        <f>'Permitted Sources'!B689</f>
        <v>56</v>
      </c>
      <c r="C865" s="136">
        <f>'Permitted Sources'!C689</f>
        <v>56007</v>
      </c>
      <c r="D865" s="136">
        <f>'Permitted Sources'!F689</f>
        <v>20200253</v>
      </c>
      <c r="E865" t="str">
        <f>'Permitted Sources'!I689</f>
        <v>Compressor Engines</v>
      </c>
      <c r="F865" s="181">
        <f>'Permitted Sources'!T689</f>
        <v>19.365459325210185</v>
      </c>
      <c r="G865" s="181">
        <f>'Permitted Sources'!U689</f>
        <v>0.7806150198254016</v>
      </c>
      <c r="H865" s="181">
        <f>'Permitted Sources'!V689</f>
        <v>5.0024879628705277</v>
      </c>
      <c r="I865" s="181">
        <f>'Permitted Sources'!W689</f>
        <v>0</v>
      </c>
      <c r="J865" s="181">
        <f>'Permitted Sources'!X689</f>
        <v>0.51603319037873974</v>
      </c>
      <c r="K865" s="191" t="str">
        <f>VLOOKUP(C865,fips_xref!$A$5:$H$28,8,FALSE)</f>
        <v>Total</v>
      </c>
      <c r="L865" s="31" t="str">
        <f t="shared" si="13"/>
        <v>Compressor Engines</v>
      </c>
    </row>
    <row r="866" spans="1:12" x14ac:dyDescent="0.2">
      <c r="A866" s="136" t="str">
        <f>'Permitted Sources'!A690</f>
        <v>WYDEQ Permitted Sources</v>
      </c>
      <c r="B866" s="136" t="str">
        <f>'Permitted Sources'!B690</f>
        <v>56</v>
      </c>
      <c r="C866" s="136">
        <f>'Permitted Sources'!C690</f>
        <v>56007</v>
      </c>
      <c r="D866" s="136">
        <f>'Permitted Sources'!F690</f>
        <v>20200254</v>
      </c>
      <c r="E866" t="str">
        <f>'Permitted Sources'!I690</f>
        <v>Compressor Engines</v>
      </c>
      <c r="F866" s="181">
        <f>'Permitted Sources'!T690</f>
        <v>0.7600691937226276</v>
      </c>
      <c r="G866" s="181">
        <f>'Permitted Sources'!U690</f>
        <v>1.6462010394439597</v>
      </c>
      <c r="H866" s="181">
        <f>'Permitted Sources'!V690</f>
        <v>0.53151434605499359</v>
      </c>
      <c r="I866" s="181">
        <f>'Permitted Sources'!W690</f>
        <v>0</v>
      </c>
      <c r="J866" s="181">
        <f>'Permitted Sources'!X690</f>
        <v>0.14045822333895255</v>
      </c>
      <c r="K866" s="191" t="str">
        <f>VLOOKUP(C866,fips_xref!$A$5:$H$28,8,FALSE)</f>
        <v>Total</v>
      </c>
      <c r="L866" s="31" t="str">
        <f t="shared" si="13"/>
        <v>Compressor Engines</v>
      </c>
    </row>
    <row r="867" spans="1:12" x14ac:dyDescent="0.2">
      <c r="A867" s="136" t="str">
        <f>'Permitted Sources'!A691</f>
        <v>WYDEQ Permitted Sources</v>
      </c>
      <c r="B867" s="136" t="str">
        <f>'Permitted Sources'!B691</f>
        <v>56</v>
      </c>
      <c r="C867" s="136">
        <f>'Permitted Sources'!C691</f>
        <v>56007</v>
      </c>
      <c r="D867" s="136">
        <f>'Permitted Sources'!F691</f>
        <v>20100102</v>
      </c>
      <c r="E867" t="str">
        <f>'Permitted Sources'!I691</f>
        <v>Compressor Engines</v>
      </c>
      <c r="F867" s="181">
        <f>'Permitted Sources'!T691</f>
        <v>1.2542395936016957</v>
      </c>
      <c r="G867" s="181">
        <f>'Permitted Sources'!U691</f>
        <v>4.3007385923280267E-2</v>
      </c>
      <c r="H867" s="181">
        <f>'Permitted Sources'!V691</f>
        <v>0.28138994791146721</v>
      </c>
      <c r="I867" s="181">
        <f>'Permitted Sources'!W691</f>
        <v>0.16529503409273377</v>
      </c>
      <c r="J867" s="181">
        <f>'Permitted Sources'!X691</f>
        <v>7.7228007731851026E-2</v>
      </c>
      <c r="K867" s="191" t="str">
        <f>VLOOKUP(C867,fips_xref!$A$5:$H$28,8,FALSE)</f>
        <v>Total</v>
      </c>
      <c r="L867" s="31" t="str">
        <f t="shared" si="13"/>
        <v>Compressor Engines</v>
      </c>
    </row>
    <row r="868" spans="1:12" x14ac:dyDescent="0.2">
      <c r="A868" s="136" t="str">
        <f>'Permitted Sources'!A692</f>
        <v>WYDEQ Permitted Sources</v>
      </c>
      <c r="B868" s="136" t="str">
        <f>'Permitted Sources'!B692</f>
        <v>56</v>
      </c>
      <c r="C868" s="136">
        <f>'Permitted Sources'!C692</f>
        <v>56007</v>
      </c>
      <c r="D868" s="136">
        <f>'Permitted Sources'!F692</f>
        <v>20200202</v>
      </c>
      <c r="E868" t="str">
        <f>'Permitted Sources'!I692</f>
        <v>Compressor Engines</v>
      </c>
      <c r="F868" s="181">
        <f>'Permitted Sources'!T692</f>
        <v>43.979396886941956</v>
      </c>
      <c r="G868" s="181">
        <f>'Permitted Sources'!U692</f>
        <v>32.255539442460197</v>
      </c>
      <c r="H868" s="181">
        <f>'Permitted Sources'!V692</f>
        <v>98.173826271334121</v>
      </c>
      <c r="I868" s="181">
        <f>'Permitted Sources'!W692</f>
        <v>0</v>
      </c>
      <c r="J868" s="181">
        <f>'Permitted Sources'!X692</f>
        <v>0</v>
      </c>
      <c r="K868" s="191" t="str">
        <f>VLOOKUP(C868,fips_xref!$A$5:$H$28,8,FALSE)</f>
        <v>Total</v>
      </c>
      <c r="L868" s="31" t="str">
        <f t="shared" si="13"/>
        <v>Compressor Engines</v>
      </c>
    </row>
    <row r="869" spans="1:12" x14ac:dyDescent="0.2">
      <c r="A869" s="136" t="str">
        <f>'Permitted Sources'!A693</f>
        <v>WYDEQ Permitted Sources</v>
      </c>
      <c r="B869" s="136" t="str">
        <f>'Permitted Sources'!B693</f>
        <v>56</v>
      </c>
      <c r="C869" s="136">
        <f>'Permitted Sources'!C693</f>
        <v>56007</v>
      </c>
      <c r="D869" s="136">
        <f>'Permitted Sources'!F693</f>
        <v>20200202</v>
      </c>
      <c r="E869" t="str">
        <f>'Permitted Sources'!I693</f>
        <v>Compressor Engines</v>
      </c>
      <c r="F869" s="181">
        <f>'Permitted Sources'!T693</f>
        <v>54.450681860023366</v>
      </c>
      <c r="G869" s="181">
        <f>'Permitted Sources'!U693</f>
        <v>40.857016627116252</v>
      </c>
      <c r="H869" s="181">
        <f>'Permitted Sources'!V693</f>
        <v>28.347431789599661</v>
      </c>
      <c r="I869" s="181">
        <f>'Permitted Sources'!W693</f>
        <v>0</v>
      </c>
      <c r="J869" s="181">
        <f>'Permitted Sources'!X693</f>
        <v>0</v>
      </c>
      <c r="K869" s="191" t="str">
        <f>VLOOKUP(C869,fips_xref!$A$5:$H$28,8,FALSE)</f>
        <v>Total</v>
      </c>
      <c r="L869" s="31" t="str">
        <f t="shared" si="13"/>
        <v>Compressor Engines</v>
      </c>
    </row>
    <row r="870" spans="1:12" x14ac:dyDescent="0.2">
      <c r="A870" s="136" t="str">
        <f>'Permitted Sources'!A694</f>
        <v>WYDEQ Permitted Sources</v>
      </c>
      <c r="B870" s="136" t="str">
        <f>'Permitted Sources'!B694</f>
        <v>56</v>
      </c>
      <c r="C870" s="136">
        <f>'Permitted Sources'!C694</f>
        <v>56007</v>
      </c>
      <c r="D870" s="136">
        <f>'Permitted Sources'!F694</f>
        <v>20200253</v>
      </c>
      <c r="E870" t="str">
        <f>'Permitted Sources'!I694</f>
        <v>Compressor Engines</v>
      </c>
      <c r="F870" s="181">
        <f>'Permitted Sources'!T694</f>
        <v>12.241378433552551</v>
      </c>
      <c r="G870" s="181">
        <f>'Permitted Sources'!U694</f>
        <v>7.3112556069576451</v>
      </c>
      <c r="H870" s="181">
        <f>'Permitted Sources'!V694</f>
        <v>6.4615469520410986</v>
      </c>
      <c r="I870" s="181">
        <f>'Permitted Sources'!W694</f>
        <v>0</v>
      </c>
      <c r="J870" s="181">
        <f>'Permitted Sources'!X694</f>
        <v>0.6563942181617568</v>
      </c>
      <c r="K870" s="191" t="str">
        <f>VLOOKUP(C870,fips_xref!$A$5:$H$28,8,FALSE)</f>
        <v>Total</v>
      </c>
      <c r="L870" s="31" t="str">
        <f t="shared" si="13"/>
        <v>Compressor Engines</v>
      </c>
    </row>
    <row r="871" spans="1:12" x14ac:dyDescent="0.2">
      <c r="A871" s="136" t="str">
        <f>'Permitted Sources'!A695</f>
        <v>WYDEQ Permitted Sources</v>
      </c>
      <c r="B871" s="136" t="str">
        <f>'Permitted Sources'!B695</f>
        <v>56</v>
      </c>
      <c r="C871" s="136">
        <f>'Permitted Sources'!C695</f>
        <v>56007</v>
      </c>
      <c r="D871" s="136">
        <f>'Permitted Sources'!F695</f>
        <v>20200253</v>
      </c>
      <c r="E871" t="str">
        <f>'Permitted Sources'!I695</f>
        <v>Compressor Engines</v>
      </c>
      <c r="F871" s="181">
        <f>'Permitted Sources'!T695</f>
        <v>65.019780532311913</v>
      </c>
      <c r="G871" s="181">
        <f>'Permitted Sources'!U695</f>
        <v>28.814948568597778</v>
      </c>
      <c r="H871" s="181">
        <f>'Permitted Sources'!V695</f>
        <v>29.389616781864355</v>
      </c>
      <c r="I871" s="181">
        <f>'Permitted Sources'!W695</f>
        <v>0</v>
      </c>
      <c r="J871" s="181">
        <f>'Permitted Sources'!X695</f>
        <v>0.75340845795295985</v>
      </c>
      <c r="K871" s="191" t="str">
        <f>VLOOKUP(C871,fips_xref!$A$5:$H$28,8,FALSE)</f>
        <v>Total</v>
      </c>
      <c r="L871" s="31" t="str">
        <f t="shared" si="13"/>
        <v>Compressor Engines</v>
      </c>
    </row>
    <row r="872" spans="1:12" x14ac:dyDescent="0.2">
      <c r="A872" s="136" t="str">
        <f>'Permitted Sources'!A696</f>
        <v>WYDEQ Permitted Sources</v>
      </c>
      <c r="B872" s="136" t="str">
        <f>'Permitted Sources'!B696</f>
        <v>56</v>
      </c>
      <c r="C872" s="136">
        <f>'Permitted Sources'!C696</f>
        <v>56007</v>
      </c>
      <c r="D872" s="136">
        <f>'Permitted Sources'!F696</f>
        <v>20200253</v>
      </c>
      <c r="E872" t="str">
        <f>'Permitted Sources'!I696</f>
        <v>Compressor Engines</v>
      </c>
      <c r="F872" s="181">
        <f>'Permitted Sources'!T696</f>
        <v>10.936969256206787</v>
      </c>
      <c r="G872" s="181">
        <f>'Permitted Sources'!U696</f>
        <v>1.0751846480820066</v>
      </c>
      <c r="H872" s="181">
        <f>'Permitted Sources'!V696</f>
        <v>6.6699839504940375</v>
      </c>
      <c r="I872" s="181">
        <f>'Permitted Sources'!W696</f>
        <v>0</v>
      </c>
      <c r="J872" s="181">
        <f>'Permitted Sources'!X696</f>
        <v>0.26420899347391469</v>
      </c>
      <c r="K872" s="191" t="str">
        <f>VLOOKUP(C872,fips_xref!$A$5:$H$28,8,FALSE)</f>
        <v>Total</v>
      </c>
      <c r="L872" s="31" t="str">
        <f t="shared" si="13"/>
        <v>Compressor Engines</v>
      </c>
    </row>
    <row r="873" spans="1:12" x14ac:dyDescent="0.2">
      <c r="A873" s="136" t="str">
        <f>'Permitted Sources'!A697</f>
        <v>WYDEQ Permitted Sources</v>
      </c>
      <c r="B873" s="136" t="str">
        <f>'Permitted Sources'!B697</f>
        <v>56</v>
      </c>
      <c r="C873" s="136">
        <f>'Permitted Sources'!C697</f>
        <v>56007</v>
      </c>
      <c r="D873" s="136">
        <f>'Permitted Sources'!F697</f>
        <v>31000220</v>
      </c>
      <c r="E873" t="str">
        <f>'Permitted Sources'!I697</f>
        <v>Permitted Fugitives</v>
      </c>
      <c r="F873" s="181">
        <f>'Permitted Sources'!T697</f>
        <v>0</v>
      </c>
      <c r="G873" s="181">
        <f>'Permitted Sources'!U697</f>
        <v>2.3845840983869788E-2</v>
      </c>
      <c r="H873" s="181">
        <f>'Permitted Sources'!V697</f>
        <v>0</v>
      </c>
      <c r="I873" s="181">
        <f>'Permitted Sources'!W697</f>
        <v>0</v>
      </c>
      <c r="J873" s="181">
        <f>'Permitted Sources'!X697</f>
        <v>0</v>
      </c>
      <c r="K873" s="191" t="str">
        <f>VLOOKUP(C873,fips_xref!$A$5:$H$28,8,FALSE)</f>
        <v>Total</v>
      </c>
      <c r="L873" s="31" t="str">
        <f t="shared" si="13"/>
        <v>Fugitives</v>
      </c>
    </row>
    <row r="874" spans="1:12" x14ac:dyDescent="0.2">
      <c r="A874" s="136" t="str">
        <f>'Permitted Sources'!A698</f>
        <v>WYDEQ Permitted Sources</v>
      </c>
      <c r="B874" s="136" t="str">
        <f>'Permitted Sources'!B698</f>
        <v>56</v>
      </c>
      <c r="C874" s="136">
        <f>'Permitted Sources'!C698</f>
        <v>56007</v>
      </c>
      <c r="D874" s="136">
        <f>'Permitted Sources'!F698</f>
        <v>31000220</v>
      </c>
      <c r="E874" t="str">
        <f>'Permitted Sources'!I698</f>
        <v>Permitted Fugitives</v>
      </c>
      <c r="F874" s="181">
        <f>'Permitted Sources'!T698</f>
        <v>0</v>
      </c>
      <c r="G874" s="181">
        <f>'Permitted Sources'!U698</f>
        <v>0.36852663338707858</v>
      </c>
      <c r="H874" s="181">
        <f>'Permitted Sources'!V698</f>
        <v>0</v>
      </c>
      <c r="I874" s="181">
        <f>'Permitted Sources'!W698</f>
        <v>0</v>
      </c>
      <c r="J874" s="181">
        <f>'Permitted Sources'!X698</f>
        <v>0</v>
      </c>
      <c r="K874" s="191" t="str">
        <f>VLOOKUP(C874,fips_xref!$A$5:$H$28,8,FALSE)</f>
        <v>Total</v>
      </c>
      <c r="L874" s="31" t="str">
        <f t="shared" si="13"/>
        <v>Fugitives</v>
      </c>
    </row>
    <row r="875" spans="1:12" x14ac:dyDescent="0.2">
      <c r="A875" s="136" t="str">
        <f>'Permitted Sources'!A699</f>
        <v>WYDEQ Permitted Sources</v>
      </c>
      <c r="B875" s="136" t="str">
        <f>'Permitted Sources'!B699</f>
        <v>56</v>
      </c>
      <c r="C875" s="136">
        <f>'Permitted Sources'!C699</f>
        <v>56007</v>
      </c>
      <c r="D875" s="136">
        <f>'Permitted Sources'!F699</f>
        <v>31000299</v>
      </c>
      <c r="E875" t="str">
        <f>'Permitted Sources'!I699</f>
        <v>Natural Gas Production, Other Not Classified</v>
      </c>
      <c r="F875" s="181">
        <f>'Permitted Sources'!T699</f>
        <v>0</v>
      </c>
      <c r="G875" s="181">
        <f>'Permitted Sources'!U699</f>
        <v>0.36852663338707858</v>
      </c>
      <c r="H875" s="181">
        <f>'Permitted Sources'!V699</f>
        <v>0</v>
      </c>
      <c r="I875" s="181">
        <f>'Permitted Sources'!W699</f>
        <v>0</v>
      </c>
      <c r="J875" s="181">
        <f>'Permitted Sources'!X699</f>
        <v>0</v>
      </c>
      <c r="K875" s="191" t="str">
        <f>VLOOKUP(C875,fips_xref!$A$5:$H$28,8,FALSE)</f>
        <v>Total</v>
      </c>
      <c r="L875" s="31" t="str">
        <f t="shared" si="13"/>
        <v>Natural Gas Production, Other Not Classified</v>
      </c>
    </row>
    <row r="876" spans="1:12" x14ac:dyDescent="0.2">
      <c r="A876" s="136" t="str">
        <f>'Permitted Sources'!A700</f>
        <v>WYDEQ Permitted Sources</v>
      </c>
      <c r="B876" s="136" t="str">
        <f>'Permitted Sources'!B700</f>
        <v>56</v>
      </c>
      <c r="C876" s="136">
        <f>'Permitted Sources'!C700</f>
        <v>56007</v>
      </c>
      <c r="D876" s="136">
        <f>'Permitted Sources'!F700</f>
        <v>31000301</v>
      </c>
      <c r="E876" t="str">
        <f>'Permitted Sources'!I700</f>
        <v>Dehydrator</v>
      </c>
      <c r="F876" s="181">
        <f>'Permitted Sources'!T700</f>
        <v>0</v>
      </c>
      <c r="G876" s="181">
        <f>'Permitted Sources'!U700</f>
        <v>17.228862240838691</v>
      </c>
      <c r="H876" s="181">
        <f>'Permitted Sources'!V700</f>
        <v>0</v>
      </c>
      <c r="I876" s="181">
        <f>'Permitted Sources'!W700</f>
        <v>0</v>
      </c>
      <c r="J876" s="181">
        <f>'Permitted Sources'!X700</f>
        <v>0</v>
      </c>
      <c r="K876" s="191" t="str">
        <f>VLOOKUP(C876,fips_xref!$A$5:$H$28,8,FALSE)</f>
        <v>Total</v>
      </c>
      <c r="L876" s="31" t="str">
        <f t="shared" si="13"/>
        <v>Dehydrator</v>
      </c>
    </row>
    <row r="877" spans="1:12" x14ac:dyDescent="0.2">
      <c r="A877" s="136" t="str">
        <f>'Permitted Sources'!A701</f>
        <v>WYDEQ Permitted Sources</v>
      </c>
      <c r="B877" s="136" t="str">
        <f>'Permitted Sources'!B701</f>
        <v>56</v>
      </c>
      <c r="C877" s="136">
        <f>'Permitted Sources'!C701</f>
        <v>56007</v>
      </c>
      <c r="D877" s="136">
        <f>'Permitted Sources'!F701</f>
        <v>31000302</v>
      </c>
      <c r="E877" t="str">
        <f>'Permitted Sources'!I701</f>
        <v>Dehydrator</v>
      </c>
      <c r="F877" s="181">
        <f>'Permitted Sources'!T701</f>
        <v>0</v>
      </c>
      <c r="G877" s="181">
        <f>'Permitted Sources'!U701</f>
        <v>0</v>
      </c>
      <c r="H877" s="181">
        <f>'Permitted Sources'!V701</f>
        <v>0</v>
      </c>
      <c r="I877" s="181">
        <f>'Permitted Sources'!W701</f>
        <v>0</v>
      </c>
      <c r="J877" s="181">
        <f>'Permitted Sources'!X701</f>
        <v>0</v>
      </c>
      <c r="K877" s="191" t="str">
        <f>VLOOKUP(C877,fips_xref!$A$5:$H$28,8,FALSE)</f>
        <v>Total</v>
      </c>
      <c r="L877" s="31" t="str">
        <f t="shared" si="13"/>
        <v>Dehydrator</v>
      </c>
    </row>
    <row r="878" spans="1:12" x14ac:dyDescent="0.2">
      <c r="A878" s="136" t="str">
        <f>'Permitted Sources'!A702</f>
        <v>WYDEQ Permitted Sources</v>
      </c>
      <c r="B878" s="136" t="str">
        <f>'Permitted Sources'!B702</f>
        <v>56</v>
      </c>
      <c r="C878" s="136">
        <f>'Permitted Sources'!C702</f>
        <v>56007</v>
      </c>
      <c r="D878" s="136">
        <f>'Permitted Sources'!F702</f>
        <v>31000404</v>
      </c>
      <c r="E878" t="str">
        <f>'Permitted Sources'!I702</f>
        <v>Process Heaters</v>
      </c>
      <c r="F878" s="181">
        <f>'Permitted Sources'!T702</f>
        <v>1.4632675149192826</v>
      </c>
      <c r="G878" s="181">
        <f>'Permitted Sources'!U702</f>
        <v>6.5034111774190329E-2</v>
      </c>
      <c r="H878" s="181">
        <f>'Permitted Sources'!V702</f>
        <v>0.32517055887095164</v>
      </c>
      <c r="I878" s="181">
        <f>'Permitted Sources'!W702</f>
        <v>0</v>
      </c>
      <c r="J878" s="181">
        <f>'Permitted Sources'!X702</f>
        <v>0</v>
      </c>
      <c r="K878" s="191" t="str">
        <f>VLOOKUP(C878,fips_xref!$A$5:$H$28,8,FALSE)</f>
        <v>Total</v>
      </c>
      <c r="L878" s="31" t="str">
        <f t="shared" si="13"/>
        <v>Heaters</v>
      </c>
    </row>
    <row r="879" spans="1:12" x14ac:dyDescent="0.2">
      <c r="A879" s="136" t="str">
        <f>'Permitted Sources'!A703</f>
        <v>WYDEQ Permitted Sources</v>
      </c>
      <c r="B879" s="136" t="str">
        <f>'Permitted Sources'!B703</f>
        <v>56</v>
      </c>
      <c r="C879" s="136">
        <f>'Permitted Sources'!C703</f>
        <v>56007</v>
      </c>
      <c r="D879" s="136">
        <f>'Permitted Sources'!F703</f>
        <v>31000201</v>
      </c>
      <c r="E879" t="str">
        <f>'Permitted Sources'!I703</f>
        <v>Natural Gas Production, Gas Sweetening: Amine Process</v>
      </c>
      <c r="F879" s="181">
        <f>'Permitted Sources'!T703</f>
        <v>0.97551167661285509</v>
      </c>
      <c r="G879" s="181">
        <f>'Permitted Sources'!U703</f>
        <v>1.0839018629031723E-2</v>
      </c>
      <c r="H879" s="181">
        <f>'Permitted Sources'!V703</f>
        <v>0.10839018629031723</v>
      </c>
      <c r="I879" s="181">
        <f>'Permitted Sources'!W703</f>
        <v>0</v>
      </c>
      <c r="J879" s="181">
        <f>'Permitted Sources'!X703</f>
        <v>0</v>
      </c>
      <c r="K879" s="191" t="str">
        <f>VLOOKUP(C879,fips_xref!$A$5:$H$28,8,FALSE)</f>
        <v>Total</v>
      </c>
      <c r="L879" s="31" t="str">
        <f t="shared" si="13"/>
        <v>Natural Gas Production, Gas Sweetening: Amine Process</v>
      </c>
    </row>
    <row r="880" spans="1:12" x14ac:dyDescent="0.2">
      <c r="A880" s="136" t="str">
        <f>'Permitted Sources'!A704</f>
        <v>WYDEQ Permitted Sources</v>
      </c>
      <c r="B880" s="136" t="str">
        <f>'Permitted Sources'!B704</f>
        <v>56</v>
      </c>
      <c r="C880" s="136">
        <f>'Permitted Sources'!C704</f>
        <v>56007</v>
      </c>
      <c r="D880" s="136">
        <f>'Permitted Sources'!F704</f>
        <v>31000205</v>
      </c>
      <c r="E880" t="str">
        <f>'Permitted Sources'!I704</f>
        <v>Natural Gas Production, Flares</v>
      </c>
      <c r="F880" s="181">
        <f>'Permitted Sources'!T704</f>
        <v>3.3600957749998339</v>
      </c>
      <c r="G880" s="181">
        <f>'Permitted Sources'!U704</f>
        <v>6.9152938853222388</v>
      </c>
      <c r="H880" s="181">
        <f>'Permitted Sources'!V704</f>
        <v>18.209551296773295</v>
      </c>
      <c r="I880" s="181">
        <f>'Permitted Sources'!W704</f>
        <v>3.2517055887095164E-2</v>
      </c>
      <c r="J880" s="181">
        <f>'Permitted Sources'!X704</f>
        <v>0</v>
      </c>
      <c r="K880" s="191" t="str">
        <f>VLOOKUP(C880,fips_xref!$A$5:$H$28,8,FALSE)</f>
        <v>Total</v>
      </c>
      <c r="L880" s="31" t="str">
        <f t="shared" si="13"/>
        <v>Natural Gas Production, Flares</v>
      </c>
    </row>
    <row r="881" spans="1:12" x14ac:dyDescent="0.2">
      <c r="A881" s="136" t="str">
        <f>'Permitted Sources'!A705</f>
        <v>WYDEQ Permitted Sources</v>
      </c>
      <c r="B881" s="136" t="str">
        <f>'Permitted Sources'!B705</f>
        <v>56</v>
      </c>
      <c r="C881" s="136">
        <f>'Permitted Sources'!C705</f>
        <v>56007</v>
      </c>
      <c r="D881" s="136">
        <f>'Permitted Sources'!F705</f>
        <v>31000209</v>
      </c>
      <c r="E881" t="str">
        <f>'Permitted Sources'!I705</f>
        <v>Natural Gas Production, Incinerators Burning Waste Gas or Augmented Waste Gas</v>
      </c>
      <c r="F881" s="181">
        <f>'Permitted Sources'!T705</f>
        <v>8.9963854620963311</v>
      </c>
      <c r="G881" s="181">
        <f>'Permitted Sources'!U705</f>
        <v>0.13006822354838066</v>
      </c>
      <c r="H881" s="181">
        <f>'Permitted Sources'!V705</f>
        <v>0.97551167661285509</v>
      </c>
      <c r="I881" s="181">
        <f>'Permitted Sources'!W705</f>
        <v>30.349252161288824</v>
      </c>
      <c r="J881" s="181">
        <f>'Permitted Sources'!X705</f>
        <v>0</v>
      </c>
      <c r="K881" s="191" t="str">
        <f>VLOOKUP(C881,fips_xref!$A$5:$H$28,8,FALSE)</f>
        <v>Total</v>
      </c>
      <c r="L881" s="31" t="str">
        <f t="shared" si="13"/>
        <v>Natural Gas Production, Incinerators Burning Waste Gas or Augmented Waste Gas</v>
      </c>
    </row>
    <row r="882" spans="1:12" x14ac:dyDescent="0.2">
      <c r="A882" s="136" t="str">
        <f>'Permitted Sources'!A706</f>
        <v>WYDEQ Permitted Sources</v>
      </c>
      <c r="B882" s="136" t="str">
        <f>'Permitted Sources'!B706</f>
        <v>56</v>
      </c>
      <c r="C882" s="136">
        <f>'Permitted Sources'!C706</f>
        <v>56007</v>
      </c>
      <c r="D882" s="136">
        <f>'Permitted Sources'!F706</f>
        <v>31000404</v>
      </c>
      <c r="E882" t="str">
        <f>'Permitted Sources'!I706</f>
        <v>Process Heaters</v>
      </c>
      <c r="F882" s="181">
        <f>'Permitted Sources'!T706</f>
        <v>21.569647071773126</v>
      </c>
      <c r="G882" s="181">
        <f>'Permitted Sources'!U706</f>
        <v>0.30349252161288826</v>
      </c>
      <c r="H882" s="181">
        <f>'Permitted Sources'!V706</f>
        <v>3.793656520161103</v>
      </c>
      <c r="I882" s="181">
        <f>'Permitted Sources'!W706</f>
        <v>6.5034111774190329E-2</v>
      </c>
      <c r="J882" s="181">
        <f>'Permitted Sources'!X706</f>
        <v>0</v>
      </c>
      <c r="K882" s="191" t="str">
        <f>VLOOKUP(C882,fips_xref!$A$5:$H$28,8,FALSE)</f>
        <v>Total</v>
      </c>
      <c r="L882" s="31" t="str">
        <f t="shared" si="13"/>
        <v>Heaters</v>
      </c>
    </row>
    <row r="883" spans="1:12" x14ac:dyDescent="0.2">
      <c r="A883" s="136" t="str">
        <f>'Permitted Sources'!A707</f>
        <v>WYDEQ Permitted Sources</v>
      </c>
      <c r="B883" s="136" t="str">
        <f>'Permitted Sources'!B707</f>
        <v>56</v>
      </c>
      <c r="C883" s="136">
        <f>'Permitted Sources'!C707</f>
        <v>56007</v>
      </c>
      <c r="D883" s="136">
        <f>'Permitted Sources'!F707</f>
        <v>31000404</v>
      </c>
      <c r="E883" t="str">
        <f>'Permitted Sources'!I707</f>
        <v>Process Heaters</v>
      </c>
      <c r="F883" s="181">
        <f>'Permitted Sources'!T707</f>
        <v>9.6467265798382336</v>
      </c>
      <c r="G883" s="181">
        <f>'Permitted Sources'!U707</f>
        <v>0.14090724217741241</v>
      </c>
      <c r="H883" s="181">
        <f>'Permitted Sources'!V707</f>
        <v>1.6258527943547585</v>
      </c>
      <c r="I883" s="181">
        <f>'Permitted Sources'!W707</f>
        <v>3.2517055887095164E-2</v>
      </c>
      <c r="J883" s="181">
        <f>'Permitted Sources'!X707</f>
        <v>0</v>
      </c>
      <c r="K883" s="191" t="str">
        <f>VLOOKUP(C883,fips_xref!$A$5:$H$28,8,FALSE)</f>
        <v>Total</v>
      </c>
      <c r="L883" s="31" t="str">
        <f t="shared" si="13"/>
        <v>Heaters</v>
      </c>
    </row>
    <row r="884" spans="1:12" x14ac:dyDescent="0.2">
      <c r="A884" s="136" t="str">
        <f>'Permitted Sources'!A708</f>
        <v>WYDEQ Permitted Sources</v>
      </c>
      <c r="B884" s="136" t="str">
        <f>'Permitted Sources'!B708</f>
        <v>56</v>
      </c>
      <c r="C884" s="136">
        <f>'Permitted Sources'!C708</f>
        <v>56007</v>
      </c>
      <c r="D884" s="136">
        <f>'Permitted Sources'!F708</f>
        <v>31000404</v>
      </c>
      <c r="E884" t="str">
        <f>'Permitted Sources'!I708</f>
        <v>Process Heaters</v>
      </c>
      <c r="F884" s="181">
        <f>'Permitted Sources'!T708</f>
        <v>9.6467265798382336</v>
      </c>
      <c r="G884" s="181">
        <f>'Permitted Sources'!U708</f>
        <v>0.14090724217741241</v>
      </c>
      <c r="H884" s="181">
        <f>'Permitted Sources'!V708</f>
        <v>1.6258527943547585</v>
      </c>
      <c r="I884" s="181">
        <f>'Permitted Sources'!W708</f>
        <v>3.2517055887095164E-2</v>
      </c>
      <c r="J884" s="181">
        <f>'Permitted Sources'!X708</f>
        <v>0</v>
      </c>
      <c r="K884" s="191" t="str">
        <f>VLOOKUP(C884,fips_xref!$A$5:$H$28,8,FALSE)</f>
        <v>Total</v>
      </c>
      <c r="L884" s="31" t="str">
        <f t="shared" si="13"/>
        <v>Heaters</v>
      </c>
    </row>
    <row r="885" spans="1:12" x14ac:dyDescent="0.2">
      <c r="A885" s="136" t="str">
        <f>'Permitted Sources'!A709</f>
        <v>WYDEQ Permitted Sources</v>
      </c>
      <c r="B885" s="136" t="str">
        <f>'Permitted Sources'!B709</f>
        <v>56</v>
      </c>
      <c r="C885" s="136">
        <f>'Permitted Sources'!C709</f>
        <v>56007</v>
      </c>
      <c r="D885" s="136">
        <f>'Permitted Sources'!F709</f>
        <v>31000404</v>
      </c>
      <c r="E885" t="str">
        <f>'Permitted Sources'!I709</f>
        <v>Process Heaters</v>
      </c>
      <c r="F885" s="181">
        <f>'Permitted Sources'!T709</f>
        <v>1.5174626080644411</v>
      </c>
      <c r="G885" s="181">
        <f>'Permitted Sources'!U709</f>
        <v>3.2517055887095164E-2</v>
      </c>
      <c r="H885" s="181">
        <f>'Permitted Sources'!V709</f>
        <v>0.21678037258063446</v>
      </c>
      <c r="I885" s="181">
        <f>'Permitted Sources'!W709</f>
        <v>0</v>
      </c>
      <c r="J885" s="181">
        <f>'Permitted Sources'!X709</f>
        <v>0</v>
      </c>
      <c r="K885" s="191" t="str">
        <f>VLOOKUP(C885,fips_xref!$A$5:$H$28,8,FALSE)</f>
        <v>Total</v>
      </c>
      <c r="L885" s="31" t="str">
        <f t="shared" si="13"/>
        <v>Heaters</v>
      </c>
    </row>
    <row r="886" spans="1:12" x14ac:dyDescent="0.2">
      <c r="A886" s="136" t="str">
        <f>'Permitted Sources'!A710</f>
        <v>WYDEQ Permitted Sources</v>
      </c>
      <c r="B886" s="136" t="str">
        <f>'Permitted Sources'!B710</f>
        <v>56</v>
      </c>
      <c r="C886" s="136">
        <f>'Permitted Sources'!C710</f>
        <v>56007</v>
      </c>
      <c r="D886" s="136">
        <f>'Permitted Sources'!F710</f>
        <v>31000404</v>
      </c>
      <c r="E886" t="str">
        <f>'Permitted Sources'!I710</f>
        <v>Process Heaters</v>
      </c>
      <c r="F886" s="181">
        <f>'Permitted Sources'!T710</f>
        <v>4.0104368927417378</v>
      </c>
      <c r="G886" s="181">
        <f>'Permitted Sources'!U710</f>
        <v>7.5873130403222064E-2</v>
      </c>
      <c r="H886" s="181">
        <f>'Permitted Sources'!V710</f>
        <v>0.43356074516126891</v>
      </c>
      <c r="I886" s="181">
        <f>'Permitted Sources'!W710</f>
        <v>1.0839018629031723E-2</v>
      </c>
      <c r="J886" s="181">
        <f>'Permitted Sources'!X710</f>
        <v>0</v>
      </c>
      <c r="K886" s="191" t="str">
        <f>VLOOKUP(C886,fips_xref!$A$5:$H$28,8,FALSE)</f>
        <v>Total</v>
      </c>
      <c r="L886" s="31" t="str">
        <f t="shared" si="13"/>
        <v>Heaters</v>
      </c>
    </row>
    <row r="887" spans="1:12" x14ac:dyDescent="0.2">
      <c r="A887" s="136" t="str">
        <f>'Permitted Sources'!A711</f>
        <v>WYDEQ Permitted Sources</v>
      </c>
      <c r="B887" s="136" t="str">
        <f>'Permitted Sources'!B711</f>
        <v>56</v>
      </c>
      <c r="C887" s="136">
        <f>'Permitted Sources'!C711</f>
        <v>56007</v>
      </c>
      <c r="D887" s="136">
        <f>'Permitted Sources'!F711</f>
        <v>50410310</v>
      </c>
      <c r="E887" t="str">
        <f>'Permitted Sources'!I711</f>
        <v>Oil Production, Processing Operations: Not Classified</v>
      </c>
      <c r="F887" s="181">
        <f>'Permitted Sources'!T711</f>
        <v>0</v>
      </c>
      <c r="G887" s="181">
        <f>'Permitted Sources'!U711</f>
        <v>11.055799001612357</v>
      </c>
      <c r="H887" s="181">
        <f>'Permitted Sources'!V711</f>
        <v>0</v>
      </c>
      <c r="I887" s="181">
        <f>'Permitted Sources'!W711</f>
        <v>0</v>
      </c>
      <c r="J887" s="181">
        <f>'Permitted Sources'!X711</f>
        <v>0</v>
      </c>
      <c r="K887" s="191" t="str">
        <f>VLOOKUP(C887,fips_xref!$A$5:$H$28,8,FALSE)</f>
        <v>Total</v>
      </c>
      <c r="L887" s="31" t="str">
        <f t="shared" si="13"/>
        <v>Oil Production, Processing Operations: Not Classified</v>
      </c>
    </row>
    <row r="888" spans="1:12" x14ac:dyDescent="0.2">
      <c r="A888" s="136" t="str">
        <f>'Permitted Sources'!A712</f>
        <v>WYDEQ Permitted Sources</v>
      </c>
      <c r="B888" s="136" t="str">
        <f>'Permitted Sources'!B712</f>
        <v>56</v>
      </c>
      <c r="C888" s="136">
        <f>'Permitted Sources'!C712</f>
        <v>56037</v>
      </c>
      <c r="D888" s="136">
        <f>'Permitted Sources'!F712</f>
        <v>31000205</v>
      </c>
      <c r="E888" t="str">
        <f>'Permitted Sources'!I712</f>
        <v>Natural Gas Production, Flares</v>
      </c>
      <c r="F888" s="181">
        <f>'Permitted Sources'!T712</f>
        <v>0</v>
      </c>
      <c r="G888" s="181">
        <f>'Permitted Sources'!U712</f>
        <v>0</v>
      </c>
      <c r="H888" s="181">
        <f>'Permitted Sources'!V712</f>
        <v>0</v>
      </c>
      <c r="I888" s="181">
        <f>'Permitted Sources'!W712</f>
        <v>34.684859612901512</v>
      </c>
      <c r="J888" s="181">
        <f>'Permitted Sources'!X712</f>
        <v>0</v>
      </c>
      <c r="K888" s="191" t="str">
        <f>VLOOKUP(C888,fips_xref!$A$5:$H$28,8,FALSE)</f>
        <v>Total</v>
      </c>
      <c r="L888" s="31" t="str">
        <f t="shared" si="13"/>
        <v>Natural Gas Production, Flares</v>
      </c>
    </row>
    <row r="889" spans="1:12" x14ac:dyDescent="0.2">
      <c r="A889" s="136" t="str">
        <f>'Permitted Sources'!A713</f>
        <v>WYDEQ Permitted Sources</v>
      </c>
      <c r="B889" s="136" t="str">
        <f>'Permitted Sources'!B713</f>
        <v>56</v>
      </c>
      <c r="C889" s="136">
        <f>'Permitted Sources'!C713</f>
        <v>56037</v>
      </c>
      <c r="D889" s="136">
        <f>'Permitted Sources'!F713</f>
        <v>31000299</v>
      </c>
      <c r="E889" t="str">
        <f>'Permitted Sources'!I713</f>
        <v>Natural Gas Production, Other Not Classified</v>
      </c>
      <c r="F889" s="181">
        <f>'Permitted Sources'!T713</f>
        <v>0</v>
      </c>
      <c r="G889" s="181">
        <f>'Permitted Sources'!U713</f>
        <v>37.936565201611032</v>
      </c>
      <c r="H889" s="181">
        <f>'Permitted Sources'!V713</f>
        <v>0</v>
      </c>
      <c r="I889" s="181">
        <f>'Permitted Sources'!W713</f>
        <v>0</v>
      </c>
      <c r="J889" s="181">
        <f>'Permitted Sources'!X713</f>
        <v>0</v>
      </c>
      <c r="K889" s="191" t="str">
        <f>VLOOKUP(C889,fips_xref!$A$5:$H$28,8,FALSE)</f>
        <v>Total</v>
      </c>
      <c r="L889" s="31" t="str">
        <f t="shared" si="13"/>
        <v>Natural Gas Production, Other Not Classified</v>
      </c>
    </row>
    <row r="890" spans="1:12" x14ac:dyDescent="0.2">
      <c r="A890" s="136" t="str">
        <f>'Permitted Sources'!A714</f>
        <v>WYDEQ Permitted Sources</v>
      </c>
      <c r="B890" s="136" t="str">
        <f>'Permitted Sources'!B714</f>
        <v>56</v>
      </c>
      <c r="C890" s="136">
        <f>'Permitted Sources'!C714</f>
        <v>56037</v>
      </c>
      <c r="D890" s="136">
        <f>'Permitted Sources'!F714</f>
        <v>31000299</v>
      </c>
      <c r="E890" t="str">
        <f>'Permitted Sources'!I714</f>
        <v>Natural Gas Production, Other Not Classified</v>
      </c>
      <c r="F890" s="181">
        <f>'Permitted Sources'!T714</f>
        <v>51.268558115320047</v>
      </c>
      <c r="G890" s="181">
        <f>'Permitted Sources'!U714</f>
        <v>8.3460443443544268</v>
      </c>
      <c r="H890" s="181">
        <f>'Permitted Sources'!V714</f>
        <v>21.461256885482811</v>
      </c>
      <c r="I890" s="181">
        <f>'Permitted Sources'!W714</f>
        <v>3.251705588709517</v>
      </c>
      <c r="J890" s="181">
        <f>'Permitted Sources'!X714</f>
        <v>0</v>
      </c>
      <c r="K890" s="191" t="str">
        <f>VLOOKUP(C890,fips_xref!$A$5:$H$28,8,FALSE)</f>
        <v>Total</v>
      </c>
      <c r="L890" s="31" t="str">
        <f t="shared" si="13"/>
        <v>Natural Gas Production, Other Not Classified</v>
      </c>
    </row>
    <row r="891" spans="1:12" x14ac:dyDescent="0.2">
      <c r="A891" s="136" t="str">
        <f>'Permitted Sources'!A715</f>
        <v>WYDEQ Permitted Sources</v>
      </c>
      <c r="B891" s="136" t="str">
        <f>'Permitted Sources'!B715</f>
        <v>56</v>
      </c>
      <c r="C891" s="136">
        <f>'Permitted Sources'!C715</f>
        <v>56037</v>
      </c>
      <c r="D891" s="136">
        <f>'Permitted Sources'!F715</f>
        <v>31000299</v>
      </c>
      <c r="E891" t="str">
        <f>'Permitted Sources'!I715</f>
        <v>Natural Gas Production, Other Not Classified</v>
      </c>
      <c r="F891" s="181">
        <f>'Permitted Sources'!T715</f>
        <v>21.894817630644077</v>
      </c>
      <c r="G891" s="181">
        <f>'Permitted Sources'!U715</f>
        <v>6.503411177419034</v>
      </c>
      <c r="H891" s="181">
        <f>'Permitted Sources'!V715</f>
        <v>16.800478874999168</v>
      </c>
      <c r="I891" s="181">
        <f>'Permitted Sources'!W715</f>
        <v>2.4929742846772962</v>
      </c>
      <c r="J891" s="181">
        <f>'Permitted Sources'!X715</f>
        <v>0</v>
      </c>
      <c r="K891" s="191" t="str">
        <f>VLOOKUP(C891,fips_xref!$A$5:$H$28,8,FALSE)</f>
        <v>Total</v>
      </c>
      <c r="L891" s="31" t="str">
        <f t="shared" si="13"/>
        <v>Natural Gas Production, Other Not Classified</v>
      </c>
    </row>
    <row r="892" spans="1:12" x14ac:dyDescent="0.2">
      <c r="A892" s="136" t="str">
        <f>'Permitted Sources'!A716</f>
        <v>WYDEQ Permitted Sources</v>
      </c>
      <c r="B892" s="136" t="str">
        <f>'Permitted Sources'!B716</f>
        <v>56</v>
      </c>
      <c r="C892" s="136">
        <f>'Permitted Sources'!C716</f>
        <v>56037</v>
      </c>
      <c r="D892" s="136">
        <f>'Permitted Sources'!F716</f>
        <v>31000299</v>
      </c>
      <c r="E892" t="str">
        <f>'Permitted Sources'!I716</f>
        <v>Natural Gas Production, Other Not Classified</v>
      </c>
      <c r="F892" s="181">
        <f>'Permitted Sources'!T716</f>
        <v>4.4439976379030055</v>
      </c>
      <c r="G892" s="181">
        <f>'Permitted Sources'!U716</f>
        <v>0</v>
      </c>
      <c r="H892" s="181">
        <f>'Permitted Sources'!V716</f>
        <v>1.0839018629031723</v>
      </c>
      <c r="I892" s="181">
        <f>'Permitted Sources'!W716</f>
        <v>0</v>
      </c>
      <c r="J892" s="181">
        <f>'Permitted Sources'!X716</f>
        <v>0</v>
      </c>
      <c r="K892" s="191" t="str">
        <f>VLOOKUP(C892,fips_xref!$A$5:$H$28,8,FALSE)</f>
        <v>Total</v>
      </c>
      <c r="L892" s="31" t="str">
        <f t="shared" si="13"/>
        <v>Natural Gas Production, Other Not Classified</v>
      </c>
    </row>
    <row r="893" spans="1:12" x14ac:dyDescent="0.2">
      <c r="A893" s="136" t="str">
        <f>'Permitted Sources'!A717</f>
        <v>WYDEQ Permitted Sources</v>
      </c>
      <c r="B893" s="136" t="str">
        <f>'Permitted Sources'!B717</f>
        <v>56</v>
      </c>
      <c r="C893" s="136">
        <f>'Permitted Sources'!C717</f>
        <v>56037</v>
      </c>
      <c r="D893" s="136">
        <f>'Permitted Sources'!F717</f>
        <v>31000299</v>
      </c>
      <c r="E893" t="str">
        <f>'Permitted Sources'!I717</f>
        <v>Natural Gas Production, Other Not Classified</v>
      </c>
      <c r="F893" s="181">
        <f>'Permitted Sources'!T717</f>
        <v>24.496182101611694</v>
      </c>
      <c r="G893" s="181">
        <f>'Permitted Sources'!U717</f>
        <v>12.89843216854775</v>
      </c>
      <c r="H893" s="181">
        <f>'Permitted Sources'!V717</f>
        <v>22.653548934676298</v>
      </c>
      <c r="I893" s="181">
        <f>'Permitted Sources'!W717</f>
        <v>50.834997370158774</v>
      </c>
      <c r="J893" s="181">
        <f>'Permitted Sources'!X717</f>
        <v>0</v>
      </c>
      <c r="K893" s="191" t="str">
        <f>VLOOKUP(C893,fips_xref!$A$5:$H$28,8,FALSE)</f>
        <v>Total</v>
      </c>
      <c r="L893" s="31" t="str">
        <f t="shared" si="13"/>
        <v>Natural Gas Production, Other Not Classified</v>
      </c>
    </row>
    <row r="894" spans="1:12" x14ac:dyDescent="0.2">
      <c r="A894" s="136" t="str">
        <f>'Permitted Sources'!A718</f>
        <v>WYDEQ Permitted Sources</v>
      </c>
      <c r="B894" s="136" t="str">
        <f>'Permitted Sources'!B718</f>
        <v>56</v>
      </c>
      <c r="C894" s="136">
        <f>'Permitted Sources'!C718</f>
        <v>56037</v>
      </c>
      <c r="D894" s="136">
        <f>'Permitted Sources'!F718</f>
        <v>31000299</v>
      </c>
      <c r="E894" t="str">
        <f>'Permitted Sources'!I718</f>
        <v>Natural Gas Production, Other Not Classified</v>
      </c>
      <c r="F894" s="181">
        <f>'Permitted Sources'!T718</f>
        <v>1.205711621377721</v>
      </c>
      <c r="G894" s="181">
        <f>'Permitted Sources'!U718</f>
        <v>0</v>
      </c>
      <c r="H894" s="181">
        <f>'Permitted Sources'!V718</f>
        <v>0</v>
      </c>
      <c r="I894" s="181">
        <f>'Permitted Sources'!W718</f>
        <v>4.7474895091747767E-3</v>
      </c>
      <c r="J894" s="181">
        <f>'Permitted Sources'!X718</f>
        <v>0</v>
      </c>
      <c r="K894" s="191" t="str">
        <f>VLOOKUP(C894,fips_xref!$A$5:$H$28,8,FALSE)</f>
        <v>Total</v>
      </c>
      <c r="L894" s="31" t="str">
        <f t="shared" si="13"/>
        <v>Natural Gas Production, Other Not Classified</v>
      </c>
    </row>
    <row r="895" spans="1:12" x14ac:dyDescent="0.2">
      <c r="A895" s="136" t="str">
        <f>'Permitted Sources'!A719</f>
        <v>WYDEQ Permitted Sources</v>
      </c>
      <c r="B895" s="136" t="str">
        <f>'Permitted Sources'!B719</f>
        <v>56</v>
      </c>
      <c r="C895" s="136">
        <f>'Permitted Sources'!C719</f>
        <v>56037</v>
      </c>
      <c r="D895" s="136">
        <f>'Permitted Sources'!F719</f>
        <v>31000299</v>
      </c>
      <c r="E895" t="str">
        <f>'Permitted Sources'!I719</f>
        <v>Natural Gas Production, Other Not Classified</v>
      </c>
      <c r="F895" s="181">
        <f>'Permitted Sources'!T719</f>
        <v>0.45214185801664536</v>
      </c>
      <c r="G895" s="181">
        <f>'Permitted Sources'!U719</f>
        <v>0</v>
      </c>
      <c r="H895" s="181">
        <f>'Permitted Sources'!V719</f>
        <v>0</v>
      </c>
      <c r="I895" s="181">
        <f>'Permitted Sources'!W719</f>
        <v>0.52222384600922545</v>
      </c>
      <c r="J895" s="181">
        <f>'Permitted Sources'!X719</f>
        <v>0</v>
      </c>
      <c r="K895" s="191" t="str">
        <f>VLOOKUP(C895,fips_xref!$A$5:$H$28,8,FALSE)</f>
        <v>Total</v>
      </c>
      <c r="L895" s="31" t="str">
        <f t="shared" si="13"/>
        <v>Natural Gas Production, Other Not Classified</v>
      </c>
    </row>
    <row r="896" spans="1:12" x14ac:dyDescent="0.2">
      <c r="A896" s="136" t="str">
        <f>'Permitted Sources'!A720</f>
        <v>WYDEQ Permitted Sources</v>
      </c>
      <c r="B896" s="136" t="str">
        <f>'Permitted Sources'!B720</f>
        <v>56</v>
      </c>
      <c r="C896" s="136">
        <f>'Permitted Sources'!C720</f>
        <v>56037</v>
      </c>
      <c r="D896" s="136">
        <f>'Permitted Sources'!F720</f>
        <v>31000299</v>
      </c>
      <c r="E896" t="str">
        <f>'Permitted Sources'!I720</f>
        <v>Natural Gas Production, Other Not Classified</v>
      </c>
      <c r="F896" s="181">
        <f>'Permitted Sources'!T720</f>
        <v>0.45214185801664536</v>
      </c>
      <c r="G896" s="181">
        <f>'Permitted Sources'!U720</f>
        <v>0</v>
      </c>
      <c r="H896" s="181">
        <f>'Permitted Sources'!V720</f>
        <v>0</v>
      </c>
      <c r="I896" s="181">
        <f>'Permitted Sources'!W720</f>
        <v>0.52222384600922545</v>
      </c>
      <c r="J896" s="181">
        <f>'Permitted Sources'!X720</f>
        <v>0</v>
      </c>
      <c r="K896" s="191" t="str">
        <f>VLOOKUP(C896,fips_xref!$A$5:$H$28,8,FALSE)</f>
        <v>Total</v>
      </c>
      <c r="L896" s="31" t="str">
        <f t="shared" si="13"/>
        <v>Natural Gas Production, Other Not Classified</v>
      </c>
    </row>
    <row r="897" spans="1:12" x14ac:dyDescent="0.2">
      <c r="A897" s="136" t="str">
        <f>'Permitted Sources'!A721</f>
        <v>WYDEQ Permitted Sources</v>
      </c>
      <c r="B897" s="136" t="str">
        <f>'Permitted Sources'!B721</f>
        <v>56</v>
      </c>
      <c r="C897" s="136">
        <f>'Permitted Sources'!C721</f>
        <v>56037</v>
      </c>
      <c r="D897" s="136">
        <f>'Permitted Sources'!F721</f>
        <v>31000299</v>
      </c>
      <c r="E897" t="str">
        <f>'Permitted Sources'!I721</f>
        <v>Natural Gas Production, Other Not Classified</v>
      </c>
      <c r="F897" s="181">
        <f>'Permitted Sources'!T721</f>
        <v>0.45214185801664536</v>
      </c>
      <c r="G897" s="181">
        <f>'Permitted Sources'!U721</f>
        <v>0</v>
      </c>
      <c r="H897" s="181">
        <f>'Permitted Sources'!V721</f>
        <v>0</v>
      </c>
      <c r="I897" s="181">
        <f>'Permitted Sources'!W721</f>
        <v>1.8839244084026892E-3</v>
      </c>
      <c r="J897" s="181">
        <f>'Permitted Sources'!X721</f>
        <v>0</v>
      </c>
      <c r="K897" s="191" t="str">
        <f>VLOOKUP(C897,fips_xref!$A$5:$H$28,8,FALSE)</f>
        <v>Total</v>
      </c>
      <c r="L897" s="31" t="str">
        <f t="shared" si="13"/>
        <v>Natural Gas Production, Other Not Classified</v>
      </c>
    </row>
    <row r="898" spans="1:12" x14ac:dyDescent="0.2">
      <c r="A898" s="136" t="str">
        <f>'Permitted Sources'!A722</f>
        <v>WYDEQ Permitted Sources</v>
      </c>
      <c r="B898" s="136" t="str">
        <f>'Permitted Sources'!B722</f>
        <v>56</v>
      </c>
      <c r="C898" s="136">
        <f>'Permitted Sources'!C722</f>
        <v>56037</v>
      </c>
      <c r="D898" s="136">
        <f>'Permitted Sources'!F722</f>
        <v>31000299</v>
      </c>
      <c r="E898" t="str">
        <f>'Permitted Sources'!I722</f>
        <v>Natural Gas Production, Other Not Classified</v>
      </c>
      <c r="F898" s="181">
        <f>'Permitted Sources'!T722</f>
        <v>8.5628247169350615</v>
      </c>
      <c r="G898" s="181">
        <f>'Permitted Sources'!U722</f>
        <v>1.3006822354838066</v>
      </c>
      <c r="H898" s="181">
        <f>'Permitted Sources'!V722</f>
        <v>14.632675149192826</v>
      </c>
      <c r="I898" s="181">
        <f>'Permitted Sources'!W722</f>
        <v>0.10839018629031723</v>
      </c>
      <c r="J898" s="181">
        <f>'Permitted Sources'!X722</f>
        <v>0</v>
      </c>
      <c r="K898" s="191" t="str">
        <f>VLOOKUP(C898,fips_xref!$A$5:$H$28,8,FALSE)</f>
        <v>Total</v>
      </c>
      <c r="L898" s="31" t="str">
        <f t="shared" si="13"/>
        <v>Natural Gas Production, Other Not Classified</v>
      </c>
    </row>
    <row r="899" spans="1:12" x14ac:dyDescent="0.2">
      <c r="A899" s="136" t="str">
        <f>'Permitted Sources'!A723</f>
        <v>WYDEQ Permitted Sources</v>
      </c>
      <c r="B899" s="136" t="str">
        <f>'Permitted Sources'!B723</f>
        <v>56</v>
      </c>
      <c r="C899" s="136">
        <f>'Permitted Sources'!C723</f>
        <v>56037</v>
      </c>
      <c r="D899" s="136">
        <f>'Permitted Sources'!F723</f>
        <v>31000299</v>
      </c>
      <c r="E899" t="str">
        <f>'Permitted Sources'!I723</f>
        <v>Natural Gas Production, Other Not Classified</v>
      </c>
      <c r="F899" s="181">
        <f>'Permitted Sources'!T723</f>
        <v>8.5628247169350615</v>
      </c>
      <c r="G899" s="181">
        <f>'Permitted Sources'!U723</f>
        <v>1.3006822354838066</v>
      </c>
      <c r="H899" s="181">
        <f>'Permitted Sources'!V723</f>
        <v>14.632675149192826</v>
      </c>
      <c r="I899" s="181">
        <f>'Permitted Sources'!W723</f>
        <v>0.10839018629031723</v>
      </c>
      <c r="J899" s="181">
        <f>'Permitted Sources'!X723</f>
        <v>0</v>
      </c>
      <c r="K899" s="191" t="str">
        <f>VLOOKUP(C899,fips_xref!$A$5:$H$28,8,FALSE)</f>
        <v>Total</v>
      </c>
      <c r="L899" s="31" t="str">
        <f t="shared" si="13"/>
        <v>Natural Gas Production, Other Not Classified</v>
      </c>
    </row>
    <row r="900" spans="1:12" x14ac:dyDescent="0.2">
      <c r="A900" s="136" t="str">
        <f>'Permitted Sources'!A724</f>
        <v>WYDEQ Permitted Sources</v>
      </c>
      <c r="B900" s="136" t="str">
        <f>'Permitted Sources'!B724</f>
        <v>56</v>
      </c>
      <c r="C900" s="136">
        <f>'Permitted Sources'!C724</f>
        <v>56037</v>
      </c>
      <c r="D900" s="136">
        <f>'Permitted Sources'!F724</f>
        <v>31000299</v>
      </c>
      <c r="E900" t="str">
        <f>'Permitted Sources'!I724</f>
        <v>Natural Gas Production, Other Not Classified</v>
      </c>
      <c r="F900" s="181">
        <f>'Permitted Sources'!T724</f>
        <v>19.404421406547701</v>
      </c>
      <c r="G900" s="181">
        <f>'Permitted Sources'!U724</f>
        <v>0</v>
      </c>
      <c r="H900" s="181">
        <f>'Permitted Sources'!V724</f>
        <v>0</v>
      </c>
      <c r="I900" s="181">
        <f>'Permitted Sources'!W724</f>
        <v>86.88659371553203</v>
      </c>
      <c r="J900" s="181">
        <f>'Permitted Sources'!X724</f>
        <v>0</v>
      </c>
      <c r="K900" s="191" t="str">
        <f>VLOOKUP(C900,fips_xref!$A$5:$H$28,8,FALSE)</f>
        <v>Total</v>
      </c>
      <c r="L900" s="31" t="str">
        <f t="shared" si="13"/>
        <v>Natural Gas Production, Other Not Classified</v>
      </c>
    </row>
    <row r="901" spans="1:12" x14ac:dyDescent="0.2">
      <c r="A901" s="136" t="str">
        <f>'Permitted Sources'!A725</f>
        <v>WYDEQ Permitted Sources</v>
      </c>
      <c r="B901" s="136" t="str">
        <f>'Permitted Sources'!B725</f>
        <v>56</v>
      </c>
      <c r="C901" s="136">
        <f>'Permitted Sources'!C725</f>
        <v>56037</v>
      </c>
      <c r="D901" s="136">
        <f>'Permitted Sources'!F725</f>
        <v>31000227</v>
      </c>
      <c r="E901" t="str">
        <f>'Permitted Sources'!I725</f>
        <v>Dehydrator</v>
      </c>
      <c r="F901" s="181">
        <f>'Permitted Sources'!T725</f>
        <v>0.47474901595158947</v>
      </c>
      <c r="G901" s="181">
        <f>'Permitted Sources'!U725</f>
        <v>0</v>
      </c>
      <c r="H901" s="181">
        <f>'Permitted Sources'!V725</f>
        <v>0</v>
      </c>
      <c r="I901" s="181">
        <f>'Permitted Sources'!W725</f>
        <v>0</v>
      </c>
      <c r="J901" s="181">
        <f>'Permitted Sources'!X725</f>
        <v>0</v>
      </c>
      <c r="K901" s="191" t="str">
        <f>VLOOKUP(C901,fips_xref!$A$5:$H$28,8,FALSE)</f>
        <v>Total</v>
      </c>
      <c r="L901" s="31" t="str">
        <f t="shared" si="13"/>
        <v>Dehydrator</v>
      </c>
    </row>
    <row r="902" spans="1:12" x14ac:dyDescent="0.2">
      <c r="A902" s="136" t="str">
        <f>'Permitted Sources'!A726</f>
        <v>WYDEQ Permitted Sources</v>
      </c>
      <c r="B902" s="136" t="str">
        <f>'Permitted Sources'!B726</f>
        <v>56</v>
      </c>
      <c r="C902" s="136">
        <f>'Permitted Sources'!C726</f>
        <v>56037</v>
      </c>
      <c r="D902" s="136">
        <f>'Permitted Sources'!F726</f>
        <v>31000227</v>
      </c>
      <c r="E902" t="str">
        <f>'Permitted Sources'!I726</f>
        <v>Dehydrator</v>
      </c>
      <c r="F902" s="181">
        <f>'Permitted Sources'!T726</f>
        <v>0</v>
      </c>
      <c r="G902" s="181">
        <f>'Permitted Sources'!U726</f>
        <v>0.94949803190317894</v>
      </c>
      <c r="H902" s="181">
        <f>'Permitted Sources'!V726</f>
        <v>0</v>
      </c>
      <c r="I902" s="181">
        <f>'Permitted Sources'!W726</f>
        <v>0</v>
      </c>
      <c r="J902" s="181">
        <f>'Permitted Sources'!X726</f>
        <v>0</v>
      </c>
      <c r="K902" s="191" t="str">
        <f>VLOOKUP(C902,fips_xref!$A$5:$H$28,8,FALSE)</f>
        <v>Total</v>
      </c>
      <c r="L902" s="31" t="str">
        <f t="shared" ref="L902:L965" si="14">IF(E902="Unpermitted Fugitives","Fugitives",IF(E902="Natural Gas Processing Facilities, Pump Seals","Fugitives",IF(E902="Natural Gas Production, All Equipt Leak Fugitives","Fugitives",IF(E902="External Combustion Boilers","Heaters",IF(E902="Permitted Tank Losses","Condensate tank ",IF(E902="Permitted Fugitives","Fugitives",IF(E902="Process Heaters","Heaters",E902)))))))</f>
        <v>Dehydrator</v>
      </c>
    </row>
    <row r="903" spans="1:12" x14ac:dyDescent="0.2">
      <c r="A903" s="136" t="str">
        <f>'Permitted Sources'!A727</f>
        <v>WYDEQ Permitted Sources</v>
      </c>
      <c r="B903" s="136" t="str">
        <f>'Permitted Sources'!B727</f>
        <v>56</v>
      </c>
      <c r="C903" s="136">
        <f>'Permitted Sources'!C727</f>
        <v>56037</v>
      </c>
      <c r="D903" s="136">
        <f>'Permitted Sources'!F727</f>
        <v>31000299</v>
      </c>
      <c r="E903" t="str">
        <f>'Permitted Sources'!I727</f>
        <v>Natural Gas Production, Other Not Classified</v>
      </c>
      <c r="F903" s="181">
        <f>'Permitted Sources'!T727</f>
        <v>0</v>
      </c>
      <c r="G903" s="181">
        <f>'Permitted Sources'!U727</f>
        <v>0.94949803190317894</v>
      </c>
      <c r="H903" s="181">
        <f>'Permitted Sources'!V727</f>
        <v>0</v>
      </c>
      <c r="I903" s="181">
        <f>'Permitted Sources'!W727</f>
        <v>0</v>
      </c>
      <c r="J903" s="181">
        <f>'Permitted Sources'!X727</f>
        <v>0</v>
      </c>
      <c r="K903" s="191" t="str">
        <f>VLOOKUP(C903,fips_xref!$A$5:$H$28,8,FALSE)</f>
        <v>Total</v>
      </c>
      <c r="L903" s="31" t="str">
        <f t="shared" si="14"/>
        <v>Natural Gas Production, Other Not Classified</v>
      </c>
    </row>
    <row r="904" spans="1:12" x14ac:dyDescent="0.2">
      <c r="A904" s="136" t="str">
        <f>'Permitted Sources'!A728</f>
        <v>WYDEQ Permitted Sources</v>
      </c>
      <c r="B904" s="136" t="str">
        <f>'Permitted Sources'!B728</f>
        <v>56</v>
      </c>
      <c r="C904" s="136">
        <f>'Permitted Sources'!C728</f>
        <v>56037</v>
      </c>
      <c r="D904" s="136">
        <f>'Permitted Sources'!F728</f>
        <v>31000299</v>
      </c>
      <c r="E904" t="str">
        <f>'Permitted Sources'!I728</f>
        <v>Natural Gas Production, Other Not Classified</v>
      </c>
      <c r="F904" s="181">
        <f>'Permitted Sources'!T728</f>
        <v>0</v>
      </c>
      <c r="G904" s="181">
        <f>'Permitted Sources'!U728</f>
        <v>0.94949803190317894</v>
      </c>
      <c r="H904" s="181">
        <f>'Permitted Sources'!V728</f>
        <v>0</v>
      </c>
      <c r="I904" s="181">
        <f>'Permitted Sources'!W728</f>
        <v>0</v>
      </c>
      <c r="J904" s="181">
        <f>'Permitted Sources'!X728</f>
        <v>0</v>
      </c>
      <c r="K904" s="191" t="str">
        <f>VLOOKUP(C904,fips_xref!$A$5:$H$28,8,FALSE)</f>
        <v>Total</v>
      </c>
      <c r="L904" s="31" t="str">
        <f t="shared" si="14"/>
        <v>Natural Gas Production, Other Not Classified</v>
      </c>
    </row>
    <row r="905" spans="1:12" x14ac:dyDescent="0.2">
      <c r="A905" s="136" t="str">
        <f>'Permitted Sources'!A729</f>
        <v>WYDEQ Permitted Sources</v>
      </c>
      <c r="B905" s="136" t="str">
        <f>'Permitted Sources'!B729</f>
        <v>56</v>
      </c>
      <c r="C905" s="136">
        <f>'Permitted Sources'!C729</f>
        <v>56037</v>
      </c>
      <c r="D905" s="136">
        <f>'Permitted Sources'!F729</f>
        <v>31000301</v>
      </c>
      <c r="E905" t="str">
        <f>'Permitted Sources'!I729</f>
        <v>Dehydrator</v>
      </c>
      <c r="F905" s="181">
        <f>'Permitted Sources'!T729</f>
        <v>0</v>
      </c>
      <c r="G905" s="181">
        <f>'Permitted Sources'!U729</f>
        <v>0.94949803190317894</v>
      </c>
      <c r="H905" s="181">
        <f>'Permitted Sources'!V729</f>
        <v>0</v>
      </c>
      <c r="I905" s="181">
        <f>'Permitted Sources'!W729</f>
        <v>0</v>
      </c>
      <c r="J905" s="181">
        <f>'Permitted Sources'!X729</f>
        <v>0</v>
      </c>
      <c r="K905" s="191" t="str">
        <f>VLOOKUP(C905,fips_xref!$A$5:$H$28,8,FALSE)</f>
        <v>Total</v>
      </c>
      <c r="L905" s="31" t="str">
        <f t="shared" si="14"/>
        <v>Dehydrator</v>
      </c>
    </row>
    <row r="906" spans="1:12" x14ac:dyDescent="0.2">
      <c r="A906" s="136" t="str">
        <f>'Permitted Sources'!A730</f>
        <v>WYDEQ Permitted Sources</v>
      </c>
      <c r="B906" s="136" t="str">
        <f>'Permitted Sources'!B730</f>
        <v>56</v>
      </c>
      <c r="C906" s="136">
        <f>'Permitted Sources'!C730</f>
        <v>56037</v>
      </c>
      <c r="D906" s="136">
        <f>'Permitted Sources'!F730</f>
        <v>31000301</v>
      </c>
      <c r="E906" t="str">
        <f>'Permitted Sources'!I730</f>
        <v>Dehydrator</v>
      </c>
      <c r="F906" s="181">
        <f>'Permitted Sources'!T730</f>
        <v>0</v>
      </c>
      <c r="G906" s="181">
        <f>'Permitted Sources'!U730</f>
        <v>0.94949803190317894</v>
      </c>
      <c r="H906" s="181">
        <f>'Permitted Sources'!V730</f>
        <v>0</v>
      </c>
      <c r="I906" s="181">
        <f>'Permitted Sources'!W730</f>
        <v>0</v>
      </c>
      <c r="J906" s="181">
        <f>'Permitted Sources'!X730</f>
        <v>0</v>
      </c>
      <c r="K906" s="191" t="str">
        <f>VLOOKUP(C906,fips_xref!$A$5:$H$28,8,FALSE)</f>
        <v>Total</v>
      </c>
      <c r="L906" s="31" t="str">
        <f t="shared" si="14"/>
        <v>Dehydrator</v>
      </c>
    </row>
    <row r="907" spans="1:12" x14ac:dyDescent="0.2">
      <c r="A907" s="136" t="str">
        <f>'Permitted Sources'!A731</f>
        <v>WYDEQ Permitted Sources</v>
      </c>
      <c r="B907" s="136" t="str">
        <f>'Permitted Sources'!B731</f>
        <v>56</v>
      </c>
      <c r="C907" s="136">
        <f>'Permitted Sources'!C731</f>
        <v>56037</v>
      </c>
      <c r="D907" s="136">
        <f>'Permitted Sources'!F731</f>
        <v>31000301</v>
      </c>
      <c r="E907" t="str">
        <f>'Permitted Sources'!I731</f>
        <v>Dehydrator</v>
      </c>
      <c r="F907" s="181">
        <f>'Permitted Sources'!T731</f>
        <v>0</v>
      </c>
      <c r="G907" s="181">
        <f>'Permitted Sources'!U731</f>
        <v>0.94949803190317894</v>
      </c>
      <c r="H907" s="181">
        <f>'Permitted Sources'!V731</f>
        <v>0</v>
      </c>
      <c r="I907" s="181">
        <f>'Permitted Sources'!W731</f>
        <v>0</v>
      </c>
      <c r="J907" s="181">
        <f>'Permitted Sources'!X731</f>
        <v>0</v>
      </c>
      <c r="K907" s="191" t="str">
        <f>VLOOKUP(C907,fips_xref!$A$5:$H$28,8,FALSE)</f>
        <v>Total</v>
      </c>
      <c r="L907" s="31" t="str">
        <f t="shared" si="14"/>
        <v>Dehydrator</v>
      </c>
    </row>
    <row r="908" spans="1:12" x14ac:dyDescent="0.2">
      <c r="A908" s="136" t="str">
        <f>'Permitted Sources'!A732</f>
        <v>WYDEQ Permitted Sources</v>
      </c>
      <c r="B908" s="136" t="str">
        <f>'Permitted Sources'!B732</f>
        <v>56</v>
      </c>
      <c r="C908" s="136">
        <f>'Permitted Sources'!C732</f>
        <v>56037</v>
      </c>
      <c r="D908" s="136">
        <f>'Permitted Sources'!F732</f>
        <v>31000301</v>
      </c>
      <c r="E908" t="str">
        <f>'Permitted Sources'!I732</f>
        <v>Dehydrator</v>
      </c>
      <c r="F908" s="181">
        <f>'Permitted Sources'!T732</f>
        <v>0</v>
      </c>
      <c r="G908" s="181">
        <f>'Permitted Sources'!U732</f>
        <v>0.94949803190317894</v>
      </c>
      <c r="H908" s="181">
        <f>'Permitted Sources'!V732</f>
        <v>0</v>
      </c>
      <c r="I908" s="181">
        <f>'Permitted Sources'!W732</f>
        <v>0</v>
      </c>
      <c r="J908" s="181">
        <f>'Permitted Sources'!X732</f>
        <v>0</v>
      </c>
      <c r="K908" s="191" t="str">
        <f>VLOOKUP(C908,fips_xref!$A$5:$H$28,8,FALSE)</f>
        <v>Total</v>
      </c>
      <c r="L908" s="31" t="str">
        <f t="shared" si="14"/>
        <v>Dehydrator</v>
      </c>
    </row>
    <row r="909" spans="1:12" x14ac:dyDescent="0.2">
      <c r="A909" s="136" t="str">
        <f>'Permitted Sources'!A733</f>
        <v>WYDEQ Permitted Sources</v>
      </c>
      <c r="B909" s="136" t="str">
        <f>'Permitted Sources'!B733</f>
        <v>56</v>
      </c>
      <c r="C909" s="136">
        <f>'Permitted Sources'!C733</f>
        <v>56037</v>
      </c>
      <c r="D909" s="136">
        <f>'Permitted Sources'!F733</f>
        <v>31000227</v>
      </c>
      <c r="E909" t="str">
        <f>'Permitted Sources'!I733</f>
        <v>Dehydrator</v>
      </c>
      <c r="F909" s="181">
        <f>'Permitted Sources'!T733</f>
        <v>1.4242470478547684</v>
      </c>
      <c r="G909" s="181">
        <f>'Permitted Sources'!U733</f>
        <v>0</v>
      </c>
      <c r="H909" s="181">
        <f>'Permitted Sources'!V733</f>
        <v>0.94949803190317894</v>
      </c>
      <c r="I909" s="181">
        <f>'Permitted Sources'!W733</f>
        <v>0</v>
      </c>
      <c r="J909" s="181">
        <f>'Permitted Sources'!X733</f>
        <v>0</v>
      </c>
      <c r="K909" s="191" t="str">
        <f>VLOOKUP(C909,fips_xref!$A$5:$H$28,8,FALSE)</f>
        <v>Total</v>
      </c>
      <c r="L909" s="31" t="str">
        <f t="shared" si="14"/>
        <v>Dehydrator</v>
      </c>
    </row>
    <row r="910" spans="1:12" x14ac:dyDescent="0.2">
      <c r="A910" s="136" t="str">
        <f>'Permitted Sources'!A734</f>
        <v>WYDEQ Permitted Sources</v>
      </c>
      <c r="B910" s="136" t="str">
        <f>'Permitted Sources'!B734</f>
        <v>56</v>
      </c>
      <c r="C910" s="136">
        <f>'Permitted Sources'!C734</f>
        <v>56037</v>
      </c>
      <c r="D910" s="136">
        <f>'Permitted Sources'!F734</f>
        <v>31000299</v>
      </c>
      <c r="E910" t="str">
        <f>'Permitted Sources'!I734</f>
        <v>Natural Gas Production, Other Not Classified</v>
      </c>
      <c r="F910" s="181">
        <f>'Permitted Sources'!T734</f>
        <v>0</v>
      </c>
      <c r="G910" s="181">
        <f>'Permitted Sources'!U734</f>
        <v>42.252662419691461</v>
      </c>
      <c r="H910" s="181">
        <f>'Permitted Sources'!V734</f>
        <v>0</v>
      </c>
      <c r="I910" s="181">
        <f>'Permitted Sources'!W734</f>
        <v>0</v>
      </c>
      <c r="J910" s="181">
        <f>'Permitted Sources'!X734</f>
        <v>0</v>
      </c>
      <c r="K910" s="191" t="str">
        <f>VLOOKUP(C910,fips_xref!$A$5:$H$28,8,FALSE)</f>
        <v>Total</v>
      </c>
      <c r="L910" s="31" t="str">
        <f t="shared" si="14"/>
        <v>Natural Gas Production, Other Not Classified</v>
      </c>
    </row>
    <row r="911" spans="1:12" x14ac:dyDescent="0.2">
      <c r="A911" s="136" t="str">
        <f>'Permitted Sources'!A735</f>
        <v>WYDEQ Permitted Sources</v>
      </c>
      <c r="B911" s="136" t="str">
        <f>'Permitted Sources'!B735</f>
        <v>56</v>
      </c>
      <c r="C911" s="136">
        <f>'Permitted Sources'!C735</f>
        <v>56037</v>
      </c>
      <c r="D911" s="136">
        <f>'Permitted Sources'!F735</f>
        <v>31000299</v>
      </c>
      <c r="E911" t="str">
        <f>'Permitted Sources'!I735</f>
        <v>Natural Gas Production, Other Not Classified</v>
      </c>
      <c r="F911" s="181">
        <f>'Permitted Sources'!T735</f>
        <v>0.94949803190317894</v>
      </c>
      <c r="G911" s="181">
        <f>'Permitted Sources'!U735</f>
        <v>12.818223430692916</v>
      </c>
      <c r="H911" s="181">
        <f>'Permitted Sources'!V735</f>
        <v>0</v>
      </c>
      <c r="I911" s="181">
        <f>'Permitted Sources'!W735</f>
        <v>0</v>
      </c>
      <c r="J911" s="181">
        <f>'Permitted Sources'!X735</f>
        <v>0</v>
      </c>
      <c r="K911" s="191" t="str">
        <f>VLOOKUP(C911,fips_xref!$A$5:$H$28,8,FALSE)</f>
        <v>Total</v>
      </c>
      <c r="L911" s="31" t="str">
        <f t="shared" si="14"/>
        <v>Natural Gas Production, Other Not Classified</v>
      </c>
    </row>
    <row r="912" spans="1:12" x14ac:dyDescent="0.2">
      <c r="A912" s="136" t="str">
        <f>'Permitted Sources'!A736</f>
        <v>WYDEQ Permitted Sources</v>
      </c>
      <c r="B912" s="136" t="str">
        <f>'Permitted Sources'!B736</f>
        <v>56</v>
      </c>
      <c r="C912" s="136">
        <f>'Permitted Sources'!C736</f>
        <v>56037</v>
      </c>
      <c r="D912" s="136">
        <f>'Permitted Sources'!F736</f>
        <v>31000220</v>
      </c>
      <c r="E912" t="str">
        <f>'Permitted Sources'!I736</f>
        <v>Permitted Fugitives</v>
      </c>
      <c r="F912" s="181">
        <f>'Permitted Sources'!T736</f>
        <v>0</v>
      </c>
      <c r="G912" s="181">
        <f>'Permitted Sources'!U736</f>
        <v>1.6141466542354042</v>
      </c>
      <c r="H912" s="181">
        <f>'Permitted Sources'!V736</f>
        <v>0</v>
      </c>
      <c r="I912" s="181">
        <f>'Permitted Sources'!W736</f>
        <v>0</v>
      </c>
      <c r="J912" s="181">
        <f>'Permitted Sources'!X736</f>
        <v>0</v>
      </c>
      <c r="K912" s="191" t="str">
        <f>VLOOKUP(C912,fips_xref!$A$5:$H$28,8,FALSE)</f>
        <v>Total</v>
      </c>
      <c r="L912" s="31" t="str">
        <f t="shared" si="14"/>
        <v>Fugitives</v>
      </c>
    </row>
    <row r="913" spans="1:12" x14ac:dyDescent="0.2">
      <c r="A913" s="136" t="str">
        <f>'Permitted Sources'!A737</f>
        <v>WYDEQ Permitted Sources</v>
      </c>
      <c r="B913" s="136" t="str">
        <f>'Permitted Sources'!B737</f>
        <v>56</v>
      </c>
      <c r="C913" s="136">
        <f>'Permitted Sources'!C737</f>
        <v>56037</v>
      </c>
      <c r="D913" s="136">
        <f>'Permitted Sources'!F737</f>
        <v>31000227</v>
      </c>
      <c r="E913" t="str">
        <f>'Permitted Sources'!I737</f>
        <v>Dehydrator</v>
      </c>
      <c r="F913" s="181">
        <f>'Permitted Sources'!T737</f>
        <v>0</v>
      </c>
      <c r="G913" s="181">
        <f>'Permitted Sources'!U737</f>
        <v>1.8515211622111987</v>
      </c>
      <c r="H913" s="181">
        <f>'Permitted Sources'!V737</f>
        <v>0</v>
      </c>
      <c r="I913" s="181">
        <f>'Permitted Sources'!W737</f>
        <v>0</v>
      </c>
      <c r="J913" s="181">
        <f>'Permitted Sources'!X737</f>
        <v>0</v>
      </c>
      <c r="K913" s="191" t="str">
        <f>VLOOKUP(C913,fips_xref!$A$5:$H$28,8,FALSE)</f>
        <v>Total</v>
      </c>
      <c r="L913" s="31" t="str">
        <f t="shared" si="14"/>
        <v>Dehydrator</v>
      </c>
    </row>
    <row r="914" spans="1:12" x14ac:dyDescent="0.2">
      <c r="A914" s="136" t="str">
        <f>'Permitted Sources'!A738</f>
        <v>WYDEQ Permitted Sources</v>
      </c>
      <c r="B914" s="136" t="str">
        <f>'Permitted Sources'!B738</f>
        <v>56</v>
      </c>
      <c r="C914" s="136">
        <f>'Permitted Sources'!C738</f>
        <v>56037</v>
      </c>
      <c r="D914" s="136">
        <f>'Permitted Sources'!F738</f>
        <v>31000404</v>
      </c>
      <c r="E914" t="str">
        <f>'Permitted Sources'!I738</f>
        <v>Process Heaters</v>
      </c>
      <c r="F914" s="181">
        <f>'Permitted Sources'!T738</f>
        <v>0.21838454733773113</v>
      </c>
      <c r="G914" s="181">
        <f>'Permitted Sources'!U738</f>
        <v>0</v>
      </c>
      <c r="H914" s="181">
        <f>'Permitted Sources'!V738</f>
        <v>0.10919227366886557</v>
      </c>
      <c r="I914" s="181">
        <f>'Permitted Sources'!W738</f>
        <v>0</v>
      </c>
      <c r="J914" s="181">
        <f>'Permitted Sources'!X738</f>
        <v>0</v>
      </c>
      <c r="K914" s="191" t="str">
        <f>VLOOKUP(C914,fips_xref!$A$5:$H$28,8,FALSE)</f>
        <v>Total</v>
      </c>
      <c r="L914" s="31" t="str">
        <f t="shared" si="14"/>
        <v>Heaters</v>
      </c>
    </row>
    <row r="915" spans="1:12" x14ac:dyDescent="0.2">
      <c r="A915" s="136" t="str">
        <f>'Permitted Sources'!A739</f>
        <v>WYDEQ Permitted Sources</v>
      </c>
      <c r="B915" s="136" t="str">
        <f>'Permitted Sources'!B739</f>
        <v>56</v>
      </c>
      <c r="C915" s="136">
        <f>'Permitted Sources'!C739</f>
        <v>56037</v>
      </c>
      <c r="D915" s="136">
        <f>'Permitted Sources'!F739</f>
        <v>40400311</v>
      </c>
      <c r="E915" t="str">
        <f>'Permitted Sources'!I739</f>
        <v>Permitted Tank Losses</v>
      </c>
      <c r="F915" s="181">
        <f>'Permitted Sources'!T739</f>
        <v>0</v>
      </c>
      <c r="G915" s="181">
        <f>'Permitted Sources'!U739</f>
        <v>2.5161697845434241</v>
      </c>
      <c r="H915" s="181">
        <f>'Permitted Sources'!V739</f>
        <v>0</v>
      </c>
      <c r="I915" s="181">
        <f>'Permitted Sources'!W739</f>
        <v>0</v>
      </c>
      <c r="J915" s="181">
        <f>'Permitted Sources'!X739</f>
        <v>0</v>
      </c>
      <c r="K915" s="191" t="str">
        <f>VLOOKUP(C915,fips_xref!$A$5:$H$28,8,FALSE)</f>
        <v>Total</v>
      </c>
      <c r="L915" s="31" t="str">
        <f t="shared" si="14"/>
        <v xml:space="preserve">Condensate tank </v>
      </c>
    </row>
    <row r="916" spans="1:12" x14ac:dyDescent="0.2">
      <c r="A916" s="136" t="str">
        <f>'Permitted Sources'!A740</f>
        <v>WYDEQ Permitted Sources</v>
      </c>
      <c r="B916" s="136" t="str">
        <f>'Permitted Sources'!B740</f>
        <v>56</v>
      </c>
      <c r="C916" s="136">
        <f>'Permitted Sources'!C740</f>
        <v>56037</v>
      </c>
      <c r="D916" s="136">
        <f>'Permitted Sources'!F740</f>
        <v>10500106</v>
      </c>
      <c r="E916" t="str">
        <f>'Permitted Sources'!I740</f>
        <v>External Combustion Boilers</v>
      </c>
      <c r="F916" s="181">
        <f>'Permitted Sources'!T740</f>
        <v>4.4439976379030055</v>
      </c>
      <c r="G916" s="181">
        <f>'Permitted Sources'!U740</f>
        <v>0</v>
      </c>
      <c r="H916" s="181">
        <f>'Permitted Sources'!V740</f>
        <v>19.618623718547418</v>
      </c>
      <c r="I916" s="181">
        <f>'Permitted Sources'!W740</f>
        <v>0</v>
      </c>
      <c r="J916" s="181">
        <f>'Permitted Sources'!X740</f>
        <v>0</v>
      </c>
      <c r="K916" s="191" t="str">
        <f>VLOOKUP(C916,fips_xref!$A$5:$H$28,8,FALSE)</f>
        <v>Total</v>
      </c>
      <c r="L916" s="31" t="str">
        <f t="shared" si="14"/>
        <v>Heaters</v>
      </c>
    </row>
    <row r="917" spans="1:12" x14ac:dyDescent="0.2">
      <c r="A917" s="136" t="str">
        <f>'Permitted Sources'!A741</f>
        <v>WYDEQ Permitted Sources</v>
      </c>
      <c r="B917" s="136" t="str">
        <f>'Permitted Sources'!B741</f>
        <v>56</v>
      </c>
      <c r="C917" s="136">
        <f>'Permitted Sources'!C741</f>
        <v>56037</v>
      </c>
      <c r="D917" s="136">
        <f>'Permitted Sources'!F741</f>
        <v>31000205</v>
      </c>
      <c r="E917" t="str">
        <f>'Permitted Sources'!I741</f>
        <v>Natural Gas Production, Flares</v>
      </c>
      <c r="F917" s="181">
        <f>'Permitted Sources'!T741</f>
        <v>6.503411177419034</v>
      </c>
      <c r="G917" s="181">
        <f>'Permitted Sources'!U741</f>
        <v>0</v>
      </c>
      <c r="H917" s="181">
        <f>'Permitted Sources'!V741</f>
        <v>1.6258527943547585</v>
      </c>
      <c r="I917" s="181">
        <f>'Permitted Sources'!W741</f>
        <v>0</v>
      </c>
      <c r="J917" s="181">
        <f>'Permitted Sources'!X741</f>
        <v>0</v>
      </c>
      <c r="K917" s="191" t="str">
        <f>VLOOKUP(C917,fips_xref!$A$5:$H$28,8,FALSE)</f>
        <v>Total</v>
      </c>
      <c r="L917" s="31" t="str">
        <f t="shared" si="14"/>
        <v>Natural Gas Production, Flares</v>
      </c>
    </row>
    <row r="918" spans="1:12" x14ac:dyDescent="0.2">
      <c r="A918" s="136" t="str">
        <f>'Permitted Sources'!A742</f>
        <v>WYDEQ Permitted Sources</v>
      </c>
      <c r="B918" s="136" t="str">
        <f>'Permitted Sources'!B742</f>
        <v>56</v>
      </c>
      <c r="C918" s="136">
        <f>'Permitted Sources'!C742</f>
        <v>56037</v>
      </c>
      <c r="D918" s="136">
        <f>'Permitted Sources'!F742</f>
        <v>31000205</v>
      </c>
      <c r="E918" t="str">
        <f>'Permitted Sources'!I742</f>
        <v>Natural Gas Production, Flares</v>
      </c>
      <c r="F918" s="181">
        <f>'Permitted Sources'!T742</f>
        <v>0.65034111774190329</v>
      </c>
      <c r="G918" s="181">
        <f>'Permitted Sources'!U742</f>
        <v>0</v>
      </c>
      <c r="H918" s="181">
        <f>'Permitted Sources'!V742</f>
        <v>0.97551167661285509</v>
      </c>
      <c r="I918" s="181">
        <f>'Permitted Sources'!W742</f>
        <v>0</v>
      </c>
      <c r="J918" s="181">
        <f>'Permitted Sources'!X742</f>
        <v>0</v>
      </c>
      <c r="K918" s="191" t="str">
        <f>VLOOKUP(C918,fips_xref!$A$5:$H$28,8,FALSE)</f>
        <v>Total</v>
      </c>
      <c r="L918" s="31" t="str">
        <f t="shared" si="14"/>
        <v>Natural Gas Production, Flares</v>
      </c>
    </row>
    <row r="919" spans="1:12" x14ac:dyDescent="0.2">
      <c r="A919" s="136" t="str">
        <f>'Permitted Sources'!A743</f>
        <v>WYDEQ Permitted Sources</v>
      </c>
      <c r="B919" s="136" t="str">
        <f>'Permitted Sources'!B743</f>
        <v>56</v>
      </c>
      <c r="C919" s="136">
        <f>'Permitted Sources'!C743</f>
        <v>56037</v>
      </c>
      <c r="D919" s="136">
        <f>'Permitted Sources'!F743</f>
        <v>31000205</v>
      </c>
      <c r="E919" t="str">
        <f>'Permitted Sources'!I743</f>
        <v>Natural Gas Production, Flares</v>
      </c>
      <c r="F919" s="181">
        <f>'Permitted Sources'!T743</f>
        <v>2.8484940957095368</v>
      </c>
      <c r="G919" s="181">
        <f>'Permitted Sources'!U743</f>
        <v>46.05065454730417</v>
      </c>
      <c r="H919" s="181">
        <f>'Permitted Sources'!V743</f>
        <v>0.94949803190317894</v>
      </c>
      <c r="I919" s="181">
        <f>'Permitted Sources'!W743</f>
        <v>0</v>
      </c>
      <c r="J919" s="181">
        <f>'Permitted Sources'!X743</f>
        <v>0</v>
      </c>
      <c r="K919" s="191" t="str">
        <f>VLOOKUP(C919,fips_xref!$A$5:$H$28,8,FALSE)</f>
        <v>Total</v>
      </c>
      <c r="L919" s="31" t="str">
        <f t="shared" si="14"/>
        <v>Natural Gas Production, Flares</v>
      </c>
    </row>
    <row r="920" spans="1:12" x14ac:dyDescent="0.2">
      <c r="A920" s="136" t="str">
        <f>'Permitted Sources'!A744</f>
        <v>WYDEQ Permitted Sources</v>
      </c>
      <c r="B920" s="136" t="str">
        <f>'Permitted Sources'!B744</f>
        <v>56</v>
      </c>
      <c r="C920" s="136">
        <f>'Permitted Sources'!C744</f>
        <v>56037</v>
      </c>
      <c r="D920" s="136">
        <f>'Permitted Sources'!F744</f>
        <v>31000220</v>
      </c>
      <c r="E920" t="str">
        <f>'Permitted Sources'!I744</f>
        <v>Permitted Fugitives</v>
      </c>
      <c r="F920" s="181">
        <f>'Permitted Sources'!T744</f>
        <v>0</v>
      </c>
      <c r="G920" s="181">
        <f>'Permitted Sources'!U744</f>
        <v>0.23737450797579474</v>
      </c>
      <c r="H920" s="181">
        <f>'Permitted Sources'!V744</f>
        <v>0</v>
      </c>
      <c r="I920" s="181">
        <f>'Permitted Sources'!W744</f>
        <v>0</v>
      </c>
      <c r="J920" s="181">
        <f>'Permitted Sources'!X744</f>
        <v>0</v>
      </c>
      <c r="K920" s="191" t="str">
        <f>VLOOKUP(C920,fips_xref!$A$5:$H$28,8,FALSE)</f>
        <v>Total</v>
      </c>
      <c r="L920" s="31" t="str">
        <f t="shared" si="14"/>
        <v>Fugitives</v>
      </c>
    </row>
    <row r="921" spans="1:12" x14ac:dyDescent="0.2">
      <c r="A921" s="136" t="str">
        <f>'Permitted Sources'!A745</f>
        <v>WYDEQ Permitted Sources</v>
      </c>
      <c r="B921" s="136" t="str">
        <f>'Permitted Sources'!B745</f>
        <v>56</v>
      </c>
      <c r="C921" s="136">
        <f>'Permitted Sources'!C745</f>
        <v>56037</v>
      </c>
      <c r="D921" s="136">
        <f>'Permitted Sources'!F745</f>
        <v>31000220</v>
      </c>
      <c r="E921" t="str">
        <f>'Permitted Sources'!I745</f>
        <v>Permitted Fugitives</v>
      </c>
      <c r="F921" s="181">
        <f>'Permitted Sources'!T745</f>
        <v>0</v>
      </c>
      <c r="G921" s="181">
        <f>'Permitted Sources'!U745</f>
        <v>9.4949803190317886E-2</v>
      </c>
      <c r="H921" s="181">
        <f>'Permitted Sources'!V745</f>
        <v>0</v>
      </c>
      <c r="I921" s="181">
        <f>'Permitted Sources'!W745</f>
        <v>0</v>
      </c>
      <c r="J921" s="181">
        <f>'Permitted Sources'!X745</f>
        <v>0</v>
      </c>
      <c r="K921" s="191" t="str">
        <f>VLOOKUP(C921,fips_xref!$A$5:$H$28,8,FALSE)</f>
        <v>Total</v>
      </c>
      <c r="L921" s="31" t="str">
        <f t="shared" si="14"/>
        <v>Fugitives</v>
      </c>
    </row>
    <row r="922" spans="1:12" x14ac:dyDescent="0.2">
      <c r="A922" s="136" t="str">
        <f>'Permitted Sources'!A746</f>
        <v>WYDEQ Permitted Sources</v>
      </c>
      <c r="B922" s="136" t="str">
        <f>'Permitted Sources'!B746</f>
        <v>56</v>
      </c>
      <c r="C922" s="136">
        <f>'Permitted Sources'!C746</f>
        <v>56037</v>
      </c>
      <c r="D922" s="136">
        <f>'Permitted Sources'!F746</f>
        <v>31000227</v>
      </c>
      <c r="E922" t="str">
        <f>'Permitted Sources'!I746</f>
        <v>Dehydrator</v>
      </c>
      <c r="F922" s="181">
        <f>'Permitted Sources'!T746</f>
        <v>0.47474901595158947</v>
      </c>
      <c r="G922" s="181">
        <f>'Permitted Sources'!U746</f>
        <v>0</v>
      </c>
      <c r="H922" s="181">
        <f>'Permitted Sources'!V746</f>
        <v>0.47474901595158947</v>
      </c>
      <c r="I922" s="181">
        <f>'Permitted Sources'!W746</f>
        <v>0</v>
      </c>
      <c r="J922" s="181">
        <f>'Permitted Sources'!X746</f>
        <v>0</v>
      </c>
      <c r="K922" s="191" t="str">
        <f>VLOOKUP(C922,fips_xref!$A$5:$H$28,8,FALSE)</f>
        <v>Total</v>
      </c>
      <c r="L922" s="31" t="str">
        <f t="shared" si="14"/>
        <v>Dehydrator</v>
      </c>
    </row>
    <row r="923" spans="1:12" x14ac:dyDescent="0.2">
      <c r="A923" s="136" t="str">
        <f>'Permitted Sources'!A747</f>
        <v>WYDEQ Permitted Sources</v>
      </c>
      <c r="B923" s="136" t="str">
        <f>'Permitted Sources'!B747</f>
        <v>56</v>
      </c>
      <c r="C923" s="136">
        <f>'Permitted Sources'!C747</f>
        <v>56037</v>
      </c>
      <c r="D923" s="136">
        <f>'Permitted Sources'!F747</f>
        <v>31000227</v>
      </c>
      <c r="E923" t="str">
        <f>'Permitted Sources'!I747</f>
        <v>Dehydrator</v>
      </c>
      <c r="F923" s="181">
        <f>'Permitted Sources'!T747</f>
        <v>0.47474901595158947</v>
      </c>
      <c r="G923" s="181">
        <f>'Permitted Sources'!U747</f>
        <v>0</v>
      </c>
      <c r="H923" s="181">
        <f>'Permitted Sources'!V747</f>
        <v>0.47474901595158947</v>
      </c>
      <c r="I923" s="181">
        <f>'Permitted Sources'!W747</f>
        <v>0</v>
      </c>
      <c r="J923" s="181">
        <f>'Permitted Sources'!X747</f>
        <v>0</v>
      </c>
      <c r="K923" s="191" t="str">
        <f>VLOOKUP(C923,fips_xref!$A$5:$H$28,8,FALSE)</f>
        <v>Total</v>
      </c>
      <c r="L923" s="31" t="str">
        <f t="shared" si="14"/>
        <v>Dehydrator</v>
      </c>
    </row>
    <row r="924" spans="1:12" x14ac:dyDescent="0.2">
      <c r="A924" s="136" t="str">
        <f>'Permitted Sources'!A748</f>
        <v>WYDEQ Permitted Sources</v>
      </c>
      <c r="B924" s="136" t="str">
        <f>'Permitted Sources'!B748</f>
        <v>56</v>
      </c>
      <c r="C924" s="136">
        <f>'Permitted Sources'!C748</f>
        <v>56037</v>
      </c>
      <c r="D924" s="136">
        <f>'Permitted Sources'!F748</f>
        <v>31000228</v>
      </c>
      <c r="E924" t="str">
        <f>'Permitted Sources'!I748</f>
        <v>Dehydrator</v>
      </c>
      <c r="F924" s="181">
        <f>'Permitted Sources'!T748</f>
        <v>0</v>
      </c>
      <c r="G924" s="181">
        <f>'Permitted Sources'!U748</f>
        <v>4.2272172653223716</v>
      </c>
      <c r="H924" s="181">
        <f>'Permitted Sources'!V748</f>
        <v>0</v>
      </c>
      <c r="I924" s="181">
        <f>'Permitted Sources'!W748</f>
        <v>0</v>
      </c>
      <c r="J924" s="181">
        <f>'Permitted Sources'!X748</f>
        <v>0</v>
      </c>
      <c r="K924" s="191" t="str">
        <f>VLOOKUP(C924,fips_xref!$A$5:$H$28,8,FALSE)</f>
        <v>Total</v>
      </c>
      <c r="L924" s="31" t="str">
        <f t="shared" si="14"/>
        <v>Dehydrator</v>
      </c>
    </row>
    <row r="925" spans="1:12" x14ac:dyDescent="0.2">
      <c r="A925" s="136" t="str">
        <f>'Permitted Sources'!A749</f>
        <v>WYDEQ Permitted Sources</v>
      </c>
      <c r="B925" s="136" t="str">
        <f>'Permitted Sources'!B749</f>
        <v>56</v>
      </c>
      <c r="C925" s="136">
        <f>'Permitted Sources'!C749</f>
        <v>56037</v>
      </c>
      <c r="D925" s="136">
        <f>'Permitted Sources'!F749</f>
        <v>31000299</v>
      </c>
      <c r="E925" t="str">
        <f>'Permitted Sources'!I749</f>
        <v>Natural Gas Production, Other Not Classified</v>
      </c>
      <c r="F925" s="181">
        <f>'Permitted Sources'!T749</f>
        <v>2.3737450797579474</v>
      </c>
      <c r="G925" s="181">
        <f>'Permitted Sources'!U749</f>
        <v>0</v>
      </c>
      <c r="H925" s="181">
        <f>'Permitted Sources'!V749</f>
        <v>5.419509314515861</v>
      </c>
      <c r="I925" s="181">
        <f>'Permitted Sources'!W749</f>
        <v>0</v>
      </c>
      <c r="J925" s="181">
        <f>'Permitted Sources'!X749</f>
        <v>0</v>
      </c>
      <c r="K925" s="191" t="str">
        <f>VLOOKUP(C925,fips_xref!$A$5:$H$28,8,FALSE)</f>
        <v>Total</v>
      </c>
      <c r="L925" s="31" t="str">
        <f t="shared" si="14"/>
        <v>Natural Gas Production, Other Not Classified</v>
      </c>
    </row>
    <row r="926" spans="1:12" x14ac:dyDescent="0.2">
      <c r="A926" s="136" t="str">
        <f>'Permitted Sources'!A750</f>
        <v>WYDEQ Permitted Sources</v>
      </c>
      <c r="B926" s="136" t="str">
        <f>'Permitted Sources'!B750</f>
        <v>56</v>
      </c>
      <c r="C926" s="136">
        <f>'Permitted Sources'!C750</f>
        <v>56037</v>
      </c>
      <c r="D926" s="136">
        <f>'Permitted Sources'!F750</f>
        <v>31000299</v>
      </c>
      <c r="E926" t="str">
        <f>'Permitted Sources'!I750</f>
        <v>Natural Gas Production, Other Not Classified</v>
      </c>
      <c r="F926" s="181">
        <f>'Permitted Sources'!T750</f>
        <v>9.4196220420134456</v>
      </c>
      <c r="G926" s="181">
        <f>'Permitted Sources'!U750</f>
        <v>0</v>
      </c>
      <c r="H926" s="181">
        <f>'Permitted Sources'!V750</f>
        <v>0</v>
      </c>
      <c r="I926" s="181">
        <f>'Permitted Sources'!W750</f>
        <v>0</v>
      </c>
      <c r="J926" s="181">
        <f>'Permitted Sources'!X750</f>
        <v>0</v>
      </c>
      <c r="K926" s="191" t="str">
        <f>VLOOKUP(C926,fips_xref!$A$5:$H$28,8,FALSE)</f>
        <v>Total</v>
      </c>
      <c r="L926" s="31" t="str">
        <f t="shared" si="14"/>
        <v>Natural Gas Production, Other Not Classified</v>
      </c>
    </row>
    <row r="927" spans="1:12" x14ac:dyDescent="0.2">
      <c r="A927" s="136" t="str">
        <f>'Permitted Sources'!A751</f>
        <v>WYDEQ Permitted Sources</v>
      </c>
      <c r="B927" s="136" t="str">
        <f>'Permitted Sources'!B751</f>
        <v>56</v>
      </c>
      <c r="C927" s="136">
        <f>'Permitted Sources'!C751</f>
        <v>56037</v>
      </c>
      <c r="D927" s="136">
        <f>'Permitted Sources'!F751</f>
        <v>31000299</v>
      </c>
      <c r="E927" t="str">
        <f>'Permitted Sources'!I751</f>
        <v>Natural Gas Production, Other Not Classified</v>
      </c>
      <c r="F927" s="181">
        <f>'Permitted Sources'!T751</f>
        <v>7.5356976336107566</v>
      </c>
      <c r="G927" s="181">
        <f>'Permitted Sources'!U751</f>
        <v>0</v>
      </c>
      <c r="H927" s="181">
        <f>'Permitted Sources'!V751</f>
        <v>0</v>
      </c>
      <c r="I927" s="181">
        <f>'Permitted Sources'!W751</f>
        <v>0</v>
      </c>
      <c r="J927" s="181">
        <f>'Permitted Sources'!X751</f>
        <v>0</v>
      </c>
      <c r="K927" s="191" t="str">
        <f>VLOOKUP(C927,fips_xref!$A$5:$H$28,8,FALSE)</f>
        <v>Total</v>
      </c>
      <c r="L927" s="31" t="str">
        <f t="shared" si="14"/>
        <v>Natural Gas Production, Other Not Classified</v>
      </c>
    </row>
    <row r="928" spans="1:12" x14ac:dyDescent="0.2">
      <c r="A928" s="136" t="str">
        <f>'Permitted Sources'!A752</f>
        <v>WYDEQ Permitted Sources</v>
      </c>
      <c r="B928" s="136" t="str">
        <f>'Permitted Sources'!B752</f>
        <v>56</v>
      </c>
      <c r="C928" s="136">
        <f>'Permitted Sources'!C752</f>
        <v>56037</v>
      </c>
      <c r="D928" s="136">
        <f>'Permitted Sources'!F752</f>
        <v>31000299</v>
      </c>
      <c r="E928" t="str">
        <f>'Permitted Sources'!I752</f>
        <v>Natural Gas Production, Other Not Classified</v>
      </c>
      <c r="F928" s="181">
        <f>'Permitted Sources'!T752</f>
        <v>0</v>
      </c>
      <c r="G928" s="181">
        <f>'Permitted Sources'!U752</f>
        <v>1.409072421774124</v>
      </c>
      <c r="H928" s="181">
        <f>'Permitted Sources'!V752</f>
        <v>0</v>
      </c>
      <c r="I928" s="181">
        <f>'Permitted Sources'!W752</f>
        <v>0</v>
      </c>
      <c r="J928" s="181">
        <f>'Permitted Sources'!X752</f>
        <v>0</v>
      </c>
      <c r="K928" s="191" t="str">
        <f>VLOOKUP(C928,fips_xref!$A$5:$H$28,8,FALSE)</f>
        <v>Total</v>
      </c>
      <c r="L928" s="31" t="str">
        <f t="shared" si="14"/>
        <v>Natural Gas Production, Other Not Classified</v>
      </c>
    </row>
    <row r="929" spans="1:12" x14ac:dyDescent="0.2">
      <c r="A929" s="136" t="str">
        <f>'Permitted Sources'!A753</f>
        <v>WYDEQ Permitted Sources</v>
      </c>
      <c r="B929" s="136" t="str">
        <f>'Permitted Sources'!B753</f>
        <v>56</v>
      </c>
      <c r="C929" s="136">
        <f>'Permitted Sources'!C753</f>
        <v>56037</v>
      </c>
      <c r="D929" s="136">
        <f>'Permitted Sources'!F753</f>
        <v>31000299</v>
      </c>
      <c r="E929" t="str">
        <f>'Permitted Sources'!I753</f>
        <v>Natural Gas Production, Other Not Classified</v>
      </c>
      <c r="F929" s="181">
        <f>'Permitted Sources'!T753</f>
        <v>0</v>
      </c>
      <c r="G929" s="181">
        <f>'Permitted Sources'!U753</f>
        <v>6.1782406185480818</v>
      </c>
      <c r="H929" s="181">
        <f>'Permitted Sources'!V753</f>
        <v>0</v>
      </c>
      <c r="I929" s="181">
        <f>'Permitted Sources'!W753</f>
        <v>0</v>
      </c>
      <c r="J929" s="181">
        <f>'Permitted Sources'!X753</f>
        <v>0</v>
      </c>
      <c r="K929" s="191" t="str">
        <f>VLOOKUP(C929,fips_xref!$A$5:$H$28,8,FALSE)</f>
        <v>Total</v>
      </c>
      <c r="L929" s="31" t="str">
        <f t="shared" si="14"/>
        <v>Natural Gas Production, Other Not Classified</v>
      </c>
    </row>
    <row r="930" spans="1:12" x14ac:dyDescent="0.2">
      <c r="A930" s="136" t="str">
        <f>'Permitted Sources'!A754</f>
        <v>WYDEQ Permitted Sources</v>
      </c>
      <c r="B930" s="136" t="str">
        <f>'Permitted Sources'!B754</f>
        <v>56</v>
      </c>
      <c r="C930" s="136">
        <f>'Permitted Sources'!C754</f>
        <v>56037</v>
      </c>
      <c r="D930" s="136">
        <f>'Permitted Sources'!F754</f>
        <v>31000299</v>
      </c>
      <c r="E930" t="str">
        <f>'Permitted Sources'!I754</f>
        <v>Natural Gas Production, Other Not Classified</v>
      </c>
      <c r="F930" s="181">
        <f>'Permitted Sources'!T754</f>
        <v>0</v>
      </c>
      <c r="G930" s="181">
        <f>'Permitted Sources'!U754</f>
        <v>0.75873130403222055</v>
      </c>
      <c r="H930" s="181">
        <f>'Permitted Sources'!V754</f>
        <v>0</v>
      </c>
      <c r="I930" s="181">
        <f>'Permitted Sources'!W754</f>
        <v>0</v>
      </c>
      <c r="J930" s="181">
        <f>'Permitted Sources'!X754</f>
        <v>0</v>
      </c>
      <c r="K930" s="191" t="str">
        <f>VLOOKUP(C930,fips_xref!$A$5:$H$28,8,FALSE)</f>
        <v>Total</v>
      </c>
      <c r="L930" s="31" t="str">
        <f t="shared" si="14"/>
        <v>Natural Gas Production, Other Not Classified</v>
      </c>
    </row>
    <row r="931" spans="1:12" x14ac:dyDescent="0.2">
      <c r="A931" s="136" t="str">
        <f>'Permitted Sources'!A755</f>
        <v>WYDEQ Permitted Sources</v>
      </c>
      <c r="B931" s="136" t="str">
        <f>'Permitted Sources'!B755</f>
        <v>56</v>
      </c>
      <c r="C931" s="136">
        <f>'Permitted Sources'!C755</f>
        <v>56037</v>
      </c>
      <c r="D931" s="136">
        <f>'Permitted Sources'!F755</f>
        <v>31000299</v>
      </c>
      <c r="E931" t="str">
        <f>'Permitted Sources'!I755</f>
        <v>Natural Gas Production, Other Not Classified</v>
      </c>
      <c r="F931" s="181">
        <f>'Permitted Sources'!T755</f>
        <v>0</v>
      </c>
      <c r="G931" s="181">
        <f>'Permitted Sources'!U755</f>
        <v>37.286224083869122</v>
      </c>
      <c r="H931" s="181">
        <f>'Permitted Sources'!V755</f>
        <v>0</v>
      </c>
      <c r="I931" s="181">
        <f>'Permitted Sources'!W755</f>
        <v>0</v>
      </c>
      <c r="J931" s="181">
        <f>'Permitted Sources'!X755</f>
        <v>0</v>
      </c>
      <c r="K931" s="191" t="str">
        <f>VLOOKUP(C931,fips_xref!$A$5:$H$28,8,FALSE)</f>
        <v>Total</v>
      </c>
      <c r="L931" s="31" t="str">
        <f t="shared" si="14"/>
        <v>Natural Gas Production, Other Not Classified</v>
      </c>
    </row>
    <row r="932" spans="1:12" x14ac:dyDescent="0.2">
      <c r="A932" s="136" t="str">
        <f>'Permitted Sources'!A756</f>
        <v>WYDEQ Permitted Sources</v>
      </c>
      <c r="B932" s="136" t="str">
        <f>'Permitted Sources'!B756</f>
        <v>56</v>
      </c>
      <c r="C932" s="136">
        <f>'Permitted Sources'!C756</f>
        <v>56037</v>
      </c>
      <c r="D932" s="136">
        <f>'Permitted Sources'!F756</f>
        <v>31000299</v>
      </c>
      <c r="E932" t="str">
        <f>'Permitted Sources'!I756</f>
        <v>Natural Gas Production, Other Not Classified</v>
      </c>
      <c r="F932" s="181">
        <f>'Permitted Sources'!T756</f>
        <v>0.86712149032253782</v>
      </c>
      <c r="G932" s="181">
        <f>'Permitted Sources'!U756</f>
        <v>0</v>
      </c>
      <c r="H932" s="181">
        <f>'Permitted Sources'!V756</f>
        <v>0.21678037258063446</v>
      </c>
      <c r="I932" s="181">
        <f>'Permitted Sources'!W756</f>
        <v>0</v>
      </c>
      <c r="J932" s="181">
        <f>'Permitted Sources'!X756</f>
        <v>0</v>
      </c>
      <c r="K932" s="191" t="str">
        <f>VLOOKUP(C932,fips_xref!$A$5:$H$28,8,FALSE)</f>
        <v>Total</v>
      </c>
      <c r="L932" s="31" t="str">
        <f t="shared" si="14"/>
        <v>Natural Gas Production, Other Not Classified</v>
      </c>
    </row>
    <row r="933" spans="1:12" x14ac:dyDescent="0.2">
      <c r="A933" s="136" t="str">
        <f>'Permitted Sources'!A757</f>
        <v>WYDEQ Permitted Sources</v>
      </c>
      <c r="B933" s="136" t="str">
        <f>'Permitted Sources'!B757</f>
        <v>56</v>
      </c>
      <c r="C933" s="136">
        <f>'Permitted Sources'!C757</f>
        <v>56037</v>
      </c>
      <c r="D933" s="136">
        <f>'Permitted Sources'!F757</f>
        <v>31000299</v>
      </c>
      <c r="E933" t="str">
        <f>'Permitted Sources'!I757</f>
        <v>Natural Gas Production, Other Not Classified</v>
      </c>
      <c r="F933" s="181">
        <f>'Permitted Sources'!T757</f>
        <v>4.7691681967739585</v>
      </c>
      <c r="G933" s="181">
        <f>'Permitted Sources'!U757</f>
        <v>0</v>
      </c>
      <c r="H933" s="181">
        <f>'Permitted Sources'!V757</f>
        <v>3.9020467064514204</v>
      </c>
      <c r="I933" s="181">
        <f>'Permitted Sources'!W757</f>
        <v>0</v>
      </c>
      <c r="J933" s="181">
        <f>'Permitted Sources'!X757</f>
        <v>0</v>
      </c>
      <c r="K933" s="191" t="str">
        <f>VLOOKUP(C933,fips_xref!$A$5:$H$28,8,FALSE)</f>
        <v>Total</v>
      </c>
      <c r="L933" s="31" t="str">
        <f t="shared" si="14"/>
        <v>Natural Gas Production, Other Not Classified</v>
      </c>
    </row>
    <row r="934" spans="1:12" x14ac:dyDescent="0.2">
      <c r="A934" s="136" t="str">
        <f>'Permitted Sources'!A758</f>
        <v>WYDEQ Permitted Sources</v>
      </c>
      <c r="B934" s="136" t="str">
        <f>'Permitted Sources'!B758</f>
        <v>56</v>
      </c>
      <c r="C934" s="136">
        <f>'Permitted Sources'!C758</f>
        <v>56037</v>
      </c>
      <c r="D934" s="136">
        <f>'Permitted Sources'!F758</f>
        <v>31000299</v>
      </c>
      <c r="E934" t="str">
        <f>'Permitted Sources'!I758</f>
        <v>Natural Gas Production, Other Not Classified</v>
      </c>
      <c r="F934" s="181">
        <f>'Permitted Sources'!T758</f>
        <v>12.790041982257433</v>
      </c>
      <c r="G934" s="181">
        <f>'Permitted Sources'!U758</f>
        <v>0</v>
      </c>
      <c r="H934" s="181">
        <f>'Permitted Sources'!V758</f>
        <v>10.405457883870453</v>
      </c>
      <c r="I934" s="181">
        <f>'Permitted Sources'!W758</f>
        <v>0</v>
      </c>
      <c r="J934" s="181">
        <f>'Permitted Sources'!X758</f>
        <v>0</v>
      </c>
      <c r="K934" s="191" t="str">
        <f>VLOOKUP(C934,fips_xref!$A$5:$H$28,8,FALSE)</f>
        <v>Total</v>
      </c>
      <c r="L934" s="31" t="str">
        <f t="shared" si="14"/>
        <v>Natural Gas Production, Other Not Classified</v>
      </c>
    </row>
    <row r="935" spans="1:12" x14ac:dyDescent="0.2">
      <c r="A935" s="136" t="str">
        <f>'Permitted Sources'!A759</f>
        <v>WYDEQ Permitted Sources</v>
      </c>
      <c r="B935" s="136" t="str">
        <f>'Permitted Sources'!B759</f>
        <v>56</v>
      </c>
      <c r="C935" s="136">
        <f>'Permitted Sources'!C759</f>
        <v>56037</v>
      </c>
      <c r="D935" s="136">
        <f>'Permitted Sources'!F759</f>
        <v>31000299</v>
      </c>
      <c r="E935" t="str">
        <f>'Permitted Sources'!I759</f>
        <v>Natural Gas Production, Other Not Classified</v>
      </c>
      <c r="F935" s="181">
        <f>'Permitted Sources'!T759</f>
        <v>4.0104368927417378</v>
      </c>
      <c r="G935" s="181">
        <f>'Permitted Sources'!U759</f>
        <v>0</v>
      </c>
      <c r="H935" s="181">
        <f>'Permitted Sources'!V759</f>
        <v>3.251705588709517</v>
      </c>
      <c r="I935" s="181">
        <f>'Permitted Sources'!W759</f>
        <v>0</v>
      </c>
      <c r="J935" s="181">
        <f>'Permitted Sources'!X759</f>
        <v>0</v>
      </c>
      <c r="K935" s="191" t="str">
        <f>VLOOKUP(C935,fips_xref!$A$5:$H$28,8,FALSE)</f>
        <v>Total</v>
      </c>
      <c r="L935" s="31" t="str">
        <f t="shared" si="14"/>
        <v>Natural Gas Production, Other Not Classified</v>
      </c>
    </row>
    <row r="936" spans="1:12" x14ac:dyDescent="0.2">
      <c r="A936" s="136" t="str">
        <f>'Permitted Sources'!A760</f>
        <v>WYDEQ Permitted Sources</v>
      </c>
      <c r="B936" s="136" t="str">
        <f>'Permitted Sources'!B760</f>
        <v>56</v>
      </c>
      <c r="C936" s="136">
        <f>'Permitted Sources'!C760</f>
        <v>56037</v>
      </c>
      <c r="D936" s="136">
        <f>'Permitted Sources'!F760</f>
        <v>31000299</v>
      </c>
      <c r="E936" t="str">
        <f>'Permitted Sources'!I760</f>
        <v>Natural Gas Production, Other Not Classified</v>
      </c>
      <c r="F936" s="181">
        <f>'Permitted Sources'!T760</f>
        <v>3.793656520161103</v>
      </c>
      <c r="G936" s="181">
        <f>'Permitted Sources'!U760</f>
        <v>0</v>
      </c>
      <c r="H936" s="181">
        <f>'Permitted Sources'!V760</f>
        <v>2.8181448435482479</v>
      </c>
      <c r="I936" s="181">
        <f>'Permitted Sources'!W760</f>
        <v>0</v>
      </c>
      <c r="J936" s="181">
        <f>'Permitted Sources'!X760</f>
        <v>0</v>
      </c>
      <c r="K936" s="191" t="str">
        <f>VLOOKUP(C936,fips_xref!$A$5:$H$28,8,FALSE)</f>
        <v>Total</v>
      </c>
      <c r="L936" s="31" t="str">
        <f t="shared" si="14"/>
        <v>Natural Gas Production, Other Not Classified</v>
      </c>
    </row>
    <row r="937" spans="1:12" x14ac:dyDescent="0.2">
      <c r="A937" s="136" t="str">
        <f>'Permitted Sources'!A761</f>
        <v>WYDEQ Permitted Sources</v>
      </c>
      <c r="B937" s="136" t="str">
        <f>'Permitted Sources'!B761</f>
        <v>56</v>
      </c>
      <c r="C937" s="136">
        <f>'Permitted Sources'!C761</f>
        <v>56037</v>
      </c>
      <c r="D937" s="136">
        <f>'Permitted Sources'!F761</f>
        <v>31000299</v>
      </c>
      <c r="E937" t="str">
        <f>'Permitted Sources'!I761</f>
        <v>Natural Gas Production, Other Not Classified</v>
      </c>
      <c r="F937" s="181">
        <f>'Permitted Sources'!T761</f>
        <v>0.43356074516126891</v>
      </c>
      <c r="G937" s="181">
        <f>'Permitted Sources'!U761</f>
        <v>0</v>
      </c>
      <c r="H937" s="181">
        <f>'Permitted Sources'!V761</f>
        <v>0.43356074516126891</v>
      </c>
      <c r="I937" s="181">
        <f>'Permitted Sources'!W761</f>
        <v>0</v>
      </c>
      <c r="J937" s="181">
        <f>'Permitted Sources'!X761</f>
        <v>0</v>
      </c>
      <c r="K937" s="191" t="str">
        <f>VLOOKUP(C937,fips_xref!$A$5:$H$28,8,FALSE)</f>
        <v>Total</v>
      </c>
      <c r="L937" s="31" t="str">
        <f t="shared" si="14"/>
        <v>Natural Gas Production, Other Not Classified</v>
      </c>
    </row>
    <row r="938" spans="1:12" x14ac:dyDescent="0.2">
      <c r="A938" s="136" t="str">
        <f>'Permitted Sources'!A762</f>
        <v>WYDEQ Permitted Sources</v>
      </c>
      <c r="B938" s="136" t="str">
        <f>'Permitted Sources'!B762</f>
        <v>56</v>
      </c>
      <c r="C938" s="136">
        <f>'Permitted Sources'!C762</f>
        <v>56037</v>
      </c>
      <c r="D938" s="136">
        <f>'Permitted Sources'!F762</f>
        <v>31000299</v>
      </c>
      <c r="E938" t="str">
        <f>'Permitted Sources'!I762</f>
        <v>Natural Gas Production, Other Not Classified</v>
      </c>
      <c r="F938" s="181">
        <f>'Permitted Sources'!T762</f>
        <v>1.7342429806450756</v>
      </c>
      <c r="G938" s="181">
        <f>'Permitted Sources'!U762</f>
        <v>0</v>
      </c>
      <c r="H938" s="181">
        <f>'Permitted Sources'!V762</f>
        <v>0.32517055887095164</v>
      </c>
      <c r="I938" s="181">
        <f>'Permitted Sources'!W762</f>
        <v>0</v>
      </c>
      <c r="J938" s="181">
        <f>'Permitted Sources'!X762</f>
        <v>0</v>
      </c>
      <c r="K938" s="191" t="str">
        <f>VLOOKUP(C938,fips_xref!$A$5:$H$28,8,FALSE)</f>
        <v>Total</v>
      </c>
      <c r="L938" s="31" t="str">
        <f t="shared" si="14"/>
        <v>Natural Gas Production, Other Not Classified</v>
      </c>
    </row>
    <row r="939" spans="1:12" x14ac:dyDescent="0.2">
      <c r="A939" s="136" t="str">
        <f>'Permitted Sources'!A763</f>
        <v>WYDEQ Permitted Sources</v>
      </c>
      <c r="B939" s="136" t="str">
        <f>'Permitted Sources'!B763</f>
        <v>56</v>
      </c>
      <c r="C939" s="136">
        <f>'Permitted Sources'!C763</f>
        <v>56037</v>
      </c>
      <c r="D939" s="136">
        <f>'Permitted Sources'!F763</f>
        <v>31000299</v>
      </c>
      <c r="E939" t="str">
        <f>'Permitted Sources'!I763</f>
        <v>Natural Gas Production, Other Not Classified</v>
      </c>
      <c r="F939" s="181">
        <f>'Permitted Sources'!T763</f>
        <v>0.10839018629031723</v>
      </c>
      <c r="G939" s="181">
        <f>'Permitted Sources'!U763</f>
        <v>0</v>
      </c>
      <c r="H939" s="181">
        <f>'Permitted Sources'!V763</f>
        <v>0.10839018629031723</v>
      </c>
      <c r="I939" s="181">
        <f>'Permitted Sources'!W763</f>
        <v>0</v>
      </c>
      <c r="J939" s="181">
        <f>'Permitted Sources'!X763</f>
        <v>0</v>
      </c>
      <c r="K939" s="191" t="str">
        <f>VLOOKUP(C939,fips_xref!$A$5:$H$28,8,FALSE)</f>
        <v>Total</v>
      </c>
      <c r="L939" s="31" t="str">
        <f t="shared" si="14"/>
        <v>Natural Gas Production, Other Not Classified</v>
      </c>
    </row>
    <row r="940" spans="1:12" x14ac:dyDescent="0.2">
      <c r="A940" s="136" t="str">
        <f>'Permitted Sources'!A764</f>
        <v>WYDEQ Permitted Sources</v>
      </c>
      <c r="B940" s="136" t="str">
        <f>'Permitted Sources'!B764</f>
        <v>56</v>
      </c>
      <c r="C940" s="136">
        <f>'Permitted Sources'!C764</f>
        <v>56037</v>
      </c>
      <c r="D940" s="136">
        <f>'Permitted Sources'!F764</f>
        <v>31000299</v>
      </c>
      <c r="E940" t="str">
        <f>'Permitted Sources'!I764</f>
        <v>Natural Gas Production, Other Not Classified</v>
      </c>
      <c r="F940" s="181">
        <f>'Permitted Sources'!T764</f>
        <v>6.8285817362899852</v>
      </c>
      <c r="G940" s="181">
        <f>'Permitted Sources'!U764</f>
        <v>1.5174626080644411</v>
      </c>
      <c r="H940" s="181">
        <f>'Permitted Sources'!V764</f>
        <v>9.213165834676964</v>
      </c>
      <c r="I940" s="181">
        <f>'Permitted Sources'!W764</f>
        <v>0</v>
      </c>
      <c r="J940" s="181">
        <f>'Permitted Sources'!X764</f>
        <v>0</v>
      </c>
      <c r="K940" s="191" t="str">
        <f>VLOOKUP(C940,fips_xref!$A$5:$H$28,8,FALSE)</f>
        <v>Total</v>
      </c>
      <c r="L940" s="31" t="str">
        <f t="shared" si="14"/>
        <v>Natural Gas Production, Other Not Classified</v>
      </c>
    </row>
    <row r="941" spans="1:12" x14ac:dyDescent="0.2">
      <c r="A941" s="136" t="str">
        <f>'Permitted Sources'!A765</f>
        <v>WYDEQ Permitted Sources</v>
      </c>
      <c r="B941" s="136" t="str">
        <f>'Permitted Sources'!B765</f>
        <v>56</v>
      </c>
      <c r="C941" s="136">
        <f>'Permitted Sources'!C765</f>
        <v>56037</v>
      </c>
      <c r="D941" s="136">
        <f>'Permitted Sources'!F765</f>
        <v>31000299</v>
      </c>
      <c r="E941" t="str">
        <f>'Permitted Sources'!I765</f>
        <v>Natural Gas Production, Other Not Classified</v>
      </c>
      <c r="F941" s="181">
        <f>'Permitted Sources'!T765</f>
        <v>2.6013644709676131</v>
      </c>
      <c r="G941" s="181">
        <f>'Permitted Sources'!U765</f>
        <v>2.6013644709676131</v>
      </c>
      <c r="H941" s="181">
        <f>'Permitted Sources'!V765</f>
        <v>5.0943387556449098</v>
      </c>
      <c r="I941" s="181">
        <f>'Permitted Sources'!W765</f>
        <v>0</v>
      </c>
      <c r="J941" s="181">
        <f>'Permitted Sources'!X765</f>
        <v>0</v>
      </c>
      <c r="K941" s="191" t="str">
        <f>VLOOKUP(C941,fips_xref!$A$5:$H$28,8,FALSE)</f>
        <v>Total</v>
      </c>
      <c r="L941" s="31" t="str">
        <f t="shared" si="14"/>
        <v>Natural Gas Production, Other Not Classified</v>
      </c>
    </row>
    <row r="942" spans="1:12" x14ac:dyDescent="0.2">
      <c r="A942" s="136" t="str">
        <f>'Permitted Sources'!A766</f>
        <v>WYDEQ Permitted Sources</v>
      </c>
      <c r="B942" s="136" t="str">
        <f>'Permitted Sources'!B766</f>
        <v>56</v>
      </c>
      <c r="C942" s="136">
        <f>'Permitted Sources'!C766</f>
        <v>56037</v>
      </c>
      <c r="D942" s="136">
        <f>'Permitted Sources'!F766</f>
        <v>31000299</v>
      </c>
      <c r="E942" t="str">
        <f>'Permitted Sources'!I766</f>
        <v>Natural Gas Production, Other Not Classified</v>
      </c>
      <c r="F942" s="181">
        <f>'Permitted Sources'!T766</f>
        <v>1.8426331669353928</v>
      </c>
      <c r="G942" s="181">
        <f>'Permitted Sources'!U766</f>
        <v>0.10839018629031723</v>
      </c>
      <c r="H942" s="181">
        <f>'Permitted Sources'!V766</f>
        <v>1.8426331669353928</v>
      </c>
      <c r="I942" s="181">
        <f>'Permitted Sources'!W766</f>
        <v>0</v>
      </c>
      <c r="J942" s="181">
        <f>'Permitted Sources'!X766</f>
        <v>0</v>
      </c>
      <c r="K942" s="191" t="str">
        <f>VLOOKUP(C942,fips_xref!$A$5:$H$28,8,FALSE)</f>
        <v>Total</v>
      </c>
      <c r="L942" s="31" t="str">
        <f t="shared" si="14"/>
        <v>Natural Gas Production, Other Not Classified</v>
      </c>
    </row>
    <row r="943" spans="1:12" x14ac:dyDescent="0.2">
      <c r="A943" s="136" t="str">
        <f>'Permitted Sources'!A767</f>
        <v>WYDEQ Permitted Sources</v>
      </c>
      <c r="B943" s="136" t="str">
        <f>'Permitted Sources'!B767</f>
        <v>56</v>
      </c>
      <c r="C943" s="136">
        <f>'Permitted Sources'!C767</f>
        <v>56037</v>
      </c>
      <c r="D943" s="136">
        <f>'Permitted Sources'!F767</f>
        <v>31000299</v>
      </c>
      <c r="E943" t="str">
        <f>'Permitted Sources'!I767</f>
        <v>Natural Gas Production, Other Not Classified</v>
      </c>
      <c r="F943" s="181">
        <f>'Permitted Sources'!T767</f>
        <v>3.0349252161288822</v>
      </c>
      <c r="G943" s="181">
        <f>'Permitted Sources'!U767</f>
        <v>0.10839018629031723</v>
      </c>
      <c r="H943" s="181">
        <f>'Permitted Sources'!V767</f>
        <v>3.0349252161288822</v>
      </c>
      <c r="I943" s="181">
        <f>'Permitted Sources'!W767</f>
        <v>0</v>
      </c>
      <c r="J943" s="181">
        <f>'Permitted Sources'!X767</f>
        <v>0</v>
      </c>
      <c r="K943" s="191" t="str">
        <f>VLOOKUP(C943,fips_xref!$A$5:$H$28,8,FALSE)</f>
        <v>Total</v>
      </c>
      <c r="L943" s="31" t="str">
        <f t="shared" si="14"/>
        <v>Natural Gas Production, Other Not Classified</v>
      </c>
    </row>
    <row r="944" spans="1:12" x14ac:dyDescent="0.2">
      <c r="A944" s="136" t="str">
        <f>'Permitted Sources'!A768</f>
        <v>WYDEQ Permitted Sources</v>
      </c>
      <c r="B944" s="136" t="str">
        <f>'Permitted Sources'!B768</f>
        <v>56</v>
      </c>
      <c r="C944" s="136">
        <f>'Permitted Sources'!C768</f>
        <v>56037</v>
      </c>
      <c r="D944" s="136">
        <f>'Permitted Sources'!F768</f>
        <v>31000299</v>
      </c>
      <c r="E944" t="str">
        <f>'Permitted Sources'!I768</f>
        <v>Natural Gas Production, Other Not Classified</v>
      </c>
      <c r="F944" s="181">
        <f>'Permitted Sources'!T768</f>
        <v>4.4439976379030055</v>
      </c>
      <c r="G944" s="181">
        <f>'Permitted Sources'!U768</f>
        <v>1.0839018629031723</v>
      </c>
      <c r="H944" s="181">
        <f>'Permitted Sources'!V768</f>
        <v>9.213165834676964</v>
      </c>
      <c r="I944" s="181">
        <f>'Permitted Sources'!W768</f>
        <v>0</v>
      </c>
      <c r="J944" s="181">
        <f>'Permitted Sources'!X768</f>
        <v>0</v>
      </c>
      <c r="K944" s="191" t="str">
        <f>VLOOKUP(C944,fips_xref!$A$5:$H$28,8,FALSE)</f>
        <v>Total</v>
      </c>
      <c r="L944" s="31" t="str">
        <f t="shared" si="14"/>
        <v>Natural Gas Production, Other Not Classified</v>
      </c>
    </row>
    <row r="945" spans="1:12" x14ac:dyDescent="0.2">
      <c r="A945" s="136" t="str">
        <f>'Permitted Sources'!A769</f>
        <v>WYDEQ Permitted Sources</v>
      </c>
      <c r="B945" s="136" t="str">
        <f>'Permitted Sources'!B769</f>
        <v>56</v>
      </c>
      <c r="C945" s="136">
        <f>'Permitted Sources'!C769</f>
        <v>56037</v>
      </c>
      <c r="D945" s="136">
        <f>'Permitted Sources'!F769</f>
        <v>31000299</v>
      </c>
      <c r="E945" t="str">
        <f>'Permitted Sources'!I769</f>
        <v>Natural Gas Production, Other Not Classified</v>
      </c>
      <c r="F945" s="181">
        <f>'Permitted Sources'!T769</f>
        <v>12.46487142338648</v>
      </c>
      <c r="G945" s="181">
        <f>'Permitted Sources'!U769</f>
        <v>0.43356074516126891</v>
      </c>
      <c r="H945" s="181">
        <f>'Permitted Sources'!V769</f>
        <v>12.46487142338648</v>
      </c>
      <c r="I945" s="181">
        <f>'Permitted Sources'!W769</f>
        <v>0</v>
      </c>
      <c r="J945" s="181">
        <f>'Permitted Sources'!X769</f>
        <v>0</v>
      </c>
      <c r="K945" s="191" t="str">
        <f>VLOOKUP(C945,fips_xref!$A$5:$H$28,8,FALSE)</f>
        <v>Total</v>
      </c>
      <c r="L945" s="31" t="str">
        <f t="shared" si="14"/>
        <v>Natural Gas Production, Other Not Classified</v>
      </c>
    </row>
    <row r="946" spans="1:12" x14ac:dyDescent="0.2">
      <c r="A946" s="136" t="str">
        <f>'Permitted Sources'!A770</f>
        <v>WYDEQ Permitted Sources</v>
      </c>
      <c r="B946" s="136" t="str">
        <f>'Permitted Sources'!B770</f>
        <v>56</v>
      </c>
      <c r="C946" s="136">
        <f>'Permitted Sources'!C770</f>
        <v>56037</v>
      </c>
      <c r="D946" s="136">
        <f>'Permitted Sources'!F770</f>
        <v>31000299</v>
      </c>
      <c r="E946" t="str">
        <f>'Permitted Sources'!I770</f>
        <v>Natural Gas Production, Other Not Classified</v>
      </c>
      <c r="F946" s="181">
        <f>'Permitted Sources'!T770</f>
        <v>0</v>
      </c>
      <c r="G946" s="181">
        <f>'Permitted Sources'!U770</f>
        <v>21.461256885482811</v>
      </c>
      <c r="H946" s="181">
        <f>'Permitted Sources'!V770</f>
        <v>0</v>
      </c>
      <c r="I946" s="181">
        <f>'Permitted Sources'!W770</f>
        <v>0</v>
      </c>
      <c r="J946" s="181">
        <f>'Permitted Sources'!X770</f>
        <v>0</v>
      </c>
      <c r="K946" s="191" t="str">
        <f>VLOOKUP(C946,fips_xref!$A$5:$H$28,8,FALSE)</f>
        <v>Total</v>
      </c>
      <c r="L946" s="31" t="str">
        <f t="shared" si="14"/>
        <v>Natural Gas Production, Other Not Classified</v>
      </c>
    </row>
    <row r="947" spans="1:12" x14ac:dyDescent="0.2">
      <c r="A947" s="136" t="str">
        <f>'Permitted Sources'!A771</f>
        <v>WYDEQ Permitted Sources</v>
      </c>
      <c r="B947" s="136" t="str">
        <f>'Permitted Sources'!B771</f>
        <v>56</v>
      </c>
      <c r="C947" s="136">
        <f>'Permitted Sources'!C771</f>
        <v>56037</v>
      </c>
      <c r="D947" s="136">
        <f>'Permitted Sources'!F771</f>
        <v>31000299</v>
      </c>
      <c r="E947" t="str">
        <f>'Permitted Sources'!I771</f>
        <v>Natural Gas Production, Other Not Classified</v>
      </c>
      <c r="F947" s="181">
        <f>'Permitted Sources'!T771</f>
        <v>15.933357384676631</v>
      </c>
      <c r="G947" s="181">
        <f>'Permitted Sources'!U771</f>
        <v>3.3600957749998339</v>
      </c>
      <c r="H947" s="181">
        <f>'Permitted Sources'!V771</f>
        <v>4.0104368927417378</v>
      </c>
      <c r="I947" s="181">
        <f>'Permitted Sources'!W771</f>
        <v>0</v>
      </c>
      <c r="J947" s="181">
        <f>'Permitted Sources'!X771</f>
        <v>0</v>
      </c>
      <c r="K947" s="191" t="str">
        <f>VLOOKUP(C947,fips_xref!$A$5:$H$28,8,FALSE)</f>
        <v>Total</v>
      </c>
      <c r="L947" s="31" t="str">
        <f t="shared" si="14"/>
        <v>Natural Gas Production, Other Not Classified</v>
      </c>
    </row>
    <row r="948" spans="1:12" x14ac:dyDescent="0.2">
      <c r="A948" s="136" t="str">
        <f>'Permitted Sources'!A772</f>
        <v>WYDEQ Permitted Sources</v>
      </c>
      <c r="B948" s="136" t="str">
        <f>'Permitted Sources'!B772</f>
        <v>56</v>
      </c>
      <c r="C948" s="136">
        <f>'Permitted Sources'!C772</f>
        <v>56037</v>
      </c>
      <c r="D948" s="136">
        <f>'Permitted Sources'!F772</f>
        <v>31000299</v>
      </c>
      <c r="E948" t="str">
        <f>'Permitted Sources'!I772</f>
        <v>Natural Gas Production, Other Not Classified</v>
      </c>
      <c r="F948" s="181">
        <f>'Permitted Sources'!T772</f>
        <v>7.587313040322206</v>
      </c>
      <c r="G948" s="181">
        <f>'Permitted Sources'!U772</f>
        <v>2.3845840983869793</v>
      </c>
      <c r="H948" s="181">
        <f>'Permitted Sources'!V772</f>
        <v>1.9510233532257102</v>
      </c>
      <c r="I948" s="181">
        <f>'Permitted Sources'!W772</f>
        <v>0</v>
      </c>
      <c r="J948" s="181">
        <f>'Permitted Sources'!X772</f>
        <v>0</v>
      </c>
      <c r="K948" s="191" t="str">
        <f>VLOOKUP(C948,fips_xref!$A$5:$H$28,8,FALSE)</f>
        <v>Total</v>
      </c>
      <c r="L948" s="31" t="str">
        <f t="shared" si="14"/>
        <v>Natural Gas Production, Other Not Classified</v>
      </c>
    </row>
    <row r="949" spans="1:12" x14ac:dyDescent="0.2">
      <c r="A949" s="136" t="str">
        <f>'Permitted Sources'!A773</f>
        <v>WYDEQ Permitted Sources</v>
      </c>
      <c r="B949" s="136" t="str">
        <f>'Permitted Sources'!B773</f>
        <v>56</v>
      </c>
      <c r="C949" s="136">
        <f>'Permitted Sources'!C773</f>
        <v>56037</v>
      </c>
      <c r="D949" s="136">
        <f>'Permitted Sources'!F773</f>
        <v>31000299</v>
      </c>
      <c r="E949" t="str">
        <f>'Permitted Sources'!I773</f>
        <v>Natural Gas Production, Other Not Classified</v>
      </c>
      <c r="F949" s="181">
        <f>'Permitted Sources'!T773</f>
        <v>0</v>
      </c>
      <c r="G949" s="181">
        <f>'Permitted Sources'!U773</f>
        <v>4.5523878241933238</v>
      </c>
      <c r="H949" s="181">
        <f>'Permitted Sources'!V773</f>
        <v>0</v>
      </c>
      <c r="I949" s="181">
        <f>'Permitted Sources'!W773</f>
        <v>0</v>
      </c>
      <c r="J949" s="181">
        <f>'Permitted Sources'!X773</f>
        <v>0</v>
      </c>
      <c r="K949" s="191" t="str">
        <f>VLOOKUP(C949,fips_xref!$A$5:$H$28,8,FALSE)</f>
        <v>Total</v>
      </c>
      <c r="L949" s="31" t="str">
        <f t="shared" si="14"/>
        <v>Natural Gas Production, Other Not Classified</v>
      </c>
    </row>
    <row r="950" spans="1:12" x14ac:dyDescent="0.2">
      <c r="A950" s="136" t="str">
        <f>'Permitted Sources'!A774</f>
        <v>WYDEQ Permitted Sources</v>
      </c>
      <c r="B950" s="136" t="str">
        <f>'Permitted Sources'!B774</f>
        <v>56</v>
      </c>
      <c r="C950" s="136">
        <f>'Permitted Sources'!C774</f>
        <v>56037</v>
      </c>
      <c r="D950" s="136">
        <f>'Permitted Sources'!F774</f>
        <v>31000299</v>
      </c>
      <c r="E950" t="str">
        <f>'Permitted Sources'!I774</f>
        <v>Natural Gas Production, Other Not Classified</v>
      </c>
      <c r="F950" s="181">
        <f>'Permitted Sources'!T774</f>
        <v>0</v>
      </c>
      <c r="G950" s="181">
        <f>'Permitted Sources'!U774</f>
        <v>1.0839018629031723</v>
      </c>
      <c r="H950" s="181">
        <f>'Permitted Sources'!V774</f>
        <v>0</v>
      </c>
      <c r="I950" s="181">
        <f>'Permitted Sources'!W774</f>
        <v>0</v>
      </c>
      <c r="J950" s="181">
        <f>'Permitted Sources'!X774</f>
        <v>0</v>
      </c>
      <c r="K950" s="191" t="str">
        <f>VLOOKUP(C950,fips_xref!$A$5:$H$28,8,FALSE)</f>
        <v>Total</v>
      </c>
      <c r="L950" s="31" t="str">
        <f t="shared" si="14"/>
        <v>Natural Gas Production, Other Not Classified</v>
      </c>
    </row>
    <row r="951" spans="1:12" x14ac:dyDescent="0.2">
      <c r="A951" s="136" t="str">
        <f>'Permitted Sources'!A775</f>
        <v>WYDEQ Permitted Sources</v>
      </c>
      <c r="B951" s="136" t="str">
        <f>'Permitted Sources'!B775</f>
        <v>56</v>
      </c>
      <c r="C951" s="136">
        <f>'Permitted Sources'!C775</f>
        <v>56037</v>
      </c>
      <c r="D951" s="136">
        <f>'Permitted Sources'!F775</f>
        <v>31000299</v>
      </c>
      <c r="E951" t="str">
        <f>'Permitted Sources'!I775</f>
        <v>Natural Gas Production, Other Not Classified</v>
      </c>
      <c r="F951" s="181">
        <f>'Permitted Sources'!T775</f>
        <v>0</v>
      </c>
      <c r="G951" s="181">
        <f>'Permitted Sources'!U775</f>
        <v>1.0839018629031723</v>
      </c>
      <c r="H951" s="181">
        <f>'Permitted Sources'!V775</f>
        <v>0</v>
      </c>
      <c r="I951" s="181">
        <f>'Permitted Sources'!W775</f>
        <v>0</v>
      </c>
      <c r="J951" s="181">
        <f>'Permitted Sources'!X775</f>
        <v>0</v>
      </c>
      <c r="K951" s="191" t="str">
        <f>VLOOKUP(C951,fips_xref!$A$5:$H$28,8,FALSE)</f>
        <v>Total</v>
      </c>
      <c r="L951" s="31" t="str">
        <f t="shared" si="14"/>
        <v>Natural Gas Production, Other Not Classified</v>
      </c>
    </row>
    <row r="952" spans="1:12" x14ac:dyDescent="0.2">
      <c r="A952" s="136" t="str">
        <f>'Permitted Sources'!A776</f>
        <v>WYDEQ Permitted Sources</v>
      </c>
      <c r="B952" s="136" t="str">
        <f>'Permitted Sources'!B776</f>
        <v>56</v>
      </c>
      <c r="C952" s="136">
        <f>'Permitted Sources'!C776</f>
        <v>56037</v>
      </c>
      <c r="D952" s="136">
        <f>'Permitted Sources'!F776</f>
        <v>31000299</v>
      </c>
      <c r="E952" t="str">
        <f>'Permitted Sources'!I776</f>
        <v>Natural Gas Production, Other Not Classified</v>
      </c>
      <c r="F952" s="181">
        <f>'Permitted Sources'!T776</f>
        <v>0.65034111774190329</v>
      </c>
      <c r="G952" s="181">
        <f>'Permitted Sources'!U776</f>
        <v>0.21678037258063446</v>
      </c>
      <c r="H952" s="181">
        <f>'Permitted Sources'!V776</f>
        <v>3.4684859612901513</v>
      </c>
      <c r="I952" s="181">
        <f>'Permitted Sources'!W776</f>
        <v>0</v>
      </c>
      <c r="J952" s="181">
        <f>'Permitted Sources'!X776</f>
        <v>0</v>
      </c>
      <c r="K952" s="191" t="str">
        <f>VLOOKUP(C952,fips_xref!$A$5:$H$28,8,FALSE)</f>
        <v>Total</v>
      </c>
      <c r="L952" s="31" t="str">
        <f t="shared" si="14"/>
        <v>Natural Gas Production, Other Not Classified</v>
      </c>
    </row>
    <row r="953" spans="1:12" x14ac:dyDescent="0.2">
      <c r="A953" s="136" t="str">
        <f>'Permitted Sources'!A777</f>
        <v>WYDEQ Permitted Sources</v>
      </c>
      <c r="B953" s="136" t="str">
        <f>'Permitted Sources'!B777</f>
        <v>56</v>
      </c>
      <c r="C953" s="136">
        <f>'Permitted Sources'!C777</f>
        <v>56037</v>
      </c>
      <c r="D953" s="136">
        <f>'Permitted Sources'!F777</f>
        <v>31000299</v>
      </c>
      <c r="E953" t="str">
        <f>'Permitted Sources'!I777</f>
        <v>Natural Gas Production, Other Not Classified</v>
      </c>
      <c r="F953" s="181">
        <f>'Permitted Sources'!T777</f>
        <v>2.7097546572579305</v>
      </c>
      <c r="G953" s="181">
        <f>'Permitted Sources'!U777</f>
        <v>8.7796050895156945</v>
      </c>
      <c r="H953" s="181">
        <f>'Permitted Sources'!V777</f>
        <v>0.65034111774190329</v>
      </c>
      <c r="I953" s="181">
        <f>'Permitted Sources'!W777</f>
        <v>0</v>
      </c>
      <c r="J953" s="181">
        <f>'Permitted Sources'!X777</f>
        <v>0</v>
      </c>
      <c r="K953" s="191" t="str">
        <f>VLOOKUP(C953,fips_xref!$A$5:$H$28,8,FALSE)</f>
        <v>Total</v>
      </c>
      <c r="L953" s="31" t="str">
        <f t="shared" si="14"/>
        <v>Natural Gas Production, Other Not Classified</v>
      </c>
    </row>
    <row r="954" spans="1:12" x14ac:dyDescent="0.2">
      <c r="A954" s="136" t="str">
        <f>'Permitted Sources'!A778</f>
        <v>WYDEQ Permitted Sources</v>
      </c>
      <c r="B954" s="136" t="str">
        <f>'Permitted Sources'!B778</f>
        <v>56</v>
      </c>
      <c r="C954" s="136">
        <f>'Permitted Sources'!C778</f>
        <v>56037</v>
      </c>
      <c r="D954" s="136">
        <f>'Permitted Sources'!F778</f>
        <v>31000299</v>
      </c>
      <c r="E954" t="str">
        <f>'Permitted Sources'!I778</f>
        <v>Natural Gas Production, Other Not Classified</v>
      </c>
      <c r="F954" s="181">
        <f>'Permitted Sources'!T778</f>
        <v>2.7097546572579305</v>
      </c>
      <c r="G954" s="181">
        <f>'Permitted Sources'!U778</f>
        <v>1.0839018629031723</v>
      </c>
      <c r="H954" s="181">
        <f>'Permitted Sources'!V778</f>
        <v>0.65034111774190329</v>
      </c>
      <c r="I954" s="181">
        <f>'Permitted Sources'!W778</f>
        <v>0</v>
      </c>
      <c r="J954" s="181">
        <f>'Permitted Sources'!X778</f>
        <v>0</v>
      </c>
      <c r="K954" s="191" t="str">
        <f>VLOOKUP(C954,fips_xref!$A$5:$H$28,8,FALSE)</f>
        <v>Total</v>
      </c>
      <c r="L954" s="31" t="str">
        <f t="shared" si="14"/>
        <v>Natural Gas Production, Other Not Classified</v>
      </c>
    </row>
    <row r="955" spans="1:12" x14ac:dyDescent="0.2">
      <c r="A955" s="136" t="str">
        <f>'Permitted Sources'!A779</f>
        <v>WYDEQ Permitted Sources</v>
      </c>
      <c r="B955" s="136" t="str">
        <f>'Permitted Sources'!B779</f>
        <v>56</v>
      </c>
      <c r="C955" s="136">
        <f>'Permitted Sources'!C779</f>
        <v>56037</v>
      </c>
      <c r="D955" s="136">
        <f>'Permitted Sources'!F779</f>
        <v>31000299</v>
      </c>
      <c r="E955" t="str">
        <f>'Permitted Sources'!I779</f>
        <v>Natural Gas Production, Other Not Classified</v>
      </c>
      <c r="F955" s="181">
        <f>'Permitted Sources'!T779</f>
        <v>0.54195093145158613</v>
      </c>
      <c r="G955" s="181">
        <f>'Permitted Sources'!U779</f>
        <v>0</v>
      </c>
      <c r="H955" s="181">
        <f>'Permitted Sources'!V779</f>
        <v>0.10839018629031723</v>
      </c>
      <c r="I955" s="181">
        <f>'Permitted Sources'!W779</f>
        <v>0</v>
      </c>
      <c r="J955" s="181">
        <f>'Permitted Sources'!X779</f>
        <v>0</v>
      </c>
      <c r="K955" s="191" t="str">
        <f>VLOOKUP(C955,fips_xref!$A$5:$H$28,8,FALSE)</f>
        <v>Total</v>
      </c>
      <c r="L955" s="31" t="str">
        <f t="shared" si="14"/>
        <v>Natural Gas Production, Other Not Classified</v>
      </c>
    </row>
    <row r="956" spans="1:12" x14ac:dyDescent="0.2">
      <c r="A956" s="136" t="str">
        <f>'Permitted Sources'!A780</f>
        <v>WYDEQ Permitted Sources</v>
      </c>
      <c r="B956" s="136" t="str">
        <f>'Permitted Sources'!B780</f>
        <v>56</v>
      </c>
      <c r="C956" s="136">
        <f>'Permitted Sources'!C780</f>
        <v>56037</v>
      </c>
      <c r="D956" s="136">
        <f>'Permitted Sources'!F780</f>
        <v>31000299</v>
      </c>
      <c r="E956" t="str">
        <f>'Permitted Sources'!I780</f>
        <v>Natural Gas Production, Other Not Classified</v>
      </c>
      <c r="F956" s="181">
        <f>'Permitted Sources'!T780</f>
        <v>0.75873130403222055</v>
      </c>
      <c r="G956" s="181">
        <f>'Permitted Sources'!U780</f>
        <v>0</v>
      </c>
      <c r="H956" s="181">
        <f>'Permitted Sources'!V780</f>
        <v>0.65034111774190329</v>
      </c>
      <c r="I956" s="181">
        <f>'Permitted Sources'!W780</f>
        <v>0</v>
      </c>
      <c r="J956" s="181">
        <f>'Permitted Sources'!X780</f>
        <v>0</v>
      </c>
      <c r="K956" s="191" t="str">
        <f>VLOOKUP(C956,fips_xref!$A$5:$H$28,8,FALSE)</f>
        <v>Total</v>
      </c>
      <c r="L956" s="31" t="str">
        <f t="shared" si="14"/>
        <v>Natural Gas Production, Other Not Classified</v>
      </c>
    </row>
    <row r="957" spans="1:12" x14ac:dyDescent="0.2">
      <c r="A957" s="136" t="str">
        <f>'Permitted Sources'!A781</f>
        <v>WYDEQ Permitted Sources</v>
      </c>
      <c r="B957" s="136" t="str">
        <f>'Permitted Sources'!B781</f>
        <v>56</v>
      </c>
      <c r="C957" s="136">
        <f>'Permitted Sources'!C781</f>
        <v>56037</v>
      </c>
      <c r="D957" s="136">
        <f>'Permitted Sources'!F781</f>
        <v>31000299</v>
      </c>
      <c r="E957" t="str">
        <f>'Permitted Sources'!I781</f>
        <v>Natural Gas Production, Other Not Classified</v>
      </c>
      <c r="F957" s="181">
        <f>'Permitted Sources'!T781</f>
        <v>12.248091050805847</v>
      </c>
      <c r="G957" s="181">
        <f>'Permitted Sources'!U781</f>
        <v>0.32517055887095164</v>
      </c>
      <c r="H957" s="181">
        <f>'Permitted Sources'!V781</f>
        <v>3.0349252161288822</v>
      </c>
      <c r="I957" s="181">
        <f>'Permitted Sources'!W781</f>
        <v>0</v>
      </c>
      <c r="J957" s="181">
        <f>'Permitted Sources'!X781</f>
        <v>0</v>
      </c>
      <c r="K957" s="191" t="str">
        <f>VLOOKUP(C957,fips_xref!$A$5:$H$28,8,FALSE)</f>
        <v>Total</v>
      </c>
      <c r="L957" s="31" t="str">
        <f t="shared" si="14"/>
        <v>Natural Gas Production, Other Not Classified</v>
      </c>
    </row>
    <row r="958" spans="1:12" x14ac:dyDescent="0.2">
      <c r="A958" s="136" t="str">
        <f>'Permitted Sources'!A782</f>
        <v>WYDEQ Permitted Sources</v>
      </c>
      <c r="B958" s="136" t="str">
        <f>'Permitted Sources'!B782</f>
        <v>56</v>
      </c>
      <c r="C958" s="136">
        <f>'Permitted Sources'!C782</f>
        <v>56037</v>
      </c>
      <c r="D958" s="136">
        <f>'Permitted Sources'!F782</f>
        <v>31000299</v>
      </c>
      <c r="E958" t="str">
        <f>'Permitted Sources'!I782</f>
        <v>Natural Gas Production, Other Not Classified</v>
      </c>
      <c r="F958" s="181">
        <f>'Permitted Sources'!T782</f>
        <v>0.43356074516126891</v>
      </c>
      <c r="G958" s="181">
        <f>'Permitted Sources'!U782</f>
        <v>0</v>
      </c>
      <c r="H958" s="181">
        <f>'Permitted Sources'!V782</f>
        <v>0.43356074516126891</v>
      </c>
      <c r="I958" s="181">
        <f>'Permitted Sources'!W782</f>
        <v>0</v>
      </c>
      <c r="J958" s="181">
        <f>'Permitted Sources'!X782</f>
        <v>0</v>
      </c>
      <c r="K958" s="191" t="str">
        <f>VLOOKUP(C958,fips_xref!$A$5:$H$28,8,FALSE)</f>
        <v>Total</v>
      </c>
      <c r="L958" s="31" t="str">
        <f t="shared" si="14"/>
        <v>Natural Gas Production, Other Not Classified</v>
      </c>
    </row>
    <row r="959" spans="1:12" x14ac:dyDescent="0.2">
      <c r="A959" s="136" t="str">
        <f>'Permitted Sources'!A783</f>
        <v>WYDEQ Permitted Sources</v>
      </c>
      <c r="B959" s="136" t="str">
        <f>'Permitted Sources'!B783</f>
        <v>56</v>
      </c>
      <c r="C959" s="136">
        <f>'Permitted Sources'!C783</f>
        <v>56037</v>
      </c>
      <c r="D959" s="136">
        <f>'Permitted Sources'!F783</f>
        <v>31000299</v>
      </c>
      <c r="E959" t="str">
        <f>'Permitted Sources'!I783</f>
        <v>Natural Gas Production, Other Not Classified</v>
      </c>
      <c r="F959" s="181">
        <f>'Permitted Sources'!T783</f>
        <v>0.75873130403222055</v>
      </c>
      <c r="G959" s="181">
        <f>'Permitted Sources'!U783</f>
        <v>0</v>
      </c>
      <c r="H959" s="181">
        <f>'Permitted Sources'!V783</f>
        <v>0.65034111774190329</v>
      </c>
      <c r="I959" s="181">
        <f>'Permitted Sources'!W783</f>
        <v>0</v>
      </c>
      <c r="J959" s="181">
        <f>'Permitted Sources'!X783</f>
        <v>0</v>
      </c>
      <c r="K959" s="191" t="str">
        <f>VLOOKUP(C959,fips_xref!$A$5:$H$28,8,FALSE)</f>
        <v>Total</v>
      </c>
      <c r="L959" s="31" t="str">
        <f t="shared" si="14"/>
        <v>Natural Gas Production, Other Not Classified</v>
      </c>
    </row>
    <row r="960" spans="1:12" x14ac:dyDescent="0.2">
      <c r="A960" s="136" t="str">
        <f>'Permitted Sources'!A784</f>
        <v>WYDEQ Permitted Sources</v>
      </c>
      <c r="B960" s="136" t="str">
        <f>'Permitted Sources'!B784</f>
        <v>56</v>
      </c>
      <c r="C960" s="136">
        <f>'Permitted Sources'!C784</f>
        <v>56037</v>
      </c>
      <c r="D960" s="136">
        <f>'Permitted Sources'!F784</f>
        <v>31000299</v>
      </c>
      <c r="E960" t="str">
        <f>'Permitted Sources'!I784</f>
        <v>Natural Gas Production, Other Not Classified</v>
      </c>
      <c r="F960" s="181">
        <f>'Permitted Sources'!T784</f>
        <v>4.7691681967739585</v>
      </c>
      <c r="G960" s="181">
        <f>'Permitted Sources'!U784</f>
        <v>0.54195093145158613</v>
      </c>
      <c r="H960" s="181">
        <f>'Permitted Sources'!V784</f>
        <v>11.922920491934894</v>
      </c>
      <c r="I960" s="181">
        <f>'Permitted Sources'!W784</f>
        <v>0</v>
      </c>
      <c r="J960" s="181">
        <f>'Permitted Sources'!X784</f>
        <v>0</v>
      </c>
      <c r="K960" s="191" t="str">
        <f>VLOOKUP(C960,fips_xref!$A$5:$H$28,8,FALSE)</f>
        <v>Total</v>
      </c>
      <c r="L960" s="31" t="str">
        <f t="shared" si="14"/>
        <v>Natural Gas Production, Other Not Classified</v>
      </c>
    </row>
    <row r="961" spans="1:12" x14ac:dyDescent="0.2">
      <c r="A961" s="136" t="str">
        <f>'Permitted Sources'!A785</f>
        <v>WYDEQ Permitted Sources</v>
      </c>
      <c r="B961" s="136" t="str">
        <f>'Permitted Sources'!B785</f>
        <v>56</v>
      </c>
      <c r="C961" s="136">
        <f>'Permitted Sources'!C785</f>
        <v>56037</v>
      </c>
      <c r="D961" s="136">
        <f>'Permitted Sources'!F785</f>
        <v>31000299</v>
      </c>
      <c r="E961" t="str">
        <f>'Permitted Sources'!I785</f>
        <v>Natural Gas Production, Other Not Classified</v>
      </c>
      <c r="F961" s="181">
        <f>'Permitted Sources'!T785</f>
        <v>0.75873130403222055</v>
      </c>
      <c r="G961" s="181">
        <f>'Permitted Sources'!U785</f>
        <v>0</v>
      </c>
      <c r="H961" s="181">
        <f>'Permitted Sources'!V785</f>
        <v>0.65034111774190329</v>
      </c>
      <c r="I961" s="181">
        <f>'Permitted Sources'!W785</f>
        <v>0</v>
      </c>
      <c r="J961" s="181">
        <f>'Permitted Sources'!X785</f>
        <v>0</v>
      </c>
      <c r="K961" s="191" t="str">
        <f>VLOOKUP(C961,fips_xref!$A$5:$H$28,8,FALSE)</f>
        <v>Total</v>
      </c>
      <c r="L961" s="31" t="str">
        <f t="shared" si="14"/>
        <v>Natural Gas Production, Other Not Classified</v>
      </c>
    </row>
    <row r="962" spans="1:12" x14ac:dyDescent="0.2">
      <c r="A962" s="136" t="str">
        <f>'Permitted Sources'!A786</f>
        <v>WYDEQ Permitted Sources</v>
      </c>
      <c r="B962" s="136" t="str">
        <f>'Permitted Sources'!B786</f>
        <v>56</v>
      </c>
      <c r="C962" s="136">
        <f>'Permitted Sources'!C786</f>
        <v>56037</v>
      </c>
      <c r="D962" s="136">
        <f>'Permitted Sources'!F786</f>
        <v>31000299</v>
      </c>
      <c r="E962" t="str">
        <f>'Permitted Sources'!I786</f>
        <v>Natural Gas Production, Other Not Classified</v>
      </c>
      <c r="F962" s="181">
        <f>'Permitted Sources'!T786</f>
        <v>0.21678037258063446</v>
      </c>
      <c r="G962" s="181">
        <f>'Permitted Sources'!U786</f>
        <v>0</v>
      </c>
      <c r="H962" s="181">
        <f>'Permitted Sources'!V786</f>
        <v>0.21678037258063446</v>
      </c>
      <c r="I962" s="181">
        <f>'Permitted Sources'!W786</f>
        <v>0</v>
      </c>
      <c r="J962" s="181">
        <f>'Permitted Sources'!X786</f>
        <v>0</v>
      </c>
      <c r="K962" s="191" t="str">
        <f>VLOOKUP(C962,fips_xref!$A$5:$H$28,8,FALSE)</f>
        <v>Total</v>
      </c>
      <c r="L962" s="31" t="str">
        <f t="shared" si="14"/>
        <v>Natural Gas Production, Other Not Classified</v>
      </c>
    </row>
    <row r="963" spans="1:12" x14ac:dyDescent="0.2">
      <c r="A963" s="136" t="str">
        <f>'Permitted Sources'!A787</f>
        <v>WYDEQ Permitted Sources</v>
      </c>
      <c r="B963" s="136" t="str">
        <f>'Permitted Sources'!B787</f>
        <v>56</v>
      </c>
      <c r="C963" s="136">
        <f>'Permitted Sources'!C787</f>
        <v>56037</v>
      </c>
      <c r="D963" s="136">
        <f>'Permitted Sources'!F787</f>
        <v>31000301</v>
      </c>
      <c r="E963" t="str">
        <f>'Permitted Sources'!I787</f>
        <v>Dehydrator</v>
      </c>
      <c r="F963" s="181">
        <f>'Permitted Sources'!T787</f>
        <v>1.8040462606160399</v>
      </c>
      <c r="G963" s="181">
        <f>'Permitted Sources'!U787</f>
        <v>9.4949803190317886E-2</v>
      </c>
      <c r="H963" s="181">
        <f>'Permitted Sources'!V787</f>
        <v>1.5191968510450862</v>
      </c>
      <c r="I963" s="181">
        <f>'Permitted Sources'!W787</f>
        <v>0</v>
      </c>
      <c r="J963" s="181">
        <f>'Permitted Sources'!X787</f>
        <v>0</v>
      </c>
      <c r="K963" s="191" t="str">
        <f>VLOOKUP(C963,fips_xref!$A$5:$H$28,8,FALSE)</f>
        <v>Total</v>
      </c>
      <c r="L963" s="31" t="str">
        <f t="shared" si="14"/>
        <v>Dehydrator</v>
      </c>
    </row>
    <row r="964" spans="1:12" x14ac:dyDescent="0.2">
      <c r="A964" s="136" t="str">
        <f>'Permitted Sources'!A788</f>
        <v>WYDEQ Permitted Sources</v>
      </c>
      <c r="B964" s="136" t="str">
        <f>'Permitted Sources'!B788</f>
        <v>56</v>
      </c>
      <c r="C964" s="136">
        <f>'Permitted Sources'!C788</f>
        <v>56037</v>
      </c>
      <c r="D964" s="136">
        <f>'Permitted Sources'!F788</f>
        <v>40400311</v>
      </c>
      <c r="E964" t="str">
        <f>'Permitted Sources'!I788</f>
        <v>Permitted Tank Losses</v>
      </c>
      <c r="F964" s="181">
        <f>'Permitted Sources'!T788</f>
        <v>0</v>
      </c>
      <c r="G964" s="181">
        <f>'Permitted Sources'!U788</f>
        <v>1.8989960638063579</v>
      </c>
      <c r="H964" s="181">
        <f>'Permitted Sources'!V788</f>
        <v>0</v>
      </c>
      <c r="I964" s="181">
        <f>'Permitted Sources'!W788</f>
        <v>0</v>
      </c>
      <c r="J964" s="181">
        <f>'Permitted Sources'!X788</f>
        <v>0</v>
      </c>
      <c r="K964" s="191" t="str">
        <f>VLOOKUP(C964,fips_xref!$A$5:$H$28,8,FALSE)</f>
        <v>Total</v>
      </c>
      <c r="L964" s="31" t="str">
        <f t="shared" si="14"/>
        <v xml:space="preserve">Condensate tank </v>
      </c>
    </row>
    <row r="965" spans="1:12" x14ac:dyDescent="0.2">
      <c r="A965" s="136" t="str">
        <f>'Permitted Sources'!A789</f>
        <v>WYDEQ Permitted Sources</v>
      </c>
      <c r="B965" s="136" t="str">
        <f>'Permitted Sources'!B789</f>
        <v>56</v>
      </c>
      <c r="C965" s="136">
        <f>'Permitted Sources'!C789</f>
        <v>56037</v>
      </c>
      <c r="D965" s="136">
        <f>'Permitted Sources'!F789</f>
        <v>40400311</v>
      </c>
      <c r="E965" t="str">
        <f>'Permitted Sources'!I789</f>
        <v>Permitted Tank Losses</v>
      </c>
      <c r="F965" s="181">
        <f>'Permitted Sources'!T789</f>
        <v>0</v>
      </c>
      <c r="G965" s="181">
        <f>'Permitted Sources'!U789</f>
        <v>1.8989960638063579</v>
      </c>
      <c r="H965" s="181">
        <f>'Permitted Sources'!V789</f>
        <v>0</v>
      </c>
      <c r="I965" s="181">
        <f>'Permitted Sources'!W789</f>
        <v>0</v>
      </c>
      <c r="J965" s="181">
        <f>'Permitted Sources'!X789</f>
        <v>0</v>
      </c>
      <c r="K965" s="191" t="str">
        <f>VLOOKUP(C965,fips_xref!$A$5:$H$28,8,FALSE)</f>
        <v>Total</v>
      </c>
      <c r="L965" s="31" t="str">
        <f t="shared" si="14"/>
        <v xml:space="preserve">Condensate tank </v>
      </c>
    </row>
    <row r="966" spans="1:12" x14ac:dyDescent="0.2">
      <c r="A966" s="136" t="str">
        <f>'Permitted Sources'!A790</f>
        <v>WYDEQ Permitted Sources</v>
      </c>
      <c r="B966" s="136" t="str">
        <f>'Permitted Sources'!B790</f>
        <v>56</v>
      </c>
      <c r="C966" s="136">
        <f>'Permitted Sources'!C790</f>
        <v>56037</v>
      </c>
      <c r="D966" s="136">
        <f>'Permitted Sources'!F790</f>
        <v>40400311</v>
      </c>
      <c r="E966" t="str">
        <f>'Permitted Sources'!I790</f>
        <v>Permitted Tank Losses</v>
      </c>
      <c r="F966" s="181">
        <f>'Permitted Sources'!T790</f>
        <v>0</v>
      </c>
      <c r="G966" s="181">
        <f>'Permitted Sources'!U790</f>
        <v>1.8989960638063579</v>
      </c>
      <c r="H966" s="181">
        <f>'Permitted Sources'!V790</f>
        <v>0</v>
      </c>
      <c r="I966" s="181">
        <f>'Permitted Sources'!W790</f>
        <v>0</v>
      </c>
      <c r="J966" s="181">
        <f>'Permitted Sources'!X790</f>
        <v>0</v>
      </c>
      <c r="K966" s="191" t="str">
        <f>VLOOKUP(C966,fips_xref!$A$5:$H$28,8,FALSE)</f>
        <v>Total</v>
      </c>
      <c r="L966" s="31" t="str">
        <f t="shared" ref="L966:L1029" si="15">IF(E966="Unpermitted Fugitives","Fugitives",IF(E966="Natural Gas Processing Facilities, Pump Seals","Fugitives",IF(E966="Natural Gas Production, All Equipt Leak Fugitives","Fugitives",IF(E966="External Combustion Boilers","Heaters",IF(E966="Permitted Tank Losses","Condensate tank ",IF(E966="Permitted Fugitives","Fugitives",IF(E966="Process Heaters","Heaters",E966)))))))</f>
        <v xml:space="preserve">Condensate tank </v>
      </c>
    </row>
    <row r="967" spans="1:12" x14ac:dyDescent="0.2">
      <c r="A967" s="136" t="str">
        <f>'Permitted Sources'!A791</f>
        <v>WYDEQ Permitted Sources</v>
      </c>
      <c r="B967" s="136" t="str">
        <f>'Permitted Sources'!B791</f>
        <v>56</v>
      </c>
      <c r="C967" s="136">
        <f>'Permitted Sources'!C791</f>
        <v>56037</v>
      </c>
      <c r="D967" s="136">
        <f>'Permitted Sources'!F791</f>
        <v>40400311</v>
      </c>
      <c r="E967" t="str">
        <f>'Permitted Sources'!I791</f>
        <v>Permitted Tank Losses</v>
      </c>
      <c r="F967" s="181">
        <f>'Permitted Sources'!T791</f>
        <v>0</v>
      </c>
      <c r="G967" s="181">
        <f>'Permitted Sources'!U791</f>
        <v>1.8989960638063579</v>
      </c>
      <c r="H967" s="181">
        <f>'Permitted Sources'!V791</f>
        <v>0</v>
      </c>
      <c r="I967" s="181">
        <f>'Permitted Sources'!W791</f>
        <v>0</v>
      </c>
      <c r="J967" s="181">
        <f>'Permitted Sources'!X791</f>
        <v>0</v>
      </c>
      <c r="K967" s="191" t="str">
        <f>VLOOKUP(C967,fips_xref!$A$5:$H$28,8,FALSE)</f>
        <v>Total</v>
      </c>
      <c r="L967" s="31" t="str">
        <f t="shared" si="15"/>
        <v xml:space="preserve">Condensate tank </v>
      </c>
    </row>
    <row r="968" spans="1:12" x14ac:dyDescent="0.2">
      <c r="A968" s="136" t="str">
        <f>'Permitted Sources'!A792</f>
        <v>WYDEQ Permitted Sources</v>
      </c>
      <c r="B968" s="136" t="str">
        <f>'Permitted Sources'!B792</f>
        <v>56</v>
      </c>
      <c r="C968" s="136">
        <f>'Permitted Sources'!C792</f>
        <v>56037</v>
      </c>
      <c r="D968" s="136">
        <f>'Permitted Sources'!F792</f>
        <v>31000299</v>
      </c>
      <c r="E968" t="str">
        <f>'Permitted Sources'!I792</f>
        <v>Natural Gas Production, Other Not Classified</v>
      </c>
      <c r="F968" s="181">
        <f>'Permitted Sources'!T792</f>
        <v>0</v>
      </c>
      <c r="G968" s="181">
        <f>'Permitted Sources'!U792</f>
        <v>0.97551167661285509</v>
      </c>
      <c r="H968" s="181">
        <f>'Permitted Sources'!V792</f>
        <v>0</v>
      </c>
      <c r="I968" s="181">
        <f>'Permitted Sources'!W792</f>
        <v>0</v>
      </c>
      <c r="J968" s="181">
        <f>'Permitted Sources'!X792</f>
        <v>0</v>
      </c>
      <c r="K968" s="191" t="str">
        <f>VLOOKUP(C968,fips_xref!$A$5:$H$28,8,FALSE)</f>
        <v>Total</v>
      </c>
      <c r="L968" s="31" t="str">
        <f t="shared" si="15"/>
        <v>Natural Gas Production, Other Not Classified</v>
      </c>
    </row>
    <row r="969" spans="1:12" x14ac:dyDescent="0.2">
      <c r="A969" s="136" t="str">
        <f>'Permitted Sources'!A793</f>
        <v>WYDEQ Permitted Sources</v>
      </c>
      <c r="B969" s="136" t="str">
        <f>'Permitted Sources'!B793</f>
        <v>56</v>
      </c>
      <c r="C969" s="136">
        <f>'Permitted Sources'!C793</f>
        <v>56037</v>
      </c>
      <c r="D969" s="136">
        <f>'Permitted Sources'!F793</f>
        <v>31000299</v>
      </c>
      <c r="E969" t="str">
        <f>'Permitted Sources'!I793</f>
        <v>Natural Gas Production, Other Not Classified</v>
      </c>
      <c r="F969" s="181">
        <f>'Permitted Sources'!T793</f>
        <v>0</v>
      </c>
      <c r="G969" s="181">
        <f>'Permitted Sources'!U793</f>
        <v>1.3006822354838066</v>
      </c>
      <c r="H969" s="181">
        <f>'Permitted Sources'!V793</f>
        <v>0</v>
      </c>
      <c r="I969" s="181">
        <f>'Permitted Sources'!W793</f>
        <v>0</v>
      </c>
      <c r="J969" s="181">
        <f>'Permitted Sources'!X793</f>
        <v>0</v>
      </c>
      <c r="K969" s="191" t="str">
        <f>VLOOKUP(C969,fips_xref!$A$5:$H$28,8,FALSE)</f>
        <v>Total</v>
      </c>
      <c r="L969" s="31" t="str">
        <f t="shared" si="15"/>
        <v>Natural Gas Production, Other Not Classified</v>
      </c>
    </row>
    <row r="970" spans="1:12" x14ac:dyDescent="0.2">
      <c r="A970" s="136" t="str">
        <f>'Permitted Sources'!A794</f>
        <v>WYDEQ Permitted Sources</v>
      </c>
      <c r="B970" s="136" t="str">
        <f>'Permitted Sources'!B794</f>
        <v>56</v>
      </c>
      <c r="C970" s="136">
        <f>'Permitted Sources'!C794</f>
        <v>56037</v>
      </c>
      <c r="D970" s="136">
        <f>'Permitted Sources'!F794</f>
        <v>31000404</v>
      </c>
      <c r="E970" t="str">
        <f>'Permitted Sources'!I794</f>
        <v>Process Heaters</v>
      </c>
      <c r="F970" s="181">
        <f>'Permitted Sources'!T794</f>
        <v>0.32517055887095164</v>
      </c>
      <c r="G970" s="181">
        <f>'Permitted Sources'!U794</f>
        <v>0</v>
      </c>
      <c r="H970" s="181">
        <f>'Permitted Sources'!V794</f>
        <v>0.10839018629031723</v>
      </c>
      <c r="I970" s="181">
        <f>'Permitted Sources'!W794</f>
        <v>0</v>
      </c>
      <c r="J970" s="181">
        <f>'Permitted Sources'!X794</f>
        <v>0</v>
      </c>
      <c r="K970" s="191" t="str">
        <f>VLOOKUP(C970,fips_xref!$A$5:$H$28,8,FALSE)</f>
        <v>Total</v>
      </c>
      <c r="L970" s="31" t="str">
        <f t="shared" si="15"/>
        <v>Heaters</v>
      </c>
    </row>
    <row r="971" spans="1:12" x14ac:dyDescent="0.2">
      <c r="A971" s="136" t="str">
        <f>'Permitted Sources'!A795</f>
        <v>WYDEQ Permitted Sources</v>
      </c>
      <c r="B971" s="136" t="str">
        <f>'Permitted Sources'!B795</f>
        <v>56</v>
      </c>
      <c r="C971" s="136">
        <f>'Permitted Sources'!C795</f>
        <v>56037</v>
      </c>
      <c r="D971" s="136">
        <f>'Permitted Sources'!F795</f>
        <v>31000299</v>
      </c>
      <c r="E971" t="str">
        <f>'Permitted Sources'!I795</f>
        <v>Natural Gas Production, Other Not Classified</v>
      </c>
      <c r="F971" s="181">
        <f>'Permitted Sources'!T795</f>
        <v>0</v>
      </c>
      <c r="G971" s="181">
        <f>'Permitted Sources'!U795</f>
        <v>1.8989960638063579</v>
      </c>
      <c r="H971" s="181">
        <f>'Permitted Sources'!V795</f>
        <v>0</v>
      </c>
      <c r="I971" s="181">
        <f>'Permitted Sources'!W795</f>
        <v>0</v>
      </c>
      <c r="J971" s="181">
        <f>'Permitted Sources'!X795</f>
        <v>0</v>
      </c>
      <c r="K971" s="191" t="str">
        <f>VLOOKUP(C971,fips_xref!$A$5:$H$28,8,FALSE)</f>
        <v>Total</v>
      </c>
      <c r="L971" s="31" t="str">
        <f t="shared" si="15"/>
        <v>Natural Gas Production, Other Not Classified</v>
      </c>
    </row>
    <row r="972" spans="1:12" x14ac:dyDescent="0.2">
      <c r="A972" s="136" t="str">
        <f>'Permitted Sources'!A796</f>
        <v>WYDEQ Permitted Sources</v>
      </c>
      <c r="B972" s="136" t="str">
        <f>'Permitted Sources'!B796</f>
        <v>56</v>
      </c>
      <c r="C972" s="136">
        <f>'Permitted Sources'!C796</f>
        <v>56037</v>
      </c>
      <c r="D972" s="136">
        <f>'Permitted Sources'!F796</f>
        <v>31000404</v>
      </c>
      <c r="E972" t="str">
        <f>'Permitted Sources'!I796</f>
        <v>Process Heaters</v>
      </c>
      <c r="F972" s="181">
        <f>'Permitted Sources'!T796</f>
        <v>0.47474901595158947</v>
      </c>
      <c r="G972" s="181">
        <f>'Permitted Sources'!U796</f>
        <v>0</v>
      </c>
      <c r="H972" s="181">
        <f>'Permitted Sources'!V796</f>
        <v>0.37979921276127154</v>
      </c>
      <c r="I972" s="181">
        <f>'Permitted Sources'!W796</f>
        <v>0</v>
      </c>
      <c r="J972" s="181">
        <f>'Permitted Sources'!X796</f>
        <v>0</v>
      </c>
      <c r="K972" s="191" t="str">
        <f>VLOOKUP(C972,fips_xref!$A$5:$H$28,8,FALSE)</f>
        <v>Total</v>
      </c>
      <c r="L972" s="31" t="str">
        <f t="shared" si="15"/>
        <v>Heaters</v>
      </c>
    </row>
    <row r="973" spans="1:12" x14ac:dyDescent="0.2">
      <c r="A973" s="136" t="str">
        <f>'Permitted Sources'!A797</f>
        <v>WYDEQ Permitted Sources</v>
      </c>
      <c r="B973" s="136" t="str">
        <f>'Permitted Sources'!B797</f>
        <v>56</v>
      </c>
      <c r="C973" s="136">
        <f>'Permitted Sources'!C797</f>
        <v>56037</v>
      </c>
      <c r="D973" s="136">
        <f>'Permitted Sources'!F797</f>
        <v>31000404</v>
      </c>
      <c r="E973" t="str">
        <f>'Permitted Sources'!I797</f>
        <v>Process Heaters</v>
      </c>
      <c r="F973" s="181">
        <f>'Permitted Sources'!T797</f>
        <v>0.37979921276127154</v>
      </c>
      <c r="G973" s="181">
        <f>'Permitted Sources'!U797</f>
        <v>0</v>
      </c>
      <c r="H973" s="181">
        <f>'Permitted Sources'!V797</f>
        <v>0</v>
      </c>
      <c r="I973" s="181">
        <f>'Permitted Sources'!W797</f>
        <v>0</v>
      </c>
      <c r="J973" s="181">
        <f>'Permitted Sources'!X797</f>
        <v>0</v>
      </c>
      <c r="K973" s="191" t="str">
        <f>VLOOKUP(C973,fips_xref!$A$5:$H$28,8,FALSE)</f>
        <v>Total</v>
      </c>
      <c r="L973" s="31" t="str">
        <f t="shared" si="15"/>
        <v>Heaters</v>
      </c>
    </row>
    <row r="974" spans="1:12" x14ac:dyDescent="0.2">
      <c r="A974" s="136" t="str">
        <f>'Permitted Sources'!A798</f>
        <v>WYDEQ Permitted Sources</v>
      </c>
      <c r="B974" s="136" t="str">
        <f>'Permitted Sources'!B798</f>
        <v>56</v>
      </c>
      <c r="C974" s="136">
        <f>'Permitted Sources'!C798</f>
        <v>56037</v>
      </c>
      <c r="D974" s="136">
        <f>'Permitted Sources'!F798</f>
        <v>31000404</v>
      </c>
      <c r="E974" t="str">
        <f>'Permitted Sources'!I798</f>
        <v>Process Heaters</v>
      </c>
      <c r="F974" s="181">
        <f>'Permitted Sources'!T798</f>
        <v>7.1687101408690015E-2</v>
      </c>
      <c r="G974" s="181">
        <f>'Permitted Sources'!U798</f>
        <v>4.7474901595158945E-3</v>
      </c>
      <c r="H974" s="181">
        <f>'Permitted Sources'!V798</f>
        <v>1.4242470478547684E-2</v>
      </c>
      <c r="I974" s="181">
        <f>'Permitted Sources'!W798</f>
        <v>0</v>
      </c>
      <c r="J974" s="181">
        <f>'Permitted Sources'!X798</f>
        <v>0</v>
      </c>
      <c r="K974" s="191" t="str">
        <f>VLOOKUP(C974,fips_xref!$A$5:$H$28,8,FALSE)</f>
        <v>Total</v>
      </c>
      <c r="L974" s="31" t="str">
        <f t="shared" si="15"/>
        <v>Heaters</v>
      </c>
    </row>
    <row r="975" spans="1:12" x14ac:dyDescent="0.2">
      <c r="A975" s="136" t="str">
        <f>'Permitted Sources'!A799</f>
        <v>WYDEQ Permitted Sources</v>
      </c>
      <c r="B975" s="136" t="str">
        <f>'Permitted Sources'!B799</f>
        <v>56</v>
      </c>
      <c r="C975" s="136">
        <f>'Permitted Sources'!C799</f>
        <v>56037</v>
      </c>
      <c r="D975" s="136">
        <f>'Permitted Sources'!F799</f>
        <v>31000404</v>
      </c>
      <c r="E975" t="str">
        <f>'Permitted Sources'!I799</f>
        <v>Process Heaters</v>
      </c>
      <c r="F975" s="181">
        <f>'Permitted Sources'!T799</f>
        <v>0.28484940957095367</v>
      </c>
      <c r="G975" s="181">
        <f>'Permitted Sources'!U799</f>
        <v>0</v>
      </c>
      <c r="H975" s="181">
        <f>'Permitted Sources'!V799</f>
        <v>0</v>
      </c>
      <c r="I975" s="181">
        <f>'Permitted Sources'!W799</f>
        <v>0</v>
      </c>
      <c r="J975" s="181">
        <f>'Permitted Sources'!X799</f>
        <v>0</v>
      </c>
      <c r="K975" s="191" t="str">
        <f>VLOOKUP(C975,fips_xref!$A$5:$H$28,8,FALSE)</f>
        <v>Total</v>
      </c>
      <c r="L975" s="31" t="str">
        <f t="shared" si="15"/>
        <v>Heaters</v>
      </c>
    </row>
    <row r="976" spans="1:12" x14ac:dyDescent="0.2">
      <c r="A976" s="136" t="str">
        <f>'Permitted Sources'!A800</f>
        <v>WYDEQ Permitted Sources</v>
      </c>
      <c r="B976" s="136" t="str">
        <f>'Permitted Sources'!B800</f>
        <v>56</v>
      </c>
      <c r="C976" s="136">
        <f>'Permitted Sources'!C800</f>
        <v>56037</v>
      </c>
      <c r="D976" s="136">
        <f>'Permitted Sources'!F800</f>
        <v>31000220</v>
      </c>
      <c r="E976" t="str">
        <f>'Permitted Sources'!I800</f>
        <v>Permitted Fugitives</v>
      </c>
      <c r="F976" s="181">
        <f>'Permitted Sources'!T800</f>
        <v>0</v>
      </c>
      <c r="G976" s="181">
        <f>'Permitted Sources'!U800</f>
        <v>6.6464862233222517</v>
      </c>
      <c r="H976" s="181">
        <f>'Permitted Sources'!V800</f>
        <v>0</v>
      </c>
      <c r="I976" s="181">
        <f>'Permitted Sources'!W800</f>
        <v>0</v>
      </c>
      <c r="J976" s="181">
        <f>'Permitted Sources'!X800</f>
        <v>0</v>
      </c>
      <c r="K976" s="191" t="str">
        <f>VLOOKUP(C976,fips_xref!$A$5:$H$28,8,FALSE)</f>
        <v>Total</v>
      </c>
      <c r="L976" s="31" t="str">
        <f t="shared" si="15"/>
        <v>Fugitives</v>
      </c>
    </row>
    <row r="977" spans="1:12" x14ac:dyDescent="0.2">
      <c r="A977" s="136" t="str">
        <f>'Permitted Sources'!A801</f>
        <v>WYDEQ Permitted Sources</v>
      </c>
      <c r="B977" s="136" t="str">
        <f>'Permitted Sources'!B801</f>
        <v>56</v>
      </c>
      <c r="C977" s="136">
        <f>'Permitted Sources'!C801</f>
        <v>56037</v>
      </c>
      <c r="D977" s="136">
        <f>'Permitted Sources'!F801</f>
        <v>31000301</v>
      </c>
      <c r="E977" t="str">
        <f>'Permitted Sources'!I801</f>
        <v>Dehydrator</v>
      </c>
      <c r="F977" s="181">
        <f>'Permitted Sources'!T801</f>
        <v>9.4949803190317886E-2</v>
      </c>
      <c r="G977" s="181">
        <f>'Permitted Sources'!U801</f>
        <v>7.4584946654235402</v>
      </c>
      <c r="H977" s="181">
        <f>'Permitted Sources'!V801</f>
        <v>9.4949803190317886E-2</v>
      </c>
      <c r="I977" s="181">
        <f>'Permitted Sources'!W801</f>
        <v>0</v>
      </c>
      <c r="J977" s="181">
        <f>'Permitted Sources'!X801</f>
        <v>0</v>
      </c>
      <c r="K977" s="191" t="str">
        <f>VLOOKUP(C977,fips_xref!$A$5:$H$28,8,FALSE)</f>
        <v>Total</v>
      </c>
      <c r="L977" s="31" t="str">
        <f t="shared" si="15"/>
        <v>Dehydrator</v>
      </c>
    </row>
    <row r="978" spans="1:12" x14ac:dyDescent="0.2">
      <c r="A978" s="136" t="str">
        <f>'Permitted Sources'!A802</f>
        <v>WYDEQ Permitted Sources</v>
      </c>
      <c r="B978" s="136" t="str">
        <f>'Permitted Sources'!B802</f>
        <v>56</v>
      </c>
      <c r="C978" s="136">
        <f>'Permitted Sources'!C802</f>
        <v>56037</v>
      </c>
      <c r="D978" s="136">
        <f>'Permitted Sources'!F802</f>
        <v>31000404</v>
      </c>
      <c r="E978" t="str">
        <f>'Permitted Sources'!I802</f>
        <v>Process Heaters</v>
      </c>
      <c r="F978" s="181">
        <f>'Permitted Sources'!T802</f>
        <v>0.33232431116611261</v>
      </c>
      <c r="G978" s="181">
        <f>'Permitted Sources'!U802</f>
        <v>0</v>
      </c>
      <c r="H978" s="181">
        <f>'Permitted Sources'!V802</f>
        <v>9.4949803190317886E-2</v>
      </c>
      <c r="I978" s="181">
        <f>'Permitted Sources'!W802</f>
        <v>0</v>
      </c>
      <c r="J978" s="181">
        <f>'Permitted Sources'!X802</f>
        <v>0</v>
      </c>
      <c r="K978" s="191" t="str">
        <f>VLOOKUP(C978,fips_xref!$A$5:$H$28,8,FALSE)</f>
        <v>Total</v>
      </c>
      <c r="L978" s="31" t="str">
        <f t="shared" si="15"/>
        <v>Heaters</v>
      </c>
    </row>
    <row r="979" spans="1:12" x14ac:dyDescent="0.2">
      <c r="A979" s="136" t="str">
        <f>'Permitted Sources'!A803</f>
        <v>WYDEQ Permitted Sources</v>
      </c>
      <c r="B979" s="136" t="str">
        <f>'Permitted Sources'!B803</f>
        <v>56</v>
      </c>
      <c r="C979" s="136">
        <f>'Permitted Sources'!C803</f>
        <v>56037</v>
      </c>
      <c r="D979" s="136">
        <f>'Permitted Sources'!F803</f>
        <v>31000227</v>
      </c>
      <c r="E979" t="str">
        <f>'Permitted Sources'!I803</f>
        <v>Dehydrator</v>
      </c>
      <c r="F979" s="181">
        <f>'Permitted Sources'!T803</f>
        <v>0</v>
      </c>
      <c r="G979" s="181">
        <f>'Permitted Sources'!U803</f>
        <v>2.3737450797579474</v>
      </c>
      <c r="H979" s="181">
        <f>'Permitted Sources'!V803</f>
        <v>0</v>
      </c>
      <c r="I979" s="181">
        <f>'Permitted Sources'!W803</f>
        <v>0</v>
      </c>
      <c r="J979" s="181">
        <f>'Permitted Sources'!X803</f>
        <v>0</v>
      </c>
      <c r="K979" s="191" t="str">
        <f>VLOOKUP(C979,fips_xref!$A$5:$H$28,8,FALSE)</f>
        <v>Total</v>
      </c>
      <c r="L979" s="31" t="str">
        <f t="shared" si="15"/>
        <v>Dehydrator</v>
      </c>
    </row>
    <row r="980" spans="1:12" x14ac:dyDescent="0.2">
      <c r="A980" s="136" t="str">
        <f>'Permitted Sources'!A804</f>
        <v>WYDEQ Permitted Sources</v>
      </c>
      <c r="B980" s="136" t="str">
        <f>'Permitted Sources'!B804</f>
        <v>56</v>
      </c>
      <c r="C980" s="136">
        <f>'Permitted Sources'!C804</f>
        <v>56037</v>
      </c>
      <c r="D980" s="136">
        <f>'Permitted Sources'!F804</f>
        <v>31000227</v>
      </c>
      <c r="E980" t="str">
        <f>'Permitted Sources'!I804</f>
        <v>Dehydrator</v>
      </c>
      <c r="F980" s="181">
        <f>'Permitted Sources'!T804</f>
        <v>0</v>
      </c>
      <c r="G980" s="181">
        <f>'Permitted Sources'!U804</f>
        <v>1.4242470478547684</v>
      </c>
      <c r="H980" s="181">
        <f>'Permitted Sources'!V804</f>
        <v>0</v>
      </c>
      <c r="I980" s="181">
        <f>'Permitted Sources'!W804</f>
        <v>0</v>
      </c>
      <c r="J980" s="181">
        <f>'Permitted Sources'!X804</f>
        <v>0</v>
      </c>
      <c r="K980" s="191" t="str">
        <f>VLOOKUP(C980,fips_xref!$A$5:$H$28,8,FALSE)</f>
        <v>Total</v>
      </c>
      <c r="L980" s="31" t="str">
        <f t="shared" si="15"/>
        <v>Dehydrator</v>
      </c>
    </row>
    <row r="981" spans="1:12" x14ac:dyDescent="0.2">
      <c r="A981" s="136" t="str">
        <f>'Permitted Sources'!A805</f>
        <v>WYDEQ Permitted Sources</v>
      </c>
      <c r="B981" s="136" t="str">
        <f>'Permitted Sources'!B805</f>
        <v>56</v>
      </c>
      <c r="C981" s="136">
        <f>'Permitted Sources'!C805</f>
        <v>56037</v>
      </c>
      <c r="D981" s="136">
        <f>'Permitted Sources'!F805</f>
        <v>40400311</v>
      </c>
      <c r="E981" t="str">
        <f>'Permitted Sources'!I805</f>
        <v>Permitted Tank Losses</v>
      </c>
      <c r="F981" s="181">
        <f>'Permitted Sources'!T805</f>
        <v>0</v>
      </c>
      <c r="G981" s="181">
        <f>'Permitted Sources'!U805</f>
        <v>0.47474901595158947</v>
      </c>
      <c r="H981" s="181">
        <f>'Permitted Sources'!V805</f>
        <v>0</v>
      </c>
      <c r="I981" s="181">
        <f>'Permitted Sources'!W805</f>
        <v>0</v>
      </c>
      <c r="J981" s="181">
        <f>'Permitted Sources'!X805</f>
        <v>0</v>
      </c>
      <c r="K981" s="191" t="str">
        <f>VLOOKUP(C981,fips_xref!$A$5:$H$28,8,FALSE)</f>
        <v>Total</v>
      </c>
      <c r="L981" s="31" t="str">
        <f t="shared" si="15"/>
        <v xml:space="preserve">Condensate tank </v>
      </c>
    </row>
    <row r="982" spans="1:12" x14ac:dyDescent="0.2">
      <c r="A982" s="136" t="str">
        <f>'Permitted Sources'!A806</f>
        <v>WYDEQ Permitted Sources</v>
      </c>
      <c r="B982" s="136" t="str">
        <f>'Permitted Sources'!B806</f>
        <v>56</v>
      </c>
      <c r="C982" s="136">
        <f>'Permitted Sources'!C806</f>
        <v>56037</v>
      </c>
      <c r="D982" s="136">
        <f>'Permitted Sources'!F806</f>
        <v>40400311</v>
      </c>
      <c r="E982" t="str">
        <f>'Permitted Sources'!I806</f>
        <v>Permitted Tank Losses</v>
      </c>
      <c r="F982" s="181">
        <f>'Permitted Sources'!T806</f>
        <v>0</v>
      </c>
      <c r="G982" s="181">
        <f>'Permitted Sources'!U806</f>
        <v>0.47474901595158947</v>
      </c>
      <c r="H982" s="181">
        <f>'Permitted Sources'!V806</f>
        <v>0</v>
      </c>
      <c r="I982" s="181">
        <f>'Permitted Sources'!W806</f>
        <v>0</v>
      </c>
      <c r="J982" s="181">
        <f>'Permitted Sources'!X806</f>
        <v>0</v>
      </c>
      <c r="K982" s="191" t="str">
        <f>VLOOKUP(C982,fips_xref!$A$5:$H$28,8,FALSE)</f>
        <v>Total</v>
      </c>
      <c r="L982" s="31" t="str">
        <f t="shared" si="15"/>
        <v xml:space="preserve">Condensate tank </v>
      </c>
    </row>
    <row r="983" spans="1:12" x14ac:dyDescent="0.2">
      <c r="A983" s="136" t="str">
        <f>'Permitted Sources'!A807</f>
        <v>WYDEQ Permitted Sources</v>
      </c>
      <c r="B983" s="136" t="str">
        <f>'Permitted Sources'!B807</f>
        <v>56</v>
      </c>
      <c r="C983" s="136">
        <f>'Permitted Sources'!C807</f>
        <v>56037</v>
      </c>
      <c r="D983" s="136">
        <f>'Permitted Sources'!F807</f>
        <v>31000220</v>
      </c>
      <c r="E983" t="str">
        <f>'Permitted Sources'!I807</f>
        <v>Permitted Fugitives</v>
      </c>
      <c r="F983" s="181">
        <f>'Permitted Sources'!T807</f>
        <v>0</v>
      </c>
      <c r="G983" s="181">
        <f>'Permitted Sources'!U807</f>
        <v>0.94949803190317894</v>
      </c>
      <c r="H983" s="181">
        <f>'Permitted Sources'!V807</f>
        <v>0</v>
      </c>
      <c r="I983" s="181">
        <f>'Permitted Sources'!W807</f>
        <v>0</v>
      </c>
      <c r="J983" s="181">
        <f>'Permitted Sources'!X807</f>
        <v>0</v>
      </c>
      <c r="K983" s="191" t="str">
        <f>VLOOKUP(C983,fips_xref!$A$5:$H$28,8,FALSE)</f>
        <v>Total</v>
      </c>
      <c r="L983" s="31" t="str">
        <f t="shared" si="15"/>
        <v>Fugitives</v>
      </c>
    </row>
    <row r="984" spans="1:12" x14ac:dyDescent="0.2">
      <c r="A984" s="136" t="str">
        <f>'Permitted Sources'!A808</f>
        <v>WYDEQ Permitted Sources</v>
      </c>
      <c r="B984" s="136" t="str">
        <f>'Permitted Sources'!B808</f>
        <v>56</v>
      </c>
      <c r="C984" s="136">
        <f>'Permitted Sources'!C808</f>
        <v>56037</v>
      </c>
      <c r="D984" s="136">
        <f>'Permitted Sources'!F808</f>
        <v>31000227</v>
      </c>
      <c r="E984" t="str">
        <f>'Permitted Sources'!I808</f>
        <v>Dehydrator</v>
      </c>
      <c r="F984" s="181">
        <f>'Permitted Sources'!T808</f>
        <v>0</v>
      </c>
      <c r="G984" s="181">
        <f>'Permitted Sources'!U808</f>
        <v>13.600784389889984</v>
      </c>
      <c r="H984" s="181">
        <f>'Permitted Sources'!V808</f>
        <v>0</v>
      </c>
      <c r="I984" s="181">
        <f>'Permitted Sources'!W808</f>
        <v>0</v>
      </c>
      <c r="J984" s="181">
        <f>'Permitted Sources'!X808</f>
        <v>0</v>
      </c>
      <c r="K984" s="191" t="str">
        <f>VLOOKUP(C984,fips_xref!$A$5:$H$28,8,FALSE)</f>
        <v>Total</v>
      </c>
      <c r="L984" s="31" t="str">
        <f t="shared" si="15"/>
        <v>Dehydrator</v>
      </c>
    </row>
    <row r="985" spans="1:12" x14ac:dyDescent="0.2">
      <c r="A985" s="136" t="str">
        <f>'Permitted Sources'!A809</f>
        <v>WYDEQ Permitted Sources</v>
      </c>
      <c r="B985" s="136" t="str">
        <f>'Permitted Sources'!B809</f>
        <v>56</v>
      </c>
      <c r="C985" s="136">
        <f>'Permitted Sources'!C809</f>
        <v>56037</v>
      </c>
      <c r="D985" s="136">
        <f>'Permitted Sources'!F809</f>
        <v>31000310</v>
      </c>
      <c r="E985" t="str">
        <f>'Permitted Sources'!I809</f>
        <v>Natural Gas Processing Facilities, Pump Seals</v>
      </c>
      <c r="F985" s="181">
        <f>'Permitted Sources'!T809</f>
        <v>0</v>
      </c>
      <c r="G985" s="181">
        <f>'Permitted Sources'!U809</f>
        <v>1.8989960638063579</v>
      </c>
      <c r="H985" s="181">
        <f>'Permitted Sources'!V809</f>
        <v>0</v>
      </c>
      <c r="I985" s="181">
        <f>'Permitted Sources'!W809</f>
        <v>0</v>
      </c>
      <c r="J985" s="181">
        <f>'Permitted Sources'!X809</f>
        <v>0</v>
      </c>
      <c r="K985" s="191" t="str">
        <f>VLOOKUP(C985,fips_xref!$A$5:$H$28,8,FALSE)</f>
        <v>Total</v>
      </c>
      <c r="L985" s="31" t="str">
        <f t="shared" si="15"/>
        <v>Fugitives</v>
      </c>
    </row>
    <row r="986" spans="1:12" x14ac:dyDescent="0.2">
      <c r="A986" s="136" t="str">
        <f>'Permitted Sources'!A810</f>
        <v>WYDEQ Permitted Sources</v>
      </c>
      <c r="B986" s="136" t="str">
        <f>'Permitted Sources'!B810</f>
        <v>56</v>
      </c>
      <c r="C986" s="136">
        <f>'Permitted Sources'!C810</f>
        <v>56037</v>
      </c>
      <c r="D986" s="136">
        <f>'Permitted Sources'!F810</f>
        <v>40400311</v>
      </c>
      <c r="E986" t="str">
        <f>'Permitted Sources'!I810</f>
        <v>Permitted Tank Losses</v>
      </c>
      <c r="F986" s="181">
        <f>'Permitted Sources'!T810</f>
        <v>0</v>
      </c>
      <c r="G986" s="181">
        <f>'Permitted Sources'!U810</f>
        <v>0.47474901595158947</v>
      </c>
      <c r="H986" s="181">
        <f>'Permitted Sources'!V810</f>
        <v>0</v>
      </c>
      <c r="I986" s="181">
        <f>'Permitted Sources'!W810</f>
        <v>0</v>
      </c>
      <c r="J986" s="181">
        <f>'Permitted Sources'!X810</f>
        <v>0</v>
      </c>
      <c r="K986" s="191" t="str">
        <f>VLOOKUP(C986,fips_xref!$A$5:$H$28,8,FALSE)</f>
        <v>Total</v>
      </c>
      <c r="L986" s="31" t="str">
        <f t="shared" si="15"/>
        <v xml:space="preserve">Condensate tank </v>
      </c>
    </row>
    <row r="987" spans="1:12" x14ac:dyDescent="0.2">
      <c r="A987" s="136" t="str">
        <f>'Permitted Sources'!A811</f>
        <v>WYDEQ Permitted Sources</v>
      </c>
      <c r="B987" s="136" t="str">
        <f>'Permitted Sources'!B811</f>
        <v>56</v>
      </c>
      <c r="C987" s="136">
        <f>'Permitted Sources'!C811</f>
        <v>56037</v>
      </c>
      <c r="D987" s="136">
        <f>'Permitted Sources'!F811</f>
        <v>31000227</v>
      </c>
      <c r="E987" t="str">
        <f>'Permitted Sources'!I811</f>
        <v>Dehydrator</v>
      </c>
      <c r="F987" s="181">
        <f>'Permitted Sources'!T811</f>
        <v>0.47474901595158947</v>
      </c>
      <c r="G987" s="181">
        <f>'Permitted Sources'!U811</f>
        <v>0</v>
      </c>
      <c r="H987" s="181">
        <f>'Permitted Sources'!V811</f>
        <v>0</v>
      </c>
      <c r="I987" s="181">
        <f>'Permitted Sources'!W811</f>
        <v>0</v>
      </c>
      <c r="J987" s="181">
        <f>'Permitted Sources'!X811</f>
        <v>0</v>
      </c>
      <c r="K987" s="191" t="str">
        <f>VLOOKUP(C987,fips_xref!$A$5:$H$28,8,FALSE)</f>
        <v>Total</v>
      </c>
      <c r="L987" s="31" t="str">
        <f t="shared" si="15"/>
        <v>Dehydrator</v>
      </c>
    </row>
    <row r="988" spans="1:12" x14ac:dyDescent="0.2">
      <c r="A988" s="136" t="str">
        <f>'Permitted Sources'!A812</f>
        <v>WYDEQ Permitted Sources</v>
      </c>
      <c r="B988" s="136" t="str">
        <f>'Permitted Sources'!B812</f>
        <v>56</v>
      </c>
      <c r="C988" s="136">
        <f>'Permitted Sources'!C812</f>
        <v>56037</v>
      </c>
      <c r="D988" s="136">
        <f>'Permitted Sources'!F812</f>
        <v>31000227</v>
      </c>
      <c r="E988" t="str">
        <f>'Permitted Sources'!I812</f>
        <v>Dehydrator</v>
      </c>
      <c r="F988" s="181">
        <f>'Permitted Sources'!T812</f>
        <v>0.47474901595158947</v>
      </c>
      <c r="G988" s="181">
        <f>'Permitted Sources'!U812</f>
        <v>0</v>
      </c>
      <c r="H988" s="181">
        <f>'Permitted Sources'!V812</f>
        <v>0</v>
      </c>
      <c r="I988" s="181">
        <f>'Permitted Sources'!W812</f>
        <v>0</v>
      </c>
      <c r="J988" s="181">
        <f>'Permitted Sources'!X812</f>
        <v>0</v>
      </c>
      <c r="K988" s="191" t="str">
        <f>VLOOKUP(C988,fips_xref!$A$5:$H$28,8,FALSE)</f>
        <v>Total</v>
      </c>
      <c r="L988" s="31" t="str">
        <f t="shared" si="15"/>
        <v>Dehydrator</v>
      </c>
    </row>
    <row r="989" spans="1:12" x14ac:dyDescent="0.2">
      <c r="A989" s="136" t="str">
        <f>'Permitted Sources'!A813</f>
        <v>WYDEQ Permitted Sources</v>
      </c>
      <c r="B989" s="136" t="str">
        <f>'Permitted Sources'!B813</f>
        <v>56</v>
      </c>
      <c r="C989" s="136">
        <f>'Permitted Sources'!C813</f>
        <v>56037</v>
      </c>
      <c r="D989" s="136">
        <f>'Permitted Sources'!F813</f>
        <v>31000227</v>
      </c>
      <c r="E989" t="str">
        <f>'Permitted Sources'!I813</f>
        <v>Dehydrator</v>
      </c>
      <c r="F989" s="181">
        <f>'Permitted Sources'!T813</f>
        <v>0.47474901595158947</v>
      </c>
      <c r="G989" s="181">
        <f>'Permitted Sources'!U813</f>
        <v>0</v>
      </c>
      <c r="H989" s="181">
        <f>'Permitted Sources'!V813</f>
        <v>0.47474901595158947</v>
      </c>
      <c r="I989" s="181">
        <f>'Permitted Sources'!W813</f>
        <v>0</v>
      </c>
      <c r="J989" s="181">
        <f>'Permitted Sources'!X813</f>
        <v>0</v>
      </c>
      <c r="K989" s="191" t="str">
        <f>VLOOKUP(C989,fips_xref!$A$5:$H$28,8,FALSE)</f>
        <v>Total</v>
      </c>
      <c r="L989" s="31" t="str">
        <f t="shared" si="15"/>
        <v>Dehydrator</v>
      </c>
    </row>
    <row r="990" spans="1:12" x14ac:dyDescent="0.2">
      <c r="A990" s="136" t="str">
        <f>'Permitted Sources'!A814</f>
        <v>WYDEQ Permitted Sources</v>
      </c>
      <c r="B990" s="136" t="str">
        <f>'Permitted Sources'!B814</f>
        <v>56</v>
      </c>
      <c r="C990" s="136">
        <f>'Permitted Sources'!C814</f>
        <v>56037</v>
      </c>
      <c r="D990" s="136">
        <f>'Permitted Sources'!F814</f>
        <v>31000404</v>
      </c>
      <c r="E990" t="str">
        <f>'Permitted Sources'!I814</f>
        <v>Process Heaters</v>
      </c>
      <c r="F990" s="181">
        <f>'Permitted Sources'!T814</f>
        <v>0.10824277563696239</v>
      </c>
      <c r="G990" s="181">
        <f>'Permitted Sources'!U814</f>
        <v>0</v>
      </c>
      <c r="H990" s="181">
        <f>'Permitted Sources'!V814</f>
        <v>4.2727411435643049E-2</v>
      </c>
      <c r="I990" s="181">
        <f>'Permitted Sources'!W814</f>
        <v>0</v>
      </c>
      <c r="J990" s="181">
        <f>'Permitted Sources'!X814</f>
        <v>0</v>
      </c>
      <c r="K990" s="191" t="str">
        <f>VLOOKUP(C990,fips_xref!$A$5:$H$28,8,FALSE)</f>
        <v>Total</v>
      </c>
      <c r="L990" s="31" t="str">
        <f t="shared" si="15"/>
        <v>Heaters</v>
      </c>
    </row>
    <row r="991" spans="1:12" x14ac:dyDescent="0.2">
      <c r="A991" s="136" t="str">
        <f>'Permitted Sources'!A815</f>
        <v>WYDEQ Permitted Sources</v>
      </c>
      <c r="B991" s="136" t="str">
        <f>'Permitted Sources'!B815</f>
        <v>56</v>
      </c>
      <c r="C991" s="136">
        <f>'Permitted Sources'!C815</f>
        <v>56041</v>
      </c>
      <c r="D991" s="136">
        <f>'Permitted Sources'!F815</f>
        <v>31000227</v>
      </c>
      <c r="E991" t="str">
        <f>'Permitted Sources'!I815</f>
        <v>Dehydrator</v>
      </c>
      <c r="F991" s="181">
        <f>'Permitted Sources'!T815</f>
        <v>0.11760335212499419</v>
      </c>
      <c r="G991" s="181">
        <f>'Permitted Sources'!U815</f>
        <v>0</v>
      </c>
      <c r="H991" s="181">
        <f>'Permitted Sources'!V815</f>
        <v>2.4696703946248781E-2</v>
      </c>
      <c r="I991" s="181">
        <f>'Permitted Sources'!W815</f>
        <v>0</v>
      </c>
      <c r="J991" s="181">
        <f>'Permitted Sources'!X815</f>
        <v>0</v>
      </c>
      <c r="K991" s="191" t="str">
        <f>VLOOKUP(C991,fips_xref!$A$5:$H$28,8,FALSE)</f>
        <v>Total</v>
      </c>
      <c r="L991" s="31" t="str">
        <f t="shared" si="15"/>
        <v>Dehydrator</v>
      </c>
    </row>
    <row r="992" spans="1:12" x14ac:dyDescent="0.2">
      <c r="A992" s="136" t="str">
        <f>'Permitted Sources'!A816</f>
        <v>WYDEQ Permitted Sources</v>
      </c>
      <c r="B992" s="136" t="str">
        <f>'Permitted Sources'!B816</f>
        <v>56</v>
      </c>
      <c r="C992" s="136">
        <f>'Permitted Sources'!C816</f>
        <v>56041</v>
      </c>
      <c r="D992" s="136">
        <f>'Permitted Sources'!F816</f>
        <v>31000299</v>
      </c>
      <c r="E992" t="str">
        <f>'Permitted Sources'!I816</f>
        <v>Natural Gas Production, Other Not Classified</v>
      </c>
      <c r="F992" s="181">
        <f>'Permitted Sources'!T816</f>
        <v>0.15641245832624226</v>
      </c>
      <c r="G992" s="181">
        <f>'Permitted Sources'!U816</f>
        <v>0</v>
      </c>
      <c r="H992" s="181">
        <f>'Permitted Sources'!V816</f>
        <v>3.2846616248510874E-2</v>
      </c>
      <c r="I992" s="181">
        <f>'Permitted Sources'!W816</f>
        <v>0</v>
      </c>
      <c r="J992" s="181">
        <f>'Permitted Sources'!X816</f>
        <v>0</v>
      </c>
      <c r="K992" s="191" t="str">
        <f>VLOOKUP(C992,fips_xref!$A$5:$H$28,8,FALSE)</f>
        <v>Total</v>
      </c>
      <c r="L992" s="31" t="str">
        <f t="shared" si="15"/>
        <v>Natural Gas Production, Other Not Classified</v>
      </c>
    </row>
    <row r="993" spans="1:12" x14ac:dyDescent="0.2">
      <c r="A993" s="136" t="str">
        <f>'Permitted Sources'!A817</f>
        <v>WYDEQ Permitted Sources</v>
      </c>
      <c r="B993" s="136" t="str">
        <f>'Permitted Sources'!B817</f>
        <v>56</v>
      </c>
      <c r="C993" s="136">
        <f>'Permitted Sources'!C817</f>
        <v>56041</v>
      </c>
      <c r="D993" s="136">
        <f>'Permitted Sources'!F817</f>
        <v>31000299</v>
      </c>
      <c r="E993" t="str">
        <f>'Permitted Sources'!I817</f>
        <v>Natural Gas Production, Other Not Classified</v>
      </c>
      <c r="F993" s="181">
        <f>'Permitted Sources'!T817</f>
        <v>0.39161916257623064</v>
      </c>
      <c r="G993" s="181">
        <f>'Permitted Sources'!U817</f>
        <v>0</v>
      </c>
      <c r="H993" s="181">
        <f>'Permitted Sources'!V817</f>
        <v>8.2240024141008436E-2</v>
      </c>
      <c r="I993" s="181">
        <f>'Permitted Sources'!W817</f>
        <v>0</v>
      </c>
      <c r="J993" s="181">
        <f>'Permitted Sources'!X817</f>
        <v>0</v>
      </c>
      <c r="K993" s="191" t="str">
        <f>VLOOKUP(C993,fips_xref!$A$5:$H$28,8,FALSE)</f>
        <v>Total</v>
      </c>
      <c r="L993" s="31" t="str">
        <f t="shared" si="15"/>
        <v>Natural Gas Production, Other Not Classified</v>
      </c>
    </row>
    <row r="994" spans="1:12" x14ac:dyDescent="0.2">
      <c r="A994" s="136" t="str">
        <f>'Permitted Sources'!A818</f>
        <v>WYDEQ Permitted Sources</v>
      </c>
      <c r="B994" s="136" t="str">
        <f>'Permitted Sources'!B818</f>
        <v>56</v>
      </c>
      <c r="C994" s="136">
        <f>'Permitted Sources'!C818</f>
        <v>56041</v>
      </c>
      <c r="D994" s="136">
        <f>'Permitted Sources'!F818</f>
        <v>31000299</v>
      </c>
      <c r="E994" t="str">
        <f>'Permitted Sources'!I818</f>
        <v>Natural Gas Production, Other Not Classified</v>
      </c>
      <c r="F994" s="181">
        <f>'Permitted Sources'!T818</f>
        <v>0.3134129334131095</v>
      </c>
      <c r="G994" s="181">
        <f>'Permitted Sources'!U818</f>
        <v>0</v>
      </c>
      <c r="H994" s="181">
        <f>'Permitted Sources'!V818</f>
        <v>6.5816716016752999E-2</v>
      </c>
      <c r="I994" s="181">
        <f>'Permitted Sources'!W818</f>
        <v>0</v>
      </c>
      <c r="J994" s="181">
        <f>'Permitted Sources'!X818</f>
        <v>0</v>
      </c>
      <c r="K994" s="191" t="str">
        <f>VLOOKUP(C994,fips_xref!$A$5:$H$28,8,FALSE)</f>
        <v>Total</v>
      </c>
      <c r="L994" s="31" t="str">
        <f t="shared" si="15"/>
        <v>Natural Gas Production, Other Not Classified</v>
      </c>
    </row>
    <row r="995" spans="1:12" x14ac:dyDescent="0.2">
      <c r="A995" s="136" t="str">
        <f>'Permitted Sources'!A819</f>
        <v>WYDEQ Permitted Sources</v>
      </c>
      <c r="B995" s="136" t="str">
        <f>'Permitted Sources'!B819</f>
        <v>56</v>
      </c>
      <c r="C995" s="136">
        <f>'Permitted Sources'!C819</f>
        <v>56041</v>
      </c>
      <c r="D995" s="136">
        <f>'Permitted Sources'!F819</f>
        <v>31000299</v>
      </c>
      <c r="E995" t="str">
        <f>'Permitted Sources'!I819</f>
        <v>Natural Gas Production, Other Not Classified</v>
      </c>
      <c r="F995" s="181">
        <f>'Permitted Sources'!T819</f>
        <v>0.3134129334131095</v>
      </c>
      <c r="G995" s="181">
        <f>'Permitted Sources'!U819</f>
        <v>0</v>
      </c>
      <c r="H995" s="181">
        <f>'Permitted Sources'!V819</f>
        <v>6.5816716016752999E-2</v>
      </c>
      <c r="I995" s="181">
        <f>'Permitted Sources'!W819</f>
        <v>0</v>
      </c>
      <c r="J995" s="181">
        <f>'Permitted Sources'!X819</f>
        <v>0</v>
      </c>
      <c r="K995" s="191" t="str">
        <f>VLOOKUP(C995,fips_xref!$A$5:$H$28,8,FALSE)</f>
        <v>Total</v>
      </c>
      <c r="L995" s="31" t="str">
        <f t="shared" si="15"/>
        <v>Natural Gas Production, Other Not Classified</v>
      </c>
    </row>
    <row r="996" spans="1:12" x14ac:dyDescent="0.2">
      <c r="A996" s="136" t="str">
        <f>'Permitted Sources'!A820</f>
        <v>WYDEQ Permitted Sources</v>
      </c>
      <c r="B996" s="136" t="str">
        <f>'Permitted Sources'!B820</f>
        <v>56</v>
      </c>
      <c r="C996" s="136">
        <f>'Permitted Sources'!C820</f>
        <v>56041</v>
      </c>
      <c r="D996" s="136">
        <f>'Permitted Sources'!F820</f>
        <v>31000299</v>
      </c>
      <c r="E996" t="str">
        <f>'Permitted Sources'!I820</f>
        <v>Natural Gas Production, Other Not Classified</v>
      </c>
      <c r="F996" s="181">
        <f>'Permitted Sources'!T820</f>
        <v>0.3134129334131095</v>
      </c>
      <c r="G996" s="181">
        <f>'Permitted Sources'!U820</f>
        <v>0</v>
      </c>
      <c r="H996" s="181">
        <f>'Permitted Sources'!V820</f>
        <v>6.5816716016752999E-2</v>
      </c>
      <c r="I996" s="181">
        <f>'Permitted Sources'!W820</f>
        <v>0</v>
      </c>
      <c r="J996" s="181">
        <f>'Permitted Sources'!X820</f>
        <v>0</v>
      </c>
      <c r="K996" s="191" t="str">
        <f>VLOOKUP(C996,fips_xref!$A$5:$H$28,8,FALSE)</f>
        <v>Total</v>
      </c>
      <c r="L996" s="31" t="str">
        <f t="shared" si="15"/>
        <v>Natural Gas Production, Other Not Classified</v>
      </c>
    </row>
    <row r="997" spans="1:12" x14ac:dyDescent="0.2">
      <c r="A997" s="136" t="str">
        <f>'Permitted Sources'!A821</f>
        <v>WYDEQ Permitted Sources</v>
      </c>
      <c r="B997" s="136" t="str">
        <f>'Permitted Sources'!B821</f>
        <v>56</v>
      </c>
      <c r="C997" s="136">
        <f>'Permitted Sources'!C821</f>
        <v>56041</v>
      </c>
      <c r="D997" s="136">
        <f>'Permitted Sources'!F821</f>
        <v>31000299</v>
      </c>
      <c r="E997" t="str">
        <f>'Permitted Sources'!I821</f>
        <v>Natural Gas Production, Other Not Classified</v>
      </c>
      <c r="F997" s="181">
        <f>'Permitted Sources'!T821</f>
        <v>0.3134129334131095</v>
      </c>
      <c r="G997" s="181">
        <f>'Permitted Sources'!U821</f>
        <v>0</v>
      </c>
      <c r="H997" s="181">
        <f>'Permitted Sources'!V821</f>
        <v>6.5816716016752999E-2</v>
      </c>
      <c r="I997" s="181">
        <f>'Permitted Sources'!W821</f>
        <v>0</v>
      </c>
      <c r="J997" s="181">
        <f>'Permitted Sources'!X821</f>
        <v>0</v>
      </c>
      <c r="K997" s="191" t="str">
        <f>VLOOKUP(C997,fips_xref!$A$5:$H$28,8,FALSE)</f>
        <v>Total</v>
      </c>
      <c r="L997" s="31" t="str">
        <f t="shared" si="15"/>
        <v>Natural Gas Production, Other Not Classified</v>
      </c>
    </row>
    <row r="998" spans="1:12" x14ac:dyDescent="0.2">
      <c r="A998" s="136" t="str">
        <f>'Permitted Sources'!A822</f>
        <v>WYDEQ Permitted Sources</v>
      </c>
      <c r="B998" s="136" t="str">
        <f>'Permitted Sources'!B822</f>
        <v>56</v>
      </c>
      <c r="C998" s="136">
        <f>'Permitted Sources'!C822</f>
        <v>56041</v>
      </c>
      <c r="D998" s="136">
        <f>'Permitted Sources'!F822</f>
        <v>31000299</v>
      </c>
      <c r="E998" t="str">
        <f>'Permitted Sources'!I822</f>
        <v>Natural Gas Production, Other Not Classified</v>
      </c>
      <c r="F998" s="181">
        <f>'Permitted Sources'!T822</f>
        <v>0.3134129334131095</v>
      </c>
      <c r="G998" s="181">
        <f>'Permitted Sources'!U822</f>
        <v>0</v>
      </c>
      <c r="H998" s="181">
        <f>'Permitted Sources'!V822</f>
        <v>6.5816716016752999E-2</v>
      </c>
      <c r="I998" s="181">
        <f>'Permitted Sources'!W822</f>
        <v>0</v>
      </c>
      <c r="J998" s="181">
        <f>'Permitted Sources'!X822</f>
        <v>0</v>
      </c>
      <c r="K998" s="191" t="str">
        <f>VLOOKUP(C998,fips_xref!$A$5:$H$28,8,FALSE)</f>
        <v>Total</v>
      </c>
      <c r="L998" s="31" t="str">
        <f t="shared" si="15"/>
        <v>Natural Gas Production, Other Not Classified</v>
      </c>
    </row>
    <row r="999" spans="1:12" x14ac:dyDescent="0.2">
      <c r="A999" s="136" t="str">
        <f>'Permitted Sources'!A823</f>
        <v>WYDEQ Permitted Sources</v>
      </c>
      <c r="B999" s="136" t="str">
        <f>'Permitted Sources'!B823</f>
        <v>56</v>
      </c>
      <c r="C999" s="136">
        <f>'Permitted Sources'!C823</f>
        <v>56041</v>
      </c>
      <c r="D999" s="136">
        <f>'Permitted Sources'!F823</f>
        <v>31000299</v>
      </c>
      <c r="E999" t="str">
        <f>'Permitted Sources'!I823</f>
        <v>Natural Gas Production, Other Not Classified</v>
      </c>
      <c r="F999" s="181">
        <f>'Permitted Sources'!T823</f>
        <v>0.3134129334131095</v>
      </c>
      <c r="G999" s="181">
        <f>'Permitted Sources'!U823</f>
        <v>0</v>
      </c>
      <c r="H999" s="181">
        <f>'Permitted Sources'!V823</f>
        <v>6.5816716016752999E-2</v>
      </c>
      <c r="I999" s="181">
        <f>'Permitted Sources'!W823</f>
        <v>0</v>
      </c>
      <c r="J999" s="181">
        <f>'Permitted Sources'!X823</f>
        <v>0</v>
      </c>
      <c r="K999" s="191" t="str">
        <f>VLOOKUP(C999,fips_xref!$A$5:$H$28,8,FALSE)</f>
        <v>Total</v>
      </c>
      <c r="L999" s="31" t="str">
        <f t="shared" si="15"/>
        <v>Natural Gas Production, Other Not Classified</v>
      </c>
    </row>
    <row r="1000" spans="1:12" x14ac:dyDescent="0.2">
      <c r="A1000" s="136" t="str">
        <f>'Permitted Sources'!A824</f>
        <v>WYDEQ Permitted Sources</v>
      </c>
      <c r="B1000" s="136" t="str">
        <f>'Permitted Sources'!B824</f>
        <v>56</v>
      </c>
      <c r="C1000" s="136">
        <f>'Permitted Sources'!C824</f>
        <v>56041</v>
      </c>
      <c r="D1000" s="136">
        <f>'Permitted Sources'!F824</f>
        <v>31000404</v>
      </c>
      <c r="E1000" t="str">
        <f>'Permitted Sources'!I824</f>
        <v>Process Heaters</v>
      </c>
      <c r="F1000" s="181">
        <f>'Permitted Sources'!T824</f>
        <v>0.3134129334131095</v>
      </c>
      <c r="G1000" s="181">
        <f>'Permitted Sources'!U824</f>
        <v>0</v>
      </c>
      <c r="H1000" s="181">
        <f>'Permitted Sources'!V824</f>
        <v>6.5816716016752999E-2</v>
      </c>
      <c r="I1000" s="181">
        <f>'Permitted Sources'!W824</f>
        <v>0</v>
      </c>
      <c r="J1000" s="181">
        <f>'Permitted Sources'!X824</f>
        <v>0</v>
      </c>
      <c r="K1000" s="191" t="str">
        <f>VLOOKUP(C1000,fips_xref!$A$5:$H$28,8,FALSE)</f>
        <v>Total</v>
      </c>
      <c r="L1000" s="31" t="str">
        <f t="shared" si="15"/>
        <v>Heaters</v>
      </c>
    </row>
    <row r="1001" spans="1:12" x14ac:dyDescent="0.2">
      <c r="A1001" s="136" t="str">
        <f>'Permitted Sources'!A825</f>
        <v>WYDEQ Permitted Sources</v>
      </c>
      <c r="B1001" s="136" t="str">
        <f>'Permitted Sources'!B825</f>
        <v>56</v>
      </c>
      <c r="C1001" s="136">
        <f>'Permitted Sources'!C825</f>
        <v>56041</v>
      </c>
      <c r="D1001" s="136">
        <f>'Permitted Sources'!F825</f>
        <v>31000404</v>
      </c>
      <c r="E1001" t="str">
        <f>'Permitted Sources'!I825</f>
        <v>Process Heaters</v>
      </c>
      <c r="F1001" s="181">
        <f>'Permitted Sources'!T825</f>
        <v>0.13289178790124345</v>
      </c>
      <c r="G1001" s="181">
        <f>'Permitted Sources'!U825</f>
        <v>0</v>
      </c>
      <c r="H1001" s="181">
        <f>'Permitted Sources'!V825</f>
        <v>2.7907275459261121E-2</v>
      </c>
      <c r="I1001" s="181">
        <f>'Permitted Sources'!W825</f>
        <v>0</v>
      </c>
      <c r="J1001" s="181">
        <f>'Permitted Sources'!X825</f>
        <v>0</v>
      </c>
      <c r="K1001" s="191" t="str">
        <f>VLOOKUP(C1001,fips_xref!$A$5:$H$28,8,FALSE)</f>
        <v>Total</v>
      </c>
      <c r="L1001" s="31" t="str">
        <f t="shared" si="15"/>
        <v>Heaters</v>
      </c>
    </row>
    <row r="1002" spans="1:12" x14ac:dyDescent="0.2">
      <c r="A1002" s="136" t="str">
        <f>'Permitted Sources'!A826</f>
        <v>WYDEQ Permitted Sources</v>
      </c>
      <c r="B1002" s="136" t="str">
        <f>'Permitted Sources'!B826</f>
        <v>56</v>
      </c>
      <c r="C1002" s="136">
        <f>'Permitted Sources'!C826</f>
        <v>56041</v>
      </c>
      <c r="D1002" s="136">
        <f>'Permitted Sources'!F826</f>
        <v>31000404</v>
      </c>
      <c r="E1002" t="str">
        <f>'Permitted Sources'!I826</f>
        <v>Process Heaters</v>
      </c>
      <c r="F1002" s="181">
        <f>'Permitted Sources'!T826</f>
        <v>0.15641245832624226</v>
      </c>
      <c r="G1002" s="181">
        <f>'Permitted Sources'!U826</f>
        <v>0</v>
      </c>
      <c r="H1002" s="181">
        <f>'Permitted Sources'!V826</f>
        <v>3.2846616248510874E-2</v>
      </c>
      <c r="I1002" s="181">
        <f>'Permitted Sources'!W826</f>
        <v>0</v>
      </c>
      <c r="J1002" s="181">
        <f>'Permitted Sources'!X826</f>
        <v>0</v>
      </c>
      <c r="K1002" s="191" t="str">
        <f>VLOOKUP(C1002,fips_xref!$A$5:$H$28,8,FALSE)</f>
        <v>Total</v>
      </c>
      <c r="L1002" s="31" t="str">
        <f t="shared" si="15"/>
        <v>Heaters</v>
      </c>
    </row>
    <row r="1003" spans="1:12" x14ac:dyDescent="0.2">
      <c r="A1003" s="136" t="str">
        <f>'Permitted Sources'!A827</f>
        <v>WYDEQ Permitted Sources</v>
      </c>
      <c r="B1003" s="136" t="str">
        <f>'Permitted Sources'!B827</f>
        <v>56</v>
      </c>
      <c r="C1003" s="136">
        <f>'Permitted Sources'!C827</f>
        <v>56041</v>
      </c>
      <c r="D1003" s="136">
        <f>'Permitted Sources'!F827</f>
        <v>31000404</v>
      </c>
      <c r="E1003" t="str">
        <f>'Permitted Sources'!I827</f>
        <v>Process Heaters</v>
      </c>
      <c r="F1003" s="181">
        <f>'Permitted Sources'!T827</f>
        <v>0.15641245832624226</v>
      </c>
      <c r="G1003" s="181">
        <f>'Permitted Sources'!U827</f>
        <v>0</v>
      </c>
      <c r="H1003" s="181">
        <f>'Permitted Sources'!V827</f>
        <v>3.2846616248510874E-2</v>
      </c>
      <c r="I1003" s="181">
        <f>'Permitted Sources'!W827</f>
        <v>0</v>
      </c>
      <c r="J1003" s="181">
        <f>'Permitted Sources'!X827</f>
        <v>0</v>
      </c>
      <c r="K1003" s="191" t="str">
        <f>VLOOKUP(C1003,fips_xref!$A$5:$H$28,8,FALSE)</f>
        <v>Total</v>
      </c>
      <c r="L1003" s="31" t="str">
        <f t="shared" si="15"/>
        <v>Heaters</v>
      </c>
    </row>
    <row r="1004" spans="1:12" x14ac:dyDescent="0.2">
      <c r="A1004" s="136" t="str">
        <f>'Permitted Sources'!A828</f>
        <v>WYDEQ Permitted Sources</v>
      </c>
      <c r="B1004" s="136" t="str">
        <f>'Permitted Sources'!B828</f>
        <v>56</v>
      </c>
      <c r="C1004" s="136">
        <f>'Permitted Sources'!C828</f>
        <v>56041</v>
      </c>
      <c r="D1004" s="136">
        <f>'Permitted Sources'!F828</f>
        <v>31000404</v>
      </c>
      <c r="E1004" t="str">
        <f>'Permitted Sources'!I828</f>
        <v>Process Heaters</v>
      </c>
      <c r="F1004" s="181">
        <f>'Permitted Sources'!T828</f>
        <v>0</v>
      </c>
      <c r="G1004" s="181">
        <f>'Permitted Sources'!U828</f>
        <v>0</v>
      </c>
      <c r="H1004" s="181">
        <f>'Permitted Sources'!V828</f>
        <v>0</v>
      </c>
      <c r="I1004" s="181">
        <f>'Permitted Sources'!W828</f>
        <v>0</v>
      </c>
      <c r="J1004" s="181">
        <f>'Permitted Sources'!X828</f>
        <v>0</v>
      </c>
      <c r="K1004" s="191" t="str">
        <f>VLOOKUP(C1004,fips_xref!$A$5:$H$28,8,FALSE)</f>
        <v>Total</v>
      </c>
      <c r="L1004" s="31" t="str">
        <f t="shared" si="15"/>
        <v>Heaters</v>
      </c>
    </row>
    <row r="1005" spans="1:12" x14ac:dyDescent="0.2">
      <c r="A1005" s="136" t="str">
        <f>'Permitted Sources'!A829</f>
        <v>WYDEQ Permitted Sources</v>
      </c>
      <c r="B1005" s="136" t="str">
        <f>'Permitted Sources'!B829</f>
        <v>56</v>
      </c>
      <c r="C1005" s="136">
        <f>'Permitted Sources'!C829</f>
        <v>56041</v>
      </c>
      <c r="D1005" s="136">
        <f>'Permitted Sources'!F829</f>
        <v>31000404</v>
      </c>
      <c r="E1005" t="str">
        <f>'Permitted Sources'!I829</f>
        <v>Process Heaters</v>
      </c>
      <c r="F1005" s="181">
        <f>'Permitted Sources'!T829</f>
        <v>0.15641245832624226</v>
      </c>
      <c r="G1005" s="181">
        <f>'Permitted Sources'!U829</f>
        <v>0</v>
      </c>
      <c r="H1005" s="181">
        <f>'Permitted Sources'!V829</f>
        <v>3.2846616248510874E-2</v>
      </c>
      <c r="I1005" s="181">
        <f>'Permitted Sources'!W829</f>
        <v>0</v>
      </c>
      <c r="J1005" s="181">
        <f>'Permitted Sources'!X829</f>
        <v>0</v>
      </c>
      <c r="K1005" s="191" t="str">
        <f>VLOOKUP(C1005,fips_xref!$A$5:$H$28,8,FALSE)</f>
        <v>Total</v>
      </c>
      <c r="L1005" s="31" t="str">
        <f t="shared" si="15"/>
        <v>Heaters</v>
      </c>
    </row>
    <row r="1006" spans="1:12" x14ac:dyDescent="0.2">
      <c r="A1006" s="136" t="str">
        <f>'Permitted Sources'!A830</f>
        <v>WYDEQ Permitted Sources</v>
      </c>
      <c r="B1006" s="136" t="str">
        <f>'Permitted Sources'!B830</f>
        <v>56</v>
      </c>
      <c r="C1006" s="136">
        <f>'Permitted Sources'!C830</f>
        <v>56041</v>
      </c>
      <c r="D1006" s="136">
        <f>'Permitted Sources'!F830</f>
        <v>31000404</v>
      </c>
      <c r="E1006" t="str">
        <f>'Permitted Sources'!I830</f>
        <v>Process Heaters</v>
      </c>
      <c r="F1006" s="181">
        <f>'Permitted Sources'!T830</f>
        <v>0.15641245832624226</v>
      </c>
      <c r="G1006" s="181">
        <f>'Permitted Sources'!U830</f>
        <v>0</v>
      </c>
      <c r="H1006" s="181">
        <f>'Permitted Sources'!V830</f>
        <v>3.2846616248510874E-2</v>
      </c>
      <c r="I1006" s="181">
        <f>'Permitted Sources'!W830</f>
        <v>0</v>
      </c>
      <c r="J1006" s="181">
        <f>'Permitted Sources'!X830</f>
        <v>0</v>
      </c>
      <c r="K1006" s="191" t="str">
        <f>VLOOKUP(C1006,fips_xref!$A$5:$H$28,8,FALSE)</f>
        <v>Total</v>
      </c>
      <c r="L1006" s="31" t="str">
        <f t="shared" si="15"/>
        <v>Heaters</v>
      </c>
    </row>
    <row r="1007" spans="1:12" x14ac:dyDescent="0.2">
      <c r="A1007" s="136" t="str">
        <f>'Permitted Sources'!A831</f>
        <v>WYDEQ Permitted Sources</v>
      </c>
      <c r="B1007" s="136" t="str">
        <f>'Permitted Sources'!B831</f>
        <v>56</v>
      </c>
      <c r="C1007" s="136">
        <f>'Permitted Sources'!C831</f>
        <v>56041</v>
      </c>
      <c r="D1007" s="136">
        <f>'Permitted Sources'!F831</f>
        <v>31000404</v>
      </c>
      <c r="E1007" t="str">
        <f>'Permitted Sources'!I831</f>
        <v>Process Heaters</v>
      </c>
      <c r="F1007" s="181">
        <f>'Permitted Sources'!T831</f>
        <v>0.18992941368186564</v>
      </c>
      <c r="G1007" s="181">
        <f>'Permitted Sources'!U831</f>
        <v>0</v>
      </c>
      <c r="H1007" s="181">
        <f>'Permitted Sources'!V831</f>
        <v>3.9885176873191777E-2</v>
      </c>
      <c r="I1007" s="181">
        <f>'Permitted Sources'!W831</f>
        <v>0</v>
      </c>
      <c r="J1007" s="181">
        <f>'Permitted Sources'!X831</f>
        <v>0</v>
      </c>
      <c r="K1007" s="191" t="str">
        <f>VLOOKUP(C1007,fips_xref!$A$5:$H$28,8,FALSE)</f>
        <v>Total</v>
      </c>
      <c r="L1007" s="31" t="str">
        <f t="shared" si="15"/>
        <v>Heaters</v>
      </c>
    </row>
    <row r="1008" spans="1:12" x14ac:dyDescent="0.2">
      <c r="A1008" s="136" t="str">
        <f>'Permitted Sources'!A832</f>
        <v>WYDEQ Permitted Sources</v>
      </c>
      <c r="B1008" s="136" t="str">
        <f>'Permitted Sources'!B832</f>
        <v>56</v>
      </c>
      <c r="C1008" s="136">
        <f>'Permitted Sources'!C832</f>
        <v>56041</v>
      </c>
      <c r="D1008" s="136">
        <f>'Permitted Sources'!F832</f>
        <v>31000404</v>
      </c>
      <c r="E1008" t="str">
        <f>'Permitted Sources'!I832</f>
        <v>Process Heaters</v>
      </c>
      <c r="F1008" s="181">
        <f>'Permitted Sources'!T832</f>
        <v>0.15641245832624226</v>
      </c>
      <c r="G1008" s="181">
        <f>'Permitted Sources'!U832</f>
        <v>0</v>
      </c>
      <c r="H1008" s="181">
        <f>'Permitted Sources'!V832</f>
        <v>3.2846616248510874E-2</v>
      </c>
      <c r="I1008" s="181">
        <f>'Permitted Sources'!W832</f>
        <v>0</v>
      </c>
      <c r="J1008" s="181">
        <f>'Permitted Sources'!X832</f>
        <v>0</v>
      </c>
      <c r="K1008" s="191" t="str">
        <f>VLOOKUP(C1008,fips_xref!$A$5:$H$28,8,FALSE)</f>
        <v>Total</v>
      </c>
      <c r="L1008" s="31" t="str">
        <f t="shared" si="15"/>
        <v>Heaters</v>
      </c>
    </row>
    <row r="1009" spans="1:12" x14ac:dyDescent="0.2">
      <c r="A1009" s="136" t="str">
        <f>'Permitted Sources'!A833</f>
        <v>WYDEQ Permitted Sources</v>
      </c>
      <c r="B1009" s="136" t="str">
        <f>'Permitted Sources'!B833</f>
        <v>56</v>
      </c>
      <c r="C1009" s="136">
        <f>'Permitted Sources'!C833</f>
        <v>56041</v>
      </c>
      <c r="D1009" s="136">
        <f>'Permitted Sources'!F833</f>
        <v>31000404</v>
      </c>
      <c r="E1009" t="str">
        <f>'Permitted Sources'!I833</f>
        <v>Process Heaters</v>
      </c>
      <c r="F1009" s="181">
        <f>'Permitted Sources'!T833</f>
        <v>0.15641245832624226</v>
      </c>
      <c r="G1009" s="181">
        <f>'Permitted Sources'!U833</f>
        <v>0</v>
      </c>
      <c r="H1009" s="181">
        <f>'Permitted Sources'!V833</f>
        <v>3.2846616248510874E-2</v>
      </c>
      <c r="I1009" s="181">
        <f>'Permitted Sources'!W833</f>
        <v>0</v>
      </c>
      <c r="J1009" s="181">
        <f>'Permitted Sources'!X833</f>
        <v>0</v>
      </c>
      <c r="K1009" s="191" t="str">
        <f>VLOOKUP(C1009,fips_xref!$A$5:$H$28,8,FALSE)</f>
        <v>Total</v>
      </c>
      <c r="L1009" s="31" t="str">
        <f t="shared" si="15"/>
        <v>Heaters</v>
      </c>
    </row>
    <row r="1010" spans="1:12" x14ac:dyDescent="0.2">
      <c r="A1010" s="136" t="str">
        <f>'Permitted Sources'!A834</f>
        <v>WYDEQ Permitted Sources</v>
      </c>
      <c r="B1010" s="136" t="str">
        <f>'Permitted Sources'!B834</f>
        <v>56</v>
      </c>
      <c r="C1010" s="136">
        <f>'Permitted Sources'!C834</f>
        <v>56041</v>
      </c>
      <c r="D1010" s="136">
        <f>'Permitted Sources'!F834</f>
        <v>31000404</v>
      </c>
      <c r="E1010" t="str">
        <f>'Permitted Sources'!I834</f>
        <v>Process Heaters</v>
      </c>
      <c r="F1010" s="181">
        <f>'Permitted Sources'!T834</f>
        <v>0</v>
      </c>
      <c r="G1010" s="181">
        <f>'Permitted Sources'!U834</f>
        <v>0</v>
      </c>
      <c r="H1010" s="181">
        <f>'Permitted Sources'!V834</f>
        <v>0</v>
      </c>
      <c r="I1010" s="181">
        <f>'Permitted Sources'!W834</f>
        <v>0</v>
      </c>
      <c r="J1010" s="181">
        <f>'Permitted Sources'!X834</f>
        <v>0</v>
      </c>
      <c r="K1010" s="191" t="str">
        <f>VLOOKUP(C1010,fips_xref!$A$5:$H$28,8,FALSE)</f>
        <v>Total</v>
      </c>
      <c r="L1010" s="31" t="str">
        <f t="shared" si="15"/>
        <v>Heaters</v>
      </c>
    </row>
    <row r="1011" spans="1:12" x14ac:dyDescent="0.2">
      <c r="A1011" s="136" t="str">
        <f>'Permitted Sources'!A835</f>
        <v>WYDEQ Permitted Sources</v>
      </c>
      <c r="B1011" s="136" t="str">
        <f>'Permitted Sources'!B835</f>
        <v>56</v>
      </c>
      <c r="C1011" s="136">
        <f>'Permitted Sources'!C835</f>
        <v>56041</v>
      </c>
      <c r="D1011" s="136">
        <f>'Permitted Sources'!F835</f>
        <v>31000299</v>
      </c>
      <c r="E1011" t="str">
        <f>'Permitted Sources'!I835</f>
        <v>Natural Gas Production, Other Not Classified</v>
      </c>
      <c r="F1011" s="181">
        <f>'Permitted Sources'!T835</f>
        <v>0</v>
      </c>
      <c r="G1011" s="181">
        <f>'Permitted Sources'!U835</f>
        <v>17.090964574257221</v>
      </c>
      <c r="H1011" s="181">
        <f>'Permitted Sources'!V835</f>
        <v>0</v>
      </c>
      <c r="I1011" s="181">
        <f>'Permitted Sources'!W835</f>
        <v>0</v>
      </c>
      <c r="J1011" s="181">
        <f>'Permitted Sources'!X835</f>
        <v>0</v>
      </c>
      <c r="K1011" s="191" t="str">
        <f>VLOOKUP(C1011,fips_xref!$A$5:$H$28,8,FALSE)</f>
        <v>Total</v>
      </c>
      <c r="L1011" s="31" t="str">
        <f t="shared" si="15"/>
        <v>Natural Gas Production, Other Not Classified</v>
      </c>
    </row>
    <row r="1012" spans="1:12" x14ac:dyDescent="0.2">
      <c r="A1012" s="136" t="str">
        <f>'Permitted Sources'!A836</f>
        <v>WYDEQ Permitted Sources</v>
      </c>
      <c r="B1012" s="136" t="str">
        <f>'Permitted Sources'!B836</f>
        <v>56</v>
      </c>
      <c r="C1012" s="136">
        <f>'Permitted Sources'!C836</f>
        <v>56041</v>
      </c>
      <c r="D1012" s="136">
        <f>'Permitted Sources'!F836</f>
        <v>31000299</v>
      </c>
      <c r="E1012" t="str">
        <f>'Permitted Sources'!I836</f>
        <v>Natural Gas Production, Other Not Classified</v>
      </c>
      <c r="F1012" s="181">
        <f>'Permitted Sources'!T836</f>
        <v>0</v>
      </c>
      <c r="G1012" s="181">
        <f>'Permitted Sources'!U836</f>
        <v>8.5454822871286105</v>
      </c>
      <c r="H1012" s="181">
        <f>'Permitted Sources'!V836</f>
        <v>0</v>
      </c>
      <c r="I1012" s="181">
        <f>'Permitted Sources'!W836</f>
        <v>0</v>
      </c>
      <c r="J1012" s="181">
        <f>'Permitted Sources'!X836</f>
        <v>0</v>
      </c>
      <c r="K1012" s="191" t="str">
        <f>VLOOKUP(C1012,fips_xref!$A$5:$H$28,8,FALSE)</f>
        <v>Total</v>
      </c>
      <c r="L1012" s="31" t="str">
        <f t="shared" si="15"/>
        <v>Natural Gas Production, Other Not Classified</v>
      </c>
    </row>
    <row r="1013" spans="1:12" x14ac:dyDescent="0.2">
      <c r="A1013" s="136" t="str">
        <f>'Permitted Sources'!A837</f>
        <v>WYDEQ Permitted Sources</v>
      </c>
      <c r="B1013" s="136" t="str">
        <f>'Permitted Sources'!B837</f>
        <v>56</v>
      </c>
      <c r="C1013" s="136">
        <f>'Permitted Sources'!C837</f>
        <v>56041</v>
      </c>
      <c r="D1013" s="136">
        <f>'Permitted Sources'!F837</f>
        <v>31000404</v>
      </c>
      <c r="E1013" t="str">
        <f>'Permitted Sources'!I837</f>
        <v>Process Heaters</v>
      </c>
      <c r="F1013" s="181">
        <f>'Permitted Sources'!T837</f>
        <v>0</v>
      </c>
      <c r="G1013" s="181">
        <f>'Permitted Sources'!U837</f>
        <v>16.141466542354042</v>
      </c>
      <c r="H1013" s="181">
        <f>'Permitted Sources'!V837</f>
        <v>0</v>
      </c>
      <c r="I1013" s="181">
        <f>'Permitted Sources'!W837</f>
        <v>0</v>
      </c>
      <c r="J1013" s="181">
        <f>'Permitted Sources'!X837</f>
        <v>0</v>
      </c>
      <c r="K1013" s="191" t="str">
        <f>VLOOKUP(C1013,fips_xref!$A$5:$H$28,8,FALSE)</f>
        <v>Total</v>
      </c>
      <c r="L1013" s="31" t="str">
        <f t="shared" si="15"/>
        <v>Heaters</v>
      </c>
    </row>
    <row r="1014" spans="1:12" x14ac:dyDescent="0.2">
      <c r="A1014" s="136" t="str">
        <f>'Permitted Sources'!A838</f>
        <v>WYDEQ Permitted Sources</v>
      </c>
      <c r="B1014" s="136" t="str">
        <f>'Permitted Sources'!B838</f>
        <v>56</v>
      </c>
      <c r="C1014" s="136">
        <f>'Permitted Sources'!C838</f>
        <v>56041</v>
      </c>
      <c r="D1014" s="136">
        <f>'Permitted Sources'!F838</f>
        <v>31000404</v>
      </c>
      <c r="E1014" t="str">
        <f>'Permitted Sources'!I838</f>
        <v>Process Heaters</v>
      </c>
      <c r="F1014" s="181">
        <f>'Permitted Sources'!T838</f>
        <v>1.8989960638063579</v>
      </c>
      <c r="G1014" s="181">
        <f>'Permitted Sources'!U838</f>
        <v>9.4949803190317886E-2</v>
      </c>
      <c r="H1014" s="181">
        <f>'Permitted Sources'!V838</f>
        <v>1.4242470478547684</v>
      </c>
      <c r="I1014" s="181">
        <f>'Permitted Sources'!W838</f>
        <v>0</v>
      </c>
      <c r="J1014" s="181">
        <f>'Permitted Sources'!X838</f>
        <v>0</v>
      </c>
      <c r="K1014" s="191" t="str">
        <f>VLOOKUP(C1014,fips_xref!$A$5:$H$28,8,FALSE)</f>
        <v>Total</v>
      </c>
      <c r="L1014" s="31" t="str">
        <f t="shared" si="15"/>
        <v>Heaters</v>
      </c>
    </row>
    <row r="1015" spans="1:12" x14ac:dyDescent="0.2">
      <c r="A1015" s="136" t="str">
        <f>'Permitted Sources'!A839</f>
        <v>WYDEQ Permitted Sources</v>
      </c>
      <c r="B1015" s="136" t="str">
        <f>'Permitted Sources'!B839</f>
        <v>56</v>
      </c>
      <c r="C1015" s="136">
        <f>'Permitted Sources'!C839</f>
        <v>56041</v>
      </c>
      <c r="D1015" s="136">
        <f>'Permitted Sources'!F839</f>
        <v>31000227</v>
      </c>
      <c r="E1015" t="str">
        <f>'Permitted Sources'!I839</f>
        <v>Dehydrator</v>
      </c>
      <c r="F1015" s="181">
        <f>'Permitted Sources'!T839</f>
        <v>0.33232431116611261</v>
      </c>
      <c r="G1015" s="181">
        <f>'Permitted Sources'!U839</f>
        <v>0</v>
      </c>
      <c r="H1015" s="181">
        <f>'Permitted Sources'!V839</f>
        <v>9.4949803190317886E-2</v>
      </c>
      <c r="I1015" s="181">
        <f>'Permitted Sources'!W839</f>
        <v>0</v>
      </c>
      <c r="J1015" s="181">
        <f>'Permitted Sources'!X839</f>
        <v>0</v>
      </c>
      <c r="K1015" s="191" t="str">
        <f>VLOOKUP(C1015,fips_xref!$A$5:$H$28,8,FALSE)</f>
        <v>Total</v>
      </c>
      <c r="L1015" s="31" t="str">
        <f t="shared" si="15"/>
        <v>Dehydrator</v>
      </c>
    </row>
    <row r="1016" spans="1:12" x14ac:dyDescent="0.2">
      <c r="A1016" s="136" t="str">
        <f>'Permitted Sources'!A840</f>
        <v>WYDEQ Permitted Sources</v>
      </c>
      <c r="B1016" s="136" t="str">
        <f>'Permitted Sources'!B840</f>
        <v>56</v>
      </c>
      <c r="C1016" s="136">
        <f>'Permitted Sources'!C840</f>
        <v>56041</v>
      </c>
      <c r="D1016" s="136">
        <f>'Permitted Sources'!F840</f>
        <v>31000227</v>
      </c>
      <c r="E1016" t="str">
        <f>'Permitted Sources'!I840</f>
        <v>Dehydrator</v>
      </c>
      <c r="F1016" s="181">
        <f>'Permitted Sources'!T840</f>
        <v>0</v>
      </c>
      <c r="G1016" s="181">
        <f>'Permitted Sources'!U840</f>
        <v>3.560617619636921</v>
      </c>
      <c r="H1016" s="181">
        <f>'Permitted Sources'!V840</f>
        <v>0</v>
      </c>
      <c r="I1016" s="181">
        <f>'Permitted Sources'!W840</f>
        <v>0</v>
      </c>
      <c r="J1016" s="181">
        <f>'Permitted Sources'!X840</f>
        <v>0</v>
      </c>
      <c r="K1016" s="191" t="str">
        <f>VLOOKUP(C1016,fips_xref!$A$5:$H$28,8,FALSE)</f>
        <v>Total</v>
      </c>
      <c r="L1016" s="31" t="str">
        <f t="shared" si="15"/>
        <v>Dehydrator</v>
      </c>
    </row>
    <row r="1017" spans="1:12" x14ac:dyDescent="0.2">
      <c r="A1017" s="136" t="str">
        <f>'Permitted Sources'!A841</f>
        <v>WYDEQ Permitted Sources</v>
      </c>
      <c r="B1017" s="136" t="str">
        <f>'Permitted Sources'!B841</f>
        <v>56</v>
      </c>
      <c r="C1017" s="136">
        <f>'Permitted Sources'!C841</f>
        <v>56041</v>
      </c>
      <c r="D1017" s="136">
        <f>'Permitted Sources'!F841</f>
        <v>31000227</v>
      </c>
      <c r="E1017" t="str">
        <f>'Permitted Sources'!I841</f>
        <v>Dehydrator</v>
      </c>
      <c r="F1017" s="181">
        <f>'Permitted Sources'!T841</f>
        <v>0.52222391754674835</v>
      </c>
      <c r="G1017" s="181">
        <f>'Permitted Sources'!U841</f>
        <v>0</v>
      </c>
      <c r="H1017" s="181">
        <f>'Permitted Sources'!V841</f>
        <v>9.4949803190317886E-2</v>
      </c>
      <c r="I1017" s="181">
        <f>'Permitted Sources'!W841</f>
        <v>0</v>
      </c>
      <c r="J1017" s="181">
        <f>'Permitted Sources'!X841</f>
        <v>0</v>
      </c>
      <c r="K1017" s="191" t="str">
        <f>VLOOKUP(C1017,fips_xref!$A$5:$H$28,8,FALSE)</f>
        <v>Total</v>
      </c>
      <c r="L1017" s="31" t="str">
        <f t="shared" si="15"/>
        <v>Dehydrator</v>
      </c>
    </row>
    <row r="1018" spans="1:12" x14ac:dyDescent="0.2">
      <c r="A1018" s="136" t="str">
        <f>'Permitted Sources'!A842</f>
        <v>WYDEQ Permitted Sources</v>
      </c>
      <c r="B1018" s="136" t="str">
        <f>'Permitted Sources'!B842</f>
        <v>56</v>
      </c>
      <c r="C1018" s="136">
        <f>'Permitted Sources'!C842</f>
        <v>56041</v>
      </c>
      <c r="D1018" s="136">
        <f>'Permitted Sources'!F842</f>
        <v>31000299</v>
      </c>
      <c r="E1018" t="str">
        <f>'Permitted Sources'!I842</f>
        <v>Natural Gas Production, Other Not Classified</v>
      </c>
      <c r="F1018" s="181">
        <f>'Permitted Sources'!T842</f>
        <v>3.3707180132562851</v>
      </c>
      <c r="G1018" s="181">
        <f>'Permitted Sources'!U842</f>
        <v>0</v>
      </c>
      <c r="H1018" s="181">
        <f>'Permitted Sources'!V842</f>
        <v>0.23737450797579474</v>
      </c>
      <c r="I1018" s="181">
        <f>'Permitted Sources'!W842</f>
        <v>0</v>
      </c>
      <c r="J1018" s="181">
        <f>'Permitted Sources'!X842</f>
        <v>0</v>
      </c>
      <c r="K1018" s="191" t="str">
        <f>VLOOKUP(C1018,fips_xref!$A$5:$H$28,8,FALSE)</f>
        <v>Total</v>
      </c>
      <c r="L1018" s="31" t="str">
        <f t="shared" si="15"/>
        <v>Natural Gas Production, Other Not Classified</v>
      </c>
    </row>
    <row r="1019" spans="1:12" x14ac:dyDescent="0.2">
      <c r="A1019" s="136" t="str">
        <f>'Permitted Sources'!A843</f>
        <v>WYDEQ Permitted Sources</v>
      </c>
      <c r="B1019" s="136" t="str">
        <f>'Permitted Sources'!B843</f>
        <v>56</v>
      </c>
      <c r="C1019" s="136">
        <f>'Permitted Sources'!C843</f>
        <v>56041</v>
      </c>
      <c r="D1019" s="136">
        <f>'Permitted Sources'!F843</f>
        <v>31000299</v>
      </c>
      <c r="E1019" t="str">
        <f>'Permitted Sources'!I843</f>
        <v>Natural Gas Production, Other Not Classified</v>
      </c>
      <c r="F1019" s="181">
        <f>'Permitted Sources'!T843</f>
        <v>0</v>
      </c>
      <c r="G1019" s="181">
        <f>'Permitted Sources'!U843</f>
        <v>14.622269691308954</v>
      </c>
      <c r="H1019" s="181">
        <f>'Permitted Sources'!V843</f>
        <v>0</v>
      </c>
      <c r="I1019" s="181">
        <f>'Permitted Sources'!W843</f>
        <v>0</v>
      </c>
      <c r="J1019" s="181">
        <f>'Permitted Sources'!X843</f>
        <v>0</v>
      </c>
      <c r="K1019" s="191" t="str">
        <f>VLOOKUP(C1019,fips_xref!$A$5:$H$28,8,FALSE)</f>
        <v>Total</v>
      </c>
      <c r="L1019" s="31" t="str">
        <f t="shared" si="15"/>
        <v>Natural Gas Production, Other Not Classified</v>
      </c>
    </row>
    <row r="1020" spans="1:12" x14ac:dyDescent="0.2">
      <c r="A1020" s="136" t="str">
        <f>'Permitted Sources'!A844</f>
        <v>WYDEQ Permitted Sources</v>
      </c>
      <c r="B1020" s="136" t="str">
        <f>'Permitted Sources'!B844</f>
        <v>56</v>
      </c>
      <c r="C1020" s="136">
        <f>'Permitted Sources'!C844</f>
        <v>56007</v>
      </c>
      <c r="D1020" s="136">
        <f>'Permitted Sources'!F844</f>
        <v>31000228</v>
      </c>
      <c r="E1020" t="str">
        <f>'Permitted Sources'!I844</f>
        <v>Dehydrator</v>
      </c>
      <c r="F1020" s="181">
        <f>'Permitted Sources'!T844</f>
        <v>0.10839018629031723</v>
      </c>
      <c r="G1020" s="181">
        <f>'Permitted Sources'!U844</f>
        <v>0</v>
      </c>
      <c r="H1020" s="181">
        <f>'Permitted Sources'!V844</f>
        <v>0.10839018629031723</v>
      </c>
      <c r="I1020" s="181">
        <f>'Permitted Sources'!W844</f>
        <v>0</v>
      </c>
      <c r="J1020" s="181">
        <f>'Permitted Sources'!X844</f>
        <v>0</v>
      </c>
      <c r="K1020" s="191" t="str">
        <f>VLOOKUP(C1020,fips_xref!$A$5:$H$28,8,FALSE)</f>
        <v>Total</v>
      </c>
      <c r="L1020" s="31" t="str">
        <f t="shared" si="15"/>
        <v>Dehydrator</v>
      </c>
    </row>
    <row r="1021" spans="1:12" x14ac:dyDescent="0.2">
      <c r="A1021" s="136" t="str">
        <f>'Permitted Sources'!A845</f>
        <v>WYDEQ Permitted Sources</v>
      </c>
      <c r="B1021" s="136" t="str">
        <f>'Permitted Sources'!B845</f>
        <v>56</v>
      </c>
      <c r="C1021" s="136">
        <f>'Permitted Sources'!C845</f>
        <v>56007</v>
      </c>
      <c r="D1021" s="136">
        <f>'Permitted Sources'!F845</f>
        <v>31000228</v>
      </c>
      <c r="E1021" t="str">
        <f>'Permitted Sources'!I845</f>
        <v>Dehydrator</v>
      </c>
      <c r="F1021" s="181">
        <f>'Permitted Sources'!T845</f>
        <v>0.54195093145158613</v>
      </c>
      <c r="G1021" s="181">
        <f>'Permitted Sources'!U845</f>
        <v>0</v>
      </c>
      <c r="H1021" s="181">
        <f>'Permitted Sources'!V845</f>
        <v>0.43356074516126891</v>
      </c>
      <c r="I1021" s="181">
        <f>'Permitted Sources'!W845</f>
        <v>0</v>
      </c>
      <c r="J1021" s="181">
        <f>'Permitted Sources'!X845</f>
        <v>0</v>
      </c>
      <c r="K1021" s="191" t="str">
        <f>VLOOKUP(C1021,fips_xref!$A$5:$H$28,8,FALSE)</f>
        <v>Total</v>
      </c>
      <c r="L1021" s="31" t="str">
        <f t="shared" si="15"/>
        <v>Dehydrator</v>
      </c>
    </row>
    <row r="1022" spans="1:12" x14ac:dyDescent="0.2">
      <c r="A1022" s="136" t="str">
        <f>'Permitted Sources'!A846</f>
        <v>WYDEQ Permitted Sources</v>
      </c>
      <c r="B1022" s="136" t="str">
        <f>'Permitted Sources'!B846</f>
        <v>56</v>
      </c>
      <c r="C1022" s="136">
        <f>'Permitted Sources'!C846</f>
        <v>56007</v>
      </c>
      <c r="D1022" s="136">
        <f>'Permitted Sources'!F846</f>
        <v>31000404</v>
      </c>
      <c r="E1022" t="str">
        <f>'Permitted Sources'!I846</f>
        <v>Process Heaters</v>
      </c>
      <c r="F1022" s="181">
        <f>'Permitted Sources'!T846</f>
        <v>0.32517055887095164</v>
      </c>
      <c r="G1022" s="181">
        <f>'Permitted Sources'!U846</f>
        <v>0</v>
      </c>
      <c r="H1022" s="181">
        <f>'Permitted Sources'!V846</f>
        <v>0.32517055887095164</v>
      </c>
      <c r="I1022" s="181">
        <f>'Permitted Sources'!W846</f>
        <v>0</v>
      </c>
      <c r="J1022" s="181">
        <f>'Permitted Sources'!X846</f>
        <v>0</v>
      </c>
      <c r="K1022" s="191" t="str">
        <f>VLOOKUP(C1022,fips_xref!$A$5:$H$28,8,FALSE)</f>
        <v>Total</v>
      </c>
      <c r="L1022" s="31" t="str">
        <f t="shared" si="15"/>
        <v>Heaters</v>
      </c>
    </row>
    <row r="1023" spans="1:12" x14ac:dyDescent="0.2">
      <c r="A1023" s="136" t="str">
        <f>'Permitted Sources'!A847</f>
        <v>WYDEQ Permitted Sources</v>
      </c>
      <c r="B1023" s="136" t="str">
        <f>'Permitted Sources'!B847</f>
        <v>56</v>
      </c>
      <c r="C1023" s="136">
        <f>'Permitted Sources'!C847</f>
        <v>56007</v>
      </c>
      <c r="D1023" s="136">
        <f>'Permitted Sources'!F847</f>
        <v>31000227</v>
      </c>
      <c r="E1023" t="str">
        <f>'Permitted Sources'!I847</f>
        <v>Dehydrator</v>
      </c>
      <c r="F1023" s="181">
        <f>'Permitted Sources'!T847</f>
        <v>0</v>
      </c>
      <c r="G1023" s="181">
        <f>'Permitted Sources'!U847</f>
        <v>1.9510233532257102</v>
      </c>
      <c r="H1023" s="181">
        <f>'Permitted Sources'!V847</f>
        <v>0</v>
      </c>
      <c r="I1023" s="181">
        <f>'Permitted Sources'!W847</f>
        <v>0</v>
      </c>
      <c r="J1023" s="181">
        <f>'Permitted Sources'!X847</f>
        <v>0</v>
      </c>
      <c r="K1023" s="191" t="str">
        <f>VLOOKUP(C1023,fips_xref!$A$5:$H$28,8,FALSE)</f>
        <v>Total</v>
      </c>
      <c r="L1023" s="31" t="str">
        <f t="shared" si="15"/>
        <v>Dehydrator</v>
      </c>
    </row>
    <row r="1024" spans="1:12" x14ac:dyDescent="0.2">
      <c r="A1024" s="136" t="str">
        <f>'Permitted Sources'!A848</f>
        <v>WYDEQ Permitted Sources</v>
      </c>
      <c r="B1024" s="136" t="str">
        <f>'Permitted Sources'!B848</f>
        <v>56</v>
      </c>
      <c r="C1024" s="136">
        <f>'Permitted Sources'!C848</f>
        <v>56007</v>
      </c>
      <c r="D1024" s="136">
        <f>'Permitted Sources'!F848</f>
        <v>31000299</v>
      </c>
      <c r="E1024" t="str">
        <f>'Permitted Sources'!I848</f>
        <v>Natural Gas Production, Other Not Classified</v>
      </c>
      <c r="F1024" s="181">
        <f>'Permitted Sources'!T848</f>
        <v>0.21678037258063446</v>
      </c>
      <c r="G1024" s="181">
        <f>'Permitted Sources'!U848</f>
        <v>0.43356074516126891</v>
      </c>
      <c r="H1024" s="181">
        <f>'Permitted Sources'!V848</f>
        <v>0.10839018629031723</v>
      </c>
      <c r="I1024" s="181">
        <f>'Permitted Sources'!W848</f>
        <v>0</v>
      </c>
      <c r="J1024" s="181">
        <f>'Permitted Sources'!X848</f>
        <v>0</v>
      </c>
      <c r="K1024" s="191" t="str">
        <f>VLOOKUP(C1024,fips_xref!$A$5:$H$28,8,FALSE)</f>
        <v>Total</v>
      </c>
      <c r="L1024" s="31" t="str">
        <f t="shared" si="15"/>
        <v>Natural Gas Production, Other Not Classified</v>
      </c>
    </row>
    <row r="1025" spans="1:12" x14ac:dyDescent="0.2">
      <c r="A1025" s="136" t="str">
        <f>'Permitted Sources'!A849</f>
        <v>WYDEQ Permitted Sources</v>
      </c>
      <c r="B1025" s="136" t="str">
        <f>'Permitted Sources'!B849</f>
        <v>56</v>
      </c>
      <c r="C1025" s="136">
        <f>'Permitted Sources'!C849</f>
        <v>56007</v>
      </c>
      <c r="D1025" s="136">
        <f>'Permitted Sources'!F849</f>
        <v>31000302</v>
      </c>
      <c r="E1025" t="str">
        <f>'Permitted Sources'!I849</f>
        <v>Dehydrator</v>
      </c>
      <c r="F1025" s="181">
        <f>'Permitted Sources'!T849</f>
        <v>0.21678037258063446</v>
      </c>
      <c r="G1025" s="181">
        <f>'Permitted Sources'!U849</f>
        <v>4.877558383064275</v>
      </c>
      <c r="H1025" s="181">
        <f>'Permitted Sources'!V849</f>
        <v>0.21678037258063446</v>
      </c>
      <c r="I1025" s="181">
        <f>'Permitted Sources'!W849</f>
        <v>0</v>
      </c>
      <c r="J1025" s="181">
        <f>'Permitted Sources'!X849</f>
        <v>0</v>
      </c>
      <c r="K1025" s="191" t="str">
        <f>VLOOKUP(C1025,fips_xref!$A$5:$H$28,8,FALSE)</f>
        <v>Total</v>
      </c>
      <c r="L1025" s="31" t="str">
        <f t="shared" si="15"/>
        <v>Dehydrator</v>
      </c>
    </row>
    <row r="1026" spans="1:12" x14ac:dyDescent="0.2">
      <c r="A1026" s="136" t="str">
        <f>'Permitted Sources'!A850</f>
        <v>WYDEQ Permitted Sources</v>
      </c>
      <c r="B1026" s="136" t="str">
        <f>'Permitted Sources'!B850</f>
        <v>56</v>
      </c>
      <c r="C1026" s="136">
        <f>'Permitted Sources'!C850</f>
        <v>56007</v>
      </c>
      <c r="D1026" s="136">
        <f>'Permitted Sources'!F850</f>
        <v>31000228</v>
      </c>
      <c r="E1026" t="str">
        <f>'Permitted Sources'!I850</f>
        <v>Dehydrator</v>
      </c>
      <c r="F1026" s="181">
        <f>'Permitted Sources'!T850</f>
        <v>0.22653548934676299</v>
      </c>
      <c r="G1026" s="181">
        <f>'Permitted Sources'!U850</f>
        <v>0</v>
      </c>
      <c r="H1026" s="181">
        <f>'Permitted Sources'!V850</f>
        <v>0.22653548934676299</v>
      </c>
      <c r="I1026" s="181">
        <f>'Permitted Sources'!W850</f>
        <v>0</v>
      </c>
      <c r="J1026" s="181">
        <f>'Permitted Sources'!X850</f>
        <v>0</v>
      </c>
      <c r="K1026" s="191" t="str">
        <f>VLOOKUP(C1026,fips_xref!$A$5:$H$28,8,FALSE)</f>
        <v>Total</v>
      </c>
      <c r="L1026" s="31" t="str">
        <f t="shared" si="15"/>
        <v>Dehydrator</v>
      </c>
    </row>
    <row r="1027" spans="1:12" x14ac:dyDescent="0.2">
      <c r="A1027" s="136" t="str">
        <f>'Permitted Sources'!A851</f>
        <v>WYDEQ Permitted Sources</v>
      </c>
      <c r="B1027" s="136" t="str">
        <f>'Permitted Sources'!B851</f>
        <v>56</v>
      </c>
      <c r="C1027" s="136">
        <f>'Permitted Sources'!C851</f>
        <v>56007</v>
      </c>
      <c r="D1027" s="136">
        <f>'Permitted Sources'!F851</f>
        <v>31000404</v>
      </c>
      <c r="E1027" t="str">
        <f>'Permitted Sources'!I851</f>
        <v>Process Heaters</v>
      </c>
      <c r="F1027" s="181">
        <f>'Permitted Sources'!T851</f>
        <v>0.11272579374192991</v>
      </c>
      <c r="G1027" s="181">
        <f>'Permitted Sources'!U851</f>
        <v>0</v>
      </c>
      <c r="H1027" s="181">
        <f>'Permitted Sources'!V851</f>
        <v>0</v>
      </c>
      <c r="I1027" s="181">
        <f>'Permitted Sources'!W851</f>
        <v>0</v>
      </c>
      <c r="J1027" s="181">
        <f>'Permitted Sources'!X851</f>
        <v>0</v>
      </c>
      <c r="K1027" s="191" t="str">
        <f>VLOOKUP(C1027,fips_xref!$A$5:$H$28,8,FALSE)</f>
        <v>Total</v>
      </c>
      <c r="L1027" s="31" t="str">
        <f t="shared" si="15"/>
        <v>Heaters</v>
      </c>
    </row>
    <row r="1028" spans="1:12" x14ac:dyDescent="0.2">
      <c r="A1028" s="136" t="str">
        <f>'Permitted Sources'!A852</f>
        <v>WYDEQ Permitted Sources</v>
      </c>
      <c r="B1028" s="136" t="str">
        <f>'Permitted Sources'!B852</f>
        <v>56</v>
      </c>
      <c r="C1028" s="136">
        <f>'Permitted Sources'!C852</f>
        <v>56007</v>
      </c>
      <c r="D1028" s="136">
        <f>'Permitted Sources'!F852</f>
        <v>31000205</v>
      </c>
      <c r="E1028" t="str">
        <f>'Permitted Sources'!I852</f>
        <v>Natural Gas Production, Flares</v>
      </c>
      <c r="F1028" s="181">
        <f>'Permitted Sources'!T852</f>
        <v>0.10839018629031723</v>
      </c>
      <c r="G1028" s="181">
        <f>'Permitted Sources'!U852</f>
        <v>10.18867751128982</v>
      </c>
      <c r="H1028" s="181">
        <f>'Permitted Sources'!V852</f>
        <v>0.10839018629031723</v>
      </c>
      <c r="I1028" s="181">
        <f>'Permitted Sources'!W852</f>
        <v>0</v>
      </c>
      <c r="J1028" s="181">
        <f>'Permitted Sources'!X852</f>
        <v>0</v>
      </c>
      <c r="K1028" s="191" t="str">
        <f>VLOOKUP(C1028,fips_xref!$A$5:$H$28,8,FALSE)</f>
        <v>Total</v>
      </c>
      <c r="L1028" s="31" t="str">
        <f t="shared" si="15"/>
        <v>Natural Gas Production, Flares</v>
      </c>
    </row>
    <row r="1029" spans="1:12" x14ac:dyDescent="0.2">
      <c r="A1029" s="136" t="str">
        <f>'Permitted Sources'!A853</f>
        <v>WYDEQ Permitted Sources</v>
      </c>
      <c r="B1029" s="136" t="str">
        <f>'Permitted Sources'!B853</f>
        <v>56</v>
      </c>
      <c r="C1029" s="136">
        <f>'Permitted Sources'!C853</f>
        <v>56007</v>
      </c>
      <c r="D1029" s="136">
        <f>'Permitted Sources'!F853</f>
        <v>31000220</v>
      </c>
      <c r="E1029" t="str">
        <f>'Permitted Sources'!I853</f>
        <v>Permitted Fugitives</v>
      </c>
      <c r="F1029" s="181">
        <f>'Permitted Sources'!T853</f>
        <v>0</v>
      </c>
      <c r="G1029" s="181">
        <f>'Permitted Sources'!U853</f>
        <v>0</v>
      </c>
      <c r="H1029" s="181">
        <f>'Permitted Sources'!V853</f>
        <v>0</v>
      </c>
      <c r="I1029" s="181">
        <f>'Permitted Sources'!W853</f>
        <v>0</v>
      </c>
      <c r="J1029" s="181">
        <f>'Permitted Sources'!X853</f>
        <v>0</v>
      </c>
      <c r="K1029" s="191" t="str">
        <f>VLOOKUP(C1029,fips_xref!$A$5:$H$28,8,FALSE)</f>
        <v>Total</v>
      </c>
      <c r="L1029" s="31" t="str">
        <f t="shared" si="15"/>
        <v>Fugitives</v>
      </c>
    </row>
    <row r="1030" spans="1:12" x14ac:dyDescent="0.2">
      <c r="A1030" s="136" t="str">
        <f>'Permitted Sources'!A854</f>
        <v>WYDEQ Permitted Sources</v>
      </c>
      <c r="B1030" s="136" t="str">
        <f>'Permitted Sources'!B854</f>
        <v>56</v>
      </c>
      <c r="C1030" s="136">
        <f>'Permitted Sources'!C854</f>
        <v>56007</v>
      </c>
      <c r="D1030" s="136">
        <f>'Permitted Sources'!F854</f>
        <v>31000299</v>
      </c>
      <c r="E1030" t="str">
        <f>'Permitted Sources'!I854</f>
        <v>Natural Gas Production, Other Not Classified</v>
      </c>
      <c r="F1030" s="181">
        <f>'Permitted Sources'!T854</f>
        <v>1.6141466542354042</v>
      </c>
      <c r="G1030" s="181">
        <f>'Permitted Sources'!U854</f>
        <v>0</v>
      </c>
      <c r="H1030" s="181">
        <f>'Permitted Sources'!V854</f>
        <v>0</v>
      </c>
      <c r="I1030" s="181">
        <f>'Permitted Sources'!W854</f>
        <v>0</v>
      </c>
      <c r="J1030" s="181">
        <f>'Permitted Sources'!X854</f>
        <v>0</v>
      </c>
      <c r="K1030" s="191" t="str">
        <f>VLOOKUP(C1030,fips_xref!$A$5:$H$28,8,FALSE)</f>
        <v>Total</v>
      </c>
      <c r="L1030" s="31" t="str">
        <f t="shared" ref="L1030:L1093" si="16">IF(E1030="Unpermitted Fugitives","Fugitives",IF(E1030="Natural Gas Processing Facilities, Pump Seals","Fugitives",IF(E1030="Natural Gas Production, All Equipt Leak Fugitives","Fugitives",IF(E1030="External Combustion Boilers","Heaters",IF(E1030="Permitted Tank Losses","Condensate tank ",IF(E1030="Permitted Fugitives","Fugitives",IF(E1030="Process Heaters","Heaters",E1030)))))))</f>
        <v>Natural Gas Production, Other Not Classified</v>
      </c>
    </row>
    <row r="1031" spans="1:12" x14ac:dyDescent="0.2">
      <c r="A1031" s="136" t="str">
        <f>'Permitted Sources'!A855</f>
        <v>WYDEQ Permitted Sources</v>
      </c>
      <c r="B1031" s="136" t="str">
        <f>'Permitted Sources'!B855</f>
        <v>56</v>
      </c>
      <c r="C1031" s="136">
        <f>'Permitted Sources'!C855</f>
        <v>56007</v>
      </c>
      <c r="D1031" s="136">
        <f>'Permitted Sources'!F855</f>
        <v>31000404</v>
      </c>
      <c r="E1031" t="str">
        <f>'Permitted Sources'!I855</f>
        <v>Process Heaters</v>
      </c>
      <c r="F1031" s="181">
        <f>'Permitted Sources'!T855</f>
        <v>1.6141466542354042</v>
      </c>
      <c r="G1031" s="181">
        <f>'Permitted Sources'!U855</f>
        <v>0</v>
      </c>
      <c r="H1031" s="181">
        <f>'Permitted Sources'!V855</f>
        <v>0</v>
      </c>
      <c r="I1031" s="181">
        <f>'Permitted Sources'!W855</f>
        <v>0</v>
      </c>
      <c r="J1031" s="181">
        <f>'Permitted Sources'!X855</f>
        <v>0</v>
      </c>
      <c r="K1031" s="191" t="str">
        <f>VLOOKUP(C1031,fips_xref!$A$5:$H$28,8,FALSE)</f>
        <v>Total</v>
      </c>
      <c r="L1031" s="31" t="str">
        <f t="shared" si="16"/>
        <v>Heaters</v>
      </c>
    </row>
    <row r="1032" spans="1:12" x14ac:dyDescent="0.2">
      <c r="A1032" s="136" t="str">
        <f>'Permitted Sources'!A856</f>
        <v>WYDEQ Permitted Sources</v>
      </c>
      <c r="B1032" s="136" t="str">
        <f>'Permitted Sources'!B856</f>
        <v>56</v>
      </c>
      <c r="C1032" s="136">
        <f>'Permitted Sources'!C856</f>
        <v>56007</v>
      </c>
      <c r="D1032" s="136">
        <f>'Permitted Sources'!F856</f>
        <v>31000404</v>
      </c>
      <c r="E1032" t="str">
        <f>'Permitted Sources'!I856</f>
        <v>Process Heaters</v>
      </c>
      <c r="F1032" s="181">
        <f>'Permitted Sources'!T856</f>
        <v>1.6046516739163723</v>
      </c>
      <c r="G1032" s="181">
        <f>'Permitted Sources'!U856</f>
        <v>0</v>
      </c>
      <c r="H1032" s="181">
        <f>'Permitted Sources'!V856</f>
        <v>0</v>
      </c>
      <c r="I1032" s="181">
        <f>'Permitted Sources'!W856</f>
        <v>0</v>
      </c>
      <c r="J1032" s="181">
        <f>'Permitted Sources'!X856</f>
        <v>0</v>
      </c>
      <c r="K1032" s="191" t="str">
        <f>VLOOKUP(C1032,fips_xref!$A$5:$H$28,8,FALSE)</f>
        <v>Total</v>
      </c>
      <c r="L1032" s="31" t="str">
        <f t="shared" si="16"/>
        <v>Heaters</v>
      </c>
    </row>
    <row r="1033" spans="1:12" x14ac:dyDescent="0.2">
      <c r="A1033" s="136" t="str">
        <f>'Permitted Sources'!A857</f>
        <v>WYDEQ Permitted Sources</v>
      </c>
      <c r="B1033" s="136" t="str">
        <f>'Permitted Sources'!B857</f>
        <v>56</v>
      </c>
      <c r="C1033" s="136">
        <f>'Permitted Sources'!C857</f>
        <v>56007</v>
      </c>
      <c r="D1033" s="136">
        <f>'Permitted Sources'!F857</f>
        <v>31000302</v>
      </c>
      <c r="E1033" t="str">
        <f>'Permitted Sources'!I857</f>
        <v>Dehydrator</v>
      </c>
      <c r="F1033" s="181">
        <f>'Permitted Sources'!T857</f>
        <v>0</v>
      </c>
      <c r="G1033" s="181">
        <f>'Permitted Sources'!U857</f>
        <v>0</v>
      </c>
      <c r="H1033" s="181">
        <f>'Permitted Sources'!V857</f>
        <v>0</v>
      </c>
      <c r="I1033" s="181">
        <f>'Permitted Sources'!W857</f>
        <v>0</v>
      </c>
      <c r="J1033" s="181">
        <f>'Permitted Sources'!X857</f>
        <v>0</v>
      </c>
      <c r="K1033" s="191" t="str">
        <f>VLOOKUP(C1033,fips_xref!$A$5:$H$28,8,FALSE)</f>
        <v>Total</v>
      </c>
      <c r="L1033" s="31" t="str">
        <f t="shared" si="16"/>
        <v>Dehydrator</v>
      </c>
    </row>
    <row r="1034" spans="1:12" x14ac:dyDescent="0.2">
      <c r="A1034" s="136" t="str">
        <f>'Permitted Sources'!A858</f>
        <v>WYDEQ Permitted Sources</v>
      </c>
      <c r="B1034" s="136" t="str">
        <f>'Permitted Sources'!B858</f>
        <v>56</v>
      </c>
      <c r="C1034" s="136">
        <f>'Permitted Sources'!C858</f>
        <v>56007</v>
      </c>
      <c r="D1034" s="136">
        <f>'Permitted Sources'!F858</f>
        <v>31000209</v>
      </c>
      <c r="E1034" t="str">
        <f>'Permitted Sources'!I858</f>
        <v>Natural Gas Production, Incinerators Burning Waste Gas or Augmented Waste Gas</v>
      </c>
      <c r="F1034" s="181">
        <f>'Permitted Sources'!T858</f>
        <v>0</v>
      </c>
      <c r="G1034" s="181">
        <f>'Permitted Sources'!U858</f>
        <v>0</v>
      </c>
      <c r="H1034" s="181">
        <f>'Permitted Sources'!V858</f>
        <v>0</v>
      </c>
      <c r="I1034" s="181">
        <f>'Permitted Sources'!W858</f>
        <v>0</v>
      </c>
      <c r="J1034" s="181">
        <f>'Permitted Sources'!X858</f>
        <v>2.8181448435482478E-2</v>
      </c>
      <c r="K1034" s="191" t="str">
        <f>VLOOKUP(C1034,fips_xref!$A$5:$H$28,8,FALSE)</f>
        <v>Total</v>
      </c>
      <c r="L1034" s="31" t="str">
        <f t="shared" si="16"/>
        <v>Natural Gas Production, Incinerators Burning Waste Gas or Augmented Waste Gas</v>
      </c>
    </row>
    <row r="1035" spans="1:12" x14ac:dyDescent="0.2">
      <c r="A1035" s="136" t="str">
        <f>'Permitted Sources'!A859</f>
        <v>WYDEQ Permitted Sources</v>
      </c>
      <c r="B1035" s="136" t="str">
        <f>'Permitted Sources'!B859</f>
        <v>56</v>
      </c>
      <c r="C1035" s="136">
        <f>'Permitted Sources'!C859</f>
        <v>56007</v>
      </c>
      <c r="D1035" s="136">
        <f>'Permitted Sources'!F859</f>
        <v>31000205</v>
      </c>
      <c r="E1035" t="str">
        <f>'Permitted Sources'!I859</f>
        <v>Natural Gas Production, Flares</v>
      </c>
      <c r="F1035" s="181">
        <f>'Permitted Sources'!T859</f>
        <v>0</v>
      </c>
      <c r="G1035" s="181">
        <f>'Permitted Sources'!U859</f>
        <v>0</v>
      </c>
      <c r="H1035" s="181">
        <f>'Permitted Sources'!V859</f>
        <v>0</v>
      </c>
      <c r="I1035" s="181">
        <f>'Permitted Sources'!W859</f>
        <v>0</v>
      </c>
      <c r="J1035" s="181">
        <f>'Permitted Sources'!X859</f>
        <v>0</v>
      </c>
      <c r="K1035" s="191" t="str">
        <f>VLOOKUP(C1035,fips_xref!$A$5:$H$28,8,FALSE)</f>
        <v>Total</v>
      </c>
      <c r="L1035" s="31" t="str">
        <f t="shared" si="16"/>
        <v>Natural Gas Production, Flares</v>
      </c>
    </row>
    <row r="1036" spans="1:12" x14ac:dyDescent="0.2">
      <c r="A1036" s="136" t="str">
        <f>'Permitted Sources'!A860</f>
        <v>WYDEQ Permitted Sources</v>
      </c>
      <c r="B1036" s="136" t="str">
        <f>'Permitted Sources'!B860</f>
        <v>56</v>
      </c>
      <c r="C1036" s="136">
        <f>'Permitted Sources'!C860</f>
        <v>56007</v>
      </c>
      <c r="D1036" s="136">
        <f>'Permitted Sources'!F860</f>
        <v>39900601</v>
      </c>
      <c r="E1036" t="str">
        <f>'Permitted Sources'!I860</f>
        <v>Process Heaters</v>
      </c>
      <c r="F1036" s="181">
        <f>'Permitted Sources'!T860</f>
        <v>38.217295784102951</v>
      </c>
      <c r="G1036" s="181">
        <f>'Permitted Sources'!U860</f>
        <v>0</v>
      </c>
      <c r="H1036" s="181">
        <f>'Permitted Sources'!V860</f>
        <v>0</v>
      </c>
      <c r="I1036" s="181">
        <f>'Permitted Sources'!W860</f>
        <v>0</v>
      </c>
      <c r="J1036" s="181">
        <f>'Permitted Sources'!X860</f>
        <v>0</v>
      </c>
      <c r="K1036" s="191" t="str">
        <f>VLOOKUP(C1036,fips_xref!$A$5:$H$28,8,FALSE)</f>
        <v>Total</v>
      </c>
      <c r="L1036" s="31" t="str">
        <f t="shared" si="16"/>
        <v>Heaters</v>
      </c>
    </row>
    <row r="1037" spans="1:12" x14ac:dyDescent="0.2">
      <c r="A1037" s="136" t="str">
        <f>'Permitted Sources'!A861</f>
        <v>WYDEQ Permitted Sources</v>
      </c>
      <c r="B1037" s="136" t="str">
        <f>'Permitted Sources'!B861</f>
        <v>56</v>
      </c>
      <c r="C1037" s="136">
        <f>'Permitted Sources'!C861</f>
        <v>56007</v>
      </c>
      <c r="D1037" s="136">
        <f>'Permitted Sources'!F861</f>
        <v>39900601</v>
      </c>
      <c r="E1037" t="str">
        <f>'Permitted Sources'!I861</f>
        <v>Process Heaters</v>
      </c>
      <c r="F1037" s="181">
        <f>'Permitted Sources'!T861</f>
        <v>11.868725398789735</v>
      </c>
      <c r="G1037" s="181">
        <f>'Permitted Sources'!U861</f>
        <v>0</v>
      </c>
      <c r="H1037" s="181">
        <f>'Permitted Sources'!V861</f>
        <v>0</v>
      </c>
      <c r="I1037" s="181">
        <f>'Permitted Sources'!W861</f>
        <v>0</v>
      </c>
      <c r="J1037" s="181">
        <f>'Permitted Sources'!X861</f>
        <v>0</v>
      </c>
      <c r="K1037" s="191" t="str">
        <f>VLOOKUP(C1037,fips_xref!$A$5:$H$28,8,FALSE)</f>
        <v>Total</v>
      </c>
      <c r="L1037" s="31" t="str">
        <f t="shared" si="16"/>
        <v>Heaters</v>
      </c>
    </row>
    <row r="1038" spans="1:12" x14ac:dyDescent="0.2">
      <c r="A1038" s="136" t="str">
        <f>'Permitted Sources'!A862</f>
        <v>WYDEQ Permitted Sources</v>
      </c>
      <c r="B1038" s="136" t="str">
        <f>'Permitted Sources'!B862</f>
        <v>56</v>
      </c>
      <c r="C1038" s="136">
        <f>'Permitted Sources'!C862</f>
        <v>56007</v>
      </c>
      <c r="D1038" s="136">
        <f>'Permitted Sources'!F862</f>
        <v>10300603</v>
      </c>
      <c r="E1038" t="str">
        <f>'Permitted Sources'!I862</f>
        <v>Process Heaters</v>
      </c>
      <c r="F1038" s="181">
        <f>'Permitted Sources'!T862</f>
        <v>1.3122062800901932</v>
      </c>
      <c r="G1038" s="181">
        <f>'Permitted Sources'!U862</f>
        <v>0</v>
      </c>
      <c r="H1038" s="181">
        <f>'Permitted Sources'!V862</f>
        <v>0</v>
      </c>
      <c r="I1038" s="181">
        <f>'Permitted Sources'!W862</f>
        <v>0</v>
      </c>
      <c r="J1038" s="181">
        <f>'Permitted Sources'!X862</f>
        <v>0</v>
      </c>
      <c r="K1038" s="191" t="str">
        <f>VLOOKUP(C1038,fips_xref!$A$5:$H$28,8,FALSE)</f>
        <v>Total</v>
      </c>
      <c r="L1038" s="31" t="str">
        <f t="shared" si="16"/>
        <v>Heaters</v>
      </c>
    </row>
    <row r="1039" spans="1:12" x14ac:dyDescent="0.2">
      <c r="A1039" s="136" t="str">
        <f>'Permitted Sources'!A863</f>
        <v>WYDEQ Permitted Sources</v>
      </c>
      <c r="B1039" s="136" t="str">
        <f>'Permitted Sources'!B863</f>
        <v>56</v>
      </c>
      <c r="C1039" s="136">
        <f>'Permitted Sources'!C863</f>
        <v>56007</v>
      </c>
      <c r="D1039" s="136">
        <f>'Permitted Sources'!F863</f>
        <v>10300603</v>
      </c>
      <c r="E1039" t="str">
        <f>'Permitted Sources'!I863</f>
        <v>Process Heaters</v>
      </c>
      <c r="F1039" s="181">
        <f>'Permitted Sources'!T863</f>
        <v>2.3737450797579474</v>
      </c>
      <c r="G1039" s="181">
        <f>'Permitted Sources'!U863</f>
        <v>0</v>
      </c>
      <c r="H1039" s="181">
        <f>'Permitted Sources'!V863</f>
        <v>0</v>
      </c>
      <c r="I1039" s="181">
        <f>'Permitted Sources'!W863</f>
        <v>0</v>
      </c>
      <c r="J1039" s="181">
        <f>'Permitted Sources'!X863</f>
        <v>0</v>
      </c>
      <c r="K1039" s="191" t="str">
        <f>VLOOKUP(C1039,fips_xref!$A$5:$H$28,8,FALSE)</f>
        <v>Total</v>
      </c>
      <c r="L1039" s="31" t="str">
        <f t="shared" si="16"/>
        <v>Heaters</v>
      </c>
    </row>
    <row r="1040" spans="1:12" x14ac:dyDescent="0.2">
      <c r="A1040" s="136" t="str">
        <f>'Permitted Sources'!A864</f>
        <v>WYDEQ Permitted Sources</v>
      </c>
      <c r="B1040" s="136" t="str">
        <f>'Permitted Sources'!B864</f>
        <v>56</v>
      </c>
      <c r="C1040" s="136">
        <f>'Permitted Sources'!C864</f>
        <v>56007</v>
      </c>
      <c r="D1040" s="136">
        <f>'Permitted Sources'!F864</f>
        <v>10300603</v>
      </c>
      <c r="E1040" t="str">
        <f>'Permitted Sources'!I864</f>
        <v>Process Heaters</v>
      </c>
      <c r="F1040" s="181">
        <f>'Permitted Sources'!T864</f>
        <v>4.7474901595158947</v>
      </c>
      <c r="G1040" s="181">
        <f>'Permitted Sources'!U864</f>
        <v>0</v>
      </c>
      <c r="H1040" s="181">
        <f>'Permitted Sources'!V864</f>
        <v>0</v>
      </c>
      <c r="I1040" s="181">
        <f>'Permitted Sources'!W864</f>
        <v>0</v>
      </c>
      <c r="J1040" s="181">
        <f>'Permitted Sources'!X864</f>
        <v>0</v>
      </c>
      <c r="K1040" s="191" t="str">
        <f>VLOOKUP(C1040,fips_xref!$A$5:$H$28,8,FALSE)</f>
        <v>Total</v>
      </c>
      <c r="L1040" s="31" t="str">
        <f t="shared" si="16"/>
        <v>Heaters</v>
      </c>
    </row>
    <row r="1041" spans="1:12" x14ac:dyDescent="0.2">
      <c r="A1041" s="136" t="str">
        <f>'Permitted Sources'!A865</f>
        <v>WYDEQ Permitted Sources</v>
      </c>
      <c r="B1041" s="136" t="str">
        <f>'Permitted Sources'!B865</f>
        <v>56</v>
      </c>
      <c r="C1041" s="136">
        <f>'Permitted Sources'!C865</f>
        <v>56007</v>
      </c>
      <c r="D1041" s="136">
        <f>'Permitted Sources'!F865</f>
        <v>31000205</v>
      </c>
      <c r="E1041" t="str">
        <f>'Permitted Sources'!I865</f>
        <v>Natural Gas Production, Flares</v>
      </c>
      <c r="F1041" s="181">
        <f>'Permitted Sources'!T865</f>
        <v>4.8982034618469914</v>
      </c>
      <c r="G1041" s="181">
        <f>'Permitted Sources'!U865</f>
        <v>0</v>
      </c>
      <c r="H1041" s="181">
        <f>'Permitted Sources'!V865</f>
        <v>0</v>
      </c>
      <c r="I1041" s="181">
        <f>'Permitted Sources'!W865</f>
        <v>0</v>
      </c>
      <c r="J1041" s="181">
        <f>'Permitted Sources'!X865</f>
        <v>0</v>
      </c>
      <c r="K1041" s="191" t="str">
        <f>VLOOKUP(C1041,fips_xref!$A$5:$H$28,8,FALSE)</f>
        <v>Total</v>
      </c>
      <c r="L1041" s="31" t="str">
        <f t="shared" si="16"/>
        <v>Natural Gas Production, Flares</v>
      </c>
    </row>
    <row r="1042" spans="1:12" x14ac:dyDescent="0.2">
      <c r="A1042" s="136" t="str">
        <f>'Permitted Sources'!A866</f>
        <v>WYDEQ Permitted Sources</v>
      </c>
      <c r="B1042" s="136" t="str">
        <f>'Permitted Sources'!B866</f>
        <v>56</v>
      </c>
      <c r="C1042" s="136">
        <f>'Permitted Sources'!C866</f>
        <v>56007</v>
      </c>
      <c r="D1042" s="136">
        <f>'Permitted Sources'!F866</f>
        <v>31000205</v>
      </c>
      <c r="E1042" t="str">
        <f>'Permitted Sources'!I866</f>
        <v>Natural Gas Production, Flares</v>
      </c>
      <c r="F1042" s="181">
        <f>'Permitted Sources'!T866</f>
        <v>27.128511480998725</v>
      </c>
      <c r="G1042" s="181">
        <f>'Permitted Sources'!U866</f>
        <v>0</v>
      </c>
      <c r="H1042" s="181">
        <f>'Permitted Sources'!V866</f>
        <v>0</v>
      </c>
      <c r="I1042" s="181">
        <f>'Permitted Sources'!W866</f>
        <v>0</v>
      </c>
      <c r="J1042" s="181">
        <f>'Permitted Sources'!X866</f>
        <v>0</v>
      </c>
      <c r="K1042" s="191" t="str">
        <f>VLOOKUP(C1042,fips_xref!$A$5:$H$28,8,FALSE)</f>
        <v>Total</v>
      </c>
      <c r="L1042" s="31" t="str">
        <f t="shared" si="16"/>
        <v>Natural Gas Production, Flares</v>
      </c>
    </row>
    <row r="1043" spans="1:12" x14ac:dyDescent="0.2">
      <c r="A1043" s="136" t="str">
        <f>'Permitted Sources'!A867</f>
        <v>WYDEQ Permitted Sources</v>
      </c>
      <c r="B1043" s="136" t="str">
        <f>'Permitted Sources'!B867</f>
        <v>56</v>
      </c>
      <c r="C1043" s="136">
        <f>'Permitted Sources'!C867</f>
        <v>56007</v>
      </c>
      <c r="D1043" s="136">
        <f>'Permitted Sources'!F867</f>
        <v>31000301</v>
      </c>
      <c r="E1043" t="str">
        <f>'Permitted Sources'!I867</f>
        <v>Dehydrator</v>
      </c>
      <c r="F1043" s="181">
        <f>'Permitted Sources'!T867</f>
        <v>4.1182587567682782</v>
      </c>
      <c r="G1043" s="181">
        <f>'Permitted Sources'!U867</f>
        <v>0</v>
      </c>
      <c r="H1043" s="181">
        <f>'Permitted Sources'!V867</f>
        <v>0</v>
      </c>
      <c r="I1043" s="181">
        <f>'Permitted Sources'!W867</f>
        <v>0</v>
      </c>
      <c r="J1043" s="181">
        <f>'Permitted Sources'!X867</f>
        <v>0</v>
      </c>
      <c r="K1043" s="191" t="str">
        <f>VLOOKUP(C1043,fips_xref!$A$5:$H$28,8,FALSE)</f>
        <v>Total</v>
      </c>
      <c r="L1043" s="31" t="str">
        <f t="shared" si="16"/>
        <v>Dehydrator</v>
      </c>
    </row>
    <row r="1044" spans="1:12" x14ac:dyDescent="0.2">
      <c r="A1044" s="136" t="str">
        <f>'Permitted Sources'!A868</f>
        <v>WYDEQ Permitted Sources</v>
      </c>
      <c r="B1044" s="136" t="str">
        <f>'Permitted Sources'!B868</f>
        <v>56</v>
      </c>
      <c r="C1044" s="136">
        <f>'Permitted Sources'!C868</f>
        <v>56007</v>
      </c>
      <c r="D1044" s="136">
        <f>'Permitted Sources'!F868</f>
        <v>31000301</v>
      </c>
      <c r="E1044" t="str">
        <f>'Permitted Sources'!I868</f>
        <v>Dehydrator</v>
      </c>
      <c r="F1044" s="181">
        <f>'Permitted Sources'!T868</f>
        <v>4.5515613707008971</v>
      </c>
      <c r="G1044" s="181">
        <f>'Permitted Sources'!U868</f>
        <v>0</v>
      </c>
      <c r="H1044" s="181">
        <f>'Permitted Sources'!V868</f>
        <v>0</v>
      </c>
      <c r="I1044" s="181">
        <f>'Permitted Sources'!W868</f>
        <v>0</v>
      </c>
      <c r="J1044" s="181">
        <f>'Permitted Sources'!X868</f>
        <v>0</v>
      </c>
      <c r="K1044" s="191" t="str">
        <f>VLOOKUP(C1044,fips_xref!$A$5:$H$28,8,FALSE)</f>
        <v>Total</v>
      </c>
      <c r="L1044" s="31" t="str">
        <f t="shared" si="16"/>
        <v>Dehydrator</v>
      </c>
    </row>
    <row r="1045" spans="1:12" x14ac:dyDescent="0.2">
      <c r="A1045" s="136" t="str">
        <f>'Permitted Sources'!A869</f>
        <v>WYDEQ Permitted Sources</v>
      </c>
      <c r="B1045" s="136" t="str">
        <f>'Permitted Sources'!B869</f>
        <v>56</v>
      </c>
      <c r="C1045" s="136">
        <f>'Permitted Sources'!C869</f>
        <v>56007</v>
      </c>
      <c r="D1045" s="136">
        <f>'Permitted Sources'!F869</f>
        <v>31000404</v>
      </c>
      <c r="E1045" t="str">
        <f>'Permitted Sources'!I869</f>
        <v>Process Heaters</v>
      </c>
      <c r="F1045" s="181">
        <f>'Permitted Sources'!T869</f>
        <v>2.2757806853504485</v>
      </c>
      <c r="G1045" s="181">
        <f>'Permitted Sources'!U869</f>
        <v>0</v>
      </c>
      <c r="H1045" s="181">
        <f>'Permitted Sources'!V869</f>
        <v>0</v>
      </c>
      <c r="I1045" s="181">
        <f>'Permitted Sources'!W869</f>
        <v>0</v>
      </c>
      <c r="J1045" s="181">
        <f>'Permitted Sources'!X869</f>
        <v>0</v>
      </c>
      <c r="K1045" s="191" t="str">
        <f>VLOOKUP(C1045,fips_xref!$A$5:$H$28,8,FALSE)</f>
        <v>Total</v>
      </c>
      <c r="L1045" s="31" t="str">
        <f t="shared" si="16"/>
        <v>Heaters</v>
      </c>
    </row>
    <row r="1046" spans="1:12" x14ac:dyDescent="0.2">
      <c r="A1046" s="136" t="str">
        <f>'Permitted Sources'!A870</f>
        <v>WYDEQ Permitted Sources</v>
      </c>
      <c r="B1046" s="136" t="str">
        <f>'Permitted Sources'!B870</f>
        <v>56</v>
      </c>
      <c r="C1046" s="136">
        <f>'Permitted Sources'!C870</f>
        <v>56007</v>
      </c>
      <c r="D1046" s="136">
        <f>'Permitted Sources'!F870</f>
        <v>31000220</v>
      </c>
      <c r="E1046" t="str">
        <f>'Permitted Sources'!I870</f>
        <v>Permitted Fugitives</v>
      </c>
      <c r="F1046" s="181">
        <f>'Permitted Sources'!T870</f>
        <v>0</v>
      </c>
      <c r="G1046" s="181">
        <f>'Permitted Sources'!U870</f>
        <v>0.21678037258063446</v>
      </c>
      <c r="H1046" s="181">
        <f>'Permitted Sources'!V870</f>
        <v>0</v>
      </c>
      <c r="I1046" s="181">
        <f>'Permitted Sources'!W870</f>
        <v>0</v>
      </c>
      <c r="J1046" s="181">
        <f>'Permitted Sources'!X870</f>
        <v>0</v>
      </c>
      <c r="K1046" s="191" t="str">
        <f>VLOOKUP(C1046,fips_xref!$A$5:$H$28,8,FALSE)</f>
        <v>Total</v>
      </c>
      <c r="L1046" s="31" t="str">
        <f t="shared" si="16"/>
        <v>Fugitives</v>
      </c>
    </row>
    <row r="1047" spans="1:12" x14ac:dyDescent="0.2">
      <c r="A1047" s="136" t="str">
        <f>'Permitted Sources'!A871</f>
        <v>WYDEQ Permitted Sources</v>
      </c>
      <c r="B1047" s="136" t="str">
        <f>'Permitted Sources'!B871</f>
        <v>56</v>
      </c>
      <c r="C1047" s="136">
        <f>'Permitted Sources'!C871</f>
        <v>56007</v>
      </c>
      <c r="D1047" s="136">
        <f>'Permitted Sources'!F871</f>
        <v>31000220</v>
      </c>
      <c r="E1047" t="str">
        <f>'Permitted Sources'!I871</f>
        <v>Permitted Fugitives</v>
      </c>
      <c r="F1047" s="181">
        <f>'Permitted Sources'!T871</f>
        <v>0</v>
      </c>
      <c r="G1047" s="181">
        <f>'Permitted Sources'!U871</f>
        <v>0.32517055887095164</v>
      </c>
      <c r="H1047" s="181">
        <f>'Permitted Sources'!V871</f>
        <v>0</v>
      </c>
      <c r="I1047" s="181">
        <f>'Permitted Sources'!W871</f>
        <v>0</v>
      </c>
      <c r="J1047" s="181">
        <f>'Permitted Sources'!X871</f>
        <v>0</v>
      </c>
      <c r="K1047" s="191" t="str">
        <f>VLOOKUP(C1047,fips_xref!$A$5:$H$28,8,FALSE)</f>
        <v>Total</v>
      </c>
      <c r="L1047" s="31" t="str">
        <f t="shared" si="16"/>
        <v>Fugitives</v>
      </c>
    </row>
    <row r="1048" spans="1:12" x14ac:dyDescent="0.2">
      <c r="A1048" s="136" t="str">
        <f>'Permitted Sources'!A872</f>
        <v>WYDEQ Permitted Sources</v>
      </c>
      <c r="B1048" s="136" t="str">
        <f>'Permitted Sources'!B872</f>
        <v>56</v>
      </c>
      <c r="C1048" s="136">
        <f>'Permitted Sources'!C872</f>
        <v>56007</v>
      </c>
      <c r="D1048" s="136">
        <f>'Permitted Sources'!F872</f>
        <v>31000228</v>
      </c>
      <c r="E1048" t="str">
        <f>'Permitted Sources'!I872</f>
        <v>Dehydrator</v>
      </c>
      <c r="F1048" s="181">
        <f>'Permitted Sources'!T872</f>
        <v>0.10839018629031723</v>
      </c>
      <c r="G1048" s="181">
        <f>'Permitted Sources'!U872</f>
        <v>0.10839018629031723</v>
      </c>
      <c r="H1048" s="181">
        <f>'Permitted Sources'!V872</f>
        <v>0.10839018629031723</v>
      </c>
      <c r="I1048" s="181">
        <f>'Permitted Sources'!W872</f>
        <v>0</v>
      </c>
      <c r="J1048" s="181">
        <f>'Permitted Sources'!X872</f>
        <v>0</v>
      </c>
      <c r="K1048" s="191" t="str">
        <f>VLOOKUP(C1048,fips_xref!$A$5:$H$28,8,FALSE)</f>
        <v>Total</v>
      </c>
      <c r="L1048" s="31" t="str">
        <f t="shared" si="16"/>
        <v>Dehydrator</v>
      </c>
    </row>
    <row r="1049" spans="1:12" x14ac:dyDescent="0.2">
      <c r="A1049" s="136" t="str">
        <f>'Permitted Sources'!A873</f>
        <v>WYDEQ Permitted Sources</v>
      </c>
      <c r="B1049" s="136" t="str">
        <f>'Permitted Sources'!B873</f>
        <v>56</v>
      </c>
      <c r="C1049" s="136">
        <f>'Permitted Sources'!C873</f>
        <v>56007</v>
      </c>
      <c r="D1049" s="136">
        <f>'Permitted Sources'!F873</f>
        <v>31000227</v>
      </c>
      <c r="E1049" t="str">
        <f>'Permitted Sources'!I873</f>
        <v>Dehydrator</v>
      </c>
      <c r="F1049" s="181">
        <f>'Permitted Sources'!T873</f>
        <v>0</v>
      </c>
      <c r="G1049" s="181">
        <f>'Permitted Sources'!U873</f>
        <v>4.0104368927417378</v>
      </c>
      <c r="H1049" s="181">
        <f>'Permitted Sources'!V873</f>
        <v>0</v>
      </c>
      <c r="I1049" s="181">
        <f>'Permitted Sources'!W873</f>
        <v>0</v>
      </c>
      <c r="J1049" s="181">
        <f>'Permitted Sources'!X873</f>
        <v>0</v>
      </c>
      <c r="K1049" s="191" t="str">
        <f>VLOOKUP(C1049,fips_xref!$A$5:$H$28,8,FALSE)</f>
        <v>Total</v>
      </c>
      <c r="L1049" s="31" t="str">
        <f t="shared" si="16"/>
        <v>Dehydrator</v>
      </c>
    </row>
    <row r="1050" spans="1:12" x14ac:dyDescent="0.2">
      <c r="A1050" s="136" t="str">
        <f>'Permitted Sources'!A874</f>
        <v>WYDEQ Permitted Sources</v>
      </c>
      <c r="B1050" s="136" t="str">
        <f>'Permitted Sources'!B874</f>
        <v>56</v>
      </c>
      <c r="C1050" s="136">
        <f>'Permitted Sources'!C874</f>
        <v>56007</v>
      </c>
      <c r="D1050" s="136">
        <f>'Permitted Sources'!F874</f>
        <v>31000299</v>
      </c>
      <c r="E1050" t="str">
        <f>'Permitted Sources'!I874</f>
        <v>Natural Gas Production, Other Not Classified</v>
      </c>
      <c r="F1050" s="181">
        <f>'Permitted Sources'!T874</f>
        <v>14.204790039356276</v>
      </c>
      <c r="G1050" s="181">
        <f>'Permitted Sources'!U874</f>
        <v>0</v>
      </c>
      <c r="H1050" s="181">
        <f>'Permitted Sources'!V874</f>
        <v>0</v>
      </c>
      <c r="I1050" s="181">
        <f>'Permitted Sources'!W874</f>
        <v>0</v>
      </c>
      <c r="J1050" s="181">
        <f>'Permitted Sources'!X874</f>
        <v>0</v>
      </c>
      <c r="K1050" s="191" t="str">
        <f>VLOOKUP(C1050,fips_xref!$A$5:$H$28,8,FALSE)</f>
        <v>Total</v>
      </c>
      <c r="L1050" s="31" t="str">
        <f t="shared" si="16"/>
        <v>Natural Gas Production, Other Not Classified</v>
      </c>
    </row>
    <row r="1051" spans="1:12" x14ac:dyDescent="0.2">
      <c r="A1051" s="136" t="str">
        <f>'Permitted Sources'!A875</f>
        <v>WYDEQ Permitted Sources</v>
      </c>
      <c r="B1051" s="136" t="str">
        <f>'Permitted Sources'!B875</f>
        <v>56</v>
      </c>
      <c r="C1051" s="136">
        <f>'Permitted Sources'!C875</f>
        <v>56007</v>
      </c>
      <c r="D1051" s="136">
        <f>'Permitted Sources'!F875</f>
        <v>31000299</v>
      </c>
      <c r="E1051" t="str">
        <f>'Permitted Sources'!I875</f>
        <v>Natural Gas Production, Other Not Classified</v>
      </c>
      <c r="F1051" s="181">
        <f>'Permitted Sources'!T875</f>
        <v>14.204790039356276</v>
      </c>
      <c r="G1051" s="181">
        <f>'Permitted Sources'!U875</f>
        <v>0</v>
      </c>
      <c r="H1051" s="181">
        <f>'Permitted Sources'!V875</f>
        <v>0</v>
      </c>
      <c r="I1051" s="181">
        <f>'Permitted Sources'!W875</f>
        <v>0</v>
      </c>
      <c r="J1051" s="181">
        <f>'Permitted Sources'!X875</f>
        <v>0</v>
      </c>
      <c r="K1051" s="191" t="str">
        <f>VLOOKUP(C1051,fips_xref!$A$5:$H$28,8,FALSE)</f>
        <v>Total</v>
      </c>
      <c r="L1051" s="31" t="str">
        <f t="shared" si="16"/>
        <v>Natural Gas Production, Other Not Classified</v>
      </c>
    </row>
    <row r="1052" spans="1:12" x14ac:dyDescent="0.2">
      <c r="A1052" s="136" t="str">
        <f>'Permitted Sources'!A876</f>
        <v>WYDEQ Permitted Sources</v>
      </c>
      <c r="B1052" s="136" t="str">
        <f>'Permitted Sources'!B876</f>
        <v>56</v>
      </c>
      <c r="C1052" s="136">
        <f>'Permitted Sources'!C876</f>
        <v>56007</v>
      </c>
      <c r="D1052" s="136">
        <f>'Permitted Sources'!F876</f>
        <v>31000299</v>
      </c>
      <c r="E1052" t="str">
        <f>'Permitted Sources'!I876</f>
        <v>Natural Gas Production, Other Not Classified</v>
      </c>
      <c r="F1052" s="181">
        <f>'Permitted Sources'!T876</f>
        <v>14.204790039356276</v>
      </c>
      <c r="G1052" s="181">
        <f>'Permitted Sources'!U876</f>
        <v>0</v>
      </c>
      <c r="H1052" s="181">
        <f>'Permitted Sources'!V876</f>
        <v>0</v>
      </c>
      <c r="I1052" s="181">
        <f>'Permitted Sources'!W876</f>
        <v>0</v>
      </c>
      <c r="J1052" s="181">
        <f>'Permitted Sources'!X876</f>
        <v>0</v>
      </c>
      <c r="K1052" s="191" t="str">
        <f>VLOOKUP(C1052,fips_xref!$A$5:$H$28,8,FALSE)</f>
        <v>Total</v>
      </c>
      <c r="L1052" s="31" t="str">
        <f t="shared" si="16"/>
        <v>Natural Gas Production, Other Not Classified</v>
      </c>
    </row>
    <row r="1053" spans="1:12" x14ac:dyDescent="0.2">
      <c r="A1053" s="136" t="str">
        <f>'Permitted Sources'!A877</f>
        <v>WYDEQ Permitted Sources</v>
      </c>
      <c r="B1053" s="136" t="str">
        <f>'Permitted Sources'!B877</f>
        <v>56</v>
      </c>
      <c r="C1053" s="136">
        <f>'Permitted Sources'!C877</f>
        <v>56007</v>
      </c>
      <c r="D1053" s="136">
        <f>'Permitted Sources'!F877</f>
        <v>31000299</v>
      </c>
      <c r="E1053" t="str">
        <f>'Permitted Sources'!I877</f>
        <v>Natural Gas Production, Other Not Classified</v>
      </c>
      <c r="F1053" s="181">
        <f>'Permitted Sources'!T877</f>
        <v>14.204790039356276</v>
      </c>
      <c r="G1053" s="181">
        <f>'Permitted Sources'!U877</f>
        <v>0</v>
      </c>
      <c r="H1053" s="181">
        <f>'Permitted Sources'!V877</f>
        <v>0</v>
      </c>
      <c r="I1053" s="181">
        <f>'Permitted Sources'!W877</f>
        <v>0</v>
      </c>
      <c r="J1053" s="181">
        <f>'Permitted Sources'!X877</f>
        <v>0</v>
      </c>
      <c r="K1053" s="191" t="str">
        <f>VLOOKUP(C1053,fips_xref!$A$5:$H$28,8,FALSE)</f>
        <v>Total</v>
      </c>
      <c r="L1053" s="31" t="str">
        <f t="shared" si="16"/>
        <v>Natural Gas Production, Other Not Classified</v>
      </c>
    </row>
    <row r="1054" spans="1:12" x14ac:dyDescent="0.2">
      <c r="A1054" s="136" t="str">
        <f>'Permitted Sources'!A878</f>
        <v>WYDEQ Permitted Sources</v>
      </c>
      <c r="B1054" s="136" t="str">
        <f>'Permitted Sources'!B878</f>
        <v>56</v>
      </c>
      <c r="C1054" s="136">
        <f>'Permitted Sources'!C878</f>
        <v>56007</v>
      </c>
      <c r="D1054" s="136">
        <f>'Permitted Sources'!F878</f>
        <v>31000299</v>
      </c>
      <c r="E1054" t="str">
        <f>'Permitted Sources'!I878</f>
        <v>Natural Gas Production, Other Not Classified</v>
      </c>
      <c r="F1054" s="181">
        <f>'Permitted Sources'!T878</f>
        <v>11.077475521407813</v>
      </c>
      <c r="G1054" s="181">
        <f>'Permitted Sources'!U878</f>
        <v>0</v>
      </c>
      <c r="H1054" s="181">
        <f>'Permitted Sources'!V878</f>
        <v>0</v>
      </c>
      <c r="I1054" s="181">
        <f>'Permitted Sources'!W878</f>
        <v>0</v>
      </c>
      <c r="J1054" s="181">
        <f>'Permitted Sources'!X878</f>
        <v>0</v>
      </c>
      <c r="K1054" s="191" t="str">
        <f>VLOOKUP(C1054,fips_xref!$A$5:$H$28,8,FALSE)</f>
        <v>Total</v>
      </c>
      <c r="L1054" s="31" t="str">
        <f t="shared" si="16"/>
        <v>Natural Gas Production, Other Not Classified</v>
      </c>
    </row>
    <row r="1055" spans="1:12" x14ac:dyDescent="0.2">
      <c r="A1055" s="136" t="str">
        <f>'Permitted Sources'!A879</f>
        <v>WYDEQ Permitted Sources</v>
      </c>
      <c r="B1055" s="136" t="str">
        <f>'Permitted Sources'!B879</f>
        <v>56</v>
      </c>
      <c r="C1055" s="136">
        <f>'Permitted Sources'!C879</f>
        <v>56007</v>
      </c>
      <c r="D1055" s="136">
        <f>'Permitted Sources'!F879</f>
        <v>31000299</v>
      </c>
      <c r="E1055" t="str">
        <f>'Permitted Sources'!I879</f>
        <v>Natural Gas Production, Other Not Classified</v>
      </c>
      <c r="F1055" s="181">
        <f>'Permitted Sources'!T879</f>
        <v>17.992770924192662</v>
      </c>
      <c r="G1055" s="181">
        <f>'Permitted Sources'!U879</f>
        <v>9.5383363935479171</v>
      </c>
      <c r="H1055" s="181">
        <f>'Permitted Sources'!V879</f>
        <v>19.94379427741837</v>
      </c>
      <c r="I1055" s="181">
        <f>'Permitted Sources'!W879</f>
        <v>0</v>
      </c>
      <c r="J1055" s="181">
        <f>'Permitted Sources'!X879</f>
        <v>0</v>
      </c>
      <c r="K1055" s="191" t="str">
        <f>VLOOKUP(C1055,fips_xref!$A$5:$H$28,8,FALSE)</f>
        <v>Total</v>
      </c>
      <c r="L1055" s="31" t="str">
        <f t="shared" si="16"/>
        <v>Natural Gas Production, Other Not Classified</v>
      </c>
    </row>
    <row r="1056" spans="1:12" x14ac:dyDescent="0.2">
      <c r="A1056" s="136" t="str">
        <f>'Permitted Sources'!A880</f>
        <v>WYDEQ Permitted Sources</v>
      </c>
      <c r="B1056" s="136" t="str">
        <f>'Permitted Sources'!B880</f>
        <v>56</v>
      </c>
      <c r="C1056" s="136">
        <f>'Permitted Sources'!C880</f>
        <v>56007</v>
      </c>
      <c r="D1056" s="136">
        <f>'Permitted Sources'!F880</f>
        <v>31000299</v>
      </c>
      <c r="E1056" t="str">
        <f>'Permitted Sources'!I880</f>
        <v>Natural Gas Production, Other Not Classified</v>
      </c>
      <c r="F1056" s="181">
        <f>'Permitted Sources'!T880</f>
        <v>23.73745079757947</v>
      </c>
      <c r="G1056" s="181">
        <f>'Permitted Sources'!U880</f>
        <v>7.587313040322206</v>
      </c>
      <c r="H1056" s="181">
        <f>'Permitted Sources'!V880</f>
        <v>25.146523219353597</v>
      </c>
      <c r="I1056" s="181">
        <f>'Permitted Sources'!W880</f>
        <v>0</v>
      </c>
      <c r="J1056" s="181">
        <f>'Permitted Sources'!X880</f>
        <v>0</v>
      </c>
      <c r="K1056" s="191" t="str">
        <f>VLOOKUP(C1056,fips_xref!$A$5:$H$28,8,FALSE)</f>
        <v>Total</v>
      </c>
      <c r="L1056" s="31" t="str">
        <f t="shared" si="16"/>
        <v>Natural Gas Production, Other Not Classified</v>
      </c>
    </row>
    <row r="1057" spans="1:12" x14ac:dyDescent="0.2">
      <c r="A1057" s="136" t="str">
        <f>'Permitted Sources'!A881</f>
        <v>WYDEQ Permitted Sources</v>
      </c>
      <c r="B1057" s="136" t="str">
        <f>'Permitted Sources'!B881</f>
        <v>56</v>
      </c>
      <c r="C1057" s="136">
        <f>'Permitted Sources'!C881</f>
        <v>56007</v>
      </c>
      <c r="D1057" s="136">
        <f>'Permitted Sources'!F881</f>
        <v>31000299</v>
      </c>
      <c r="E1057" t="str">
        <f>'Permitted Sources'!I881</f>
        <v>Natural Gas Production, Other Not Classified</v>
      </c>
      <c r="F1057" s="181">
        <f>'Permitted Sources'!T881</f>
        <v>18.070602925398596</v>
      </c>
      <c r="G1057" s="181">
        <f>'Permitted Sources'!U881</f>
        <v>0</v>
      </c>
      <c r="H1057" s="181">
        <f>'Permitted Sources'!V881</f>
        <v>0</v>
      </c>
      <c r="I1057" s="181">
        <f>'Permitted Sources'!W881</f>
        <v>0</v>
      </c>
      <c r="J1057" s="181">
        <f>'Permitted Sources'!X881</f>
        <v>0</v>
      </c>
      <c r="K1057" s="191" t="str">
        <f>VLOOKUP(C1057,fips_xref!$A$5:$H$28,8,FALSE)</f>
        <v>Total</v>
      </c>
      <c r="L1057" s="31" t="str">
        <f t="shared" si="16"/>
        <v>Natural Gas Production, Other Not Classified</v>
      </c>
    </row>
    <row r="1058" spans="1:12" x14ac:dyDescent="0.2">
      <c r="A1058" s="136" t="str">
        <f>'Permitted Sources'!A882</f>
        <v>WYDEQ Permitted Sources</v>
      </c>
      <c r="B1058" s="136" t="str">
        <f>'Permitted Sources'!B882</f>
        <v>56</v>
      </c>
      <c r="C1058" s="136">
        <f>'Permitted Sources'!C882</f>
        <v>56007</v>
      </c>
      <c r="D1058" s="136">
        <f>'Permitted Sources'!F882</f>
        <v>10500106</v>
      </c>
      <c r="E1058" t="str">
        <f>'Permitted Sources'!I882</f>
        <v>External Combustion Boilers</v>
      </c>
      <c r="F1058" s="181">
        <f>'Permitted Sources'!T882</f>
        <v>1.3006822354838066</v>
      </c>
      <c r="G1058" s="181">
        <f>'Permitted Sources'!U882</f>
        <v>0.10839018629031723</v>
      </c>
      <c r="H1058" s="181">
        <f>'Permitted Sources'!V882</f>
        <v>1.0839018629031723</v>
      </c>
      <c r="I1058" s="181">
        <f>'Permitted Sources'!W882</f>
        <v>0</v>
      </c>
      <c r="J1058" s="181">
        <f>'Permitted Sources'!X882</f>
        <v>0</v>
      </c>
      <c r="K1058" s="191" t="str">
        <f>VLOOKUP(C1058,fips_xref!$A$5:$H$28,8,FALSE)</f>
        <v>Total</v>
      </c>
      <c r="L1058" s="31" t="str">
        <f t="shared" si="16"/>
        <v>Heaters</v>
      </c>
    </row>
    <row r="1059" spans="1:12" x14ac:dyDescent="0.2">
      <c r="A1059" s="136" t="str">
        <f>'Permitted Sources'!A883</f>
        <v>WYDEQ Permitted Sources</v>
      </c>
      <c r="B1059" s="136" t="str">
        <f>'Permitted Sources'!B883</f>
        <v>56</v>
      </c>
      <c r="C1059" s="136">
        <f>'Permitted Sources'!C883</f>
        <v>56037</v>
      </c>
      <c r="D1059" s="136">
        <f>'Permitted Sources'!F883</f>
        <v>31000205</v>
      </c>
      <c r="E1059" t="str">
        <f>'Permitted Sources'!I883</f>
        <v>Natural Gas Production, Flares</v>
      </c>
      <c r="F1059" s="181">
        <f>'Permitted Sources'!T883</f>
        <v>1.8989960638063579</v>
      </c>
      <c r="G1059" s="181">
        <f>'Permitted Sources'!U883</f>
        <v>0</v>
      </c>
      <c r="H1059" s="181">
        <f>'Permitted Sources'!V883</f>
        <v>0</v>
      </c>
      <c r="I1059" s="181">
        <f>'Permitted Sources'!W883</f>
        <v>0</v>
      </c>
      <c r="J1059" s="181">
        <f>'Permitted Sources'!X883</f>
        <v>0</v>
      </c>
      <c r="K1059" s="191" t="str">
        <f>VLOOKUP(C1059,fips_xref!$A$5:$H$28,8,FALSE)</f>
        <v>Total</v>
      </c>
      <c r="L1059" s="31" t="str">
        <f t="shared" si="16"/>
        <v>Natural Gas Production, Flares</v>
      </c>
    </row>
    <row r="1060" spans="1:12" x14ac:dyDescent="0.2">
      <c r="A1060" s="136" t="str">
        <f>'Permitted Sources'!A884</f>
        <v>WYDEQ Permitted Sources</v>
      </c>
      <c r="B1060" s="136" t="str">
        <f>'Permitted Sources'!B884</f>
        <v>56</v>
      </c>
      <c r="C1060" s="136">
        <f>'Permitted Sources'!C884</f>
        <v>56037</v>
      </c>
      <c r="D1060" s="136">
        <f>'Permitted Sources'!F884</f>
        <v>31000220</v>
      </c>
      <c r="E1060" t="str">
        <f>'Permitted Sources'!I884</f>
        <v>Permitted Fugitives</v>
      </c>
      <c r="F1060" s="181">
        <f>'Permitted Sources'!T884</f>
        <v>0</v>
      </c>
      <c r="G1060" s="181">
        <f>'Permitted Sources'!U884</f>
        <v>13.292972446644503</v>
      </c>
      <c r="H1060" s="181">
        <f>'Permitted Sources'!V884</f>
        <v>0</v>
      </c>
      <c r="I1060" s="181">
        <f>'Permitted Sources'!W884</f>
        <v>0</v>
      </c>
      <c r="J1060" s="181">
        <f>'Permitted Sources'!X884</f>
        <v>0</v>
      </c>
      <c r="K1060" s="191" t="str">
        <f>VLOOKUP(C1060,fips_xref!$A$5:$H$28,8,FALSE)</f>
        <v>Total</v>
      </c>
      <c r="L1060" s="31" t="str">
        <f t="shared" si="16"/>
        <v>Fugitives</v>
      </c>
    </row>
    <row r="1061" spans="1:12" x14ac:dyDescent="0.2">
      <c r="A1061" s="136" t="str">
        <f>'Permitted Sources'!A885</f>
        <v>WYDEQ Permitted Sources</v>
      </c>
      <c r="B1061" s="136" t="str">
        <f>'Permitted Sources'!B885</f>
        <v>56</v>
      </c>
      <c r="C1061" s="136">
        <f>'Permitted Sources'!C885</f>
        <v>56037</v>
      </c>
      <c r="D1061" s="136">
        <f>'Permitted Sources'!F885</f>
        <v>31000301</v>
      </c>
      <c r="E1061" t="str">
        <f>'Permitted Sources'!I885</f>
        <v>Dehydrator</v>
      </c>
      <c r="F1061" s="181">
        <f>'Permitted Sources'!T885</f>
        <v>0</v>
      </c>
      <c r="G1061" s="181">
        <f>'Permitted Sources'!U885</f>
        <v>0.47474901595158947</v>
      </c>
      <c r="H1061" s="181">
        <f>'Permitted Sources'!V885</f>
        <v>0</v>
      </c>
      <c r="I1061" s="181">
        <f>'Permitted Sources'!W885</f>
        <v>0</v>
      </c>
      <c r="J1061" s="181">
        <f>'Permitted Sources'!X885</f>
        <v>0</v>
      </c>
      <c r="K1061" s="191" t="str">
        <f>VLOOKUP(C1061,fips_xref!$A$5:$H$28,8,FALSE)</f>
        <v>Total</v>
      </c>
      <c r="L1061" s="31" t="str">
        <f t="shared" si="16"/>
        <v>Dehydrator</v>
      </c>
    </row>
    <row r="1062" spans="1:12" x14ac:dyDescent="0.2">
      <c r="A1062" s="136" t="str">
        <f>'Permitted Sources'!A886</f>
        <v>WYDEQ Permitted Sources</v>
      </c>
      <c r="B1062" s="136" t="str">
        <f>'Permitted Sources'!B886</f>
        <v>56</v>
      </c>
      <c r="C1062" s="136">
        <f>'Permitted Sources'!C886</f>
        <v>56037</v>
      </c>
      <c r="D1062" s="136">
        <f>'Permitted Sources'!F886</f>
        <v>31000404</v>
      </c>
      <c r="E1062" t="str">
        <f>'Permitted Sources'!I886</f>
        <v>Process Heaters</v>
      </c>
      <c r="F1062" s="181">
        <f>'Permitted Sources'!T886</f>
        <v>1.4242470478547684</v>
      </c>
      <c r="G1062" s="181">
        <f>'Permitted Sources'!U886</f>
        <v>0</v>
      </c>
      <c r="H1062" s="181">
        <f>'Permitted Sources'!V886</f>
        <v>0.47474901595158947</v>
      </c>
      <c r="I1062" s="181">
        <f>'Permitted Sources'!W886</f>
        <v>0</v>
      </c>
      <c r="J1062" s="181">
        <f>'Permitted Sources'!X886</f>
        <v>0</v>
      </c>
      <c r="K1062" s="191" t="str">
        <f>VLOOKUP(C1062,fips_xref!$A$5:$H$28,8,FALSE)</f>
        <v>Total</v>
      </c>
      <c r="L1062" s="31" t="str">
        <f t="shared" si="16"/>
        <v>Heaters</v>
      </c>
    </row>
    <row r="1063" spans="1:12" x14ac:dyDescent="0.2">
      <c r="A1063" s="136" t="str">
        <f>'Permitted Sources'!A887</f>
        <v>WYDEQ Permitted Sources</v>
      </c>
      <c r="B1063" s="136" t="str">
        <f>'Permitted Sources'!B887</f>
        <v>56</v>
      </c>
      <c r="C1063" s="136">
        <f>'Permitted Sources'!C887</f>
        <v>56037</v>
      </c>
      <c r="D1063" s="136">
        <f>'Permitted Sources'!F887</f>
        <v>31000404</v>
      </c>
      <c r="E1063" t="str">
        <f>'Permitted Sources'!I887</f>
        <v>Process Heaters</v>
      </c>
      <c r="F1063" s="181">
        <f>'Permitted Sources'!T887</f>
        <v>1.4242470478547684</v>
      </c>
      <c r="G1063" s="181">
        <f>'Permitted Sources'!U887</f>
        <v>0</v>
      </c>
      <c r="H1063" s="181">
        <f>'Permitted Sources'!V887</f>
        <v>0.47474901595158947</v>
      </c>
      <c r="I1063" s="181">
        <f>'Permitted Sources'!W887</f>
        <v>0</v>
      </c>
      <c r="J1063" s="181">
        <f>'Permitted Sources'!X887</f>
        <v>0</v>
      </c>
      <c r="K1063" s="191" t="str">
        <f>VLOOKUP(C1063,fips_xref!$A$5:$H$28,8,FALSE)</f>
        <v>Total</v>
      </c>
      <c r="L1063" s="31" t="str">
        <f t="shared" si="16"/>
        <v>Heaters</v>
      </c>
    </row>
    <row r="1064" spans="1:12" x14ac:dyDescent="0.2">
      <c r="A1064" s="136" t="str">
        <f>'Permitted Sources'!A888</f>
        <v>WYDEQ Permitted Sources</v>
      </c>
      <c r="B1064" s="136" t="str">
        <f>'Permitted Sources'!B888</f>
        <v>56</v>
      </c>
      <c r="C1064" s="136">
        <f>'Permitted Sources'!C888</f>
        <v>56037</v>
      </c>
      <c r="D1064" s="136">
        <f>'Permitted Sources'!F888</f>
        <v>31000404</v>
      </c>
      <c r="E1064" t="str">
        <f>'Permitted Sources'!I888</f>
        <v>Process Heaters</v>
      </c>
      <c r="F1064" s="181">
        <f>'Permitted Sources'!T888</f>
        <v>1.4242470478547684</v>
      </c>
      <c r="G1064" s="181">
        <f>'Permitted Sources'!U888</f>
        <v>0</v>
      </c>
      <c r="H1064" s="181">
        <f>'Permitted Sources'!V888</f>
        <v>0.47474901595158947</v>
      </c>
      <c r="I1064" s="181">
        <f>'Permitted Sources'!W888</f>
        <v>0</v>
      </c>
      <c r="J1064" s="181">
        <f>'Permitted Sources'!X888</f>
        <v>0</v>
      </c>
      <c r="K1064" s="191" t="str">
        <f>VLOOKUP(C1064,fips_xref!$A$5:$H$28,8,FALSE)</f>
        <v>Total</v>
      </c>
      <c r="L1064" s="31" t="str">
        <f t="shared" si="16"/>
        <v>Heaters</v>
      </c>
    </row>
    <row r="1065" spans="1:12" x14ac:dyDescent="0.2">
      <c r="A1065" s="136" t="str">
        <f>'Permitted Sources'!A889</f>
        <v>WYDEQ Permitted Sources</v>
      </c>
      <c r="B1065" s="136" t="str">
        <f>'Permitted Sources'!B889</f>
        <v>56</v>
      </c>
      <c r="C1065" s="136">
        <f>'Permitted Sources'!C889</f>
        <v>56037</v>
      </c>
      <c r="D1065" s="136">
        <f>'Permitted Sources'!F889</f>
        <v>31000404</v>
      </c>
      <c r="E1065" t="str">
        <f>'Permitted Sources'!I889</f>
        <v>Process Heaters</v>
      </c>
      <c r="F1065" s="181">
        <f>'Permitted Sources'!T889</f>
        <v>0.94949803190317894</v>
      </c>
      <c r="G1065" s="181">
        <f>'Permitted Sources'!U889</f>
        <v>0</v>
      </c>
      <c r="H1065" s="181">
        <f>'Permitted Sources'!V889</f>
        <v>0.47474901595158947</v>
      </c>
      <c r="I1065" s="181">
        <f>'Permitted Sources'!W889</f>
        <v>0</v>
      </c>
      <c r="J1065" s="181">
        <f>'Permitted Sources'!X889</f>
        <v>0</v>
      </c>
      <c r="K1065" s="191" t="str">
        <f>VLOOKUP(C1065,fips_xref!$A$5:$H$28,8,FALSE)</f>
        <v>Total</v>
      </c>
      <c r="L1065" s="31" t="str">
        <f t="shared" si="16"/>
        <v>Heaters</v>
      </c>
    </row>
    <row r="1066" spans="1:12" x14ac:dyDescent="0.2">
      <c r="A1066" s="136" t="str">
        <f>'Permitted Sources'!A890</f>
        <v>WYDEQ Permitted Sources</v>
      </c>
      <c r="B1066" s="136" t="str">
        <f>'Permitted Sources'!B890</f>
        <v>56</v>
      </c>
      <c r="C1066" s="136">
        <f>'Permitted Sources'!C890</f>
        <v>56037</v>
      </c>
      <c r="D1066" s="136">
        <f>'Permitted Sources'!F890</f>
        <v>40400311</v>
      </c>
      <c r="E1066" t="str">
        <f>'Permitted Sources'!I890</f>
        <v>Permitted Tank Losses</v>
      </c>
      <c r="F1066" s="181">
        <f>'Permitted Sources'!T890</f>
        <v>0.47474901595158947</v>
      </c>
      <c r="G1066" s="181">
        <f>'Permitted Sources'!U890</f>
        <v>18.426869173399336</v>
      </c>
      <c r="H1066" s="181">
        <f>'Permitted Sources'!V890</f>
        <v>1.8989960638063579</v>
      </c>
      <c r="I1066" s="181">
        <f>'Permitted Sources'!W890</f>
        <v>0</v>
      </c>
      <c r="J1066" s="181">
        <f>'Permitted Sources'!X890</f>
        <v>0</v>
      </c>
      <c r="K1066" s="191" t="str">
        <f>VLOOKUP(C1066,fips_xref!$A$5:$H$28,8,FALSE)</f>
        <v>Total</v>
      </c>
      <c r="L1066" s="31" t="str">
        <f t="shared" si="16"/>
        <v xml:space="preserve">Condensate tank </v>
      </c>
    </row>
    <row r="1067" spans="1:12" x14ac:dyDescent="0.2">
      <c r="A1067" s="136" t="str">
        <f>'Permitted Sources'!A891</f>
        <v>WYDEQ Permitted Sources</v>
      </c>
      <c r="B1067" s="136" t="str">
        <f>'Permitted Sources'!B891</f>
        <v>56</v>
      </c>
      <c r="C1067" s="136">
        <f>'Permitted Sources'!C891</f>
        <v>56037</v>
      </c>
      <c r="D1067" s="136">
        <f>'Permitted Sources'!F891</f>
        <v>31000299</v>
      </c>
      <c r="E1067" t="str">
        <f>'Permitted Sources'!I891</f>
        <v>Natural Gas Production, Other Not Classified</v>
      </c>
      <c r="F1067" s="181">
        <f>'Permitted Sources'!T891</f>
        <v>0</v>
      </c>
      <c r="G1067" s="181">
        <f>'Permitted Sources'!U891</f>
        <v>1.8989960638063579</v>
      </c>
      <c r="H1067" s="181">
        <f>'Permitted Sources'!V891</f>
        <v>0</v>
      </c>
      <c r="I1067" s="181">
        <f>'Permitted Sources'!W891</f>
        <v>0</v>
      </c>
      <c r="J1067" s="181">
        <f>'Permitted Sources'!X891</f>
        <v>0</v>
      </c>
      <c r="K1067" s="191" t="str">
        <f>VLOOKUP(C1067,fips_xref!$A$5:$H$28,8,FALSE)</f>
        <v>Total</v>
      </c>
      <c r="L1067" s="31" t="str">
        <f t="shared" si="16"/>
        <v>Natural Gas Production, Other Not Classified</v>
      </c>
    </row>
    <row r="1068" spans="1:12" x14ac:dyDescent="0.2">
      <c r="A1068" s="136" t="str">
        <f>'Permitted Sources'!A892</f>
        <v>WYDEQ Permitted Sources</v>
      </c>
      <c r="B1068" s="136" t="str">
        <f>'Permitted Sources'!B892</f>
        <v>56</v>
      </c>
      <c r="C1068" s="136">
        <f>'Permitted Sources'!C892</f>
        <v>56037</v>
      </c>
      <c r="D1068" s="136">
        <f>'Permitted Sources'!F892</f>
        <v>31000227</v>
      </c>
      <c r="E1068" t="str">
        <f>'Permitted Sources'!I892</f>
        <v>Dehydrator</v>
      </c>
      <c r="F1068" s="181">
        <f>'Permitted Sources'!T892</f>
        <v>0.28484940957095367</v>
      </c>
      <c r="G1068" s="181">
        <f>'Permitted Sources'!U892</f>
        <v>0</v>
      </c>
      <c r="H1068" s="181">
        <f>'Permitted Sources'!V892</f>
        <v>9.4949803190317886E-2</v>
      </c>
      <c r="I1068" s="181">
        <f>'Permitted Sources'!W892</f>
        <v>0</v>
      </c>
      <c r="J1068" s="181">
        <f>'Permitted Sources'!X892</f>
        <v>0</v>
      </c>
      <c r="K1068" s="191" t="str">
        <f>VLOOKUP(C1068,fips_xref!$A$5:$H$28,8,FALSE)</f>
        <v>Total</v>
      </c>
      <c r="L1068" s="31" t="str">
        <f t="shared" si="16"/>
        <v>Dehydrator</v>
      </c>
    </row>
    <row r="1069" spans="1:12" x14ac:dyDescent="0.2">
      <c r="A1069" s="136" t="str">
        <f>'Permitted Sources'!A893</f>
        <v>WYDEQ Permitted Sources</v>
      </c>
      <c r="B1069" s="136" t="str">
        <f>'Permitted Sources'!B893</f>
        <v>56</v>
      </c>
      <c r="C1069" s="136">
        <f>'Permitted Sources'!C893</f>
        <v>56037</v>
      </c>
      <c r="D1069" s="136">
        <f>'Permitted Sources'!F893</f>
        <v>31000220</v>
      </c>
      <c r="E1069" t="str">
        <f>'Permitted Sources'!I893</f>
        <v>Permitted Fugitives</v>
      </c>
      <c r="F1069" s="181">
        <f>'Permitted Sources'!T893</f>
        <v>0</v>
      </c>
      <c r="G1069" s="181">
        <f>'Permitted Sources'!U893</f>
        <v>0.61717372073706633</v>
      </c>
      <c r="H1069" s="181">
        <f>'Permitted Sources'!V893</f>
        <v>0</v>
      </c>
      <c r="I1069" s="181">
        <f>'Permitted Sources'!W893</f>
        <v>0</v>
      </c>
      <c r="J1069" s="181">
        <f>'Permitted Sources'!X893</f>
        <v>0</v>
      </c>
      <c r="K1069" s="191" t="str">
        <f>VLOOKUP(C1069,fips_xref!$A$5:$H$28,8,FALSE)</f>
        <v>Total</v>
      </c>
      <c r="L1069" s="31" t="str">
        <f t="shared" si="16"/>
        <v>Fugitives</v>
      </c>
    </row>
    <row r="1070" spans="1:12" x14ac:dyDescent="0.2">
      <c r="A1070" s="136" t="str">
        <f>'Permitted Sources'!A894</f>
        <v>WYDEQ Permitted Sources</v>
      </c>
      <c r="B1070" s="136" t="str">
        <f>'Permitted Sources'!B894</f>
        <v>56</v>
      </c>
      <c r="C1070" s="136">
        <f>'Permitted Sources'!C894</f>
        <v>56037</v>
      </c>
      <c r="D1070" s="136">
        <f>'Permitted Sources'!F894</f>
        <v>31000227</v>
      </c>
      <c r="E1070" t="str">
        <f>'Permitted Sources'!I894</f>
        <v>Dehydrator</v>
      </c>
      <c r="F1070" s="181">
        <f>'Permitted Sources'!T894</f>
        <v>7.5959842552254311E-2</v>
      </c>
      <c r="G1070" s="181">
        <f>'Permitted Sources'!U894</f>
        <v>4.7474901595158945E-3</v>
      </c>
      <c r="H1070" s="181">
        <f>'Permitted Sources'!V894</f>
        <v>1.4242470478547684E-2</v>
      </c>
      <c r="I1070" s="181">
        <f>'Permitted Sources'!W894</f>
        <v>0</v>
      </c>
      <c r="J1070" s="181">
        <f>'Permitted Sources'!X894</f>
        <v>0</v>
      </c>
      <c r="K1070" s="191" t="str">
        <f>VLOOKUP(C1070,fips_xref!$A$5:$H$28,8,FALSE)</f>
        <v>Total</v>
      </c>
      <c r="L1070" s="31" t="str">
        <f t="shared" si="16"/>
        <v>Dehydrator</v>
      </c>
    </row>
    <row r="1071" spans="1:12" x14ac:dyDescent="0.2">
      <c r="A1071" s="136" t="str">
        <f>'Permitted Sources'!A895</f>
        <v>WYDEQ Permitted Sources</v>
      </c>
      <c r="B1071" s="136" t="str">
        <f>'Permitted Sources'!B895</f>
        <v>56</v>
      </c>
      <c r="C1071" s="136">
        <f>'Permitted Sources'!C895</f>
        <v>56037</v>
      </c>
      <c r="D1071" s="136">
        <f>'Permitted Sources'!F895</f>
        <v>31000227</v>
      </c>
      <c r="E1071" t="str">
        <f>'Permitted Sources'!I895</f>
        <v>Dehydrator</v>
      </c>
      <c r="F1071" s="181">
        <f>'Permitted Sources'!T895</f>
        <v>7.5959842552254311E-2</v>
      </c>
      <c r="G1071" s="181">
        <f>'Permitted Sources'!U895</f>
        <v>4.7474901595158945E-3</v>
      </c>
      <c r="H1071" s="181">
        <f>'Permitted Sources'!V895</f>
        <v>1.4242470478547684E-2</v>
      </c>
      <c r="I1071" s="181">
        <f>'Permitted Sources'!W895</f>
        <v>0</v>
      </c>
      <c r="J1071" s="181">
        <f>'Permitted Sources'!X895</f>
        <v>0</v>
      </c>
      <c r="K1071" s="191" t="str">
        <f>VLOOKUP(C1071,fips_xref!$A$5:$H$28,8,FALSE)</f>
        <v>Total</v>
      </c>
      <c r="L1071" s="31" t="str">
        <f t="shared" si="16"/>
        <v>Dehydrator</v>
      </c>
    </row>
    <row r="1072" spans="1:12" x14ac:dyDescent="0.2">
      <c r="A1072" s="136" t="str">
        <f>'Permitted Sources'!A896</f>
        <v>WYDEQ Permitted Sources</v>
      </c>
      <c r="B1072" s="136" t="str">
        <f>'Permitted Sources'!B896</f>
        <v>56</v>
      </c>
      <c r="C1072" s="136">
        <f>'Permitted Sources'!C896</f>
        <v>56037</v>
      </c>
      <c r="D1072" s="136">
        <f>'Permitted Sources'!F896</f>
        <v>31000227</v>
      </c>
      <c r="E1072" t="str">
        <f>'Permitted Sources'!I896</f>
        <v>Dehydrator</v>
      </c>
      <c r="F1072" s="181">
        <f>'Permitted Sources'!T896</f>
        <v>0</v>
      </c>
      <c r="G1072" s="181">
        <f>'Permitted Sources'!U896</f>
        <v>11.845844468613858</v>
      </c>
      <c r="H1072" s="181">
        <f>'Permitted Sources'!V896</f>
        <v>0</v>
      </c>
      <c r="I1072" s="181">
        <f>'Permitted Sources'!W896</f>
        <v>0</v>
      </c>
      <c r="J1072" s="181">
        <f>'Permitted Sources'!X896</f>
        <v>0</v>
      </c>
      <c r="K1072" s="191" t="str">
        <f>VLOOKUP(C1072,fips_xref!$A$5:$H$28,8,FALSE)</f>
        <v>Total</v>
      </c>
      <c r="L1072" s="31" t="str">
        <f t="shared" si="16"/>
        <v>Dehydrator</v>
      </c>
    </row>
    <row r="1073" spans="1:12" x14ac:dyDescent="0.2">
      <c r="A1073" s="136" t="str">
        <f>'Permitted Sources'!A897</f>
        <v>WYDEQ Permitted Sources</v>
      </c>
      <c r="B1073" s="136" t="str">
        <f>'Permitted Sources'!B897</f>
        <v>56</v>
      </c>
      <c r="C1073" s="136">
        <f>'Permitted Sources'!C897</f>
        <v>56037</v>
      </c>
      <c r="D1073" s="136">
        <f>'Permitted Sources'!F897</f>
        <v>31000227</v>
      </c>
      <c r="E1073" t="str">
        <f>'Permitted Sources'!I897</f>
        <v>Dehydrator</v>
      </c>
      <c r="F1073" s="181">
        <f>'Permitted Sources'!T897</f>
        <v>0.14242470478547684</v>
      </c>
      <c r="G1073" s="181">
        <f>'Permitted Sources'!U897</f>
        <v>4.7474901595158943E-2</v>
      </c>
      <c r="H1073" s="181">
        <f>'Permitted Sources'!V897</f>
        <v>4.7474901595158943E-2</v>
      </c>
      <c r="I1073" s="181">
        <f>'Permitted Sources'!W897</f>
        <v>0</v>
      </c>
      <c r="J1073" s="181">
        <f>'Permitted Sources'!X897</f>
        <v>0</v>
      </c>
      <c r="K1073" s="191" t="str">
        <f>VLOOKUP(C1073,fips_xref!$A$5:$H$28,8,FALSE)</f>
        <v>Total</v>
      </c>
      <c r="L1073" s="31" t="str">
        <f t="shared" si="16"/>
        <v>Dehydrator</v>
      </c>
    </row>
    <row r="1074" spans="1:12" x14ac:dyDescent="0.2">
      <c r="A1074" s="136" t="str">
        <f>'Permitted Sources'!A898</f>
        <v>WYDEQ Permitted Sources</v>
      </c>
      <c r="B1074" s="136" t="str">
        <f>'Permitted Sources'!B898</f>
        <v>56</v>
      </c>
      <c r="C1074" s="136">
        <f>'Permitted Sources'!C898</f>
        <v>56037</v>
      </c>
      <c r="D1074" s="136">
        <f>'Permitted Sources'!F898</f>
        <v>31000301</v>
      </c>
      <c r="E1074" t="str">
        <f>'Permitted Sources'!I898</f>
        <v>Dehydrator</v>
      </c>
      <c r="F1074" s="181">
        <f>'Permitted Sources'!T898</f>
        <v>0</v>
      </c>
      <c r="G1074" s="181">
        <f>'Permitted Sources'!U898</f>
        <v>0.47474901595158947</v>
      </c>
      <c r="H1074" s="181">
        <f>'Permitted Sources'!V898</f>
        <v>0</v>
      </c>
      <c r="I1074" s="181">
        <f>'Permitted Sources'!W898</f>
        <v>0</v>
      </c>
      <c r="J1074" s="181">
        <f>'Permitted Sources'!X898</f>
        <v>0</v>
      </c>
      <c r="K1074" s="191" t="str">
        <f>VLOOKUP(C1074,fips_xref!$A$5:$H$28,8,FALSE)</f>
        <v>Total</v>
      </c>
      <c r="L1074" s="31" t="str">
        <f t="shared" si="16"/>
        <v>Dehydrator</v>
      </c>
    </row>
    <row r="1075" spans="1:12" x14ac:dyDescent="0.2">
      <c r="A1075" s="136" t="str">
        <f>'Permitted Sources'!A899</f>
        <v>WYDEQ Permitted Sources</v>
      </c>
      <c r="B1075" s="136" t="str">
        <f>'Permitted Sources'!B899</f>
        <v>56</v>
      </c>
      <c r="C1075" s="136">
        <f>'Permitted Sources'!C899</f>
        <v>56037</v>
      </c>
      <c r="D1075" s="136">
        <f>'Permitted Sources'!F899</f>
        <v>31000404</v>
      </c>
      <c r="E1075" t="str">
        <f>'Permitted Sources'!I899</f>
        <v>Process Heaters</v>
      </c>
      <c r="F1075" s="181">
        <f>'Permitted Sources'!T899</f>
        <v>0.28484940957095367</v>
      </c>
      <c r="G1075" s="181">
        <f>'Permitted Sources'!U899</f>
        <v>0</v>
      </c>
      <c r="H1075" s="181">
        <f>'Permitted Sources'!V899</f>
        <v>0</v>
      </c>
      <c r="I1075" s="181">
        <f>'Permitted Sources'!W899</f>
        <v>0</v>
      </c>
      <c r="J1075" s="181">
        <f>'Permitted Sources'!X899</f>
        <v>0</v>
      </c>
      <c r="K1075" s="191" t="str">
        <f>VLOOKUP(C1075,fips_xref!$A$5:$H$28,8,FALSE)</f>
        <v>Total</v>
      </c>
      <c r="L1075" s="31" t="str">
        <f t="shared" si="16"/>
        <v>Heaters</v>
      </c>
    </row>
    <row r="1076" spans="1:12" x14ac:dyDescent="0.2">
      <c r="A1076" s="136" t="str">
        <f>'Permitted Sources'!A900</f>
        <v>WYDEQ Permitted Sources</v>
      </c>
      <c r="B1076" s="136" t="str">
        <f>'Permitted Sources'!B900</f>
        <v>56</v>
      </c>
      <c r="C1076" s="136">
        <f>'Permitted Sources'!C900</f>
        <v>56037</v>
      </c>
      <c r="D1076" s="136">
        <f>'Permitted Sources'!F900</f>
        <v>31000404</v>
      </c>
      <c r="E1076" t="str">
        <f>'Permitted Sources'!I900</f>
        <v>Process Heaters</v>
      </c>
      <c r="F1076" s="181">
        <f>'Permitted Sources'!T900</f>
        <v>7.1212352392738421</v>
      </c>
      <c r="G1076" s="181">
        <f>'Permitted Sources'!U900</f>
        <v>0</v>
      </c>
      <c r="H1076" s="181">
        <f>'Permitted Sources'!V900</f>
        <v>6.1717372073706631</v>
      </c>
      <c r="I1076" s="181">
        <f>'Permitted Sources'!W900</f>
        <v>0</v>
      </c>
      <c r="J1076" s="181">
        <f>'Permitted Sources'!X900</f>
        <v>0</v>
      </c>
      <c r="K1076" s="191" t="str">
        <f>VLOOKUP(C1076,fips_xref!$A$5:$H$28,8,FALSE)</f>
        <v>Total</v>
      </c>
      <c r="L1076" s="31" t="str">
        <f t="shared" si="16"/>
        <v>Heaters</v>
      </c>
    </row>
    <row r="1077" spans="1:12" x14ac:dyDescent="0.2">
      <c r="A1077" s="136" t="str">
        <f>'Permitted Sources'!A901</f>
        <v>WYDEQ Permitted Sources</v>
      </c>
      <c r="B1077" s="136" t="str">
        <f>'Permitted Sources'!B901</f>
        <v>56</v>
      </c>
      <c r="C1077" s="136">
        <f>'Permitted Sources'!C901</f>
        <v>56037</v>
      </c>
      <c r="D1077" s="136">
        <f>'Permitted Sources'!F901</f>
        <v>31000404</v>
      </c>
      <c r="E1077" t="str">
        <f>'Permitted Sources'!I901</f>
        <v>Process Heaters</v>
      </c>
      <c r="F1077" s="181">
        <f>'Permitted Sources'!T901</f>
        <v>2.9909188004950136</v>
      </c>
      <c r="G1077" s="181">
        <f>'Permitted Sources'!U901</f>
        <v>0</v>
      </c>
      <c r="H1077" s="181">
        <f>'Permitted Sources'!V901</f>
        <v>0.61717372073706633</v>
      </c>
      <c r="I1077" s="181">
        <f>'Permitted Sources'!W901</f>
        <v>0</v>
      </c>
      <c r="J1077" s="181">
        <f>'Permitted Sources'!X901</f>
        <v>0</v>
      </c>
      <c r="K1077" s="191" t="str">
        <f>VLOOKUP(C1077,fips_xref!$A$5:$H$28,8,FALSE)</f>
        <v>Total</v>
      </c>
      <c r="L1077" s="31" t="str">
        <f t="shared" si="16"/>
        <v>Heaters</v>
      </c>
    </row>
    <row r="1078" spans="1:12" x14ac:dyDescent="0.2">
      <c r="A1078" s="136" t="str">
        <f>'Permitted Sources'!A902</f>
        <v>WYDEQ Permitted Sources</v>
      </c>
      <c r="B1078" s="136" t="str">
        <f>'Permitted Sources'!B902</f>
        <v>56</v>
      </c>
      <c r="C1078" s="136">
        <f>'Permitted Sources'!C902</f>
        <v>56037</v>
      </c>
      <c r="D1078" s="136">
        <f>'Permitted Sources'!F902</f>
        <v>31000404</v>
      </c>
      <c r="E1078" t="str">
        <f>'Permitted Sources'!I902</f>
        <v>Process Heaters</v>
      </c>
      <c r="F1078" s="181">
        <f>'Permitted Sources'!T902</f>
        <v>0.94949803190317894</v>
      </c>
      <c r="G1078" s="181">
        <f>'Permitted Sources'!U902</f>
        <v>0.47474901595158947</v>
      </c>
      <c r="H1078" s="181">
        <f>'Permitted Sources'!V902</f>
        <v>0.47474901595158947</v>
      </c>
      <c r="I1078" s="181">
        <f>'Permitted Sources'!W902</f>
        <v>0</v>
      </c>
      <c r="J1078" s="181">
        <f>'Permitted Sources'!X902</f>
        <v>0</v>
      </c>
      <c r="K1078" s="191" t="str">
        <f>VLOOKUP(C1078,fips_xref!$A$5:$H$28,8,FALSE)</f>
        <v>Total</v>
      </c>
      <c r="L1078" s="31" t="str">
        <f t="shared" si="16"/>
        <v>Heaters</v>
      </c>
    </row>
    <row r="1079" spans="1:12" x14ac:dyDescent="0.2">
      <c r="A1079" s="136" t="str">
        <f>'Permitted Sources'!A903</f>
        <v>WYDEQ Permitted Sources</v>
      </c>
      <c r="B1079" s="136" t="str">
        <f>'Permitted Sources'!B903</f>
        <v>56</v>
      </c>
      <c r="C1079" s="136">
        <f>'Permitted Sources'!C903</f>
        <v>56037</v>
      </c>
      <c r="D1079" s="136">
        <f>'Permitted Sources'!F903</f>
        <v>40400311</v>
      </c>
      <c r="E1079" t="str">
        <f>'Permitted Sources'!I903</f>
        <v>Permitted Tank Losses</v>
      </c>
      <c r="F1079" s="181">
        <f>'Permitted Sources'!T903</f>
        <v>0</v>
      </c>
      <c r="G1079" s="181">
        <f>'Permitted Sources'!U903</f>
        <v>12.723314429251921</v>
      </c>
      <c r="H1079" s="181">
        <f>'Permitted Sources'!V903</f>
        <v>0</v>
      </c>
      <c r="I1079" s="181">
        <f>'Permitted Sources'!W903</f>
        <v>0</v>
      </c>
      <c r="J1079" s="181">
        <f>'Permitted Sources'!X903</f>
        <v>0</v>
      </c>
      <c r="K1079" s="191" t="str">
        <f>VLOOKUP(C1079,fips_xref!$A$5:$H$28,8,FALSE)</f>
        <v>Total</v>
      </c>
      <c r="L1079" s="31" t="str">
        <f t="shared" si="16"/>
        <v xml:space="preserve">Condensate tank </v>
      </c>
    </row>
    <row r="1080" spans="1:12" x14ac:dyDescent="0.2">
      <c r="A1080" s="136" t="str">
        <f>'Permitted Sources'!A904</f>
        <v>WYDEQ Permitted Sources</v>
      </c>
      <c r="B1080" s="136" t="str">
        <f>'Permitted Sources'!B904</f>
        <v>56</v>
      </c>
      <c r="C1080" s="136">
        <f>'Permitted Sources'!C904</f>
        <v>56037</v>
      </c>
      <c r="D1080" s="136">
        <f>'Permitted Sources'!F904</f>
        <v>40400311</v>
      </c>
      <c r="E1080" t="str">
        <f>'Permitted Sources'!I904</f>
        <v>Permitted Tank Losses</v>
      </c>
      <c r="F1080" s="181">
        <f>'Permitted Sources'!T904</f>
        <v>0</v>
      </c>
      <c r="G1080" s="181">
        <f>'Permitted Sources'!U904</f>
        <v>1.8515211622111987</v>
      </c>
      <c r="H1080" s="181">
        <f>'Permitted Sources'!V904</f>
        <v>0</v>
      </c>
      <c r="I1080" s="181">
        <f>'Permitted Sources'!W904</f>
        <v>0</v>
      </c>
      <c r="J1080" s="181">
        <f>'Permitted Sources'!X904</f>
        <v>0</v>
      </c>
      <c r="K1080" s="191" t="str">
        <f>VLOOKUP(C1080,fips_xref!$A$5:$H$28,8,FALSE)</f>
        <v>Total</v>
      </c>
      <c r="L1080" s="31" t="str">
        <f t="shared" si="16"/>
        <v xml:space="preserve">Condensate tank </v>
      </c>
    </row>
    <row r="1081" spans="1:12" x14ac:dyDescent="0.2">
      <c r="A1081" s="136" t="str">
        <f>'Permitted Sources'!A905</f>
        <v>WYDEQ Permitted Sources</v>
      </c>
      <c r="B1081" s="136" t="str">
        <f>'Permitted Sources'!B905</f>
        <v>56</v>
      </c>
      <c r="C1081" s="136">
        <f>'Permitted Sources'!C905</f>
        <v>56037</v>
      </c>
      <c r="D1081" s="136">
        <f>'Permitted Sources'!F905</f>
        <v>31000299</v>
      </c>
      <c r="E1081" t="str">
        <f>'Permitted Sources'!I905</f>
        <v>Natural Gas Production, Other Not Classified</v>
      </c>
      <c r="F1081" s="181">
        <f>'Permitted Sources'!T905</f>
        <v>0</v>
      </c>
      <c r="G1081" s="181">
        <f>'Permitted Sources'!U905</f>
        <v>8.5454822871286105</v>
      </c>
      <c r="H1081" s="181">
        <f>'Permitted Sources'!V905</f>
        <v>0</v>
      </c>
      <c r="I1081" s="181">
        <f>'Permitted Sources'!W905</f>
        <v>0</v>
      </c>
      <c r="J1081" s="181">
        <f>'Permitted Sources'!X905</f>
        <v>0</v>
      </c>
      <c r="K1081" s="191" t="str">
        <f>VLOOKUP(C1081,fips_xref!$A$5:$H$28,8,FALSE)</f>
        <v>Total</v>
      </c>
      <c r="L1081" s="31" t="str">
        <f t="shared" si="16"/>
        <v>Natural Gas Production, Other Not Classified</v>
      </c>
    </row>
    <row r="1082" spans="1:12" x14ac:dyDescent="0.2">
      <c r="A1082" s="136" t="str">
        <f>'Permitted Sources'!A906</f>
        <v>WYDEQ Permitted Sources</v>
      </c>
      <c r="B1082" s="136" t="str">
        <f>'Permitted Sources'!B906</f>
        <v>56</v>
      </c>
      <c r="C1082" s="136">
        <f>'Permitted Sources'!C906</f>
        <v>56037</v>
      </c>
      <c r="D1082" s="136">
        <f>'Permitted Sources'!F906</f>
        <v>31000299</v>
      </c>
      <c r="E1082" t="str">
        <f>'Permitted Sources'!I906</f>
        <v>Natural Gas Production, Other Not Classified</v>
      </c>
      <c r="F1082" s="181">
        <f>'Permitted Sources'!T906</f>
        <v>0</v>
      </c>
      <c r="G1082" s="181">
        <f>'Permitted Sources'!U906</f>
        <v>4.7474901595158943E-2</v>
      </c>
      <c r="H1082" s="181">
        <f>'Permitted Sources'!V906</f>
        <v>0</v>
      </c>
      <c r="I1082" s="181">
        <f>'Permitted Sources'!W906</f>
        <v>0</v>
      </c>
      <c r="J1082" s="181">
        <f>'Permitted Sources'!X906</f>
        <v>0</v>
      </c>
      <c r="K1082" s="191" t="str">
        <f>VLOOKUP(C1082,fips_xref!$A$5:$H$28,8,FALSE)</f>
        <v>Total</v>
      </c>
      <c r="L1082" s="31" t="str">
        <f t="shared" si="16"/>
        <v>Natural Gas Production, Other Not Classified</v>
      </c>
    </row>
    <row r="1083" spans="1:12" x14ac:dyDescent="0.2">
      <c r="A1083" s="136" t="str">
        <f>'Permitted Sources'!A907</f>
        <v>WYDEQ Permitted Sources</v>
      </c>
      <c r="B1083" s="136" t="str">
        <f>'Permitted Sources'!B907</f>
        <v>56</v>
      </c>
      <c r="C1083" s="136">
        <f>'Permitted Sources'!C907</f>
        <v>56037</v>
      </c>
      <c r="D1083" s="136">
        <f>'Permitted Sources'!F907</f>
        <v>31000227</v>
      </c>
      <c r="E1083" t="str">
        <f>'Permitted Sources'!I907</f>
        <v>Dehydrator</v>
      </c>
      <c r="F1083" s="181">
        <f>'Permitted Sources'!T907</f>
        <v>0.75959842552254309</v>
      </c>
      <c r="G1083" s="181">
        <f>'Permitted Sources'!U907</f>
        <v>0</v>
      </c>
      <c r="H1083" s="181">
        <f>'Permitted Sources'!V907</f>
        <v>9.4949803190317886E-2</v>
      </c>
      <c r="I1083" s="181">
        <f>'Permitted Sources'!W907</f>
        <v>0</v>
      </c>
      <c r="J1083" s="181">
        <f>'Permitted Sources'!X907</f>
        <v>0</v>
      </c>
      <c r="K1083" s="191" t="str">
        <f>VLOOKUP(C1083,fips_xref!$A$5:$H$28,8,FALSE)</f>
        <v>Total</v>
      </c>
      <c r="L1083" s="31" t="str">
        <f t="shared" si="16"/>
        <v>Dehydrator</v>
      </c>
    </row>
    <row r="1084" spans="1:12" x14ac:dyDescent="0.2">
      <c r="A1084" s="136" t="str">
        <f>'Permitted Sources'!A908</f>
        <v>WYDEQ Permitted Sources</v>
      </c>
      <c r="B1084" s="136" t="str">
        <f>'Permitted Sources'!B908</f>
        <v>56</v>
      </c>
      <c r="C1084" s="136">
        <f>'Permitted Sources'!C908</f>
        <v>56037</v>
      </c>
      <c r="D1084" s="136">
        <f>'Permitted Sources'!F908</f>
        <v>31000227</v>
      </c>
      <c r="E1084" t="str">
        <f>'Permitted Sources'!I908</f>
        <v>Dehydrator</v>
      </c>
      <c r="F1084" s="181">
        <f>'Permitted Sources'!T908</f>
        <v>20.414207685918345</v>
      </c>
      <c r="G1084" s="181">
        <f>'Permitted Sources'!U908</f>
        <v>38.608678268074797</v>
      </c>
      <c r="H1084" s="181">
        <f>'Permitted Sources'!V908</f>
        <v>17.090964574257221</v>
      </c>
      <c r="I1084" s="181">
        <f>'Permitted Sources'!W908</f>
        <v>0</v>
      </c>
      <c r="J1084" s="181">
        <f>'Permitted Sources'!X908</f>
        <v>0</v>
      </c>
      <c r="K1084" s="191" t="str">
        <f>VLOOKUP(C1084,fips_xref!$A$5:$H$28,8,FALSE)</f>
        <v>Total</v>
      </c>
      <c r="L1084" s="31" t="str">
        <f t="shared" si="16"/>
        <v>Dehydrator</v>
      </c>
    </row>
    <row r="1085" spans="1:12" x14ac:dyDescent="0.2">
      <c r="A1085" s="136" t="str">
        <f>'Permitted Sources'!A909</f>
        <v>WYDEQ Permitted Sources</v>
      </c>
      <c r="B1085" s="136" t="str">
        <f>'Permitted Sources'!B909</f>
        <v>56</v>
      </c>
      <c r="C1085" s="136">
        <f>'Permitted Sources'!C909</f>
        <v>56037</v>
      </c>
      <c r="D1085" s="136">
        <f>'Permitted Sources'!F909</f>
        <v>31000301</v>
      </c>
      <c r="E1085" t="str">
        <f>'Permitted Sources'!I909</f>
        <v>Dehydrator</v>
      </c>
      <c r="F1085" s="181">
        <f>'Permitted Sources'!T909</f>
        <v>1.8989960638063579</v>
      </c>
      <c r="G1085" s="181">
        <f>'Permitted Sources'!U909</f>
        <v>14.91698933084708</v>
      </c>
      <c r="H1085" s="181">
        <f>'Permitted Sources'!V909</f>
        <v>10.824277563696239</v>
      </c>
      <c r="I1085" s="181">
        <f>'Permitted Sources'!W909</f>
        <v>0</v>
      </c>
      <c r="J1085" s="181">
        <f>'Permitted Sources'!X909</f>
        <v>0</v>
      </c>
      <c r="K1085" s="191" t="str">
        <f>VLOOKUP(C1085,fips_xref!$A$5:$H$28,8,FALSE)</f>
        <v>Total</v>
      </c>
      <c r="L1085" s="31" t="str">
        <f t="shared" si="16"/>
        <v>Dehydrator</v>
      </c>
    </row>
    <row r="1086" spans="1:12" x14ac:dyDescent="0.2">
      <c r="A1086" s="136" t="str">
        <f>'Permitted Sources'!A910</f>
        <v>WYDEQ Permitted Sources</v>
      </c>
      <c r="B1086" s="136" t="str">
        <f>'Permitted Sources'!B910</f>
        <v>56</v>
      </c>
      <c r="C1086" s="136">
        <f>'Permitted Sources'!C910</f>
        <v>56037</v>
      </c>
      <c r="D1086" s="136">
        <f>'Permitted Sources'!F910</f>
        <v>31000404</v>
      </c>
      <c r="E1086" t="str">
        <f>'Permitted Sources'!I910</f>
        <v>Process Heaters</v>
      </c>
      <c r="F1086" s="181">
        <f>'Permitted Sources'!T910</f>
        <v>0.10824277563696239</v>
      </c>
      <c r="G1086" s="181">
        <f>'Permitted Sources'!U910</f>
        <v>0</v>
      </c>
      <c r="H1086" s="181">
        <f>'Permitted Sources'!V910</f>
        <v>4.2727411435643049E-2</v>
      </c>
      <c r="I1086" s="181">
        <f>'Permitted Sources'!W910</f>
        <v>0</v>
      </c>
      <c r="J1086" s="181">
        <f>'Permitted Sources'!X910</f>
        <v>0</v>
      </c>
      <c r="K1086" s="191" t="str">
        <f>VLOOKUP(C1086,fips_xref!$A$5:$H$28,8,FALSE)</f>
        <v>Total</v>
      </c>
      <c r="L1086" s="31" t="str">
        <f t="shared" si="16"/>
        <v>Heaters</v>
      </c>
    </row>
    <row r="1087" spans="1:12" x14ac:dyDescent="0.2">
      <c r="A1087" s="136" t="str">
        <f>'Permitted Sources'!A911</f>
        <v>WYDEQ Permitted Sources</v>
      </c>
      <c r="B1087" s="136" t="str">
        <f>'Permitted Sources'!B911</f>
        <v>56</v>
      </c>
      <c r="C1087" s="136">
        <f>'Permitted Sources'!C911</f>
        <v>56037</v>
      </c>
      <c r="D1087" s="136">
        <f>'Permitted Sources'!F911</f>
        <v>31000299</v>
      </c>
      <c r="E1087" t="str">
        <f>'Permitted Sources'!I911</f>
        <v>Natural Gas Production, Other Not Classified</v>
      </c>
      <c r="F1087" s="181">
        <f>'Permitted Sources'!T911</f>
        <v>1.8989960638063579</v>
      </c>
      <c r="G1087" s="181">
        <f>'Permitted Sources'!U911</f>
        <v>16.141466542354042</v>
      </c>
      <c r="H1087" s="181">
        <f>'Permitted Sources'!V911</f>
        <v>10.824277563696239</v>
      </c>
      <c r="I1087" s="181">
        <f>'Permitted Sources'!W911</f>
        <v>0</v>
      </c>
      <c r="J1087" s="181">
        <f>'Permitted Sources'!X911</f>
        <v>0</v>
      </c>
      <c r="K1087" s="191" t="str">
        <f>VLOOKUP(C1087,fips_xref!$A$5:$H$28,8,FALSE)</f>
        <v>Total</v>
      </c>
      <c r="L1087" s="31" t="str">
        <f t="shared" si="16"/>
        <v>Natural Gas Production, Other Not Classified</v>
      </c>
    </row>
    <row r="1088" spans="1:12" x14ac:dyDescent="0.2">
      <c r="A1088" s="136" t="str">
        <f>'Permitted Sources'!A912</f>
        <v>WYDEQ Permitted Sources</v>
      </c>
      <c r="B1088" s="136" t="str">
        <f>'Permitted Sources'!B912</f>
        <v>56</v>
      </c>
      <c r="C1088" s="136">
        <f>'Permitted Sources'!C912</f>
        <v>56037</v>
      </c>
      <c r="D1088" s="136">
        <f>'Permitted Sources'!F912</f>
        <v>31000299</v>
      </c>
      <c r="E1088" t="str">
        <f>'Permitted Sources'!I912</f>
        <v>Natural Gas Production, Other Not Classified</v>
      </c>
      <c r="F1088" s="181">
        <f>'Permitted Sources'!T912</f>
        <v>0</v>
      </c>
      <c r="G1088" s="181">
        <f>'Permitted Sources'!U912</f>
        <v>9.4949803190317886E-2</v>
      </c>
      <c r="H1088" s="181">
        <f>'Permitted Sources'!V912</f>
        <v>0</v>
      </c>
      <c r="I1088" s="181">
        <f>'Permitted Sources'!W912</f>
        <v>0</v>
      </c>
      <c r="J1088" s="181">
        <f>'Permitted Sources'!X912</f>
        <v>0</v>
      </c>
      <c r="K1088" s="191" t="str">
        <f>VLOOKUP(C1088,fips_xref!$A$5:$H$28,8,FALSE)</f>
        <v>Total</v>
      </c>
      <c r="L1088" s="31" t="str">
        <f t="shared" si="16"/>
        <v>Natural Gas Production, Other Not Classified</v>
      </c>
    </row>
    <row r="1089" spans="1:12" x14ac:dyDescent="0.2">
      <c r="A1089" s="136" t="str">
        <f>'Permitted Sources'!A913</f>
        <v>WYDEQ Permitted Sources</v>
      </c>
      <c r="B1089" s="136" t="str">
        <f>'Permitted Sources'!B913</f>
        <v>56</v>
      </c>
      <c r="C1089" s="136">
        <f>'Permitted Sources'!C913</f>
        <v>56037</v>
      </c>
      <c r="D1089" s="136">
        <f>'Permitted Sources'!F913</f>
        <v>31000404</v>
      </c>
      <c r="E1089" t="str">
        <f>'Permitted Sources'!I913</f>
        <v>Process Heaters</v>
      </c>
      <c r="F1089" s="181">
        <f>'Permitted Sources'!T913</f>
        <v>0.23737450797579474</v>
      </c>
      <c r="G1089" s="181">
        <f>'Permitted Sources'!U913</f>
        <v>0</v>
      </c>
      <c r="H1089" s="181">
        <f>'Permitted Sources'!V913</f>
        <v>4.7474901595158943E-2</v>
      </c>
      <c r="I1089" s="181">
        <f>'Permitted Sources'!W913</f>
        <v>0</v>
      </c>
      <c r="J1089" s="181">
        <f>'Permitted Sources'!X913</f>
        <v>0</v>
      </c>
      <c r="K1089" s="191" t="str">
        <f>VLOOKUP(C1089,fips_xref!$A$5:$H$28,8,FALSE)</f>
        <v>Total</v>
      </c>
      <c r="L1089" s="31" t="str">
        <f t="shared" si="16"/>
        <v>Heaters</v>
      </c>
    </row>
    <row r="1090" spans="1:12" x14ac:dyDescent="0.2">
      <c r="A1090" s="136" t="str">
        <f>'Permitted Sources'!A914</f>
        <v>WYDEQ Permitted Sources</v>
      </c>
      <c r="B1090" s="136" t="str">
        <f>'Permitted Sources'!B914</f>
        <v>56</v>
      </c>
      <c r="C1090" s="136">
        <f>'Permitted Sources'!C914</f>
        <v>56037</v>
      </c>
      <c r="D1090" s="136">
        <f>'Permitted Sources'!F914</f>
        <v>31000404</v>
      </c>
      <c r="E1090" t="str">
        <f>'Permitted Sources'!I914</f>
        <v>Process Heaters</v>
      </c>
      <c r="F1090" s="181">
        <f>'Permitted Sources'!T914</f>
        <v>0.23737450797579474</v>
      </c>
      <c r="G1090" s="181">
        <f>'Permitted Sources'!U914</f>
        <v>0</v>
      </c>
      <c r="H1090" s="181">
        <f>'Permitted Sources'!V914</f>
        <v>4.7474901595158943E-2</v>
      </c>
      <c r="I1090" s="181">
        <f>'Permitted Sources'!W914</f>
        <v>0</v>
      </c>
      <c r="J1090" s="181">
        <f>'Permitted Sources'!X914</f>
        <v>0</v>
      </c>
      <c r="K1090" s="191" t="str">
        <f>VLOOKUP(C1090,fips_xref!$A$5:$H$28,8,FALSE)</f>
        <v>Total</v>
      </c>
      <c r="L1090" s="31" t="str">
        <f t="shared" si="16"/>
        <v>Heaters</v>
      </c>
    </row>
    <row r="1091" spans="1:12" x14ac:dyDescent="0.2">
      <c r="A1091" s="136" t="str">
        <f>'Permitted Sources'!A915</f>
        <v>WYDEQ Permitted Sources</v>
      </c>
      <c r="B1091" s="136" t="str">
        <f>'Permitted Sources'!B915</f>
        <v>56</v>
      </c>
      <c r="C1091" s="136">
        <f>'Permitted Sources'!C915</f>
        <v>56037</v>
      </c>
      <c r="D1091" s="136">
        <f>'Permitted Sources'!F915</f>
        <v>31000404</v>
      </c>
      <c r="E1091" t="str">
        <f>'Permitted Sources'!I915</f>
        <v>Process Heaters</v>
      </c>
      <c r="F1091" s="181">
        <f>'Permitted Sources'!T915</f>
        <v>0.23737450797579474</v>
      </c>
      <c r="G1091" s="181">
        <f>'Permitted Sources'!U915</f>
        <v>0</v>
      </c>
      <c r="H1091" s="181">
        <f>'Permitted Sources'!V915</f>
        <v>4.7474901595158943E-2</v>
      </c>
      <c r="I1091" s="181">
        <f>'Permitted Sources'!W915</f>
        <v>0</v>
      </c>
      <c r="J1091" s="181">
        <f>'Permitted Sources'!X915</f>
        <v>0</v>
      </c>
      <c r="K1091" s="191" t="str">
        <f>VLOOKUP(C1091,fips_xref!$A$5:$H$28,8,FALSE)</f>
        <v>Total</v>
      </c>
      <c r="L1091" s="31" t="str">
        <f t="shared" si="16"/>
        <v>Heaters</v>
      </c>
    </row>
    <row r="1092" spans="1:12" x14ac:dyDescent="0.2">
      <c r="A1092" s="136" t="str">
        <f>'Permitted Sources'!A916</f>
        <v>WYDEQ Permitted Sources</v>
      </c>
      <c r="B1092" s="136" t="str">
        <f>'Permitted Sources'!B916</f>
        <v>56</v>
      </c>
      <c r="C1092" s="136">
        <f>'Permitted Sources'!C916</f>
        <v>56037</v>
      </c>
      <c r="D1092" s="136">
        <f>'Permitted Sources'!F916</f>
        <v>31000404</v>
      </c>
      <c r="E1092" t="str">
        <f>'Permitted Sources'!I916</f>
        <v>Process Heaters</v>
      </c>
      <c r="F1092" s="181">
        <f>'Permitted Sources'!T916</f>
        <v>0.23737450797579474</v>
      </c>
      <c r="G1092" s="181">
        <f>'Permitted Sources'!U916</f>
        <v>0</v>
      </c>
      <c r="H1092" s="181">
        <f>'Permitted Sources'!V916</f>
        <v>4.7474901595158943E-2</v>
      </c>
      <c r="I1092" s="181">
        <f>'Permitted Sources'!W916</f>
        <v>0</v>
      </c>
      <c r="J1092" s="181">
        <f>'Permitted Sources'!X916</f>
        <v>0</v>
      </c>
      <c r="K1092" s="191" t="str">
        <f>VLOOKUP(C1092,fips_xref!$A$5:$H$28,8,FALSE)</f>
        <v>Total</v>
      </c>
      <c r="L1092" s="31" t="str">
        <f t="shared" si="16"/>
        <v>Heaters</v>
      </c>
    </row>
    <row r="1093" spans="1:12" x14ac:dyDescent="0.2">
      <c r="A1093" s="136" t="str">
        <f>'Permitted Sources'!A917</f>
        <v>WYDEQ Permitted Sources</v>
      </c>
      <c r="B1093" s="136" t="str">
        <f>'Permitted Sources'!B917</f>
        <v>56</v>
      </c>
      <c r="C1093" s="136">
        <f>'Permitted Sources'!C917</f>
        <v>56037</v>
      </c>
      <c r="D1093" s="136">
        <f>'Permitted Sources'!F917</f>
        <v>10200603</v>
      </c>
      <c r="E1093" t="str">
        <f>'Permitted Sources'!I917</f>
        <v>Dehydrator</v>
      </c>
      <c r="F1093" s="181">
        <f>'Permitted Sources'!T917</f>
        <v>2.4929742846772962</v>
      </c>
      <c r="G1093" s="181">
        <f>'Permitted Sources'!U917</f>
        <v>0</v>
      </c>
      <c r="H1093" s="181">
        <f>'Permitted Sources'!V917</f>
        <v>1.0839018629031723</v>
      </c>
      <c r="I1093" s="181">
        <f>'Permitted Sources'!W917</f>
        <v>0</v>
      </c>
      <c r="J1093" s="181">
        <f>'Permitted Sources'!X917</f>
        <v>0</v>
      </c>
      <c r="K1093" s="191" t="str">
        <f>VLOOKUP(C1093,fips_xref!$A$5:$H$28,8,FALSE)</f>
        <v>Total</v>
      </c>
      <c r="L1093" s="31" t="str">
        <f t="shared" si="16"/>
        <v>Dehydrator</v>
      </c>
    </row>
    <row r="1094" spans="1:12" x14ac:dyDescent="0.2">
      <c r="A1094" s="136" t="str">
        <f>'Permitted Sources'!A918</f>
        <v>WYDEQ Permitted Sources</v>
      </c>
      <c r="B1094" s="136" t="str">
        <f>'Permitted Sources'!B918</f>
        <v>56</v>
      </c>
      <c r="C1094" s="136">
        <f>'Permitted Sources'!C918</f>
        <v>56037</v>
      </c>
      <c r="D1094" s="136">
        <f>'Permitted Sources'!F918</f>
        <v>31000404</v>
      </c>
      <c r="E1094" t="str">
        <f>'Permitted Sources'!I918</f>
        <v>Process Heaters</v>
      </c>
      <c r="F1094" s="181">
        <f>'Permitted Sources'!T918</f>
        <v>2.4929742846772962</v>
      </c>
      <c r="G1094" s="181">
        <f>'Permitted Sources'!U918</f>
        <v>0.10839018629031723</v>
      </c>
      <c r="H1094" s="181">
        <f>'Permitted Sources'!V918</f>
        <v>2.0594135395160271</v>
      </c>
      <c r="I1094" s="181">
        <f>'Permitted Sources'!W918</f>
        <v>0</v>
      </c>
      <c r="J1094" s="181">
        <f>'Permitted Sources'!X918</f>
        <v>0</v>
      </c>
      <c r="K1094" s="191" t="str">
        <f>VLOOKUP(C1094,fips_xref!$A$5:$H$28,8,FALSE)</f>
        <v>Total</v>
      </c>
      <c r="L1094" s="31" t="str">
        <f t="shared" ref="L1094:L1157" si="17">IF(E1094="Unpermitted Fugitives","Fugitives",IF(E1094="Natural Gas Processing Facilities, Pump Seals","Fugitives",IF(E1094="Natural Gas Production, All Equipt Leak Fugitives","Fugitives",IF(E1094="External Combustion Boilers","Heaters",IF(E1094="Permitted Tank Losses","Condensate tank ",IF(E1094="Permitted Fugitives","Fugitives",IF(E1094="Process Heaters","Heaters",E1094)))))))</f>
        <v>Heaters</v>
      </c>
    </row>
    <row r="1095" spans="1:12" x14ac:dyDescent="0.2">
      <c r="A1095" s="136" t="str">
        <f>'Permitted Sources'!A919</f>
        <v>WYDEQ Permitted Sources</v>
      </c>
      <c r="B1095" s="136" t="str">
        <f>'Permitted Sources'!B919</f>
        <v>56</v>
      </c>
      <c r="C1095" s="136">
        <f>'Permitted Sources'!C919</f>
        <v>56037</v>
      </c>
      <c r="D1095" s="136">
        <f>'Permitted Sources'!F919</f>
        <v>31000205</v>
      </c>
      <c r="E1095" t="str">
        <f>'Permitted Sources'!I919</f>
        <v>Natural Gas Production, Flares</v>
      </c>
      <c r="F1095" s="181">
        <f>'Permitted Sources'!T919</f>
        <v>1.1393976382838147</v>
      </c>
      <c r="G1095" s="181">
        <f>'Permitted Sources'!U919</f>
        <v>2.0414207685918346</v>
      </c>
      <c r="H1095" s="181">
        <f>'Permitted Sources'!V919</f>
        <v>2.8010191941143776</v>
      </c>
      <c r="I1095" s="181">
        <f>'Permitted Sources'!W919</f>
        <v>0</v>
      </c>
      <c r="J1095" s="181">
        <f>'Permitted Sources'!X919</f>
        <v>0</v>
      </c>
      <c r="K1095" s="191" t="str">
        <f>VLOOKUP(C1095,fips_xref!$A$5:$H$28,8,FALSE)</f>
        <v>Total</v>
      </c>
      <c r="L1095" s="31" t="str">
        <f t="shared" si="17"/>
        <v>Natural Gas Production, Flares</v>
      </c>
    </row>
    <row r="1096" spans="1:12" x14ac:dyDescent="0.2">
      <c r="A1096" s="136" t="str">
        <f>'Permitted Sources'!A920</f>
        <v>WYDEQ Permitted Sources</v>
      </c>
      <c r="B1096" s="136" t="str">
        <f>'Permitted Sources'!B920</f>
        <v>56</v>
      </c>
      <c r="C1096" s="136">
        <f>'Permitted Sources'!C920</f>
        <v>56037</v>
      </c>
      <c r="D1096" s="136">
        <f>'Permitted Sources'!F920</f>
        <v>31000220</v>
      </c>
      <c r="E1096" t="str">
        <f>'Permitted Sources'!I920</f>
        <v>Permitted Fugitives</v>
      </c>
      <c r="F1096" s="181">
        <f>'Permitted Sources'!T920</f>
        <v>0</v>
      </c>
      <c r="G1096" s="181">
        <f>'Permitted Sources'!U920</f>
        <v>63.141619121561391</v>
      </c>
      <c r="H1096" s="181">
        <f>'Permitted Sources'!V920</f>
        <v>0</v>
      </c>
      <c r="I1096" s="181">
        <f>'Permitted Sources'!W920</f>
        <v>0</v>
      </c>
      <c r="J1096" s="181">
        <f>'Permitted Sources'!X920</f>
        <v>0</v>
      </c>
      <c r="K1096" s="191" t="str">
        <f>VLOOKUP(C1096,fips_xref!$A$5:$H$28,8,FALSE)</f>
        <v>Total</v>
      </c>
      <c r="L1096" s="31" t="str">
        <f t="shared" si="17"/>
        <v>Fugitives</v>
      </c>
    </row>
    <row r="1097" spans="1:12" x14ac:dyDescent="0.2">
      <c r="A1097" s="136" t="str">
        <f>'Permitted Sources'!A921</f>
        <v>WYDEQ Permitted Sources</v>
      </c>
      <c r="B1097" s="136" t="str">
        <f>'Permitted Sources'!B921</f>
        <v>56</v>
      </c>
      <c r="C1097" s="136">
        <f>'Permitted Sources'!C921</f>
        <v>56037</v>
      </c>
      <c r="D1097" s="136">
        <f>'Permitted Sources'!F921</f>
        <v>31000220</v>
      </c>
      <c r="E1097" t="str">
        <f>'Permitted Sources'!I921</f>
        <v>Permitted Fugitives</v>
      </c>
      <c r="F1097" s="181">
        <f>'Permitted Sources'!T921</f>
        <v>0</v>
      </c>
      <c r="G1097" s="181">
        <f>'Permitted Sources'!U921</f>
        <v>0.14242470478547684</v>
      </c>
      <c r="H1097" s="181">
        <f>'Permitted Sources'!V921</f>
        <v>0</v>
      </c>
      <c r="I1097" s="181">
        <f>'Permitted Sources'!W921</f>
        <v>0</v>
      </c>
      <c r="J1097" s="181">
        <f>'Permitted Sources'!X921</f>
        <v>0</v>
      </c>
      <c r="K1097" s="191" t="str">
        <f>VLOOKUP(C1097,fips_xref!$A$5:$H$28,8,FALSE)</f>
        <v>Total</v>
      </c>
      <c r="L1097" s="31" t="str">
        <f t="shared" si="17"/>
        <v>Fugitives</v>
      </c>
    </row>
    <row r="1098" spans="1:12" x14ac:dyDescent="0.2">
      <c r="A1098" s="136" t="str">
        <f>'Permitted Sources'!A922</f>
        <v>WYDEQ Permitted Sources</v>
      </c>
      <c r="B1098" s="136" t="str">
        <f>'Permitted Sources'!B922</f>
        <v>56</v>
      </c>
      <c r="C1098" s="136">
        <f>'Permitted Sources'!C922</f>
        <v>56037</v>
      </c>
      <c r="D1098" s="136">
        <f>'Permitted Sources'!F922</f>
        <v>31000299</v>
      </c>
      <c r="E1098" t="str">
        <f>'Permitted Sources'!I922</f>
        <v>Natural Gas Production, Other Not Classified</v>
      </c>
      <c r="F1098" s="181">
        <f>'Permitted Sources'!T922</f>
        <v>0</v>
      </c>
      <c r="G1098" s="181">
        <f>'Permitted Sources'!U922</f>
        <v>3.3232431116611258</v>
      </c>
      <c r="H1098" s="181">
        <f>'Permitted Sources'!V922</f>
        <v>0</v>
      </c>
      <c r="I1098" s="181">
        <f>'Permitted Sources'!W922</f>
        <v>0</v>
      </c>
      <c r="J1098" s="181">
        <f>'Permitted Sources'!X922</f>
        <v>0</v>
      </c>
      <c r="K1098" s="191" t="str">
        <f>VLOOKUP(C1098,fips_xref!$A$5:$H$28,8,FALSE)</f>
        <v>Total</v>
      </c>
      <c r="L1098" s="31" t="str">
        <f t="shared" si="17"/>
        <v>Natural Gas Production, Other Not Classified</v>
      </c>
    </row>
    <row r="1099" spans="1:12" x14ac:dyDescent="0.2">
      <c r="A1099" s="136" t="str">
        <f>'Permitted Sources'!A923</f>
        <v>WYDEQ Permitted Sources</v>
      </c>
      <c r="B1099" s="136" t="str">
        <f>'Permitted Sources'!B923</f>
        <v>56</v>
      </c>
      <c r="C1099" s="136">
        <f>'Permitted Sources'!C923</f>
        <v>56037</v>
      </c>
      <c r="D1099" s="136">
        <f>'Permitted Sources'!F923</f>
        <v>31000220</v>
      </c>
      <c r="E1099" t="str">
        <f>'Permitted Sources'!I923</f>
        <v>Permitted Fugitives</v>
      </c>
      <c r="F1099" s="181">
        <f>'Permitted Sources'!T923</f>
        <v>0</v>
      </c>
      <c r="G1099" s="181">
        <f>'Permitted Sources'!U923</f>
        <v>12.031310678225212</v>
      </c>
      <c r="H1099" s="181">
        <f>'Permitted Sources'!V923</f>
        <v>0</v>
      </c>
      <c r="I1099" s="181">
        <f>'Permitted Sources'!W923</f>
        <v>0</v>
      </c>
      <c r="J1099" s="181">
        <f>'Permitted Sources'!X923</f>
        <v>0</v>
      </c>
      <c r="K1099" s="191" t="str">
        <f>VLOOKUP(C1099,fips_xref!$A$5:$H$28,8,FALSE)</f>
        <v>Total</v>
      </c>
      <c r="L1099" s="31" t="str">
        <f t="shared" si="17"/>
        <v>Fugitives</v>
      </c>
    </row>
    <row r="1100" spans="1:12" x14ac:dyDescent="0.2">
      <c r="A1100" s="136" t="str">
        <f>'Permitted Sources'!A924</f>
        <v>WYDEQ Permitted Sources</v>
      </c>
      <c r="B1100" s="136" t="str">
        <f>'Permitted Sources'!B924</f>
        <v>56</v>
      </c>
      <c r="C1100" s="136">
        <f>'Permitted Sources'!C924</f>
        <v>56037</v>
      </c>
      <c r="D1100" s="136">
        <f>'Permitted Sources'!F924</f>
        <v>31000228</v>
      </c>
      <c r="E1100" t="str">
        <f>'Permitted Sources'!I924</f>
        <v>Dehydrator</v>
      </c>
      <c r="F1100" s="181">
        <f>'Permitted Sources'!T924</f>
        <v>0.43356074516126891</v>
      </c>
      <c r="G1100" s="181">
        <f>'Permitted Sources'!U924</f>
        <v>0</v>
      </c>
      <c r="H1100" s="181">
        <f>'Permitted Sources'!V924</f>
        <v>0.10839018629031723</v>
      </c>
      <c r="I1100" s="181">
        <f>'Permitted Sources'!W924</f>
        <v>0</v>
      </c>
      <c r="J1100" s="181">
        <f>'Permitted Sources'!X924</f>
        <v>0</v>
      </c>
      <c r="K1100" s="191" t="str">
        <f>VLOOKUP(C1100,fips_xref!$A$5:$H$28,8,FALSE)</f>
        <v>Total</v>
      </c>
      <c r="L1100" s="31" t="str">
        <f t="shared" si="17"/>
        <v>Dehydrator</v>
      </c>
    </row>
    <row r="1101" spans="1:12" x14ac:dyDescent="0.2">
      <c r="A1101" s="136" t="str">
        <f>'Permitted Sources'!A925</f>
        <v>WYDEQ Permitted Sources</v>
      </c>
      <c r="B1101" s="136" t="str">
        <f>'Permitted Sources'!B925</f>
        <v>56</v>
      </c>
      <c r="C1101" s="136">
        <f>'Permitted Sources'!C925</f>
        <v>56037</v>
      </c>
      <c r="D1101" s="136">
        <f>'Permitted Sources'!F925</f>
        <v>40400312</v>
      </c>
      <c r="E1101" t="str">
        <f>'Permitted Sources'!I925</f>
        <v>Permitted Tank Losses</v>
      </c>
      <c r="F1101" s="181">
        <f>'Permitted Sources'!T925</f>
        <v>0</v>
      </c>
      <c r="G1101" s="181">
        <f>'Permitted Sources'!U925</f>
        <v>0.86712149032253782</v>
      </c>
      <c r="H1101" s="181">
        <f>'Permitted Sources'!V925</f>
        <v>0</v>
      </c>
      <c r="I1101" s="181">
        <f>'Permitted Sources'!W925</f>
        <v>0</v>
      </c>
      <c r="J1101" s="181">
        <f>'Permitted Sources'!X925</f>
        <v>0</v>
      </c>
      <c r="K1101" s="191" t="str">
        <f>VLOOKUP(C1101,fips_xref!$A$5:$H$28,8,FALSE)</f>
        <v>Total</v>
      </c>
      <c r="L1101" s="31" t="str">
        <f t="shared" si="17"/>
        <v xml:space="preserve">Condensate tank </v>
      </c>
    </row>
    <row r="1102" spans="1:12" x14ac:dyDescent="0.2">
      <c r="A1102" s="136" t="str">
        <f>'Permitted Sources'!A926</f>
        <v>WYDEQ Permitted Sources</v>
      </c>
      <c r="B1102" s="136" t="str">
        <f>'Permitted Sources'!B926</f>
        <v>56</v>
      </c>
      <c r="C1102" s="136">
        <f>'Permitted Sources'!C926</f>
        <v>56037</v>
      </c>
      <c r="D1102" s="136">
        <f>'Permitted Sources'!F926</f>
        <v>31000220</v>
      </c>
      <c r="E1102" t="str">
        <f>'Permitted Sources'!I926</f>
        <v>Permitted Fugitives</v>
      </c>
      <c r="F1102" s="181">
        <f>'Permitted Sources'!T926</f>
        <v>0</v>
      </c>
      <c r="G1102" s="181">
        <f>'Permitted Sources'!U926</f>
        <v>7.1212352392738421</v>
      </c>
      <c r="H1102" s="181">
        <f>'Permitted Sources'!V926</f>
        <v>0</v>
      </c>
      <c r="I1102" s="181">
        <f>'Permitted Sources'!W926</f>
        <v>0</v>
      </c>
      <c r="J1102" s="181">
        <f>'Permitted Sources'!X926</f>
        <v>0</v>
      </c>
      <c r="K1102" s="191" t="str">
        <f>VLOOKUP(C1102,fips_xref!$A$5:$H$28,8,FALSE)</f>
        <v>Total</v>
      </c>
      <c r="L1102" s="31" t="str">
        <f t="shared" si="17"/>
        <v>Fugitives</v>
      </c>
    </row>
    <row r="1103" spans="1:12" x14ac:dyDescent="0.2">
      <c r="A1103" s="136" t="str">
        <f>'Permitted Sources'!A927</f>
        <v>WYDEQ Permitted Sources</v>
      </c>
      <c r="B1103" s="136" t="str">
        <f>'Permitted Sources'!B927</f>
        <v>56</v>
      </c>
      <c r="C1103" s="136">
        <f>'Permitted Sources'!C927</f>
        <v>56037</v>
      </c>
      <c r="D1103" s="136">
        <f>'Permitted Sources'!F927</f>
        <v>31000220</v>
      </c>
      <c r="E1103" t="str">
        <f>'Permitted Sources'!I927</f>
        <v>Permitted Fugitives</v>
      </c>
      <c r="F1103" s="181">
        <f>'Permitted Sources'!T927</f>
        <v>0</v>
      </c>
      <c r="G1103" s="181">
        <f>'Permitted Sources'!U927</f>
        <v>5.2222391754674833</v>
      </c>
      <c r="H1103" s="181">
        <f>'Permitted Sources'!V927</f>
        <v>0</v>
      </c>
      <c r="I1103" s="181">
        <f>'Permitted Sources'!W927</f>
        <v>0</v>
      </c>
      <c r="J1103" s="181">
        <f>'Permitted Sources'!X927</f>
        <v>0</v>
      </c>
      <c r="K1103" s="191" t="str">
        <f>VLOOKUP(C1103,fips_xref!$A$5:$H$28,8,FALSE)</f>
        <v>Total</v>
      </c>
      <c r="L1103" s="31" t="str">
        <f t="shared" si="17"/>
        <v>Fugitives</v>
      </c>
    </row>
    <row r="1104" spans="1:12" x14ac:dyDescent="0.2">
      <c r="A1104" s="136" t="str">
        <f>'Permitted Sources'!A928</f>
        <v>WYDEQ Permitted Sources</v>
      </c>
      <c r="B1104" s="136" t="str">
        <f>'Permitted Sources'!B928</f>
        <v>56</v>
      </c>
      <c r="C1104" s="136">
        <f>'Permitted Sources'!C928</f>
        <v>56037</v>
      </c>
      <c r="D1104" s="136">
        <f>'Permitted Sources'!F928</f>
        <v>31000227</v>
      </c>
      <c r="E1104" t="str">
        <f>'Permitted Sources'!I928</f>
        <v>Dehydrator</v>
      </c>
      <c r="F1104" s="181">
        <f>'Permitted Sources'!T928</f>
        <v>0.47474901595158947</v>
      </c>
      <c r="G1104" s="181">
        <f>'Permitted Sources'!U928</f>
        <v>1.4242470478547684</v>
      </c>
      <c r="H1104" s="181">
        <f>'Permitted Sources'!V928</f>
        <v>0.47474901595158947</v>
      </c>
      <c r="I1104" s="181">
        <f>'Permitted Sources'!W928</f>
        <v>0</v>
      </c>
      <c r="J1104" s="181">
        <f>'Permitted Sources'!X928</f>
        <v>0</v>
      </c>
      <c r="K1104" s="191" t="str">
        <f>VLOOKUP(C1104,fips_xref!$A$5:$H$28,8,FALSE)</f>
        <v>Total</v>
      </c>
      <c r="L1104" s="31" t="str">
        <f t="shared" si="17"/>
        <v>Dehydrator</v>
      </c>
    </row>
    <row r="1105" spans="1:12" x14ac:dyDescent="0.2">
      <c r="A1105" s="136" t="str">
        <f>'Permitted Sources'!A929</f>
        <v>WYDEQ Permitted Sources</v>
      </c>
      <c r="B1105" s="136" t="str">
        <f>'Permitted Sources'!B929</f>
        <v>56</v>
      </c>
      <c r="C1105" s="136">
        <f>'Permitted Sources'!C929</f>
        <v>56037</v>
      </c>
      <c r="D1105" s="136">
        <f>'Permitted Sources'!F929</f>
        <v>31000227</v>
      </c>
      <c r="E1105" t="str">
        <f>'Permitted Sources'!I929</f>
        <v>Dehydrator</v>
      </c>
      <c r="F1105" s="181">
        <f>'Permitted Sources'!T929</f>
        <v>0.47474901595158947</v>
      </c>
      <c r="G1105" s="181">
        <f>'Permitted Sources'!U929</f>
        <v>0.94949803190317894</v>
      </c>
      <c r="H1105" s="181">
        <f>'Permitted Sources'!V929</f>
        <v>0.47474901595158947</v>
      </c>
      <c r="I1105" s="181">
        <f>'Permitted Sources'!W929</f>
        <v>0</v>
      </c>
      <c r="J1105" s="181">
        <f>'Permitted Sources'!X929</f>
        <v>0</v>
      </c>
      <c r="K1105" s="191" t="str">
        <f>VLOOKUP(C1105,fips_xref!$A$5:$H$28,8,FALSE)</f>
        <v>Total</v>
      </c>
      <c r="L1105" s="31" t="str">
        <f t="shared" si="17"/>
        <v>Dehydrator</v>
      </c>
    </row>
    <row r="1106" spans="1:12" x14ac:dyDescent="0.2">
      <c r="A1106" s="136" t="str">
        <f>'Permitted Sources'!A930</f>
        <v>WYDEQ Permitted Sources</v>
      </c>
      <c r="B1106" s="136" t="str">
        <f>'Permitted Sources'!B930</f>
        <v>56</v>
      </c>
      <c r="C1106" s="136">
        <f>'Permitted Sources'!C930</f>
        <v>56037</v>
      </c>
      <c r="D1106" s="136">
        <f>'Permitted Sources'!F930</f>
        <v>31000227</v>
      </c>
      <c r="E1106" t="str">
        <f>'Permitted Sources'!I930</f>
        <v>Dehydrator</v>
      </c>
      <c r="F1106" s="181">
        <f>'Permitted Sources'!T930</f>
        <v>0.94949803190317894</v>
      </c>
      <c r="G1106" s="181">
        <f>'Permitted Sources'!U930</f>
        <v>4.7474901595158943E-2</v>
      </c>
      <c r="H1106" s="181">
        <f>'Permitted Sources'!V930</f>
        <v>0.94949803190317894</v>
      </c>
      <c r="I1106" s="181">
        <f>'Permitted Sources'!W930</f>
        <v>0</v>
      </c>
      <c r="J1106" s="181">
        <f>'Permitted Sources'!X930</f>
        <v>0</v>
      </c>
      <c r="K1106" s="191" t="str">
        <f>VLOOKUP(C1106,fips_xref!$A$5:$H$28,8,FALSE)</f>
        <v>Total</v>
      </c>
      <c r="L1106" s="31" t="str">
        <f t="shared" si="17"/>
        <v>Dehydrator</v>
      </c>
    </row>
    <row r="1107" spans="1:12" x14ac:dyDescent="0.2">
      <c r="A1107" s="136" t="str">
        <f>'Permitted Sources'!A931</f>
        <v>WYDEQ Permitted Sources</v>
      </c>
      <c r="B1107" s="136" t="str">
        <f>'Permitted Sources'!B931</f>
        <v>56</v>
      </c>
      <c r="C1107" s="136">
        <f>'Permitted Sources'!C931</f>
        <v>56037</v>
      </c>
      <c r="D1107" s="136">
        <f>'Permitted Sources'!F931</f>
        <v>31000404</v>
      </c>
      <c r="E1107" t="str">
        <f>'Permitted Sources'!I931</f>
        <v>Process Heaters</v>
      </c>
      <c r="F1107" s="181">
        <f>'Permitted Sources'!T931</f>
        <v>3.3232431116611258</v>
      </c>
      <c r="G1107" s="181">
        <f>'Permitted Sources'!U931</f>
        <v>0.47474901595158947</v>
      </c>
      <c r="H1107" s="181">
        <f>'Permitted Sources'!V931</f>
        <v>2.8484940957095368</v>
      </c>
      <c r="I1107" s="181">
        <f>'Permitted Sources'!W931</f>
        <v>0</v>
      </c>
      <c r="J1107" s="181">
        <f>'Permitted Sources'!X931</f>
        <v>0</v>
      </c>
      <c r="K1107" s="191" t="str">
        <f>VLOOKUP(C1107,fips_xref!$A$5:$H$28,8,FALSE)</f>
        <v>Total</v>
      </c>
      <c r="L1107" s="31" t="str">
        <f t="shared" si="17"/>
        <v>Heaters</v>
      </c>
    </row>
    <row r="1108" spans="1:12" x14ac:dyDescent="0.2">
      <c r="A1108" s="136" t="str">
        <f>'Permitted Sources'!A932</f>
        <v>WYDEQ Permitted Sources</v>
      </c>
      <c r="B1108" s="136" t="str">
        <f>'Permitted Sources'!B932</f>
        <v>56</v>
      </c>
      <c r="C1108" s="136">
        <f>'Permitted Sources'!C932</f>
        <v>56037</v>
      </c>
      <c r="D1108" s="136">
        <f>'Permitted Sources'!F932</f>
        <v>31000404</v>
      </c>
      <c r="E1108" t="str">
        <f>'Permitted Sources'!I932</f>
        <v>Process Heaters</v>
      </c>
      <c r="F1108" s="181">
        <f>'Permitted Sources'!T932</f>
        <v>6.1717372073706631</v>
      </c>
      <c r="G1108" s="181">
        <f>'Permitted Sources'!U932</f>
        <v>0.33232431116611261</v>
      </c>
      <c r="H1108" s="181">
        <f>'Permitted Sources'!V932</f>
        <v>5.2222391754674833</v>
      </c>
      <c r="I1108" s="181">
        <f>'Permitted Sources'!W932</f>
        <v>0</v>
      </c>
      <c r="J1108" s="181">
        <f>'Permitted Sources'!X932</f>
        <v>0</v>
      </c>
      <c r="K1108" s="191" t="str">
        <f>VLOOKUP(C1108,fips_xref!$A$5:$H$28,8,FALSE)</f>
        <v>Total</v>
      </c>
      <c r="L1108" s="31" t="str">
        <f t="shared" si="17"/>
        <v>Heaters</v>
      </c>
    </row>
    <row r="1109" spans="1:12" x14ac:dyDescent="0.2">
      <c r="A1109" s="136" t="str">
        <f>'Permitted Sources'!A933</f>
        <v>WYDEQ Permitted Sources</v>
      </c>
      <c r="B1109" s="136" t="str">
        <f>'Permitted Sources'!B933</f>
        <v>56</v>
      </c>
      <c r="C1109" s="136">
        <f>'Permitted Sources'!C933</f>
        <v>56037</v>
      </c>
      <c r="D1109" s="136">
        <f>'Permitted Sources'!F933</f>
        <v>31000220</v>
      </c>
      <c r="E1109" t="str">
        <f>'Permitted Sources'!I933</f>
        <v>Permitted Fugitives</v>
      </c>
      <c r="F1109" s="181">
        <f>'Permitted Sources'!T933</f>
        <v>0</v>
      </c>
      <c r="G1109" s="181">
        <f>'Permitted Sources'!U933</f>
        <v>1.5666717526402452</v>
      </c>
      <c r="H1109" s="181">
        <f>'Permitted Sources'!V933</f>
        <v>0</v>
      </c>
      <c r="I1109" s="181">
        <f>'Permitted Sources'!W933</f>
        <v>0</v>
      </c>
      <c r="J1109" s="181">
        <f>'Permitted Sources'!X933</f>
        <v>0</v>
      </c>
      <c r="K1109" s="191" t="str">
        <f>VLOOKUP(C1109,fips_xref!$A$5:$H$28,8,FALSE)</f>
        <v>Total</v>
      </c>
      <c r="L1109" s="31" t="str">
        <f t="shared" si="17"/>
        <v>Fugitives</v>
      </c>
    </row>
    <row r="1110" spans="1:12" x14ac:dyDescent="0.2">
      <c r="A1110" s="136" t="str">
        <f>'Permitted Sources'!A934</f>
        <v>WYDEQ Permitted Sources</v>
      </c>
      <c r="B1110" s="136" t="str">
        <f>'Permitted Sources'!B934</f>
        <v>56</v>
      </c>
      <c r="C1110" s="136">
        <f>'Permitted Sources'!C934</f>
        <v>56037</v>
      </c>
      <c r="D1110" s="136">
        <f>'Permitted Sources'!F934</f>
        <v>31000299</v>
      </c>
      <c r="E1110" t="str">
        <f>'Permitted Sources'!I934</f>
        <v>Natural Gas Production, Other Not Classified</v>
      </c>
      <c r="F1110" s="181">
        <f>'Permitted Sources'!T934</f>
        <v>0.237537092207871</v>
      </c>
      <c r="G1110" s="181">
        <f>'Permitted Sources'!U934</f>
        <v>0</v>
      </c>
      <c r="H1110" s="181">
        <f>'Permitted Sources'!V934</f>
        <v>0.21678037258063446</v>
      </c>
      <c r="I1110" s="181">
        <f>'Permitted Sources'!W934</f>
        <v>0</v>
      </c>
      <c r="J1110" s="181">
        <f>'Permitted Sources'!X934</f>
        <v>0</v>
      </c>
      <c r="K1110" s="191" t="str">
        <f>VLOOKUP(C1110,fips_xref!$A$5:$H$28,8,FALSE)</f>
        <v>Total</v>
      </c>
      <c r="L1110" s="31" t="str">
        <f t="shared" si="17"/>
        <v>Natural Gas Production, Other Not Classified</v>
      </c>
    </row>
    <row r="1111" spans="1:12" x14ac:dyDescent="0.2">
      <c r="A1111" s="136" t="str">
        <f>'Permitted Sources'!A935</f>
        <v>WYDEQ Permitted Sources</v>
      </c>
      <c r="B1111" s="136" t="str">
        <f>'Permitted Sources'!B935</f>
        <v>56</v>
      </c>
      <c r="C1111" s="136">
        <f>'Permitted Sources'!C935</f>
        <v>56037</v>
      </c>
      <c r="D1111" s="136">
        <f>'Permitted Sources'!F935</f>
        <v>31000404</v>
      </c>
      <c r="E1111" t="str">
        <f>'Permitted Sources'!I935</f>
        <v>Process Heaters</v>
      </c>
      <c r="F1111" s="181">
        <f>'Permitted Sources'!T935</f>
        <v>0.237537092207871</v>
      </c>
      <c r="G1111" s="181">
        <f>'Permitted Sources'!U935</f>
        <v>0</v>
      </c>
      <c r="H1111" s="181">
        <f>'Permitted Sources'!V935</f>
        <v>0.21678037258063446</v>
      </c>
      <c r="I1111" s="181">
        <f>'Permitted Sources'!W935</f>
        <v>0</v>
      </c>
      <c r="J1111" s="181">
        <f>'Permitted Sources'!X935</f>
        <v>0</v>
      </c>
      <c r="K1111" s="191" t="str">
        <f>VLOOKUP(C1111,fips_xref!$A$5:$H$28,8,FALSE)</f>
        <v>Total</v>
      </c>
      <c r="L1111" s="31" t="str">
        <f t="shared" si="17"/>
        <v>Heaters</v>
      </c>
    </row>
    <row r="1112" spans="1:12" x14ac:dyDescent="0.2">
      <c r="A1112" s="136" t="str">
        <f>'Permitted Sources'!A936</f>
        <v>WYDEQ Permitted Sources</v>
      </c>
      <c r="B1112" s="136" t="str">
        <f>'Permitted Sources'!B936</f>
        <v>56</v>
      </c>
      <c r="C1112" s="136">
        <f>'Permitted Sources'!C936</f>
        <v>56037</v>
      </c>
      <c r="D1112" s="136">
        <f>'Permitted Sources'!F936</f>
        <v>31000302</v>
      </c>
      <c r="E1112" t="str">
        <f>'Permitted Sources'!I936</f>
        <v>Dehydrator</v>
      </c>
      <c r="F1112" s="181">
        <f>'Permitted Sources'!T936</f>
        <v>0.47507418818623559</v>
      </c>
      <c r="G1112" s="181">
        <f>'Permitted Sources'!U936</f>
        <v>0</v>
      </c>
      <c r="H1112" s="181">
        <f>'Permitted Sources'!V936</f>
        <v>0.43356074516126891</v>
      </c>
      <c r="I1112" s="181">
        <f>'Permitted Sources'!W936</f>
        <v>0</v>
      </c>
      <c r="J1112" s="181">
        <f>'Permitted Sources'!X936</f>
        <v>0</v>
      </c>
      <c r="K1112" s="191" t="str">
        <f>VLOOKUP(C1112,fips_xref!$A$5:$H$28,8,FALSE)</f>
        <v>Total</v>
      </c>
      <c r="L1112" s="31" t="str">
        <f t="shared" si="17"/>
        <v>Dehydrator</v>
      </c>
    </row>
    <row r="1113" spans="1:12" x14ac:dyDescent="0.2">
      <c r="A1113" s="136" t="str">
        <f>'Permitted Sources'!A937</f>
        <v>WYDEQ Permitted Sources</v>
      </c>
      <c r="B1113" s="136" t="str">
        <f>'Permitted Sources'!B937</f>
        <v>56</v>
      </c>
      <c r="C1113" s="136">
        <f>'Permitted Sources'!C937</f>
        <v>56037</v>
      </c>
      <c r="D1113" s="136">
        <f>'Permitted Sources'!F937</f>
        <v>31000504</v>
      </c>
      <c r="E1113" t="str">
        <f>'Permitted Sources'!I937</f>
        <v>Process Heaters</v>
      </c>
      <c r="F1113" s="181">
        <f>'Permitted Sources'!T937</f>
        <v>0.14139350531604436</v>
      </c>
      <c r="G1113" s="181">
        <f>'Permitted Sources'!U937</f>
        <v>0</v>
      </c>
      <c r="H1113" s="181">
        <f>'Permitted Sources'!V937</f>
        <v>0</v>
      </c>
      <c r="I1113" s="181">
        <f>'Permitted Sources'!W937</f>
        <v>0</v>
      </c>
      <c r="J1113" s="181">
        <f>'Permitted Sources'!X937</f>
        <v>0</v>
      </c>
      <c r="K1113" s="191" t="str">
        <f>VLOOKUP(C1113,fips_xref!$A$5:$H$28,8,FALSE)</f>
        <v>Total</v>
      </c>
      <c r="L1113" s="31" t="str">
        <f t="shared" si="17"/>
        <v>Heaters</v>
      </c>
    </row>
    <row r="1114" spans="1:12" x14ac:dyDescent="0.2">
      <c r="A1114" s="136" t="str">
        <f>'Permitted Sources'!A938</f>
        <v>WYDEQ Permitted Sources</v>
      </c>
      <c r="B1114" s="136" t="str">
        <f>'Permitted Sources'!B938</f>
        <v>56</v>
      </c>
      <c r="C1114" s="136">
        <f>'Permitted Sources'!C938</f>
        <v>56037</v>
      </c>
      <c r="D1114" s="136">
        <f>'Permitted Sources'!F938</f>
        <v>10200603</v>
      </c>
      <c r="E1114" t="str">
        <f>'Permitted Sources'!I938</f>
        <v>Dehydrator</v>
      </c>
      <c r="F1114" s="181">
        <f>'Permitted Sources'!T938</f>
        <v>2.7222962890182374</v>
      </c>
      <c r="G1114" s="181">
        <f>'Permitted Sources'!U938</f>
        <v>0.10839018629031723</v>
      </c>
      <c r="H1114" s="181">
        <f>'Permitted Sources'!V938</f>
        <v>0.54195093145158613</v>
      </c>
      <c r="I1114" s="181">
        <f>'Permitted Sources'!W938</f>
        <v>0</v>
      </c>
      <c r="J1114" s="181">
        <f>'Permitted Sources'!X938</f>
        <v>0</v>
      </c>
      <c r="K1114" s="191" t="str">
        <f>VLOOKUP(C1114,fips_xref!$A$5:$H$28,8,FALSE)</f>
        <v>Total</v>
      </c>
      <c r="L1114" s="31" t="str">
        <f t="shared" si="17"/>
        <v>Dehydrator</v>
      </c>
    </row>
    <row r="1115" spans="1:12" x14ac:dyDescent="0.2">
      <c r="A1115" s="136" t="str">
        <f>'Permitted Sources'!A939</f>
        <v>WYDEQ Permitted Sources</v>
      </c>
      <c r="B1115" s="136" t="str">
        <f>'Permitted Sources'!B939</f>
        <v>56</v>
      </c>
      <c r="C1115" s="136">
        <f>'Permitted Sources'!C939</f>
        <v>56037</v>
      </c>
      <c r="D1115" s="136">
        <f>'Permitted Sources'!F939</f>
        <v>31000404</v>
      </c>
      <c r="E1115" t="str">
        <f>'Permitted Sources'!I939</f>
        <v>Process Heaters</v>
      </c>
      <c r="F1115" s="181">
        <f>'Permitted Sources'!T939</f>
        <v>0.21691648962218774</v>
      </c>
      <c r="G1115" s="181">
        <f>'Permitted Sources'!U939</f>
        <v>0</v>
      </c>
      <c r="H1115" s="181">
        <f>'Permitted Sources'!V939</f>
        <v>0.10839018629031723</v>
      </c>
      <c r="I1115" s="181">
        <f>'Permitted Sources'!W939</f>
        <v>0</v>
      </c>
      <c r="J1115" s="181">
        <f>'Permitted Sources'!X939</f>
        <v>0</v>
      </c>
      <c r="K1115" s="191" t="str">
        <f>VLOOKUP(C1115,fips_xref!$A$5:$H$28,8,FALSE)</f>
        <v>Total</v>
      </c>
      <c r="L1115" s="31" t="str">
        <f t="shared" si="17"/>
        <v>Heaters</v>
      </c>
    </row>
    <row r="1116" spans="1:12" x14ac:dyDescent="0.2">
      <c r="A1116" s="136" t="str">
        <f>'Permitted Sources'!A940</f>
        <v>WYDEQ Permitted Sources</v>
      </c>
      <c r="B1116" s="136" t="str">
        <f>'Permitted Sources'!B940</f>
        <v>56</v>
      </c>
      <c r="C1116" s="136">
        <f>'Permitted Sources'!C940</f>
        <v>56037</v>
      </c>
      <c r="D1116" s="136">
        <f>'Permitted Sources'!F940</f>
        <v>31000404</v>
      </c>
      <c r="E1116" t="str">
        <f>'Permitted Sources'!I940</f>
        <v>Process Heaters</v>
      </c>
      <c r="F1116" s="181">
        <f>'Permitted Sources'!T940</f>
        <v>0.45532569340748413</v>
      </c>
      <c r="G1116" s="181">
        <f>'Permitted Sources'!U940</f>
        <v>0</v>
      </c>
      <c r="H1116" s="181">
        <f>'Permitted Sources'!V940</f>
        <v>0.43356074516126891</v>
      </c>
      <c r="I1116" s="181">
        <f>'Permitted Sources'!W940</f>
        <v>0</v>
      </c>
      <c r="J1116" s="181">
        <f>'Permitted Sources'!X940</f>
        <v>0</v>
      </c>
      <c r="K1116" s="191" t="str">
        <f>VLOOKUP(C1116,fips_xref!$A$5:$H$28,8,FALSE)</f>
        <v>Total</v>
      </c>
      <c r="L1116" s="31" t="str">
        <f t="shared" si="17"/>
        <v>Heaters</v>
      </c>
    </row>
    <row r="1117" spans="1:12" x14ac:dyDescent="0.2">
      <c r="A1117" s="136" t="str">
        <f>'Permitted Sources'!A941</f>
        <v>WYDEQ Permitted Sources</v>
      </c>
      <c r="B1117" s="136" t="str">
        <f>'Permitted Sources'!B941</f>
        <v>56</v>
      </c>
      <c r="C1117" s="136">
        <f>'Permitted Sources'!C941</f>
        <v>56037</v>
      </c>
      <c r="D1117" s="136">
        <f>'Permitted Sources'!F941</f>
        <v>31000404</v>
      </c>
      <c r="E1117" t="str">
        <f>'Permitted Sources'!I941</f>
        <v>Process Heaters</v>
      </c>
      <c r="F1117" s="181">
        <f>'Permitted Sources'!T941</f>
        <v>0.32539358690065673</v>
      </c>
      <c r="G1117" s="181">
        <f>'Permitted Sources'!U941</f>
        <v>0</v>
      </c>
      <c r="H1117" s="181">
        <f>'Permitted Sources'!V941</f>
        <v>0.10839018629031723</v>
      </c>
      <c r="I1117" s="181">
        <f>'Permitted Sources'!W941</f>
        <v>0</v>
      </c>
      <c r="J1117" s="181">
        <f>'Permitted Sources'!X941</f>
        <v>0</v>
      </c>
      <c r="K1117" s="191" t="str">
        <f>VLOOKUP(C1117,fips_xref!$A$5:$H$28,8,FALSE)</f>
        <v>Total</v>
      </c>
      <c r="L1117" s="31" t="str">
        <f t="shared" si="17"/>
        <v>Heaters</v>
      </c>
    </row>
    <row r="1118" spans="1:12" x14ac:dyDescent="0.2">
      <c r="A1118" s="136" t="str">
        <f>'Permitted Sources'!A942</f>
        <v>WYDEQ Permitted Sources</v>
      </c>
      <c r="B1118" s="136" t="str">
        <f>'Permitted Sources'!B942</f>
        <v>56</v>
      </c>
      <c r="C1118" s="136">
        <f>'Permitted Sources'!C942</f>
        <v>56037</v>
      </c>
      <c r="D1118" s="136">
        <f>'Permitted Sources'!F942</f>
        <v>31000404</v>
      </c>
      <c r="E1118" t="str">
        <f>'Permitted Sources'!I942</f>
        <v>Process Heaters</v>
      </c>
      <c r="F1118" s="181">
        <f>'Permitted Sources'!T942</f>
        <v>0.44454118071364368</v>
      </c>
      <c r="G1118" s="181">
        <f>'Permitted Sources'!U942</f>
        <v>0</v>
      </c>
      <c r="H1118" s="181">
        <f>'Permitted Sources'!V942</f>
        <v>0.32517055887095164</v>
      </c>
      <c r="I1118" s="181">
        <f>'Permitted Sources'!W942</f>
        <v>0</v>
      </c>
      <c r="J1118" s="181">
        <f>'Permitted Sources'!X942</f>
        <v>0</v>
      </c>
      <c r="K1118" s="191" t="str">
        <f>VLOOKUP(C1118,fips_xref!$A$5:$H$28,8,FALSE)</f>
        <v>Total</v>
      </c>
      <c r="L1118" s="31" t="str">
        <f t="shared" si="17"/>
        <v>Heaters</v>
      </c>
    </row>
    <row r="1119" spans="1:12" x14ac:dyDescent="0.2">
      <c r="A1119" s="136" t="str">
        <f>'Permitted Sources'!A943</f>
        <v>WYDEQ Permitted Sources</v>
      </c>
      <c r="B1119" s="136" t="str">
        <f>'Permitted Sources'!B943</f>
        <v>56</v>
      </c>
      <c r="C1119" s="136">
        <f>'Permitted Sources'!C943</f>
        <v>56037</v>
      </c>
      <c r="D1119" s="136">
        <f>'Permitted Sources'!F943</f>
        <v>31000404</v>
      </c>
      <c r="E1119" t="str">
        <f>'Permitted Sources'!I943</f>
        <v>Process Heaters</v>
      </c>
      <c r="F1119" s="181">
        <f>'Permitted Sources'!T943</f>
        <v>1.3340005914884401</v>
      </c>
      <c r="G1119" s="181">
        <f>'Permitted Sources'!U943</f>
        <v>0</v>
      </c>
      <c r="H1119" s="181">
        <f>'Permitted Sources'!V943</f>
        <v>0.32517055887095164</v>
      </c>
      <c r="I1119" s="181">
        <f>'Permitted Sources'!W943</f>
        <v>0</v>
      </c>
      <c r="J1119" s="181">
        <f>'Permitted Sources'!X943</f>
        <v>0</v>
      </c>
      <c r="K1119" s="191" t="str">
        <f>VLOOKUP(C1119,fips_xref!$A$5:$H$28,8,FALSE)</f>
        <v>Total</v>
      </c>
      <c r="L1119" s="31" t="str">
        <f t="shared" si="17"/>
        <v>Heaters</v>
      </c>
    </row>
    <row r="1120" spans="1:12" x14ac:dyDescent="0.2">
      <c r="A1120" s="136" t="str">
        <f>'Permitted Sources'!A944</f>
        <v>WYDEQ Permitted Sources</v>
      </c>
      <c r="B1120" s="136" t="str">
        <f>'Permitted Sources'!B944</f>
        <v>56</v>
      </c>
      <c r="C1120" s="136">
        <f>'Permitted Sources'!C944</f>
        <v>56037</v>
      </c>
      <c r="D1120" s="136">
        <f>'Permitted Sources'!F944</f>
        <v>31000404</v>
      </c>
      <c r="E1120" t="str">
        <f>'Permitted Sources'!I944</f>
        <v>Process Heaters</v>
      </c>
      <c r="F1120" s="181">
        <f>'Permitted Sources'!T944</f>
        <v>0.10847709727846899</v>
      </c>
      <c r="G1120" s="181">
        <f>'Permitted Sources'!U944</f>
        <v>0</v>
      </c>
      <c r="H1120" s="181">
        <f>'Permitted Sources'!V944</f>
        <v>0.10839018629031723</v>
      </c>
      <c r="I1120" s="181">
        <f>'Permitted Sources'!W944</f>
        <v>0</v>
      </c>
      <c r="J1120" s="181">
        <f>'Permitted Sources'!X944</f>
        <v>0</v>
      </c>
      <c r="K1120" s="191" t="str">
        <f>VLOOKUP(C1120,fips_xref!$A$5:$H$28,8,FALSE)</f>
        <v>Total</v>
      </c>
      <c r="L1120" s="31" t="str">
        <f t="shared" si="17"/>
        <v>Heaters</v>
      </c>
    </row>
    <row r="1121" spans="1:12" x14ac:dyDescent="0.2">
      <c r="A1121" s="136" t="str">
        <f>'Permitted Sources'!A945</f>
        <v>WYDEQ Permitted Sources</v>
      </c>
      <c r="B1121" s="136" t="str">
        <f>'Permitted Sources'!B945</f>
        <v>56</v>
      </c>
      <c r="C1121" s="136">
        <f>'Permitted Sources'!C945</f>
        <v>56037</v>
      </c>
      <c r="D1121" s="136">
        <f>'Permitted Sources'!F945</f>
        <v>31000404</v>
      </c>
      <c r="E1121" t="str">
        <f>'Permitted Sources'!I945</f>
        <v>Process Heaters</v>
      </c>
      <c r="F1121" s="181">
        <f>'Permitted Sources'!T945</f>
        <v>0.10847709727846899</v>
      </c>
      <c r="G1121" s="181">
        <f>'Permitted Sources'!U945</f>
        <v>0</v>
      </c>
      <c r="H1121" s="181">
        <f>'Permitted Sources'!V945</f>
        <v>0.10839018629031723</v>
      </c>
      <c r="I1121" s="181">
        <f>'Permitted Sources'!W945</f>
        <v>0</v>
      </c>
      <c r="J1121" s="181">
        <f>'Permitted Sources'!X945</f>
        <v>0</v>
      </c>
      <c r="K1121" s="191" t="str">
        <f>VLOOKUP(C1121,fips_xref!$A$5:$H$28,8,FALSE)</f>
        <v>Total</v>
      </c>
      <c r="L1121" s="31" t="str">
        <f t="shared" si="17"/>
        <v>Heaters</v>
      </c>
    </row>
    <row r="1122" spans="1:12" x14ac:dyDescent="0.2">
      <c r="A1122" s="136" t="str">
        <f>'Permitted Sources'!A946</f>
        <v>WYDEQ Permitted Sources</v>
      </c>
      <c r="B1122" s="136" t="str">
        <f>'Permitted Sources'!B946</f>
        <v>56</v>
      </c>
      <c r="C1122" s="136">
        <f>'Permitted Sources'!C946</f>
        <v>56037</v>
      </c>
      <c r="D1122" s="136">
        <f>'Permitted Sources'!F946</f>
        <v>31000227</v>
      </c>
      <c r="E1122" t="str">
        <f>'Permitted Sources'!I946</f>
        <v>Dehydrator</v>
      </c>
      <c r="F1122" s="181">
        <f>'Permitted Sources'!T946</f>
        <v>9.4949803190317886E-2</v>
      </c>
      <c r="G1122" s="181">
        <f>'Permitted Sources'!U946</f>
        <v>0</v>
      </c>
      <c r="H1122" s="181">
        <f>'Permitted Sources'!V946</f>
        <v>0</v>
      </c>
      <c r="I1122" s="181">
        <f>'Permitted Sources'!W946</f>
        <v>0</v>
      </c>
      <c r="J1122" s="181">
        <f>'Permitted Sources'!X946</f>
        <v>0</v>
      </c>
      <c r="K1122" s="191" t="str">
        <f>VLOOKUP(C1122,fips_xref!$A$5:$H$28,8,FALSE)</f>
        <v>Total</v>
      </c>
      <c r="L1122" s="31" t="str">
        <f t="shared" si="17"/>
        <v>Dehydrator</v>
      </c>
    </row>
    <row r="1123" spans="1:12" x14ac:dyDescent="0.2">
      <c r="A1123" s="136" t="str">
        <f>'Permitted Sources'!A947</f>
        <v>WYDEQ Permitted Sources</v>
      </c>
      <c r="B1123" s="136" t="str">
        <f>'Permitted Sources'!B947</f>
        <v>56</v>
      </c>
      <c r="C1123" s="136">
        <f>'Permitted Sources'!C947</f>
        <v>56037</v>
      </c>
      <c r="D1123" s="136">
        <f>'Permitted Sources'!F947</f>
        <v>31000227</v>
      </c>
      <c r="E1123" t="str">
        <f>'Permitted Sources'!I947</f>
        <v>Dehydrator</v>
      </c>
      <c r="F1123" s="181">
        <f>'Permitted Sources'!T947</f>
        <v>7.5959842552254311E-2</v>
      </c>
      <c r="G1123" s="181">
        <f>'Permitted Sources'!U947</f>
        <v>4.7474901595158945E-3</v>
      </c>
      <c r="H1123" s="181">
        <f>'Permitted Sources'!V947</f>
        <v>1.4242470478547684E-2</v>
      </c>
      <c r="I1123" s="181">
        <f>'Permitted Sources'!W947</f>
        <v>0</v>
      </c>
      <c r="J1123" s="181">
        <f>'Permitted Sources'!X947</f>
        <v>0</v>
      </c>
      <c r="K1123" s="191" t="str">
        <f>VLOOKUP(C1123,fips_xref!$A$5:$H$28,8,FALSE)</f>
        <v>Total</v>
      </c>
      <c r="L1123" s="31" t="str">
        <f t="shared" si="17"/>
        <v>Dehydrator</v>
      </c>
    </row>
    <row r="1124" spans="1:12" x14ac:dyDescent="0.2">
      <c r="A1124" s="136" t="str">
        <f>'Permitted Sources'!A948</f>
        <v>WYDEQ Permitted Sources</v>
      </c>
      <c r="B1124" s="136" t="str">
        <f>'Permitted Sources'!B948</f>
        <v>56</v>
      </c>
      <c r="C1124" s="136">
        <f>'Permitted Sources'!C948</f>
        <v>56037</v>
      </c>
      <c r="D1124" s="136">
        <f>'Permitted Sources'!F948</f>
        <v>31000227</v>
      </c>
      <c r="E1124" t="str">
        <f>'Permitted Sources'!I948</f>
        <v>Dehydrator</v>
      </c>
      <c r="F1124" s="181">
        <f>'Permitted Sources'!T948</f>
        <v>0.94949803190317894</v>
      </c>
      <c r="G1124" s="181">
        <f>'Permitted Sources'!U948</f>
        <v>4.7474901595158943E-2</v>
      </c>
      <c r="H1124" s="181">
        <f>'Permitted Sources'!V948</f>
        <v>0.18989960638063577</v>
      </c>
      <c r="I1124" s="181">
        <f>'Permitted Sources'!W948</f>
        <v>0</v>
      </c>
      <c r="J1124" s="181">
        <f>'Permitted Sources'!X948</f>
        <v>0</v>
      </c>
      <c r="K1124" s="191" t="str">
        <f>VLOOKUP(C1124,fips_xref!$A$5:$H$28,8,FALSE)</f>
        <v>Total</v>
      </c>
      <c r="L1124" s="31" t="str">
        <f t="shared" si="17"/>
        <v>Dehydrator</v>
      </c>
    </row>
    <row r="1125" spans="1:12" x14ac:dyDescent="0.2">
      <c r="A1125" s="136" t="str">
        <f>'Permitted Sources'!A949</f>
        <v>WYDEQ Permitted Sources</v>
      </c>
      <c r="B1125" s="136" t="str">
        <f>'Permitted Sources'!B949</f>
        <v>56</v>
      </c>
      <c r="C1125" s="136">
        <f>'Permitted Sources'!C949</f>
        <v>56037</v>
      </c>
      <c r="D1125" s="136">
        <f>'Permitted Sources'!F949</f>
        <v>31000301</v>
      </c>
      <c r="E1125" t="str">
        <f>'Permitted Sources'!I949</f>
        <v>Dehydrator</v>
      </c>
      <c r="F1125" s="181">
        <f>'Permitted Sources'!T949</f>
        <v>0</v>
      </c>
      <c r="G1125" s="181">
        <f>'Permitted Sources'!U949</f>
        <v>3.3232431116611258</v>
      </c>
      <c r="H1125" s="181">
        <f>'Permitted Sources'!V949</f>
        <v>0</v>
      </c>
      <c r="I1125" s="181">
        <f>'Permitted Sources'!W949</f>
        <v>0</v>
      </c>
      <c r="J1125" s="181">
        <f>'Permitted Sources'!X949</f>
        <v>0</v>
      </c>
      <c r="K1125" s="191" t="str">
        <f>VLOOKUP(C1125,fips_xref!$A$5:$H$28,8,FALSE)</f>
        <v>Total</v>
      </c>
      <c r="L1125" s="31" t="str">
        <f t="shared" si="17"/>
        <v>Dehydrator</v>
      </c>
    </row>
    <row r="1126" spans="1:12" x14ac:dyDescent="0.2">
      <c r="A1126" s="136" t="str">
        <f>'Permitted Sources'!A950</f>
        <v>WYDEQ Permitted Sources</v>
      </c>
      <c r="B1126" s="136" t="str">
        <f>'Permitted Sources'!B950</f>
        <v>56</v>
      </c>
      <c r="C1126" s="136">
        <f>'Permitted Sources'!C950</f>
        <v>56037</v>
      </c>
      <c r="D1126" s="136">
        <f>'Permitted Sources'!F950</f>
        <v>31000404</v>
      </c>
      <c r="E1126" t="str">
        <f>'Permitted Sources'!I950</f>
        <v>Process Heaters</v>
      </c>
      <c r="F1126" s="181">
        <f>'Permitted Sources'!T950</f>
        <v>0.23737450797579474</v>
      </c>
      <c r="G1126" s="181">
        <f>'Permitted Sources'!U950</f>
        <v>0</v>
      </c>
      <c r="H1126" s="181">
        <f>'Permitted Sources'!V950</f>
        <v>4.7474901595158943E-2</v>
      </c>
      <c r="I1126" s="181">
        <f>'Permitted Sources'!W950</f>
        <v>0</v>
      </c>
      <c r="J1126" s="181">
        <f>'Permitted Sources'!X950</f>
        <v>0</v>
      </c>
      <c r="K1126" s="191" t="str">
        <f>VLOOKUP(C1126,fips_xref!$A$5:$H$28,8,FALSE)</f>
        <v>Total</v>
      </c>
      <c r="L1126" s="31" t="str">
        <f t="shared" si="17"/>
        <v>Heaters</v>
      </c>
    </row>
    <row r="1127" spans="1:12" x14ac:dyDescent="0.2">
      <c r="A1127" s="136" t="str">
        <f>'Permitted Sources'!A951</f>
        <v>WYDEQ Permitted Sources</v>
      </c>
      <c r="B1127" s="136" t="str">
        <f>'Permitted Sources'!B951</f>
        <v>56</v>
      </c>
      <c r="C1127" s="136">
        <f>'Permitted Sources'!C951</f>
        <v>56037</v>
      </c>
      <c r="D1127" s="136">
        <f>'Permitted Sources'!F951</f>
        <v>31000404</v>
      </c>
      <c r="E1127" t="str">
        <f>'Permitted Sources'!I951</f>
        <v>Process Heaters</v>
      </c>
      <c r="F1127" s="181">
        <f>'Permitted Sources'!T951</f>
        <v>2.8484940957095368E-2</v>
      </c>
      <c r="G1127" s="181">
        <f>'Permitted Sources'!U951</f>
        <v>1.4242470478547682E-4</v>
      </c>
      <c r="H1127" s="181">
        <f>'Permitted Sources'!V951</f>
        <v>2.3737450797579471E-2</v>
      </c>
      <c r="I1127" s="181">
        <f>'Permitted Sources'!W951</f>
        <v>0</v>
      </c>
      <c r="J1127" s="181">
        <f>'Permitted Sources'!X951</f>
        <v>0</v>
      </c>
      <c r="K1127" s="191" t="str">
        <f>VLOOKUP(C1127,fips_xref!$A$5:$H$28,8,FALSE)</f>
        <v>Total</v>
      </c>
      <c r="L1127" s="31" t="str">
        <f t="shared" si="17"/>
        <v>Heaters</v>
      </c>
    </row>
    <row r="1128" spans="1:12" x14ac:dyDescent="0.2">
      <c r="A1128" s="136" t="str">
        <f>'Permitted Sources'!A952</f>
        <v>WYDEQ Permitted Sources</v>
      </c>
      <c r="B1128" s="136" t="str">
        <f>'Permitted Sources'!B952</f>
        <v>56</v>
      </c>
      <c r="C1128" s="136">
        <f>'Permitted Sources'!C952</f>
        <v>56037</v>
      </c>
      <c r="D1128" s="136">
        <f>'Permitted Sources'!F952</f>
        <v>31000404</v>
      </c>
      <c r="E1128" t="str">
        <f>'Permitted Sources'!I952</f>
        <v>Process Heaters</v>
      </c>
      <c r="F1128" s="181">
        <f>'Permitted Sources'!T952</f>
        <v>0.71212352392738421</v>
      </c>
      <c r="G1128" s="181">
        <f>'Permitted Sources'!U952</f>
        <v>3.5131427180417625E-2</v>
      </c>
      <c r="H1128" s="181">
        <f>'Permitted Sources'!V952</f>
        <v>0.14242470478547684</v>
      </c>
      <c r="I1128" s="181">
        <f>'Permitted Sources'!W952</f>
        <v>0</v>
      </c>
      <c r="J1128" s="181">
        <f>'Permitted Sources'!X952</f>
        <v>0</v>
      </c>
      <c r="K1128" s="191" t="str">
        <f>VLOOKUP(C1128,fips_xref!$A$5:$H$28,8,FALSE)</f>
        <v>Total</v>
      </c>
      <c r="L1128" s="31" t="str">
        <f t="shared" si="17"/>
        <v>Heaters</v>
      </c>
    </row>
    <row r="1129" spans="1:12" x14ac:dyDescent="0.2">
      <c r="A1129" s="136" t="str">
        <f>'Permitted Sources'!A953</f>
        <v>WYDEQ Permitted Sources</v>
      </c>
      <c r="B1129" s="136" t="str">
        <f>'Permitted Sources'!B953</f>
        <v>56</v>
      </c>
      <c r="C1129" s="136">
        <f>'Permitted Sources'!C953</f>
        <v>56037</v>
      </c>
      <c r="D1129" s="136">
        <f>'Permitted Sources'!F953</f>
        <v>31000404</v>
      </c>
      <c r="E1129" t="str">
        <f>'Permitted Sources'!I953</f>
        <v>Process Heaters</v>
      </c>
      <c r="F1129" s="181">
        <f>'Permitted Sources'!T953</f>
        <v>0.47474901595158947</v>
      </c>
      <c r="G1129" s="181">
        <f>'Permitted Sources'!U953</f>
        <v>4.7474901595158943E-2</v>
      </c>
      <c r="H1129" s="181">
        <f>'Permitted Sources'!V953</f>
        <v>0.18989960638063577</v>
      </c>
      <c r="I1129" s="181">
        <f>'Permitted Sources'!W953</f>
        <v>0</v>
      </c>
      <c r="J1129" s="181">
        <f>'Permitted Sources'!X953</f>
        <v>0</v>
      </c>
      <c r="K1129" s="191" t="str">
        <f>VLOOKUP(C1129,fips_xref!$A$5:$H$28,8,FALSE)</f>
        <v>Total</v>
      </c>
      <c r="L1129" s="31" t="str">
        <f t="shared" si="17"/>
        <v>Heaters</v>
      </c>
    </row>
    <row r="1130" spans="1:12" x14ac:dyDescent="0.2">
      <c r="A1130" s="136" t="str">
        <f>'Permitted Sources'!A954</f>
        <v>WYDEQ Permitted Sources</v>
      </c>
      <c r="B1130" s="136" t="str">
        <f>'Permitted Sources'!B954</f>
        <v>56</v>
      </c>
      <c r="C1130" s="136">
        <f>'Permitted Sources'!C954</f>
        <v>56037</v>
      </c>
      <c r="D1130" s="136">
        <f>'Permitted Sources'!F954</f>
        <v>31000404</v>
      </c>
      <c r="E1130" t="str">
        <f>'Permitted Sources'!I954</f>
        <v>Process Heaters</v>
      </c>
      <c r="F1130" s="181">
        <f>'Permitted Sources'!T954</f>
        <v>0.94949803190317894</v>
      </c>
      <c r="G1130" s="181">
        <f>'Permitted Sources'!U954</f>
        <v>0</v>
      </c>
      <c r="H1130" s="181">
        <f>'Permitted Sources'!V954</f>
        <v>0</v>
      </c>
      <c r="I1130" s="181">
        <f>'Permitted Sources'!W954</f>
        <v>0</v>
      </c>
      <c r="J1130" s="181">
        <f>'Permitted Sources'!X954</f>
        <v>0</v>
      </c>
      <c r="K1130" s="191" t="str">
        <f>VLOOKUP(C1130,fips_xref!$A$5:$H$28,8,FALSE)</f>
        <v>Total</v>
      </c>
      <c r="L1130" s="31" t="str">
        <f t="shared" si="17"/>
        <v>Heaters</v>
      </c>
    </row>
    <row r="1131" spans="1:12" x14ac:dyDescent="0.2">
      <c r="A1131" s="136" t="str">
        <f>'Permitted Sources'!A955</f>
        <v>WYDEQ Permitted Sources</v>
      </c>
      <c r="B1131" s="136" t="str">
        <f>'Permitted Sources'!B955</f>
        <v>56</v>
      </c>
      <c r="C1131" s="136">
        <f>'Permitted Sources'!C955</f>
        <v>56037</v>
      </c>
      <c r="D1131" s="136">
        <f>'Permitted Sources'!F955</f>
        <v>31000228</v>
      </c>
      <c r="E1131" t="str">
        <f>'Permitted Sources'!I955</f>
        <v>Dehydrator</v>
      </c>
      <c r="F1131" s="181">
        <f>'Permitted Sources'!T955</f>
        <v>0.10839018629031723</v>
      </c>
      <c r="G1131" s="181">
        <f>'Permitted Sources'!U955</f>
        <v>0</v>
      </c>
      <c r="H1131" s="181">
        <f>'Permitted Sources'!V955</f>
        <v>0.10839018629031723</v>
      </c>
      <c r="I1131" s="181">
        <f>'Permitted Sources'!W955</f>
        <v>0</v>
      </c>
      <c r="J1131" s="181">
        <f>'Permitted Sources'!X955</f>
        <v>0</v>
      </c>
      <c r="K1131" s="191" t="str">
        <f>VLOOKUP(C1131,fips_xref!$A$5:$H$28,8,FALSE)</f>
        <v>Total</v>
      </c>
      <c r="L1131" s="31" t="str">
        <f t="shared" si="17"/>
        <v>Dehydrator</v>
      </c>
    </row>
    <row r="1132" spans="1:12" x14ac:dyDescent="0.2">
      <c r="A1132" s="136" t="str">
        <f>'Permitted Sources'!A956</f>
        <v>WYDEQ Permitted Sources</v>
      </c>
      <c r="B1132" s="136" t="str">
        <f>'Permitted Sources'!B956</f>
        <v>56</v>
      </c>
      <c r="C1132" s="136">
        <f>'Permitted Sources'!C956</f>
        <v>56037</v>
      </c>
      <c r="D1132" s="136">
        <f>'Permitted Sources'!F956</f>
        <v>31000209</v>
      </c>
      <c r="E1132" t="str">
        <f>'Permitted Sources'!I956</f>
        <v>Natural Gas Production, Incinerators Burning Waste Gas or Augmented Waste Gas</v>
      </c>
      <c r="F1132" s="181">
        <f>'Permitted Sources'!T956</f>
        <v>0.32517055887095164</v>
      </c>
      <c r="G1132" s="181">
        <f>'Permitted Sources'!U956</f>
        <v>0.54195093145158613</v>
      </c>
      <c r="H1132" s="181">
        <f>'Permitted Sources'!V956</f>
        <v>1.7342429806450756</v>
      </c>
      <c r="I1132" s="181">
        <f>'Permitted Sources'!W956</f>
        <v>0</v>
      </c>
      <c r="J1132" s="181">
        <f>'Permitted Sources'!X956</f>
        <v>0</v>
      </c>
      <c r="K1132" s="191" t="str">
        <f>VLOOKUP(C1132,fips_xref!$A$5:$H$28,8,FALSE)</f>
        <v>Total</v>
      </c>
      <c r="L1132" s="31" t="str">
        <f t="shared" si="17"/>
        <v>Natural Gas Production, Incinerators Burning Waste Gas or Augmented Waste Gas</v>
      </c>
    </row>
    <row r="1133" spans="1:12" x14ac:dyDescent="0.2">
      <c r="A1133" s="136" t="str">
        <f>'Permitted Sources'!A957</f>
        <v>WYDEQ Permitted Sources</v>
      </c>
      <c r="B1133" s="136" t="str">
        <f>'Permitted Sources'!B957</f>
        <v>56</v>
      </c>
      <c r="C1133" s="136">
        <f>'Permitted Sources'!C957</f>
        <v>56037</v>
      </c>
      <c r="D1133" s="136">
        <f>'Permitted Sources'!F957</f>
        <v>31000209</v>
      </c>
      <c r="E1133" t="str">
        <f>'Permitted Sources'!I957</f>
        <v>Natural Gas Production, Incinerators Burning Waste Gas or Augmented Waste Gas</v>
      </c>
      <c r="F1133" s="181">
        <f>'Permitted Sources'!T957</f>
        <v>0.10839018629031723</v>
      </c>
      <c r="G1133" s="181">
        <f>'Permitted Sources'!U957</f>
        <v>1.1922920491934896</v>
      </c>
      <c r="H1133" s="181">
        <f>'Permitted Sources'!V957</f>
        <v>0.21678037258063446</v>
      </c>
      <c r="I1133" s="181">
        <f>'Permitted Sources'!W957</f>
        <v>0</v>
      </c>
      <c r="J1133" s="181">
        <f>'Permitted Sources'!X957</f>
        <v>0</v>
      </c>
      <c r="K1133" s="191" t="str">
        <f>VLOOKUP(C1133,fips_xref!$A$5:$H$28,8,FALSE)</f>
        <v>Total</v>
      </c>
      <c r="L1133" s="31" t="str">
        <f t="shared" si="17"/>
        <v>Natural Gas Production, Incinerators Burning Waste Gas or Augmented Waste Gas</v>
      </c>
    </row>
    <row r="1134" spans="1:12" x14ac:dyDescent="0.2">
      <c r="A1134" s="136" t="str">
        <f>'Permitted Sources'!A958</f>
        <v>WYDEQ Permitted Sources</v>
      </c>
      <c r="B1134" s="136" t="str">
        <f>'Permitted Sources'!B958</f>
        <v>56</v>
      </c>
      <c r="C1134" s="136">
        <f>'Permitted Sources'!C958</f>
        <v>56037</v>
      </c>
      <c r="D1134" s="136">
        <f>'Permitted Sources'!F958</f>
        <v>31000299</v>
      </c>
      <c r="E1134" t="str">
        <f>'Permitted Sources'!I958</f>
        <v>Natural Gas Production, Other Not Classified</v>
      </c>
      <c r="F1134" s="181">
        <f>'Permitted Sources'!T958</f>
        <v>37.077898145819134</v>
      </c>
      <c r="G1134" s="181">
        <f>'Permitted Sources'!U958</f>
        <v>0</v>
      </c>
      <c r="H1134" s="181">
        <f>'Permitted Sources'!V958</f>
        <v>23.689975895984315</v>
      </c>
      <c r="I1134" s="181">
        <f>'Permitted Sources'!W958</f>
        <v>0</v>
      </c>
      <c r="J1134" s="181">
        <f>'Permitted Sources'!X958</f>
        <v>0</v>
      </c>
      <c r="K1134" s="191" t="str">
        <f>VLOOKUP(C1134,fips_xref!$A$5:$H$28,8,FALSE)</f>
        <v>Total</v>
      </c>
      <c r="L1134" s="31" t="str">
        <f t="shared" si="17"/>
        <v>Natural Gas Production, Other Not Classified</v>
      </c>
    </row>
    <row r="1135" spans="1:12" x14ac:dyDescent="0.2">
      <c r="A1135" s="136" t="str">
        <f>'Permitted Sources'!A959</f>
        <v>WYDEQ Permitted Sources</v>
      </c>
      <c r="B1135" s="136" t="str">
        <f>'Permitted Sources'!B959</f>
        <v>56</v>
      </c>
      <c r="C1135" s="136">
        <f>'Permitted Sources'!C959</f>
        <v>56037</v>
      </c>
      <c r="D1135" s="136">
        <f>'Permitted Sources'!F959</f>
        <v>31000404</v>
      </c>
      <c r="E1135" t="str">
        <f>'Permitted Sources'!I959</f>
        <v>Process Heaters</v>
      </c>
      <c r="F1135" s="181">
        <f>'Permitted Sources'!T959</f>
        <v>1.4242470478547684</v>
      </c>
      <c r="G1135" s="181">
        <f>'Permitted Sources'!U959</f>
        <v>9.4949803190317886E-2</v>
      </c>
      <c r="H1135" s="181">
        <f>'Permitted Sources'!V959</f>
        <v>1.4242470478547684</v>
      </c>
      <c r="I1135" s="181">
        <f>'Permitted Sources'!W959</f>
        <v>0</v>
      </c>
      <c r="J1135" s="181">
        <f>'Permitted Sources'!X959</f>
        <v>0</v>
      </c>
      <c r="K1135" s="191" t="str">
        <f>VLOOKUP(C1135,fips_xref!$A$5:$H$28,8,FALSE)</f>
        <v>Total</v>
      </c>
      <c r="L1135" s="31" t="str">
        <f t="shared" si="17"/>
        <v>Heaters</v>
      </c>
    </row>
    <row r="1136" spans="1:12" x14ac:dyDescent="0.2">
      <c r="A1136" s="136" t="str">
        <f>'Permitted Sources'!A960</f>
        <v>WYDEQ Permitted Sources</v>
      </c>
      <c r="B1136" s="136" t="str">
        <f>'Permitted Sources'!B960</f>
        <v>56</v>
      </c>
      <c r="C1136" s="136">
        <f>'Permitted Sources'!C960</f>
        <v>56037</v>
      </c>
      <c r="D1136" s="136">
        <f>'Permitted Sources'!F960</f>
        <v>31000220</v>
      </c>
      <c r="E1136" t="str">
        <f>'Permitted Sources'!I960</f>
        <v>Permitted Fugitives</v>
      </c>
      <c r="F1136" s="181">
        <f>'Permitted Sources'!T960</f>
        <v>0</v>
      </c>
      <c r="G1136" s="181">
        <f>'Permitted Sources'!U960</f>
        <v>5.2222391754674833</v>
      </c>
      <c r="H1136" s="181">
        <f>'Permitted Sources'!V960</f>
        <v>0</v>
      </c>
      <c r="I1136" s="181">
        <f>'Permitted Sources'!W960</f>
        <v>0</v>
      </c>
      <c r="J1136" s="181">
        <f>'Permitted Sources'!X960</f>
        <v>0</v>
      </c>
      <c r="K1136" s="191" t="str">
        <f>VLOOKUP(C1136,fips_xref!$A$5:$H$28,8,FALSE)</f>
        <v>Total</v>
      </c>
      <c r="L1136" s="31" t="str">
        <f t="shared" si="17"/>
        <v>Fugitives</v>
      </c>
    </row>
    <row r="1137" spans="1:12" x14ac:dyDescent="0.2">
      <c r="A1137" s="136" t="str">
        <f>'Permitted Sources'!A961</f>
        <v>WYDEQ Permitted Sources</v>
      </c>
      <c r="B1137" s="136" t="str">
        <f>'Permitted Sources'!B961</f>
        <v>56</v>
      </c>
      <c r="C1137" s="136">
        <f>'Permitted Sources'!C961</f>
        <v>56037</v>
      </c>
      <c r="D1137" s="136">
        <f>'Permitted Sources'!F961</f>
        <v>31000404</v>
      </c>
      <c r="E1137" t="str">
        <f>'Permitted Sources'!I961</f>
        <v>Process Heaters</v>
      </c>
      <c r="F1137" s="181">
        <f>'Permitted Sources'!T961</f>
        <v>2.3737450797579474</v>
      </c>
      <c r="G1137" s="181">
        <f>'Permitted Sources'!U961</f>
        <v>0</v>
      </c>
      <c r="H1137" s="181">
        <f>'Permitted Sources'!V961</f>
        <v>4.7474901595158943E-2</v>
      </c>
      <c r="I1137" s="181">
        <f>'Permitted Sources'!W961</f>
        <v>0</v>
      </c>
      <c r="J1137" s="181">
        <f>'Permitted Sources'!X961</f>
        <v>0</v>
      </c>
      <c r="K1137" s="191" t="str">
        <f>VLOOKUP(C1137,fips_xref!$A$5:$H$28,8,FALSE)</f>
        <v>Total</v>
      </c>
      <c r="L1137" s="31" t="str">
        <f t="shared" si="17"/>
        <v>Heaters</v>
      </c>
    </row>
    <row r="1138" spans="1:12" x14ac:dyDescent="0.2">
      <c r="A1138" s="136" t="str">
        <f>'Permitted Sources'!A962</f>
        <v>WYDEQ Permitted Sources</v>
      </c>
      <c r="B1138" s="136" t="str">
        <f>'Permitted Sources'!B962</f>
        <v>56</v>
      </c>
      <c r="C1138" s="136">
        <f>'Permitted Sources'!C962</f>
        <v>56037</v>
      </c>
      <c r="D1138" s="136">
        <f>'Permitted Sources'!F962</f>
        <v>31000404</v>
      </c>
      <c r="E1138" t="str">
        <f>'Permitted Sources'!I962</f>
        <v>Process Heaters</v>
      </c>
      <c r="F1138" s="181">
        <f>'Permitted Sources'!T962</f>
        <v>0.23737450797579474</v>
      </c>
      <c r="G1138" s="181">
        <f>'Permitted Sources'!U962</f>
        <v>0</v>
      </c>
      <c r="H1138" s="181">
        <f>'Permitted Sources'!V962</f>
        <v>4.7474901595158943E-2</v>
      </c>
      <c r="I1138" s="181">
        <f>'Permitted Sources'!W962</f>
        <v>0</v>
      </c>
      <c r="J1138" s="181">
        <f>'Permitted Sources'!X962</f>
        <v>0</v>
      </c>
      <c r="K1138" s="191" t="str">
        <f>VLOOKUP(C1138,fips_xref!$A$5:$H$28,8,FALSE)</f>
        <v>Total</v>
      </c>
      <c r="L1138" s="31" t="str">
        <f t="shared" si="17"/>
        <v>Heaters</v>
      </c>
    </row>
    <row r="1139" spans="1:12" x14ac:dyDescent="0.2">
      <c r="A1139" s="136" t="str">
        <f>'Permitted Sources'!A963</f>
        <v>WYDEQ Permitted Sources</v>
      </c>
      <c r="B1139" s="136" t="str">
        <f>'Permitted Sources'!B963</f>
        <v>56</v>
      </c>
      <c r="C1139" s="136">
        <f>'Permitted Sources'!C963</f>
        <v>56037</v>
      </c>
      <c r="D1139" s="136">
        <f>'Permitted Sources'!F963</f>
        <v>31000404</v>
      </c>
      <c r="E1139" t="str">
        <f>'Permitted Sources'!I963</f>
        <v>Process Heaters</v>
      </c>
      <c r="F1139" s="181">
        <f>'Permitted Sources'!T963</f>
        <v>0</v>
      </c>
      <c r="G1139" s="181">
        <f>'Permitted Sources'!U963</f>
        <v>2.3737450797579474</v>
      </c>
      <c r="H1139" s="181">
        <f>'Permitted Sources'!V963</f>
        <v>0</v>
      </c>
      <c r="I1139" s="181">
        <f>'Permitted Sources'!W963</f>
        <v>0</v>
      </c>
      <c r="J1139" s="181">
        <f>'Permitted Sources'!X963</f>
        <v>0</v>
      </c>
      <c r="K1139" s="191" t="str">
        <f>VLOOKUP(C1139,fips_xref!$A$5:$H$28,8,FALSE)</f>
        <v>Total</v>
      </c>
      <c r="L1139" s="31" t="str">
        <f t="shared" si="17"/>
        <v>Heaters</v>
      </c>
    </row>
    <row r="1140" spans="1:12" x14ac:dyDescent="0.2">
      <c r="A1140" s="136" t="str">
        <f>'Permitted Sources'!A964</f>
        <v>WYDEQ Permitted Sources</v>
      </c>
      <c r="B1140" s="136" t="str">
        <f>'Permitted Sources'!B964</f>
        <v>56</v>
      </c>
      <c r="C1140" s="136">
        <f>'Permitted Sources'!C964</f>
        <v>56037</v>
      </c>
      <c r="D1140" s="136">
        <f>'Permitted Sources'!F964</f>
        <v>31000404</v>
      </c>
      <c r="E1140" t="str">
        <f>'Permitted Sources'!I964</f>
        <v>Process Heaters</v>
      </c>
      <c r="F1140" s="181">
        <f>'Permitted Sources'!T964</f>
        <v>0</v>
      </c>
      <c r="G1140" s="181">
        <f>'Permitted Sources'!U964</f>
        <v>2.3737450797579474</v>
      </c>
      <c r="H1140" s="181">
        <f>'Permitted Sources'!V964</f>
        <v>0</v>
      </c>
      <c r="I1140" s="181">
        <f>'Permitted Sources'!W964</f>
        <v>0</v>
      </c>
      <c r="J1140" s="181">
        <f>'Permitted Sources'!X964</f>
        <v>0</v>
      </c>
      <c r="K1140" s="191" t="str">
        <f>VLOOKUP(C1140,fips_xref!$A$5:$H$28,8,FALSE)</f>
        <v>Total</v>
      </c>
      <c r="L1140" s="31" t="str">
        <f t="shared" si="17"/>
        <v>Heaters</v>
      </c>
    </row>
    <row r="1141" spans="1:12" x14ac:dyDescent="0.2">
      <c r="A1141" s="136" t="str">
        <f>'Permitted Sources'!A965</f>
        <v>WYDEQ Permitted Sources</v>
      </c>
      <c r="B1141" s="136" t="str">
        <f>'Permitted Sources'!B965</f>
        <v>56</v>
      </c>
      <c r="C1141" s="136">
        <f>'Permitted Sources'!C965</f>
        <v>56037</v>
      </c>
      <c r="D1141" s="136">
        <f>'Permitted Sources'!F965</f>
        <v>31000404</v>
      </c>
      <c r="E1141" t="str">
        <f>'Permitted Sources'!I965</f>
        <v>Process Heaters</v>
      </c>
      <c r="F1141" s="181">
        <f>'Permitted Sources'!T965</f>
        <v>0</v>
      </c>
      <c r="G1141" s="181">
        <f>'Permitted Sources'!U965</f>
        <v>0.47474901595158947</v>
      </c>
      <c r="H1141" s="181">
        <f>'Permitted Sources'!V965</f>
        <v>0</v>
      </c>
      <c r="I1141" s="181">
        <f>'Permitted Sources'!W965</f>
        <v>0</v>
      </c>
      <c r="J1141" s="181">
        <f>'Permitted Sources'!X965</f>
        <v>0</v>
      </c>
      <c r="K1141" s="191" t="str">
        <f>VLOOKUP(C1141,fips_xref!$A$5:$H$28,8,FALSE)</f>
        <v>Total</v>
      </c>
      <c r="L1141" s="31" t="str">
        <f t="shared" si="17"/>
        <v>Heaters</v>
      </c>
    </row>
    <row r="1142" spans="1:12" x14ac:dyDescent="0.2">
      <c r="A1142" s="136" t="str">
        <f>'Permitted Sources'!A966</f>
        <v>WYDEQ Permitted Sources</v>
      </c>
      <c r="B1142" s="136" t="str">
        <f>'Permitted Sources'!B966</f>
        <v>56</v>
      </c>
      <c r="C1142" s="136">
        <f>'Permitted Sources'!C966</f>
        <v>56037</v>
      </c>
      <c r="D1142" s="136">
        <f>'Permitted Sources'!F966</f>
        <v>31000404</v>
      </c>
      <c r="E1142" t="str">
        <f>'Permitted Sources'!I966</f>
        <v>Process Heaters</v>
      </c>
      <c r="F1142" s="181">
        <f>'Permitted Sources'!T966</f>
        <v>1.8989960638063579</v>
      </c>
      <c r="G1142" s="181">
        <f>'Permitted Sources'!U966</f>
        <v>0</v>
      </c>
      <c r="H1142" s="181">
        <f>'Permitted Sources'!V966</f>
        <v>0.47474901595158947</v>
      </c>
      <c r="I1142" s="181">
        <f>'Permitted Sources'!W966</f>
        <v>0</v>
      </c>
      <c r="J1142" s="181">
        <f>'Permitted Sources'!X966</f>
        <v>0</v>
      </c>
      <c r="K1142" s="191" t="str">
        <f>VLOOKUP(C1142,fips_xref!$A$5:$H$28,8,FALSE)</f>
        <v>Total</v>
      </c>
      <c r="L1142" s="31" t="str">
        <f t="shared" si="17"/>
        <v>Heaters</v>
      </c>
    </row>
    <row r="1143" spans="1:12" x14ac:dyDescent="0.2">
      <c r="A1143" s="136" t="str">
        <f>'Permitted Sources'!A967</f>
        <v>WYDEQ Permitted Sources</v>
      </c>
      <c r="B1143" s="136" t="str">
        <f>'Permitted Sources'!B967</f>
        <v>56</v>
      </c>
      <c r="C1143" s="136">
        <f>'Permitted Sources'!C967</f>
        <v>56037</v>
      </c>
      <c r="D1143" s="136">
        <f>'Permitted Sources'!F967</f>
        <v>31000404</v>
      </c>
      <c r="E1143" t="str">
        <f>'Permitted Sources'!I967</f>
        <v>Process Heaters</v>
      </c>
      <c r="F1143" s="181">
        <f>'Permitted Sources'!T967</f>
        <v>1.8989960638063579</v>
      </c>
      <c r="G1143" s="181">
        <f>'Permitted Sources'!U967</f>
        <v>0</v>
      </c>
      <c r="H1143" s="181">
        <f>'Permitted Sources'!V967</f>
        <v>0.47474901595158947</v>
      </c>
      <c r="I1143" s="181">
        <f>'Permitted Sources'!W967</f>
        <v>0</v>
      </c>
      <c r="J1143" s="181">
        <f>'Permitted Sources'!X967</f>
        <v>0</v>
      </c>
      <c r="K1143" s="191" t="str">
        <f>VLOOKUP(C1143,fips_xref!$A$5:$H$28,8,FALSE)</f>
        <v>Total</v>
      </c>
      <c r="L1143" s="31" t="str">
        <f t="shared" si="17"/>
        <v>Heaters</v>
      </c>
    </row>
    <row r="1144" spans="1:12" x14ac:dyDescent="0.2">
      <c r="A1144" s="136" t="str">
        <f>'Permitted Sources'!A968</f>
        <v>WYDEQ Permitted Sources</v>
      </c>
      <c r="B1144" s="136" t="str">
        <f>'Permitted Sources'!B968</f>
        <v>56</v>
      </c>
      <c r="C1144" s="136">
        <f>'Permitted Sources'!C968</f>
        <v>56037</v>
      </c>
      <c r="D1144" s="136">
        <f>'Permitted Sources'!F968</f>
        <v>31000404</v>
      </c>
      <c r="E1144" t="str">
        <f>'Permitted Sources'!I968</f>
        <v>Process Heaters</v>
      </c>
      <c r="F1144" s="181">
        <f>'Permitted Sources'!T968</f>
        <v>1.4242470478547684</v>
      </c>
      <c r="G1144" s="181">
        <f>'Permitted Sources'!U968</f>
        <v>0</v>
      </c>
      <c r="H1144" s="181">
        <f>'Permitted Sources'!V968</f>
        <v>0.47474901595158947</v>
      </c>
      <c r="I1144" s="181">
        <f>'Permitted Sources'!W968</f>
        <v>0</v>
      </c>
      <c r="J1144" s="181">
        <f>'Permitted Sources'!X968</f>
        <v>0</v>
      </c>
      <c r="K1144" s="191" t="str">
        <f>VLOOKUP(C1144,fips_xref!$A$5:$H$28,8,FALSE)</f>
        <v>Total</v>
      </c>
      <c r="L1144" s="31" t="str">
        <f t="shared" si="17"/>
        <v>Heaters</v>
      </c>
    </row>
    <row r="1145" spans="1:12" x14ac:dyDescent="0.2">
      <c r="A1145" s="136" t="str">
        <f>'Permitted Sources'!A969</f>
        <v>WYDEQ Permitted Sources</v>
      </c>
      <c r="B1145" s="136" t="str">
        <f>'Permitted Sources'!B969</f>
        <v>56</v>
      </c>
      <c r="C1145" s="136">
        <f>'Permitted Sources'!C969</f>
        <v>56037</v>
      </c>
      <c r="D1145" s="136">
        <f>'Permitted Sources'!F969</f>
        <v>31000404</v>
      </c>
      <c r="E1145" t="str">
        <f>'Permitted Sources'!I969</f>
        <v>Process Heaters</v>
      </c>
      <c r="F1145" s="181">
        <f>'Permitted Sources'!T969</f>
        <v>1.8989960638063579</v>
      </c>
      <c r="G1145" s="181">
        <f>'Permitted Sources'!U969</f>
        <v>0.18989960638063577</v>
      </c>
      <c r="H1145" s="181">
        <f>'Permitted Sources'!V969</f>
        <v>0.47474901595158947</v>
      </c>
      <c r="I1145" s="181">
        <f>'Permitted Sources'!W969</f>
        <v>0</v>
      </c>
      <c r="J1145" s="181">
        <f>'Permitted Sources'!X969</f>
        <v>0</v>
      </c>
      <c r="K1145" s="191" t="str">
        <f>VLOOKUP(C1145,fips_xref!$A$5:$H$28,8,FALSE)</f>
        <v>Total</v>
      </c>
      <c r="L1145" s="31" t="str">
        <f t="shared" si="17"/>
        <v>Heaters</v>
      </c>
    </row>
    <row r="1146" spans="1:12" x14ac:dyDescent="0.2">
      <c r="A1146" s="136" t="str">
        <f>'Permitted Sources'!A970</f>
        <v>WYDEQ Permitted Sources</v>
      </c>
      <c r="B1146" s="136" t="str">
        <f>'Permitted Sources'!B970</f>
        <v>56</v>
      </c>
      <c r="C1146" s="136">
        <f>'Permitted Sources'!C970</f>
        <v>56037</v>
      </c>
      <c r="D1146" s="136">
        <f>'Permitted Sources'!F970</f>
        <v>31000404</v>
      </c>
      <c r="E1146" t="str">
        <f>'Permitted Sources'!I970</f>
        <v>Process Heaters</v>
      </c>
      <c r="F1146" s="181">
        <f>'Permitted Sources'!T970</f>
        <v>1.8989960638063579</v>
      </c>
      <c r="G1146" s="181">
        <f>'Permitted Sources'!U970</f>
        <v>0.18989960638063577</v>
      </c>
      <c r="H1146" s="181">
        <f>'Permitted Sources'!V970</f>
        <v>0.47474901595158947</v>
      </c>
      <c r="I1146" s="181">
        <f>'Permitted Sources'!W970</f>
        <v>0</v>
      </c>
      <c r="J1146" s="181">
        <f>'Permitted Sources'!X970</f>
        <v>0</v>
      </c>
      <c r="K1146" s="191" t="str">
        <f>VLOOKUP(C1146,fips_xref!$A$5:$H$28,8,FALSE)</f>
        <v>Total</v>
      </c>
      <c r="L1146" s="31" t="str">
        <f t="shared" si="17"/>
        <v>Heaters</v>
      </c>
    </row>
    <row r="1147" spans="1:12" x14ac:dyDescent="0.2">
      <c r="A1147" s="136" t="str">
        <f>'Permitted Sources'!A971</f>
        <v>WYDEQ Permitted Sources</v>
      </c>
      <c r="B1147" s="136" t="str">
        <f>'Permitted Sources'!B971</f>
        <v>56</v>
      </c>
      <c r="C1147" s="136">
        <f>'Permitted Sources'!C971</f>
        <v>56037</v>
      </c>
      <c r="D1147" s="136">
        <f>'Permitted Sources'!F971</f>
        <v>31000299</v>
      </c>
      <c r="E1147" t="str">
        <f>'Permitted Sources'!I971</f>
        <v>Natural Gas Production, Other Not Classified</v>
      </c>
      <c r="F1147" s="181">
        <f>'Permitted Sources'!T971</f>
        <v>0</v>
      </c>
      <c r="G1147" s="181">
        <f>'Permitted Sources'!U971</f>
        <v>5.6969881914190736</v>
      </c>
      <c r="H1147" s="181">
        <f>'Permitted Sources'!V971</f>
        <v>0</v>
      </c>
      <c r="I1147" s="181">
        <f>'Permitted Sources'!W971</f>
        <v>0</v>
      </c>
      <c r="J1147" s="181">
        <f>'Permitted Sources'!X971</f>
        <v>0</v>
      </c>
      <c r="K1147" s="191" t="str">
        <f>VLOOKUP(C1147,fips_xref!$A$5:$H$28,8,FALSE)</f>
        <v>Total</v>
      </c>
      <c r="L1147" s="31" t="str">
        <f t="shared" si="17"/>
        <v>Natural Gas Production, Other Not Classified</v>
      </c>
    </row>
    <row r="1148" spans="1:12" x14ac:dyDescent="0.2">
      <c r="A1148" s="136" t="str">
        <f>'Permitted Sources'!A972</f>
        <v>WYDEQ Permitted Sources</v>
      </c>
      <c r="B1148" s="136" t="str">
        <f>'Permitted Sources'!B972</f>
        <v>56</v>
      </c>
      <c r="C1148" s="136">
        <f>'Permitted Sources'!C972</f>
        <v>56037</v>
      </c>
      <c r="D1148" s="136">
        <f>'Permitted Sources'!F972</f>
        <v>31000404</v>
      </c>
      <c r="E1148" t="str">
        <f>'Permitted Sources'!I972</f>
        <v>Process Heaters</v>
      </c>
      <c r="F1148" s="181">
        <f>'Permitted Sources'!T972</f>
        <v>2.3737450797579474</v>
      </c>
      <c r="G1148" s="181">
        <f>'Permitted Sources'!U972</f>
        <v>0</v>
      </c>
      <c r="H1148" s="181">
        <f>'Permitted Sources'!V972</f>
        <v>0.23737450797579474</v>
      </c>
      <c r="I1148" s="181">
        <f>'Permitted Sources'!W972</f>
        <v>0</v>
      </c>
      <c r="J1148" s="181">
        <f>'Permitted Sources'!X972</f>
        <v>0</v>
      </c>
      <c r="K1148" s="191" t="str">
        <f>VLOOKUP(C1148,fips_xref!$A$5:$H$28,8,FALSE)</f>
        <v>Total</v>
      </c>
      <c r="L1148" s="31" t="str">
        <f t="shared" si="17"/>
        <v>Heaters</v>
      </c>
    </row>
    <row r="1149" spans="1:12" x14ac:dyDescent="0.2">
      <c r="A1149" s="136" t="str">
        <f>'Permitted Sources'!A973</f>
        <v>WYDEQ Permitted Sources</v>
      </c>
      <c r="B1149" s="136" t="str">
        <f>'Permitted Sources'!B973</f>
        <v>56</v>
      </c>
      <c r="C1149" s="136">
        <f>'Permitted Sources'!C973</f>
        <v>56041</v>
      </c>
      <c r="D1149" s="136">
        <f>'Permitted Sources'!F973</f>
        <v>31000205</v>
      </c>
      <c r="E1149" t="str">
        <f>'Permitted Sources'!I973</f>
        <v>Natural Gas Production, Flares</v>
      </c>
      <c r="F1149" s="181">
        <f>'Permitted Sources'!T973</f>
        <v>49.896121576512051</v>
      </c>
      <c r="G1149" s="181">
        <f>'Permitted Sources'!U973</f>
        <v>0</v>
      </c>
      <c r="H1149" s="181">
        <f>'Permitted Sources'!V973</f>
        <v>49.896121576512051</v>
      </c>
      <c r="I1149" s="181">
        <f>'Permitted Sources'!W973</f>
        <v>0</v>
      </c>
      <c r="J1149" s="181">
        <f>'Permitted Sources'!X973</f>
        <v>0</v>
      </c>
      <c r="K1149" s="191" t="str">
        <f>VLOOKUP(C1149,fips_xref!$A$5:$H$28,8,FALSE)</f>
        <v>Total</v>
      </c>
      <c r="L1149" s="31" t="str">
        <f t="shared" si="17"/>
        <v>Natural Gas Production, Flares</v>
      </c>
    </row>
    <row r="1150" spans="1:12" x14ac:dyDescent="0.2">
      <c r="A1150" s="136" t="str">
        <f>'Permitted Sources'!A974</f>
        <v>WYDEQ Permitted Sources</v>
      </c>
      <c r="B1150" s="136" t="str">
        <f>'Permitted Sources'!B974</f>
        <v>56</v>
      </c>
      <c r="C1150" s="136">
        <f>'Permitted Sources'!C974</f>
        <v>56041</v>
      </c>
      <c r="D1150" s="136">
        <f>'Permitted Sources'!F974</f>
        <v>31000404</v>
      </c>
      <c r="E1150" t="str">
        <f>'Permitted Sources'!I974</f>
        <v>Process Heaters</v>
      </c>
      <c r="F1150" s="181">
        <f>'Permitted Sources'!T974</f>
        <v>0.80707332711770208</v>
      </c>
      <c r="G1150" s="181">
        <f>'Permitted Sources'!U974</f>
        <v>0</v>
      </c>
      <c r="H1150" s="181">
        <f>'Permitted Sources'!V974</f>
        <v>0.14242470478547684</v>
      </c>
      <c r="I1150" s="181">
        <f>'Permitted Sources'!W974</f>
        <v>0</v>
      </c>
      <c r="J1150" s="181">
        <f>'Permitted Sources'!X974</f>
        <v>0</v>
      </c>
      <c r="K1150" s="191" t="str">
        <f>VLOOKUP(C1150,fips_xref!$A$5:$H$28,8,FALSE)</f>
        <v>Total</v>
      </c>
      <c r="L1150" s="31" t="str">
        <f t="shared" si="17"/>
        <v>Heaters</v>
      </c>
    </row>
    <row r="1151" spans="1:12" x14ac:dyDescent="0.2">
      <c r="A1151" s="136" t="str">
        <f>'Permitted Sources'!A975</f>
        <v>WYDEQ Permitted Sources</v>
      </c>
      <c r="B1151" s="136" t="str">
        <f>'Permitted Sources'!B975</f>
        <v>56</v>
      </c>
      <c r="C1151" s="136">
        <f>'Permitted Sources'!C975</f>
        <v>56041</v>
      </c>
      <c r="D1151" s="136">
        <f>'Permitted Sources'!F975</f>
        <v>31000404</v>
      </c>
      <c r="E1151" t="str">
        <f>'Permitted Sources'!I975</f>
        <v>Process Heaters</v>
      </c>
      <c r="F1151" s="181">
        <f>'Permitted Sources'!T975</f>
        <v>0.61717372073706633</v>
      </c>
      <c r="G1151" s="181">
        <f>'Permitted Sources'!U975</f>
        <v>0</v>
      </c>
      <c r="H1151" s="181">
        <f>'Permitted Sources'!V975</f>
        <v>0.14242470478547684</v>
      </c>
      <c r="I1151" s="181">
        <f>'Permitted Sources'!W975</f>
        <v>0</v>
      </c>
      <c r="J1151" s="181">
        <f>'Permitted Sources'!X975</f>
        <v>0</v>
      </c>
      <c r="K1151" s="191" t="str">
        <f>VLOOKUP(C1151,fips_xref!$A$5:$H$28,8,FALSE)</f>
        <v>Total</v>
      </c>
      <c r="L1151" s="31" t="str">
        <f t="shared" si="17"/>
        <v>Heaters</v>
      </c>
    </row>
    <row r="1152" spans="1:12" x14ac:dyDescent="0.2">
      <c r="A1152" s="136" t="str">
        <f>'Permitted Sources'!A976</f>
        <v>WYDEQ Permitted Sources</v>
      </c>
      <c r="B1152" s="136" t="str">
        <f>'Permitted Sources'!B976</f>
        <v>56</v>
      </c>
      <c r="C1152" s="136">
        <f>'Permitted Sources'!C976</f>
        <v>56041</v>
      </c>
      <c r="D1152" s="136">
        <f>'Permitted Sources'!F976</f>
        <v>31000299</v>
      </c>
      <c r="E1152" t="str">
        <f>'Permitted Sources'!I976</f>
        <v>Natural Gas Production, Other Not Classified</v>
      </c>
      <c r="F1152" s="181">
        <f>'Permitted Sources'!T976</f>
        <v>17.030676651960309</v>
      </c>
      <c r="G1152" s="181">
        <f>'Permitted Sources'!U976</f>
        <v>0</v>
      </c>
      <c r="H1152" s="181">
        <f>'Permitted Sources'!V976</f>
        <v>34.129174582623115</v>
      </c>
      <c r="I1152" s="181">
        <f>'Permitted Sources'!W976</f>
        <v>0</v>
      </c>
      <c r="J1152" s="181">
        <f>'Permitted Sources'!X976</f>
        <v>0</v>
      </c>
      <c r="K1152" s="191" t="str">
        <f>VLOOKUP(C1152,fips_xref!$A$5:$H$28,8,FALSE)</f>
        <v>Total</v>
      </c>
      <c r="L1152" s="31" t="str">
        <f t="shared" si="17"/>
        <v>Natural Gas Production, Other Not Classified</v>
      </c>
    </row>
    <row r="1153" spans="1:12" x14ac:dyDescent="0.2">
      <c r="A1153" s="136" t="str">
        <f>'Permitted Sources'!A977</f>
        <v>WYDEQ Permitted Sources</v>
      </c>
      <c r="B1153" s="136" t="str">
        <f>'Permitted Sources'!B977</f>
        <v>56</v>
      </c>
      <c r="C1153" s="136">
        <f>'Permitted Sources'!C977</f>
        <v>56041</v>
      </c>
      <c r="D1153" s="136">
        <f>'Permitted Sources'!F977</f>
        <v>31000299</v>
      </c>
      <c r="E1153" t="str">
        <f>'Permitted Sources'!I977</f>
        <v>Natural Gas Production, Other Not Classified</v>
      </c>
      <c r="F1153" s="181">
        <f>'Permitted Sources'!T977</f>
        <v>17.030676651960309</v>
      </c>
      <c r="G1153" s="181">
        <f>'Permitted Sources'!U977</f>
        <v>0</v>
      </c>
      <c r="H1153" s="181">
        <f>'Permitted Sources'!V977</f>
        <v>34.129174582623115</v>
      </c>
      <c r="I1153" s="181">
        <f>'Permitted Sources'!W977</f>
        <v>0</v>
      </c>
      <c r="J1153" s="181">
        <f>'Permitted Sources'!X977</f>
        <v>0</v>
      </c>
      <c r="K1153" s="191" t="str">
        <f>VLOOKUP(C1153,fips_xref!$A$5:$H$28,8,FALSE)</f>
        <v>Total</v>
      </c>
      <c r="L1153" s="31" t="str">
        <f t="shared" si="17"/>
        <v>Natural Gas Production, Other Not Classified</v>
      </c>
    </row>
    <row r="1154" spans="1:12" x14ac:dyDescent="0.2">
      <c r="A1154" s="136" t="str">
        <f>'Permitted Sources'!A978</f>
        <v>WYDEQ Permitted Sources</v>
      </c>
      <c r="B1154" s="136" t="str">
        <f>'Permitted Sources'!B978</f>
        <v>56</v>
      </c>
      <c r="C1154" s="136">
        <f>'Permitted Sources'!C978</f>
        <v>56041</v>
      </c>
      <c r="D1154" s="136">
        <f>'Permitted Sources'!F978</f>
        <v>31000299</v>
      </c>
      <c r="E1154" t="str">
        <f>'Permitted Sources'!I978</f>
        <v>Natural Gas Production, Other Not Classified</v>
      </c>
      <c r="F1154" s="181">
        <f>'Permitted Sources'!T978</f>
        <v>45.063471848992322</v>
      </c>
      <c r="G1154" s="181">
        <f>'Permitted Sources'!U978</f>
        <v>0</v>
      </c>
      <c r="H1154" s="181">
        <f>'Permitted Sources'!V978</f>
        <v>0</v>
      </c>
      <c r="I1154" s="181">
        <f>'Permitted Sources'!W978</f>
        <v>0</v>
      </c>
      <c r="J1154" s="181">
        <f>'Permitted Sources'!X978</f>
        <v>0</v>
      </c>
      <c r="K1154" s="191" t="str">
        <f>VLOOKUP(C1154,fips_xref!$A$5:$H$28,8,FALSE)</f>
        <v>Total</v>
      </c>
      <c r="L1154" s="31" t="str">
        <f t="shared" si="17"/>
        <v>Natural Gas Production, Other Not Classified</v>
      </c>
    </row>
    <row r="1155" spans="1:12" x14ac:dyDescent="0.2">
      <c r="A1155" s="136" t="str">
        <f>'Permitted Sources'!A979</f>
        <v>WYDEQ Permitted Sources</v>
      </c>
      <c r="B1155" s="136" t="str">
        <f>'Permitted Sources'!B979</f>
        <v>56</v>
      </c>
      <c r="C1155" s="136">
        <f>'Permitted Sources'!C979</f>
        <v>56041</v>
      </c>
      <c r="D1155" s="136">
        <f>'Permitted Sources'!F979</f>
        <v>31000299</v>
      </c>
      <c r="E1155" t="str">
        <f>'Permitted Sources'!I979</f>
        <v>Natural Gas Production, Other Not Classified</v>
      </c>
      <c r="F1155" s="181">
        <f>'Permitted Sources'!T979</f>
        <v>33.056593619439184</v>
      </c>
      <c r="G1155" s="181">
        <f>'Permitted Sources'!U979</f>
        <v>0</v>
      </c>
      <c r="H1155" s="181">
        <f>'Permitted Sources'!V979</f>
        <v>44.159188132959038</v>
      </c>
      <c r="I1155" s="181">
        <f>'Permitted Sources'!W979</f>
        <v>0</v>
      </c>
      <c r="J1155" s="181">
        <f>'Permitted Sources'!X979</f>
        <v>0</v>
      </c>
      <c r="K1155" s="191" t="str">
        <f>VLOOKUP(C1155,fips_xref!$A$5:$H$28,8,FALSE)</f>
        <v>Total</v>
      </c>
      <c r="L1155" s="31" t="str">
        <f t="shared" si="17"/>
        <v>Natural Gas Production, Other Not Classified</v>
      </c>
    </row>
    <row r="1156" spans="1:12" x14ac:dyDescent="0.2">
      <c r="A1156" s="136" t="str">
        <f>'Permitted Sources'!A980</f>
        <v>WYDEQ Permitted Sources</v>
      </c>
      <c r="B1156" s="136" t="str">
        <f>'Permitted Sources'!B980</f>
        <v>56</v>
      </c>
      <c r="C1156" s="136">
        <f>'Permitted Sources'!C980</f>
        <v>56041</v>
      </c>
      <c r="D1156" s="136">
        <f>'Permitted Sources'!F980</f>
        <v>31000299</v>
      </c>
      <c r="E1156" t="str">
        <f>'Permitted Sources'!I980</f>
        <v>Natural Gas Production, Other Not Classified</v>
      </c>
      <c r="F1156" s="181">
        <f>'Permitted Sources'!T980</f>
        <v>33.056593619439184</v>
      </c>
      <c r="G1156" s="181">
        <f>'Permitted Sources'!U980</f>
        <v>0</v>
      </c>
      <c r="H1156" s="181">
        <f>'Permitted Sources'!V980</f>
        <v>44.159188132959038</v>
      </c>
      <c r="I1156" s="181">
        <f>'Permitted Sources'!W980</f>
        <v>0</v>
      </c>
      <c r="J1156" s="181">
        <f>'Permitted Sources'!X980</f>
        <v>0</v>
      </c>
      <c r="K1156" s="191" t="str">
        <f>VLOOKUP(C1156,fips_xref!$A$5:$H$28,8,FALSE)</f>
        <v>Total</v>
      </c>
      <c r="L1156" s="31" t="str">
        <f t="shared" si="17"/>
        <v>Natural Gas Production, Other Not Classified</v>
      </c>
    </row>
    <row r="1157" spans="1:12" x14ac:dyDescent="0.2">
      <c r="A1157" s="136" t="str">
        <f>'Permitted Sources'!A981</f>
        <v>WYDEQ Permitted Sources</v>
      </c>
      <c r="B1157" s="136" t="str">
        <f>'Permitted Sources'!B981</f>
        <v>56</v>
      </c>
      <c r="C1157" s="136">
        <f>'Permitted Sources'!C981</f>
        <v>56041</v>
      </c>
      <c r="D1157" s="136">
        <f>'Permitted Sources'!F981</f>
        <v>31000299</v>
      </c>
      <c r="E1157" t="str">
        <f>'Permitted Sources'!I981</f>
        <v>Natural Gas Production, Other Not Classified</v>
      </c>
      <c r="F1157" s="181">
        <f>'Permitted Sources'!T981</f>
        <v>33.056593619439184</v>
      </c>
      <c r="G1157" s="181">
        <f>'Permitted Sources'!U981</f>
        <v>0</v>
      </c>
      <c r="H1157" s="181">
        <f>'Permitted Sources'!V981</f>
        <v>44.159188132959038</v>
      </c>
      <c r="I1157" s="181">
        <f>'Permitted Sources'!W981</f>
        <v>0</v>
      </c>
      <c r="J1157" s="181">
        <f>'Permitted Sources'!X981</f>
        <v>0</v>
      </c>
      <c r="K1157" s="191" t="str">
        <f>VLOOKUP(C1157,fips_xref!$A$5:$H$28,8,FALSE)</f>
        <v>Total</v>
      </c>
      <c r="L1157" s="31" t="str">
        <f t="shared" si="17"/>
        <v>Natural Gas Production, Other Not Classified</v>
      </c>
    </row>
    <row r="1158" spans="1:12" x14ac:dyDescent="0.2">
      <c r="A1158" s="136" t="str">
        <f>'Permitted Sources'!A982</f>
        <v>WYDEQ Permitted Sources</v>
      </c>
      <c r="B1158" s="136" t="str">
        <f>'Permitted Sources'!B982</f>
        <v>56</v>
      </c>
      <c r="C1158" s="136">
        <f>'Permitted Sources'!C982</f>
        <v>56041</v>
      </c>
      <c r="D1158" s="136">
        <f>'Permitted Sources'!F982</f>
        <v>31000299</v>
      </c>
      <c r="E1158" t="str">
        <f>'Permitted Sources'!I982</f>
        <v>Natural Gas Production, Other Not Classified</v>
      </c>
      <c r="F1158" s="181">
        <f>'Permitted Sources'!T982</f>
        <v>33.056593619439184</v>
      </c>
      <c r="G1158" s="181">
        <f>'Permitted Sources'!U982</f>
        <v>0</v>
      </c>
      <c r="H1158" s="181">
        <f>'Permitted Sources'!V982</f>
        <v>44.159188132959038</v>
      </c>
      <c r="I1158" s="181">
        <f>'Permitted Sources'!W982</f>
        <v>0</v>
      </c>
      <c r="J1158" s="181">
        <f>'Permitted Sources'!X982</f>
        <v>0</v>
      </c>
      <c r="K1158" s="191" t="str">
        <f>VLOOKUP(C1158,fips_xref!$A$5:$H$28,8,FALSE)</f>
        <v>Total</v>
      </c>
      <c r="L1158" s="31" t="str">
        <f t="shared" ref="L1158:L1221" si="18">IF(E1158="Unpermitted Fugitives","Fugitives",IF(E1158="Natural Gas Processing Facilities, Pump Seals","Fugitives",IF(E1158="Natural Gas Production, All Equipt Leak Fugitives","Fugitives",IF(E1158="External Combustion Boilers","Heaters",IF(E1158="Permitted Tank Losses","Condensate tank ",IF(E1158="Permitted Fugitives","Fugitives",IF(E1158="Process Heaters","Heaters",E1158)))))))</f>
        <v>Natural Gas Production, Other Not Classified</v>
      </c>
    </row>
    <row r="1159" spans="1:12" x14ac:dyDescent="0.2">
      <c r="A1159" s="136" t="str">
        <f>'Permitted Sources'!A983</f>
        <v>WYDEQ Permitted Sources</v>
      </c>
      <c r="B1159" s="136" t="str">
        <f>'Permitted Sources'!B983</f>
        <v>56</v>
      </c>
      <c r="C1159" s="136">
        <f>'Permitted Sources'!C983</f>
        <v>56041</v>
      </c>
      <c r="D1159" s="136">
        <f>'Permitted Sources'!F983</f>
        <v>31000299</v>
      </c>
      <c r="E1159" t="str">
        <f>'Permitted Sources'!I983</f>
        <v>Natural Gas Production, Other Not Classified</v>
      </c>
      <c r="F1159" s="181">
        <f>'Permitted Sources'!T983</f>
        <v>7.3849836809385421</v>
      </c>
      <c r="G1159" s="181">
        <f>'Permitted Sources'!U983</f>
        <v>0</v>
      </c>
      <c r="H1159" s="181">
        <f>'Permitted Sources'!V983</f>
        <v>1.8462459202346355</v>
      </c>
      <c r="I1159" s="181">
        <f>'Permitted Sources'!W983</f>
        <v>0</v>
      </c>
      <c r="J1159" s="181">
        <f>'Permitted Sources'!X983</f>
        <v>0</v>
      </c>
      <c r="K1159" s="191" t="str">
        <f>VLOOKUP(C1159,fips_xref!$A$5:$H$28,8,FALSE)</f>
        <v>Total</v>
      </c>
      <c r="L1159" s="31" t="str">
        <f t="shared" si="18"/>
        <v>Natural Gas Production, Other Not Classified</v>
      </c>
    </row>
    <row r="1160" spans="1:12" x14ac:dyDescent="0.2">
      <c r="A1160" s="136" t="str">
        <f>'Permitted Sources'!A984</f>
        <v>WYDEQ Permitted Sources</v>
      </c>
      <c r="B1160" s="136" t="str">
        <f>'Permitted Sources'!B984</f>
        <v>56</v>
      </c>
      <c r="C1160" s="136">
        <f>'Permitted Sources'!C984</f>
        <v>56041</v>
      </c>
      <c r="D1160" s="136">
        <f>'Permitted Sources'!F984</f>
        <v>31000299</v>
      </c>
      <c r="E1160" t="str">
        <f>'Permitted Sources'!I984</f>
        <v>Natural Gas Production, Other Not Classified</v>
      </c>
      <c r="F1160" s="181">
        <f>'Permitted Sources'!T984</f>
        <v>7.3849836809385421</v>
      </c>
      <c r="G1160" s="181">
        <f>'Permitted Sources'!U984</f>
        <v>0</v>
      </c>
      <c r="H1160" s="181">
        <f>'Permitted Sources'!V984</f>
        <v>1.8462459202346355</v>
      </c>
      <c r="I1160" s="181">
        <f>'Permitted Sources'!W984</f>
        <v>0</v>
      </c>
      <c r="J1160" s="181">
        <f>'Permitted Sources'!X984</f>
        <v>0</v>
      </c>
      <c r="K1160" s="191" t="str">
        <f>VLOOKUP(C1160,fips_xref!$A$5:$H$28,8,FALSE)</f>
        <v>Total</v>
      </c>
      <c r="L1160" s="31" t="str">
        <f t="shared" si="18"/>
        <v>Natural Gas Production, Other Not Classified</v>
      </c>
    </row>
    <row r="1161" spans="1:12" x14ac:dyDescent="0.2">
      <c r="A1161" s="136" t="str">
        <f>'Permitted Sources'!A985</f>
        <v>WYDEQ Permitted Sources</v>
      </c>
      <c r="B1161" s="136" t="str">
        <f>'Permitted Sources'!B985</f>
        <v>56</v>
      </c>
      <c r="C1161" s="136">
        <f>'Permitted Sources'!C985</f>
        <v>56041</v>
      </c>
      <c r="D1161" s="136">
        <f>'Permitted Sources'!F985</f>
        <v>31000299</v>
      </c>
      <c r="E1161" t="str">
        <f>'Permitted Sources'!I985</f>
        <v>Natural Gas Production, Other Not Classified</v>
      </c>
      <c r="F1161" s="181">
        <f>'Permitted Sources'!T985</f>
        <v>0.45214185801664536</v>
      </c>
      <c r="G1161" s="181">
        <f>'Permitted Sources'!U985</f>
        <v>0</v>
      </c>
      <c r="H1161" s="181">
        <f>'Permitted Sources'!V985</f>
        <v>0.11303546450416134</v>
      </c>
      <c r="I1161" s="181">
        <f>'Permitted Sources'!W985</f>
        <v>0</v>
      </c>
      <c r="J1161" s="181">
        <f>'Permitted Sources'!X985</f>
        <v>0</v>
      </c>
      <c r="K1161" s="191" t="str">
        <f>VLOOKUP(C1161,fips_xref!$A$5:$H$28,8,FALSE)</f>
        <v>Total</v>
      </c>
      <c r="L1161" s="31" t="str">
        <f t="shared" si="18"/>
        <v>Natural Gas Production, Other Not Classified</v>
      </c>
    </row>
    <row r="1162" spans="1:12" x14ac:dyDescent="0.2">
      <c r="A1162" s="136" t="str">
        <f>'Permitted Sources'!A986</f>
        <v>WYDEQ Permitted Sources</v>
      </c>
      <c r="B1162" s="136" t="str">
        <f>'Permitted Sources'!B986</f>
        <v>56</v>
      </c>
      <c r="C1162" s="136">
        <f>'Permitted Sources'!C986</f>
        <v>56041</v>
      </c>
      <c r="D1162" s="136">
        <f>'Permitted Sources'!F986</f>
        <v>31000299</v>
      </c>
      <c r="E1162" t="str">
        <f>'Permitted Sources'!I986</f>
        <v>Natural Gas Production, Other Not Classified</v>
      </c>
      <c r="F1162" s="181">
        <f>'Permitted Sources'!T986</f>
        <v>0.45214185801664536</v>
      </c>
      <c r="G1162" s="181">
        <f>'Permitted Sources'!U986</f>
        <v>0</v>
      </c>
      <c r="H1162" s="181">
        <f>'Permitted Sources'!V986</f>
        <v>0.11303546450416134</v>
      </c>
      <c r="I1162" s="181">
        <f>'Permitted Sources'!W986</f>
        <v>0</v>
      </c>
      <c r="J1162" s="181">
        <f>'Permitted Sources'!X986</f>
        <v>0</v>
      </c>
      <c r="K1162" s="191" t="str">
        <f>VLOOKUP(C1162,fips_xref!$A$5:$H$28,8,FALSE)</f>
        <v>Total</v>
      </c>
      <c r="L1162" s="31" t="str">
        <f t="shared" si="18"/>
        <v>Natural Gas Production, Other Not Classified</v>
      </c>
    </row>
    <row r="1163" spans="1:12" x14ac:dyDescent="0.2">
      <c r="A1163" s="136" t="str">
        <f>'Permitted Sources'!A987</f>
        <v>WYDEQ Permitted Sources</v>
      </c>
      <c r="B1163" s="136" t="str">
        <f>'Permitted Sources'!B987</f>
        <v>56</v>
      </c>
      <c r="C1163" s="136">
        <f>'Permitted Sources'!C987</f>
        <v>56041</v>
      </c>
      <c r="D1163" s="136">
        <f>'Permitted Sources'!F987</f>
        <v>31000299</v>
      </c>
      <c r="E1163" t="str">
        <f>'Permitted Sources'!I987</f>
        <v>Natural Gas Production, Other Not Classified</v>
      </c>
      <c r="F1163" s="181">
        <f>'Permitted Sources'!T987</f>
        <v>0.65309379491293218</v>
      </c>
      <c r="G1163" s="181">
        <f>'Permitted Sources'!U987</f>
        <v>0</v>
      </c>
      <c r="H1163" s="181">
        <f>'Permitted Sources'!V987</f>
        <v>0.15071395267221513</v>
      </c>
      <c r="I1163" s="181">
        <f>'Permitted Sources'!W987</f>
        <v>0</v>
      </c>
      <c r="J1163" s="181">
        <f>'Permitted Sources'!X987</f>
        <v>0</v>
      </c>
      <c r="K1163" s="191" t="str">
        <f>VLOOKUP(C1163,fips_xref!$A$5:$H$28,8,FALSE)</f>
        <v>Total</v>
      </c>
      <c r="L1163" s="31" t="str">
        <f t="shared" si="18"/>
        <v>Natural Gas Production, Other Not Classified</v>
      </c>
    </row>
    <row r="1164" spans="1:12" x14ac:dyDescent="0.2">
      <c r="A1164" s="136" t="str">
        <f>'Permitted Sources'!A988</f>
        <v>WYDEQ Permitted Sources</v>
      </c>
      <c r="B1164" s="136" t="str">
        <f>'Permitted Sources'!B988</f>
        <v>56</v>
      </c>
      <c r="C1164" s="136">
        <f>'Permitted Sources'!C988</f>
        <v>56041</v>
      </c>
      <c r="D1164" s="136">
        <f>'Permitted Sources'!F988</f>
        <v>31000299</v>
      </c>
      <c r="E1164" t="str">
        <f>'Permitted Sources'!I988</f>
        <v>Natural Gas Production, Other Not Classified</v>
      </c>
      <c r="F1164" s="181">
        <f>'Permitted Sources'!T988</f>
        <v>0.65309379491293218</v>
      </c>
      <c r="G1164" s="181">
        <f>'Permitted Sources'!U988</f>
        <v>0</v>
      </c>
      <c r="H1164" s="181">
        <f>'Permitted Sources'!V988</f>
        <v>0.15071395267221513</v>
      </c>
      <c r="I1164" s="181">
        <f>'Permitted Sources'!W988</f>
        <v>0</v>
      </c>
      <c r="J1164" s="181">
        <f>'Permitted Sources'!X988</f>
        <v>0</v>
      </c>
      <c r="K1164" s="191" t="str">
        <f>VLOOKUP(C1164,fips_xref!$A$5:$H$28,8,FALSE)</f>
        <v>Total</v>
      </c>
      <c r="L1164" s="31" t="str">
        <f t="shared" si="18"/>
        <v>Natural Gas Production, Other Not Classified</v>
      </c>
    </row>
    <row r="1165" spans="1:12" x14ac:dyDescent="0.2">
      <c r="A1165" s="136" t="str">
        <f>'Permitted Sources'!A989</f>
        <v>WYDEQ Permitted Sources</v>
      </c>
      <c r="B1165" s="136" t="str">
        <f>'Permitted Sources'!B989</f>
        <v>56</v>
      </c>
      <c r="C1165" s="136">
        <f>'Permitted Sources'!C989</f>
        <v>56041</v>
      </c>
      <c r="D1165" s="136">
        <f>'Permitted Sources'!F989</f>
        <v>31000299</v>
      </c>
      <c r="E1165" t="str">
        <f>'Permitted Sources'!I989</f>
        <v>Natural Gas Production, Other Not Classified</v>
      </c>
      <c r="F1165" s="181">
        <f>'Permitted Sources'!T989</f>
        <v>0.65309379491293218</v>
      </c>
      <c r="G1165" s="181">
        <f>'Permitted Sources'!U989</f>
        <v>0</v>
      </c>
      <c r="H1165" s="181">
        <f>'Permitted Sources'!V989</f>
        <v>0.15071395267221513</v>
      </c>
      <c r="I1165" s="181">
        <f>'Permitted Sources'!W989</f>
        <v>0</v>
      </c>
      <c r="J1165" s="181">
        <f>'Permitted Sources'!X989</f>
        <v>0</v>
      </c>
      <c r="K1165" s="191" t="str">
        <f>VLOOKUP(C1165,fips_xref!$A$5:$H$28,8,FALSE)</f>
        <v>Total</v>
      </c>
      <c r="L1165" s="31" t="str">
        <f t="shared" si="18"/>
        <v>Natural Gas Production, Other Not Classified</v>
      </c>
    </row>
    <row r="1166" spans="1:12" x14ac:dyDescent="0.2">
      <c r="A1166" s="136" t="str">
        <f>'Permitted Sources'!A990</f>
        <v>WYDEQ Permitted Sources</v>
      </c>
      <c r="B1166" s="136" t="str">
        <f>'Permitted Sources'!B990</f>
        <v>56</v>
      </c>
      <c r="C1166" s="136">
        <f>'Permitted Sources'!C990</f>
        <v>56041</v>
      </c>
      <c r="D1166" s="136">
        <f>'Permitted Sources'!F990</f>
        <v>31000299</v>
      </c>
      <c r="E1166" t="str">
        <f>'Permitted Sources'!I990</f>
        <v>Natural Gas Production, Other Not Classified</v>
      </c>
      <c r="F1166" s="181">
        <f>'Permitted Sources'!T990</f>
        <v>1.75832944784251</v>
      </c>
      <c r="G1166" s="181">
        <f>'Permitted Sources'!U990</f>
        <v>0</v>
      </c>
      <c r="H1166" s="181">
        <f>'Permitted Sources'!V990</f>
        <v>0.33910639351248406</v>
      </c>
      <c r="I1166" s="181">
        <f>'Permitted Sources'!W990</f>
        <v>0</v>
      </c>
      <c r="J1166" s="181">
        <f>'Permitted Sources'!X990</f>
        <v>0</v>
      </c>
      <c r="K1166" s="191" t="str">
        <f>VLOOKUP(C1166,fips_xref!$A$5:$H$28,8,FALSE)</f>
        <v>Total</v>
      </c>
      <c r="L1166" s="31" t="str">
        <f t="shared" si="18"/>
        <v>Natural Gas Production, Other Not Classified</v>
      </c>
    </row>
    <row r="1167" spans="1:12" x14ac:dyDescent="0.2">
      <c r="A1167" s="136" t="str">
        <f>'Permitted Sources'!A991</f>
        <v>WYDEQ Permitted Sources</v>
      </c>
      <c r="B1167" s="136" t="str">
        <f>'Permitted Sources'!B991</f>
        <v>56</v>
      </c>
      <c r="C1167" s="136">
        <f>'Permitted Sources'!C991</f>
        <v>56041</v>
      </c>
      <c r="D1167" s="136">
        <f>'Permitted Sources'!F991</f>
        <v>31000299</v>
      </c>
      <c r="E1167" t="str">
        <f>'Permitted Sources'!I991</f>
        <v>Natural Gas Production, Other Not Classified</v>
      </c>
      <c r="F1167" s="181">
        <f>'Permitted Sources'!T991</f>
        <v>1.75832944784251</v>
      </c>
      <c r="G1167" s="181">
        <f>'Permitted Sources'!U991</f>
        <v>0</v>
      </c>
      <c r="H1167" s="181">
        <f>'Permitted Sources'!V991</f>
        <v>0.33910639351248406</v>
      </c>
      <c r="I1167" s="181">
        <f>'Permitted Sources'!W991</f>
        <v>0</v>
      </c>
      <c r="J1167" s="181">
        <f>'Permitted Sources'!X991</f>
        <v>0</v>
      </c>
      <c r="K1167" s="191" t="str">
        <f>VLOOKUP(C1167,fips_xref!$A$5:$H$28,8,FALSE)</f>
        <v>Total</v>
      </c>
      <c r="L1167" s="31" t="str">
        <f t="shared" si="18"/>
        <v>Natural Gas Production, Other Not Classified</v>
      </c>
    </row>
    <row r="1168" spans="1:12" x14ac:dyDescent="0.2">
      <c r="A1168" s="136" t="str">
        <f>'Permitted Sources'!A992</f>
        <v>WYDEQ Permitted Sources</v>
      </c>
      <c r="B1168" s="136" t="str">
        <f>'Permitted Sources'!B992</f>
        <v>56</v>
      </c>
      <c r="C1168" s="136">
        <f>'Permitted Sources'!C992</f>
        <v>56041</v>
      </c>
      <c r="D1168" s="136">
        <f>'Permitted Sources'!F992</f>
        <v>31000299</v>
      </c>
      <c r="E1168" t="str">
        <f>'Permitted Sources'!I992</f>
        <v>Natural Gas Production, Other Not Classified</v>
      </c>
      <c r="F1168" s="181">
        <f>'Permitted Sources'!T992</f>
        <v>36.42253856245199</v>
      </c>
      <c r="G1168" s="181">
        <f>'Permitted Sources'!U992</f>
        <v>0</v>
      </c>
      <c r="H1168" s="181">
        <f>'Permitted Sources'!V992</f>
        <v>9.1181941366690165</v>
      </c>
      <c r="I1168" s="181">
        <f>'Permitted Sources'!W992</f>
        <v>0</v>
      </c>
      <c r="J1168" s="181">
        <f>'Permitted Sources'!X992</f>
        <v>0</v>
      </c>
      <c r="K1168" s="191" t="str">
        <f>VLOOKUP(C1168,fips_xref!$A$5:$H$28,8,FALSE)</f>
        <v>Total</v>
      </c>
      <c r="L1168" s="31" t="str">
        <f t="shared" si="18"/>
        <v>Natural Gas Production, Other Not Classified</v>
      </c>
    </row>
    <row r="1169" spans="1:12" x14ac:dyDescent="0.2">
      <c r="A1169" s="136" t="str">
        <f>'Permitted Sources'!A993</f>
        <v>WYDEQ Permitted Sources</v>
      </c>
      <c r="B1169" s="136" t="str">
        <f>'Permitted Sources'!B993</f>
        <v>56</v>
      </c>
      <c r="C1169" s="136">
        <f>'Permitted Sources'!C993</f>
        <v>56041</v>
      </c>
      <c r="D1169" s="136">
        <f>'Permitted Sources'!F993</f>
        <v>31000299</v>
      </c>
      <c r="E1169" t="str">
        <f>'Permitted Sources'!I993</f>
        <v>Natural Gas Production, Other Not Classified</v>
      </c>
      <c r="F1169" s="181">
        <f>'Permitted Sources'!T993</f>
        <v>36.42253856245199</v>
      </c>
      <c r="G1169" s="181">
        <f>'Permitted Sources'!U993</f>
        <v>0</v>
      </c>
      <c r="H1169" s="181">
        <f>'Permitted Sources'!V993</f>
        <v>9.1181941366690165</v>
      </c>
      <c r="I1169" s="181">
        <f>'Permitted Sources'!W993</f>
        <v>0</v>
      </c>
      <c r="J1169" s="181">
        <f>'Permitted Sources'!X993</f>
        <v>0</v>
      </c>
      <c r="K1169" s="191" t="str">
        <f>VLOOKUP(C1169,fips_xref!$A$5:$H$28,8,FALSE)</f>
        <v>Total</v>
      </c>
      <c r="L1169" s="31" t="str">
        <f t="shared" si="18"/>
        <v>Natural Gas Production, Other Not Classified</v>
      </c>
    </row>
    <row r="1170" spans="1:12" x14ac:dyDescent="0.2">
      <c r="A1170" s="136" t="str">
        <f>'Permitted Sources'!A994</f>
        <v>WYDEQ Permitted Sources</v>
      </c>
      <c r="B1170" s="136" t="str">
        <f>'Permitted Sources'!B994</f>
        <v>56</v>
      </c>
      <c r="C1170" s="136">
        <f>'Permitted Sources'!C994</f>
        <v>56041</v>
      </c>
      <c r="D1170" s="136">
        <f>'Permitted Sources'!F994</f>
        <v>31000299</v>
      </c>
      <c r="E1170" t="str">
        <f>'Permitted Sources'!I994</f>
        <v>Natural Gas Production, Other Not Classified</v>
      </c>
      <c r="F1170" s="181">
        <f>'Permitted Sources'!T994</f>
        <v>36.42253856245199</v>
      </c>
      <c r="G1170" s="181">
        <f>'Permitted Sources'!U994</f>
        <v>0</v>
      </c>
      <c r="H1170" s="181">
        <f>'Permitted Sources'!V994</f>
        <v>9.1181941366690165</v>
      </c>
      <c r="I1170" s="181">
        <f>'Permitted Sources'!W994</f>
        <v>0</v>
      </c>
      <c r="J1170" s="181">
        <f>'Permitted Sources'!X994</f>
        <v>0</v>
      </c>
      <c r="K1170" s="191" t="str">
        <f>VLOOKUP(C1170,fips_xref!$A$5:$H$28,8,FALSE)</f>
        <v>Total</v>
      </c>
      <c r="L1170" s="31" t="str">
        <f t="shared" si="18"/>
        <v>Natural Gas Production, Other Not Classified</v>
      </c>
    </row>
    <row r="1171" spans="1:12" x14ac:dyDescent="0.2">
      <c r="A1171" s="136" t="str">
        <f>'Permitted Sources'!A995</f>
        <v>WYDEQ Permitted Sources</v>
      </c>
      <c r="B1171" s="136" t="str">
        <f>'Permitted Sources'!B995</f>
        <v>56</v>
      </c>
      <c r="C1171" s="136">
        <f>'Permitted Sources'!C995</f>
        <v>56041</v>
      </c>
      <c r="D1171" s="136">
        <f>'Permitted Sources'!F995</f>
        <v>31000299</v>
      </c>
      <c r="E1171" t="str">
        <f>'Permitted Sources'!I995</f>
        <v>Natural Gas Production, Other Not Classified</v>
      </c>
      <c r="F1171" s="181">
        <f>'Permitted Sources'!T995</f>
        <v>1.75832944784251</v>
      </c>
      <c r="G1171" s="181">
        <f>'Permitted Sources'!U995</f>
        <v>0</v>
      </c>
      <c r="H1171" s="181">
        <f>'Permitted Sources'!V995</f>
        <v>0.33910639351248406</v>
      </c>
      <c r="I1171" s="181">
        <f>'Permitted Sources'!W995</f>
        <v>0</v>
      </c>
      <c r="J1171" s="181">
        <f>'Permitted Sources'!X995</f>
        <v>0</v>
      </c>
      <c r="K1171" s="191" t="str">
        <f>VLOOKUP(C1171,fips_xref!$A$5:$H$28,8,FALSE)</f>
        <v>Total</v>
      </c>
      <c r="L1171" s="31" t="str">
        <f t="shared" si="18"/>
        <v>Natural Gas Production, Other Not Classified</v>
      </c>
    </row>
    <row r="1172" spans="1:12" x14ac:dyDescent="0.2">
      <c r="A1172" s="136" t="str">
        <f>'Permitted Sources'!A996</f>
        <v>WYDEQ Permitted Sources</v>
      </c>
      <c r="B1172" s="136" t="str">
        <f>'Permitted Sources'!B996</f>
        <v>56</v>
      </c>
      <c r="C1172" s="136">
        <f>'Permitted Sources'!C996</f>
        <v>56041</v>
      </c>
      <c r="D1172" s="136">
        <f>'Permitted Sources'!F996</f>
        <v>31000299</v>
      </c>
      <c r="E1172" t="str">
        <f>'Permitted Sources'!I996</f>
        <v>Natural Gas Production, Other Not Classified</v>
      </c>
      <c r="F1172" s="181">
        <f>'Permitted Sources'!T996</f>
        <v>1.75832944784251</v>
      </c>
      <c r="G1172" s="181">
        <f>'Permitted Sources'!U996</f>
        <v>0</v>
      </c>
      <c r="H1172" s="181">
        <f>'Permitted Sources'!V996</f>
        <v>0.33910639351248406</v>
      </c>
      <c r="I1172" s="181">
        <f>'Permitted Sources'!W996</f>
        <v>0</v>
      </c>
      <c r="J1172" s="181">
        <f>'Permitted Sources'!X996</f>
        <v>0</v>
      </c>
      <c r="K1172" s="191" t="str">
        <f>VLOOKUP(C1172,fips_xref!$A$5:$H$28,8,FALSE)</f>
        <v>Total</v>
      </c>
      <c r="L1172" s="31" t="str">
        <f t="shared" si="18"/>
        <v>Natural Gas Production, Other Not Classified</v>
      </c>
    </row>
    <row r="1173" spans="1:12" x14ac:dyDescent="0.2">
      <c r="A1173" s="136" t="str">
        <f>'Permitted Sources'!A997</f>
        <v>WYDEQ Permitted Sources</v>
      </c>
      <c r="B1173" s="136" t="str">
        <f>'Permitted Sources'!B997</f>
        <v>56</v>
      </c>
      <c r="C1173" s="136">
        <f>'Permitted Sources'!C997</f>
        <v>56041</v>
      </c>
      <c r="D1173" s="136">
        <f>'Permitted Sources'!F997</f>
        <v>31000299</v>
      </c>
      <c r="E1173" t="str">
        <f>'Permitted Sources'!I997</f>
        <v>Natural Gas Production, Other Not Classified</v>
      </c>
      <c r="F1173" s="181">
        <f>'Permitted Sources'!T997</f>
        <v>18.789006099802819</v>
      </c>
      <c r="G1173" s="181">
        <f>'Permitted Sources'!U997</f>
        <v>0</v>
      </c>
      <c r="H1173" s="181">
        <f>'Permitted Sources'!V997</f>
        <v>4.7098110210067228</v>
      </c>
      <c r="I1173" s="181">
        <f>'Permitted Sources'!W997</f>
        <v>0</v>
      </c>
      <c r="J1173" s="181">
        <f>'Permitted Sources'!X997</f>
        <v>0</v>
      </c>
      <c r="K1173" s="191" t="str">
        <f>VLOOKUP(C1173,fips_xref!$A$5:$H$28,8,FALSE)</f>
        <v>Total</v>
      </c>
      <c r="L1173" s="31" t="str">
        <f t="shared" si="18"/>
        <v>Natural Gas Production, Other Not Classified</v>
      </c>
    </row>
    <row r="1174" spans="1:12" x14ac:dyDescent="0.2">
      <c r="A1174" s="136" t="str">
        <f>'Permitted Sources'!A998</f>
        <v>WYDEQ Permitted Sources</v>
      </c>
      <c r="B1174" s="136" t="str">
        <f>'Permitted Sources'!B998</f>
        <v>56</v>
      </c>
      <c r="C1174" s="136">
        <f>'Permitted Sources'!C998</f>
        <v>56041</v>
      </c>
      <c r="D1174" s="136">
        <f>'Permitted Sources'!F998</f>
        <v>31000299</v>
      </c>
      <c r="E1174" t="str">
        <f>'Permitted Sources'!I998</f>
        <v>Natural Gas Production, Other Not Classified</v>
      </c>
      <c r="F1174" s="181">
        <f>'Permitted Sources'!T998</f>
        <v>18.688530131354678</v>
      </c>
      <c r="G1174" s="181">
        <f>'Permitted Sources'!U998</f>
        <v>0</v>
      </c>
      <c r="H1174" s="181">
        <f>'Permitted Sources'!V998</f>
        <v>4.7098110210067228</v>
      </c>
      <c r="I1174" s="181">
        <f>'Permitted Sources'!W998</f>
        <v>0</v>
      </c>
      <c r="J1174" s="181">
        <f>'Permitted Sources'!X998</f>
        <v>0</v>
      </c>
      <c r="K1174" s="191" t="str">
        <f>VLOOKUP(C1174,fips_xref!$A$5:$H$28,8,FALSE)</f>
        <v>Total</v>
      </c>
      <c r="L1174" s="31" t="str">
        <f t="shared" si="18"/>
        <v>Natural Gas Production, Other Not Classified</v>
      </c>
    </row>
    <row r="1175" spans="1:12" x14ac:dyDescent="0.2">
      <c r="A1175" s="136" t="str">
        <f>'Permitted Sources'!A999</f>
        <v>WYDEQ Permitted Sources</v>
      </c>
      <c r="B1175" s="136" t="str">
        <f>'Permitted Sources'!B999</f>
        <v>56</v>
      </c>
      <c r="C1175" s="136">
        <f>'Permitted Sources'!C999</f>
        <v>56041</v>
      </c>
      <c r="D1175" s="136">
        <f>'Permitted Sources'!F999</f>
        <v>31000299</v>
      </c>
      <c r="E1175" t="str">
        <f>'Permitted Sources'!I999</f>
        <v>Natural Gas Production, Other Not Classified</v>
      </c>
      <c r="F1175" s="181">
        <f>'Permitted Sources'!T999</f>
        <v>18.789006099802819</v>
      </c>
      <c r="G1175" s="181">
        <f>'Permitted Sources'!U999</f>
        <v>0</v>
      </c>
      <c r="H1175" s="181">
        <f>'Permitted Sources'!V999</f>
        <v>4.7098110210067228</v>
      </c>
      <c r="I1175" s="181">
        <f>'Permitted Sources'!W999</f>
        <v>0</v>
      </c>
      <c r="J1175" s="181">
        <f>'Permitted Sources'!X999</f>
        <v>0</v>
      </c>
      <c r="K1175" s="191" t="str">
        <f>VLOOKUP(C1175,fips_xref!$A$5:$H$28,8,FALSE)</f>
        <v>Total</v>
      </c>
      <c r="L1175" s="31" t="str">
        <f t="shared" si="18"/>
        <v>Natural Gas Production, Other Not Classified</v>
      </c>
    </row>
    <row r="1176" spans="1:12" x14ac:dyDescent="0.2">
      <c r="A1176" s="136" t="str">
        <f>'Permitted Sources'!A1000</f>
        <v>WYDEQ Permitted Sources</v>
      </c>
      <c r="B1176" s="136" t="str">
        <f>'Permitted Sources'!B1000</f>
        <v>56</v>
      </c>
      <c r="C1176" s="136">
        <f>'Permitted Sources'!C1000</f>
        <v>56041</v>
      </c>
      <c r="D1176" s="136">
        <f>'Permitted Sources'!F1000</f>
        <v>31000299</v>
      </c>
      <c r="E1176" t="str">
        <f>'Permitted Sources'!I1000</f>
        <v>Natural Gas Production, Other Not Classified</v>
      </c>
      <c r="F1176" s="181">
        <f>'Permitted Sources'!T1000</f>
        <v>8.9925991761088362</v>
      </c>
      <c r="G1176" s="181">
        <f>'Permitted Sources'!U1000</f>
        <v>0</v>
      </c>
      <c r="H1176" s="181">
        <f>'Permitted Sources'!V1000</f>
        <v>2.223030801915173</v>
      </c>
      <c r="I1176" s="181">
        <f>'Permitted Sources'!W1000</f>
        <v>0</v>
      </c>
      <c r="J1176" s="181">
        <f>'Permitted Sources'!X1000</f>
        <v>0</v>
      </c>
      <c r="K1176" s="191" t="str">
        <f>VLOOKUP(C1176,fips_xref!$A$5:$H$28,8,FALSE)</f>
        <v>Total</v>
      </c>
      <c r="L1176" s="31" t="str">
        <f t="shared" si="18"/>
        <v>Natural Gas Production, Other Not Classified</v>
      </c>
    </row>
    <row r="1177" spans="1:12" x14ac:dyDescent="0.2">
      <c r="A1177" s="136" t="str">
        <f>'Permitted Sources'!A1001</f>
        <v>WYDEQ Permitted Sources</v>
      </c>
      <c r="B1177" s="136" t="str">
        <f>'Permitted Sources'!B1001</f>
        <v>56</v>
      </c>
      <c r="C1177" s="136">
        <f>'Permitted Sources'!C1001</f>
        <v>56041</v>
      </c>
      <c r="D1177" s="136">
        <f>'Permitted Sources'!F1001</f>
        <v>31000299</v>
      </c>
      <c r="E1177" t="str">
        <f>'Permitted Sources'!I1001</f>
        <v>Natural Gas Production, Other Not Classified</v>
      </c>
      <c r="F1177" s="181">
        <f>'Permitted Sources'!T1001</f>
        <v>2.8133271165480158</v>
      </c>
      <c r="G1177" s="181">
        <f>'Permitted Sources'!U1001</f>
        <v>0</v>
      </c>
      <c r="H1177" s="181">
        <f>'Permitted Sources'!V1001</f>
        <v>0.56517732252080666</v>
      </c>
      <c r="I1177" s="181">
        <f>'Permitted Sources'!W1001</f>
        <v>0</v>
      </c>
      <c r="J1177" s="181">
        <f>'Permitted Sources'!X1001</f>
        <v>0</v>
      </c>
      <c r="K1177" s="191" t="str">
        <f>VLOOKUP(C1177,fips_xref!$A$5:$H$28,8,FALSE)</f>
        <v>Total</v>
      </c>
      <c r="L1177" s="31" t="str">
        <f t="shared" si="18"/>
        <v>Natural Gas Production, Other Not Classified</v>
      </c>
    </row>
    <row r="1178" spans="1:12" x14ac:dyDescent="0.2">
      <c r="A1178" s="136" t="str">
        <f>'Permitted Sources'!A1002</f>
        <v>WYDEQ Permitted Sources</v>
      </c>
      <c r="B1178" s="136" t="str">
        <f>'Permitted Sources'!B1002</f>
        <v>56</v>
      </c>
      <c r="C1178" s="136">
        <f>'Permitted Sources'!C1002</f>
        <v>56041</v>
      </c>
      <c r="D1178" s="136">
        <f>'Permitted Sources'!F1002</f>
        <v>31000299</v>
      </c>
      <c r="E1178" t="str">
        <f>'Permitted Sources'!I1002</f>
        <v>Natural Gas Production, Other Not Classified</v>
      </c>
      <c r="F1178" s="181">
        <f>'Permitted Sources'!T1002</f>
        <v>2.8133271165480158</v>
      </c>
      <c r="G1178" s="181">
        <f>'Permitted Sources'!U1002</f>
        <v>0</v>
      </c>
      <c r="H1178" s="181">
        <f>'Permitted Sources'!V1002</f>
        <v>0.56517732252080666</v>
      </c>
      <c r="I1178" s="181">
        <f>'Permitted Sources'!W1002</f>
        <v>0</v>
      </c>
      <c r="J1178" s="181">
        <f>'Permitted Sources'!X1002</f>
        <v>0</v>
      </c>
      <c r="K1178" s="191" t="str">
        <f>VLOOKUP(C1178,fips_xref!$A$5:$H$28,8,FALSE)</f>
        <v>Total</v>
      </c>
      <c r="L1178" s="31" t="str">
        <f t="shared" si="18"/>
        <v>Natural Gas Production, Other Not Classified</v>
      </c>
    </row>
    <row r="1179" spans="1:12" x14ac:dyDescent="0.2">
      <c r="A1179" s="136" t="str">
        <f>'Permitted Sources'!A1003</f>
        <v>WYDEQ Permitted Sources</v>
      </c>
      <c r="B1179" s="136" t="str">
        <f>'Permitted Sources'!B1003</f>
        <v>56</v>
      </c>
      <c r="C1179" s="136">
        <f>'Permitted Sources'!C1003</f>
        <v>56041</v>
      </c>
      <c r="D1179" s="136">
        <f>'Permitted Sources'!F1003</f>
        <v>31000299</v>
      </c>
      <c r="E1179" t="str">
        <f>'Permitted Sources'!I1003</f>
        <v>Natural Gas Production, Other Not Classified</v>
      </c>
      <c r="F1179" s="181">
        <f>'Permitted Sources'!T1003</f>
        <v>31.298264171596678</v>
      </c>
      <c r="G1179" s="181">
        <f>'Permitted Sources'!U1003</f>
        <v>0</v>
      </c>
      <c r="H1179" s="181">
        <f>'Permitted Sources'!V1003</f>
        <v>31.386180643988801</v>
      </c>
      <c r="I1179" s="181">
        <f>'Permitted Sources'!W1003</f>
        <v>0</v>
      </c>
      <c r="J1179" s="181">
        <f>'Permitted Sources'!X1003</f>
        <v>0</v>
      </c>
      <c r="K1179" s="191" t="str">
        <f>VLOOKUP(C1179,fips_xref!$A$5:$H$28,8,FALSE)</f>
        <v>Total</v>
      </c>
      <c r="L1179" s="31" t="str">
        <f t="shared" si="18"/>
        <v>Natural Gas Production, Other Not Classified</v>
      </c>
    </row>
    <row r="1180" spans="1:12" x14ac:dyDescent="0.2">
      <c r="A1180" s="136" t="str">
        <f>'Permitted Sources'!A1004</f>
        <v>WYDEQ Permitted Sources</v>
      </c>
      <c r="B1180" s="136" t="str">
        <f>'Permitted Sources'!B1004</f>
        <v>56</v>
      </c>
      <c r="C1180" s="136">
        <f>'Permitted Sources'!C1004</f>
        <v>56041</v>
      </c>
      <c r="D1180" s="136">
        <f>'Permitted Sources'!F1004</f>
        <v>31000299</v>
      </c>
      <c r="E1180" t="str">
        <f>'Permitted Sources'!I1004</f>
        <v>Natural Gas Production, Other Not Classified</v>
      </c>
      <c r="F1180" s="181">
        <f>'Permitted Sources'!T1004</f>
        <v>31.298264171596678</v>
      </c>
      <c r="G1180" s="181">
        <f>'Permitted Sources'!U1004</f>
        <v>0</v>
      </c>
      <c r="H1180" s="181">
        <f>'Permitted Sources'!V1004</f>
        <v>31.386180643988801</v>
      </c>
      <c r="I1180" s="181">
        <f>'Permitted Sources'!W1004</f>
        <v>0</v>
      </c>
      <c r="J1180" s="181">
        <f>'Permitted Sources'!X1004</f>
        <v>0</v>
      </c>
      <c r="K1180" s="191" t="str">
        <f>VLOOKUP(C1180,fips_xref!$A$5:$H$28,8,FALSE)</f>
        <v>Total</v>
      </c>
      <c r="L1180" s="31" t="str">
        <f t="shared" si="18"/>
        <v>Natural Gas Production, Other Not Classified</v>
      </c>
    </row>
    <row r="1181" spans="1:12" x14ac:dyDescent="0.2">
      <c r="A1181" s="136" t="str">
        <f>'Permitted Sources'!A1005</f>
        <v>WYDEQ Permitted Sources</v>
      </c>
      <c r="B1181" s="136" t="str">
        <f>'Permitted Sources'!B1005</f>
        <v>56</v>
      </c>
      <c r="C1181" s="136">
        <f>'Permitted Sources'!C1005</f>
        <v>56041</v>
      </c>
      <c r="D1181" s="136">
        <f>'Permitted Sources'!F1005</f>
        <v>31000299</v>
      </c>
      <c r="E1181" t="str">
        <f>'Permitted Sources'!I1005</f>
        <v>Natural Gas Production, Other Not Classified</v>
      </c>
      <c r="F1181" s="181">
        <f>'Permitted Sources'!T1005</f>
        <v>31.298264171596678</v>
      </c>
      <c r="G1181" s="181">
        <f>'Permitted Sources'!U1005</f>
        <v>0</v>
      </c>
      <c r="H1181" s="181">
        <f>'Permitted Sources'!V1005</f>
        <v>31.386180643988801</v>
      </c>
      <c r="I1181" s="181">
        <f>'Permitted Sources'!W1005</f>
        <v>0</v>
      </c>
      <c r="J1181" s="181">
        <f>'Permitted Sources'!X1005</f>
        <v>0</v>
      </c>
      <c r="K1181" s="191" t="str">
        <f>VLOOKUP(C1181,fips_xref!$A$5:$H$28,8,FALSE)</f>
        <v>Total</v>
      </c>
      <c r="L1181" s="31" t="str">
        <f t="shared" si="18"/>
        <v>Natural Gas Production, Other Not Classified</v>
      </c>
    </row>
    <row r="1182" spans="1:12" x14ac:dyDescent="0.2">
      <c r="A1182" s="136" t="str">
        <f>'Permitted Sources'!A1006</f>
        <v>WYDEQ Permitted Sources</v>
      </c>
      <c r="B1182" s="136" t="str">
        <f>'Permitted Sources'!B1006</f>
        <v>56</v>
      </c>
      <c r="C1182" s="136">
        <f>'Permitted Sources'!C1006</f>
        <v>56041</v>
      </c>
      <c r="D1182" s="136">
        <f>'Permitted Sources'!F1006</f>
        <v>31000299</v>
      </c>
      <c r="E1182" t="str">
        <f>'Permitted Sources'!I1006</f>
        <v>Natural Gas Production, Other Not Classified</v>
      </c>
      <c r="F1182" s="181">
        <f>'Permitted Sources'!T1006</f>
        <v>31.298264171596678</v>
      </c>
      <c r="G1182" s="181">
        <f>'Permitted Sources'!U1006</f>
        <v>0</v>
      </c>
      <c r="H1182" s="181">
        <f>'Permitted Sources'!V1006</f>
        <v>31.386180643988801</v>
      </c>
      <c r="I1182" s="181">
        <f>'Permitted Sources'!W1006</f>
        <v>0</v>
      </c>
      <c r="J1182" s="181">
        <f>'Permitted Sources'!X1006</f>
        <v>0</v>
      </c>
      <c r="K1182" s="191" t="str">
        <f>VLOOKUP(C1182,fips_xref!$A$5:$H$28,8,FALSE)</f>
        <v>Total</v>
      </c>
      <c r="L1182" s="31" t="str">
        <f t="shared" si="18"/>
        <v>Natural Gas Production, Other Not Classified</v>
      </c>
    </row>
    <row r="1183" spans="1:12" x14ac:dyDescent="0.2">
      <c r="A1183" s="136" t="str">
        <f>'Permitted Sources'!A1007</f>
        <v>WYDEQ Permitted Sources</v>
      </c>
      <c r="B1183" s="136" t="str">
        <f>'Permitted Sources'!B1007</f>
        <v>56</v>
      </c>
      <c r="C1183" s="136">
        <f>'Permitted Sources'!C1007</f>
        <v>56041</v>
      </c>
      <c r="D1183" s="136">
        <f>'Permitted Sources'!F1007</f>
        <v>31000299</v>
      </c>
      <c r="E1183" t="str">
        <f>'Permitted Sources'!I1007</f>
        <v>Natural Gas Production, Other Not Classified</v>
      </c>
      <c r="F1183" s="181">
        <f>'Permitted Sources'!T1007</f>
        <v>0.25118992112035854</v>
      </c>
      <c r="G1183" s="181">
        <f>'Permitted Sources'!U1007</f>
        <v>0</v>
      </c>
      <c r="H1183" s="181">
        <f>'Permitted Sources'!V1007</f>
        <v>3.7678488168053782E-2</v>
      </c>
      <c r="I1183" s="181">
        <f>'Permitted Sources'!W1007</f>
        <v>0</v>
      </c>
      <c r="J1183" s="181">
        <f>'Permitted Sources'!X1007</f>
        <v>0</v>
      </c>
      <c r="K1183" s="191" t="str">
        <f>VLOOKUP(C1183,fips_xref!$A$5:$H$28,8,FALSE)</f>
        <v>Total</v>
      </c>
      <c r="L1183" s="31" t="str">
        <f t="shared" si="18"/>
        <v>Natural Gas Production, Other Not Classified</v>
      </c>
    </row>
    <row r="1184" spans="1:12" x14ac:dyDescent="0.2">
      <c r="A1184" s="136" t="str">
        <f>'Permitted Sources'!A1008</f>
        <v>WYDEQ Permitted Sources</v>
      </c>
      <c r="B1184" s="136" t="str">
        <f>'Permitted Sources'!B1008</f>
        <v>56</v>
      </c>
      <c r="C1184" s="136">
        <f>'Permitted Sources'!C1008</f>
        <v>56041</v>
      </c>
      <c r="D1184" s="136">
        <f>'Permitted Sources'!F1008</f>
        <v>31000299</v>
      </c>
      <c r="E1184" t="str">
        <f>'Permitted Sources'!I1008</f>
        <v>Natural Gas Production, Other Not Classified</v>
      </c>
      <c r="F1184" s="181">
        <f>'Permitted Sources'!T1008</f>
        <v>0.50237984224071708</v>
      </c>
      <c r="G1184" s="181">
        <f>'Permitted Sources'!U1008</f>
        <v>0</v>
      </c>
      <c r="H1184" s="181">
        <f>'Permitted Sources'!V1008</f>
        <v>3.7678488168053782E-2</v>
      </c>
      <c r="I1184" s="181">
        <f>'Permitted Sources'!W1008</f>
        <v>0</v>
      </c>
      <c r="J1184" s="181">
        <f>'Permitted Sources'!X1008</f>
        <v>0</v>
      </c>
      <c r="K1184" s="191" t="str">
        <f>VLOOKUP(C1184,fips_xref!$A$5:$H$28,8,FALSE)</f>
        <v>Total</v>
      </c>
      <c r="L1184" s="31" t="str">
        <f t="shared" si="18"/>
        <v>Natural Gas Production, Other Not Classified</v>
      </c>
    </row>
    <row r="1185" spans="1:12" x14ac:dyDescent="0.2">
      <c r="A1185" s="136" t="str">
        <f>'Permitted Sources'!A1009</f>
        <v>WYDEQ Permitted Sources</v>
      </c>
      <c r="B1185" s="136" t="str">
        <f>'Permitted Sources'!B1009</f>
        <v>56</v>
      </c>
      <c r="C1185" s="136">
        <f>'Permitted Sources'!C1009</f>
        <v>56041</v>
      </c>
      <c r="D1185" s="136">
        <f>'Permitted Sources'!F1009</f>
        <v>31000299</v>
      </c>
      <c r="E1185" t="str">
        <f>'Permitted Sources'!I1009</f>
        <v>Natural Gas Production, Other Not Classified</v>
      </c>
      <c r="F1185" s="181">
        <f>'Permitted Sources'!T1009</f>
        <v>1.6578534793943667</v>
      </c>
      <c r="G1185" s="181">
        <f>'Permitted Sources'!U1009</f>
        <v>0</v>
      </c>
      <c r="H1185" s="181">
        <f>'Permitted Sources'!V1009</f>
        <v>0.18839244084026893</v>
      </c>
      <c r="I1185" s="181">
        <f>'Permitted Sources'!W1009</f>
        <v>0</v>
      </c>
      <c r="J1185" s="181">
        <f>'Permitted Sources'!X1009</f>
        <v>0</v>
      </c>
      <c r="K1185" s="191" t="str">
        <f>VLOOKUP(C1185,fips_xref!$A$5:$H$28,8,FALSE)</f>
        <v>Total</v>
      </c>
      <c r="L1185" s="31" t="str">
        <f t="shared" si="18"/>
        <v>Natural Gas Production, Other Not Classified</v>
      </c>
    </row>
    <row r="1186" spans="1:12" x14ac:dyDescent="0.2">
      <c r="A1186" s="136" t="str">
        <f>'Permitted Sources'!A1010</f>
        <v>WYDEQ Permitted Sources</v>
      </c>
      <c r="B1186" s="136" t="str">
        <f>'Permitted Sources'!B1010</f>
        <v>56</v>
      </c>
      <c r="C1186" s="136">
        <f>'Permitted Sources'!C1010</f>
        <v>56041</v>
      </c>
      <c r="D1186" s="136">
        <f>'Permitted Sources'!F1010</f>
        <v>31000299</v>
      </c>
      <c r="E1186" t="str">
        <f>'Permitted Sources'!I1010</f>
        <v>Natural Gas Production, Other Not Classified</v>
      </c>
      <c r="F1186" s="181">
        <f>'Permitted Sources'!T1010</f>
        <v>1.6578534793943667</v>
      </c>
      <c r="G1186" s="181">
        <f>'Permitted Sources'!U1010</f>
        <v>0</v>
      </c>
      <c r="H1186" s="181">
        <f>'Permitted Sources'!V1010</f>
        <v>0.18839244084026893</v>
      </c>
      <c r="I1186" s="181">
        <f>'Permitted Sources'!W1010</f>
        <v>0</v>
      </c>
      <c r="J1186" s="181">
        <f>'Permitted Sources'!X1010</f>
        <v>0</v>
      </c>
      <c r="K1186" s="191" t="str">
        <f>VLOOKUP(C1186,fips_xref!$A$5:$H$28,8,FALSE)</f>
        <v>Total</v>
      </c>
      <c r="L1186" s="31" t="str">
        <f t="shared" si="18"/>
        <v>Natural Gas Production, Other Not Classified</v>
      </c>
    </row>
    <row r="1187" spans="1:12" x14ac:dyDescent="0.2">
      <c r="A1187" s="136" t="str">
        <f>'Permitted Sources'!A1011</f>
        <v>WYDEQ Permitted Sources</v>
      </c>
      <c r="B1187" s="136" t="str">
        <f>'Permitted Sources'!B1011</f>
        <v>56</v>
      </c>
      <c r="C1187" s="136">
        <f>'Permitted Sources'!C1011</f>
        <v>56041</v>
      </c>
      <c r="D1187" s="136">
        <f>'Permitted Sources'!F1011</f>
        <v>31000299</v>
      </c>
      <c r="E1187" t="str">
        <f>'Permitted Sources'!I1011</f>
        <v>Natural Gas Production, Other Not Classified</v>
      </c>
      <c r="F1187" s="181">
        <f>'Permitted Sources'!T1011</f>
        <v>1.6578534793943667</v>
      </c>
      <c r="G1187" s="181">
        <f>'Permitted Sources'!U1011</f>
        <v>0</v>
      </c>
      <c r="H1187" s="181">
        <f>'Permitted Sources'!V1011</f>
        <v>0.18839244084026893</v>
      </c>
      <c r="I1187" s="181">
        <f>'Permitted Sources'!W1011</f>
        <v>0</v>
      </c>
      <c r="J1187" s="181">
        <f>'Permitted Sources'!X1011</f>
        <v>0</v>
      </c>
      <c r="K1187" s="191" t="str">
        <f>VLOOKUP(C1187,fips_xref!$A$5:$H$28,8,FALSE)</f>
        <v>Total</v>
      </c>
      <c r="L1187" s="31" t="str">
        <f t="shared" si="18"/>
        <v>Natural Gas Production, Other Not Classified</v>
      </c>
    </row>
    <row r="1188" spans="1:12" x14ac:dyDescent="0.2">
      <c r="A1188" s="136" t="str">
        <f>'Permitted Sources'!A1012</f>
        <v>WYDEQ Permitted Sources</v>
      </c>
      <c r="B1188" s="136" t="str">
        <f>'Permitted Sources'!B1012</f>
        <v>56</v>
      </c>
      <c r="C1188" s="136">
        <f>'Permitted Sources'!C1012</f>
        <v>56041</v>
      </c>
      <c r="D1188" s="136">
        <f>'Permitted Sources'!F1012</f>
        <v>31000299</v>
      </c>
      <c r="E1188" t="str">
        <f>'Permitted Sources'!I1012</f>
        <v>Natural Gas Production, Other Not Classified</v>
      </c>
      <c r="F1188" s="181">
        <f>'Permitted Sources'!T1012</f>
        <v>1.6578534793943667</v>
      </c>
      <c r="G1188" s="181">
        <f>'Permitted Sources'!U1012</f>
        <v>0</v>
      </c>
      <c r="H1188" s="181">
        <f>'Permitted Sources'!V1012</f>
        <v>0.18839244084026893</v>
      </c>
      <c r="I1188" s="181">
        <f>'Permitted Sources'!W1012</f>
        <v>0</v>
      </c>
      <c r="J1188" s="181">
        <f>'Permitted Sources'!X1012</f>
        <v>0</v>
      </c>
      <c r="K1188" s="191" t="str">
        <f>VLOOKUP(C1188,fips_xref!$A$5:$H$28,8,FALSE)</f>
        <v>Total</v>
      </c>
      <c r="L1188" s="31" t="str">
        <f t="shared" si="18"/>
        <v>Natural Gas Production, Other Not Classified</v>
      </c>
    </row>
    <row r="1189" spans="1:12" x14ac:dyDescent="0.2">
      <c r="A1189" s="136" t="str">
        <f>'Permitted Sources'!A1013</f>
        <v>WYDEQ Permitted Sources</v>
      </c>
      <c r="B1189" s="136" t="str">
        <f>'Permitted Sources'!B1013</f>
        <v>56</v>
      </c>
      <c r="C1189" s="136">
        <f>'Permitted Sources'!C1013</f>
        <v>56041</v>
      </c>
      <c r="D1189" s="136">
        <f>'Permitted Sources'!F1013</f>
        <v>31000220</v>
      </c>
      <c r="E1189" t="str">
        <f>'Permitted Sources'!I1013</f>
        <v>Permitted Fugitives</v>
      </c>
      <c r="F1189" s="181">
        <f>'Permitted Sources'!T1013</f>
        <v>0</v>
      </c>
      <c r="G1189" s="181">
        <f>'Permitted Sources'!U1013</f>
        <v>10.919227366886558</v>
      </c>
      <c r="H1189" s="181">
        <f>'Permitted Sources'!V1013</f>
        <v>0</v>
      </c>
      <c r="I1189" s="181">
        <f>'Permitted Sources'!W1013</f>
        <v>0</v>
      </c>
      <c r="J1189" s="181">
        <f>'Permitted Sources'!X1013</f>
        <v>0</v>
      </c>
      <c r="K1189" s="191" t="str">
        <f>VLOOKUP(C1189,fips_xref!$A$5:$H$28,8,FALSE)</f>
        <v>Total</v>
      </c>
      <c r="L1189" s="31" t="str">
        <f t="shared" si="18"/>
        <v>Fugitives</v>
      </c>
    </row>
    <row r="1190" spans="1:12" x14ac:dyDescent="0.2">
      <c r="A1190" s="136" t="str">
        <f>'Permitted Sources'!A1014</f>
        <v>WYDEQ Permitted Sources</v>
      </c>
      <c r="B1190" s="136" t="str">
        <f>'Permitted Sources'!B1014</f>
        <v>56</v>
      </c>
      <c r="C1190" s="136">
        <f>'Permitted Sources'!C1014</f>
        <v>56041</v>
      </c>
      <c r="D1190" s="136">
        <f>'Permitted Sources'!F1014</f>
        <v>31000220</v>
      </c>
      <c r="E1190" t="str">
        <f>'Permitted Sources'!I1014</f>
        <v>Permitted Fugitives</v>
      </c>
      <c r="F1190" s="181">
        <f>'Permitted Sources'!T1014</f>
        <v>0</v>
      </c>
      <c r="G1190" s="181">
        <f>'Permitted Sources'!U1014</f>
        <v>15.191968510450863</v>
      </c>
      <c r="H1190" s="181">
        <f>'Permitted Sources'!V1014</f>
        <v>0</v>
      </c>
      <c r="I1190" s="181">
        <f>'Permitted Sources'!W1014</f>
        <v>0</v>
      </c>
      <c r="J1190" s="181">
        <f>'Permitted Sources'!X1014</f>
        <v>0</v>
      </c>
      <c r="K1190" s="191" t="str">
        <f>VLOOKUP(C1190,fips_xref!$A$5:$H$28,8,FALSE)</f>
        <v>Total</v>
      </c>
      <c r="L1190" s="31" t="str">
        <f t="shared" si="18"/>
        <v>Fugitives</v>
      </c>
    </row>
    <row r="1191" spans="1:12" x14ac:dyDescent="0.2">
      <c r="A1191" s="136" t="str">
        <f>'Permitted Sources'!A1015</f>
        <v>WYDEQ Permitted Sources</v>
      </c>
      <c r="B1191" s="136" t="str">
        <f>'Permitted Sources'!B1015</f>
        <v>56</v>
      </c>
      <c r="C1191" s="136">
        <f>'Permitted Sources'!C1015</f>
        <v>56041</v>
      </c>
      <c r="D1191" s="136">
        <f>'Permitted Sources'!F1015</f>
        <v>31000301</v>
      </c>
      <c r="E1191" t="str">
        <f>'Permitted Sources'!I1015</f>
        <v>Dehydrator</v>
      </c>
      <c r="F1191" s="181">
        <f>'Permitted Sources'!T1015</f>
        <v>0</v>
      </c>
      <c r="G1191" s="181">
        <f>'Permitted Sources'!U1015</f>
        <v>6.1717372073706631</v>
      </c>
      <c r="H1191" s="181">
        <f>'Permitted Sources'!V1015</f>
        <v>0</v>
      </c>
      <c r="I1191" s="181">
        <f>'Permitted Sources'!W1015</f>
        <v>0</v>
      </c>
      <c r="J1191" s="181">
        <f>'Permitted Sources'!X1015</f>
        <v>0</v>
      </c>
      <c r="K1191" s="191" t="str">
        <f>VLOOKUP(C1191,fips_xref!$A$5:$H$28,8,FALSE)</f>
        <v>Total</v>
      </c>
      <c r="L1191" s="31" t="str">
        <f t="shared" si="18"/>
        <v>Dehydrator</v>
      </c>
    </row>
    <row r="1192" spans="1:12" x14ac:dyDescent="0.2">
      <c r="A1192" s="136" t="str">
        <f>'Permitted Sources'!A1016</f>
        <v>WYDEQ Permitted Sources</v>
      </c>
      <c r="B1192" s="136" t="str">
        <f>'Permitted Sources'!B1016</f>
        <v>56</v>
      </c>
      <c r="C1192" s="136">
        <f>'Permitted Sources'!C1016</f>
        <v>56041</v>
      </c>
      <c r="D1192" s="136">
        <f>'Permitted Sources'!F1016</f>
        <v>40400311</v>
      </c>
      <c r="E1192" t="str">
        <f>'Permitted Sources'!I1016</f>
        <v>Permitted Tank Losses</v>
      </c>
      <c r="F1192" s="181">
        <f>'Permitted Sources'!T1016</f>
        <v>0</v>
      </c>
      <c r="G1192" s="181">
        <f>'Permitted Sources'!U1016</f>
        <v>9.2134345866996679</v>
      </c>
      <c r="H1192" s="181">
        <f>'Permitted Sources'!V1016</f>
        <v>0</v>
      </c>
      <c r="I1192" s="181">
        <f>'Permitted Sources'!W1016</f>
        <v>0</v>
      </c>
      <c r="J1192" s="181">
        <f>'Permitted Sources'!X1016</f>
        <v>0</v>
      </c>
      <c r="K1192" s="191" t="str">
        <f>VLOOKUP(C1192,fips_xref!$A$5:$H$28,8,FALSE)</f>
        <v>Total</v>
      </c>
      <c r="L1192" s="31" t="str">
        <f t="shared" si="18"/>
        <v xml:space="preserve">Condensate tank </v>
      </c>
    </row>
    <row r="1193" spans="1:12" x14ac:dyDescent="0.2">
      <c r="A1193" s="136" t="str">
        <f>'Permitted Sources'!A1017</f>
        <v>WYDEQ Permitted Sources</v>
      </c>
      <c r="B1193" s="136" t="str">
        <f>'Permitted Sources'!B1017</f>
        <v>56</v>
      </c>
      <c r="C1193" s="136">
        <f>'Permitted Sources'!C1017</f>
        <v>56041</v>
      </c>
      <c r="D1193" s="136">
        <f>'Permitted Sources'!F1017</f>
        <v>40400311</v>
      </c>
      <c r="E1193" t="str">
        <f>'Permitted Sources'!I1017</f>
        <v>Permitted Tank Losses</v>
      </c>
      <c r="F1193" s="181">
        <f>'Permitted Sources'!T1017</f>
        <v>0</v>
      </c>
      <c r="G1193" s="181">
        <f>'Permitted Sources'!U1017</f>
        <v>9.2134345866996679</v>
      </c>
      <c r="H1193" s="181">
        <f>'Permitted Sources'!V1017</f>
        <v>0</v>
      </c>
      <c r="I1193" s="181">
        <f>'Permitted Sources'!W1017</f>
        <v>0</v>
      </c>
      <c r="J1193" s="181">
        <f>'Permitted Sources'!X1017</f>
        <v>0</v>
      </c>
      <c r="K1193" s="191" t="str">
        <f>VLOOKUP(C1193,fips_xref!$A$5:$H$28,8,FALSE)</f>
        <v>Total</v>
      </c>
      <c r="L1193" s="31" t="str">
        <f t="shared" si="18"/>
        <v xml:space="preserve">Condensate tank </v>
      </c>
    </row>
    <row r="1194" spans="1:12" x14ac:dyDescent="0.2">
      <c r="A1194" s="136" t="str">
        <f>'Permitted Sources'!A1018</f>
        <v>WYDEQ Permitted Sources</v>
      </c>
      <c r="B1194" s="136" t="str">
        <f>'Permitted Sources'!B1018</f>
        <v>56</v>
      </c>
      <c r="C1194" s="136">
        <f>'Permitted Sources'!C1018</f>
        <v>56041</v>
      </c>
      <c r="D1194" s="136">
        <f>'Permitted Sources'!F1018</f>
        <v>40400311</v>
      </c>
      <c r="E1194" t="str">
        <f>'Permitted Sources'!I1018</f>
        <v>Permitted Tank Losses</v>
      </c>
      <c r="F1194" s="181">
        <f>'Permitted Sources'!T1018</f>
        <v>0</v>
      </c>
      <c r="G1194" s="181">
        <f>'Permitted Sources'!U1018</f>
        <v>9.2134345866996679</v>
      </c>
      <c r="H1194" s="181">
        <f>'Permitted Sources'!V1018</f>
        <v>0</v>
      </c>
      <c r="I1194" s="181">
        <f>'Permitted Sources'!W1018</f>
        <v>0</v>
      </c>
      <c r="J1194" s="181">
        <f>'Permitted Sources'!X1018</f>
        <v>0</v>
      </c>
      <c r="K1194" s="191" t="str">
        <f>VLOOKUP(C1194,fips_xref!$A$5:$H$28,8,FALSE)</f>
        <v>Total</v>
      </c>
      <c r="L1194" s="31" t="str">
        <f t="shared" si="18"/>
        <v xml:space="preserve">Condensate tank </v>
      </c>
    </row>
    <row r="1195" spans="1:12" x14ac:dyDescent="0.2">
      <c r="A1195" s="136" t="str">
        <f>'Permitted Sources'!A1019</f>
        <v>WYDEQ Permitted Sources</v>
      </c>
      <c r="B1195" s="136" t="str">
        <f>'Permitted Sources'!B1019</f>
        <v>56</v>
      </c>
      <c r="C1195" s="136">
        <f>'Permitted Sources'!C1019</f>
        <v>56041</v>
      </c>
      <c r="D1195" s="136">
        <f>'Permitted Sources'!F1019</f>
        <v>31000205</v>
      </c>
      <c r="E1195" t="str">
        <f>'Permitted Sources'!I1019</f>
        <v>Natural Gas Production, Flares</v>
      </c>
      <c r="F1195" s="181">
        <f>'Permitted Sources'!T1019</f>
        <v>1.9760230386387915E-2</v>
      </c>
      <c r="G1195" s="181">
        <f>'Permitted Sources'!U1019</f>
        <v>0</v>
      </c>
      <c r="H1195" s="181">
        <f>'Permitted Sources'!V1019</f>
        <v>0.19042305882080635</v>
      </c>
      <c r="I1195" s="181">
        <f>'Permitted Sources'!W1019</f>
        <v>0</v>
      </c>
      <c r="J1195" s="181">
        <f>'Permitted Sources'!X1019</f>
        <v>0</v>
      </c>
      <c r="K1195" s="191" t="str">
        <f>VLOOKUP(C1195,fips_xref!$A$5:$H$28,8,FALSE)</f>
        <v>Total</v>
      </c>
      <c r="L1195" s="31" t="str">
        <f t="shared" si="18"/>
        <v>Natural Gas Production, Flares</v>
      </c>
    </row>
    <row r="1196" spans="1:12" x14ac:dyDescent="0.2">
      <c r="A1196" s="136" t="str">
        <f>'Permitted Sources'!A1020</f>
        <v>WYDEQ Permitted Sources</v>
      </c>
      <c r="B1196" s="136" t="str">
        <f>'Permitted Sources'!B1020</f>
        <v>56</v>
      </c>
      <c r="C1196" s="136">
        <f>'Permitted Sources'!C1020</f>
        <v>56041</v>
      </c>
      <c r="D1196" s="136">
        <f>'Permitted Sources'!F1020</f>
        <v>31000205</v>
      </c>
      <c r="E1196" t="str">
        <f>'Permitted Sources'!I1020</f>
        <v>Natural Gas Production, Flares</v>
      </c>
      <c r="F1196" s="181">
        <f>'Permitted Sources'!T1020</f>
        <v>1.9760230386387915E-2</v>
      </c>
      <c r="G1196" s="181">
        <f>'Permitted Sources'!U1020</f>
        <v>0</v>
      </c>
      <c r="H1196" s="181">
        <f>'Permitted Sources'!V1020</f>
        <v>0.19042305882080635</v>
      </c>
      <c r="I1196" s="181">
        <f>'Permitted Sources'!W1020</f>
        <v>0</v>
      </c>
      <c r="J1196" s="181">
        <f>'Permitted Sources'!X1020</f>
        <v>0</v>
      </c>
      <c r="K1196" s="191" t="str">
        <f>VLOOKUP(C1196,fips_xref!$A$5:$H$28,8,FALSE)</f>
        <v>Total</v>
      </c>
      <c r="L1196" s="31" t="str">
        <f t="shared" si="18"/>
        <v>Natural Gas Production, Flares</v>
      </c>
    </row>
    <row r="1197" spans="1:12" x14ac:dyDescent="0.2">
      <c r="A1197" s="136" t="str">
        <f>'Permitted Sources'!A1021</f>
        <v>WYDEQ Permitted Sources</v>
      </c>
      <c r="B1197" s="136" t="str">
        <f>'Permitted Sources'!B1021</f>
        <v>56</v>
      </c>
      <c r="C1197" s="136">
        <f>'Permitted Sources'!C1021</f>
        <v>56041</v>
      </c>
      <c r="D1197" s="136">
        <f>'Permitted Sources'!F1021</f>
        <v>31000227</v>
      </c>
      <c r="E1197" t="str">
        <f>'Permitted Sources'!I1021</f>
        <v>Dehydrator</v>
      </c>
      <c r="F1197" s="181">
        <f>'Permitted Sources'!T1021</f>
        <v>0.79534927305211367</v>
      </c>
      <c r="G1197" s="181">
        <f>'Permitted Sources'!U1021</f>
        <v>0</v>
      </c>
      <c r="H1197" s="181">
        <f>'Permitted Sources'!V1021</f>
        <v>0.346223743310557</v>
      </c>
      <c r="I1197" s="181">
        <f>'Permitted Sources'!W1021</f>
        <v>0</v>
      </c>
      <c r="J1197" s="181">
        <f>'Permitted Sources'!X1021</f>
        <v>0</v>
      </c>
      <c r="K1197" s="191" t="str">
        <f>VLOOKUP(C1197,fips_xref!$A$5:$H$28,8,FALSE)</f>
        <v>Total</v>
      </c>
      <c r="L1197" s="31" t="str">
        <f t="shared" si="18"/>
        <v>Dehydrator</v>
      </c>
    </row>
    <row r="1198" spans="1:12" x14ac:dyDescent="0.2">
      <c r="A1198" s="136" t="str">
        <f>'Permitted Sources'!A1022</f>
        <v>WYDEQ Permitted Sources</v>
      </c>
      <c r="B1198" s="136" t="str">
        <f>'Permitted Sources'!B1022</f>
        <v>56</v>
      </c>
      <c r="C1198" s="136">
        <f>'Permitted Sources'!C1022</f>
        <v>56041</v>
      </c>
      <c r="D1198" s="136">
        <f>'Permitted Sources'!F1022</f>
        <v>31000227</v>
      </c>
      <c r="E1198" t="str">
        <f>'Permitted Sources'!I1022</f>
        <v>Dehydrator</v>
      </c>
      <c r="F1198" s="181">
        <f>'Permitted Sources'!T1022</f>
        <v>0.79534927305211367</v>
      </c>
      <c r="G1198" s="181">
        <f>'Permitted Sources'!U1022</f>
        <v>0</v>
      </c>
      <c r="H1198" s="181">
        <f>'Permitted Sources'!V1022</f>
        <v>0.346223743310557</v>
      </c>
      <c r="I1198" s="181">
        <f>'Permitted Sources'!W1022</f>
        <v>0</v>
      </c>
      <c r="J1198" s="181">
        <f>'Permitted Sources'!X1022</f>
        <v>0</v>
      </c>
      <c r="K1198" s="191" t="str">
        <f>VLOOKUP(C1198,fips_xref!$A$5:$H$28,8,FALSE)</f>
        <v>Total</v>
      </c>
      <c r="L1198" s="31" t="str">
        <f t="shared" si="18"/>
        <v>Dehydrator</v>
      </c>
    </row>
    <row r="1199" spans="1:12" x14ac:dyDescent="0.2">
      <c r="A1199" s="136" t="str">
        <f>'Permitted Sources'!A1023</f>
        <v>WYDEQ Permitted Sources</v>
      </c>
      <c r="B1199" s="136" t="str">
        <f>'Permitted Sources'!B1023</f>
        <v>56</v>
      </c>
      <c r="C1199" s="136">
        <f>'Permitted Sources'!C1023</f>
        <v>56041</v>
      </c>
      <c r="D1199" s="136">
        <f>'Permitted Sources'!F1023</f>
        <v>31000227</v>
      </c>
      <c r="E1199" t="str">
        <f>'Permitted Sources'!I1023</f>
        <v>Dehydrator</v>
      </c>
      <c r="F1199" s="181">
        <f>'Permitted Sources'!T1023</f>
        <v>4.831376329471845</v>
      </c>
      <c r="G1199" s="181">
        <f>'Permitted Sources'!U1023</f>
        <v>26.260945097787008</v>
      </c>
      <c r="H1199" s="181">
        <f>'Permitted Sources'!V1023</f>
        <v>1.4801065026526312</v>
      </c>
      <c r="I1199" s="181">
        <f>'Permitted Sources'!W1023</f>
        <v>0</v>
      </c>
      <c r="J1199" s="181">
        <f>'Permitted Sources'!X1023</f>
        <v>0</v>
      </c>
      <c r="K1199" s="191" t="str">
        <f>VLOOKUP(C1199,fips_xref!$A$5:$H$28,8,FALSE)</f>
        <v>Total</v>
      </c>
      <c r="L1199" s="31" t="str">
        <f t="shared" si="18"/>
        <v>Dehydrator</v>
      </c>
    </row>
    <row r="1200" spans="1:12" x14ac:dyDescent="0.2">
      <c r="A1200" s="136" t="str">
        <f>'Permitted Sources'!A1024</f>
        <v>WYDEQ Permitted Sources</v>
      </c>
      <c r="B1200" s="136" t="str">
        <f>'Permitted Sources'!B1024</f>
        <v>56</v>
      </c>
      <c r="C1200" s="136">
        <f>'Permitted Sources'!C1024</f>
        <v>56041</v>
      </c>
      <c r="D1200" s="136">
        <f>'Permitted Sources'!F1024</f>
        <v>31000227</v>
      </c>
      <c r="E1200" t="str">
        <f>'Permitted Sources'!I1024</f>
        <v>Dehydrator</v>
      </c>
      <c r="F1200" s="181">
        <f>'Permitted Sources'!T1024</f>
        <v>4.831376329471845</v>
      </c>
      <c r="G1200" s="181">
        <f>'Permitted Sources'!U1024</f>
        <v>26.260945097787008</v>
      </c>
      <c r="H1200" s="181">
        <f>'Permitted Sources'!V1024</f>
        <v>1.4801065026526312</v>
      </c>
      <c r="I1200" s="181">
        <f>'Permitted Sources'!W1024</f>
        <v>0</v>
      </c>
      <c r="J1200" s="181">
        <f>'Permitted Sources'!X1024</f>
        <v>0</v>
      </c>
      <c r="K1200" s="191" t="str">
        <f>VLOOKUP(C1200,fips_xref!$A$5:$H$28,8,FALSE)</f>
        <v>Total</v>
      </c>
      <c r="L1200" s="31" t="str">
        <f t="shared" si="18"/>
        <v>Dehydrator</v>
      </c>
    </row>
    <row r="1201" spans="1:12" x14ac:dyDescent="0.2">
      <c r="A1201" s="136" t="str">
        <f>'Permitted Sources'!A1025</f>
        <v>WYDEQ Permitted Sources</v>
      </c>
      <c r="B1201" s="136" t="str">
        <f>'Permitted Sources'!B1025</f>
        <v>56</v>
      </c>
      <c r="C1201" s="136">
        <f>'Permitted Sources'!C1025</f>
        <v>56041</v>
      </c>
      <c r="D1201" s="136">
        <f>'Permitted Sources'!F1025</f>
        <v>31000227</v>
      </c>
      <c r="E1201" t="str">
        <f>'Permitted Sources'!I1025</f>
        <v>Dehydrator</v>
      </c>
      <c r="F1201" s="181">
        <f>'Permitted Sources'!T1025</f>
        <v>4.831376329471845</v>
      </c>
      <c r="G1201" s="181">
        <f>'Permitted Sources'!U1025</f>
        <v>26.260945097787008</v>
      </c>
      <c r="H1201" s="181">
        <f>'Permitted Sources'!V1025</f>
        <v>1.4801065026526312</v>
      </c>
      <c r="I1201" s="181">
        <f>'Permitted Sources'!W1025</f>
        <v>0</v>
      </c>
      <c r="J1201" s="181">
        <f>'Permitted Sources'!X1025</f>
        <v>0</v>
      </c>
      <c r="K1201" s="191" t="str">
        <f>VLOOKUP(C1201,fips_xref!$A$5:$H$28,8,FALSE)</f>
        <v>Total</v>
      </c>
      <c r="L1201" s="31" t="str">
        <f t="shared" si="18"/>
        <v>Dehydrator</v>
      </c>
    </row>
    <row r="1202" spans="1:12" x14ac:dyDescent="0.2">
      <c r="A1202" s="136" t="str">
        <f>'Permitted Sources'!A1026</f>
        <v>WYDEQ Permitted Sources</v>
      </c>
      <c r="B1202" s="136" t="str">
        <f>'Permitted Sources'!B1026</f>
        <v>56</v>
      </c>
      <c r="C1202" s="136">
        <f>'Permitted Sources'!C1026</f>
        <v>56041</v>
      </c>
      <c r="D1202" s="136">
        <f>'Permitted Sources'!F1026</f>
        <v>31000301</v>
      </c>
      <c r="E1202" t="str">
        <f>'Permitted Sources'!I1026</f>
        <v>Dehydrator</v>
      </c>
      <c r="F1202" s="181">
        <f>'Permitted Sources'!T1026</f>
        <v>0</v>
      </c>
      <c r="G1202" s="181">
        <f>'Permitted Sources'!U1026</f>
        <v>117.14223974518148</v>
      </c>
      <c r="H1202" s="181">
        <f>'Permitted Sources'!V1026</f>
        <v>0</v>
      </c>
      <c r="I1202" s="181">
        <f>'Permitted Sources'!W1026</f>
        <v>0</v>
      </c>
      <c r="J1202" s="181">
        <f>'Permitted Sources'!X1026</f>
        <v>0</v>
      </c>
      <c r="K1202" s="191" t="str">
        <f>VLOOKUP(C1202,fips_xref!$A$5:$H$28,8,FALSE)</f>
        <v>Total</v>
      </c>
      <c r="L1202" s="31" t="str">
        <f t="shared" si="18"/>
        <v>Dehydrator</v>
      </c>
    </row>
    <row r="1203" spans="1:12" x14ac:dyDescent="0.2">
      <c r="A1203" s="136" t="str">
        <f>'Permitted Sources'!A1027</f>
        <v>WYDEQ Permitted Sources</v>
      </c>
      <c r="B1203" s="136" t="str">
        <f>'Permitted Sources'!B1027</f>
        <v>56</v>
      </c>
      <c r="C1203" s="136">
        <f>'Permitted Sources'!C1027</f>
        <v>56041</v>
      </c>
      <c r="D1203" s="136">
        <f>'Permitted Sources'!F1027</f>
        <v>31000301</v>
      </c>
      <c r="E1203" t="str">
        <f>'Permitted Sources'!I1027</f>
        <v>Dehydrator</v>
      </c>
      <c r="F1203" s="181">
        <f>'Permitted Sources'!T1027</f>
        <v>0</v>
      </c>
      <c r="G1203" s="181">
        <f>'Permitted Sources'!U1027</f>
        <v>21.498014035632558</v>
      </c>
      <c r="H1203" s="181">
        <f>'Permitted Sources'!V1027</f>
        <v>0</v>
      </c>
      <c r="I1203" s="181">
        <f>'Permitted Sources'!W1027</f>
        <v>0</v>
      </c>
      <c r="J1203" s="181">
        <f>'Permitted Sources'!X1027</f>
        <v>0</v>
      </c>
      <c r="K1203" s="191" t="str">
        <f>VLOOKUP(C1203,fips_xref!$A$5:$H$28,8,FALSE)</f>
        <v>Total</v>
      </c>
      <c r="L1203" s="31" t="str">
        <f t="shared" si="18"/>
        <v>Dehydrator</v>
      </c>
    </row>
    <row r="1204" spans="1:12" x14ac:dyDescent="0.2">
      <c r="A1204" s="136" t="str">
        <f>'Permitted Sources'!A1028</f>
        <v>WYDEQ Permitted Sources</v>
      </c>
      <c r="B1204" s="136" t="str">
        <f>'Permitted Sources'!B1028</f>
        <v>56</v>
      </c>
      <c r="C1204" s="136">
        <f>'Permitted Sources'!C1028</f>
        <v>56041</v>
      </c>
      <c r="D1204" s="136">
        <f>'Permitted Sources'!F1028</f>
        <v>31000404</v>
      </c>
      <c r="E1204" t="str">
        <f>'Permitted Sources'!I1028</f>
        <v>Process Heaters</v>
      </c>
      <c r="F1204" s="181">
        <f>'Permitted Sources'!T1028</f>
        <v>14.85964419928475</v>
      </c>
      <c r="G1204" s="181">
        <f>'Permitted Sources'!U1028</f>
        <v>0</v>
      </c>
      <c r="H1204" s="181">
        <f>'Permitted Sources'!V1028</f>
        <v>0</v>
      </c>
      <c r="I1204" s="181">
        <f>'Permitted Sources'!W1028</f>
        <v>0</v>
      </c>
      <c r="J1204" s="181">
        <f>'Permitted Sources'!X1028</f>
        <v>0</v>
      </c>
      <c r="K1204" s="191" t="str">
        <f>VLOOKUP(C1204,fips_xref!$A$5:$H$28,8,FALSE)</f>
        <v>Total</v>
      </c>
      <c r="L1204" s="31" t="str">
        <f t="shared" si="18"/>
        <v>Heaters</v>
      </c>
    </row>
    <row r="1205" spans="1:12" x14ac:dyDescent="0.2">
      <c r="A1205" s="136" t="str">
        <f>'Permitted Sources'!A1029</f>
        <v>WYDEQ Permitted Sources</v>
      </c>
      <c r="B1205" s="136" t="str">
        <f>'Permitted Sources'!B1029</f>
        <v>56</v>
      </c>
      <c r="C1205" s="136">
        <f>'Permitted Sources'!C1029</f>
        <v>56041</v>
      </c>
      <c r="D1205" s="136">
        <f>'Permitted Sources'!F1029</f>
        <v>31000404</v>
      </c>
      <c r="E1205" t="str">
        <f>'Permitted Sources'!I1029</f>
        <v>Process Heaters</v>
      </c>
      <c r="F1205" s="181">
        <f>'Permitted Sources'!T1029</f>
        <v>27.155643712430916</v>
      </c>
      <c r="G1205" s="181">
        <f>'Permitted Sources'!U1029</f>
        <v>0</v>
      </c>
      <c r="H1205" s="181">
        <f>'Permitted Sources'!V1029</f>
        <v>0</v>
      </c>
      <c r="I1205" s="181">
        <f>'Permitted Sources'!W1029</f>
        <v>0</v>
      </c>
      <c r="J1205" s="181">
        <f>'Permitted Sources'!X1029</f>
        <v>0</v>
      </c>
      <c r="K1205" s="191" t="str">
        <f>VLOOKUP(C1205,fips_xref!$A$5:$H$28,8,FALSE)</f>
        <v>Total</v>
      </c>
      <c r="L1205" s="31" t="str">
        <f t="shared" si="18"/>
        <v>Heaters</v>
      </c>
    </row>
    <row r="1206" spans="1:12" x14ac:dyDescent="0.2">
      <c r="A1206" s="136" t="str">
        <f>'Permitted Sources'!A1030</f>
        <v>WYDEQ Permitted Sources</v>
      </c>
      <c r="B1206" s="136" t="str">
        <f>'Permitted Sources'!B1030</f>
        <v>56</v>
      </c>
      <c r="C1206" s="136">
        <f>'Permitted Sources'!C1030</f>
        <v>56041</v>
      </c>
      <c r="D1206" s="136">
        <f>'Permitted Sources'!F1030</f>
        <v>31000404</v>
      </c>
      <c r="E1206" t="str">
        <f>'Permitted Sources'!I1030</f>
        <v>Process Heaters</v>
      </c>
      <c r="F1206" s="181">
        <f>'Permitted Sources'!T1030</f>
        <v>18.135412409350717</v>
      </c>
      <c r="G1206" s="181">
        <f>'Permitted Sources'!U1030</f>
        <v>0</v>
      </c>
      <c r="H1206" s="181">
        <f>'Permitted Sources'!V1030</f>
        <v>4.5101156515400991</v>
      </c>
      <c r="I1206" s="181">
        <f>'Permitted Sources'!W1030</f>
        <v>0</v>
      </c>
      <c r="J1206" s="181">
        <f>'Permitted Sources'!X1030</f>
        <v>0</v>
      </c>
      <c r="K1206" s="191" t="str">
        <f>VLOOKUP(C1206,fips_xref!$A$5:$H$28,8,FALSE)</f>
        <v>Total</v>
      </c>
      <c r="L1206" s="31" t="str">
        <f t="shared" si="18"/>
        <v>Heaters</v>
      </c>
    </row>
    <row r="1207" spans="1:12" x14ac:dyDescent="0.2">
      <c r="A1207" s="136" t="str">
        <f>'Permitted Sources'!A1031</f>
        <v>WYDEQ Permitted Sources</v>
      </c>
      <c r="B1207" s="136" t="str">
        <f>'Permitted Sources'!B1031</f>
        <v>56</v>
      </c>
      <c r="C1207" s="136">
        <f>'Permitted Sources'!C1031</f>
        <v>56041</v>
      </c>
      <c r="D1207" s="136">
        <f>'Permitted Sources'!F1031</f>
        <v>31000404</v>
      </c>
      <c r="E1207" t="str">
        <f>'Permitted Sources'!I1031</f>
        <v>Process Heaters</v>
      </c>
      <c r="F1207" s="181">
        <f>'Permitted Sources'!T1031</f>
        <v>18.135412409350717</v>
      </c>
      <c r="G1207" s="181">
        <f>'Permitted Sources'!U1031</f>
        <v>0</v>
      </c>
      <c r="H1207" s="181">
        <f>'Permitted Sources'!V1031</f>
        <v>4.5101156515400991</v>
      </c>
      <c r="I1207" s="181">
        <f>'Permitted Sources'!W1031</f>
        <v>0</v>
      </c>
      <c r="J1207" s="181">
        <f>'Permitted Sources'!X1031</f>
        <v>0</v>
      </c>
      <c r="K1207" s="191" t="str">
        <f>VLOOKUP(C1207,fips_xref!$A$5:$H$28,8,FALSE)</f>
        <v>Total</v>
      </c>
      <c r="L1207" s="31" t="str">
        <f t="shared" si="18"/>
        <v>Heaters</v>
      </c>
    </row>
    <row r="1208" spans="1:12" x14ac:dyDescent="0.2">
      <c r="A1208" s="136" t="str">
        <f>'Permitted Sources'!A1032</f>
        <v>WYDEQ Permitted Sources</v>
      </c>
      <c r="B1208" s="136" t="str">
        <f>'Permitted Sources'!B1032</f>
        <v>56</v>
      </c>
      <c r="C1208" s="136">
        <f>'Permitted Sources'!C1032</f>
        <v>56041</v>
      </c>
      <c r="D1208" s="136">
        <f>'Permitted Sources'!F1032</f>
        <v>31000404</v>
      </c>
      <c r="E1208" t="str">
        <f>'Permitted Sources'!I1032</f>
        <v>Process Heaters</v>
      </c>
      <c r="F1208" s="181">
        <f>'Permitted Sources'!T1032</f>
        <v>1.1393976382838147</v>
      </c>
      <c r="G1208" s="181">
        <f>'Permitted Sources'!U1032</f>
        <v>0</v>
      </c>
      <c r="H1208" s="181">
        <f>'Permitted Sources'!V1032</f>
        <v>0.23737450797579474</v>
      </c>
      <c r="I1208" s="181">
        <f>'Permitted Sources'!W1032</f>
        <v>0</v>
      </c>
      <c r="J1208" s="181">
        <f>'Permitted Sources'!X1032</f>
        <v>0</v>
      </c>
      <c r="K1208" s="191" t="str">
        <f>VLOOKUP(C1208,fips_xref!$A$5:$H$28,8,FALSE)</f>
        <v>Total</v>
      </c>
      <c r="L1208" s="31" t="str">
        <f t="shared" si="18"/>
        <v>Heaters</v>
      </c>
    </row>
    <row r="1209" spans="1:12" x14ac:dyDescent="0.2">
      <c r="A1209" s="136" t="str">
        <f>'Permitted Sources'!A1033</f>
        <v>WYDEQ Permitted Sources</v>
      </c>
      <c r="B1209" s="136" t="str">
        <f>'Permitted Sources'!B1033</f>
        <v>56</v>
      </c>
      <c r="C1209" s="136">
        <f>'Permitted Sources'!C1033</f>
        <v>56041</v>
      </c>
      <c r="D1209" s="136">
        <f>'Permitted Sources'!F1033</f>
        <v>31000404</v>
      </c>
      <c r="E1209" t="str">
        <f>'Permitted Sources'!I1033</f>
        <v>Process Heaters</v>
      </c>
      <c r="F1209" s="181">
        <f>'Permitted Sources'!T1033</f>
        <v>1.1393976382838147</v>
      </c>
      <c r="G1209" s="181">
        <f>'Permitted Sources'!U1033</f>
        <v>0</v>
      </c>
      <c r="H1209" s="181">
        <f>'Permitted Sources'!V1033</f>
        <v>0.23737450797579474</v>
      </c>
      <c r="I1209" s="181">
        <f>'Permitted Sources'!W1033</f>
        <v>0</v>
      </c>
      <c r="J1209" s="181">
        <f>'Permitted Sources'!X1033</f>
        <v>0</v>
      </c>
      <c r="K1209" s="191" t="str">
        <f>VLOOKUP(C1209,fips_xref!$A$5:$H$28,8,FALSE)</f>
        <v>Total</v>
      </c>
      <c r="L1209" s="31" t="str">
        <f t="shared" si="18"/>
        <v>Heaters</v>
      </c>
    </row>
    <row r="1210" spans="1:12" x14ac:dyDescent="0.2">
      <c r="A1210" s="136" t="str">
        <f>'Permitted Sources'!A1034</f>
        <v>WYDEQ Permitted Sources</v>
      </c>
      <c r="B1210" s="136" t="str">
        <f>'Permitted Sources'!B1034</f>
        <v>56</v>
      </c>
      <c r="C1210" s="136">
        <f>'Permitted Sources'!C1034</f>
        <v>56041</v>
      </c>
      <c r="D1210" s="136">
        <f>'Permitted Sources'!F1034</f>
        <v>31000404</v>
      </c>
      <c r="E1210" t="str">
        <f>'Permitted Sources'!I1034</f>
        <v>Process Heaters</v>
      </c>
      <c r="F1210" s="181">
        <f>'Permitted Sources'!T1034</f>
        <v>0.90202313030801995</v>
      </c>
      <c r="G1210" s="181">
        <f>'Permitted Sources'!U1034</f>
        <v>0</v>
      </c>
      <c r="H1210" s="181">
        <f>'Permitted Sources'!V1034</f>
        <v>0.18989960638063577</v>
      </c>
      <c r="I1210" s="181">
        <f>'Permitted Sources'!W1034</f>
        <v>0</v>
      </c>
      <c r="J1210" s="181">
        <f>'Permitted Sources'!X1034</f>
        <v>0</v>
      </c>
      <c r="K1210" s="191" t="str">
        <f>VLOOKUP(C1210,fips_xref!$A$5:$H$28,8,FALSE)</f>
        <v>Total</v>
      </c>
      <c r="L1210" s="31" t="str">
        <f t="shared" si="18"/>
        <v>Heaters</v>
      </c>
    </row>
    <row r="1211" spans="1:12" x14ac:dyDescent="0.2">
      <c r="A1211" s="136" t="str">
        <f>'Permitted Sources'!A1035</f>
        <v>WYDEQ Permitted Sources</v>
      </c>
      <c r="B1211" s="136" t="str">
        <f>'Permitted Sources'!B1035</f>
        <v>56</v>
      </c>
      <c r="C1211" s="136">
        <f>'Permitted Sources'!C1035</f>
        <v>56041</v>
      </c>
      <c r="D1211" s="136">
        <f>'Permitted Sources'!F1035</f>
        <v>31000404</v>
      </c>
      <c r="E1211" t="str">
        <f>'Permitted Sources'!I1035</f>
        <v>Process Heaters</v>
      </c>
      <c r="F1211" s="181">
        <f>'Permitted Sources'!T1035</f>
        <v>0.90202313030801995</v>
      </c>
      <c r="G1211" s="181">
        <f>'Permitted Sources'!U1035</f>
        <v>0</v>
      </c>
      <c r="H1211" s="181">
        <f>'Permitted Sources'!V1035</f>
        <v>0.18989960638063577</v>
      </c>
      <c r="I1211" s="181">
        <f>'Permitted Sources'!W1035</f>
        <v>0</v>
      </c>
      <c r="J1211" s="181">
        <f>'Permitted Sources'!X1035</f>
        <v>0</v>
      </c>
      <c r="K1211" s="191" t="str">
        <f>VLOOKUP(C1211,fips_xref!$A$5:$H$28,8,FALSE)</f>
        <v>Total</v>
      </c>
      <c r="L1211" s="31" t="str">
        <f t="shared" si="18"/>
        <v>Heaters</v>
      </c>
    </row>
    <row r="1212" spans="1:12" x14ac:dyDescent="0.2">
      <c r="A1212" s="136" t="str">
        <f>'Permitted Sources'!A1036</f>
        <v>WYDEQ Permitted Sources</v>
      </c>
      <c r="B1212" s="136" t="str">
        <f>'Permitted Sources'!B1036</f>
        <v>56</v>
      </c>
      <c r="C1212" s="136">
        <f>'Permitted Sources'!C1036</f>
        <v>56041</v>
      </c>
      <c r="D1212" s="136">
        <f>'Permitted Sources'!F1036</f>
        <v>31000404</v>
      </c>
      <c r="E1212" t="str">
        <f>'Permitted Sources'!I1036</f>
        <v>Process Heaters</v>
      </c>
      <c r="F1212" s="181">
        <f>'Permitted Sources'!T1036</f>
        <v>4.9400575965969787E-3</v>
      </c>
      <c r="G1212" s="181">
        <f>'Permitted Sources'!U1036</f>
        <v>0</v>
      </c>
      <c r="H1212" s="181">
        <f>'Permitted Sources'!V1036</f>
        <v>0</v>
      </c>
      <c r="I1212" s="181">
        <f>'Permitted Sources'!W1036</f>
        <v>0</v>
      </c>
      <c r="J1212" s="181">
        <f>'Permitted Sources'!X1036</f>
        <v>0</v>
      </c>
      <c r="K1212" s="191" t="str">
        <f>VLOOKUP(C1212,fips_xref!$A$5:$H$28,8,FALSE)</f>
        <v>Total</v>
      </c>
      <c r="L1212" s="31" t="str">
        <f t="shared" si="18"/>
        <v>Heaters</v>
      </c>
    </row>
    <row r="1213" spans="1:12" x14ac:dyDescent="0.2">
      <c r="A1213" s="136" t="str">
        <f>'Permitted Sources'!A1037</f>
        <v>WYDEQ Permitted Sources</v>
      </c>
      <c r="B1213" s="136" t="str">
        <f>'Permitted Sources'!B1037</f>
        <v>56</v>
      </c>
      <c r="C1213" s="136">
        <f>'Permitted Sources'!C1037</f>
        <v>56041</v>
      </c>
      <c r="D1213" s="136">
        <f>'Permitted Sources'!F1037</f>
        <v>31000404</v>
      </c>
      <c r="E1213" t="str">
        <f>'Permitted Sources'!I1037</f>
        <v>Process Heaters</v>
      </c>
      <c r="F1213" s="181">
        <f>'Permitted Sources'!T1037</f>
        <v>4.9400575965969787E-3</v>
      </c>
      <c r="G1213" s="181">
        <f>'Permitted Sources'!U1037</f>
        <v>0</v>
      </c>
      <c r="H1213" s="181">
        <f>'Permitted Sources'!V1037</f>
        <v>0</v>
      </c>
      <c r="I1213" s="181">
        <f>'Permitted Sources'!W1037</f>
        <v>0</v>
      </c>
      <c r="J1213" s="181">
        <f>'Permitted Sources'!X1037</f>
        <v>0</v>
      </c>
      <c r="K1213" s="191" t="str">
        <f>VLOOKUP(C1213,fips_xref!$A$5:$H$28,8,FALSE)</f>
        <v>Total</v>
      </c>
      <c r="L1213" s="31" t="str">
        <f t="shared" si="18"/>
        <v>Heaters</v>
      </c>
    </row>
    <row r="1214" spans="1:12" x14ac:dyDescent="0.2">
      <c r="A1214" s="136" t="str">
        <f>'Permitted Sources'!A1038</f>
        <v>WYDEQ Permitted Sources</v>
      </c>
      <c r="B1214" s="136" t="str">
        <f>'Permitted Sources'!B1038</f>
        <v>56</v>
      </c>
      <c r="C1214" s="136">
        <f>'Permitted Sources'!C1038</f>
        <v>56041</v>
      </c>
      <c r="D1214" s="136">
        <f>'Permitted Sources'!F1038</f>
        <v>31000404</v>
      </c>
      <c r="E1214" t="str">
        <f>'Permitted Sources'!I1038</f>
        <v>Process Heaters</v>
      </c>
      <c r="F1214" s="181">
        <f>'Permitted Sources'!T1038</f>
        <v>1.4820172789790935E-2</v>
      </c>
      <c r="G1214" s="181">
        <f>'Permitted Sources'!U1038</f>
        <v>0</v>
      </c>
      <c r="H1214" s="181">
        <f>'Permitted Sources'!V1038</f>
        <v>0</v>
      </c>
      <c r="I1214" s="181">
        <f>'Permitted Sources'!W1038</f>
        <v>0</v>
      </c>
      <c r="J1214" s="181">
        <f>'Permitted Sources'!X1038</f>
        <v>0</v>
      </c>
      <c r="K1214" s="191" t="str">
        <f>VLOOKUP(C1214,fips_xref!$A$5:$H$28,8,FALSE)</f>
        <v>Total</v>
      </c>
      <c r="L1214" s="31" t="str">
        <f t="shared" si="18"/>
        <v>Heaters</v>
      </c>
    </row>
    <row r="1215" spans="1:12" x14ac:dyDescent="0.2">
      <c r="A1215" s="136" t="str">
        <f>'Permitted Sources'!A1039</f>
        <v>WYDEQ Permitted Sources</v>
      </c>
      <c r="B1215" s="136" t="str">
        <f>'Permitted Sources'!B1039</f>
        <v>56</v>
      </c>
      <c r="C1215" s="136">
        <f>'Permitted Sources'!C1039</f>
        <v>56041</v>
      </c>
      <c r="D1215" s="136">
        <f>'Permitted Sources'!F1039</f>
        <v>31000404</v>
      </c>
      <c r="E1215" t="str">
        <f>'Permitted Sources'!I1039</f>
        <v>Process Heaters</v>
      </c>
      <c r="F1215" s="181">
        <f>'Permitted Sources'!T1039</f>
        <v>0.22724264944346104</v>
      </c>
      <c r="G1215" s="181">
        <f>'Permitted Sources'!U1039</f>
        <v>0</v>
      </c>
      <c r="H1215" s="181">
        <f>'Permitted Sources'!V1039</f>
        <v>0</v>
      </c>
      <c r="I1215" s="181">
        <f>'Permitted Sources'!W1039</f>
        <v>0</v>
      </c>
      <c r="J1215" s="181">
        <f>'Permitted Sources'!X1039</f>
        <v>0</v>
      </c>
      <c r="K1215" s="191" t="str">
        <f>VLOOKUP(C1215,fips_xref!$A$5:$H$28,8,FALSE)</f>
        <v>Total</v>
      </c>
      <c r="L1215" s="31" t="str">
        <f t="shared" si="18"/>
        <v>Heaters</v>
      </c>
    </row>
    <row r="1216" spans="1:12" x14ac:dyDescent="0.2">
      <c r="A1216" s="136" t="str">
        <f>'Permitted Sources'!A1040</f>
        <v>WYDEQ Permitted Sources</v>
      </c>
      <c r="B1216" s="136" t="str">
        <f>'Permitted Sources'!B1040</f>
        <v>56</v>
      </c>
      <c r="C1216" s="136">
        <f>'Permitted Sources'!C1040</f>
        <v>56041</v>
      </c>
      <c r="D1216" s="136">
        <f>'Permitted Sources'!F1040</f>
        <v>31000404</v>
      </c>
      <c r="E1216" t="str">
        <f>'Permitted Sources'!I1040</f>
        <v>Process Heaters</v>
      </c>
      <c r="F1216" s="181">
        <f>'Permitted Sources'!T1040</f>
        <v>0.22724264944346104</v>
      </c>
      <c r="G1216" s="181">
        <f>'Permitted Sources'!U1040</f>
        <v>0</v>
      </c>
      <c r="H1216" s="181">
        <f>'Permitted Sources'!V1040</f>
        <v>0</v>
      </c>
      <c r="I1216" s="181">
        <f>'Permitted Sources'!W1040</f>
        <v>0</v>
      </c>
      <c r="J1216" s="181">
        <f>'Permitted Sources'!X1040</f>
        <v>0</v>
      </c>
      <c r="K1216" s="191" t="str">
        <f>VLOOKUP(C1216,fips_xref!$A$5:$H$28,8,FALSE)</f>
        <v>Total</v>
      </c>
      <c r="L1216" s="31" t="str">
        <f t="shared" si="18"/>
        <v>Heaters</v>
      </c>
    </row>
    <row r="1217" spans="1:12" x14ac:dyDescent="0.2">
      <c r="A1217" s="136" t="str">
        <f>'Permitted Sources'!A1041</f>
        <v>WYDEQ Permitted Sources</v>
      </c>
      <c r="B1217" s="136" t="str">
        <f>'Permitted Sources'!B1041</f>
        <v>56</v>
      </c>
      <c r="C1217" s="136">
        <f>'Permitted Sources'!C1041</f>
        <v>56041</v>
      </c>
      <c r="D1217" s="136">
        <f>'Permitted Sources'!F1041</f>
        <v>31000404</v>
      </c>
      <c r="E1217" t="str">
        <f>'Permitted Sources'!I1041</f>
        <v>Process Heaters</v>
      </c>
      <c r="F1217" s="181">
        <f>'Permitted Sources'!T1041</f>
        <v>7.9040921545551659E-2</v>
      </c>
      <c r="G1217" s="181">
        <f>'Permitted Sources'!U1041</f>
        <v>0</v>
      </c>
      <c r="H1217" s="181">
        <f>'Permitted Sources'!V1041</f>
        <v>0</v>
      </c>
      <c r="I1217" s="181">
        <f>'Permitted Sources'!W1041</f>
        <v>0</v>
      </c>
      <c r="J1217" s="181">
        <f>'Permitted Sources'!X1041</f>
        <v>0</v>
      </c>
      <c r="K1217" s="191" t="str">
        <f>VLOOKUP(C1217,fips_xref!$A$5:$H$28,8,FALSE)</f>
        <v>Total</v>
      </c>
      <c r="L1217" s="31" t="str">
        <f t="shared" si="18"/>
        <v>Heaters</v>
      </c>
    </row>
    <row r="1218" spans="1:12" x14ac:dyDescent="0.2">
      <c r="A1218" s="136" t="str">
        <f>'Permitted Sources'!A1042</f>
        <v>WYDEQ Permitted Sources</v>
      </c>
      <c r="B1218" s="136" t="str">
        <f>'Permitted Sources'!B1042</f>
        <v>56</v>
      </c>
      <c r="C1218" s="136">
        <f>'Permitted Sources'!C1042</f>
        <v>56041</v>
      </c>
      <c r="D1218" s="136">
        <f>'Permitted Sources'!F1042</f>
        <v>31000404</v>
      </c>
      <c r="E1218" t="str">
        <f>'Permitted Sources'!I1042</f>
        <v>Process Heaters</v>
      </c>
      <c r="F1218" s="181">
        <f>'Permitted Sources'!T1042</f>
        <v>7.9040921545551659E-2</v>
      </c>
      <c r="G1218" s="181">
        <f>'Permitted Sources'!U1042</f>
        <v>0</v>
      </c>
      <c r="H1218" s="181">
        <f>'Permitted Sources'!V1042</f>
        <v>0</v>
      </c>
      <c r="I1218" s="181">
        <f>'Permitted Sources'!W1042</f>
        <v>0</v>
      </c>
      <c r="J1218" s="181">
        <f>'Permitted Sources'!X1042</f>
        <v>0</v>
      </c>
      <c r="K1218" s="191" t="str">
        <f>VLOOKUP(C1218,fips_xref!$A$5:$H$28,8,FALSE)</f>
        <v>Total</v>
      </c>
      <c r="L1218" s="31" t="str">
        <f t="shared" si="18"/>
        <v>Heaters</v>
      </c>
    </row>
    <row r="1219" spans="1:12" x14ac:dyDescent="0.2">
      <c r="A1219" s="136" t="str">
        <f>'Permitted Sources'!A1043</f>
        <v>WYDEQ Permitted Sources</v>
      </c>
      <c r="B1219" s="136" t="str">
        <f>'Permitted Sources'!B1043</f>
        <v>56</v>
      </c>
      <c r="C1219" s="136">
        <f>'Permitted Sources'!C1043</f>
        <v>56041</v>
      </c>
      <c r="D1219" s="136">
        <f>'Permitted Sources'!F1043</f>
        <v>31000404</v>
      </c>
      <c r="E1219" t="str">
        <f>'Permitted Sources'!I1043</f>
        <v>Process Heaters</v>
      </c>
      <c r="F1219" s="181">
        <f>'Permitted Sources'!T1043</f>
        <v>0.92379077056363501</v>
      </c>
      <c r="G1219" s="181">
        <f>'Permitted Sources'!U1043</f>
        <v>0</v>
      </c>
      <c r="H1219" s="181">
        <f>'Permitted Sources'!V1043</f>
        <v>0.40681289838990453</v>
      </c>
      <c r="I1219" s="181">
        <f>'Permitted Sources'!W1043</f>
        <v>0</v>
      </c>
      <c r="J1219" s="181">
        <f>'Permitted Sources'!X1043</f>
        <v>0</v>
      </c>
      <c r="K1219" s="191" t="str">
        <f>VLOOKUP(C1219,fips_xref!$A$5:$H$28,8,FALSE)</f>
        <v>Total</v>
      </c>
      <c r="L1219" s="31" t="str">
        <f t="shared" si="18"/>
        <v>Heaters</v>
      </c>
    </row>
    <row r="1220" spans="1:12" x14ac:dyDescent="0.2">
      <c r="A1220" s="136" t="str">
        <f>'Permitted Sources'!A1044</f>
        <v>WYDEQ Permitted Sources</v>
      </c>
      <c r="B1220" s="136" t="str">
        <f>'Permitted Sources'!B1044</f>
        <v>56</v>
      </c>
      <c r="C1220" s="136">
        <f>'Permitted Sources'!C1044</f>
        <v>56041</v>
      </c>
      <c r="D1220" s="136">
        <f>'Permitted Sources'!F1044</f>
        <v>31000404</v>
      </c>
      <c r="E1220" t="str">
        <f>'Permitted Sources'!I1044</f>
        <v>Process Heaters</v>
      </c>
      <c r="F1220" s="181">
        <f>'Permitted Sources'!T1044</f>
        <v>0.92379077056363501</v>
      </c>
      <c r="G1220" s="181">
        <f>'Permitted Sources'!U1044</f>
        <v>0</v>
      </c>
      <c r="H1220" s="181">
        <f>'Permitted Sources'!V1044</f>
        <v>0.40681289838990453</v>
      </c>
      <c r="I1220" s="181">
        <f>'Permitted Sources'!W1044</f>
        <v>0</v>
      </c>
      <c r="J1220" s="181">
        <f>'Permitted Sources'!X1044</f>
        <v>0</v>
      </c>
      <c r="K1220" s="191" t="str">
        <f>VLOOKUP(C1220,fips_xref!$A$5:$H$28,8,FALSE)</f>
        <v>Total</v>
      </c>
      <c r="L1220" s="31" t="str">
        <f t="shared" si="18"/>
        <v>Heaters</v>
      </c>
    </row>
    <row r="1221" spans="1:12" x14ac:dyDescent="0.2">
      <c r="A1221" s="136" t="str">
        <f>'Permitted Sources'!A1045</f>
        <v>WYDEQ Permitted Sources</v>
      </c>
      <c r="B1221" s="136" t="str">
        <f>'Permitted Sources'!B1045</f>
        <v>56</v>
      </c>
      <c r="C1221" s="136">
        <f>'Permitted Sources'!C1045</f>
        <v>56041</v>
      </c>
      <c r="D1221" s="136">
        <f>'Permitted Sources'!F1045</f>
        <v>31000299</v>
      </c>
      <c r="E1221" t="str">
        <f>'Permitted Sources'!I1045</f>
        <v>Natural Gas Production, Other Not Classified</v>
      </c>
      <c r="F1221" s="181">
        <f>'Permitted Sources'!T1045</f>
        <v>0.52222391754674835</v>
      </c>
      <c r="G1221" s="181">
        <f>'Permitted Sources'!U1045</f>
        <v>0</v>
      </c>
      <c r="H1221" s="181">
        <f>'Permitted Sources'!V1045</f>
        <v>9.4949803190317886E-2</v>
      </c>
      <c r="I1221" s="181">
        <f>'Permitted Sources'!W1045</f>
        <v>0</v>
      </c>
      <c r="J1221" s="181">
        <f>'Permitted Sources'!X1045</f>
        <v>0</v>
      </c>
      <c r="K1221" s="191" t="str">
        <f>VLOOKUP(C1221,fips_xref!$A$5:$H$28,8,FALSE)</f>
        <v>Total</v>
      </c>
      <c r="L1221" s="31" t="str">
        <f t="shared" si="18"/>
        <v>Natural Gas Production, Other Not Classified</v>
      </c>
    </row>
    <row r="1222" spans="1:12" x14ac:dyDescent="0.2">
      <c r="A1222" s="136" t="str">
        <f>'Permitted Sources'!A1046</f>
        <v>WYDEQ Permitted Sources</v>
      </c>
      <c r="B1222" s="136" t="str">
        <f>'Permitted Sources'!B1046</f>
        <v>56</v>
      </c>
      <c r="C1222" s="136">
        <f>'Permitted Sources'!C1046</f>
        <v>56041</v>
      </c>
      <c r="D1222" s="136">
        <f>'Permitted Sources'!F1046</f>
        <v>31000299</v>
      </c>
      <c r="E1222" t="str">
        <f>'Permitted Sources'!I1046</f>
        <v>Natural Gas Production, Other Not Classified</v>
      </c>
      <c r="F1222" s="181">
        <f>'Permitted Sources'!T1046</f>
        <v>3.2282933084708083</v>
      </c>
      <c r="G1222" s="181">
        <f>'Permitted Sources'!U1046</f>
        <v>0</v>
      </c>
      <c r="H1222" s="181">
        <f>'Permitted Sources'!V1046</f>
        <v>0.66464862233222521</v>
      </c>
      <c r="I1222" s="181">
        <f>'Permitted Sources'!W1046</f>
        <v>0</v>
      </c>
      <c r="J1222" s="181">
        <f>'Permitted Sources'!X1046</f>
        <v>0</v>
      </c>
      <c r="K1222" s="191" t="str">
        <f>VLOOKUP(C1222,fips_xref!$A$5:$H$28,8,FALSE)</f>
        <v>Total</v>
      </c>
      <c r="L1222" s="31" t="str">
        <f t="shared" ref="L1222:L1285" si="19">IF(E1222="Unpermitted Fugitives","Fugitives",IF(E1222="Natural Gas Processing Facilities, Pump Seals","Fugitives",IF(E1222="Natural Gas Production, All Equipt Leak Fugitives","Fugitives",IF(E1222="External Combustion Boilers","Heaters",IF(E1222="Permitted Tank Losses","Condensate tank ",IF(E1222="Permitted Fugitives","Fugitives",IF(E1222="Process Heaters","Heaters",E1222)))))))</f>
        <v>Natural Gas Production, Other Not Classified</v>
      </c>
    </row>
    <row r="1223" spans="1:12" x14ac:dyDescent="0.2">
      <c r="A1223" s="136" t="str">
        <f>'Permitted Sources'!A1047</f>
        <v>WYDEQ Permitted Sources</v>
      </c>
      <c r="B1223" s="136" t="str">
        <f>'Permitted Sources'!B1047</f>
        <v>56</v>
      </c>
      <c r="C1223" s="136">
        <f>'Permitted Sources'!C1047</f>
        <v>56041</v>
      </c>
      <c r="D1223" s="136">
        <f>'Permitted Sources'!F1047</f>
        <v>31000299</v>
      </c>
      <c r="E1223" t="str">
        <f>'Permitted Sources'!I1047</f>
        <v>Natural Gas Production, Other Not Classified</v>
      </c>
      <c r="F1223" s="181">
        <f>'Permitted Sources'!T1047</f>
        <v>3.2282933084708083</v>
      </c>
      <c r="G1223" s="181">
        <f>'Permitted Sources'!U1047</f>
        <v>0</v>
      </c>
      <c r="H1223" s="181">
        <f>'Permitted Sources'!V1047</f>
        <v>0.66464862233222521</v>
      </c>
      <c r="I1223" s="181">
        <f>'Permitted Sources'!W1047</f>
        <v>0</v>
      </c>
      <c r="J1223" s="181">
        <f>'Permitted Sources'!X1047</f>
        <v>0</v>
      </c>
      <c r="K1223" s="191" t="str">
        <f>VLOOKUP(C1223,fips_xref!$A$5:$H$28,8,FALSE)</f>
        <v>Total</v>
      </c>
      <c r="L1223" s="31" t="str">
        <f t="shared" si="19"/>
        <v>Natural Gas Production, Other Not Classified</v>
      </c>
    </row>
    <row r="1224" spans="1:12" x14ac:dyDescent="0.2">
      <c r="A1224" s="136" t="str">
        <f>'Permitted Sources'!A1048</f>
        <v>WYDEQ Permitted Sources</v>
      </c>
      <c r="B1224" s="136" t="str">
        <f>'Permitted Sources'!B1048</f>
        <v>56</v>
      </c>
      <c r="C1224" s="136">
        <f>'Permitted Sources'!C1048</f>
        <v>56041</v>
      </c>
      <c r="D1224" s="136">
        <f>'Permitted Sources'!F1048</f>
        <v>31000299</v>
      </c>
      <c r="E1224" t="str">
        <f>'Permitted Sources'!I1048</f>
        <v>Natural Gas Production, Other Not Classified</v>
      </c>
      <c r="F1224" s="181">
        <f>'Permitted Sources'!T1048</f>
        <v>0.33232431116611261</v>
      </c>
      <c r="G1224" s="181">
        <f>'Permitted Sources'!U1048</f>
        <v>0</v>
      </c>
      <c r="H1224" s="181">
        <f>'Permitted Sources'!V1048</f>
        <v>4.7474901595158943E-2</v>
      </c>
      <c r="I1224" s="181">
        <f>'Permitted Sources'!W1048</f>
        <v>0</v>
      </c>
      <c r="J1224" s="181">
        <f>'Permitted Sources'!X1048</f>
        <v>0</v>
      </c>
      <c r="K1224" s="191" t="str">
        <f>VLOOKUP(C1224,fips_xref!$A$5:$H$28,8,FALSE)</f>
        <v>Total</v>
      </c>
      <c r="L1224" s="31" t="str">
        <f t="shared" si="19"/>
        <v>Natural Gas Production, Other Not Classified</v>
      </c>
    </row>
    <row r="1225" spans="1:12" x14ac:dyDescent="0.2">
      <c r="A1225" s="136" t="str">
        <f>'Permitted Sources'!A1049</f>
        <v>WYDEQ Permitted Sources</v>
      </c>
      <c r="B1225" s="136" t="str">
        <f>'Permitted Sources'!B1049</f>
        <v>56</v>
      </c>
      <c r="C1225" s="136">
        <f>'Permitted Sources'!C1049</f>
        <v>56041</v>
      </c>
      <c r="D1225" s="136">
        <f>'Permitted Sources'!F1049</f>
        <v>31000299</v>
      </c>
      <c r="E1225" t="str">
        <f>'Permitted Sources'!I1049</f>
        <v>Natural Gas Production, Other Not Classified</v>
      </c>
      <c r="F1225" s="181">
        <f>'Permitted Sources'!T1049</f>
        <v>0.33232431116611261</v>
      </c>
      <c r="G1225" s="181">
        <f>'Permitted Sources'!U1049</f>
        <v>0</v>
      </c>
      <c r="H1225" s="181">
        <f>'Permitted Sources'!V1049</f>
        <v>4.7474901595158943E-2</v>
      </c>
      <c r="I1225" s="181">
        <f>'Permitted Sources'!W1049</f>
        <v>0</v>
      </c>
      <c r="J1225" s="181">
        <f>'Permitted Sources'!X1049</f>
        <v>0</v>
      </c>
      <c r="K1225" s="191" t="str">
        <f>VLOOKUP(C1225,fips_xref!$A$5:$H$28,8,FALSE)</f>
        <v>Total</v>
      </c>
      <c r="L1225" s="31" t="str">
        <f t="shared" si="19"/>
        <v>Natural Gas Production, Other Not Classified</v>
      </c>
    </row>
    <row r="1226" spans="1:12" x14ac:dyDescent="0.2">
      <c r="A1226" s="136" t="str">
        <f>'Permitted Sources'!A1050</f>
        <v>WYDEQ Permitted Sources</v>
      </c>
      <c r="B1226" s="136" t="str">
        <f>'Permitted Sources'!B1050</f>
        <v>56</v>
      </c>
      <c r="C1226" s="136">
        <f>'Permitted Sources'!C1050</f>
        <v>56041</v>
      </c>
      <c r="D1226" s="136">
        <f>'Permitted Sources'!F1050</f>
        <v>31000299</v>
      </c>
      <c r="E1226" t="str">
        <f>'Permitted Sources'!I1050</f>
        <v>Natural Gas Production, Other Not Classified</v>
      </c>
      <c r="F1226" s="181">
        <f>'Permitted Sources'!T1050</f>
        <v>13.683959542573632</v>
      </c>
      <c r="G1226" s="181">
        <f>'Permitted Sources'!U1050</f>
        <v>0</v>
      </c>
      <c r="H1226" s="181">
        <f>'Permitted Sources'!V1050</f>
        <v>856.90376469362843</v>
      </c>
      <c r="I1226" s="181">
        <f>'Permitted Sources'!W1050</f>
        <v>2445.9329438272985</v>
      </c>
      <c r="J1226" s="181">
        <f>'Permitted Sources'!X1050</f>
        <v>0</v>
      </c>
      <c r="K1226" s="191" t="str">
        <f>VLOOKUP(C1226,fips_xref!$A$5:$H$28,8,FALSE)</f>
        <v>Total</v>
      </c>
      <c r="L1226" s="31" t="str">
        <f t="shared" si="19"/>
        <v>Natural Gas Production, Other Not Classified</v>
      </c>
    </row>
    <row r="1227" spans="1:12" x14ac:dyDescent="0.2">
      <c r="A1227" s="136" t="str">
        <f>'Permitted Sources'!A1051</f>
        <v>WYDEQ Permitted Sources</v>
      </c>
      <c r="B1227" s="136" t="str">
        <f>'Permitted Sources'!B1051</f>
        <v>56</v>
      </c>
      <c r="C1227" s="136">
        <f>'Permitted Sources'!C1051</f>
        <v>56041</v>
      </c>
      <c r="D1227" s="136">
        <f>'Permitted Sources'!F1051</f>
        <v>31000227</v>
      </c>
      <c r="E1227" t="str">
        <f>'Permitted Sources'!I1051</f>
        <v>Dehydrator</v>
      </c>
      <c r="F1227" s="181">
        <f>'Permitted Sources'!T1051</f>
        <v>0.71212352392738421</v>
      </c>
      <c r="G1227" s="181">
        <f>'Permitted Sources'!U1051</f>
        <v>0</v>
      </c>
      <c r="H1227" s="181">
        <f>'Permitted Sources'!V1051</f>
        <v>0.14242470478547684</v>
      </c>
      <c r="I1227" s="181">
        <f>'Permitted Sources'!W1051</f>
        <v>0</v>
      </c>
      <c r="J1227" s="181">
        <f>'Permitted Sources'!X1051</f>
        <v>0</v>
      </c>
      <c r="K1227" s="191" t="str">
        <f>VLOOKUP(C1227,fips_xref!$A$5:$H$28,8,FALSE)</f>
        <v>Total</v>
      </c>
      <c r="L1227" s="31" t="str">
        <f t="shared" si="19"/>
        <v>Dehydrator</v>
      </c>
    </row>
    <row r="1228" spans="1:12" x14ac:dyDescent="0.2">
      <c r="A1228" s="136" t="str">
        <f>'Permitted Sources'!A1052</f>
        <v>WYDEQ Permitted Sources</v>
      </c>
      <c r="B1228" s="136" t="str">
        <f>'Permitted Sources'!B1052</f>
        <v>56</v>
      </c>
      <c r="C1228" s="136">
        <f>'Permitted Sources'!C1052</f>
        <v>56041</v>
      </c>
      <c r="D1228" s="136">
        <f>'Permitted Sources'!F1052</f>
        <v>31000227</v>
      </c>
      <c r="E1228" t="str">
        <f>'Permitted Sources'!I1052</f>
        <v>Dehydrator</v>
      </c>
      <c r="F1228" s="181">
        <f>'Permitted Sources'!T1052</f>
        <v>0.71212352392738421</v>
      </c>
      <c r="G1228" s="181">
        <f>'Permitted Sources'!U1052</f>
        <v>0</v>
      </c>
      <c r="H1228" s="181">
        <f>'Permitted Sources'!V1052</f>
        <v>0.14242470478547684</v>
      </c>
      <c r="I1228" s="181">
        <f>'Permitted Sources'!W1052</f>
        <v>0</v>
      </c>
      <c r="J1228" s="181">
        <f>'Permitted Sources'!X1052</f>
        <v>0</v>
      </c>
      <c r="K1228" s="191" t="str">
        <f>VLOOKUP(C1228,fips_xref!$A$5:$H$28,8,FALSE)</f>
        <v>Total</v>
      </c>
      <c r="L1228" s="31" t="str">
        <f t="shared" si="19"/>
        <v>Dehydrator</v>
      </c>
    </row>
    <row r="1229" spans="1:12" x14ac:dyDescent="0.2">
      <c r="A1229" s="136" t="str">
        <f>'Permitted Sources'!A1053</f>
        <v>WYDEQ Permitted Sources</v>
      </c>
      <c r="B1229" s="136" t="str">
        <f>'Permitted Sources'!B1053</f>
        <v>56</v>
      </c>
      <c r="C1229" s="136">
        <f>'Permitted Sources'!C1053</f>
        <v>56041</v>
      </c>
      <c r="D1229" s="136">
        <f>'Permitted Sources'!F1053</f>
        <v>31000301</v>
      </c>
      <c r="E1229" t="str">
        <f>'Permitted Sources'!I1053</f>
        <v>Dehydrator</v>
      </c>
      <c r="F1229" s="181">
        <f>'Permitted Sources'!T1053</f>
        <v>0.47474901595158947</v>
      </c>
      <c r="G1229" s="181">
        <f>'Permitted Sources'!U1053</f>
        <v>29.395243681375131</v>
      </c>
      <c r="H1229" s="181">
        <f>'Permitted Sources'!V1053</f>
        <v>0.47474901595158947</v>
      </c>
      <c r="I1229" s="181">
        <f>'Permitted Sources'!W1053</f>
        <v>0</v>
      </c>
      <c r="J1229" s="181">
        <f>'Permitted Sources'!X1053</f>
        <v>0</v>
      </c>
      <c r="K1229" s="191" t="str">
        <f>VLOOKUP(C1229,fips_xref!$A$5:$H$28,8,FALSE)</f>
        <v>Total</v>
      </c>
      <c r="L1229" s="31" t="str">
        <f t="shared" si="19"/>
        <v>Dehydrator</v>
      </c>
    </row>
    <row r="1230" spans="1:12" x14ac:dyDescent="0.2">
      <c r="A1230" s="136" t="str">
        <f>'Permitted Sources'!A1054</f>
        <v>WYDEQ Permitted Sources</v>
      </c>
      <c r="B1230" s="136" t="str">
        <f>'Permitted Sources'!B1054</f>
        <v>56</v>
      </c>
      <c r="C1230" s="136">
        <f>'Permitted Sources'!C1054</f>
        <v>56041</v>
      </c>
      <c r="D1230" s="136">
        <f>'Permitted Sources'!F1054</f>
        <v>31000404</v>
      </c>
      <c r="E1230" t="str">
        <f>'Permitted Sources'!I1054</f>
        <v>Process Heaters</v>
      </c>
      <c r="F1230" s="181">
        <f>'Permitted Sources'!T1054</f>
        <v>0.66464862233222521</v>
      </c>
      <c r="G1230" s="181">
        <f>'Permitted Sources'!U1054</f>
        <v>0</v>
      </c>
      <c r="H1230" s="181">
        <f>'Permitted Sources'!V1054</f>
        <v>0.14242470478547684</v>
      </c>
      <c r="I1230" s="181">
        <f>'Permitted Sources'!W1054</f>
        <v>0</v>
      </c>
      <c r="J1230" s="181">
        <f>'Permitted Sources'!X1054</f>
        <v>0</v>
      </c>
      <c r="K1230" s="191" t="str">
        <f>VLOOKUP(C1230,fips_xref!$A$5:$H$28,8,FALSE)</f>
        <v>Total</v>
      </c>
      <c r="L1230" s="31" t="str">
        <f t="shared" si="19"/>
        <v>Heaters</v>
      </c>
    </row>
    <row r="1231" spans="1:12" x14ac:dyDescent="0.2">
      <c r="A1231" s="136" t="str">
        <f>'Permitted Sources'!A1055</f>
        <v>WYDEQ Permitted Sources</v>
      </c>
      <c r="B1231" s="136" t="str">
        <f>'Permitted Sources'!B1055</f>
        <v>56</v>
      </c>
      <c r="C1231" s="136">
        <f>'Permitted Sources'!C1055</f>
        <v>56041</v>
      </c>
      <c r="D1231" s="136">
        <f>'Permitted Sources'!F1055</f>
        <v>31000404</v>
      </c>
      <c r="E1231" t="str">
        <f>'Permitted Sources'!I1055</f>
        <v>Process Heaters</v>
      </c>
      <c r="F1231" s="181">
        <f>'Permitted Sources'!T1055</f>
        <v>9.4949803190317886E-2</v>
      </c>
      <c r="G1231" s="181">
        <f>'Permitted Sources'!U1055</f>
        <v>0</v>
      </c>
      <c r="H1231" s="181">
        <f>'Permitted Sources'!V1055</f>
        <v>0</v>
      </c>
      <c r="I1231" s="181">
        <f>'Permitted Sources'!W1055</f>
        <v>0</v>
      </c>
      <c r="J1231" s="181">
        <f>'Permitted Sources'!X1055</f>
        <v>0</v>
      </c>
      <c r="K1231" s="191" t="str">
        <f>VLOOKUP(C1231,fips_xref!$A$5:$H$28,8,FALSE)</f>
        <v>Total</v>
      </c>
      <c r="L1231" s="31" t="str">
        <f t="shared" si="19"/>
        <v>Heaters</v>
      </c>
    </row>
    <row r="1232" spans="1:12" x14ac:dyDescent="0.2">
      <c r="A1232" s="136" t="str">
        <f>'Permitted Sources'!A1056</f>
        <v>WYDEQ Permitted Sources</v>
      </c>
      <c r="B1232" s="136" t="str">
        <f>'Permitted Sources'!B1056</f>
        <v>56</v>
      </c>
      <c r="C1232" s="136">
        <f>'Permitted Sources'!C1056</f>
        <v>56041</v>
      </c>
      <c r="D1232" s="136">
        <f>'Permitted Sources'!F1056</f>
        <v>31000404</v>
      </c>
      <c r="E1232" t="str">
        <f>'Permitted Sources'!I1056</f>
        <v>Process Heaters</v>
      </c>
      <c r="F1232" s="181">
        <f>'Permitted Sources'!T1056</f>
        <v>9.4949803190317886E-2</v>
      </c>
      <c r="G1232" s="181">
        <f>'Permitted Sources'!U1056</f>
        <v>0</v>
      </c>
      <c r="H1232" s="181">
        <f>'Permitted Sources'!V1056</f>
        <v>0</v>
      </c>
      <c r="I1232" s="181">
        <f>'Permitted Sources'!W1056</f>
        <v>0</v>
      </c>
      <c r="J1232" s="181">
        <f>'Permitted Sources'!X1056</f>
        <v>0</v>
      </c>
      <c r="K1232" s="191" t="str">
        <f>VLOOKUP(C1232,fips_xref!$A$5:$H$28,8,FALSE)</f>
        <v>Total</v>
      </c>
      <c r="L1232" s="31" t="str">
        <f t="shared" si="19"/>
        <v>Heaters</v>
      </c>
    </row>
    <row r="1233" spans="1:12" x14ac:dyDescent="0.2">
      <c r="A1233" s="136" t="str">
        <f>'Permitted Sources'!A1057</f>
        <v>WYDEQ Permitted Sources</v>
      </c>
      <c r="B1233" s="136" t="str">
        <f>'Permitted Sources'!B1057</f>
        <v>56</v>
      </c>
      <c r="C1233" s="136">
        <f>'Permitted Sources'!C1057</f>
        <v>56041</v>
      </c>
      <c r="D1233" s="136">
        <f>'Permitted Sources'!F1057</f>
        <v>31000404</v>
      </c>
      <c r="E1233" t="str">
        <f>'Permitted Sources'!I1057</f>
        <v>Process Heaters</v>
      </c>
      <c r="F1233" s="181">
        <f>'Permitted Sources'!T1057</f>
        <v>0.94949803190317894</v>
      </c>
      <c r="G1233" s="181">
        <f>'Permitted Sources'!U1057</f>
        <v>0</v>
      </c>
      <c r="H1233" s="181">
        <f>'Permitted Sources'!V1057</f>
        <v>0.47474901595158947</v>
      </c>
      <c r="I1233" s="181">
        <f>'Permitted Sources'!W1057</f>
        <v>0</v>
      </c>
      <c r="J1233" s="181">
        <f>'Permitted Sources'!X1057</f>
        <v>0</v>
      </c>
      <c r="K1233" s="191" t="str">
        <f>VLOOKUP(C1233,fips_xref!$A$5:$H$28,8,FALSE)</f>
        <v>Total</v>
      </c>
      <c r="L1233" s="31" t="str">
        <f t="shared" si="19"/>
        <v>Heaters</v>
      </c>
    </row>
    <row r="1234" spans="1:12" x14ac:dyDescent="0.2">
      <c r="A1234" s="136" t="str">
        <f>'Permitted Sources'!A1058</f>
        <v>WYDEQ Permitted Sources</v>
      </c>
      <c r="B1234" s="136" t="str">
        <f>'Permitted Sources'!B1058</f>
        <v>56</v>
      </c>
      <c r="C1234" s="136">
        <f>'Permitted Sources'!C1058</f>
        <v>56041</v>
      </c>
      <c r="D1234" s="136">
        <f>'Permitted Sources'!F1058</f>
        <v>31000404</v>
      </c>
      <c r="E1234" t="str">
        <f>'Permitted Sources'!I1058</f>
        <v>Process Heaters</v>
      </c>
      <c r="F1234" s="181">
        <f>'Permitted Sources'!T1058</f>
        <v>3.3232431116611258</v>
      </c>
      <c r="G1234" s="181">
        <f>'Permitted Sources'!U1058</f>
        <v>0</v>
      </c>
      <c r="H1234" s="181">
        <f>'Permitted Sources'!V1058</f>
        <v>2.8484940957095368</v>
      </c>
      <c r="I1234" s="181">
        <f>'Permitted Sources'!W1058</f>
        <v>0</v>
      </c>
      <c r="J1234" s="181">
        <f>'Permitted Sources'!X1058</f>
        <v>0</v>
      </c>
      <c r="K1234" s="191" t="str">
        <f>VLOOKUP(C1234,fips_xref!$A$5:$H$28,8,FALSE)</f>
        <v>Total</v>
      </c>
      <c r="L1234" s="31" t="str">
        <f t="shared" si="19"/>
        <v>Heaters</v>
      </c>
    </row>
    <row r="1235" spans="1:12" x14ac:dyDescent="0.2">
      <c r="A1235" s="136" t="str">
        <f>'Permitted Sources'!A1059</f>
        <v>WYDEQ Permitted Sources</v>
      </c>
      <c r="B1235" s="136" t="str">
        <f>'Permitted Sources'!B1059</f>
        <v>56</v>
      </c>
      <c r="C1235" s="136">
        <f>'Permitted Sources'!C1059</f>
        <v>56041</v>
      </c>
      <c r="D1235" s="136">
        <f>'Permitted Sources'!F1059</f>
        <v>31000404</v>
      </c>
      <c r="E1235" t="str">
        <f>'Permitted Sources'!I1059</f>
        <v>Process Heaters</v>
      </c>
      <c r="F1235" s="181">
        <f>'Permitted Sources'!T1059</f>
        <v>1.2818223430692917</v>
      </c>
      <c r="G1235" s="181">
        <f>'Permitted Sources'!U1059</f>
        <v>0</v>
      </c>
      <c r="H1235" s="181">
        <f>'Permitted Sources'!V1059</f>
        <v>0.23737450797579474</v>
      </c>
      <c r="I1235" s="181">
        <f>'Permitted Sources'!W1059</f>
        <v>0</v>
      </c>
      <c r="J1235" s="181">
        <f>'Permitted Sources'!X1059</f>
        <v>0</v>
      </c>
      <c r="K1235" s="191" t="str">
        <f>VLOOKUP(C1235,fips_xref!$A$5:$H$28,8,FALSE)</f>
        <v>Total</v>
      </c>
      <c r="L1235" s="31" t="str">
        <f t="shared" si="19"/>
        <v>Heaters</v>
      </c>
    </row>
    <row r="1236" spans="1:12" x14ac:dyDescent="0.2">
      <c r="A1236" s="136" t="str">
        <f>'Permitted Sources'!A1060</f>
        <v>WYDEQ Permitted Sources</v>
      </c>
      <c r="B1236" s="136" t="str">
        <f>'Permitted Sources'!B1060</f>
        <v>56</v>
      </c>
      <c r="C1236" s="136">
        <f>'Permitted Sources'!C1060</f>
        <v>56041</v>
      </c>
      <c r="D1236" s="136">
        <f>'Permitted Sources'!F1060</f>
        <v>31000404</v>
      </c>
      <c r="E1236" t="str">
        <f>'Permitted Sources'!I1060</f>
        <v>Process Heaters</v>
      </c>
      <c r="F1236" s="181">
        <f>'Permitted Sources'!T1060</f>
        <v>1.2818223430692917</v>
      </c>
      <c r="G1236" s="181">
        <f>'Permitted Sources'!U1060</f>
        <v>0</v>
      </c>
      <c r="H1236" s="181">
        <f>'Permitted Sources'!V1060</f>
        <v>0.23737450797579474</v>
      </c>
      <c r="I1236" s="181">
        <f>'Permitted Sources'!W1060</f>
        <v>0</v>
      </c>
      <c r="J1236" s="181">
        <f>'Permitted Sources'!X1060</f>
        <v>0</v>
      </c>
      <c r="K1236" s="191" t="str">
        <f>VLOOKUP(C1236,fips_xref!$A$5:$H$28,8,FALSE)</f>
        <v>Total</v>
      </c>
      <c r="L1236" s="31" t="str">
        <f t="shared" si="19"/>
        <v>Heaters</v>
      </c>
    </row>
    <row r="1237" spans="1:12" x14ac:dyDescent="0.2">
      <c r="A1237" s="136" t="str">
        <f>'Permitted Sources'!A1061</f>
        <v>WYDEQ Permitted Sources</v>
      </c>
      <c r="B1237" s="136" t="str">
        <f>'Permitted Sources'!B1061</f>
        <v>56</v>
      </c>
      <c r="C1237" s="136">
        <f>'Permitted Sources'!C1061</f>
        <v>56041</v>
      </c>
      <c r="D1237" s="136">
        <f>'Permitted Sources'!F1061</f>
        <v>31000404</v>
      </c>
      <c r="E1237" t="str">
        <f>'Permitted Sources'!I1061</f>
        <v>Process Heaters</v>
      </c>
      <c r="F1237" s="181">
        <f>'Permitted Sources'!T1061</f>
        <v>1.2818223430692917</v>
      </c>
      <c r="G1237" s="181">
        <f>'Permitted Sources'!U1061</f>
        <v>0</v>
      </c>
      <c r="H1237" s="181">
        <f>'Permitted Sources'!V1061</f>
        <v>0.23737450797579474</v>
      </c>
      <c r="I1237" s="181">
        <f>'Permitted Sources'!W1061</f>
        <v>0</v>
      </c>
      <c r="J1237" s="181">
        <f>'Permitted Sources'!X1061</f>
        <v>0</v>
      </c>
      <c r="K1237" s="191" t="str">
        <f>VLOOKUP(C1237,fips_xref!$A$5:$H$28,8,FALSE)</f>
        <v>Total</v>
      </c>
      <c r="L1237" s="31" t="str">
        <f t="shared" si="19"/>
        <v>Heaters</v>
      </c>
    </row>
    <row r="1238" spans="1:12" x14ac:dyDescent="0.2">
      <c r="A1238" s="136" t="str">
        <f>'Permitted Sources'!A1062</f>
        <v>WYDEQ Permitted Sources</v>
      </c>
      <c r="B1238" s="136" t="str">
        <f>'Permitted Sources'!B1062</f>
        <v>56</v>
      </c>
      <c r="C1238" s="136">
        <f>'Permitted Sources'!C1062</f>
        <v>56041</v>
      </c>
      <c r="D1238" s="136">
        <f>'Permitted Sources'!F1062</f>
        <v>31000404</v>
      </c>
      <c r="E1238" t="str">
        <f>'Permitted Sources'!I1062</f>
        <v>Process Heaters</v>
      </c>
      <c r="F1238" s="181">
        <f>'Permitted Sources'!T1062</f>
        <v>1.2818223430692917</v>
      </c>
      <c r="G1238" s="181">
        <f>'Permitted Sources'!U1062</f>
        <v>0</v>
      </c>
      <c r="H1238" s="181">
        <f>'Permitted Sources'!V1062</f>
        <v>0.23737450797579474</v>
      </c>
      <c r="I1238" s="181">
        <f>'Permitted Sources'!W1062</f>
        <v>0</v>
      </c>
      <c r="J1238" s="181">
        <f>'Permitted Sources'!X1062</f>
        <v>0</v>
      </c>
      <c r="K1238" s="191" t="str">
        <f>VLOOKUP(C1238,fips_xref!$A$5:$H$28,8,FALSE)</f>
        <v>Total</v>
      </c>
      <c r="L1238" s="31" t="str">
        <f t="shared" si="19"/>
        <v>Heaters</v>
      </c>
    </row>
    <row r="1239" spans="1:12" x14ac:dyDescent="0.2">
      <c r="A1239" s="136" t="str">
        <f>'Permitted Sources'!A1063</f>
        <v>WYDEQ Permitted Sources</v>
      </c>
      <c r="B1239" s="136" t="str">
        <f>'Permitted Sources'!B1063</f>
        <v>56</v>
      </c>
      <c r="C1239" s="136">
        <f>'Permitted Sources'!C1063</f>
        <v>56041</v>
      </c>
      <c r="D1239" s="136">
        <f>'Permitted Sources'!F1063</f>
        <v>31000404</v>
      </c>
      <c r="E1239" t="str">
        <f>'Permitted Sources'!I1063</f>
        <v>Process Heaters</v>
      </c>
      <c r="F1239" s="181">
        <f>'Permitted Sources'!T1063</f>
        <v>0.33232431116611261</v>
      </c>
      <c r="G1239" s="181">
        <f>'Permitted Sources'!U1063</f>
        <v>0</v>
      </c>
      <c r="H1239" s="181">
        <f>'Permitted Sources'!V1063</f>
        <v>4.7474901595158943E-2</v>
      </c>
      <c r="I1239" s="181">
        <f>'Permitted Sources'!W1063</f>
        <v>0</v>
      </c>
      <c r="J1239" s="181">
        <f>'Permitted Sources'!X1063</f>
        <v>0</v>
      </c>
      <c r="K1239" s="191" t="str">
        <f>VLOOKUP(C1239,fips_xref!$A$5:$H$28,8,FALSE)</f>
        <v>Total</v>
      </c>
      <c r="L1239" s="31" t="str">
        <f t="shared" si="19"/>
        <v>Heaters</v>
      </c>
    </row>
    <row r="1240" spans="1:12" x14ac:dyDescent="0.2">
      <c r="A1240" s="136" t="str">
        <f>'Permitted Sources'!A1064</f>
        <v>WYDEQ Permitted Sources</v>
      </c>
      <c r="B1240" s="136" t="str">
        <f>'Permitted Sources'!B1064</f>
        <v>56</v>
      </c>
      <c r="C1240" s="136">
        <f>'Permitted Sources'!C1064</f>
        <v>56041</v>
      </c>
      <c r="D1240" s="136">
        <f>'Permitted Sources'!F1064</f>
        <v>31000404</v>
      </c>
      <c r="E1240" t="str">
        <f>'Permitted Sources'!I1064</f>
        <v>Process Heaters</v>
      </c>
      <c r="F1240" s="181">
        <f>'Permitted Sources'!T1064</f>
        <v>0.33232431116611261</v>
      </c>
      <c r="G1240" s="181">
        <f>'Permitted Sources'!U1064</f>
        <v>0</v>
      </c>
      <c r="H1240" s="181">
        <f>'Permitted Sources'!V1064</f>
        <v>4.7474901595158943E-2</v>
      </c>
      <c r="I1240" s="181">
        <f>'Permitted Sources'!W1064</f>
        <v>0</v>
      </c>
      <c r="J1240" s="181">
        <f>'Permitted Sources'!X1064</f>
        <v>0</v>
      </c>
      <c r="K1240" s="191" t="str">
        <f>VLOOKUP(C1240,fips_xref!$A$5:$H$28,8,FALSE)</f>
        <v>Total</v>
      </c>
      <c r="L1240" s="31" t="str">
        <f t="shared" si="19"/>
        <v>Heaters</v>
      </c>
    </row>
    <row r="1241" spans="1:12" x14ac:dyDescent="0.2">
      <c r="A1241" s="136" t="str">
        <f>'Permitted Sources'!A1065</f>
        <v>WYDEQ Permitted Sources</v>
      </c>
      <c r="B1241" s="136" t="str">
        <f>'Permitted Sources'!B1065</f>
        <v>56</v>
      </c>
      <c r="C1241" s="136">
        <f>'Permitted Sources'!C1065</f>
        <v>56041</v>
      </c>
      <c r="D1241" s="136">
        <f>'Permitted Sources'!F1065</f>
        <v>31000404</v>
      </c>
      <c r="E1241" t="str">
        <f>'Permitted Sources'!I1065</f>
        <v>Process Heaters</v>
      </c>
      <c r="F1241" s="181">
        <f>'Permitted Sources'!T1065</f>
        <v>1.8515211622111987</v>
      </c>
      <c r="G1241" s="181">
        <f>'Permitted Sources'!U1065</f>
        <v>0</v>
      </c>
      <c r="H1241" s="181">
        <f>'Permitted Sources'!V1065</f>
        <v>0.37979921276127154</v>
      </c>
      <c r="I1241" s="181">
        <f>'Permitted Sources'!W1065</f>
        <v>0</v>
      </c>
      <c r="J1241" s="181">
        <f>'Permitted Sources'!X1065</f>
        <v>0</v>
      </c>
      <c r="K1241" s="191" t="str">
        <f>VLOOKUP(C1241,fips_xref!$A$5:$H$28,8,FALSE)</f>
        <v>Total</v>
      </c>
      <c r="L1241" s="31" t="str">
        <f t="shared" si="19"/>
        <v>Heaters</v>
      </c>
    </row>
    <row r="1242" spans="1:12" x14ac:dyDescent="0.2">
      <c r="A1242" s="136" t="str">
        <f>'Permitted Sources'!A1066</f>
        <v>WYDEQ Permitted Sources</v>
      </c>
      <c r="B1242" s="136" t="str">
        <f>'Permitted Sources'!B1066</f>
        <v>56</v>
      </c>
      <c r="C1242" s="136">
        <f>'Permitted Sources'!C1066</f>
        <v>56041</v>
      </c>
      <c r="D1242" s="136">
        <f>'Permitted Sources'!F1066</f>
        <v>31000404</v>
      </c>
      <c r="E1242" t="str">
        <f>'Permitted Sources'!I1066</f>
        <v>Process Heaters</v>
      </c>
      <c r="F1242" s="181">
        <f>'Permitted Sources'!T1066</f>
        <v>0.33232431116611261</v>
      </c>
      <c r="G1242" s="181">
        <f>'Permitted Sources'!U1066</f>
        <v>0</v>
      </c>
      <c r="H1242" s="181">
        <f>'Permitted Sources'!V1066</f>
        <v>4.7474901595158943E-2</v>
      </c>
      <c r="I1242" s="181">
        <f>'Permitted Sources'!W1066</f>
        <v>0</v>
      </c>
      <c r="J1242" s="181">
        <f>'Permitted Sources'!X1066</f>
        <v>0</v>
      </c>
      <c r="K1242" s="191" t="str">
        <f>VLOOKUP(C1242,fips_xref!$A$5:$H$28,8,FALSE)</f>
        <v>Total</v>
      </c>
      <c r="L1242" s="31" t="str">
        <f t="shared" si="19"/>
        <v>Heaters</v>
      </c>
    </row>
    <row r="1243" spans="1:12" x14ac:dyDescent="0.2">
      <c r="A1243" s="136" t="str">
        <f>'Permitted Sources'!A1067</f>
        <v>WYDEQ Permitted Sources</v>
      </c>
      <c r="B1243" s="136" t="str">
        <f>'Permitted Sources'!B1067</f>
        <v>56</v>
      </c>
      <c r="C1243" s="136">
        <f>'Permitted Sources'!C1067</f>
        <v>56041</v>
      </c>
      <c r="D1243" s="136">
        <f>'Permitted Sources'!F1067</f>
        <v>31000404</v>
      </c>
      <c r="E1243" t="str">
        <f>'Permitted Sources'!I1067</f>
        <v>Process Heaters</v>
      </c>
      <c r="F1243" s="181">
        <f>'Permitted Sources'!T1067</f>
        <v>0.42727411435643048</v>
      </c>
      <c r="G1243" s="181">
        <f>'Permitted Sources'!U1067</f>
        <v>0</v>
      </c>
      <c r="H1243" s="181">
        <f>'Permitted Sources'!V1067</f>
        <v>4.7474901595158943E-2</v>
      </c>
      <c r="I1243" s="181">
        <f>'Permitted Sources'!W1067</f>
        <v>0</v>
      </c>
      <c r="J1243" s="181">
        <f>'Permitted Sources'!X1067</f>
        <v>0</v>
      </c>
      <c r="K1243" s="191" t="str">
        <f>VLOOKUP(C1243,fips_xref!$A$5:$H$28,8,FALSE)</f>
        <v>Total</v>
      </c>
      <c r="L1243" s="31" t="str">
        <f t="shared" si="19"/>
        <v>Heaters</v>
      </c>
    </row>
    <row r="1244" spans="1:12" x14ac:dyDescent="0.2">
      <c r="A1244" s="136" t="str">
        <f>'Permitted Sources'!A1068</f>
        <v>WYDEQ Permitted Sources</v>
      </c>
      <c r="B1244" s="136" t="str">
        <f>'Permitted Sources'!B1068</f>
        <v>56</v>
      </c>
      <c r="C1244" s="136">
        <f>'Permitted Sources'!C1068</f>
        <v>56041</v>
      </c>
      <c r="D1244" s="136">
        <f>'Permitted Sources'!F1068</f>
        <v>31000299</v>
      </c>
      <c r="E1244" t="str">
        <f>'Permitted Sources'!I1068</f>
        <v>Natural Gas Production, Other Not Classified</v>
      </c>
      <c r="F1244" s="181">
        <f>'Permitted Sources'!T1068</f>
        <v>0</v>
      </c>
      <c r="G1244" s="181">
        <f>'Permitted Sources'!U1068</f>
        <v>0.83026882698382998</v>
      </c>
      <c r="H1244" s="181">
        <f>'Permitted Sources'!V1068</f>
        <v>0</v>
      </c>
      <c r="I1244" s="181">
        <f>'Permitted Sources'!W1068</f>
        <v>0</v>
      </c>
      <c r="J1244" s="181">
        <f>'Permitted Sources'!X1068</f>
        <v>0</v>
      </c>
      <c r="K1244" s="191" t="str">
        <f>VLOOKUP(C1244,fips_xref!$A$5:$H$28,8,FALSE)</f>
        <v>Total</v>
      </c>
      <c r="L1244" s="31" t="str">
        <f t="shared" si="19"/>
        <v>Natural Gas Production, Other Not Classified</v>
      </c>
    </row>
    <row r="1245" spans="1:12" x14ac:dyDescent="0.2">
      <c r="A1245" s="136" t="str">
        <f>'Permitted Sources'!A1069</f>
        <v>WYDEQ Permitted Sources</v>
      </c>
      <c r="B1245" s="136" t="str">
        <f>'Permitted Sources'!B1069</f>
        <v>56</v>
      </c>
      <c r="C1245" s="136">
        <f>'Permitted Sources'!C1069</f>
        <v>56001</v>
      </c>
      <c r="D1245" s="136">
        <f>'Permitted Sources'!F1069</f>
        <v>31000220</v>
      </c>
      <c r="E1245" t="str">
        <f>'Permitted Sources'!I1069</f>
        <v>Permitted Fugitives</v>
      </c>
      <c r="F1245" s="181">
        <f>'Permitted Sources'!T1069</f>
        <v>0</v>
      </c>
      <c r="G1245" s="181">
        <f>'Permitted Sources'!U1069</f>
        <v>0</v>
      </c>
      <c r="H1245" s="181">
        <f>'Permitted Sources'!V1069</f>
        <v>0</v>
      </c>
      <c r="I1245" s="181">
        <f>'Permitted Sources'!W1069</f>
        <v>0</v>
      </c>
      <c r="J1245" s="181">
        <f>'Permitted Sources'!X1069</f>
        <v>0</v>
      </c>
      <c r="K1245" s="191" t="str">
        <f>VLOOKUP(C1245,fips_xref!$A$5:$H$28,8,FALSE)</f>
        <v>Total</v>
      </c>
      <c r="L1245" s="31" t="str">
        <f t="shared" si="19"/>
        <v>Fugitives</v>
      </c>
    </row>
    <row r="1246" spans="1:12" x14ac:dyDescent="0.2">
      <c r="A1246" s="136" t="str">
        <f>'Permitted Sources'!A1070</f>
        <v>WYDEQ Permitted Sources</v>
      </c>
      <c r="B1246" s="136" t="str">
        <f>'Permitted Sources'!B1070</f>
        <v>56</v>
      </c>
      <c r="C1246" s="136">
        <f>'Permitted Sources'!C1070</f>
        <v>56001</v>
      </c>
      <c r="D1246" s="136">
        <f>'Permitted Sources'!F1070</f>
        <v>10500106</v>
      </c>
      <c r="E1246" t="str">
        <f>'Permitted Sources'!I1070</f>
        <v>External Combustion Boilers</v>
      </c>
      <c r="F1246" s="181">
        <f>'Permitted Sources'!T1070</f>
        <v>5.8013855000268277</v>
      </c>
      <c r="G1246" s="181">
        <f>'Permitted Sources'!U1070</f>
        <v>0</v>
      </c>
      <c r="H1246" s="181">
        <f>'Permitted Sources'!V1070</f>
        <v>0</v>
      </c>
      <c r="I1246" s="181">
        <f>'Permitted Sources'!W1070</f>
        <v>0</v>
      </c>
      <c r="J1246" s="181">
        <f>'Permitted Sources'!X1070</f>
        <v>0</v>
      </c>
      <c r="K1246" s="191" t="str">
        <f>VLOOKUP(C1246,fips_xref!$A$5:$H$28,8,FALSE)</f>
        <v>Total</v>
      </c>
      <c r="L1246" s="31" t="str">
        <f t="shared" si="19"/>
        <v>Heaters</v>
      </c>
    </row>
    <row r="1247" spans="1:12" x14ac:dyDescent="0.2">
      <c r="A1247" s="136" t="str">
        <f>'Permitted Sources'!A1071</f>
        <v>WYDEQ Permitted Sources</v>
      </c>
      <c r="B1247" s="136" t="str">
        <f>'Permitted Sources'!B1071</f>
        <v>56</v>
      </c>
      <c r="C1247" s="136">
        <f>'Permitted Sources'!C1071</f>
        <v>56023</v>
      </c>
      <c r="D1247" s="136">
        <f>'Permitted Sources'!F1071</f>
        <v>31000220</v>
      </c>
      <c r="E1247" t="str">
        <f>'Permitted Sources'!I1071</f>
        <v>Permitted Fugitives</v>
      </c>
      <c r="F1247" s="181">
        <f>'Permitted Sources'!T1071</f>
        <v>0</v>
      </c>
      <c r="G1247" s="181">
        <f>'Permitted Sources'!U1071</f>
        <v>2.0594135395160271</v>
      </c>
      <c r="H1247" s="181">
        <f>'Permitted Sources'!V1071</f>
        <v>0</v>
      </c>
      <c r="I1247" s="181">
        <f>'Permitted Sources'!W1071</f>
        <v>0</v>
      </c>
      <c r="J1247" s="181">
        <f>'Permitted Sources'!X1071</f>
        <v>0</v>
      </c>
      <c r="K1247" s="191" t="str">
        <f>VLOOKUP(C1247,fips_xref!$A$5:$H$28,8,FALSE)</f>
        <v>Total</v>
      </c>
      <c r="L1247" s="31" t="str">
        <f t="shared" si="19"/>
        <v>Fugitives</v>
      </c>
    </row>
    <row r="1248" spans="1:12" x14ac:dyDescent="0.2">
      <c r="A1248" s="136" t="str">
        <f>'Permitted Sources'!A1072</f>
        <v>WYDEQ Permitted Sources</v>
      </c>
      <c r="B1248" s="136" t="str">
        <f>'Permitted Sources'!B1072</f>
        <v>56</v>
      </c>
      <c r="C1248" s="136">
        <f>'Permitted Sources'!C1072</f>
        <v>56023</v>
      </c>
      <c r="D1248" s="136">
        <f>'Permitted Sources'!F1072</f>
        <v>31000220</v>
      </c>
      <c r="E1248" t="str">
        <f>'Permitted Sources'!I1072</f>
        <v>Permitted Fugitives</v>
      </c>
      <c r="F1248" s="181">
        <f>'Permitted Sources'!T1072</f>
        <v>0</v>
      </c>
      <c r="G1248" s="181">
        <f>'Permitted Sources'!U1072</f>
        <v>1.5174626080644411</v>
      </c>
      <c r="H1248" s="181">
        <f>'Permitted Sources'!V1072</f>
        <v>0</v>
      </c>
      <c r="I1248" s="181">
        <f>'Permitted Sources'!W1072</f>
        <v>0</v>
      </c>
      <c r="J1248" s="181">
        <f>'Permitted Sources'!X1072</f>
        <v>0</v>
      </c>
      <c r="K1248" s="191" t="str">
        <f>VLOOKUP(C1248,fips_xref!$A$5:$H$28,8,FALSE)</f>
        <v>Total</v>
      </c>
      <c r="L1248" s="31" t="str">
        <f t="shared" si="19"/>
        <v>Fugitives</v>
      </c>
    </row>
    <row r="1249" spans="1:12" x14ac:dyDescent="0.2">
      <c r="A1249" s="136" t="str">
        <f>'Permitted Sources'!A1073</f>
        <v>WYDEQ Permitted Sources</v>
      </c>
      <c r="B1249" s="136" t="str">
        <f>'Permitted Sources'!B1073</f>
        <v>56</v>
      </c>
      <c r="C1249" s="136">
        <f>'Permitted Sources'!C1073</f>
        <v>56023</v>
      </c>
      <c r="D1249" s="136">
        <f>'Permitted Sources'!F1073</f>
        <v>40400312</v>
      </c>
      <c r="E1249" t="str">
        <f>'Permitted Sources'!I1073</f>
        <v>Permitted Tank Losses</v>
      </c>
      <c r="F1249" s="181">
        <f>'Permitted Sources'!T1073</f>
        <v>0</v>
      </c>
      <c r="G1249" s="181">
        <f>'Permitted Sources'!U1073</f>
        <v>9.9166125688548288</v>
      </c>
      <c r="H1249" s="181">
        <f>'Permitted Sources'!V1073</f>
        <v>0</v>
      </c>
      <c r="I1249" s="181">
        <f>'Permitted Sources'!W1073</f>
        <v>0</v>
      </c>
      <c r="J1249" s="181">
        <f>'Permitted Sources'!X1073</f>
        <v>0</v>
      </c>
      <c r="K1249" s="191" t="str">
        <f>VLOOKUP(C1249,fips_xref!$A$5:$H$28,8,FALSE)</f>
        <v>Total</v>
      </c>
      <c r="L1249" s="31" t="str">
        <f t="shared" si="19"/>
        <v xml:space="preserve">Condensate tank </v>
      </c>
    </row>
    <row r="1250" spans="1:12" x14ac:dyDescent="0.2">
      <c r="A1250" s="136" t="str">
        <f>'Permitted Sources'!A1074</f>
        <v>WYDEQ Permitted Sources</v>
      </c>
      <c r="B1250" s="136" t="str">
        <f>'Permitted Sources'!B1074</f>
        <v>56</v>
      </c>
      <c r="C1250" s="136">
        <f>'Permitted Sources'!C1074</f>
        <v>56023</v>
      </c>
      <c r="D1250" s="136">
        <f>'Permitted Sources'!F1074</f>
        <v>40400312</v>
      </c>
      <c r="E1250" t="str">
        <f>'Permitted Sources'!I1074</f>
        <v>Permitted Tank Losses</v>
      </c>
      <c r="F1250" s="181">
        <f>'Permitted Sources'!T1074</f>
        <v>0</v>
      </c>
      <c r="G1250" s="181">
        <f>'Permitted Sources'!U1074</f>
        <v>14.824834951419339</v>
      </c>
      <c r="H1250" s="181">
        <f>'Permitted Sources'!V1074</f>
        <v>0</v>
      </c>
      <c r="I1250" s="181">
        <f>'Permitted Sources'!W1074</f>
        <v>0</v>
      </c>
      <c r="J1250" s="181">
        <f>'Permitted Sources'!X1074</f>
        <v>0</v>
      </c>
      <c r="K1250" s="191" t="str">
        <f>VLOOKUP(C1250,fips_xref!$A$5:$H$28,8,FALSE)</f>
        <v>Total</v>
      </c>
      <c r="L1250" s="31" t="str">
        <f t="shared" si="19"/>
        <v xml:space="preserve">Condensate tank </v>
      </c>
    </row>
    <row r="1251" spans="1:12" x14ac:dyDescent="0.2">
      <c r="A1251" s="136" t="str">
        <f>'Permitted Sources'!A1075</f>
        <v>WYDEQ Permitted Sources</v>
      </c>
      <c r="B1251" s="136" t="str">
        <f>'Permitted Sources'!B1075</f>
        <v>56</v>
      </c>
      <c r="C1251" s="136">
        <f>'Permitted Sources'!C1075</f>
        <v>56023</v>
      </c>
      <c r="D1251" s="136">
        <f>'Permitted Sources'!F1075</f>
        <v>31000404</v>
      </c>
      <c r="E1251" t="str">
        <f>'Permitted Sources'!I1075</f>
        <v>Process Heaters</v>
      </c>
      <c r="F1251" s="181">
        <f>'Permitted Sources'!T1075</f>
        <v>0.43356074516126891</v>
      </c>
      <c r="G1251" s="181">
        <f>'Permitted Sources'!U1075</f>
        <v>0</v>
      </c>
      <c r="H1251" s="181">
        <f>'Permitted Sources'!V1075</f>
        <v>0.10839018629031723</v>
      </c>
      <c r="I1251" s="181">
        <f>'Permitted Sources'!W1075</f>
        <v>0</v>
      </c>
      <c r="J1251" s="181">
        <f>'Permitted Sources'!X1075</f>
        <v>0</v>
      </c>
      <c r="K1251" s="191" t="str">
        <f>VLOOKUP(C1251,fips_xref!$A$5:$H$28,8,FALSE)</f>
        <v>Total</v>
      </c>
      <c r="L1251" s="31" t="str">
        <f t="shared" si="19"/>
        <v>Heaters</v>
      </c>
    </row>
    <row r="1252" spans="1:12" x14ac:dyDescent="0.2">
      <c r="A1252" s="136" t="str">
        <f>'Permitted Sources'!A1076</f>
        <v>WYDEQ Permitted Sources</v>
      </c>
      <c r="B1252" s="136" t="str">
        <f>'Permitted Sources'!B1076</f>
        <v>56</v>
      </c>
      <c r="C1252" s="136">
        <f>'Permitted Sources'!C1076</f>
        <v>56023</v>
      </c>
      <c r="D1252" s="136">
        <f>'Permitted Sources'!F1076</f>
        <v>31000404</v>
      </c>
      <c r="E1252" t="str">
        <f>'Permitted Sources'!I1076</f>
        <v>Process Heaters</v>
      </c>
      <c r="F1252" s="181">
        <f>'Permitted Sources'!T1076</f>
        <v>0.54195093145158613</v>
      </c>
      <c r="G1252" s="181">
        <f>'Permitted Sources'!U1076</f>
        <v>0</v>
      </c>
      <c r="H1252" s="181">
        <f>'Permitted Sources'!V1076</f>
        <v>0.10839018629031723</v>
      </c>
      <c r="I1252" s="181">
        <f>'Permitted Sources'!W1076</f>
        <v>0</v>
      </c>
      <c r="J1252" s="181">
        <f>'Permitted Sources'!X1076</f>
        <v>0</v>
      </c>
      <c r="K1252" s="191" t="str">
        <f>VLOOKUP(C1252,fips_xref!$A$5:$H$28,8,FALSE)</f>
        <v>Total</v>
      </c>
      <c r="L1252" s="31" t="str">
        <f t="shared" si="19"/>
        <v>Heaters</v>
      </c>
    </row>
    <row r="1253" spans="1:12" x14ac:dyDescent="0.2">
      <c r="A1253" s="136" t="str">
        <f>'Permitted Sources'!A1077</f>
        <v>WYDEQ Permitted Sources</v>
      </c>
      <c r="B1253" s="136" t="str">
        <f>'Permitted Sources'!B1077</f>
        <v>56</v>
      </c>
      <c r="C1253" s="136">
        <f>'Permitted Sources'!C1077</f>
        <v>56023</v>
      </c>
      <c r="D1253" s="136">
        <f>'Permitted Sources'!F1077</f>
        <v>31000220</v>
      </c>
      <c r="E1253" t="str">
        <f>'Permitted Sources'!I1077</f>
        <v>Permitted Fugitives</v>
      </c>
      <c r="F1253" s="181">
        <f>'Permitted Sources'!T1077</f>
        <v>0</v>
      </c>
      <c r="G1253" s="181">
        <f>'Permitted Sources'!U1077</f>
        <v>0.47474901595158947</v>
      </c>
      <c r="H1253" s="181">
        <f>'Permitted Sources'!V1077</f>
        <v>0</v>
      </c>
      <c r="I1253" s="181">
        <f>'Permitted Sources'!W1077</f>
        <v>0</v>
      </c>
      <c r="J1253" s="181">
        <f>'Permitted Sources'!X1077</f>
        <v>0</v>
      </c>
      <c r="K1253" s="191" t="str">
        <f>VLOOKUP(C1253,fips_xref!$A$5:$H$28,8,FALSE)</f>
        <v>Total</v>
      </c>
      <c r="L1253" s="31" t="str">
        <f t="shared" si="19"/>
        <v>Fugitives</v>
      </c>
    </row>
    <row r="1254" spans="1:12" x14ac:dyDescent="0.2">
      <c r="A1254" s="136" t="str">
        <f>'Permitted Sources'!A1078</f>
        <v>WYDEQ Permitted Sources</v>
      </c>
      <c r="B1254" s="136" t="str">
        <f>'Permitted Sources'!B1078</f>
        <v>56</v>
      </c>
      <c r="C1254" s="136">
        <f>'Permitted Sources'!C1078</f>
        <v>56023</v>
      </c>
      <c r="D1254" s="136">
        <f>'Permitted Sources'!F1078</f>
        <v>40400311</v>
      </c>
      <c r="E1254" t="str">
        <f>'Permitted Sources'!I1078</f>
        <v>Permitted Tank Losses</v>
      </c>
      <c r="F1254" s="181">
        <f>'Permitted Sources'!T1078</f>
        <v>0</v>
      </c>
      <c r="G1254" s="181">
        <f>'Permitted Sources'!U1078</f>
        <v>3.7979921276127158</v>
      </c>
      <c r="H1254" s="181">
        <f>'Permitted Sources'!V1078</f>
        <v>0</v>
      </c>
      <c r="I1254" s="181">
        <f>'Permitted Sources'!W1078</f>
        <v>0</v>
      </c>
      <c r="J1254" s="181">
        <f>'Permitted Sources'!X1078</f>
        <v>0</v>
      </c>
      <c r="K1254" s="191" t="str">
        <f>VLOOKUP(C1254,fips_xref!$A$5:$H$28,8,FALSE)</f>
        <v>Total</v>
      </c>
      <c r="L1254" s="31" t="str">
        <f t="shared" si="19"/>
        <v xml:space="preserve">Condensate tank </v>
      </c>
    </row>
    <row r="1255" spans="1:12" x14ac:dyDescent="0.2">
      <c r="A1255" s="136" t="str">
        <f>'Permitted Sources'!A1079</f>
        <v>WYDEQ Permitted Sources</v>
      </c>
      <c r="B1255" s="136" t="str">
        <f>'Permitted Sources'!B1079</f>
        <v>56</v>
      </c>
      <c r="C1255" s="136">
        <f>'Permitted Sources'!C1079</f>
        <v>56023</v>
      </c>
      <c r="D1255" s="136">
        <f>'Permitted Sources'!F1079</f>
        <v>31000227</v>
      </c>
      <c r="E1255" t="str">
        <f>'Permitted Sources'!I1079</f>
        <v>Dehydrator</v>
      </c>
      <c r="F1255" s="181">
        <f>'Permitted Sources'!T1079</f>
        <v>0.94949803190317894</v>
      </c>
      <c r="G1255" s="181">
        <f>'Permitted Sources'!U1079</f>
        <v>0</v>
      </c>
      <c r="H1255" s="181">
        <f>'Permitted Sources'!V1079</f>
        <v>0</v>
      </c>
      <c r="I1255" s="181">
        <f>'Permitted Sources'!W1079</f>
        <v>0</v>
      </c>
      <c r="J1255" s="181">
        <f>'Permitted Sources'!X1079</f>
        <v>0</v>
      </c>
      <c r="K1255" s="191" t="str">
        <f>VLOOKUP(C1255,fips_xref!$A$5:$H$28,8,FALSE)</f>
        <v>Total</v>
      </c>
      <c r="L1255" s="31" t="str">
        <f t="shared" si="19"/>
        <v>Dehydrator</v>
      </c>
    </row>
    <row r="1256" spans="1:12" x14ac:dyDescent="0.2">
      <c r="A1256" s="136" t="str">
        <f>'Permitted Sources'!A1080</f>
        <v>WYDEQ Permitted Sources</v>
      </c>
      <c r="B1256" s="136" t="str">
        <f>'Permitted Sources'!B1080</f>
        <v>56</v>
      </c>
      <c r="C1256" s="136">
        <f>'Permitted Sources'!C1080</f>
        <v>56023</v>
      </c>
      <c r="D1256" s="136">
        <f>'Permitted Sources'!F1080</f>
        <v>31000220</v>
      </c>
      <c r="E1256" t="str">
        <f>'Permitted Sources'!I1080</f>
        <v>Permitted Fugitives</v>
      </c>
      <c r="F1256" s="181">
        <f>'Permitted Sources'!T1080</f>
        <v>0</v>
      </c>
      <c r="G1256" s="181">
        <f>'Permitted Sources'!U1080</f>
        <v>12.031310678225212</v>
      </c>
      <c r="H1256" s="181">
        <f>'Permitted Sources'!V1080</f>
        <v>0</v>
      </c>
      <c r="I1256" s="181">
        <f>'Permitted Sources'!W1080</f>
        <v>0</v>
      </c>
      <c r="J1256" s="181">
        <f>'Permitted Sources'!X1080</f>
        <v>0</v>
      </c>
      <c r="K1256" s="191" t="str">
        <f>VLOOKUP(C1256,fips_xref!$A$5:$H$28,8,FALSE)</f>
        <v>Total</v>
      </c>
      <c r="L1256" s="31" t="str">
        <f t="shared" si="19"/>
        <v>Fugitives</v>
      </c>
    </row>
    <row r="1257" spans="1:12" x14ac:dyDescent="0.2">
      <c r="A1257" s="136" t="str">
        <f>'Permitted Sources'!A1081</f>
        <v>WYDEQ Permitted Sources</v>
      </c>
      <c r="B1257" s="136" t="str">
        <f>'Permitted Sources'!B1081</f>
        <v>56</v>
      </c>
      <c r="C1257" s="136">
        <f>'Permitted Sources'!C1081</f>
        <v>56023</v>
      </c>
      <c r="D1257" s="136">
        <f>'Permitted Sources'!F1081</f>
        <v>31000228</v>
      </c>
      <c r="E1257" t="str">
        <f>'Permitted Sources'!I1081</f>
        <v>Dehydrator</v>
      </c>
      <c r="F1257" s="181">
        <f>'Permitted Sources'!T1081</f>
        <v>0.21678037258063446</v>
      </c>
      <c r="G1257" s="181">
        <f>'Permitted Sources'!U1081</f>
        <v>0</v>
      </c>
      <c r="H1257" s="181">
        <f>'Permitted Sources'!V1081</f>
        <v>0</v>
      </c>
      <c r="I1257" s="181">
        <f>'Permitted Sources'!W1081</f>
        <v>0</v>
      </c>
      <c r="J1257" s="181">
        <f>'Permitted Sources'!X1081</f>
        <v>0</v>
      </c>
      <c r="K1257" s="191" t="str">
        <f>VLOOKUP(C1257,fips_xref!$A$5:$H$28,8,FALSE)</f>
        <v>Total</v>
      </c>
      <c r="L1257" s="31" t="str">
        <f t="shared" si="19"/>
        <v>Dehydrator</v>
      </c>
    </row>
    <row r="1258" spans="1:12" x14ac:dyDescent="0.2">
      <c r="A1258" s="136" t="str">
        <f>'Permitted Sources'!A1082</f>
        <v>WYDEQ Permitted Sources</v>
      </c>
      <c r="B1258" s="136" t="str">
        <f>'Permitted Sources'!B1082</f>
        <v>56</v>
      </c>
      <c r="C1258" s="136">
        <f>'Permitted Sources'!C1082</f>
        <v>56023</v>
      </c>
      <c r="D1258" s="136">
        <f>'Permitted Sources'!F1082</f>
        <v>40400312</v>
      </c>
      <c r="E1258" t="str">
        <f>'Permitted Sources'!I1082</f>
        <v>Permitted Tank Losses</v>
      </c>
      <c r="F1258" s="181">
        <f>'Permitted Sources'!T1082</f>
        <v>0</v>
      </c>
      <c r="G1258" s="181">
        <f>'Permitted Sources'!U1082</f>
        <v>5.5278995008061784</v>
      </c>
      <c r="H1258" s="181">
        <f>'Permitted Sources'!V1082</f>
        <v>0</v>
      </c>
      <c r="I1258" s="181">
        <f>'Permitted Sources'!W1082</f>
        <v>0</v>
      </c>
      <c r="J1258" s="181">
        <f>'Permitted Sources'!X1082</f>
        <v>0</v>
      </c>
      <c r="K1258" s="191" t="str">
        <f>VLOOKUP(C1258,fips_xref!$A$5:$H$28,8,FALSE)</f>
        <v>Total</v>
      </c>
      <c r="L1258" s="31" t="str">
        <f t="shared" si="19"/>
        <v xml:space="preserve">Condensate tank </v>
      </c>
    </row>
    <row r="1259" spans="1:12" x14ac:dyDescent="0.2">
      <c r="A1259" s="136" t="str">
        <f>'Permitted Sources'!A1083</f>
        <v>WYDEQ Permitted Sources</v>
      </c>
      <c r="B1259" s="136" t="str">
        <f>'Permitted Sources'!B1083</f>
        <v>56</v>
      </c>
      <c r="C1259" s="136">
        <f>'Permitted Sources'!C1083</f>
        <v>56023</v>
      </c>
      <c r="D1259" s="136">
        <f>'Permitted Sources'!F1083</f>
        <v>31000220</v>
      </c>
      <c r="E1259" t="str">
        <f>'Permitted Sources'!I1083</f>
        <v>Permitted Fugitives</v>
      </c>
      <c r="F1259" s="181">
        <f>'Permitted Sources'!T1083</f>
        <v>0</v>
      </c>
      <c r="G1259" s="181">
        <f>'Permitted Sources'!U1083</f>
        <v>7.8333587632012263</v>
      </c>
      <c r="H1259" s="181">
        <f>'Permitted Sources'!V1083</f>
        <v>0</v>
      </c>
      <c r="I1259" s="181">
        <f>'Permitted Sources'!W1083</f>
        <v>0</v>
      </c>
      <c r="J1259" s="181">
        <f>'Permitted Sources'!X1083</f>
        <v>0</v>
      </c>
      <c r="K1259" s="191" t="str">
        <f>VLOOKUP(C1259,fips_xref!$A$5:$H$28,8,FALSE)</f>
        <v>Total</v>
      </c>
      <c r="L1259" s="31" t="str">
        <f t="shared" si="19"/>
        <v>Fugitives</v>
      </c>
    </row>
    <row r="1260" spans="1:12" x14ac:dyDescent="0.2">
      <c r="A1260" s="136" t="str">
        <f>'Permitted Sources'!A1084</f>
        <v>WYDEQ Permitted Sources</v>
      </c>
      <c r="B1260" s="136" t="str">
        <f>'Permitted Sources'!B1084</f>
        <v>56</v>
      </c>
      <c r="C1260" s="136">
        <f>'Permitted Sources'!C1084</f>
        <v>56023</v>
      </c>
      <c r="D1260" s="136">
        <f>'Permitted Sources'!F1084</f>
        <v>31000220</v>
      </c>
      <c r="E1260" t="str">
        <f>'Permitted Sources'!I1084</f>
        <v>Permitted Fugitives</v>
      </c>
      <c r="F1260" s="181">
        <f>'Permitted Sources'!T1084</f>
        <v>0</v>
      </c>
      <c r="G1260" s="181">
        <f>'Permitted Sources'!U1084</f>
        <v>8.070733271177021</v>
      </c>
      <c r="H1260" s="181">
        <f>'Permitted Sources'!V1084</f>
        <v>0</v>
      </c>
      <c r="I1260" s="181">
        <f>'Permitted Sources'!W1084</f>
        <v>0</v>
      </c>
      <c r="J1260" s="181">
        <f>'Permitted Sources'!X1084</f>
        <v>0</v>
      </c>
      <c r="K1260" s="191" t="str">
        <f>VLOOKUP(C1260,fips_xref!$A$5:$H$28,8,FALSE)</f>
        <v>Total</v>
      </c>
      <c r="L1260" s="31" t="str">
        <f t="shared" si="19"/>
        <v>Fugitives</v>
      </c>
    </row>
    <row r="1261" spans="1:12" x14ac:dyDescent="0.2">
      <c r="A1261" s="136" t="str">
        <f>'Permitted Sources'!A1085</f>
        <v>WYDEQ Permitted Sources</v>
      </c>
      <c r="B1261" s="136" t="str">
        <f>'Permitted Sources'!B1085</f>
        <v>56</v>
      </c>
      <c r="C1261" s="136">
        <f>'Permitted Sources'!C1085</f>
        <v>56023</v>
      </c>
      <c r="D1261" s="136">
        <f>'Permitted Sources'!F1085</f>
        <v>31000220</v>
      </c>
      <c r="E1261" t="str">
        <f>'Permitted Sources'!I1085</f>
        <v>Permitted Fugitives</v>
      </c>
      <c r="F1261" s="181">
        <f>'Permitted Sources'!T1085</f>
        <v>0</v>
      </c>
      <c r="G1261" s="181">
        <f>'Permitted Sources'!U1085</f>
        <v>1.8989960638063579</v>
      </c>
      <c r="H1261" s="181">
        <f>'Permitted Sources'!V1085</f>
        <v>0</v>
      </c>
      <c r="I1261" s="181">
        <f>'Permitted Sources'!W1085</f>
        <v>0</v>
      </c>
      <c r="J1261" s="181">
        <f>'Permitted Sources'!X1085</f>
        <v>0</v>
      </c>
      <c r="K1261" s="191" t="str">
        <f>VLOOKUP(C1261,fips_xref!$A$5:$H$28,8,FALSE)</f>
        <v>Total</v>
      </c>
      <c r="L1261" s="31" t="str">
        <f t="shared" si="19"/>
        <v>Fugitives</v>
      </c>
    </row>
    <row r="1262" spans="1:12" x14ac:dyDescent="0.2">
      <c r="A1262" s="136" t="str">
        <f>'Permitted Sources'!A1086</f>
        <v>WYDEQ Permitted Sources</v>
      </c>
      <c r="B1262" s="136" t="str">
        <f>'Permitted Sources'!B1086</f>
        <v>56</v>
      </c>
      <c r="C1262" s="136">
        <f>'Permitted Sources'!C1086</f>
        <v>56023</v>
      </c>
      <c r="D1262" s="136">
        <f>'Permitted Sources'!F1086</f>
        <v>31000220</v>
      </c>
      <c r="E1262" t="str">
        <f>'Permitted Sources'!I1086</f>
        <v>Permitted Fugitives</v>
      </c>
      <c r="F1262" s="181">
        <f>'Permitted Sources'!T1086</f>
        <v>0</v>
      </c>
      <c r="G1262" s="181">
        <f>'Permitted Sources'!U1086</f>
        <v>0.94949803190317894</v>
      </c>
      <c r="H1262" s="181">
        <f>'Permitted Sources'!V1086</f>
        <v>0</v>
      </c>
      <c r="I1262" s="181">
        <f>'Permitted Sources'!W1086</f>
        <v>0</v>
      </c>
      <c r="J1262" s="181">
        <f>'Permitted Sources'!X1086</f>
        <v>0</v>
      </c>
      <c r="K1262" s="191" t="str">
        <f>VLOOKUP(C1262,fips_xref!$A$5:$H$28,8,FALSE)</f>
        <v>Total</v>
      </c>
      <c r="L1262" s="31" t="str">
        <f t="shared" si="19"/>
        <v>Fugitives</v>
      </c>
    </row>
    <row r="1263" spans="1:12" x14ac:dyDescent="0.2">
      <c r="A1263" s="136" t="str">
        <f>'Permitted Sources'!A1087</f>
        <v>WYDEQ Permitted Sources</v>
      </c>
      <c r="B1263" s="136" t="str">
        <f>'Permitted Sources'!B1087</f>
        <v>56</v>
      </c>
      <c r="C1263" s="136">
        <f>'Permitted Sources'!C1087</f>
        <v>56023</v>
      </c>
      <c r="D1263" s="136">
        <f>'Permitted Sources'!F1087</f>
        <v>31000220</v>
      </c>
      <c r="E1263" t="str">
        <f>'Permitted Sources'!I1087</f>
        <v>Permitted Fugitives</v>
      </c>
      <c r="F1263" s="181">
        <f>'Permitted Sources'!T1087</f>
        <v>0</v>
      </c>
      <c r="G1263" s="181">
        <f>'Permitted Sources'!U1087</f>
        <v>0.66464862233222521</v>
      </c>
      <c r="H1263" s="181">
        <f>'Permitted Sources'!V1087</f>
        <v>0</v>
      </c>
      <c r="I1263" s="181">
        <f>'Permitted Sources'!W1087</f>
        <v>0</v>
      </c>
      <c r="J1263" s="181">
        <f>'Permitted Sources'!X1087</f>
        <v>0</v>
      </c>
      <c r="K1263" s="191" t="str">
        <f>VLOOKUP(C1263,fips_xref!$A$5:$H$28,8,FALSE)</f>
        <v>Total</v>
      </c>
      <c r="L1263" s="31" t="str">
        <f t="shared" si="19"/>
        <v>Fugitives</v>
      </c>
    </row>
    <row r="1264" spans="1:12" x14ac:dyDescent="0.2">
      <c r="A1264" s="136" t="str">
        <f>'Permitted Sources'!A1088</f>
        <v>WYDEQ Permitted Sources</v>
      </c>
      <c r="B1264" s="136" t="str">
        <f>'Permitted Sources'!B1088</f>
        <v>56</v>
      </c>
      <c r="C1264" s="136">
        <f>'Permitted Sources'!C1088</f>
        <v>56023</v>
      </c>
      <c r="D1264" s="136">
        <f>'Permitted Sources'!F1088</f>
        <v>31000301</v>
      </c>
      <c r="E1264" t="str">
        <f>'Permitted Sources'!I1088</f>
        <v>Dehydrator</v>
      </c>
      <c r="F1264" s="181">
        <f>'Permitted Sources'!T1088</f>
        <v>4.7474901595158943E-2</v>
      </c>
      <c r="G1264" s="181">
        <f>'Permitted Sources'!U1088</f>
        <v>1.4242470478547684</v>
      </c>
      <c r="H1264" s="181">
        <f>'Permitted Sources'!V1088</f>
        <v>4.7474901595158943E-2</v>
      </c>
      <c r="I1264" s="181">
        <f>'Permitted Sources'!W1088</f>
        <v>0</v>
      </c>
      <c r="J1264" s="181">
        <f>'Permitted Sources'!X1088</f>
        <v>0</v>
      </c>
      <c r="K1264" s="191" t="str">
        <f>VLOOKUP(C1264,fips_xref!$A$5:$H$28,8,FALSE)</f>
        <v>Total</v>
      </c>
      <c r="L1264" s="31" t="str">
        <f t="shared" si="19"/>
        <v>Dehydrator</v>
      </c>
    </row>
    <row r="1265" spans="1:12" x14ac:dyDescent="0.2">
      <c r="A1265" s="136" t="str">
        <f>'Permitted Sources'!A1089</f>
        <v>WYDEQ Permitted Sources</v>
      </c>
      <c r="B1265" s="136" t="str">
        <f>'Permitted Sources'!B1089</f>
        <v>56</v>
      </c>
      <c r="C1265" s="136">
        <f>'Permitted Sources'!C1089</f>
        <v>56023</v>
      </c>
      <c r="D1265" s="136">
        <f>'Permitted Sources'!F1089</f>
        <v>40400311</v>
      </c>
      <c r="E1265" t="str">
        <f>'Permitted Sources'!I1089</f>
        <v>Permitted Tank Losses</v>
      </c>
      <c r="F1265" s="181">
        <f>'Permitted Sources'!T1089</f>
        <v>0</v>
      </c>
      <c r="G1265" s="181">
        <f>'Permitted Sources'!U1089</f>
        <v>372.48599829085799</v>
      </c>
      <c r="H1265" s="181">
        <f>'Permitted Sources'!V1089</f>
        <v>0</v>
      </c>
      <c r="I1265" s="181">
        <f>'Permitted Sources'!W1089</f>
        <v>0</v>
      </c>
      <c r="J1265" s="181">
        <f>'Permitted Sources'!X1089</f>
        <v>0</v>
      </c>
      <c r="K1265" s="191" t="str">
        <f>VLOOKUP(C1265,fips_xref!$A$5:$H$28,8,FALSE)</f>
        <v>Total</v>
      </c>
      <c r="L1265" s="31" t="str">
        <f t="shared" si="19"/>
        <v xml:space="preserve">Condensate tank </v>
      </c>
    </row>
    <row r="1266" spans="1:12" x14ac:dyDescent="0.2">
      <c r="A1266" s="136" t="str">
        <f>'Permitted Sources'!A1090</f>
        <v>WYDEQ Permitted Sources</v>
      </c>
      <c r="B1266" s="136" t="str">
        <f>'Permitted Sources'!B1090</f>
        <v>56</v>
      </c>
      <c r="C1266" s="136">
        <f>'Permitted Sources'!C1090</f>
        <v>56023</v>
      </c>
      <c r="D1266" s="136">
        <f>'Permitted Sources'!F1090</f>
        <v>40400311</v>
      </c>
      <c r="E1266" t="str">
        <f>'Permitted Sources'!I1090</f>
        <v>Permitted Tank Losses</v>
      </c>
      <c r="F1266" s="181">
        <f>'Permitted Sources'!T1090</f>
        <v>0</v>
      </c>
      <c r="G1266" s="181">
        <f>'Permitted Sources'!U1090</f>
        <v>12.723314429251921</v>
      </c>
      <c r="H1266" s="181">
        <f>'Permitted Sources'!V1090</f>
        <v>0</v>
      </c>
      <c r="I1266" s="181">
        <f>'Permitted Sources'!W1090</f>
        <v>0</v>
      </c>
      <c r="J1266" s="181">
        <f>'Permitted Sources'!X1090</f>
        <v>0</v>
      </c>
      <c r="K1266" s="191" t="str">
        <f>VLOOKUP(C1266,fips_xref!$A$5:$H$28,8,FALSE)</f>
        <v>Total</v>
      </c>
      <c r="L1266" s="31" t="str">
        <f t="shared" si="19"/>
        <v xml:space="preserve">Condensate tank </v>
      </c>
    </row>
    <row r="1267" spans="1:12" x14ac:dyDescent="0.2">
      <c r="A1267" s="136" t="str">
        <f>'Permitted Sources'!A1091</f>
        <v>WYDEQ Permitted Sources</v>
      </c>
      <c r="B1267" s="136" t="str">
        <f>'Permitted Sources'!B1091</f>
        <v>56</v>
      </c>
      <c r="C1267" s="136">
        <f>'Permitted Sources'!C1091</f>
        <v>56023</v>
      </c>
      <c r="D1267" s="136">
        <f>'Permitted Sources'!F1091</f>
        <v>40400311</v>
      </c>
      <c r="E1267" t="str">
        <f>'Permitted Sources'!I1091</f>
        <v>Permitted Tank Losses</v>
      </c>
      <c r="F1267" s="181">
        <f>'Permitted Sources'!T1091</f>
        <v>0</v>
      </c>
      <c r="G1267" s="181">
        <f>'Permitted Sources'!U1091</f>
        <v>21.498014035632558</v>
      </c>
      <c r="H1267" s="181">
        <f>'Permitted Sources'!V1091</f>
        <v>0</v>
      </c>
      <c r="I1267" s="181">
        <f>'Permitted Sources'!W1091</f>
        <v>0</v>
      </c>
      <c r="J1267" s="181">
        <f>'Permitted Sources'!X1091</f>
        <v>0</v>
      </c>
      <c r="K1267" s="191" t="str">
        <f>VLOOKUP(C1267,fips_xref!$A$5:$H$28,8,FALSE)</f>
        <v>Total</v>
      </c>
      <c r="L1267" s="31" t="str">
        <f t="shared" si="19"/>
        <v xml:space="preserve">Condensate tank </v>
      </c>
    </row>
    <row r="1268" spans="1:12" x14ac:dyDescent="0.2">
      <c r="A1268" s="136" t="str">
        <f>'Permitted Sources'!A1092</f>
        <v>WYDEQ Permitted Sources</v>
      </c>
      <c r="B1268" s="136" t="str">
        <f>'Permitted Sources'!B1092</f>
        <v>56</v>
      </c>
      <c r="C1268" s="136">
        <f>'Permitted Sources'!C1092</f>
        <v>56023</v>
      </c>
      <c r="D1268" s="136">
        <f>'Permitted Sources'!F1092</f>
        <v>31000404</v>
      </c>
      <c r="E1268" t="str">
        <f>'Permitted Sources'!I1092</f>
        <v>Process Heaters</v>
      </c>
      <c r="F1268" s="181">
        <f>'Permitted Sources'!T1092</f>
        <v>0.47507418818623559</v>
      </c>
      <c r="G1268" s="181">
        <f>'Permitted Sources'!U1092</f>
        <v>0</v>
      </c>
      <c r="H1268" s="181">
        <f>'Permitted Sources'!V1092</f>
        <v>0</v>
      </c>
      <c r="I1268" s="181">
        <f>'Permitted Sources'!W1092</f>
        <v>0</v>
      </c>
      <c r="J1268" s="181">
        <f>'Permitted Sources'!X1092</f>
        <v>0</v>
      </c>
      <c r="K1268" s="191" t="str">
        <f>VLOOKUP(C1268,fips_xref!$A$5:$H$28,8,FALSE)</f>
        <v>Total</v>
      </c>
      <c r="L1268" s="31" t="str">
        <f t="shared" si="19"/>
        <v>Heaters</v>
      </c>
    </row>
    <row r="1269" spans="1:12" x14ac:dyDescent="0.2">
      <c r="A1269" s="136" t="str">
        <f>'Permitted Sources'!A1093</f>
        <v>WYDEQ Permitted Sources</v>
      </c>
      <c r="B1269" s="136" t="str">
        <f>'Permitted Sources'!B1093</f>
        <v>56</v>
      </c>
      <c r="C1269" s="136">
        <f>'Permitted Sources'!C1093</f>
        <v>56023</v>
      </c>
      <c r="D1269" s="136">
        <f>'Permitted Sources'!F1093</f>
        <v>31000404</v>
      </c>
      <c r="E1269" t="str">
        <f>'Permitted Sources'!I1093</f>
        <v>Process Heaters</v>
      </c>
      <c r="F1269" s="181">
        <f>'Permitted Sources'!T1093</f>
        <v>11.876854663180437</v>
      </c>
      <c r="G1269" s="181">
        <f>'Permitted Sources'!U1093</f>
        <v>0</v>
      </c>
      <c r="H1269" s="181">
        <f>'Permitted Sources'!V1093</f>
        <v>0</v>
      </c>
      <c r="I1269" s="181">
        <f>'Permitted Sources'!W1093</f>
        <v>0</v>
      </c>
      <c r="J1269" s="181">
        <f>'Permitted Sources'!X1093</f>
        <v>0</v>
      </c>
      <c r="K1269" s="191" t="str">
        <f>VLOOKUP(C1269,fips_xref!$A$5:$H$28,8,FALSE)</f>
        <v>Total</v>
      </c>
      <c r="L1269" s="31" t="str">
        <f t="shared" si="19"/>
        <v>Heaters</v>
      </c>
    </row>
    <row r="1270" spans="1:12" x14ac:dyDescent="0.2">
      <c r="A1270" s="136" t="str">
        <f>'Permitted Sources'!A1094</f>
        <v>WYDEQ Permitted Sources</v>
      </c>
      <c r="B1270" s="136" t="str">
        <f>'Permitted Sources'!B1094</f>
        <v>56</v>
      </c>
      <c r="C1270" s="136">
        <f>'Permitted Sources'!C1094</f>
        <v>56023</v>
      </c>
      <c r="D1270" s="136">
        <f>'Permitted Sources'!F1094</f>
        <v>31000404</v>
      </c>
      <c r="E1270" t="str">
        <f>'Permitted Sources'!I1094</f>
        <v>Process Heaters</v>
      </c>
      <c r="F1270" s="181">
        <f>'Permitted Sources'!T1094</f>
        <v>2.8504451178059349</v>
      </c>
      <c r="G1270" s="181">
        <f>'Permitted Sources'!U1094</f>
        <v>0</v>
      </c>
      <c r="H1270" s="181">
        <f>'Permitted Sources'!V1094</f>
        <v>0</v>
      </c>
      <c r="I1270" s="181">
        <f>'Permitted Sources'!W1094</f>
        <v>0</v>
      </c>
      <c r="J1270" s="181">
        <f>'Permitted Sources'!X1094</f>
        <v>0</v>
      </c>
      <c r="K1270" s="191" t="str">
        <f>VLOOKUP(C1270,fips_xref!$A$5:$H$28,8,FALSE)</f>
        <v>Total</v>
      </c>
      <c r="L1270" s="31" t="str">
        <f t="shared" si="19"/>
        <v>Heaters</v>
      </c>
    </row>
    <row r="1271" spans="1:12" x14ac:dyDescent="0.2">
      <c r="A1271" s="136" t="str">
        <f>'Permitted Sources'!A1095</f>
        <v>WYDEQ Permitted Sources</v>
      </c>
      <c r="B1271" s="136" t="str">
        <f>'Permitted Sources'!B1095</f>
        <v>56</v>
      </c>
      <c r="C1271" s="136">
        <f>'Permitted Sources'!C1095</f>
        <v>56023</v>
      </c>
      <c r="D1271" s="136">
        <f>'Permitted Sources'!F1095</f>
        <v>31000404</v>
      </c>
      <c r="E1271" t="str">
        <f>'Permitted Sources'!I1095</f>
        <v>Process Heaters</v>
      </c>
      <c r="F1271" s="181">
        <f>'Permitted Sources'!T1095</f>
        <v>0.9501483726019776</v>
      </c>
      <c r="G1271" s="181">
        <f>'Permitted Sources'!U1095</f>
        <v>0</v>
      </c>
      <c r="H1271" s="181">
        <f>'Permitted Sources'!V1095</f>
        <v>0</v>
      </c>
      <c r="I1271" s="181">
        <f>'Permitted Sources'!W1095</f>
        <v>0</v>
      </c>
      <c r="J1271" s="181">
        <f>'Permitted Sources'!X1095</f>
        <v>0</v>
      </c>
      <c r="K1271" s="191" t="str">
        <f>VLOOKUP(C1271,fips_xref!$A$5:$H$28,8,FALSE)</f>
        <v>Total</v>
      </c>
      <c r="L1271" s="31" t="str">
        <f t="shared" si="19"/>
        <v>Heaters</v>
      </c>
    </row>
    <row r="1272" spans="1:12" x14ac:dyDescent="0.2">
      <c r="A1272" s="136" t="str">
        <f>'Permitted Sources'!A1096</f>
        <v>WYDEQ Permitted Sources</v>
      </c>
      <c r="B1272" s="136" t="str">
        <f>'Permitted Sources'!B1096</f>
        <v>56</v>
      </c>
      <c r="C1272" s="136">
        <f>'Permitted Sources'!C1096</f>
        <v>56023</v>
      </c>
      <c r="D1272" s="136">
        <f>'Permitted Sources'!F1096</f>
        <v>31000404</v>
      </c>
      <c r="E1272" t="str">
        <f>'Permitted Sources'!I1096</f>
        <v>Process Heaters</v>
      </c>
      <c r="F1272" s="181">
        <f>'Permitted Sources'!T1096</f>
        <v>6.6511504900667324</v>
      </c>
      <c r="G1272" s="181">
        <f>'Permitted Sources'!U1096</f>
        <v>0</v>
      </c>
      <c r="H1272" s="181">
        <f>'Permitted Sources'!V1096</f>
        <v>0</v>
      </c>
      <c r="I1272" s="181">
        <f>'Permitted Sources'!W1096</f>
        <v>0</v>
      </c>
      <c r="J1272" s="181">
        <f>'Permitted Sources'!X1096</f>
        <v>0</v>
      </c>
      <c r="K1272" s="191" t="str">
        <f>VLOOKUP(C1272,fips_xref!$A$5:$H$28,8,FALSE)</f>
        <v>Total</v>
      </c>
      <c r="L1272" s="31" t="str">
        <f t="shared" si="19"/>
        <v>Heaters</v>
      </c>
    </row>
    <row r="1273" spans="1:12" x14ac:dyDescent="0.2">
      <c r="A1273" s="136" t="str">
        <f>'Permitted Sources'!A1097</f>
        <v>WYDEQ Permitted Sources</v>
      </c>
      <c r="B1273" s="136" t="str">
        <f>'Permitted Sources'!B1097</f>
        <v>56</v>
      </c>
      <c r="C1273" s="136">
        <f>'Permitted Sources'!C1097</f>
        <v>56023</v>
      </c>
      <c r="D1273" s="136">
        <f>'Permitted Sources'!F1097</f>
        <v>31000404</v>
      </c>
      <c r="E1273" t="str">
        <f>'Permitted Sources'!I1097</f>
        <v>Process Heaters</v>
      </c>
      <c r="F1273" s="181">
        <f>'Permitted Sources'!T1097</f>
        <v>1.9003287114476315</v>
      </c>
      <c r="G1273" s="181">
        <f>'Permitted Sources'!U1097</f>
        <v>0</v>
      </c>
      <c r="H1273" s="181">
        <f>'Permitted Sources'!V1097</f>
        <v>0</v>
      </c>
      <c r="I1273" s="181">
        <f>'Permitted Sources'!W1097</f>
        <v>0</v>
      </c>
      <c r="J1273" s="181">
        <f>'Permitted Sources'!X1097</f>
        <v>0</v>
      </c>
      <c r="K1273" s="191" t="str">
        <f>VLOOKUP(C1273,fips_xref!$A$5:$H$28,8,FALSE)</f>
        <v>Total</v>
      </c>
      <c r="L1273" s="31" t="str">
        <f t="shared" si="19"/>
        <v>Heaters</v>
      </c>
    </row>
    <row r="1274" spans="1:12" x14ac:dyDescent="0.2">
      <c r="A1274" s="136" t="str">
        <f>'Permitted Sources'!A1098</f>
        <v>WYDEQ Permitted Sources</v>
      </c>
      <c r="B1274" s="136" t="str">
        <f>'Permitted Sources'!B1098</f>
        <v>56</v>
      </c>
      <c r="C1274" s="136">
        <f>'Permitted Sources'!C1098</f>
        <v>56023</v>
      </c>
      <c r="D1274" s="136">
        <f>'Permitted Sources'!F1098</f>
        <v>31000404</v>
      </c>
      <c r="E1274" t="str">
        <f>'Permitted Sources'!I1098</f>
        <v>Process Heaters</v>
      </c>
      <c r="F1274" s="181">
        <f>'Permitted Sources'!T1098</f>
        <v>0.47508217786190893</v>
      </c>
      <c r="G1274" s="181">
        <f>'Permitted Sources'!U1098</f>
        <v>0</v>
      </c>
      <c r="H1274" s="181">
        <f>'Permitted Sources'!V1098</f>
        <v>0</v>
      </c>
      <c r="I1274" s="181">
        <f>'Permitted Sources'!W1098</f>
        <v>0</v>
      </c>
      <c r="J1274" s="181">
        <f>'Permitted Sources'!X1098</f>
        <v>0</v>
      </c>
      <c r="K1274" s="191" t="str">
        <f>VLOOKUP(C1274,fips_xref!$A$5:$H$28,8,FALSE)</f>
        <v>Total</v>
      </c>
      <c r="L1274" s="31" t="str">
        <f t="shared" si="19"/>
        <v>Heaters</v>
      </c>
    </row>
    <row r="1275" spans="1:12" x14ac:dyDescent="0.2">
      <c r="A1275" s="136" t="str">
        <f>'Permitted Sources'!A1099</f>
        <v>WYDEQ Permitted Sources</v>
      </c>
      <c r="B1275" s="136" t="str">
        <f>'Permitted Sources'!B1099</f>
        <v>56</v>
      </c>
      <c r="C1275" s="136">
        <f>'Permitted Sources'!C1099</f>
        <v>56023</v>
      </c>
      <c r="D1275" s="136">
        <f>'Permitted Sources'!F1099</f>
        <v>31000404</v>
      </c>
      <c r="E1275" t="str">
        <f>'Permitted Sources'!I1099</f>
        <v>Process Heaters</v>
      </c>
      <c r="F1275" s="181">
        <f>'Permitted Sources'!T1099</f>
        <v>4.7508217786190894</v>
      </c>
      <c r="G1275" s="181">
        <f>'Permitted Sources'!U1099</f>
        <v>0</v>
      </c>
      <c r="H1275" s="181">
        <f>'Permitted Sources'!V1099</f>
        <v>0</v>
      </c>
      <c r="I1275" s="181">
        <f>'Permitted Sources'!W1099</f>
        <v>0</v>
      </c>
      <c r="J1275" s="181">
        <f>'Permitted Sources'!X1099</f>
        <v>0</v>
      </c>
      <c r="K1275" s="191" t="str">
        <f>VLOOKUP(C1275,fips_xref!$A$5:$H$28,8,FALSE)</f>
        <v>Total</v>
      </c>
      <c r="L1275" s="31" t="str">
        <f t="shared" si="19"/>
        <v>Heaters</v>
      </c>
    </row>
    <row r="1276" spans="1:12" x14ac:dyDescent="0.2">
      <c r="A1276" s="136" t="str">
        <f>'Permitted Sources'!A1100</f>
        <v>WYDEQ Permitted Sources</v>
      </c>
      <c r="B1276" s="136" t="str">
        <f>'Permitted Sources'!B1100</f>
        <v>56</v>
      </c>
      <c r="C1276" s="136">
        <f>'Permitted Sources'!C1100</f>
        <v>56023</v>
      </c>
      <c r="D1276" s="136">
        <f>'Permitted Sources'!F1100</f>
        <v>31000404</v>
      </c>
      <c r="E1276" t="str">
        <f>'Permitted Sources'!I1100</f>
        <v>Process Heaters</v>
      </c>
      <c r="F1276" s="181">
        <f>'Permitted Sources'!T1100</f>
        <v>1.6152794047304901</v>
      </c>
      <c r="G1276" s="181">
        <f>'Permitted Sources'!U1100</f>
        <v>0</v>
      </c>
      <c r="H1276" s="181">
        <f>'Permitted Sources'!V1100</f>
        <v>0</v>
      </c>
      <c r="I1276" s="181">
        <f>'Permitted Sources'!W1100</f>
        <v>0</v>
      </c>
      <c r="J1276" s="181">
        <f>'Permitted Sources'!X1100</f>
        <v>0</v>
      </c>
      <c r="K1276" s="191" t="str">
        <f>VLOOKUP(C1276,fips_xref!$A$5:$H$28,8,FALSE)</f>
        <v>Total</v>
      </c>
      <c r="L1276" s="31" t="str">
        <f t="shared" si="19"/>
        <v>Heaters</v>
      </c>
    </row>
    <row r="1277" spans="1:12" x14ac:dyDescent="0.2">
      <c r="A1277" s="136" t="str">
        <f>'Permitted Sources'!A1101</f>
        <v>WYDEQ Permitted Sources</v>
      </c>
      <c r="B1277" s="136" t="str">
        <f>'Permitted Sources'!B1101</f>
        <v>56</v>
      </c>
      <c r="C1277" s="136">
        <f>'Permitted Sources'!C1101</f>
        <v>56023</v>
      </c>
      <c r="D1277" s="136">
        <f>'Permitted Sources'!F1101</f>
        <v>31000209</v>
      </c>
      <c r="E1277" t="str">
        <f>'Permitted Sources'!I1101</f>
        <v>Natural Gas Production, Incinerators Burning Waste Gas or Augmented Waste Gas</v>
      </c>
      <c r="F1277" s="181">
        <f>'Permitted Sources'!T1101</f>
        <v>4.2757396007571762</v>
      </c>
      <c r="G1277" s="181">
        <f>'Permitted Sources'!U1101</f>
        <v>0</v>
      </c>
      <c r="H1277" s="181">
        <f>'Permitted Sources'!V1101</f>
        <v>0</v>
      </c>
      <c r="I1277" s="181">
        <f>'Permitted Sources'!W1101</f>
        <v>0</v>
      </c>
      <c r="J1277" s="181">
        <f>'Permitted Sources'!X1101</f>
        <v>0</v>
      </c>
      <c r="K1277" s="191" t="str">
        <f>VLOOKUP(C1277,fips_xref!$A$5:$H$28,8,FALSE)</f>
        <v>Total</v>
      </c>
      <c r="L1277" s="31" t="str">
        <f t="shared" si="19"/>
        <v>Natural Gas Production, Incinerators Burning Waste Gas or Augmented Waste Gas</v>
      </c>
    </row>
    <row r="1278" spans="1:12" x14ac:dyDescent="0.2">
      <c r="A1278" s="136" t="str">
        <f>'Permitted Sources'!A1102</f>
        <v>WYDEQ Permitted Sources</v>
      </c>
      <c r="B1278" s="136" t="str">
        <f>'Permitted Sources'!B1102</f>
        <v>56</v>
      </c>
      <c r="C1278" s="136">
        <f>'Permitted Sources'!C1102</f>
        <v>56023</v>
      </c>
      <c r="D1278" s="136">
        <f>'Permitted Sources'!F1102</f>
        <v>31000209</v>
      </c>
      <c r="E1278" t="str">
        <f>'Permitted Sources'!I1102</f>
        <v>Natural Gas Production, Incinerators Burning Waste Gas or Augmented Waste Gas</v>
      </c>
      <c r="F1278" s="181">
        <f>'Permitted Sources'!T1102</f>
        <v>16.175417008155492</v>
      </c>
      <c r="G1278" s="181">
        <f>'Permitted Sources'!U1102</f>
        <v>0</v>
      </c>
      <c r="H1278" s="181">
        <f>'Permitted Sources'!V1102</f>
        <v>0</v>
      </c>
      <c r="I1278" s="181">
        <f>'Permitted Sources'!W1102</f>
        <v>0</v>
      </c>
      <c r="J1278" s="181">
        <f>'Permitted Sources'!X1102</f>
        <v>0</v>
      </c>
      <c r="K1278" s="191" t="str">
        <f>VLOOKUP(C1278,fips_xref!$A$5:$H$28,8,FALSE)</f>
        <v>Total</v>
      </c>
      <c r="L1278" s="31" t="str">
        <f t="shared" si="19"/>
        <v>Natural Gas Production, Incinerators Burning Waste Gas or Augmented Waste Gas</v>
      </c>
    </row>
    <row r="1279" spans="1:12" x14ac:dyDescent="0.2">
      <c r="A1279" s="136" t="str">
        <f>'Permitted Sources'!A1103</f>
        <v>WYDEQ Permitted Sources</v>
      </c>
      <c r="B1279" s="136" t="str">
        <f>'Permitted Sources'!B1103</f>
        <v>56</v>
      </c>
      <c r="C1279" s="136">
        <f>'Permitted Sources'!C1103</f>
        <v>56023</v>
      </c>
      <c r="D1279" s="136">
        <f>'Permitted Sources'!F1103</f>
        <v>31000209</v>
      </c>
      <c r="E1279" t="str">
        <f>'Permitted Sources'!I1103</f>
        <v>Natural Gas Production, Incinerators Burning Waste Gas or Augmented Waste Gas</v>
      </c>
      <c r="F1279" s="181">
        <f>'Permitted Sources'!T1103</f>
        <v>11.388764230042508</v>
      </c>
      <c r="G1279" s="181">
        <f>'Permitted Sources'!U1103</f>
        <v>0</v>
      </c>
      <c r="H1279" s="181">
        <f>'Permitted Sources'!V1103</f>
        <v>0</v>
      </c>
      <c r="I1279" s="181">
        <f>'Permitted Sources'!W1103</f>
        <v>0</v>
      </c>
      <c r="J1279" s="181">
        <f>'Permitted Sources'!X1103</f>
        <v>0</v>
      </c>
      <c r="K1279" s="191" t="str">
        <f>VLOOKUP(C1279,fips_xref!$A$5:$H$28,8,FALSE)</f>
        <v>Total</v>
      </c>
      <c r="L1279" s="31" t="str">
        <f t="shared" si="19"/>
        <v>Natural Gas Production, Incinerators Burning Waste Gas or Augmented Waste Gas</v>
      </c>
    </row>
    <row r="1280" spans="1:12" x14ac:dyDescent="0.2">
      <c r="A1280" s="136" t="str">
        <f>'Permitted Sources'!A1104</f>
        <v>WYDEQ Permitted Sources</v>
      </c>
      <c r="B1280" s="136" t="str">
        <f>'Permitted Sources'!B1104</f>
        <v>56</v>
      </c>
      <c r="C1280" s="136">
        <f>'Permitted Sources'!C1104</f>
        <v>56023</v>
      </c>
      <c r="D1280" s="136">
        <f>'Permitted Sources'!F1104</f>
        <v>31000209</v>
      </c>
      <c r="E1280" t="str">
        <f>'Permitted Sources'!I1104</f>
        <v>Natural Gas Production, Incinerators Burning Waste Gas or Augmented Waste Gas</v>
      </c>
      <c r="F1280" s="181">
        <f>'Permitted Sources'!T1104</f>
        <v>3.3730269054174227</v>
      </c>
      <c r="G1280" s="181">
        <f>'Permitted Sources'!U1104</f>
        <v>0</v>
      </c>
      <c r="H1280" s="181">
        <f>'Permitted Sources'!V1104</f>
        <v>0</v>
      </c>
      <c r="I1280" s="181">
        <f>'Permitted Sources'!W1104</f>
        <v>0</v>
      </c>
      <c r="J1280" s="181">
        <f>'Permitted Sources'!X1104</f>
        <v>0</v>
      </c>
      <c r="K1280" s="191" t="str">
        <f>VLOOKUP(C1280,fips_xref!$A$5:$H$28,8,FALSE)</f>
        <v>Total</v>
      </c>
      <c r="L1280" s="31" t="str">
        <f t="shared" si="19"/>
        <v>Natural Gas Production, Incinerators Burning Waste Gas or Augmented Waste Gas</v>
      </c>
    </row>
    <row r="1281" spans="1:12" x14ac:dyDescent="0.2">
      <c r="A1281" s="136" t="str">
        <f>'Permitted Sources'!A1105</f>
        <v>WYDEQ Permitted Sources</v>
      </c>
      <c r="B1281" s="136" t="str">
        <f>'Permitted Sources'!B1105</f>
        <v>56</v>
      </c>
      <c r="C1281" s="136">
        <f>'Permitted Sources'!C1105</f>
        <v>56023</v>
      </c>
      <c r="D1281" s="136">
        <f>'Permitted Sources'!F1105</f>
        <v>31000209</v>
      </c>
      <c r="E1281" t="str">
        <f>'Permitted Sources'!I1105</f>
        <v>Natural Gas Production, Incinerators Burning Waste Gas or Augmented Waste Gas</v>
      </c>
      <c r="F1281" s="181">
        <f>'Permitted Sources'!T1105</f>
        <v>11.388764230042508</v>
      </c>
      <c r="G1281" s="181">
        <f>'Permitted Sources'!U1105</f>
        <v>0</v>
      </c>
      <c r="H1281" s="181">
        <f>'Permitted Sources'!V1105</f>
        <v>0</v>
      </c>
      <c r="I1281" s="181">
        <f>'Permitted Sources'!W1105</f>
        <v>0</v>
      </c>
      <c r="J1281" s="181">
        <f>'Permitted Sources'!X1105</f>
        <v>0</v>
      </c>
      <c r="K1281" s="191" t="str">
        <f>VLOOKUP(C1281,fips_xref!$A$5:$H$28,8,FALSE)</f>
        <v>Total</v>
      </c>
      <c r="L1281" s="31" t="str">
        <f t="shared" si="19"/>
        <v>Natural Gas Production, Incinerators Burning Waste Gas or Augmented Waste Gas</v>
      </c>
    </row>
    <row r="1282" spans="1:12" x14ac:dyDescent="0.2">
      <c r="A1282" s="136" t="str">
        <f>'Permitted Sources'!A1106</f>
        <v>WYDEQ Permitted Sources</v>
      </c>
      <c r="B1282" s="136" t="str">
        <f>'Permitted Sources'!B1106</f>
        <v>56</v>
      </c>
      <c r="C1282" s="136">
        <f>'Permitted Sources'!C1106</f>
        <v>56023</v>
      </c>
      <c r="D1282" s="136">
        <f>'Permitted Sources'!F1106</f>
        <v>31000209</v>
      </c>
      <c r="E1282" t="str">
        <f>'Permitted Sources'!I1106</f>
        <v>Natural Gas Production, Incinerators Burning Waste Gas or Augmented Waste Gas</v>
      </c>
      <c r="F1282" s="181">
        <f>'Permitted Sources'!T1106</f>
        <v>3.3730269054174227</v>
      </c>
      <c r="G1282" s="181">
        <f>'Permitted Sources'!U1106</f>
        <v>0</v>
      </c>
      <c r="H1282" s="181">
        <f>'Permitted Sources'!V1106</f>
        <v>0</v>
      </c>
      <c r="I1282" s="181">
        <f>'Permitted Sources'!W1106</f>
        <v>0</v>
      </c>
      <c r="J1282" s="181">
        <f>'Permitted Sources'!X1106</f>
        <v>0</v>
      </c>
      <c r="K1282" s="191" t="str">
        <f>VLOOKUP(C1282,fips_xref!$A$5:$H$28,8,FALSE)</f>
        <v>Total</v>
      </c>
      <c r="L1282" s="31" t="str">
        <f t="shared" si="19"/>
        <v>Natural Gas Production, Incinerators Burning Waste Gas or Augmented Waste Gas</v>
      </c>
    </row>
    <row r="1283" spans="1:12" x14ac:dyDescent="0.2">
      <c r="A1283" s="136" t="str">
        <f>'Permitted Sources'!A1107</f>
        <v>WYDEQ Permitted Sources</v>
      </c>
      <c r="B1283" s="136" t="str">
        <f>'Permitted Sources'!B1107</f>
        <v>56</v>
      </c>
      <c r="C1283" s="136">
        <f>'Permitted Sources'!C1107</f>
        <v>56023</v>
      </c>
      <c r="D1283" s="136">
        <f>'Permitted Sources'!F1107</f>
        <v>31000205</v>
      </c>
      <c r="E1283" t="str">
        <f>'Permitted Sources'!I1107</f>
        <v>Natural Gas Production, Flares</v>
      </c>
      <c r="F1283" s="181">
        <f>'Permitted Sources'!T1107</f>
        <v>11.302054191595778</v>
      </c>
      <c r="G1283" s="181">
        <f>'Permitted Sources'!U1107</f>
        <v>0</v>
      </c>
      <c r="H1283" s="181">
        <f>'Permitted Sources'!V1107</f>
        <v>0</v>
      </c>
      <c r="I1283" s="181">
        <f>'Permitted Sources'!W1107</f>
        <v>0</v>
      </c>
      <c r="J1283" s="181">
        <f>'Permitted Sources'!X1107</f>
        <v>0</v>
      </c>
      <c r="K1283" s="191" t="str">
        <f>VLOOKUP(C1283,fips_xref!$A$5:$H$28,8,FALSE)</f>
        <v>Total</v>
      </c>
      <c r="L1283" s="31" t="str">
        <f t="shared" si="19"/>
        <v>Natural Gas Production, Flares</v>
      </c>
    </row>
    <row r="1284" spans="1:12" x14ac:dyDescent="0.2">
      <c r="A1284" s="136" t="str">
        <f>'Permitted Sources'!A1108</f>
        <v>WYDEQ Permitted Sources</v>
      </c>
      <c r="B1284" s="136" t="str">
        <f>'Permitted Sources'!B1108</f>
        <v>56</v>
      </c>
      <c r="C1284" s="136">
        <f>'Permitted Sources'!C1108</f>
        <v>56023</v>
      </c>
      <c r="D1284" s="136">
        <f>'Permitted Sources'!F1108</f>
        <v>31000205</v>
      </c>
      <c r="E1284" t="str">
        <f>'Permitted Sources'!I1108</f>
        <v>Natural Gas Production, Flares</v>
      </c>
      <c r="F1284" s="181">
        <f>'Permitted Sources'!T1108</f>
        <v>9.132889295373932</v>
      </c>
      <c r="G1284" s="181">
        <f>'Permitted Sources'!U1108</f>
        <v>0</v>
      </c>
      <c r="H1284" s="181">
        <f>'Permitted Sources'!V1108</f>
        <v>0</v>
      </c>
      <c r="I1284" s="181">
        <f>'Permitted Sources'!W1108</f>
        <v>0</v>
      </c>
      <c r="J1284" s="181">
        <f>'Permitted Sources'!X1108</f>
        <v>0</v>
      </c>
      <c r="K1284" s="191" t="str">
        <f>VLOOKUP(C1284,fips_xref!$A$5:$H$28,8,FALSE)</f>
        <v>Total</v>
      </c>
      <c r="L1284" s="31" t="str">
        <f t="shared" si="19"/>
        <v>Natural Gas Production, Flares</v>
      </c>
    </row>
    <row r="1285" spans="1:12" x14ac:dyDescent="0.2">
      <c r="A1285" s="136" t="str">
        <f>'Permitted Sources'!A1109</f>
        <v>WYDEQ Permitted Sources</v>
      </c>
      <c r="B1285" s="136" t="str">
        <f>'Permitted Sources'!B1109</f>
        <v>56</v>
      </c>
      <c r="C1285" s="136">
        <f>'Permitted Sources'!C1109</f>
        <v>56023</v>
      </c>
      <c r="D1285" s="136">
        <f>'Permitted Sources'!F1109</f>
        <v>31000205</v>
      </c>
      <c r="E1285" t="str">
        <f>'Permitted Sources'!I1109</f>
        <v>Natural Gas Production, Flares</v>
      </c>
      <c r="F1285" s="181">
        <f>'Permitted Sources'!T1109</f>
        <v>0.83520200966818636</v>
      </c>
      <c r="G1285" s="181">
        <f>'Permitted Sources'!U1109</f>
        <v>0</v>
      </c>
      <c r="H1285" s="181">
        <f>'Permitted Sources'!V1109</f>
        <v>0</v>
      </c>
      <c r="I1285" s="181">
        <f>'Permitted Sources'!W1109</f>
        <v>0</v>
      </c>
      <c r="J1285" s="181">
        <f>'Permitted Sources'!X1109</f>
        <v>0</v>
      </c>
      <c r="K1285" s="191" t="str">
        <f>VLOOKUP(C1285,fips_xref!$A$5:$H$28,8,FALSE)</f>
        <v>Total</v>
      </c>
      <c r="L1285" s="31" t="str">
        <f t="shared" si="19"/>
        <v>Natural Gas Production, Flares</v>
      </c>
    </row>
    <row r="1286" spans="1:12" x14ac:dyDescent="0.2">
      <c r="A1286" s="136" t="str">
        <f>'Permitted Sources'!A1110</f>
        <v>WYDEQ Permitted Sources</v>
      </c>
      <c r="B1286" s="136" t="str">
        <f>'Permitted Sources'!B1110</f>
        <v>56</v>
      </c>
      <c r="C1286" s="136">
        <f>'Permitted Sources'!C1110</f>
        <v>56023</v>
      </c>
      <c r="D1286" s="136">
        <f>'Permitted Sources'!F1110</f>
        <v>31000205</v>
      </c>
      <c r="E1286" t="str">
        <f>'Permitted Sources'!I1110</f>
        <v>Natural Gas Production, Flares</v>
      </c>
      <c r="F1286" s="181">
        <f>'Permitted Sources'!T1110</f>
        <v>4.3820675167548426</v>
      </c>
      <c r="G1286" s="181">
        <f>'Permitted Sources'!U1110</f>
        <v>0</v>
      </c>
      <c r="H1286" s="181">
        <f>'Permitted Sources'!V1110</f>
        <v>0</v>
      </c>
      <c r="I1286" s="181">
        <f>'Permitted Sources'!W1110</f>
        <v>0</v>
      </c>
      <c r="J1286" s="181">
        <f>'Permitted Sources'!X1110</f>
        <v>0</v>
      </c>
      <c r="K1286" s="191" t="str">
        <f>VLOOKUP(C1286,fips_xref!$A$5:$H$28,8,FALSE)</f>
        <v>Total</v>
      </c>
      <c r="L1286" s="31" t="str">
        <f t="shared" ref="L1286:L1343" si="20">IF(E1286="Unpermitted Fugitives","Fugitives",IF(E1286="Natural Gas Processing Facilities, Pump Seals","Fugitives",IF(E1286="Natural Gas Production, All Equipt Leak Fugitives","Fugitives",IF(E1286="External Combustion Boilers","Heaters",IF(E1286="Permitted Tank Losses","Condensate tank ",IF(E1286="Permitted Fugitives","Fugitives",IF(E1286="Process Heaters","Heaters",E1286)))))))</f>
        <v>Natural Gas Production, Flares</v>
      </c>
    </row>
    <row r="1287" spans="1:12" x14ac:dyDescent="0.2">
      <c r="A1287" s="136" t="str">
        <f>'Permitted Sources'!A1111</f>
        <v>WYDEQ Permitted Sources</v>
      </c>
      <c r="B1287" s="136" t="str">
        <f>'Permitted Sources'!B1111</f>
        <v>56</v>
      </c>
      <c r="C1287" s="136">
        <f>'Permitted Sources'!C1111</f>
        <v>56023</v>
      </c>
      <c r="D1287" s="136">
        <f>'Permitted Sources'!F1111</f>
        <v>31000205</v>
      </c>
      <c r="E1287" t="str">
        <f>'Permitted Sources'!I1111</f>
        <v>Natural Gas Production, Flares</v>
      </c>
      <c r="F1287" s="181">
        <f>'Permitted Sources'!T1111</f>
        <v>0.47508217786190893</v>
      </c>
      <c r="G1287" s="181">
        <f>'Permitted Sources'!U1111</f>
        <v>0</v>
      </c>
      <c r="H1287" s="181">
        <f>'Permitted Sources'!V1111</f>
        <v>0</v>
      </c>
      <c r="I1287" s="181">
        <f>'Permitted Sources'!W1111</f>
        <v>0</v>
      </c>
      <c r="J1287" s="181">
        <f>'Permitted Sources'!X1111</f>
        <v>0</v>
      </c>
      <c r="K1287" s="191" t="str">
        <f>VLOOKUP(C1287,fips_xref!$A$5:$H$28,8,FALSE)</f>
        <v>Total</v>
      </c>
      <c r="L1287" s="31" t="str">
        <f t="shared" si="20"/>
        <v>Natural Gas Production, Flares</v>
      </c>
    </row>
    <row r="1288" spans="1:12" x14ac:dyDescent="0.2">
      <c r="A1288" s="136" t="str">
        <f>'Permitted Sources'!A1112</f>
        <v>WYDEQ Permitted Sources</v>
      </c>
      <c r="B1288" s="136" t="str">
        <f>'Permitted Sources'!B1112</f>
        <v>56</v>
      </c>
      <c r="C1288" s="136">
        <f>'Permitted Sources'!C1112</f>
        <v>56023</v>
      </c>
      <c r="D1288" s="136">
        <f>'Permitted Sources'!F1112</f>
        <v>31000205</v>
      </c>
      <c r="E1288" t="str">
        <f>'Permitted Sources'!I1112</f>
        <v>Natural Gas Production, Flares</v>
      </c>
      <c r="F1288" s="181">
        <f>'Permitted Sources'!T1112</f>
        <v>1.8655881311258236</v>
      </c>
      <c r="G1288" s="181">
        <f>'Permitted Sources'!U1112</f>
        <v>0</v>
      </c>
      <c r="H1288" s="181">
        <f>'Permitted Sources'!V1112</f>
        <v>0</v>
      </c>
      <c r="I1288" s="181">
        <f>'Permitted Sources'!W1112</f>
        <v>0</v>
      </c>
      <c r="J1288" s="181">
        <f>'Permitted Sources'!X1112</f>
        <v>0</v>
      </c>
      <c r="K1288" s="191" t="str">
        <f>VLOOKUP(C1288,fips_xref!$A$5:$H$28,8,FALSE)</f>
        <v>Total</v>
      </c>
      <c r="L1288" s="31" t="str">
        <f t="shared" si="20"/>
        <v>Natural Gas Production, Flares</v>
      </c>
    </row>
    <row r="1289" spans="1:12" x14ac:dyDescent="0.2">
      <c r="A1289" s="136" t="str">
        <f>'Permitted Sources'!A1113</f>
        <v>WYDEQ Permitted Sources</v>
      </c>
      <c r="B1289" s="136" t="str">
        <f>'Permitted Sources'!B1113</f>
        <v>56</v>
      </c>
      <c r="C1289" s="136">
        <f>'Permitted Sources'!C1113</f>
        <v>56023</v>
      </c>
      <c r="D1289" s="136">
        <f>'Permitted Sources'!F1113</f>
        <v>10200602</v>
      </c>
      <c r="E1289" t="str">
        <f>'Permitted Sources'!I1113</f>
        <v>Process Heaters</v>
      </c>
      <c r="F1289" s="181">
        <f>'Permitted Sources'!T1113</f>
        <v>6.1760683122048183</v>
      </c>
      <c r="G1289" s="181">
        <f>'Permitted Sources'!U1113</f>
        <v>0</v>
      </c>
      <c r="H1289" s="181">
        <f>'Permitted Sources'!V1113</f>
        <v>0</v>
      </c>
      <c r="I1289" s="181">
        <f>'Permitted Sources'!W1113</f>
        <v>0</v>
      </c>
      <c r="J1289" s="181">
        <f>'Permitted Sources'!X1113</f>
        <v>0</v>
      </c>
      <c r="K1289" s="191" t="str">
        <f>VLOOKUP(C1289,fips_xref!$A$5:$H$28,8,FALSE)</f>
        <v>Total</v>
      </c>
      <c r="L1289" s="31" t="str">
        <f t="shared" si="20"/>
        <v>Heaters</v>
      </c>
    </row>
    <row r="1290" spans="1:12" x14ac:dyDescent="0.2">
      <c r="A1290" s="136" t="str">
        <f>'Permitted Sources'!A1114</f>
        <v>WYDEQ Permitted Sources</v>
      </c>
      <c r="B1290" s="136" t="str">
        <f>'Permitted Sources'!B1114</f>
        <v>56</v>
      </c>
      <c r="C1290" s="136">
        <f>'Permitted Sources'!C1114</f>
        <v>56023</v>
      </c>
      <c r="D1290" s="136">
        <f>'Permitted Sources'!F1114</f>
        <v>31000404</v>
      </c>
      <c r="E1290" t="str">
        <f>'Permitted Sources'!I1114</f>
        <v>Process Heaters</v>
      </c>
      <c r="F1290" s="181">
        <f>'Permitted Sources'!T1114</f>
        <v>0.32517055887095164</v>
      </c>
      <c r="G1290" s="181">
        <f>'Permitted Sources'!U1114</f>
        <v>0</v>
      </c>
      <c r="H1290" s="181">
        <f>'Permitted Sources'!V1114</f>
        <v>0.32517055887095164</v>
      </c>
      <c r="I1290" s="181">
        <f>'Permitted Sources'!W1114</f>
        <v>0</v>
      </c>
      <c r="J1290" s="181">
        <f>'Permitted Sources'!X1114</f>
        <v>0</v>
      </c>
      <c r="K1290" s="191" t="str">
        <f>VLOOKUP(C1290,fips_xref!$A$5:$H$28,8,FALSE)</f>
        <v>Total</v>
      </c>
      <c r="L1290" s="31" t="str">
        <f t="shared" si="20"/>
        <v>Heaters</v>
      </c>
    </row>
    <row r="1291" spans="1:12" x14ac:dyDescent="0.2">
      <c r="A1291" s="136" t="str">
        <f>'Permitted Sources'!A1115</f>
        <v>WYDEQ Permitted Sources</v>
      </c>
      <c r="B1291" s="136">
        <f>'Permitted Sources'!B1115</f>
        <v>56</v>
      </c>
      <c r="C1291" s="136">
        <f>'Permitted Sources'!C1115</f>
        <v>56023</v>
      </c>
      <c r="D1291" s="136">
        <f>'Permitted Sources'!F1115</f>
        <v>31000299</v>
      </c>
      <c r="E1291" t="str">
        <f>'Permitted Sources'!I1115</f>
        <v>Natural Gas Production, Other Not Classified</v>
      </c>
      <c r="F1291" s="181">
        <f>'Permitted Sources'!T1115</f>
        <v>0</v>
      </c>
      <c r="G1291" s="181">
        <f>'Permitted Sources'!U1115</f>
        <v>0</v>
      </c>
      <c r="H1291" s="181">
        <f>'Permitted Sources'!V1115</f>
        <v>0</v>
      </c>
      <c r="I1291" s="181">
        <f>'Permitted Sources'!W1115</f>
        <v>2390.8707291918176</v>
      </c>
      <c r="J1291" s="181">
        <f>'Permitted Sources'!X1115</f>
        <v>59.357115827461953</v>
      </c>
      <c r="K1291" s="191" t="str">
        <f>VLOOKUP(C1291,fips_xref!$A$5:$H$28,8,FALSE)</f>
        <v>Total</v>
      </c>
      <c r="L1291" s="31" t="str">
        <f t="shared" si="20"/>
        <v>Natural Gas Production, Other Not Classified</v>
      </c>
    </row>
    <row r="1292" spans="1:12" x14ac:dyDescent="0.2">
      <c r="A1292" s="136" t="str">
        <f>'Permitted Sources'!A1116</f>
        <v>WYDEQ Permitted Sources</v>
      </c>
      <c r="B1292" s="136">
        <f>'Permitted Sources'!B1116</f>
        <v>56</v>
      </c>
      <c r="C1292" s="136">
        <f>'Permitted Sources'!C1116</f>
        <v>56041</v>
      </c>
      <c r="D1292" s="136">
        <f>'Permitted Sources'!F1116</f>
        <v>31000299</v>
      </c>
      <c r="E1292" t="str">
        <f>'Permitted Sources'!I1116</f>
        <v>Natural Gas Production, Other Not Classified</v>
      </c>
      <c r="F1292" s="181">
        <f>'Permitted Sources'!T1116</f>
        <v>0</v>
      </c>
      <c r="G1292" s="181">
        <f>'Permitted Sources'!U1116</f>
        <v>0</v>
      </c>
      <c r="H1292" s="181">
        <f>'Permitted Sources'!V1116</f>
        <v>0</v>
      </c>
      <c r="I1292" s="181">
        <f>'Permitted Sources'!W1116</f>
        <v>222.09149170885999</v>
      </c>
      <c r="J1292" s="181">
        <f>'Permitted Sources'!X1116</f>
        <v>1.7258418773811475</v>
      </c>
      <c r="K1292" s="191" t="str">
        <f>VLOOKUP(C1292,fips_xref!$A$5:$H$28,8,FALSE)</f>
        <v>Total</v>
      </c>
      <c r="L1292" s="31" t="str">
        <f t="shared" si="20"/>
        <v>Natural Gas Production, Other Not Classified</v>
      </c>
    </row>
    <row r="1293" spans="1:12" x14ac:dyDescent="0.2">
      <c r="A1293" s="136" t="str">
        <f>'Permitted Sources'!A1117</f>
        <v>WYDEQ Permitted Sources</v>
      </c>
      <c r="B1293" s="136">
        <f>'Permitted Sources'!B1117</f>
        <v>56</v>
      </c>
      <c r="C1293" s="136">
        <f>'Permitted Sources'!C1117</f>
        <v>56007</v>
      </c>
      <c r="D1293" s="136" t="str">
        <f>'Permitted Sources'!F1117</f>
        <v>2630010000</v>
      </c>
      <c r="E1293" t="str">
        <f>'Permitted Sources'!I1117</f>
        <v>Process Heaters</v>
      </c>
      <c r="F1293" s="181">
        <f>'Permitted Sources'!T1117</f>
        <v>0.54195093145158613</v>
      </c>
      <c r="G1293" s="181">
        <f>'Permitted Sources'!U1117</f>
        <v>1.9510233532257102</v>
      </c>
      <c r="H1293" s="181">
        <f>'Permitted Sources'!V1117</f>
        <v>0.10839018629031723</v>
      </c>
      <c r="I1293" s="181">
        <f>'Permitted Sources'!W1117</f>
        <v>0</v>
      </c>
      <c r="J1293" s="181">
        <f>'Permitted Sources'!X1117</f>
        <v>0</v>
      </c>
      <c r="K1293" s="191" t="str">
        <f>VLOOKUP(C1293,fips_xref!$A$5:$H$28,8,FALSE)</f>
        <v>Total</v>
      </c>
      <c r="L1293" s="31" t="str">
        <f t="shared" si="20"/>
        <v>Heaters</v>
      </c>
    </row>
    <row r="1294" spans="1:12" x14ac:dyDescent="0.2">
      <c r="A1294" s="136" t="str">
        <f>'Permitted Sources'!A1118</f>
        <v>WYDEQ Permitted Sources</v>
      </c>
      <c r="B1294" s="136">
        <f>'Permitted Sources'!B1118</f>
        <v>56</v>
      </c>
      <c r="C1294" s="136">
        <f>'Permitted Sources'!C1118</f>
        <v>56007</v>
      </c>
      <c r="D1294" s="136" t="str">
        <f>'Permitted Sources'!F1118</f>
        <v>31000220</v>
      </c>
      <c r="E1294" t="str">
        <f>'Permitted Sources'!I1118</f>
        <v>Natural Gas Production, All Equipt Leak Fugitives</v>
      </c>
      <c r="F1294" s="181">
        <f>'Permitted Sources'!T1118</f>
        <v>0</v>
      </c>
      <c r="G1294" s="181">
        <f>'Permitted Sources'!U1118</f>
        <v>0</v>
      </c>
      <c r="H1294" s="181">
        <f>'Permitted Sources'!V1118</f>
        <v>0</v>
      </c>
      <c r="I1294" s="181">
        <f>'Permitted Sources'!W1118</f>
        <v>0</v>
      </c>
      <c r="J1294" s="181">
        <f>'Permitted Sources'!X1118</f>
        <v>0</v>
      </c>
      <c r="K1294" s="191" t="str">
        <f>VLOOKUP(C1294,fips_xref!$A$5:$H$28,8,FALSE)</f>
        <v>Total</v>
      </c>
      <c r="L1294" s="31" t="str">
        <f t="shared" si="20"/>
        <v>Fugitives</v>
      </c>
    </row>
    <row r="1295" spans="1:12" x14ac:dyDescent="0.2">
      <c r="A1295" s="136" t="str">
        <f>'Permitted Sources'!A1119</f>
        <v>WYDEQ Permitted Sources</v>
      </c>
      <c r="B1295" s="136">
        <f>'Permitted Sources'!B1119</f>
        <v>56</v>
      </c>
      <c r="C1295" s="136">
        <f>'Permitted Sources'!C1119</f>
        <v>56007</v>
      </c>
      <c r="D1295" s="136" t="str">
        <f>'Permitted Sources'!F1119</f>
        <v>31000299</v>
      </c>
      <c r="E1295" t="str">
        <f>'Permitted Sources'!I1119</f>
        <v>Natural Gas Production, Other Not Classified</v>
      </c>
      <c r="F1295" s="181">
        <f>'Permitted Sources'!T1119</f>
        <v>0</v>
      </c>
      <c r="G1295" s="181">
        <f>'Permitted Sources'!U1119</f>
        <v>0</v>
      </c>
      <c r="H1295" s="181">
        <f>'Permitted Sources'!V1119</f>
        <v>0</v>
      </c>
      <c r="I1295" s="181">
        <f>'Permitted Sources'!W1119</f>
        <v>0</v>
      </c>
      <c r="J1295" s="181">
        <f>'Permitted Sources'!X1119</f>
        <v>0</v>
      </c>
      <c r="K1295" s="191" t="str">
        <f>VLOOKUP(C1295,fips_xref!$A$5:$H$28,8,FALSE)</f>
        <v>Total</v>
      </c>
      <c r="L1295" s="31" t="str">
        <f t="shared" si="20"/>
        <v>Natural Gas Production, Other Not Classified</v>
      </c>
    </row>
    <row r="1296" spans="1:12" x14ac:dyDescent="0.2">
      <c r="A1296" s="136" t="str">
        <f>'Permitted Sources'!A1120</f>
        <v>WYDEQ Permitted Sources</v>
      </c>
      <c r="B1296" s="136">
        <f>'Permitted Sources'!B1120</f>
        <v>56</v>
      </c>
      <c r="C1296" s="136">
        <f>'Permitted Sources'!C1120</f>
        <v>56007</v>
      </c>
      <c r="D1296" s="136" t="str">
        <f>'Permitted Sources'!F1120</f>
        <v>31000299</v>
      </c>
      <c r="E1296" t="str">
        <f>'Permitted Sources'!I1120</f>
        <v>Natural Gas Production, Other Not Classified</v>
      </c>
      <c r="F1296" s="181">
        <f>'Permitted Sources'!T1120</f>
        <v>0</v>
      </c>
      <c r="G1296" s="181">
        <f>'Permitted Sources'!U1120</f>
        <v>0</v>
      </c>
      <c r="H1296" s="181">
        <f>'Permitted Sources'!V1120</f>
        <v>0</v>
      </c>
      <c r="I1296" s="181">
        <f>'Permitted Sources'!W1120</f>
        <v>0</v>
      </c>
      <c r="J1296" s="181">
        <f>'Permitted Sources'!X1120</f>
        <v>0</v>
      </c>
      <c r="K1296" s="191" t="str">
        <f>VLOOKUP(C1296,fips_xref!$A$5:$H$28,8,FALSE)</f>
        <v>Total</v>
      </c>
      <c r="L1296" s="31" t="str">
        <f t="shared" si="20"/>
        <v>Natural Gas Production, Other Not Classified</v>
      </c>
    </row>
    <row r="1297" spans="1:12" x14ac:dyDescent="0.2">
      <c r="A1297" s="136" t="str">
        <f>'Permitted Sources'!A1121</f>
        <v>WYDEQ Permitted Sources</v>
      </c>
      <c r="B1297" s="136">
        <f>'Permitted Sources'!B1121</f>
        <v>56</v>
      </c>
      <c r="C1297" s="136">
        <f>'Permitted Sources'!C1121</f>
        <v>56007</v>
      </c>
      <c r="D1297" s="136" t="str">
        <f>'Permitted Sources'!F1121</f>
        <v>31000299</v>
      </c>
      <c r="E1297" t="str">
        <f>'Permitted Sources'!I1121</f>
        <v>Natural Gas Production, Other Not Classified</v>
      </c>
      <c r="F1297" s="181">
        <f>'Permitted Sources'!T1121</f>
        <v>0</v>
      </c>
      <c r="G1297" s="181">
        <f>'Permitted Sources'!U1121</f>
        <v>0</v>
      </c>
      <c r="H1297" s="181">
        <f>'Permitted Sources'!V1121</f>
        <v>0</v>
      </c>
      <c r="I1297" s="181">
        <f>'Permitted Sources'!W1121</f>
        <v>0</v>
      </c>
      <c r="J1297" s="181">
        <f>'Permitted Sources'!X1121</f>
        <v>0</v>
      </c>
      <c r="K1297" s="191" t="str">
        <f>VLOOKUP(C1297,fips_xref!$A$5:$H$28,8,FALSE)</f>
        <v>Total</v>
      </c>
      <c r="L1297" s="31" t="str">
        <f t="shared" si="20"/>
        <v>Natural Gas Production, Other Not Classified</v>
      </c>
    </row>
    <row r="1298" spans="1:12" x14ac:dyDescent="0.2">
      <c r="A1298" s="136" t="str">
        <f>'Permitted Sources'!A1122</f>
        <v>WYDEQ Permitted Sources</v>
      </c>
      <c r="B1298" s="136">
        <f>'Permitted Sources'!B1122</f>
        <v>56</v>
      </c>
      <c r="C1298" s="136">
        <f>'Permitted Sources'!C1122</f>
        <v>56007</v>
      </c>
      <c r="D1298" s="136" t="str">
        <f>'Permitted Sources'!F1122</f>
        <v>31000301</v>
      </c>
      <c r="E1298" t="str">
        <f>'Permitted Sources'!I1122</f>
        <v>Dehydrator</v>
      </c>
      <c r="F1298" s="181">
        <f>'Permitted Sources'!T1122</f>
        <v>0</v>
      </c>
      <c r="G1298" s="181">
        <f>'Permitted Sources'!U1122</f>
        <v>0</v>
      </c>
      <c r="H1298" s="181">
        <f>'Permitted Sources'!V1122</f>
        <v>0</v>
      </c>
      <c r="I1298" s="181">
        <f>'Permitted Sources'!W1122</f>
        <v>0</v>
      </c>
      <c r="J1298" s="181">
        <f>'Permitted Sources'!X1122</f>
        <v>0</v>
      </c>
      <c r="K1298" s="191" t="str">
        <f>VLOOKUP(C1298,fips_xref!$A$5:$H$28,8,FALSE)</f>
        <v>Total</v>
      </c>
      <c r="L1298" s="31" t="str">
        <f t="shared" si="20"/>
        <v>Dehydrator</v>
      </c>
    </row>
    <row r="1299" spans="1:12" x14ac:dyDescent="0.2">
      <c r="A1299" s="136" t="str">
        <f>'Permitted Sources'!A1123</f>
        <v>WYDEQ Permitted Sources</v>
      </c>
      <c r="B1299" s="136">
        <f>'Permitted Sources'!B1123</f>
        <v>56</v>
      </c>
      <c r="C1299" s="136">
        <f>'Permitted Sources'!C1123</f>
        <v>56007</v>
      </c>
      <c r="D1299" s="136" t="str">
        <f>'Permitted Sources'!F1123</f>
        <v>31000302</v>
      </c>
      <c r="E1299" t="str">
        <f>'Permitted Sources'!I1123</f>
        <v>Permitted Tank Losses</v>
      </c>
      <c r="F1299" s="181">
        <f>'Permitted Sources'!T1123</f>
        <v>0.16378841050329834</v>
      </c>
      <c r="G1299" s="181">
        <f>'Permitted Sources'!U1123</f>
        <v>0</v>
      </c>
      <c r="H1299" s="181">
        <f>'Permitted Sources'!V1123</f>
        <v>0</v>
      </c>
      <c r="I1299" s="181">
        <f>'Permitted Sources'!W1123</f>
        <v>0</v>
      </c>
      <c r="J1299" s="181">
        <f>'Permitted Sources'!X1123</f>
        <v>0</v>
      </c>
      <c r="K1299" s="191" t="str">
        <f>VLOOKUP(C1299,fips_xref!$A$5:$H$28,8,FALSE)</f>
        <v>Total</v>
      </c>
      <c r="L1299" s="31" t="str">
        <f t="shared" si="20"/>
        <v xml:space="preserve">Condensate tank </v>
      </c>
    </row>
    <row r="1300" spans="1:12" x14ac:dyDescent="0.2">
      <c r="A1300" s="136" t="str">
        <f>'Permitted Sources'!A1124</f>
        <v>WYDEQ Permitted Sources</v>
      </c>
      <c r="B1300" s="136">
        <f>'Permitted Sources'!B1124</f>
        <v>56</v>
      </c>
      <c r="C1300" s="136">
        <f>'Permitted Sources'!C1124</f>
        <v>56007</v>
      </c>
      <c r="D1300" s="136" t="str">
        <f>'Permitted Sources'!F1124</f>
        <v>31000220</v>
      </c>
      <c r="E1300" t="str">
        <f>'Permitted Sources'!I1124</f>
        <v>Natural Gas Production, All Equipt Leak Fugitives</v>
      </c>
      <c r="F1300" s="181">
        <f>'Permitted Sources'!T1124</f>
        <v>0</v>
      </c>
      <c r="G1300" s="181">
        <f>'Permitted Sources'!U1124</f>
        <v>0.43356074516126891</v>
      </c>
      <c r="H1300" s="181">
        <f>'Permitted Sources'!V1124</f>
        <v>0</v>
      </c>
      <c r="I1300" s="181">
        <f>'Permitted Sources'!W1124</f>
        <v>0</v>
      </c>
      <c r="J1300" s="181">
        <f>'Permitted Sources'!X1124</f>
        <v>0</v>
      </c>
      <c r="K1300" s="191" t="str">
        <f>VLOOKUP(C1300,fips_xref!$A$5:$H$28,8,FALSE)</f>
        <v>Total</v>
      </c>
      <c r="L1300" s="31" t="str">
        <f t="shared" si="20"/>
        <v>Fugitives</v>
      </c>
    </row>
    <row r="1301" spans="1:12" x14ac:dyDescent="0.2">
      <c r="A1301" s="136" t="str">
        <f>'Permitted Sources'!A1125</f>
        <v>WYDEQ Permitted Sources</v>
      </c>
      <c r="B1301" s="136">
        <f>'Permitted Sources'!B1125</f>
        <v>56</v>
      </c>
      <c r="C1301" s="136">
        <f>'Permitted Sources'!C1125</f>
        <v>56007</v>
      </c>
      <c r="D1301" s="136" t="str">
        <f>'Permitted Sources'!F1125</f>
        <v>31000227</v>
      </c>
      <c r="E1301" t="str">
        <f>'Permitted Sources'!I1125</f>
        <v>Dehydrator</v>
      </c>
      <c r="F1301" s="181">
        <f>'Permitted Sources'!T1125</f>
        <v>0</v>
      </c>
      <c r="G1301" s="181">
        <f>'Permitted Sources'!U1125</f>
        <v>0.43356074516126891</v>
      </c>
      <c r="H1301" s="181">
        <f>'Permitted Sources'!V1125</f>
        <v>0</v>
      </c>
      <c r="I1301" s="181">
        <f>'Permitted Sources'!W1125</f>
        <v>0</v>
      </c>
      <c r="J1301" s="181">
        <f>'Permitted Sources'!X1125</f>
        <v>0</v>
      </c>
      <c r="K1301" s="191" t="str">
        <f>VLOOKUP(C1301,fips_xref!$A$5:$H$28,8,FALSE)</f>
        <v>Total</v>
      </c>
      <c r="L1301" s="31" t="str">
        <f t="shared" si="20"/>
        <v>Dehydrator</v>
      </c>
    </row>
    <row r="1302" spans="1:12" x14ac:dyDescent="0.2">
      <c r="A1302" s="136" t="str">
        <f>'Permitted Sources'!A1126</f>
        <v>WYDEQ Permitted Sources</v>
      </c>
      <c r="B1302" s="136">
        <f>'Permitted Sources'!B1126</f>
        <v>56</v>
      </c>
      <c r="C1302" s="136">
        <f>'Permitted Sources'!C1126</f>
        <v>56007</v>
      </c>
      <c r="D1302" s="136" t="str">
        <f>'Permitted Sources'!F1126</f>
        <v>31000228</v>
      </c>
      <c r="E1302" t="str">
        <f>'Permitted Sources'!I1126</f>
        <v>Dehydrator</v>
      </c>
      <c r="F1302" s="181">
        <f>'Permitted Sources'!T1126</f>
        <v>0.21678037258063446</v>
      </c>
      <c r="G1302" s="181">
        <f>'Permitted Sources'!U1126</f>
        <v>0</v>
      </c>
      <c r="H1302" s="181">
        <f>'Permitted Sources'!V1126</f>
        <v>0.21678037258063446</v>
      </c>
      <c r="I1302" s="181">
        <f>'Permitted Sources'!W1126</f>
        <v>0</v>
      </c>
      <c r="J1302" s="181">
        <f>'Permitted Sources'!X1126</f>
        <v>0</v>
      </c>
      <c r="K1302" s="191" t="str">
        <f>VLOOKUP(C1302,fips_xref!$A$5:$H$28,8,FALSE)</f>
        <v>Total</v>
      </c>
      <c r="L1302" s="31" t="str">
        <f t="shared" si="20"/>
        <v>Dehydrator</v>
      </c>
    </row>
    <row r="1303" spans="1:12" x14ac:dyDescent="0.2">
      <c r="A1303" s="136" t="str">
        <f>'Permitted Sources'!A1127</f>
        <v>WYDEQ Permitted Sources</v>
      </c>
      <c r="B1303" s="136">
        <f>'Permitted Sources'!B1127</f>
        <v>56</v>
      </c>
      <c r="C1303" s="136">
        <f>'Permitted Sources'!C1127</f>
        <v>56007</v>
      </c>
      <c r="D1303" s="136" t="str">
        <f>'Permitted Sources'!F1127</f>
        <v>2501050030</v>
      </c>
      <c r="E1303" t="str">
        <f>'Permitted Sources'!I1127</f>
        <v>Natural Gas Production, Other Not Classified</v>
      </c>
      <c r="F1303" s="181">
        <f>'Permitted Sources'!T1127</f>
        <v>0</v>
      </c>
      <c r="G1303" s="181">
        <f>'Permitted Sources'!U1127</f>
        <v>0</v>
      </c>
      <c r="H1303" s="181">
        <f>'Permitted Sources'!V1127</f>
        <v>0</v>
      </c>
      <c r="I1303" s="181">
        <f>'Permitted Sources'!W1127</f>
        <v>0</v>
      </c>
      <c r="J1303" s="181">
        <f>'Permitted Sources'!X1127</f>
        <v>0</v>
      </c>
      <c r="K1303" s="191" t="str">
        <f>VLOOKUP(C1303,fips_xref!$A$5:$H$28,8,FALSE)</f>
        <v>Total</v>
      </c>
      <c r="L1303" s="31" t="str">
        <f t="shared" si="20"/>
        <v>Natural Gas Production, Other Not Classified</v>
      </c>
    </row>
    <row r="1304" spans="1:12" x14ac:dyDescent="0.2">
      <c r="A1304" s="136" t="str">
        <f>'Permitted Sources'!A1128</f>
        <v>WYDEQ Permitted Sources</v>
      </c>
      <c r="B1304" s="136">
        <f>'Permitted Sources'!B1128</f>
        <v>56</v>
      </c>
      <c r="C1304" s="136">
        <f>'Permitted Sources'!C1128</f>
        <v>56007</v>
      </c>
      <c r="D1304" s="136" t="str">
        <f>'Permitted Sources'!F1128</f>
        <v>40400302</v>
      </c>
      <c r="E1304" t="str">
        <f>'Permitted Sources'!I1128</f>
        <v>Permitted Tank Losses</v>
      </c>
      <c r="F1304" s="181">
        <f>'Permitted Sources'!T1128</f>
        <v>0</v>
      </c>
      <c r="G1304" s="181">
        <f>'Permitted Sources'!U1128</f>
        <v>0</v>
      </c>
      <c r="H1304" s="181">
        <f>'Permitted Sources'!V1128</f>
        <v>0</v>
      </c>
      <c r="I1304" s="181">
        <f>'Permitted Sources'!W1128</f>
        <v>0</v>
      </c>
      <c r="J1304" s="181">
        <f>'Permitted Sources'!X1128</f>
        <v>0</v>
      </c>
      <c r="K1304" s="191" t="str">
        <f>VLOOKUP(C1304,fips_xref!$A$5:$H$28,8,FALSE)</f>
        <v>Total</v>
      </c>
      <c r="L1304" s="31" t="str">
        <f t="shared" si="20"/>
        <v xml:space="preserve">Condensate tank </v>
      </c>
    </row>
    <row r="1305" spans="1:12" x14ac:dyDescent="0.2">
      <c r="A1305" s="136" t="str">
        <f>'Permitted Sources'!A1129</f>
        <v>WYDEQ Permitted Sources</v>
      </c>
      <c r="B1305" s="136">
        <f>'Permitted Sources'!B1129</f>
        <v>56</v>
      </c>
      <c r="C1305" s="136">
        <f>'Permitted Sources'!C1129</f>
        <v>56023</v>
      </c>
      <c r="D1305" s="136">
        <f>'Permitted Sources'!F1129</f>
        <v>31000227</v>
      </c>
      <c r="E1305" t="str">
        <f>'Permitted Sources'!I1129</f>
        <v>Dehydrator</v>
      </c>
      <c r="F1305" s="181">
        <f>'Permitted Sources'!T1129</f>
        <v>0.94949803190317894</v>
      </c>
      <c r="G1305" s="181">
        <f>'Permitted Sources'!U1129</f>
        <v>0</v>
      </c>
      <c r="H1305" s="181">
        <f>'Permitted Sources'!V1129</f>
        <v>0.94949803190317894</v>
      </c>
      <c r="I1305" s="181">
        <f>'Permitted Sources'!W1129</f>
        <v>0</v>
      </c>
      <c r="J1305" s="181">
        <f>'Permitted Sources'!X1129</f>
        <v>0</v>
      </c>
      <c r="K1305" s="191" t="str">
        <f>VLOOKUP(C1305,fips_xref!$A$5:$H$28,8,FALSE)</f>
        <v>Total</v>
      </c>
      <c r="L1305" s="31" t="str">
        <f t="shared" si="20"/>
        <v>Dehydrator</v>
      </c>
    </row>
    <row r="1306" spans="1:12" x14ac:dyDescent="0.2">
      <c r="A1306" s="136" t="str">
        <f>'Permitted Sources'!A1130</f>
        <v>WYDEQ Permitted Sources</v>
      </c>
      <c r="B1306" s="136">
        <f>'Permitted Sources'!B1130</f>
        <v>56</v>
      </c>
      <c r="C1306" s="136">
        <f>'Permitted Sources'!C1130</f>
        <v>56023</v>
      </c>
      <c r="D1306" s="136">
        <f>'Permitted Sources'!F1130</f>
        <v>31000227</v>
      </c>
      <c r="E1306" t="str">
        <f>'Permitted Sources'!I1130</f>
        <v>Dehydrator</v>
      </c>
      <c r="F1306" s="181">
        <f>'Permitted Sources'!T1130</f>
        <v>0.94949803190317894</v>
      </c>
      <c r="G1306" s="181">
        <f>'Permitted Sources'!U1130</f>
        <v>0</v>
      </c>
      <c r="H1306" s="181">
        <f>'Permitted Sources'!V1130</f>
        <v>0.94949803190317894</v>
      </c>
      <c r="I1306" s="181">
        <f>'Permitted Sources'!W1130</f>
        <v>0</v>
      </c>
      <c r="J1306" s="181">
        <f>'Permitted Sources'!X1130</f>
        <v>0</v>
      </c>
      <c r="K1306" s="191" t="str">
        <f>VLOOKUP(C1306,fips_xref!$A$5:$H$28,8,FALSE)</f>
        <v>Total</v>
      </c>
      <c r="L1306" s="31" t="str">
        <f t="shared" si="20"/>
        <v>Dehydrator</v>
      </c>
    </row>
    <row r="1307" spans="1:12" x14ac:dyDescent="0.2">
      <c r="A1307" s="136" t="str">
        <f>'Permitted Sources'!A1131</f>
        <v>WYDEQ Permitted Sources</v>
      </c>
      <c r="B1307" s="136">
        <f>'Permitted Sources'!B1131</f>
        <v>56</v>
      </c>
      <c r="C1307" s="136">
        <f>'Permitted Sources'!C1131</f>
        <v>56023</v>
      </c>
      <c r="D1307" s="136">
        <f>'Permitted Sources'!F1131</f>
        <v>31000299</v>
      </c>
      <c r="E1307" t="str">
        <f>'Permitted Sources'!I1131</f>
        <v>Natural Gas Production, Other Not Classified</v>
      </c>
      <c r="F1307" s="181">
        <f>'Permitted Sources'!T1131</f>
        <v>0</v>
      </c>
      <c r="G1307" s="181">
        <f>'Permitted Sources'!U1131</f>
        <v>13.292972446644503</v>
      </c>
      <c r="H1307" s="181">
        <f>'Permitted Sources'!V1131</f>
        <v>0</v>
      </c>
      <c r="I1307" s="181">
        <f>'Permitted Sources'!W1131</f>
        <v>0</v>
      </c>
      <c r="J1307" s="181">
        <f>'Permitted Sources'!X1131</f>
        <v>0</v>
      </c>
      <c r="K1307" s="191" t="str">
        <f>VLOOKUP(C1307,fips_xref!$A$5:$H$28,8,FALSE)</f>
        <v>Total</v>
      </c>
      <c r="L1307" s="31" t="str">
        <f t="shared" si="20"/>
        <v>Natural Gas Production, Other Not Classified</v>
      </c>
    </row>
    <row r="1308" spans="1:12" x14ac:dyDescent="0.2">
      <c r="A1308" s="136" t="str">
        <f>'Permitted Sources'!A1132</f>
        <v>WYDEQ Permitted Sources</v>
      </c>
      <c r="B1308" s="136">
        <f>'Permitted Sources'!B1132</f>
        <v>56</v>
      </c>
      <c r="C1308" s="136">
        <f>'Permitted Sources'!C1132</f>
        <v>56023</v>
      </c>
      <c r="D1308" s="136">
        <f>'Permitted Sources'!F1132</f>
        <v>31000299</v>
      </c>
      <c r="E1308" t="str">
        <f>'Permitted Sources'!I1132</f>
        <v>Natural Gas Production, Other Not Classified</v>
      </c>
      <c r="F1308" s="181">
        <f>'Permitted Sources'!T1132</f>
        <v>0</v>
      </c>
      <c r="G1308" s="181">
        <f>'Permitted Sources'!U1132</f>
        <v>13.292972446644503</v>
      </c>
      <c r="H1308" s="181">
        <f>'Permitted Sources'!V1132</f>
        <v>0</v>
      </c>
      <c r="I1308" s="181">
        <f>'Permitted Sources'!W1132</f>
        <v>0</v>
      </c>
      <c r="J1308" s="181">
        <f>'Permitted Sources'!X1132</f>
        <v>0</v>
      </c>
      <c r="K1308" s="191" t="str">
        <f>VLOOKUP(C1308,fips_xref!$A$5:$H$28,8,FALSE)</f>
        <v>Total</v>
      </c>
      <c r="L1308" s="31" t="str">
        <f t="shared" si="20"/>
        <v>Natural Gas Production, Other Not Classified</v>
      </c>
    </row>
    <row r="1309" spans="1:12" x14ac:dyDescent="0.2">
      <c r="A1309" s="136" t="str">
        <f>'Permitted Sources'!A1133</f>
        <v>WYDEQ Permitted Sources</v>
      </c>
      <c r="B1309" s="136">
        <f>'Permitted Sources'!B1133</f>
        <v>56</v>
      </c>
      <c r="C1309" s="136">
        <f>'Permitted Sources'!C1133</f>
        <v>56023</v>
      </c>
      <c r="D1309" s="136">
        <f>'Permitted Sources'!F1133</f>
        <v>31000205</v>
      </c>
      <c r="E1309" t="str">
        <f>'Permitted Sources'!I1133</f>
        <v>Natural Gas Production, Flares</v>
      </c>
      <c r="F1309" s="181">
        <f>'Permitted Sources'!T1133</f>
        <v>6.0698504322577644</v>
      </c>
      <c r="G1309" s="181">
        <f>'Permitted Sources'!U1133</f>
        <v>4.877558383064275</v>
      </c>
      <c r="H1309" s="181">
        <f>'Permitted Sources'!V1133</f>
        <v>12.031310678225212</v>
      </c>
      <c r="I1309" s="181">
        <f>'Permitted Sources'!W1133</f>
        <v>0</v>
      </c>
      <c r="J1309" s="181">
        <f>'Permitted Sources'!X1133</f>
        <v>0</v>
      </c>
      <c r="K1309" s="191" t="str">
        <f>VLOOKUP(C1309,fips_xref!$A$5:$H$28,8,FALSE)</f>
        <v>Total</v>
      </c>
      <c r="L1309" s="31" t="str">
        <f t="shared" si="20"/>
        <v>Natural Gas Production, Flares</v>
      </c>
    </row>
    <row r="1310" spans="1:12" x14ac:dyDescent="0.2">
      <c r="A1310" s="136" t="str">
        <f>'Permitted Sources'!A1134</f>
        <v>WYDEQ Permitted Sources</v>
      </c>
      <c r="B1310" s="136">
        <f>'Permitted Sources'!B1134</f>
        <v>56</v>
      </c>
      <c r="C1310" s="136">
        <f>'Permitted Sources'!C1134</f>
        <v>56023</v>
      </c>
      <c r="D1310" s="136">
        <f>'Permitted Sources'!F1134</f>
        <v>31000205</v>
      </c>
      <c r="E1310" t="str">
        <f>'Permitted Sources'!I1134</f>
        <v>Natural Gas Production, Flares</v>
      </c>
      <c r="F1310" s="181">
        <f>'Permitted Sources'!T1134</f>
        <v>6.0698504322577644</v>
      </c>
      <c r="G1310" s="181">
        <f>'Permitted Sources'!U1134</f>
        <v>4.877558383064275</v>
      </c>
      <c r="H1310" s="181">
        <f>'Permitted Sources'!V1134</f>
        <v>12.031310678225212</v>
      </c>
      <c r="I1310" s="181">
        <f>'Permitted Sources'!W1134</f>
        <v>0</v>
      </c>
      <c r="J1310" s="181">
        <f>'Permitted Sources'!X1134</f>
        <v>0</v>
      </c>
      <c r="K1310" s="191" t="str">
        <f>VLOOKUP(C1310,fips_xref!$A$5:$H$28,8,FALSE)</f>
        <v>Total</v>
      </c>
      <c r="L1310" s="31" t="str">
        <f t="shared" si="20"/>
        <v>Natural Gas Production, Flares</v>
      </c>
    </row>
    <row r="1311" spans="1:12" x14ac:dyDescent="0.2">
      <c r="A1311" s="136" t="str">
        <f>'Permitted Sources'!A1135</f>
        <v>WYDEQ Permitted Sources</v>
      </c>
      <c r="B1311" s="136">
        <f>'Permitted Sources'!B1135</f>
        <v>56</v>
      </c>
      <c r="C1311" s="136">
        <f>'Permitted Sources'!C1135</f>
        <v>56023</v>
      </c>
      <c r="D1311" s="136">
        <f>'Permitted Sources'!F1135</f>
        <v>31000205</v>
      </c>
      <c r="E1311" t="str">
        <f>'Permitted Sources'!I1135</f>
        <v>Natural Gas Production, Flares</v>
      </c>
      <c r="F1311" s="181">
        <f>'Permitted Sources'!T1135</f>
        <v>0.54195093145158613</v>
      </c>
      <c r="G1311" s="181">
        <f>'Permitted Sources'!U1135</f>
        <v>31.541544210482314</v>
      </c>
      <c r="H1311" s="181">
        <f>'Permitted Sources'!V1135</f>
        <v>0.97551167661285509</v>
      </c>
      <c r="I1311" s="181">
        <f>'Permitted Sources'!W1135</f>
        <v>0</v>
      </c>
      <c r="J1311" s="181">
        <f>'Permitted Sources'!X1135</f>
        <v>0</v>
      </c>
      <c r="K1311" s="191" t="str">
        <f>VLOOKUP(C1311,fips_xref!$A$5:$H$28,8,FALSE)</f>
        <v>Total</v>
      </c>
      <c r="L1311" s="31" t="str">
        <f t="shared" si="20"/>
        <v>Natural Gas Production, Flares</v>
      </c>
    </row>
    <row r="1312" spans="1:12" x14ac:dyDescent="0.2">
      <c r="A1312" s="136" t="str">
        <f>'Permitted Sources'!A1136</f>
        <v>WYDEQ Permitted Sources</v>
      </c>
      <c r="B1312" s="136">
        <f>'Permitted Sources'!B1136</f>
        <v>56</v>
      </c>
      <c r="C1312" s="136">
        <f>'Permitted Sources'!C1136</f>
        <v>56023</v>
      </c>
      <c r="D1312" s="136">
        <f>'Permitted Sources'!F1136</f>
        <v>31000299</v>
      </c>
      <c r="E1312" t="str">
        <f>'Permitted Sources'!I1136</f>
        <v>Natural Gas Production, Other Not Classified</v>
      </c>
      <c r="F1312" s="181">
        <f>'Permitted Sources'!T1136</f>
        <v>0.75873130403222055</v>
      </c>
      <c r="G1312" s="181">
        <f>'Permitted Sources'!U1136</f>
        <v>7.04536210887062</v>
      </c>
      <c r="H1312" s="181">
        <f>'Permitted Sources'!V1136</f>
        <v>4.7691681967739585</v>
      </c>
      <c r="I1312" s="181">
        <f>'Permitted Sources'!W1136</f>
        <v>0</v>
      </c>
      <c r="J1312" s="181">
        <f>'Permitted Sources'!X1136</f>
        <v>0</v>
      </c>
      <c r="K1312" s="191" t="str">
        <f>VLOOKUP(C1312,fips_xref!$A$5:$H$28,8,FALSE)</f>
        <v>Total</v>
      </c>
      <c r="L1312" s="31" t="str">
        <f t="shared" si="20"/>
        <v>Natural Gas Production, Other Not Classified</v>
      </c>
    </row>
    <row r="1313" spans="1:12" x14ac:dyDescent="0.2">
      <c r="A1313" s="136" t="str">
        <f>'Permitted Sources'!A1137</f>
        <v>WYDEQ Permitted Sources</v>
      </c>
      <c r="B1313" s="136">
        <f>'Permitted Sources'!B1137</f>
        <v>56</v>
      </c>
      <c r="C1313" s="136">
        <f>'Permitted Sources'!C1137</f>
        <v>56023</v>
      </c>
      <c r="D1313" s="136">
        <f>'Permitted Sources'!F1137</f>
        <v>31000299</v>
      </c>
      <c r="E1313" t="str">
        <f>'Permitted Sources'!I1137</f>
        <v>Natural Gas Production, Other Not Classified</v>
      </c>
      <c r="F1313" s="181">
        <f>'Permitted Sources'!T1137</f>
        <v>0.75873130403222055</v>
      </c>
      <c r="G1313" s="181">
        <f>'Permitted Sources'!U1137</f>
        <v>7.04536210887062</v>
      </c>
      <c r="H1313" s="181">
        <f>'Permitted Sources'!V1137</f>
        <v>4.7691681967739585</v>
      </c>
      <c r="I1313" s="181">
        <f>'Permitted Sources'!W1137</f>
        <v>0</v>
      </c>
      <c r="J1313" s="181">
        <f>'Permitted Sources'!X1137</f>
        <v>0</v>
      </c>
      <c r="K1313" s="191" t="str">
        <f>VLOOKUP(C1313,fips_xref!$A$5:$H$28,8,FALSE)</f>
        <v>Total</v>
      </c>
      <c r="L1313" s="31" t="str">
        <f t="shared" si="20"/>
        <v>Natural Gas Production, Other Not Classified</v>
      </c>
    </row>
    <row r="1314" spans="1:12" x14ac:dyDescent="0.2">
      <c r="A1314" s="136" t="str">
        <f>'Permitted Sources'!A1138</f>
        <v>WYDEQ Permitted Sources</v>
      </c>
      <c r="B1314" s="136">
        <f>'Permitted Sources'!B1138</f>
        <v>56</v>
      </c>
      <c r="C1314" s="136">
        <f>'Permitted Sources'!C1138</f>
        <v>56023</v>
      </c>
      <c r="D1314" s="136">
        <f>'Permitted Sources'!F1138</f>
        <v>31000404</v>
      </c>
      <c r="E1314" t="str">
        <f>'Permitted Sources'!I1138</f>
        <v>Process Heaters</v>
      </c>
      <c r="F1314" s="181">
        <f>'Permitted Sources'!T1138</f>
        <v>11.489359746773626</v>
      </c>
      <c r="G1314" s="181">
        <f>'Permitted Sources'!U1138</f>
        <v>7.2621424814512539</v>
      </c>
      <c r="H1314" s="181">
        <f>'Permitted Sources'!V1138</f>
        <v>15.716577012095998</v>
      </c>
      <c r="I1314" s="181">
        <f>'Permitted Sources'!W1138</f>
        <v>0</v>
      </c>
      <c r="J1314" s="181">
        <f>'Permitted Sources'!X1138</f>
        <v>0</v>
      </c>
      <c r="K1314" s="191" t="str">
        <f>VLOOKUP(C1314,fips_xref!$A$5:$H$28,8,FALSE)</f>
        <v>Total</v>
      </c>
      <c r="L1314" s="31" t="str">
        <f t="shared" si="20"/>
        <v>Heaters</v>
      </c>
    </row>
    <row r="1315" spans="1:12" x14ac:dyDescent="0.2">
      <c r="A1315" s="136" t="str">
        <f>'Permitted Sources'!A1139</f>
        <v>WYDEQ Permitted Sources</v>
      </c>
      <c r="B1315" s="136">
        <f>'Permitted Sources'!B1139</f>
        <v>56</v>
      </c>
      <c r="C1315" s="136">
        <f>'Permitted Sources'!C1139</f>
        <v>56023</v>
      </c>
      <c r="D1315" s="136">
        <f>'Permitted Sources'!F1139</f>
        <v>31000404</v>
      </c>
      <c r="E1315" t="str">
        <f>'Permitted Sources'!I1139</f>
        <v>Process Heaters</v>
      </c>
      <c r="F1315" s="181">
        <f>'Permitted Sources'!T1139</f>
        <v>11.489359746773626</v>
      </c>
      <c r="G1315" s="181">
        <f>'Permitted Sources'!U1139</f>
        <v>7.2621424814512539</v>
      </c>
      <c r="H1315" s="181">
        <f>'Permitted Sources'!V1139</f>
        <v>15.716577012095998</v>
      </c>
      <c r="I1315" s="181">
        <f>'Permitted Sources'!W1139</f>
        <v>0</v>
      </c>
      <c r="J1315" s="181">
        <f>'Permitted Sources'!X1139</f>
        <v>0</v>
      </c>
      <c r="K1315" s="191" t="str">
        <f>VLOOKUP(C1315,fips_xref!$A$5:$H$28,8,FALSE)</f>
        <v>Total</v>
      </c>
      <c r="L1315" s="31" t="str">
        <f t="shared" si="20"/>
        <v>Heaters</v>
      </c>
    </row>
    <row r="1316" spans="1:12" x14ac:dyDescent="0.2">
      <c r="A1316" s="136" t="str">
        <f>'Permitted Sources'!A1140</f>
        <v>WYDEQ Permitted Sources</v>
      </c>
      <c r="B1316" s="136">
        <f>'Permitted Sources'!B1140</f>
        <v>56</v>
      </c>
      <c r="C1316" s="136">
        <f>'Permitted Sources'!C1140</f>
        <v>56023</v>
      </c>
      <c r="D1316" s="136">
        <f>'Permitted Sources'!F1140</f>
        <v>31000227</v>
      </c>
      <c r="E1316" t="str">
        <f>'Permitted Sources'!I1140</f>
        <v>Dehydrator</v>
      </c>
      <c r="F1316" s="181">
        <f>'Permitted Sources'!T1140</f>
        <v>0.47474901595158947</v>
      </c>
      <c r="G1316" s="181">
        <f>'Permitted Sources'!U1140</f>
        <v>0</v>
      </c>
      <c r="H1316" s="181">
        <f>'Permitted Sources'!V1140</f>
        <v>4.7474901595158943E-2</v>
      </c>
      <c r="I1316" s="181">
        <f>'Permitted Sources'!W1140</f>
        <v>0.28484940957095367</v>
      </c>
      <c r="J1316" s="181">
        <f>'Permitted Sources'!X1140</f>
        <v>0</v>
      </c>
      <c r="K1316" s="191" t="str">
        <f>VLOOKUP(C1316,fips_xref!$A$5:$H$28,8,FALSE)</f>
        <v>Total</v>
      </c>
      <c r="L1316" s="31" t="str">
        <f t="shared" si="20"/>
        <v>Dehydrator</v>
      </c>
    </row>
    <row r="1317" spans="1:12" x14ac:dyDescent="0.2">
      <c r="A1317" s="136" t="str">
        <f>'Permitted Sources'!A1141</f>
        <v>WYDEQ Permitted Sources</v>
      </c>
      <c r="B1317" s="136">
        <f>'Permitted Sources'!B1141</f>
        <v>56</v>
      </c>
      <c r="C1317" s="136">
        <f>'Permitted Sources'!C1141</f>
        <v>56023</v>
      </c>
      <c r="D1317" s="136">
        <f>'Permitted Sources'!F1141</f>
        <v>31000227</v>
      </c>
      <c r="E1317" t="str">
        <f>'Permitted Sources'!I1141</f>
        <v>Dehydrator</v>
      </c>
      <c r="F1317" s="181">
        <f>'Permitted Sources'!T1141</f>
        <v>0</v>
      </c>
      <c r="G1317" s="181">
        <f>'Permitted Sources'!U1141</f>
        <v>4.7474901595158947</v>
      </c>
      <c r="H1317" s="181">
        <f>'Permitted Sources'!V1141</f>
        <v>0</v>
      </c>
      <c r="I1317" s="181">
        <f>'Permitted Sources'!W1141</f>
        <v>0</v>
      </c>
      <c r="J1317" s="181">
        <f>'Permitted Sources'!X1141</f>
        <v>0</v>
      </c>
      <c r="K1317" s="191" t="str">
        <f>VLOOKUP(C1317,fips_xref!$A$5:$H$28,8,FALSE)</f>
        <v>Total</v>
      </c>
      <c r="L1317" s="31" t="str">
        <f t="shared" si="20"/>
        <v>Dehydrator</v>
      </c>
    </row>
    <row r="1318" spans="1:12" x14ac:dyDescent="0.2">
      <c r="A1318" s="136" t="str">
        <f>'Permitted Sources'!A1142</f>
        <v>WYDEQ Permitted Sources</v>
      </c>
      <c r="B1318" s="136">
        <f>'Permitted Sources'!B1142</f>
        <v>56</v>
      </c>
      <c r="C1318" s="136">
        <f>'Permitted Sources'!C1142</f>
        <v>56023</v>
      </c>
      <c r="D1318" s="136">
        <f>'Permitted Sources'!F1142</f>
        <v>31000299</v>
      </c>
      <c r="E1318" t="str">
        <f>'Permitted Sources'!I1142</f>
        <v>Natural Gas Production, Other Not Classified</v>
      </c>
      <c r="F1318" s="181">
        <f>'Permitted Sources'!T1142</f>
        <v>0.71212352392738421</v>
      </c>
      <c r="G1318" s="181">
        <f>'Permitted Sources'!U1142</f>
        <v>0</v>
      </c>
      <c r="H1318" s="181">
        <f>'Permitted Sources'!V1142</f>
        <v>9.4949803190317886E-2</v>
      </c>
      <c r="I1318" s="181">
        <f>'Permitted Sources'!W1142</f>
        <v>0.42727411435643048</v>
      </c>
      <c r="J1318" s="181">
        <f>'Permitted Sources'!X1142</f>
        <v>0</v>
      </c>
      <c r="K1318" s="191" t="str">
        <f>VLOOKUP(C1318,fips_xref!$A$5:$H$28,8,FALSE)</f>
        <v>Total</v>
      </c>
      <c r="L1318" s="31" t="str">
        <f t="shared" si="20"/>
        <v>Natural Gas Production, Other Not Classified</v>
      </c>
    </row>
    <row r="1319" spans="1:12" x14ac:dyDescent="0.2">
      <c r="A1319" s="136" t="str">
        <f>'Permitted Sources'!A1143</f>
        <v>WYDEQ Permitted Sources</v>
      </c>
      <c r="B1319" s="136">
        <f>'Permitted Sources'!B1143</f>
        <v>56</v>
      </c>
      <c r="C1319" s="136">
        <f>'Permitted Sources'!C1143</f>
        <v>56023</v>
      </c>
      <c r="D1319" s="136">
        <f>'Permitted Sources'!F1143</f>
        <v>31000299</v>
      </c>
      <c r="E1319" t="str">
        <f>'Permitted Sources'!I1143</f>
        <v>Natural Gas Production, Other Not Classified</v>
      </c>
      <c r="F1319" s="181">
        <f>'Permitted Sources'!T1143</f>
        <v>0.71212352392738421</v>
      </c>
      <c r="G1319" s="181">
        <f>'Permitted Sources'!U1143</f>
        <v>0</v>
      </c>
      <c r="H1319" s="181">
        <f>'Permitted Sources'!V1143</f>
        <v>9.4949803190317886E-2</v>
      </c>
      <c r="I1319" s="181">
        <f>'Permitted Sources'!W1143</f>
        <v>0.42727411435643048</v>
      </c>
      <c r="J1319" s="181">
        <f>'Permitted Sources'!X1143</f>
        <v>0</v>
      </c>
      <c r="K1319" s="191" t="str">
        <f>VLOOKUP(C1319,fips_xref!$A$5:$H$28,8,FALSE)</f>
        <v>Total</v>
      </c>
      <c r="L1319" s="31" t="str">
        <f t="shared" si="20"/>
        <v>Natural Gas Production, Other Not Classified</v>
      </c>
    </row>
    <row r="1320" spans="1:12" x14ac:dyDescent="0.2">
      <c r="A1320" s="136" t="str">
        <f>'Permitted Sources'!A1144</f>
        <v>WYDEQ Permitted Sources</v>
      </c>
      <c r="B1320" s="136">
        <f>'Permitted Sources'!B1144</f>
        <v>56</v>
      </c>
      <c r="C1320" s="136">
        <f>'Permitted Sources'!C1144</f>
        <v>56023</v>
      </c>
      <c r="D1320" s="136">
        <f>'Permitted Sources'!F1144</f>
        <v>31000299</v>
      </c>
      <c r="E1320" t="str">
        <f>'Permitted Sources'!I1144</f>
        <v>Natural Gas Production, Other Not Classified</v>
      </c>
      <c r="F1320" s="181">
        <f>'Permitted Sources'!T1144</f>
        <v>0</v>
      </c>
      <c r="G1320" s="181">
        <f>'Permitted Sources'!U1144</f>
        <v>172.80864180637855</v>
      </c>
      <c r="H1320" s="181">
        <f>'Permitted Sources'!V1144</f>
        <v>0</v>
      </c>
      <c r="I1320" s="181">
        <f>'Permitted Sources'!W1144</f>
        <v>0</v>
      </c>
      <c r="J1320" s="181">
        <f>'Permitted Sources'!X1144</f>
        <v>0</v>
      </c>
      <c r="K1320" s="191" t="str">
        <f>VLOOKUP(C1320,fips_xref!$A$5:$H$28,8,FALSE)</f>
        <v>Total</v>
      </c>
      <c r="L1320" s="31" t="str">
        <f t="shared" si="20"/>
        <v>Natural Gas Production, Other Not Classified</v>
      </c>
    </row>
    <row r="1321" spans="1:12" x14ac:dyDescent="0.2">
      <c r="A1321" s="136" t="str">
        <f>'Permitted Sources'!A1145</f>
        <v>WYDEQ Permitted Sources</v>
      </c>
      <c r="B1321" s="136">
        <f>'Permitted Sources'!B1145</f>
        <v>56</v>
      </c>
      <c r="C1321" s="136">
        <f>'Permitted Sources'!C1145</f>
        <v>56023</v>
      </c>
      <c r="D1321" s="136">
        <f>'Permitted Sources'!F1145</f>
        <v>31000299</v>
      </c>
      <c r="E1321" t="str">
        <f>'Permitted Sources'!I1145</f>
        <v>Natural Gas Production, Other Not Classified</v>
      </c>
      <c r="F1321" s="181">
        <f>'Permitted Sources'!T1145</f>
        <v>0</v>
      </c>
      <c r="G1321" s="181">
        <f>'Permitted Sources'!U1145</f>
        <v>178.50562999779763</v>
      </c>
      <c r="H1321" s="181">
        <f>'Permitted Sources'!V1145</f>
        <v>0</v>
      </c>
      <c r="I1321" s="181">
        <f>'Permitted Sources'!W1145</f>
        <v>0</v>
      </c>
      <c r="J1321" s="181">
        <f>'Permitted Sources'!X1145</f>
        <v>0</v>
      </c>
      <c r="K1321" s="191" t="str">
        <f>VLOOKUP(C1321,fips_xref!$A$5:$H$28,8,FALSE)</f>
        <v>Total</v>
      </c>
      <c r="L1321" s="31" t="str">
        <f t="shared" si="20"/>
        <v>Natural Gas Production, Other Not Classified</v>
      </c>
    </row>
    <row r="1322" spans="1:12" x14ac:dyDescent="0.2">
      <c r="A1322" s="136" t="str">
        <f>'Permitted Sources'!A1146</f>
        <v>WYDEQ Permitted Sources</v>
      </c>
      <c r="B1322" s="136">
        <f>'Permitted Sources'!B1146</f>
        <v>56</v>
      </c>
      <c r="C1322" s="136">
        <f>'Permitted Sources'!C1146</f>
        <v>56023</v>
      </c>
      <c r="D1322" s="136">
        <f>'Permitted Sources'!F1146</f>
        <v>31000404</v>
      </c>
      <c r="E1322" t="str">
        <f>'Permitted Sources'!I1146</f>
        <v>Process Heaters</v>
      </c>
      <c r="F1322" s="181">
        <f>'Permitted Sources'!T1146</f>
        <v>0.71212352392738421</v>
      </c>
      <c r="G1322" s="181">
        <f>'Permitted Sources'!U1146</f>
        <v>0</v>
      </c>
      <c r="H1322" s="181">
        <f>'Permitted Sources'!V1146</f>
        <v>9.4949803190317886E-2</v>
      </c>
      <c r="I1322" s="181">
        <f>'Permitted Sources'!W1146</f>
        <v>0.42727411435643048</v>
      </c>
      <c r="J1322" s="181">
        <f>'Permitted Sources'!X1146</f>
        <v>0</v>
      </c>
      <c r="K1322" s="191" t="str">
        <f>VLOOKUP(C1322,fips_xref!$A$5:$H$28,8,FALSE)</f>
        <v>Total</v>
      </c>
      <c r="L1322" s="31" t="str">
        <f t="shared" si="20"/>
        <v>Heaters</v>
      </c>
    </row>
    <row r="1323" spans="1:12" x14ac:dyDescent="0.2">
      <c r="A1323" s="136" t="str">
        <f>'Permitted Sources'!A1147</f>
        <v>WYDEQ Permitted Sources</v>
      </c>
      <c r="B1323" s="136">
        <f>'Permitted Sources'!B1147</f>
        <v>56</v>
      </c>
      <c r="C1323" s="136">
        <f>'Permitted Sources'!C1147</f>
        <v>56023</v>
      </c>
      <c r="D1323" s="136">
        <f>'Permitted Sources'!F1147</f>
        <v>31000404</v>
      </c>
      <c r="E1323" t="str">
        <f>'Permitted Sources'!I1147</f>
        <v>Process Heaters</v>
      </c>
      <c r="F1323" s="181">
        <f>'Permitted Sources'!T1147</f>
        <v>0.94949803190317894</v>
      </c>
      <c r="G1323" s="181">
        <f>'Permitted Sources'!U1147</f>
        <v>0</v>
      </c>
      <c r="H1323" s="181">
        <f>'Permitted Sources'!V1147</f>
        <v>9.4949803190317886E-2</v>
      </c>
      <c r="I1323" s="181">
        <f>'Permitted Sources'!W1147</f>
        <v>0.56969881914190734</v>
      </c>
      <c r="J1323" s="181">
        <f>'Permitted Sources'!X1147</f>
        <v>0</v>
      </c>
      <c r="K1323" s="191" t="str">
        <f>VLOOKUP(C1323,fips_xref!$A$5:$H$28,8,FALSE)</f>
        <v>Total</v>
      </c>
      <c r="L1323" s="31" t="str">
        <f t="shared" si="20"/>
        <v>Heaters</v>
      </c>
    </row>
    <row r="1324" spans="1:12" x14ac:dyDescent="0.2">
      <c r="A1324" s="136" t="str">
        <f>'Permitted Sources'!A1148</f>
        <v>WYDEQ Permitted Sources</v>
      </c>
      <c r="B1324" s="136">
        <f>'Permitted Sources'!B1148</f>
        <v>56</v>
      </c>
      <c r="C1324" s="136">
        <f>'Permitted Sources'!C1148</f>
        <v>56023</v>
      </c>
      <c r="D1324" s="136">
        <f>'Permitted Sources'!F1148</f>
        <v>31000404</v>
      </c>
      <c r="E1324" t="str">
        <f>'Permitted Sources'!I1148</f>
        <v>Process Heaters</v>
      </c>
      <c r="F1324" s="181">
        <f>'Permitted Sources'!T1148</f>
        <v>2.8484940957095368</v>
      </c>
      <c r="G1324" s="181">
        <f>'Permitted Sources'!U1148</f>
        <v>0</v>
      </c>
      <c r="H1324" s="181">
        <f>'Permitted Sources'!V1148</f>
        <v>0.28484940957095367</v>
      </c>
      <c r="I1324" s="181">
        <f>'Permitted Sources'!W1148</f>
        <v>1.6616215558305629</v>
      </c>
      <c r="J1324" s="181">
        <f>'Permitted Sources'!X1148</f>
        <v>0</v>
      </c>
      <c r="K1324" s="191" t="str">
        <f>VLOOKUP(C1324,fips_xref!$A$5:$H$28,8,FALSE)</f>
        <v>Total</v>
      </c>
      <c r="L1324" s="31" t="str">
        <f t="shared" si="20"/>
        <v>Heaters</v>
      </c>
    </row>
    <row r="1325" spans="1:12" x14ac:dyDescent="0.2">
      <c r="A1325" s="136" t="str">
        <f>'Permitted Sources'!A1149</f>
        <v>WYDEQ Permitted Sources</v>
      </c>
      <c r="B1325" s="136">
        <f>'Permitted Sources'!B1149</f>
        <v>56</v>
      </c>
      <c r="C1325" s="136">
        <f>'Permitted Sources'!C1149</f>
        <v>56023</v>
      </c>
      <c r="D1325" s="136">
        <f>'Permitted Sources'!F1149</f>
        <v>31000404</v>
      </c>
      <c r="E1325" t="str">
        <f>'Permitted Sources'!I1149</f>
        <v>Process Heaters</v>
      </c>
      <c r="F1325" s="181">
        <f>'Permitted Sources'!T1149</f>
        <v>0.94949803190317894</v>
      </c>
      <c r="G1325" s="181">
        <f>'Permitted Sources'!U1149</f>
        <v>0</v>
      </c>
      <c r="H1325" s="181">
        <f>'Permitted Sources'!V1149</f>
        <v>9.4949803190317886E-2</v>
      </c>
      <c r="I1325" s="181">
        <f>'Permitted Sources'!W1149</f>
        <v>0.56969881914190734</v>
      </c>
      <c r="J1325" s="181">
        <f>'Permitted Sources'!X1149</f>
        <v>0</v>
      </c>
      <c r="K1325" s="191" t="str">
        <f>VLOOKUP(C1325,fips_xref!$A$5:$H$28,8,FALSE)</f>
        <v>Total</v>
      </c>
      <c r="L1325" s="31" t="str">
        <f t="shared" si="20"/>
        <v>Heaters</v>
      </c>
    </row>
    <row r="1326" spans="1:12" x14ac:dyDescent="0.2">
      <c r="A1326" s="136" t="str">
        <f>'Permitted Sources'!A1150</f>
        <v>WYDEQ Permitted Sources</v>
      </c>
      <c r="B1326" s="136">
        <f>'Permitted Sources'!B1150</f>
        <v>56</v>
      </c>
      <c r="C1326" s="136">
        <f>'Permitted Sources'!C1150</f>
        <v>56023</v>
      </c>
      <c r="D1326" s="136">
        <f>'Permitted Sources'!F1150</f>
        <v>40400311</v>
      </c>
      <c r="E1326" t="str">
        <f>'Permitted Sources'!I1150</f>
        <v>Permitted Tank Losses</v>
      </c>
      <c r="F1326" s="181">
        <f>'Permitted Sources'!T1150</f>
        <v>0</v>
      </c>
      <c r="G1326" s="181">
        <f>'Permitted Sources'!U1150</f>
        <v>0.28484940957095367</v>
      </c>
      <c r="H1326" s="181">
        <f>'Permitted Sources'!V1150</f>
        <v>0</v>
      </c>
      <c r="I1326" s="181">
        <f>'Permitted Sources'!W1150</f>
        <v>0</v>
      </c>
      <c r="J1326" s="181">
        <f>'Permitted Sources'!X1150</f>
        <v>0</v>
      </c>
      <c r="K1326" s="191" t="str">
        <f>VLOOKUP(C1326,fips_xref!$A$5:$H$28,8,FALSE)</f>
        <v>Total</v>
      </c>
      <c r="L1326" s="31" t="str">
        <f t="shared" si="20"/>
        <v xml:space="preserve">Condensate tank </v>
      </c>
    </row>
    <row r="1327" spans="1:12" x14ac:dyDescent="0.2">
      <c r="A1327" s="136" t="str">
        <f>'Permitted Sources'!A1151</f>
        <v>WYDEQ Permitted Sources</v>
      </c>
      <c r="B1327" s="136">
        <f>'Permitted Sources'!B1151</f>
        <v>56</v>
      </c>
      <c r="C1327" s="136">
        <f>'Permitted Sources'!C1151</f>
        <v>56023</v>
      </c>
      <c r="D1327" s="136">
        <f>'Permitted Sources'!F1151</f>
        <v>40400311</v>
      </c>
      <c r="E1327" t="str">
        <f>'Permitted Sources'!I1151</f>
        <v>Permitted Tank Losses</v>
      </c>
      <c r="F1327" s="181">
        <f>'Permitted Sources'!T1151</f>
        <v>0</v>
      </c>
      <c r="G1327" s="181">
        <f>'Permitted Sources'!U1151</f>
        <v>4.7474901595158943E-2</v>
      </c>
      <c r="H1327" s="181">
        <f>'Permitted Sources'!V1151</f>
        <v>0</v>
      </c>
      <c r="I1327" s="181">
        <f>'Permitted Sources'!W1151</f>
        <v>0</v>
      </c>
      <c r="J1327" s="181">
        <f>'Permitted Sources'!X1151</f>
        <v>0</v>
      </c>
      <c r="K1327" s="191" t="str">
        <f>VLOOKUP(C1327,fips_xref!$A$5:$H$28,8,FALSE)</f>
        <v>Total</v>
      </c>
      <c r="L1327" s="31" t="str">
        <f t="shared" si="20"/>
        <v xml:space="preserve">Condensate tank </v>
      </c>
    </row>
    <row r="1328" spans="1:12" x14ac:dyDescent="0.2">
      <c r="A1328" s="136" t="str">
        <f>'Permitted Sources'!A1152</f>
        <v>WYDEQ Permitted Sources</v>
      </c>
      <c r="B1328" s="136">
        <f>'Permitted Sources'!B1152</f>
        <v>56</v>
      </c>
      <c r="C1328" s="136">
        <f>'Permitted Sources'!C1152</f>
        <v>56023</v>
      </c>
      <c r="D1328" s="136">
        <f>'Permitted Sources'!F1152</f>
        <v>31000404</v>
      </c>
      <c r="E1328" t="str">
        <f>'Permitted Sources'!I1152</f>
        <v>Process Heaters</v>
      </c>
      <c r="F1328" s="181">
        <f>'Permitted Sources'!T1152</f>
        <v>1.7938272307103571</v>
      </c>
      <c r="G1328" s="181">
        <f>'Permitted Sources'!U1152</f>
        <v>0</v>
      </c>
      <c r="H1328" s="181">
        <f>'Permitted Sources'!V1152</f>
        <v>1.5067627418404705</v>
      </c>
      <c r="I1328" s="181">
        <f>'Permitted Sources'!W1152</f>
        <v>0</v>
      </c>
      <c r="J1328" s="181">
        <f>'Permitted Sources'!X1152</f>
        <v>0</v>
      </c>
      <c r="K1328" s="191" t="str">
        <f>VLOOKUP(C1328,fips_xref!$A$5:$H$28,8,FALSE)</f>
        <v>Total</v>
      </c>
      <c r="L1328" s="31" t="str">
        <f t="shared" si="20"/>
        <v>Heaters</v>
      </c>
    </row>
    <row r="1329" spans="1:12" x14ac:dyDescent="0.2">
      <c r="A1329" s="136" t="str">
        <f>'Permitted Sources'!A1153</f>
        <v>WYDEQ Permitted Sources</v>
      </c>
      <c r="B1329" s="136">
        <f>'Permitted Sources'!B1153</f>
        <v>56</v>
      </c>
      <c r="C1329" s="136">
        <f>'Permitted Sources'!C1153</f>
        <v>56023</v>
      </c>
      <c r="D1329" s="136">
        <f>'Permitted Sources'!F1153</f>
        <v>31000404</v>
      </c>
      <c r="E1329" t="str">
        <f>'Permitted Sources'!I1153</f>
        <v>Process Heaters</v>
      </c>
      <c r="F1329" s="181">
        <f>'Permitted Sources'!T1153</f>
        <v>1.7938272307103571</v>
      </c>
      <c r="G1329" s="181">
        <f>'Permitted Sources'!U1153</f>
        <v>0</v>
      </c>
      <c r="H1329" s="181">
        <f>'Permitted Sources'!V1153</f>
        <v>1.5067627418404705</v>
      </c>
      <c r="I1329" s="181">
        <f>'Permitted Sources'!W1153</f>
        <v>0</v>
      </c>
      <c r="J1329" s="181">
        <f>'Permitted Sources'!X1153</f>
        <v>0</v>
      </c>
      <c r="K1329" s="191" t="str">
        <f>VLOOKUP(C1329,fips_xref!$A$5:$H$28,8,FALSE)</f>
        <v>Total</v>
      </c>
      <c r="L1329" s="31" t="str">
        <f t="shared" si="20"/>
        <v>Heaters</v>
      </c>
    </row>
    <row r="1330" spans="1:12" x14ac:dyDescent="0.2">
      <c r="A1330" s="136" t="str">
        <f>'Permitted Sources'!A1154</f>
        <v>WYDEQ Permitted Sources</v>
      </c>
      <c r="B1330" s="136">
        <f>'Permitted Sources'!B1154</f>
        <v>56</v>
      </c>
      <c r="C1330" s="136">
        <f>'Permitted Sources'!C1154</f>
        <v>56037</v>
      </c>
      <c r="D1330" s="136" t="str">
        <f>'Permitted Sources'!F1154</f>
        <v>31000299</v>
      </c>
      <c r="E1330" t="str">
        <f>'Permitted Sources'!I1154</f>
        <v>Natural Gas Production, Other Not Classified</v>
      </c>
      <c r="F1330" s="181">
        <f>'Permitted Sources'!T1154</f>
        <v>0.32517055887095164</v>
      </c>
      <c r="G1330" s="181">
        <f>'Permitted Sources'!U1154</f>
        <v>0</v>
      </c>
      <c r="H1330" s="181">
        <f>'Permitted Sources'!V1154</f>
        <v>0.10839018629031723</v>
      </c>
      <c r="I1330" s="181">
        <f>'Permitted Sources'!W1154</f>
        <v>0</v>
      </c>
      <c r="J1330" s="181">
        <f>'Permitted Sources'!X1154</f>
        <v>0</v>
      </c>
      <c r="K1330" s="191" t="str">
        <f>VLOOKUP(C1330,fips_xref!$A$5:$H$28,8,FALSE)</f>
        <v>Total</v>
      </c>
      <c r="L1330" s="31" t="str">
        <f t="shared" si="20"/>
        <v>Natural Gas Production, Other Not Classified</v>
      </c>
    </row>
    <row r="1331" spans="1:12" x14ac:dyDescent="0.2">
      <c r="A1331" s="136" t="str">
        <f>'Permitted Sources'!A1155</f>
        <v>WYDEQ Permitted Sources</v>
      </c>
      <c r="B1331" s="136">
        <f>'Permitted Sources'!B1155</f>
        <v>56</v>
      </c>
      <c r="C1331" s="136">
        <f>'Permitted Sources'!C1155</f>
        <v>56037</v>
      </c>
      <c r="D1331" s="136" t="str">
        <f>'Permitted Sources'!F1155</f>
        <v>39999989</v>
      </c>
      <c r="E1331" t="str">
        <f>'Permitted Sources'!I1155</f>
        <v>Natural Gas Production, Other Not Classified</v>
      </c>
      <c r="F1331" s="181">
        <f>'Permitted Sources'!T1155</f>
        <v>0</v>
      </c>
      <c r="G1331" s="181">
        <f>'Permitted Sources'!U1155</f>
        <v>0.10839018629031723</v>
      </c>
      <c r="H1331" s="181">
        <f>'Permitted Sources'!V1155</f>
        <v>0</v>
      </c>
      <c r="I1331" s="181">
        <f>'Permitted Sources'!W1155</f>
        <v>0</v>
      </c>
      <c r="J1331" s="181">
        <f>'Permitted Sources'!X1155</f>
        <v>0</v>
      </c>
      <c r="K1331" s="191" t="str">
        <f>VLOOKUP(C1331,fips_xref!$A$5:$H$28,8,FALSE)</f>
        <v>Total</v>
      </c>
      <c r="L1331" s="31" t="str">
        <f t="shared" si="20"/>
        <v>Natural Gas Production, Other Not Classified</v>
      </c>
    </row>
    <row r="1332" spans="1:12" x14ac:dyDescent="0.2">
      <c r="A1332" s="136" t="str">
        <f>'Permitted Sources'!A1156</f>
        <v>WYDEQ Permitted Sources</v>
      </c>
      <c r="B1332" s="136">
        <f>'Permitted Sources'!B1156</f>
        <v>56</v>
      </c>
      <c r="C1332" s="136">
        <f>'Permitted Sources'!C1156</f>
        <v>56037</v>
      </c>
      <c r="D1332" s="136" t="str">
        <f>'Permitted Sources'!F1156</f>
        <v>31000220</v>
      </c>
      <c r="E1332" t="str">
        <f>'Permitted Sources'!I1156</f>
        <v>Natural Gas Production, All Equipt Leak Fugitives</v>
      </c>
      <c r="F1332" s="181">
        <f>'Permitted Sources'!T1156</f>
        <v>0</v>
      </c>
      <c r="G1332" s="181">
        <f>'Permitted Sources'!U1156</f>
        <v>0.43356074516126891</v>
      </c>
      <c r="H1332" s="181">
        <f>'Permitted Sources'!V1156</f>
        <v>0</v>
      </c>
      <c r="I1332" s="181">
        <f>'Permitted Sources'!W1156</f>
        <v>0</v>
      </c>
      <c r="J1332" s="181">
        <f>'Permitted Sources'!X1156</f>
        <v>0</v>
      </c>
      <c r="K1332" s="191" t="str">
        <f>VLOOKUP(C1332,fips_xref!$A$5:$H$28,8,FALSE)</f>
        <v>Total</v>
      </c>
      <c r="L1332" s="31" t="str">
        <f t="shared" si="20"/>
        <v>Fugitives</v>
      </c>
    </row>
    <row r="1333" spans="1:12" x14ac:dyDescent="0.2">
      <c r="A1333" s="136" t="str">
        <f>'Permitted Sources'!A1157</f>
        <v>WYDEQ Permitted Sources</v>
      </c>
      <c r="B1333" s="136">
        <f>'Permitted Sources'!B1157</f>
        <v>56</v>
      </c>
      <c r="C1333" s="136">
        <f>'Permitted Sources'!C1157</f>
        <v>56037</v>
      </c>
      <c r="D1333" s="136" t="str">
        <f>'Permitted Sources'!F1157</f>
        <v>40400312</v>
      </c>
      <c r="E1333" t="str">
        <f>'Permitted Sources'!I1157</f>
        <v>Permitted Tank Losses</v>
      </c>
      <c r="F1333" s="181">
        <f>'Permitted Sources'!T1157</f>
        <v>0</v>
      </c>
      <c r="G1333" s="181">
        <f>'Permitted Sources'!U1157</f>
        <v>20.033560745161267</v>
      </c>
      <c r="H1333" s="181">
        <f>'Permitted Sources'!V1157</f>
        <v>0</v>
      </c>
      <c r="I1333" s="181">
        <f>'Permitted Sources'!W1157</f>
        <v>0</v>
      </c>
      <c r="J1333" s="181">
        <f>'Permitted Sources'!X1157</f>
        <v>0</v>
      </c>
      <c r="K1333" s="191" t="str">
        <f>VLOOKUP(C1333,fips_xref!$A$5:$H$28,8,FALSE)</f>
        <v>Total</v>
      </c>
      <c r="L1333" s="31" t="str">
        <f t="shared" si="20"/>
        <v xml:space="preserve">Condensate tank </v>
      </c>
    </row>
    <row r="1334" spans="1:12" x14ac:dyDescent="0.2">
      <c r="A1334" s="136" t="str">
        <f>'Permitted Sources'!A1158</f>
        <v>WYDEQ Permitted Sources</v>
      </c>
      <c r="B1334" s="136">
        <f>'Permitted Sources'!B1158</f>
        <v>56</v>
      </c>
      <c r="C1334" s="136">
        <f>'Permitted Sources'!C1158</f>
        <v>56037</v>
      </c>
      <c r="D1334" s="136">
        <f>'Permitted Sources'!F1158</f>
        <v>31000404</v>
      </c>
      <c r="E1334" t="str">
        <f>'Permitted Sources'!I1158</f>
        <v>Process Heaters</v>
      </c>
      <c r="F1334" s="181">
        <f>'Permitted Sources'!T1158</f>
        <v>0.47474901595158947</v>
      </c>
      <c r="G1334" s="181">
        <f>'Permitted Sources'!U1158</f>
        <v>0</v>
      </c>
      <c r="H1334" s="181">
        <f>'Permitted Sources'!V1158</f>
        <v>0</v>
      </c>
      <c r="I1334" s="181">
        <f>'Permitted Sources'!W1158</f>
        <v>0</v>
      </c>
      <c r="J1334" s="181">
        <f>'Permitted Sources'!X1158</f>
        <v>0</v>
      </c>
      <c r="K1334" s="191" t="str">
        <f>VLOOKUP(C1334,fips_xref!$A$5:$H$28,8,FALSE)</f>
        <v>Total</v>
      </c>
      <c r="L1334" s="31" t="str">
        <f t="shared" si="20"/>
        <v>Heaters</v>
      </c>
    </row>
    <row r="1335" spans="1:12" x14ac:dyDescent="0.2">
      <c r="A1335" s="136" t="str">
        <f>'Permitted Sources-Sublette'!A6</f>
        <v>WYDEQ Permitted Sources</v>
      </c>
      <c r="B1335" s="136" t="str">
        <f>'Permitted Sources-Sublette'!B6</f>
        <v>56</v>
      </c>
      <c r="C1335" s="136">
        <f>'Permitted Sources-Sublette'!C6</f>
        <v>56035</v>
      </c>
      <c r="D1335" s="136">
        <f>'Permitted Sources-Sublette'!F6</f>
        <v>20200201</v>
      </c>
      <c r="E1335" s="31" t="str">
        <f>'Permitted Sources-Sublette'!G6</f>
        <v>Compressor Engines</v>
      </c>
      <c r="F1335" s="181">
        <f>'Permitted Sources-Sublette'!H6</f>
        <v>110.07896412775573</v>
      </c>
      <c r="G1335" s="181">
        <f>'Permitted Sources-Sublette'!I6</f>
        <v>26.626953560405646</v>
      </c>
      <c r="H1335" s="181">
        <f>'Permitted Sources-Sublette'!J6</f>
        <v>77.624738044312153</v>
      </c>
      <c r="I1335" s="181">
        <f>'Permitted Sources-Sublette'!K6</f>
        <v>1.3344674293877621</v>
      </c>
      <c r="J1335" s="181">
        <f>'Permitted Sources-Sublette'!L6</f>
        <v>5.7329671802067459</v>
      </c>
      <c r="K1335" s="191" t="str">
        <f>VLOOKUP(C1335,fips_xref!$A$5:$H$28,8,FALSE)</f>
        <v>Total</v>
      </c>
      <c r="L1335" s="31" t="str">
        <f t="shared" si="20"/>
        <v>Compressor Engines</v>
      </c>
    </row>
    <row r="1336" spans="1:12" x14ac:dyDescent="0.2">
      <c r="A1336" s="136" t="str">
        <f>'Permitted Sources-Sublette'!A7</f>
        <v>WYDEQ Permitted Sources</v>
      </c>
      <c r="B1336" s="136" t="str">
        <f>'Permitted Sources-Sublette'!B7</f>
        <v>56</v>
      </c>
      <c r="C1336" s="136">
        <f>'Permitted Sources-Sublette'!C7</f>
        <v>56035</v>
      </c>
      <c r="D1336" s="136">
        <f>'Permitted Sources-Sublette'!F7</f>
        <v>20200201</v>
      </c>
      <c r="E1336" s="31" t="str">
        <f>'Permitted Sources-Sublette'!G7</f>
        <v>Compressor Engines</v>
      </c>
      <c r="F1336" s="181">
        <f>'Permitted Sources-Sublette'!H7</f>
        <v>1190.4176312775571</v>
      </c>
      <c r="G1336" s="181">
        <f>'Permitted Sources-Sublette'!I7</f>
        <v>876.59353150418883</v>
      </c>
      <c r="H1336" s="181">
        <f>'Permitted Sources-Sublette'!J7</f>
        <v>778.38666849283504</v>
      </c>
      <c r="I1336" s="181">
        <f>'Permitted Sources-Sublette'!K7</f>
        <v>2.476089532008964</v>
      </c>
      <c r="J1336" s="181">
        <f>'Permitted Sources-Sublette'!L7</f>
        <v>19.295631492063489</v>
      </c>
      <c r="K1336" s="191" t="str">
        <f>VLOOKUP(C1336,fips_xref!$A$5:$H$28,8,FALSE)</f>
        <v>Total</v>
      </c>
      <c r="L1336" s="31" t="str">
        <f t="shared" si="20"/>
        <v>Compressor Engines</v>
      </c>
    </row>
    <row r="1337" spans="1:12" x14ac:dyDescent="0.2">
      <c r="A1337" s="136" t="str">
        <f>'Permitted Sources-Sublette'!A8</f>
        <v>WYDEQ Permitted Sources</v>
      </c>
      <c r="B1337" s="136" t="str">
        <f>'Permitted Sources-Sublette'!B8</f>
        <v>56</v>
      </c>
      <c r="C1337" s="136">
        <f>'Permitted Sources-Sublette'!C8</f>
        <v>56035</v>
      </c>
      <c r="D1337" s="136" t="str">
        <f>'Permitted Sources-Sublette'!F8</f>
        <v>31000404</v>
      </c>
      <c r="E1337" s="31" t="str">
        <f>'Permitted Sources-Sublette'!G8</f>
        <v>Process Heaters</v>
      </c>
      <c r="F1337" s="181">
        <f>'Permitted Sources-Sublette'!H8</f>
        <v>53.979936274509797</v>
      </c>
      <c r="G1337" s="181">
        <f>'Permitted Sources-Sublette'!I8</f>
        <v>2.9688964950980394</v>
      </c>
      <c r="H1337" s="181">
        <f>'Permitted Sources-Sublette'!J8</f>
        <v>45.343146470588231</v>
      </c>
      <c r="I1337" s="181">
        <f>'Permitted Sources-Sublette'!K8</f>
        <v>0.32387961764705886</v>
      </c>
      <c r="J1337" s="181">
        <f>'Permitted Sources-Sublette'!L8</f>
        <v>4.1024751568627442</v>
      </c>
      <c r="K1337" s="191" t="str">
        <f>VLOOKUP(C1337,fips_xref!$A$5:$H$28,8,FALSE)</f>
        <v>Total</v>
      </c>
      <c r="L1337" s="31" t="str">
        <f t="shared" si="20"/>
        <v>Heaters</v>
      </c>
    </row>
    <row r="1338" spans="1:12" x14ac:dyDescent="0.2">
      <c r="A1338" s="136" t="str">
        <f>'Permitted Sources-Sublette'!A9</f>
        <v>WYDEQ Permitted Sources</v>
      </c>
      <c r="B1338" s="136" t="str">
        <f>'Permitted Sources-Sublette'!B9</f>
        <v>56</v>
      </c>
      <c r="C1338" s="136">
        <f>'Permitted Sources-Sublette'!C9</f>
        <v>56035</v>
      </c>
      <c r="D1338" s="136">
        <f>'Permitted Sources-Sublette'!F9</f>
        <v>40400301</v>
      </c>
      <c r="E1338" s="31" t="str">
        <f>'Permitted Sources-Sublette'!G9</f>
        <v>Permitted Tank Losses</v>
      </c>
      <c r="F1338" s="181">
        <f>'Permitted Sources-Sublette'!H9</f>
        <v>3.0442403742450002</v>
      </c>
      <c r="G1338" s="181">
        <f>'Permitted Sources-Sublette'!I9</f>
        <v>37.283388098193235</v>
      </c>
      <c r="H1338" s="181">
        <f>'Permitted Sources-Sublette'!J9</f>
        <v>0.76106009356125004</v>
      </c>
      <c r="I1338" s="181">
        <f>'Permitted Sources-Sublette'!K9</f>
        <v>0</v>
      </c>
      <c r="J1338" s="181">
        <f>'Permitted Sources-Sublette'!L9</f>
        <v>0</v>
      </c>
      <c r="K1338" s="191" t="str">
        <f>VLOOKUP(C1338,fips_xref!$A$5:$H$28,8,FALSE)</f>
        <v>Total</v>
      </c>
      <c r="L1338" s="31" t="str">
        <f t="shared" si="20"/>
        <v xml:space="preserve">Condensate tank </v>
      </c>
    </row>
    <row r="1339" spans="1:12" x14ac:dyDescent="0.2">
      <c r="A1339" s="136" t="str">
        <f>'Permitted Sources-Sublette'!A10</f>
        <v>WYDEQ Permitted Sources</v>
      </c>
      <c r="B1339" s="136" t="str">
        <f>'Permitted Sources-Sublette'!B10</f>
        <v>56</v>
      </c>
      <c r="C1339" s="136">
        <f>'Permitted Sources-Sublette'!C10</f>
        <v>56035</v>
      </c>
      <c r="D1339" s="136">
        <f>'Permitted Sources-Sublette'!F10</f>
        <v>31000227</v>
      </c>
      <c r="E1339" s="31" t="str">
        <f>'Permitted Sources-Sublette'!G10</f>
        <v>Dehydrator</v>
      </c>
      <c r="F1339" s="181">
        <f>'Permitted Sources-Sublette'!H10</f>
        <v>10.457215160000002</v>
      </c>
      <c r="G1339" s="181">
        <f>'Permitted Sources-Sublette'!I10</f>
        <v>54.050000433999998</v>
      </c>
      <c r="H1339" s="181">
        <f>'Permitted Sources-Sublette'!J10</f>
        <v>2.6143037900000006</v>
      </c>
      <c r="I1339" s="181">
        <f>'Permitted Sources-Sublette'!K10</f>
        <v>0</v>
      </c>
      <c r="J1339" s="181">
        <f>'Permitted Sources-Sublette'!L10</f>
        <v>0</v>
      </c>
      <c r="K1339" s="191" t="str">
        <f>VLOOKUP(C1339,fips_xref!$A$5:$H$28,8,FALSE)</f>
        <v>Total</v>
      </c>
      <c r="L1339" s="31" t="str">
        <f t="shared" si="20"/>
        <v>Dehydrator</v>
      </c>
    </row>
    <row r="1340" spans="1:12" x14ac:dyDescent="0.2">
      <c r="A1340" s="136" t="str">
        <f>'Permitted Sources-Sublette'!A11</f>
        <v>WYDEQ Permitted Sources</v>
      </c>
      <c r="B1340" s="136" t="str">
        <f>'Permitted Sources-Sublette'!B11</f>
        <v>56</v>
      </c>
      <c r="C1340" s="136">
        <f>'Permitted Sources-Sublette'!C11</f>
        <v>56035</v>
      </c>
      <c r="D1340" s="136">
        <f>'Permitted Sources-Sublette'!F11</f>
        <v>31000220</v>
      </c>
      <c r="E1340" s="31" t="str">
        <f>'Permitted Sources-Sublette'!G11</f>
        <v>Other Not Classified</v>
      </c>
      <c r="F1340" s="181">
        <f>'Permitted Sources-Sublette'!H11</f>
        <v>0</v>
      </c>
      <c r="G1340" s="181">
        <f>'Permitted Sources-Sublette'!I11</f>
        <v>13.82177401782358</v>
      </c>
      <c r="H1340" s="181">
        <f>'Permitted Sources-Sublette'!J11</f>
        <v>0</v>
      </c>
      <c r="I1340" s="181">
        <f>'Permitted Sources-Sublette'!K11</f>
        <v>0</v>
      </c>
      <c r="J1340" s="181">
        <f>'Permitted Sources-Sublette'!L11</f>
        <v>0</v>
      </c>
      <c r="K1340" s="191" t="str">
        <f>VLOOKUP(C1340,fips_xref!$A$5:$H$28,8,FALSE)</f>
        <v>Total</v>
      </c>
      <c r="L1340" s="31" t="str">
        <f t="shared" si="20"/>
        <v>Other Not Classified</v>
      </c>
    </row>
    <row r="1341" spans="1:12" x14ac:dyDescent="0.2">
      <c r="A1341" s="136" t="str">
        <f>'Permitted Sources-Sublette'!A12</f>
        <v>WYDEQ Permitted Sources</v>
      </c>
      <c r="B1341" s="136" t="str">
        <f>'Permitted Sources-Sublette'!B12</f>
        <v>56</v>
      </c>
      <c r="C1341" s="136">
        <f>'Permitted Sources-Sublette'!C12</f>
        <v>56035</v>
      </c>
      <c r="D1341" s="136">
        <f>'Permitted Sources-Sublette'!F12</f>
        <v>31000101</v>
      </c>
      <c r="E1341" s="31" t="str">
        <f>'Permitted Sources-Sublette'!G12</f>
        <v>Permitted Fugitives</v>
      </c>
      <c r="F1341" s="181">
        <f>'Permitted Sources-Sublette'!H12</f>
        <v>0</v>
      </c>
      <c r="G1341" s="181">
        <f>'Permitted Sources-Sublette'!I12</f>
        <v>496.77127881870115</v>
      </c>
      <c r="H1341" s="181">
        <f>'Permitted Sources-Sublette'!J12</f>
        <v>0</v>
      </c>
      <c r="I1341" s="181">
        <f>'Permitted Sources-Sublette'!K12</f>
        <v>0</v>
      </c>
      <c r="J1341" s="181">
        <f>'Permitted Sources-Sublette'!L12</f>
        <v>0.47564999999999991</v>
      </c>
      <c r="K1341" s="191" t="str">
        <f>VLOOKUP(C1341,fips_xref!$A$5:$H$28,8,FALSE)</f>
        <v>Total</v>
      </c>
      <c r="L1341" s="31" t="str">
        <f t="shared" si="20"/>
        <v>Fugitives</v>
      </c>
    </row>
    <row r="1342" spans="1:12" x14ac:dyDescent="0.2">
      <c r="A1342" s="136" t="str">
        <f>'Permitted Sources-Sublette'!A13</f>
        <v>WYDEQ Permitted Sources</v>
      </c>
      <c r="B1342" s="136" t="str">
        <f>'Permitted Sources-Sublette'!B13</f>
        <v>56</v>
      </c>
      <c r="C1342" s="136">
        <f>'Permitted Sources-Sublette'!C13</f>
        <v>56035</v>
      </c>
      <c r="D1342" s="136">
        <f>'Permitted Sources-Sublette'!F13</f>
        <v>31000220</v>
      </c>
      <c r="E1342" s="31" t="str">
        <f>'Permitted Sources-Sublette'!G13</f>
        <v>Other Not Classified</v>
      </c>
      <c r="F1342" s="181">
        <f>'Permitted Sources-Sublette'!H13</f>
        <v>4.1003377352000001</v>
      </c>
      <c r="G1342" s="181">
        <f>'Permitted Sources-Sublette'!I13</f>
        <v>14.40749653442837</v>
      </c>
      <c r="H1342" s="181">
        <f>'Permitted Sources-Sublette'!J13</f>
        <v>1.0250844338</v>
      </c>
      <c r="I1342" s="181">
        <f>'Permitted Sources-Sublette'!K13</f>
        <v>0</v>
      </c>
      <c r="J1342" s="181">
        <f>'Permitted Sources-Sublette'!L13</f>
        <v>0</v>
      </c>
      <c r="K1342" s="191" t="str">
        <f>VLOOKUP(C1342,fips_xref!$A$5:$H$28,8,FALSE)</f>
        <v>Total</v>
      </c>
      <c r="L1342" s="31" t="str">
        <f t="shared" si="20"/>
        <v>Other Not Classified</v>
      </c>
    </row>
    <row r="1343" spans="1:12" x14ac:dyDescent="0.2">
      <c r="A1343" s="136" t="str">
        <f>'Permitted Sources-Sublette'!A14</f>
        <v>WYDEQ Permitted Sources</v>
      </c>
      <c r="B1343" s="136" t="str">
        <f>'Permitted Sources-Sublette'!B14</f>
        <v>56</v>
      </c>
      <c r="C1343" s="136">
        <f>'Permitted Sources-Sublette'!C14</f>
        <v>56035</v>
      </c>
      <c r="D1343" s="136">
        <f>'Permitted Sources-Sublette'!F14</f>
        <v>31000220</v>
      </c>
      <c r="E1343" s="31" t="str">
        <f>'Permitted Sources-Sublette'!G14</f>
        <v>Other Not Classified</v>
      </c>
      <c r="F1343" s="181">
        <f>'Permitted Sources-Sublette'!H14</f>
        <v>10.400000000000002</v>
      </c>
      <c r="G1343" s="181">
        <f>'Permitted Sources-Sublette'!I14</f>
        <v>72.44459999999998</v>
      </c>
      <c r="H1343" s="181">
        <f>'Permitted Sources-Sublette'!J14</f>
        <v>41.6</v>
      </c>
      <c r="I1343" s="181">
        <f>'Permitted Sources-Sublette'!K14</f>
        <v>0</v>
      </c>
      <c r="J1343" s="181">
        <f>'Permitted Sources-Sublette'!L14</f>
        <v>6.9000000000000006E-2</v>
      </c>
      <c r="K1343" s="191" t="str">
        <f>VLOOKUP(C1343,fips_xref!$A$5:$H$28,8,FALSE)</f>
        <v>Total</v>
      </c>
      <c r="L1343" s="31" t="str">
        <f t="shared" si="20"/>
        <v>Other Not Classified</v>
      </c>
    </row>
    <row r="1344" spans="1:12" x14ac:dyDescent="0.2">
      <c r="A1344" s="136"/>
      <c r="C1344" s="136"/>
      <c r="D1344" s="136"/>
      <c r="F1344" s="181"/>
      <c r="G1344" s="181"/>
      <c r="H1344" s="181"/>
      <c r="I1344" s="181"/>
      <c r="J1344" s="181"/>
      <c r="L1344" s="31"/>
    </row>
    <row r="1345" spans="1:12" x14ac:dyDescent="0.2">
      <c r="A1345" s="136"/>
      <c r="C1345" s="136"/>
      <c r="D1345" s="136"/>
      <c r="F1345" s="181"/>
      <c r="G1345" s="181"/>
      <c r="H1345" s="181"/>
      <c r="I1345" s="181"/>
      <c r="J1345" s="181"/>
      <c r="L1345" s="31"/>
    </row>
    <row r="1346" spans="1:12" x14ac:dyDescent="0.2">
      <c r="A1346" s="136"/>
      <c r="C1346" s="136"/>
      <c r="D1346" s="136"/>
      <c r="F1346" s="181"/>
      <c r="G1346" s="181"/>
      <c r="H1346" s="181"/>
      <c r="I1346" s="181"/>
      <c r="J1346" s="181"/>
      <c r="L1346" s="31"/>
    </row>
    <row r="1347" spans="1:12" x14ac:dyDescent="0.2">
      <c r="A1347" s="136"/>
      <c r="C1347" s="136"/>
      <c r="D1347" s="136"/>
      <c r="F1347" s="181"/>
      <c r="G1347" s="181"/>
      <c r="H1347" s="181"/>
      <c r="I1347" s="181"/>
      <c r="J1347" s="181"/>
      <c r="L1347" s="31"/>
    </row>
    <row r="1348" spans="1:12" x14ac:dyDescent="0.2">
      <c r="A1348" s="136"/>
      <c r="C1348" s="136"/>
      <c r="D1348" s="136"/>
      <c r="F1348" s="181"/>
      <c r="G1348" s="181"/>
      <c r="H1348" s="181"/>
      <c r="I1348" s="181"/>
      <c r="J1348" s="181"/>
      <c r="L1348" s="31"/>
    </row>
    <row r="1349" spans="1:12" x14ac:dyDescent="0.2">
      <c r="A1349" s="136"/>
      <c r="C1349" s="136"/>
      <c r="D1349" s="136"/>
      <c r="F1349" s="181"/>
      <c r="G1349" s="181"/>
      <c r="H1349" s="181"/>
      <c r="I1349" s="181"/>
      <c r="J1349" s="181"/>
      <c r="L1349" s="31"/>
    </row>
    <row r="1350" spans="1:12" x14ac:dyDescent="0.2">
      <c r="A1350" s="136"/>
      <c r="C1350" s="136"/>
      <c r="D1350" s="136"/>
      <c r="F1350" s="181"/>
      <c r="G1350" s="181"/>
      <c r="H1350" s="181"/>
      <c r="I1350" s="181"/>
      <c r="J1350" s="181"/>
      <c r="L1350" s="31"/>
    </row>
    <row r="1351" spans="1:12" x14ac:dyDescent="0.2">
      <c r="A1351" s="136"/>
      <c r="C1351" s="136"/>
      <c r="D1351" s="136"/>
      <c r="F1351" s="181"/>
      <c r="G1351" s="181"/>
      <c r="H1351" s="181"/>
      <c r="I1351" s="181"/>
      <c r="J1351" s="181"/>
      <c r="L1351" s="31"/>
    </row>
    <row r="1352" spans="1:12" x14ac:dyDescent="0.2">
      <c r="A1352" s="136"/>
      <c r="C1352" s="136"/>
      <c r="D1352" s="136"/>
      <c r="F1352" s="181"/>
      <c r="G1352" s="181"/>
      <c r="H1352" s="181"/>
      <c r="I1352" s="181"/>
      <c r="J1352" s="181"/>
      <c r="L1352" s="31"/>
    </row>
    <row r="1353" spans="1:12" x14ac:dyDescent="0.2">
      <c r="A1353" s="136"/>
      <c r="C1353" s="136"/>
      <c r="D1353" s="136"/>
      <c r="F1353" s="181"/>
      <c r="G1353" s="181"/>
      <c r="H1353" s="181"/>
      <c r="I1353" s="181"/>
      <c r="J1353" s="181"/>
      <c r="L1353" s="31"/>
    </row>
    <row r="1354" spans="1:12" x14ac:dyDescent="0.2">
      <c r="A1354" s="136"/>
      <c r="C1354" s="136"/>
      <c r="D1354" s="136"/>
      <c r="F1354" s="181"/>
      <c r="G1354" s="181"/>
      <c r="H1354" s="181"/>
      <c r="I1354" s="181"/>
      <c r="J1354" s="181"/>
      <c r="L1354" s="31"/>
    </row>
    <row r="1355" spans="1:12" x14ac:dyDescent="0.2">
      <c r="A1355" s="136"/>
      <c r="C1355" s="136"/>
      <c r="D1355" s="136"/>
      <c r="F1355" s="181"/>
      <c r="G1355" s="181"/>
      <c r="H1355" s="181"/>
      <c r="I1355" s="181"/>
      <c r="J1355" s="181"/>
      <c r="L1355" s="31"/>
    </row>
    <row r="1356" spans="1:12" x14ac:dyDescent="0.2">
      <c r="A1356" s="136"/>
      <c r="C1356" s="136"/>
      <c r="D1356" s="136"/>
      <c r="F1356" s="181"/>
      <c r="G1356" s="181"/>
      <c r="H1356" s="181"/>
      <c r="I1356" s="181"/>
      <c r="J1356" s="181"/>
      <c r="L1356" s="31"/>
    </row>
    <row r="1357" spans="1:12" x14ac:dyDescent="0.2">
      <c r="A1357" s="136"/>
      <c r="C1357" s="136"/>
      <c r="D1357" s="136"/>
      <c r="F1357" s="181"/>
      <c r="G1357" s="181"/>
      <c r="H1357" s="181"/>
      <c r="I1357" s="181"/>
      <c r="J1357" s="181"/>
      <c r="L1357" s="31"/>
    </row>
    <row r="1358" spans="1:12" x14ac:dyDescent="0.2">
      <c r="A1358" s="136"/>
      <c r="C1358" s="136"/>
      <c r="D1358" s="136"/>
      <c r="F1358" s="181"/>
      <c r="G1358" s="181"/>
      <c r="H1358" s="181"/>
      <c r="I1358" s="181"/>
      <c r="J1358" s="181"/>
      <c r="L1358" s="31"/>
    </row>
    <row r="1359" spans="1:12" x14ac:dyDescent="0.2">
      <c r="A1359" s="136"/>
      <c r="C1359" s="136"/>
      <c r="D1359" s="136"/>
      <c r="F1359" s="181"/>
      <c r="G1359" s="181"/>
      <c r="H1359" s="181"/>
      <c r="I1359" s="181"/>
      <c r="J1359" s="181"/>
      <c r="L1359" s="31"/>
    </row>
    <row r="1360" spans="1:12" x14ac:dyDescent="0.2">
      <c r="A1360" s="136"/>
      <c r="C1360" s="136"/>
      <c r="D1360" s="136"/>
      <c r="F1360" s="181"/>
      <c r="G1360" s="181"/>
      <c r="H1360" s="181"/>
      <c r="I1360" s="181"/>
      <c r="J1360" s="181"/>
      <c r="L1360" s="31"/>
    </row>
    <row r="1361" spans="1:12" x14ac:dyDescent="0.2">
      <c r="A1361" s="136"/>
      <c r="C1361" s="136"/>
      <c r="D1361" s="136"/>
      <c r="F1361" s="181"/>
      <c r="G1361" s="181"/>
      <c r="H1361" s="181"/>
      <c r="I1361" s="181"/>
      <c r="J1361" s="181"/>
      <c r="L1361" s="31"/>
    </row>
    <row r="1362" spans="1:12" x14ac:dyDescent="0.2">
      <c r="A1362" s="136"/>
      <c r="C1362" s="136"/>
      <c r="D1362" s="136"/>
      <c r="F1362" s="181"/>
      <c r="G1362" s="181"/>
      <c r="H1362" s="181"/>
      <c r="I1362" s="181"/>
      <c r="J1362" s="181"/>
      <c r="L1362" s="31"/>
    </row>
    <row r="1363" spans="1:12" x14ac:dyDescent="0.2">
      <c r="A1363" s="136"/>
      <c r="C1363" s="136"/>
      <c r="D1363" s="136"/>
      <c r="F1363" s="181"/>
      <c r="G1363" s="181"/>
      <c r="H1363" s="181"/>
      <c r="I1363" s="181"/>
      <c r="J1363" s="181"/>
      <c r="L1363" s="31"/>
    </row>
    <row r="1364" spans="1:12" x14ac:dyDescent="0.2">
      <c r="A1364" s="136"/>
      <c r="C1364" s="136"/>
      <c r="D1364" s="136"/>
      <c r="F1364" s="181"/>
      <c r="G1364" s="181"/>
      <c r="H1364" s="181"/>
      <c r="I1364" s="181"/>
      <c r="J1364" s="181"/>
      <c r="L1364" s="31"/>
    </row>
    <row r="1365" spans="1:12" x14ac:dyDescent="0.2">
      <c r="A1365" s="136"/>
      <c r="C1365" s="136"/>
      <c r="D1365" s="136"/>
      <c r="F1365" s="181"/>
      <c r="G1365" s="181"/>
      <c r="H1365" s="181"/>
      <c r="I1365" s="181"/>
      <c r="J1365" s="181"/>
      <c r="L1365" s="31"/>
    </row>
    <row r="1366" spans="1:12" x14ac:dyDescent="0.2">
      <c r="A1366" s="136"/>
      <c r="C1366" s="136"/>
      <c r="D1366" s="136"/>
      <c r="F1366" s="181"/>
      <c r="G1366" s="181"/>
      <c r="H1366" s="181"/>
      <c r="I1366" s="181"/>
      <c r="J1366" s="181"/>
      <c r="L1366" s="31"/>
    </row>
    <row r="1367" spans="1:12" x14ac:dyDescent="0.2">
      <c r="A1367" s="136"/>
      <c r="C1367" s="136"/>
      <c r="D1367" s="136"/>
      <c r="F1367" s="181"/>
      <c r="G1367" s="181"/>
      <c r="H1367" s="181"/>
      <c r="I1367" s="181"/>
      <c r="J1367" s="181"/>
      <c r="L1367" s="31"/>
    </row>
    <row r="1368" spans="1:12" x14ac:dyDescent="0.2">
      <c r="A1368" s="136"/>
      <c r="C1368" s="136"/>
      <c r="D1368" s="136"/>
      <c r="F1368" s="181"/>
      <c r="G1368" s="181"/>
      <c r="H1368" s="181"/>
      <c r="I1368" s="181"/>
      <c r="J1368" s="181"/>
      <c r="L1368" s="31"/>
    </row>
    <row r="1369" spans="1:12" x14ac:dyDescent="0.2">
      <c r="A1369" s="136"/>
      <c r="C1369" s="136"/>
      <c r="D1369" s="136"/>
      <c r="F1369" s="181"/>
      <c r="G1369" s="181"/>
      <c r="H1369" s="181"/>
      <c r="I1369" s="181"/>
      <c r="J1369" s="181"/>
      <c r="L1369" s="31"/>
    </row>
    <row r="1370" spans="1:12" x14ac:dyDescent="0.2">
      <c r="A1370" s="136"/>
      <c r="C1370" s="136"/>
      <c r="D1370" s="136"/>
      <c r="F1370" s="181"/>
      <c r="G1370" s="181"/>
      <c r="H1370" s="181"/>
      <c r="I1370" s="181"/>
      <c r="J1370" s="181"/>
      <c r="L1370" s="31"/>
    </row>
    <row r="1371" spans="1:12" x14ac:dyDescent="0.2">
      <c r="A1371" s="136"/>
      <c r="C1371" s="136"/>
      <c r="D1371" s="136"/>
      <c r="F1371" s="181"/>
      <c r="G1371" s="181"/>
      <c r="H1371" s="181"/>
      <c r="I1371" s="181"/>
      <c r="J1371" s="181"/>
      <c r="L1371" s="31"/>
    </row>
    <row r="1372" spans="1:12" x14ac:dyDescent="0.2">
      <c r="A1372" s="136"/>
      <c r="C1372" s="136"/>
      <c r="D1372" s="136"/>
      <c r="F1372" s="181"/>
      <c r="G1372" s="181"/>
      <c r="H1372" s="181"/>
      <c r="I1372" s="181"/>
      <c r="J1372" s="181"/>
      <c r="L1372" s="31"/>
    </row>
    <row r="1373" spans="1:12" x14ac:dyDescent="0.2">
      <c r="A1373" s="136"/>
      <c r="C1373" s="136"/>
      <c r="D1373" s="136"/>
      <c r="F1373" s="181"/>
      <c r="G1373" s="181"/>
      <c r="H1373" s="181"/>
      <c r="I1373" s="181"/>
      <c r="J1373" s="181"/>
      <c r="L1373" s="31"/>
    </row>
    <row r="1374" spans="1:12" x14ac:dyDescent="0.2">
      <c r="A1374" s="136"/>
      <c r="C1374" s="136"/>
      <c r="D1374" s="136"/>
      <c r="F1374" s="181"/>
      <c r="G1374" s="181"/>
      <c r="H1374" s="181"/>
      <c r="I1374" s="181"/>
      <c r="J1374" s="181"/>
      <c r="L1374" s="31"/>
    </row>
    <row r="1375" spans="1:12" x14ac:dyDescent="0.2">
      <c r="A1375" s="136"/>
      <c r="C1375" s="136"/>
      <c r="D1375" s="136"/>
      <c r="F1375" s="181"/>
      <c r="G1375" s="181"/>
      <c r="H1375" s="181"/>
      <c r="I1375" s="181"/>
      <c r="J1375" s="181"/>
      <c r="L1375" s="31"/>
    </row>
    <row r="1376" spans="1:12" x14ac:dyDescent="0.2">
      <c r="A1376" s="136"/>
      <c r="C1376" s="136"/>
      <c r="D1376" s="136"/>
      <c r="F1376" s="181"/>
      <c r="G1376" s="181"/>
      <c r="H1376" s="181"/>
      <c r="I1376" s="181"/>
      <c r="J1376" s="181"/>
      <c r="L1376" s="31"/>
    </row>
    <row r="1377" spans="1:12" x14ac:dyDescent="0.2">
      <c r="A1377" s="136"/>
      <c r="C1377" s="136"/>
      <c r="D1377" s="136"/>
      <c r="F1377" s="181"/>
      <c r="G1377" s="181"/>
      <c r="H1377" s="181"/>
      <c r="I1377" s="181"/>
      <c r="J1377" s="181"/>
      <c r="L1377" s="31"/>
    </row>
    <row r="1378" spans="1:12" x14ac:dyDescent="0.2">
      <c r="A1378" s="136"/>
      <c r="C1378" s="136"/>
      <c r="D1378" s="136"/>
      <c r="F1378" s="181"/>
      <c r="G1378" s="181"/>
      <c r="H1378" s="181"/>
      <c r="I1378" s="181"/>
      <c r="J1378" s="181"/>
      <c r="L1378" s="31"/>
    </row>
    <row r="1379" spans="1:12" x14ac:dyDescent="0.2">
      <c r="A1379" s="136"/>
      <c r="C1379" s="136"/>
      <c r="D1379" s="136"/>
      <c r="F1379" s="181"/>
      <c r="G1379" s="181"/>
      <c r="H1379" s="181"/>
      <c r="I1379" s="181"/>
      <c r="J1379" s="181"/>
      <c r="L1379" s="31"/>
    </row>
    <row r="1380" spans="1:12" x14ac:dyDescent="0.2">
      <c r="A1380" s="136"/>
      <c r="C1380" s="136"/>
      <c r="D1380" s="136"/>
      <c r="F1380" s="181"/>
      <c r="G1380" s="181"/>
      <c r="H1380" s="181"/>
      <c r="I1380" s="181"/>
      <c r="J1380" s="181"/>
      <c r="L1380" s="31"/>
    </row>
    <row r="1381" spans="1:12" x14ac:dyDescent="0.2">
      <c r="A1381" s="136"/>
      <c r="C1381" s="136"/>
      <c r="D1381" s="136"/>
      <c r="F1381" s="181"/>
      <c r="G1381" s="181"/>
      <c r="H1381" s="181"/>
      <c r="I1381" s="181"/>
      <c r="J1381" s="181"/>
      <c r="L1381" s="31"/>
    </row>
    <row r="1382" spans="1:12" x14ac:dyDescent="0.2">
      <c r="A1382" s="136"/>
      <c r="C1382" s="136"/>
      <c r="D1382" s="136"/>
      <c r="F1382" s="181"/>
      <c r="G1382" s="181"/>
      <c r="H1382" s="181"/>
      <c r="I1382" s="181"/>
      <c r="J1382" s="181"/>
      <c r="L1382" s="31"/>
    </row>
    <row r="1383" spans="1:12" x14ac:dyDescent="0.2">
      <c r="A1383" s="136"/>
      <c r="C1383" s="136"/>
      <c r="D1383" s="136"/>
      <c r="F1383" s="181"/>
      <c r="G1383" s="181"/>
      <c r="H1383" s="181"/>
      <c r="I1383" s="181"/>
      <c r="J1383" s="181"/>
      <c r="L1383" s="31"/>
    </row>
    <row r="1384" spans="1:12" x14ac:dyDescent="0.2">
      <c r="A1384" s="136"/>
      <c r="C1384" s="136"/>
      <c r="D1384" s="136"/>
      <c r="F1384" s="181"/>
      <c r="G1384" s="181"/>
      <c r="H1384" s="181"/>
      <c r="I1384" s="181"/>
      <c r="J1384" s="181"/>
      <c r="L1384" s="31"/>
    </row>
    <row r="1385" spans="1:12" x14ac:dyDescent="0.2">
      <c r="A1385" s="136"/>
      <c r="C1385" s="136"/>
      <c r="D1385" s="136"/>
      <c r="F1385" s="181"/>
      <c r="G1385" s="181"/>
      <c r="H1385" s="181"/>
      <c r="I1385" s="181"/>
      <c r="J1385" s="181"/>
      <c r="L1385" s="31"/>
    </row>
    <row r="1386" spans="1:12" x14ac:dyDescent="0.2">
      <c r="A1386" s="136"/>
      <c r="C1386" s="136"/>
      <c r="D1386" s="136"/>
      <c r="F1386" s="181"/>
      <c r="G1386" s="181"/>
      <c r="H1386" s="181"/>
      <c r="I1386" s="181"/>
      <c r="J1386" s="181"/>
      <c r="L1386" s="31"/>
    </row>
    <row r="1387" spans="1:12" x14ac:dyDescent="0.2">
      <c r="A1387" s="136"/>
      <c r="C1387" s="136"/>
      <c r="D1387" s="136"/>
      <c r="F1387" s="181"/>
      <c r="G1387" s="181"/>
      <c r="H1387" s="181"/>
      <c r="I1387" s="181"/>
      <c r="J1387" s="181"/>
      <c r="L1387" s="31"/>
    </row>
    <row r="1388" spans="1:12" x14ac:dyDescent="0.2">
      <c r="A1388" s="136"/>
      <c r="C1388" s="136"/>
      <c r="D1388" s="136"/>
      <c r="F1388" s="181"/>
      <c r="G1388" s="181"/>
      <c r="H1388" s="181"/>
      <c r="I1388" s="181"/>
      <c r="J1388" s="181"/>
      <c r="L1388" s="31"/>
    </row>
    <row r="1389" spans="1:12" x14ac:dyDescent="0.2">
      <c r="A1389" s="136"/>
      <c r="C1389" s="136"/>
      <c r="D1389" s="136"/>
      <c r="F1389" s="181"/>
      <c r="G1389" s="181"/>
      <c r="H1389" s="181"/>
      <c r="I1389" s="181"/>
      <c r="J1389" s="181"/>
      <c r="L1389" s="31"/>
    </row>
    <row r="1390" spans="1:12" x14ac:dyDescent="0.2">
      <c r="A1390" s="136"/>
      <c r="C1390" s="136"/>
      <c r="D1390" s="136"/>
      <c r="F1390" s="181"/>
      <c r="G1390" s="181"/>
      <c r="H1390" s="181"/>
      <c r="I1390" s="181"/>
      <c r="J1390" s="181"/>
      <c r="L1390" s="31"/>
    </row>
    <row r="1391" spans="1:12" x14ac:dyDescent="0.2">
      <c r="A1391" s="136"/>
      <c r="C1391" s="136"/>
      <c r="D1391" s="136"/>
      <c r="F1391" s="181"/>
      <c r="G1391" s="181"/>
      <c r="H1391" s="181"/>
      <c r="I1391" s="181"/>
      <c r="J1391" s="181"/>
      <c r="L1391" s="31"/>
    </row>
    <row r="1392" spans="1:12" x14ac:dyDescent="0.2">
      <c r="A1392" s="136"/>
      <c r="C1392" s="136"/>
      <c r="D1392" s="136"/>
      <c r="F1392" s="181"/>
      <c r="G1392" s="181"/>
      <c r="H1392" s="181"/>
      <c r="I1392" s="181"/>
      <c r="J1392" s="181"/>
      <c r="L1392" s="31"/>
    </row>
    <row r="1393" spans="1:12" x14ac:dyDescent="0.2">
      <c r="A1393" s="136"/>
      <c r="C1393" s="136"/>
      <c r="D1393" s="136"/>
      <c r="F1393" s="181"/>
      <c r="G1393" s="181"/>
      <c r="H1393" s="181"/>
      <c r="I1393" s="181"/>
      <c r="J1393" s="181"/>
      <c r="L1393" s="31"/>
    </row>
    <row r="1394" spans="1:12" x14ac:dyDescent="0.2">
      <c r="A1394" s="136"/>
      <c r="C1394" s="136"/>
      <c r="D1394" s="136"/>
      <c r="F1394" s="181"/>
      <c r="G1394" s="181"/>
      <c r="H1394" s="181"/>
      <c r="I1394" s="181"/>
      <c r="J1394" s="181"/>
      <c r="L1394" s="31"/>
    </row>
    <row r="1395" spans="1:12" x14ac:dyDescent="0.2">
      <c r="A1395" s="136"/>
      <c r="C1395" s="136"/>
      <c r="D1395" s="136"/>
      <c r="F1395" s="181"/>
      <c r="G1395" s="181"/>
      <c r="H1395" s="181"/>
      <c r="I1395" s="181"/>
      <c r="J1395" s="181"/>
      <c r="L1395" s="31"/>
    </row>
    <row r="1396" spans="1:12" x14ac:dyDescent="0.2">
      <c r="A1396" s="136"/>
      <c r="C1396" s="136"/>
      <c r="D1396" s="136"/>
      <c r="F1396" s="181"/>
      <c r="G1396" s="181"/>
      <c r="H1396" s="181"/>
      <c r="I1396" s="181"/>
      <c r="J1396" s="181"/>
      <c r="L1396" s="31"/>
    </row>
    <row r="1397" spans="1:12" x14ac:dyDescent="0.2">
      <c r="A1397" s="136"/>
      <c r="C1397" s="136"/>
      <c r="D1397" s="136"/>
      <c r="F1397" s="181"/>
      <c r="G1397" s="181"/>
      <c r="H1397" s="181"/>
      <c r="I1397" s="181"/>
      <c r="J1397" s="181"/>
      <c r="L1397" s="31"/>
    </row>
    <row r="1398" spans="1:12" x14ac:dyDescent="0.2">
      <c r="A1398" s="136"/>
      <c r="C1398" s="136"/>
      <c r="D1398" s="136"/>
      <c r="F1398" s="181"/>
      <c r="G1398" s="181"/>
      <c r="H1398" s="181"/>
      <c r="I1398" s="181"/>
      <c r="J1398" s="181"/>
      <c r="L1398" s="31"/>
    </row>
    <row r="1399" spans="1:12" x14ac:dyDescent="0.2">
      <c r="A1399" s="136"/>
      <c r="C1399" s="136"/>
      <c r="D1399" s="136"/>
      <c r="F1399" s="181"/>
      <c r="G1399" s="181"/>
      <c r="H1399" s="181"/>
      <c r="I1399" s="181"/>
      <c r="J1399" s="181"/>
      <c r="L1399" s="31"/>
    </row>
    <row r="1400" spans="1:12" x14ac:dyDescent="0.2">
      <c r="A1400" s="136"/>
      <c r="C1400" s="136"/>
      <c r="D1400" s="136"/>
      <c r="F1400" s="181"/>
      <c r="G1400" s="181"/>
      <c r="H1400" s="181"/>
      <c r="I1400" s="181"/>
      <c r="J1400" s="181"/>
      <c r="L1400" s="31"/>
    </row>
    <row r="1401" spans="1:12" x14ac:dyDescent="0.2">
      <c r="A1401" s="136"/>
      <c r="C1401" s="136"/>
      <c r="D1401" s="136"/>
      <c r="F1401" s="181"/>
      <c r="G1401" s="181"/>
      <c r="H1401" s="181"/>
      <c r="I1401" s="181"/>
      <c r="J1401" s="181"/>
      <c r="L1401" s="31"/>
    </row>
    <row r="1402" spans="1:12" x14ac:dyDescent="0.2">
      <c r="A1402" s="136"/>
      <c r="C1402" s="136"/>
      <c r="D1402" s="136"/>
      <c r="F1402" s="181"/>
      <c r="G1402" s="181"/>
      <c r="H1402" s="181"/>
      <c r="I1402" s="181"/>
      <c r="J1402" s="181"/>
      <c r="L1402" s="31"/>
    </row>
    <row r="1403" spans="1:12" x14ac:dyDescent="0.2">
      <c r="A1403" s="136"/>
      <c r="C1403" s="136"/>
      <c r="D1403" s="136"/>
      <c r="F1403" s="181"/>
      <c r="G1403" s="181"/>
      <c r="H1403" s="181"/>
      <c r="I1403" s="181"/>
      <c r="J1403" s="181"/>
      <c r="L1403" s="31"/>
    </row>
    <row r="1404" spans="1:12" x14ac:dyDescent="0.2">
      <c r="A1404" s="136"/>
      <c r="C1404" s="136"/>
      <c r="D1404" s="136"/>
      <c r="F1404" s="181"/>
      <c r="G1404" s="181"/>
      <c r="H1404" s="181"/>
      <c r="I1404" s="181"/>
      <c r="J1404" s="181"/>
      <c r="L1404" s="31"/>
    </row>
    <row r="1405" spans="1:12" x14ac:dyDescent="0.2">
      <c r="A1405" s="136"/>
      <c r="C1405" s="136"/>
      <c r="D1405" s="136"/>
      <c r="F1405" s="181"/>
      <c r="G1405" s="181"/>
      <c r="H1405" s="181"/>
      <c r="I1405" s="181"/>
      <c r="J1405" s="181"/>
      <c r="L1405" s="31"/>
    </row>
    <row r="1406" spans="1:12" x14ac:dyDescent="0.2">
      <c r="A1406" s="136"/>
      <c r="C1406" s="136"/>
      <c r="D1406" s="136"/>
      <c r="F1406" s="181"/>
      <c r="G1406" s="181"/>
      <c r="H1406" s="181"/>
      <c r="I1406" s="181"/>
      <c r="J1406" s="181"/>
      <c r="L1406" s="31"/>
    </row>
    <row r="1407" spans="1:12" x14ac:dyDescent="0.2">
      <c r="A1407" s="136"/>
      <c r="C1407" s="136"/>
      <c r="D1407" s="136"/>
      <c r="F1407" s="181"/>
      <c r="G1407" s="181"/>
      <c r="H1407" s="181"/>
      <c r="I1407" s="181"/>
      <c r="J1407" s="181"/>
      <c r="L1407" s="31"/>
    </row>
    <row r="1408" spans="1:12" x14ac:dyDescent="0.2">
      <c r="A1408" s="136"/>
      <c r="C1408" s="136"/>
      <c r="D1408" s="136"/>
      <c r="F1408" s="181"/>
      <c r="G1408" s="181"/>
      <c r="H1408" s="181"/>
      <c r="I1408" s="181"/>
      <c r="J1408" s="181"/>
      <c r="L1408" s="31"/>
    </row>
    <row r="1409" spans="1:12" x14ac:dyDescent="0.2">
      <c r="A1409" s="136"/>
      <c r="C1409" s="136"/>
      <c r="D1409" s="136"/>
      <c r="F1409" s="181"/>
      <c r="G1409" s="181"/>
      <c r="H1409" s="181"/>
      <c r="I1409" s="181"/>
      <c r="J1409" s="181"/>
      <c r="L1409" s="31"/>
    </row>
    <row r="1410" spans="1:12" x14ac:dyDescent="0.2">
      <c r="A1410" s="136"/>
      <c r="C1410" s="136"/>
      <c r="D1410" s="136"/>
      <c r="F1410" s="181"/>
      <c r="G1410" s="181"/>
      <c r="H1410" s="181"/>
      <c r="I1410" s="181"/>
      <c r="J1410" s="181"/>
      <c r="L1410" s="31"/>
    </row>
    <row r="1411" spans="1:12" x14ac:dyDescent="0.2">
      <c r="A1411" s="136"/>
      <c r="C1411" s="136"/>
      <c r="D1411" s="136"/>
      <c r="F1411" s="181"/>
      <c r="G1411" s="181"/>
      <c r="H1411" s="181"/>
      <c r="I1411" s="181"/>
      <c r="J1411" s="181"/>
      <c r="L1411" s="31"/>
    </row>
    <row r="1412" spans="1:12" x14ac:dyDescent="0.2">
      <c r="A1412" s="136"/>
      <c r="C1412" s="136"/>
      <c r="D1412" s="136"/>
      <c r="F1412" s="181"/>
      <c r="G1412" s="181"/>
      <c r="H1412" s="181"/>
      <c r="I1412" s="181"/>
      <c r="J1412" s="181"/>
      <c r="L1412" s="31"/>
    </row>
    <row r="1413" spans="1:12" x14ac:dyDescent="0.2">
      <c r="A1413" s="136"/>
      <c r="C1413" s="136"/>
      <c r="D1413" s="136"/>
      <c r="F1413" s="181"/>
      <c r="G1413" s="181"/>
      <c r="H1413" s="181"/>
      <c r="I1413" s="181"/>
      <c r="J1413" s="181"/>
      <c r="L1413" s="31"/>
    </row>
    <row r="1414" spans="1:12" x14ac:dyDescent="0.2">
      <c r="A1414" s="136"/>
      <c r="C1414" s="136"/>
      <c r="D1414" s="136"/>
      <c r="F1414" s="181"/>
      <c r="G1414" s="181"/>
      <c r="H1414" s="181"/>
      <c r="I1414" s="181"/>
      <c r="J1414" s="181"/>
      <c r="L1414" s="31"/>
    </row>
    <row r="1415" spans="1:12" x14ac:dyDescent="0.2">
      <c r="A1415" s="136"/>
      <c r="C1415" s="136"/>
      <c r="D1415" s="136"/>
      <c r="F1415" s="181"/>
      <c r="G1415" s="181"/>
      <c r="H1415" s="181"/>
      <c r="I1415" s="181"/>
      <c r="J1415" s="181"/>
      <c r="L1415" s="31"/>
    </row>
    <row r="1416" spans="1:12" x14ac:dyDescent="0.2">
      <c r="A1416" s="136"/>
      <c r="C1416" s="136"/>
      <c r="D1416" s="136"/>
      <c r="F1416" s="181"/>
      <c r="G1416" s="181"/>
      <c r="H1416" s="181"/>
      <c r="I1416" s="181"/>
      <c r="J1416" s="181"/>
      <c r="L1416" s="31"/>
    </row>
    <row r="1417" spans="1:12" x14ac:dyDescent="0.2">
      <c r="A1417" s="136"/>
      <c r="C1417" s="136"/>
      <c r="D1417" s="136"/>
      <c r="F1417" s="181"/>
      <c r="G1417" s="181"/>
      <c r="H1417" s="181"/>
      <c r="I1417" s="181"/>
      <c r="J1417" s="181"/>
      <c r="L1417" s="31"/>
    </row>
    <row r="1418" spans="1:12" x14ac:dyDescent="0.2">
      <c r="A1418" s="136"/>
      <c r="C1418" s="136"/>
      <c r="D1418" s="136"/>
      <c r="F1418" s="181"/>
      <c r="G1418" s="181"/>
      <c r="H1418" s="181"/>
      <c r="I1418" s="181"/>
      <c r="J1418" s="181"/>
      <c r="L1418" s="31"/>
    </row>
    <row r="1419" spans="1:12" x14ac:dyDescent="0.2">
      <c r="A1419" s="136"/>
      <c r="C1419" s="136"/>
      <c r="D1419" s="136"/>
      <c r="F1419" s="181"/>
      <c r="G1419" s="181"/>
      <c r="H1419" s="181"/>
      <c r="I1419" s="181"/>
      <c r="J1419" s="181"/>
      <c r="L1419" s="31"/>
    </row>
    <row r="1420" spans="1:12" x14ac:dyDescent="0.2">
      <c r="A1420" s="136"/>
      <c r="C1420" s="136"/>
      <c r="D1420" s="136"/>
      <c r="F1420" s="181"/>
      <c r="G1420" s="181"/>
      <c r="H1420" s="181"/>
      <c r="I1420" s="181"/>
      <c r="J1420" s="181"/>
      <c r="L1420" s="31"/>
    </row>
    <row r="1421" spans="1:12" x14ac:dyDescent="0.2">
      <c r="A1421" s="136"/>
      <c r="C1421" s="136"/>
      <c r="D1421" s="136"/>
      <c r="F1421" s="181"/>
      <c r="G1421" s="181"/>
      <c r="H1421" s="181"/>
      <c r="I1421" s="181"/>
      <c r="J1421" s="181"/>
      <c r="L1421" s="31"/>
    </row>
    <row r="1422" spans="1:12" x14ac:dyDescent="0.2">
      <c r="A1422" s="136"/>
      <c r="C1422" s="136"/>
      <c r="D1422" s="136"/>
      <c r="F1422" s="181"/>
      <c r="G1422" s="181"/>
      <c r="H1422" s="181"/>
      <c r="I1422" s="181"/>
      <c r="J1422" s="181"/>
      <c r="L1422" s="31"/>
    </row>
    <row r="1423" spans="1:12" x14ac:dyDescent="0.2">
      <c r="A1423" s="136"/>
      <c r="C1423" s="136"/>
      <c r="D1423" s="136"/>
      <c r="F1423" s="181"/>
      <c r="G1423" s="181"/>
      <c r="H1423" s="181"/>
      <c r="I1423" s="181"/>
      <c r="J1423" s="181"/>
      <c r="L1423" s="31"/>
    </row>
    <row r="1424" spans="1:12" x14ac:dyDescent="0.2">
      <c r="A1424" s="136"/>
      <c r="C1424" s="136"/>
      <c r="D1424" s="136"/>
      <c r="F1424" s="181"/>
      <c r="G1424" s="181"/>
      <c r="H1424" s="181"/>
      <c r="I1424" s="181"/>
      <c r="J1424" s="181"/>
      <c r="L1424" s="31"/>
    </row>
    <row r="1425" spans="1:12" x14ac:dyDescent="0.2">
      <c r="A1425" s="136"/>
      <c r="C1425" s="136"/>
      <c r="D1425" s="136"/>
      <c r="F1425" s="181"/>
      <c r="G1425" s="181"/>
      <c r="H1425" s="181"/>
      <c r="I1425" s="181"/>
      <c r="J1425" s="181"/>
      <c r="L1425" s="31"/>
    </row>
    <row r="1426" spans="1:12" x14ac:dyDescent="0.2">
      <c r="A1426" s="136"/>
      <c r="C1426" s="136"/>
      <c r="D1426" s="136"/>
      <c r="F1426" s="181"/>
      <c r="G1426" s="181"/>
      <c r="H1426" s="181"/>
      <c r="I1426" s="181"/>
      <c r="J1426" s="181"/>
      <c r="L1426" s="31"/>
    </row>
    <row r="1427" spans="1:12" x14ac:dyDescent="0.2">
      <c r="A1427" s="136"/>
      <c r="C1427" s="136"/>
      <c r="D1427" s="136"/>
      <c r="F1427" s="181"/>
      <c r="G1427" s="181"/>
      <c r="H1427" s="181"/>
      <c r="I1427" s="181"/>
      <c r="J1427" s="181"/>
      <c r="L1427" s="31"/>
    </row>
    <row r="1428" spans="1:12" x14ac:dyDescent="0.2">
      <c r="A1428" s="136"/>
      <c r="C1428" s="136"/>
      <c r="D1428" s="136"/>
      <c r="F1428" s="181"/>
      <c r="G1428" s="181"/>
      <c r="H1428" s="181"/>
      <c r="I1428" s="181"/>
      <c r="J1428" s="181"/>
      <c r="L1428" s="31"/>
    </row>
    <row r="1429" spans="1:12" x14ac:dyDescent="0.2">
      <c r="A1429" s="136"/>
      <c r="C1429" s="136"/>
      <c r="D1429" s="136"/>
      <c r="F1429" s="181"/>
      <c r="G1429" s="181"/>
      <c r="H1429" s="181"/>
      <c r="I1429" s="181"/>
      <c r="J1429" s="181"/>
      <c r="L1429" s="31"/>
    </row>
    <row r="1430" spans="1:12" x14ac:dyDescent="0.2">
      <c r="A1430" s="136"/>
      <c r="C1430" s="136"/>
      <c r="D1430" s="136"/>
      <c r="F1430" s="181"/>
      <c r="G1430" s="181"/>
      <c r="H1430" s="181"/>
      <c r="I1430" s="181"/>
      <c r="J1430" s="181"/>
      <c r="L1430" s="31"/>
    </row>
    <row r="1431" spans="1:12" x14ac:dyDescent="0.2">
      <c r="A1431" s="136"/>
      <c r="C1431" s="136"/>
      <c r="D1431" s="136"/>
      <c r="F1431" s="181"/>
      <c r="G1431" s="181"/>
      <c r="H1431" s="181"/>
      <c r="I1431" s="181"/>
      <c r="J1431" s="181"/>
      <c r="L1431" s="31"/>
    </row>
    <row r="1432" spans="1:12" x14ac:dyDescent="0.2">
      <c r="A1432" s="136"/>
      <c r="C1432" s="136"/>
      <c r="D1432" s="136"/>
      <c r="F1432" s="181"/>
      <c r="G1432" s="181"/>
      <c r="H1432" s="181"/>
      <c r="I1432" s="181"/>
      <c r="J1432" s="181"/>
      <c r="L1432" s="31"/>
    </row>
    <row r="1433" spans="1:12" x14ac:dyDescent="0.2">
      <c r="A1433" s="136"/>
      <c r="C1433" s="136"/>
      <c r="D1433" s="136"/>
      <c r="F1433" s="181"/>
      <c r="G1433" s="181"/>
      <c r="H1433" s="181"/>
      <c r="I1433" s="181"/>
      <c r="J1433" s="181"/>
      <c r="L1433" s="31"/>
    </row>
    <row r="1434" spans="1:12" x14ac:dyDescent="0.2">
      <c r="A1434" s="136"/>
      <c r="C1434" s="136"/>
      <c r="D1434" s="136"/>
      <c r="F1434" s="181"/>
      <c r="G1434" s="181"/>
      <c r="H1434" s="181"/>
      <c r="I1434" s="181"/>
      <c r="J1434" s="181"/>
      <c r="L1434" s="31"/>
    </row>
    <row r="1435" spans="1:12" x14ac:dyDescent="0.2">
      <c r="A1435" s="136"/>
      <c r="C1435" s="136"/>
      <c r="D1435" s="136"/>
      <c r="F1435" s="181"/>
      <c r="G1435" s="181"/>
      <c r="H1435" s="181"/>
      <c r="I1435" s="181"/>
      <c r="J1435" s="181"/>
      <c r="L1435" s="31"/>
    </row>
    <row r="1436" spans="1:12" x14ac:dyDescent="0.2">
      <c r="A1436" s="136"/>
      <c r="C1436" s="136"/>
      <c r="D1436" s="136"/>
      <c r="F1436" s="181"/>
      <c r="G1436" s="181"/>
      <c r="H1436" s="181"/>
      <c r="I1436" s="181"/>
      <c r="J1436" s="181"/>
      <c r="L1436" s="31"/>
    </row>
    <row r="1437" spans="1:12" x14ac:dyDescent="0.2">
      <c r="A1437" s="136"/>
      <c r="C1437" s="136"/>
      <c r="D1437" s="136"/>
      <c r="F1437" s="181"/>
      <c r="G1437" s="181"/>
      <c r="H1437" s="181"/>
      <c r="I1437" s="181"/>
      <c r="J1437" s="181"/>
      <c r="L1437" s="31"/>
    </row>
    <row r="1438" spans="1:12" x14ac:dyDescent="0.2">
      <c r="A1438" s="136"/>
      <c r="C1438" s="136"/>
      <c r="D1438" s="136"/>
      <c r="F1438" s="181"/>
      <c r="G1438" s="181"/>
      <c r="H1438" s="181"/>
      <c r="I1438" s="181"/>
      <c r="J1438" s="181"/>
      <c r="L1438" s="31"/>
    </row>
    <row r="1439" spans="1:12" x14ac:dyDescent="0.2">
      <c r="A1439" s="136"/>
      <c r="C1439" s="136"/>
      <c r="D1439" s="136"/>
      <c r="F1439" s="181"/>
      <c r="G1439" s="181"/>
      <c r="H1439" s="181"/>
      <c r="I1439" s="181"/>
      <c r="J1439" s="181"/>
      <c r="L1439" s="31"/>
    </row>
    <row r="1440" spans="1:12" x14ac:dyDescent="0.2">
      <c r="A1440" s="136"/>
      <c r="C1440" s="136"/>
      <c r="D1440" s="136"/>
      <c r="F1440" s="181"/>
      <c r="G1440" s="181"/>
      <c r="H1440" s="181"/>
      <c r="I1440" s="181"/>
      <c r="J1440" s="181"/>
      <c r="L1440" s="31"/>
    </row>
    <row r="1441" spans="1:12" x14ac:dyDescent="0.2">
      <c r="A1441" s="136"/>
      <c r="C1441" s="136"/>
      <c r="D1441" s="136"/>
      <c r="F1441" s="181"/>
      <c r="G1441" s="181"/>
      <c r="H1441" s="181"/>
      <c r="I1441" s="181"/>
      <c r="J1441" s="181"/>
      <c r="L1441" s="31"/>
    </row>
    <row r="1442" spans="1:12" x14ac:dyDescent="0.2">
      <c r="A1442" s="136"/>
      <c r="C1442" s="136"/>
      <c r="D1442" s="136"/>
      <c r="F1442" s="181"/>
      <c r="G1442" s="181"/>
      <c r="H1442" s="181"/>
      <c r="I1442" s="181"/>
      <c r="J1442" s="181"/>
      <c r="L1442" s="31"/>
    </row>
    <row r="1443" spans="1:12" x14ac:dyDescent="0.2">
      <c r="A1443" s="136"/>
      <c r="C1443" s="136"/>
      <c r="D1443" s="136"/>
      <c r="F1443" s="181"/>
      <c r="G1443" s="181"/>
      <c r="H1443" s="181"/>
      <c r="I1443" s="181"/>
      <c r="J1443" s="181"/>
      <c r="L1443" s="31"/>
    </row>
    <row r="1444" spans="1:12" x14ac:dyDescent="0.2">
      <c r="A1444" s="136"/>
      <c r="C1444" s="136"/>
      <c r="D1444" s="136"/>
      <c r="F1444" s="181"/>
      <c r="G1444" s="181"/>
      <c r="H1444" s="181"/>
      <c r="I1444" s="181"/>
      <c r="J1444" s="181"/>
      <c r="L1444" s="31"/>
    </row>
    <row r="1445" spans="1:12" x14ac:dyDescent="0.2">
      <c r="A1445" s="136"/>
      <c r="C1445" s="136"/>
      <c r="D1445" s="136"/>
      <c r="F1445" s="181"/>
      <c r="G1445" s="181"/>
      <c r="H1445" s="181"/>
      <c r="I1445" s="181"/>
      <c r="J1445" s="181"/>
      <c r="L1445" s="31"/>
    </row>
    <row r="1446" spans="1:12" x14ac:dyDescent="0.2">
      <c r="A1446" s="136"/>
      <c r="C1446" s="136"/>
      <c r="D1446" s="136"/>
      <c r="F1446" s="181"/>
      <c r="G1446" s="181"/>
      <c r="H1446" s="181"/>
      <c r="I1446" s="181"/>
      <c r="J1446" s="181"/>
      <c r="L1446" s="31"/>
    </row>
    <row r="1447" spans="1:12" x14ac:dyDescent="0.2">
      <c r="A1447" s="136"/>
      <c r="C1447" s="136"/>
      <c r="D1447" s="136"/>
      <c r="F1447" s="181"/>
      <c r="G1447" s="181"/>
      <c r="H1447" s="181"/>
      <c r="I1447" s="181"/>
      <c r="J1447" s="181"/>
      <c r="L1447" s="31"/>
    </row>
    <row r="1448" spans="1:12" x14ac:dyDescent="0.2">
      <c r="A1448" s="136"/>
      <c r="C1448" s="136"/>
      <c r="D1448" s="136"/>
      <c r="F1448" s="181"/>
      <c r="G1448" s="181"/>
      <c r="H1448" s="181"/>
      <c r="I1448" s="181"/>
      <c r="J1448" s="181"/>
      <c r="L1448" s="31"/>
    </row>
    <row r="1449" spans="1:12" x14ac:dyDescent="0.2">
      <c r="A1449" s="136"/>
      <c r="C1449" s="136"/>
      <c r="D1449" s="136"/>
      <c r="F1449" s="181"/>
      <c r="G1449" s="181"/>
      <c r="H1449" s="181"/>
      <c r="I1449" s="181"/>
      <c r="J1449" s="181"/>
      <c r="L1449" s="31"/>
    </row>
    <row r="1450" spans="1:12" x14ac:dyDescent="0.2">
      <c r="A1450" s="136"/>
      <c r="C1450" s="136"/>
      <c r="D1450" s="136"/>
      <c r="F1450" s="181"/>
      <c r="G1450" s="181"/>
      <c r="H1450" s="181"/>
      <c r="I1450" s="181"/>
      <c r="J1450" s="181"/>
      <c r="L1450" s="31"/>
    </row>
    <row r="1451" spans="1:12" x14ac:dyDescent="0.2">
      <c r="A1451" s="136"/>
      <c r="C1451" s="136"/>
      <c r="D1451" s="136"/>
      <c r="F1451" s="181"/>
      <c r="G1451" s="181"/>
      <c r="H1451" s="181"/>
      <c r="I1451" s="181"/>
      <c r="J1451" s="181"/>
      <c r="L1451" s="31"/>
    </row>
    <row r="1452" spans="1:12" x14ac:dyDescent="0.2">
      <c r="A1452" s="136"/>
      <c r="C1452" s="136"/>
      <c r="D1452" s="136"/>
      <c r="F1452" s="181"/>
      <c r="G1452" s="181"/>
      <c r="H1452" s="181"/>
      <c r="I1452" s="181"/>
      <c r="J1452" s="181"/>
      <c r="L1452" s="31"/>
    </row>
    <row r="1453" spans="1:12" x14ac:dyDescent="0.2">
      <c r="A1453" s="136"/>
      <c r="C1453" s="136"/>
      <c r="D1453" s="136"/>
      <c r="F1453" s="181"/>
      <c r="G1453" s="181"/>
      <c r="H1453" s="181"/>
      <c r="I1453" s="181"/>
      <c r="J1453" s="181"/>
      <c r="L1453" s="31"/>
    </row>
    <row r="1454" spans="1:12" x14ac:dyDescent="0.2">
      <c r="A1454" s="136"/>
      <c r="C1454" s="136"/>
      <c r="D1454" s="136"/>
      <c r="F1454" s="181"/>
      <c r="G1454" s="181"/>
      <c r="H1454" s="181"/>
      <c r="I1454" s="181"/>
      <c r="J1454" s="181"/>
      <c r="L1454" s="31"/>
    </row>
    <row r="1455" spans="1:12" x14ac:dyDescent="0.2">
      <c r="A1455" s="136"/>
      <c r="C1455" s="136"/>
      <c r="D1455" s="136"/>
      <c r="F1455" s="181"/>
      <c r="G1455" s="181"/>
      <c r="H1455" s="181"/>
      <c r="I1455" s="181"/>
      <c r="J1455" s="181"/>
      <c r="L1455" s="31"/>
    </row>
    <row r="1456" spans="1:12" x14ac:dyDescent="0.2">
      <c r="A1456" s="136"/>
      <c r="C1456" s="136"/>
      <c r="D1456" s="136"/>
      <c r="F1456" s="181"/>
      <c r="G1456" s="181"/>
      <c r="H1456" s="181"/>
      <c r="I1456" s="181"/>
      <c r="J1456" s="181"/>
      <c r="L1456" s="31"/>
    </row>
    <row r="1457" spans="1:12" x14ac:dyDescent="0.2">
      <c r="A1457" s="136"/>
      <c r="C1457" s="136"/>
      <c r="D1457" s="136"/>
      <c r="F1457" s="181"/>
      <c r="G1457" s="181"/>
      <c r="H1457" s="181"/>
      <c r="I1457" s="181"/>
      <c r="J1457" s="181"/>
      <c r="L1457" s="31"/>
    </row>
    <row r="1458" spans="1:12" x14ac:dyDescent="0.2">
      <c r="A1458" s="136"/>
      <c r="C1458" s="136"/>
      <c r="D1458" s="136"/>
      <c r="F1458" s="181"/>
      <c r="G1458" s="181"/>
      <c r="H1458" s="181"/>
      <c r="I1458" s="181"/>
      <c r="J1458" s="181"/>
      <c r="L1458" s="31"/>
    </row>
    <row r="1459" spans="1:12" x14ac:dyDescent="0.2">
      <c r="A1459" s="136"/>
      <c r="C1459" s="136"/>
      <c r="D1459" s="136"/>
      <c r="F1459" s="181"/>
      <c r="G1459" s="181"/>
      <c r="H1459" s="181"/>
      <c r="I1459" s="181"/>
      <c r="J1459" s="181"/>
      <c r="L1459" s="31"/>
    </row>
    <row r="1460" spans="1:12" x14ac:dyDescent="0.2">
      <c r="A1460" s="136"/>
      <c r="C1460" s="136"/>
      <c r="D1460" s="136"/>
      <c r="F1460" s="181"/>
      <c r="G1460" s="181"/>
      <c r="H1460" s="181"/>
      <c r="I1460" s="181"/>
      <c r="J1460" s="181"/>
      <c r="L1460" s="31"/>
    </row>
    <row r="1461" spans="1:12" x14ac:dyDescent="0.2">
      <c r="A1461" s="136"/>
      <c r="C1461" s="136"/>
      <c r="D1461" s="136"/>
      <c r="F1461" s="181"/>
      <c r="G1461" s="181"/>
      <c r="H1461" s="181"/>
      <c r="I1461" s="181"/>
      <c r="J1461" s="181"/>
      <c r="L1461" s="31"/>
    </row>
    <row r="1462" spans="1:12" x14ac:dyDescent="0.2">
      <c r="A1462" s="136"/>
      <c r="C1462" s="136"/>
      <c r="D1462" s="136"/>
      <c r="F1462" s="181"/>
      <c r="G1462" s="181"/>
      <c r="H1462" s="181"/>
      <c r="I1462" s="181"/>
      <c r="J1462" s="181"/>
      <c r="L1462" s="31"/>
    </row>
    <row r="1463" spans="1:12" x14ac:dyDescent="0.2">
      <c r="A1463" s="136"/>
      <c r="C1463" s="136"/>
      <c r="D1463" s="136"/>
      <c r="F1463" s="181"/>
      <c r="G1463" s="181"/>
      <c r="H1463" s="181"/>
      <c r="I1463" s="181"/>
      <c r="J1463" s="181"/>
      <c r="L1463" s="31"/>
    </row>
    <row r="1464" spans="1:12" x14ac:dyDescent="0.2">
      <c r="A1464" s="136"/>
      <c r="C1464" s="136"/>
      <c r="D1464" s="136"/>
      <c r="F1464" s="181"/>
      <c r="G1464" s="181"/>
      <c r="H1464" s="181"/>
      <c r="I1464" s="181"/>
      <c r="J1464" s="181"/>
      <c r="L1464" s="31"/>
    </row>
    <row r="1465" spans="1:12" x14ac:dyDescent="0.2">
      <c r="A1465" s="136"/>
      <c r="C1465" s="136"/>
      <c r="D1465" s="136"/>
      <c r="F1465" s="181"/>
      <c r="G1465" s="181"/>
      <c r="H1465" s="181"/>
      <c r="I1465" s="181"/>
      <c r="J1465" s="181"/>
      <c r="L1465" s="31"/>
    </row>
    <row r="1466" spans="1:12" x14ac:dyDescent="0.2">
      <c r="A1466" s="136"/>
      <c r="C1466" s="136"/>
      <c r="D1466" s="136"/>
      <c r="F1466" s="181"/>
      <c r="G1466" s="181"/>
      <c r="H1466" s="181"/>
      <c r="I1466" s="181"/>
      <c r="J1466" s="181"/>
      <c r="L1466" s="31"/>
    </row>
    <row r="1467" spans="1:12" x14ac:dyDescent="0.2">
      <c r="A1467" s="136"/>
      <c r="C1467" s="136"/>
      <c r="D1467" s="136"/>
      <c r="F1467" s="181"/>
      <c r="G1467" s="181"/>
      <c r="H1467" s="181"/>
      <c r="I1467" s="181"/>
      <c r="J1467" s="181"/>
      <c r="L1467" s="31"/>
    </row>
    <row r="1468" spans="1:12" x14ac:dyDescent="0.2">
      <c r="A1468" s="136"/>
      <c r="C1468" s="136"/>
      <c r="D1468" s="136"/>
      <c r="F1468" s="181"/>
      <c r="G1468" s="181"/>
      <c r="H1468" s="181"/>
      <c r="I1468" s="181"/>
      <c r="J1468" s="181"/>
      <c r="L1468" s="31"/>
    </row>
    <row r="1469" spans="1:12" x14ac:dyDescent="0.2">
      <c r="A1469" s="136"/>
      <c r="C1469" s="136"/>
      <c r="D1469" s="136"/>
      <c r="F1469" s="181"/>
      <c r="G1469" s="181"/>
      <c r="H1469" s="181"/>
      <c r="I1469" s="181"/>
      <c r="J1469" s="181"/>
      <c r="L1469" s="31"/>
    </row>
    <row r="1470" spans="1:12" x14ac:dyDescent="0.2">
      <c r="A1470" s="136"/>
      <c r="C1470" s="136"/>
      <c r="D1470" s="136"/>
      <c r="F1470" s="181"/>
      <c r="G1470" s="181"/>
      <c r="H1470" s="181"/>
      <c r="I1470" s="181"/>
      <c r="J1470" s="181"/>
      <c r="L1470" s="31"/>
    </row>
    <row r="1471" spans="1:12" x14ac:dyDescent="0.2">
      <c r="A1471" s="136"/>
      <c r="C1471" s="136"/>
      <c r="D1471" s="136"/>
      <c r="F1471" s="181"/>
      <c r="G1471" s="181"/>
      <c r="H1471" s="181"/>
      <c r="I1471" s="181"/>
      <c r="J1471" s="181"/>
      <c r="L1471" s="31"/>
    </row>
    <row r="1472" spans="1:12" x14ac:dyDescent="0.2">
      <c r="A1472" s="136"/>
      <c r="C1472" s="136"/>
      <c r="D1472" s="136"/>
      <c r="F1472" s="181"/>
      <c r="G1472" s="181"/>
      <c r="H1472" s="181"/>
      <c r="I1472" s="181"/>
      <c r="J1472" s="181"/>
      <c r="L1472" s="31"/>
    </row>
    <row r="1473" spans="1:12" x14ac:dyDescent="0.2">
      <c r="A1473" s="136"/>
      <c r="C1473" s="136"/>
      <c r="D1473" s="136"/>
      <c r="F1473" s="181"/>
      <c r="G1473" s="181"/>
      <c r="H1473" s="181"/>
      <c r="I1473" s="181"/>
      <c r="J1473" s="181"/>
      <c r="L1473" s="31"/>
    </row>
    <row r="1474" spans="1:12" x14ac:dyDescent="0.2">
      <c r="A1474" s="136"/>
      <c r="C1474" s="136"/>
      <c r="D1474" s="136"/>
      <c r="F1474" s="181"/>
      <c r="G1474" s="181"/>
      <c r="H1474" s="181"/>
      <c r="I1474" s="181"/>
      <c r="J1474" s="181"/>
      <c r="L1474" s="31"/>
    </row>
    <row r="1475" spans="1:12" x14ac:dyDescent="0.2">
      <c r="A1475" s="136"/>
      <c r="C1475" s="136"/>
      <c r="D1475" s="136"/>
      <c r="F1475" s="181"/>
      <c r="G1475" s="181"/>
      <c r="H1475" s="181"/>
      <c r="I1475" s="181"/>
      <c r="J1475" s="181"/>
      <c r="L1475" s="31"/>
    </row>
    <row r="1476" spans="1:12" x14ac:dyDescent="0.2">
      <c r="A1476" s="136"/>
      <c r="C1476" s="136"/>
      <c r="D1476" s="136"/>
      <c r="F1476" s="181"/>
      <c r="G1476" s="181"/>
      <c r="H1476" s="181"/>
      <c r="I1476" s="181"/>
      <c r="J1476" s="181"/>
      <c r="L1476" s="31"/>
    </row>
    <row r="1477" spans="1:12" x14ac:dyDescent="0.2">
      <c r="A1477" s="136"/>
      <c r="C1477" s="136"/>
      <c r="D1477" s="136"/>
      <c r="F1477" s="181"/>
      <c r="G1477" s="181"/>
      <c r="H1477" s="181"/>
      <c r="I1477" s="181"/>
      <c r="J1477" s="181"/>
      <c r="L1477" s="31"/>
    </row>
    <row r="1478" spans="1:12" x14ac:dyDescent="0.2">
      <c r="A1478" s="136"/>
      <c r="C1478" s="136"/>
      <c r="D1478" s="136"/>
      <c r="F1478" s="181"/>
      <c r="G1478" s="181"/>
      <c r="H1478" s="181"/>
      <c r="I1478" s="181"/>
      <c r="J1478" s="181"/>
      <c r="L1478" s="31"/>
    </row>
    <row r="1479" spans="1:12" x14ac:dyDescent="0.2">
      <c r="A1479" s="136"/>
      <c r="C1479" s="136"/>
      <c r="D1479" s="136"/>
      <c r="F1479" s="181"/>
      <c r="G1479" s="181"/>
      <c r="H1479" s="181"/>
      <c r="I1479" s="181"/>
      <c r="J1479" s="181"/>
      <c r="L1479" s="31"/>
    </row>
    <row r="1480" spans="1:12" x14ac:dyDescent="0.2">
      <c r="A1480" s="136"/>
      <c r="C1480" s="136"/>
      <c r="D1480" s="136"/>
      <c r="F1480" s="181"/>
      <c r="G1480" s="181"/>
      <c r="H1480" s="181"/>
      <c r="I1480" s="181"/>
      <c r="J1480" s="181"/>
      <c r="L1480" s="31"/>
    </row>
    <row r="1481" spans="1:12" x14ac:dyDescent="0.2">
      <c r="A1481" s="136"/>
      <c r="C1481" s="136"/>
      <c r="D1481" s="136"/>
      <c r="F1481" s="181"/>
      <c r="G1481" s="181"/>
      <c r="H1481" s="181"/>
      <c r="I1481" s="181"/>
      <c r="J1481" s="181"/>
      <c r="L1481" s="31"/>
    </row>
    <row r="1482" spans="1:12" x14ac:dyDescent="0.2">
      <c r="A1482" s="136"/>
      <c r="C1482" s="136"/>
      <c r="D1482" s="136"/>
      <c r="F1482" s="181"/>
      <c r="G1482" s="181"/>
      <c r="H1482" s="181"/>
      <c r="I1482" s="181"/>
      <c r="J1482" s="181"/>
      <c r="L1482" s="31"/>
    </row>
    <row r="1483" spans="1:12" x14ac:dyDescent="0.2">
      <c r="A1483" s="136"/>
      <c r="C1483" s="136"/>
      <c r="D1483" s="136"/>
      <c r="F1483" s="181"/>
      <c r="G1483" s="181"/>
      <c r="H1483" s="181"/>
      <c r="I1483" s="181"/>
      <c r="J1483" s="181"/>
      <c r="L1483" s="31"/>
    </row>
    <row r="1484" spans="1:12" x14ac:dyDescent="0.2">
      <c r="A1484" s="136"/>
      <c r="C1484" s="136"/>
      <c r="D1484" s="136"/>
      <c r="F1484" s="181"/>
      <c r="G1484" s="181"/>
      <c r="H1484" s="181"/>
      <c r="I1484" s="181"/>
      <c r="J1484" s="181"/>
      <c r="L1484" s="31"/>
    </row>
    <row r="1485" spans="1:12" x14ac:dyDescent="0.2">
      <c r="A1485" s="136"/>
      <c r="C1485" s="136"/>
      <c r="D1485" s="136"/>
      <c r="F1485" s="181"/>
      <c r="G1485" s="181"/>
      <c r="H1485" s="181"/>
      <c r="I1485" s="181"/>
      <c r="J1485" s="181"/>
      <c r="L1485" s="31"/>
    </row>
    <row r="1486" spans="1:12" x14ac:dyDescent="0.2">
      <c r="A1486" s="136"/>
      <c r="C1486" s="136"/>
      <c r="D1486" s="136"/>
      <c r="F1486" s="181"/>
      <c r="G1486" s="181"/>
      <c r="H1486" s="181"/>
      <c r="I1486" s="181"/>
      <c r="J1486" s="181"/>
      <c r="L1486" s="31"/>
    </row>
    <row r="1487" spans="1:12" x14ac:dyDescent="0.2">
      <c r="A1487" s="136"/>
      <c r="C1487" s="136"/>
      <c r="D1487" s="136"/>
      <c r="F1487" s="181"/>
      <c r="G1487" s="181"/>
      <c r="H1487" s="181"/>
      <c r="I1487" s="181"/>
      <c r="J1487" s="181"/>
      <c r="L1487" s="31"/>
    </row>
    <row r="1488" spans="1:12" x14ac:dyDescent="0.2">
      <c r="A1488" s="136"/>
      <c r="C1488" s="136"/>
      <c r="D1488" s="136"/>
      <c r="F1488" s="181"/>
      <c r="G1488" s="181"/>
      <c r="H1488" s="181"/>
      <c r="I1488" s="181"/>
      <c r="J1488" s="181"/>
      <c r="L1488" s="31"/>
    </row>
    <row r="1489" spans="1:12" x14ac:dyDescent="0.2">
      <c r="A1489" s="136"/>
      <c r="C1489" s="136"/>
      <c r="D1489" s="136"/>
      <c r="F1489" s="181"/>
      <c r="G1489" s="181"/>
      <c r="H1489" s="181"/>
      <c r="I1489" s="181"/>
      <c r="J1489" s="181"/>
      <c r="L1489" s="31"/>
    </row>
    <row r="1490" spans="1:12" x14ac:dyDescent="0.2">
      <c r="A1490" s="136"/>
      <c r="C1490" s="136"/>
      <c r="D1490" s="136"/>
      <c r="F1490" s="181"/>
      <c r="G1490" s="181"/>
      <c r="H1490" s="181"/>
      <c r="I1490" s="181"/>
      <c r="J1490" s="181"/>
      <c r="L1490" s="31"/>
    </row>
    <row r="1491" spans="1:12" x14ac:dyDescent="0.2">
      <c r="A1491" s="136"/>
      <c r="C1491" s="136"/>
      <c r="D1491" s="136"/>
      <c r="F1491" s="181"/>
      <c r="G1491" s="181"/>
      <c r="H1491" s="181"/>
      <c r="I1491" s="181"/>
      <c r="J1491" s="181"/>
      <c r="L1491" s="31"/>
    </row>
    <row r="1492" spans="1:12" x14ac:dyDescent="0.2">
      <c r="A1492" s="136"/>
      <c r="C1492" s="136"/>
      <c r="D1492" s="136"/>
      <c r="F1492" s="181"/>
      <c r="G1492" s="181"/>
      <c r="H1492" s="181"/>
      <c r="I1492" s="181"/>
      <c r="J1492" s="181"/>
      <c r="L1492" s="31"/>
    </row>
    <row r="1493" spans="1:12" x14ac:dyDescent="0.2">
      <c r="A1493" s="136"/>
      <c r="C1493" s="136"/>
      <c r="D1493" s="136"/>
      <c r="F1493" s="181"/>
      <c r="G1493" s="181"/>
      <c r="H1493" s="181"/>
      <c r="I1493" s="181"/>
      <c r="J1493" s="181"/>
      <c r="L1493" s="31"/>
    </row>
    <row r="1494" spans="1:12" x14ac:dyDescent="0.2">
      <c r="A1494" s="136"/>
      <c r="C1494" s="136"/>
      <c r="D1494" s="136"/>
      <c r="F1494" s="181"/>
      <c r="G1494" s="181"/>
      <c r="H1494" s="181"/>
      <c r="I1494" s="181"/>
      <c r="J1494" s="181"/>
      <c r="L1494" s="31"/>
    </row>
    <row r="1495" spans="1:12" x14ac:dyDescent="0.2">
      <c r="A1495" s="136"/>
      <c r="C1495" s="136"/>
      <c r="D1495" s="136"/>
      <c r="F1495" s="181"/>
      <c r="G1495" s="181"/>
      <c r="H1495" s="181"/>
      <c r="I1495" s="181"/>
      <c r="J1495" s="181"/>
      <c r="L1495" s="31"/>
    </row>
    <row r="1496" spans="1:12" x14ac:dyDescent="0.2">
      <c r="A1496" s="136"/>
      <c r="C1496" s="136"/>
      <c r="D1496" s="136"/>
      <c r="F1496" s="181"/>
      <c r="G1496" s="181"/>
      <c r="H1496" s="181"/>
      <c r="I1496" s="181"/>
      <c r="J1496" s="181"/>
      <c r="L1496" s="31"/>
    </row>
    <row r="1497" spans="1:12" x14ac:dyDescent="0.2">
      <c r="A1497" s="136"/>
      <c r="C1497" s="136"/>
      <c r="D1497" s="136"/>
      <c r="F1497" s="181"/>
      <c r="G1497" s="181"/>
      <c r="H1497" s="181"/>
      <c r="I1497" s="181"/>
      <c r="J1497" s="181"/>
      <c r="L1497" s="31"/>
    </row>
    <row r="1498" spans="1:12" x14ac:dyDescent="0.2">
      <c r="A1498" s="136"/>
      <c r="C1498" s="136"/>
      <c r="D1498" s="136"/>
      <c r="F1498" s="181"/>
      <c r="G1498" s="181"/>
      <c r="H1498" s="181"/>
      <c r="I1498" s="181"/>
      <c r="J1498" s="181"/>
      <c r="L1498" s="31"/>
    </row>
    <row r="1499" spans="1:12" x14ac:dyDescent="0.2">
      <c r="A1499" s="136"/>
      <c r="C1499" s="136"/>
      <c r="D1499" s="136"/>
      <c r="F1499" s="181"/>
      <c r="G1499" s="181"/>
      <c r="H1499" s="181"/>
      <c r="I1499" s="181"/>
      <c r="J1499" s="181"/>
      <c r="L1499" s="31"/>
    </row>
    <row r="1500" spans="1:12" x14ac:dyDescent="0.2">
      <c r="A1500" s="136"/>
      <c r="C1500" s="136"/>
      <c r="D1500" s="136"/>
      <c r="F1500" s="181"/>
      <c r="G1500" s="181"/>
      <c r="H1500" s="181"/>
      <c r="I1500" s="181"/>
      <c r="J1500" s="181"/>
      <c r="L1500" s="31"/>
    </row>
    <row r="1501" spans="1:12" x14ac:dyDescent="0.2">
      <c r="A1501" s="136"/>
      <c r="C1501" s="136"/>
      <c r="D1501" s="136"/>
      <c r="F1501" s="181"/>
      <c r="G1501" s="181"/>
      <c r="H1501" s="181"/>
      <c r="I1501" s="181"/>
      <c r="J1501" s="181"/>
      <c r="L1501" s="31"/>
    </row>
    <row r="1502" spans="1:12" x14ac:dyDescent="0.2">
      <c r="A1502" s="136"/>
      <c r="C1502" s="136"/>
      <c r="D1502" s="136"/>
      <c r="F1502" s="181"/>
      <c r="G1502" s="181"/>
      <c r="H1502" s="181"/>
      <c r="I1502" s="181"/>
      <c r="J1502" s="181"/>
      <c r="L1502" s="31"/>
    </row>
    <row r="1503" spans="1:12" x14ac:dyDescent="0.2">
      <c r="A1503" s="136"/>
      <c r="C1503" s="136"/>
      <c r="D1503" s="136"/>
      <c r="F1503" s="181"/>
      <c r="G1503" s="181"/>
      <c r="H1503" s="181"/>
      <c r="I1503" s="181"/>
      <c r="J1503" s="181"/>
      <c r="L1503" s="31"/>
    </row>
    <row r="1504" spans="1:12" x14ac:dyDescent="0.2">
      <c r="A1504" s="136"/>
      <c r="C1504" s="136"/>
      <c r="D1504" s="136"/>
      <c r="F1504" s="181"/>
      <c r="G1504" s="181"/>
      <c r="H1504" s="181"/>
      <c r="I1504" s="181"/>
      <c r="J1504" s="181"/>
      <c r="L1504" s="31"/>
    </row>
    <row r="1505" spans="1:12" x14ac:dyDescent="0.2">
      <c r="A1505" s="136"/>
      <c r="C1505" s="136"/>
      <c r="D1505" s="136"/>
      <c r="F1505" s="181"/>
      <c r="G1505" s="181"/>
      <c r="H1505" s="181"/>
      <c r="I1505" s="181"/>
      <c r="J1505" s="181"/>
      <c r="L1505" s="31"/>
    </row>
    <row r="1506" spans="1:12" x14ac:dyDescent="0.2">
      <c r="A1506" s="136"/>
      <c r="C1506" s="136"/>
      <c r="D1506" s="136"/>
      <c r="F1506" s="181"/>
      <c r="G1506" s="181"/>
      <c r="H1506" s="181"/>
      <c r="I1506" s="181"/>
      <c r="J1506" s="181"/>
      <c r="L1506" s="31"/>
    </row>
    <row r="1507" spans="1:12" x14ac:dyDescent="0.2">
      <c r="A1507" s="136"/>
      <c r="C1507" s="136"/>
      <c r="D1507" s="136"/>
      <c r="F1507" s="181"/>
      <c r="G1507" s="181"/>
      <c r="H1507" s="181"/>
      <c r="I1507" s="181"/>
      <c r="J1507" s="181"/>
      <c r="L1507" s="31"/>
    </row>
    <row r="1508" spans="1:12" x14ac:dyDescent="0.2">
      <c r="A1508" s="136"/>
      <c r="C1508" s="136"/>
      <c r="D1508" s="136"/>
      <c r="F1508" s="181"/>
      <c r="G1508" s="181"/>
      <c r="H1508" s="181"/>
      <c r="I1508" s="181"/>
      <c r="J1508" s="181"/>
      <c r="L1508" s="31"/>
    </row>
    <row r="1509" spans="1:12" x14ac:dyDescent="0.2">
      <c r="A1509" s="136"/>
      <c r="C1509" s="136"/>
      <c r="D1509" s="136"/>
      <c r="F1509" s="181"/>
      <c r="G1509" s="181"/>
      <c r="H1509" s="181"/>
      <c r="I1509" s="181"/>
      <c r="J1509" s="181"/>
      <c r="L1509" s="31"/>
    </row>
    <row r="1510" spans="1:12" x14ac:dyDescent="0.2">
      <c r="A1510" s="136"/>
      <c r="C1510" s="136"/>
      <c r="D1510" s="136"/>
      <c r="F1510" s="181"/>
      <c r="G1510" s="181"/>
      <c r="H1510" s="181"/>
      <c r="I1510" s="181"/>
      <c r="J1510" s="181"/>
      <c r="L1510" s="31"/>
    </row>
    <row r="1511" spans="1:12" x14ac:dyDescent="0.2">
      <c r="A1511" s="136"/>
      <c r="C1511" s="136"/>
      <c r="D1511" s="136"/>
      <c r="F1511" s="181"/>
      <c r="G1511" s="181"/>
      <c r="H1511" s="181"/>
      <c r="I1511" s="181"/>
      <c r="J1511" s="181"/>
      <c r="L1511" s="31"/>
    </row>
    <row r="1512" spans="1:12" x14ac:dyDescent="0.2">
      <c r="A1512" s="136"/>
      <c r="C1512" s="136"/>
      <c r="D1512" s="136"/>
      <c r="F1512" s="181"/>
      <c r="G1512" s="181"/>
      <c r="H1512" s="181"/>
      <c r="I1512" s="181"/>
      <c r="J1512" s="181"/>
      <c r="L1512" s="31"/>
    </row>
    <row r="1513" spans="1:12" x14ac:dyDescent="0.2">
      <c r="A1513" s="136"/>
      <c r="C1513" s="136"/>
      <c r="D1513" s="136"/>
      <c r="F1513" s="181"/>
      <c r="G1513" s="181"/>
      <c r="H1513" s="181"/>
      <c r="I1513" s="181"/>
      <c r="J1513" s="181"/>
      <c r="L1513" s="31"/>
    </row>
    <row r="1514" spans="1:12" x14ac:dyDescent="0.2">
      <c r="A1514" s="136"/>
      <c r="C1514" s="136"/>
      <c r="D1514" s="136"/>
      <c r="F1514" s="181"/>
      <c r="G1514" s="181"/>
      <c r="H1514" s="181"/>
      <c r="I1514" s="181"/>
      <c r="J1514" s="181"/>
      <c r="L1514" s="31"/>
    </row>
    <row r="1515" spans="1:12" x14ac:dyDescent="0.2">
      <c r="A1515" s="136"/>
      <c r="C1515" s="136"/>
      <c r="D1515" s="136"/>
      <c r="F1515" s="181"/>
      <c r="G1515" s="181"/>
      <c r="H1515" s="181"/>
      <c r="I1515" s="181"/>
      <c r="J1515" s="181"/>
      <c r="L1515" s="31"/>
    </row>
    <row r="1516" spans="1:12" x14ac:dyDescent="0.2">
      <c r="A1516" s="136"/>
      <c r="C1516" s="136"/>
      <c r="D1516" s="136"/>
      <c r="F1516" s="181"/>
      <c r="G1516" s="181"/>
      <c r="H1516" s="181"/>
      <c r="I1516" s="181"/>
      <c r="J1516" s="181"/>
      <c r="L1516" s="31"/>
    </row>
    <row r="1517" spans="1:12" x14ac:dyDescent="0.2">
      <c r="A1517" s="136"/>
      <c r="C1517" s="136"/>
      <c r="D1517" s="136"/>
      <c r="F1517" s="181"/>
      <c r="G1517" s="181"/>
      <c r="H1517" s="181"/>
      <c r="I1517" s="181"/>
      <c r="J1517" s="181"/>
      <c r="L1517" s="31"/>
    </row>
    <row r="1518" spans="1:12" x14ac:dyDescent="0.2">
      <c r="A1518" s="136"/>
      <c r="C1518" s="136"/>
      <c r="D1518" s="136"/>
      <c r="F1518" s="181"/>
      <c r="G1518" s="181"/>
      <c r="H1518" s="181"/>
      <c r="I1518" s="181"/>
      <c r="J1518" s="181"/>
      <c r="L1518" s="31"/>
    </row>
    <row r="1519" spans="1:12" x14ac:dyDescent="0.2">
      <c r="A1519" s="136"/>
      <c r="C1519" s="136"/>
      <c r="D1519" s="136"/>
      <c r="F1519" s="181"/>
      <c r="G1519" s="181"/>
      <c r="H1519" s="181"/>
      <c r="I1519" s="181"/>
      <c r="J1519" s="181"/>
      <c r="L1519" s="31"/>
    </row>
    <row r="1520" spans="1:12" x14ac:dyDescent="0.2">
      <c r="A1520" s="136"/>
      <c r="C1520" s="136"/>
      <c r="D1520" s="136"/>
      <c r="F1520" s="181"/>
      <c r="G1520" s="181"/>
      <c r="H1520" s="181"/>
      <c r="I1520" s="181"/>
      <c r="J1520" s="181"/>
      <c r="L1520" s="31"/>
    </row>
    <row r="1521" spans="1:12" x14ac:dyDescent="0.2">
      <c r="A1521" s="136"/>
      <c r="C1521" s="136"/>
      <c r="D1521" s="136"/>
      <c r="F1521" s="181"/>
      <c r="G1521" s="181"/>
      <c r="H1521" s="181"/>
      <c r="I1521" s="181"/>
      <c r="J1521" s="181"/>
      <c r="L1521" s="31"/>
    </row>
    <row r="1522" spans="1:12" x14ac:dyDescent="0.2">
      <c r="A1522" s="136"/>
      <c r="C1522" s="136"/>
      <c r="D1522" s="136"/>
      <c r="F1522" s="181"/>
      <c r="G1522" s="181"/>
      <c r="H1522" s="181"/>
      <c r="I1522" s="181"/>
      <c r="J1522" s="181"/>
      <c r="L1522" s="31"/>
    </row>
    <row r="1523" spans="1:12" x14ac:dyDescent="0.2">
      <c r="A1523" s="136"/>
      <c r="C1523" s="136"/>
      <c r="D1523" s="136"/>
      <c r="F1523" s="181"/>
      <c r="G1523" s="181"/>
      <c r="H1523" s="181"/>
      <c r="I1523" s="181"/>
      <c r="J1523" s="181"/>
      <c r="L1523" s="31"/>
    </row>
    <row r="1524" spans="1:12" x14ac:dyDescent="0.2">
      <c r="A1524" s="136"/>
      <c r="C1524" s="136"/>
      <c r="D1524" s="136"/>
      <c r="F1524" s="181"/>
      <c r="G1524" s="181"/>
      <c r="H1524" s="181"/>
      <c r="I1524" s="181"/>
      <c r="J1524" s="181"/>
      <c r="L1524" s="31"/>
    </row>
    <row r="1525" spans="1:12" x14ac:dyDescent="0.2">
      <c r="A1525" s="136"/>
      <c r="C1525" s="136"/>
      <c r="D1525" s="136"/>
      <c r="F1525" s="181"/>
      <c r="G1525" s="181"/>
      <c r="H1525" s="181"/>
      <c r="I1525" s="181"/>
      <c r="J1525" s="181"/>
      <c r="L1525" s="31"/>
    </row>
    <row r="1526" spans="1:12" x14ac:dyDescent="0.2">
      <c r="A1526" s="136"/>
      <c r="C1526" s="136"/>
      <c r="D1526" s="136"/>
      <c r="F1526" s="181"/>
      <c r="G1526" s="181"/>
      <c r="H1526" s="181"/>
      <c r="I1526" s="181"/>
      <c r="J1526" s="181"/>
      <c r="L1526" s="31"/>
    </row>
    <row r="1527" spans="1:12" x14ac:dyDescent="0.2">
      <c r="A1527" s="136"/>
      <c r="C1527" s="136"/>
      <c r="D1527" s="136"/>
      <c r="F1527" s="181"/>
      <c r="G1527" s="181"/>
      <c r="H1527" s="181"/>
      <c r="I1527" s="181"/>
      <c r="J1527" s="181"/>
      <c r="L1527" s="31"/>
    </row>
    <row r="1528" spans="1:12" x14ac:dyDescent="0.2">
      <c r="A1528" s="136"/>
      <c r="C1528" s="136"/>
      <c r="D1528" s="136"/>
      <c r="F1528" s="181"/>
      <c r="G1528" s="181"/>
      <c r="H1528" s="181"/>
      <c r="I1528" s="181"/>
      <c r="J1528" s="181"/>
      <c r="L1528" s="31"/>
    </row>
    <row r="1529" spans="1:12" x14ac:dyDescent="0.2">
      <c r="A1529" s="136"/>
      <c r="C1529" s="136"/>
      <c r="D1529" s="136"/>
      <c r="F1529" s="181"/>
      <c r="G1529" s="181"/>
      <c r="H1529" s="181"/>
      <c r="I1529" s="181"/>
      <c r="J1529" s="181"/>
      <c r="L1529" s="31"/>
    </row>
    <row r="1530" spans="1:12" x14ac:dyDescent="0.2">
      <c r="A1530" s="136"/>
      <c r="C1530" s="136"/>
      <c r="D1530" s="136"/>
      <c r="F1530" s="181"/>
      <c r="G1530" s="181"/>
      <c r="H1530" s="181"/>
      <c r="I1530" s="181"/>
      <c r="J1530" s="181"/>
      <c r="L1530" s="31"/>
    </row>
    <row r="1531" spans="1:12" x14ac:dyDescent="0.2">
      <c r="A1531" s="136"/>
      <c r="C1531" s="136"/>
      <c r="D1531" s="136"/>
      <c r="F1531" s="181"/>
      <c r="G1531" s="181"/>
      <c r="H1531" s="181"/>
      <c r="I1531" s="181"/>
      <c r="J1531" s="181"/>
      <c r="L1531" s="31"/>
    </row>
    <row r="1532" spans="1:12" x14ac:dyDescent="0.2">
      <c r="A1532" s="136"/>
      <c r="C1532" s="136"/>
      <c r="D1532" s="136"/>
      <c r="F1532" s="181"/>
      <c r="G1532" s="181"/>
      <c r="H1532" s="181"/>
      <c r="I1532" s="181"/>
      <c r="J1532" s="181"/>
      <c r="L1532" s="31"/>
    </row>
    <row r="1533" spans="1:12" x14ac:dyDescent="0.2">
      <c r="A1533" s="136"/>
      <c r="C1533" s="136"/>
      <c r="D1533" s="136"/>
      <c r="F1533" s="181"/>
      <c r="G1533" s="181"/>
      <c r="H1533" s="181"/>
      <c r="I1533" s="181"/>
      <c r="J1533" s="181"/>
      <c r="L1533" s="31"/>
    </row>
    <row r="1534" spans="1:12" x14ac:dyDescent="0.2">
      <c r="A1534" s="136"/>
      <c r="C1534" s="136"/>
      <c r="D1534" s="136"/>
      <c r="F1534" s="181"/>
      <c r="G1534" s="181"/>
      <c r="H1534" s="181"/>
      <c r="I1534" s="181"/>
      <c r="J1534" s="181"/>
      <c r="L1534" s="31"/>
    </row>
    <row r="1535" spans="1:12" x14ac:dyDescent="0.2">
      <c r="A1535" s="136"/>
      <c r="C1535" s="136"/>
      <c r="D1535" s="136"/>
      <c r="F1535" s="181"/>
      <c r="G1535" s="181"/>
      <c r="H1535" s="181"/>
      <c r="I1535" s="181"/>
      <c r="J1535" s="181"/>
      <c r="L1535" s="31"/>
    </row>
    <row r="1536" spans="1:12" x14ac:dyDescent="0.2">
      <c r="A1536" s="136"/>
      <c r="C1536" s="136"/>
      <c r="D1536" s="136"/>
      <c r="F1536" s="181"/>
      <c r="G1536" s="181"/>
      <c r="H1536" s="181"/>
      <c r="I1536" s="181"/>
      <c r="J1536" s="181"/>
      <c r="L1536" s="31"/>
    </row>
    <row r="1537" spans="1:12" x14ac:dyDescent="0.2">
      <c r="A1537" s="136"/>
      <c r="C1537" s="136"/>
      <c r="D1537" s="136"/>
      <c r="F1537" s="181"/>
      <c r="G1537" s="181"/>
      <c r="H1537" s="181"/>
      <c r="I1537" s="181"/>
      <c r="J1537" s="181"/>
      <c r="L1537" s="31"/>
    </row>
    <row r="1538" spans="1:12" x14ac:dyDescent="0.2">
      <c r="A1538" s="136"/>
      <c r="C1538" s="136"/>
      <c r="D1538" s="136"/>
      <c r="F1538" s="181"/>
      <c r="G1538" s="181"/>
      <c r="H1538" s="181"/>
      <c r="I1538" s="181"/>
      <c r="J1538" s="181"/>
      <c r="L1538" s="31"/>
    </row>
    <row r="1539" spans="1:12" x14ac:dyDescent="0.2">
      <c r="A1539" s="136"/>
      <c r="C1539" s="136"/>
      <c r="D1539" s="136"/>
      <c r="F1539" s="181"/>
      <c r="G1539" s="181"/>
      <c r="H1539" s="181"/>
      <c r="I1539" s="181"/>
      <c r="J1539" s="181"/>
      <c r="L1539" s="31"/>
    </row>
    <row r="1540" spans="1:12" x14ac:dyDescent="0.2">
      <c r="A1540" s="136"/>
      <c r="C1540" s="136"/>
      <c r="D1540" s="136"/>
      <c r="F1540" s="181"/>
      <c r="G1540" s="181"/>
      <c r="H1540" s="181"/>
      <c r="I1540" s="181"/>
      <c r="J1540" s="181"/>
      <c r="L1540" s="31"/>
    </row>
    <row r="1541" spans="1:12" x14ac:dyDescent="0.2">
      <c r="A1541" s="136"/>
      <c r="C1541" s="136"/>
      <c r="D1541" s="136"/>
      <c r="F1541" s="181"/>
      <c r="G1541" s="181"/>
      <c r="H1541" s="181"/>
      <c r="I1541" s="181"/>
      <c r="J1541" s="181"/>
      <c r="L1541" s="31"/>
    </row>
    <row r="1542" spans="1:12" x14ac:dyDescent="0.2">
      <c r="A1542" s="136"/>
      <c r="C1542" s="136"/>
      <c r="D1542" s="136"/>
      <c r="F1542" s="181"/>
      <c r="G1542" s="181"/>
      <c r="H1542" s="181"/>
      <c r="I1542" s="181"/>
      <c r="J1542" s="181"/>
      <c r="L1542" s="31"/>
    </row>
    <row r="1543" spans="1:12" x14ac:dyDescent="0.2">
      <c r="A1543" s="136"/>
      <c r="C1543" s="136"/>
      <c r="D1543" s="136"/>
      <c r="F1543" s="181"/>
      <c r="G1543" s="181"/>
      <c r="H1543" s="181"/>
      <c r="I1543" s="181"/>
      <c r="J1543" s="181"/>
      <c r="L1543" s="31"/>
    </row>
    <row r="1544" spans="1:12" x14ac:dyDescent="0.2">
      <c r="A1544" s="136"/>
      <c r="C1544" s="136"/>
      <c r="D1544" s="136"/>
      <c r="F1544" s="181"/>
      <c r="G1544" s="181"/>
      <c r="H1544" s="181"/>
      <c r="I1544" s="181"/>
      <c r="J1544" s="181"/>
      <c r="L1544" s="31"/>
    </row>
    <row r="1545" spans="1:12" x14ac:dyDescent="0.2">
      <c r="A1545" s="136"/>
      <c r="C1545" s="136"/>
      <c r="D1545" s="136"/>
      <c r="F1545" s="181"/>
      <c r="G1545" s="181"/>
      <c r="H1545" s="181"/>
      <c r="I1545" s="181"/>
      <c r="J1545" s="181"/>
      <c r="L1545" s="31"/>
    </row>
    <row r="1546" spans="1:12" x14ac:dyDescent="0.2">
      <c r="A1546" s="136"/>
      <c r="C1546" s="136"/>
      <c r="D1546" s="136"/>
      <c r="F1546" s="181"/>
      <c r="G1546" s="181"/>
      <c r="H1546" s="181"/>
      <c r="I1546" s="181"/>
      <c r="J1546" s="181"/>
      <c r="L1546" s="31"/>
    </row>
    <row r="1547" spans="1:12" x14ac:dyDescent="0.2">
      <c r="A1547" s="136"/>
      <c r="C1547" s="136"/>
      <c r="D1547" s="136"/>
      <c r="F1547" s="181"/>
      <c r="G1547" s="181"/>
      <c r="H1547" s="181"/>
      <c r="I1547" s="181"/>
      <c r="J1547" s="181"/>
      <c r="L1547" s="31"/>
    </row>
    <row r="1548" spans="1:12" x14ac:dyDescent="0.2">
      <c r="A1548" s="136"/>
      <c r="C1548" s="136"/>
      <c r="D1548" s="136"/>
      <c r="F1548" s="181"/>
      <c r="G1548" s="181"/>
      <c r="H1548" s="181"/>
      <c r="I1548" s="181"/>
      <c r="J1548" s="181"/>
      <c r="L1548" s="31"/>
    </row>
    <row r="1549" spans="1:12" x14ac:dyDescent="0.2">
      <c r="A1549" s="136"/>
      <c r="C1549" s="136"/>
      <c r="D1549" s="136"/>
      <c r="F1549" s="181"/>
      <c r="G1549" s="181"/>
      <c r="H1549" s="181"/>
      <c r="I1549" s="181"/>
      <c r="J1549" s="181"/>
      <c r="L1549" s="31"/>
    </row>
    <row r="1550" spans="1:12" x14ac:dyDescent="0.2">
      <c r="A1550" s="136"/>
      <c r="C1550" s="136"/>
      <c r="D1550" s="136"/>
      <c r="F1550" s="181"/>
      <c r="G1550" s="181"/>
      <c r="H1550" s="181"/>
      <c r="I1550" s="181"/>
      <c r="J1550" s="181"/>
      <c r="L1550" s="31"/>
    </row>
    <row r="1551" spans="1:12" x14ac:dyDescent="0.2">
      <c r="A1551" s="136"/>
      <c r="C1551" s="136"/>
      <c r="D1551" s="136"/>
      <c r="F1551" s="181"/>
      <c r="G1551" s="181"/>
      <c r="H1551" s="181"/>
      <c r="I1551" s="181"/>
      <c r="J1551" s="181"/>
      <c r="L1551" s="31"/>
    </row>
    <row r="1552" spans="1:12" x14ac:dyDescent="0.2">
      <c r="A1552" s="136"/>
      <c r="C1552" s="136"/>
      <c r="D1552" s="136"/>
      <c r="F1552" s="181"/>
      <c r="G1552" s="181"/>
      <c r="H1552" s="181"/>
      <c r="I1552" s="181"/>
      <c r="J1552" s="181"/>
      <c r="L1552" s="31"/>
    </row>
    <row r="1553" spans="1:12" x14ac:dyDescent="0.2">
      <c r="A1553" s="136"/>
      <c r="C1553" s="136"/>
      <c r="D1553" s="136"/>
      <c r="F1553" s="181"/>
      <c r="G1553" s="181"/>
      <c r="H1553" s="181"/>
      <c r="I1553" s="181"/>
      <c r="J1553" s="181"/>
      <c r="L1553" s="31"/>
    </row>
    <row r="1554" spans="1:12" x14ac:dyDescent="0.2">
      <c r="A1554" s="136"/>
      <c r="C1554" s="136"/>
      <c r="D1554" s="136"/>
      <c r="F1554" s="181"/>
      <c r="G1554" s="181"/>
      <c r="H1554" s="181"/>
      <c r="I1554" s="181"/>
      <c r="J1554" s="181"/>
      <c r="L1554" s="31"/>
    </row>
    <row r="1555" spans="1:12" x14ac:dyDescent="0.2">
      <c r="A1555" s="136"/>
      <c r="C1555" s="136"/>
      <c r="D1555" s="136"/>
      <c r="F1555" s="181"/>
      <c r="G1555" s="181"/>
      <c r="H1555" s="181"/>
      <c r="I1555" s="181"/>
      <c r="J1555" s="181"/>
      <c r="L1555" s="31"/>
    </row>
    <row r="1556" spans="1:12" x14ac:dyDescent="0.2">
      <c r="A1556" s="136"/>
      <c r="C1556" s="136"/>
      <c r="D1556" s="136"/>
      <c r="F1556" s="181"/>
      <c r="G1556" s="181"/>
      <c r="H1556" s="181"/>
      <c r="I1556" s="181"/>
      <c r="J1556" s="181"/>
      <c r="L1556" s="31"/>
    </row>
    <row r="1557" spans="1:12" x14ac:dyDescent="0.2">
      <c r="A1557" s="136"/>
      <c r="C1557" s="136"/>
      <c r="D1557" s="136"/>
      <c r="F1557" s="181"/>
      <c r="G1557" s="181"/>
      <c r="H1557" s="181"/>
      <c r="I1557" s="181"/>
      <c r="J1557" s="181"/>
      <c r="L1557" s="31"/>
    </row>
    <row r="1558" spans="1:12" x14ac:dyDescent="0.2">
      <c r="A1558" s="136"/>
      <c r="C1558" s="136"/>
      <c r="D1558" s="136"/>
      <c r="F1558" s="181"/>
      <c r="G1558" s="181"/>
      <c r="H1558" s="181"/>
      <c r="I1558" s="181"/>
      <c r="J1558" s="181"/>
      <c r="L1558" s="31"/>
    </row>
    <row r="1559" spans="1:12" x14ac:dyDescent="0.2">
      <c r="A1559" s="136"/>
      <c r="C1559" s="136"/>
      <c r="D1559" s="136"/>
      <c r="F1559" s="181"/>
      <c r="G1559" s="181"/>
      <c r="H1559" s="181"/>
      <c r="I1559" s="181"/>
      <c r="J1559" s="181"/>
      <c r="L1559" s="31"/>
    </row>
    <row r="1560" spans="1:12" x14ac:dyDescent="0.2">
      <c r="A1560" s="136"/>
      <c r="C1560" s="136"/>
      <c r="D1560" s="136"/>
      <c r="F1560" s="181"/>
      <c r="G1560" s="181"/>
      <c r="H1560" s="181"/>
      <c r="I1560" s="181"/>
      <c r="J1560" s="181"/>
      <c r="L1560" s="31"/>
    </row>
    <row r="1561" spans="1:12" x14ac:dyDescent="0.2">
      <c r="A1561" s="136"/>
      <c r="C1561" s="136"/>
      <c r="D1561" s="136"/>
      <c r="F1561" s="181"/>
      <c r="G1561" s="181"/>
      <c r="H1561" s="181"/>
      <c r="I1561" s="181"/>
      <c r="J1561" s="181"/>
      <c r="L1561" s="31"/>
    </row>
    <row r="1562" spans="1:12" x14ac:dyDescent="0.2">
      <c r="A1562" s="136"/>
      <c r="C1562" s="136"/>
      <c r="D1562" s="136"/>
      <c r="F1562" s="181"/>
      <c r="G1562" s="181"/>
      <c r="H1562" s="181"/>
      <c r="I1562" s="181"/>
      <c r="J1562" s="181"/>
      <c r="L1562" s="31"/>
    </row>
    <row r="1563" spans="1:12" x14ac:dyDescent="0.2">
      <c r="A1563" s="136"/>
      <c r="C1563" s="136"/>
      <c r="D1563" s="136"/>
      <c r="F1563" s="181"/>
      <c r="G1563" s="181"/>
      <c r="H1563" s="181"/>
      <c r="I1563" s="181"/>
      <c r="J1563" s="181"/>
      <c r="L1563" s="31"/>
    </row>
    <row r="1564" spans="1:12" x14ac:dyDescent="0.2">
      <c r="A1564" s="136"/>
      <c r="C1564" s="136"/>
      <c r="D1564" s="136"/>
      <c r="F1564" s="181"/>
      <c r="G1564" s="181"/>
      <c r="H1564" s="181"/>
      <c r="I1564" s="181"/>
      <c r="J1564" s="181"/>
      <c r="L1564" s="31"/>
    </row>
    <row r="1565" spans="1:12" x14ac:dyDescent="0.2">
      <c r="A1565" s="136"/>
      <c r="C1565" s="136"/>
      <c r="D1565" s="136"/>
      <c r="F1565" s="181"/>
      <c r="G1565" s="181"/>
      <c r="H1565" s="181"/>
      <c r="I1565" s="181"/>
      <c r="J1565" s="181"/>
      <c r="L1565" s="31"/>
    </row>
    <row r="1566" spans="1:12" x14ac:dyDescent="0.2">
      <c r="A1566" s="136"/>
      <c r="C1566" s="136"/>
      <c r="D1566" s="136"/>
      <c r="F1566" s="181"/>
      <c r="G1566" s="181"/>
      <c r="H1566" s="181"/>
      <c r="I1566" s="181"/>
      <c r="J1566" s="181"/>
      <c r="L1566" s="31"/>
    </row>
    <row r="1567" spans="1:12" x14ac:dyDescent="0.2">
      <c r="A1567" s="136"/>
      <c r="C1567" s="136"/>
      <c r="D1567" s="136"/>
      <c r="F1567" s="181"/>
      <c r="G1567" s="181"/>
      <c r="H1567" s="181"/>
      <c r="I1567" s="181"/>
      <c r="J1567" s="181"/>
      <c r="L1567" s="31"/>
    </row>
    <row r="1568" spans="1:12" x14ac:dyDescent="0.2">
      <c r="A1568" s="136"/>
      <c r="C1568" s="136"/>
      <c r="D1568" s="136"/>
      <c r="F1568" s="181"/>
      <c r="G1568" s="181"/>
      <c r="H1568" s="181"/>
      <c r="I1568" s="181"/>
      <c r="J1568" s="181"/>
      <c r="L1568" s="31"/>
    </row>
    <row r="1569" spans="1:12" x14ac:dyDescent="0.2">
      <c r="A1569" s="136"/>
      <c r="C1569" s="136"/>
      <c r="D1569" s="136"/>
      <c r="F1569" s="181"/>
      <c r="G1569" s="181"/>
      <c r="H1569" s="181"/>
      <c r="I1569" s="181"/>
      <c r="J1569" s="181"/>
      <c r="L1569" s="31"/>
    </row>
    <row r="1570" spans="1:12" x14ac:dyDescent="0.2">
      <c r="A1570" s="136"/>
      <c r="C1570" s="136"/>
      <c r="D1570" s="136"/>
      <c r="F1570" s="181"/>
      <c r="G1570" s="181"/>
      <c r="H1570" s="181"/>
      <c r="I1570" s="181"/>
      <c r="J1570" s="181"/>
      <c r="L1570" s="31"/>
    </row>
    <row r="1571" spans="1:12" x14ac:dyDescent="0.2">
      <c r="A1571" s="136"/>
      <c r="C1571" s="136"/>
      <c r="D1571" s="136"/>
      <c r="F1571" s="181"/>
      <c r="G1571" s="181"/>
      <c r="H1571" s="181"/>
      <c r="I1571" s="181"/>
      <c r="J1571" s="181"/>
      <c r="L1571" s="31"/>
    </row>
    <row r="1572" spans="1:12" x14ac:dyDescent="0.2">
      <c r="A1572" s="136"/>
      <c r="C1572" s="136"/>
      <c r="D1572" s="136"/>
      <c r="F1572" s="181"/>
      <c r="G1572" s="181"/>
      <c r="H1572" s="181"/>
      <c r="I1572" s="181"/>
      <c r="J1572" s="181"/>
      <c r="L1572" s="31"/>
    </row>
    <row r="1573" spans="1:12" x14ac:dyDescent="0.2">
      <c r="A1573" s="136"/>
      <c r="C1573" s="136"/>
      <c r="D1573" s="136"/>
      <c r="F1573" s="181"/>
      <c r="G1573" s="181"/>
      <c r="H1573" s="181"/>
      <c r="I1573" s="181"/>
      <c r="J1573" s="181"/>
      <c r="L1573" s="31"/>
    </row>
    <row r="1574" spans="1:12" x14ac:dyDescent="0.2">
      <c r="A1574" s="136"/>
      <c r="C1574" s="136"/>
      <c r="D1574" s="136"/>
      <c r="F1574" s="181"/>
      <c r="G1574" s="181"/>
      <c r="H1574" s="181"/>
      <c r="I1574" s="181"/>
      <c r="J1574" s="181"/>
      <c r="L1574" s="31"/>
    </row>
    <row r="1575" spans="1:12" x14ac:dyDescent="0.2">
      <c r="A1575" s="136"/>
      <c r="C1575" s="136"/>
      <c r="D1575" s="136"/>
      <c r="F1575" s="181"/>
      <c r="G1575" s="181"/>
      <c r="H1575" s="181"/>
      <c r="I1575" s="181"/>
      <c r="J1575" s="181"/>
      <c r="L1575" s="31"/>
    </row>
    <row r="1576" spans="1:12" x14ac:dyDescent="0.2">
      <c r="A1576" s="136"/>
      <c r="C1576" s="136"/>
      <c r="D1576" s="136"/>
      <c r="F1576" s="181"/>
      <c r="G1576" s="181"/>
      <c r="H1576" s="181"/>
      <c r="I1576" s="181"/>
      <c r="J1576" s="181"/>
      <c r="L1576" s="31"/>
    </row>
    <row r="1577" spans="1:12" x14ac:dyDescent="0.2">
      <c r="A1577" s="136"/>
      <c r="C1577" s="136"/>
      <c r="D1577" s="136"/>
      <c r="F1577" s="181"/>
      <c r="G1577" s="181"/>
      <c r="H1577" s="181"/>
      <c r="I1577" s="181"/>
      <c r="J1577" s="181"/>
      <c r="L1577" s="31"/>
    </row>
    <row r="1578" spans="1:12" x14ac:dyDescent="0.2">
      <c r="A1578" s="136"/>
      <c r="C1578" s="136"/>
      <c r="D1578" s="136"/>
      <c r="F1578" s="181"/>
      <c r="G1578" s="181"/>
      <c r="H1578" s="181"/>
      <c r="I1578" s="181"/>
      <c r="J1578" s="181"/>
      <c r="L1578" s="31"/>
    </row>
    <row r="1579" spans="1:12" x14ac:dyDescent="0.2">
      <c r="A1579" s="136"/>
      <c r="C1579" s="136"/>
      <c r="D1579" s="136"/>
      <c r="F1579" s="181"/>
      <c r="G1579" s="181"/>
      <c r="H1579" s="181"/>
      <c r="I1579" s="181"/>
      <c r="J1579" s="181"/>
      <c r="L1579" s="31"/>
    </row>
    <row r="1580" spans="1:12" x14ac:dyDescent="0.2">
      <c r="A1580" s="136"/>
      <c r="C1580" s="136"/>
      <c r="D1580" s="136"/>
      <c r="F1580" s="181"/>
      <c r="G1580" s="181"/>
      <c r="H1580" s="181"/>
      <c r="I1580" s="181"/>
      <c r="J1580" s="181"/>
      <c r="L1580" s="31"/>
    </row>
    <row r="1581" spans="1:12" x14ac:dyDescent="0.2">
      <c r="A1581" s="136"/>
      <c r="C1581" s="136"/>
      <c r="D1581" s="136"/>
      <c r="F1581" s="181"/>
      <c r="G1581" s="181"/>
      <c r="H1581" s="181"/>
      <c r="I1581" s="181"/>
      <c r="J1581" s="181"/>
      <c r="L1581" s="31"/>
    </row>
    <row r="1582" spans="1:12" x14ac:dyDescent="0.2">
      <c r="A1582" s="136"/>
      <c r="C1582" s="136"/>
      <c r="D1582" s="136"/>
      <c r="F1582" s="181"/>
      <c r="G1582" s="181"/>
      <c r="H1582" s="181"/>
      <c r="I1582" s="181"/>
      <c r="J1582" s="181"/>
      <c r="L1582" s="31"/>
    </row>
    <row r="1583" spans="1:12" x14ac:dyDescent="0.2">
      <c r="A1583" s="136"/>
      <c r="C1583" s="136"/>
      <c r="D1583" s="136"/>
      <c r="F1583" s="181"/>
      <c r="G1583" s="181"/>
      <c r="H1583" s="181"/>
      <c r="I1583" s="181"/>
      <c r="J1583" s="181"/>
      <c r="L1583" s="31"/>
    </row>
    <row r="1584" spans="1:12" x14ac:dyDescent="0.2">
      <c r="A1584" s="136"/>
      <c r="C1584" s="136"/>
      <c r="D1584" s="136"/>
      <c r="F1584" s="181"/>
      <c r="G1584" s="181"/>
      <c r="H1584" s="181"/>
      <c r="I1584" s="181"/>
      <c r="J1584" s="181"/>
      <c r="L1584" s="31"/>
    </row>
    <row r="1585" spans="1:12" x14ac:dyDescent="0.2">
      <c r="A1585" s="136"/>
      <c r="C1585" s="136"/>
      <c r="D1585" s="136"/>
      <c r="F1585" s="181"/>
      <c r="G1585" s="181"/>
      <c r="H1585" s="181"/>
      <c r="I1585" s="181"/>
      <c r="J1585" s="181"/>
      <c r="L1585" s="31"/>
    </row>
    <row r="1586" spans="1:12" x14ac:dyDescent="0.2">
      <c r="A1586" s="136"/>
      <c r="C1586" s="136"/>
      <c r="D1586" s="136"/>
      <c r="F1586" s="181"/>
      <c r="G1586" s="181"/>
      <c r="H1586" s="181"/>
      <c r="I1586" s="181"/>
      <c r="J1586" s="181"/>
      <c r="L1586" s="31"/>
    </row>
    <row r="1587" spans="1:12" x14ac:dyDescent="0.2">
      <c r="A1587" s="136"/>
      <c r="C1587" s="136"/>
      <c r="D1587" s="136"/>
      <c r="F1587" s="181"/>
      <c r="G1587" s="181"/>
      <c r="H1587" s="181"/>
      <c r="I1587" s="181"/>
      <c r="J1587" s="181"/>
      <c r="L1587" s="31"/>
    </row>
    <row r="1588" spans="1:12" x14ac:dyDescent="0.2">
      <c r="A1588" s="136"/>
      <c r="C1588" s="136"/>
      <c r="D1588" s="136"/>
      <c r="F1588" s="181"/>
      <c r="G1588" s="181"/>
      <c r="H1588" s="181"/>
      <c r="I1588" s="181"/>
      <c r="J1588" s="181"/>
      <c r="L1588" s="31"/>
    </row>
    <row r="1589" spans="1:12" x14ac:dyDescent="0.2">
      <c r="A1589" s="136"/>
      <c r="C1589" s="136"/>
      <c r="D1589" s="136"/>
      <c r="F1589" s="181"/>
      <c r="G1589" s="181"/>
      <c r="H1589" s="181"/>
      <c r="I1589" s="181"/>
      <c r="J1589" s="181"/>
      <c r="L1589" s="31"/>
    </row>
    <row r="1590" spans="1:12" x14ac:dyDescent="0.2">
      <c r="A1590" s="136"/>
      <c r="C1590" s="136"/>
      <c r="D1590" s="136"/>
      <c r="F1590" s="181"/>
      <c r="G1590" s="181"/>
      <c r="H1590" s="181"/>
      <c r="I1590" s="181"/>
      <c r="J1590" s="181"/>
      <c r="L1590" s="31"/>
    </row>
    <row r="1591" spans="1:12" x14ac:dyDescent="0.2">
      <c r="A1591" s="136"/>
      <c r="C1591" s="136"/>
      <c r="D1591" s="136"/>
      <c r="F1591" s="181"/>
      <c r="G1591" s="181"/>
      <c r="H1591" s="181"/>
      <c r="I1591" s="181"/>
      <c r="J1591" s="181"/>
      <c r="L1591" s="31"/>
    </row>
    <row r="1592" spans="1:12" x14ac:dyDescent="0.2">
      <c r="A1592" s="136"/>
      <c r="C1592" s="136"/>
      <c r="D1592" s="136"/>
      <c r="F1592" s="181"/>
      <c r="G1592" s="181"/>
      <c r="H1592" s="181"/>
      <c r="I1592" s="181"/>
      <c r="J1592" s="181"/>
      <c r="L1592" s="31"/>
    </row>
    <row r="1593" spans="1:12" x14ac:dyDescent="0.2">
      <c r="A1593" s="136"/>
      <c r="C1593" s="136"/>
      <c r="D1593" s="136"/>
      <c r="F1593" s="181"/>
      <c r="G1593" s="181"/>
      <c r="H1593" s="181"/>
      <c r="I1593" s="181"/>
      <c r="J1593" s="181"/>
      <c r="L1593" s="31"/>
    </row>
    <row r="1594" spans="1:12" x14ac:dyDescent="0.2">
      <c r="A1594" s="136"/>
      <c r="C1594" s="136"/>
      <c r="D1594" s="136"/>
      <c r="F1594" s="181"/>
      <c r="G1594" s="181"/>
      <c r="H1594" s="181"/>
      <c r="I1594" s="181"/>
      <c r="J1594" s="181"/>
      <c r="L1594" s="31"/>
    </row>
    <row r="1595" spans="1:12" x14ac:dyDescent="0.2">
      <c r="A1595" s="136"/>
      <c r="C1595" s="136"/>
      <c r="D1595" s="136"/>
      <c r="F1595" s="181"/>
      <c r="G1595" s="181"/>
      <c r="H1595" s="181"/>
      <c r="I1595" s="181"/>
      <c r="J1595" s="181"/>
      <c r="L1595" s="31"/>
    </row>
    <row r="1596" spans="1:12" x14ac:dyDescent="0.2">
      <c r="A1596" s="136"/>
      <c r="C1596" s="136"/>
      <c r="D1596" s="136"/>
      <c r="F1596" s="181"/>
      <c r="G1596" s="181"/>
      <c r="H1596" s="181"/>
      <c r="I1596" s="181"/>
      <c r="J1596" s="181"/>
      <c r="L1596" s="31"/>
    </row>
    <row r="1597" spans="1:12" x14ac:dyDescent="0.2">
      <c r="A1597" s="136"/>
      <c r="C1597" s="136"/>
      <c r="D1597" s="136"/>
      <c r="F1597" s="181"/>
      <c r="G1597" s="181"/>
      <c r="H1597" s="181"/>
      <c r="I1597" s="181"/>
      <c r="J1597" s="181"/>
      <c r="L1597" s="31"/>
    </row>
    <row r="1598" spans="1:12" x14ac:dyDescent="0.2">
      <c r="A1598" s="136"/>
      <c r="C1598" s="136"/>
      <c r="D1598" s="136"/>
      <c r="F1598" s="181"/>
      <c r="G1598" s="181"/>
      <c r="H1598" s="181"/>
      <c r="I1598" s="181"/>
      <c r="J1598" s="181"/>
      <c r="L1598" s="31"/>
    </row>
    <row r="1599" spans="1:12" x14ac:dyDescent="0.2">
      <c r="A1599" s="136"/>
      <c r="C1599" s="136"/>
      <c r="D1599" s="136"/>
      <c r="F1599" s="181"/>
      <c r="G1599" s="181"/>
      <c r="H1599" s="181"/>
      <c r="I1599" s="181"/>
      <c r="J1599" s="181"/>
      <c r="L1599" s="31"/>
    </row>
    <row r="1600" spans="1:12" x14ac:dyDescent="0.2">
      <c r="A1600" s="136"/>
      <c r="C1600" s="136"/>
      <c r="D1600" s="136"/>
      <c r="F1600" s="181"/>
      <c r="G1600" s="181"/>
      <c r="H1600" s="181"/>
      <c r="I1600" s="181"/>
      <c r="J1600" s="181"/>
      <c r="L1600" s="31"/>
    </row>
    <row r="1601" spans="1:12" x14ac:dyDescent="0.2">
      <c r="A1601" s="136"/>
      <c r="C1601" s="136"/>
      <c r="D1601" s="136"/>
      <c r="F1601" s="181"/>
      <c r="G1601" s="181"/>
      <c r="H1601" s="181"/>
      <c r="I1601" s="181"/>
      <c r="J1601" s="181"/>
      <c r="L1601" s="31"/>
    </row>
    <row r="1602" spans="1:12" x14ac:dyDescent="0.2">
      <c r="A1602" s="136"/>
      <c r="C1602" s="136"/>
      <c r="D1602" s="136"/>
      <c r="F1602" s="181"/>
      <c r="G1602" s="181"/>
      <c r="H1602" s="181"/>
      <c r="I1602" s="181"/>
      <c r="J1602" s="181"/>
      <c r="L1602" s="31"/>
    </row>
    <row r="1603" spans="1:12" x14ac:dyDescent="0.2">
      <c r="A1603" s="136"/>
      <c r="C1603" s="136"/>
      <c r="D1603" s="136"/>
      <c r="F1603" s="181"/>
      <c r="G1603" s="181"/>
      <c r="H1603" s="181"/>
      <c r="I1603" s="181"/>
      <c r="J1603" s="181"/>
      <c r="L1603" s="31"/>
    </row>
    <row r="1604" spans="1:12" x14ac:dyDescent="0.2">
      <c r="A1604" s="136"/>
      <c r="C1604" s="136"/>
      <c r="D1604" s="136"/>
      <c r="F1604" s="181"/>
      <c r="G1604" s="181"/>
      <c r="H1604" s="181"/>
      <c r="I1604" s="181"/>
      <c r="J1604" s="181"/>
      <c r="L1604" s="31"/>
    </row>
    <row r="1605" spans="1:12" x14ac:dyDescent="0.2">
      <c r="A1605" s="136"/>
      <c r="C1605" s="136"/>
      <c r="D1605" s="136"/>
      <c r="F1605" s="181"/>
      <c r="G1605" s="181"/>
      <c r="H1605" s="181"/>
      <c r="I1605" s="181"/>
      <c r="J1605" s="181"/>
      <c r="L1605" s="31"/>
    </row>
    <row r="1606" spans="1:12" x14ac:dyDescent="0.2">
      <c r="A1606" s="136"/>
      <c r="C1606" s="136"/>
      <c r="D1606" s="136"/>
      <c r="F1606" s="181"/>
      <c r="G1606" s="181"/>
      <c r="H1606" s="181"/>
      <c r="I1606" s="181"/>
      <c r="J1606" s="181"/>
      <c r="L1606" s="31"/>
    </row>
    <row r="1607" spans="1:12" x14ac:dyDescent="0.2">
      <c r="A1607" s="136"/>
      <c r="C1607" s="136"/>
      <c r="D1607" s="136"/>
      <c r="F1607" s="181"/>
      <c r="G1607" s="181"/>
      <c r="H1607" s="181"/>
      <c r="I1607" s="181"/>
      <c r="J1607" s="181"/>
      <c r="L1607" s="31"/>
    </row>
    <row r="1608" spans="1:12" x14ac:dyDescent="0.2">
      <c r="A1608" s="136"/>
      <c r="C1608" s="136"/>
      <c r="D1608" s="136"/>
      <c r="F1608" s="181"/>
      <c r="G1608" s="181"/>
      <c r="H1608" s="181"/>
      <c r="I1608" s="181"/>
      <c r="J1608" s="181"/>
      <c r="L1608" s="31"/>
    </row>
    <row r="1609" spans="1:12" x14ac:dyDescent="0.2">
      <c r="A1609" s="136"/>
      <c r="C1609" s="136"/>
      <c r="D1609" s="136"/>
      <c r="F1609" s="181"/>
      <c r="G1609" s="181"/>
      <c r="H1609" s="181"/>
      <c r="I1609" s="181"/>
      <c r="J1609" s="181"/>
      <c r="L1609" s="31"/>
    </row>
    <row r="1610" spans="1:12" x14ac:dyDescent="0.2">
      <c r="A1610" s="136"/>
      <c r="C1610" s="136"/>
      <c r="D1610" s="136"/>
      <c r="F1610" s="181"/>
      <c r="G1610" s="181"/>
      <c r="H1610" s="181"/>
      <c r="I1610" s="181"/>
      <c r="J1610" s="181"/>
      <c r="L1610" s="31"/>
    </row>
    <row r="1611" spans="1:12" x14ac:dyDescent="0.2">
      <c r="A1611" s="136"/>
      <c r="C1611" s="136"/>
      <c r="D1611" s="136"/>
      <c r="F1611" s="181"/>
      <c r="G1611" s="181"/>
      <c r="H1611" s="181"/>
      <c r="I1611" s="181"/>
      <c r="J1611" s="181"/>
      <c r="L1611" s="31"/>
    </row>
    <row r="1612" spans="1:12" x14ac:dyDescent="0.2">
      <c r="A1612" s="136"/>
      <c r="C1612" s="136"/>
      <c r="D1612" s="136"/>
      <c r="F1612" s="181"/>
      <c r="G1612" s="181"/>
      <c r="H1612" s="181"/>
      <c r="I1612" s="181"/>
      <c r="J1612" s="181"/>
      <c r="L1612" s="31"/>
    </row>
    <row r="1613" spans="1:12" x14ac:dyDescent="0.2">
      <c r="A1613" s="136"/>
      <c r="C1613" s="136"/>
      <c r="D1613" s="136"/>
      <c r="F1613" s="181"/>
      <c r="G1613" s="181"/>
      <c r="H1613" s="181"/>
      <c r="I1613" s="181"/>
      <c r="J1613" s="181"/>
      <c r="L1613" s="31"/>
    </row>
    <row r="1614" spans="1:12" x14ac:dyDescent="0.2">
      <c r="A1614" s="136"/>
      <c r="C1614" s="136"/>
      <c r="D1614" s="136"/>
      <c r="F1614" s="181"/>
      <c r="G1614" s="181"/>
      <c r="H1614" s="181"/>
      <c r="I1614" s="181"/>
      <c r="J1614" s="181"/>
      <c r="L1614" s="31"/>
    </row>
    <row r="1615" spans="1:12" x14ac:dyDescent="0.2">
      <c r="A1615" s="136"/>
      <c r="C1615" s="136"/>
      <c r="D1615" s="136"/>
      <c r="F1615" s="181"/>
      <c r="G1615" s="181"/>
      <c r="H1615" s="181"/>
      <c r="I1615" s="181"/>
      <c r="J1615" s="181"/>
      <c r="L1615" s="31"/>
    </row>
    <row r="1616" spans="1:12" x14ac:dyDescent="0.2">
      <c r="A1616" s="136"/>
      <c r="C1616" s="136"/>
      <c r="D1616" s="136"/>
      <c r="F1616" s="181"/>
      <c r="G1616" s="181"/>
      <c r="H1616" s="181"/>
      <c r="I1616" s="181"/>
      <c r="J1616" s="181"/>
      <c r="L1616" s="31"/>
    </row>
    <row r="1617" spans="1:12" x14ac:dyDescent="0.2">
      <c r="A1617" s="136"/>
      <c r="C1617" s="136"/>
      <c r="D1617" s="136"/>
      <c r="F1617" s="181"/>
      <c r="G1617" s="181"/>
      <c r="H1617" s="181"/>
      <c r="I1617" s="181"/>
      <c r="J1617" s="181"/>
      <c r="L1617" s="31"/>
    </row>
    <row r="1618" spans="1:12" x14ac:dyDescent="0.2">
      <c r="A1618" s="136"/>
      <c r="C1618" s="136"/>
      <c r="D1618" s="136"/>
      <c r="F1618" s="181"/>
      <c r="G1618" s="181"/>
      <c r="H1618" s="181"/>
      <c r="I1618" s="181"/>
      <c r="J1618" s="181"/>
      <c r="L1618" s="31"/>
    </row>
    <row r="1619" spans="1:12" x14ac:dyDescent="0.2">
      <c r="A1619" s="136"/>
      <c r="C1619" s="136"/>
      <c r="D1619" s="136"/>
      <c r="F1619" s="181"/>
      <c r="G1619" s="181"/>
      <c r="H1619" s="181"/>
      <c r="I1619" s="181"/>
      <c r="J1619" s="181"/>
      <c r="L1619" s="31"/>
    </row>
    <row r="1620" spans="1:12" x14ac:dyDescent="0.2">
      <c r="A1620" s="136"/>
      <c r="C1620" s="136"/>
      <c r="D1620" s="136"/>
      <c r="F1620" s="181"/>
      <c r="G1620" s="181"/>
      <c r="H1620" s="181"/>
      <c r="I1620" s="181"/>
      <c r="J1620" s="181"/>
      <c r="L1620" s="31"/>
    </row>
    <row r="1621" spans="1:12" x14ac:dyDescent="0.2">
      <c r="A1621" s="136"/>
      <c r="C1621" s="136"/>
      <c r="D1621" s="136"/>
      <c r="F1621" s="181"/>
      <c r="G1621" s="181"/>
      <c r="H1621" s="181"/>
      <c r="I1621" s="181"/>
      <c r="J1621" s="181"/>
      <c r="L1621" s="31"/>
    </row>
    <row r="1622" spans="1:12" x14ac:dyDescent="0.2">
      <c r="A1622" s="136"/>
      <c r="C1622" s="136"/>
      <c r="D1622" s="136"/>
      <c r="F1622" s="181"/>
      <c r="G1622" s="181"/>
      <c r="H1622" s="181"/>
      <c r="I1622" s="181"/>
      <c r="J1622" s="181"/>
      <c r="L1622" s="31"/>
    </row>
    <row r="1623" spans="1:12" x14ac:dyDescent="0.2">
      <c r="A1623" s="136"/>
      <c r="C1623" s="136"/>
      <c r="D1623" s="136"/>
      <c r="F1623" s="181"/>
      <c r="G1623" s="181"/>
      <c r="H1623" s="181"/>
      <c r="I1623" s="181"/>
      <c r="J1623" s="181"/>
      <c r="L1623" s="31"/>
    </row>
    <row r="1624" spans="1:12" x14ac:dyDescent="0.2">
      <c r="A1624" s="136"/>
      <c r="C1624" s="136"/>
      <c r="D1624" s="136"/>
      <c r="F1624" s="181"/>
      <c r="G1624" s="181"/>
      <c r="H1624" s="181"/>
      <c r="I1624" s="181"/>
      <c r="J1624" s="181"/>
      <c r="L1624" s="31"/>
    </row>
    <row r="1625" spans="1:12" x14ac:dyDescent="0.2">
      <c r="A1625" s="136"/>
      <c r="C1625" s="136"/>
      <c r="D1625" s="136"/>
      <c r="F1625" s="181"/>
      <c r="G1625" s="181"/>
      <c r="H1625" s="181"/>
      <c r="I1625" s="181"/>
      <c r="J1625" s="181"/>
      <c r="L1625" s="31"/>
    </row>
    <row r="1626" spans="1:12" x14ac:dyDescent="0.2">
      <c r="A1626" s="136"/>
      <c r="C1626" s="136"/>
      <c r="D1626" s="136"/>
      <c r="F1626" s="181"/>
      <c r="G1626" s="181"/>
      <c r="H1626" s="181"/>
      <c r="I1626" s="181"/>
      <c r="J1626" s="181"/>
      <c r="L1626" s="31"/>
    </row>
    <row r="1627" spans="1:12" x14ac:dyDescent="0.2">
      <c r="A1627" s="136"/>
      <c r="C1627" s="136"/>
      <c r="D1627" s="136"/>
      <c r="F1627" s="181"/>
      <c r="G1627" s="181"/>
      <c r="H1627" s="181"/>
      <c r="I1627" s="181"/>
      <c r="J1627" s="181"/>
      <c r="L1627" s="31"/>
    </row>
    <row r="1628" spans="1:12" x14ac:dyDescent="0.2">
      <c r="A1628" s="136"/>
      <c r="C1628" s="136"/>
      <c r="D1628" s="136"/>
      <c r="F1628" s="181"/>
      <c r="G1628" s="181"/>
      <c r="H1628" s="181"/>
      <c r="I1628" s="181"/>
      <c r="J1628" s="181"/>
      <c r="L1628" s="31"/>
    </row>
    <row r="1629" spans="1:12" x14ac:dyDescent="0.2">
      <c r="A1629" s="136"/>
      <c r="C1629" s="136"/>
      <c r="D1629" s="136"/>
      <c r="F1629" s="181"/>
      <c r="G1629" s="181"/>
      <c r="H1629" s="181"/>
      <c r="I1629" s="181"/>
      <c r="J1629" s="181"/>
      <c r="L1629" s="31"/>
    </row>
    <row r="1630" spans="1:12" x14ac:dyDescent="0.2">
      <c r="A1630" s="136"/>
      <c r="C1630" s="136"/>
      <c r="D1630" s="136"/>
      <c r="F1630" s="181"/>
      <c r="G1630" s="181"/>
      <c r="H1630" s="181"/>
      <c r="I1630" s="181"/>
      <c r="J1630" s="181"/>
      <c r="L1630" s="31"/>
    </row>
    <row r="1631" spans="1:12" x14ac:dyDescent="0.2">
      <c r="A1631" s="136"/>
      <c r="C1631" s="136"/>
      <c r="D1631" s="136"/>
      <c r="F1631" s="181"/>
      <c r="G1631" s="181"/>
      <c r="H1631" s="181"/>
      <c r="I1631" s="181"/>
      <c r="J1631" s="181"/>
      <c r="L1631" s="31"/>
    </row>
    <row r="1632" spans="1:12" x14ac:dyDescent="0.2">
      <c r="A1632" s="136"/>
      <c r="C1632" s="136"/>
      <c r="D1632" s="136"/>
      <c r="F1632" s="181"/>
      <c r="G1632" s="181"/>
      <c r="H1632" s="181"/>
      <c r="I1632" s="181"/>
      <c r="J1632" s="181"/>
      <c r="L1632" s="31"/>
    </row>
    <row r="1633" spans="1:12" x14ac:dyDescent="0.2">
      <c r="A1633" s="136"/>
      <c r="C1633" s="136"/>
      <c r="D1633" s="136"/>
      <c r="F1633" s="181"/>
      <c r="G1633" s="181"/>
      <c r="H1633" s="181"/>
      <c r="I1633" s="181"/>
      <c r="J1633" s="181"/>
      <c r="L1633" s="31"/>
    </row>
    <row r="1634" spans="1:12" x14ac:dyDescent="0.2">
      <c r="A1634" s="136"/>
      <c r="C1634" s="136"/>
      <c r="D1634" s="136"/>
      <c r="F1634" s="181"/>
      <c r="G1634" s="181"/>
      <c r="H1634" s="181"/>
      <c r="I1634" s="181"/>
      <c r="J1634" s="181"/>
      <c r="L1634" s="31"/>
    </row>
    <row r="1635" spans="1:12" x14ac:dyDescent="0.2">
      <c r="A1635" s="136"/>
      <c r="C1635" s="136"/>
      <c r="D1635" s="136"/>
      <c r="F1635" s="181"/>
      <c r="G1635" s="181"/>
      <c r="H1635" s="181"/>
      <c r="I1635" s="181"/>
      <c r="J1635" s="181"/>
      <c r="L1635" s="31"/>
    </row>
    <row r="1636" spans="1:12" x14ac:dyDescent="0.2">
      <c r="A1636" s="136"/>
      <c r="C1636" s="136"/>
      <c r="D1636" s="136"/>
      <c r="F1636" s="181"/>
      <c r="G1636" s="181"/>
      <c r="H1636" s="181"/>
      <c r="I1636" s="181"/>
      <c r="J1636" s="181"/>
      <c r="L1636" s="31"/>
    </row>
    <row r="1637" spans="1:12" x14ac:dyDescent="0.2">
      <c r="A1637" s="136"/>
      <c r="C1637" s="136"/>
      <c r="D1637" s="136"/>
      <c r="F1637" s="181"/>
      <c r="G1637" s="181"/>
      <c r="H1637" s="181"/>
      <c r="I1637" s="181"/>
      <c r="J1637" s="181"/>
      <c r="L1637" s="31"/>
    </row>
    <row r="1638" spans="1:12" x14ac:dyDescent="0.2">
      <c r="A1638" s="136"/>
      <c r="C1638" s="136"/>
      <c r="D1638" s="136"/>
      <c r="F1638" s="181"/>
      <c r="G1638" s="181"/>
      <c r="H1638" s="181"/>
      <c r="I1638" s="181"/>
      <c r="J1638" s="181"/>
      <c r="L1638" s="31"/>
    </row>
    <row r="1639" spans="1:12" x14ac:dyDescent="0.2">
      <c r="A1639" s="136"/>
      <c r="C1639" s="136"/>
      <c r="D1639" s="136"/>
      <c r="F1639" s="181"/>
      <c r="G1639" s="181"/>
      <c r="H1639" s="181"/>
      <c r="I1639" s="181"/>
      <c r="J1639" s="181"/>
      <c r="L1639" s="31"/>
    </row>
    <row r="1640" spans="1:12" x14ac:dyDescent="0.2">
      <c r="A1640" s="136"/>
      <c r="C1640" s="136"/>
      <c r="D1640" s="136"/>
      <c r="F1640" s="181"/>
      <c r="G1640" s="181"/>
      <c r="H1640" s="181"/>
      <c r="I1640" s="181"/>
      <c r="J1640" s="181"/>
      <c r="L1640" s="31"/>
    </row>
    <row r="1641" spans="1:12" x14ac:dyDescent="0.2">
      <c r="A1641" s="136"/>
      <c r="C1641" s="136"/>
      <c r="D1641" s="136"/>
      <c r="F1641" s="181"/>
      <c r="G1641" s="181"/>
      <c r="H1641" s="181"/>
      <c r="I1641" s="181"/>
      <c r="J1641" s="181"/>
      <c r="L1641" s="31"/>
    </row>
    <row r="1642" spans="1:12" x14ac:dyDescent="0.2">
      <c r="A1642" s="136"/>
      <c r="C1642" s="136"/>
      <c r="D1642" s="136"/>
      <c r="F1642" s="181"/>
      <c r="G1642" s="181"/>
      <c r="H1642" s="181"/>
      <c r="I1642" s="181"/>
      <c r="J1642" s="181"/>
      <c r="L1642" s="31"/>
    </row>
    <row r="1643" spans="1:12" x14ac:dyDescent="0.2">
      <c r="A1643" s="136"/>
      <c r="C1643" s="136"/>
      <c r="D1643" s="136"/>
      <c r="F1643" s="181"/>
      <c r="G1643" s="181"/>
      <c r="H1643" s="181"/>
      <c r="I1643" s="181"/>
      <c r="J1643" s="181"/>
      <c r="L1643" s="31"/>
    </row>
    <row r="1644" spans="1:12" x14ac:dyDescent="0.2">
      <c r="A1644" s="136"/>
      <c r="C1644" s="136"/>
      <c r="D1644" s="136"/>
      <c r="F1644" s="181"/>
      <c r="G1644" s="181"/>
      <c r="H1644" s="181"/>
      <c r="I1644" s="181"/>
      <c r="J1644" s="181"/>
      <c r="L1644" s="31"/>
    </row>
    <row r="1645" spans="1:12" x14ac:dyDescent="0.2">
      <c r="A1645" s="136"/>
      <c r="C1645" s="136"/>
      <c r="D1645" s="136"/>
      <c r="F1645" s="181"/>
      <c r="G1645" s="181"/>
      <c r="H1645" s="181"/>
      <c r="I1645" s="181"/>
      <c r="J1645" s="181"/>
      <c r="L1645" s="31"/>
    </row>
    <row r="1646" spans="1:12" x14ac:dyDescent="0.2">
      <c r="A1646" s="136"/>
      <c r="C1646" s="136"/>
      <c r="D1646" s="136"/>
      <c r="F1646" s="181"/>
      <c r="G1646" s="181"/>
      <c r="H1646" s="181"/>
      <c r="I1646" s="181"/>
      <c r="J1646" s="181"/>
      <c r="L1646" s="31"/>
    </row>
    <row r="1647" spans="1:12" x14ac:dyDescent="0.2">
      <c r="A1647" s="136"/>
      <c r="C1647" s="136"/>
      <c r="D1647" s="136"/>
      <c r="F1647" s="181"/>
      <c r="G1647" s="181"/>
      <c r="H1647" s="181"/>
      <c r="I1647" s="181"/>
      <c r="J1647" s="181"/>
      <c r="L1647" s="31"/>
    </row>
    <row r="1648" spans="1:12" x14ac:dyDescent="0.2">
      <c r="A1648" s="136"/>
      <c r="C1648" s="136"/>
      <c r="D1648" s="136"/>
      <c r="F1648" s="181"/>
      <c r="G1648" s="181"/>
      <c r="H1648" s="181"/>
      <c r="I1648" s="181"/>
      <c r="J1648" s="181"/>
      <c r="L1648" s="31"/>
    </row>
    <row r="1649" spans="1:12" x14ac:dyDescent="0.2">
      <c r="A1649" s="136"/>
      <c r="C1649" s="136"/>
      <c r="D1649" s="136"/>
      <c r="F1649" s="181"/>
      <c r="G1649" s="181"/>
      <c r="H1649" s="181"/>
      <c r="I1649" s="181"/>
      <c r="J1649" s="181"/>
      <c r="L1649" s="31"/>
    </row>
    <row r="1650" spans="1:12" x14ac:dyDescent="0.2">
      <c r="A1650" s="136"/>
      <c r="C1650" s="136"/>
      <c r="D1650" s="136"/>
      <c r="F1650" s="181"/>
      <c r="G1650" s="181"/>
      <c r="H1650" s="181"/>
      <c r="I1650" s="181"/>
      <c r="J1650" s="181"/>
      <c r="L1650" s="31"/>
    </row>
    <row r="1651" spans="1:12" x14ac:dyDescent="0.2">
      <c r="A1651" s="136"/>
      <c r="C1651" s="136"/>
      <c r="D1651" s="136"/>
      <c r="F1651" s="181"/>
      <c r="G1651" s="181"/>
      <c r="H1651" s="181"/>
      <c r="I1651" s="181"/>
      <c r="J1651" s="181"/>
      <c r="L1651" s="31"/>
    </row>
    <row r="1652" spans="1:12" x14ac:dyDescent="0.2">
      <c r="A1652" s="136"/>
      <c r="C1652" s="136"/>
      <c r="D1652" s="136"/>
      <c r="F1652" s="181"/>
      <c r="G1652" s="181"/>
      <c r="H1652" s="181"/>
      <c r="I1652" s="181"/>
      <c r="J1652" s="181"/>
      <c r="L1652" s="31"/>
    </row>
    <row r="1653" spans="1:12" x14ac:dyDescent="0.2">
      <c r="A1653" s="136"/>
      <c r="C1653" s="136"/>
      <c r="D1653" s="136"/>
      <c r="F1653" s="181"/>
      <c r="G1653" s="181"/>
      <c r="H1653" s="181"/>
      <c r="I1653" s="181"/>
      <c r="J1653" s="181"/>
      <c r="L1653" s="31"/>
    </row>
    <row r="1654" spans="1:12" x14ac:dyDescent="0.2">
      <c r="A1654" s="136"/>
      <c r="C1654" s="136"/>
      <c r="D1654" s="136"/>
      <c r="F1654" s="181"/>
      <c r="G1654" s="181"/>
      <c r="H1654" s="181"/>
      <c r="I1654" s="181"/>
      <c r="J1654" s="181"/>
      <c r="L1654" s="31"/>
    </row>
    <row r="1655" spans="1:12" x14ac:dyDescent="0.2">
      <c r="A1655" s="136"/>
      <c r="C1655" s="136"/>
      <c r="D1655" s="136"/>
      <c r="F1655" s="181"/>
      <c r="G1655" s="181"/>
      <c r="H1655" s="181"/>
      <c r="I1655" s="181"/>
      <c r="J1655" s="181"/>
      <c r="L1655" s="31"/>
    </row>
    <row r="1656" spans="1:12" x14ac:dyDescent="0.2">
      <c r="A1656" s="136"/>
      <c r="C1656" s="136"/>
      <c r="D1656" s="136"/>
      <c r="F1656" s="181"/>
      <c r="G1656" s="181"/>
      <c r="H1656" s="181"/>
      <c r="I1656" s="181"/>
      <c r="J1656" s="181"/>
      <c r="L1656" s="31"/>
    </row>
    <row r="1657" spans="1:12" x14ac:dyDescent="0.2">
      <c r="A1657" s="136"/>
      <c r="C1657" s="136"/>
      <c r="D1657" s="136"/>
      <c r="F1657" s="181"/>
      <c r="G1657" s="181"/>
      <c r="H1657" s="181"/>
      <c r="I1657" s="181"/>
      <c r="J1657" s="181"/>
      <c r="L1657" s="31"/>
    </row>
    <row r="1658" spans="1:12" x14ac:dyDescent="0.2">
      <c r="A1658" s="136"/>
      <c r="C1658" s="136"/>
      <c r="D1658" s="136"/>
      <c r="F1658" s="181"/>
      <c r="G1658" s="181"/>
      <c r="H1658" s="181"/>
      <c r="I1658" s="181"/>
      <c r="J1658" s="181"/>
      <c r="L1658" s="31"/>
    </row>
    <row r="1659" spans="1:12" x14ac:dyDescent="0.2">
      <c r="A1659" s="136"/>
      <c r="C1659" s="136"/>
      <c r="D1659" s="136"/>
      <c r="F1659" s="181"/>
      <c r="G1659" s="181"/>
      <c r="H1659" s="181"/>
      <c r="I1659" s="181"/>
      <c r="J1659" s="181"/>
      <c r="L1659" s="31"/>
    </row>
    <row r="1660" spans="1:12" x14ac:dyDescent="0.2">
      <c r="A1660" s="136"/>
      <c r="C1660" s="136"/>
      <c r="D1660" s="136"/>
      <c r="F1660" s="181"/>
      <c r="G1660" s="181"/>
      <c r="H1660" s="181"/>
      <c r="I1660" s="181"/>
      <c r="J1660" s="181"/>
      <c r="L1660" s="31"/>
    </row>
    <row r="1661" spans="1:12" x14ac:dyDescent="0.2">
      <c r="A1661" s="136"/>
      <c r="C1661" s="136"/>
      <c r="D1661" s="136"/>
      <c r="F1661" s="181"/>
      <c r="G1661" s="181"/>
      <c r="H1661" s="181"/>
      <c r="I1661" s="181"/>
      <c r="J1661" s="181"/>
      <c r="L1661" s="31"/>
    </row>
    <row r="1662" spans="1:12" x14ac:dyDescent="0.2">
      <c r="A1662" s="136"/>
      <c r="C1662" s="136"/>
      <c r="D1662" s="136"/>
      <c r="F1662" s="181"/>
      <c r="G1662" s="181"/>
      <c r="H1662" s="181"/>
      <c r="I1662" s="181"/>
      <c r="J1662" s="181"/>
      <c r="L1662" s="31"/>
    </row>
    <row r="1663" spans="1:12" x14ac:dyDescent="0.2">
      <c r="A1663" s="136"/>
      <c r="C1663" s="136"/>
      <c r="D1663" s="136"/>
      <c r="F1663" s="181"/>
      <c r="G1663" s="181"/>
      <c r="H1663" s="181"/>
      <c r="I1663" s="181"/>
      <c r="J1663" s="181"/>
      <c r="L1663" s="31"/>
    </row>
    <row r="1664" spans="1:12" x14ac:dyDescent="0.2">
      <c r="A1664" s="136"/>
      <c r="C1664" s="136"/>
      <c r="D1664" s="136"/>
      <c r="F1664" s="181"/>
      <c r="G1664" s="181"/>
      <c r="H1664" s="181"/>
      <c r="I1664" s="181"/>
      <c r="J1664" s="181"/>
      <c r="L1664" s="31"/>
    </row>
    <row r="1665" spans="1:12" x14ac:dyDescent="0.2">
      <c r="A1665" s="136"/>
      <c r="C1665" s="136"/>
      <c r="D1665" s="136"/>
      <c r="F1665" s="181"/>
      <c r="G1665" s="181"/>
      <c r="H1665" s="181"/>
      <c r="I1665" s="181"/>
      <c r="J1665" s="181"/>
      <c r="L1665" s="31"/>
    </row>
    <row r="1666" spans="1:12" x14ac:dyDescent="0.2">
      <c r="A1666" s="136"/>
      <c r="C1666" s="136"/>
      <c r="D1666" s="136"/>
      <c r="F1666" s="181"/>
      <c r="G1666" s="181"/>
      <c r="H1666" s="181"/>
      <c r="I1666" s="181"/>
      <c r="J1666" s="181"/>
      <c r="L1666" s="31"/>
    </row>
    <row r="1667" spans="1:12" x14ac:dyDescent="0.2">
      <c r="A1667" s="136"/>
      <c r="C1667" s="136"/>
      <c r="D1667" s="136"/>
      <c r="F1667" s="181"/>
      <c r="G1667" s="181"/>
      <c r="H1667" s="181"/>
      <c r="I1667" s="181"/>
      <c r="J1667" s="181"/>
      <c r="L1667" s="31"/>
    </row>
    <row r="1668" spans="1:12" x14ac:dyDescent="0.2">
      <c r="A1668" s="136"/>
      <c r="C1668" s="136"/>
      <c r="D1668" s="136"/>
      <c r="F1668" s="181"/>
      <c r="G1668" s="181"/>
      <c r="H1668" s="181"/>
      <c r="I1668" s="181"/>
      <c r="J1668" s="181"/>
      <c r="L1668" s="31"/>
    </row>
    <row r="1669" spans="1:12" x14ac:dyDescent="0.2">
      <c r="A1669" s="136"/>
      <c r="C1669" s="136"/>
      <c r="D1669" s="136"/>
      <c r="F1669" s="181"/>
      <c r="G1669" s="181"/>
      <c r="H1669" s="181"/>
      <c r="I1669" s="181"/>
      <c r="J1669" s="181"/>
      <c r="L1669" s="31"/>
    </row>
    <row r="1670" spans="1:12" x14ac:dyDescent="0.2">
      <c r="A1670" s="136"/>
      <c r="C1670" s="136"/>
      <c r="D1670" s="136"/>
      <c r="F1670" s="181"/>
      <c r="G1670" s="181"/>
      <c r="H1670" s="181"/>
      <c r="I1670" s="181"/>
      <c r="J1670" s="181"/>
      <c r="L1670" s="31"/>
    </row>
    <row r="1671" spans="1:12" x14ac:dyDescent="0.2">
      <c r="A1671" s="136"/>
      <c r="C1671" s="136"/>
      <c r="D1671" s="136"/>
      <c r="F1671" s="181"/>
      <c r="G1671" s="181"/>
      <c r="H1671" s="181"/>
      <c r="I1671" s="181"/>
      <c r="J1671" s="181"/>
      <c r="L1671" s="31"/>
    </row>
    <row r="1672" spans="1:12" x14ac:dyDescent="0.2">
      <c r="A1672" s="136"/>
      <c r="C1672" s="136"/>
      <c r="D1672" s="136"/>
      <c r="F1672" s="181"/>
      <c r="G1672" s="181"/>
      <c r="H1672" s="181"/>
      <c r="I1672" s="181"/>
      <c r="J1672" s="181"/>
      <c r="L1672" s="31"/>
    </row>
    <row r="1673" spans="1:12" x14ac:dyDescent="0.2">
      <c r="A1673" s="136"/>
      <c r="C1673" s="136"/>
      <c r="D1673" s="136"/>
      <c r="F1673" s="181"/>
      <c r="G1673" s="181"/>
      <c r="H1673" s="181"/>
      <c r="I1673" s="181"/>
      <c r="J1673" s="181"/>
      <c r="L1673" s="31"/>
    </row>
    <row r="1674" spans="1:12" x14ac:dyDescent="0.2">
      <c r="A1674" s="136"/>
      <c r="C1674" s="136"/>
      <c r="D1674" s="136"/>
      <c r="F1674" s="181"/>
      <c r="G1674" s="181"/>
      <c r="H1674" s="181"/>
      <c r="I1674" s="181"/>
      <c r="J1674" s="181"/>
      <c r="L1674" s="31"/>
    </row>
    <row r="1675" spans="1:12" x14ac:dyDescent="0.2">
      <c r="A1675" s="136"/>
      <c r="C1675" s="136"/>
      <c r="D1675" s="136"/>
      <c r="F1675" s="181"/>
      <c r="G1675" s="181"/>
      <c r="H1675" s="181"/>
      <c r="I1675" s="181"/>
      <c r="J1675" s="181"/>
      <c r="L1675" s="31"/>
    </row>
    <row r="1676" spans="1:12" x14ac:dyDescent="0.2">
      <c r="A1676" s="136"/>
      <c r="C1676" s="136"/>
      <c r="D1676" s="136"/>
      <c r="F1676" s="181"/>
      <c r="G1676" s="181"/>
      <c r="H1676" s="181"/>
      <c r="I1676" s="181"/>
      <c r="J1676" s="181"/>
      <c r="L1676" s="31"/>
    </row>
    <row r="1677" spans="1:12" x14ac:dyDescent="0.2">
      <c r="A1677" s="136"/>
      <c r="C1677" s="136"/>
      <c r="D1677" s="136"/>
      <c r="F1677" s="181"/>
      <c r="G1677" s="181"/>
      <c r="H1677" s="181"/>
      <c r="I1677" s="181"/>
      <c r="J1677" s="181"/>
      <c r="L1677" s="31"/>
    </row>
    <row r="1678" spans="1:12" x14ac:dyDescent="0.2">
      <c r="A1678" s="136"/>
      <c r="C1678" s="136"/>
      <c r="D1678" s="136"/>
      <c r="F1678" s="181"/>
      <c r="G1678" s="181"/>
      <c r="H1678" s="181"/>
      <c r="I1678" s="181"/>
      <c r="J1678" s="181"/>
      <c r="L1678" s="31"/>
    </row>
    <row r="1679" spans="1:12" x14ac:dyDescent="0.2">
      <c r="A1679" s="136"/>
      <c r="C1679" s="136"/>
      <c r="D1679" s="136"/>
      <c r="F1679" s="181"/>
      <c r="G1679" s="181"/>
      <c r="H1679" s="181"/>
      <c r="I1679" s="181"/>
      <c r="J1679" s="181"/>
      <c r="L1679" s="31"/>
    </row>
    <row r="1680" spans="1:12" x14ac:dyDescent="0.2">
      <c r="A1680" s="136"/>
      <c r="C1680" s="136"/>
      <c r="D1680" s="136"/>
      <c r="F1680" s="181"/>
      <c r="G1680" s="181"/>
      <c r="H1680" s="181"/>
      <c r="I1680" s="181"/>
      <c r="J1680" s="181"/>
      <c r="L1680" s="31"/>
    </row>
    <row r="1681" spans="1:12" x14ac:dyDescent="0.2">
      <c r="A1681" s="136"/>
      <c r="C1681" s="136"/>
      <c r="D1681" s="136"/>
      <c r="F1681" s="181"/>
      <c r="G1681" s="181"/>
      <c r="H1681" s="181"/>
      <c r="I1681" s="181"/>
      <c r="J1681" s="181"/>
      <c r="L1681" s="31"/>
    </row>
    <row r="1682" spans="1:12" x14ac:dyDescent="0.2">
      <c r="A1682" s="136"/>
      <c r="C1682" s="136"/>
      <c r="D1682" s="136"/>
      <c r="F1682" s="181"/>
      <c r="G1682" s="181"/>
      <c r="H1682" s="181"/>
      <c r="I1682" s="181"/>
      <c r="J1682" s="181"/>
      <c r="L1682" s="31"/>
    </row>
    <row r="1683" spans="1:12" x14ac:dyDescent="0.2">
      <c r="A1683" s="136"/>
      <c r="C1683" s="136"/>
      <c r="D1683" s="136"/>
      <c r="F1683" s="181"/>
      <c r="G1683" s="181"/>
      <c r="H1683" s="181"/>
      <c r="I1683" s="181"/>
      <c r="J1683" s="181"/>
      <c r="L1683" s="31"/>
    </row>
    <row r="1684" spans="1:12" x14ac:dyDescent="0.2">
      <c r="A1684" s="136"/>
      <c r="C1684" s="136"/>
      <c r="D1684" s="136"/>
      <c r="F1684" s="181"/>
      <c r="G1684" s="181"/>
      <c r="H1684" s="181"/>
      <c r="I1684" s="181"/>
      <c r="J1684" s="181"/>
      <c r="L1684" s="31"/>
    </row>
    <row r="1685" spans="1:12" x14ac:dyDescent="0.2">
      <c r="A1685" s="136"/>
      <c r="C1685" s="136"/>
      <c r="D1685" s="136"/>
      <c r="F1685" s="181"/>
      <c r="G1685" s="181"/>
      <c r="H1685" s="181"/>
      <c r="I1685" s="181"/>
      <c r="J1685" s="181"/>
      <c r="L1685" s="31"/>
    </row>
    <row r="1686" spans="1:12" x14ac:dyDescent="0.2">
      <c r="A1686" s="136"/>
      <c r="C1686" s="136"/>
      <c r="D1686" s="136"/>
      <c r="F1686" s="181"/>
      <c r="G1686" s="181"/>
      <c r="H1686" s="181"/>
      <c r="I1686" s="181"/>
      <c r="J1686" s="181"/>
      <c r="L1686" s="31"/>
    </row>
    <row r="1687" spans="1:12" x14ac:dyDescent="0.2">
      <c r="A1687" s="136"/>
      <c r="C1687" s="136"/>
      <c r="D1687" s="136"/>
      <c r="F1687" s="181"/>
      <c r="G1687" s="181"/>
      <c r="H1687" s="181"/>
      <c r="I1687" s="181"/>
      <c r="J1687" s="181"/>
      <c r="L1687" s="31"/>
    </row>
    <row r="1688" spans="1:12" x14ac:dyDescent="0.2">
      <c r="A1688" s="136"/>
      <c r="C1688" s="136"/>
      <c r="D1688" s="136"/>
      <c r="F1688" s="181"/>
      <c r="G1688" s="181"/>
      <c r="H1688" s="181"/>
      <c r="I1688" s="181"/>
      <c r="J1688" s="181"/>
      <c r="L1688" s="31"/>
    </row>
    <row r="1689" spans="1:12" x14ac:dyDescent="0.2">
      <c r="A1689" s="136"/>
      <c r="C1689" s="136"/>
      <c r="D1689" s="136"/>
      <c r="F1689" s="181"/>
      <c r="G1689" s="181"/>
      <c r="H1689" s="181"/>
      <c r="I1689" s="181"/>
      <c r="J1689" s="181"/>
      <c r="L1689" s="31"/>
    </row>
    <row r="1690" spans="1:12" x14ac:dyDescent="0.2">
      <c r="A1690" s="136"/>
      <c r="C1690" s="136"/>
      <c r="D1690" s="136"/>
      <c r="F1690" s="181"/>
      <c r="G1690" s="181"/>
      <c r="H1690" s="181"/>
      <c r="I1690" s="181"/>
      <c r="J1690" s="181"/>
      <c r="L1690" s="31"/>
    </row>
    <row r="1691" spans="1:12" x14ac:dyDescent="0.2">
      <c r="A1691" s="136"/>
      <c r="C1691" s="136"/>
      <c r="D1691" s="136"/>
      <c r="F1691" s="181"/>
      <c r="G1691" s="181"/>
      <c r="H1691" s="181"/>
      <c r="I1691" s="181"/>
      <c r="J1691" s="181"/>
      <c r="L1691" s="31"/>
    </row>
    <row r="1692" spans="1:12" x14ac:dyDescent="0.2">
      <c r="A1692" s="136"/>
      <c r="C1692" s="136"/>
      <c r="D1692" s="136"/>
      <c r="F1692" s="181"/>
      <c r="G1692" s="181"/>
      <c r="H1692" s="181"/>
      <c r="I1692" s="181"/>
      <c r="J1692" s="181"/>
      <c r="L1692" s="31"/>
    </row>
    <row r="1693" spans="1:12" x14ac:dyDescent="0.2">
      <c r="A1693" s="136"/>
      <c r="C1693" s="136"/>
      <c r="D1693" s="136"/>
      <c r="F1693" s="181"/>
      <c r="G1693" s="181"/>
      <c r="H1693" s="181"/>
      <c r="I1693" s="181"/>
      <c r="J1693" s="181"/>
      <c r="L1693" s="31"/>
    </row>
    <row r="1694" spans="1:12" x14ac:dyDescent="0.2">
      <c r="A1694" s="136"/>
      <c r="C1694" s="136"/>
      <c r="D1694" s="136"/>
      <c r="F1694" s="181"/>
      <c r="G1694" s="181"/>
      <c r="H1694" s="181"/>
      <c r="I1694" s="181"/>
      <c r="J1694" s="181"/>
      <c r="L1694" s="31"/>
    </row>
    <row r="1695" spans="1:12" x14ac:dyDescent="0.2">
      <c r="A1695" s="136"/>
      <c r="C1695" s="136"/>
      <c r="D1695" s="136"/>
      <c r="F1695" s="181"/>
      <c r="G1695" s="181"/>
      <c r="H1695" s="181"/>
      <c r="I1695" s="181"/>
      <c r="J1695" s="181"/>
      <c r="L1695" s="31"/>
    </row>
    <row r="1696" spans="1:12" x14ac:dyDescent="0.2">
      <c r="A1696" s="136"/>
      <c r="C1696" s="136"/>
      <c r="D1696" s="136"/>
      <c r="F1696" s="181"/>
      <c r="G1696" s="181"/>
      <c r="H1696" s="181"/>
      <c r="I1696" s="181"/>
      <c r="J1696" s="181"/>
      <c r="L1696" s="31"/>
    </row>
    <row r="1697" spans="1:12" x14ac:dyDescent="0.2">
      <c r="A1697" s="136"/>
      <c r="C1697" s="136"/>
      <c r="D1697" s="136"/>
      <c r="F1697" s="181"/>
      <c r="G1697" s="181"/>
      <c r="H1697" s="181"/>
      <c r="I1697" s="181"/>
      <c r="J1697" s="181"/>
      <c r="L1697" s="31"/>
    </row>
    <row r="1698" spans="1:12" x14ac:dyDescent="0.2">
      <c r="A1698" s="136"/>
      <c r="C1698" s="136"/>
      <c r="D1698" s="136"/>
      <c r="F1698" s="181"/>
      <c r="G1698" s="181"/>
      <c r="H1698" s="181"/>
      <c r="I1698" s="181"/>
      <c r="J1698" s="181"/>
      <c r="L1698" s="31"/>
    </row>
    <row r="1699" spans="1:12" x14ac:dyDescent="0.2">
      <c r="A1699" s="136"/>
      <c r="C1699" s="136"/>
      <c r="D1699" s="136"/>
      <c r="F1699" s="181"/>
      <c r="G1699" s="181"/>
      <c r="H1699" s="181"/>
      <c r="I1699" s="181"/>
      <c r="J1699" s="181"/>
      <c r="L1699" s="31"/>
    </row>
    <row r="1700" spans="1:12" x14ac:dyDescent="0.2">
      <c r="A1700" s="136"/>
      <c r="C1700" s="136"/>
      <c r="D1700" s="136"/>
      <c r="F1700" s="181"/>
      <c r="G1700" s="181"/>
      <c r="H1700" s="181"/>
      <c r="I1700" s="181"/>
      <c r="J1700" s="181"/>
      <c r="L1700" s="31"/>
    </row>
    <row r="1701" spans="1:12" x14ac:dyDescent="0.2">
      <c r="A1701" s="136"/>
      <c r="C1701" s="136"/>
      <c r="D1701" s="136"/>
      <c r="F1701" s="181"/>
      <c r="G1701" s="181"/>
      <c r="H1701" s="181"/>
      <c r="I1701" s="181"/>
      <c r="J1701" s="181"/>
      <c r="L1701" s="31"/>
    </row>
    <row r="1702" spans="1:12" x14ac:dyDescent="0.2">
      <c r="A1702" s="136"/>
      <c r="C1702" s="136"/>
      <c r="D1702" s="136"/>
      <c r="F1702" s="181"/>
      <c r="G1702" s="181"/>
      <c r="H1702" s="181"/>
      <c r="I1702" s="181"/>
      <c r="J1702" s="181"/>
      <c r="L1702" s="31"/>
    </row>
    <row r="1703" spans="1:12" x14ac:dyDescent="0.2">
      <c r="A1703" s="136"/>
      <c r="C1703" s="136"/>
      <c r="D1703" s="136"/>
      <c r="F1703" s="181"/>
      <c r="G1703" s="181"/>
      <c r="H1703" s="181"/>
      <c r="I1703" s="181"/>
      <c r="J1703" s="181"/>
      <c r="L1703" s="31"/>
    </row>
    <row r="1704" spans="1:12" x14ac:dyDescent="0.2">
      <c r="A1704" s="136"/>
      <c r="C1704" s="136"/>
      <c r="D1704" s="136"/>
      <c r="F1704" s="181"/>
      <c r="G1704" s="181"/>
      <c r="H1704" s="181"/>
      <c r="I1704" s="181"/>
      <c r="J1704" s="181"/>
      <c r="L1704" s="31"/>
    </row>
    <row r="1705" spans="1:12" x14ac:dyDescent="0.2">
      <c r="A1705" s="136"/>
      <c r="C1705" s="136"/>
      <c r="D1705" s="136"/>
      <c r="F1705" s="181"/>
      <c r="G1705" s="181"/>
      <c r="H1705" s="181"/>
      <c r="I1705" s="181"/>
      <c r="J1705" s="181"/>
      <c r="L1705" s="31"/>
    </row>
    <row r="1706" spans="1:12" x14ac:dyDescent="0.2">
      <c r="A1706" s="136"/>
      <c r="C1706" s="136"/>
      <c r="D1706" s="136"/>
      <c r="F1706" s="181"/>
      <c r="G1706" s="181"/>
      <c r="H1706" s="181"/>
      <c r="I1706" s="181"/>
      <c r="J1706" s="181"/>
      <c r="L1706" s="31"/>
    </row>
    <row r="1707" spans="1:12" x14ac:dyDescent="0.2">
      <c r="A1707" s="136"/>
      <c r="C1707" s="136"/>
      <c r="D1707" s="136"/>
      <c r="F1707" s="181"/>
      <c r="G1707" s="181"/>
      <c r="H1707" s="181"/>
      <c r="I1707" s="181"/>
      <c r="J1707" s="181"/>
      <c r="L1707" s="31"/>
    </row>
    <row r="1708" spans="1:12" x14ac:dyDescent="0.2">
      <c r="A1708" s="136"/>
      <c r="C1708" s="136"/>
      <c r="D1708" s="136"/>
      <c r="F1708" s="181"/>
      <c r="G1708" s="181"/>
      <c r="H1708" s="181"/>
      <c r="I1708" s="181"/>
      <c r="J1708" s="181"/>
      <c r="L1708" s="31"/>
    </row>
    <row r="1709" spans="1:12" x14ac:dyDescent="0.2">
      <c r="A1709" s="136"/>
      <c r="C1709" s="136"/>
      <c r="D1709" s="136"/>
      <c r="F1709" s="181"/>
      <c r="G1709" s="181"/>
      <c r="H1709" s="181"/>
      <c r="I1709" s="181"/>
      <c r="J1709" s="181"/>
      <c r="L1709" s="31"/>
    </row>
    <row r="1710" spans="1:12" x14ac:dyDescent="0.2">
      <c r="A1710" s="136"/>
      <c r="C1710" s="136"/>
      <c r="D1710" s="136"/>
      <c r="F1710" s="181"/>
      <c r="G1710" s="181"/>
      <c r="H1710" s="181"/>
      <c r="I1710" s="181"/>
      <c r="J1710" s="181"/>
      <c r="L1710" s="31"/>
    </row>
    <row r="1711" spans="1:12" x14ac:dyDescent="0.2">
      <c r="A1711" s="136"/>
      <c r="C1711" s="136"/>
      <c r="D1711" s="136"/>
      <c r="F1711" s="181"/>
      <c r="G1711" s="181"/>
      <c r="H1711" s="181"/>
      <c r="I1711" s="181"/>
      <c r="J1711" s="181"/>
      <c r="L1711" s="31"/>
    </row>
    <row r="1712" spans="1:12" x14ac:dyDescent="0.2">
      <c r="A1712" s="136"/>
      <c r="C1712" s="136"/>
      <c r="D1712" s="136"/>
      <c r="F1712" s="181"/>
      <c r="G1712" s="181"/>
      <c r="H1712" s="181"/>
      <c r="I1712" s="181"/>
      <c r="J1712" s="181"/>
      <c r="L1712" s="31"/>
    </row>
    <row r="1713" spans="1:12" x14ac:dyDescent="0.2">
      <c r="A1713" s="136"/>
      <c r="C1713" s="136"/>
      <c r="D1713" s="136"/>
      <c r="F1713" s="181"/>
      <c r="G1713" s="181"/>
      <c r="H1713" s="181"/>
      <c r="I1713" s="181"/>
      <c r="J1713" s="181"/>
      <c r="L1713" s="31"/>
    </row>
    <row r="1714" spans="1:12" x14ac:dyDescent="0.2">
      <c r="A1714" s="136"/>
      <c r="C1714" s="136"/>
      <c r="D1714" s="136"/>
      <c r="F1714" s="181"/>
      <c r="G1714" s="181"/>
      <c r="H1714" s="181"/>
      <c r="I1714" s="181"/>
      <c r="J1714" s="181"/>
      <c r="L1714" s="31"/>
    </row>
    <row r="1715" spans="1:12" x14ac:dyDescent="0.2">
      <c r="A1715" s="136"/>
      <c r="C1715" s="136"/>
      <c r="D1715" s="136"/>
      <c r="F1715" s="181"/>
      <c r="G1715" s="181"/>
      <c r="H1715" s="181"/>
      <c r="I1715" s="181"/>
      <c r="J1715" s="181"/>
      <c r="L1715" s="31"/>
    </row>
    <row r="1716" spans="1:12" x14ac:dyDescent="0.2">
      <c r="A1716" s="136"/>
      <c r="C1716" s="136"/>
      <c r="D1716" s="136"/>
      <c r="F1716" s="181"/>
      <c r="G1716" s="181"/>
      <c r="H1716" s="181"/>
      <c r="I1716" s="181"/>
      <c r="J1716" s="181"/>
      <c r="L1716" s="31"/>
    </row>
    <row r="1717" spans="1:12" x14ac:dyDescent="0.2">
      <c r="A1717" s="136"/>
      <c r="C1717" s="136"/>
      <c r="D1717" s="136"/>
      <c r="F1717" s="181"/>
      <c r="G1717" s="181"/>
      <c r="H1717" s="181"/>
      <c r="I1717" s="181"/>
      <c r="J1717" s="181"/>
      <c r="L1717" s="31"/>
    </row>
    <row r="1718" spans="1:12" x14ac:dyDescent="0.2">
      <c r="A1718" s="136"/>
      <c r="C1718" s="136"/>
      <c r="D1718" s="136"/>
      <c r="F1718" s="181"/>
      <c r="G1718" s="181"/>
      <c r="H1718" s="181"/>
      <c r="I1718" s="181"/>
      <c r="J1718" s="181"/>
      <c r="L1718" s="31"/>
    </row>
    <row r="1719" spans="1:12" x14ac:dyDescent="0.2">
      <c r="A1719" s="136"/>
      <c r="C1719" s="136"/>
      <c r="D1719" s="136"/>
      <c r="F1719" s="181"/>
      <c r="G1719" s="181"/>
      <c r="H1719" s="181"/>
      <c r="I1719" s="181"/>
      <c r="J1719" s="181"/>
      <c r="L1719" s="31"/>
    </row>
    <row r="1720" spans="1:12" x14ac:dyDescent="0.2">
      <c r="A1720" s="136"/>
      <c r="C1720" s="136"/>
      <c r="D1720" s="136"/>
      <c r="F1720" s="181"/>
      <c r="G1720" s="181"/>
      <c r="H1720" s="181"/>
      <c r="I1720" s="181"/>
      <c r="J1720" s="181"/>
      <c r="L1720" s="31"/>
    </row>
    <row r="1721" spans="1:12" x14ac:dyDescent="0.2">
      <c r="A1721" s="136"/>
      <c r="C1721" s="136"/>
      <c r="D1721" s="136"/>
      <c r="F1721" s="181"/>
      <c r="G1721" s="181"/>
      <c r="H1721" s="181"/>
      <c r="I1721" s="181"/>
      <c r="J1721" s="181"/>
      <c r="L1721" s="31"/>
    </row>
    <row r="1722" spans="1:12" x14ac:dyDescent="0.2">
      <c r="A1722" s="136"/>
      <c r="C1722" s="136"/>
      <c r="D1722" s="136"/>
      <c r="F1722" s="181"/>
      <c r="G1722" s="181"/>
      <c r="H1722" s="181"/>
      <c r="I1722" s="181"/>
      <c r="J1722" s="181"/>
      <c r="L1722" s="31"/>
    </row>
    <row r="1723" spans="1:12" x14ac:dyDescent="0.2">
      <c r="A1723" s="136"/>
      <c r="C1723" s="136"/>
      <c r="D1723" s="136"/>
      <c r="F1723" s="181"/>
      <c r="G1723" s="181"/>
      <c r="H1723" s="181"/>
      <c r="I1723" s="181"/>
      <c r="J1723" s="181"/>
      <c r="L1723" s="31"/>
    </row>
    <row r="1724" spans="1:12" x14ac:dyDescent="0.2">
      <c r="A1724" s="136"/>
      <c r="C1724" s="136"/>
      <c r="D1724" s="136"/>
      <c r="F1724" s="181"/>
      <c r="G1724" s="181"/>
      <c r="H1724" s="181"/>
      <c r="I1724" s="181"/>
      <c r="J1724" s="181"/>
      <c r="L1724" s="31"/>
    </row>
    <row r="1725" spans="1:12" x14ac:dyDescent="0.2">
      <c r="A1725" s="136"/>
      <c r="C1725" s="136"/>
      <c r="D1725" s="136"/>
      <c r="F1725" s="181"/>
      <c r="G1725" s="181"/>
      <c r="H1725" s="181"/>
      <c r="I1725" s="181"/>
      <c r="J1725" s="181"/>
      <c r="L1725" s="31"/>
    </row>
    <row r="1726" spans="1:12" x14ac:dyDescent="0.2">
      <c r="A1726" s="136"/>
      <c r="C1726" s="136"/>
      <c r="D1726" s="136"/>
      <c r="F1726" s="181"/>
      <c r="G1726" s="181"/>
      <c r="H1726" s="181"/>
      <c r="I1726" s="181"/>
      <c r="J1726" s="181"/>
      <c r="L1726" s="31"/>
    </row>
    <row r="1727" spans="1:12" x14ac:dyDescent="0.2">
      <c r="A1727" s="136"/>
      <c r="C1727" s="136"/>
      <c r="D1727" s="136"/>
      <c r="F1727" s="181"/>
      <c r="G1727" s="181"/>
      <c r="H1727" s="181"/>
      <c r="I1727" s="181"/>
      <c r="J1727" s="181"/>
      <c r="L1727" s="31"/>
    </row>
    <row r="1728" spans="1:12" x14ac:dyDescent="0.2">
      <c r="A1728" s="136"/>
      <c r="C1728" s="136"/>
      <c r="D1728" s="136"/>
      <c r="F1728" s="181"/>
      <c r="G1728" s="181"/>
      <c r="H1728" s="181"/>
      <c r="I1728" s="181"/>
      <c r="J1728" s="181"/>
      <c r="L1728" s="31"/>
    </row>
    <row r="1729" spans="1:12" x14ac:dyDescent="0.2">
      <c r="A1729" s="136"/>
      <c r="C1729" s="136"/>
      <c r="D1729" s="136"/>
      <c r="F1729" s="181"/>
      <c r="G1729" s="181"/>
      <c r="H1729" s="181"/>
      <c r="I1729" s="181"/>
      <c r="J1729" s="181"/>
      <c r="L1729" s="31"/>
    </row>
    <row r="1730" spans="1:12" x14ac:dyDescent="0.2">
      <c r="A1730" s="136"/>
      <c r="C1730" s="136"/>
      <c r="D1730" s="136"/>
      <c r="F1730" s="181"/>
      <c r="G1730" s="181"/>
      <c r="H1730" s="181"/>
      <c r="I1730" s="181"/>
      <c r="J1730" s="181"/>
      <c r="L1730" s="31"/>
    </row>
    <row r="1731" spans="1:12" x14ac:dyDescent="0.2">
      <c r="A1731" s="136"/>
      <c r="C1731" s="136"/>
      <c r="D1731" s="136"/>
      <c r="F1731" s="181"/>
      <c r="G1731" s="181"/>
      <c r="H1731" s="181"/>
      <c r="I1731" s="181"/>
      <c r="J1731" s="181"/>
      <c r="L1731" s="31"/>
    </row>
    <row r="1732" spans="1:12" x14ac:dyDescent="0.2">
      <c r="A1732" s="136"/>
      <c r="C1732" s="136"/>
      <c r="D1732" s="136"/>
      <c r="F1732" s="181"/>
      <c r="G1732" s="181"/>
      <c r="H1732" s="181"/>
      <c r="I1732" s="181"/>
      <c r="J1732" s="181"/>
      <c r="L1732" s="31"/>
    </row>
    <row r="1733" spans="1:12" x14ac:dyDescent="0.2">
      <c r="A1733" s="136"/>
      <c r="C1733" s="136"/>
      <c r="D1733" s="136"/>
      <c r="F1733" s="181"/>
      <c r="G1733" s="181"/>
      <c r="H1733" s="181"/>
      <c r="I1733" s="181"/>
      <c r="J1733" s="181"/>
      <c r="L1733" s="31"/>
    </row>
    <row r="1734" spans="1:12" x14ac:dyDescent="0.2">
      <c r="A1734" s="136"/>
      <c r="C1734" s="136"/>
      <c r="D1734" s="136"/>
      <c r="F1734" s="181"/>
      <c r="G1734" s="181"/>
      <c r="H1734" s="181"/>
      <c r="I1734" s="181"/>
      <c r="J1734" s="181"/>
      <c r="L1734" s="31"/>
    </row>
    <row r="1735" spans="1:12" x14ac:dyDescent="0.2">
      <c r="A1735" s="136"/>
      <c r="C1735" s="136"/>
      <c r="D1735" s="136"/>
      <c r="F1735" s="181"/>
      <c r="G1735" s="181"/>
      <c r="H1735" s="181"/>
      <c r="I1735" s="181"/>
      <c r="J1735" s="181"/>
      <c r="L1735" s="31"/>
    </row>
    <row r="1736" spans="1:12" x14ac:dyDescent="0.2">
      <c r="A1736" s="136"/>
      <c r="C1736" s="136"/>
      <c r="D1736" s="136"/>
      <c r="F1736" s="181"/>
      <c r="G1736" s="181"/>
      <c r="H1736" s="181"/>
      <c r="I1736" s="181"/>
      <c r="J1736" s="181"/>
      <c r="L1736" s="31"/>
    </row>
    <row r="1737" spans="1:12" x14ac:dyDescent="0.2">
      <c r="A1737" s="136"/>
      <c r="C1737" s="136"/>
      <c r="D1737" s="136"/>
      <c r="F1737" s="181"/>
      <c r="G1737" s="181"/>
      <c r="H1737" s="181"/>
      <c r="I1737" s="181"/>
      <c r="J1737" s="181"/>
      <c r="L1737" s="31"/>
    </row>
    <row r="1738" spans="1:12" x14ac:dyDescent="0.2">
      <c r="A1738" s="136"/>
      <c r="C1738" s="136"/>
      <c r="D1738" s="136"/>
      <c r="F1738" s="181"/>
      <c r="G1738" s="181"/>
      <c r="H1738" s="181"/>
      <c r="I1738" s="181"/>
      <c r="J1738" s="181"/>
      <c r="L1738" s="31"/>
    </row>
    <row r="1739" spans="1:12" x14ac:dyDescent="0.2">
      <c r="A1739" s="136"/>
      <c r="C1739" s="136"/>
      <c r="D1739" s="136"/>
      <c r="F1739" s="181"/>
      <c r="G1739" s="181"/>
      <c r="H1739" s="181"/>
      <c r="I1739" s="181"/>
      <c r="J1739" s="181"/>
      <c r="L1739" s="31"/>
    </row>
    <row r="1740" spans="1:12" x14ac:dyDescent="0.2">
      <c r="A1740" s="136"/>
      <c r="C1740" s="136"/>
      <c r="D1740" s="136"/>
      <c r="F1740" s="181"/>
      <c r="G1740" s="181"/>
      <c r="H1740" s="181"/>
      <c r="I1740" s="181"/>
      <c r="J1740" s="181"/>
      <c r="L1740" s="31"/>
    </row>
    <row r="1741" spans="1:12" s="178" customFormat="1" x14ac:dyDescent="0.2">
      <c r="A1741" s="136"/>
      <c r="B1741"/>
      <c r="C1741" s="136"/>
      <c r="D1741" s="136"/>
      <c r="E1741"/>
      <c r="F1741" s="181"/>
      <c r="G1741" s="181"/>
      <c r="H1741" s="181"/>
      <c r="I1741" s="181"/>
      <c r="J1741" s="181"/>
      <c r="K1741" s="191"/>
      <c r="L1741" s="31"/>
    </row>
    <row r="1742" spans="1:12" s="178" customFormat="1" x14ac:dyDescent="0.2">
      <c r="A1742" s="136"/>
      <c r="B1742"/>
      <c r="C1742" s="136"/>
      <c r="D1742" s="136"/>
      <c r="E1742"/>
      <c r="F1742" s="181"/>
      <c r="G1742" s="181"/>
      <c r="H1742" s="181"/>
      <c r="I1742" s="181"/>
      <c r="J1742" s="181"/>
      <c r="K1742" s="191"/>
      <c r="L1742" s="31"/>
    </row>
    <row r="1743" spans="1:12" s="178" customFormat="1" x14ac:dyDescent="0.2">
      <c r="A1743" s="136"/>
      <c r="B1743"/>
      <c r="C1743" s="136"/>
      <c r="D1743" s="136"/>
      <c r="E1743"/>
      <c r="F1743" s="181"/>
      <c r="G1743" s="181"/>
      <c r="H1743" s="181"/>
      <c r="I1743" s="181"/>
      <c r="J1743" s="181"/>
      <c r="K1743" s="191"/>
      <c r="L1743" s="31"/>
    </row>
    <row r="1744" spans="1:12" s="178" customFormat="1" x14ac:dyDescent="0.2">
      <c r="A1744" s="136"/>
      <c r="B1744"/>
      <c r="C1744" s="136"/>
      <c r="D1744" s="136"/>
      <c r="E1744"/>
      <c r="F1744" s="181"/>
      <c r="G1744" s="181"/>
      <c r="H1744" s="181"/>
      <c r="I1744" s="181"/>
      <c r="J1744" s="181"/>
      <c r="K1744" s="191"/>
      <c r="L1744" s="31"/>
    </row>
    <row r="1745" spans="1:12" s="178" customFormat="1" x14ac:dyDescent="0.2">
      <c r="A1745" s="136"/>
      <c r="B1745"/>
      <c r="C1745" s="136"/>
      <c r="D1745" s="136"/>
      <c r="E1745"/>
      <c r="F1745" s="181"/>
      <c r="G1745" s="181"/>
      <c r="H1745" s="181"/>
      <c r="I1745" s="181"/>
      <c r="J1745" s="181"/>
      <c r="K1745" s="191"/>
      <c r="L1745" s="31"/>
    </row>
    <row r="1746" spans="1:12" s="178" customFormat="1" x14ac:dyDescent="0.2">
      <c r="A1746" s="136"/>
      <c r="B1746"/>
      <c r="C1746" s="136"/>
      <c r="D1746" s="136"/>
      <c r="E1746"/>
      <c r="F1746" s="181"/>
      <c r="G1746" s="181"/>
      <c r="H1746" s="181"/>
      <c r="I1746" s="181"/>
      <c r="J1746" s="181"/>
      <c r="K1746" s="191"/>
      <c r="L1746" s="31"/>
    </row>
    <row r="1747" spans="1:12" s="178" customFormat="1" x14ac:dyDescent="0.2">
      <c r="A1747" s="136"/>
      <c r="B1747"/>
      <c r="C1747" s="136"/>
      <c r="D1747" s="136"/>
      <c r="E1747"/>
      <c r="F1747" s="181"/>
      <c r="G1747" s="181"/>
      <c r="H1747" s="181"/>
      <c r="I1747" s="181"/>
      <c r="J1747" s="181"/>
      <c r="K1747" s="191"/>
      <c r="L1747" s="31"/>
    </row>
    <row r="1748" spans="1:12" s="178" customFormat="1" x14ac:dyDescent="0.2">
      <c r="A1748" s="136"/>
      <c r="B1748"/>
      <c r="C1748" s="136"/>
      <c r="D1748" s="136"/>
      <c r="E1748"/>
      <c r="F1748" s="181"/>
      <c r="G1748" s="181"/>
      <c r="H1748" s="181"/>
      <c r="I1748" s="181"/>
      <c r="J1748" s="181"/>
      <c r="K1748" s="191"/>
      <c r="L1748" s="31"/>
    </row>
    <row r="1749" spans="1:12" s="178" customFormat="1" x14ac:dyDescent="0.2">
      <c r="A1749" s="136"/>
      <c r="B1749"/>
      <c r="C1749" s="136"/>
      <c r="D1749" s="136"/>
      <c r="E1749"/>
      <c r="F1749" s="181"/>
      <c r="G1749" s="181"/>
      <c r="H1749" s="181"/>
      <c r="I1749" s="181"/>
      <c r="J1749" s="181"/>
      <c r="K1749" s="191"/>
      <c r="L1749" s="31"/>
    </row>
    <row r="1750" spans="1:12" s="178" customFormat="1" x14ac:dyDescent="0.2">
      <c r="A1750" s="136"/>
      <c r="B1750"/>
      <c r="C1750" s="136"/>
      <c r="D1750" s="136"/>
      <c r="E1750"/>
      <c r="F1750" s="181"/>
      <c r="G1750" s="181"/>
      <c r="H1750" s="181"/>
      <c r="I1750" s="181"/>
      <c r="J1750" s="181"/>
      <c r="K1750" s="191"/>
      <c r="L1750" s="31"/>
    </row>
    <row r="1751" spans="1:12" s="178" customFormat="1" x14ac:dyDescent="0.2">
      <c r="A1751" s="136"/>
      <c r="B1751"/>
      <c r="C1751" s="136"/>
      <c r="D1751" s="136"/>
      <c r="E1751"/>
      <c r="F1751" s="181"/>
      <c r="G1751" s="181"/>
      <c r="H1751" s="181"/>
      <c r="I1751" s="181"/>
      <c r="J1751" s="181"/>
      <c r="K1751" s="191"/>
      <c r="L1751" s="31"/>
    </row>
    <row r="1752" spans="1:12" s="178" customFormat="1" x14ac:dyDescent="0.2">
      <c r="A1752" s="136"/>
      <c r="B1752"/>
      <c r="C1752" s="136"/>
      <c r="D1752" s="136"/>
      <c r="E1752"/>
      <c r="F1752" s="181"/>
      <c r="G1752" s="181"/>
      <c r="H1752" s="181"/>
      <c r="I1752" s="181"/>
      <c r="J1752" s="181"/>
      <c r="K1752" s="191"/>
      <c r="L1752" s="31"/>
    </row>
    <row r="1753" spans="1:12" s="178" customFormat="1" x14ac:dyDescent="0.2">
      <c r="A1753" s="136"/>
      <c r="B1753"/>
      <c r="C1753" s="136"/>
      <c r="D1753" s="136"/>
      <c r="E1753"/>
      <c r="F1753" s="181"/>
      <c r="G1753" s="181"/>
      <c r="H1753" s="181"/>
      <c r="I1753" s="181"/>
      <c r="J1753" s="181"/>
      <c r="K1753" s="191"/>
      <c r="L1753" s="31"/>
    </row>
    <row r="1754" spans="1:12" s="178" customFormat="1" x14ac:dyDescent="0.2">
      <c r="A1754" s="136"/>
      <c r="B1754"/>
      <c r="C1754" s="136"/>
      <c r="D1754" s="136"/>
      <c r="E1754"/>
      <c r="F1754" s="181"/>
      <c r="G1754" s="181"/>
      <c r="H1754" s="181"/>
      <c r="I1754" s="181"/>
      <c r="J1754" s="181"/>
      <c r="K1754" s="191"/>
      <c r="L1754" s="31"/>
    </row>
    <row r="1755" spans="1:12" s="178" customFormat="1" x14ac:dyDescent="0.2">
      <c r="A1755" s="136"/>
      <c r="B1755"/>
      <c r="C1755" s="136"/>
      <c r="D1755" s="136"/>
      <c r="E1755"/>
      <c r="F1755" s="181"/>
      <c r="G1755" s="181"/>
      <c r="H1755" s="181"/>
      <c r="I1755" s="181"/>
      <c r="J1755" s="181"/>
      <c r="K1755" s="191"/>
      <c r="L1755" s="31"/>
    </row>
    <row r="1756" spans="1:12" s="178" customFormat="1" x14ac:dyDescent="0.2">
      <c r="A1756" s="136"/>
      <c r="B1756"/>
      <c r="C1756" s="136"/>
      <c r="D1756" s="136"/>
      <c r="E1756"/>
      <c r="F1756" s="181"/>
      <c r="G1756" s="181"/>
      <c r="H1756" s="181"/>
      <c r="I1756" s="181"/>
      <c r="J1756" s="181"/>
      <c r="K1756" s="191"/>
      <c r="L1756" s="31"/>
    </row>
    <row r="1757" spans="1:12" s="178" customFormat="1" x14ac:dyDescent="0.2">
      <c r="A1757" s="136"/>
      <c r="B1757"/>
      <c r="C1757" s="136"/>
      <c r="D1757" s="136"/>
      <c r="E1757"/>
      <c r="F1757" s="181"/>
      <c r="G1757" s="181"/>
      <c r="H1757" s="181"/>
      <c r="I1757" s="181"/>
      <c r="J1757" s="181"/>
      <c r="K1757" s="191"/>
      <c r="L1757" s="31"/>
    </row>
    <row r="1758" spans="1:12" s="178" customFormat="1" x14ac:dyDescent="0.2">
      <c r="A1758" s="136"/>
      <c r="B1758"/>
      <c r="C1758" s="136"/>
      <c r="D1758" s="136"/>
      <c r="E1758"/>
      <c r="F1758" s="181"/>
      <c r="G1758" s="181"/>
      <c r="H1758" s="181"/>
      <c r="I1758" s="181"/>
      <c r="J1758" s="181"/>
      <c r="K1758" s="191"/>
      <c r="L1758" s="31"/>
    </row>
    <row r="1759" spans="1:12" s="178" customFormat="1" x14ac:dyDescent="0.2">
      <c r="A1759" s="136"/>
      <c r="B1759"/>
      <c r="C1759" s="136"/>
      <c r="D1759" s="136"/>
      <c r="E1759"/>
      <c r="F1759" s="181"/>
      <c r="G1759" s="181"/>
      <c r="H1759" s="181"/>
      <c r="I1759" s="181"/>
      <c r="J1759" s="181"/>
      <c r="K1759" s="191"/>
      <c r="L1759" s="31"/>
    </row>
    <row r="1760" spans="1:12" s="178" customFormat="1" x14ac:dyDescent="0.2">
      <c r="A1760" s="136"/>
      <c r="B1760"/>
      <c r="C1760" s="136"/>
      <c r="D1760" s="136"/>
      <c r="E1760"/>
      <c r="F1760" s="181"/>
      <c r="G1760" s="181"/>
      <c r="H1760" s="181"/>
      <c r="I1760" s="181"/>
      <c r="J1760" s="181"/>
      <c r="K1760" s="191"/>
      <c r="L1760" s="31"/>
    </row>
    <row r="1761" spans="1:12" s="178" customFormat="1" x14ac:dyDescent="0.2">
      <c r="A1761" s="136"/>
      <c r="B1761"/>
      <c r="C1761" s="136"/>
      <c r="D1761" s="136"/>
      <c r="E1761"/>
      <c r="F1761" s="181"/>
      <c r="G1761" s="181"/>
      <c r="H1761" s="181"/>
      <c r="I1761" s="181"/>
      <c r="J1761" s="181"/>
      <c r="K1761" s="191"/>
      <c r="L1761" s="31"/>
    </row>
    <row r="1762" spans="1:12" s="178" customFormat="1" x14ac:dyDescent="0.2">
      <c r="A1762" s="136"/>
      <c r="B1762"/>
      <c r="C1762" s="136"/>
      <c r="D1762" s="136"/>
      <c r="E1762"/>
      <c r="F1762" s="181"/>
      <c r="G1762" s="181"/>
      <c r="H1762" s="181"/>
      <c r="I1762" s="181"/>
      <c r="J1762" s="181"/>
      <c r="K1762" s="191"/>
      <c r="L1762" s="31"/>
    </row>
    <row r="1763" spans="1:12" s="178" customFormat="1" x14ac:dyDescent="0.2">
      <c r="A1763" s="136"/>
      <c r="B1763"/>
      <c r="C1763" s="136"/>
      <c r="D1763" s="136"/>
      <c r="E1763"/>
      <c r="F1763" s="181"/>
      <c r="G1763" s="181"/>
      <c r="H1763" s="181"/>
      <c r="I1763" s="181"/>
      <c r="J1763" s="181"/>
      <c r="K1763" s="191"/>
      <c r="L1763" s="31"/>
    </row>
    <row r="1764" spans="1:12" s="178" customFormat="1" x14ac:dyDescent="0.2">
      <c r="A1764" s="136"/>
      <c r="B1764"/>
      <c r="C1764" s="136"/>
      <c r="D1764" s="136"/>
      <c r="E1764"/>
      <c r="F1764" s="181"/>
      <c r="G1764" s="181"/>
      <c r="H1764" s="181"/>
      <c r="I1764" s="181"/>
      <c r="J1764" s="181"/>
      <c r="K1764" s="191"/>
      <c r="L1764" s="31"/>
    </row>
    <row r="1765" spans="1:12" s="178" customFormat="1" x14ac:dyDescent="0.2">
      <c r="A1765" s="136"/>
      <c r="B1765"/>
      <c r="C1765" s="136"/>
      <c r="D1765" s="136"/>
      <c r="E1765"/>
      <c r="F1765" s="181"/>
      <c r="G1765" s="181"/>
      <c r="H1765" s="181"/>
      <c r="I1765" s="181"/>
      <c r="J1765" s="181"/>
      <c r="K1765" s="191"/>
      <c r="L1765" s="31"/>
    </row>
    <row r="1766" spans="1:12" s="178" customFormat="1" x14ac:dyDescent="0.2">
      <c r="A1766" s="136"/>
      <c r="B1766"/>
      <c r="C1766" s="136"/>
      <c r="D1766" s="136"/>
      <c r="E1766"/>
      <c r="F1766" s="181"/>
      <c r="G1766" s="181"/>
      <c r="H1766" s="181"/>
      <c r="I1766" s="181"/>
      <c r="J1766" s="181"/>
      <c r="K1766" s="191"/>
      <c r="L1766" s="31"/>
    </row>
    <row r="1767" spans="1:12" s="178" customFormat="1" x14ac:dyDescent="0.2">
      <c r="A1767" s="136"/>
      <c r="B1767"/>
      <c r="C1767" s="136"/>
      <c r="D1767" s="136"/>
      <c r="E1767"/>
      <c r="F1767" s="181"/>
      <c r="G1767" s="181"/>
      <c r="H1767" s="181"/>
      <c r="I1767" s="181"/>
      <c r="J1767" s="181"/>
      <c r="K1767" s="191"/>
      <c r="L1767" s="31"/>
    </row>
    <row r="1768" spans="1:12" s="178" customFormat="1" x14ac:dyDescent="0.2">
      <c r="A1768" s="136"/>
      <c r="B1768"/>
      <c r="C1768" s="136"/>
      <c r="D1768" s="136"/>
      <c r="E1768"/>
      <c r="F1768" s="181"/>
      <c r="G1768" s="181"/>
      <c r="H1768" s="181"/>
      <c r="I1768" s="181"/>
      <c r="J1768" s="181"/>
      <c r="K1768" s="191"/>
      <c r="L1768" s="31"/>
    </row>
    <row r="1769" spans="1:12" s="178" customFormat="1" x14ac:dyDescent="0.2">
      <c r="A1769" s="136"/>
      <c r="B1769"/>
      <c r="C1769" s="136"/>
      <c r="D1769" s="136"/>
      <c r="E1769"/>
      <c r="F1769" s="181"/>
      <c r="G1769" s="181"/>
      <c r="H1769" s="181"/>
      <c r="I1769" s="181"/>
      <c r="J1769" s="181"/>
      <c r="K1769" s="191"/>
      <c r="L1769" s="31"/>
    </row>
    <row r="1770" spans="1:12" s="178" customFormat="1" x14ac:dyDescent="0.2">
      <c r="A1770" s="136"/>
      <c r="B1770"/>
      <c r="C1770" s="136"/>
      <c r="D1770" s="136"/>
      <c r="E1770"/>
      <c r="F1770" s="181"/>
      <c r="G1770" s="181"/>
      <c r="H1770" s="181"/>
      <c r="I1770" s="181"/>
      <c r="J1770" s="181"/>
      <c r="K1770" s="191"/>
      <c r="L1770" s="31"/>
    </row>
    <row r="1771" spans="1:12" s="178" customFormat="1" x14ac:dyDescent="0.2">
      <c r="A1771" s="136"/>
      <c r="B1771"/>
      <c r="C1771" s="136"/>
      <c r="D1771" s="136"/>
      <c r="E1771"/>
      <c r="F1771" s="181"/>
      <c r="G1771" s="181"/>
      <c r="H1771" s="181"/>
      <c r="I1771" s="181"/>
      <c r="J1771" s="181"/>
      <c r="K1771" s="191"/>
      <c r="L1771" s="31"/>
    </row>
    <row r="1772" spans="1:12" s="178" customFormat="1" x14ac:dyDescent="0.2">
      <c r="A1772" s="136"/>
      <c r="B1772"/>
      <c r="C1772" s="136"/>
      <c r="D1772" s="136"/>
      <c r="E1772"/>
      <c r="F1772" s="181"/>
      <c r="G1772" s="181"/>
      <c r="H1772" s="181"/>
      <c r="I1772" s="181"/>
      <c r="J1772" s="181"/>
      <c r="K1772" s="191"/>
      <c r="L1772" s="31"/>
    </row>
    <row r="1773" spans="1:12" s="178" customFormat="1" x14ac:dyDescent="0.2">
      <c r="A1773" s="136"/>
      <c r="B1773"/>
      <c r="C1773" s="136"/>
      <c r="D1773" s="136"/>
      <c r="E1773"/>
      <c r="F1773" s="181"/>
      <c r="G1773" s="181"/>
      <c r="H1773" s="181"/>
      <c r="I1773" s="181"/>
      <c r="J1773" s="181"/>
      <c r="K1773" s="191"/>
      <c r="L1773" s="31"/>
    </row>
    <row r="1774" spans="1:12" s="178" customFormat="1" x14ac:dyDescent="0.2">
      <c r="A1774" s="136"/>
      <c r="B1774"/>
      <c r="C1774" s="136"/>
      <c r="D1774" s="136"/>
      <c r="E1774"/>
      <c r="F1774" s="181"/>
      <c r="G1774" s="181"/>
      <c r="H1774" s="181"/>
      <c r="I1774" s="181"/>
      <c r="J1774" s="181"/>
      <c r="K1774" s="191"/>
      <c r="L1774" s="31"/>
    </row>
    <row r="1775" spans="1:12" s="178" customFormat="1" x14ac:dyDescent="0.2">
      <c r="A1775" s="136"/>
      <c r="B1775"/>
      <c r="C1775" s="136"/>
      <c r="D1775" s="136"/>
      <c r="E1775"/>
      <c r="F1775" s="181"/>
      <c r="G1775" s="181"/>
      <c r="H1775" s="181"/>
      <c r="I1775" s="181"/>
      <c r="J1775" s="181"/>
      <c r="K1775" s="191"/>
      <c r="L1775" s="31"/>
    </row>
    <row r="1776" spans="1:12" s="178" customFormat="1" x14ac:dyDescent="0.2">
      <c r="A1776" s="136"/>
      <c r="B1776"/>
      <c r="C1776" s="136"/>
      <c r="D1776" s="136"/>
      <c r="E1776"/>
      <c r="F1776" s="181"/>
      <c r="G1776" s="181"/>
      <c r="H1776" s="181"/>
      <c r="I1776" s="181"/>
      <c r="J1776" s="181"/>
      <c r="K1776" s="191"/>
      <c r="L1776" s="31"/>
    </row>
    <row r="1777" spans="1:12" s="178" customFormat="1" x14ac:dyDescent="0.2">
      <c r="A1777" s="136"/>
      <c r="B1777"/>
      <c r="C1777" s="136"/>
      <c r="D1777" s="136"/>
      <c r="E1777"/>
      <c r="F1777" s="181"/>
      <c r="G1777" s="181"/>
      <c r="H1777" s="181"/>
      <c r="I1777" s="181"/>
      <c r="J1777" s="181"/>
      <c r="K1777" s="191"/>
      <c r="L1777" s="31"/>
    </row>
    <row r="1778" spans="1:12" s="178" customFormat="1" x14ac:dyDescent="0.2">
      <c r="A1778" s="136"/>
      <c r="B1778"/>
      <c r="C1778" s="136"/>
      <c r="D1778" s="136"/>
      <c r="E1778"/>
      <c r="F1778" s="181"/>
      <c r="G1778" s="181"/>
      <c r="H1778" s="181"/>
      <c r="I1778" s="181"/>
      <c r="J1778" s="181"/>
      <c r="K1778" s="191"/>
      <c r="L1778" s="31"/>
    </row>
    <row r="1779" spans="1:12" s="178" customFormat="1" x14ac:dyDescent="0.2">
      <c r="A1779" s="136"/>
      <c r="B1779"/>
      <c r="C1779" s="136"/>
      <c r="D1779" s="136"/>
      <c r="E1779"/>
      <c r="F1779" s="181"/>
      <c r="G1779" s="181"/>
      <c r="H1779" s="181"/>
      <c r="I1779" s="181"/>
      <c r="J1779" s="181"/>
      <c r="K1779" s="191"/>
      <c r="L1779" s="31"/>
    </row>
    <row r="1780" spans="1:12" s="178" customFormat="1" x14ac:dyDescent="0.2">
      <c r="A1780" s="136"/>
      <c r="B1780"/>
      <c r="C1780" s="136"/>
      <c r="D1780" s="136"/>
      <c r="E1780"/>
      <c r="F1780" s="181"/>
      <c r="G1780" s="181"/>
      <c r="H1780" s="181"/>
      <c r="I1780" s="181"/>
      <c r="J1780" s="181"/>
      <c r="K1780" s="191"/>
      <c r="L1780" s="31"/>
    </row>
    <row r="1781" spans="1:12" s="178" customFormat="1" x14ac:dyDescent="0.2">
      <c r="A1781" s="136"/>
      <c r="B1781"/>
      <c r="C1781" s="136"/>
      <c r="D1781" s="136"/>
      <c r="E1781"/>
      <c r="F1781" s="181"/>
      <c r="G1781" s="181"/>
      <c r="H1781" s="181"/>
      <c r="I1781" s="181"/>
      <c r="J1781" s="181"/>
      <c r="K1781" s="191"/>
      <c r="L1781" s="31"/>
    </row>
    <row r="1782" spans="1:12" s="178" customFormat="1" x14ac:dyDescent="0.2">
      <c r="A1782" s="136"/>
      <c r="B1782"/>
      <c r="C1782" s="136"/>
      <c r="D1782" s="136"/>
      <c r="E1782"/>
      <c r="F1782" s="181"/>
      <c r="G1782" s="181"/>
      <c r="H1782" s="181"/>
      <c r="I1782" s="181"/>
      <c r="J1782" s="181"/>
      <c r="K1782" s="191"/>
      <c r="L1782" s="31"/>
    </row>
    <row r="1783" spans="1:12" s="178" customFormat="1" x14ac:dyDescent="0.2">
      <c r="A1783" s="136"/>
      <c r="B1783"/>
      <c r="C1783" s="136"/>
      <c r="D1783" s="136"/>
      <c r="E1783"/>
      <c r="F1783" s="181"/>
      <c r="G1783" s="181"/>
      <c r="H1783" s="181"/>
      <c r="I1783" s="181"/>
      <c r="J1783" s="181"/>
      <c r="K1783" s="191"/>
      <c r="L1783" s="31"/>
    </row>
    <row r="1784" spans="1:12" s="178" customFormat="1" x14ac:dyDescent="0.2">
      <c r="A1784" s="136"/>
      <c r="B1784"/>
      <c r="C1784" s="136"/>
      <c r="D1784" s="136"/>
      <c r="E1784"/>
      <c r="F1784" s="181"/>
      <c r="G1784" s="181"/>
      <c r="H1784" s="181"/>
      <c r="I1784" s="181"/>
      <c r="J1784" s="181"/>
      <c r="K1784" s="191"/>
      <c r="L1784" s="31"/>
    </row>
    <row r="1785" spans="1:12" s="178" customFormat="1" x14ac:dyDescent="0.2">
      <c r="A1785" s="136"/>
      <c r="B1785"/>
      <c r="C1785" s="136"/>
      <c r="D1785" s="136"/>
      <c r="E1785"/>
      <c r="F1785" s="181"/>
      <c r="G1785" s="181"/>
      <c r="H1785" s="181"/>
      <c r="I1785" s="181"/>
      <c r="J1785" s="181"/>
      <c r="K1785" s="191"/>
      <c r="L1785" s="31"/>
    </row>
    <row r="1786" spans="1:12" s="178" customFormat="1" x14ac:dyDescent="0.2">
      <c r="A1786" s="136"/>
      <c r="B1786"/>
      <c r="C1786" s="136"/>
      <c r="D1786" s="136"/>
      <c r="E1786"/>
      <c r="F1786" s="181"/>
      <c r="G1786" s="181"/>
      <c r="H1786" s="181"/>
      <c r="I1786" s="181"/>
      <c r="J1786" s="181"/>
      <c r="K1786" s="191"/>
      <c r="L1786" s="31"/>
    </row>
    <row r="1787" spans="1:12" s="178" customFormat="1" x14ac:dyDescent="0.2">
      <c r="A1787" s="136"/>
      <c r="B1787"/>
      <c r="C1787" s="136"/>
      <c r="D1787" s="136"/>
      <c r="E1787"/>
      <c r="F1787" s="181"/>
      <c r="G1787" s="181"/>
      <c r="H1787" s="181"/>
      <c r="I1787" s="181"/>
      <c r="J1787" s="181"/>
      <c r="K1787" s="191"/>
      <c r="L1787" s="31"/>
    </row>
    <row r="1788" spans="1:12" s="178" customFormat="1" x14ac:dyDescent="0.2">
      <c r="A1788" s="136"/>
      <c r="B1788"/>
      <c r="C1788" s="136"/>
      <c r="D1788" s="136"/>
      <c r="E1788"/>
      <c r="F1788" s="181"/>
      <c r="G1788" s="181"/>
      <c r="H1788" s="181"/>
      <c r="I1788" s="181"/>
      <c r="J1788" s="181"/>
      <c r="K1788" s="191"/>
      <c r="L1788" s="31"/>
    </row>
    <row r="1789" spans="1:12" s="178" customFormat="1" x14ac:dyDescent="0.2">
      <c r="A1789" s="136"/>
      <c r="B1789"/>
      <c r="C1789" s="136"/>
      <c r="D1789" s="136"/>
      <c r="E1789"/>
      <c r="F1789" s="181"/>
      <c r="G1789" s="181"/>
      <c r="H1789" s="181"/>
      <c r="I1789" s="181"/>
      <c r="J1789" s="181"/>
      <c r="K1789" s="191"/>
      <c r="L1789" s="31"/>
    </row>
    <row r="1790" spans="1:12" s="178" customFormat="1" x14ac:dyDescent="0.2">
      <c r="A1790" s="136"/>
      <c r="B1790"/>
      <c r="C1790" s="136"/>
      <c r="D1790" s="136"/>
      <c r="E1790"/>
      <c r="F1790" s="181"/>
      <c r="G1790" s="181"/>
      <c r="H1790" s="181"/>
      <c r="I1790" s="181"/>
      <c r="J1790" s="181"/>
      <c r="K1790" s="191"/>
      <c r="L1790" s="31"/>
    </row>
    <row r="1791" spans="1:12" s="178" customFormat="1" x14ac:dyDescent="0.2">
      <c r="A1791" s="136"/>
      <c r="B1791"/>
      <c r="C1791" s="136"/>
      <c r="D1791" s="136"/>
      <c r="E1791"/>
      <c r="F1791" s="181"/>
      <c r="G1791" s="181"/>
      <c r="H1791" s="181"/>
      <c r="I1791" s="181"/>
      <c r="J1791" s="181"/>
      <c r="K1791" s="191"/>
      <c r="L1791" s="31"/>
    </row>
    <row r="1792" spans="1:12" s="178" customFormat="1" x14ac:dyDescent="0.2">
      <c r="A1792" s="136"/>
      <c r="B1792"/>
      <c r="C1792" s="136"/>
      <c r="D1792" s="136"/>
      <c r="E1792"/>
      <c r="F1792" s="181"/>
      <c r="G1792" s="181"/>
      <c r="H1792" s="181"/>
      <c r="I1792" s="181"/>
      <c r="J1792" s="181"/>
      <c r="K1792" s="191"/>
      <c r="L1792" s="31"/>
    </row>
    <row r="1793" spans="1:12" s="178" customFormat="1" x14ac:dyDescent="0.2">
      <c r="A1793" s="136"/>
      <c r="B1793"/>
      <c r="C1793" s="136"/>
      <c r="D1793" s="136"/>
      <c r="E1793"/>
      <c r="F1793" s="181"/>
      <c r="G1793" s="181"/>
      <c r="H1793" s="181"/>
      <c r="I1793" s="181"/>
      <c r="J1793" s="181"/>
      <c r="K1793" s="191"/>
      <c r="L1793" s="31"/>
    </row>
    <row r="1794" spans="1:12" s="178" customFormat="1" x14ac:dyDescent="0.2">
      <c r="A1794" s="136"/>
      <c r="B1794"/>
      <c r="C1794" s="136"/>
      <c r="D1794" s="136"/>
      <c r="E1794"/>
      <c r="F1794" s="181"/>
      <c r="G1794" s="181"/>
      <c r="H1794" s="181"/>
      <c r="I1794" s="181"/>
      <c r="J1794" s="181"/>
      <c r="K1794" s="191"/>
      <c r="L1794" s="31"/>
    </row>
    <row r="1795" spans="1:12" s="178" customFormat="1" x14ac:dyDescent="0.2">
      <c r="A1795" s="136"/>
      <c r="B1795"/>
      <c r="C1795" s="136"/>
      <c r="D1795" s="136"/>
      <c r="E1795"/>
      <c r="F1795" s="181"/>
      <c r="G1795" s="181"/>
      <c r="H1795" s="181"/>
      <c r="I1795" s="181"/>
      <c r="J1795" s="181"/>
      <c r="K1795" s="191"/>
      <c r="L1795" s="31"/>
    </row>
    <row r="1796" spans="1:12" s="178" customFormat="1" x14ac:dyDescent="0.2">
      <c r="A1796" s="136"/>
      <c r="B1796"/>
      <c r="C1796" s="136"/>
      <c r="D1796" s="136"/>
      <c r="E1796"/>
      <c r="F1796" s="181"/>
      <c r="G1796" s="181"/>
      <c r="H1796" s="181"/>
      <c r="I1796" s="181"/>
      <c r="J1796" s="181"/>
      <c r="K1796" s="191"/>
      <c r="L1796" s="31"/>
    </row>
    <row r="1797" spans="1:12" s="178" customFormat="1" x14ac:dyDescent="0.2">
      <c r="A1797" s="136"/>
      <c r="B1797"/>
      <c r="C1797" s="136"/>
      <c r="D1797" s="136"/>
      <c r="E1797"/>
      <c r="F1797" s="181"/>
      <c r="G1797" s="181"/>
      <c r="H1797" s="181"/>
      <c r="I1797" s="181"/>
      <c r="J1797" s="181"/>
      <c r="K1797" s="191"/>
      <c r="L1797" s="31"/>
    </row>
    <row r="1798" spans="1:12" s="178" customFormat="1" x14ac:dyDescent="0.2">
      <c r="A1798" s="136"/>
      <c r="B1798"/>
      <c r="C1798" s="136"/>
      <c r="D1798" s="136"/>
      <c r="E1798"/>
      <c r="F1798" s="181"/>
      <c r="G1798" s="181"/>
      <c r="H1798" s="181"/>
      <c r="I1798" s="181"/>
      <c r="J1798" s="181"/>
      <c r="K1798" s="191"/>
      <c r="L1798" s="31"/>
    </row>
    <row r="1799" spans="1:12" s="178" customFormat="1" x14ac:dyDescent="0.2">
      <c r="A1799" s="136"/>
      <c r="B1799"/>
      <c r="C1799" s="136"/>
      <c r="D1799" s="136"/>
      <c r="E1799"/>
      <c r="F1799" s="181"/>
      <c r="G1799" s="181"/>
      <c r="H1799" s="181"/>
      <c r="I1799" s="181"/>
      <c r="J1799" s="181"/>
      <c r="K1799" s="191"/>
      <c r="L1799" s="31"/>
    </row>
    <row r="1800" spans="1:12" s="178" customFormat="1" x14ac:dyDescent="0.2">
      <c r="A1800" s="136"/>
      <c r="B1800"/>
      <c r="C1800" s="136"/>
      <c r="D1800" s="136"/>
      <c r="E1800"/>
      <c r="F1800" s="181"/>
      <c r="G1800" s="181"/>
      <c r="H1800" s="181"/>
      <c r="I1800" s="181"/>
      <c r="J1800" s="181"/>
      <c r="K1800" s="191"/>
      <c r="L1800" s="31"/>
    </row>
    <row r="1801" spans="1:12" s="178" customFormat="1" x14ac:dyDescent="0.2">
      <c r="A1801" s="136"/>
      <c r="B1801"/>
      <c r="C1801" s="136"/>
      <c r="D1801" s="136"/>
      <c r="E1801"/>
      <c r="F1801" s="181"/>
      <c r="G1801" s="181"/>
      <c r="H1801" s="181"/>
      <c r="I1801" s="181"/>
      <c r="J1801" s="181"/>
      <c r="K1801" s="191"/>
      <c r="L1801" s="31"/>
    </row>
    <row r="1802" spans="1:12" s="178" customFormat="1" x14ac:dyDescent="0.2">
      <c r="A1802" s="136"/>
      <c r="B1802"/>
      <c r="C1802" s="136"/>
      <c r="D1802" s="136"/>
      <c r="E1802"/>
      <c r="F1802" s="181"/>
      <c r="G1802" s="181"/>
      <c r="H1802" s="181"/>
      <c r="I1802" s="181"/>
      <c r="J1802" s="181"/>
      <c r="K1802" s="191"/>
      <c r="L1802" s="31"/>
    </row>
    <row r="1803" spans="1:12" s="178" customFormat="1" x14ac:dyDescent="0.2">
      <c r="A1803" s="136"/>
      <c r="B1803"/>
      <c r="C1803" s="136"/>
      <c r="D1803" s="136"/>
      <c r="E1803"/>
      <c r="F1803" s="181"/>
      <c r="G1803" s="181"/>
      <c r="H1803" s="181"/>
      <c r="I1803" s="181"/>
      <c r="J1803" s="181"/>
      <c r="K1803" s="191"/>
      <c r="L1803" s="31"/>
    </row>
    <row r="1804" spans="1:12" s="178" customFormat="1" x14ac:dyDescent="0.2">
      <c r="A1804" s="136"/>
      <c r="B1804"/>
      <c r="C1804" s="136"/>
      <c r="D1804" s="136"/>
      <c r="E1804"/>
      <c r="F1804" s="181"/>
      <c r="G1804" s="181"/>
      <c r="H1804" s="181"/>
      <c r="I1804" s="181"/>
      <c r="J1804" s="181"/>
      <c r="K1804" s="191"/>
      <c r="L1804" s="31"/>
    </row>
    <row r="1805" spans="1:12" s="178" customFormat="1" x14ac:dyDescent="0.2">
      <c r="A1805" s="136"/>
      <c r="B1805"/>
      <c r="C1805" s="136"/>
      <c r="D1805" s="136"/>
      <c r="E1805"/>
      <c r="F1805" s="181"/>
      <c r="G1805" s="181"/>
      <c r="H1805" s="181"/>
      <c r="I1805" s="181"/>
      <c r="J1805" s="181"/>
      <c r="K1805" s="191"/>
      <c r="L1805" s="31"/>
    </row>
    <row r="1806" spans="1:12" s="178" customFormat="1" x14ac:dyDescent="0.2">
      <c r="A1806" s="136"/>
      <c r="B1806"/>
      <c r="C1806" s="136"/>
      <c r="D1806" s="136"/>
      <c r="E1806"/>
      <c r="F1806" s="181"/>
      <c r="G1806" s="181"/>
      <c r="H1806" s="181"/>
      <c r="I1806" s="181"/>
      <c r="J1806" s="181"/>
      <c r="K1806" s="191"/>
      <c r="L1806" s="31"/>
    </row>
    <row r="1807" spans="1:12" s="178" customFormat="1" x14ac:dyDescent="0.2">
      <c r="A1807" s="136"/>
      <c r="B1807"/>
      <c r="C1807" s="136"/>
      <c r="D1807" s="136"/>
      <c r="E1807"/>
      <c r="F1807" s="181"/>
      <c r="G1807" s="181"/>
      <c r="H1807" s="181"/>
      <c r="I1807" s="181"/>
      <c r="J1807" s="181"/>
      <c r="K1807" s="191"/>
      <c r="L1807" s="31"/>
    </row>
    <row r="1808" spans="1:12" s="178" customFormat="1" x14ac:dyDescent="0.2">
      <c r="A1808" s="136"/>
      <c r="B1808"/>
      <c r="C1808" s="136"/>
      <c r="D1808" s="136"/>
      <c r="E1808"/>
      <c r="F1808" s="181"/>
      <c r="G1808" s="181"/>
      <c r="H1808" s="181"/>
      <c r="I1808" s="181"/>
      <c r="J1808" s="181"/>
      <c r="K1808" s="191"/>
      <c r="L1808" s="31"/>
    </row>
    <row r="1809" spans="1:12" s="178" customFormat="1" x14ac:dyDescent="0.2">
      <c r="A1809" s="136"/>
      <c r="B1809"/>
      <c r="C1809" s="136"/>
      <c r="D1809" s="136"/>
      <c r="E1809"/>
      <c r="F1809" s="181"/>
      <c r="G1809" s="181"/>
      <c r="H1809" s="181"/>
      <c r="I1809" s="181"/>
      <c r="J1809" s="181"/>
      <c r="K1809" s="191"/>
      <c r="L1809" s="31"/>
    </row>
    <row r="1810" spans="1:12" s="178" customFormat="1" x14ac:dyDescent="0.2">
      <c r="A1810" s="136"/>
      <c r="B1810"/>
      <c r="C1810" s="136"/>
      <c r="D1810" s="136"/>
      <c r="E1810"/>
      <c r="F1810" s="181"/>
      <c r="G1810" s="181"/>
      <c r="H1810" s="181"/>
      <c r="I1810" s="181"/>
      <c r="J1810" s="181"/>
      <c r="K1810" s="191"/>
      <c r="L1810" s="31"/>
    </row>
    <row r="1811" spans="1:12" s="178" customFormat="1" x14ac:dyDescent="0.2">
      <c r="A1811" s="136"/>
      <c r="B1811"/>
      <c r="C1811" s="136"/>
      <c r="D1811" s="136"/>
      <c r="E1811"/>
      <c r="F1811" s="181"/>
      <c r="G1811" s="181"/>
      <c r="H1811" s="181"/>
      <c r="I1811" s="181"/>
      <c r="J1811" s="181"/>
      <c r="K1811" s="191"/>
      <c r="L1811" s="31"/>
    </row>
    <row r="1812" spans="1:12" s="178" customFormat="1" x14ac:dyDescent="0.2">
      <c r="A1812" s="136"/>
      <c r="B1812"/>
      <c r="C1812" s="136"/>
      <c r="D1812" s="136"/>
      <c r="E1812"/>
      <c r="F1812" s="181"/>
      <c r="G1812" s="181"/>
      <c r="H1812" s="181"/>
      <c r="I1812" s="181"/>
      <c r="J1812" s="181"/>
      <c r="K1812" s="191"/>
      <c r="L1812" s="31"/>
    </row>
    <row r="1813" spans="1:12" s="178" customFormat="1" x14ac:dyDescent="0.2">
      <c r="A1813" s="136"/>
      <c r="B1813"/>
      <c r="C1813" s="136"/>
      <c r="D1813" s="136"/>
      <c r="E1813"/>
      <c r="F1813" s="181"/>
      <c r="G1813" s="181"/>
      <c r="H1813" s="181"/>
      <c r="I1813" s="181"/>
      <c r="J1813" s="181"/>
      <c r="K1813" s="191"/>
      <c r="L1813" s="31"/>
    </row>
    <row r="1814" spans="1:12" s="178" customFormat="1" x14ac:dyDescent="0.2">
      <c r="A1814" s="136"/>
      <c r="B1814"/>
      <c r="C1814" s="136"/>
      <c r="D1814" s="136"/>
      <c r="E1814"/>
      <c r="F1814" s="181"/>
      <c r="G1814" s="181"/>
      <c r="H1814" s="181"/>
      <c r="I1814" s="181"/>
      <c r="J1814" s="181"/>
      <c r="K1814" s="191"/>
      <c r="L1814" s="31"/>
    </row>
    <row r="1815" spans="1:12" s="178" customFormat="1" x14ac:dyDescent="0.2">
      <c r="A1815" s="136"/>
      <c r="B1815"/>
      <c r="C1815" s="136"/>
      <c r="D1815" s="136"/>
      <c r="E1815"/>
      <c r="F1815" s="181"/>
      <c r="G1815" s="181"/>
      <c r="H1815" s="181"/>
      <c r="I1815" s="181"/>
      <c r="J1815" s="181"/>
      <c r="K1815" s="191"/>
      <c r="L1815" s="31"/>
    </row>
    <row r="1816" spans="1:12" s="178" customFormat="1" x14ac:dyDescent="0.2">
      <c r="A1816" s="136"/>
      <c r="B1816"/>
      <c r="C1816" s="136"/>
      <c r="D1816" s="136"/>
      <c r="E1816"/>
      <c r="F1816" s="181"/>
      <c r="G1816" s="181"/>
      <c r="H1816" s="181"/>
      <c r="I1816" s="181"/>
      <c r="J1816" s="181"/>
      <c r="K1816" s="191"/>
      <c r="L1816" s="31"/>
    </row>
    <row r="1817" spans="1:12" s="178" customFormat="1" x14ac:dyDescent="0.2">
      <c r="A1817" s="136"/>
      <c r="B1817"/>
      <c r="C1817" s="136"/>
      <c r="D1817" s="136"/>
      <c r="E1817"/>
      <c r="F1817" s="181"/>
      <c r="G1817" s="181"/>
      <c r="H1817" s="181"/>
      <c r="I1817" s="181"/>
      <c r="J1817" s="181"/>
      <c r="K1817" s="191"/>
      <c r="L1817" s="31"/>
    </row>
    <row r="1818" spans="1:12" s="178" customFormat="1" x14ac:dyDescent="0.2">
      <c r="A1818" s="136"/>
      <c r="B1818"/>
      <c r="C1818" s="136"/>
      <c r="D1818" s="136"/>
      <c r="E1818"/>
      <c r="F1818" s="181"/>
      <c r="G1818" s="181"/>
      <c r="H1818" s="181"/>
      <c r="I1818" s="181"/>
      <c r="J1818" s="181"/>
      <c r="K1818" s="191"/>
      <c r="L1818" s="31"/>
    </row>
    <row r="1819" spans="1:12" s="178" customFormat="1" x14ac:dyDescent="0.2">
      <c r="A1819" s="136"/>
      <c r="B1819"/>
      <c r="C1819" s="136"/>
      <c r="D1819" s="136"/>
      <c r="E1819"/>
      <c r="F1819" s="181"/>
      <c r="G1819" s="181"/>
      <c r="H1819" s="181"/>
      <c r="I1819" s="181"/>
      <c r="J1819" s="181"/>
      <c r="K1819" s="191"/>
      <c r="L1819" s="31"/>
    </row>
    <row r="1820" spans="1:12" s="178" customFormat="1" x14ac:dyDescent="0.2">
      <c r="A1820" s="136"/>
      <c r="B1820"/>
      <c r="C1820" s="136"/>
      <c r="D1820" s="136"/>
      <c r="E1820"/>
      <c r="F1820" s="181"/>
      <c r="G1820" s="181"/>
      <c r="H1820" s="181"/>
      <c r="I1820" s="181"/>
      <c r="J1820" s="181"/>
      <c r="K1820" s="191"/>
      <c r="L1820" s="31"/>
    </row>
    <row r="1821" spans="1:12" s="178" customFormat="1" x14ac:dyDescent="0.2">
      <c r="A1821" s="136"/>
      <c r="B1821"/>
      <c r="C1821" s="136"/>
      <c r="D1821" s="136"/>
      <c r="E1821"/>
      <c r="F1821" s="181"/>
      <c r="G1821" s="181"/>
      <c r="H1821" s="181"/>
      <c r="I1821" s="181"/>
      <c r="J1821" s="181"/>
      <c r="K1821" s="191"/>
      <c r="L1821" s="31"/>
    </row>
    <row r="1822" spans="1:12" s="178" customFormat="1" x14ac:dyDescent="0.2">
      <c r="A1822" s="136"/>
      <c r="B1822"/>
      <c r="C1822" s="136"/>
      <c r="D1822" s="136"/>
      <c r="E1822"/>
      <c r="F1822" s="181"/>
      <c r="G1822" s="181"/>
      <c r="H1822" s="181"/>
      <c r="I1822" s="181"/>
      <c r="J1822" s="181"/>
      <c r="K1822" s="191"/>
      <c r="L1822" s="31"/>
    </row>
    <row r="1823" spans="1:12" s="178" customFormat="1" x14ac:dyDescent="0.2">
      <c r="A1823" s="136"/>
      <c r="B1823"/>
      <c r="C1823" s="136"/>
      <c r="D1823" s="136"/>
      <c r="E1823"/>
      <c r="F1823" s="181"/>
      <c r="G1823" s="181"/>
      <c r="H1823" s="181"/>
      <c r="I1823" s="181"/>
      <c r="J1823" s="181"/>
      <c r="K1823" s="191"/>
      <c r="L1823" s="31"/>
    </row>
    <row r="1824" spans="1:12" s="178" customFormat="1" x14ac:dyDescent="0.2">
      <c r="A1824" s="136"/>
      <c r="B1824"/>
      <c r="C1824" s="136"/>
      <c r="D1824" s="136"/>
      <c r="E1824"/>
      <c r="F1824" s="181"/>
      <c r="G1824" s="181"/>
      <c r="H1824" s="181"/>
      <c r="I1824" s="181"/>
      <c r="J1824" s="181"/>
      <c r="K1824" s="191"/>
      <c r="L1824" s="31"/>
    </row>
    <row r="1825" spans="1:12" s="178" customFormat="1" x14ac:dyDescent="0.2">
      <c r="A1825" s="136"/>
      <c r="B1825"/>
      <c r="C1825" s="136"/>
      <c r="D1825" s="136"/>
      <c r="E1825"/>
      <c r="F1825" s="181"/>
      <c r="G1825" s="181"/>
      <c r="H1825" s="181"/>
      <c r="I1825" s="181"/>
      <c r="J1825" s="181"/>
      <c r="K1825" s="191"/>
      <c r="L1825" s="31"/>
    </row>
    <row r="1826" spans="1:12" s="178" customFormat="1" x14ac:dyDescent="0.2">
      <c r="A1826" s="136"/>
      <c r="B1826"/>
      <c r="C1826" s="136"/>
      <c r="D1826" s="136"/>
      <c r="E1826"/>
      <c r="F1826" s="181"/>
      <c r="G1826" s="181"/>
      <c r="H1826" s="181"/>
      <c r="I1826" s="181"/>
      <c r="J1826" s="181"/>
      <c r="K1826" s="191"/>
      <c r="L1826" s="31"/>
    </row>
    <row r="1827" spans="1:12" s="178" customFormat="1" x14ac:dyDescent="0.2">
      <c r="A1827" s="136"/>
      <c r="B1827"/>
      <c r="C1827" s="136"/>
      <c r="D1827" s="136"/>
      <c r="E1827"/>
      <c r="F1827" s="181"/>
      <c r="G1827" s="181"/>
      <c r="H1827" s="181"/>
      <c r="I1827" s="181"/>
      <c r="J1827" s="181"/>
      <c r="K1827" s="191"/>
      <c r="L1827" s="31"/>
    </row>
    <row r="1828" spans="1:12" s="178" customFormat="1" x14ac:dyDescent="0.2">
      <c r="A1828" s="136"/>
      <c r="B1828"/>
      <c r="C1828" s="136"/>
      <c r="D1828" s="136"/>
      <c r="E1828"/>
      <c r="F1828" s="181"/>
      <c r="G1828" s="181"/>
      <c r="H1828" s="181"/>
      <c r="I1828" s="181"/>
      <c r="J1828" s="181"/>
      <c r="K1828" s="191"/>
      <c r="L1828" s="31"/>
    </row>
    <row r="1829" spans="1:12" s="178" customFormat="1" x14ac:dyDescent="0.2">
      <c r="A1829" s="136"/>
      <c r="B1829"/>
      <c r="C1829" s="136"/>
      <c r="D1829" s="136"/>
      <c r="E1829"/>
      <c r="F1829" s="181"/>
      <c r="G1829" s="181"/>
      <c r="H1829" s="181"/>
      <c r="I1829" s="181"/>
      <c r="J1829" s="181"/>
      <c r="K1829" s="191"/>
      <c r="L1829" s="31"/>
    </row>
    <row r="1830" spans="1:12" s="178" customFormat="1" x14ac:dyDescent="0.2">
      <c r="A1830" s="136"/>
      <c r="B1830"/>
      <c r="C1830" s="136"/>
      <c r="D1830" s="136"/>
      <c r="E1830"/>
      <c r="F1830" s="181"/>
      <c r="G1830" s="181"/>
      <c r="H1830" s="181"/>
      <c r="I1830" s="181"/>
      <c r="J1830" s="181"/>
      <c r="K1830" s="191"/>
      <c r="L1830" s="31"/>
    </row>
    <row r="1831" spans="1:12" s="178" customFormat="1" x14ac:dyDescent="0.2">
      <c r="A1831" s="136"/>
      <c r="B1831"/>
      <c r="C1831" s="136"/>
      <c r="D1831" s="136"/>
      <c r="E1831"/>
      <c r="F1831" s="181"/>
      <c r="G1831" s="181"/>
      <c r="H1831" s="181"/>
      <c r="I1831" s="181"/>
      <c r="J1831" s="181"/>
      <c r="K1831" s="191"/>
      <c r="L1831" s="31"/>
    </row>
    <row r="1832" spans="1:12" s="178" customFormat="1" x14ac:dyDescent="0.2">
      <c r="A1832" s="136"/>
      <c r="B1832"/>
      <c r="C1832" s="136"/>
      <c r="D1832" s="136"/>
      <c r="E1832"/>
      <c r="F1832" s="181"/>
      <c r="G1832" s="181"/>
      <c r="H1832" s="181"/>
      <c r="I1832" s="181"/>
      <c r="J1832" s="181"/>
      <c r="K1832" s="191"/>
      <c r="L1832" s="31"/>
    </row>
    <row r="1833" spans="1:12" s="178" customFormat="1" x14ac:dyDescent="0.2">
      <c r="A1833" s="136"/>
      <c r="B1833"/>
      <c r="C1833" s="136"/>
      <c r="D1833" s="136"/>
      <c r="E1833"/>
      <c r="F1833" s="181"/>
      <c r="G1833" s="181"/>
      <c r="H1833" s="181"/>
      <c r="I1833" s="181"/>
      <c r="J1833" s="181"/>
      <c r="K1833" s="191"/>
      <c r="L1833" s="31"/>
    </row>
    <row r="1834" spans="1:12" s="178" customFormat="1" x14ac:dyDescent="0.2">
      <c r="A1834" s="136"/>
      <c r="B1834"/>
      <c r="C1834" s="136"/>
      <c r="D1834" s="136"/>
      <c r="E1834"/>
      <c r="F1834" s="181"/>
      <c r="G1834" s="181"/>
      <c r="H1834" s="181"/>
      <c r="I1834" s="181"/>
      <c r="J1834" s="181"/>
      <c r="K1834" s="191"/>
      <c r="L1834" s="31"/>
    </row>
    <row r="1835" spans="1:12" s="178" customFormat="1" x14ac:dyDescent="0.2">
      <c r="A1835" s="136"/>
      <c r="B1835"/>
      <c r="C1835" s="136"/>
      <c r="D1835" s="136"/>
      <c r="E1835"/>
      <c r="F1835" s="181"/>
      <c r="G1835" s="181"/>
      <c r="H1835" s="181"/>
      <c r="I1835" s="181"/>
      <c r="J1835" s="181"/>
      <c r="K1835" s="191"/>
      <c r="L1835" s="31"/>
    </row>
    <row r="1836" spans="1:12" s="178" customFormat="1" x14ac:dyDescent="0.2">
      <c r="A1836" s="136"/>
      <c r="B1836"/>
      <c r="C1836" s="136"/>
      <c r="D1836" s="136"/>
      <c r="E1836"/>
      <c r="F1836" s="181"/>
      <c r="G1836" s="181"/>
      <c r="H1836" s="181"/>
      <c r="I1836" s="181"/>
      <c r="J1836" s="181"/>
      <c r="K1836" s="191"/>
      <c r="L1836" s="31"/>
    </row>
    <row r="1837" spans="1:12" s="178" customFormat="1" x14ac:dyDescent="0.2">
      <c r="A1837" s="136"/>
      <c r="B1837"/>
      <c r="C1837" s="136"/>
      <c r="D1837" s="136"/>
      <c r="E1837"/>
      <c r="F1837" s="181"/>
      <c r="G1837" s="181"/>
      <c r="H1837" s="181"/>
      <c r="I1837" s="181"/>
      <c r="J1837" s="181"/>
      <c r="K1837" s="191"/>
      <c r="L1837" s="31"/>
    </row>
    <row r="1838" spans="1:12" s="178" customFormat="1" x14ac:dyDescent="0.2">
      <c r="A1838" s="136"/>
      <c r="B1838"/>
      <c r="C1838" s="136"/>
      <c r="D1838" s="136"/>
      <c r="E1838"/>
      <c r="F1838" s="181"/>
      <c r="G1838" s="181"/>
      <c r="H1838" s="181"/>
      <c r="I1838" s="181"/>
      <c r="J1838" s="181"/>
      <c r="K1838" s="191"/>
      <c r="L1838" s="31"/>
    </row>
    <row r="1839" spans="1:12" s="178" customFormat="1" x14ac:dyDescent="0.2">
      <c r="A1839" s="136"/>
      <c r="B1839"/>
      <c r="C1839" s="136"/>
      <c r="D1839" s="136"/>
      <c r="E1839"/>
      <c r="F1839" s="181"/>
      <c r="G1839" s="181"/>
      <c r="H1839" s="181"/>
      <c r="I1839" s="181"/>
      <c r="J1839" s="181"/>
      <c r="K1839" s="191"/>
      <c r="L1839" s="31"/>
    </row>
    <row r="1840" spans="1:12" s="178" customFormat="1" x14ac:dyDescent="0.2">
      <c r="A1840" s="136"/>
      <c r="B1840"/>
      <c r="C1840" s="136"/>
      <c r="D1840" s="136"/>
      <c r="E1840"/>
      <c r="F1840" s="181"/>
      <c r="G1840" s="181"/>
      <c r="H1840" s="181"/>
      <c r="I1840" s="181"/>
      <c r="J1840" s="181"/>
      <c r="K1840" s="191"/>
      <c r="L1840" s="31"/>
    </row>
    <row r="1841" spans="1:12" s="178" customFormat="1" x14ac:dyDescent="0.2">
      <c r="A1841" s="136"/>
      <c r="B1841"/>
      <c r="C1841" s="136"/>
      <c r="D1841" s="136"/>
      <c r="E1841"/>
      <c r="F1841" s="181"/>
      <c r="G1841" s="181"/>
      <c r="H1841" s="181"/>
      <c r="I1841" s="181"/>
      <c r="J1841" s="181"/>
      <c r="K1841" s="191"/>
      <c r="L1841" s="31"/>
    </row>
    <row r="1842" spans="1:12" s="178" customFormat="1" x14ac:dyDescent="0.2">
      <c r="A1842" s="136"/>
      <c r="B1842"/>
      <c r="C1842" s="136"/>
      <c r="D1842" s="136"/>
      <c r="E1842"/>
      <c r="F1842" s="181"/>
      <c r="G1842" s="181"/>
      <c r="H1842" s="181"/>
      <c r="I1842" s="181"/>
      <c r="J1842" s="181"/>
      <c r="K1842" s="191"/>
      <c r="L1842" s="31"/>
    </row>
    <row r="1843" spans="1:12" s="178" customFormat="1" x14ac:dyDescent="0.2">
      <c r="A1843" s="136"/>
      <c r="B1843"/>
      <c r="C1843" s="136"/>
      <c r="D1843" s="136"/>
      <c r="E1843"/>
      <c r="F1843" s="181"/>
      <c r="G1843" s="181"/>
      <c r="H1843" s="181"/>
      <c r="I1843" s="181"/>
      <c r="J1843" s="181"/>
      <c r="K1843" s="191"/>
      <c r="L1843" s="31"/>
    </row>
    <row r="1844" spans="1:12" s="178" customFormat="1" x14ac:dyDescent="0.2">
      <c r="A1844" s="136"/>
      <c r="B1844"/>
      <c r="C1844" s="136"/>
      <c r="D1844" s="136"/>
      <c r="E1844"/>
      <c r="F1844" s="181"/>
      <c r="G1844" s="181"/>
      <c r="H1844" s="181"/>
      <c r="I1844" s="181"/>
      <c r="J1844" s="181"/>
      <c r="K1844" s="191"/>
      <c r="L1844" s="31"/>
    </row>
    <row r="1845" spans="1:12" s="178" customFormat="1" x14ac:dyDescent="0.2">
      <c r="A1845" s="136"/>
      <c r="B1845"/>
      <c r="C1845" s="136"/>
      <c r="D1845" s="136"/>
      <c r="E1845"/>
      <c r="F1845" s="181"/>
      <c r="G1845" s="181"/>
      <c r="H1845" s="181"/>
      <c r="I1845" s="181"/>
      <c r="J1845" s="181"/>
      <c r="K1845" s="191"/>
      <c r="L1845" s="31"/>
    </row>
    <row r="1846" spans="1:12" s="178" customFormat="1" x14ac:dyDescent="0.2">
      <c r="A1846" s="136"/>
      <c r="B1846"/>
      <c r="C1846" s="136"/>
      <c r="D1846" s="136"/>
      <c r="E1846"/>
      <c r="F1846" s="181"/>
      <c r="G1846" s="181"/>
      <c r="H1846" s="181"/>
      <c r="I1846" s="181"/>
      <c r="J1846" s="181"/>
      <c r="K1846" s="191"/>
      <c r="L1846" s="31"/>
    </row>
    <row r="1847" spans="1:12" s="178" customFormat="1" x14ac:dyDescent="0.2">
      <c r="A1847" s="136"/>
      <c r="B1847"/>
      <c r="C1847" s="136"/>
      <c r="D1847" s="136"/>
      <c r="E1847"/>
      <c r="F1847" s="181"/>
      <c r="G1847" s="181"/>
      <c r="H1847" s="181"/>
      <c r="I1847" s="181"/>
      <c r="J1847" s="181"/>
      <c r="K1847" s="191"/>
      <c r="L1847" s="31"/>
    </row>
    <row r="1848" spans="1:12" s="178" customFormat="1" x14ac:dyDescent="0.2">
      <c r="A1848" s="136"/>
      <c r="B1848"/>
      <c r="C1848" s="136"/>
      <c r="D1848" s="136"/>
      <c r="E1848"/>
      <c r="F1848" s="181"/>
      <c r="G1848" s="181"/>
      <c r="H1848" s="181"/>
      <c r="I1848" s="181"/>
      <c r="J1848" s="181"/>
      <c r="K1848" s="191"/>
      <c r="L1848" s="31"/>
    </row>
    <row r="1849" spans="1:12" s="178" customFormat="1" x14ac:dyDescent="0.2">
      <c r="A1849" s="136"/>
      <c r="B1849"/>
      <c r="C1849" s="136"/>
      <c r="D1849" s="136"/>
      <c r="E1849"/>
      <c r="F1849" s="181"/>
      <c r="G1849" s="181"/>
      <c r="H1849" s="181"/>
      <c r="I1849" s="181"/>
      <c r="J1849" s="181"/>
      <c r="K1849" s="191"/>
      <c r="L1849" s="31"/>
    </row>
    <row r="1850" spans="1:12" s="178" customFormat="1" x14ac:dyDescent="0.2">
      <c r="A1850" s="136"/>
      <c r="B1850"/>
      <c r="C1850" s="136"/>
      <c r="D1850" s="136"/>
      <c r="E1850"/>
      <c r="F1850" s="181"/>
      <c r="G1850" s="181"/>
      <c r="H1850" s="181"/>
      <c r="I1850" s="181"/>
      <c r="J1850" s="181"/>
      <c r="K1850" s="191"/>
      <c r="L1850" s="31"/>
    </row>
    <row r="1851" spans="1:12" s="178" customFormat="1" x14ac:dyDescent="0.2">
      <c r="A1851" s="136"/>
      <c r="B1851"/>
      <c r="C1851" s="136"/>
      <c r="D1851" s="136"/>
      <c r="E1851"/>
      <c r="F1851" s="181"/>
      <c r="G1851" s="181"/>
      <c r="H1851" s="181"/>
      <c r="I1851" s="181"/>
      <c r="J1851" s="181"/>
      <c r="K1851" s="191"/>
      <c r="L1851" s="31"/>
    </row>
    <row r="1852" spans="1:12" s="178" customFormat="1" x14ac:dyDescent="0.2">
      <c r="A1852" s="136"/>
      <c r="B1852"/>
      <c r="C1852" s="136"/>
      <c r="D1852" s="136"/>
      <c r="E1852"/>
      <c r="F1852" s="181"/>
      <c r="G1852" s="181"/>
      <c r="H1852" s="181"/>
      <c r="I1852" s="181"/>
      <c r="J1852" s="181"/>
      <c r="K1852" s="191"/>
      <c r="L1852" s="31"/>
    </row>
    <row r="1853" spans="1:12" s="178" customFormat="1" x14ac:dyDescent="0.2">
      <c r="A1853" s="136"/>
      <c r="B1853"/>
      <c r="C1853" s="136"/>
      <c r="D1853" s="136"/>
      <c r="E1853"/>
      <c r="F1853" s="181"/>
      <c r="G1853" s="181"/>
      <c r="H1853" s="181"/>
      <c r="I1853" s="181"/>
      <c r="J1853" s="181"/>
      <c r="K1853" s="191"/>
      <c r="L1853" s="31"/>
    </row>
    <row r="1854" spans="1:12" s="178" customFormat="1" x14ac:dyDescent="0.2">
      <c r="A1854" s="136"/>
      <c r="B1854"/>
      <c r="C1854" s="136"/>
      <c r="D1854" s="136"/>
      <c r="E1854"/>
      <c r="F1854" s="181"/>
      <c r="G1854" s="181"/>
      <c r="H1854" s="181"/>
      <c r="I1854" s="181"/>
      <c r="J1854" s="181"/>
      <c r="K1854" s="191"/>
      <c r="L1854" s="31"/>
    </row>
    <row r="1855" spans="1:12" s="178" customFormat="1" x14ac:dyDescent="0.2">
      <c r="A1855" s="136"/>
      <c r="B1855"/>
      <c r="C1855" s="136"/>
      <c r="D1855" s="136"/>
      <c r="E1855"/>
      <c r="F1855" s="181"/>
      <c r="G1855" s="181"/>
      <c r="H1855" s="181"/>
      <c r="I1855" s="181"/>
      <c r="J1855" s="181"/>
      <c r="K1855" s="191"/>
      <c r="L1855" s="31"/>
    </row>
    <row r="1856" spans="1:12" s="178" customFormat="1" x14ac:dyDescent="0.2">
      <c r="A1856" s="136"/>
      <c r="B1856"/>
      <c r="C1856" s="136"/>
      <c r="D1856" s="136"/>
      <c r="E1856"/>
      <c r="F1856" s="181"/>
      <c r="G1856" s="181"/>
      <c r="H1856" s="181"/>
      <c r="I1856" s="181"/>
      <c r="J1856" s="181"/>
      <c r="K1856" s="191"/>
      <c r="L1856" s="31"/>
    </row>
    <row r="1857" spans="1:12" s="178" customFormat="1" x14ac:dyDescent="0.2">
      <c r="A1857" s="136"/>
      <c r="B1857"/>
      <c r="C1857" s="136"/>
      <c r="D1857" s="136"/>
      <c r="E1857"/>
      <c r="F1857" s="181"/>
      <c r="G1857" s="181"/>
      <c r="H1857" s="181"/>
      <c r="I1857" s="181"/>
      <c r="J1857" s="181"/>
      <c r="K1857" s="191"/>
      <c r="L1857" s="31"/>
    </row>
    <row r="1858" spans="1:12" s="178" customFormat="1" x14ac:dyDescent="0.2">
      <c r="A1858" s="136"/>
      <c r="B1858"/>
      <c r="C1858" s="136"/>
      <c r="D1858" s="136"/>
      <c r="E1858"/>
      <c r="F1858" s="181"/>
      <c r="G1858" s="181"/>
      <c r="H1858" s="181"/>
      <c r="I1858" s="181"/>
      <c r="J1858" s="181"/>
      <c r="K1858" s="191"/>
      <c r="L1858" s="31"/>
    </row>
    <row r="1859" spans="1:12" s="178" customFormat="1" x14ac:dyDescent="0.2">
      <c r="A1859" s="136"/>
      <c r="B1859"/>
      <c r="C1859" s="136"/>
      <c r="D1859" s="136"/>
      <c r="E1859"/>
      <c r="F1859" s="181"/>
      <c r="G1859" s="181"/>
      <c r="H1859" s="181"/>
      <c r="I1859" s="181"/>
      <c r="J1859" s="181"/>
      <c r="K1859" s="191"/>
      <c r="L1859" s="31"/>
    </row>
    <row r="1860" spans="1:12" s="178" customFormat="1" x14ac:dyDescent="0.2">
      <c r="A1860" s="136"/>
      <c r="B1860"/>
      <c r="C1860" s="136"/>
      <c r="D1860" s="136"/>
      <c r="E1860"/>
      <c r="F1860" s="181"/>
      <c r="G1860" s="181"/>
      <c r="H1860" s="181"/>
      <c r="I1860" s="181"/>
      <c r="J1860" s="181"/>
      <c r="K1860" s="191"/>
      <c r="L1860" s="31"/>
    </row>
    <row r="1861" spans="1:12" s="178" customFormat="1" x14ac:dyDescent="0.2">
      <c r="A1861" s="136"/>
      <c r="B1861"/>
      <c r="C1861" s="136"/>
      <c r="D1861" s="136"/>
      <c r="E1861"/>
      <c r="F1861" s="181"/>
      <c r="G1861" s="181"/>
      <c r="H1861" s="181"/>
      <c r="I1861" s="181"/>
      <c r="J1861" s="181"/>
      <c r="K1861" s="191"/>
      <c r="L1861" s="31"/>
    </row>
    <row r="1862" spans="1:12" s="178" customFormat="1" x14ac:dyDescent="0.2">
      <c r="A1862" s="136"/>
      <c r="B1862"/>
      <c r="C1862" s="136"/>
      <c r="D1862" s="136"/>
      <c r="E1862"/>
      <c r="F1862" s="181"/>
      <c r="G1862" s="181"/>
      <c r="H1862" s="181"/>
      <c r="I1862" s="181"/>
      <c r="J1862" s="181"/>
      <c r="K1862" s="191"/>
      <c r="L1862" s="31"/>
    </row>
    <row r="1863" spans="1:12" s="178" customFormat="1" x14ac:dyDescent="0.2">
      <c r="A1863" s="136"/>
      <c r="B1863"/>
      <c r="C1863" s="136"/>
      <c r="D1863" s="136"/>
      <c r="E1863"/>
      <c r="F1863" s="181"/>
      <c r="G1863" s="181"/>
      <c r="H1863" s="181"/>
      <c r="I1863" s="181"/>
      <c r="J1863" s="181"/>
      <c r="K1863" s="191"/>
      <c r="L1863" s="31"/>
    </row>
    <row r="1864" spans="1:12" s="178" customFormat="1" x14ac:dyDescent="0.2">
      <c r="A1864" s="136"/>
      <c r="B1864"/>
      <c r="C1864" s="136"/>
      <c r="D1864" s="136"/>
      <c r="E1864"/>
      <c r="F1864" s="181"/>
      <c r="G1864" s="181"/>
      <c r="H1864" s="181"/>
      <c r="I1864" s="181"/>
      <c r="J1864" s="181"/>
      <c r="K1864" s="191"/>
      <c r="L1864" s="31"/>
    </row>
    <row r="1865" spans="1:12" s="178" customFormat="1" x14ac:dyDescent="0.2">
      <c r="A1865" s="136"/>
      <c r="B1865"/>
      <c r="C1865" s="136"/>
      <c r="D1865" s="136"/>
      <c r="E1865"/>
      <c r="F1865" s="181"/>
      <c r="G1865" s="181"/>
      <c r="H1865" s="181"/>
      <c r="I1865" s="181"/>
      <c r="J1865" s="181"/>
      <c r="K1865" s="191"/>
      <c r="L1865" s="31"/>
    </row>
    <row r="1866" spans="1:12" s="178" customFormat="1" x14ac:dyDescent="0.2">
      <c r="A1866" s="136"/>
      <c r="B1866"/>
      <c r="C1866" s="136"/>
      <c r="D1866" s="136"/>
      <c r="E1866"/>
      <c r="F1866" s="181"/>
      <c r="G1866" s="181"/>
      <c r="H1866" s="181"/>
      <c r="I1866" s="181"/>
      <c r="J1866" s="181"/>
      <c r="K1866" s="191"/>
      <c r="L1866" s="31"/>
    </row>
    <row r="1867" spans="1:12" s="178" customFormat="1" x14ac:dyDescent="0.2">
      <c r="A1867" s="136"/>
      <c r="B1867"/>
      <c r="C1867" s="136"/>
      <c r="D1867" s="136"/>
      <c r="E1867"/>
      <c r="F1867" s="181"/>
      <c r="G1867" s="181"/>
      <c r="H1867" s="181"/>
      <c r="I1867" s="181"/>
      <c r="J1867" s="181"/>
      <c r="K1867" s="191"/>
      <c r="L1867" s="31"/>
    </row>
    <row r="1868" spans="1:12" s="178" customFormat="1" x14ac:dyDescent="0.2">
      <c r="A1868" s="136"/>
      <c r="B1868"/>
      <c r="C1868" s="136"/>
      <c r="D1868" s="136"/>
      <c r="E1868"/>
      <c r="F1868" s="181"/>
      <c r="G1868" s="181"/>
      <c r="H1868" s="181"/>
      <c r="I1868" s="181"/>
      <c r="J1868" s="181"/>
      <c r="K1868" s="191"/>
      <c r="L1868" s="31"/>
    </row>
    <row r="1869" spans="1:12" s="178" customFormat="1" x14ac:dyDescent="0.2">
      <c r="A1869" s="136"/>
      <c r="B1869"/>
      <c r="C1869" s="136"/>
      <c r="D1869" s="136"/>
      <c r="E1869"/>
      <c r="F1869" s="181"/>
      <c r="G1869" s="181"/>
      <c r="H1869" s="181"/>
      <c r="I1869" s="181"/>
      <c r="J1869" s="181"/>
      <c r="K1869" s="191"/>
      <c r="L1869" s="31"/>
    </row>
    <row r="1870" spans="1:12" s="178" customFormat="1" x14ac:dyDescent="0.2">
      <c r="A1870" s="136"/>
      <c r="B1870"/>
      <c r="C1870" s="136"/>
      <c r="D1870" s="136"/>
      <c r="E1870"/>
      <c r="F1870" s="181"/>
      <c r="G1870" s="181"/>
      <c r="H1870" s="181"/>
      <c r="I1870" s="181"/>
      <c r="J1870" s="181"/>
      <c r="K1870" s="191"/>
      <c r="L1870" s="31"/>
    </row>
    <row r="1871" spans="1:12" s="178" customFormat="1" x14ac:dyDescent="0.2">
      <c r="A1871" s="136"/>
      <c r="B1871"/>
      <c r="C1871" s="136"/>
      <c r="D1871" s="136"/>
      <c r="E1871"/>
      <c r="F1871" s="181"/>
      <c r="G1871" s="181"/>
      <c r="H1871" s="181"/>
      <c r="I1871" s="181"/>
      <c r="J1871" s="181"/>
      <c r="K1871" s="191"/>
      <c r="L1871" s="31"/>
    </row>
    <row r="1872" spans="1:12" s="178" customFormat="1" x14ac:dyDescent="0.2">
      <c r="A1872" s="136"/>
      <c r="B1872"/>
      <c r="C1872" s="136"/>
      <c r="D1872" s="136"/>
      <c r="E1872"/>
      <c r="F1872" s="181"/>
      <c r="G1872" s="181"/>
      <c r="H1872" s="181"/>
      <c r="I1872" s="181"/>
      <c r="J1872" s="181"/>
      <c r="K1872" s="191"/>
      <c r="L1872" s="31"/>
    </row>
    <row r="1873" spans="1:12" s="178" customFormat="1" x14ac:dyDescent="0.2">
      <c r="A1873" s="136"/>
      <c r="B1873"/>
      <c r="C1873" s="136"/>
      <c r="D1873" s="136"/>
      <c r="E1873"/>
      <c r="F1873" s="181"/>
      <c r="G1873" s="181"/>
      <c r="H1873" s="181"/>
      <c r="I1873" s="181"/>
      <c r="J1873" s="181"/>
      <c r="K1873" s="191"/>
      <c r="L1873" s="31"/>
    </row>
    <row r="1874" spans="1:12" s="178" customFormat="1" x14ac:dyDescent="0.2">
      <c r="A1874" s="136"/>
      <c r="B1874"/>
      <c r="C1874" s="136"/>
      <c r="D1874" s="136"/>
      <c r="E1874"/>
      <c r="F1874" s="181"/>
      <c r="G1874" s="181"/>
      <c r="H1874" s="181"/>
      <c r="I1874" s="181"/>
      <c r="J1874" s="181"/>
      <c r="K1874" s="191"/>
      <c r="L1874" s="31"/>
    </row>
    <row r="1875" spans="1:12" s="178" customFormat="1" x14ac:dyDescent="0.2">
      <c r="A1875" s="136"/>
      <c r="B1875"/>
      <c r="C1875" s="136"/>
      <c r="D1875" s="136"/>
      <c r="E1875"/>
      <c r="F1875" s="181"/>
      <c r="G1875" s="181"/>
      <c r="H1875" s="181"/>
      <c r="I1875" s="181"/>
      <c r="J1875" s="181"/>
      <c r="K1875" s="191"/>
      <c r="L1875" s="31"/>
    </row>
    <row r="1876" spans="1:12" s="178" customFormat="1" x14ac:dyDescent="0.2">
      <c r="A1876" s="136"/>
      <c r="B1876"/>
      <c r="C1876" s="136"/>
      <c r="D1876" s="136"/>
      <c r="E1876"/>
      <c r="F1876" s="181"/>
      <c r="G1876" s="181"/>
      <c r="H1876" s="181"/>
      <c r="I1876" s="181"/>
      <c r="J1876" s="181"/>
      <c r="K1876" s="191"/>
      <c r="L1876" s="31"/>
    </row>
    <row r="1877" spans="1:12" s="178" customFormat="1" x14ac:dyDescent="0.2">
      <c r="A1877" s="136"/>
      <c r="B1877"/>
      <c r="C1877" s="136"/>
      <c r="D1877" s="136"/>
      <c r="E1877"/>
      <c r="F1877" s="181"/>
      <c r="G1877" s="181"/>
      <c r="H1877" s="181"/>
      <c r="I1877" s="181"/>
      <c r="J1877" s="181"/>
      <c r="K1877" s="191"/>
      <c r="L1877" s="31"/>
    </row>
    <row r="1878" spans="1:12" s="178" customFormat="1" x14ac:dyDescent="0.2">
      <c r="A1878" s="136"/>
      <c r="B1878"/>
      <c r="C1878" s="136"/>
      <c r="D1878" s="136"/>
      <c r="E1878"/>
      <c r="F1878" s="181"/>
      <c r="G1878" s="181"/>
      <c r="H1878" s="181"/>
      <c r="I1878" s="181"/>
      <c r="J1878" s="181"/>
      <c r="K1878" s="191"/>
      <c r="L1878" s="31"/>
    </row>
    <row r="1879" spans="1:12" s="178" customFormat="1" x14ac:dyDescent="0.2">
      <c r="A1879" s="136"/>
      <c r="B1879"/>
      <c r="C1879" s="136"/>
      <c r="D1879" s="136"/>
      <c r="E1879"/>
      <c r="F1879" s="181"/>
      <c r="G1879" s="181"/>
      <c r="H1879" s="181"/>
      <c r="I1879" s="181"/>
      <c r="J1879" s="181"/>
      <c r="K1879" s="191"/>
      <c r="L1879" s="31"/>
    </row>
    <row r="1880" spans="1:12" s="178" customFormat="1" x14ac:dyDescent="0.2">
      <c r="A1880" s="136"/>
      <c r="B1880"/>
      <c r="C1880" s="136"/>
      <c r="D1880" s="136"/>
      <c r="E1880"/>
      <c r="F1880" s="181"/>
      <c r="G1880" s="181"/>
      <c r="H1880" s="181"/>
      <c r="I1880" s="181"/>
      <c r="J1880" s="181"/>
      <c r="K1880" s="191"/>
      <c r="L1880" s="31"/>
    </row>
    <row r="1881" spans="1:12" s="178" customFormat="1" x14ac:dyDescent="0.2">
      <c r="A1881" s="136"/>
      <c r="B1881"/>
      <c r="C1881" s="136"/>
      <c r="D1881" s="136"/>
      <c r="E1881"/>
      <c r="F1881" s="181"/>
      <c r="G1881" s="181"/>
      <c r="H1881" s="181"/>
      <c r="I1881" s="181"/>
      <c r="J1881" s="181"/>
      <c r="K1881" s="191"/>
      <c r="L1881" s="31"/>
    </row>
    <row r="1882" spans="1:12" s="178" customFormat="1" x14ac:dyDescent="0.2">
      <c r="A1882" s="136"/>
      <c r="B1882"/>
      <c r="C1882" s="136"/>
      <c r="D1882" s="136"/>
      <c r="E1882"/>
      <c r="F1882" s="181"/>
      <c r="G1882" s="181"/>
      <c r="H1882" s="181"/>
      <c r="I1882" s="181"/>
      <c r="J1882" s="181"/>
      <c r="K1882" s="191"/>
      <c r="L1882" s="31"/>
    </row>
    <row r="1883" spans="1:12" s="178" customFormat="1" x14ac:dyDescent="0.2">
      <c r="A1883" s="136"/>
      <c r="B1883"/>
      <c r="C1883" s="136"/>
      <c r="D1883" s="136"/>
      <c r="E1883"/>
      <c r="F1883" s="181"/>
      <c r="G1883" s="181"/>
      <c r="H1883" s="181"/>
      <c r="I1883" s="181"/>
      <c r="J1883" s="181"/>
      <c r="K1883" s="191"/>
      <c r="L1883" s="31"/>
    </row>
    <row r="1884" spans="1:12" s="178" customFormat="1" x14ac:dyDescent="0.2">
      <c r="A1884" s="136"/>
      <c r="B1884"/>
      <c r="C1884" s="136"/>
      <c r="D1884" s="136"/>
      <c r="E1884"/>
      <c r="F1884" s="181"/>
      <c r="G1884" s="181"/>
      <c r="H1884" s="181"/>
      <c r="I1884" s="181"/>
      <c r="J1884" s="181"/>
      <c r="K1884" s="191"/>
      <c r="L1884" s="31"/>
    </row>
    <row r="1885" spans="1:12" s="178" customFormat="1" x14ac:dyDescent="0.2">
      <c r="A1885" s="136"/>
      <c r="B1885"/>
      <c r="C1885" s="136"/>
      <c r="D1885" s="136"/>
      <c r="E1885"/>
      <c r="F1885" s="181"/>
      <c r="G1885" s="181"/>
      <c r="H1885" s="181"/>
      <c r="I1885" s="181"/>
      <c r="J1885" s="181"/>
      <c r="K1885" s="191"/>
      <c r="L1885" s="31"/>
    </row>
    <row r="1886" spans="1:12" s="178" customFormat="1" x14ac:dyDescent="0.2">
      <c r="A1886" s="136"/>
      <c r="B1886"/>
      <c r="C1886" s="136"/>
      <c r="D1886" s="136"/>
      <c r="E1886"/>
      <c r="F1886" s="181"/>
      <c r="G1886" s="181"/>
      <c r="H1886" s="181"/>
      <c r="I1886" s="181"/>
      <c r="J1886" s="181"/>
      <c r="K1886" s="191"/>
      <c r="L1886" s="31"/>
    </row>
    <row r="1887" spans="1:12" s="178" customFormat="1" x14ac:dyDescent="0.2">
      <c r="A1887" s="136"/>
      <c r="B1887"/>
      <c r="C1887" s="136"/>
      <c r="D1887" s="136"/>
      <c r="E1887"/>
      <c r="F1887" s="181"/>
      <c r="G1887" s="181"/>
      <c r="H1887" s="181"/>
      <c r="I1887" s="181"/>
      <c r="J1887" s="181"/>
      <c r="K1887" s="191"/>
      <c r="L1887" s="31"/>
    </row>
    <row r="1888" spans="1:12" s="178" customFormat="1" x14ac:dyDescent="0.2">
      <c r="A1888" s="136"/>
      <c r="B1888"/>
      <c r="C1888" s="136"/>
      <c r="D1888" s="136"/>
      <c r="E1888"/>
      <c r="F1888" s="181"/>
      <c r="G1888" s="181"/>
      <c r="H1888" s="181"/>
      <c r="I1888" s="181"/>
      <c r="J1888" s="181"/>
      <c r="K1888" s="191"/>
      <c r="L1888" s="31"/>
    </row>
    <row r="1889" spans="1:12" s="178" customFormat="1" x14ac:dyDescent="0.2">
      <c r="A1889" s="136"/>
      <c r="B1889"/>
      <c r="C1889" s="136"/>
      <c r="D1889" s="136"/>
      <c r="E1889"/>
      <c r="F1889" s="181"/>
      <c r="G1889" s="181"/>
      <c r="H1889" s="181"/>
      <c r="I1889" s="181"/>
      <c r="J1889" s="181"/>
      <c r="K1889" s="191"/>
      <c r="L1889" s="31"/>
    </row>
    <row r="1890" spans="1:12" s="178" customFormat="1" x14ac:dyDescent="0.2">
      <c r="A1890" s="136"/>
      <c r="B1890"/>
      <c r="C1890" s="136"/>
      <c r="D1890" s="136"/>
      <c r="E1890"/>
      <c r="F1890" s="181"/>
      <c r="G1890" s="181"/>
      <c r="H1890" s="181"/>
      <c r="I1890" s="181"/>
      <c r="J1890" s="181"/>
      <c r="K1890" s="191"/>
      <c r="L1890" s="31"/>
    </row>
    <row r="1891" spans="1:12" s="178" customFormat="1" x14ac:dyDescent="0.2">
      <c r="A1891" s="136"/>
      <c r="B1891"/>
      <c r="C1891" s="136"/>
      <c r="D1891" s="136"/>
      <c r="E1891"/>
      <c r="F1891" s="181"/>
      <c r="G1891" s="181"/>
      <c r="H1891" s="181"/>
      <c r="I1891" s="181"/>
      <c r="J1891" s="181"/>
      <c r="K1891" s="191"/>
      <c r="L1891" s="31"/>
    </row>
    <row r="1892" spans="1:12" s="178" customFormat="1" x14ac:dyDescent="0.2">
      <c r="A1892" s="136"/>
      <c r="B1892"/>
      <c r="C1892" s="136"/>
      <c r="D1892" s="136"/>
      <c r="E1892"/>
      <c r="F1892" s="181"/>
      <c r="G1892" s="181"/>
      <c r="H1892" s="181"/>
      <c r="I1892" s="181"/>
      <c r="J1892" s="181"/>
      <c r="K1892" s="191"/>
      <c r="L1892" s="31"/>
    </row>
    <row r="1893" spans="1:12" s="178" customFormat="1" x14ac:dyDescent="0.2">
      <c r="A1893" s="136"/>
      <c r="B1893"/>
      <c r="C1893" s="136"/>
      <c r="D1893" s="136"/>
      <c r="E1893"/>
      <c r="F1893" s="181"/>
      <c r="G1893" s="181"/>
      <c r="H1893" s="181"/>
      <c r="I1893" s="181"/>
      <c r="J1893" s="181"/>
      <c r="K1893" s="191"/>
      <c r="L1893" s="31"/>
    </row>
    <row r="1894" spans="1:12" s="178" customFormat="1" x14ac:dyDescent="0.2">
      <c r="A1894" s="136"/>
      <c r="B1894"/>
      <c r="C1894" s="136"/>
      <c r="D1894" s="136"/>
      <c r="E1894"/>
      <c r="F1894" s="181"/>
      <c r="G1894" s="181"/>
      <c r="H1894" s="181"/>
      <c r="I1894" s="181"/>
      <c r="J1894" s="181"/>
      <c r="K1894" s="191"/>
      <c r="L1894" s="31"/>
    </row>
    <row r="1895" spans="1:12" s="178" customFormat="1" x14ac:dyDescent="0.2">
      <c r="A1895" s="136"/>
      <c r="B1895"/>
      <c r="C1895" s="136"/>
      <c r="D1895" s="136"/>
      <c r="E1895"/>
      <c r="F1895" s="181"/>
      <c r="G1895" s="181"/>
      <c r="H1895" s="181"/>
      <c r="I1895" s="181"/>
      <c r="J1895" s="181"/>
      <c r="K1895" s="191"/>
      <c r="L1895" s="31"/>
    </row>
    <row r="1896" spans="1:12" s="178" customFormat="1" x14ac:dyDescent="0.2">
      <c r="A1896" s="136"/>
      <c r="B1896"/>
      <c r="C1896" s="136"/>
      <c r="D1896" s="136"/>
      <c r="E1896"/>
      <c r="F1896" s="181"/>
      <c r="G1896" s="181"/>
      <c r="H1896" s="181"/>
      <c r="I1896" s="181"/>
      <c r="J1896" s="181"/>
      <c r="K1896" s="191"/>
      <c r="L1896" s="31"/>
    </row>
    <row r="1897" spans="1:12" s="178" customFormat="1" x14ac:dyDescent="0.2">
      <c r="A1897" s="136"/>
      <c r="B1897"/>
      <c r="C1897" s="136"/>
      <c r="D1897" s="136"/>
      <c r="E1897"/>
      <c r="F1897" s="181"/>
      <c r="G1897" s="181"/>
      <c r="H1897" s="181"/>
      <c r="I1897" s="181"/>
      <c r="J1897" s="181"/>
      <c r="K1897" s="191"/>
      <c r="L1897" s="31"/>
    </row>
    <row r="1898" spans="1:12" s="178" customFormat="1" x14ac:dyDescent="0.2">
      <c r="A1898" s="136"/>
      <c r="B1898"/>
      <c r="C1898" s="136"/>
      <c r="D1898" s="136"/>
      <c r="E1898"/>
      <c r="F1898" s="181"/>
      <c r="G1898" s="181"/>
      <c r="H1898" s="181"/>
      <c r="I1898" s="181"/>
      <c r="J1898" s="181"/>
      <c r="K1898" s="191"/>
      <c r="L1898" s="31"/>
    </row>
    <row r="1899" spans="1:12" s="178" customFormat="1" x14ac:dyDescent="0.2">
      <c r="A1899" s="136"/>
      <c r="B1899"/>
      <c r="C1899" s="136"/>
      <c r="D1899" s="136"/>
      <c r="E1899"/>
      <c r="F1899" s="181"/>
      <c r="G1899" s="181"/>
      <c r="H1899" s="181"/>
      <c r="I1899" s="181"/>
      <c r="J1899" s="181"/>
      <c r="K1899" s="191"/>
      <c r="L1899" s="31"/>
    </row>
    <row r="1900" spans="1:12" s="178" customFormat="1" x14ac:dyDescent="0.2">
      <c r="A1900" s="136"/>
      <c r="B1900"/>
      <c r="C1900" s="136"/>
      <c r="D1900" s="136"/>
      <c r="E1900"/>
      <c r="F1900" s="181"/>
      <c r="G1900" s="181"/>
      <c r="H1900" s="181"/>
      <c r="I1900" s="181"/>
      <c r="J1900" s="181"/>
      <c r="K1900" s="191"/>
      <c r="L1900" s="31"/>
    </row>
    <row r="1901" spans="1:12" s="178" customFormat="1" x14ac:dyDescent="0.2">
      <c r="A1901" s="136"/>
      <c r="B1901"/>
      <c r="C1901" s="136"/>
      <c r="D1901" s="136"/>
      <c r="E1901"/>
      <c r="F1901" s="181"/>
      <c r="G1901" s="181"/>
      <c r="H1901" s="181"/>
      <c r="I1901" s="181"/>
      <c r="J1901" s="181"/>
      <c r="K1901" s="191"/>
      <c r="L1901" s="31"/>
    </row>
    <row r="1902" spans="1:12" s="178" customFormat="1" x14ac:dyDescent="0.2">
      <c r="A1902" s="136"/>
      <c r="B1902"/>
      <c r="C1902" s="136"/>
      <c r="D1902" s="136"/>
      <c r="E1902"/>
      <c r="F1902" s="181"/>
      <c r="G1902" s="181"/>
      <c r="H1902" s="181"/>
      <c r="I1902" s="181"/>
      <c r="J1902" s="181"/>
      <c r="K1902" s="191"/>
      <c r="L1902" s="31"/>
    </row>
    <row r="1903" spans="1:12" s="178" customFormat="1" x14ac:dyDescent="0.2">
      <c r="A1903" s="136"/>
      <c r="B1903"/>
      <c r="C1903" s="136"/>
      <c r="D1903" s="136"/>
      <c r="E1903"/>
      <c r="F1903" s="181"/>
      <c r="G1903" s="181"/>
      <c r="H1903" s="181"/>
      <c r="I1903" s="181"/>
      <c r="J1903" s="181"/>
      <c r="K1903" s="191"/>
      <c r="L1903" s="31"/>
    </row>
    <row r="1904" spans="1:12" s="178" customFormat="1" x14ac:dyDescent="0.2">
      <c r="A1904" s="136"/>
      <c r="B1904"/>
      <c r="C1904" s="136"/>
      <c r="D1904" s="136"/>
      <c r="E1904"/>
      <c r="F1904" s="181"/>
      <c r="G1904" s="181"/>
      <c r="H1904" s="181"/>
      <c r="I1904" s="181"/>
      <c r="J1904" s="181"/>
      <c r="K1904" s="191"/>
      <c r="L1904" s="31"/>
    </row>
    <row r="1905" spans="1:12" s="178" customFormat="1" x14ac:dyDescent="0.2">
      <c r="A1905" s="136"/>
      <c r="B1905"/>
      <c r="C1905" s="136"/>
      <c r="D1905" s="136"/>
      <c r="E1905"/>
      <c r="F1905" s="181"/>
      <c r="G1905" s="181"/>
      <c r="H1905" s="181"/>
      <c r="I1905" s="181"/>
      <c r="J1905" s="181"/>
      <c r="K1905" s="191"/>
      <c r="L1905" s="31"/>
    </row>
    <row r="1906" spans="1:12" s="178" customFormat="1" x14ac:dyDescent="0.2">
      <c r="A1906" s="136"/>
      <c r="B1906"/>
      <c r="C1906" s="136"/>
      <c r="D1906" s="136"/>
      <c r="E1906"/>
      <c r="F1906" s="181"/>
      <c r="G1906" s="181"/>
      <c r="H1906" s="181"/>
      <c r="I1906" s="181"/>
      <c r="J1906" s="181"/>
      <c r="K1906" s="191"/>
      <c r="L1906" s="31"/>
    </row>
    <row r="1907" spans="1:12" s="178" customFormat="1" x14ac:dyDescent="0.2">
      <c r="A1907" s="136"/>
      <c r="B1907"/>
      <c r="C1907" s="136"/>
      <c r="D1907" s="136"/>
      <c r="E1907"/>
      <c r="F1907" s="181"/>
      <c r="G1907" s="181"/>
      <c r="H1907" s="181"/>
      <c r="I1907" s="181"/>
      <c r="J1907" s="181"/>
      <c r="K1907" s="191"/>
      <c r="L1907" s="31"/>
    </row>
    <row r="1908" spans="1:12" s="178" customFormat="1" x14ac:dyDescent="0.2">
      <c r="A1908" s="136"/>
      <c r="B1908"/>
      <c r="C1908" s="136"/>
      <c r="D1908" s="136"/>
      <c r="E1908"/>
      <c r="F1908" s="181"/>
      <c r="G1908" s="181"/>
      <c r="H1908" s="181"/>
      <c r="I1908" s="181"/>
      <c r="J1908" s="181"/>
      <c r="K1908" s="191"/>
      <c r="L1908" s="31"/>
    </row>
    <row r="1909" spans="1:12" s="178" customFormat="1" x14ac:dyDescent="0.2">
      <c r="A1909" s="136"/>
      <c r="B1909"/>
      <c r="C1909" s="136"/>
      <c r="D1909" s="136"/>
      <c r="E1909"/>
      <c r="F1909" s="181"/>
      <c r="G1909" s="181"/>
      <c r="H1909" s="181"/>
      <c r="I1909" s="181"/>
      <c r="J1909" s="181"/>
      <c r="K1909" s="191"/>
      <c r="L1909" s="31"/>
    </row>
    <row r="1910" spans="1:12" s="178" customFormat="1" x14ac:dyDescent="0.2">
      <c r="A1910" s="136"/>
      <c r="B1910"/>
      <c r="C1910" s="136"/>
      <c r="D1910" s="136"/>
      <c r="E1910"/>
      <c r="F1910" s="181"/>
      <c r="G1910" s="181"/>
      <c r="H1910" s="181"/>
      <c r="I1910" s="181"/>
      <c r="J1910" s="181"/>
      <c r="K1910" s="191"/>
      <c r="L1910" s="31"/>
    </row>
    <row r="1911" spans="1:12" s="178" customFormat="1" x14ac:dyDescent="0.2">
      <c r="A1911" s="136"/>
      <c r="B1911"/>
      <c r="C1911" s="136"/>
      <c r="D1911" s="136"/>
      <c r="E1911"/>
      <c r="F1911" s="181"/>
      <c r="G1911" s="181"/>
      <c r="H1911" s="181"/>
      <c r="I1911" s="181"/>
      <c r="J1911" s="181"/>
      <c r="K1911" s="191"/>
      <c r="L1911" s="31"/>
    </row>
    <row r="1912" spans="1:12" s="178" customFormat="1" x14ac:dyDescent="0.2">
      <c r="A1912" s="136"/>
      <c r="B1912"/>
      <c r="C1912" s="136"/>
      <c r="D1912" s="136"/>
      <c r="E1912"/>
      <c r="F1912" s="181"/>
      <c r="G1912" s="181"/>
      <c r="H1912" s="181"/>
      <c r="I1912" s="181"/>
      <c r="J1912" s="181"/>
      <c r="K1912" s="191"/>
      <c r="L1912" s="31"/>
    </row>
    <row r="1913" spans="1:12" s="178" customFormat="1" x14ac:dyDescent="0.2">
      <c r="A1913" s="136"/>
      <c r="B1913"/>
      <c r="C1913" s="136"/>
      <c r="D1913" s="136"/>
      <c r="E1913"/>
      <c r="F1913" s="181"/>
      <c r="G1913" s="181"/>
      <c r="H1913" s="181"/>
      <c r="I1913" s="181"/>
      <c r="J1913" s="181"/>
      <c r="K1913" s="191"/>
      <c r="L1913" s="31"/>
    </row>
    <row r="1914" spans="1:12" s="178" customFormat="1" x14ac:dyDescent="0.2">
      <c r="A1914" s="136"/>
      <c r="B1914"/>
      <c r="C1914" s="136"/>
      <c r="D1914" s="136"/>
      <c r="E1914"/>
      <c r="F1914" s="181"/>
      <c r="G1914" s="181"/>
      <c r="H1914" s="181"/>
      <c r="I1914" s="181"/>
      <c r="J1914" s="181"/>
      <c r="K1914" s="191"/>
      <c r="L1914" s="31"/>
    </row>
    <row r="1915" spans="1:12" s="178" customFormat="1" x14ac:dyDescent="0.2">
      <c r="A1915" s="136"/>
      <c r="B1915"/>
      <c r="C1915" s="136"/>
      <c r="D1915" s="136"/>
      <c r="E1915"/>
      <c r="F1915" s="181"/>
      <c r="G1915" s="181"/>
      <c r="H1915" s="181"/>
      <c r="I1915" s="181"/>
      <c r="J1915" s="181"/>
      <c r="K1915" s="191"/>
      <c r="L1915" s="31"/>
    </row>
    <row r="1916" spans="1:12" s="178" customFormat="1" x14ac:dyDescent="0.2">
      <c r="A1916" s="136"/>
      <c r="B1916"/>
      <c r="C1916" s="136"/>
      <c r="D1916" s="136"/>
      <c r="E1916"/>
      <c r="F1916" s="181"/>
      <c r="G1916" s="181"/>
      <c r="H1916" s="181"/>
      <c r="I1916" s="181"/>
      <c r="J1916" s="181"/>
      <c r="K1916" s="191"/>
      <c r="L1916" s="31"/>
    </row>
    <row r="1917" spans="1:12" s="178" customFormat="1" x14ac:dyDescent="0.2">
      <c r="A1917" s="136"/>
      <c r="B1917"/>
      <c r="C1917" s="136"/>
      <c r="D1917" s="136"/>
      <c r="E1917"/>
      <c r="F1917" s="181"/>
      <c r="G1917" s="181"/>
      <c r="H1917" s="181"/>
      <c r="I1917" s="181"/>
      <c r="J1917" s="181"/>
      <c r="K1917" s="191"/>
      <c r="L1917" s="31"/>
    </row>
    <row r="1918" spans="1:12" s="178" customFormat="1" x14ac:dyDescent="0.2">
      <c r="A1918" s="136"/>
      <c r="B1918"/>
      <c r="C1918" s="136"/>
      <c r="D1918" s="136"/>
      <c r="E1918"/>
      <c r="F1918" s="181"/>
      <c r="G1918" s="181"/>
      <c r="H1918" s="181"/>
      <c r="I1918" s="181"/>
      <c r="J1918" s="181"/>
      <c r="K1918" s="191"/>
      <c r="L1918" s="31"/>
    </row>
    <row r="1919" spans="1:12" s="178" customFormat="1" x14ac:dyDescent="0.2">
      <c r="A1919" s="136"/>
      <c r="B1919"/>
      <c r="C1919" s="136"/>
      <c r="D1919" s="136"/>
      <c r="E1919"/>
      <c r="F1919" s="181"/>
      <c r="G1919" s="181"/>
      <c r="H1919" s="181"/>
      <c r="I1919" s="181"/>
      <c r="J1919" s="181"/>
      <c r="K1919" s="191"/>
      <c r="L1919" s="31"/>
    </row>
    <row r="1920" spans="1:12" s="178" customFormat="1" x14ac:dyDescent="0.2">
      <c r="A1920" s="136"/>
      <c r="B1920"/>
      <c r="C1920" s="136"/>
      <c r="D1920" s="136"/>
      <c r="E1920"/>
      <c r="F1920" s="181"/>
      <c r="G1920" s="181"/>
      <c r="H1920" s="181"/>
      <c r="I1920" s="181"/>
      <c r="J1920" s="181"/>
      <c r="K1920" s="191"/>
      <c r="L1920" s="31"/>
    </row>
    <row r="1921" spans="1:12" s="178" customFormat="1" x14ac:dyDescent="0.2">
      <c r="A1921" s="136"/>
      <c r="B1921"/>
      <c r="C1921" s="136"/>
      <c r="D1921" s="136"/>
      <c r="E1921"/>
      <c r="F1921" s="181"/>
      <c r="G1921" s="181"/>
      <c r="H1921" s="181"/>
      <c r="I1921" s="181"/>
      <c r="J1921" s="181"/>
      <c r="K1921" s="191"/>
      <c r="L1921" s="31"/>
    </row>
    <row r="1922" spans="1:12" s="178" customFormat="1" x14ac:dyDescent="0.2">
      <c r="A1922" s="136"/>
      <c r="B1922"/>
      <c r="C1922" s="136"/>
      <c r="D1922" s="136"/>
      <c r="E1922"/>
      <c r="F1922" s="181"/>
      <c r="G1922" s="181"/>
      <c r="H1922" s="181"/>
      <c r="I1922" s="181"/>
      <c r="J1922" s="181"/>
      <c r="K1922" s="191"/>
      <c r="L1922" s="31"/>
    </row>
    <row r="1923" spans="1:12" s="178" customFormat="1" x14ac:dyDescent="0.2">
      <c r="A1923" s="136"/>
      <c r="B1923"/>
      <c r="C1923" s="136"/>
      <c r="D1923" s="136"/>
      <c r="E1923"/>
      <c r="F1923" s="181"/>
      <c r="G1923" s="181"/>
      <c r="H1923" s="181"/>
      <c r="I1923" s="181"/>
      <c r="J1923" s="181"/>
      <c r="K1923" s="191"/>
      <c r="L1923" s="31"/>
    </row>
    <row r="1924" spans="1:12" s="178" customFormat="1" x14ac:dyDescent="0.2">
      <c r="A1924" s="136"/>
      <c r="B1924"/>
      <c r="C1924" s="136"/>
      <c r="D1924" s="136"/>
      <c r="E1924"/>
      <c r="F1924" s="181"/>
      <c r="G1924" s="181"/>
      <c r="H1924" s="181"/>
      <c r="I1924" s="181"/>
      <c r="J1924" s="181"/>
      <c r="K1924" s="191"/>
      <c r="L1924" s="31"/>
    </row>
    <row r="1925" spans="1:12" s="178" customFormat="1" x14ac:dyDescent="0.2">
      <c r="A1925" s="136"/>
      <c r="B1925"/>
      <c r="C1925" s="136"/>
      <c r="D1925" s="136"/>
      <c r="E1925"/>
      <c r="F1925" s="181"/>
      <c r="G1925" s="181"/>
      <c r="H1925" s="181"/>
      <c r="I1925" s="181"/>
      <c r="J1925" s="181"/>
      <c r="K1925" s="191"/>
      <c r="L1925" s="31"/>
    </row>
    <row r="1926" spans="1:12" s="178" customFormat="1" x14ac:dyDescent="0.2">
      <c r="A1926" s="136"/>
      <c r="B1926"/>
      <c r="C1926" s="136"/>
      <c r="D1926" s="136"/>
      <c r="E1926"/>
      <c r="F1926" s="181"/>
      <c r="G1926" s="181"/>
      <c r="H1926" s="181"/>
      <c r="I1926" s="181"/>
      <c r="J1926" s="181"/>
      <c r="K1926" s="191"/>
      <c r="L1926" s="31"/>
    </row>
    <row r="1927" spans="1:12" s="178" customFormat="1" x14ac:dyDescent="0.2">
      <c r="A1927" s="136"/>
      <c r="B1927"/>
      <c r="C1927" s="136"/>
      <c r="D1927" s="136"/>
      <c r="E1927"/>
      <c r="F1927" s="181"/>
      <c r="G1927" s="181"/>
      <c r="H1927" s="181"/>
      <c r="I1927" s="181"/>
      <c r="J1927" s="181"/>
      <c r="K1927" s="191"/>
      <c r="L1927" s="31"/>
    </row>
    <row r="1928" spans="1:12" s="178" customFormat="1" x14ac:dyDescent="0.2">
      <c r="A1928" s="136"/>
      <c r="B1928"/>
      <c r="C1928" s="136"/>
      <c r="D1928" s="136"/>
      <c r="E1928"/>
      <c r="F1928" s="181"/>
      <c r="G1928" s="181"/>
      <c r="H1928" s="181"/>
      <c r="I1928" s="181"/>
      <c r="J1928" s="181"/>
      <c r="K1928" s="191"/>
      <c r="L1928" s="31"/>
    </row>
    <row r="1929" spans="1:12" s="178" customFormat="1" x14ac:dyDescent="0.2">
      <c r="A1929" s="136"/>
      <c r="B1929"/>
      <c r="C1929" s="136"/>
      <c r="D1929" s="136"/>
      <c r="E1929"/>
      <c r="F1929" s="181"/>
      <c r="G1929" s="181"/>
      <c r="H1929" s="181"/>
      <c r="I1929" s="181"/>
      <c r="J1929" s="181"/>
      <c r="K1929" s="191"/>
      <c r="L1929" s="31"/>
    </row>
    <row r="1930" spans="1:12" s="178" customFormat="1" x14ac:dyDescent="0.2">
      <c r="A1930" s="136"/>
      <c r="B1930"/>
      <c r="C1930" s="136"/>
      <c r="D1930" s="136"/>
      <c r="E1930"/>
      <c r="F1930" s="181"/>
      <c r="G1930" s="181"/>
      <c r="H1930" s="181"/>
      <c r="I1930" s="181"/>
      <c r="J1930" s="181"/>
      <c r="K1930" s="191"/>
      <c r="L1930" s="31"/>
    </row>
    <row r="1931" spans="1:12" s="178" customFormat="1" x14ac:dyDescent="0.2">
      <c r="A1931" s="136"/>
      <c r="B1931"/>
      <c r="C1931" s="136"/>
      <c r="D1931" s="136"/>
      <c r="E1931"/>
      <c r="F1931" s="181"/>
      <c r="G1931" s="181"/>
      <c r="H1931" s="181"/>
      <c r="I1931" s="181"/>
      <c r="J1931" s="181"/>
      <c r="K1931" s="191"/>
      <c r="L1931" s="31"/>
    </row>
    <row r="1932" spans="1:12" s="178" customFormat="1" x14ac:dyDescent="0.2">
      <c r="A1932" s="136"/>
      <c r="B1932"/>
      <c r="C1932" s="136"/>
      <c r="D1932" s="136"/>
      <c r="E1932"/>
      <c r="F1932" s="181"/>
      <c r="G1932" s="181"/>
      <c r="H1932" s="181"/>
      <c r="I1932" s="181"/>
      <c r="J1932" s="181"/>
      <c r="K1932" s="191"/>
      <c r="L1932" s="31"/>
    </row>
    <row r="1933" spans="1:12" s="178" customFormat="1" x14ac:dyDescent="0.2">
      <c r="A1933" s="136"/>
      <c r="B1933"/>
      <c r="C1933" s="136"/>
      <c r="D1933" s="136"/>
      <c r="E1933"/>
      <c r="F1933" s="181"/>
      <c r="G1933" s="181"/>
      <c r="H1933" s="181"/>
      <c r="I1933" s="181"/>
      <c r="J1933" s="181"/>
      <c r="K1933" s="191"/>
      <c r="L1933" s="31"/>
    </row>
    <row r="1934" spans="1:12" s="178" customFormat="1" x14ac:dyDescent="0.2">
      <c r="A1934" s="136"/>
      <c r="B1934"/>
      <c r="C1934" s="136"/>
      <c r="D1934" s="136"/>
      <c r="E1934"/>
      <c r="F1934" s="181"/>
      <c r="G1934" s="181"/>
      <c r="H1934" s="181"/>
      <c r="I1934" s="181"/>
      <c r="J1934" s="181"/>
      <c r="K1934" s="191"/>
      <c r="L1934" s="31"/>
    </row>
    <row r="1935" spans="1:12" s="178" customFormat="1" x14ac:dyDescent="0.2">
      <c r="A1935" s="136"/>
      <c r="B1935"/>
      <c r="C1935" s="136"/>
      <c r="D1935" s="136"/>
      <c r="E1935"/>
      <c r="F1935" s="181"/>
      <c r="G1935" s="181"/>
      <c r="H1935" s="181"/>
      <c r="I1935" s="181"/>
      <c r="J1935" s="181"/>
      <c r="K1935" s="191"/>
      <c r="L1935" s="31"/>
    </row>
    <row r="1936" spans="1:12" s="178" customFormat="1" x14ac:dyDescent="0.2">
      <c r="A1936" s="136"/>
      <c r="B1936"/>
      <c r="C1936" s="136"/>
      <c r="D1936" s="136"/>
      <c r="E1936"/>
      <c r="F1936" s="181"/>
      <c r="G1936" s="181"/>
      <c r="H1936" s="181"/>
      <c r="I1936" s="181"/>
      <c r="J1936" s="181"/>
      <c r="K1936" s="191"/>
      <c r="L1936" s="31"/>
    </row>
    <row r="1937" spans="1:12" s="178" customFormat="1" x14ac:dyDescent="0.2">
      <c r="A1937" s="136"/>
      <c r="B1937"/>
      <c r="C1937" s="136"/>
      <c r="D1937" s="136"/>
      <c r="E1937"/>
      <c r="F1937" s="181"/>
      <c r="G1937" s="181"/>
      <c r="H1937" s="181"/>
      <c r="I1937" s="181"/>
      <c r="J1937" s="181"/>
      <c r="K1937" s="191"/>
      <c r="L1937" s="31"/>
    </row>
    <row r="1938" spans="1:12" s="178" customFormat="1" x14ac:dyDescent="0.2">
      <c r="A1938" s="136"/>
      <c r="B1938"/>
      <c r="C1938" s="136"/>
      <c r="D1938" s="136"/>
      <c r="E1938"/>
      <c r="F1938" s="181"/>
      <c r="G1938" s="181"/>
      <c r="H1938" s="181"/>
      <c r="I1938" s="181"/>
      <c r="J1938" s="181"/>
      <c r="K1938" s="191"/>
      <c r="L1938" s="31"/>
    </row>
    <row r="1939" spans="1:12" s="178" customFormat="1" x14ac:dyDescent="0.2">
      <c r="A1939" s="136"/>
      <c r="B1939"/>
      <c r="C1939" s="136"/>
      <c r="D1939" s="136"/>
      <c r="E1939"/>
      <c r="F1939" s="181"/>
      <c r="G1939" s="181"/>
      <c r="H1939" s="181"/>
      <c r="I1939" s="181"/>
      <c r="J1939" s="181"/>
      <c r="K1939" s="191"/>
      <c r="L1939" s="31"/>
    </row>
    <row r="1940" spans="1:12" s="178" customFormat="1" x14ac:dyDescent="0.2">
      <c r="A1940" s="136"/>
      <c r="B1940"/>
      <c r="C1940" s="136"/>
      <c r="D1940" s="136"/>
      <c r="E1940"/>
      <c r="F1940" s="181"/>
      <c r="G1940" s="181"/>
      <c r="H1940" s="181"/>
      <c r="I1940" s="181"/>
      <c r="J1940" s="181"/>
      <c r="K1940" s="191"/>
      <c r="L1940" s="31"/>
    </row>
    <row r="1941" spans="1:12" s="178" customFormat="1" x14ac:dyDescent="0.2">
      <c r="A1941" s="136"/>
      <c r="B1941"/>
      <c r="C1941" s="136"/>
      <c r="D1941" s="136"/>
      <c r="E1941"/>
      <c r="F1941" s="181"/>
      <c r="G1941" s="181"/>
      <c r="H1941" s="181"/>
      <c r="I1941" s="181"/>
      <c r="J1941" s="181"/>
      <c r="K1941" s="191"/>
      <c r="L1941" s="31"/>
    </row>
    <row r="1942" spans="1:12" s="178" customFormat="1" x14ac:dyDescent="0.2">
      <c r="A1942" s="136"/>
      <c r="B1942"/>
      <c r="C1942" s="136"/>
      <c r="D1942" s="136"/>
      <c r="E1942"/>
      <c r="F1942" s="181"/>
      <c r="G1942" s="181"/>
      <c r="H1942" s="181"/>
      <c r="I1942" s="181"/>
      <c r="J1942" s="181"/>
      <c r="K1942" s="191"/>
      <c r="L1942" s="31"/>
    </row>
    <row r="1943" spans="1:12" s="178" customFormat="1" x14ac:dyDescent="0.2">
      <c r="A1943" s="136"/>
      <c r="B1943"/>
      <c r="C1943" s="136"/>
      <c r="D1943" s="136"/>
      <c r="E1943"/>
      <c r="F1943" s="181"/>
      <c r="G1943" s="181"/>
      <c r="H1943" s="181"/>
      <c r="I1943" s="181"/>
      <c r="J1943" s="181"/>
      <c r="K1943" s="191"/>
      <c r="L1943" s="31"/>
    </row>
    <row r="1944" spans="1:12" s="178" customFormat="1" x14ac:dyDescent="0.2">
      <c r="A1944" s="136"/>
      <c r="B1944"/>
      <c r="C1944" s="136"/>
      <c r="D1944" s="136"/>
      <c r="E1944"/>
      <c r="F1944" s="181"/>
      <c r="G1944" s="181"/>
      <c r="H1944" s="181"/>
      <c r="I1944" s="181"/>
      <c r="J1944" s="181"/>
      <c r="K1944" s="191"/>
      <c r="L1944" s="31"/>
    </row>
    <row r="1945" spans="1:12" s="178" customFormat="1" x14ac:dyDescent="0.2">
      <c r="A1945" s="136"/>
      <c r="B1945"/>
      <c r="C1945" s="136"/>
      <c r="D1945" s="136"/>
      <c r="E1945"/>
      <c r="F1945" s="181"/>
      <c r="G1945" s="181"/>
      <c r="H1945" s="181"/>
      <c r="I1945" s="181"/>
      <c r="J1945" s="181"/>
      <c r="K1945" s="191"/>
      <c r="L1945" s="31"/>
    </row>
    <row r="1946" spans="1:12" s="178" customFormat="1" x14ac:dyDescent="0.2">
      <c r="A1946" s="136"/>
      <c r="B1946"/>
      <c r="C1946" s="136"/>
      <c r="D1946" s="136"/>
      <c r="E1946"/>
      <c r="F1946" s="181"/>
      <c r="G1946" s="181"/>
      <c r="H1946" s="181"/>
      <c r="I1946" s="181"/>
      <c r="J1946" s="181"/>
      <c r="K1946" s="191"/>
      <c r="L1946" s="31"/>
    </row>
    <row r="1947" spans="1:12" s="178" customFormat="1" x14ac:dyDescent="0.2">
      <c r="A1947" s="136"/>
      <c r="B1947"/>
      <c r="C1947" s="136"/>
      <c r="D1947" s="136"/>
      <c r="E1947"/>
      <c r="F1947" s="181"/>
      <c r="G1947" s="181"/>
      <c r="H1947" s="181"/>
      <c r="I1947" s="181"/>
      <c r="J1947" s="181"/>
      <c r="K1947" s="191"/>
      <c r="L1947" s="31"/>
    </row>
    <row r="1948" spans="1:12" s="178" customFormat="1" x14ac:dyDescent="0.2">
      <c r="A1948" s="136"/>
      <c r="B1948"/>
      <c r="C1948" s="136"/>
      <c r="D1948" s="136"/>
      <c r="E1948"/>
      <c r="F1948" s="181"/>
      <c r="G1948" s="181"/>
      <c r="H1948" s="181"/>
      <c r="I1948" s="181"/>
      <c r="J1948" s="181"/>
      <c r="K1948" s="191"/>
      <c r="L1948" s="31"/>
    </row>
    <row r="1949" spans="1:12" s="178" customFormat="1" x14ac:dyDescent="0.2">
      <c r="A1949" s="136"/>
      <c r="B1949"/>
      <c r="C1949" s="136"/>
      <c r="D1949" s="136"/>
      <c r="E1949"/>
      <c r="F1949" s="181"/>
      <c r="G1949" s="181"/>
      <c r="H1949" s="181"/>
      <c r="I1949" s="181"/>
      <c r="J1949" s="181"/>
      <c r="K1949" s="191"/>
      <c r="L1949" s="31"/>
    </row>
    <row r="1950" spans="1:12" s="178" customFormat="1" x14ac:dyDescent="0.2">
      <c r="A1950" s="136"/>
      <c r="B1950"/>
      <c r="C1950" s="136"/>
      <c r="D1950" s="136"/>
      <c r="E1950"/>
      <c r="F1950" s="181"/>
      <c r="G1950" s="181"/>
      <c r="H1950" s="181"/>
      <c r="I1950" s="181"/>
      <c r="J1950" s="181"/>
      <c r="K1950" s="191"/>
      <c r="L1950" s="31"/>
    </row>
    <row r="1951" spans="1:12" s="178" customFormat="1" x14ac:dyDescent="0.2">
      <c r="A1951" s="136"/>
      <c r="B1951"/>
      <c r="C1951" s="136"/>
      <c r="D1951" s="136"/>
      <c r="E1951"/>
      <c r="F1951" s="181"/>
      <c r="G1951" s="181"/>
      <c r="H1951" s="181"/>
      <c r="I1951" s="181"/>
      <c r="J1951" s="181"/>
      <c r="K1951" s="191"/>
      <c r="L1951" s="31"/>
    </row>
    <row r="1952" spans="1:12" s="178" customFormat="1" x14ac:dyDescent="0.2">
      <c r="A1952" s="136"/>
      <c r="B1952"/>
      <c r="C1952" s="136"/>
      <c r="D1952" s="136"/>
      <c r="E1952"/>
      <c r="F1952" s="181"/>
      <c r="G1952" s="181"/>
      <c r="H1952" s="181"/>
      <c r="I1952" s="181"/>
      <c r="J1952" s="181"/>
      <c r="K1952" s="191"/>
      <c r="L1952" s="31"/>
    </row>
    <row r="1953" spans="1:12" s="178" customFormat="1" x14ac:dyDescent="0.2">
      <c r="A1953" s="136"/>
      <c r="B1953"/>
      <c r="C1953" s="136"/>
      <c r="D1953" s="136"/>
      <c r="E1953"/>
      <c r="F1953" s="181"/>
      <c r="G1953" s="181"/>
      <c r="H1953" s="181"/>
      <c r="I1953" s="181"/>
      <c r="J1953" s="181"/>
      <c r="K1953" s="191"/>
      <c r="L1953" s="31"/>
    </row>
    <row r="1954" spans="1:12" s="178" customFormat="1" x14ac:dyDescent="0.2">
      <c r="A1954" s="136"/>
      <c r="B1954"/>
      <c r="C1954" s="136"/>
      <c r="D1954" s="136"/>
      <c r="E1954"/>
      <c r="F1954" s="181"/>
      <c r="G1954" s="181"/>
      <c r="H1954" s="181"/>
      <c r="I1954" s="181"/>
      <c r="J1954" s="181"/>
      <c r="K1954" s="191"/>
      <c r="L1954" s="31"/>
    </row>
    <row r="1955" spans="1:12" s="178" customFormat="1" x14ac:dyDescent="0.2">
      <c r="A1955" s="136"/>
      <c r="B1955"/>
      <c r="C1955" s="136"/>
      <c r="D1955" s="136"/>
      <c r="E1955"/>
      <c r="F1955" s="181"/>
      <c r="G1955" s="181"/>
      <c r="H1955" s="181"/>
      <c r="I1955" s="181"/>
      <c r="J1955" s="181"/>
      <c r="K1955" s="191"/>
      <c r="L1955" s="31"/>
    </row>
    <row r="1956" spans="1:12" s="178" customFormat="1" x14ac:dyDescent="0.2">
      <c r="A1956" s="136"/>
      <c r="B1956"/>
      <c r="C1956" s="136"/>
      <c r="D1956" s="136"/>
      <c r="E1956"/>
      <c r="F1956" s="181"/>
      <c r="G1956" s="181"/>
      <c r="H1956" s="181"/>
      <c r="I1956" s="181"/>
      <c r="J1956" s="181"/>
      <c r="K1956" s="191"/>
      <c r="L1956" s="31"/>
    </row>
    <row r="1957" spans="1:12" s="178" customFormat="1" x14ac:dyDescent="0.2">
      <c r="A1957" s="136"/>
      <c r="B1957"/>
      <c r="C1957" s="136"/>
      <c r="D1957" s="136"/>
      <c r="E1957"/>
      <c r="F1957" s="181"/>
      <c r="G1957" s="181"/>
      <c r="H1957" s="181"/>
      <c r="I1957" s="181"/>
      <c r="J1957" s="181"/>
      <c r="K1957" s="191"/>
      <c r="L1957" s="31"/>
    </row>
    <row r="1958" spans="1:12" s="178" customFormat="1" x14ac:dyDescent="0.2">
      <c r="A1958" s="136"/>
      <c r="B1958"/>
      <c r="C1958" s="136"/>
      <c r="D1958" s="136"/>
      <c r="E1958"/>
      <c r="F1958" s="181"/>
      <c r="G1958" s="181"/>
      <c r="H1958" s="181"/>
      <c r="I1958" s="181"/>
      <c r="J1958" s="181"/>
      <c r="K1958" s="191"/>
      <c r="L1958" s="31"/>
    </row>
    <row r="1959" spans="1:12" s="178" customFormat="1" x14ac:dyDescent="0.2">
      <c r="A1959" s="136"/>
      <c r="B1959"/>
      <c r="C1959" s="136"/>
      <c r="D1959" s="136"/>
      <c r="E1959"/>
      <c r="F1959" s="181"/>
      <c r="G1959" s="181"/>
      <c r="H1959" s="181"/>
      <c r="I1959" s="181"/>
      <c r="J1959" s="181"/>
      <c r="K1959" s="191"/>
      <c r="L1959" s="31"/>
    </row>
    <row r="1960" spans="1:12" s="178" customFormat="1" x14ac:dyDescent="0.2">
      <c r="A1960" s="136"/>
      <c r="B1960"/>
      <c r="C1960" s="136"/>
      <c r="D1960" s="136"/>
      <c r="E1960"/>
      <c r="F1960" s="181"/>
      <c r="G1960" s="181"/>
      <c r="H1960" s="181"/>
      <c r="I1960" s="181"/>
      <c r="J1960" s="181"/>
      <c r="K1960" s="191"/>
      <c r="L1960" s="31"/>
    </row>
    <row r="1961" spans="1:12" s="178" customFormat="1" x14ac:dyDescent="0.2">
      <c r="A1961" s="136"/>
      <c r="B1961"/>
      <c r="C1961" s="136"/>
      <c r="D1961" s="136"/>
      <c r="E1961"/>
      <c r="F1961" s="181"/>
      <c r="G1961" s="181"/>
      <c r="H1961" s="181"/>
      <c r="I1961" s="181"/>
      <c r="J1961" s="181"/>
      <c r="K1961" s="191"/>
      <c r="L1961" s="31"/>
    </row>
    <row r="1962" spans="1:12" s="178" customFormat="1" x14ac:dyDescent="0.2">
      <c r="A1962" s="136"/>
      <c r="B1962"/>
      <c r="C1962" s="136"/>
      <c r="D1962" s="136"/>
      <c r="E1962"/>
      <c r="F1962" s="181"/>
      <c r="G1962" s="181"/>
      <c r="H1962" s="181"/>
      <c r="I1962" s="181"/>
      <c r="J1962" s="181"/>
      <c r="K1962" s="191"/>
      <c r="L1962" s="31"/>
    </row>
    <row r="1963" spans="1:12" s="178" customFormat="1" x14ac:dyDescent="0.2">
      <c r="A1963" s="136"/>
      <c r="B1963"/>
      <c r="C1963" s="136"/>
      <c r="D1963" s="136"/>
      <c r="E1963"/>
      <c r="F1963" s="181"/>
      <c r="G1963" s="181"/>
      <c r="H1963" s="181"/>
      <c r="I1963" s="181"/>
      <c r="J1963" s="181"/>
      <c r="K1963" s="191"/>
      <c r="L1963" s="31"/>
    </row>
    <row r="1964" spans="1:12" s="178" customFormat="1" x14ac:dyDescent="0.2">
      <c r="A1964" s="136"/>
      <c r="B1964"/>
      <c r="C1964" s="136"/>
      <c r="D1964" s="136"/>
      <c r="E1964"/>
      <c r="F1964" s="181"/>
      <c r="G1964" s="181"/>
      <c r="H1964" s="181"/>
      <c r="I1964" s="181"/>
      <c r="J1964" s="181"/>
      <c r="K1964" s="191"/>
      <c r="L1964" s="31"/>
    </row>
    <row r="1965" spans="1:12" s="178" customFormat="1" x14ac:dyDescent="0.2">
      <c r="A1965" s="136"/>
      <c r="B1965"/>
      <c r="C1965" s="136"/>
      <c r="D1965" s="136"/>
      <c r="E1965"/>
      <c r="F1965" s="181"/>
      <c r="G1965" s="181"/>
      <c r="H1965" s="181"/>
      <c r="I1965" s="181"/>
      <c r="J1965" s="181"/>
      <c r="K1965" s="191"/>
      <c r="L1965" s="31"/>
    </row>
    <row r="1966" spans="1:12" s="178" customFormat="1" x14ac:dyDescent="0.2">
      <c r="A1966" s="136"/>
      <c r="B1966"/>
      <c r="C1966" s="136"/>
      <c r="D1966" s="136"/>
      <c r="E1966"/>
      <c r="F1966" s="181"/>
      <c r="G1966" s="181"/>
      <c r="H1966" s="181"/>
      <c r="I1966" s="181"/>
      <c r="J1966" s="181"/>
      <c r="K1966" s="191"/>
      <c r="L1966" s="31"/>
    </row>
    <row r="1967" spans="1:12" s="178" customFormat="1" x14ac:dyDescent="0.2">
      <c r="A1967" s="136"/>
      <c r="B1967"/>
      <c r="C1967" s="136"/>
      <c r="D1967" s="136"/>
      <c r="E1967"/>
      <c r="F1967" s="181"/>
      <c r="G1967" s="181"/>
      <c r="H1967" s="181"/>
      <c r="I1967" s="181"/>
      <c r="J1967" s="181"/>
      <c r="K1967" s="191"/>
      <c r="L1967" s="31"/>
    </row>
    <row r="1968" spans="1:12" s="178" customFormat="1" x14ac:dyDescent="0.2">
      <c r="A1968" s="136"/>
      <c r="B1968"/>
      <c r="C1968" s="136"/>
      <c r="D1968" s="136"/>
      <c r="E1968"/>
      <c r="F1968" s="181"/>
      <c r="G1968" s="181"/>
      <c r="H1968" s="181"/>
      <c r="I1968" s="181"/>
      <c r="J1968" s="181"/>
      <c r="K1968" s="191"/>
      <c r="L1968" s="31"/>
    </row>
    <row r="1969" spans="1:12" s="178" customFormat="1" x14ac:dyDescent="0.2">
      <c r="A1969" s="136"/>
      <c r="B1969"/>
      <c r="C1969" s="136"/>
      <c r="D1969" s="136"/>
      <c r="E1969"/>
      <c r="F1969" s="181"/>
      <c r="G1969" s="181"/>
      <c r="H1969" s="181"/>
      <c r="I1969" s="181"/>
      <c r="J1969" s="181"/>
      <c r="K1969" s="191"/>
      <c r="L1969" s="31"/>
    </row>
    <row r="1970" spans="1:12" s="178" customFormat="1" x14ac:dyDescent="0.2">
      <c r="A1970" s="136"/>
      <c r="B1970"/>
      <c r="C1970" s="136"/>
      <c r="D1970" s="136"/>
      <c r="E1970"/>
      <c r="F1970" s="181"/>
      <c r="G1970" s="181"/>
      <c r="H1970" s="181"/>
      <c r="I1970" s="181"/>
      <c r="J1970" s="181"/>
      <c r="K1970" s="191"/>
      <c r="L1970" s="31"/>
    </row>
    <row r="1971" spans="1:12" s="178" customFormat="1" x14ac:dyDescent="0.2">
      <c r="A1971" s="136"/>
      <c r="B1971"/>
      <c r="C1971" s="136"/>
      <c r="D1971" s="136"/>
      <c r="E1971"/>
      <c r="F1971" s="181"/>
      <c r="G1971" s="181"/>
      <c r="H1971" s="181"/>
      <c r="I1971" s="181"/>
      <c r="J1971" s="181"/>
      <c r="K1971" s="191"/>
      <c r="L1971" s="31"/>
    </row>
    <row r="1972" spans="1:12" s="178" customFormat="1" x14ac:dyDescent="0.2">
      <c r="A1972" s="136"/>
      <c r="B1972"/>
      <c r="C1972" s="136"/>
      <c r="D1972" s="136"/>
      <c r="E1972"/>
      <c r="F1972" s="181"/>
      <c r="G1972" s="181"/>
      <c r="H1972" s="181"/>
      <c r="I1972" s="181"/>
      <c r="J1972" s="181"/>
      <c r="K1972" s="191"/>
      <c r="L1972" s="31"/>
    </row>
    <row r="1973" spans="1:12" s="178" customFormat="1" x14ac:dyDescent="0.2">
      <c r="A1973" s="136"/>
      <c r="B1973"/>
      <c r="C1973" s="136"/>
      <c r="D1973" s="136"/>
      <c r="E1973"/>
      <c r="F1973" s="181"/>
      <c r="G1973" s="181"/>
      <c r="H1973" s="181"/>
      <c r="I1973" s="181"/>
      <c r="J1973" s="181"/>
      <c r="K1973" s="191"/>
      <c r="L1973" s="31"/>
    </row>
    <row r="1974" spans="1:12" s="178" customFormat="1" x14ac:dyDescent="0.2">
      <c r="A1974" s="136"/>
      <c r="B1974"/>
      <c r="C1974" s="136"/>
      <c r="D1974" s="136"/>
      <c r="E1974"/>
      <c r="F1974" s="181"/>
      <c r="G1974" s="181"/>
      <c r="H1974" s="181"/>
      <c r="I1974" s="181"/>
      <c r="J1974" s="181"/>
      <c r="K1974" s="191"/>
      <c r="L1974" s="31"/>
    </row>
    <row r="1975" spans="1:12" s="178" customFormat="1" x14ac:dyDescent="0.2">
      <c r="A1975" s="136"/>
      <c r="B1975"/>
      <c r="C1975" s="136"/>
      <c r="D1975" s="136"/>
      <c r="E1975"/>
      <c r="F1975" s="181"/>
      <c r="G1975" s="181"/>
      <c r="H1975" s="181"/>
      <c r="I1975" s="181"/>
      <c r="J1975" s="181"/>
      <c r="K1975" s="191"/>
      <c r="L1975" s="31"/>
    </row>
    <row r="1976" spans="1:12" s="178" customFormat="1" x14ac:dyDescent="0.2">
      <c r="A1976" s="136"/>
      <c r="B1976"/>
      <c r="C1976" s="136"/>
      <c r="D1976" s="136"/>
      <c r="E1976"/>
      <c r="F1976" s="181"/>
      <c r="G1976" s="181"/>
      <c r="H1976" s="181"/>
      <c r="I1976" s="181"/>
      <c r="J1976" s="181"/>
      <c r="K1976" s="191"/>
      <c r="L1976" s="31"/>
    </row>
    <row r="1977" spans="1:12" s="178" customFormat="1" x14ac:dyDescent="0.2">
      <c r="A1977" s="136"/>
      <c r="B1977"/>
      <c r="C1977" s="136"/>
      <c r="D1977" s="136"/>
      <c r="E1977"/>
      <c r="F1977" s="181"/>
      <c r="G1977" s="181"/>
      <c r="H1977" s="181"/>
      <c r="I1977" s="181"/>
      <c r="J1977" s="181"/>
      <c r="K1977" s="191"/>
      <c r="L1977" s="31"/>
    </row>
    <row r="1978" spans="1:12" s="178" customFormat="1" x14ac:dyDescent="0.2">
      <c r="A1978" s="136"/>
      <c r="B1978"/>
      <c r="C1978" s="136"/>
      <c r="D1978" s="136"/>
      <c r="E1978"/>
      <c r="F1978" s="181"/>
      <c r="G1978" s="181"/>
      <c r="H1978" s="181"/>
      <c r="I1978" s="181"/>
      <c r="J1978" s="181"/>
      <c r="K1978" s="191"/>
      <c r="L1978" s="31"/>
    </row>
    <row r="1979" spans="1:12" s="178" customFormat="1" x14ac:dyDescent="0.2">
      <c r="A1979" s="136"/>
      <c r="B1979"/>
      <c r="C1979" s="136"/>
      <c r="D1979" s="136"/>
      <c r="E1979"/>
      <c r="F1979" s="181"/>
      <c r="G1979" s="181"/>
      <c r="H1979" s="181"/>
      <c r="I1979" s="181"/>
      <c r="J1979" s="181"/>
      <c r="K1979" s="191"/>
      <c r="L1979" s="31"/>
    </row>
    <row r="1980" spans="1:12" s="178" customFormat="1" x14ac:dyDescent="0.2">
      <c r="A1980" s="136"/>
      <c r="B1980"/>
      <c r="C1980" s="136"/>
      <c r="D1980" s="136"/>
      <c r="E1980"/>
      <c r="F1980" s="181"/>
      <c r="G1980" s="181"/>
      <c r="H1980" s="181"/>
      <c r="I1980" s="181"/>
      <c r="J1980" s="181"/>
      <c r="K1980" s="191"/>
      <c r="L1980" s="31"/>
    </row>
    <row r="1981" spans="1:12" s="178" customFormat="1" x14ac:dyDescent="0.2">
      <c r="A1981" s="136"/>
      <c r="B1981"/>
      <c r="C1981" s="136"/>
      <c r="D1981" s="136"/>
      <c r="E1981"/>
      <c r="F1981" s="181"/>
      <c r="G1981" s="181"/>
      <c r="H1981" s="181"/>
      <c r="I1981" s="181"/>
      <c r="J1981" s="181"/>
      <c r="K1981" s="191"/>
      <c r="L1981" s="31"/>
    </row>
    <row r="1982" spans="1:12" s="178" customFormat="1" x14ac:dyDescent="0.2">
      <c r="A1982" s="136"/>
      <c r="B1982"/>
      <c r="C1982" s="136"/>
      <c r="D1982" s="136"/>
      <c r="E1982"/>
      <c r="F1982" s="181"/>
      <c r="G1982" s="181"/>
      <c r="H1982" s="181"/>
      <c r="I1982" s="181"/>
      <c r="J1982" s="181"/>
      <c r="K1982" s="191"/>
      <c r="L1982" s="31"/>
    </row>
    <row r="1983" spans="1:12" s="178" customFormat="1" x14ac:dyDescent="0.2">
      <c r="A1983" s="136"/>
      <c r="B1983"/>
      <c r="C1983" s="136"/>
      <c r="D1983" s="136"/>
      <c r="E1983"/>
      <c r="F1983" s="181"/>
      <c r="G1983" s="181"/>
      <c r="H1983" s="181"/>
      <c r="I1983" s="181"/>
      <c r="J1983" s="181"/>
      <c r="K1983" s="191"/>
      <c r="L1983" s="31"/>
    </row>
    <row r="1984" spans="1:12" s="178" customFormat="1" x14ac:dyDescent="0.2">
      <c r="A1984" s="136"/>
      <c r="B1984"/>
      <c r="C1984" s="136"/>
      <c r="D1984" s="136"/>
      <c r="E1984"/>
      <c r="F1984" s="181"/>
      <c r="G1984" s="181"/>
      <c r="H1984" s="181"/>
      <c r="I1984" s="181"/>
      <c r="J1984" s="181"/>
      <c r="K1984" s="191"/>
      <c r="L1984" s="31"/>
    </row>
    <row r="1985" spans="1:12" s="178" customFormat="1" x14ac:dyDescent="0.2">
      <c r="A1985" s="136"/>
      <c r="B1985"/>
      <c r="C1985" s="136"/>
      <c r="D1985" s="136"/>
      <c r="E1985"/>
      <c r="F1985" s="181"/>
      <c r="G1985" s="181"/>
      <c r="H1985" s="181"/>
      <c r="I1985" s="181"/>
      <c r="J1985" s="181"/>
      <c r="K1985" s="191"/>
      <c r="L1985" s="31"/>
    </row>
    <row r="1986" spans="1:12" s="178" customFormat="1" x14ac:dyDescent="0.2">
      <c r="A1986" s="136"/>
      <c r="B1986"/>
      <c r="C1986" s="136"/>
      <c r="D1986" s="136"/>
      <c r="E1986"/>
      <c r="F1986" s="181"/>
      <c r="G1986" s="181"/>
      <c r="H1986" s="181"/>
      <c r="I1986" s="181"/>
      <c r="J1986" s="181"/>
      <c r="K1986" s="191"/>
      <c r="L1986" s="31"/>
    </row>
    <row r="1987" spans="1:12" s="178" customFormat="1" x14ac:dyDescent="0.2">
      <c r="A1987" s="136"/>
      <c r="B1987"/>
      <c r="C1987" s="136"/>
      <c r="D1987" s="136"/>
      <c r="E1987"/>
      <c r="F1987" s="181"/>
      <c r="G1987" s="181"/>
      <c r="H1987" s="181"/>
      <c r="I1987" s="181"/>
      <c r="J1987" s="181"/>
      <c r="K1987" s="191"/>
      <c r="L1987" s="31"/>
    </row>
    <row r="1988" spans="1:12" s="178" customFormat="1" x14ac:dyDescent="0.2">
      <c r="A1988" s="136"/>
      <c r="B1988"/>
      <c r="C1988" s="136"/>
      <c r="D1988" s="136"/>
      <c r="E1988"/>
      <c r="F1988" s="181"/>
      <c r="G1988" s="181"/>
      <c r="H1988" s="181"/>
      <c r="I1988" s="181"/>
      <c r="J1988" s="181"/>
      <c r="K1988" s="191"/>
      <c r="L1988" s="31"/>
    </row>
    <row r="1989" spans="1:12" s="178" customFormat="1" x14ac:dyDescent="0.2">
      <c r="A1989" s="136"/>
      <c r="B1989"/>
      <c r="C1989" s="136"/>
      <c r="D1989" s="136"/>
      <c r="E1989"/>
      <c r="F1989" s="181"/>
      <c r="G1989" s="181"/>
      <c r="H1989" s="181"/>
      <c r="I1989" s="181"/>
      <c r="J1989" s="181"/>
      <c r="K1989" s="191"/>
      <c r="L1989" s="31"/>
    </row>
    <row r="1990" spans="1:12" s="178" customFormat="1" x14ac:dyDescent="0.2">
      <c r="A1990" s="136"/>
      <c r="B1990"/>
      <c r="C1990" s="136"/>
      <c r="D1990" s="136"/>
      <c r="E1990"/>
      <c r="F1990" s="181"/>
      <c r="G1990" s="181"/>
      <c r="H1990" s="181"/>
      <c r="I1990" s="181"/>
      <c r="J1990" s="181"/>
      <c r="K1990" s="191"/>
      <c r="L1990" s="31"/>
    </row>
    <row r="1991" spans="1:12" s="178" customFormat="1" x14ac:dyDescent="0.2">
      <c r="A1991" s="136"/>
      <c r="B1991"/>
      <c r="C1991" s="136"/>
      <c r="D1991" s="136"/>
      <c r="E1991"/>
      <c r="F1991" s="181"/>
      <c r="G1991" s="181"/>
      <c r="H1991" s="181"/>
      <c r="I1991" s="181"/>
      <c r="J1991" s="181"/>
      <c r="K1991" s="191"/>
      <c r="L1991" s="31"/>
    </row>
    <row r="1992" spans="1:12" s="178" customFormat="1" x14ac:dyDescent="0.2">
      <c r="A1992" s="136"/>
      <c r="B1992"/>
      <c r="C1992" s="136"/>
      <c r="D1992" s="136"/>
      <c r="E1992"/>
      <c r="F1992" s="181"/>
      <c r="G1992" s="181"/>
      <c r="H1992" s="181"/>
      <c r="I1992" s="181"/>
      <c r="J1992" s="181"/>
      <c r="K1992" s="191"/>
      <c r="L1992" s="31"/>
    </row>
    <row r="1993" spans="1:12" s="178" customFormat="1" x14ac:dyDescent="0.2">
      <c r="A1993" s="136"/>
      <c r="B1993"/>
      <c r="C1993" s="136"/>
      <c r="D1993" s="136"/>
      <c r="E1993"/>
      <c r="F1993" s="181"/>
      <c r="G1993" s="181"/>
      <c r="H1993" s="181"/>
      <c r="I1993" s="181"/>
      <c r="J1993" s="181"/>
      <c r="K1993" s="191"/>
      <c r="L1993" s="31"/>
    </row>
    <row r="1994" spans="1:12" s="178" customFormat="1" x14ac:dyDescent="0.2">
      <c r="A1994" s="136"/>
      <c r="B1994"/>
      <c r="C1994" s="136"/>
      <c r="D1994" s="136"/>
      <c r="E1994"/>
      <c r="F1994" s="181"/>
      <c r="G1994" s="181"/>
      <c r="H1994" s="181"/>
      <c r="I1994" s="181"/>
      <c r="J1994" s="181"/>
      <c r="K1994" s="191"/>
      <c r="L1994" s="31"/>
    </row>
    <row r="1995" spans="1:12" s="178" customFormat="1" x14ac:dyDescent="0.2">
      <c r="A1995" s="136"/>
      <c r="B1995"/>
      <c r="C1995" s="136"/>
      <c r="D1995" s="136"/>
      <c r="E1995"/>
      <c r="F1995" s="181"/>
      <c r="G1995" s="181"/>
      <c r="H1995" s="181"/>
      <c r="I1995" s="181"/>
      <c r="J1995" s="181"/>
      <c r="K1995" s="191"/>
      <c r="L1995" s="31"/>
    </row>
    <row r="1996" spans="1:12" s="178" customFormat="1" x14ac:dyDescent="0.2">
      <c r="A1996" s="136"/>
      <c r="B1996"/>
      <c r="C1996" s="136"/>
      <c r="D1996" s="136"/>
      <c r="E1996"/>
      <c r="F1996" s="181"/>
      <c r="G1996" s="181"/>
      <c r="H1996" s="181"/>
      <c r="I1996" s="181"/>
      <c r="J1996" s="181"/>
      <c r="K1996" s="191"/>
      <c r="L1996" s="31"/>
    </row>
    <row r="1997" spans="1:12" s="178" customFormat="1" x14ac:dyDescent="0.2">
      <c r="A1997" s="136"/>
      <c r="B1997"/>
      <c r="C1997" s="136"/>
      <c r="D1997" s="136"/>
      <c r="E1997"/>
      <c r="F1997" s="181"/>
      <c r="G1997" s="181"/>
      <c r="H1997" s="181"/>
      <c r="I1997" s="181"/>
      <c r="J1997" s="181"/>
      <c r="K1997" s="191"/>
      <c r="L1997" s="31"/>
    </row>
    <row r="1998" spans="1:12" s="178" customFormat="1" x14ac:dyDescent="0.2">
      <c r="A1998" s="136"/>
      <c r="B1998"/>
      <c r="C1998" s="136"/>
      <c r="D1998" s="136"/>
      <c r="E1998"/>
      <c r="F1998" s="181"/>
      <c r="G1998" s="181"/>
      <c r="H1998" s="181"/>
      <c r="I1998" s="181"/>
      <c r="J1998" s="181"/>
      <c r="K1998" s="191"/>
      <c r="L1998" s="31"/>
    </row>
    <row r="1999" spans="1:12" s="178" customFormat="1" x14ac:dyDescent="0.2">
      <c r="A1999" s="136"/>
      <c r="B1999"/>
      <c r="C1999" s="136"/>
      <c r="D1999" s="136"/>
      <c r="E1999"/>
      <c r="F1999" s="181"/>
      <c r="G1999" s="181"/>
      <c r="H1999" s="181"/>
      <c r="I1999" s="181"/>
      <c r="J1999" s="181"/>
      <c r="K1999" s="191"/>
      <c r="L1999" s="31"/>
    </row>
    <row r="2000" spans="1:12" s="178" customFormat="1" x14ac:dyDescent="0.2">
      <c r="A2000" s="136"/>
      <c r="B2000"/>
      <c r="C2000" s="136"/>
      <c r="D2000" s="136"/>
      <c r="E2000"/>
      <c r="F2000" s="181"/>
      <c r="G2000" s="181"/>
      <c r="H2000" s="181"/>
      <c r="I2000" s="181"/>
      <c r="J2000" s="181"/>
      <c r="K2000" s="191"/>
      <c r="L2000" s="31"/>
    </row>
    <row r="2001" spans="1:12" s="178" customFormat="1" x14ac:dyDescent="0.2">
      <c r="A2001" s="136"/>
      <c r="B2001"/>
      <c r="C2001" s="136"/>
      <c r="D2001" s="136"/>
      <c r="E2001"/>
      <c r="F2001" s="181"/>
      <c r="G2001" s="181"/>
      <c r="H2001" s="181"/>
      <c r="I2001" s="181"/>
      <c r="J2001" s="181"/>
      <c r="K2001" s="191"/>
      <c r="L2001" s="31"/>
    </row>
    <row r="2002" spans="1:12" s="178" customFormat="1" x14ac:dyDescent="0.2">
      <c r="A2002" s="136"/>
      <c r="B2002"/>
      <c r="C2002" s="136"/>
      <c r="D2002" s="136"/>
      <c r="E2002"/>
      <c r="F2002" s="181"/>
      <c r="G2002" s="181"/>
      <c r="H2002" s="181"/>
      <c r="I2002" s="181"/>
      <c r="J2002" s="181"/>
      <c r="K2002" s="191"/>
      <c r="L2002" s="31"/>
    </row>
    <row r="2003" spans="1:12" s="178" customFormat="1" x14ac:dyDescent="0.2">
      <c r="A2003" s="136"/>
      <c r="B2003"/>
      <c r="C2003" s="136"/>
      <c r="D2003" s="136"/>
      <c r="E2003"/>
      <c r="F2003" s="181"/>
      <c r="G2003" s="181"/>
      <c r="H2003" s="181"/>
      <c r="I2003" s="181"/>
      <c r="J2003" s="181"/>
      <c r="K2003" s="191"/>
      <c r="L2003" s="31"/>
    </row>
    <row r="2004" spans="1:12" s="178" customFormat="1" x14ac:dyDescent="0.2">
      <c r="A2004" s="136"/>
      <c r="B2004"/>
      <c r="C2004" s="136"/>
      <c r="D2004" s="136"/>
      <c r="E2004"/>
      <c r="F2004" s="181"/>
      <c r="G2004" s="181"/>
      <c r="H2004" s="181"/>
      <c r="I2004" s="181"/>
      <c r="J2004" s="181"/>
      <c r="K2004" s="191"/>
      <c r="L2004" s="31"/>
    </row>
    <row r="2005" spans="1:12" s="178" customFormat="1" x14ac:dyDescent="0.2">
      <c r="A2005" s="136"/>
      <c r="B2005"/>
      <c r="C2005" s="136"/>
      <c r="D2005" s="136"/>
      <c r="E2005"/>
      <c r="F2005" s="181"/>
      <c r="G2005" s="181"/>
      <c r="H2005" s="181"/>
      <c r="I2005" s="181"/>
      <c r="J2005" s="181"/>
      <c r="K2005" s="191"/>
      <c r="L2005" s="31"/>
    </row>
    <row r="2006" spans="1:12" s="178" customFormat="1" x14ac:dyDescent="0.2">
      <c r="A2006" s="136"/>
      <c r="B2006"/>
      <c r="C2006" s="136"/>
      <c r="D2006" s="136"/>
      <c r="E2006"/>
      <c r="F2006" s="181"/>
      <c r="G2006" s="181"/>
      <c r="H2006" s="181"/>
      <c r="I2006" s="181"/>
      <c r="J2006" s="181"/>
      <c r="K2006" s="191"/>
      <c r="L2006" s="31"/>
    </row>
    <row r="2007" spans="1:12" s="178" customFormat="1" x14ac:dyDescent="0.2">
      <c r="A2007" s="136"/>
      <c r="B2007"/>
      <c r="C2007" s="136"/>
      <c r="D2007" s="136"/>
      <c r="E2007"/>
      <c r="F2007" s="181"/>
      <c r="G2007" s="181"/>
      <c r="H2007" s="181"/>
      <c r="I2007" s="181"/>
      <c r="J2007" s="181"/>
      <c r="K2007" s="191"/>
      <c r="L2007" s="31"/>
    </row>
    <row r="2008" spans="1:12" s="178" customFormat="1" x14ac:dyDescent="0.2">
      <c r="A2008" s="136"/>
      <c r="B2008"/>
      <c r="C2008" s="136"/>
      <c r="D2008" s="136"/>
      <c r="E2008"/>
      <c r="F2008" s="181"/>
      <c r="G2008" s="181"/>
      <c r="H2008" s="181"/>
      <c r="I2008" s="181"/>
      <c r="J2008" s="181"/>
      <c r="K2008" s="191"/>
      <c r="L2008" s="31"/>
    </row>
    <row r="2009" spans="1:12" s="178" customFormat="1" x14ac:dyDescent="0.2">
      <c r="A2009" s="136"/>
      <c r="B2009"/>
      <c r="C2009" s="136"/>
      <c r="D2009" s="136"/>
      <c r="E2009"/>
      <c r="F2009" s="181"/>
      <c r="G2009" s="181"/>
      <c r="H2009" s="181"/>
      <c r="I2009" s="181"/>
      <c r="J2009" s="181"/>
      <c r="K2009" s="191"/>
      <c r="L2009" s="31"/>
    </row>
    <row r="2010" spans="1:12" s="178" customFormat="1" x14ac:dyDescent="0.2">
      <c r="A2010" s="136"/>
      <c r="B2010"/>
      <c r="C2010" s="136"/>
      <c r="D2010" s="136"/>
      <c r="E2010"/>
      <c r="F2010" s="181"/>
      <c r="G2010" s="181"/>
      <c r="H2010" s="181"/>
      <c r="I2010" s="181"/>
      <c r="J2010" s="181"/>
      <c r="K2010" s="191"/>
      <c r="L2010" s="31"/>
    </row>
    <row r="2011" spans="1:12" s="178" customFormat="1" x14ac:dyDescent="0.2">
      <c r="A2011" s="136"/>
      <c r="B2011"/>
      <c r="C2011" s="136"/>
      <c r="D2011" s="136"/>
      <c r="E2011"/>
      <c r="F2011" s="181"/>
      <c r="G2011" s="181"/>
      <c r="H2011" s="181"/>
      <c r="I2011" s="181"/>
      <c r="J2011" s="181"/>
      <c r="K2011" s="191"/>
      <c r="L2011" s="31"/>
    </row>
    <row r="2012" spans="1:12" s="178" customFormat="1" x14ac:dyDescent="0.2">
      <c r="A2012" s="136"/>
      <c r="B2012"/>
      <c r="C2012" s="136"/>
      <c r="D2012" s="136"/>
      <c r="E2012"/>
      <c r="F2012" s="181"/>
      <c r="G2012" s="181"/>
      <c r="H2012" s="181"/>
      <c r="I2012" s="181"/>
      <c r="J2012" s="181"/>
      <c r="K2012" s="191"/>
      <c r="L2012" s="31"/>
    </row>
    <row r="2013" spans="1:12" s="178" customFormat="1" x14ac:dyDescent="0.2">
      <c r="A2013" s="136"/>
      <c r="B2013"/>
      <c r="C2013" s="136"/>
      <c r="D2013" s="136"/>
      <c r="E2013"/>
      <c r="F2013" s="181"/>
      <c r="G2013" s="181"/>
      <c r="H2013" s="181"/>
      <c r="I2013" s="181"/>
      <c r="J2013" s="181"/>
      <c r="K2013" s="191"/>
      <c r="L2013" s="31"/>
    </row>
    <row r="2014" spans="1:12" s="178" customFormat="1" x14ac:dyDescent="0.2">
      <c r="A2014" s="136"/>
      <c r="B2014"/>
      <c r="C2014" s="136"/>
      <c r="D2014" s="136"/>
      <c r="E2014"/>
      <c r="F2014" s="181"/>
      <c r="G2014" s="181"/>
      <c r="H2014" s="181"/>
      <c r="I2014" s="181"/>
      <c r="J2014" s="181"/>
      <c r="K2014" s="191"/>
      <c r="L2014" s="31"/>
    </row>
    <row r="2015" spans="1:12" s="178" customFormat="1" x14ac:dyDescent="0.2">
      <c r="A2015" s="136"/>
      <c r="B2015"/>
      <c r="C2015" s="136"/>
      <c r="D2015" s="136"/>
      <c r="E2015"/>
      <c r="F2015" s="181"/>
      <c r="G2015" s="181"/>
      <c r="H2015" s="181"/>
      <c r="I2015" s="181"/>
      <c r="J2015" s="181"/>
      <c r="K2015" s="191"/>
      <c r="L2015" s="31"/>
    </row>
    <row r="2016" spans="1:12" s="178" customFormat="1" x14ac:dyDescent="0.2">
      <c r="A2016" s="136"/>
      <c r="B2016"/>
      <c r="C2016" s="136"/>
      <c r="D2016" s="136"/>
      <c r="E2016"/>
      <c r="F2016" s="181"/>
      <c r="G2016" s="181"/>
      <c r="H2016" s="181"/>
      <c r="I2016" s="181"/>
      <c r="J2016" s="181"/>
      <c r="K2016" s="191"/>
      <c r="L2016" s="31"/>
    </row>
    <row r="2017" spans="1:12" s="178" customFormat="1" x14ac:dyDescent="0.2">
      <c r="A2017" s="136"/>
      <c r="B2017"/>
      <c r="C2017" s="136"/>
      <c r="D2017" s="136"/>
      <c r="E2017"/>
      <c r="F2017" s="181"/>
      <c r="G2017" s="181"/>
      <c r="H2017" s="181"/>
      <c r="I2017" s="181"/>
      <c r="J2017" s="181"/>
      <c r="K2017" s="191"/>
      <c r="L2017" s="31"/>
    </row>
    <row r="2018" spans="1:12" s="178" customFormat="1" x14ac:dyDescent="0.2">
      <c r="A2018" s="136"/>
      <c r="B2018"/>
      <c r="C2018" s="136"/>
      <c r="D2018" s="136"/>
      <c r="E2018"/>
      <c r="F2018" s="181"/>
      <c r="G2018" s="181"/>
      <c r="H2018" s="181"/>
      <c r="I2018" s="181"/>
      <c r="J2018" s="181"/>
      <c r="K2018" s="191"/>
      <c r="L2018" s="31"/>
    </row>
    <row r="2019" spans="1:12" s="178" customFormat="1" x14ac:dyDescent="0.2">
      <c r="A2019" s="136"/>
      <c r="B2019"/>
      <c r="C2019" s="136"/>
      <c r="D2019" s="136"/>
      <c r="E2019"/>
      <c r="F2019" s="181"/>
      <c r="G2019" s="181"/>
      <c r="H2019" s="181"/>
      <c r="I2019" s="181"/>
      <c r="J2019" s="181"/>
      <c r="K2019" s="191"/>
      <c r="L2019" s="31"/>
    </row>
    <row r="2020" spans="1:12" s="178" customFormat="1" x14ac:dyDescent="0.2">
      <c r="A2020" s="136"/>
      <c r="B2020"/>
      <c r="C2020" s="136"/>
      <c r="D2020" s="136"/>
      <c r="E2020"/>
      <c r="F2020" s="181"/>
      <c r="G2020" s="181"/>
      <c r="H2020" s="181"/>
      <c r="I2020" s="181"/>
      <c r="J2020" s="181"/>
      <c r="K2020" s="191"/>
      <c r="L2020" s="31"/>
    </row>
    <row r="2021" spans="1:12" s="178" customFormat="1" x14ac:dyDescent="0.2">
      <c r="A2021" s="136"/>
      <c r="B2021"/>
      <c r="C2021" s="136"/>
      <c r="D2021" s="136"/>
      <c r="E2021"/>
      <c r="F2021" s="181"/>
      <c r="G2021" s="181"/>
      <c r="H2021" s="181"/>
      <c r="I2021" s="181"/>
      <c r="J2021" s="181"/>
      <c r="K2021" s="191"/>
      <c r="L2021" s="31"/>
    </row>
    <row r="2022" spans="1:12" s="178" customFormat="1" x14ac:dyDescent="0.2">
      <c r="A2022" s="136"/>
      <c r="B2022"/>
      <c r="C2022" s="136"/>
      <c r="D2022" s="136"/>
      <c r="E2022"/>
      <c r="F2022" s="181"/>
      <c r="G2022" s="181"/>
      <c r="H2022" s="181"/>
      <c r="I2022" s="181"/>
      <c r="J2022" s="181"/>
      <c r="K2022" s="191"/>
      <c r="L2022" s="31"/>
    </row>
    <row r="2023" spans="1:12" s="178" customFormat="1" x14ac:dyDescent="0.2">
      <c r="A2023" s="136"/>
      <c r="B2023"/>
      <c r="C2023" s="136"/>
      <c r="D2023" s="136"/>
      <c r="E2023"/>
      <c r="F2023" s="181"/>
      <c r="G2023" s="181"/>
      <c r="H2023" s="181"/>
      <c r="I2023" s="181"/>
      <c r="J2023" s="181"/>
      <c r="K2023" s="191"/>
      <c r="L2023" s="31"/>
    </row>
    <row r="2024" spans="1:12" s="178" customFormat="1" x14ac:dyDescent="0.2">
      <c r="A2024" s="136"/>
      <c r="B2024"/>
      <c r="C2024" s="136"/>
      <c r="D2024" s="136"/>
      <c r="E2024"/>
      <c r="F2024" s="181"/>
      <c r="G2024" s="181"/>
      <c r="H2024" s="181"/>
      <c r="I2024" s="181"/>
      <c r="J2024" s="181"/>
      <c r="K2024" s="191"/>
      <c r="L2024" s="31"/>
    </row>
    <row r="2025" spans="1:12" s="178" customFormat="1" x14ac:dyDescent="0.2">
      <c r="A2025" s="136"/>
      <c r="B2025"/>
      <c r="C2025" s="136"/>
      <c r="D2025" s="136"/>
      <c r="E2025"/>
      <c r="F2025" s="181"/>
      <c r="G2025" s="181"/>
      <c r="H2025" s="181"/>
      <c r="I2025" s="181"/>
      <c r="J2025" s="181"/>
      <c r="K2025" s="191"/>
      <c r="L2025" s="31"/>
    </row>
    <row r="2026" spans="1:12" s="178" customFormat="1" x14ac:dyDescent="0.2">
      <c r="A2026" s="136"/>
      <c r="B2026"/>
      <c r="C2026" s="136"/>
      <c r="D2026" s="136"/>
      <c r="E2026"/>
      <c r="F2026" s="181"/>
      <c r="G2026" s="181"/>
      <c r="H2026" s="181"/>
      <c r="I2026" s="181"/>
      <c r="J2026" s="181"/>
      <c r="K2026" s="191"/>
      <c r="L2026" s="31"/>
    </row>
    <row r="2027" spans="1:12" s="178" customFormat="1" x14ac:dyDescent="0.2">
      <c r="A2027" s="136"/>
      <c r="B2027"/>
      <c r="C2027" s="136"/>
      <c r="D2027" s="136"/>
      <c r="E2027"/>
      <c r="F2027" s="181"/>
      <c r="G2027" s="181"/>
      <c r="H2027" s="181"/>
      <c r="I2027" s="181"/>
      <c r="J2027" s="181"/>
      <c r="K2027" s="191"/>
      <c r="L2027" s="31"/>
    </row>
    <row r="2028" spans="1:12" s="178" customFormat="1" x14ac:dyDescent="0.2">
      <c r="A2028" s="136"/>
      <c r="B2028"/>
      <c r="C2028" s="136"/>
      <c r="D2028" s="136"/>
      <c r="E2028"/>
      <c r="F2028" s="181"/>
      <c r="G2028" s="181"/>
      <c r="H2028" s="181"/>
      <c r="I2028" s="181"/>
      <c r="J2028" s="181"/>
      <c r="K2028" s="191"/>
      <c r="L2028" s="31"/>
    </row>
    <row r="2029" spans="1:12" s="178" customFormat="1" x14ac:dyDescent="0.2">
      <c r="A2029" s="136"/>
      <c r="B2029"/>
      <c r="C2029" s="136"/>
      <c r="D2029" s="136"/>
      <c r="E2029"/>
      <c r="F2029" s="181"/>
      <c r="G2029" s="181"/>
      <c r="H2029" s="181"/>
      <c r="I2029" s="181"/>
      <c r="J2029" s="181"/>
      <c r="K2029" s="191"/>
      <c r="L2029" s="31"/>
    </row>
    <row r="2030" spans="1:12" s="178" customFormat="1" x14ac:dyDescent="0.2">
      <c r="A2030" s="136"/>
      <c r="B2030"/>
      <c r="C2030" s="136"/>
      <c r="D2030" s="136"/>
      <c r="E2030"/>
      <c r="F2030" s="181"/>
      <c r="G2030" s="181"/>
      <c r="H2030" s="181"/>
      <c r="I2030" s="181"/>
      <c r="J2030" s="181"/>
      <c r="K2030" s="191"/>
      <c r="L2030" s="31"/>
    </row>
    <row r="2031" spans="1:12" s="178" customFormat="1" x14ac:dyDescent="0.2">
      <c r="A2031" s="136"/>
      <c r="B2031"/>
      <c r="C2031" s="136"/>
      <c r="D2031" s="136"/>
      <c r="E2031"/>
      <c r="F2031" s="181"/>
      <c r="G2031" s="181"/>
      <c r="H2031" s="181"/>
      <c r="I2031" s="181"/>
      <c r="J2031" s="181"/>
      <c r="K2031" s="191"/>
      <c r="L2031" s="31"/>
    </row>
    <row r="2032" spans="1:12" s="178" customFormat="1" x14ac:dyDescent="0.2">
      <c r="A2032" s="136"/>
      <c r="B2032"/>
      <c r="C2032" s="136"/>
      <c r="D2032" s="136"/>
      <c r="E2032"/>
      <c r="F2032" s="181"/>
      <c r="G2032" s="181"/>
      <c r="H2032" s="181"/>
      <c r="I2032" s="181"/>
      <c r="J2032" s="181"/>
      <c r="K2032" s="191"/>
      <c r="L2032" s="31"/>
    </row>
    <row r="2033" spans="1:12" s="178" customFormat="1" x14ac:dyDescent="0.2">
      <c r="A2033" s="136"/>
      <c r="B2033"/>
      <c r="C2033" s="136"/>
      <c r="D2033" s="136"/>
      <c r="E2033"/>
      <c r="F2033" s="181"/>
      <c r="G2033" s="181"/>
      <c r="H2033" s="181"/>
      <c r="I2033" s="181"/>
      <c r="J2033" s="181"/>
      <c r="K2033" s="191"/>
      <c r="L2033" s="31"/>
    </row>
    <row r="2034" spans="1:12" s="178" customFormat="1" x14ac:dyDescent="0.2">
      <c r="A2034" s="136"/>
      <c r="B2034"/>
      <c r="C2034" s="136"/>
      <c r="D2034" s="136"/>
      <c r="E2034"/>
      <c r="F2034" s="181"/>
      <c r="G2034" s="181"/>
      <c r="H2034" s="181"/>
      <c r="I2034" s="181"/>
      <c r="J2034" s="181"/>
      <c r="K2034" s="191"/>
      <c r="L2034" s="31"/>
    </row>
    <row r="2035" spans="1:12" s="178" customFormat="1" x14ac:dyDescent="0.2">
      <c r="A2035" s="136"/>
      <c r="B2035"/>
      <c r="C2035" s="136"/>
      <c r="D2035" s="136"/>
      <c r="E2035"/>
      <c r="F2035" s="181"/>
      <c r="G2035" s="181"/>
      <c r="H2035" s="181"/>
      <c r="I2035" s="181"/>
      <c r="J2035" s="181"/>
      <c r="K2035" s="191"/>
      <c r="L2035" s="31"/>
    </row>
    <row r="2036" spans="1:12" s="178" customFormat="1" x14ac:dyDescent="0.2">
      <c r="A2036" s="136"/>
      <c r="B2036"/>
      <c r="C2036" s="136"/>
      <c r="D2036" s="136"/>
      <c r="E2036"/>
      <c r="F2036" s="181"/>
      <c r="G2036" s="181"/>
      <c r="H2036" s="181"/>
      <c r="I2036" s="181"/>
      <c r="J2036" s="181"/>
      <c r="K2036" s="191"/>
      <c r="L2036" s="31"/>
    </row>
    <row r="2037" spans="1:12" s="178" customFormat="1" x14ac:dyDescent="0.2">
      <c r="A2037" s="136"/>
      <c r="B2037"/>
      <c r="C2037" s="136"/>
      <c r="D2037" s="136"/>
      <c r="E2037"/>
      <c r="F2037" s="181"/>
      <c r="G2037" s="181"/>
      <c r="H2037" s="181"/>
      <c r="I2037" s="181"/>
      <c r="J2037" s="181"/>
      <c r="K2037" s="191"/>
      <c r="L2037" s="31"/>
    </row>
    <row r="2038" spans="1:12" s="178" customFormat="1" x14ac:dyDescent="0.2">
      <c r="A2038" s="136"/>
      <c r="B2038"/>
      <c r="C2038" s="136"/>
      <c r="D2038" s="136"/>
      <c r="E2038"/>
      <c r="F2038" s="181"/>
      <c r="G2038" s="181"/>
      <c r="H2038" s="181"/>
      <c r="I2038" s="181"/>
      <c r="J2038" s="181"/>
      <c r="K2038" s="191"/>
      <c r="L2038" s="31"/>
    </row>
    <row r="2039" spans="1:12" s="178" customFormat="1" x14ac:dyDescent="0.2">
      <c r="A2039" s="136"/>
      <c r="B2039"/>
      <c r="C2039" s="136"/>
      <c r="D2039" s="136"/>
      <c r="E2039"/>
      <c r="F2039" s="181"/>
      <c r="G2039" s="181"/>
      <c r="H2039" s="181"/>
      <c r="I2039" s="181"/>
      <c r="J2039" s="181"/>
      <c r="K2039" s="191"/>
      <c r="L2039" s="31"/>
    </row>
    <row r="2040" spans="1:12" s="178" customFormat="1" x14ac:dyDescent="0.2">
      <c r="A2040" s="136"/>
      <c r="B2040"/>
      <c r="C2040" s="136"/>
      <c r="D2040" s="136"/>
      <c r="E2040"/>
      <c r="F2040" s="181"/>
      <c r="G2040" s="181"/>
      <c r="H2040" s="181"/>
      <c r="I2040" s="181"/>
      <c r="J2040" s="181"/>
      <c r="K2040" s="191"/>
      <c r="L2040" s="31"/>
    </row>
    <row r="2041" spans="1:12" s="178" customFormat="1" x14ac:dyDescent="0.2">
      <c r="A2041" s="136"/>
      <c r="B2041"/>
      <c r="C2041" s="136"/>
      <c r="D2041" s="136"/>
      <c r="E2041"/>
      <c r="F2041" s="181"/>
      <c r="G2041" s="181"/>
      <c r="H2041" s="181"/>
      <c r="I2041" s="181"/>
      <c r="J2041" s="181"/>
      <c r="K2041" s="191"/>
      <c r="L2041" s="31"/>
    </row>
    <row r="2042" spans="1:12" s="178" customFormat="1" x14ac:dyDescent="0.2">
      <c r="A2042" s="136"/>
      <c r="B2042"/>
      <c r="C2042" s="136"/>
      <c r="D2042" s="136"/>
      <c r="E2042"/>
      <c r="F2042" s="181"/>
      <c r="G2042" s="181"/>
      <c r="H2042" s="181"/>
      <c r="I2042" s="181"/>
      <c r="J2042" s="181"/>
      <c r="K2042" s="191"/>
      <c r="L2042" s="31"/>
    </row>
    <row r="2043" spans="1:12" s="178" customFormat="1" x14ac:dyDescent="0.2">
      <c r="A2043" s="136"/>
      <c r="B2043"/>
      <c r="C2043" s="136"/>
      <c r="D2043" s="136"/>
      <c r="E2043"/>
      <c r="F2043" s="181"/>
      <c r="G2043" s="181"/>
      <c r="H2043" s="181"/>
      <c r="I2043" s="181"/>
      <c r="J2043" s="181"/>
      <c r="K2043" s="191"/>
      <c r="L2043" s="31"/>
    </row>
    <row r="2044" spans="1:12" s="178" customFormat="1" x14ac:dyDescent="0.2">
      <c r="A2044" s="136"/>
      <c r="B2044"/>
      <c r="C2044" s="136"/>
      <c r="D2044" s="136"/>
      <c r="E2044"/>
      <c r="F2044" s="181"/>
      <c r="G2044" s="181"/>
      <c r="H2044" s="181"/>
      <c r="I2044" s="181"/>
      <c r="J2044" s="181"/>
      <c r="K2044" s="191"/>
      <c r="L2044" s="31"/>
    </row>
    <row r="2045" spans="1:12" s="178" customFormat="1" x14ac:dyDescent="0.2">
      <c r="A2045" s="136"/>
      <c r="B2045"/>
      <c r="C2045" s="136"/>
      <c r="D2045" s="136"/>
      <c r="E2045"/>
      <c r="F2045" s="181"/>
      <c r="G2045" s="181"/>
      <c r="H2045" s="181"/>
      <c r="I2045" s="181"/>
      <c r="J2045" s="181"/>
      <c r="K2045" s="191"/>
      <c r="L2045" s="31"/>
    </row>
    <row r="2046" spans="1:12" s="178" customFormat="1" x14ac:dyDescent="0.2">
      <c r="A2046" s="136"/>
      <c r="B2046"/>
      <c r="C2046" s="136"/>
      <c r="D2046" s="136"/>
      <c r="E2046"/>
      <c r="F2046" s="181"/>
      <c r="G2046" s="181"/>
      <c r="H2046" s="181"/>
      <c r="I2046" s="181"/>
      <c r="J2046" s="181"/>
      <c r="K2046" s="191"/>
      <c r="L2046" s="31"/>
    </row>
    <row r="2047" spans="1:12" s="178" customFormat="1" x14ac:dyDescent="0.2">
      <c r="A2047" s="136"/>
      <c r="B2047"/>
      <c r="C2047" s="136"/>
      <c r="D2047" s="136"/>
      <c r="E2047"/>
      <c r="F2047" s="181"/>
      <c r="G2047" s="181"/>
      <c r="H2047" s="181"/>
      <c r="I2047" s="181"/>
      <c r="J2047" s="181"/>
      <c r="K2047" s="191"/>
      <c r="L2047" s="31"/>
    </row>
    <row r="2048" spans="1:12" s="178" customFormat="1" x14ac:dyDescent="0.2">
      <c r="A2048" s="136"/>
      <c r="B2048"/>
      <c r="C2048" s="136"/>
      <c r="D2048" s="136"/>
      <c r="E2048"/>
      <c r="F2048" s="181"/>
      <c r="G2048" s="181"/>
      <c r="H2048" s="181"/>
      <c r="I2048" s="181"/>
      <c r="J2048" s="181"/>
      <c r="K2048" s="191"/>
      <c r="L2048" s="31"/>
    </row>
    <row r="2049" spans="1:12" s="178" customFormat="1" x14ac:dyDescent="0.2">
      <c r="A2049" s="136"/>
      <c r="B2049"/>
      <c r="C2049" s="136"/>
      <c r="D2049" s="136"/>
      <c r="E2049"/>
      <c r="F2049" s="181"/>
      <c r="G2049" s="181"/>
      <c r="H2049" s="181"/>
      <c r="I2049" s="181"/>
      <c r="J2049" s="181"/>
      <c r="K2049" s="191"/>
      <c r="L2049" s="31"/>
    </row>
    <row r="2050" spans="1:12" s="178" customFormat="1" x14ac:dyDescent="0.2">
      <c r="A2050" s="136"/>
      <c r="B2050"/>
      <c r="C2050" s="136"/>
      <c r="D2050" s="136"/>
      <c r="E2050"/>
      <c r="F2050" s="181"/>
      <c r="G2050" s="181"/>
      <c r="H2050" s="181"/>
      <c r="I2050" s="181"/>
      <c r="J2050" s="181"/>
      <c r="K2050" s="191"/>
      <c r="L2050" s="31"/>
    </row>
    <row r="2051" spans="1:12" s="178" customFormat="1" x14ac:dyDescent="0.2">
      <c r="A2051" s="136"/>
      <c r="B2051"/>
      <c r="C2051" s="136"/>
      <c r="D2051" s="136"/>
      <c r="E2051"/>
      <c r="F2051" s="181"/>
      <c r="G2051" s="181"/>
      <c r="H2051" s="181"/>
      <c r="I2051" s="181"/>
      <c r="J2051" s="181"/>
      <c r="K2051" s="191"/>
      <c r="L2051" s="31"/>
    </row>
    <row r="2052" spans="1:12" s="178" customFormat="1" x14ac:dyDescent="0.2">
      <c r="A2052" s="136"/>
      <c r="B2052"/>
      <c r="C2052" s="136"/>
      <c r="D2052" s="136"/>
      <c r="E2052"/>
      <c r="F2052" s="181"/>
      <c r="G2052" s="181"/>
      <c r="H2052" s="181"/>
      <c r="I2052" s="181"/>
      <c r="J2052" s="181"/>
      <c r="K2052" s="191"/>
      <c r="L2052" s="31"/>
    </row>
    <row r="2053" spans="1:12" s="178" customFormat="1" x14ac:dyDescent="0.2">
      <c r="A2053" s="136"/>
      <c r="B2053"/>
      <c r="C2053" s="136"/>
      <c r="D2053" s="136"/>
      <c r="E2053"/>
      <c r="F2053" s="181"/>
      <c r="G2053" s="181"/>
      <c r="H2053" s="181"/>
      <c r="I2053" s="181"/>
      <c r="J2053" s="181"/>
      <c r="K2053" s="191"/>
      <c r="L2053" s="31"/>
    </row>
    <row r="2054" spans="1:12" s="178" customFormat="1" x14ac:dyDescent="0.2">
      <c r="A2054" s="136"/>
      <c r="B2054"/>
      <c r="C2054" s="136"/>
      <c r="D2054" s="136"/>
      <c r="E2054"/>
      <c r="F2054" s="181"/>
      <c r="G2054" s="181"/>
      <c r="H2054" s="181"/>
      <c r="I2054" s="181"/>
      <c r="J2054" s="181"/>
      <c r="K2054" s="191"/>
      <c r="L2054" s="31"/>
    </row>
    <row r="2055" spans="1:12" s="178" customFormat="1" x14ac:dyDescent="0.2">
      <c r="A2055" s="136"/>
      <c r="B2055"/>
      <c r="C2055" s="136"/>
      <c r="D2055" s="136"/>
      <c r="E2055"/>
      <c r="F2055" s="181"/>
      <c r="G2055" s="181"/>
      <c r="H2055" s="181"/>
      <c r="I2055" s="181"/>
      <c r="J2055" s="181"/>
      <c r="K2055" s="191"/>
      <c r="L2055" s="31"/>
    </row>
    <row r="2056" spans="1:12" s="178" customFormat="1" x14ac:dyDescent="0.2">
      <c r="A2056" s="136"/>
      <c r="B2056"/>
      <c r="C2056" s="136"/>
      <c r="D2056" s="136"/>
      <c r="E2056"/>
      <c r="F2056" s="181"/>
      <c r="G2056" s="181"/>
      <c r="H2056" s="181"/>
      <c r="I2056" s="181"/>
      <c r="J2056" s="181"/>
      <c r="K2056" s="191"/>
      <c r="L2056" s="31"/>
    </row>
    <row r="2057" spans="1:12" s="178" customFormat="1" x14ac:dyDescent="0.2">
      <c r="A2057" s="136"/>
      <c r="B2057"/>
      <c r="C2057" s="136"/>
      <c r="D2057" s="136"/>
      <c r="E2057"/>
      <c r="F2057" s="181"/>
      <c r="G2057" s="181"/>
      <c r="H2057" s="181"/>
      <c r="I2057" s="181"/>
      <c r="J2057" s="181"/>
      <c r="K2057" s="191"/>
      <c r="L2057" s="31"/>
    </row>
    <row r="2058" spans="1:12" s="178" customFormat="1" x14ac:dyDescent="0.2">
      <c r="A2058" s="136"/>
      <c r="B2058"/>
      <c r="C2058" s="136"/>
      <c r="D2058" s="136"/>
      <c r="E2058"/>
      <c r="F2058" s="181"/>
      <c r="G2058" s="181"/>
      <c r="H2058" s="181"/>
      <c r="I2058" s="181"/>
      <c r="J2058" s="181"/>
      <c r="K2058" s="191"/>
      <c r="L2058" s="31"/>
    </row>
    <row r="2059" spans="1:12" s="178" customFormat="1" x14ac:dyDescent="0.2">
      <c r="A2059" s="136"/>
      <c r="B2059"/>
      <c r="C2059" s="136"/>
      <c r="D2059" s="136"/>
      <c r="E2059"/>
      <c r="F2059" s="181"/>
      <c r="G2059" s="181"/>
      <c r="H2059" s="181"/>
      <c r="I2059" s="181"/>
      <c r="J2059" s="181"/>
      <c r="K2059" s="191"/>
      <c r="L2059" s="31"/>
    </row>
    <row r="2060" spans="1:12" s="178" customFormat="1" x14ac:dyDescent="0.2">
      <c r="A2060" s="136"/>
      <c r="B2060"/>
      <c r="C2060" s="136"/>
      <c r="D2060" s="136"/>
      <c r="E2060"/>
      <c r="F2060" s="181"/>
      <c r="G2060" s="181"/>
      <c r="H2060" s="181"/>
      <c r="I2060" s="181"/>
      <c r="J2060" s="181"/>
      <c r="K2060" s="191"/>
      <c r="L2060" s="31"/>
    </row>
    <row r="2061" spans="1:12" s="178" customFormat="1" x14ac:dyDescent="0.2">
      <c r="A2061" s="136"/>
      <c r="B2061"/>
      <c r="C2061" s="136"/>
      <c r="D2061" s="136"/>
      <c r="E2061"/>
      <c r="F2061" s="181"/>
      <c r="G2061" s="181"/>
      <c r="H2061" s="181"/>
      <c r="I2061" s="181"/>
      <c r="J2061" s="181"/>
      <c r="K2061" s="191"/>
      <c r="L2061" s="31"/>
    </row>
    <row r="2062" spans="1:12" s="178" customFormat="1" x14ac:dyDescent="0.2">
      <c r="A2062" s="136"/>
      <c r="B2062"/>
      <c r="C2062" s="136"/>
      <c r="D2062" s="136"/>
      <c r="E2062"/>
      <c r="F2062" s="181"/>
      <c r="G2062" s="181"/>
      <c r="H2062" s="181"/>
      <c r="I2062" s="181"/>
      <c r="J2062" s="181"/>
      <c r="K2062" s="191"/>
      <c r="L2062" s="31"/>
    </row>
    <row r="2063" spans="1:12" s="178" customFormat="1" x14ac:dyDescent="0.2">
      <c r="A2063" s="136"/>
      <c r="B2063"/>
      <c r="C2063" s="136"/>
      <c r="D2063" s="136"/>
      <c r="E2063"/>
      <c r="F2063" s="181"/>
      <c r="G2063" s="181"/>
      <c r="H2063" s="181"/>
      <c r="I2063" s="181"/>
      <c r="J2063" s="181"/>
      <c r="K2063" s="191"/>
      <c r="L2063" s="31"/>
    </row>
    <row r="2064" spans="1:12" s="178" customFormat="1" x14ac:dyDescent="0.2">
      <c r="A2064" s="136"/>
      <c r="B2064"/>
      <c r="C2064" s="136"/>
      <c r="D2064" s="136"/>
      <c r="E2064"/>
      <c r="F2064" s="181"/>
      <c r="G2064" s="181"/>
      <c r="H2064" s="181"/>
      <c r="I2064" s="181"/>
      <c r="J2064" s="181"/>
      <c r="K2064" s="191"/>
      <c r="L2064" s="31"/>
    </row>
    <row r="2065" spans="1:12" s="178" customFormat="1" x14ac:dyDescent="0.2">
      <c r="A2065" s="136"/>
      <c r="B2065"/>
      <c r="C2065" s="136"/>
      <c r="D2065" s="136"/>
      <c r="E2065"/>
      <c r="F2065" s="181"/>
      <c r="G2065" s="181"/>
      <c r="H2065" s="181"/>
      <c r="I2065" s="181"/>
      <c r="J2065" s="181"/>
      <c r="K2065" s="191"/>
      <c r="L2065" s="31"/>
    </row>
    <row r="2066" spans="1:12" s="178" customFormat="1" x14ac:dyDescent="0.2">
      <c r="A2066" s="136"/>
      <c r="B2066"/>
      <c r="C2066" s="136"/>
      <c r="D2066" s="136"/>
      <c r="E2066"/>
      <c r="F2066" s="181"/>
      <c r="G2066" s="181"/>
      <c r="H2066" s="181"/>
      <c r="I2066" s="181"/>
      <c r="J2066" s="181"/>
      <c r="K2066" s="191"/>
      <c r="L2066" s="31"/>
    </row>
    <row r="2067" spans="1:12" s="178" customFormat="1" x14ac:dyDescent="0.2">
      <c r="A2067" s="136"/>
      <c r="B2067"/>
      <c r="C2067" s="136"/>
      <c r="D2067" s="136"/>
      <c r="E2067"/>
      <c r="F2067" s="181"/>
      <c r="G2067" s="181"/>
      <c r="H2067" s="181"/>
      <c r="I2067" s="181"/>
      <c r="J2067" s="181"/>
      <c r="K2067" s="191"/>
      <c r="L2067" s="31"/>
    </row>
    <row r="2068" spans="1:12" s="178" customFormat="1" x14ac:dyDescent="0.2">
      <c r="A2068" s="136"/>
      <c r="B2068"/>
      <c r="C2068" s="136"/>
      <c r="D2068" s="136"/>
      <c r="E2068"/>
      <c r="F2068" s="181"/>
      <c r="G2068" s="181"/>
      <c r="H2068" s="181"/>
      <c r="I2068" s="181"/>
      <c r="J2068" s="181"/>
      <c r="K2068" s="191"/>
      <c r="L2068" s="31"/>
    </row>
    <row r="2069" spans="1:12" s="178" customFormat="1" x14ac:dyDescent="0.2">
      <c r="A2069" s="136"/>
      <c r="B2069"/>
      <c r="C2069" s="136"/>
      <c r="D2069" s="136"/>
      <c r="E2069"/>
      <c r="F2069" s="181"/>
      <c r="G2069" s="181"/>
      <c r="H2069" s="181"/>
      <c r="I2069" s="181"/>
      <c r="J2069" s="181"/>
      <c r="K2069" s="191"/>
      <c r="L2069" s="31"/>
    </row>
    <row r="2070" spans="1:12" s="178" customFormat="1" x14ac:dyDescent="0.2">
      <c r="A2070" s="136"/>
      <c r="B2070"/>
      <c r="C2070" s="136"/>
      <c r="D2070" s="136"/>
      <c r="E2070"/>
      <c r="F2070" s="181"/>
      <c r="G2070" s="181"/>
      <c r="H2070" s="181"/>
      <c r="I2070" s="181"/>
      <c r="J2070" s="181"/>
      <c r="K2070" s="191"/>
      <c r="L2070" s="31"/>
    </row>
    <row r="2071" spans="1:12" s="178" customFormat="1" x14ac:dyDescent="0.2">
      <c r="A2071" s="136"/>
      <c r="B2071"/>
      <c r="C2071" s="136"/>
      <c r="D2071" s="136"/>
      <c r="E2071"/>
      <c r="F2071" s="181"/>
      <c r="G2071" s="181"/>
      <c r="H2071" s="181"/>
      <c r="I2071" s="181"/>
      <c r="J2071" s="181"/>
      <c r="K2071" s="191"/>
      <c r="L2071" s="31"/>
    </row>
    <row r="2072" spans="1:12" s="178" customFormat="1" x14ac:dyDescent="0.2">
      <c r="A2072" s="136"/>
      <c r="B2072"/>
      <c r="C2072" s="136"/>
      <c r="D2072" s="136"/>
      <c r="E2072"/>
      <c r="F2072" s="181"/>
      <c r="G2072" s="181"/>
      <c r="H2072" s="181"/>
      <c r="I2072" s="181"/>
      <c r="J2072" s="181"/>
      <c r="K2072" s="191"/>
      <c r="L2072" s="31"/>
    </row>
    <row r="2073" spans="1:12" s="178" customFormat="1" x14ac:dyDescent="0.2">
      <c r="A2073" s="136"/>
      <c r="B2073"/>
      <c r="C2073" s="136"/>
      <c r="D2073" s="136"/>
      <c r="E2073"/>
      <c r="F2073" s="181"/>
      <c r="G2073" s="181"/>
      <c r="H2073" s="181"/>
      <c r="I2073" s="181"/>
      <c r="J2073" s="181"/>
      <c r="K2073" s="191"/>
      <c r="L2073" s="31"/>
    </row>
    <row r="2074" spans="1:12" s="178" customFormat="1" x14ac:dyDescent="0.2">
      <c r="A2074" s="136"/>
      <c r="B2074"/>
      <c r="C2074" s="136"/>
      <c r="D2074" s="136"/>
      <c r="E2074"/>
      <c r="F2074" s="181"/>
      <c r="G2074" s="181"/>
      <c r="H2074" s="181"/>
      <c r="I2074" s="181"/>
      <c r="J2074" s="181"/>
      <c r="K2074" s="191"/>
      <c r="L2074" s="31"/>
    </row>
    <row r="2075" spans="1:12" s="178" customFormat="1" x14ac:dyDescent="0.2">
      <c r="A2075" s="136"/>
      <c r="B2075"/>
      <c r="C2075" s="136"/>
      <c r="D2075" s="136"/>
      <c r="E2075"/>
      <c r="F2075" s="181"/>
      <c r="G2075" s="181"/>
      <c r="H2075" s="181"/>
      <c r="I2075" s="181"/>
      <c r="J2075" s="181"/>
      <c r="K2075" s="191"/>
      <c r="L2075" s="31"/>
    </row>
    <row r="2076" spans="1:12" s="178" customFormat="1" x14ac:dyDescent="0.2">
      <c r="A2076" s="136"/>
      <c r="B2076"/>
      <c r="C2076" s="136"/>
      <c r="D2076" s="136"/>
      <c r="E2076"/>
      <c r="F2076" s="181"/>
      <c r="G2076" s="181"/>
      <c r="H2076" s="181"/>
      <c r="I2076" s="181"/>
      <c r="J2076" s="181"/>
      <c r="K2076" s="191"/>
      <c r="L2076" s="31"/>
    </row>
    <row r="2077" spans="1:12" s="178" customFormat="1" x14ac:dyDescent="0.2">
      <c r="A2077" s="136"/>
      <c r="B2077"/>
      <c r="C2077" s="136"/>
      <c r="D2077" s="136"/>
      <c r="E2077"/>
      <c r="F2077" s="181"/>
      <c r="G2077" s="181"/>
      <c r="H2077" s="181"/>
      <c r="I2077" s="181"/>
      <c r="J2077" s="181"/>
      <c r="K2077" s="191"/>
      <c r="L2077" s="31"/>
    </row>
    <row r="2078" spans="1:12" s="178" customFormat="1" x14ac:dyDescent="0.2">
      <c r="A2078" s="136"/>
      <c r="B2078"/>
      <c r="C2078" s="136"/>
      <c r="D2078" s="136"/>
      <c r="E2078"/>
      <c r="F2078" s="181"/>
      <c r="G2078" s="181"/>
      <c r="H2078" s="181"/>
      <c r="I2078" s="181"/>
      <c r="J2078" s="181"/>
      <c r="K2078" s="191"/>
      <c r="L2078" s="31"/>
    </row>
    <row r="2079" spans="1:12" s="178" customFormat="1" x14ac:dyDescent="0.2">
      <c r="A2079" s="136"/>
      <c r="B2079"/>
      <c r="C2079" s="136"/>
      <c r="D2079" s="136"/>
      <c r="E2079"/>
      <c r="F2079" s="181"/>
      <c r="G2079" s="181"/>
      <c r="H2079" s="181"/>
      <c r="I2079" s="181"/>
      <c r="J2079" s="181"/>
      <c r="K2079" s="191"/>
      <c r="L2079" s="31"/>
    </row>
    <row r="2080" spans="1:12" s="178" customFormat="1" x14ac:dyDescent="0.2">
      <c r="A2080" s="136"/>
      <c r="B2080"/>
      <c r="C2080" s="136"/>
      <c r="D2080" s="136"/>
      <c r="E2080"/>
      <c r="F2080" s="181"/>
      <c r="G2080" s="181"/>
      <c r="H2080" s="181"/>
      <c r="I2080" s="181"/>
      <c r="J2080" s="181"/>
      <c r="K2080" s="191"/>
      <c r="L2080" s="31"/>
    </row>
    <row r="2081" spans="1:12" s="178" customFormat="1" x14ac:dyDescent="0.2">
      <c r="A2081" s="136"/>
      <c r="B2081"/>
      <c r="C2081" s="136"/>
      <c r="D2081" s="136"/>
      <c r="E2081"/>
      <c r="F2081" s="181"/>
      <c r="G2081" s="181"/>
      <c r="H2081" s="181"/>
      <c r="I2081" s="181"/>
      <c r="J2081" s="181"/>
      <c r="K2081" s="191"/>
      <c r="L2081" s="31"/>
    </row>
    <row r="2082" spans="1:12" s="178" customFormat="1" x14ac:dyDescent="0.2">
      <c r="A2082" s="136"/>
      <c r="B2082"/>
      <c r="C2082" s="136"/>
      <c r="D2082" s="136"/>
      <c r="E2082"/>
      <c r="F2082" s="181"/>
      <c r="G2082" s="181"/>
      <c r="H2082" s="181"/>
      <c r="I2082" s="181"/>
      <c r="J2082" s="181"/>
      <c r="K2082" s="191"/>
      <c r="L2082" s="31"/>
    </row>
    <row r="2083" spans="1:12" s="178" customFormat="1" x14ac:dyDescent="0.2">
      <c r="A2083" s="136"/>
      <c r="B2083"/>
      <c r="C2083" s="136"/>
      <c r="D2083" s="136"/>
      <c r="E2083"/>
      <c r="F2083" s="181"/>
      <c r="G2083" s="181"/>
      <c r="H2083" s="181"/>
      <c r="I2083" s="181"/>
      <c r="J2083" s="181"/>
      <c r="K2083" s="191"/>
      <c r="L2083" s="31"/>
    </row>
    <row r="2084" spans="1:12" s="178" customFormat="1" x14ac:dyDescent="0.2">
      <c r="A2084" s="136"/>
      <c r="B2084"/>
      <c r="C2084" s="136"/>
      <c r="D2084" s="136"/>
      <c r="E2084"/>
      <c r="F2084" s="181"/>
      <c r="G2084" s="181"/>
      <c r="H2084" s="181"/>
      <c r="I2084" s="181"/>
      <c r="J2084" s="181"/>
      <c r="K2084" s="191"/>
      <c r="L2084" s="31"/>
    </row>
    <row r="2085" spans="1:12" s="178" customFormat="1" x14ac:dyDescent="0.2">
      <c r="A2085" s="136"/>
      <c r="B2085"/>
      <c r="C2085" s="136"/>
      <c r="D2085" s="136"/>
      <c r="E2085"/>
      <c r="F2085" s="181"/>
      <c r="G2085" s="181"/>
      <c r="H2085" s="181"/>
      <c r="I2085" s="181"/>
      <c r="J2085" s="181"/>
      <c r="K2085" s="191"/>
      <c r="L2085" s="31"/>
    </row>
    <row r="2086" spans="1:12" s="178" customFormat="1" x14ac:dyDescent="0.2">
      <c r="A2086" s="136"/>
      <c r="B2086"/>
      <c r="C2086" s="136"/>
      <c r="D2086" s="136"/>
      <c r="E2086"/>
      <c r="F2086" s="181"/>
      <c r="G2086" s="181"/>
      <c r="H2086" s="181"/>
      <c r="I2086" s="181"/>
      <c r="J2086" s="181"/>
      <c r="K2086" s="191"/>
      <c r="L2086" s="31"/>
    </row>
    <row r="2087" spans="1:12" s="178" customFormat="1" x14ac:dyDescent="0.2">
      <c r="A2087" s="136"/>
      <c r="B2087"/>
      <c r="C2087" s="136"/>
      <c r="D2087" s="136"/>
      <c r="E2087"/>
      <c r="F2087" s="181"/>
      <c r="G2087" s="181"/>
      <c r="H2087" s="181"/>
      <c r="I2087" s="181"/>
      <c r="J2087" s="181"/>
      <c r="K2087" s="191"/>
      <c r="L2087" s="31"/>
    </row>
    <row r="2088" spans="1:12" s="178" customFormat="1" x14ac:dyDescent="0.2">
      <c r="A2088" s="136"/>
      <c r="B2088"/>
      <c r="C2088" s="136"/>
      <c r="D2088" s="136"/>
      <c r="E2088"/>
      <c r="F2088" s="181"/>
      <c r="G2088" s="181"/>
      <c r="H2088" s="181"/>
      <c r="I2088" s="181"/>
      <c r="J2088" s="181"/>
      <c r="K2088" s="191"/>
      <c r="L2088" s="31"/>
    </row>
    <row r="2089" spans="1:12" s="178" customFormat="1" x14ac:dyDescent="0.2">
      <c r="A2089" s="136"/>
      <c r="B2089"/>
      <c r="C2089" s="136"/>
      <c r="D2089" s="136"/>
      <c r="E2089"/>
      <c r="F2089" s="181"/>
      <c r="G2089" s="181"/>
      <c r="H2089" s="181"/>
      <c r="I2089" s="181"/>
      <c r="J2089" s="181"/>
      <c r="K2089" s="191"/>
      <c r="L2089" s="31"/>
    </row>
    <row r="2090" spans="1:12" s="178" customFormat="1" x14ac:dyDescent="0.2">
      <c r="A2090" s="136"/>
      <c r="B2090"/>
      <c r="C2090" s="136"/>
      <c r="D2090" s="136"/>
      <c r="E2090"/>
      <c r="F2090" s="181"/>
      <c r="G2090" s="181"/>
      <c r="H2090" s="181"/>
      <c r="I2090" s="181"/>
      <c r="J2090" s="181"/>
      <c r="K2090" s="191"/>
      <c r="L2090" s="31"/>
    </row>
    <row r="2091" spans="1:12" s="178" customFormat="1" x14ac:dyDescent="0.2">
      <c r="A2091" s="136"/>
      <c r="B2091"/>
      <c r="C2091" s="136"/>
      <c r="D2091" s="136"/>
      <c r="E2091"/>
      <c r="F2091" s="181"/>
      <c r="G2091" s="181"/>
      <c r="H2091" s="181"/>
      <c r="I2091" s="181"/>
      <c r="J2091" s="181"/>
      <c r="K2091" s="191"/>
      <c r="L2091" s="31"/>
    </row>
    <row r="2092" spans="1:12" s="178" customFormat="1" x14ac:dyDescent="0.2">
      <c r="A2092" s="136"/>
      <c r="B2092"/>
      <c r="C2092" s="136"/>
      <c r="D2092" s="136"/>
      <c r="E2092"/>
      <c r="F2092" s="181"/>
      <c r="G2092" s="181"/>
      <c r="H2092" s="181"/>
      <c r="I2092" s="181"/>
      <c r="J2092" s="181"/>
      <c r="K2092" s="191"/>
      <c r="L2092" s="31"/>
    </row>
    <row r="2093" spans="1:12" s="178" customFormat="1" x14ac:dyDescent="0.2">
      <c r="A2093" s="136"/>
      <c r="B2093"/>
      <c r="C2093" s="136"/>
      <c r="D2093" s="136"/>
      <c r="E2093"/>
      <c r="F2093" s="181"/>
      <c r="G2093" s="181"/>
      <c r="H2093" s="181"/>
      <c r="I2093" s="181"/>
      <c r="J2093" s="181"/>
      <c r="K2093" s="191"/>
      <c r="L2093" s="31"/>
    </row>
    <row r="2094" spans="1:12" s="178" customFormat="1" x14ac:dyDescent="0.2">
      <c r="A2094" s="136"/>
      <c r="B2094"/>
      <c r="C2094" s="136"/>
      <c r="D2094" s="136"/>
      <c r="E2094"/>
      <c r="F2094" s="181"/>
      <c r="G2094" s="181"/>
      <c r="H2094" s="181"/>
      <c r="I2094" s="181"/>
      <c r="J2094" s="181"/>
      <c r="K2094" s="191"/>
      <c r="L2094" s="31"/>
    </row>
    <row r="2095" spans="1:12" s="178" customFormat="1" x14ac:dyDescent="0.2">
      <c r="A2095" s="136"/>
      <c r="B2095"/>
      <c r="C2095" s="136"/>
      <c r="D2095" s="136"/>
      <c r="E2095"/>
      <c r="F2095" s="181"/>
      <c r="G2095" s="181"/>
      <c r="H2095" s="181"/>
      <c r="I2095" s="181"/>
      <c r="J2095" s="181"/>
      <c r="K2095" s="191"/>
      <c r="L2095" s="31"/>
    </row>
    <row r="2096" spans="1:12" s="178" customFormat="1" x14ac:dyDescent="0.2">
      <c r="A2096" s="136"/>
      <c r="B2096"/>
      <c r="C2096" s="136"/>
      <c r="D2096" s="136"/>
      <c r="E2096"/>
      <c r="F2096" s="181"/>
      <c r="G2096" s="181"/>
      <c r="H2096" s="181"/>
      <c r="I2096" s="181"/>
      <c r="J2096" s="181"/>
      <c r="K2096" s="191"/>
      <c r="L2096" s="31"/>
    </row>
    <row r="2097" spans="1:12" s="178" customFormat="1" x14ac:dyDescent="0.2">
      <c r="A2097" s="136"/>
      <c r="B2097"/>
      <c r="C2097" s="136"/>
      <c r="D2097" s="136"/>
      <c r="E2097"/>
      <c r="F2097" s="181"/>
      <c r="G2097" s="181"/>
      <c r="H2097" s="181"/>
      <c r="I2097" s="181"/>
      <c r="J2097" s="181"/>
      <c r="K2097" s="191"/>
      <c r="L2097" s="31"/>
    </row>
    <row r="2098" spans="1:12" s="178" customFormat="1" x14ac:dyDescent="0.2">
      <c r="A2098" s="136"/>
      <c r="B2098"/>
      <c r="C2098" s="136"/>
      <c r="D2098" s="136"/>
      <c r="E2098"/>
      <c r="F2098" s="181"/>
      <c r="G2098" s="181"/>
      <c r="H2098" s="181"/>
      <c r="I2098" s="181"/>
      <c r="J2098" s="181"/>
      <c r="K2098" s="191"/>
      <c r="L2098" s="31"/>
    </row>
    <row r="2099" spans="1:12" s="178" customFormat="1" x14ac:dyDescent="0.2">
      <c r="A2099" s="136"/>
      <c r="B2099"/>
      <c r="C2099" s="136"/>
      <c r="D2099" s="136"/>
      <c r="E2099"/>
      <c r="F2099" s="181"/>
      <c r="G2099" s="181"/>
      <c r="H2099" s="181"/>
      <c r="I2099" s="181"/>
      <c r="J2099" s="181"/>
      <c r="K2099" s="191"/>
      <c r="L2099" s="31"/>
    </row>
    <row r="2100" spans="1:12" s="178" customFormat="1" x14ac:dyDescent="0.2">
      <c r="A2100" s="136"/>
      <c r="B2100"/>
      <c r="C2100" s="136"/>
      <c r="D2100" s="136"/>
      <c r="E2100"/>
      <c r="F2100" s="181"/>
      <c r="G2100" s="181"/>
      <c r="H2100" s="181"/>
      <c r="I2100" s="181"/>
      <c r="J2100" s="181"/>
      <c r="K2100" s="191"/>
      <c r="L2100" s="31"/>
    </row>
    <row r="2101" spans="1:12" s="178" customFormat="1" x14ac:dyDescent="0.2">
      <c r="A2101" s="136"/>
      <c r="B2101"/>
      <c r="C2101" s="136"/>
      <c r="D2101" s="136"/>
      <c r="E2101"/>
      <c r="F2101" s="181"/>
      <c r="G2101" s="181"/>
      <c r="H2101" s="181"/>
      <c r="I2101" s="181"/>
      <c r="J2101" s="181"/>
      <c r="K2101" s="191"/>
      <c r="L2101" s="31"/>
    </row>
    <row r="2102" spans="1:12" s="178" customFormat="1" x14ac:dyDescent="0.2">
      <c r="A2102" s="136"/>
      <c r="B2102"/>
      <c r="C2102" s="136"/>
      <c r="D2102" s="136"/>
      <c r="E2102"/>
      <c r="F2102" s="181"/>
      <c r="G2102" s="181"/>
      <c r="H2102" s="181"/>
      <c r="I2102" s="181"/>
      <c r="J2102" s="181"/>
      <c r="K2102" s="191"/>
      <c r="L2102" s="31"/>
    </row>
    <row r="2103" spans="1:12" s="178" customFormat="1" x14ac:dyDescent="0.2">
      <c r="A2103" s="136"/>
      <c r="B2103"/>
      <c r="C2103" s="136"/>
      <c r="D2103" s="136"/>
      <c r="E2103"/>
      <c r="F2103" s="181"/>
      <c r="G2103" s="181"/>
      <c r="H2103" s="181"/>
      <c r="I2103" s="181"/>
      <c r="J2103" s="181"/>
      <c r="K2103" s="191"/>
      <c r="L2103" s="31"/>
    </row>
    <row r="2104" spans="1:12" s="178" customFormat="1" x14ac:dyDescent="0.2">
      <c r="A2104" s="136"/>
      <c r="B2104"/>
      <c r="C2104" s="136"/>
      <c r="D2104" s="136"/>
      <c r="E2104"/>
      <c r="F2104" s="181"/>
      <c r="G2104" s="181"/>
      <c r="H2104" s="181"/>
      <c r="I2104" s="181"/>
      <c r="J2104" s="181"/>
      <c r="K2104" s="191"/>
      <c r="L2104" s="31"/>
    </row>
    <row r="2105" spans="1:12" s="178" customFormat="1" x14ac:dyDescent="0.2">
      <c r="A2105" s="136"/>
      <c r="B2105"/>
      <c r="C2105" s="136"/>
      <c r="D2105" s="136"/>
      <c r="E2105"/>
      <c r="F2105" s="181"/>
      <c r="G2105" s="181"/>
      <c r="H2105" s="181"/>
      <c r="I2105" s="181"/>
      <c r="J2105" s="181"/>
      <c r="K2105" s="191"/>
      <c r="L2105" s="31"/>
    </row>
    <row r="2106" spans="1:12" s="178" customFormat="1" x14ac:dyDescent="0.2">
      <c r="A2106" s="136"/>
      <c r="B2106"/>
      <c r="C2106" s="136"/>
      <c r="D2106" s="136"/>
      <c r="E2106"/>
      <c r="F2106" s="181"/>
      <c r="G2106" s="181"/>
      <c r="H2106" s="181"/>
      <c r="I2106" s="181"/>
      <c r="J2106" s="181"/>
      <c r="K2106" s="191"/>
      <c r="L2106" s="31"/>
    </row>
    <row r="2107" spans="1:12" s="178" customFormat="1" x14ac:dyDescent="0.2">
      <c r="A2107" s="136"/>
      <c r="B2107"/>
      <c r="C2107" s="136"/>
      <c r="D2107" s="136"/>
      <c r="E2107"/>
      <c r="F2107" s="181"/>
      <c r="G2107" s="181"/>
      <c r="H2107" s="181"/>
      <c r="I2107" s="181"/>
      <c r="J2107" s="181"/>
      <c r="K2107" s="191"/>
      <c r="L2107" s="31"/>
    </row>
    <row r="2108" spans="1:12" s="178" customFormat="1" x14ac:dyDescent="0.2">
      <c r="A2108" s="136"/>
      <c r="B2108"/>
      <c r="C2108" s="136"/>
      <c r="D2108" s="136"/>
      <c r="E2108"/>
      <c r="F2108" s="181"/>
      <c r="G2108" s="181"/>
      <c r="H2108" s="181"/>
      <c r="I2108" s="181"/>
      <c r="J2108" s="181"/>
      <c r="K2108" s="191"/>
      <c r="L2108" s="31"/>
    </row>
    <row r="2109" spans="1:12" s="178" customFormat="1" x14ac:dyDescent="0.2">
      <c r="A2109" s="136"/>
      <c r="B2109"/>
      <c r="C2109" s="136"/>
      <c r="D2109" s="136"/>
      <c r="E2109"/>
      <c r="F2109" s="181"/>
      <c r="G2109" s="181"/>
      <c r="H2109" s="181"/>
      <c r="I2109" s="181"/>
      <c r="J2109" s="181"/>
      <c r="K2109" s="191"/>
      <c r="L2109" s="31"/>
    </row>
    <row r="2110" spans="1:12" s="178" customFormat="1" x14ac:dyDescent="0.2">
      <c r="A2110" s="136"/>
      <c r="B2110"/>
      <c r="C2110" s="136"/>
      <c r="D2110" s="136"/>
      <c r="E2110"/>
      <c r="F2110" s="181"/>
      <c r="G2110" s="181"/>
      <c r="H2110" s="181"/>
      <c r="I2110" s="181"/>
      <c r="J2110" s="181"/>
      <c r="K2110" s="191"/>
      <c r="L2110" s="31"/>
    </row>
    <row r="2111" spans="1:12" s="178" customFormat="1" x14ac:dyDescent="0.2">
      <c r="A2111" s="136"/>
      <c r="B2111"/>
      <c r="C2111" s="136"/>
      <c r="D2111" s="136"/>
      <c r="E2111"/>
      <c r="F2111" s="181"/>
      <c r="G2111" s="181"/>
      <c r="H2111" s="181"/>
      <c r="I2111" s="181"/>
      <c r="J2111" s="181"/>
      <c r="K2111" s="191"/>
      <c r="L2111" s="31"/>
    </row>
    <row r="2112" spans="1:12" s="178" customFormat="1" x14ac:dyDescent="0.2">
      <c r="A2112" s="136"/>
      <c r="B2112"/>
      <c r="C2112" s="136"/>
      <c r="D2112" s="136"/>
      <c r="E2112"/>
      <c r="F2112" s="181"/>
      <c r="G2112" s="181"/>
      <c r="H2112" s="181"/>
      <c r="I2112" s="181"/>
      <c r="J2112" s="181"/>
      <c r="K2112" s="191"/>
      <c r="L2112" s="31"/>
    </row>
    <row r="2113" spans="1:12" s="178" customFormat="1" x14ac:dyDescent="0.2">
      <c r="A2113" s="136"/>
      <c r="B2113"/>
      <c r="C2113" s="136"/>
      <c r="D2113" s="136"/>
      <c r="E2113"/>
      <c r="F2113" s="181"/>
      <c r="G2113" s="181"/>
      <c r="H2113" s="181"/>
      <c r="I2113" s="181"/>
      <c r="J2113" s="181"/>
      <c r="K2113" s="191"/>
      <c r="L2113" s="31"/>
    </row>
    <row r="2114" spans="1:12" s="178" customFormat="1" x14ac:dyDescent="0.2">
      <c r="A2114" s="136"/>
      <c r="B2114"/>
      <c r="C2114" s="136"/>
      <c r="D2114" s="136"/>
      <c r="E2114"/>
      <c r="F2114" s="181"/>
      <c r="G2114" s="181"/>
      <c r="H2114" s="181"/>
      <c r="I2114" s="181"/>
      <c r="J2114" s="181"/>
      <c r="K2114" s="191"/>
      <c r="L2114" s="31"/>
    </row>
    <row r="2115" spans="1:12" s="178" customFormat="1" x14ac:dyDescent="0.2">
      <c r="A2115" s="136"/>
      <c r="B2115"/>
      <c r="C2115" s="136"/>
      <c r="D2115" s="136"/>
      <c r="E2115"/>
      <c r="F2115" s="181"/>
      <c r="G2115" s="181"/>
      <c r="H2115" s="181"/>
      <c r="I2115" s="181"/>
      <c r="J2115" s="181"/>
      <c r="K2115" s="191"/>
      <c r="L2115" s="31"/>
    </row>
    <row r="2116" spans="1:12" s="178" customFormat="1" x14ac:dyDescent="0.2">
      <c r="A2116" s="136"/>
      <c r="B2116"/>
      <c r="C2116" s="136"/>
      <c r="D2116" s="136"/>
      <c r="E2116"/>
      <c r="F2116" s="181"/>
      <c r="G2116" s="181"/>
      <c r="H2116" s="181"/>
      <c r="I2116" s="181"/>
      <c r="J2116" s="181"/>
      <c r="K2116" s="191"/>
      <c r="L2116" s="31"/>
    </row>
    <row r="2117" spans="1:12" s="178" customFormat="1" x14ac:dyDescent="0.2">
      <c r="A2117" s="136"/>
      <c r="B2117"/>
      <c r="C2117" s="136"/>
      <c r="D2117" s="136"/>
      <c r="E2117"/>
      <c r="F2117" s="181"/>
      <c r="G2117" s="181"/>
      <c r="H2117" s="181"/>
      <c r="I2117" s="181"/>
      <c r="J2117" s="181"/>
      <c r="K2117" s="191"/>
      <c r="L2117" s="31"/>
    </row>
    <row r="2118" spans="1:12" s="178" customFormat="1" x14ac:dyDescent="0.2">
      <c r="A2118" s="136"/>
      <c r="B2118"/>
      <c r="C2118" s="136"/>
      <c r="D2118" s="136"/>
      <c r="E2118"/>
      <c r="F2118" s="181"/>
      <c r="G2118" s="181"/>
      <c r="H2118" s="181"/>
      <c r="I2118" s="181"/>
      <c r="J2118" s="181"/>
      <c r="K2118" s="191"/>
      <c r="L2118" s="31"/>
    </row>
    <row r="2119" spans="1:12" s="178" customFormat="1" x14ac:dyDescent="0.2">
      <c r="A2119" s="136"/>
      <c r="B2119"/>
      <c r="C2119" s="136"/>
      <c r="D2119" s="136"/>
      <c r="E2119"/>
      <c r="F2119" s="181"/>
      <c r="G2119" s="181"/>
      <c r="H2119" s="181"/>
      <c r="I2119" s="181"/>
      <c r="J2119" s="181"/>
      <c r="K2119" s="191"/>
      <c r="L2119" s="31"/>
    </row>
    <row r="2120" spans="1:12" s="178" customFormat="1" x14ac:dyDescent="0.2">
      <c r="A2120" s="136"/>
      <c r="B2120"/>
      <c r="C2120" s="136"/>
      <c r="D2120" s="136"/>
      <c r="E2120"/>
      <c r="F2120" s="181"/>
      <c r="G2120" s="181"/>
      <c r="H2120" s="181"/>
      <c r="I2120" s="181"/>
      <c r="J2120" s="181"/>
      <c r="K2120" s="191"/>
      <c r="L2120" s="31"/>
    </row>
    <row r="2121" spans="1:12" s="178" customFormat="1" x14ac:dyDescent="0.2">
      <c r="A2121" s="136"/>
      <c r="B2121"/>
      <c r="C2121" s="136"/>
      <c r="D2121" s="136"/>
      <c r="E2121"/>
      <c r="F2121" s="181"/>
      <c r="G2121" s="181"/>
      <c r="H2121" s="181"/>
      <c r="I2121" s="181"/>
      <c r="J2121" s="181"/>
      <c r="K2121" s="191"/>
      <c r="L2121" s="31"/>
    </row>
    <row r="2122" spans="1:12" s="178" customFormat="1" x14ac:dyDescent="0.2">
      <c r="A2122" s="136"/>
      <c r="B2122"/>
      <c r="C2122" s="136"/>
      <c r="D2122" s="136"/>
      <c r="E2122"/>
      <c r="F2122" s="181"/>
      <c r="G2122" s="181"/>
      <c r="H2122" s="181"/>
      <c r="I2122" s="181"/>
      <c r="J2122" s="181"/>
      <c r="K2122" s="191"/>
      <c r="L2122" s="31"/>
    </row>
    <row r="2123" spans="1:12" s="178" customFormat="1" x14ac:dyDescent="0.2">
      <c r="A2123" s="136"/>
      <c r="B2123"/>
      <c r="C2123" s="136"/>
      <c r="D2123" s="136"/>
      <c r="E2123"/>
      <c r="F2123" s="181"/>
      <c r="G2123" s="181"/>
      <c r="H2123" s="181"/>
      <c r="I2123" s="181"/>
      <c r="J2123" s="181"/>
      <c r="K2123" s="191"/>
      <c r="L2123" s="31"/>
    </row>
    <row r="2124" spans="1:12" s="178" customFormat="1" x14ac:dyDescent="0.2">
      <c r="A2124" s="136"/>
      <c r="B2124"/>
      <c r="C2124" s="136"/>
      <c r="D2124" s="136"/>
      <c r="E2124"/>
      <c r="F2124" s="181"/>
      <c r="G2124" s="181"/>
      <c r="H2124" s="181"/>
      <c r="I2124" s="181"/>
      <c r="J2124" s="181"/>
      <c r="K2124" s="191"/>
      <c r="L2124" s="31"/>
    </row>
    <row r="2125" spans="1:12" s="178" customFormat="1" x14ac:dyDescent="0.2">
      <c r="A2125" s="136"/>
      <c r="B2125"/>
      <c r="C2125" s="136"/>
      <c r="D2125" s="136"/>
      <c r="E2125"/>
      <c r="F2125" s="181"/>
      <c r="G2125" s="181"/>
      <c r="H2125" s="181"/>
      <c r="I2125" s="181"/>
      <c r="J2125" s="181"/>
      <c r="K2125" s="191"/>
      <c r="L2125" s="31"/>
    </row>
    <row r="2126" spans="1:12" s="178" customFormat="1" x14ac:dyDescent="0.2">
      <c r="A2126" s="136"/>
      <c r="B2126"/>
      <c r="C2126" s="136"/>
      <c r="D2126" s="136"/>
      <c r="E2126"/>
      <c r="F2126" s="181"/>
      <c r="G2126" s="181"/>
      <c r="H2126" s="181"/>
      <c r="I2126" s="181"/>
      <c r="J2126" s="181"/>
      <c r="K2126" s="191"/>
      <c r="L2126" s="31"/>
    </row>
    <row r="2127" spans="1:12" s="178" customFormat="1" x14ac:dyDescent="0.2">
      <c r="A2127" s="136"/>
      <c r="B2127"/>
      <c r="C2127" s="136"/>
      <c r="D2127" s="136"/>
      <c r="E2127"/>
      <c r="F2127" s="181"/>
      <c r="G2127" s="181"/>
      <c r="H2127" s="181"/>
      <c r="I2127" s="181"/>
      <c r="J2127" s="181"/>
      <c r="K2127" s="191"/>
      <c r="L2127" s="31"/>
    </row>
    <row r="2128" spans="1:12" s="178" customFormat="1" x14ac:dyDescent="0.2">
      <c r="A2128" s="136"/>
      <c r="B2128"/>
      <c r="C2128" s="136"/>
      <c r="D2128" s="136"/>
      <c r="E2128"/>
      <c r="F2128" s="181"/>
      <c r="G2128" s="181"/>
      <c r="H2128" s="181"/>
      <c r="I2128" s="181"/>
      <c r="J2128" s="181"/>
      <c r="K2128" s="191"/>
      <c r="L2128" s="31"/>
    </row>
    <row r="2129" spans="1:12" s="178" customFormat="1" x14ac:dyDescent="0.2">
      <c r="A2129" s="136"/>
      <c r="B2129"/>
      <c r="C2129" s="136"/>
      <c r="D2129" s="136"/>
      <c r="E2129"/>
      <c r="F2129" s="181"/>
      <c r="G2129" s="181"/>
      <c r="H2129" s="181"/>
      <c r="I2129" s="181"/>
      <c r="J2129" s="181"/>
      <c r="K2129" s="191"/>
      <c r="L2129" s="31"/>
    </row>
    <row r="2130" spans="1:12" s="178" customFormat="1" x14ac:dyDescent="0.2">
      <c r="A2130" s="136"/>
      <c r="B2130"/>
      <c r="C2130" s="136"/>
      <c r="D2130" s="136"/>
      <c r="E2130"/>
      <c r="F2130" s="181"/>
      <c r="G2130" s="181"/>
      <c r="H2130" s="181"/>
      <c r="I2130" s="181"/>
      <c r="J2130" s="181"/>
      <c r="K2130" s="191"/>
      <c r="L2130" s="31"/>
    </row>
    <row r="2131" spans="1:12" s="178" customFormat="1" x14ac:dyDescent="0.2">
      <c r="A2131" s="136"/>
      <c r="B2131"/>
      <c r="C2131" s="136"/>
      <c r="D2131" s="136"/>
      <c r="E2131"/>
      <c r="F2131" s="181"/>
      <c r="G2131" s="181"/>
      <c r="H2131" s="181"/>
      <c r="I2131" s="181"/>
      <c r="J2131" s="181"/>
      <c r="K2131" s="191"/>
      <c r="L2131" s="31"/>
    </row>
    <row r="2132" spans="1:12" s="178" customFormat="1" x14ac:dyDescent="0.2">
      <c r="A2132" s="136"/>
      <c r="B2132"/>
      <c r="C2132" s="136"/>
      <c r="D2132" s="136"/>
      <c r="E2132"/>
      <c r="F2132" s="181"/>
      <c r="G2132" s="181"/>
      <c r="H2132" s="181"/>
      <c r="I2132" s="181"/>
      <c r="J2132" s="181"/>
      <c r="K2132" s="191"/>
      <c r="L2132" s="31"/>
    </row>
    <row r="2133" spans="1:12" s="178" customFormat="1" x14ac:dyDescent="0.2">
      <c r="A2133" s="136"/>
      <c r="B2133"/>
      <c r="C2133" s="136"/>
      <c r="D2133" s="136"/>
      <c r="E2133"/>
      <c r="F2133" s="181"/>
      <c r="G2133" s="181"/>
      <c r="H2133" s="181"/>
      <c r="I2133" s="181"/>
      <c r="J2133" s="181"/>
      <c r="K2133" s="191"/>
      <c r="L2133" s="31"/>
    </row>
    <row r="2134" spans="1:12" s="178" customFormat="1" x14ac:dyDescent="0.2">
      <c r="A2134" s="136"/>
      <c r="B2134"/>
      <c r="C2134" s="136"/>
      <c r="D2134" s="136"/>
      <c r="E2134"/>
      <c r="F2134" s="181"/>
      <c r="G2134" s="181"/>
      <c r="H2134" s="181"/>
      <c r="I2134" s="181"/>
      <c r="J2134" s="181"/>
      <c r="K2134" s="191"/>
      <c r="L2134" s="31"/>
    </row>
    <row r="2135" spans="1:12" s="178" customFormat="1" x14ac:dyDescent="0.2">
      <c r="A2135" s="136"/>
      <c r="B2135"/>
      <c r="C2135" s="136"/>
      <c r="D2135" s="136"/>
      <c r="E2135"/>
      <c r="F2135" s="181"/>
      <c r="G2135" s="181"/>
      <c r="H2135" s="181"/>
      <c r="I2135" s="181"/>
      <c r="J2135" s="181"/>
      <c r="K2135" s="191"/>
      <c r="L2135" s="31"/>
    </row>
    <row r="2136" spans="1:12" s="178" customFormat="1" x14ac:dyDescent="0.2">
      <c r="A2136" s="136"/>
      <c r="B2136"/>
      <c r="C2136" s="136"/>
      <c r="D2136" s="136"/>
      <c r="E2136"/>
      <c r="F2136" s="181"/>
      <c r="G2136" s="181"/>
      <c r="H2136" s="181"/>
      <c r="I2136" s="181"/>
      <c r="J2136" s="181"/>
      <c r="K2136" s="191"/>
      <c r="L2136" s="31"/>
    </row>
    <row r="2137" spans="1:12" s="178" customFormat="1" x14ac:dyDescent="0.2">
      <c r="A2137" s="136"/>
      <c r="B2137"/>
      <c r="C2137" s="136"/>
      <c r="D2137" s="136"/>
      <c r="E2137"/>
      <c r="F2137" s="181"/>
      <c r="G2137" s="181"/>
      <c r="H2137" s="181"/>
      <c r="I2137" s="181"/>
      <c r="J2137" s="181"/>
      <c r="K2137" s="191"/>
      <c r="L2137" s="31"/>
    </row>
    <row r="2138" spans="1:12" s="178" customFormat="1" x14ac:dyDescent="0.2">
      <c r="A2138" s="136"/>
      <c r="B2138"/>
      <c r="C2138" s="136"/>
      <c r="D2138" s="136"/>
      <c r="E2138"/>
      <c r="F2138" s="181"/>
      <c r="G2138" s="181"/>
      <c r="H2138" s="181"/>
      <c r="I2138" s="181"/>
      <c r="J2138" s="181"/>
      <c r="K2138" s="191"/>
      <c r="L2138" s="31"/>
    </row>
    <row r="2139" spans="1:12" s="178" customFormat="1" x14ac:dyDescent="0.2">
      <c r="A2139" s="136"/>
      <c r="B2139"/>
      <c r="C2139" s="136"/>
      <c r="D2139" s="136"/>
      <c r="E2139"/>
      <c r="F2139" s="181"/>
      <c r="G2139" s="181"/>
      <c r="H2139" s="181"/>
      <c r="I2139" s="181"/>
      <c r="J2139" s="181"/>
      <c r="K2139" s="191"/>
      <c r="L2139" s="31"/>
    </row>
    <row r="2140" spans="1:12" s="178" customFormat="1" x14ac:dyDescent="0.2">
      <c r="A2140" s="136"/>
      <c r="B2140"/>
      <c r="C2140" s="136"/>
      <c r="D2140" s="136"/>
      <c r="E2140"/>
      <c r="F2140" s="181"/>
      <c r="G2140" s="181"/>
      <c r="H2140" s="181"/>
      <c r="I2140" s="181"/>
      <c r="J2140" s="181"/>
      <c r="K2140" s="191"/>
      <c r="L2140" s="31"/>
    </row>
    <row r="2141" spans="1:12" s="178" customFormat="1" x14ac:dyDescent="0.2">
      <c r="A2141" s="136"/>
      <c r="B2141"/>
      <c r="C2141" s="136"/>
      <c r="D2141" s="136"/>
      <c r="E2141"/>
      <c r="F2141" s="181"/>
      <c r="G2141" s="181"/>
      <c r="H2141" s="181"/>
      <c r="I2141" s="181"/>
      <c r="J2141" s="181"/>
      <c r="K2141" s="191"/>
      <c r="L2141" s="31"/>
    </row>
    <row r="2142" spans="1:12" s="178" customFormat="1" x14ac:dyDescent="0.2">
      <c r="A2142" s="136"/>
      <c r="B2142"/>
      <c r="C2142" s="136"/>
      <c r="D2142" s="136"/>
      <c r="E2142"/>
      <c r="F2142" s="181"/>
      <c r="G2142" s="181"/>
      <c r="H2142" s="181"/>
      <c r="I2142" s="181"/>
      <c r="J2142" s="181"/>
      <c r="K2142" s="191"/>
      <c r="L2142" s="31"/>
    </row>
    <row r="2143" spans="1:12" s="178" customFormat="1" x14ac:dyDescent="0.2">
      <c r="A2143" s="136"/>
      <c r="B2143"/>
      <c r="C2143" s="136"/>
      <c r="D2143" s="136"/>
      <c r="E2143"/>
      <c r="F2143" s="181"/>
      <c r="G2143" s="181"/>
      <c r="H2143" s="181"/>
      <c r="I2143" s="181"/>
      <c r="J2143" s="181"/>
      <c r="K2143" s="191"/>
      <c r="L2143" s="31"/>
    </row>
    <row r="2144" spans="1:12" s="178" customFormat="1" x14ac:dyDescent="0.2">
      <c r="A2144" s="136"/>
      <c r="B2144"/>
      <c r="C2144" s="136"/>
      <c r="D2144" s="136"/>
      <c r="E2144"/>
      <c r="F2144" s="181"/>
      <c r="G2144" s="181"/>
      <c r="H2144" s="181"/>
      <c r="I2144" s="181"/>
      <c r="J2144" s="181"/>
      <c r="K2144" s="191"/>
      <c r="L2144" s="31"/>
    </row>
    <row r="2145" spans="1:12" s="178" customFormat="1" x14ac:dyDescent="0.2">
      <c r="A2145" s="136"/>
      <c r="B2145"/>
      <c r="C2145" s="136"/>
      <c r="D2145" s="136"/>
      <c r="E2145"/>
      <c r="F2145" s="181"/>
      <c r="G2145" s="181"/>
      <c r="H2145" s="181"/>
      <c r="I2145" s="181"/>
      <c r="J2145" s="181"/>
      <c r="K2145" s="191"/>
      <c r="L2145" s="31"/>
    </row>
    <row r="2146" spans="1:12" s="178" customFormat="1" x14ac:dyDescent="0.2">
      <c r="A2146" s="136"/>
      <c r="B2146"/>
      <c r="C2146" s="136"/>
      <c r="D2146" s="136"/>
      <c r="E2146"/>
      <c r="F2146" s="181"/>
      <c r="G2146" s="181"/>
      <c r="H2146" s="181"/>
      <c r="I2146" s="181"/>
      <c r="J2146" s="181"/>
      <c r="K2146" s="191"/>
      <c r="L2146" s="31"/>
    </row>
    <row r="2147" spans="1:12" s="178" customFormat="1" x14ac:dyDescent="0.2">
      <c r="A2147" s="136"/>
      <c r="B2147"/>
      <c r="C2147" s="136"/>
      <c r="D2147" s="136"/>
      <c r="E2147"/>
      <c r="F2147" s="181"/>
      <c r="G2147" s="181"/>
      <c r="H2147" s="181"/>
      <c r="I2147" s="181"/>
      <c r="J2147" s="181"/>
      <c r="K2147" s="191"/>
      <c r="L2147" s="31"/>
    </row>
    <row r="2148" spans="1:12" s="178" customFormat="1" x14ac:dyDescent="0.2">
      <c r="A2148" s="136"/>
      <c r="B2148"/>
      <c r="C2148" s="136"/>
      <c r="D2148" s="136"/>
      <c r="E2148"/>
      <c r="F2148" s="181"/>
      <c r="G2148" s="181"/>
      <c r="H2148" s="181"/>
      <c r="I2148" s="181"/>
      <c r="J2148" s="181"/>
      <c r="K2148" s="191"/>
      <c r="L2148" s="31"/>
    </row>
    <row r="2149" spans="1:12" s="178" customFormat="1" x14ac:dyDescent="0.2">
      <c r="A2149" s="136"/>
      <c r="B2149"/>
      <c r="C2149" s="136"/>
      <c r="D2149" s="136"/>
      <c r="E2149"/>
      <c r="F2149" s="181"/>
      <c r="G2149" s="181"/>
      <c r="H2149" s="181"/>
      <c r="I2149" s="181"/>
      <c r="J2149" s="181"/>
      <c r="K2149" s="191"/>
      <c r="L2149" s="31"/>
    </row>
    <row r="2150" spans="1:12" s="178" customFormat="1" x14ac:dyDescent="0.2">
      <c r="A2150" s="136"/>
      <c r="B2150"/>
      <c r="C2150" s="136"/>
      <c r="D2150" s="136"/>
      <c r="E2150"/>
      <c r="F2150" s="181"/>
      <c r="G2150" s="181"/>
      <c r="H2150" s="181"/>
      <c r="I2150" s="181"/>
      <c r="J2150" s="181"/>
      <c r="K2150" s="191"/>
      <c r="L2150" s="31"/>
    </row>
    <row r="2151" spans="1:12" s="178" customFormat="1" x14ac:dyDescent="0.2">
      <c r="A2151" s="136"/>
      <c r="B2151"/>
      <c r="C2151" s="136"/>
      <c r="D2151" s="136"/>
      <c r="E2151"/>
      <c r="F2151" s="181"/>
      <c r="G2151" s="181"/>
      <c r="H2151" s="181"/>
      <c r="I2151" s="181"/>
      <c r="J2151" s="181"/>
      <c r="K2151" s="191"/>
      <c r="L2151" s="31"/>
    </row>
    <row r="2152" spans="1:12" s="178" customFormat="1" x14ac:dyDescent="0.2">
      <c r="A2152" s="136"/>
      <c r="B2152"/>
      <c r="C2152" s="136"/>
      <c r="D2152" s="136"/>
      <c r="E2152"/>
      <c r="F2152" s="181"/>
      <c r="G2152" s="181"/>
      <c r="H2152" s="181"/>
      <c r="I2152" s="181"/>
      <c r="J2152" s="181"/>
      <c r="K2152" s="191"/>
      <c r="L2152" s="31"/>
    </row>
    <row r="2153" spans="1:12" s="178" customFormat="1" x14ac:dyDescent="0.2">
      <c r="A2153" s="136"/>
      <c r="B2153"/>
      <c r="C2153" s="136"/>
      <c r="D2153" s="136"/>
      <c r="E2153"/>
      <c r="F2153" s="181"/>
      <c r="G2153" s="181"/>
      <c r="H2153" s="181"/>
      <c r="I2153" s="181"/>
      <c r="J2153" s="181"/>
      <c r="K2153" s="191"/>
      <c r="L2153" s="31"/>
    </row>
    <row r="2154" spans="1:12" s="178" customFormat="1" x14ac:dyDescent="0.2">
      <c r="A2154" s="136"/>
      <c r="B2154"/>
      <c r="C2154" s="136"/>
      <c r="D2154" s="136"/>
      <c r="E2154"/>
      <c r="F2154" s="181"/>
      <c r="G2154" s="181"/>
      <c r="H2154" s="181"/>
      <c r="I2154" s="181"/>
      <c r="J2154" s="181"/>
      <c r="K2154" s="191"/>
      <c r="L2154" s="31"/>
    </row>
    <row r="2155" spans="1:12" s="178" customFormat="1" x14ac:dyDescent="0.2">
      <c r="A2155" s="136"/>
      <c r="B2155"/>
      <c r="C2155" s="136"/>
      <c r="D2155" s="136"/>
      <c r="E2155"/>
      <c r="F2155" s="181"/>
      <c r="G2155" s="181"/>
      <c r="H2155" s="181"/>
      <c r="I2155" s="181"/>
      <c r="J2155" s="181"/>
      <c r="K2155" s="191"/>
      <c r="L2155" s="31"/>
    </row>
    <row r="2156" spans="1:12" s="178" customFormat="1" x14ac:dyDescent="0.2">
      <c r="A2156" s="136"/>
      <c r="B2156"/>
      <c r="C2156" s="136"/>
      <c r="D2156" s="136"/>
      <c r="E2156"/>
      <c r="F2156" s="181"/>
      <c r="G2156" s="181"/>
      <c r="H2156" s="181"/>
      <c r="I2156" s="181"/>
      <c r="J2156" s="181"/>
      <c r="K2156" s="191"/>
      <c r="L2156" s="31"/>
    </row>
    <row r="2157" spans="1:12" s="178" customFormat="1" x14ac:dyDescent="0.2">
      <c r="A2157" s="136"/>
      <c r="B2157"/>
      <c r="C2157" s="136"/>
      <c r="D2157" s="136"/>
      <c r="E2157"/>
      <c r="F2157" s="181"/>
      <c r="G2157" s="181"/>
      <c r="H2157" s="181"/>
      <c r="I2157" s="181"/>
      <c r="J2157" s="181"/>
      <c r="K2157" s="191"/>
      <c r="L2157" s="31"/>
    </row>
    <row r="2158" spans="1:12" s="178" customFormat="1" x14ac:dyDescent="0.2">
      <c r="A2158" s="136"/>
      <c r="B2158"/>
      <c r="C2158" s="136"/>
      <c r="D2158" s="136"/>
      <c r="E2158"/>
      <c r="F2158" s="181"/>
      <c r="G2158" s="181"/>
      <c r="H2158" s="181"/>
      <c r="I2158" s="181"/>
      <c r="J2158" s="181"/>
      <c r="K2158" s="191"/>
      <c r="L2158" s="31"/>
    </row>
    <row r="2159" spans="1:12" s="178" customFormat="1" x14ac:dyDescent="0.2">
      <c r="A2159" s="136"/>
      <c r="B2159"/>
      <c r="C2159" s="136"/>
      <c r="D2159" s="136"/>
      <c r="E2159"/>
      <c r="F2159" s="181"/>
      <c r="G2159" s="181"/>
      <c r="H2159" s="181"/>
      <c r="I2159" s="181"/>
      <c r="J2159" s="181"/>
      <c r="K2159" s="191"/>
      <c r="L2159" s="31"/>
    </row>
    <row r="2160" spans="1:12" s="178" customFormat="1" x14ac:dyDescent="0.2">
      <c r="A2160" s="136"/>
      <c r="B2160"/>
      <c r="C2160" s="136"/>
      <c r="D2160" s="136"/>
      <c r="E2160"/>
      <c r="F2160" s="181"/>
      <c r="G2160" s="181"/>
      <c r="H2160" s="181"/>
      <c r="I2160" s="181"/>
      <c r="J2160" s="181"/>
      <c r="K2160" s="191"/>
      <c r="L2160" s="31"/>
    </row>
    <row r="2161" spans="1:12" s="178" customFormat="1" x14ac:dyDescent="0.2">
      <c r="A2161" s="136"/>
      <c r="B2161"/>
      <c r="C2161" s="136"/>
      <c r="D2161" s="136"/>
      <c r="E2161"/>
      <c r="F2161" s="181"/>
      <c r="G2161" s="181"/>
      <c r="H2161" s="181"/>
      <c r="I2161" s="181"/>
      <c r="J2161" s="181"/>
      <c r="K2161" s="191"/>
      <c r="L2161" s="31"/>
    </row>
    <row r="2162" spans="1:12" s="178" customFormat="1" x14ac:dyDescent="0.2">
      <c r="A2162" s="136"/>
      <c r="B2162"/>
      <c r="C2162" s="136"/>
      <c r="D2162" s="136"/>
      <c r="E2162"/>
      <c r="F2162" s="181"/>
      <c r="G2162" s="181"/>
      <c r="H2162" s="181"/>
      <c r="I2162" s="181"/>
      <c r="J2162" s="181"/>
      <c r="K2162" s="191"/>
      <c r="L2162" s="31"/>
    </row>
    <row r="2163" spans="1:12" s="178" customFormat="1" x14ac:dyDescent="0.2">
      <c r="A2163" s="136"/>
      <c r="B2163"/>
      <c r="C2163" s="136"/>
      <c r="D2163" s="136"/>
      <c r="E2163"/>
      <c r="F2163" s="181"/>
      <c r="G2163" s="181"/>
      <c r="H2163" s="181"/>
      <c r="I2163" s="181"/>
      <c r="J2163" s="181"/>
      <c r="K2163" s="191"/>
      <c r="L2163" s="31"/>
    </row>
    <row r="2164" spans="1:12" s="178" customFormat="1" x14ac:dyDescent="0.2">
      <c r="A2164" s="136"/>
      <c r="B2164"/>
      <c r="C2164" s="136"/>
      <c r="D2164" s="136"/>
      <c r="E2164"/>
      <c r="F2164" s="181"/>
      <c r="G2164" s="181"/>
      <c r="H2164" s="181"/>
      <c r="I2164" s="181"/>
      <c r="J2164" s="181"/>
      <c r="K2164" s="191"/>
      <c r="L2164" s="31"/>
    </row>
    <row r="2165" spans="1:12" s="178" customFormat="1" x14ac:dyDescent="0.2">
      <c r="A2165" s="136"/>
      <c r="B2165"/>
      <c r="C2165" s="136"/>
      <c r="D2165" s="136"/>
      <c r="E2165"/>
      <c r="F2165" s="181"/>
      <c r="G2165" s="181"/>
      <c r="H2165" s="181"/>
      <c r="I2165" s="181"/>
      <c r="J2165" s="181"/>
      <c r="K2165" s="191"/>
      <c r="L2165" s="31"/>
    </row>
    <row r="2166" spans="1:12" s="178" customFormat="1" x14ac:dyDescent="0.2">
      <c r="A2166" s="136"/>
      <c r="B2166"/>
      <c r="C2166" s="136"/>
      <c r="D2166" s="136"/>
      <c r="E2166"/>
      <c r="F2166" s="181"/>
      <c r="G2166" s="181"/>
      <c r="H2166" s="181"/>
      <c r="I2166" s="181"/>
      <c r="J2166" s="181"/>
      <c r="K2166" s="191"/>
      <c r="L2166" s="31"/>
    </row>
    <row r="2167" spans="1:12" s="178" customFormat="1" x14ac:dyDescent="0.2">
      <c r="A2167" s="136"/>
      <c r="B2167"/>
      <c r="C2167" s="136"/>
      <c r="D2167" s="136"/>
      <c r="E2167"/>
      <c r="F2167" s="181"/>
      <c r="G2167" s="181"/>
      <c r="H2167" s="181"/>
      <c r="I2167" s="181"/>
      <c r="J2167" s="181"/>
      <c r="K2167" s="191"/>
      <c r="L2167" s="31"/>
    </row>
    <row r="2168" spans="1:12" s="178" customFormat="1" x14ac:dyDescent="0.2">
      <c r="A2168" s="136"/>
      <c r="B2168"/>
      <c r="C2168" s="136"/>
      <c r="D2168" s="136"/>
      <c r="E2168"/>
      <c r="F2168" s="181"/>
      <c r="G2168" s="181"/>
      <c r="H2168" s="181"/>
      <c r="I2168" s="181"/>
      <c r="J2168" s="181"/>
      <c r="K2168" s="191"/>
      <c r="L2168" s="31"/>
    </row>
    <row r="2169" spans="1:12" s="178" customFormat="1" x14ac:dyDescent="0.2">
      <c r="A2169" s="136"/>
      <c r="B2169"/>
      <c r="C2169" s="136"/>
      <c r="D2169" s="136"/>
      <c r="E2169"/>
      <c r="F2169" s="181"/>
      <c r="G2169" s="181"/>
      <c r="H2169" s="181"/>
      <c r="I2169" s="181"/>
      <c r="J2169" s="181"/>
      <c r="K2169" s="191"/>
      <c r="L2169" s="31"/>
    </row>
    <row r="2170" spans="1:12" s="178" customFormat="1" x14ac:dyDescent="0.2">
      <c r="A2170" s="136"/>
      <c r="B2170"/>
      <c r="C2170" s="136"/>
      <c r="D2170" s="136"/>
      <c r="E2170"/>
      <c r="F2170" s="181"/>
      <c r="G2170" s="181"/>
      <c r="H2170" s="181"/>
      <c r="I2170" s="181"/>
      <c r="J2170" s="181"/>
      <c r="K2170" s="191"/>
      <c r="L2170" s="31"/>
    </row>
    <row r="2171" spans="1:12" s="178" customFormat="1" x14ac:dyDescent="0.2">
      <c r="A2171" s="136"/>
      <c r="B2171"/>
      <c r="C2171" s="136"/>
      <c r="D2171" s="136"/>
      <c r="E2171"/>
      <c r="F2171" s="181"/>
      <c r="G2171" s="181"/>
      <c r="H2171" s="181"/>
      <c r="I2171" s="181"/>
      <c r="J2171" s="181"/>
      <c r="K2171" s="191"/>
      <c r="L2171" s="31"/>
    </row>
    <row r="2172" spans="1:12" s="178" customFormat="1" x14ac:dyDescent="0.2">
      <c r="A2172" s="136"/>
      <c r="B2172"/>
      <c r="C2172" s="136"/>
      <c r="D2172" s="136"/>
      <c r="E2172"/>
      <c r="F2172" s="181"/>
      <c r="G2172" s="181"/>
      <c r="H2172" s="181"/>
      <c r="I2172" s="181"/>
      <c r="J2172" s="181"/>
      <c r="K2172" s="191"/>
      <c r="L2172" s="31"/>
    </row>
    <row r="2173" spans="1:12" s="178" customFormat="1" x14ac:dyDescent="0.2">
      <c r="A2173" s="136"/>
      <c r="B2173"/>
      <c r="C2173" s="136"/>
      <c r="D2173" s="136"/>
      <c r="E2173"/>
      <c r="F2173" s="181"/>
      <c r="G2173" s="181"/>
      <c r="H2173" s="181"/>
      <c r="I2173" s="181"/>
      <c r="J2173" s="181"/>
      <c r="K2173" s="191"/>
      <c r="L2173" s="31"/>
    </row>
    <row r="2174" spans="1:12" s="178" customFormat="1" x14ac:dyDescent="0.2">
      <c r="A2174" s="136"/>
      <c r="B2174"/>
      <c r="C2174" s="136"/>
      <c r="D2174" s="136"/>
      <c r="E2174"/>
      <c r="F2174" s="181"/>
      <c r="G2174" s="181"/>
      <c r="H2174" s="181"/>
      <c r="I2174" s="181"/>
      <c r="J2174" s="181"/>
      <c r="K2174" s="191"/>
      <c r="L2174" s="31"/>
    </row>
    <row r="2175" spans="1:12" s="178" customFormat="1" x14ac:dyDescent="0.2">
      <c r="A2175" s="136"/>
      <c r="B2175"/>
      <c r="C2175" s="136"/>
      <c r="D2175" s="136"/>
      <c r="E2175"/>
      <c r="F2175" s="181"/>
      <c r="G2175" s="181"/>
      <c r="H2175" s="181"/>
      <c r="I2175" s="181"/>
      <c r="J2175" s="181"/>
      <c r="K2175" s="191"/>
      <c r="L2175" s="31"/>
    </row>
    <row r="2176" spans="1:12" s="178" customFormat="1" x14ac:dyDescent="0.2">
      <c r="A2176" s="136"/>
      <c r="B2176"/>
      <c r="C2176" s="136"/>
      <c r="D2176" s="136"/>
      <c r="E2176"/>
      <c r="F2176" s="181"/>
      <c r="G2176" s="181"/>
      <c r="H2176" s="181"/>
      <c r="I2176" s="181"/>
      <c r="J2176" s="181"/>
      <c r="K2176" s="191"/>
      <c r="L2176" s="31"/>
    </row>
    <row r="2177" spans="1:12" s="178" customFormat="1" x14ac:dyDescent="0.2">
      <c r="A2177" s="136"/>
      <c r="B2177"/>
      <c r="C2177" s="136"/>
      <c r="D2177" s="136"/>
      <c r="E2177"/>
      <c r="F2177" s="181"/>
      <c r="G2177" s="181"/>
      <c r="H2177" s="181"/>
      <c r="I2177" s="181"/>
      <c r="J2177" s="181"/>
      <c r="K2177" s="191"/>
      <c r="L2177" s="31"/>
    </row>
    <row r="2178" spans="1:12" s="178" customFormat="1" x14ac:dyDescent="0.2">
      <c r="A2178" s="136"/>
      <c r="B2178"/>
      <c r="C2178" s="136"/>
      <c r="D2178" s="136"/>
      <c r="E2178"/>
      <c r="F2178" s="181"/>
      <c r="G2178" s="181"/>
      <c r="H2178" s="181"/>
      <c r="I2178" s="181"/>
      <c r="J2178" s="181"/>
      <c r="K2178" s="191"/>
      <c r="L2178" s="31"/>
    </row>
    <row r="2179" spans="1:12" s="178" customFormat="1" x14ac:dyDescent="0.2">
      <c r="A2179" s="136"/>
      <c r="B2179"/>
      <c r="C2179" s="136"/>
      <c r="D2179" s="136"/>
      <c r="E2179"/>
      <c r="F2179" s="181"/>
      <c r="G2179" s="181"/>
      <c r="H2179" s="181"/>
      <c r="I2179" s="181"/>
      <c r="J2179" s="181"/>
      <c r="K2179" s="191"/>
      <c r="L2179" s="31"/>
    </row>
    <row r="2180" spans="1:12" s="178" customFormat="1" x14ac:dyDescent="0.2">
      <c r="A2180" s="136"/>
      <c r="B2180"/>
      <c r="C2180" s="136"/>
      <c r="D2180" s="136"/>
      <c r="E2180"/>
      <c r="F2180" s="181"/>
      <c r="G2180" s="181"/>
      <c r="H2180" s="181"/>
      <c r="I2180" s="181"/>
      <c r="J2180" s="181"/>
      <c r="K2180" s="191"/>
      <c r="L2180" s="31"/>
    </row>
    <row r="2181" spans="1:12" s="178" customFormat="1" x14ac:dyDescent="0.2">
      <c r="A2181" s="136"/>
      <c r="B2181"/>
      <c r="C2181" s="136"/>
      <c r="D2181" s="136"/>
      <c r="E2181"/>
      <c r="F2181" s="181"/>
      <c r="G2181" s="181"/>
      <c r="H2181" s="181"/>
      <c r="I2181" s="181"/>
      <c r="J2181" s="181"/>
      <c r="K2181" s="191"/>
      <c r="L2181" s="31"/>
    </row>
    <row r="2182" spans="1:12" s="178" customFormat="1" x14ac:dyDescent="0.2">
      <c r="A2182" s="136"/>
      <c r="B2182"/>
      <c r="C2182" s="136"/>
      <c r="D2182" s="136"/>
      <c r="E2182"/>
      <c r="F2182" s="181"/>
      <c r="G2182" s="181"/>
      <c r="H2182" s="181"/>
      <c r="I2182" s="181"/>
      <c r="J2182" s="181"/>
      <c r="K2182" s="191"/>
      <c r="L2182" s="31"/>
    </row>
    <row r="2183" spans="1:12" s="178" customFormat="1" x14ac:dyDescent="0.2">
      <c r="A2183" s="136"/>
      <c r="B2183"/>
      <c r="C2183" s="136"/>
      <c r="D2183" s="136"/>
      <c r="E2183"/>
      <c r="F2183" s="181"/>
      <c r="G2183" s="181"/>
      <c r="H2183" s="181"/>
      <c r="I2183" s="181"/>
      <c r="J2183" s="181"/>
      <c r="K2183" s="191"/>
      <c r="L2183" s="31"/>
    </row>
    <row r="2184" spans="1:12" s="178" customFormat="1" x14ac:dyDescent="0.2">
      <c r="A2184" s="136"/>
      <c r="B2184"/>
      <c r="C2184" s="136"/>
      <c r="D2184" s="136"/>
      <c r="E2184"/>
      <c r="F2184" s="181"/>
      <c r="G2184" s="181"/>
      <c r="H2184" s="181"/>
      <c r="I2184" s="181"/>
      <c r="J2184" s="181"/>
      <c r="K2184" s="191"/>
      <c r="L2184" s="31"/>
    </row>
    <row r="2185" spans="1:12" s="178" customFormat="1" x14ac:dyDescent="0.2">
      <c r="A2185" s="136"/>
      <c r="B2185"/>
      <c r="C2185" s="136"/>
      <c r="D2185" s="136"/>
      <c r="E2185"/>
      <c r="F2185" s="181"/>
      <c r="G2185" s="181"/>
      <c r="H2185" s="181"/>
      <c r="I2185" s="181"/>
      <c r="J2185" s="181"/>
      <c r="K2185" s="191"/>
      <c r="L2185" s="31"/>
    </row>
    <row r="2186" spans="1:12" s="178" customFormat="1" x14ac:dyDescent="0.2">
      <c r="A2186" s="136"/>
      <c r="B2186"/>
      <c r="C2186" s="136"/>
      <c r="D2186" s="136"/>
      <c r="E2186"/>
      <c r="F2186" s="181"/>
      <c r="G2186" s="181"/>
      <c r="H2186" s="181"/>
      <c r="I2186" s="181"/>
      <c r="J2186" s="181"/>
      <c r="K2186" s="191"/>
      <c r="L2186" s="31"/>
    </row>
    <row r="2187" spans="1:12" s="178" customFormat="1" x14ac:dyDescent="0.2">
      <c r="A2187" s="136"/>
      <c r="B2187"/>
      <c r="C2187" s="136"/>
      <c r="D2187" s="136"/>
      <c r="E2187"/>
      <c r="F2187" s="181"/>
      <c r="G2187" s="181"/>
      <c r="H2187" s="181"/>
      <c r="I2187" s="181"/>
      <c r="J2187" s="181"/>
      <c r="K2187" s="191"/>
      <c r="L2187" s="31"/>
    </row>
    <row r="2188" spans="1:12" s="178" customFormat="1" x14ac:dyDescent="0.2">
      <c r="A2188" s="136"/>
      <c r="B2188"/>
      <c r="C2188" s="136"/>
      <c r="D2188" s="136"/>
      <c r="E2188"/>
      <c r="F2188" s="181"/>
      <c r="G2188" s="181"/>
      <c r="H2188" s="181"/>
      <c r="I2188" s="181"/>
      <c r="J2188" s="181"/>
      <c r="K2188" s="191"/>
      <c r="L2188" s="31"/>
    </row>
    <row r="2189" spans="1:12" s="178" customFormat="1" x14ac:dyDescent="0.2">
      <c r="A2189" s="136"/>
      <c r="B2189"/>
      <c r="C2189" s="136"/>
      <c r="D2189" s="136"/>
      <c r="E2189"/>
      <c r="F2189" s="181"/>
      <c r="G2189" s="181"/>
      <c r="H2189" s="181"/>
      <c r="I2189" s="181"/>
      <c r="J2189" s="181"/>
      <c r="K2189" s="191"/>
      <c r="L2189" s="31"/>
    </row>
    <row r="2190" spans="1:12" s="178" customFormat="1" x14ac:dyDescent="0.2">
      <c r="A2190" s="136"/>
      <c r="B2190"/>
      <c r="C2190" s="136"/>
      <c r="D2190" s="136"/>
      <c r="E2190"/>
      <c r="F2190" s="181"/>
      <c r="G2190" s="181"/>
      <c r="H2190" s="181"/>
      <c r="I2190" s="181"/>
      <c r="J2190" s="181"/>
      <c r="K2190" s="191"/>
      <c r="L2190" s="31"/>
    </row>
    <row r="2191" spans="1:12" s="178" customFormat="1" x14ac:dyDescent="0.2">
      <c r="A2191" s="136"/>
      <c r="B2191"/>
      <c r="C2191" s="136"/>
      <c r="D2191" s="136"/>
      <c r="E2191"/>
      <c r="F2191" s="181"/>
      <c r="G2191" s="181"/>
      <c r="H2191" s="181"/>
      <c r="I2191" s="181"/>
      <c r="J2191" s="181"/>
      <c r="K2191" s="191"/>
      <c r="L2191" s="31"/>
    </row>
    <row r="2192" spans="1:12" s="178" customFormat="1" x14ac:dyDescent="0.2">
      <c r="A2192" s="136"/>
      <c r="B2192"/>
      <c r="C2192" s="136"/>
      <c r="D2192" s="136"/>
      <c r="E2192"/>
      <c r="F2192" s="181"/>
      <c r="G2192" s="181"/>
      <c r="H2192" s="181"/>
      <c r="I2192" s="181"/>
      <c r="J2192" s="181"/>
      <c r="K2192" s="191"/>
      <c r="L2192" s="31"/>
    </row>
    <row r="2193" spans="1:12" s="178" customFormat="1" x14ac:dyDescent="0.2">
      <c r="A2193" s="136"/>
      <c r="B2193"/>
      <c r="C2193" s="136"/>
      <c r="D2193" s="136"/>
      <c r="E2193"/>
      <c r="F2193" s="181"/>
      <c r="G2193" s="181"/>
      <c r="H2193" s="181"/>
      <c r="I2193" s="181"/>
      <c r="J2193" s="181"/>
      <c r="K2193" s="191"/>
      <c r="L2193" s="31"/>
    </row>
    <row r="2194" spans="1:12" s="178" customFormat="1" x14ac:dyDescent="0.2">
      <c r="A2194" s="136"/>
      <c r="B2194"/>
      <c r="C2194" s="136"/>
      <c r="D2194" s="136"/>
      <c r="E2194"/>
      <c r="F2194" s="181"/>
      <c r="G2194" s="181"/>
      <c r="H2194" s="181"/>
      <c r="I2194" s="181"/>
      <c r="J2194" s="181"/>
      <c r="K2194" s="191"/>
      <c r="L2194" s="31"/>
    </row>
    <row r="2195" spans="1:12" s="178" customFormat="1" x14ac:dyDescent="0.2">
      <c r="A2195" s="136"/>
      <c r="B2195"/>
      <c r="C2195" s="136"/>
      <c r="D2195" s="136"/>
      <c r="E2195"/>
      <c r="F2195" s="181"/>
      <c r="G2195" s="181"/>
      <c r="H2195" s="181"/>
      <c r="I2195" s="181"/>
      <c r="J2195" s="181"/>
      <c r="K2195" s="191"/>
      <c r="L2195" s="31"/>
    </row>
    <row r="2196" spans="1:12" s="178" customFormat="1" x14ac:dyDescent="0.2">
      <c r="A2196" s="136"/>
      <c r="B2196"/>
      <c r="C2196" s="136"/>
      <c r="D2196" s="136"/>
      <c r="E2196"/>
      <c r="F2196" s="181"/>
      <c r="G2196" s="181"/>
      <c r="H2196" s="181"/>
      <c r="I2196" s="181"/>
      <c r="J2196" s="181"/>
      <c r="K2196" s="191"/>
      <c r="L2196" s="31"/>
    </row>
    <row r="2197" spans="1:12" s="178" customFormat="1" x14ac:dyDescent="0.2">
      <c r="A2197" s="136"/>
      <c r="B2197"/>
      <c r="C2197" s="136"/>
      <c r="D2197" s="136"/>
      <c r="E2197"/>
      <c r="F2197" s="181"/>
      <c r="G2197" s="181"/>
      <c r="H2197" s="181"/>
      <c r="I2197" s="181"/>
      <c r="J2197" s="181"/>
      <c r="K2197" s="191"/>
      <c r="L2197" s="31"/>
    </row>
    <row r="2198" spans="1:12" s="178" customFormat="1" x14ac:dyDescent="0.2">
      <c r="A2198" s="136"/>
      <c r="B2198"/>
      <c r="C2198" s="136"/>
      <c r="D2198" s="136"/>
      <c r="E2198"/>
      <c r="F2198" s="181"/>
      <c r="G2198" s="181"/>
      <c r="H2198" s="181"/>
      <c r="I2198" s="181"/>
      <c r="J2198" s="181"/>
      <c r="K2198" s="191"/>
      <c r="L2198" s="31"/>
    </row>
    <row r="2199" spans="1:12" s="178" customFormat="1" x14ac:dyDescent="0.2">
      <c r="A2199" s="136"/>
      <c r="B2199"/>
      <c r="C2199" s="136"/>
      <c r="D2199" s="136"/>
      <c r="E2199"/>
      <c r="F2199" s="181"/>
      <c r="G2199" s="181"/>
      <c r="H2199" s="181"/>
      <c r="I2199" s="181"/>
      <c r="J2199" s="181"/>
      <c r="K2199" s="191"/>
      <c r="L2199" s="31"/>
    </row>
    <row r="2200" spans="1:12" s="178" customFormat="1" x14ac:dyDescent="0.2">
      <c r="A2200" s="136"/>
      <c r="B2200"/>
      <c r="C2200" s="136"/>
      <c r="D2200" s="136"/>
      <c r="E2200"/>
      <c r="F2200" s="181"/>
      <c r="G2200" s="181"/>
      <c r="H2200" s="181"/>
      <c r="I2200" s="181"/>
      <c r="J2200" s="181"/>
      <c r="K2200" s="191"/>
      <c r="L2200" s="31"/>
    </row>
    <row r="2201" spans="1:12" s="178" customFormat="1" x14ac:dyDescent="0.2">
      <c r="A2201" s="136"/>
      <c r="B2201"/>
      <c r="C2201" s="136"/>
      <c r="D2201" s="136"/>
      <c r="E2201"/>
      <c r="F2201" s="181"/>
      <c r="G2201" s="181"/>
      <c r="H2201" s="181"/>
      <c r="I2201" s="181"/>
      <c r="J2201" s="181"/>
      <c r="K2201" s="191"/>
      <c r="L2201" s="31"/>
    </row>
    <row r="2202" spans="1:12" s="178" customFormat="1" x14ac:dyDescent="0.2">
      <c r="A2202" s="136"/>
      <c r="B2202"/>
      <c r="C2202" s="136"/>
      <c r="D2202" s="136"/>
      <c r="E2202"/>
      <c r="F2202" s="181"/>
      <c r="G2202" s="181"/>
      <c r="H2202" s="181"/>
      <c r="I2202" s="181"/>
      <c r="J2202" s="181"/>
      <c r="K2202" s="191"/>
      <c r="L2202" s="31"/>
    </row>
    <row r="2203" spans="1:12" s="178" customFormat="1" x14ac:dyDescent="0.2">
      <c r="A2203" s="136"/>
      <c r="B2203"/>
      <c r="C2203" s="136"/>
      <c r="D2203" s="136"/>
      <c r="E2203"/>
      <c r="F2203" s="181"/>
      <c r="G2203" s="181"/>
      <c r="H2203" s="181"/>
      <c r="I2203" s="181"/>
      <c r="J2203" s="181"/>
      <c r="K2203" s="191"/>
      <c r="L2203" s="31"/>
    </row>
    <row r="2204" spans="1:12" s="178" customFormat="1" x14ac:dyDescent="0.2">
      <c r="A2204" s="136"/>
      <c r="B2204"/>
      <c r="C2204" s="136"/>
      <c r="D2204" s="136"/>
      <c r="E2204"/>
      <c r="F2204" s="181"/>
      <c r="G2204" s="181"/>
      <c r="H2204" s="181"/>
      <c r="I2204" s="181"/>
      <c r="J2204" s="181"/>
      <c r="K2204" s="191"/>
      <c r="L2204" s="31"/>
    </row>
    <row r="2205" spans="1:12" s="178" customFormat="1" x14ac:dyDescent="0.2">
      <c r="A2205" s="136"/>
      <c r="B2205"/>
      <c r="C2205" s="136"/>
      <c r="D2205" s="136"/>
      <c r="E2205"/>
      <c r="F2205" s="181"/>
      <c r="G2205" s="181"/>
      <c r="H2205" s="181"/>
      <c r="I2205" s="181"/>
      <c r="J2205" s="181"/>
      <c r="K2205" s="191"/>
      <c r="L2205" s="31"/>
    </row>
    <row r="2206" spans="1:12" s="178" customFormat="1" x14ac:dyDescent="0.2">
      <c r="A2206" s="136"/>
      <c r="B2206"/>
      <c r="C2206" s="136"/>
      <c r="D2206" s="136"/>
      <c r="E2206"/>
      <c r="F2206" s="181"/>
      <c r="G2206" s="181"/>
      <c r="H2206" s="181"/>
      <c r="I2206" s="181"/>
      <c r="J2206" s="181"/>
      <c r="K2206" s="191"/>
      <c r="L2206" s="31"/>
    </row>
    <row r="2207" spans="1:12" s="178" customFormat="1" x14ac:dyDescent="0.2">
      <c r="A2207" s="136"/>
      <c r="B2207"/>
      <c r="C2207" s="136"/>
      <c r="D2207" s="136"/>
      <c r="E2207"/>
      <c r="F2207" s="181"/>
      <c r="G2207" s="181"/>
      <c r="H2207" s="181"/>
      <c r="I2207" s="181"/>
      <c r="J2207" s="181"/>
      <c r="K2207" s="191"/>
      <c r="L2207" s="31"/>
    </row>
    <row r="2208" spans="1:12" s="178" customFormat="1" x14ac:dyDescent="0.2">
      <c r="A2208" s="136"/>
      <c r="B2208"/>
      <c r="C2208" s="136"/>
      <c r="D2208" s="136"/>
      <c r="E2208"/>
      <c r="F2208" s="181"/>
      <c r="G2208" s="181"/>
      <c r="H2208" s="181"/>
      <c r="I2208" s="181"/>
      <c r="J2208" s="181"/>
      <c r="K2208" s="191"/>
      <c r="L2208" s="31"/>
    </row>
    <row r="2209" spans="1:12" s="178" customFormat="1" x14ac:dyDescent="0.2">
      <c r="A2209" s="136"/>
      <c r="B2209"/>
      <c r="C2209" s="136"/>
      <c r="D2209" s="136"/>
      <c r="E2209"/>
      <c r="F2209" s="181"/>
      <c r="G2209" s="181"/>
      <c r="H2209" s="181"/>
      <c r="I2209" s="181"/>
      <c r="J2209" s="181"/>
      <c r="K2209" s="191"/>
      <c r="L2209" s="31"/>
    </row>
    <row r="2210" spans="1:12" s="178" customFormat="1" x14ac:dyDescent="0.2">
      <c r="A2210" s="136"/>
      <c r="B2210"/>
      <c r="C2210" s="136"/>
      <c r="D2210" s="136"/>
      <c r="E2210"/>
      <c r="F2210" s="181"/>
      <c r="G2210" s="181"/>
      <c r="H2210" s="181"/>
      <c r="I2210" s="181"/>
      <c r="J2210" s="181"/>
      <c r="K2210" s="191"/>
      <c r="L2210" s="31"/>
    </row>
    <row r="2211" spans="1:12" s="178" customFormat="1" x14ac:dyDescent="0.2">
      <c r="A2211" s="136"/>
      <c r="B2211"/>
      <c r="C2211" s="136"/>
      <c r="D2211" s="136"/>
      <c r="E2211"/>
      <c r="F2211" s="181"/>
      <c r="G2211" s="181"/>
      <c r="H2211" s="181"/>
      <c r="I2211" s="181"/>
      <c r="J2211" s="181"/>
      <c r="K2211" s="191"/>
      <c r="L2211" s="31"/>
    </row>
    <row r="2212" spans="1:12" s="178" customFormat="1" x14ac:dyDescent="0.2">
      <c r="A2212" s="136"/>
      <c r="B2212"/>
      <c r="C2212" s="136"/>
      <c r="D2212" s="136"/>
      <c r="E2212"/>
      <c r="F2212" s="181"/>
      <c r="G2212" s="181"/>
      <c r="H2212" s="181"/>
      <c r="I2212" s="181"/>
      <c r="J2212" s="181"/>
      <c r="K2212" s="191"/>
      <c r="L2212" s="31"/>
    </row>
    <row r="2213" spans="1:12" s="178" customFormat="1" x14ac:dyDescent="0.2">
      <c r="A2213" s="136"/>
      <c r="B2213"/>
      <c r="C2213" s="136"/>
      <c r="D2213" s="136"/>
      <c r="E2213"/>
      <c r="F2213" s="181"/>
      <c r="G2213" s="181"/>
      <c r="H2213" s="181"/>
      <c r="I2213" s="181"/>
      <c r="J2213" s="181"/>
      <c r="K2213" s="191"/>
      <c r="L2213" s="31"/>
    </row>
    <row r="2214" spans="1:12" s="178" customFormat="1" x14ac:dyDescent="0.2">
      <c r="A2214" s="136"/>
      <c r="B2214"/>
      <c r="C2214" s="136"/>
      <c r="D2214" s="136"/>
      <c r="E2214"/>
      <c r="F2214" s="181"/>
      <c r="G2214" s="181"/>
      <c r="H2214" s="181"/>
      <c r="I2214" s="181"/>
      <c r="J2214" s="181"/>
      <c r="K2214" s="191"/>
      <c r="L2214" s="31"/>
    </row>
    <row r="2215" spans="1:12" s="178" customFormat="1" x14ac:dyDescent="0.2">
      <c r="A2215" s="136"/>
      <c r="B2215"/>
      <c r="C2215" s="136"/>
      <c r="D2215" s="136"/>
      <c r="E2215"/>
      <c r="F2215" s="181"/>
      <c r="G2215" s="181"/>
      <c r="H2215" s="181"/>
      <c r="I2215" s="181"/>
      <c r="J2215" s="181"/>
      <c r="K2215" s="191"/>
      <c r="L2215" s="31"/>
    </row>
    <row r="2216" spans="1:12" s="178" customFormat="1" x14ac:dyDescent="0.2">
      <c r="A2216" s="136"/>
      <c r="B2216"/>
      <c r="C2216" s="136"/>
      <c r="D2216" s="136"/>
      <c r="E2216"/>
      <c r="F2216" s="181"/>
      <c r="G2216" s="181"/>
      <c r="H2216" s="181"/>
      <c r="I2216" s="181"/>
      <c r="J2216" s="181"/>
      <c r="K2216" s="191"/>
      <c r="L2216" s="31"/>
    </row>
    <row r="2217" spans="1:12" s="178" customFormat="1" x14ac:dyDescent="0.2">
      <c r="A2217" s="136"/>
      <c r="B2217"/>
      <c r="C2217" s="136"/>
      <c r="D2217" s="136"/>
      <c r="E2217"/>
      <c r="F2217" s="181"/>
      <c r="G2217" s="181"/>
      <c r="H2217" s="181"/>
      <c r="I2217" s="181"/>
      <c r="J2217" s="181"/>
      <c r="K2217" s="191"/>
      <c r="L2217" s="31"/>
    </row>
    <row r="2218" spans="1:12" s="178" customFormat="1" x14ac:dyDescent="0.2">
      <c r="A2218" s="136"/>
      <c r="B2218"/>
      <c r="C2218" s="136"/>
      <c r="D2218" s="136"/>
      <c r="E2218"/>
      <c r="F2218" s="181"/>
      <c r="G2218" s="181"/>
      <c r="H2218" s="181"/>
      <c r="I2218" s="181"/>
      <c r="J2218" s="181"/>
      <c r="K2218" s="191"/>
      <c r="L2218" s="31"/>
    </row>
    <row r="2219" spans="1:12" s="178" customFormat="1" x14ac:dyDescent="0.2">
      <c r="A2219" s="136"/>
      <c r="B2219"/>
      <c r="C2219" s="136"/>
      <c r="D2219" s="136"/>
      <c r="E2219"/>
      <c r="F2219" s="181"/>
      <c r="G2219" s="181"/>
      <c r="H2219" s="181"/>
      <c r="I2219" s="181"/>
      <c r="J2219" s="181"/>
      <c r="K2219" s="191"/>
      <c r="L2219" s="31"/>
    </row>
    <row r="2220" spans="1:12" s="178" customFormat="1" x14ac:dyDescent="0.2">
      <c r="A2220" s="136"/>
      <c r="B2220"/>
      <c r="C2220" s="136"/>
      <c r="D2220" s="136"/>
      <c r="E2220"/>
      <c r="F2220" s="181"/>
      <c r="G2220" s="181"/>
      <c r="H2220" s="181"/>
      <c r="I2220" s="181"/>
      <c r="J2220" s="181"/>
      <c r="K2220" s="191"/>
      <c r="L2220" s="31"/>
    </row>
    <row r="2221" spans="1:12" s="178" customFormat="1" x14ac:dyDescent="0.2">
      <c r="A2221" s="136"/>
      <c r="B2221"/>
      <c r="C2221" s="136"/>
      <c r="D2221" s="136"/>
      <c r="E2221"/>
      <c r="F2221" s="181"/>
      <c r="G2221" s="181"/>
      <c r="H2221" s="181"/>
      <c r="I2221" s="181"/>
      <c r="J2221" s="181"/>
      <c r="K2221" s="191"/>
      <c r="L2221" s="31"/>
    </row>
    <row r="2222" spans="1:12" s="178" customFormat="1" x14ac:dyDescent="0.2">
      <c r="A2222" s="136"/>
      <c r="B2222"/>
      <c r="C2222" s="136"/>
      <c r="D2222" s="136"/>
      <c r="E2222"/>
      <c r="F2222" s="181"/>
      <c r="G2222" s="181"/>
      <c r="H2222" s="181"/>
      <c r="I2222" s="181"/>
      <c r="J2222" s="181"/>
      <c r="K2222" s="191"/>
      <c r="L2222" s="31"/>
    </row>
    <row r="2223" spans="1:12" s="178" customFormat="1" x14ac:dyDescent="0.2">
      <c r="A2223" s="136"/>
      <c r="B2223"/>
      <c r="C2223" s="136"/>
      <c r="D2223" s="136"/>
      <c r="E2223"/>
      <c r="F2223" s="181"/>
      <c r="G2223" s="181"/>
      <c r="H2223" s="181"/>
      <c r="I2223" s="181"/>
      <c r="J2223" s="181"/>
      <c r="K2223" s="191"/>
      <c r="L2223" s="31"/>
    </row>
    <row r="2224" spans="1:12" s="178" customFormat="1" x14ac:dyDescent="0.2">
      <c r="A2224" s="136"/>
      <c r="B2224"/>
      <c r="C2224" s="136"/>
      <c r="D2224" s="136"/>
      <c r="E2224"/>
      <c r="F2224" s="181"/>
      <c r="G2224" s="181"/>
      <c r="H2224" s="181"/>
      <c r="I2224" s="181"/>
      <c r="J2224" s="181"/>
      <c r="K2224" s="191"/>
      <c r="L2224" s="31"/>
    </row>
    <row r="2225" spans="1:12" s="178" customFormat="1" x14ac:dyDescent="0.2">
      <c r="A2225" s="136"/>
      <c r="B2225"/>
      <c r="C2225" s="136"/>
      <c r="D2225" s="136"/>
      <c r="E2225"/>
      <c r="F2225" s="181"/>
      <c r="G2225" s="181"/>
      <c r="H2225" s="181"/>
      <c r="I2225" s="181"/>
      <c r="J2225" s="181"/>
      <c r="K2225" s="191"/>
      <c r="L2225" s="31"/>
    </row>
    <row r="2226" spans="1:12" s="178" customFormat="1" x14ac:dyDescent="0.2">
      <c r="A2226" s="136"/>
      <c r="B2226"/>
      <c r="C2226" s="136"/>
      <c r="D2226" s="136"/>
      <c r="E2226"/>
      <c r="F2226" s="181"/>
      <c r="G2226" s="181"/>
      <c r="H2226" s="181"/>
      <c r="I2226" s="181"/>
      <c r="J2226" s="181"/>
      <c r="K2226" s="191"/>
      <c r="L2226" s="31"/>
    </row>
    <row r="2227" spans="1:12" s="178" customFormat="1" x14ac:dyDescent="0.2">
      <c r="A2227" s="136"/>
      <c r="B2227"/>
      <c r="C2227" s="136"/>
      <c r="D2227" s="136"/>
      <c r="E2227"/>
      <c r="F2227" s="181"/>
      <c r="G2227" s="181"/>
      <c r="H2227" s="181"/>
      <c r="I2227" s="181"/>
      <c r="J2227" s="181"/>
      <c r="K2227" s="191"/>
      <c r="L2227" s="31"/>
    </row>
    <row r="2228" spans="1:12" s="178" customFormat="1" x14ac:dyDescent="0.2">
      <c r="A2228" s="136"/>
      <c r="B2228"/>
      <c r="C2228" s="136"/>
      <c r="D2228" s="136"/>
      <c r="E2228"/>
      <c r="F2228" s="181"/>
      <c r="G2228" s="181"/>
      <c r="H2228" s="181"/>
      <c r="I2228" s="181"/>
      <c r="J2228" s="181"/>
      <c r="K2228" s="191"/>
      <c r="L2228" s="31"/>
    </row>
    <row r="2229" spans="1:12" s="178" customFormat="1" x14ac:dyDescent="0.2">
      <c r="A2229" s="136"/>
      <c r="B2229"/>
      <c r="C2229" s="136"/>
      <c r="D2229" s="136"/>
      <c r="E2229"/>
      <c r="F2229" s="181"/>
      <c r="G2229" s="181"/>
      <c r="H2229" s="181"/>
      <c r="I2229" s="181"/>
      <c r="J2229" s="181"/>
      <c r="K2229" s="191"/>
      <c r="L2229" s="31"/>
    </row>
    <row r="2230" spans="1:12" s="178" customFormat="1" x14ac:dyDescent="0.2">
      <c r="A2230" s="136"/>
      <c r="B2230"/>
      <c r="C2230" s="136"/>
      <c r="D2230" s="136"/>
      <c r="E2230"/>
      <c r="F2230" s="181"/>
      <c r="G2230" s="181"/>
      <c r="H2230" s="181"/>
      <c r="I2230" s="181"/>
      <c r="J2230" s="181"/>
      <c r="K2230" s="191"/>
      <c r="L2230" s="31"/>
    </row>
    <row r="2231" spans="1:12" s="178" customFormat="1" x14ac:dyDescent="0.2">
      <c r="A2231" s="136"/>
      <c r="B2231"/>
      <c r="C2231" s="136"/>
      <c r="D2231" s="136"/>
      <c r="E2231"/>
      <c r="F2231" s="181"/>
      <c r="G2231" s="181"/>
      <c r="H2231" s="181"/>
      <c r="I2231" s="181"/>
      <c r="J2231" s="181"/>
      <c r="K2231" s="191"/>
      <c r="L2231" s="31"/>
    </row>
    <row r="2232" spans="1:12" s="178" customFormat="1" x14ac:dyDescent="0.2">
      <c r="A2232" s="136"/>
      <c r="B2232"/>
      <c r="C2232" s="136"/>
      <c r="D2232" s="136"/>
      <c r="E2232"/>
      <c r="F2232" s="181"/>
      <c r="G2232" s="181"/>
      <c r="H2232" s="181"/>
      <c r="I2232" s="181"/>
      <c r="J2232" s="181"/>
      <c r="K2232" s="191"/>
      <c r="L2232" s="31"/>
    </row>
    <row r="2233" spans="1:12" s="178" customFormat="1" x14ac:dyDescent="0.2">
      <c r="A2233" s="136"/>
      <c r="B2233"/>
      <c r="C2233" s="136"/>
      <c r="D2233" s="136"/>
      <c r="E2233"/>
      <c r="F2233" s="181"/>
      <c r="G2233" s="181"/>
      <c r="H2233" s="181"/>
      <c r="I2233" s="181"/>
      <c r="J2233" s="181"/>
      <c r="K2233" s="191"/>
      <c r="L2233" s="31"/>
    </row>
    <row r="2234" spans="1:12" s="178" customFormat="1" x14ac:dyDescent="0.2">
      <c r="A2234" s="136"/>
      <c r="B2234"/>
      <c r="C2234" s="136"/>
      <c r="D2234" s="136"/>
      <c r="E2234"/>
      <c r="F2234" s="181"/>
      <c r="G2234" s="181"/>
      <c r="H2234" s="181"/>
      <c r="I2234" s="181"/>
      <c r="J2234" s="181"/>
      <c r="K2234" s="191"/>
      <c r="L2234" s="31"/>
    </row>
    <row r="2235" spans="1:12" s="178" customFormat="1" x14ac:dyDescent="0.2">
      <c r="A2235" s="136"/>
      <c r="B2235"/>
      <c r="C2235" s="136"/>
      <c r="D2235" s="136"/>
      <c r="E2235"/>
      <c r="F2235" s="181"/>
      <c r="G2235" s="181"/>
      <c r="H2235" s="181"/>
      <c r="I2235" s="181"/>
      <c r="J2235" s="181"/>
      <c r="K2235" s="191"/>
      <c r="L2235" s="31"/>
    </row>
    <row r="2236" spans="1:12" s="178" customFormat="1" x14ac:dyDescent="0.2">
      <c r="A2236" s="136"/>
      <c r="B2236"/>
      <c r="C2236" s="136"/>
      <c r="D2236" s="136"/>
      <c r="E2236"/>
      <c r="F2236" s="181"/>
      <c r="G2236" s="181"/>
      <c r="H2236" s="181"/>
      <c r="I2236" s="181"/>
      <c r="J2236" s="181"/>
      <c r="K2236" s="191"/>
      <c r="L2236" s="31"/>
    </row>
    <row r="2237" spans="1:12" s="178" customFormat="1" x14ac:dyDescent="0.2">
      <c r="A2237" s="136"/>
      <c r="B2237"/>
      <c r="C2237" s="136"/>
      <c r="D2237" s="136"/>
      <c r="E2237"/>
      <c r="F2237" s="181"/>
      <c r="G2237" s="181"/>
      <c r="H2237" s="181"/>
      <c r="I2237" s="181"/>
      <c r="J2237" s="181"/>
      <c r="K2237" s="191"/>
      <c r="L2237" s="31"/>
    </row>
    <row r="2238" spans="1:12" s="178" customFormat="1" x14ac:dyDescent="0.2">
      <c r="A2238" s="136"/>
      <c r="B2238"/>
      <c r="C2238" s="136"/>
      <c r="D2238" s="136"/>
      <c r="E2238"/>
      <c r="F2238" s="181"/>
      <c r="G2238" s="181"/>
      <c r="H2238" s="181"/>
      <c r="I2238" s="181"/>
      <c r="J2238" s="181"/>
      <c r="K2238" s="191"/>
      <c r="L2238" s="31"/>
    </row>
    <row r="2239" spans="1:12" s="178" customFormat="1" x14ac:dyDescent="0.2">
      <c r="A2239" s="136"/>
      <c r="B2239"/>
      <c r="C2239" s="136"/>
      <c r="D2239" s="136"/>
      <c r="E2239"/>
      <c r="F2239" s="181"/>
      <c r="G2239" s="181"/>
      <c r="H2239" s="181"/>
      <c r="I2239" s="181"/>
      <c r="J2239" s="181"/>
      <c r="K2239" s="191"/>
      <c r="L2239" s="31"/>
    </row>
    <row r="2240" spans="1:12" s="178" customFormat="1" x14ac:dyDescent="0.2">
      <c r="A2240" s="136"/>
      <c r="B2240"/>
      <c r="C2240" s="136"/>
      <c r="D2240" s="136"/>
      <c r="E2240"/>
      <c r="F2240" s="181"/>
      <c r="G2240" s="181"/>
      <c r="H2240" s="181"/>
      <c r="I2240" s="181"/>
      <c r="J2240" s="181"/>
      <c r="K2240" s="191"/>
      <c r="L2240" s="31"/>
    </row>
    <row r="2241" spans="1:12" s="178" customFormat="1" x14ac:dyDescent="0.2">
      <c r="A2241" s="136"/>
      <c r="B2241"/>
      <c r="C2241" s="136"/>
      <c r="D2241" s="136"/>
      <c r="E2241"/>
      <c r="F2241" s="181"/>
      <c r="G2241" s="181"/>
      <c r="H2241" s="181"/>
      <c r="I2241" s="181"/>
      <c r="J2241" s="181"/>
      <c r="K2241" s="191"/>
      <c r="L2241" s="31"/>
    </row>
    <row r="2242" spans="1:12" s="178" customFormat="1" x14ac:dyDescent="0.2">
      <c r="A2242" s="136"/>
      <c r="B2242"/>
      <c r="C2242" s="136"/>
      <c r="D2242" s="136"/>
      <c r="E2242"/>
      <c r="F2242" s="181"/>
      <c r="G2242" s="181"/>
      <c r="H2242" s="181"/>
      <c r="I2242" s="181"/>
      <c r="J2242" s="181"/>
      <c r="K2242" s="191"/>
      <c r="L2242" s="31"/>
    </row>
    <row r="2243" spans="1:12" s="178" customFormat="1" x14ac:dyDescent="0.2">
      <c r="A2243" s="136"/>
      <c r="B2243"/>
      <c r="C2243" s="136"/>
      <c r="D2243" s="136"/>
      <c r="E2243"/>
      <c r="F2243" s="181"/>
      <c r="G2243" s="181"/>
      <c r="H2243" s="181"/>
      <c r="I2243" s="181"/>
      <c r="J2243" s="181"/>
      <c r="K2243" s="191"/>
      <c r="L2243" s="31"/>
    </row>
    <row r="2244" spans="1:12" s="178" customFormat="1" x14ac:dyDescent="0.2">
      <c r="A2244" s="136"/>
      <c r="B2244"/>
      <c r="C2244" s="136"/>
      <c r="D2244" s="136"/>
      <c r="E2244"/>
      <c r="F2244" s="181"/>
      <c r="G2244" s="181"/>
      <c r="H2244" s="181"/>
      <c r="I2244" s="181"/>
      <c r="J2244" s="181"/>
      <c r="K2244" s="191"/>
      <c r="L2244" s="31"/>
    </row>
    <row r="2245" spans="1:12" s="178" customFormat="1" x14ac:dyDescent="0.2">
      <c r="A2245" s="136"/>
      <c r="B2245"/>
      <c r="C2245" s="136"/>
      <c r="D2245" s="136"/>
      <c r="E2245"/>
      <c r="F2245" s="181"/>
      <c r="G2245" s="181"/>
      <c r="H2245" s="181"/>
      <c r="I2245" s="181"/>
      <c r="J2245" s="181"/>
      <c r="K2245" s="191"/>
      <c r="L2245" s="31"/>
    </row>
    <row r="2246" spans="1:12" s="178" customFormat="1" x14ac:dyDescent="0.2">
      <c r="A2246" s="136"/>
      <c r="B2246"/>
      <c r="C2246" s="136"/>
      <c r="D2246" s="136"/>
      <c r="E2246"/>
      <c r="F2246" s="181"/>
      <c r="G2246" s="181"/>
      <c r="H2246" s="181"/>
      <c r="I2246" s="181"/>
      <c r="J2246" s="181"/>
      <c r="K2246" s="191"/>
      <c r="L2246" s="31"/>
    </row>
    <row r="2247" spans="1:12" s="178" customFormat="1" x14ac:dyDescent="0.2">
      <c r="A2247" s="136"/>
      <c r="B2247"/>
      <c r="C2247" s="136"/>
      <c r="D2247" s="136"/>
      <c r="E2247"/>
      <c r="F2247" s="181"/>
      <c r="G2247" s="181"/>
      <c r="H2247" s="181"/>
      <c r="I2247" s="181"/>
      <c r="J2247" s="181"/>
      <c r="K2247" s="191"/>
      <c r="L2247" s="31"/>
    </row>
    <row r="2248" spans="1:12" s="178" customFormat="1" x14ac:dyDescent="0.2">
      <c r="A2248" s="136"/>
      <c r="B2248"/>
      <c r="C2248" s="136"/>
      <c r="D2248" s="136"/>
      <c r="E2248"/>
      <c r="F2248" s="181"/>
      <c r="G2248" s="181"/>
      <c r="H2248" s="181"/>
      <c r="I2248" s="181"/>
      <c r="J2248" s="181"/>
      <c r="K2248" s="191"/>
      <c r="L2248" s="31"/>
    </row>
    <row r="2249" spans="1:12" s="178" customFormat="1" x14ac:dyDescent="0.2">
      <c r="A2249" s="136"/>
      <c r="B2249"/>
      <c r="C2249" s="136"/>
      <c r="D2249" s="136"/>
      <c r="E2249"/>
      <c r="F2249" s="181"/>
      <c r="G2249" s="181"/>
      <c r="H2249" s="181"/>
      <c r="I2249" s="181"/>
      <c r="J2249" s="181"/>
      <c r="K2249" s="191"/>
      <c r="L2249" s="31"/>
    </row>
    <row r="2250" spans="1:12" s="178" customFormat="1" x14ac:dyDescent="0.2">
      <c r="A2250" s="136"/>
      <c r="B2250"/>
      <c r="C2250" s="136"/>
      <c r="D2250" s="136"/>
      <c r="E2250"/>
      <c r="F2250" s="181"/>
      <c r="G2250" s="181"/>
      <c r="H2250" s="181"/>
      <c r="I2250" s="181"/>
      <c r="J2250" s="181"/>
      <c r="K2250" s="191"/>
      <c r="L2250" s="31"/>
    </row>
    <row r="2251" spans="1:12" s="178" customFormat="1" x14ac:dyDescent="0.2">
      <c r="A2251" s="136"/>
      <c r="B2251"/>
      <c r="C2251" s="136"/>
      <c r="D2251" s="136"/>
      <c r="E2251"/>
      <c r="F2251" s="181"/>
      <c r="G2251" s="181"/>
      <c r="H2251" s="181"/>
      <c r="I2251" s="181"/>
      <c r="J2251" s="181"/>
      <c r="K2251" s="191"/>
      <c r="L2251" s="31"/>
    </row>
    <row r="2252" spans="1:12" s="178" customFormat="1" x14ac:dyDescent="0.2">
      <c r="A2252" s="136"/>
      <c r="B2252"/>
      <c r="C2252" s="136"/>
      <c r="D2252" s="136"/>
      <c r="E2252"/>
      <c r="F2252" s="181"/>
      <c r="G2252" s="181"/>
      <c r="H2252" s="181"/>
      <c r="I2252" s="181"/>
      <c r="J2252" s="181"/>
      <c r="K2252" s="191"/>
      <c r="L2252" s="31"/>
    </row>
    <row r="2253" spans="1:12" s="178" customFormat="1" x14ac:dyDescent="0.2">
      <c r="A2253" s="136"/>
      <c r="B2253"/>
      <c r="C2253" s="136"/>
      <c r="D2253" s="136"/>
      <c r="E2253"/>
      <c r="F2253" s="181"/>
      <c r="G2253" s="181"/>
      <c r="H2253" s="181"/>
      <c r="I2253" s="181"/>
      <c r="J2253" s="181"/>
      <c r="K2253" s="191"/>
      <c r="L2253" s="31"/>
    </row>
    <row r="2254" spans="1:12" s="178" customFormat="1" x14ac:dyDescent="0.2">
      <c r="A2254" s="136"/>
      <c r="B2254"/>
      <c r="C2254" s="136"/>
      <c r="D2254" s="136"/>
      <c r="E2254"/>
      <c r="F2254" s="181"/>
      <c r="G2254" s="181"/>
      <c r="H2254" s="181"/>
      <c r="I2254" s="181"/>
      <c r="J2254" s="181"/>
      <c r="K2254" s="191"/>
      <c r="L2254" s="31"/>
    </row>
    <row r="2255" spans="1:12" s="178" customFormat="1" x14ac:dyDescent="0.2">
      <c r="A2255" s="136"/>
      <c r="B2255"/>
      <c r="C2255" s="136"/>
      <c r="D2255" s="136"/>
      <c r="E2255"/>
      <c r="F2255" s="181"/>
      <c r="G2255" s="181"/>
      <c r="H2255" s="181"/>
      <c r="I2255" s="181"/>
      <c r="J2255" s="181"/>
      <c r="K2255" s="191"/>
      <c r="L2255" s="31"/>
    </row>
    <row r="2256" spans="1:12" s="178" customFormat="1" x14ac:dyDescent="0.2">
      <c r="A2256" s="136"/>
      <c r="B2256"/>
      <c r="C2256" s="136"/>
      <c r="D2256" s="136"/>
      <c r="E2256"/>
      <c r="F2256" s="181"/>
      <c r="G2256" s="181"/>
      <c r="H2256" s="181"/>
      <c r="I2256" s="181"/>
      <c r="J2256" s="181"/>
      <c r="K2256" s="191"/>
      <c r="L2256" s="31"/>
    </row>
    <row r="2257" spans="1:12" s="178" customFormat="1" x14ac:dyDescent="0.2">
      <c r="A2257" s="136"/>
      <c r="B2257"/>
      <c r="C2257" s="136"/>
      <c r="D2257" s="136"/>
      <c r="E2257"/>
      <c r="F2257" s="181"/>
      <c r="G2257" s="181"/>
      <c r="H2257" s="181"/>
      <c r="I2257" s="181"/>
      <c r="J2257" s="181"/>
      <c r="K2257" s="191"/>
      <c r="L2257" s="31"/>
    </row>
    <row r="2258" spans="1:12" s="178" customFormat="1" x14ac:dyDescent="0.2">
      <c r="A2258" s="136"/>
      <c r="B2258"/>
      <c r="C2258" s="136"/>
      <c r="D2258" s="136"/>
      <c r="E2258"/>
      <c r="F2258" s="181"/>
      <c r="G2258" s="181"/>
      <c r="H2258" s="181"/>
      <c r="I2258" s="181"/>
      <c r="J2258" s="181"/>
      <c r="K2258" s="191"/>
      <c r="L2258" s="31"/>
    </row>
    <row r="2259" spans="1:12" s="178" customFormat="1" x14ac:dyDescent="0.2">
      <c r="A2259" s="136"/>
      <c r="B2259"/>
      <c r="C2259" s="136"/>
      <c r="D2259" s="136"/>
      <c r="E2259"/>
      <c r="F2259" s="181"/>
      <c r="G2259" s="181"/>
      <c r="H2259" s="181"/>
      <c r="I2259" s="181"/>
      <c r="J2259" s="181"/>
      <c r="K2259" s="191"/>
      <c r="L2259" s="31"/>
    </row>
    <row r="2260" spans="1:12" s="178" customFormat="1" x14ac:dyDescent="0.2">
      <c r="A2260" s="136"/>
      <c r="B2260"/>
      <c r="C2260" s="136"/>
      <c r="D2260" s="136"/>
      <c r="E2260"/>
      <c r="F2260" s="181"/>
      <c r="G2260" s="181"/>
      <c r="H2260" s="181"/>
      <c r="I2260" s="181"/>
      <c r="J2260" s="181"/>
      <c r="K2260" s="191"/>
      <c r="L2260" s="31"/>
    </row>
    <row r="2261" spans="1:12" s="178" customFormat="1" x14ac:dyDescent="0.2">
      <c r="A2261" s="136"/>
      <c r="B2261"/>
      <c r="C2261" s="136"/>
      <c r="D2261" s="136"/>
      <c r="E2261"/>
      <c r="F2261" s="181"/>
      <c r="G2261" s="181"/>
      <c r="H2261" s="181"/>
      <c r="I2261" s="181"/>
      <c r="J2261" s="181"/>
      <c r="K2261" s="191"/>
      <c r="L2261" s="31"/>
    </row>
    <row r="2262" spans="1:12" s="178" customFormat="1" x14ac:dyDescent="0.2">
      <c r="A2262" s="136"/>
      <c r="B2262"/>
      <c r="C2262" s="136"/>
      <c r="D2262" s="136"/>
      <c r="E2262"/>
      <c r="F2262" s="181"/>
      <c r="G2262" s="181"/>
      <c r="H2262" s="181"/>
      <c r="I2262" s="181"/>
      <c r="J2262" s="181"/>
      <c r="K2262" s="191"/>
      <c r="L2262" s="31"/>
    </row>
    <row r="2263" spans="1:12" s="178" customFormat="1" x14ac:dyDescent="0.2">
      <c r="A2263" s="136"/>
      <c r="B2263"/>
      <c r="C2263" s="136"/>
      <c r="D2263" s="136"/>
      <c r="E2263"/>
      <c r="F2263" s="181"/>
      <c r="G2263" s="181"/>
      <c r="H2263" s="181"/>
      <c r="I2263" s="181"/>
      <c r="J2263" s="181"/>
      <c r="K2263" s="191"/>
      <c r="L2263" s="31"/>
    </row>
    <row r="2264" spans="1:12" s="178" customFormat="1" x14ac:dyDescent="0.2">
      <c r="A2264" s="136"/>
      <c r="B2264"/>
      <c r="C2264" s="136"/>
      <c r="D2264" s="136"/>
      <c r="E2264"/>
      <c r="F2264" s="181"/>
      <c r="G2264" s="181"/>
      <c r="H2264" s="181"/>
      <c r="I2264" s="181"/>
      <c r="J2264" s="181"/>
      <c r="K2264" s="191"/>
      <c r="L2264" s="31"/>
    </row>
    <row r="2265" spans="1:12" s="178" customFormat="1" x14ac:dyDescent="0.2">
      <c r="A2265" s="136"/>
      <c r="B2265"/>
      <c r="C2265" s="136"/>
      <c r="D2265" s="136"/>
      <c r="E2265"/>
      <c r="F2265" s="181"/>
      <c r="G2265" s="181"/>
      <c r="H2265" s="181"/>
      <c r="I2265" s="181"/>
      <c r="J2265" s="181"/>
      <c r="K2265" s="191"/>
      <c r="L2265" s="31"/>
    </row>
    <row r="2266" spans="1:12" s="178" customFormat="1" x14ac:dyDescent="0.2">
      <c r="A2266" s="136"/>
      <c r="B2266"/>
      <c r="C2266" s="136"/>
      <c r="D2266" s="136"/>
      <c r="E2266"/>
      <c r="F2266" s="181"/>
      <c r="G2266" s="181"/>
      <c r="H2266" s="181"/>
      <c r="I2266" s="181"/>
      <c r="J2266" s="181"/>
      <c r="K2266" s="191"/>
      <c r="L2266" s="31"/>
    </row>
    <row r="2267" spans="1:12" s="178" customFormat="1" x14ac:dyDescent="0.2">
      <c r="A2267" s="136"/>
      <c r="B2267"/>
      <c r="C2267" s="136"/>
      <c r="D2267" s="136"/>
      <c r="E2267"/>
      <c r="F2267" s="181"/>
      <c r="G2267" s="181"/>
      <c r="H2267" s="181"/>
      <c r="I2267" s="181"/>
      <c r="J2267" s="181"/>
      <c r="K2267" s="191"/>
      <c r="L2267" s="31"/>
    </row>
    <row r="2268" spans="1:12" s="178" customFormat="1" x14ac:dyDescent="0.2">
      <c r="A2268" s="136"/>
      <c r="B2268"/>
      <c r="C2268" s="136"/>
      <c r="D2268" s="136"/>
      <c r="E2268"/>
      <c r="F2268" s="181"/>
      <c r="G2268" s="181"/>
      <c r="H2268" s="181"/>
      <c r="I2268" s="181"/>
      <c r="J2268" s="181"/>
      <c r="K2268" s="191"/>
      <c r="L2268" s="31"/>
    </row>
    <row r="2269" spans="1:12" s="178" customFormat="1" x14ac:dyDescent="0.2">
      <c r="A2269" s="136"/>
      <c r="B2269"/>
      <c r="C2269" s="136"/>
      <c r="D2269" s="136"/>
      <c r="E2269"/>
      <c r="F2269" s="181"/>
      <c r="G2269" s="181"/>
      <c r="H2269" s="181"/>
      <c r="I2269" s="181"/>
      <c r="J2269" s="181"/>
      <c r="K2269" s="191"/>
      <c r="L2269" s="31"/>
    </row>
    <row r="2270" spans="1:12" s="178" customFormat="1" x14ac:dyDescent="0.2">
      <c r="A2270" s="136"/>
      <c r="B2270"/>
      <c r="C2270" s="136"/>
      <c r="D2270" s="136"/>
      <c r="E2270"/>
      <c r="F2270" s="181"/>
      <c r="G2270" s="181"/>
      <c r="H2270" s="181"/>
      <c r="I2270" s="181"/>
      <c r="J2270" s="181"/>
      <c r="K2270" s="191"/>
      <c r="L2270" s="31"/>
    </row>
    <row r="2271" spans="1:12" s="178" customFormat="1" x14ac:dyDescent="0.2">
      <c r="A2271" s="136"/>
      <c r="B2271"/>
      <c r="C2271" s="136"/>
      <c r="D2271" s="136"/>
      <c r="E2271"/>
      <c r="F2271" s="181"/>
      <c r="G2271" s="181"/>
      <c r="H2271" s="181"/>
      <c r="I2271" s="181"/>
      <c r="J2271" s="181"/>
      <c r="K2271" s="191"/>
      <c r="L2271" s="31"/>
    </row>
    <row r="2272" spans="1:12" s="178" customFormat="1" x14ac:dyDescent="0.2">
      <c r="A2272" s="136"/>
      <c r="B2272"/>
      <c r="C2272" s="136"/>
      <c r="D2272" s="136"/>
      <c r="E2272"/>
      <c r="F2272" s="181"/>
      <c r="G2272" s="181"/>
      <c r="H2272" s="181"/>
      <c r="I2272" s="181"/>
      <c r="J2272" s="181"/>
      <c r="K2272" s="191"/>
      <c r="L2272" s="31"/>
    </row>
    <row r="2273" spans="1:12" s="178" customFormat="1" x14ac:dyDescent="0.2">
      <c r="A2273" s="136"/>
      <c r="B2273"/>
      <c r="C2273" s="136"/>
      <c r="D2273" s="136"/>
      <c r="E2273"/>
      <c r="F2273" s="181"/>
      <c r="G2273" s="181"/>
      <c r="H2273" s="181"/>
      <c r="I2273" s="181"/>
      <c r="J2273" s="181"/>
      <c r="K2273" s="191"/>
      <c r="L2273" s="31"/>
    </row>
    <row r="2274" spans="1:12" s="178" customFormat="1" x14ac:dyDescent="0.2">
      <c r="A2274" s="136"/>
      <c r="B2274"/>
      <c r="C2274" s="136"/>
      <c r="D2274" s="136"/>
      <c r="E2274"/>
      <c r="F2274" s="181"/>
      <c r="G2274" s="181"/>
      <c r="H2274" s="181"/>
      <c r="I2274" s="181"/>
      <c r="J2274" s="181"/>
      <c r="K2274" s="191"/>
      <c r="L2274" s="31"/>
    </row>
    <row r="2275" spans="1:12" s="178" customFormat="1" x14ac:dyDescent="0.2">
      <c r="A2275" s="136"/>
      <c r="B2275"/>
      <c r="C2275" s="136"/>
      <c r="D2275" s="136"/>
      <c r="E2275"/>
      <c r="F2275" s="181"/>
      <c r="G2275" s="181"/>
      <c r="H2275" s="181"/>
      <c r="I2275" s="181"/>
      <c r="J2275" s="181"/>
      <c r="K2275" s="191"/>
      <c r="L2275" s="31"/>
    </row>
    <row r="2276" spans="1:12" s="178" customFormat="1" x14ac:dyDescent="0.2">
      <c r="A2276" s="136"/>
      <c r="B2276"/>
      <c r="C2276" s="136"/>
      <c r="D2276" s="136"/>
      <c r="E2276"/>
      <c r="F2276" s="181"/>
      <c r="G2276" s="181"/>
      <c r="H2276" s="181"/>
      <c r="I2276" s="181"/>
      <c r="J2276" s="181"/>
      <c r="K2276" s="191"/>
      <c r="L2276" s="31"/>
    </row>
    <row r="2277" spans="1:12" s="178" customFormat="1" x14ac:dyDescent="0.2">
      <c r="A2277" s="136"/>
      <c r="B2277"/>
      <c r="C2277" s="136"/>
      <c r="D2277" s="136"/>
      <c r="E2277"/>
      <c r="F2277" s="181"/>
      <c r="G2277" s="181"/>
      <c r="H2277" s="181"/>
      <c r="I2277" s="181"/>
      <c r="J2277" s="181"/>
      <c r="K2277" s="191"/>
      <c r="L2277" s="31"/>
    </row>
    <row r="2278" spans="1:12" s="178" customFormat="1" x14ac:dyDescent="0.2">
      <c r="A2278" s="136"/>
      <c r="B2278"/>
      <c r="C2278" s="136"/>
      <c r="D2278" s="136"/>
      <c r="E2278"/>
      <c r="F2278" s="181"/>
      <c r="G2278" s="181"/>
      <c r="H2278" s="181"/>
      <c r="I2278" s="181"/>
      <c r="J2278" s="181"/>
      <c r="K2278" s="191"/>
      <c r="L2278" s="31"/>
    </row>
    <row r="2279" spans="1:12" s="178" customFormat="1" x14ac:dyDescent="0.2">
      <c r="A2279" s="136"/>
      <c r="B2279"/>
      <c r="C2279" s="136"/>
      <c r="D2279" s="136"/>
      <c r="E2279"/>
      <c r="F2279" s="181"/>
      <c r="G2279" s="181"/>
      <c r="H2279" s="181"/>
      <c r="I2279" s="181"/>
      <c r="J2279" s="181"/>
      <c r="K2279" s="191"/>
      <c r="L2279" s="31"/>
    </row>
    <row r="2280" spans="1:12" s="178" customFormat="1" x14ac:dyDescent="0.2">
      <c r="A2280" s="136"/>
      <c r="B2280"/>
      <c r="C2280" s="136"/>
      <c r="D2280" s="136"/>
      <c r="E2280"/>
      <c r="F2280" s="181"/>
      <c r="G2280" s="181"/>
      <c r="H2280" s="181"/>
      <c r="I2280" s="181"/>
      <c r="J2280" s="181"/>
      <c r="K2280" s="191"/>
      <c r="L2280" s="31"/>
    </row>
    <row r="2281" spans="1:12" s="178" customFormat="1" x14ac:dyDescent="0.2">
      <c r="A2281" s="136"/>
      <c r="B2281"/>
      <c r="C2281" s="136"/>
      <c r="D2281" s="136"/>
      <c r="E2281"/>
      <c r="F2281" s="181"/>
      <c r="G2281" s="181"/>
      <c r="H2281" s="181"/>
      <c r="I2281" s="181"/>
      <c r="J2281" s="181"/>
      <c r="K2281" s="191"/>
      <c r="L2281" s="31"/>
    </row>
    <row r="2282" spans="1:12" s="178" customFormat="1" x14ac:dyDescent="0.2">
      <c r="A2282" s="136"/>
      <c r="B2282"/>
      <c r="C2282" s="136"/>
      <c r="D2282" s="136"/>
      <c r="E2282"/>
      <c r="F2282" s="181"/>
      <c r="G2282" s="181"/>
      <c r="H2282" s="181"/>
      <c r="I2282" s="181"/>
      <c r="J2282" s="181"/>
      <c r="K2282" s="191"/>
      <c r="L2282" s="31"/>
    </row>
    <row r="2283" spans="1:12" s="178" customFormat="1" x14ac:dyDescent="0.2">
      <c r="A2283" s="136"/>
      <c r="B2283"/>
      <c r="C2283" s="136"/>
      <c r="D2283" s="136"/>
      <c r="E2283"/>
      <c r="F2283" s="181"/>
      <c r="G2283" s="181"/>
      <c r="H2283" s="181"/>
      <c r="I2283" s="181"/>
      <c r="J2283" s="181"/>
      <c r="K2283" s="191"/>
      <c r="L2283" s="31"/>
    </row>
    <row r="2284" spans="1:12" s="178" customFormat="1" x14ac:dyDescent="0.2">
      <c r="A2284" s="136"/>
      <c r="B2284"/>
      <c r="C2284" s="136"/>
      <c r="D2284" s="136"/>
      <c r="E2284"/>
      <c r="F2284" s="181"/>
      <c r="G2284" s="181"/>
      <c r="H2284" s="181"/>
      <c r="I2284" s="181"/>
      <c r="J2284" s="181"/>
      <c r="K2284" s="191"/>
      <c r="L2284" s="31"/>
    </row>
    <row r="2285" spans="1:12" s="178" customFormat="1" x14ac:dyDescent="0.2">
      <c r="A2285" s="136"/>
      <c r="B2285"/>
      <c r="C2285" s="136"/>
      <c r="D2285" s="136"/>
      <c r="E2285"/>
      <c r="F2285" s="181"/>
      <c r="G2285" s="181"/>
      <c r="H2285" s="181"/>
      <c r="I2285" s="181"/>
      <c r="J2285" s="181"/>
      <c r="K2285" s="191"/>
      <c r="L2285" s="31"/>
    </row>
    <row r="2286" spans="1:12" s="178" customFormat="1" x14ac:dyDescent="0.2">
      <c r="A2286" s="136"/>
      <c r="B2286"/>
      <c r="C2286" s="136"/>
      <c r="D2286" s="136"/>
      <c r="E2286"/>
      <c r="F2286" s="181"/>
      <c r="G2286" s="181"/>
      <c r="H2286" s="181"/>
      <c r="I2286" s="181"/>
      <c r="J2286" s="181"/>
      <c r="K2286" s="191"/>
      <c r="L2286" s="31"/>
    </row>
    <row r="2287" spans="1:12" s="178" customFormat="1" x14ac:dyDescent="0.2">
      <c r="A2287" s="136"/>
      <c r="B2287"/>
      <c r="C2287" s="136"/>
      <c r="D2287" s="136"/>
      <c r="E2287"/>
      <c r="F2287" s="181"/>
      <c r="G2287" s="181"/>
      <c r="H2287" s="181"/>
      <c r="I2287" s="181"/>
      <c r="J2287" s="181"/>
      <c r="K2287" s="191"/>
      <c r="L2287" s="31"/>
    </row>
    <row r="2288" spans="1:12" s="178" customFormat="1" x14ac:dyDescent="0.2">
      <c r="A2288" s="136"/>
      <c r="B2288"/>
      <c r="C2288" s="136"/>
      <c r="D2288" s="136"/>
      <c r="E2288"/>
      <c r="F2288" s="181"/>
      <c r="G2288" s="181"/>
      <c r="H2288" s="181"/>
      <c r="I2288" s="181"/>
      <c r="J2288" s="181"/>
      <c r="K2288" s="191"/>
      <c r="L2288" s="31"/>
    </row>
    <row r="2289" spans="1:12" s="178" customFormat="1" x14ac:dyDescent="0.2">
      <c r="A2289" s="136"/>
      <c r="B2289"/>
      <c r="C2289" s="136"/>
      <c r="D2289" s="136"/>
      <c r="E2289"/>
      <c r="F2289" s="181"/>
      <c r="G2289" s="181"/>
      <c r="H2289" s="181"/>
      <c r="I2289" s="181"/>
      <c r="J2289" s="181"/>
      <c r="K2289" s="191"/>
      <c r="L2289" s="31"/>
    </row>
    <row r="2290" spans="1:12" s="178" customFormat="1" x14ac:dyDescent="0.2">
      <c r="A2290" s="136"/>
      <c r="B2290"/>
      <c r="C2290" s="136"/>
      <c r="D2290" s="136"/>
      <c r="E2290"/>
      <c r="F2290" s="181"/>
      <c r="G2290" s="181"/>
      <c r="H2290" s="181"/>
      <c r="I2290" s="181"/>
      <c r="J2290" s="181"/>
      <c r="K2290" s="191"/>
      <c r="L2290" s="31"/>
    </row>
    <row r="2291" spans="1:12" s="178" customFormat="1" x14ac:dyDescent="0.2">
      <c r="A2291" s="136"/>
      <c r="B2291"/>
      <c r="C2291" s="136"/>
      <c r="D2291" s="136"/>
      <c r="E2291"/>
      <c r="F2291" s="181"/>
      <c r="G2291" s="181"/>
      <c r="H2291" s="181"/>
      <c r="I2291" s="181"/>
      <c r="J2291" s="181"/>
      <c r="K2291" s="191"/>
      <c r="L2291" s="31"/>
    </row>
    <row r="2292" spans="1:12" s="178" customFormat="1" x14ac:dyDescent="0.2">
      <c r="A2292" s="136"/>
      <c r="B2292"/>
      <c r="C2292" s="136"/>
      <c r="D2292" s="136"/>
      <c r="E2292"/>
      <c r="F2292" s="181"/>
      <c r="G2292" s="181"/>
      <c r="H2292" s="181"/>
      <c r="I2292" s="181"/>
      <c r="J2292" s="181"/>
      <c r="K2292" s="191"/>
      <c r="L2292" s="31"/>
    </row>
    <row r="2293" spans="1:12" s="178" customFormat="1" x14ac:dyDescent="0.2">
      <c r="A2293" s="136"/>
      <c r="B2293"/>
      <c r="C2293" s="136"/>
      <c r="D2293" s="136"/>
      <c r="E2293"/>
      <c r="F2293" s="181"/>
      <c r="G2293" s="181"/>
      <c r="H2293" s="181"/>
      <c r="I2293" s="181"/>
      <c r="J2293" s="181"/>
      <c r="K2293" s="191"/>
      <c r="L2293" s="31"/>
    </row>
    <row r="2294" spans="1:12" s="178" customFormat="1" x14ac:dyDescent="0.2">
      <c r="A2294" s="136"/>
      <c r="B2294"/>
      <c r="C2294" s="136"/>
      <c r="D2294" s="136"/>
      <c r="E2294"/>
      <c r="F2294" s="181"/>
      <c r="G2294" s="181"/>
      <c r="H2294" s="181"/>
      <c r="I2294" s="181"/>
      <c r="J2294" s="181"/>
      <c r="K2294" s="191"/>
      <c r="L2294" s="31"/>
    </row>
    <row r="2295" spans="1:12" s="178" customFormat="1" x14ac:dyDescent="0.2">
      <c r="A2295" s="136"/>
      <c r="B2295"/>
      <c r="C2295" s="136"/>
      <c r="D2295" s="136"/>
      <c r="E2295"/>
      <c r="F2295" s="181"/>
      <c r="G2295" s="181"/>
      <c r="H2295" s="181"/>
      <c r="I2295" s="181"/>
      <c r="J2295" s="181"/>
      <c r="K2295" s="191"/>
      <c r="L2295" s="31"/>
    </row>
    <row r="2296" spans="1:12" s="178" customFormat="1" x14ac:dyDescent="0.2">
      <c r="A2296" s="136"/>
      <c r="B2296"/>
      <c r="C2296" s="136"/>
      <c r="D2296" s="136"/>
      <c r="E2296"/>
      <c r="F2296" s="181"/>
      <c r="G2296" s="181"/>
      <c r="H2296" s="181"/>
      <c r="I2296" s="181"/>
      <c r="J2296" s="181"/>
      <c r="K2296" s="191"/>
      <c r="L2296" s="31"/>
    </row>
    <row r="2297" spans="1:12" s="178" customFormat="1" x14ac:dyDescent="0.2">
      <c r="A2297" s="136"/>
      <c r="B2297"/>
      <c r="C2297" s="136"/>
      <c r="D2297" s="136"/>
      <c r="E2297"/>
      <c r="F2297" s="181"/>
      <c r="G2297" s="181"/>
      <c r="H2297" s="181"/>
      <c r="I2297" s="181"/>
      <c r="J2297" s="181"/>
      <c r="K2297" s="191"/>
      <c r="L2297" s="31"/>
    </row>
    <row r="2298" spans="1:12" s="178" customFormat="1" x14ac:dyDescent="0.2">
      <c r="A2298" s="136"/>
      <c r="B2298"/>
      <c r="C2298" s="136"/>
      <c r="D2298" s="136"/>
      <c r="E2298"/>
      <c r="F2298" s="181"/>
      <c r="G2298" s="181"/>
      <c r="H2298" s="181"/>
      <c r="I2298" s="181"/>
      <c r="J2298" s="181"/>
      <c r="K2298" s="191"/>
      <c r="L2298" s="31"/>
    </row>
    <row r="2299" spans="1:12" s="178" customFormat="1" x14ac:dyDescent="0.2">
      <c r="A2299" s="136"/>
      <c r="B2299"/>
      <c r="C2299" s="136"/>
      <c r="D2299" s="136"/>
      <c r="E2299"/>
      <c r="F2299" s="181"/>
      <c r="G2299" s="181"/>
      <c r="H2299" s="181"/>
      <c r="I2299" s="181"/>
      <c r="J2299" s="181"/>
      <c r="K2299" s="191"/>
      <c r="L2299" s="31"/>
    </row>
    <row r="2300" spans="1:12" s="178" customFormat="1" x14ac:dyDescent="0.2">
      <c r="A2300" s="136"/>
      <c r="B2300"/>
      <c r="C2300" s="136"/>
      <c r="D2300" s="136"/>
      <c r="E2300"/>
      <c r="F2300" s="181"/>
      <c r="G2300" s="181"/>
      <c r="H2300" s="181"/>
      <c r="I2300" s="181"/>
      <c r="J2300" s="181"/>
      <c r="K2300" s="191"/>
      <c r="L2300" s="31"/>
    </row>
    <row r="2301" spans="1:12" s="178" customFormat="1" x14ac:dyDescent="0.2">
      <c r="A2301" s="136"/>
      <c r="B2301"/>
      <c r="C2301" s="136"/>
      <c r="D2301" s="136"/>
      <c r="E2301"/>
      <c r="F2301" s="181"/>
      <c r="G2301" s="181"/>
      <c r="H2301" s="181"/>
      <c r="I2301" s="181"/>
      <c r="J2301" s="181"/>
      <c r="K2301" s="191"/>
      <c r="L2301" s="31"/>
    </row>
    <row r="2302" spans="1:12" s="178" customFormat="1" x14ac:dyDescent="0.2">
      <c r="A2302" s="136"/>
      <c r="B2302"/>
      <c r="C2302" s="136"/>
      <c r="D2302" s="136"/>
      <c r="E2302"/>
      <c r="F2302" s="181"/>
      <c r="G2302" s="181"/>
      <c r="H2302" s="181"/>
      <c r="I2302" s="181"/>
      <c r="J2302" s="181"/>
      <c r="K2302" s="191"/>
      <c r="L2302" s="31"/>
    </row>
    <row r="2303" spans="1:12" s="178" customFormat="1" x14ac:dyDescent="0.2">
      <c r="A2303" s="136"/>
      <c r="B2303"/>
      <c r="C2303" s="136"/>
      <c r="D2303" s="136"/>
      <c r="E2303"/>
      <c r="F2303" s="181"/>
      <c r="G2303" s="181"/>
      <c r="H2303" s="181"/>
      <c r="I2303" s="181"/>
      <c r="J2303" s="181"/>
      <c r="K2303" s="191"/>
      <c r="L2303" s="31"/>
    </row>
    <row r="2304" spans="1:12" s="178" customFormat="1" x14ac:dyDescent="0.2">
      <c r="A2304" s="136"/>
      <c r="B2304"/>
      <c r="C2304" s="136"/>
      <c r="D2304" s="136"/>
      <c r="E2304"/>
      <c r="F2304" s="181"/>
      <c r="G2304" s="181"/>
      <c r="H2304" s="181"/>
      <c r="I2304" s="181"/>
      <c r="J2304" s="181"/>
      <c r="K2304" s="191"/>
      <c r="L2304" s="31"/>
    </row>
    <row r="2305" spans="1:12" s="178" customFormat="1" x14ac:dyDescent="0.2">
      <c r="A2305" s="136"/>
      <c r="B2305"/>
      <c r="C2305" s="136"/>
      <c r="D2305" s="136"/>
      <c r="E2305"/>
      <c r="F2305" s="181"/>
      <c r="G2305" s="181"/>
      <c r="H2305" s="181"/>
      <c r="I2305" s="181"/>
      <c r="J2305" s="181"/>
      <c r="K2305" s="191"/>
      <c r="L2305" s="31"/>
    </row>
    <row r="2306" spans="1:12" s="178" customFormat="1" x14ac:dyDescent="0.2">
      <c r="A2306" s="136"/>
      <c r="B2306"/>
      <c r="C2306" s="136"/>
      <c r="D2306" s="136"/>
      <c r="E2306"/>
      <c r="F2306" s="181"/>
      <c r="G2306" s="181"/>
      <c r="H2306" s="181"/>
      <c r="I2306" s="181"/>
      <c r="J2306" s="181"/>
      <c r="K2306" s="191"/>
      <c r="L2306" s="31"/>
    </row>
    <row r="2307" spans="1:12" s="178" customFormat="1" x14ac:dyDescent="0.2">
      <c r="A2307" s="136"/>
      <c r="B2307"/>
      <c r="C2307" s="136"/>
      <c r="D2307" s="136"/>
      <c r="E2307"/>
      <c r="F2307" s="181"/>
      <c r="G2307" s="181"/>
      <c r="H2307" s="181"/>
      <c r="I2307" s="181"/>
      <c r="J2307" s="181"/>
      <c r="K2307" s="191"/>
      <c r="L2307" s="31"/>
    </row>
    <row r="2308" spans="1:12" s="178" customFormat="1" x14ac:dyDescent="0.2">
      <c r="A2308" s="136"/>
      <c r="B2308"/>
      <c r="C2308" s="136"/>
      <c r="D2308" s="136"/>
      <c r="E2308"/>
      <c r="F2308" s="181"/>
      <c r="G2308" s="181"/>
      <c r="H2308" s="181"/>
      <c r="I2308" s="181"/>
      <c r="J2308" s="181"/>
      <c r="K2308" s="191"/>
      <c r="L2308" s="31"/>
    </row>
    <row r="2309" spans="1:12" s="178" customFormat="1" x14ac:dyDescent="0.2">
      <c r="A2309" s="136"/>
      <c r="B2309"/>
      <c r="C2309" s="136"/>
      <c r="D2309" s="136"/>
      <c r="E2309"/>
      <c r="F2309" s="181"/>
      <c r="G2309" s="181"/>
      <c r="H2309" s="181"/>
      <c r="I2309" s="181"/>
      <c r="J2309" s="181"/>
      <c r="K2309" s="191"/>
      <c r="L2309" s="31"/>
    </row>
    <row r="2310" spans="1:12" s="178" customFormat="1" x14ac:dyDescent="0.2">
      <c r="A2310" s="136"/>
      <c r="B2310"/>
      <c r="C2310" s="136"/>
      <c r="D2310" s="136"/>
      <c r="E2310"/>
      <c r="F2310" s="181"/>
      <c r="G2310" s="181"/>
      <c r="H2310" s="181"/>
      <c r="I2310" s="181"/>
      <c r="J2310" s="181"/>
      <c r="K2310" s="191"/>
      <c r="L2310" s="31"/>
    </row>
    <row r="2311" spans="1:12" s="178" customFormat="1" x14ac:dyDescent="0.2">
      <c r="A2311" s="136"/>
      <c r="B2311"/>
      <c r="C2311" s="136"/>
      <c r="D2311" s="136"/>
      <c r="E2311"/>
      <c r="F2311" s="181"/>
      <c r="G2311" s="181"/>
      <c r="H2311" s="181"/>
      <c r="I2311" s="181"/>
      <c r="J2311" s="181"/>
      <c r="K2311" s="191"/>
      <c r="L2311" s="31"/>
    </row>
    <row r="2312" spans="1:12" s="178" customFormat="1" x14ac:dyDescent="0.2">
      <c r="A2312" s="136"/>
      <c r="B2312"/>
      <c r="C2312" s="136"/>
      <c r="D2312" s="136"/>
      <c r="E2312"/>
      <c r="F2312" s="181"/>
      <c r="G2312" s="181"/>
      <c r="H2312" s="181"/>
      <c r="I2312" s="181"/>
      <c r="J2312" s="181"/>
      <c r="K2312" s="191"/>
      <c r="L2312" s="31"/>
    </row>
    <row r="2313" spans="1:12" s="178" customFormat="1" x14ac:dyDescent="0.2">
      <c r="A2313" s="136"/>
      <c r="B2313"/>
      <c r="C2313" s="136"/>
      <c r="D2313" s="136"/>
      <c r="E2313"/>
      <c r="F2313" s="181"/>
      <c r="G2313" s="181"/>
      <c r="H2313" s="181"/>
      <c r="I2313" s="181"/>
      <c r="J2313" s="181"/>
      <c r="K2313" s="191"/>
      <c r="L2313" s="31"/>
    </row>
    <row r="2314" spans="1:12" s="178" customFormat="1" x14ac:dyDescent="0.2">
      <c r="A2314" s="136"/>
      <c r="B2314"/>
      <c r="C2314" s="136"/>
      <c r="D2314" s="136"/>
      <c r="E2314"/>
      <c r="F2314" s="181"/>
      <c r="G2314" s="181"/>
      <c r="H2314" s="181"/>
      <c r="I2314" s="181"/>
      <c r="J2314" s="181"/>
      <c r="K2314" s="191"/>
      <c r="L2314" s="31"/>
    </row>
    <row r="2315" spans="1:12" s="178" customFormat="1" x14ac:dyDescent="0.2">
      <c r="A2315" s="136"/>
      <c r="B2315"/>
      <c r="C2315" s="136"/>
      <c r="D2315" s="136"/>
      <c r="E2315"/>
      <c r="F2315" s="181"/>
      <c r="G2315" s="181"/>
      <c r="H2315" s="181"/>
      <c r="I2315" s="181"/>
      <c r="J2315" s="181"/>
      <c r="K2315" s="191"/>
      <c r="L2315" s="31"/>
    </row>
    <row r="2316" spans="1:12" s="178" customFormat="1" x14ac:dyDescent="0.2">
      <c r="A2316" s="136"/>
      <c r="B2316"/>
      <c r="C2316" s="136"/>
      <c r="D2316" s="136"/>
      <c r="E2316"/>
      <c r="F2316" s="181"/>
      <c r="G2316" s="181"/>
      <c r="H2316" s="181"/>
      <c r="I2316" s="181"/>
      <c r="J2316" s="181"/>
      <c r="K2316" s="191"/>
      <c r="L2316" s="31"/>
    </row>
    <row r="2317" spans="1:12" s="178" customFormat="1" x14ac:dyDescent="0.2">
      <c r="A2317" s="136"/>
      <c r="B2317"/>
      <c r="C2317" s="136"/>
      <c r="D2317" s="136"/>
      <c r="E2317"/>
      <c r="F2317" s="181"/>
      <c r="G2317" s="181"/>
      <c r="H2317" s="181"/>
      <c r="I2317" s="181"/>
      <c r="J2317" s="181"/>
      <c r="K2317" s="191"/>
      <c r="L2317" s="31"/>
    </row>
    <row r="2318" spans="1:12" s="178" customFormat="1" x14ac:dyDescent="0.2">
      <c r="A2318" s="136"/>
      <c r="B2318"/>
      <c r="C2318" s="136"/>
      <c r="D2318" s="136"/>
      <c r="E2318"/>
      <c r="F2318" s="181"/>
      <c r="G2318" s="181"/>
      <c r="H2318" s="181"/>
      <c r="I2318" s="181"/>
      <c r="J2318" s="181"/>
      <c r="K2318" s="191"/>
      <c r="L2318" s="31"/>
    </row>
    <row r="2319" spans="1:12" s="178" customFormat="1" x14ac:dyDescent="0.2">
      <c r="A2319" s="136"/>
      <c r="B2319"/>
      <c r="C2319" s="136"/>
      <c r="D2319" s="136"/>
      <c r="E2319"/>
      <c r="F2319" s="181"/>
      <c r="G2319" s="181"/>
      <c r="H2319" s="181"/>
      <c r="I2319" s="181"/>
      <c r="J2319" s="181"/>
      <c r="K2319" s="191"/>
      <c r="L2319" s="31"/>
    </row>
    <row r="2320" spans="1:12" s="178" customFormat="1" x14ac:dyDescent="0.2">
      <c r="A2320" s="136"/>
      <c r="B2320"/>
      <c r="C2320" s="136"/>
      <c r="D2320" s="136"/>
      <c r="E2320"/>
      <c r="F2320" s="181"/>
      <c r="G2320" s="181"/>
      <c r="H2320" s="181"/>
      <c r="I2320" s="181"/>
      <c r="J2320" s="181"/>
      <c r="K2320" s="191"/>
      <c r="L2320" s="31"/>
    </row>
    <row r="2321" spans="1:12" s="178" customFormat="1" x14ac:dyDescent="0.2">
      <c r="A2321" s="136"/>
      <c r="B2321"/>
      <c r="C2321" s="136"/>
      <c r="D2321" s="136"/>
      <c r="E2321"/>
      <c r="F2321" s="181"/>
      <c r="G2321" s="181"/>
      <c r="H2321" s="181"/>
      <c r="I2321" s="181"/>
      <c r="J2321" s="181"/>
      <c r="K2321" s="191"/>
      <c r="L2321" s="31"/>
    </row>
    <row r="2322" spans="1:12" s="178" customFormat="1" x14ac:dyDescent="0.2">
      <c r="A2322" s="136"/>
      <c r="B2322"/>
      <c r="C2322" s="136"/>
      <c r="D2322" s="136"/>
      <c r="E2322"/>
      <c r="F2322" s="181"/>
      <c r="G2322" s="181"/>
      <c r="H2322" s="181"/>
      <c r="I2322" s="181"/>
      <c r="J2322" s="181"/>
      <c r="K2322" s="191"/>
      <c r="L2322" s="31"/>
    </row>
    <row r="2323" spans="1:12" s="178" customFormat="1" x14ac:dyDescent="0.2">
      <c r="A2323" s="136"/>
      <c r="B2323"/>
      <c r="C2323" s="136"/>
      <c r="D2323" s="136"/>
      <c r="E2323"/>
      <c r="F2323" s="181"/>
      <c r="G2323" s="181"/>
      <c r="H2323" s="181"/>
      <c r="I2323" s="181"/>
      <c r="J2323" s="181"/>
      <c r="K2323" s="191"/>
      <c r="L2323" s="31"/>
    </row>
    <row r="2324" spans="1:12" s="178" customFormat="1" x14ac:dyDescent="0.2">
      <c r="A2324" s="136"/>
      <c r="B2324"/>
      <c r="C2324" s="136"/>
      <c r="D2324" s="136"/>
      <c r="E2324"/>
      <c r="F2324" s="181"/>
      <c r="G2324" s="181"/>
      <c r="H2324" s="181"/>
      <c r="I2324" s="181"/>
      <c r="J2324" s="181"/>
      <c r="K2324" s="191"/>
      <c r="L2324" s="31"/>
    </row>
    <row r="2325" spans="1:12" s="178" customFormat="1" x14ac:dyDescent="0.2">
      <c r="A2325" s="136"/>
      <c r="B2325"/>
      <c r="C2325" s="136"/>
      <c r="D2325" s="136"/>
      <c r="E2325"/>
      <c r="F2325" s="181"/>
      <c r="G2325" s="181"/>
      <c r="H2325" s="181"/>
      <c r="I2325" s="181"/>
      <c r="J2325" s="181"/>
      <c r="K2325" s="191"/>
      <c r="L2325" s="31"/>
    </row>
    <row r="2326" spans="1:12" s="178" customFormat="1" x14ac:dyDescent="0.2">
      <c r="A2326" s="136"/>
      <c r="B2326"/>
      <c r="C2326" s="136"/>
      <c r="D2326" s="136"/>
      <c r="E2326"/>
      <c r="F2326" s="181"/>
      <c r="G2326" s="181"/>
      <c r="H2326" s="181"/>
      <c r="I2326" s="181"/>
      <c r="J2326" s="181"/>
      <c r="K2326" s="191"/>
      <c r="L2326" s="31"/>
    </row>
    <row r="2327" spans="1:12" s="178" customFormat="1" x14ac:dyDescent="0.2">
      <c r="A2327" s="136"/>
      <c r="B2327"/>
      <c r="C2327" s="136"/>
      <c r="D2327" s="136"/>
      <c r="E2327"/>
      <c r="F2327" s="181"/>
      <c r="G2327" s="181"/>
      <c r="H2327" s="181"/>
      <c r="I2327" s="181"/>
      <c r="J2327" s="181"/>
      <c r="K2327" s="191"/>
      <c r="L2327" s="31"/>
    </row>
    <row r="2328" spans="1:12" s="178" customFormat="1" x14ac:dyDescent="0.2">
      <c r="A2328" s="136"/>
      <c r="B2328"/>
      <c r="C2328" s="136"/>
      <c r="D2328" s="136"/>
      <c r="E2328"/>
      <c r="F2328" s="181"/>
      <c r="G2328" s="181"/>
      <c r="H2328" s="181"/>
      <c r="I2328" s="181"/>
      <c r="J2328" s="181"/>
      <c r="K2328" s="191"/>
      <c r="L2328" s="31"/>
    </row>
    <row r="2329" spans="1:12" s="178" customFormat="1" x14ac:dyDescent="0.2">
      <c r="A2329" s="136"/>
      <c r="B2329"/>
      <c r="C2329" s="136"/>
      <c r="D2329" s="136"/>
      <c r="E2329"/>
      <c r="F2329" s="181"/>
      <c r="G2329" s="181"/>
      <c r="H2329" s="181"/>
      <c r="I2329" s="181"/>
      <c r="J2329" s="181"/>
      <c r="K2329" s="191"/>
      <c r="L2329" s="31"/>
    </row>
    <row r="2330" spans="1:12" s="178" customFormat="1" x14ac:dyDescent="0.2">
      <c r="A2330" s="136"/>
      <c r="B2330"/>
      <c r="C2330" s="136"/>
      <c r="D2330" s="136"/>
      <c r="E2330"/>
      <c r="F2330" s="181"/>
      <c r="G2330" s="181"/>
      <c r="H2330" s="181"/>
      <c r="I2330" s="181"/>
      <c r="J2330" s="181"/>
      <c r="K2330" s="191"/>
      <c r="L2330" s="31"/>
    </row>
    <row r="2331" spans="1:12" s="178" customFormat="1" x14ac:dyDescent="0.2">
      <c r="A2331" s="136"/>
      <c r="B2331"/>
      <c r="C2331" s="136"/>
      <c r="D2331" s="136"/>
      <c r="E2331"/>
      <c r="F2331" s="181"/>
      <c r="G2331" s="181"/>
      <c r="H2331" s="181"/>
      <c r="I2331" s="181"/>
      <c r="J2331" s="181"/>
      <c r="K2331" s="191"/>
      <c r="L2331" s="31"/>
    </row>
    <row r="2332" spans="1:12" s="178" customFormat="1" x14ac:dyDescent="0.2">
      <c r="A2332" s="136"/>
      <c r="B2332"/>
      <c r="C2332" s="136"/>
      <c r="D2332" s="136"/>
      <c r="E2332"/>
      <c r="F2332" s="181"/>
      <c r="G2332" s="181"/>
      <c r="H2332" s="181"/>
      <c r="I2332" s="181"/>
      <c r="J2332" s="181"/>
      <c r="K2332" s="191"/>
      <c r="L2332" s="31"/>
    </row>
    <row r="2333" spans="1:12" s="178" customFormat="1" x14ac:dyDescent="0.2">
      <c r="A2333" s="136"/>
      <c r="B2333"/>
      <c r="C2333" s="136"/>
      <c r="D2333" s="136"/>
      <c r="E2333"/>
      <c r="F2333" s="181"/>
      <c r="G2333" s="181"/>
      <c r="H2333" s="181"/>
      <c r="I2333" s="181"/>
      <c r="J2333" s="181"/>
      <c r="K2333" s="191"/>
      <c r="L2333" s="31"/>
    </row>
    <row r="2334" spans="1:12" s="178" customFormat="1" x14ac:dyDescent="0.2">
      <c r="A2334" s="136"/>
      <c r="B2334"/>
      <c r="C2334" s="136"/>
      <c r="D2334" s="136"/>
      <c r="E2334"/>
      <c r="F2334" s="181"/>
      <c r="G2334" s="181"/>
      <c r="H2334" s="181"/>
      <c r="I2334" s="181"/>
      <c r="J2334" s="181"/>
      <c r="K2334" s="191"/>
      <c r="L2334" s="31"/>
    </row>
    <row r="2335" spans="1:12" s="178" customFormat="1" x14ac:dyDescent="0.2">
      <c r="A2335" s="136"/>
      <c r="B2335"/>
      <c r="C2335" s="136"/>
      <c r="D2335" s="136"/>
      <c r="E2335"/>
      <c r="F2335" s="181"/>
      <c r="G2335" s="181"/>
      <c r="H2335" s="181"/>
      <c r="I2335" s="181"/>
      <c r="J2335" s="181"/>
      <c r="K2335" s="191"/>
      <c r="L2335" s="31"/>
    </row>
    <row r="2336" spans="1:12" s="178" customFormat="1" x14ac:dyDescent="0.2">
      <c r="A2336" s="136"/>
      <c r="B2336"/>
      <c r="C2336" s="136"/>
      <c r="D2336" s="136"/>
      <c r="E2336"/>
      <c r="F2336" s="181"/>
      <c r="G2336" s="181"/>
      <c r="H2336" s="181"/>
      <c r="I2336" s="181"/>
      <c r="J2336" s="181"/>
      <c r="K2336" s="191"/>
      <c r="L2336" s="31"/>
    </row>
    <row r="2337" spans="1:12" s="178" customFormat="1" x14ac:dyDescent="0.2">
      <c r="A2337" s="136"/>
      <c r="B2337"/>
      <c r="C2337" s="136"/>
      <c r="D2337" s="136"/>
      <c r="E2337"/>
      <c r="F2337" s="181"/>
      <c r="G2337" s="181"/>
      <c r="H2337" s="181"/>
      <c r="I2337" s="181"/>
      <c r="J2337" s="181"/>
      <c r="K2337" s="191"/>
      <c r="L2337" s="31"/>
    </row>
    <row r="2338" spans="1:12" s="178" customFormat="1" x14ac:dyDescent="0.2">
      <c r="A2338" s="136"/>
      <c r="B2338"/>
      <c r="C2338" s="136"/>
      <c r="D2338" s="136"/>
      <c r="E2338"/>
      <c r="F2338" s="181"/>
      <c r="G2338" s="181"/>
      <c r="H2338" s="181"/>
      <c r="I2338" s="181"/>
      <c r="J2338" s="181"/>
      <c r="K2338" s="191"/>
      <c r="L2338" s="31"/>
    </row>
    <row r="2339" spans="1:12" s="178" customFormat="1" x14ac:dyDescent="0.2">
      <c r="A2339" s="136"/>
      <c r="B2339"/>
      <c r="C2339" s="136"/>
      <c r="D2339" s="136"/>
      <c r="E2339"/>
      <c r="F2339" s="181"/>
      <c r="G2339" s="181"/>
      <c r="H2339" s="181"/>
      <c r="I2339" s="181"/>
      <c r="J2339" s="181"/>
      <c r="K2339" s="191"/>
      <c r="L2339" s="31"/>
    </row>
    <row r="2340" spans="1:12" s="178" customFormat="1" x14ac:dyDescent="0.2">
      <c r="A2340" s="136"/>
      <c r="B2340"/>
      <c r="C2340" s="136"/>
      <c r="D2340" s="136"/>
      <c r="E2340"/>
      <c r="F2340" s="181"/>
      <c r="G2340" s="181"/>
      <c r="H2340" s="181"/>
      <c r="I2340" s="181"/>
      <c r="J2340" s="181"/>
      <c r="K2340" s="191"/>
      <c r="L2340" s="31"/>
    </row>
    <row r="2341" spans="1:12" s="178" customFormat="1" x14ac:dyDescent="0.2">
      <c r="A2341" s="136"/>
      <c r="B2341"/>
      <c r="C2341" s="136"/>
      <c r="D2341" s="136"/>
      <c r="E2341"/>
      <c r="F2341" s="181"/>
      <c r="G2341" s="181"/>
      <c r="H2341" s="181"/>
      <c r="I2341" s="181"/>
      <c r="J2341" s="181"/>
      <c r="K2341" s="191"/>
      <c r="L2341" s="31"/>
    </row>
    <row r="2342" spans="1:12" s="178" customFormat="1" x14ac:dyDescent="0.2">
      <c r="A2342" s="136"/>
      <c r="B2342"/>
      <c r="C2342" s="136"/>
      <c r="D2342" s="136"/>
      <c r="E2342"/>
      <c r="F2342" s="181"/>
      <c r="G2342" s="181"/>
      <c r="H2342" s="181"/>
      <c r="I2342" s="181"/>
      <c r="J2342" s="181"/>
      <c r="K2342" s="191"/>
      <c r="L2342" s="31"/>
    </row>
    <row r="2343" spans="1:12" s="178" customFormat="1" x14ac:dyDescent="0.2">
      <c r="A2343" s="136"/>
      <c r="B2343"/>
      <c r="C2343" s="136"/>
      <c r="D2343" s="136"/>
      <c r="E2343"/>
      <c r="F2343" s="181"/>
      <c r="G2343" s="181"/>
      <c r="H2343" s="181"/>
      <c r="I2343" s="181"/>
      <c r="J2343" s="181"/>
      <c r="K2343" s="191"/>
      <c r="L2343" s="31"/>
    </row>
    <row r="2344" spans="1:12" s="178" customFormat="1" x14ac:dyDescent="0.2">
      <c r="A2344" s="136"/>
      <c r="B2344"/>
      <c r="C2344" s="136"/>
      <c r="D2344" s="136"/>
      <c r="E2344"/>
      <c r="F2344" s="181"/>
      <c r="G2344" s="181"/>
      <c r="H2344" s="181"/>
      <c r="I2344" s="181"/>
      <c r="J2344" s="181"/>
      <c r="K2344" s="191"/>
      <c r="L2344" s="31"/>
    </row>
    <row r="2345" spans="1:12" s="178" customFormat="1" x14ac:dyDescent="0.2">
      <c r="A2345" s="136"/>
      <c r="B2345"/>
      <c r="C2345" s="136"/>
      <c r="D2345" s="136"/>
      <c r="E2345"/>
      <c r="F2345" s="181"/>
      <c r="G2345" s="181"/>
      <c r="H2345" s="181"/>
      <c r="I2345" s="181"/>
      <c r="J2345" s="181"/>
      <c r="K2345" s="191"/>
      <c r="L2345" s="31"/>
    </row>
    <row r="2346" spans="1:12" s="178" customFormat="1" x14ac:dyDescent="0.2">
      <c r="A2346" s="136"/>
      <c r="B2346"/>
      <c r="C2346" s="136"/>
      <c r="D2346" s="136"/>
      <c r="E2346"/>
      <c r="F2346" s="181"/>
      <c r="G2346" s="181"/>
      <c r="H2346" s="181"/>
      <c r="I2346" s="181"/>
      <c r="J2346" s="181"/>
      <c r="K2346" s="191"/>
      <c r="L2346" s="31"/>
    </row>
    <row r="2347" spans="1:12" s="178" customFormat="1" x14ac:dyDescent="0.2">
      <c r="A2347" s="136"/>
      <c r="B2347"/>
      <c r="C2347" s="136"/>
      <c r="D2347" s="136"/>
      <c r="E2347"/>
      <c r="F2347" s="181"/>
      <c r="G2347" s="181"/>
      <c r="H2347" s="181"/>
      <c r="I2347" s="181"/>
      <c r="J2347" s="181"/>
      <c r="K2347" s="191"/>
      <c r="L2347" s="31"/>
    </row>
    <row r="2348" spans="1:12" s="178" customFormat="1" x14ac:dyDescent="0.2">
      <c r="A2348" s="136"/>
      <c r="B2348"/>
      <c r="C2348" s="136"/>
      <c r="D2348" s="136"/>
      <c r="E2348"/>
      <c r="F2348" s="181"/>
      <c r="G2348" s="181"/>
      <c r="H2348" s="181"/>
      <c r="I2348" s="181"/>
      <c r="J2348" s="181"/>
      <c r="K2348" s="191"/>
      <c r="L2348" s="31"/>
    </row>
    <row r="2349" spans="1:12" s="178" customFormat="1" x14ac:dyDescent="0.2">
      <c r="A2349" s="136"/>
      <c r="B2349"/>
      <c r="C2349" s="136"/>
      <c r="D2349" s="136"/>
      <c r="E2349"/>
      <c r="F2349" s="181"/>
      <c r="G2349" s="181"/>
      <c r="H2349" s="181"/>
      <c r="I2349" s="181"/>
      <c r="J2349" s="181"/>
      <c r="K2349" s="191"/>
      <c r="L2349" s="31"/>
    </row>
    <row r="2350" spans="1:12" s="178" customFormat="1" x14ac:dyDescent="0.2">
      <c r="A2350" s="136"/>
      <c r="B2350"/>
      <c r="C2350" s="136"/>
      <c r="D2350" s="136"/>
      <c r="E2350"/>
      <c r="F2350" s="181"/>
      <c r="G2350" s="181"/>
      <c r="H2350" s="181"/>
      <c r="I2350" s="181"/>
      <c r="J2350" s="181"/>
      <c r="K2350" s="191"/>
      <c r="L2350" s="31"/>
    </row>
    <row r="2351" spans="1:12" s="178" customFormat="1" x14ac:dyDescent="0.2">
      <c r="A2351" s="136"/>
      <c r="B2351"/>
      <c r="C2351" s="136"/>
      <c r="D2351" s="136"/>
      <c r="E2351"/>
      <c r="F2351" s="181"/>
      <c r="G2351" s="181"/>
      <c r="H2351" s="181"/>
      <c r="I2351" s="181"/>
      <c r="J2351" s="181"/>
      <c r="K2351" s="191"/>
      <c r="L2351" s="31"/>
    </row>
    <row r="2352" spans="1:12" s="178" customFormat="1" x14ac:dyDescent="0.2">
      <c r="A2352" s="136"/>
      <c r="B2352"/>
      <c r="C2352" s="136"/>
      <c r="D2352" s="136"/>
      <c r="E2352"/>
      <c r="F2352" s="181"/>
      <c r="G2352" s="181"/>
      <c r="H2352" s="181"/>
      <c r="I2352" s="181"/>
      <c r="J2352" s="181"/>
      <c r="K2352" s="191"/>
      <c r="L2352" s="31"/>
    </row>
    <row r="2353" spans="1:12" s="178" customFormat="1" x14ac:dyDescent="0.2">
      <c r="A2353" s="136"/>
      <c r="B2353"/>
      <c r="C2353" s="136"/>
      <c r="D2353" s="136"/>
      <c r="E2353"/>
      <c r="F2353" s="181"/>
      <c r="G2353" s="181"/>
      <c r="H2353" s="181"/>
      <c r="I2353" s="181"/>
      <c r="J2353" s="181"/>
      <c r="K2353" s="191"/>
      <c r="L2353" s="31"/>
    </row>
    <row r="2354" spans="1:12" s="178" customFormat="1" x14ac:dyDescent="0.2">
      <c r="A2354" s="136"/>
      <c r="B2354"/>
      <c r="C2354" s="136"/>
      <c r="D2354" s="136"/>
      <c r="E2354"/>
      <c r="F2354" s="181"/>
      <c r="G2354" s="181"/>
      <c r="H2354" s="181"/>
      <c r="I2354" s="181"/>
      <c r="J2354" s="181"/>
      <c r="K2354" s="191"/>
      <c r="L2354" s="31"/>
    </row>
    <row r="2355" spans="1:12" s="178" customFormat="1" x14ac:dyDescent="0.2">
      <c r="A2355" s="136"/>
      <c r="B2355"/>
      <c r="C2355" s="136"/>
      <c r="D2355" s="136"/>
      <c r="E2355"/>
      <c r="F2355" s="181"/>
      <c r="G2355" s="181"/>
      <c r="H2355" s="181"/>
      <c r="I2355" s="181"/>
      <c r="J2355" s="181"/>
      <c r="K2355" s="191"/>
      <c r="L2355" s="31"/>
    </row>
    <row r="2356" spans="1:12" s="178" customFormat="1" x14ac:dyDescent="0.2">
      <c r="A2356" s="136"/>
      <c r="B2356"/>
      <c r="C2356" s="136"/>
      <c r="D2356" s="136"/>
      <c r="E2356"/>
      <c r="F2356" s="181"/>
      <c r="G2356" s="181"/>
      <c r="H2356" s="181"/>
      <c r="I2356" s="181"/>
      <c r="J2356" s="181"/>
      <c r="K2356" s="191"/>
      <c r="L2356" s="31"/>
    </row>
    <row r="2357" spans="1:12" s="178" customFormat="1" x14ac:dyDescent="0.2">
      <c r="A2357" s="136"/>
      <c r="B2357"/>
      <c r="C2357" s="136"/>
      <c r="D2357" s="136"/>
      <c r="E2357"/>
      <c r="F2357" s="181"/>
      <c r="G2357" s="181"/>
      <c r="H2357" s="181"/>
      <c r="I2357" s="181"/>
      <c r="J2357" s="181"/>
      <c r="K2357" s="191"/>
      <c r="L2357" s="31"/>
    </row>
    <row r="2358" spans="1:12" s="178" customFormat="1" x14ac:dyDescent="0.2">
      <c r="A2358" s="136"/>
      <c r="B2358"/>
      <c r="C2358" s="136"/>
      <c r="D2358" s="136"/>
      <c r="E2358"/>
      <c r="F2358" s="181"/>
      <c r="G2358" s="181"/>
      <c r="H2358" s="181"/>
      <c r="I2358" s="181"/>
      <c r="J2358" s="181"/>
      <c r="K2358" s="191"/>
      <c r="L2358" s="31"/>
    </row>
    <row r="2359" spans="1:12" s="178" customFormat="1" x14ac:dyDescent="0.2">
      <c r="A2359" s="136"/>
      <c r="B2359"/>
      <c r="C2359" s="136"/>
      <c r="D2359" s="136"/>
      <c r="E2359"/>
      <c r="F2359" s="181"/>
      <c r="G2359" s="181"/>
      <c r="H2359" s="181"/>
      <c r="I2359" s="181"/>
      <c r="J2359" s="181"/>
      <c r="K2359" s="191"/>
      <c r="L2359" s="31"/>
    </row>
    <row r="2360" spans="1:12" s="178" customFormat="1" x14ac:dyDescent="0.2">
      <c r="A2360" s="136"/>
      <c r="B2360"/>
      <c r="C2360" s="136"/>
      <c r="D2360" s="136"/>
      <c r="E2360"/>
      <c r="F2360" s="181"/>
      <c r="G2360" s="181"/>
      <c r="H2360" s="181"/>
      <c r="I2360" s="181"/>
      <c r="J2360" s="181"/>
      <c r="K2360" s="191"/>
      <c r="L2360" s="31"/>
    </row>
    <row r="2361" spans="1:12" s="178" customFormat="1" x14ac:dyDescent="0.2">
      <c r="A2361" s="136"/>
      <c r="B2361"/>
      <c r="C2361" s="136"/>
      <c r="D2361" s="136"/>
      <c r="E2361"/>
      <c r="F2361" s="181"/>
      <c r="G2361" s="181"/>
      <c r="H2361" s="181"/>
      <c r="I2361" s="181"/>
      <c r="J2361" s="181"/>
      <c r="K2361" s="191"/>
      <c r="L2361" s="31"/>
    </row>
    <row r="2362" spans="1:12" s="178" customFormat="1" x14ac:dyDescent="0.2">
      <c r="A2362" s="136"/>
      <c r="B2362"/>
      <c r="C2362" s="136"/>
      <c r="D2362" s="136"/>
      <c r="E2362"/>
      <c r="F2362" s="181"/>
      <c r="G2362" s="181"/>
      <c r="H2362" s="181"/>
      <c r="I2362" s="181"/>
      <c r="J2362" s="181"/>
      <c r="K2362" s="191"/>
      <c r="L2362" s="31"/>
    </row>
    <row r="2363" spans="1:12" s="178" customFormat="1" x14ac:dyDescent="0.2">
      <c r="A2363" s="136"/>
      <c r="B2363"/>
      <c r="C2363" s="136"/>
      <c r="D2363" s="136"/>
      <c r="E2363"/>
      <c r="F2363" s="181"/>
      <c r="G2363" s="181"/>
      <c r="H2363" s="181"/>
      <c r="I2363" s="181"/>
      <c r="J2363" s="181"/>
      <c r="K2363" s="191"/>
      <c r="L2363" s="31"/>
    </row>
    <row r="2364" spans="1:12" s="178" customFormat="1" x14ac:dyDescent="0.2">
      <c r="A2364" s="136"/>
      <c r="B2364"/>
      <c r="C2364" s="136"/>
      <c r="D2364" s="136"/>
      <c r="E2364"/>
      <c r="F2364" s="181"/>
      <c r="G2364" s="181"/>
      <c r="H2364" s="181"/>
      <c r="I2364" s="181"/>
      <c r="J2364" s="181"/>
      <c r="K2364" s="191"/>
      <c r="L2364" s="31"/>
    </row>
    <row r="2365" spans="1:12" s="178" customFormat="1" x14ac:dyDescent="0.2">
      <c r="A2365" s="136"/>
      <c r="B2365"/>
      <c r="C2365" s="136"/>
      <c r="D2365" s="136"/>
      <c r="E2365"/>
      <c r="F2365" s="181"/>
      <c r="G2365" s="181"/>
      <c r="H2365" s="181"/>
      <c r="I2365" s="181"/>
      <c r="J2365" s="181"/>
      <c r="K2365" s="191"/>
      <c r="L2365" s="31"/>
    </row>
    <row r="2366" spans="1:12" s="178" customFormat="1" x14ac:dyDescent="0.2">
      <c r="A2366" s="136"/>
      <c r="B2366"/>
      <c r="C2366" s="136"/>
      <c r="D2366" s="136"/>
      <c r="E2366"/>
      <c r="F2366" s="181"/>
      <c r="G2366" s="181"/>
      <c r="H2366" s="181"/>
      <c r="I2366" s="181"/>
      <c r="J2366" s="181"/>
      <c r="K2366" s="191"/>
      <c r="L2366" s="31"/>
    </row>
    <row r="2367" spans="1:12" s="178" customFormat="1" x14ac:dyDescent="0.2">
      <c r="A2367" s="136"/>
      <c r="B2367"/>
      <c r="C2367" s="136"/>
      <c r="D2367" s="136"/>
      <c r="E2367"/>
      <c r="F2367" s="181"/>
      <c r="G2367" s="181"/>
      <c r="H2367" s="181"/>
      <c r="I2367" s="181"/>
      <c r="J2367" s="181"/>
      <c r="K2367" s="191"/>
      <c r="L2367" s="31"/>
    </row>
    <row r="2368" spans="1:12" s="178" customFormat="1" x14ac:dyDescent="0.2">
      <c r="A2368" s="136"/>
      <c r="B2368"/>
      <c r="C2368" s="136"/>
      <c r="D2368" s="136"/>
      <c r="E2368"/>
      <c r="F2368" s="181"/>
      <c r="G2368" s="181"/>
      <c r="H2368" s="181"/>
      <c r="I2368" s="181"/>
      <c r="J2368" s="181"/>
      <c r="K2368" s="191"/>
      <c r="L2368" s="31"/>
    </row>
    <row r="2369" spans="1:12" s="178" customFormat="1" x14ac:dyDescent="0.2">
      <c r="A2369" s="136"/>
      <c r="B2369"/>
      <c r="C2369" s="136"/>
      <c r="D2369" s="136"/>
      <c r="E2369"/>
      <c r="F2369" s="181"/>
      <c r="G2369" s="181"/>
      <c r="H2369" s="181"/>
      <c r="I2369" s="181"/>
      <c r="J2369" s="181"/>
      <c r="K2369" s="191"/>
      <c r="L2369" s="31"/>
    </row>
    <row r="2370" spans="1:12" s="178" customFormat="1" x14ac:dyDescent="0.2">
      <c r="A2370" s="136"/>
      <c r="B2370"/>
      <c r="C2370" s="136"/>
      <c r="D2370" s="136"/>
      <c r="E2370"/>
      <c r="F2370" s="181"/>
      <c r="G2370" s="181"/>
      <c r="H2370" s="181"/>
      <c r="I2370" s="181"/>
      <c r="J2370" s="181"/>
      <c r="K2370" s="191"/>
      <c r="L2370" s="31"/>
    </row>
    <row r="2371" spans="1:12" s="178" customFormat="1" x14ac:dyDescent="0.2">
      <c r="A2371" s="136"/>
      <c r="B2371"/>
      <c r="C2371" s="136"/>
      <c r="D2371" s="136"/>
      <c r="E2371"/>
      <c r="F2371" s="181"/>
      <c r="G2371" s="181"/>
      <c r="H2371" s="181"/>
      <c r="I2371" s="181"/>
      <c r="J2371" s="181"/>
      <c r="K2371" s="191"/>
      <c r="L2371" s="31"/>
    </row>
    <row r="2372" spans="1:12" s="178" customFormat="1" x14ac:dyDescent="0.2">
      <c r="A2372" s="136"/>
      <c r="B2372"/>
      <c r="C2372" s="136"/>
      <c r="D2372" s="136"/>
      <c r="E2372"/>
      <c r="F2372" s="181"/>
      <c r="G2372" s="181"/>
      <c r="H2372" s="181"/>
      <c r="I2372" s="181"/>
      <c r="J2372" s="181"/>
      <c r="K2372" s="191"/>
      <c r="L2372" s="31"/>
    </row>
    <row r="2373" spans="1:12" s="178" customFormat="1" x14ac:dyDescent="0.2">
      <c r="A2373" s="136"/>
      <c r="B2373"/>
      <c r="C2373" s="136"/>
      <c r="D2373" s="136"/>
      <c r="E2373"/>
      <c r="F2373" s="181"/>
      <c r="G2373" s="181"/>
      <c r="H2373" s="181"/>
      <c r="I2373" s="181"/>
      <c r="J2373" s="181"/>
      <c r="K2373" s="191"/>
      <c r="L2373" s="31"/>
    </row>
    <row r="2374" spans="1:12" s="178" customFormat="1" x14ac:dyDescent="0.2">
      <c r="A2374" s="136"/>
      <c r="B2374"/>
      <c r="C2374" s="136"/>
      <c r="D2374" s="136"/>
      <c r="E2374"/>
      <c r="F2374" s="181"/>
      <c r="G2374" s="181"/>
      <c r="H2374" s="181"/>
      <c r="I2374" s="181"/>
      <c r="J2374" s="181"/>
      <c r="K2374" s="191"/>
      <c r="L2374" s="31"/>
    </row>
    <row r="2375" spans="1:12" s="178" customFormat="1" x14ac:dyDescent="0.2">
      <c r="A2375" s="136"/>
      <c r="B2375"/>
      <c r="C2375" s="136"/>
      <c r="D2375" s="136"/>
      <c r="E2375"/>
      <c r="F2375" s="181"/>
      <c r="G2375" s="181"/>
      <c r="H2375" s="181"/>
      <c r="I2375" s="181"/>
      <c r="J2375" s="181"/>
      <c r="K2375" s="191"/>
      <c r="L2375" s="31"/>
    </row>
    <row r="2376" spans="1:12" s="178" customFormat="1" x14ac:dyDescent="0.2">
      <c r="A2376" s="136"/>
      <c r="B2376"/>
      <c r="C2376" s="136"/>
      <c r="D2376" s="136"/>
      <c r="E2376"/>
      <c r="F2376" s="181"/>
      <c r="G2376" s="181"/>
      <c r="H2376" s="181"/>
      <c r="I2376" s="181"/>
      <c r="J2376" s="181"/>
      <c r="K2376" s="191"/>
      <c r="L2376" s="31"/>
    </row>
    <row r="2377" spans="1:12" s="178" customFormat="1" x14ac:dyDescent="0.2">
      <c r="A2377" s="136"/>
      <c r="B2377"/>
      <c r="C2377" s="136"/>
      <c r="D2377" s="136"/>
      <c r="E2377"/>
      <c r="F2377" s="181"/>
      <c r="G2377" s="181"/>
      <c r="H2377" s="181"/>
      <c r="I2377" s="181"/>
      <c r="J2377" s="181"/>
      <c r="K2377" s="191"/>
      <c r="L2377" s="31"/>
    </row>
    <row r="2378" spans="1:12" s="178" customFormat="1" x14ac:dyDescent="0.2">
      <c r="A2378" s="136"/>
      <c r="B2378"/>
      <c r="C2378" s="136"/>
      <c r="D2378" s="136"/>
      <c r="E2378"/>
      <c r="F2378" s="181"/>
      <c r="G2378" s="181"/>
      <c r="H2378" s="181"/>
      <c r="I2378" s="181"/>
      <c r="J2378" s="181"/>
      <c r="K2378" s="191"/>
      <c r="L2378" s="31"/>
    </row>
    <row r="2379" spans="1:12" s="178" customFormat="1" x14ac:dyDescent="0.2">
      <c r="A2379" s="136"/>
      <c r="B2379"/>
      <c r="C2379" s="136"/>
      <c r="D2379" s="136"/>
      <c r="E2379"/>
      <c r="F2379" s="181"/>
      <c r="G2379" s="181"/>
      <c r="H2379" s="181"/>
      <c r="I2379" s="181"/>
      <c r="J2379" s="181"/>
      <c r="K2379" s="191"/>
      <c r="L2379" s="31"/>
    </row>
    <row r="2380" spans="1:12" s="178" customFormat="1" x14ac:dyDescent="0.2">
      <c r="A2380" s="136"/>
      <c r="B2380"/>
      <c r="C2380" s="136"/>
      <c r="D2380" s="136"/>
      <c r="E2380"/>
      <c r="F2380" s="181"/>
      <c r="G2380" s="181"/>
      <c r="H2380" s="181"/>
      <c r="I2380" s="181"/>
      <c r="J2380" s="181"/>
      <c r="K2380" s="191"/>
      <c r="L2380" s="31"/>
    </row>
    <row r="2381" spans="1:12" s="178" customFormat="1" x14ac:dyDescent="0.2">
      <c r="A2381" s="136"/>
      <c r="B2381"/>
      <c r="C2381" s="136"/>
      <c r="D2381" s="136"/>
      <c r="E2381"/>
      <c r="F2381" s="181"/>
      <c r="G2381" s="181"/>
      <c r="H2381" s="181"/>
      <c r="I2381" s="181"/>
      <c r="J2381" s="181"/>
      <c r="K2381" s="191"/>
      <c r="L2381" s="31"/>
    </row>
    <row r="2382" spans="1:12" s="178" customFormat="1" x14ac:dyDescent="0.2">
      <c r="A2382" s="136"/>
      <c r="B2382"/>
      <c r="C2382" s="136"/>
      <c r="D2382" s="136"/>
      <c r="E2382"/>
      <c r="F2382" s="181"/>
      <c r="G2382" s="181"/>
      <c r="H2382" s="181"/>
      <c r="I2382" s="181"/>
      <c r="J2382" s="181"/>
      <c r="K2382" s="191"/>
      <c r="L2382" s="31"/>
    </row>
    <row r="2383" spans="1:12" s="178" customFormat="1" x14ac:dyDescent="0.2">
      <c r="A2383" s="136"/>
      <c r="B2383"/>
      <c r="C2383" s="136"/>
      <c r="D2383" s="136"/>
      <c r="E2383"/>
      <c r="F2383" s="181"/>
      <c r="G2383" s="181"/>
      <c r="H2383" s="181"/>
      <c r="I2383" s="181"/>
      <c r="J2383" s="181"/>
      <c r="K2383" s="191"/>
      <c r="L2383" s="31"/>
    </row>
    <row r="2384" spans="1:12" s="178" customFormat="1" x14ac:dyDescent="0.2">
      <c r="A2384" s="136"/>
      <c r="B2384"/>
      <c r="C2384" s="136"/>
      <c r="D2384" s="136"/>
      <c r="E2384"/>
      <c r="F2384" s="181"/>
      <c r="G2384" s="181"/>
      <c r="H2384" s="181"/>
      <c r="I2384" s="181"/>
      <c r="J2384" s="181"/>
      <c r="K2384" s="191"/>
      <c r="L2384" s="31"/>
    </row>
    <row r="2385" spans="1:12" s="178" customFormat="1" x14ac:dyDescent="0.2">
      <c r="A2385" s="136"/>
      <c r="B2385"/>
      <c r="C2385" s="136"/>
      <c r="D2385" s="136"/>
      <c r="E2385"/>
      <c r="F2385" s="181"/>
      <c r="G2385" s="181"/>
      <c r="H2385" s="181"/>
      <c r="I2385" s="181"/>
      <c r="J2385" s="181"/>
      <c r="K2385" s="191"/>
      <c r="L2385" s="31"/>
    </row>
    <row r="2386" spans="1:12" s="178" customFormat="1" x14ac:dyDescent="0.2">
      <c r="A2386" s="136"/>
      <c r="B2386"/>
      <c r="C2386" s="136"/>
      <c r="D2386" s="136"/>
      <c r="E2386"/>
      <c r="F2386" s="181"/>
      <c r="G2386" s="181"/>
      <c r="H2386" s="181"/>
      <c r="I2386" s="181"/>
      <c r="J2386" s="181"/>
      <c r="K2386" s="191"/>
      <c r="L2386" s="31"/>
    </row>
    <row r="2387" spans="1:12" s="178" customFormat="1" x14ac:dyDescent="0.2">
      <c r="A2387" s="136"/>
      <c r="B2387"/>
      <c r="C2387" s="136"/>
      <c r="D2387" s="136"/>
      <c r="E2387"/>
      <c r="F2387" s="181"/>
      <c r="G2387" s="181"/>
      <c r="H2387" s="181"/>
      <c r="I2387" s="181"/>
      <c r="J2387" s="181"/>
      <c r="K2387" s="191"/>
      <c r="L2387" s="31"/>
    </row>
    <row r="2388" spans="1:12" s="178" customFormat="1" x14ac:dyDescent="0.2">
      <c r="A2388" s="136"/>
      <c r="B2388"/>
      <c r="C2388" s="136"/>
      <c r="D2388" s="136"/>
      <c r="E2388"/>
      <c r="F2388" s="181"/>
      <c r="G2388" s="181"/>
      <c r="H2388" s="181"/>
      <c r="I2388" s="181"/>
      <c r="J2388" s="181"/>
      <c r="K2388" s="191"/>
      <c r="L2388" s="31"/>
    </row>
    <row r="2389" spans="1:12" s="178" customFormat="1" x14ac:dyDescent="0.2">
      <c r="A2389" s="136"/>
      <c r="B2389"/>
      <c r="C2389" s="136"/>
      <c r="D2389" s="136"/>
      <c r="E2389"/>
      <c r="F2389" s="181"/>
      <c r="G2389" s="181"/>
      <c r="H2389" s="181"/>
      <c r="I2389" s="181"/>
      <c r="J2389" s="181"/>
      <c r="K2389" s="191"/>
      <c r="L2389" s="31"/>
    </row>
    <row r="2390" spans="1:12" s="178" customFormat="1" x14ac:dyDescent="0.2">
      <c r="A2390" s="136"/>
      <c r="B2390"/>
      <c r="C2390" s="136"/>
      <c r="D2390" s="136"/>
      <c r="E2390"/>
      <c r="F2390" s="181"/>
      <c r="G2390" s="181"/>
      <c r="H2390" s="181"/>
      <c r="I2390" s="181"/>
      <c r="J2390" s="181"/>
      <c r="K2390" s="191"/>
      <c r="L2390" s="31"/>
    </row>
    <row r="2391" spans="1:12" s="178" customFormat="1" x14ac:dyDescent="0.2">
      <c r="A2391" s="136"/>
      <c r="B2391"/>
      <c r="C2391" s="136"/>
      <c r="D2391" s="136"/>
      <c r="E2391"/>
      <c r="F2391" s="181"/>
      <c r="G2391" s="181"/>
      <c r="H2391" s="181"/>
      <c r="I2391" s="181"/>
      <c r="J2391" s="181"/>
      <c r="K2391" s="191"/>
      <c r="L2391" s="31"/>
    </row>
    <row r="2392" spans="1:12" s="178" customFormat="1" x14ac:dyDescent="0.2">
      <c r="A2392" s="136"/>
      <c r="B2392"/>
      <c r="C2392" s="136"/>
      <c r="D2392" s="136"/>
      <c r="E2392"/>
      <c r="F2392" s="181"/>
      <c r="G2392" s="181"/>
      <c r="H2392" s="181"/>
      <c r="I2392" s="181"/>
      <c r="J2392" s="181"/>
      <c r="K2392" s="191"/>
      <c r="L2392" s="31"/>
    </row>
    <row r="2393" spans="1:12" s="178" customFormat="1" x14ac:dyDescent="0.2">
      <c r="A2393" s="136"/>
      <c r="B2393"/>
      <c r="C2393" s="136"/>
      <c r="D2393" s="136"/>
      <c r="E2393"/>
      <c r="F2393" s="181"/>
      <c r="G2393" s="181"/>
      <c r="H2393" s="181"/>
      <c r="I2393" s="181"/>
      <c r="J2393" s="181"/>
      <c r="K2393" s="191"/>
      <c r="L2393" s="31"/>
    </row>
    <row r="2394" spans="1:12" s="178" customFormat="1" x14ac:dyDescent="0.2">
      <c r="A2394" s="136"/>
      <c r="B2394"/>
      <c r="C2394" s="136"/>
      <c r="D2394" s="136"/>
      <c r="E2394"/>
      <c r="F2394" s="181"/>
      <c r="G2394" s="181"/>
      <c r="H2394" s="181"/>
      <c r="I2394" s="181"/>
      <c r="J2394" s="181"/>
      <c r="K2394" s="191"/>
      <c r="L2394" s="31"/>
    </row>
    <row r="2395" spans="1:12" s="178" customFormat="1" x14ac:dyDescent="0.2">
      <c r="A2395" s="136"/>
      <c r="B2395"/>
      <c r="C2395" s="136"/>
      <c r="D2395" s="136"/>
      <c r="E2395"/>
      <c r="F2395" s="181"/>
      <c r="G2395" s="181"/>
      <c r="H2395" s="181"/>
      <c r="I2395" s="181"/>
      <c r="J2395" s="181"/>
      <c r="K2395" s="191"/>
      <c r="L2395" s="31"/>
    </row>
    <row r="2396" spans="1:12" s="178" customFormat="1" x14ac:dyDescent="0.2">
      <c r="A2396" s="136"/>
      <c r="B2396"/>
      <c r="C2396" s="136"/>
      <c r="D2396" s="136"/>
      <c r="E2396"/>
      <c r="F2396" s="181"/>
      <c r="G2396" s="181"/>
      <c r="H2396" s="181"/>
      <c r="I2396" s="181"/>
      <c r="J2396" s="181"/>
      <c r="K2396" s="191"/>
      <c r="L2396" s="31"/>
    </row>
    <row r="2397" spans="1:12" s="178" customFormat="1" x14ac:dyDescent="0.2">
      <c r="A2397" s="136"/>
      <c r="B2397"/>
      <c r="C2397" s="136"/>
      <c r="D2397" s="136"/>
      <c r="E2397"/>
      <c r="F2397" s="181"/>
      <c r="G2397" s="181"/>
      <c r="H2397" s="181"/>
      <c r="I2397" s="181"/>
      <c r="J2397" s="181"/>
      <c r="K2397" s="191"/>
      <c r="L2397" s="31"/>
    </row>
    <row r="2398" spans="1:12" s="178" customFormat="1" x14ac:dyDescent="0.2">
      <c r="A2398" s="136"/>
      <c r="B2398"/>
      <c r="C2398" s="136"/>
      <c r="D2398" s="136"/>
      <c r="E2398"/>
      <c r="F2398" s="181"/>
      <c r="G2398" s="181"/>
      <c r="H2398" s="181"/>
      <c r="I2398" s="181"/>
      <c r="J2398" s="181"/>
      <c r="K2398" s="191"/>
      <c r="L2398" s="31"/>
    </row>
    <row r="2399" spans="1:12" s="178" customFormat="1" x14ac:dyDescent="0.2">
      <c r="A2399" s="136"/>
      <c r="B2399"/>
      <c r="C2399" s="136"/>
      <c r="D2399" s="136"/>
      <c r="E2399"/>
      <c r="F2399" s="181"/>
      <c r="G2399" s="181"/>
      <c r="H2399" s="181"/>
      <c r="I2399" s="181"/>
      <c r="J2399" s="181"/>
      <c r="K2399" s="191"/>
      <c r="L2399" s="31"/>
    </row>
    <row r="2400" spans="1:12" s="178" customFormat="1" x14ac:dyDescent="0.2">
      <c r="A2400" s="136"/>
      <c r="B2400"/>
      <c r="C2400" s="136"/>
      <c r="D2400" s="136"/>
      <c r="E2400"/>
      <c r="F2400" s="181"/>
      <c r="G2400" s="181"/>
      <c r="H2400" s="181"/>
      <c r="I2400" s="181"/>
      <c r="J2400" s="181"/>
      <c r="K2400" s="191"/>
      <c r="L2400" s="31"/>
    </row>
    <row r="2401" spans="1:12" s="178" customFormat="1" x14ac:dyDescent="0.2">
      <c r="A2401" s="136"/>
      <c r="B2401"/>
      <c r="C2401" s="136"/>
      <c r="D2401" s="136"/>
      <c r="E2401"/>
      <c r="F2401" s="181"/>
      <c r="G2401" s="181"/>
      <c r="H2401" s="181"/>
      <c r="I2401" s="181"/>
      <c r="J2401" s="181"/>
      <c r="K2401" s="191"/>
      <c r="L2401" s="31"/>
    </row>
    <row r="2402" spans="1:12" s="178" customFormat="1" x14ac:dyDescent="0.2">
      <c r="A2402" s="136"/>
      <c r="B2402"/>
      <c r="C2402" s="136"/>
      <c r="D2402" s="136"/>
      <c r="E2402"/>
      <c r="F2402" s="181"/>
      <c r="G2402" s="181"/>
      <c r="H2402" s="181"/>
      <c r="I2402" s="181"/>
      <c r="J2402" s="181"/>
      <c r="K2402" s="191"/>
      <c r="L2402" s="31"/>
    </row>
    <row r="2403" spans="1:12" s="178" customFormat="1" x14ac:dyDescent="0.2">
      <c r="A2403" s="136"/>
      <c r="B2403"/>
      <c r="C2403" s="136"/>
      <c r="D2403" s="136"/>
      <c r="E2403"/>
      <c r="F2403" s="181"/>
      <c r="G2403" s="181"/>
      <c r="H2403" s="181"/>
      <c r="I2403" s="181"/>
      <c r="J2403" s="181"/>
      <c r="K2403" s="191"/>
      <c r="L2403" s="31"/>
    </row>
    <row r="2404" spans="1:12" s="178" customFormat="1" x14ac:dyDescent="0.2">
      <c r="A2404" s="136"/>
      <c r="B2404"/>
      <c r="C2404" s="136"/>
      <c r="D2404" s="136"/>
      <c r="E2404"/>
      <c r="F2404" s="181"/>
      <c r="G2404" s="181"/>
      <c r="H2404" s="181"/>
      <c r="I2404" s="181"/>
      <c r="J2404" s="181"/>
      <c r="K2404" s="191"/>
      <c r="L2404" s="31"/>
    </row>
    <row r="2405" spans="1:12" s="178" customFormat="1" x14ac:dyDescent="0.2">
      <c r="A2405" s="136"/>
      <c r="B2405"/>
      <c r="C2405" s="136"/>
      <c r="D2405" s="136"/>
      <c r="E2405"/>
      <c r="F2405" s="181"/>
      <c r="G2405" s="181"/>
      <c r="H2405" s="181"/>
      <c r="I2405" s="181"/>
      <c r="J2405" s="181"/>
      <c r="K2405" s="191"/>
      <c r="L2405" s="31"/>
    </row>
    <row r="2406" spans="1:12" s="178" customFormat="1" x14ac:dyDescent="0.2">
      <c r="A2406" s="136"/>
      <c r="B2406"/>
      <c r="C2406" s="136"/>
      <c r="D2406" s="136"/>
      <c r="E2406"/>
      <c r="F2406" s="181"/>
      <c r="G2406" s="181"/>
      <c r="H2406" s="181"/>
      <c r="I2406" s="181"/>
      <c r="J2406" s="181"/>
      <c r="K2406" s="191"/>
      <c r="L2406" s="31"/>
    </row>
    <row r="2407" spans="1:12" s="178" customFormat="1" x14ac:dyDescent="0.2">
      <c r="A2407" s="136"/>
      <c r="B2407"/>
      <c r="C2407" s="136"/>
      <c r="D2407" s="136"/>
      <c r="E2407"/>
      <c r="F2407" s="181"/>
      <c r="G2407" s="181"/>
      <c r="H2407" s="181"/>
      <c r="I2407" s="181"/>
      <c r="J2407" s="181"/>
      <c r="K2407" s="191"/>
      <c r="L2407" s="31"/>
    </row>
    <row r="2408" spans="1:12" s="178" customFormat="1" x14ac:dyDescent="0.2">
      <c r="A2408" s="136"/>
      <c r="B2408"/>
      <c r="C2408" s="136"/>
      <c r="D2408" s="136"/>
      <c r="E2408"/>
      <c r="F2408" s="181"/>
      <c r="G2408" s="181"/>
      <c r="H2408" s="181"/>
      <c r="I2408" s="181"/>
      <c r="J2408" s="181"/>
      <c r="K2408" s="191"/>
      <c r="L2408" s="31"/>
    </row>
    <row r="2409" spans="1:12" s="178" customFormat="1" x14ac:dyDescent="0.2">
      <c r="A2409" s="136"/>
      <c r="B2409"/>
      <c r="C2409" s="136"/>
      <c r="D2409" s="136"/>
      <c r="E2409"/>
      <c r="F2409" s="181"/>
      <c r="G2409" s="181"/>
      <c r="H2409" s="181"/>
      <c r="I2409" s="181"/>
      <c r="J2409" s="181"/>
      <c r="K2409" s="191"/>
      <c r="L2409" s="31"/>
    </row>
    <row r="2410" spans="1:12" s="178" customFormat="1" x14ac:dyDescent="0.2">
      <c r="A2410" s="136"/>
      <c r="B2410"/>
      <c r="C2410" s="136"/>
      <c r="D2410" s="136"/>
      <c r="E2410"/>
      <c r="F2410" s="181"/>
      <c r="G2410" s="181"/>
      <c r="H2410" s="181"/>
      <c r="I2410" s="181"/>
      <c r="J2410" s="181"/>
      <c r="K2410" s="191"/>
      <c r="L2410" s="31"/>
    </row>
    <row r="2411" spans="1:12" s="178" customFormat="1" x14ac:dyDescent="0.2">
      <c r="A2411" s="136"/>
      <c r="B2411"/>
      <c r="C2411" s="136"/>
      <c r="D2411" s="136"/>
      <c r="E2411"/>
      <c r="F2411" s="181"/>
      <c r="G2411" s="181"/>
      <c r="H2411" s="181"/>
      <c r="I2411" s="181"/>
      <c r="J2411" s="181"/>
      <c r="K2411" s="191"/>
      <c r="L2411" s="31"/>
    </row>
    <row r="2412" spans="1:12" s="178" customFormat="1" x14ac:dyDescent="0.2">
      <c r="A2412" s="136"/>
      <c r="B2412"/>
      <c r="C2412" s="136"/>
      <c r="D2412" s="136"/>
      <c r="E2412"/>
      <c r="F2412" s="181"/>
      <c r="G2412" s="181"/>
      <c r="H2412" s="181"/>
      <c r="I2412" s="181"/>
      <c r="J2412" s="181"/>
      <c r="K2412" s="191"/>
      <c r="L2412" s="31"/>
    </row>
    <row r="2413" spans="1:12" s="178" customFormat="1" x14ac:dyDescent="0.2">
      <c r="A2413" s="136"/>
      <c r="B2413"/>
      <c r="C2413" s="136"/>
      <c r="D2413" s="136"/>
      <c r="E2413"/>
      <c r="F2413" s="181"/>
      <c r="G2413" s="181"/>
      <c r="H2413" s="181"/>
      <c r="I2413" s="181"/>
      <c r="J2413" s="181"/>
      <c r="K2413" s="191"/>
      <c r="L2413" s="31"/>
    </row>
    <row r="2414" spans="1:12" s="178" customFormat="1" x14ac:dyDescent="0.2">
      <c r="A2414" s="136"/>
      <c r="B2414"/>
      <c r="C2414" s="136"/>
      <c r="D2414" s="136"/>
      <c r="E2414"/>
      <c r="F2414" s="181"/>
      <c r="G2414" s="181"/>
      <c r="H2414" s="181"/>
      <c r="I2414" s="181"/>
      <c r="J2414" s="181"/>
      <c r="K2414" s="191"/>
      <c r="L2414" s="31"/>
    </row>
    <row r="2415" spans="1:12" s="178" customFormat="1" x14ac:dyDescent="0.2">
      <c r="A2415" s="136"/>
      <c r="B2415"/>
      <c r="C2415" s="136"/>
      <c r="D2415" s="136"/>
      <c r="E2415"/>
      <c r="F2415" s="181"/>
      <c r="G2415" s="181"/>
      <c r="H2415" s="181"/>
      <c r="I2415" s="181"/>
      <c r="J2415" s="181"/>
      <c r="K2415" s="191"/>
      <c r="L2415" s="31"/>
    </row>
    <row r="2416" spans="1:12" s="178" customFormat="1" x14ac:dyDescent="0.2">
      <c r="A2416" s="136"/>
      <c r="B2416"/>
      <c r="C2416" s="136"/>
      <c r="D2416" s="136"/>
      <c r="E2416"/>
      <c r="F2416" s="181"/>
      <c r="G2416" s="181"/>
      <c r="H2416" s="181"/>
      <c r="I2416" s="181"/>
      <c r="J2416" s="181"/>
      <c r="K2416" s="191"/>
      <c r="L2416" s="31"/>
    </row>
    <row r="2417" spans="1:12" s="178" customFormat="1" x14ac:dyDescent="0.2">
      <c r="A2417" s="136"/>
      <c r="B2417"/>
      <c r="C2417" s="136"/>
      <c r="D2417" s="136"/>
      <c r="E2417"/>
      <c r="F2417" s="181"/>
      <c r="G2417" s="181"/>
      <c r="H2417" s="181"/>
      <c r="I2417" s="181"/>
      <c r="J2417" s="181"/>
      <c r="K2417" s="191"/>
      <c r="L2417" s="31"/>
    </row>
    <row r="2418" spans="1:12" s="178" customFormat="1" x14ac:dyDescent="0.2">
      <c r="A2418" s="136"/>
      <c r="B2418"/>
      <c r="C2418" s="136"/>
      <c r="D2418" s="136"/>
      <c r="E2418"/>
      <c r="F2418" s="181"/>
      <c r="G2418" s="181"/>
      <c r="H2418" s="181"/>
      <c r="I2418" s="181"/>
      <c r="J2418" s="181"/>
      <c r="K2418" s="191"/>
      <c r="L2418" s="31"/>
    </row>
    <row r="2419" spans="1:12" s="178" customFormat="1" x14ac:dyDescent="0.2">
      <c r="A2419" s="136"/>
      <c r="B2419"/>
      <c r="C2419" s="136"/>
      <c r="D2419" s="136"/>
      <c r="E2419"/>
      <c r="F2419" s="181"/>
      <c r="G2419" s="181"/>
      <c r="H2419" s="181"/>
      <c r="I2419" s="181"/>
      <c r="J2419" s="181"/>
      <c r="K2419" s="191"/>
      <c r="L2419" s="31"/>
    </row>
    <row r="2420" spans="1:12" s="178" customFormat="1" x14ac:dyDescent="0.2">
      <c r="A2420" s="136"/>
      <c r="B2420"/>
      <c r="C2420" s="136"/>
      <c r="D2420" s="136"/>
      <c r="E2420"/>
      <c r="F2420" s="181"/>
      <c r="G2420" s="181"/>
      <c r="H2420" s="181"/>
      <c r="I2420" s="181"/>
      <c r="J2420" s="181"/>
      <c r="K2420" s="191"/>
      <c r="L2420" s="31"/>
    </row>
    <row r="2421" spans="1:12" s="178" customFormat="1" x14ac:dyDescent="0.2">
      <c r="A2421" s="136"/>
      <c r="B2421"/>
      <c r="C2421" s="136"/>
      <c r="D2421" s="136"/>
      <c r="E2421"/>
      <c r="F2421" s="181"/>
      <c r="G2421" s="181"/>
      <c r="H2421" s="181"/>
      <c r="I2421" s="181"/>
      <c r="J2421" s="181"/>
      <c r="K2421" s="191"/>
      <c r="L2421" s="31"/>
    </row>
    <row r="2422" spans="1:12" s="178" customFormat="1" x14ac:dyDescent="0.2">
      <c r="A2422" s="136"/>
      <c r="B2422"/>
      <c r="C2422" s="136"/>
      <c r="D2422" s="136"/>
      <c r="E2422"/>
      <c r="F2422" s="181"/>
      <c r="G2422" s="181"/>
      <c r="H2422" s="181"/>
      <c r="I2422" s="181"/>
      <c r="J2422" s="181"/>
      <c r="K2422" s="191"/>
      <c r="L2422" s="31"/>
    </row>
    <row r="2423" spans="1:12" s="178" customFormat="1" x14ac:dyDescent="0.2">
      <c r="A2423" s="136"/>
      <c r="B2423"/>
      <c r="C2423" s="136"/>
      <c r="D2423" s="136"/>
      <c r="E2423"/>
      <c r="F2423" s="181"/>
      <c r="G2423" s="181"/>
      <c r="H2423" s="181"/>
      <c r="I2423" s="181"/>
      <c r="J2423" s="181"/>
      <c r="K2423" s="191"/>
      <c r="L2423" s="31"/>
    </row>
    <row r="2424" spans="1:12" s="178" customFormat="1" x14ac:dyDescent="0.2">
      <c r="A2424" s="136"/>
      <c r="B2424"/>
      <c r="C2424" s="136"/>
      <c r="D2424" s="136"/>
      <c r="E2424"/>
      <c r="F2424" s="181"/>
      <c r="G2424" s="181"/>
      <c r="H2424" s="181"/>
      <c r="I2424" s="181"/>
      <c r="J2424" s="181"/>
      <c r="K2424" s="191"/>
      <c r="L2424" s="31"/>
    </row>
    <row r="2425" spans="1:12" s="178" customFormat="1" x14ac:dyDescent="0.2">
      <c r="A2425" s="136"/>
      <c r="B2425"/>
      <c r="C2425" s="136"/>
      <c r="D2425" s="136"/>
      <c r="E2425"/>
      <c r="F2425" s="181"/>
      <c r="G2425" s="181"/>
      <c r="H2425" s="181"/>
      <c r="I2425" s="181"/>
      <c r="J2425" s="181"/>
      <c r="K2425" s="191"/>
      <c r="L2425" s="31"/>
    </row>
    <row r="2426" spans="1:12" s="178" customFormat="1" x14ac:dyDescent="0.2">
      <c r="A2426" s="136"/>
      <c r="B2426"/>
      <c r="C2426" s="136"/>
      <c r="D2426" s="136"/>
      <c r="E2426"/>
      <c r="F2426" s="181"/>
      <c r="G2426" s="181"/>
      <c r="H2426" s="181"/>
      <c r="I2426" s="181"/>
      <c r="J2426" s="181"/>
      <c r="K2426" s="191"/>
      <c r="L2426" s="31"/>
    </row>
    <row r="2427" spans="1:12" s="178" customFormat="1" x14ac:dyDescent="0.2">
      <c r="A2427" s="136"/>
      <c r="B2427"/>
      <c r="C2427" s="136"/>
      <c r="D2427" s="136"/>
      <c r="E2427"/>
      <c r="F2427" s="181"/>
      <c r="G2427" s="181"/>
      <c r="H2427" s="181"/>
      <c r="I2427" s="181"/>
      <c r="J2427" s="181"/>
      <c r="K2427" s="191"/>
      <c r="L2427" s="31"/>
    </row>
    <row r="2428" spans="1:12" s="178" customFormat="1" x14ac:dyDescent="0.2">
      <c r="A2428" s="136"/>
      <c r="B2428"/>
      <c r="C2428" s="136"/>
      <c r="D2428" s="136"/>
      <c r="E2428"/>
      <c r="F2428" s="181"/>
      <c r="G2428" s="181"/>
      <c r="H2428" s="181"/>
      <c r="I2428" s="181"/>
      <c r="J2428" s="181"/>
      <c r="K2428" s="191"/>
      <c r="L2428" s="31"/>
    </row>
    <row r="2429" spans="1:12" s="178" customFormat="1" x14ac:dyDescent="0.2">
      <c r="A2429" s="136"/>
      <c r="B2429"/>
      <c r="C2429" s="136"/>
      <c r="D2429" s="136"/>
      <c r="E2429"/>
      <c r="F2429" s="181"/>
      <c r="G2429" s="181"/>
      <c r="H2429" s="181"/>
      <c r="I2429" s="181"/>
      <c r="J2429" s="181"/>
      <c r="K2429" s="191"/>
      <c r="L2429" s="31"/>
    </row>
    <row r="2430" spans="1:12" s="178" customFormat="1" x14ac:dyDescent="0.2">
      <c r="A2430" s="136"/>
      <c r="B2430"/>
      <c r="C2430" s="136"/>
      <c r="D2430" s="136"/>
      <c r="E2430"/>
      <c r="F2430" s="181"/>
      <c r="G2430" s="181"/>
      <c r="H2430" s="181"/>
      <c r="I2430" s="181"/>
      <c r="J2430" s="181"/>
      <c r="K2430" s="191"/>
      <c r="L2430" s="31"/>
    </row>
    <row r="2431" spans="1:12" s="178" customFormat="1" x14ac:dyDescent="0.2">
      <c r="A2431" s="136"/>
      <c r="B2431"/>
      <c r="C2431" s="136"/>
      <c r="D2431" s="136"/>
      <c r="E2431"/>
      <c r="F2431" s="181"/>
      <c r="G2431" s="181"/>
      <c r="H2431" s="181"/>
      <c r="I2431" s="181"/>
      <c r="J2431" s="181"/>
      <c r="K2431" s="191"/>
      <c r="L2431" s="31"/>
    </row>
    <row r="2432" spans="1:12" s="178" customFormat="1" x14ac:dyDescent="0.2">
      <c r="A2432" s="136"/>
      <c r="B2432"/>
      <c r="C2432" s="136"/>
      <c r="D2432" s="136"/>
      <c r="E2432"/>
      <c r="F2432" s="181"/>
      <c r="G2432" s="181"/>
      <c r="H2432" s="181"/>
      <c r="I2432" s="181"/>
      <c r="J2432" s="181"/>
      <c r="K2432" s="191"/>
      <c r="L2432" s="31"/>
    </row>
    <row r="2433" spans="1:12" s="178" customFormat="1" x14ac:dyDescent="0.2">
      <c r="A2433" s="136"/>
      <c r="B2433"/>
      <c r="C2433" s="136"/>
      <c r="D2433" s="136"/>
      <c r="E2433"/>
      <c r="F2433" s="181"/>
      <c r="G2433" s="181"/>
      <c r="H2433" s="181"/>
      <c r="I2433" s="181"/>
      <c r="J2433" s="181"/>
      <c r="K2433" s="191"/>
      <c r="L2433" s="31"/>
    </row>
    <row r="2434" spans="1:12" s="178" customFormat="1" x14ac:dyDescent="0.2">
      <c r="A2434" s="136"/>
      <c r="B2434"/>
      <c r="C2434" s="136"/>
      <c r="D2434" s="136"/>
      <c r="E2434"/>
      <c r="F2434" s="181"/>
      <c r="G2434" s="181"/>
      <c r="H2434" s="181"/>
      <c r="I2434" s="181"/>
      <c r="J2434" s="181"/>
      <c r="K2434" s="191"/>
      <c r="L2434" s="31"/>
    </row>
    <row r="2435" spans="1:12" s="178" customFormat="1" x14ac:dyDescent="0.2">
      <c r="A2435" s="136"/>
      <c r="B2435"/>
      <c r="C2435" s="136"/>
      <c r="D2435" s="136"/>
      <c r="E2435"/>
      <c r="F2435" s="181"/>
      <c r="G2435" s="181"/>
      <c r="H2435" s="181"/>
      <c r="I2435" s="181"/>
      <c r="J2435" s="181"/>
      <c r="K2435" s="191"/>
      <c r="L2435" s="31"/>
    </row>
    <row r="2436" spans="1:12" s="178" customFormat="1" x14ac:dyDescent="0.2">
      <c r="A2436" s="136"/>
      <c r="B2436"/>
      <c r="C2436" s="136"/>
      <c r="D2436" s="136"/>
      <c r="E2436"/>
      <c r="F2436" s="181"/>
      <c r="G2436" s="181"/>
      <c r="H2436" s="181"/>
      <c r="I2436" s="181"/>
      <c r="J2436" s="181"/>
      <c r="K2436" s="191"/>
      <c r="L2436" s="31"/>
    </row>
    <row r="2437" spans="1:12" s="178" customFormat="1" x14ac:dyDescent="0.2">
      <c r="A2437" s="136"/>
      <c r="B2437"/>
      <c r="C2437" s="136"/>
      <c r="D2437" s="136"/>
      <c r="E2437"/>
      <c r="F2437" s="181"/>
      <c r="G2437" s="181"/>
      <c r="H2437" s="181"/>
      <c r="I2437" s="181"/>
      <c r="J2437" s="181"/>
      <c r="K2437" s="191"/>
      <c r="L2437" s="31"/>
    </row>
    <row r="2438" spans="1:12" s="178" customFormat="1" x14ac:dyDescent="0.2">
      <c r="A2438" s="136"/>
      <c r="B2438"/>
      <c r="C2438" s="136"/>
      <c r="D2438" s="136"/>
      <c r="E2438"/>
      <c r="F2438" s="181"/>
      <c r="G2438" s="181"/>
      <c r="H2438" s="181"/>
      <c r="I2438" s="181"/>
      <c r="J2438" s="181"/>
      <c r="K2438" s="191"/>
      <c r="L2438" s="31"/>
    </row>
    <row r="2439" spans="1:12" s="178" customFormat="1" x14ac:dyDescent="0.2">
      <c r="A2439" s="136"/>
      <c r="B2439"/>
      <c r="C2439" s="136"/>
      <c r="D2439" s="136"/>
      <c r="E2439"/>
      <c r="F2439" s="181"/>
      <c r="G2439" s="181"/>
      <c r="H2439" s="181"/>
      <c r="I2439" s="181"/>
      <c r="J2439" s="181"/>
      <c r="K2439" s="191"/>
      <c r="L2439" s="31"/>
    </row>
    <row r="2440" spans="1:12" s="178" customFormat="1" x14ac:dyDescent="0.2">
      <c r="A2440" s="136"/>
      <c r="B2440"/>
      <c r="C2440" s="136"/>
      <c r="D2440" s="136"/>
      <c r="E2440"/>
      <c r="F2440" s="181"/>
      <c r="G2440" s="181"/>
      <c r="H2440" s="181"/>
      <c r="I2440" s="181"/>
      <c r="J2440" s="181"/>
      <c r="K2440" s="191"/>
      <c r="L2440" s="31"/>
    </row>
    <row r="2441" spans="1:12" s="178" customFormat="1" x14ac:dyDescent="0.2">
      <c r="A2441" s="136"/>
      <c r="B2441"/>
      <c r="C2441" s="136"/>
      <c r="D2441" s="136"/>
      <c r="E2441"/>
      <c r="F2441" s="181"/>
      <c r="G2441" s="181"/>
      <c r="H2441" s="181"/>
      <c r="I2441" s="181"/>
      <c r="J2441" s="181"/>
      <c r="K2441" s="191"/>
      <c r="L2441" s="31"/>
    </row>
    <row r="2442" spans="1:12" s="178" customFormat="1" x14ac:dyDescent="0.2">
      <c r="A2442" s="136"/>
      <c r="B2442"/>
      <c r="C2442" s="136"/>
      <c r="D2442" s="136"/>
      <c r="E2442"/>
      <c r="F2442" s="181"/>
      <c r="G2442" s="181"/>
      <c r="H2442" s="181"/>
      <c r="I2442" s="181"/>
      <c r="J2442" s="181"/>
      <c r="K2442" s="191"/>
      <c r="L2442" s="31"/>
    </row>
    <row r="2443" spans="1:12" s="178" customFormat="1" x14ac:dyDescent="0.2">
      <c r="A2443" s="136"/>
      <c r="B2443"/>
      <c r="C2443" s="136"/>
      <c r="D2443" s="136"/>
      <c r="E2443"/>
      <c r="F2443" s="181"/>
      <c r="G2443" s="181"/>
      <c r="H2443" s="181"/>
      <c r="I2443" s="181"/>
      <c r="J2443" s="181"/>
      <c r="K2443" s="191"/>
      <c r="L2443" s="31"/>
    </row>
    <row r="2444" spans="1:12" s="178" customFormat="1" x14ac:dyDescent="0.2">
      <c r="A2444" s="136"/>
      <c r="B2444"/>
      <c r="C2444" s="136"/>
      <c r="D2444" s="136"/>
      <c r="E2444"/>
      <c r="F2444" s="181"/>
      <c r="G2444" s="181"/>
      <c r="H2444" s="181"/>
      <c r="I2444" s="181"/>
      <c r="J2444" s="181"/>
      <c r="K2444" s="191"/>
      <c r="L2444" s="31"/>
    </row>
    <row r="2445" spans="1:12" s="178" customFormat="1" x14ac:dyDescent="0.2">
      <c r="A2445" s="136"/>
      <c r="B2445"/>
      <c r="C2445" s="136"/>
      <c r="D2445" s="136"/>
      <c r="E2445"/>
      <c r="F2445" s="181"/>
      <c r="G2445" s="181"/>
      <c r="H2445" s="181"/>
      <c r="I2445" s="181"/>
      <c r="J2445" s="181"/>
      <c r="K2445" s="191"/>
      <c r="L2445" s="31"/>
    </row>
    <row r="2446" spans="1:12" s="178" customFormat="1" x14ac:dyDescent="0.2">
      <c r="A2446" s="136"/>
      <c r="B2446"/>
      <c r="C2446" s="136"/>
      <c r="D2446" s="136"/>
      <c r="E2446"/>
      <c r="F2446" s="181"/>
      <c r="G2446" s="181"/>
      <c r="H2446" s="181"/>
      <c r="I2446" s="181"/>
      <c r="J2446" s="181"/>
      <c r="K2446" s="191"/>
      <c r="L2446" s="31"/>
    </row>
    <row r="2447" spans="1:12" s="178" customFormat="1" x14ac:dyDescent="0.2">
      <c r="A2447" s="136"/>
      <c r="B2447"/>
      <c r="C2447" s="136"/>
      <c r="D2447" s="136"/>
      <c r="E2447"/>
      <c r="F2447" s="181"/>
      <c r="G2447" s="181"/>
      <c r="H2447" s="181"/>
      <c r="I2447" s="181"/>
      <c r="J2447" s="181"/>
      <c r="K2447" s="191"/>
      <c r="L2447" s="31"/>
    </row>
    <row r="2448" spans="1:12" s="178" customFormat="1" x14ac:dyDescent="0.2">
      <c r="A2448" s="136"/>
      <c r="B2448"/>
      <c r="C2448" s="136"/>
      <c r="D2448" s="136"/>
      <c r="E2448"/>
      <c r="F2448" s="181"/>
      <c r="G2448" s="181"/>
      <c r="H2448" s="181"/>
      <c r="I2448" s="181"/>
      <c r="J2448" s="181"/>
      <c r="K2448" s="191"/>
      <c r="L2448" s="31"/>
    </row>
    <row r="2449" spans="1:12" s="178" customFormat="1" x14ac:dyDescent="0.2">
      <c r="A2449" s="136"/>
      <c r="B2449"/>
      <c r="C2449" s="136"/>
      <c r="D2449" s="136"/>
      <c r="E2449"/>
      <c r="F2449" s="181"/>
      <c r="G2449" s="181"/>
      <c r="H2449" s="181"/>
      <c r="I2449" s="181"/>
      <c r="J2449" s="181"/>
      <c r="K2449" s="191"/>
      <c r="L2449" s="31"/>
    </row>
    <row r="2450" spans="1:12" s="178" customFormat="1" x14ac:dyDescent="0.2">
      <c r="A2450" s="136"/>
      <c r="B2450"/>
      <c r="C2450" s="136"/>
      <c r="D2450" s="136"/>
      <c r="E2450"/>
      <c r="F2450" s="181"/>
      <c r="G2450" s="181"/>
      <c r="H2450" s="181"/>
      <c r="I2450" s="181"/>
      <c r="J2450" s="181"/>
      <c r="K2450" s="191"/>
      <c r="L2450" s="31"/>
    </row>
    <row r="2451" spans="1:12" s="178" customFormat="1" x14ac:dyDescent="0.2">
      <c r="A2451" s="136"/>
      <c r="B2451"/>
      <c r="C2451" s="136"/>
      <c r="D2451" s="136"/>
      <c r="E2451"/>
      <c r="F2451" s="181"/>
      <c r="G2451" s="181"/>
      <c r="H2451" s="181"/>
      <c r="I2451" s="181"/>
      <c r="J2451" s="181"/>
      <c r="K2451" s="191"/>
      <c r="L2451" s="31"/>
    </row>
    <row r="2452" spans="1:12" s="178" customFormat="1" x14ac:dyDescent="0.2">
      <c r="A2452" s="136"/>
      <c r="B2452"/>
      <c r="C2452" s="136"/>
      <c r="D2452" s="136"/>
      <c r="E2452"/>
      <c r="F2452" s="181"/>
      <c r="G2452" s="181"/>
      <c r="H2452" s="181"/>
      <c r="I2452" s="181"/>
      <c r="J2452" s="181"/>
      <c r="K2452" s="191"/>
      <c r="L2452" s="31"/>
    </row>
    <row r="2453" spans="1:12" s="178" customFormat="1" x14ac:dyDescent="0.2">
      <c r="A2453" s="136"/>
      <c r="B2453"/>
      <c r="C2453" s="136"/>
      <c r="D2453" s="136"/>
      <c r="E2453"/>
      <c r="F2453" s="181"/>
      <c r="G2453" s="181"/>
      <c r="H2453" s="181"/>
      <c r="I2453" s="181"/>
      <c r="J2453" s="181"/>
      <c r="K2453" s="191"/>
      <c r="L2453" s="31"/>
    </row>
    <row r="2454" spans="1:12" s="178" customFormat="1" x14ac:dyDescent="0.2">
      <c r="A2454" s="136"/>
      <c r="B2454"/>
      <c r="C2454" s="136"/>
      <c r="D2454" s="136"/>
      <c r="E2454"/>
      <c r="F2454" s="181"/>
      <c r="G2454" s="181"/>
      <c r="H2454" s="181"/>
      <c r="I2454" s="181"/>
      <c r="J2454" s="181"/>
      <c r="K2454" s="191"/>
      <c r="L2454" s="31"/>
    </row>
    <row r="2455" spans="1:12" s="178" customFormat="1" x14ac:dyDescent="0.2">
      <c r="A2455" s="136"/>
      <c r="B2455"/>
      <c r="C2455" s="136"/>
      <c r="D2455" s="136"/>
      <c r="E2455"/>
      <c r="F2455" s="181"/>
      <c r="G2455" s="181"/>
      <c r="H2455" s="181"/>
      <c r="I2455" s="181"/>
      <c r="J2455" s="181"/>
      <c r="K2455" s="191"/>
      <c r="L2455" s="31"/>
    </row>
    <row r="2456" spans="1:12" s="178" customFormat="1" x14ac:dyDescent="0.2">
      <c r="A2456" s="136"/>
      <c r="B2456"/>
      <c r="C2456" s="136"/>
      <c r="D2456" s="136"/>
      <c r="E2456"/>
      <c r="F2456" s="181"/>
      <c r="G2456" s="181"/>
      <c r="H2456" s="181"/>
      <c r="I2456" s="181"/>
      <c r="J2456" s="181"/>
      <c r="K2456" s="191"/>
      <c r="L2456" s="31"/>
    </row>
    <row r="2457" spans="1:12" s="178" customFormat="1" x14ac:dyDescent="0.2">
      <c r="A2457" s="136"/>
      <c r="B2457"/>
      <c r="C2457" s="136"/>
      <c r="D2457" s="136"/>
      <c r="E2457"/>
      <c r="F2457" s="181"/>
      <c r="G2457" s="181"/>
      <c r="H2457" s="181"/>
      <c r="I2457" s="181"/>
      <c r="J2457" s="181"/>
      <c r="K2457" s="191"/>
      <c r="L2457" s="31"/>
    </row>
    <row r="2458" spans="1:12" s="178" customFormat="1" x14ac:dyDescent="0.2">
      <c r="A2458" s="136"/>
      <c r="B2458"/>
      <c r="C2458" s="136"/>
      <c r="D2458" s="136"/>
      <c r="E2458"/>
      <c r="F2458" s="181"/>
      <c r="G2458" s="181"/>
      <c r="H2458" s="181"/>
      <c r="I2458" s="181"/>
      <c r="J2458" s="181"/>
      <c r="K2458" s="191"/>
      <c r="L2458" s="31"/>
    </row>
    <row r="2459" spans="1:12" s="178" customFormat="1" x14ac:dyDescent="0.2">
      <c r="A2459" s="136"/>
      <c r="B2459"/>
      <c r="C2459" s="136"/>
      <c r="D2459" s="136"/>
      <c r="E2459"/>
      <c r="F2459" s="181"/>
      <c r="G2459" s="181"/>
      <c r="H2459" s="181"/>
      <c r="I2459" s="181"/>
      <c r="J2459" s="181"/>
      <c r="K2459" s="191"/>
      <c r="L2459" s="31"/>
    </row>
    <row r="2460" spans="1:12" s="178" customFormat="1" x14ac:dyDescent="0.2">
      <c r="A2460" s="136"/>
      <c r="B2460"/>
      <c r="C2460" s="136"/>
      <c r="D2460" s="136"/>
      <c r="E2460"/>
      <c r="F2460" s="181"/>
      <c r="G2460" s="181"/>
      <c r="H2460" s="181"/>
      <c r="I2460" s="181"/>
      <c r="J2460" s="181"/>
      <c r="K2460" s="191"/>
      <c r="L2460" s="31"/>
    </row>
    <row r="2461" spans="1:12" s="178" customFormat="1" x14ac:dyDescent="0.2">
      <c r="A2461" s="136"/>
      <c r="B2461"/>
      <c r="C2461" s="136"/>
      <c r="D2461" s="136"/>
      <c r="E2461"/>
      <c r="F2461" s="181"/>
      <c r="G2461" s="181"/>
      <c r="H2461" s="181"/>
      <c r="I2461" s="181"/>
      <c r="J2461" s="181"/>
      <c r="K2461" s="191"/>
      <c r="L2461" s="31"/>
    </row>
    <row r="2462" spans="1:12" s="178" customFormat="1" x14ac:dyDescent="0.2">
      <c r="A2462" s="136"/>
      <c r="B2462"/>
      <c r="C2462" s="136"/>
      <c r="D2462" s="136"/>
      <c r="E2462"/>
      <c r="F2462" s="181"/>
      <c r="G2462" s="181"/>
      <c r="H2462" s="181"/>
      <c r="I2462" s="181"/>
      <c r="J2462" s="181"/>
      <c r="K2462" s="191"/>
      <c r="L2462" s="31"/>
    </row>
    <row r="2463" spans="1:12" s="178" customFormat="1" x14ac:dyDescent="0.2">
      <c r="A2463" s="136"/>
      <c r="B2463"/>
      <c r="C2463" s="136"/>
      <c r="D2463" s="136"/>
      <c r="E2463"/>
      <c r="F2463" s="181"/>
      <c r="G2463" s="181"/>
      <c r="H2463" s="181"/>
      <c r="I2463" s="181"/>
      <c r="J2463" s="181"/>
      <c r="K2463" s="191"/>
      <c r="L2463" s="31"/>
    </row>
    <row r="2464" spans="1:12" s="178" customFormat="1" x14ac:dyDescent="0.2">
      <c r="A2464" s="136"/>
      <c r="B2464"/>
      <c r="C2464" s="136"/>
      <c r="D2464" s="136"/>
      <c r="E2464"/>
      <c r="F2464" s="181"/>
      <c r="G2464" s="181"/>
      <c r="H2464" s="181"/>
      <c r="I2464" s="181"/>
      <c r="J2464" s="181"/>
      <c r="K2464" s="191"/>
      <c r="L2464" s="31"/>
    </row>
    <row r="2465" spans="1:12" s="178" customFormat="1" x14ac:dyDescent="0.2">
      <c r="A2465" s="136"/>
      <c r="B2465"/>
      <c r="C2465" s="136"/>
      <c r="D2465" s="136"/>
      <c r="E2465"/>
      <c r="F2465" s="181"/>
      <c r="G2465" s="181"/>
      <c r="H2465" s="181"/>
      <c r="I2465" s="181"/>
      <c r="J2465" s="181"/>
      <c r="K2465" s="191"/>
      <c r="L2465" s="31"/>
    </row>
    <row r="2466" spans="1:12" s="178" customFormat="1" x14ac:dyDescent="0.2">
      <c r="A2466" s="136"/>
      <c r="B2466"/>
      <c r="C2466" s="136"/>
      <c r="D2466" s="136"/>
      <c r="E2466"/>
      <c r="F2466" s="181"/>
      <c r="G2466" s="181"/>
      <c r="H2466" s="181"/>
      <c r="I2466" s="181"/>
      <c r="J2466" s="181"/>
      <c r="K2466" s="191"/>
      <c r="L2466" s="31"/>
    </row>
    <row r="2467" spans="1:12" s="178" customFormat="1" x14ac:dyDescent="0.2">
      <c r="A2467" s="136"/>
      <c r="B2467"/>
      <c r="C2467" s="136"/>
      <c r="D2467" s="136"/>
      <c r="E2467"/>
      <c r="F2467" s="181"/>
      <c r="G2467" s="181"/>
      <c r="H2467" s="181"/>
      <c r="I2467" s="181"/>
      <c r="J2467" s="181"/>
      <c r="K2467" s="191"/>
      <c r="L2467" s="31"/>
    </row>
    <row r="2468" spans="1:12" s="178" customFormat="1" x14ac:dyDescent="0.2">
      <c r="A2468" s="136"/>
      <c r="B2468"/>
      <c r="C2468" s="136"/>
      <c r="D2468" s="136"/>
      <c r="E2468"/>
      <c r="F2468" s="181"/>
      <c r="G2468" s="181"/>
      <c r="H2468" s="181"/>
      <c r="I2468" s="181"/>
      <c r="J2468" s="181"/>
      <c r="K2468" s="191"/>
      <c r="L2468" s="31"/>
    </row>
    <row r="2469" spans="1:12" s="178" customFormat="1" x14ac:dyDescent="0.2">
      <c r="A2469" s="136"/>
      <c r="B2469"/>
      <c r="C2469" s="136"/>
      <c r="D2469" s="136"/>
      <c r="E2469"/>
      <c r="F2469" s="181"/>
      <c r="G2469" s="181"/>
      <c r="H2469" s="181"/>
      <c r="I2469" s="181"/>
      <c r="J2469" s="181"/>
      <c r="K2469" s="191"/>
      <c r="L2469" s="31"/>
    </row>
    <row r="2470" spans="1:12" s="178" customFormat="1" x14ac:dyDescent="0.2">
      <c r="A2470" s="136"/>
      <c r="B2470"/>
      <c r="C2470" s="136"/>
      <c r="D2470" s="136"/>
      <c r="E2470"/>
      <c r="F2470" s="181"/>
      <c r="G2470" s="181"/>
      <c r="H2470" s="181"/>
      <c r="I2470" s="181"/>
      <c r="J2470" s="181"/>
      <c r="K2470" s="191"/>
      <c r="L2470" s="31"/>
    </row>
    <row r="2471" spans="1:12" s="178" customFormat="1" x14ac:dyDescent="0.2">
      <c r="A2471" s="136"/>
      <c r="B2471"/>
      <c r="C2471" s="136"/>
      <c r="D2471" s="136"/>
      <c r="E2471"/>
      <c r="F2471" s="181"/>
      <c r="G2471" s="181"/>
      <c r="H2471" s="181"/>
      <c r="I2471" s="181"/>
      <c r="J2471" s="181"/>
      <c r="K2471" s="191"/>
      <c r="L2471" s="31"/>
    </row>
    <row r="2472" spans="1:12" s="178" customFormat="1" x14ac:dyDescent="0.2">
      <c r="A2472" s="136"/>
      <c r="B2472"/>
      <c r="C2472" s="136"/>
      <c r="D2472" s="136"/>
      <c r="E2472"/>
      <c r="F2472" s="181"/>
      <c r="G2472" s="181"/>
      <c r="H2472" s="181"/>
      <c r="I2472" s="181"/>
      <c r="J2472" s="181"/>
      <c r="K2472" s="191"/>
      <c r="L2472" s="31"/>
    </row>
    <row r="2473" spans="1:12" s="178" customFormat="1" x14ac:dyDescent="0.2">
      <c r="A2473" s="136"/>
      <c r="B2473"/>
      <c r="C2473" s="136"/>
      <c r="D2473" s="136"/>
      <c r="E2473"/>
      <c r="F2473" s="181"/>
      <c r="G2473" s="181"/>
      <c r="H2473" s="181"/>
      <c r="I2473" s="181"/>
      <c r="J2473" s="181"/>
      <c r="K2473" s="191"/>
      <c r="L2473" s="31"/>
    </row>
    <row r="2474" spans="1:12" s="178" customFormat="1" x14ac:dyDescent="0.2">
      <c r="A2474" s="136"/>
      <c r="B2474"/>
      <c r="C2474" s="136"/>
      <c r="D2474" s="136"/>
      <c r="E2474"/>
      <c r="F2474" s="181"/>
      <c r="G2474" s="181"/>
      <c r="H2474" s="181"/>
      <c r="I2474" s="181"/>
      <c r="J2474" s="181"/>
      <c r="K2474" s="191"/>
      <c r="L2474" s="31"/>
    </row>
    <row r="2475" spans="1:12" s="178" customFormat="1" x14ac:dyDescent="0.2">
      <c r="A2475" s="136"/>
      <c r="B2475"/>
      <c r="C2475" s="136"/>
      <c r="D2475" s="136"/>
      <c r="E2475"/>
      <c r="F2475" s="181"/>
      <c r="G2475" s="181"/>
      <c r="H2475" s="181"/>
      <c r="I2475" s="181"/>
      <c r="J2475" s="181"/>
      <c r="K2475" s="191"/>
      <c r="L2475" s="31"/>
    </row>
    <row r="2476" spans="1:12" s="178" customFormat="1" x14ac:dyDescent="0.2">
      <c r="A2476" s="136"/>
      <c r="B2476"/>
      <c r="C2476" s="136"/>
      <c r="D2476" s="136"/>
      <c r="E2476"/>
      <c r="F2476" s="181"/>
      <c r="G2476" s="181"/>
      <c r="H2476" s="181"/>
      <c r="I2476" s="181"/>
      <c r="J2476" s="181"/>
      <c r="K2476" s="191"/>
      <c r="L2476" s="31"/>
    </row>
    <row r="2477" spans="1:12" s="178" customFormat="1" x14ac:dyDescent="0.2">
      <c r="A2477" s="136"/>
      <c r="B2477"/>
      <c r="C2477" s="136"/>
      <c r="D2477" s="136"/>
      <c r="E2477"/>
      <c r="F2477" s="181"/>
      <c r="G2477" s="181"/>
      <c r="H2477" s="181"/>
      <c r="I2477" s="181"/>
      <c r="J2477" s="181"/>
      <c r="K2477" s="191"/>
      <c r="L2477" s="31"/>
    </row>
    <row r="2478" spans="1:12" s="178" customFormat="1" x14ac:dyDescent="0.2">
      <c r="A2478" s="136"/>
      <c r="B2478"/>
      <c r="C2478" s="136"/>
      <c r="D2478" s="136"/>
      <c r="E2478"/>
      <c r="F2478" s="181"/>
      <c r="G2478" s="181"/>
      <c r="H2478" s="181"/>
      <c r="I2478" s="181"/>
      <c r="J2478" s="181"/>
      <c r="K2478" s="191"/>
      <c r="L2478" s="31"/>
    </row>
    <row r="2479" spans="1:12" s="178" customFormat="1" x14ac:dyDescent="0.2">
      <c r="A2479" s="136"/>
      <c r="B2479"/>
      <c r="C2479" s="136"/>
      <c r="D2479" s="136"/>
      <c r="E2479"/>
      <c r="F2479" s="181"/>
      <c r="G2479" s="181"/>
      <c r="H2479" s="181"/>
      <c r="I2479" s="181"/>
      <c r="J2479" s="181"/>
      <c r="K2479" s="191"/>
      <c r="L2479" s="31"/>
    </row>
    <row r="2480" spans="1:12" s="178" customFormat="1" x14ac:dyDescent="0.2">
      <c r="A2480" s="136"/>
      <c r="B2480"/>
      <c r="C2480" s="136"/>
      <c r="D2480" s="136"/>
      <c r="E2480"/>
      <c r="F2480" s="181"/>
      <c r="G2480" s="181"/>
      <c r="H2480" s="181"/>
      <c r="I2480" s="181"/>
      <c r="J2480" s="181"/>
      <c r="K2480" s="191"/>
      <c r="L2480" s="31"/>
    </row>
    <row r="2481" spans="1:12" s="178" customFormat="1" x14ac:dyDescent="0.2">
      <c r="A2481" s="136"/>
      <c r="B2481"/>
      <c r="C2481" s="136"/>
      <c r="D2481" s="136"/>
      <c r="E2481"/>
      <c r="F2481" s="181"/>
      <c r="G2481" s="181"/>
      <c r="H2481" s="181"/>
      <c r="I2481" s="181"/>
      <c r="J2481" s="181"/>
      <c r="K2481" s="191"/>
      <c r="L2481" s="31"/>
    </row>
    <row r="2482" spans="1:12" s="178" customFormat="1" x14ac:dyDescent="0.2">
      <c r="A2482" s="136"/>
      <c r="B2482"/>
      <c r="C2482" s="136"/>
      <c r="D2482" s="136"/>
      <c r="E2482"/>
      <c r="F2482" s="181"/>
      <c r="G2482" s="181"/>
      <c r="H2482" s="181"/>
      <c r="I2482" s="181"/>
      <c r="J2482" s="181"/>
      <c r="K2482" s="191"/>
      <c r="L2482" s="31"/>
    </row>
    <row r="2483" spans="1:12" s="178" customFormat="1" x14ac:dyDescent="0.2">
      <c r="A2483" s="136"/>
      <c r="B2483"/>
      <c r="C2483" s="136"/>
      <c r="D2483" s="136"/>
      <c r="E2483"/>
      <c r="F2483" s="181"/>
      <c r="G2483" s="181"/>
      <c r="H2483" s="181"/>
      <c r="I2483" s="181"/>
      <c r="J2483" s="181"/>
      <c r="K2483" s="191"/>
      <c r="L2483" s="31"/>
    </row>
    <row r="2484" spans="1:12" s="178" customFormat="1" x14ac:dyDescent="0.2">
      <c r="A2484" s="136"/>
      <c r="B2484"/>
      <c r="C2484" s="136"/>
      <c r="D2484" s="136"/>
      <c r="E2484"/>
      <c r="F2484" s="181"/>
      <c r="G2484" s="181"/>
      <c r="H2484" s="181"/>
      <c r="I2484" s="181"/>
      <c r="J2484" s="181"/>
      <c r="K2484" s="191"/>
      <c r="L2484" s="31"/>
    </row>
    <row r="2485" spans="1:12" s="178" customFormat="1" x14ac:dyDescent="0.2">
      <c r="A2485" s="136"/>
      <c r="B2485"/>
      <c r="C2485" s="136"/>
      <c r="D2485" s="136"/>
      <c r="E2485"/>
      <c r="F2485" s="181"/>
      <c r="G2485" s="181"/>
      <c r="H2485" s="181"/>
      <c r="I2485" s="181"/>
      <c r="J2485" s="181"/>
      <c r="K2485" s="191"/>
      <c r="L2485" s="31"/>
    </row>
    <row r="2486" spans="1:12" s="178" customFormat="1" x14ac:dyDescent="0.2">
      <c r="A2486" s="136"/>
      <c r="B2486"/>
      <c r="C2486" s="136"/>
      <c r="D2486" s="136"/>
      <c r="E2486"/>
      <c r="F2486" s="181"/>
      <c r="G2486" s="181"/>
      <c r="H2486" s="181"/>
      <c r="I2486" s="181"/>
      <c r="J2486" s="181"/>
      <c r="K2486" s="191"/>
      <c r="L2486" s="31"/>
    </row>
    <row r="2487" spans="1:12" s="178" customFormat="1" x14ac:dyDescent="0.2">
      <c r="A2487" s="136"/>
      <c r="B2487"/>
      <c r="C2487" s="136"/>
      <c r="D2487" s="136"/>
      <c r="E2487"/>
      <c r="F2487" s="181"/>
      <c r="G2487" s="181"/>
      <c r="H2487" s="181"/>
      <c r="I2487" s="181"/>
      <c r="J2487" s="181"/>
      <c r="K2487" s="191"/>
      <c r="L2487" s="31"/>
    </row>
    <row r="2488" spans="1:12" s="178" customFormat="1" x14ac:dyDescent="0.2">
      <c r="A2488" s="136"/>
      <c r="B2488"/>
      <c r="C2488" s="136"/>
      <c r="D2488" s="136"/>
      <c r="E2488"/>
      <c r="F2488" s="181"/>
      <c r="G2488" s="181"/>
      <c r="H2488" s="181"/>
      <c r="I2488" s="181"/>
      <c r="J2488" s="181"/>
      <c r="K2488" s="191"/>
      <c r="L2488" s="31"/>
    </row>
    <row r="2489" spans="1:12" s="178" customFormat="1" x14ac:dyDescent="0.2">
      <c r="A2489" s="136"/>
      <c r="B2489"/>
      <c r="C2489" s="136"/>
      <c r="D2489" s="136"/>
      <c r="E2489"/>
      <c r="F2489" s="181"/>
      <c r="G2489" s="181"/>
      <c r="H2489" s="181"/>
      <c r="I2489" s="181"/>
      <c r="J2489" s="181"/>
      <c r="K2489" s="191"/>
      <c r="L2489" s="31"/>
    </row>
    <row r="2490" spans="1:12" s="178" customFormat="1" x14ac:dyDescent="0.2">
      <c r="A2490" s="136"/>
      <c r="B2490"/>
      <c r="C2490" s="136"/>
      <c r="D2490" s="136"/>
      <c r="E2490"/>
      <c r="F2490" s="181"/>
      <c r="G2490" s="181"/>
      <c r="H2490" s="181"/>
      <c r="I2490" s="181"/>
      <c r="J2490" s="181"/>
      <c r="K2490" s="191"/>
      <c r="L2490" s="31"/>
    </row>
    <row r="2491" spans="1:12" s="178" customFormat="1" x14ac:dyDescent="0.2">
      <c r="A2491" s="136"/>
      <c r="B2491"/>
      <c r="C2491" s="136"/>
      <c r="D2491" s="136"/>
      <c r="E2491"/>
      <c r="F2491" s="181"/>
      <c r="G2491" s="181"/>
      <c r="H2491" s="181"/>
      <c r="I2491" s="181"/>
      <c r="J2491" s="181"/>
      <c r="K2491" s="191"/>
      <c r="L2491" s="31"/>
    </row>
    <row r="2492" spans="1:12" s="178" customFormat="1" x14ac:dyDescent="0.2">
      <c r="A2492" s="136"/>
      <c r="B2492"/>
      <c r="C2492" s="136"/>
      <c r="D2492" s="136"/>
      <c r="E2492"/>
      <c r="F2492" s="181"/>
      <c r="G2492" s="181"/>
      <c r="H2492" s="181"/>
      <c r="I2492" s="181"/>
      <c r="J2492" s="181"/>
      <c r="K2492" s="191"/>
      <c r="L2492" s="31"/>
    </row>
    <row r="2493" spans="1:12" s="178" customFormat="1" x14ac:dyDescent="0.2">
      <c r="A2493" s="136"/>
      <c r="B2493"/>
      <c r="C2493" s="136"/>
      <c r="D2493" s="136"/>
      <c r="E2493"/>
      <c r="F2493" s="181"/>
      <c r="G2493" s="181"/>
      <c r="H2493" s="181"/>
      <c r="I2493" s="181"/>
      <c r="J2493" s="181"/>
      <c r="K2493" s="191"/>
      <c r="L2493" s="31"/>
    </row>
    <row r="2494" spans="1:12" s="178" customFormat="1" x14ac:dyDescent="0.2">
      <c r="A2494" s="136"/>
      <c r="B2494"/>
      <c r="C2494" s="136"/>
      <c r="D2494" s="136"/>
      <c r="E2494"/>
      <c r="F2494" s="181"/>
      <c r="G2494" s="181"/>
      <c r="H2494" s="181"/>
      <c r="I2494" s="181"/>
      <c r="J2494" s="181"/>
      <c r="K2494" s="191"/>
      <c r="L2494" s="31"/>
    </row>
    <row r="2495" spans="1:12" s="178" customFormat="1" x14ac:dyDescent="0.2">
      <c r="A2495" s="136"/>
      <c r="B2495"/>
      <c r="C2495" s="136"/>
      <c r="D2495" s="136"/>
      <c r="E2495"/>
      <c r="F2495" s="181"/>
      <c r="G2495" s="181"/>
      <c r="H2495" s="181"/>
      <c r="I2495" s="181"/>
      <c r="J2495" s="181"/>
      <c r="K2495" s="191"/>
      <c r="L2495" s="31"/>
    </row>
    <row r="2496" spans="1:12" s="178" customFormat="1" x14ac:dyDescent="0.2">
      <c r="A2496" s="136"/>
      <c r="B2496"/>
      <c r="C2496" s="136"/>
      <c r="D2496" s="136"/>
      <c r="E2496"/>
      <c r="F2496" s="181"/>
      <c r="G2496" s="181"/>
      <c r="H2496" s="181"/>
      <c r="I2496" s="181"/>
      <c r="J2496" s="181"/>
      <c r="K2496" s="191"/>
      <c r="L2496" s="31"/>
    </row>
    <row r="2497" spans="1:12" s="178" customFormat="1" x14ac:dyDescent="0.2">
      <c r="A2497" s="136"/>
      <c r="B2497"/>
      <c r="C2497" s="136"/>
      <c r="D2497" s="136"/>
      <c r="E2497"/>
      <c r="F2497" s="181"/>
      <c r="G2497" s="181"/>
      <c r="H2497" s="181"/>
      <c r="I2497" s="181"/>
      <c r="J2497" s="181"/>
      <c r="K2497" s="191"/>
      <c r="L2497" s="31"/>
    </row>
    <row r="2498" spans="1:12" s="178" customFormat="1" x14ac:dyDescent="0.2">
      <c r="A2498" s="136"/>
      <c r="B2498"/>
      <c r="C2498" s="136"/>
      <c r="D2498" s="136"/>
      <c r="E2498"/>
      <c r="F2498" s="181"/>
      <c r="G2498" s="181"/>
      <c r="H2498" s="181"/>
      <c r="I2498" s="181"/>
      <c r="J2498" s="181"/>
      <c r="K2498" s="191"/>
      <c r="L2498" s="31"/>
    </row>
    <row r="2499" spans="1:12" s="178" customFormat="1" x14ac:dyDescent="0.2">
      <c r="A2499" s="136"/>
      <c r="B2499"/>
      <c r="C2499" s="136"/>
      <c r="D2499" s="136"/>
      <c r="E2499"/>
      <c r="F2499" s="181"/>
      <c r="G2499" s="181"/>
      <c r="H2499" s="181"/>
      <c r="I2499" s="181"/>
      <c r="J2499" s="181"/>
      <c r="K2499" s="191"/>
      <c r="L2499" s="31"/>
    </row>
    <row r="2500" spans="1:12" s="178" customFormat="1" x14ac:dyDescent="0.2">
      <c r="A2500" s="136"/>
      <c r="B2500"/>
      <c r="C2500" s="136"/>
      <c r="D2500" s="136"/>
      <c r="E2500"/>
      <c r="F2500" s="181"/>
      <c r="G2500" s="181"/>
      <c r="H2500" s="181"/>
      <c r="I2500" s="181"/>
      <c r="J2500" s="181"/>
      <c r="K2500" s="191"/>
      <c r="L2500" s="31"/>
    </row>
    <row r="2501" spans="1:12" s="178" customFormat="1" x14ac:dyDescent="0.2">
      <c r="A2501" s="136"/>
      <c r="B2501"/>
      <c r="C2501" s="136"/>
      <c r="D2501" s="136"/>
      <c r="E2501"/>
      <c r="F2501" s="181"/>
      <c r="G2501" s="181"/>
      <c r="H2501" s="181"/>
      <c r="I2501" s="181"/>
      <c r="J2501" s="181"/>
      <c r="K2501" s="191"/>
      <c r="L2501" s="31"/>
    </row>
    <row r="2502" spans="1:12" s="178" customFormat="1" x14ac:dyDescent="0.2">
      <c r="A2502" s="136"/>
      <c r="B2502"/>
      <c r="C2502" s="136"/>
      <c r="D2502" s="136"/>
      <c r="E2502"/>
      <c r="F2502" s="181"/>
      <c r="G2502" s="181"/>
      <c r="H2502" s="181"/>
      <c r="I2502" s="181"/>
      <c r="J2502" s="181"/>
      <c r="K2502" s="191"/>
      <c r="L2502" s="31"/>
    </row>
    <row r="2503" spans="1:12" s="178" customFormat="1" x14ac:dyDescent="0.2">
      <c r="A2503" s="136"/>
      <c r="B2503"/>
      <c r="C2503" s="136"/>
      <c r="D2503" s="136"/>
      <c r="E2503"/>
      <c r="F2503" s="181"/>
      <c r="G2503" s="181"/>
      <c r="H2503" s="181"/>
      <c r="I2503" s="181"/>
      <c r="J2503" s="181"/>
      <c r="K2503" s="191"/>
      <c r="L2503" s="31"/>
    </row>
    <row r="2504" spans="1:12" s="178" customFormat="1" x14ac:dyDescent="0.2">
      <c r="A2504" s="136"/>
      <c r="B2504"/>
      <c r="C2504" s="136"/>
      <c r="D2504" s="136"/>
      <c r="E2504"/>
      <c r="F2504" s="181"/>
      <c r="G2504" s="181"/>
      <c r="H2504" s="181"/>
      <c r="I2504" s="181"/>
      <c r="J2504" s="181"/>
      <c r="K2504" s="191"/>
      <c r="L2504" s="31"/>
    </row>
    <row r="2505" spans="1:12" s="178" customFormat="1" x14ac:dyDescent="0.2">
      <c r="A2505" s="136"/>
      <c r="B2505"/>
      <c r="C2505" s="136"/>
      <c r="D2505" s="136"/>
      <c r="E2505"/>
      <c r="F2505" s="181"/>
      <c r="G2505" s="181"/>
      <c r="H2505" s="181"/>
      <c r="I2505" s="181"/>
      <c r="J2505" s="181"/>
      <c r="K2505" s="191"/>
      <c r="L2505" s="31"/>
    </row>
    <row r="2506" spans="1:12" s="178" customFormat="1" x14ac:dyDescent="0.2">
      <c r="A2506" s="136"/>
      <c r="B2506"/>
      <c r="C2506" s="136"/>
      <c r="D2506" s="136"/>
      <c r="E2506"/>
      <c r="F2506" s="181"/>
      <c r="G2506" s="181"/>
      <c r="H2506" s="181"/>
      <c r="I2506" s="181"/>
      <c r="J2506" s="181"/>
      <c r="K2506" s="191"/>
      <c r="L2506" s="31"/>
    </row>
    <row r="2507" spans="1:12" s="178" customFormat="1" x14ac:dyDescent="0.2">
      <c r="A2507" s="136"/>
      <c r="B2507"/>
      <c r="C2507" s="136"/>
      <c r="D2507" s="136"/>
      <c r="E2507"/>
      <c r="F2507" s="181"/>
      <c r="G2507" s="181"/>
      <c r="H2507" s="181"/>
      <c r="I2507" s="181"/>
      <c r="J2507" s="181"/>
      <c r="K2507" s="191"/>
      <c r="L2507" s="31"/>
    </row>
    <row r="2508" spans="1:12" s="178" customFormat="1" x14ac:dyDescent="0.2">
      <c r="A2508" s="136"/>
      <c r="B2508"/>
      <c r="C2508" s="136"/>
      <c r="D2508" s="136"/>
      <c r="E2508"/>
      <c r="F2508" s="181"/>
      <c r="G2508" s="181"/>
      <c r="H2508" s="181"/>
      <c r="I2508" s="181"/>
      <c r="J2508" s="181"/>
      <c r="K2508" s="191"/>
      <c r="L2508" s="31"/>
    </row>
    <row r="2509" spans="1:12" s="178" customFormat="1" x14ac:dyDescent="0.2">
      <c r="A2509" s="136"/>
      <c r="B2509"/>
      <c r="C2509" s="136"/>
      <c r="D2509" s="136"/>
      <c r="E2509"/>
      <c r="F2509" s="181"/>
      <c r="G2509" s="181"/>
      <c r="H2509" s="181"/>
      <c r="I2509" s="181"/>
      <c r="J2509" s="181"/>
      <c r="K2509" s="191"/>
      <c r="L2509" s="31"/>
    </row>
    <row r="2510" spans="1:12" s="178" customFormat="1" x14ac:dyDescent="0.2">
      <c r="A2510" s="136"/>
      <c r="B2510"/>
      <c r="C2510" s="136"/>
      <c r="D2510" s="136"/>
      <c r="E2510"/>
      <c r="F2510" s="181"/>
      <c r="G2510" s="181"/>
      <c r="H2510" s="181"/>
      <c r="I2510" s="181"/>
      <c r="J2510" s="181"/>
      <c r="K2510" s="191"/>
      <c r="L2510" s="31"/>
    </row>
    <row r="2511" spans="1:12" s="178" customFormat="1" x14ac:dyDescent="0.2">
      <c r="A2511" s="136"/>
      <c r="B2511"/>
      <c r="C2511" s="136"/>
      <c r="D2511" s="136"/>
      <c r="E2511"/>
      <c r="F2511" s="181"/>
      <c r="G2511" s="181"/>
      <c r="H2511" s="181"/>
      <c r="I2511" s="181"/>
      <c r="J2511" s="181"/>
      <c r="K2511" s="191"/>
      <c r="L2511" s="31"/>
    </row>
    <row r="2512" spans="1:12" s="178" customFormat="1" x14ac:dyDescent="0.2">
      <c r="A2512" s="136"/>
      <c r="B2512"/>
      <c r="C2512" s="136"/>
      <c r="D2512" s="136"/>
      <c r="E2512"/>
      <c r="F2512" s="181"/>
      <c r="G2512" s="181"/>
      <c r="H2512" s="181"/>
      <c r="I2512" s="181"/>
      <c r="J2512" s="181"/>
      <c r="K2512" s="191"/>
      <c r="L2512" s="31"/>
    </row>
    <row r="2513" spans="1:12" s="178" customFormat="1" x14ac:dyDescent="0.2">
      <c r="A2513" s="136"/>
      <c r="B2513"/>
      <c r="C2513" s="136"/>
      <c r="D2513" s="136"/>
      <c r="E2513"/>
      <c r="F2513" s="181"/>
      <c r="G2513" s="181"/>
      <c r="H2513" s="181"/>
      <c r="I2513" s="181"/>
      <c r="J2513" s="181"/>
      <c r="K2513" s="191"/>
      <c r="L2513" s="31"/>
    </row>
    <row r="2514" spans="1:12" s="178" customFormat="1" x14ac:dyDescent="0.2">
      <c r="A2514" s="136"/>
      <c r="B2514"/>
      <c r="C2514" s="136"/>
      <c r="D2514" s="136"/>
      <c r="E2514"/>
      <c r="F2514" s="181"/>
      <c r="G2514" s="181"/>
      <c r="H2514" s="181"/>
      <c r="I2514" s="181"/>
      <c r="J2514" s="181"/>
      <c r="K2514" s="191"/>
      <c r="L2514" s="31"/>
    </row>
    <row r="2515" spans="1:12" s="178" customFormat="1" x14ac:dyDescent="0.2">
      <c r="A2515" s="136"/>
      <c r="B2515"/>
      <c r="C2515" s="136"/>
      <c r="D2515" s="136"/>
      <c r="E2515"/>
      <c r="F2515" s="181"/>
      <c r="G2515" s="181"/>
      <c r="H2515" s="181"/>
      <c r="I2515" s="181"/>
      <c r="J2515" s="181"/>
      <c r="K2515" s="191"/>
      <c r="L2515" s="31"/>
    </row>
    <row r="2516" spans="1:12" s="178" customFormat="1" x14ac:dyDescent="0.2">
      <c r="A2516" s="136"/>
      <c r="B2516"/>
      <c r="C2516" s="136"/>
      <c r="D2516" s="136"/>
      <c r="E2516"/>
      <c r="F2516" s="181"/>
      <c r="G2516" s="181"/>
      <c r="H2516" s="181"/>
      <c r="I2516" s="181"/>
      <c r="J2516" s="181"/>
      <c r="K2516" s="191"/>
      <c r="L2516" s="31"/>
    </row>
    <row r="2517" spans="1:12" s="178" customFormat="1" x14ac:dyDescent="0.2">
      <c r="A2517" s="136"/>
      <c r="B2517"/>
      <c r="C2517" s="136"/>
      <c r="D2517" s="136"/>
      <c r="E2517"/>
      <c r="F2517" s="181"/>
      <c r="G2517" s="181"/>
      <c r="H2517" s="181"/>
      <c r="I2517" s="181"/>
      <c r="J2517" s="181"/>
      <c r="K2517" s="191"/>
      <c r="L2517" s="31"/>
    </row>
    <row r="2518" spans="1:12" s="178" customFormat="1" x14ac:dyDescent="0.2">
      <c r="A2518" s="136"/>
      <c r="B2518"/>
      <c r="C2518" s="136"/>
      <c r="D2518" s="136"/>
      <c r="E2518"/>
      <c r="F2518" s="181"/>
      <c r="G2518" s="181"/>
      <c r="H2518" s="181"/>
      <c r="I2518" s="181"/>
      <c r="J2518" s="181"/>
      <c r="K2518" s="191"/>
      <c r="L2518" s="31"/>
    </row>
    <row r="2519" spans="1:12" s="178" customFormat="1" x14ac:dyDescent="0.2">
      <c r="A2519" s="136"/>
      <c r="B2519"/>
      <c r="C2519" s="136"/>
      <c r="D2519" s="136"/>
      <c r="E2519"/>
      <c r="F2519" s="181"/>
      <c r="G2519" s="181"/>
      <c r="H2519" s="181"/>
      <c r="I2519" s="181"/>
      <c r="J2519" s="181"/>
      <c r="K2519" s="191"/>
      <c r="L2519" s="31"/>
    </row>
    <row r="2520" spans="1:12" s="178" customFormat="1" x14ac:dyDescent="0.2">
      <c r="A2520" s="136"/>
      <c r="B2520"/>
      <c r="C2520" s="136"/>
      <c r="D2520" s="136"/>
      <c r="E2520"/>
      <c r="F2520" s="181"/>
      <c r="G2520" s="181"/>
      <c r="H2520" s="181"/>
      <c r="I2520" s="181"/>
      <c r="J2520" s="181"/>
      <c r="K2520" s="191"/>
      <c r="L2520" s="31"/>
    </row>
    <row r="2521" spans="1:12" s="178" customFormat="1" x14ac:dyDescent="0.2">
      <c r="A2521" s="136"/>
      <c r="B2521"/>
      <c r="C2521" s="136"/>
      <c r="D2521" s="136"/>
      <c r="E2521"/>
      <c r="F2521" s="181"/>
      <c r="G2521" s="181"/>
      <c r="H2521" s="181"/>
      <c r="I2521" s="181"/>
      <c r="J2521" s="181"/>
      <c r="K2521" s="191"/>
      <c r="L2521" s="31"/>
    </row>
    <row r="2522" spans="1:12" s="178" customFormat="1" x14ac:dyDescent="0.2">
      <c r="A2522" s="136"/>
      <c r="B2522"/>
      <c r="C2522" s="136"/>
      <c r="D2522" s="136"/>
      <c r="E2522"/>
      <c r="F2522" s="181"/>
      <c r="G2522" s="181"/>
      <c r="H2522" s="181"/>
      <c r="I2522" s="181"/>
      <c r="J2522" s="181"/>
      <c r="K2522" s="191"/>
      <c r="L2522" s="31"/>
    </row>
    <row r="2523" spans="1:12" s="178" customFormat="1" x14ac:dyDescent="0.2">
      <c r="A2523" s="136"/>
      <c r="B2523"/>
      <c r="C2523" s="136"/>
      <c r="D2523" s="136"/>
      <c r="E2523"/>
      <c r="F2523" s="181"/>
      <c r="G2523" s="181"/>
      <c r="H2523" s="181"/>
      <c r="I2523" s="181"/>
      <c r="J2523" s="181"/>
      <c r="K2523" s="191"/>
      <c r="L2523" s="31"/>
    </row>
    <row r="2524" spans="1:12" s="178" customFormat="1" x14ac:dyDescent="0.2">
      <c r="A2524" s="136"/>
      <c r="B2524"/>
      <c r="C2524" s="136"/>
      <c r="D2524" s="136"/>
      <c r="E2524"/>
      <c r="F2524" s="181"/>
      <c r="G2524" s="181"/>
      <c r="H2524" s="181"/>
      <c r="I2524" s="181"/>
      <c r="J2524" s="181"/>
      <c r="K2524" s="191"/>
      <c r="L2524" s="31"/>
    </row>
    <row r="2525" spans="1:12" s="178" customFormat="1" x14ac:dyDescent="0.2">
      <c r="A2525" s="136"/>
      <c r="B2525"/>
      <c r="C2525" s="136"/>
      <c r="D2525" s="136"/>
      <c r="E2525"/>
      <c r="F2525" s="181"/>
      <c r="G2525" s="181"/>
      <c r="H2525" s="181"/>
      <c r="I2525" s="181"/>
      <c r="J2525" s="181"/>
      <c r="K2525" s="191"/>
      <c r="L2525" s="31"/>
    </row>
    <row r="2526" spans="1:12" s="178" customFormat="1" x14ac:dyDescent="0.2">
      <c r="A2526" s="136"/>
      <c r="B2526"/>
      <c r="C2526" s="136"/>
      <c r="D2526" s="136"/>
      <c r="E2526"/>
      <c r="F2526" s="181"/>
      <c r="G2526" s="181"/>
      <c r="H2526" s="181"/>
      <c r="I2526" s="181"/>
      <c r="J2526" s="181"/>
      <c r="K2526" s="191"/>
      <c r="L2526" s="31"/>
    </row>
    <row r="2527" spans="1:12" s="178" customFormat="1" x14ac:dyDescent="0.2">
      <c r="A2527" s="136"/>
      <c r="B2527"/>
      <c r="C2527" s="136"/>
      <c r="D2527" s="136"/>
      <c r="E2527"/>
      <c r="F2527" s="181"/>
      <c r="G2527" s="181"/>
      <c r="H2527" s="181"/>
      <c r="I2527" s="181"/>
      <c r="J2527" s="181"/>
      <c r="K2527" s="191"/>
      <c r="L2527" s="31"/>
    </row>
    <row r="2528" spans="1:12" s="178" customFormat="1" x14ac:dyDescent="0.2">
      <c r="A2528" s="136"/>
      <c r="B2528"/>
      <c r="C2528" s="136"/>
      <c r="D2528" s="136"/>
      <c r="E2528"/>
      <c r="F2528" s="181"/>
      <c r="G2528" s="181"/>
      <c r="H2528" s="181"/>
      <c r="I2528" s="181"/>
      <c r="J2528" s="181"/>
      <c r="K2528" s="191"/>
      <c r="L2528" s="31"/>
    </row>
    <row r="2529" spans="1:12" s="178" customFormat="1" x14ac:dyDescent="0.2">
      <c r="A2529" s="136"/>
      <c r="B2529"/>
      <c r="C2529" s="136"/>
      <c r="D2529" s="136"/>
      <c r="E2529"/>
      <c r="F2529" s="181"/>
      <c r="G2529" s="181"/>
      <c r="H2529" s="181"/>
      <c r="I2529" s="181"/>
      <c r="J2529" s="181"/>
      <c r="K2529" s="191"/>
      <c r="L2529" s="31"/>
    </row>
    <row r="2530" spans="1:12" s="178" customFormat="1" x14ac:dyDescent="0.2">
      <c r="A2530" s="136"/>
      <c r="B2530"/>
      <c r="C2530" s="136"/>
      <c r="D2530" s="136"/>
      <c r="E2530"/>
      <c r="F2530" s="181"/>
      <c r="G2530" s="181"/>
      <c r="H2530" s="181"/>
      <c r="I2530" s="181"/>
      <c r="J2530" s="181"/>
      <c r="K2530" s="191"/>
      <c r="L2530" s="31"/>
    </row>
    <row r="2531" spans="1:12" s="178" customFormat="1" x14ac:dyDescent="0.2">
      <c r="A2531" s="136"/>
      <c r="B2531"/>
      <c r="C2531" s="136"/>
      <c r="D2531" s="136"/>
      <c r="E2531"/>
      <c r="F2531" s="181"/>
      <c r="G2531" s="181"/>
      <c r="H2531" s="181"/>
      <c r="I2531" s="181"/>
      <c r="J2531" s="181"/>
      <c r="K2531" s="191"/>
      <c r="L2531" s="31"/>
    </row>
    <row r="2532" spans="1:12" s="178" customFormat="1" x14ac:dyDescent="0.2">
      <c r="A2532" s="136"/>
      <c r="B2532"/>
      <c r="C2532" s="136"/>
      <c r="D2532" s="136"/>
      <c r="E2532"/>
      <c r="F2532" s="181"/>
      <c r="G2532" s="181"/>
      <c r="H2532" s="181"/>
      <c r="I2532" s="181"/>
      <c r="J2532" s="181"/>
      <c r="K2532" s="191"/>
      <c r="L2532" s="31"/>
    </row>
    <row r="2533" spans="1:12" s="178" customFormat="1" x14ac:dyDescent="0.2">
      <c r="A2533" s="136"/>
      <c r="B2533"/>
      <c r="C2533" s="136"/>
      <c r="D2533" s="136"/>
      <c r="E2533"/>
      <c r="F2533" s="181"/>
      <c r="G2533" s="181"/>
      <c r="H2533" s="181"/>
      <c r="I2533" s="181"/>
      <c r="J2533" s="181"/>
      <c r="K2533" s="191"/>
      <c r="L2533" s="31"/>
    </row>
    <row r="2534" spans="1:12" s="178" customFormat="1" x14ac:dyDescent="0.2">
      <c r="A2534" s="136"/>
      <c r="B2534"/>
      <c r="C2534" s="136"/>
      <c r="D2534" s="136"/>
      <c r="E2534"/>
      <c r="F2534" s="181"/>
      <c r="G2534" s="181"/>
      <c r="H2534" s="181"/>
      <c r="I2534" s="181"/>
      <c r="J2534" s="181"/>
      <c r="K2534" s="191"/>
      <c r="L2534" s="31"/>
    </row>
    <row r="2535" spans="1:12" s="178" customFormat="1" x14ac:dyDescent="0.2">
      <c r="A2535" s="136"/>
      <c r="B2535"/>
      <c r="C2535" s="136"/>
      <c r="D2535" s="136"/>
      <c r="E2535"/>
      <c r="F2535" s="181"/>
      <c r="G2535" s="181"/>
      <c r="H2535" s="181"/>
      <c r="I2535" s="181"/>
      <c r="J2535" s="181"/>
      <c r="K2535" s="191"/>
      <c r="L2535" s="31"/>
    </row>
    <row r="2536" spans="1:12" s="178" customFormat="1" x14ac:dyDescent="0.2">
      <c r="A2536" s="136"/>
      <c r="B2536"/>
      <c r="C2536" s="136"/>
      <c r="D2536" s="136"/>
      <c r="E2536"/>
      <c r="F2536" s="181"/>
      <c r="G2536" s="181"/>
      <c r="H2536" s="181"/>
      <c r="I2536" s="181"/>
      <c r="J2536" s="181"/>
      <c r="K2536" s="191"/>
      <c r="L2536" s="31"/>
    </row>
    <row r="2537" spans="1:12" s="178" customFormat="1" x14ac:dyDescent="0.2">
      <c r="A2537" s="136"/>
      <c r="B2537"/>
      <c r="C2537" s="136"/>
      <c r="D2537" s="136"/>
      <c r="E2537"/>
      <c r="F2537" s="181"/>
      <c r="G2537" s="181"/>
      <c r="H2537" s="181"/>
      <c r="I2537" s="181"/>
      <c r="J2537" s="181"/>
      <c r="K2537" s="191"/>
      <c r="L2537" s="31"/>
    </row>
    <row r="2538" spans="1:12" s="178" customFormat="1" x14ac:dyDescent="0.2">
      <c r="A2538" s="136"/>
      <c r="B2538"/>
      <c r="C2538" s="136"/>
      <c r="D2538" s="136"/>
      <c r="E2538"/>
      <c r="F2538" s="181"/>
      <c r="G2538" s="181"/>
      <c r="H2538" s="181"/>
      <c r="I2538" s="181"/>
      <c r="J2538" s="181"/>
      <c r="K2538" s="191"/>
      <c r="L2538" s="31"/>
    </row>
    <row r="2539" spans="1:12" s="178" customFormat="1" x14ac:dyDescent="0.2">
      <c r="A2539" s="136"/>
      <c r="B2539"/>
      <c r="C2539" s="136"/>
      <c r="D2539" s="136"/>
      <c r="E2539"/>
      <c r="F2539" s="181"/>
      <c r="G2539" s="181"/>
      <c r="H2539" s="181"/>
      <c r="I2539" s="181"/>
      <c r="J2539" s="181"/>
      <c r="K2539" s="191"/>
      <c r="L2539" s="31"/>
    </row>
    <row r="2540" spans="1:12" s="178" customFormat="1" x14ac:dyDescent="0.2">
      <c r="A2540" s="136"/>
      <c r="B2540"/>
      <c r="C2540" s="136"/>
      <c r="D2540" s="136"/>
      <c r="E2540"/>
      <c r="F2540" s="181"/>
      <c r="G2540" s="181"/>
      <c r="H2540" s="181"/>
      <c r="I2540" s="181"/>
      <c r="J2540" s="181"/>
      <c r="K2540" s="191"/>
      <c r="L2540" s="31"/>
    </row>
    <row r="2541" spans="1:12" s="178" customFormat="1" x14ac:dyDescent="0.2">
      <c r="A2541" s="136"/>
      <c r="B2541"/>
      <c r="C2541" s="136"/>
      <c r="D2541" s="136"/>
      <c r="E2541"/>
      <c r="F2541" s="181"/>
      <c r="G2541" s="181"/>
      <c r="H2541" s="181"/>
      <c r="I2541" s="181"/>
      <c r="J2541" s="181"/>
      <c r="K2541" s="191"/>
      <c r="L2541" s="31"/>
    </row>
    <row r="2542" spans="1:12" s="178" customFormat="1" x14ac:dyDescent="0.2">
      <c r="A2542" s="136"/>
      <c r="B2542"/>
      <c r="C2542" s="136"/>
      <c r="D2542" s="136"/>
      <c r="E2542"/>
      <c r="F2542" s="181"/>
      <c r="G2542" s="181"/>
      <c r="H2542" s="181"/>
      <c r="I2542" s="181"/>
      <c r="J2542" s="181"/>
      <c r="K2542" s="191"/>
      <c r="L2542" s="31"/>
    </row>
    <row r="2543" spans="1:12" s="178" customFormat="1" x14ac:dyDescent="0.2">
      <c r="A2543" s="136"/>
      <c r="B2543"/>
      <c r="C2543" s="136"/>
      <c r="D2543" s="136"/>
      <c r="E2543"/>
      <c r="F2543" s="181"/>
      <c r="G2543" s="181"/>
      <c r="H2543" s="181"/>
      <c r="I2543" s="181"/>
      <c r="J2543" s="181"/>
      <c r="K2543" s="191"/>
      <c r="L2543" s="31"/>
    </row>
    <row r="2544" spans="1:12" s="178" customFormat="1" x14ac:dyDescent="0.2">
      <c r="A2544" s="136"/>
      <c r="B2544"/>
      <c r="C2544" s="136"/>
      <c r="D2544" s="136"/>
      <c r="E2544"/>
      <c r="F2544" s="181"/>
      <c r="G2544" s="181"/>
      <c r="H2544" s="181"/>
      <c r="I2544" s="181"/>
      <c r="J2544" s="181"/>
      <c r="K2544" s="191"/>
      <c r="L2544" s="31"/>
    </row>
    <row r="2545" spans="1:12" s="178" customFormat="1" x14ac:dyDescent="0.2">
      <c r="A2545" s="136"/>
      <c r="B2545"/>
      <c r="C2545" s="136"/>
      <c r="D2545" s="136"/>
      <c r="E2545"/>
      <c r="F2545" s="181"/>
      <c r="G2545" s="181"/>
      <c r="H2545" s="181"/>
      <c r="I2545" s="181"/>
      <c r="J2545" s="181"/>
      <c r="K2545" s="191"/>
      <c r="L2545" s="31"/>
    </row>
    <row r="2546" spans="1:12" s="178" customFormat="1" x14ac:dyDescent="0.2">
      <c r="A2546" s="136"/>
      <c r="B2546"/>
      <c r="C2546" s="136"/>
      <c r="D2546" s="136"/>
      <c r="E2546"/>
      <c r="F2546" s="181"/>
      <c r="G2546" s="181"/>
      <c r="H2546" s="181"/>
      <c r="I2546" s="181"/>
      <c r="J2546" s="181"/>
      <c r="K2546" s="191"/>
      <c r="L2546" s="31"/>
    </row>
    <row r="2547" spans="1:12" s="178" customFormat="1" x14ac:dyDescent="0.2">
      <c r="A2547" s="136"/>
      <c r="B2547"/>
      <c r="C2547" s="136"/>
      <c r="D2547" s="136"/>
      <c r="E2547"/>
      <c r="F2547" s="181"/>
      <c r="G2547" s="181"/>
      <c r="H2547" s="181"/>
      <c r="I2547" s="181"/>
      <c r="J2547" s="181"/>
      <c r="K2547" s="191"/>
      <c r="L2547" s="31"/>
    </row>
    <row r="2548" spans="1:12" s="178" customFormat="1" x14ac:dyDescent="0.2">
      <c r="A2548" s="136"/>
      <c r="B2548"/>
      <c r="C2548" s="136"/>
      <c r="D2548" s="136"/>
      <c r="E2548"/>
      <c r="F2548" s="181"/>
      <c r="G2548" s="181"/>
      <c r="H2548" s="181"/>
      <c r="I2548" s="181"/>
      <c r="J2548" s="181"/>
      <c r="K2548" s="191"/>
      <c r="L2548" s="31"/>
    </row>
    <row r="2549" spans="1:12" s="178" customFormat="1" x14ac:dyDescent="0.2">
      <c r="A2549" s="136"/>
      <c r="B2549"/>
      <c r="C2549" s="136"/>
      <c r="D2549" s="136"/>
      <c r="E2549"/>
      <c r="F2549" s="181"/>
      <c r="G2549" s="181"/>
      <c r="H2549" s="181"/>
      <c r="I2549" s="181"/>
      <c r="J2549" s="181"/>
      <c r="K2549" s="191"/>
      <c r="L2549" s="31"/>
    </row>
    <row r="2550" spans="1:12" s="178" customFormat="1" x14ac:dyDescent="0.2">
      <c r="A2550" s="136"/>
      <c r="B2550"/>
      <c r="C2550" s="136"/>
      <c r="D2550" s="136"/>
      <c r="E2550"/>
      <c r="F2550" s="181"/>
      <c r="G2550" s="181"/>
      <c r="H2550" s="181"/>
      <c r="I2550" s="181"/>
      <c r="J2550" s="181"/>
      <c r="K2550" s="191"/>
      <c r="L2550" s="31"/>
    </row>
    <row r="2551" spans="1:12" s="178" customFormat="1" x14ac:dyDescent="0.2">
      <c r="A2551" s="136"/>
      <c r="B2551"/>
      <c r="C2551" s="136"/>
      <c r="D2551" s="136"/>
      <c r="E2551"/>
      <c r="F2551" s="181"/>
      <c r="G2551" s="181"/>
      <c r="H2551" s="181"/>
      <c r="I2551" s="181"/>
      <c r="J2551" s="181"/>
      <c r="K2551" s="191"/>
      <c r="L2551" s="31"/>
    </row>
    <row r="2552" spans="1:12" s="178" customFormat="1" x14ac:dyDescent="0.2">
      <c r="A2552" s="136"/>
      <c r="B2552"/>
      <c r="C2552" s="136"/>
      <c r="D2552" s="136"/>
      <c r="E2552"/>
      <c r="F2552" s="181"/>
      <c r="G2552" s="181"/>
      <c r="H2552" s="181"/>
      <c r="I2552" s="181"/>
      <c r="J2552" s="181"/>
      <c r="K2552" s="191"/>
      <c r="L2552" s="31"/>
    </row>
    <row r="2553" spans="1:12" s="178" customFormat="1" x14ac:dyDescent="0.2">
      <c r="A2553" s="136"/>
      <c r="B2553"/>
      <c r="C2553" s="136"/>
      <c r="D2553" s="136"/>
      <c r="E2553"/>
      <c r="F2553" s="181"/>
      <c r="G2553" s="181"/>
      <c r="H2553" s="181"/>
      <c r="I2553" s="181"/>
      <c r="J2553" s="181"/>
      <c r="K2553" s="191"/>
      <c r="L2553" s="31"/>
    </row>
    <row r="2554" spans="1:12" s="178" customFormat="1" x14ac:dyDescent="0.2">
      <c r="A2554" s="136"/>
      <c r="B2554"/>
      <c r="C2554" s="136"/>
      <c r="D2554" s="136"/>
      <c r="E2554"/>
      <c r="F2554" s="181"/>
      <c r="G2554" s="181"/>
      <c r="H2554" s="181"/>
      <c r="I2554" s="181"/>
      <c r="J2554" s="181"/>
      <c r="K2554" s="191"/>
      <c r="L2554" s="31"/>
    </row>
    <row r="2555" spans="1:12" s="178" customFormat="1" x14ac:dyDescent="0.2">
      <c r="A2555" s="136"/>
      <c r="B2555"/>
      <c r="C2555" s="136"/>
      <c r="D2555" s="136"/>
      <c r="E2555"/>
      <c r="F2555" s="181"/>
      <c r="G2555" s="181"/>
      <c r="H2555" s="181"/>
      <c r="I2555" s="181"/>
      <c r="J2555" s="181"/>
      <c r="K2555" s="191"/>
      <c r="L2555" s="31"/>
    </row>
    <row r="2556" spans="1:12" s="178" customFormat="1" x14ac:dyDescent="0.2">
      <c r="A2556" s="136"/>
      <c r="B2556"/>
      <c r="C2556" s="136"/>
      <c r="D2556" s="136"/>
      <c r="E2556"/>
      <c r="F2556" s="181"/>
      <c r="G2556" s="181"/>
      <c r="H2556" s="181"/>
      <c r="I2556" s="181"/>
      <c r="J2556" s="181"/>
      <c r="K2556" s="191"/>
      <c r="L2556" s="31"/>
    </row>
    <row r="2557" spans="1:12" s="178" customFormat="1" x14ac:dyDescent="0.2">
      <c r="A2557" s="136"/>
      <c r="B2557"/>
      <c r="C2557" s="136"/>
      <c r="D2557" s="136"/>
      <c r="E2557"/>
      <c r="F2557" s="181"/>
      <c r="G2557" s="181"/>
      <c r="H2557" s="181"/>
      <c r="I2557" s="181"/>
      <c r="J2557" s="181"/>
      <c r="K2557" s="191"/>
      <c r="L2557" s="31"/>
    </row>
    <row r="2558" spans="1:12" s="178" customFormat="1" x14ac:dyDescent="0.2">
      <c r="A2558" s="136"/>
      <c r="B2558"/>
      <c r="C2558" s="136"/>
      <c r="D2558" s="136"/>
      <c r="E2558"/>
      <c r="F2558" s="181"/>
      <c r="G2558" s="181"/>
      <c r="H2558" s="181"/>
      <c r="I2558" s="181"/>
      <c r="J2558" s="181"/>
      <c r="K2558" s="191"/>
      <c r="L2558" s="31"/>
    </row>
    <row r="2559" spans="1:12" s="178" customFormat="1" x14ac:dyDescent="0.2">
      <c r="A2559" s="136"/>
      <c r="B2559"/>
      <c r="C2559" s="136"/>
      <c r="D2559" s="136"/>
      <c r="E2559"/>
      <c r="F2559" s="181"/>
      <c r="G2559" s="181"/>
      <c r="H2559" s="181"/>
      <c r="I2559" s="181"/>
      <c r="J2559" s="181"/>
      <c r="K2559" s="191"/>
      <c r="L2559" s="31"/>
    </row>
    <row r="2560" spans="1:12" s="178" customFormat="1" x14ac:dyDescent="0.2">
      <c r="A2560" s="136"/>
      <c r="B2560"/>
      <c r="C2560" s="136"/>
      <c r="D2560" s="136"/>
      <c r="E2560"/>
      <c r="F2560" s="181"/>
      <c r="G2560" s="181"/>
      <c r="H2560" s="181"/>
      <c r="I2560" s="181"/>
      <c r="J2560" s="181"/>
      <c r="K2560" s="191"/>
      <c r="L2560" s="31"/>
    </row>
    <row r="2561" spans="1:12" s="178" customFormat="1" x14ac:dyDescent="0.2">
      <c r="A2561" s="136"/>
      <c r="B2561"/>
      <c r="C2561" s="136"/>
      <c r="D2561" s="136"/>
      <c r="E2561"/>
      <c r="F2561" s="181"/>
      <c r="G2561" s="181"/>
      <c r="H2561" s="181"/>
      <c r="I2561" s="181"/>
      <c r="J2561" s="181"/>
      <c r="K2561" s="191"/>
      <c r="L2561" s="31"/>
    </row>
    <row r="2562" spans="1:12" s="178" customFormat="1" x14ac:dyDescent="0.2">
      <c r="A2562" s="136"/>
      <c r="B2562"/>
      <c r="C2562" s="136"/>
      <c r="D2562" s="136"/>
      <c r="E2562"/>
      <c r="F2562" s="181"/>
      <c r="G2562" s="181"/>
      <c r="H2562" s="181"/>
      <c r="I2562" s="181"/>
      <c r="J2562" s="181"/>
      <c r="K2562" s="191"/>
      <c r="L2562" s="31"/>
    </row>
    <row r="2563" spans="1:12" s="178" customFormat="1" x14ac:dyDescent="0.2">
      <c r="A2563" s="136"/>
      <c r="B2563"/>
      <c r="C2563" s="136"/>
      <c r="D2563" s="136"/>
      <c r="E2563"/>
      <c r="F2563" s="181"/>
      <c r="G2563" s="181"/>
      <c r="H2563" s="181"/>
      <c r="I2563" s="181"/>
      <c r="J2563" s="181"/>
      <c r="K2563" s="191"/>
      <c r="L2563" s="31"/>
    </row>
    <row r="2564" spans="1:12" s="178" customFormat="1" x14ac:dyDescent="0.2">
      <c r="A2564" s="136"/>
      <c r="B2564"/>
      <c r="C2564" s="136"/>
      <c r="D2564" s="136"/>
      <c r="E2564"/>
      <c r="F2564" s="181"/>
      <c r="G2564" s="181"/>
      <c r="H2564" s="181"/>
      <c r="I2564" s="181"/>
      <c r="J2564" s="181"/>
      <c r="K2564" s="191"/>
      <c r="L2564" s="31"/>
    </row>
    <row r="2565" spans="1:12" s="178" customFormat="1" x14ac:dyDescent="0.2">
      <c r="A2565" s="136"/>
      <c r="B2565"/>
      <c r="C2565" s="136"/>
      <c r="D2565" s="136"/>
      <c r="E2565"/>
      <c r="F2565" s="181"/>
      <c r="G2565" s="181"/>
      <c r="H2565" s="181"/>
      <c r="I2565" s="181"/>
      <c r="J2565" s="181"/>
      <c r="K2565" s="191"/>
      <c r="L2565" s="31"/>
    </row>
    <row r="2566" spans="1:12" s="178" customFormat="1" x14ac:dyDescent="0.2">
      <c r="A2566" s="136"/>
      <c r="B2566"/>
      <c r="C2566" s="136"/>
      <c r="D2566" s="136"/>
      <c r="E2566"/>
      <c r="F2566" s="181"/>
      <c r="G2566" s="181"/>
      <c r="H2566" s="181"/>
      <c r="I2566" s="181"/>
      <c r="J2566" s="181"/>
      <c r="K2566" s="191"/>
      <c r="L2566" s="31"/>
    </row>
    <row r="2567" spans="1:12" s="178" customFormat="1" x14ac:dyDescent="0.2">
      <c r="A2567" s="136"/>
      <c r="B2567"/>
      <c r="C2567" s="136"/>
      <c r="D2567" s="136"/>
      <c r="E2567"/>
      <c r="F2567" s="181"/>
      <c r="G2567" s="181"/>
      <c r="H2567" s="181"/>
      <c r="I2567" s="181"/>
      <c r="J2567" s="181"/>
      <c r="K2567" s="191"/>
      <c r="L2567" s="31"/>
    </row>
    <row r="2568" spans="1:12" s="178" customFormat="1" x14ac:dyDescent="0.2">
      <c r="A2568" s="136"/>
      <c r="B2568"/>
      <c r="C2568" s="136"/>
      <c r="D2568" s="136"/>
      <c r="E2568"/>
      <c r="F2568" s="181"/>
      <c r="G2568" s="181"/>
      <c r="H2568" s="181"/>
      <c r="I2568" s="181"/>
      <c r="J2568" s="181"/>
      <c r="K2568" s="191"/>
      <c r="L2568" s="31"/>
    </row>
    <row r="2569" spans="1:12" s="178" customFormat="1" x14ac:dyDescent="0.2">
      <c r="A2569" s="136"/>
      <c r="B2569"/>
      <c r="C2569" s="136"/>
      <c r="D2569" s="136"/>
      <c r="E2569"/>
      <c r="F2569" s="181"/>
      <c r="G2569" s="181"/>
      <c r="H2569" s="181"/>
      <c r="I2569" s="181"/>
      <c r="J2569" s="181"/>
      <c r="K2569" s="191"/>
      <c r="L2569" s="31"/>
    </row>
    <row r="2570" spans="1:12" s="178" customFormat="1" x14ac:dyDescent="0.2">
      <c r="A2570" s="136"/>
      <c r="B2570"/>
      <c r="C2570" s="136"/>
      <c r="D2570" s="136"/>
      <c r="E2570"/>
      <c r="F2570" s="181"/>
      <c r="G2570" s="181"/>
      <c r="H2570" s="181"/>
      <c r="I2570" s="181"/>
      <c r="J2570" s="181"/>
      <c r="K2570" s="191"/>
      <c r="L2570" s="31"/>
    </row>
    <row r="2571" spans="1:12" s="178" customFormat="1" x14ac:dyDescent="0.2">
      <c r="A2571" s="136"/>
      <c r="B2571"/>
      <c r="C2571" s="136"/>
      <c r="D2571" s="136"/>
      <c r="E2571"/>
      <c r="F2571" s="181"/>
      <c r="G2571" s="181"/>
      <c r="H2571" s="181"/>
      <c r="I2571" s="181"/>
      <c r="J2571" s="181"/>
      <c r="K2571" s="191"/>
      <c r="L2571" s="31"/>
    </row>
    <row r="2572" spans="1:12" s="178" customFormat="1" x14ac:dyDescent="0.2">
      <c r="A2572" s="136"/>
      <c r="B2572"/>
      <c r="C2572" s="136"/>
      <c r="D2572" s="136"/>
      <c r="E2572"/>
      <c r="F2572" s="181"/>
      <c r="G2572" s="181"/>
      <c r="H2572" s="181"/>
      <c r="I2572" s="181"/>
      <c r="J2572" s="181"/>
      <c r="K2572" s="191"/>
      <c r="L2572" s="31"/>
    </row>
    <row r="2573" spans="1:12" s="178" customFormat="1" x14ac:dyDescent="0.2">
      <c r="A2573" s="136"/>
      <c r="B2573"/>
      <c r="C2573" s="136"/>
      <c r="D2573" s="136"/>
      <c r="E2573"/>
      <c r="F2573" s="181"/>
      <c r="G2573" s="181"/>
      <c r="H2573" s="181"/>
      <c r="I2573" s="181"/>
      <c r="J2573" s="181"/>
      <c r="K2573" s="191"/>
      <c r="L2573" s="31"/>
    </row>
    <row r="2574" spans="1:12" s="178" customFormat="1" x14ac:dyDescent="0.2">
      <c r="A2574" s="136"/>
      <c r="B2574"/>
      <c r="C2574" s="136"/>
      <c r="D2574" s="136"/>
      <c r="E2574"/>
      <c r="F2574" s="181"/>
      <c r="G2574" s="181"/>
      <c r="H2574" s="181"/>
      <c r="I2574" s="181"/>
      <c r="J2574" s="181"/>
      <c r="K2574" s="191"/>
      <c r="L2574" s="31"/>
    </row>
    <row r="2575" spans="1:12" s="178" customFormat="1" x14ac:dyDescent="0.2">
      <c r="A2575" s="136"/>
      <c r="B2575"/>
      <c r="C2575" s="136"/>
      <c r="D2575" s="136"/>
      <c r="E2575"/>
      <c r="F2575" s="181"/>
      <c r="G2575" s="181"/>
      <c r="H2575" s="181"/>
      <c r="I2575" s="181"/>
      <c r="J2575" s="181"/>
      <c r="K2575" s="191"/>
      <c r="L2575" s="31"/>
    </row>
    <row r="2576" spans="1:12" s="178" customFormat="1" x14ac:dyDescent="0.2">
      <c r="A2576" s="136"/>
      <c r="B2576"/>
      <c r="C2576" s="136"/>
      <c r="D2576" s="136"/>
      <c r="E2576"/>
      <c r="F2576" s="181"/>
      <c r="G2576" s="181"/>
      <c r="H2576" s="181"/>
      <c r="I2576" s="181"/>
      <c r="J2576" s="181"/>
      <c r="K2576" s="191"/>
      <c r="L2576" s="31"/>
    </row>
    <row r="2577" spans="1:12" s="178" customFormat="1" x14ac:dyDescent="0.2">
      <c r="A2577" s="136"/>
      <c r="B2577"/>
      <c r="C2577" s="136"/>
      <c r="D2577" s="136"/>
      <c r="E2577"/>
      <c r="F2577" s="181"/>
      <c r="G2577" s="181"/>
      <c r="H2577" s="181"/>
      <c r="I2577" s="181"/>
      <c r="J2577" s="181"/>
      <c r="K2577" s="191"/>
      <c r="L2577" s="31"/>
    </row>
    <row r="2578" spans="1:12" s="178" customFormat="1" x14ac:dyDescent="0.2">
      <c r="A2578" s="136"/>
      <c r="B2578"/>
      <c r="C2578" s="136"/>
      <c r="D2578" s="136"/>
      <c r="E2578"/>
      <c r="F2578" s="181"/>
      <c r="G2578" s="181"/>
      <c r="H2578" s="181"/>
      <c r="I2578" s="181"/>
      <c r="J2578" s="181"/>
      <c r="K2578" s="191"/>
      <c r="L2578" s="31"/>
    </row>
    <row r="2579" spans="1:12" s="178" customFormat="1" x14ac:dyDescent="0.2">
      <c r="A2579" s="136"/>
      <c r="B2579"/>
      <c r="C2579" s="136"/>
      <c r="D2579" s="136"/>
      <c r="E2579"/>
      <c r="F2579" s="181"/>
      <c r="G2579" s="181"/>
      <c r="H2579" s="181"/>
      <c r="I2579" s="181"/>
      <c r="J2579" s="181"/>
      <c r="K2579" s="191"/>
      <c r="L2579" s="31"/>
    </row>
    <row r="2580" spans="1:12" s="178" customFormat="1" x14ac:dyDescent="0.2">
      <c r="A2580" s="136"/>
      <c r="B2580"/>
      <c r="C2580" s="136"/>
      <c r="D2580" s="136"/>
      <c r="E2580"/>
      <c r="F2580" s="181"/>
      <c r="G2580" s="181"/>
      <c r="H2580" s="181"/>
      <c r="I2580" s="181"/>
      <c r="J2580" s="181"/>
      <c r="K2580" s="191"/>
      <c r="L2580" s="31"/>
    </row>
    <row r="2581" spans="1:12" s="178" customFormat="1" x14ac:dyDescent="0.2">
      <c r="A2581" s="136"/>
      <c r="B2581"/>
      <c r="C2581" s="136"/>
      <c r="D2581" s="136"/>
      <c r="E2581"/>
      <c r="F2581" s="181"/>
      <c r="G2581" s="181"/>
      <c r="H2581" s="181"/>
      <c r="I2581" s="181"/>
      <c r="J2581" s="181"/>
      <c r="K2581" s="191"/>
      <c r="L2581" s="31"/>
    </row>
    <row r="2582" spans="1:12" s="178" customFormat="1" x14ac:dyDescent="0.2">
      <c r="A2582" s="136"/>
      <c r="B2582"/>
      <c r="C2582" s="136"/>
      <c r="D2582" s="136"/>
      <c r="E2582"/>
      <c r="F2582" s="181"/>
      <c r="G2582" s="181"/>
      <c r="H2582" s="181"/>
      <c r="I2582" s="181"/>
      <c r="J2582" s="181"/>
      <c r="K2582" s="191"/>
      <c r="L2582" s="31"/>
    </row>
    <row r="2583" spans="1:12" s="178" customFormat="1" x14ac:dyDescent="0.2">
      <c r="A2583" s="136"/>
      <c r="B2583"/>
      <c r="C2583" s="136"/>
      <c r="D2583" s="136"/>
      <c r="E2583"/>
      <c r="F2583" s="181"/>
      <c r="G2583" s="181"/>
      <c r="H2583" s="181"/>
      <c r="I2583" s="181"/>
      <c r="J2583" s="181"/>
      <c r="K2583" s="191"/>
      <c r="L2583" s="31"/>
    </row>
    <row r="2584" spans="1:12" s="178" customFormat="1" x14ac:dyDescent="0.2">
      <c r="A2584" s="136"/>
      <c r="B2584"/>
      <c r="C2584" s="136"/>
      <c r="D2584" s="136"/>
      <c r="E2584"/>
      <c r="F2584" s="181"/>
      <c r="G2584" s="181"/>
      <c r="H2584" s="181"/>
      <c r="I2584" s="181"/>
      <c r="J2584" s="181"/>
      <c r="K2584" s="191"/>
      <c r="L2584" s="31"/>
    </row>
    <row r="2585" spans="1:12" s="178" customFormat="1" x14ac:dyDescent="0.2">
      <c r="A2585" s="136"/>
      <c r="B2585"/>
      <c r="C2585" s="136"/>
      <c r="D2585" s="136"/>
      <c r="E2585"/>
      <c r="F2585" s="181"/>
      <c r="G2585" s="181"/>
      <c r="H2585" s="181"/>
      <c r="I2585" s="181"/>
      <c r="J2585" s="181"/>
      <c r="K2585" s="191"/>
      <c r="L2585" s="31"/>
    </row>
    <row r="2586" spans="1:12" s="178" customFormat="1" x14ac:dyDescent="0.2">
      <c r="A2586" s="136"/>
      <c r="B2586"/>
      <c r="C2586" s="136"/>
      <c r="D2586" s="136"/>
      <c r="E2586"/>
      <c r="F2586" s="181"/>
      <c r="G2586" s="181"/>
      <c r="H2586" s="181"/>
      <c r="I2586" s="181"/>
      <c r="J2586" s="181"/>
      <c r="K2586" s="191"/>
      <c r="L2586" s="31"/>
    </row>
    <row r="2587" spans="1:12" s="178" customFormat="1" x14ac:dyDescent="0.2">
      <c r="A2587" s="136"/>
      <c r="B2587"/>
      <c r="C2587" s="136"/>
      <c r="D2587" s="136"/>
      <c r="E2587"/>
      <c r="F2587" s="181"/>
      <c r="G2587" s="181"/>
      <c r="H2587" s="181"/>
      <c r="I2587" s="181"/>
      <c r="J2587" s="181"/>
      <c r="K2587" s="191"/>
      <c r="L2587" s="31"/>
    </row>
    <row r="2588" spans="1:12" s="178" customFormat="1" x14ac:dyDescent="0.2">
      <c r="A2588" s="136"/>
      <c r="B2588"/>
      <c r="C2588" s="136"/>
      <c r="D2588" s="136"/>
      <c r="E2588"/>
      <c r="F2588" s="181"/>
      <c r="G2588" s="181"/>
      <c r="H2588" s="181"/>
      <c r="I2588" s="181"/>
      <c r="J2588" s="181"/>
      <c r="K2588" s="191"/>
      <c r="L2588" s="31"/>
    </row>
    <row r="2589" spans="1:12" s="178" customFormat="1" x14ac:dyDescent="0.2">
      <c r="A2589" s="136"/>
      <c r="B2589"/>
      <c r="C2589" s="136"/>
      <c r="D2589" s="136"/>
      <c r="E2589"/>
      <c r="F2589" s="181"/>
      <c r="G2589" s="181"/>
      <c r="H2589" s="181"/>
      <c r="I2589" s="181"/>
      <c r="J2589" s="181"/>
      <c r="K2589" s="191"/>
      <c r="L2589" s="31"/>
    </row>
    <row r="2590" spans="1:12" s="178" customFormat="1" x14ac:dyDescent="0.2">
      <c r="A2590" s="136"/>
      <c r="B2590"/>
      <c r="C2590" s="136"/>
      <c r="D2590" s="136"/>
      <c r="E2590"/>
      <c r="F2590" s="181"/>
      <c r="G2590" s="181"/>
      <c r="H2590" s="181"/>
      <c r="I2590" s="181"/>
      <c r="J2590" s="181"/>
      <c r="K2590" s="191"/>
      <c r="L2590" s="31"/>
    </row>
    <row r="2591" spans="1:12" s="178" customFormat="1" x14ac:dyDescent="0.2">
      <c r="A2591" s="136"/>
      <c r="B2591"/>
      <c r="C2591" s="136"/>
      <c r="D2591" s="136"/>
      <c r="E2591"/>
      <c r="F2591" s="181"/>
      <c r="G2591" s="181"/>
      <c r="H2591" s="181"/>
      <c r="I2591" s="181"/>
      <c r="J2591" s="181"/>
      <c r="K2591" s="191"/>
      <c r="L2591" s="31"/>
    </row>
    <row r="2592" spans="1:12" s="178" customFormat="1" x14ac:dyDescent="0.2">
      <c r="A2592" s="136"/>
      <c r="B2592"/>
      <c r="C2592" s="136"/>
      <c r="D2592" s="136"/>
      <c r="E2592"/>
      <c r="F2592" s="181"/>
      <c r="G2592" s="181"/>
      <c r="H2592" s="181"/>
      <c r="I2592" s="181"/>
      <c r="J2592" s="181"/>
      <c r="K2592" s="191"/>
      <c r="L2592" s="31"/>
    </row>
    <row r="2593" spans="1:12" s="178" customFormat="1" x14ac:dyDescent="0.2">
      <c r="A2593" s="136"/>
      <c r="B2593"/>
      <c r="C2593" s="136"/>
      <c r="D2593" s="136"/>
      <c r="E2593"/>
      <c r="F2593" s="181"/>
      <c r="G2593" s="181"/>
      <c r="H2593" s="181"/>
      <c r="I2593" s="181"/>
      <c r="J2593" s="181"/>
      <c r="K2593" s="191"/>
      <c r="L2593" s="31"/>
    </row>
    <row r="2594" spans="1:12" s="178" customFormat="1" x14ac:dyDescent="0.2">
      <c r="A2594" s="136"/>
      <c r="B2594"/>
      <c r="C2594" s="136"/>
      <c r="D2594" s="136"/>
      <c r="E2594"/>
      <c r="F2594" s="181"/>
      <c r="G2594" s="181"/>
      <c r="H2594" s="181"/>
      <c r="I2594" s="181"/>
      <c r="J2594" s="181"/>
      <c r="K2594" s="191"/>
      <c r="L2594" s="31"/>
    </row>
    <row r="2595" spans="1:12" s="178" customFormat="1" x14ac:dyDescent="0.2">
      <c r="A2595" s="136"/>
      <c r="B2595"/>
      <c r="C2595" s="136"/>
      <c r="D2595" s="136"/>
      <c r="E2595"/>
      <c r="F2595" s="181"/>
      <c r="G2595" s="181"/>
      <c r="H2595" s="181"/>
      <c r="I2595" s="181"/>
      <c r="J2595" s="181"/>
      <c r="K2595" s="191"/>
      <c r="L2595" s="31"/>
    </row>
    <row r="2596" spans="1:12" s="178" customFormat="1" x14ac:dyDescent="0.2">
      <c r="A2596" s="136"/>
      <c r="B2596"/>
      <c r="C2596" s="136"/>
      <c r="D2596" s="136"/>
      <c r="E2596"/>
      <c r="F2596" s="181"/>
      <c r="G2596" s="181"/>
      <c r="H2596" s="181"/>
      <c r="I2596" s="181"/>
      <c r="J2596" s="181"/>
      <c r="K2596" s="191"/>
      <c r="L2596" s="31"/>
    </row>
    <row r="2597" spans="1:12" s="178" customFormat="1" x14ac:dyDescent="0.2">
      <c r="A2597" s="136"/>
      <c r="B2597"/>
      <c r="C2597" s="136"/>
      <c r="D2597" s="136"/>
      <c r="E2597"/>
      <c r="F2597" s="181"/>
      <c r="G2597" s="181"/>
      <c r="H2597" s="181"/>
      <c r="I2597" s="181"/>
      <c r="J2597" s="181"/>
      <c r="K2597" s="191"/>
      <c r="L2597" s="31"/>
    </row>
    <row r="2598" spans="1:12" s="178" customFormat="1" x14ac:dyDescent="0.2">
      <c r="A2598" s="136"/>
      <c r="B2598"/>
      <c r="C2598" s="136"/>
      <c r="D2598" s="136"/>
      <c r="E2598"/>
      <c r="F2598" s="181"/>
      <c r="G2598" s="181"/>
      <c r="H2598" s="181"/>
      <c r="I2598" s="181"/>
      <c r="J2598" s="181"/>
      <c r="K2598" s="191"/>
      <c r="L2598" s="31"/>
    </row>
    <row r="2599" spans="1:12" s="178" customFormat="1" x14ac:dyDescent="0.2">
      <c r="A2599" s="136"/>
      <c r="B2599"/>
      <c r="C2599" s="136"/>
      <c r="D2599" s="136"/>
      <c r="E2599"/>
      <c r="F2599" s="181"/>
      <c r="G2599" s="181"/>
      <c r="H2599" s="181"/>
      <c r="I2599" s="181"/>
      <c r="J2599" s="181"/>
      <c r="K2599" s="191"/>
      <c r="L2599" s="31"/>
    </row>
    <row r="2600" spans="1:12" s="178" customFormat="1" x14ac:dyDescent="0.2">
      <c r="A2600" s="136"/>
      <c r="B2600"/>
      <c r="C2600" s="136"/>
      <c r="D2600" s="136"/>
      <c r="E2600"/>
      <c r="F2600" s="181"/>
      <c r="G2600" s="181"/>
      <c r="H2600" s="181"/>
      <c r="I2600" s="181"/>
      <c r="J2600" s="181"/>
      <c r="K2600" s="191"/>
      <c r="L2600" s="31"/>
    </row>
    <row r="2601" spans="1:12" s="178" customFormat="1" x14ac:dyDescent="0.2">
      <c r="A2601" s="136"/>
      <c r="B2601"/>
      <c r="C2601" s="136"/>
      <c r="D2601" s="136"/>
      <c r="E2601"/>
      <c r="F2601" s="181"/>
      <c r="G2601" s="181"/>
      <c r="H2601" s="181"/>
      <c r="I2601" s="181"/>
      <c r="J2601" s="181"/>
      <c r="K2601" s="191"/>
      <c r="L2601" s="31"/>
    </row>
    <row r="2602" spans="1:12" s="178" customFormat="1" x14ac:dyDescent="0.2">
      <c r="A2602" s="136"/>
      <c r="B2602"/>
      <c r="C2602" s="136"/>
      <c r="D2602" s="136"/>
      <c r="E2602"/>
      <c r="F2602" s="181"/>
      <c r="G2602" s="181"/>
      <c r="H2602" s="181"/>
      <c r="I2602" s="181"/>
      <c r="J2602" s="181"/>
      <c r="K2602" s="191"/>
      <c r="L2602" s="31"/>
    </row>
    <row r="2603" spans="1:12" s="178" customFormat="1" x14ac:dyDescent="0.2">
      <c r="A2603" s="136"/>
      <c r="B2603"/>
      <c r="C2603" s="136"/>
      <c r="D2603" s="136"/>
      <c r="E2603"/>
      <c r="F2603" s="181"/>
      <c r="G2603" s="181"/>
      <c r="H2603" s="181"/>
      <c r="I2603" s="181"/>
      <c r="J2603" s="181"/>
      <c r="K2603" s="191"/>
      <c r="L2603" s="31"/>
    </row>
    <row r="2604" spans="1:12" s="178" customFormat="1" x14ac:dyDescent="0.2">
      <c r="A2604" s="136"/>
      <c r="B2604"/>
      <c r="C2604" s="136"/>
      <c r="D2604" s="136"/>
      <c r="E2604"/>
      <c r="F2604" s="181"/>
      <c r="G2604" s="181"/>
      <c r="H2604" s="181"/>
      <c r="I2604" s="181"/>
      <c r="J2604" s="181"/>
      <c r="K2604" s="191"/>
      <c r="L2604" s="31"/>
    </row>
    <row r="2605" spans="1:12" s="178" customFormat="1" x14ac:dyDescent="0.2">
      <c r="A2605" s="136"/>
      <c r="B2605"/>
      <c r="C2605" s="136"/>
      <c r="D2605" s="136"/>
      <c r="E2605"/>
      <c r="F2605" s="181"/>
      <c r="G2605" s="181"/>
      <c r="H2605" s="181"/>
      <c r="I2605" s="181"/>
      <c r="J2605" s="181"/>
      <c r="K2605" s="191"/>
      <c r="L2605" s="31"/>
    </row>
    <row r="2606" spans="1:12" s="178" customFormat="1" x14ac:dyDescent="0.2">
      <c r="A2606" s="136"/>
      <c r="B2606"/>
      <c r="C2606" s="136"/>
      <c r="D2606" s="136"/>
      <c r="E2606"/>
      <c r="F2606" s="181"/>
      <c r="G2606" s="181"/>
      <c r="H2606" s="181"/>
      <c r="I2606" s="181"/>
      <c r="J2606" s="181"/>
      <c r="K2606" s="191"/>
      <c r="L2606" s="31"/>
    </row>
    <row r="2607" spans="1:12" s="178" customFormat="1" x14ac:dyDescent="0.2">
      <c r="A2607" s="136"/>
      <c r="B2607"/>
      <c r="C2607" s="136"/>
      <c r="D2607" s="136"/>
      <c r="E2607"/>
      <c r="F2607" s="181"/>
      <c r="G2607" s="181"/>
      <c r="H2607" s="181"/>
      <c r="I2607" s="181"/>
      <c r="J2607" s="181"/>
      <c r="K2607" s="191"/>
      <c r="L2607" s="31"/>
    </row>
    <row r="2608" spans="1:12" s="178" customFormat="1" x14ac:dyDescent="0.2">
      <c r="A2608" s="136"/>
      <c r="B2608"/>
      <c r="C2608" s="136"/>
      <c r="D2608" s="136"/>
      <c r="E2608"/>
      <c r="F2608" s="181"/>
      <c r="G2608" s="181"/>
      <c r="H2608" s="181"/>
      <c r="I2608" s="181"/>
      <c r="J2608" s="181"/>
      <c r="K2608" s="191"/>
      <c r="L2608" s="31"/>
    </row>
    <row r="2609" spans="1:12" s="178" customFormat="1" x14ac:dyDescent="0.2">
      <c r="A2609" s="136"/>
      <c r="B2609"/>
      <c r="C2609" s="136"/>
      <c r="D2609" s="136"/>
      <c r="E2609"/>
      <c r="F2609" s="181"/>
      <c r="G2609" s="181"/>
      <c r="H2609" s="181"/>
      <c r="I2609" s="181"/>
      <c r="J2609" s="181"/>
      <c r="K2609" s="191"/>
      <c r="L2609" s="31"/>
    </row>
    <row r="2610" spans="1:12" s="178" customFormat="1" x14ac:dyDescent="0.2">
      <c r="A2610" s="136"/>
      <c r="B2610"/>
      <c r="C2610" s="136"/>
      <c r="D2610" s="136"/>
      <c r="E2610"/>
      <c r="F2610" s="181"/>
      <c r="G2610" s="181"/>
      <c r="H2610" s="181"/>
      <c r="I2610" s="181"/>
      <c r="J2610" s="181"/>
      <c r="K2610" s="191"/>
      <c r="L2610" s="31"/>
    </row>
    <row r="2611" spans="1:12" s="178" customFormat="1" x14ac:dyDescent="0.2">
      <c r="A2611" s="136"/>
      <c r="B2611"/>
      <c r="C2611" s="136"/>
      <c r="D2611" s="136"/>
      <c r="E2611"/>
      <c r="F2611" s="181"/>
      <c r="G2611" s="181"/>
      <c r="H2611" s="181"/>
      <c r="I2611" s="181"/>
      <c r="J2611" s="181"/>
      <c r="K2611" s="191"/>
      <c r="L2611" s="31"/>
    </row>
    <row r="2612" spans="1:12" s="178" customFormat="1" x14ac:dyDescent="0.2">
      <c r="A2612" s="136"/>
      <c r="B2612"/>
      <c r="C2612" s="136"/>
      <c r="D2612" s="136"/>
      <c r="E2612"/>
      <c r="F2612" s="181"/>
      <c r="G2612" s="181"/>
      <c r="H2612" s="181"/>
      <c r="I2612" s="181"/>
      <c r="J2612" s="181"/>
      <c r="K2612" s="191"/>
      <c r="L2612" s="31"/>
    </row>
    <row r="2613" spans="1:12" s="178" customFormat="1" x14ac:dyDescent="0.2">
      <c r="A2613" s="136"/>
      <c r="B2613"/>
      <c r="C2613" s="136"/>
      <c r="D2613" s="136"/>
      <c r="E2613"/>
      <c r="F2613" s="181"/>
      <c r="G2613" s="181"/>
      <c r="H2613" s="181"/>
      <c r="I2613" s="181"/>
      <c r="J2613" s="181"/>
      <c r="K2613" s="191"/>
      <c r="L2613" s="31"/>
    </row>
    <row r="2614" spans="1:12" s="178" customFormat="1" x14ac:dyDescent="0.2">
      <c r="A2614" s="136"/>
      <c r="B2614"/>
      <c r="C2614" s="136"/>
      <c r="D2614" s="136"/>
      <c r="E2614"/>
      <c r="F2614" s="181"/>
      <c r="G2614" s="181"/>
      <c r="H2614" s="181"/>
      <c r="I2614" s="181"/>
      <c r="J2614" s="181"/>
      <c r="K2614" s="191"/>
      <c r="L2614" s="31"/>
    </row>
    <row r="2615" spans="1:12" s="178" customFormat="1" x14ac:dyDescent="0.2">
      <c r="A2615" s="136"/>
      <c r="B2615"/>
      <c r="C2615" s="136"/>
      <c r="D2615" s="136"/>
      <c r="E2615"/>
      <c r="F2615" s="181"/>
      <c r="G2615" s="181"/>
      <c r="H2615" s="181"/>
      <c r="I2615" s="181"/>
      <c r="J2615" s="181"/>
      <c r="K2615" s="191"/>
      <c r="L2615" s="31"/>
    </row>
    <row r="2616" spans="1:12" s="178" customFormat="1" x14ac:dyDescent="0.2">
      <c r="A2616" s="136"/>
      <c r="B2616"/>
      <c r="C2616" s="136"/>
      <c r="D2616" s="136"/>
      <c r="E2616"/>
      <c r="F2616" s="181"/>
      <c r="G2616" s="181"/>
      <c r="H2616" s="181"/>
      <c r="I2616" s="181"/>
      <c r="J2616" s="181"/>
      <c r="K2616" s="191"/>
      <c r="L2616" s="31"/>
    </row>
    <row r="2617" spans="1:12" s="178" customFormat="1" x14ac:dyDescent="0.2">
      <c r="A2617" s="136"/>
      <c r="B2617"/>
      <c r="C2617" s="136"/>
      <c r="D2617" s="136"/>
      <c r="E2617"/>
      <c r="F2617" s="181"/>
      <c r="G2617" s="181"/>
      <c r="H2617" s="181"/>
      <c r="I2617" s="181"/>
      <c r="J2617" s="181"/>
      <c r="K2617" s="191"/>
      <c r="L2617" s="31"/>
    </row>
    <row r="2618" spans="1:12" s="178" customFormat="1" x14ac:dyDescent="0.2">
      <c r="A2618" s="136"/>
      <c r="B2618"/>
      <c r="C2618" s="136"/>
      <c r="D2618" s="136"/>
      <c r="E2618"/>
      <c r="F2618" s="181"/>
      <c r="G2618" s="181"/>
      <c r="H2618" s="181"/>
      <c r="I2618" s="181"/>
      <c r="J2618" s="181"/>
      <c r="K2618" s="191"/>
      <c r="L2618" s="31"/>
    </row>
    <row r="2619" spans="1:12" s="178" customFormat="1" x14ac:dyDescent="0.2">
      <c r="A2619" s="136"/>
      <c r="B2619"/>
      <c r="C2619" s="136"/>
      <c r="D2619" s="136"/>
      <c r="E2619"/>
      <c r="F2619" s="181"/>
      <c r="G2619" s="181"/>
      <c r="H2619" s="181"/>
      <c r="I2619" s="181"/>
      <c r="J2619" s="181"/>
      <c r="K2619" s="191"/>
      <c r="L2619" s="31"/>
    </row>
    <row r="2620" spans="1:12" s="178" customFormat="1" x14ac:dyDescent="0.2">
      <c r="A2620" s="136"/>
      <c r="B2620"/>
      <c r="C2620" s="136"/>
      <c r="D2620" s="136"/>
      <c r="E2620"/>
      <c r="F2620" s="181"/>
      <c r="G2620" s="181"/>
      <c r="H2620" s="181"/>
      <c r="I2620" s="181"/>
      <c r="J2620" s="181"/>
      <c r="K2620" s="191"/>
      <c r="L2620" s="31"/>
    </row>
    <row r="2621" spans="1:12" s="178" customFormat="1" x14ac:dyDescent="0.2">
      <c r="A2621" s="136"/>
      <c r="B2621"/>
      <c r="C2621" s="136"/>
      <c r="D2621" s="136"/>
      <c r="E2621"/>
      <c r="F2621" s="181"/>
      <c r="G2621" s="181"/>
      <c r="H2621" s="181"/>
      <c r="I2621" s="181"/>
      <c r="J2621" s="181"/>
      <c r="K2621" s="191"/>
      <c r="L2621" s="31"/>
    </row>
    <row r="2622" spans="1:12" s="178" customFormat="1" x14ac:dyDescent="0.2">
      <c r="A2622" s="136"/>
      <c r="B2622"/>
      <c r="C2622" s="136"/>
      <c r="D2622" s="136"/>
      <c r="E2622"/>
      <c r="F2622" s="181"/>
      <c r="G2622" s="181"/>
      <c r="H2622" s="181"/>
      <c r="I2622" s="181"/>
      <c r="J2622" s="181"/>
      <c r="K2622" s="191"/>
      <c r="L2622" s="31"/>
    </row>
    <row r="2623" spans="1:12" s="178" customFormat="1" x14ac:dyDescent="0.2">
      <c r="A2623" s="136"/>
      <c r="B2623"/>
      <c r="C2623" s="136"/>
      <c r="D2623" s="136"/>
      <c r="E2623"/>
      <c r="F2623" s="181"/>
      <c r="G2623" s="181"/>
      <c r="H2623" s="181"/>
      <c r="I2623" s="181"/>
      <c r="J2623" s="181"/>
      <c r="K2623" s="191"/>
      <c r="L2623" s="31"/>
    </row>
    <row r="2624" spans="1:12" s="178" customFormat="1" x14ac:dyDescent="0.2">
      <c r="A2624" s="136"/>
      <c r="B2624"/>
      <c r="C2624" s="136"/>
      <c r="D2624" s="136"/>
      <c r="E2624"/>
      <c r="F2624" s="181"/>
      <c r="G2624" s="181"/>
      <c r="H2624" s="181"/>
      <c r="I2624" s="181"/>
      <c r="J2624" s="181"/>
      <c r="K2624" s="191"/>
      <c r="L2624" s="31"/>
    </row>
    <row r="2625" spans="1:12" s="178" customFormat="1" x14ac:dyDescent="0.2">
      <c r="A2625" s="136"/>
      <c r="B2625"/>
      <c r="C2625" s="136"/>
      <c r="D2625" s="136"/>
      <c r="E2625"/>
      <c r="F2625" s="181"/>
      <c r="G2625" s="181"/>
      <c r="H2625" s="181"/>
      <c r="I2625" s="181"/>
      <c r="J2625" s="181"/>
      <c r="K2625" s="191"/>
      <c r="L2625" s="31"/>
    </row>
    <row r="2626" spans="1:12" s="178" customFormat="1" x14ac:dyDescent="0.2">
      <c r="A2626" s="136"/>
      <c r="B2626"/>
      <c r="C2626" s="136"/>
      <c r="D2626" s="136"/>
      <c r="E2626"/>
      <c r="F2626" s="181"/>
      <c r="G2626" s="181"/>
      <c r="H2626" s="181"/>
      <c r="I2626" s="181"/>
      <c r="J2626" s="181"/>
      <c r="K2626" s="191"/>
      <c r="L2626" s="31"/>
    </row>
    <row r="2627" spans="1:12" s="178" customFormat="1" x14ac:dyDescent="0.2">
      <c r="A2627" s="136"/>
      <c r="B2627"/>
      <c r="C2627" s="136"/>
      <c r="D2627" s="136"/>
      <c r="E2627"/>
      <c r="F2627" s="181"/>
      <c r="G2627" s="181"/>
      <c r="H2627" s="181"/>
      <c r="I2627" s="181"/>
      <c r="J2627" s="181"/>
      <c r="K2627" s="191"/>
      <c r="L2627" s="31"/>
    </row>
    <row r="2628" spans="1:12" s="178" customFormat="1" x14ac:dyDescent="0.2">
      <c r="A2628" s="136"/>
      <c r="B2628"/>
      <c r="C2628" s="136"/>
      <c r="D2628" s="136"/>
      <c r="E2628"/>
      <c r="F2628" s="181"/>
      <c r="G2628" s="181"/>
      <c r="H2628" s="181"/>
      <c r="I2628" s="181"/>
      <c r="J2628" s="181"/>
      <c r="K2628" s="191"/>
      <c r="L2628" s="31"/>
    </row>
    <row r="2629" spans="1:12" s="178" customFormat="1" x14ac:dyDescent="0.2">
      <c r="A2629" s="136"/>
      <c r="B2629"/>
      <c r="C2629" s="136"/>
      <c r="D2629" s="136"/>
      <c r="E2629"/>
      <c r="F2629" s="181"/>
      <c r="G2629" s="181"/>
      <c r="H2629" s="181"/>
      <c r="I2629" s="181"/>
      <c r="J2629" s="181"/>
      <c r="K2629" s="191"/>
      <c r="L2629" s="31"/>
    </row>
    <row r="2630" spans="1:12" s="178" customFormat="1" x14ac:dyDescent="0.2">
      <c r="A2630" s="136"/>
      <c r="B2630"/>
      <c r="C2630" s="136"/>
      <c r="D2630" s="136"/>
      <c r="E2630"/>
      <c r="F2630" s="181"/>
      <c r="G2630" s="181"/>
      <c r="H2630" s="181"/>
      <c r="I2630" s="181"/>
      <c r="J2630" s="181"/>
      <c r="K2630" s="191"/>
      <c r="L2630" s="31"/>
    </row>
    <row r="2631" spans="1:12" s="178" customFormat="1" x14ac:dyDescent="0.2">
      <c r="A2631" s="136"/>
      <c r="B2631"/>
      <c r="C2631" s="136"/>
      <c r="D2631" s="136"/>
      <c r="E2631"/>
      <c r="F2631" s="181"/>
      <c r="G2631" s="181"/>
      <c r="H2631" s="181"/>
      <c r="I2631" s="181"/>
      <c r="J2631" s="181"/>
      <c r="K2631" s="191"/>
      <c r="L2631" s="31"/>
    </row>
    <row r="2632" spans="1:12" s="178" customFormat="1" x14ac:dyDescent="0.2">
      <c r="A2632" s="136"/>
      <c r="B2632"/>
      <c r="C2632" s="136"/>
      <c r="D2632" s="136"/>
      <c r="E2632"/>
      <c r="F2632" s="181"/>
      <c r="G2632" s="181"/>
      <c r="H2632" s="181"/>
      <c r="I2632" s="181"/>
      <c r="J2632" s="181"/>
      <c r="K2632" s="191"/>
      <c r="L2632" s="31"/>
    </row>
    <row r="2633" spans="1:12" s="178" customFormat="1" x14ac:dyDescent="0.2">
      <c r="A2633" s="136"/>
      <c r="B2633"/>
      <c r="C2633" s="136"/>
      <c r="D2633" s="136"/>
      <c r="E2633"/>
      <c r="F2633" s="181"/>
      <c r="G2633" s="181"/>
      <c r="H2633" s="181"/>
      <c r="I2633" s="181"/>
      <c r="J2633" s="181"/>
      <c r="K2633" s="191"/>
      <c r="L2633" s="31"/>
    </row>
    <row r="2634" spans="1:12" s="178" customFormat="1" x14ac:dyDescent="0.2">
      <c r="A2634" s="136"/>
      <c r="B2634"/>
      <c r="C2634" s="136"/>
      <c r="D2634" s="136"/>
      <c r="E2634"/>
      <c r="F2634" s="181"/>
      <c r="G2634" s="181"/>
      <c r="H2634" s="181"/>
      <c r="I2634" s="181"/>
      <c r="J2634" s="181"/>
      <c r="K2634" s="191"/>
      <c r="L2634" s="31"/>
    </row>
    <row r="2635" spans="1:12" s="178" customFormat="1" x14ac:dyDescent="0.2">
      <c r="A2635" s="136"/>
      <c r="B2635"/>
      <c r="C2635" s="136"/>
      <c r="D2635" s="136"/>
      <c r="E2635"/>
      <c r="F2635" s="181"/>
      <c r="G2635" s="181"/>
      <c r="H2635" s="181"/>
      <c r="I2635" s="181"/>
      <c r="J2635" s="181"/>
      <c r="K2635" s="191"/>
      <c r="L2635" s="31"/>
    </row>
    <row r="2636" spans="1:12" s="178" customFormat="1" x14ac:dyDescent="0.2">
      <c r="A2636" s="136"/>
      <c r="B2636"/>
      <c r="C2636" s="136"/>
      <c r="D2636" s="136"/>
      <c r="E2636"/>
      <c r="F2636" s="181"/>
      <c r="G2636" s="181"/>
      <c r="H2636" s="181"/>
      <c r="I2636" s="181"/>
      <c r="J2636" s="181"/>
      <c r="K2636" s="191"/>
      <c r="L2636" s="31"/>
    </row>
    <row r="2637" spans="1:12" s="178" customFormat="1" x14ac:dyDescent="0.2">
      <c r="A2637" s="136"/>
      <c r="B2637"/>
      <c r="C2637" s="136"/>
      <c r="D2637" s="136"/>
      <c r="E2637"/>
      <c r="F2637" s="181"/>
      <c r="G2637" s="181"/>
      <c r="H2637" s="181"/>
      <c r="I2637" s="181"/>
      <c r="J2637" s="181"/>
      <c r="K2637" s="191"/>
      <c r="L2637" s="31"/>
    </row>
    <row r="2638" spans="1:12" s="178" customFormat="1" x14ac:dyDescent="0.2">
      <c r="A2638" s="136"/>
      <c r="B2638"/>
      <c r="C2638" s="136"/>
      <c r="D2638" s="136"/>
      <c r="E2638"/>
      <c r="F2638" s="181"/>
      <c r="G2638" s="181"/>
      <c r="H2638" s="181"/>
      <c r="I2638" s="181"/>
      <c r="J2638" s="181"/>
      <c r="K2638" s="191"/>
      <c r="L2638" s="31"/>
    </row>
    <row r="2639" spans="1:12" s="178" customFormat="1" x14ac:dyDescent="0.2">
      <c r="A2639" s="136"/>
      <c r="B2639"/>
      <c r="C2639" s="136"/>
      <c r="D2639" s="136"/>
      <c r="E2639"/>
      <c r="F2639" s="181"/>
      <c r="G2639" s="181"/>
      <c r="H2639" s="181"/>
      <c r="I2639" s="181"/>
      <c r="J2639" s="181"/>
      <c r="K2639" s="191"/>
      <c r="L2639" s="31"/>
    </row>
    <row r="2640" spans="1:12" s="178" customFormat="1" x14ac:dyDescent="0.2">
      <c r="A2640" s="136"/>
      <c r="B2640"/>
      <c r="C2640" s="136"/>
      <c r="D2640" s="136"/>
      <c r="E2640"/>
      <c r="F2640" s="181"/>
      <c r="G2640" s="181"/>
      <c r="H2640" s="181"/>
      <c r="I2640" s="181"/>
      <c r="J2640" s="181"/>
      <c r="K2640" s="191"/>
      <c r="L2640" s="31"/>
    </row>
    <row r="2641" spans="1:12" s="178" customFormat="1" x14ac:dyDescent="0.2">
      <c r="A2641" s="136"/>
      <c r="B2641"/>
      <c r="C2641" s="136"/>
      <c r="D2641" s="136"/>
      <c r="E2641"/>
      <c r="F2641" s="181"/>
      <c r="G2641" s="181"/>
      <c r="H2641" s="181"/>
      <c r="I2641" s="181"/>
      <c r="J2641" s="181"/>
      <c r="K2641" s="191"/>
      <c r="L2641" s="31"/>
    </row>
    <row r="2642" spans="1:12" s="178" customFormat="1" x14ac:dyDescent="0.2">
      <c r="A2642" s="136"/>
      <c r="B2642"/>
      <c r="C2642" s="136"/>
      <c r="D2642" s="136"/>
      <c r="E2642"/>
      <c r="F2642" s="181"/>
      <c r="G2642" s="181"/>
      <c r="H2642" s="181"/>
      <c r="I2642" s="181"/>
      <c r="J2642" s="181"/>
      <c r="K2642" s="191"/>
      <c r="L2642" s="31"/>
    </row>
    <row r="2643" spans="1:12" s="178" customFormat="1" x14ac:dyDescent="0.2">
      <c r="A2643" s="136"/>
      <c r="B2643"/>
      <c r="C2643" s="136"/>
      <c r="D2643" s="136"/>
      <c r="E2643"/>
      <c r="F2643" s="181"/>
      <c r="G2643" s="181"/>
      <c r="H2643" s="181"/>
      <c r="I2643" s="181"/>
      <c r="J2643" s="181"/>
      <c r="K2643" s="191"/>
      <c r="L2643" s="31"/>
    </row>
    <row r="2644" spans="1:12" s="178" customFormat="1" x14ac:dyDescent="0.2">
      <c r="A2644" s="136"/>
      <c r="B2644"/>
      <c r="C2644" s="136"/>
      <c r="D2644" s="136"/>
      <c r="E2644"/>
      <c r="F2644" s="181"/>
      <c r="G2644" s="181"/>
      <c r="H2644" s="181"/>
      <c r="I2644" s="181"/>
      <c r="J2644" s="181"/>
      <c r="K2644" s="191"/>
      <c r="L2644" s="31"/>
    </row>
    <row r="2645" spans="1:12" s="178" customFormat="1" x14ac:dyDescent="0.2">
      <c r="A2645" s="136"/>
      <c r="B2645"/>
      <c r="C2645" s="136"/>
      <c r="D2645" s="136"/>
      <c r="E2645"/>
      <c r="F2645" s="181"/>
      <c r="G2645" s="181"/>
      <c r="H2645" s="181"/>
      <c r="I2645" s="181"/>
      <c r="J2645" s="181"/>
      <c r="K2645" s="191"/>
      <c r="L2645" s="31"/>
    </row>
    <row r="2646" spans="1:12" s="178" customFormat="1" x14ac:dyDescent="0.2">
      <c r="A2646" s="136"/>
      <c r="B2646"/>
      <c r="C2646" s="136"/>
      <c r="D2646" s="136"/>
      <c r="E2646"/>
      <c r="F2646" s="181"/>
      <c r="G2646" s="181"/>
      <c r="H2646" s="181"/>
      <c r="I2646" s="181"/>
      <c r="J2646" s="181"/>
      <c r="K2646" s="191"/>
      <c r="L2646" s="31"/>
    </row>
    <row r="2647" spans="1:12" s="178" customFormat="1" x14ac:dyDescent="0.2">
      <c r="A2647" s="136"/>
      <c r="B2647"/>
      <c r="C2647" s="136"/>
      <c r="D2647" s="136"/>
      <c r="E2647"/>
      <c r="F2647" s="181"/>
      <c r="G2647" s="181"/>
      <c r="H2647" s="181"/>
      <c r="I2647" s="181"/>
      <c r="J2647" s="181"/>
      <c r="K2647" s="191"/>
      <c r="L2647" s="31"/>
    </row>
    <row r="2648" spans="1:12" s="178" customFormat="1" x14ac:dyDescent="0.2">
      <c r="A2648" s="136"/>
      <c r="B2648"/>
      <c r="C2648" s="136"/>
      <c r="D2648" s="136"/>
      <c r="E2648"/>
      <c r="F2648" s="181"/>
      <c r="G2648" s="181"/>
      <c r="H2648" s="181"/>
      <c r="I2648" s="181"/>
      <c r="J2648" s="181"/>
      <c r="K2648" s="191"/>
      <c r="L2648" s="31"/>
    </row>
    <row r="2649" spans="1:12" s="178" customFormat="1" x14ac:dyDescent="0.2">
      <c r="A2649" s="136"/>
      <c r="B2649"/>
      <c r="C2649" s="136"/>
      <c r="D2649" s="136"/>
      <c r="E2649"/>
      <c r="F2649" s="181"/>
      <c r="G2649" s="181"/>
      <c r="H2649" s="181"/>
      <c r="I2649" s="181"/>
      <c r="J2649" s="181"/>
      <c r="K2649" s="191"/>
      <c r="L2649" s="31"/>
    </row>
    <row r="2650" spans="1:12" s="178" customFormat="1" x14ac:dyDescent="0.2">
      <c r="A2650" s="136"/>
      <c r="B2650"/>
      <c r="C2650" s="136"/>
      <c r="D2650" s="136"/>
      <c r="E2650"/>
      <c r="F2650" s="181"/>
      <c r="G2650" s="181"/>
      <c r="H2650" s="181"/>
      <c r="I2650" s="181"/>
      <c r="J2650" s="181"/>
      <c r="K2650" s="191"/>
      <c r="L2650" s="31"/>
    </row>
    <row r="2651" spans="1:12" s="178" customFormat="1" x14ac:dyDescent="0.2">
      <c r="A2651" s="136"/>
      <c r="B2651"/>
      <c r="C2651" s="136"/>
      <c r="D2651" s="136"/>
      <c r="E2651"/>
      <c r="F2651" s="181"/>
      <c r="G2651" s="181"/>
      <c r="H2651" s="181"/>
      <c r="I2651" s="181"/>
      <c r="J2651" s="181"/>
      <c r="K2651" s="191"/>
      <c r="L2651" s="31"/>
    </row>
    <row r="2652" spans="1:12" s="178" customFormat="1" x14ac:dyDescent="0.2">
      <c r="A2652" s="136"/>
      <c r="B2652"/>
      <c r="C2652" s="136"/>
      <c r="D2652" s="136"/>
      <c r="E2652"/>
      <c r="F2652" s="181"/>
      <c r="G2652" s="181"/>
      <c r="H2652" s="181"/>
      <c r="I2652" s="181"/>
      <c r="J2652" s="181"/>
      <c r="K2652" s="191"/>
      <c r="L2652" s="31"/>
    </row>
    <row r="2653" spans="1:12" s="178" customFormat="1" x14ac:dyDescent="0.2">
      <c r="A2653" s="136"/>
      <c r="B2653"/>
      <c r="C2653" s="136"/>
      <c r="D2653" s="136"/>
      <c r="E2653"/>
      <c r="F2653" s="181"/>
      <c r="G2653" s="181"/>
      <c r="H2653" s="181"/>
      <c r="I2653" s="181"/>
      <c r="J2653" s="181"/>
      <c r="K2653" s="191"/>
      <c r="L2653" s="31"/>
    </row>
    <row r="2654" spans="1:12" s="178" customFormat="1" x14ac:dyDescent="0.2">
      <c r="A2654" s="136"/>
      <c r="B2654"/>
      <c r="C2654" s="136"/>
      <c r="D2654" s="136"/>
      <c r="E2654"/>
      <c r="F2654" s="181"/>
      <c r="G2654" s="181"/>
      <c r="H2654" s="181"/>
      <c r="I2654" s="181"/>
      <c r="J2654" s="181"/>
      <c r="K2654" s="191"/>
      <c r="L2654" s="31"/>
    </row>
    <row r="2655" spans="1:12" s="178" customFormat="1" x14ac:dyDescent="0.2">
      <c r="A2655" s="136"/>
      <c r="B2655"/>
      <c r="C2655" s="136"/>
      <c r="D2655" s="136"/>
      <c r="E2655"/>
      <c r="F2655" s="181"/>
      <c r="G2655" s="181"/>
      <c r="H2655" s="181"/>
      <c r="I2655" s="181"/>
      <c r="J2655" s="181"/>
      <c r="K2655" s="191"/>
      <c r="L2655" s="31"/>
    </row>
    <row r="2656" spans="1:12" s="178" customFormat="1" x14ac:dyDescent="0.2">
      <c r="A2656" s="136"/>
      <c r="B2656"/>
      <c r="C2656" s="136"/>
      <c r="D2656" s="136"/>
      <c r="E2656"/>
      <c r="F2656" s="181"/>
      <c r="G2656" s="181"/>
      <c r="H2656" s="181"/>
      <c r="I2656" s="181"/>
      <c r="J2656" s="181"/>
      <c r="K2656" s="191"/>
      <c r="L2656" s="31"/>
    </row>
    <row r="2657" spans="1:12" s="178" customFormat="1" x14ac:dyDescent="0.2">
      <c r="A2657" s="136"/>
      <c r="B2657"/>
      <c r="C2657" s="136"/>
      <c r="D2657" s="136"/>
      <c r="E2657"/>
      <c r="F2657" s="181"/>
      <c r="G2657" s="181"/>
      <c r="H2657" s="181"/>
      <c r="I2657" s="181"/>
      <c r="J2657" s="181"/>
      <c r="K2657" s="191"/>
      <c r="L2657" s="31"/>
    </row>
    <row r="2658" spans="1:12" s="178" customFormat="1" x14ac:dyDescent="0.2">
      <c r="A2658" s="136"/>
      <c r="B2658"/>
      <c r="C2658" s="136"/>
      <c r="D2658" s="136"/>
      <c r="E2658"/>
      <c r="F2658" s="181"/>
      <c r="G2658" s="181"/>
      <c r="H2658" s="181"/>
      <c r="I2658" s="181"/>
      <c r="J2658" s="181"/>
      <c r="K2658" s="191"/>
      <c r="L2658" s="31"/>
    </row>
    <row r="2659" spans="1:12" s="178" customFormat="1" x14ac:dyDescent="0.2">
      <c r="A2659" s="136"/>
      <c r="B2659"/>
      <c r="C2659" s="136"/>
      <c r="D2659" s="136"/>
      <c r="E2659"/>
      <c r="F2659" s="181"/>
      <c r="G2659" s="181"/>
      <c r="H2659" s="181"/>
      <c r="I2659" s="181"/>
      <c r="J2659" s="181"/>
      <c r="K2659" s="191"/>
      <c r="L2659" s="31"/>
    </row>
    <row r="2660" spans="1:12" s="178" customFormat="1" x14ac:dyDescent="0.2">
      <c r="A2660" s="136"/>
      <c r="B2660"/>
      <c r="C2660" s="136"/>
      <c r="D2660" s="136"/>
      <c r="E2660"/>
      <c r="F2660" s="181"/>
      <c r="G2660" s="181"/>
      <c r="H2660" s="181"/>
      <c r="I2660" s="181"/>
      <c r="J2660" s="181"/>
      <c r="K2660" s="191"/>
      <c r="L2660" s="31"/>
    </row>
    <row r="2661" spans="1:12" s="178" customFormat="1" x14ac:dyDescent="0.2">
      <c r="A2661" s="136"/>
      <c r="B2661"/>
      <c r="C2661" s="136"/>
      <c r="D2661" s="136"/>
      <c r="E2661"/>
      <c r="F2661" s="181"/>
      <c r="G2661" s="181"/>
      <c r="H2661" s="181"/>
      <c r="I2661" s="181"/>
      <c r="J2661" s="181"/>
      <c r="K2661" s="191"/>
      <c r="L2661" s="31"/>
    </row>
    <row r="2662" spans="1:12" s="178" customFormat="1" x14ac:dyDescent="0.2">
      <c r="A2662" s="136"/>
      <c r="B2662"/>
      <c r="C2662" s="136"/>
      <c r="D2662" s="136"/>
      <c r="E2662"/>
      <c r="F2662" s="181"/>
      <c r="G2662" s="181"/>
      <c r="H2662" s="181"/>
      <c r="I2662" s="181"/>
      <c r="J2662" s="181"/>
      <c r="K2662" s="191"/>
      <c r="L2662" s="31"/>
    </row>
    <row r="2663" spans="1:12" s="178" customFormat="1" x14ac:dyDescent="0.2">
      <c r="A2663" s="136"/>
      <c r="B2663"/>
      <c r="C2663" s="136"/>
      <c r="D2663" s="136"/>
      <c r="E2663"/>
      <c r="F2663" s="181"/>
      <c r="G2663" s="181"/>
      <c r="H2663" s="181"/>
      <c r="I2663" s="181"/>
      <c r="J2663" s="181"/>
      <c r="K2663" s="191"/>
      <c r="L2663" s="31"/>
    </row>
    <row r="2664" spans="1:12" s="178" customFormat="1" x14ac:dyDescent="0.2">
      <c r="A2664" s="136"/>
      <c r="B2664"/>
      <c r="C2664" s="136"/>
      <c r="D2664" s="136"/>
      <c r="E2664"/>
      <c r="F2664" s="181"/>
      <c r="G2664" s="181"/>
      <c r="H2664" s="181"/>
      <c r="I2664" s="181"/>
      <c r="J2664" s="181"/>
      <c r="K2664" s="191"/>
      <c r="L2664" s="31"/>
    </row>
    <row r="2665" spans="1:12" s="178" customFormat="1" x14ac:dyDescent="0.2">
      <c r="A2665" s="136"/>
      <c r="B2665"/>
      <c r="C2665" s="136"/>
      <c r="D2665" s="136"/>
      <c r="E2665"/>
      <c r="F2665" s="181"/>
      <c r="G2665" s="181"/>
      <c r="H2665" s="181"/>
      <c r="I2665" s="181"/>
      <c r="J2665" s="181"/>
      <c r="K2665" s="191"/>
      <c r="L2665" s="31"/>
    </row>
    <row r="2666" spans="1:12" s="178" customFormat="1" x14ac:dyDescent="0.2">
      <c r="A2666" s="136"/>
      <c r="B2666"/>
      <c r="C2666" s="136"/>
      <c r="D2666" s="136"/>
      <c r="E2666"/>
      <c r="F2666" s="181"/>
      <c r="G2666" s="181"/>
      <c r="H2666" s="181"/>
      <c r="I2666" s="181"/>
      <c r="J2666" s="181"/>
      <c r="K2666" s="191"/>
      <c r="L2666" s="31"/>
    </row>
    <row r="2667" spans="1:12" s="178" customFormat="1" x14ac:dyDescent="0.2">
      <c r="A2667" s="136"/>
      <c r="B2667"/>
      <c r="C2667" s="136"/>
      <c r="D2667" s="136"/>
      <c r="E2667"/>
      <c r="F2667" s="181"/>
      <c r="G2667" s="181"/>
      <c r="H2667" s="181"/>
      <c r="I2667" s="181"/>
      <c r="J2667" s="181"/>
      <c r="K2667" s="191"/>
      <c r="L2667" s="31"/>
    </row>
    <row r="2668" spans="1:12" s="178" customFormat="1" x14ac:dyDescent="0.2">
      <c r="A2668" s="136"/>
      <c r="B2668"/>
      <c r="C2668" s="136"/>
      <c r="D2668" s="136"/>
      <c r="E2668"/>
      <c r="F2668" s="181"/>
      <c r="G2668" s="181"/>
      <c r="H2668" s="181"/>
      <c r="I2668" s="181"/>
      <c r="J2668" s="181"/>
      <c r="K2668" s="191"/>
      <c r="L2668" s="31"/>
    </row>
    <row r="2669" spans="1:12" s="178" customFormat="1" x14ac:dyDescent="0.2">
      <c r="A2669" s="136"/>
      <c r="B2669"/>
      <c r="C2669" s="136"/>
      <c r="D2669" s="136"/>
      <c r="E2669"/>
      <c r="F2669" s="181"/>
      <c r="G2669" s="181"/>
      <c r="H2669" s="181"/>
      <c r="I2669" s="181"/>
      <c r="J2669" s="181"/>
      <c r="K2669" s="191"/>
      <c r="L2669" s="31"/>
    </row>
    <row r="2670" spans="1:12" s="178" customFormat="1" x14ac:dyDescent="0.2">
      <c r="A2670" s="136"/>
      <c r="B2670"/>
      <c r="C2670" s="136"/>
      <c r="D2670" s="136"/>
      <c r="E2670"/>
      <c r="F2670" s="181"/>
      <c r="G2670" s="181"/>
      <c r="H2670" s="181"/>
      <c r="I2670" s="181"/>
      <c r="J2670" s="181"/>
      <c r="K2670" s="191"/>
      <c r="L2670" s="31"/>
    </row>
    <row r="2671" spans="1:12" s="178" customFormat="1" x14ac:dyDescent="0.2">
      <c r="A2671" s="136"/>
      <c r="B2671"/>
      <c r="C2671" s="136"/>
      <c r="D2671" s="136"/>
      <c r="E2671"/>
      <c r="F2671" s="181"/>
      <c r="G2671" s="181"/>
      <c r="H2671" s="181"/>
      <c r="I2671" s="181"/>
      <c r="J2671" s="181"/>
      <c r="K2671" s="191"/>
      <c r="L2671" s="31"/>
    </row>
    <row r="2672" spans="1:12" s="178" customFormat="1" x14ac:dyDescent="0.2">
      <c r="A2672" s="136"/>
      <c r="B2672"/>
      <c r="C2672" s="136"/>
      <c r="D2672" s="136"/>
      <c r="E2672"/>
      <c r="F2672" s="181"/>
      <c r="G2672" s="181"/>
      <c r="H2672" s="181"/>
      <c r="I2672" s="181"/>
      <c r="J2672" s="181"/>
      <c r="K2672" s="191"/>
      <c r="L2672" s="31"/>
    </row>
    <row r="2673" spans="1:12" s="178" customFormat="1" x14ac:dyDescent="0.2">
      <c r="A2673" s="136"/>
      <c r="B2673"/>
      <c r="C2673" s="136"/>
      <c r="D2673" s="136"/>
      <c r="E2673"/>
      <c r="F2673" s="181"/>
      <c r="G2673" s="181"/>
      <c r="H2673" s="181"/>
      <c r="I2673" s="181"/>
      <c r="J2673" s="181"/>
      <c r="K2673" s="191"/>
      <c r="L2673" s="31"/>
    </row>
    <row r="2674" spans="1:12" s="178" customFormat="1" x14ac:dyDescent="0.2">
      <c r="A2674" s="136"/>
      <c r="B2674"/>
      <c r="C2674" s="136"/>
      <c r="D2674" s="136"/>
      <c r="E2674"/>
      <c r="F2674" s="181"/>
      <c r="G2674" s="181"/>
      <c r="H2674" s="181"/>
      <c r="I2674" s="181"/>
      <c r="J2674" s="181"/>
      <c r="K2674" s="191"/>
      <c r="L2674" s="31"/>
    </row>
    <row r="2675" spans="1:12" s="178" customFormat="1" x14ac:dyDescent="0.2">
      <c r="A2675" s="136"/>
      <c r="B2675"/>
      <c r="C2675" s="136"/>
      <c r="D2675" s="136"/>
      <c r="E2675"/>
      <c r="F2675" s="181"/>
      <c r="G2675" s="181"/>
      <c r="H2675" s="181"/>
      <c r="I2675" s="181"/>
      <c r="J2675" s="181"/>
      <c r="K2675" s="191"/>
      <c r="L2675" s="31"/>
    </row>
    <row r="2676" spans="1:12" s="178" customFormat="1" x14ac:dyDescent="0.2">
      <c r="A2676" s="136"/>
      <c r="B2676"/>
      <c r="C2676" s="136"/>
      <c r="D2676" s="136"/>
      <c r="E2676"/>
      <c r="F2676" s="181"/>
      <c r="G2676" s="181"/>
      <c r="H2676" s="181"/>
      <c r="I2676" s="181"/>
      <c r="J2676" s="181"/>
      <c r="K2676" s="191"/>
      <c r="L2676" s="31"/>
    </row>
    <row r="2677" spans="1:12" s="178" customFormat="1" x14ac:dyDescent="0.2">
      <c r="A2677" s="136"/>
      <c r="B2677"/>
      <c r="C2677" s="136"/>
      <c r="D2677" s="136"/>
      <c r="E2677"/>
      <c r="F2677" s="181"/>
      <c r="G2677" s="181"/>
      <c r="H2677" s="181"/>
      <c r="I2677" s="181"/>
      <c r="J2677" s="181"/>
      <c r="K2677" s="191"/>
      <c r="L2677" s="31"/>
    </row>
    <row r="2678" spans="1:12" s="178" customFormat="1" x14ac:dyDescent="0.2">
      <c r="A2678" s="136"/>
      <c r="B2678"/>
      <c r="C2678" s="136"/>
      <c r="D2678" s="136"/>
      <c r="E2678"/>
      <c r="F2678" s="181"/>
      <c r="G2678" s="181"/>
      <c r="H2678" s="181"/>
      <c r="I2678" s="181"/>
      <c r="J2678" s="181"/>
      <c r="K2678" s="191"/>
      <c r="L2678" s="31"/>
    </row>
    <row r="2679" spans="1:12" s="178" customFormat="1" x14ac:dyDescent="0.2">
      <c r="A2679" s="136"/>
      <c r="B2679"/>
      <c r="C2679" s="136"/>
      <c r="D2679" s="136"/>
      <c r="E2679"/>
      <c r="F2679" s="181"/>
      <c r="G2679" s="181"/>
      <c r="H2679" s="181"/>
      <c r="I2679" s="181"/>
      <c r="J2679" s="181"/>
      <c r="K2679" s="191"/>
      <c r="L2679" s="31"/>
    </row>
    <row r="2680" spans="1:12" s="178" customFormat="1" x14ac:dyDescent="0.2">
      <c r="A2680" s="136"/>
      <c r="B2680"/>
      <c r="C2680" s="136"/>
      <c r="D2680" s="136"/>
      <c r="E2680"/>
      <c r="F2680" s="181"/>
      <c r="G2680" s="181"/>
      <c r="H2680" s="181"/>
      <c r="I2680" s="181"/>
      <c r="J2680" s="181"/>
      <c r="K2680" s="191"/>
      <c r="L2680" s="31"/>
    </row>
    <row r="2681" spans="1:12" s="178" customFormat="1" x14ac:dyDescent="0.2">
      <c r="A2681" s="136"/>
      <c r="B2681"/>
      <c r="C2681" s="136"/>
      <c r="D2681" s="136"/>
      <c r="E2681"/>
      <c r="F2681" s="181"/>
      <c r="G2681" s="181"/>
      <c r="H2681" s="181"/>
      <c r="I2681" s="181"/>
      <c r="J2681" s="181"/>
      <c r="K2681" s="191"/>
      <c r="L2681" s="31"/>
    </row>
    <row r="2682" spans="1:12" s="178" customFormat="1" x14ac:dyDescent="0.2">
      <c r="A2682" s="136"/>
      <c r="B2682"/>
      <c r="C2682" s="136"/>
      <c r="D2682" s="136"/>
      <c r="E2682"/>
      <c r="F2682" s="181"/>
      <c r="G2682" s="181"/>
      <c r="H2682" s="181"/>
      <c r="I2682" s="181"/>
      <c r="J2682" s="181"/>
      <c r="K2682" s="191"/>
      <c r="L2682" s="31"/>
    </row>
    <row r="2683" spans="1:12" s="178" customFormat="1" x14ac:dyDescent="0.2">
      <c r="A2683" s="136"/>
      <c r="B2683"/>
      <c r="C2683" s="136"/>
      <c r="D2683" s="136"/>
      <c r="E2683"/>
      <c r="F2683" s="181"/>
      <c r="G2683" s="181"/>
      <c r="H2683" s="181"/>
      <c r="I2683" s="181"/>
      <c r="J2683" s="181"/>
      <c r="K2683" s="191"/>
      <c r="L2683" s="31"/>
    </row>
    <row r="2684" spans="1:12" s="178" customFormat="1" x14ac:dyDescent="0.2">
      <c r="A2684" s="136"/>
      <c r="B2684"/>
      <c r="C2684" s="136"/>
      <c r="D2684" s="136"/>
      <c r="E2684"/>
      <c r="F2684" s="181"/>
      <c r="G2684" s="181"/>
      <c r="H2684" s="181"/>
      <c r="I2684" s="181"/>
      <c r="J2684" s="181"/>
      <c r="K2684" s="191"/>
      <c r="L2684" s="31"/>
    </row>
    <row r="2685" spans="1:12" s="178" customFormat="1" x14ac:dyDescent="0.2">
      <c r="A2685" s="136"/>
      <c r="B2685"/>
      <c r="C2685" s="136"/>
      <c r="D2685" s="136"/>
      <c r="E2685"/>
      <c r="F2685" s="181"/>
      <c r="G2685" s="181"/>
      <c r="H2685" s="181"/>
      <c r="I2685" s="181"/>
      <c r="J2685" s="181"/>
      <c r="K2685" s="191"/>
      <c r="L2685" s="31"/>
    </row>
    <row r="2686" spans="1:12" s="178" customFormat="1" x14ac:dyDescent="0.2">
      <c r="A2686" s="136"/>
      <c r="B2686"/>
      <c r="C2686" s="136"/>
      <c r="D2686" s="136"/>
      <c r="E2686"/>
      <c r="F2686" s="181"/>
      <c r="G2686" s="181"/>
      <c r="H2686" s="181"/>
      <c r="I2686" s="181"/>
      <c r="J2686" s="181"/>
      <c r="K2686" s="191"/>
      <c r="L2686" s="31"/>
    </row>
    <row r="2687" spans="1:12" s="178" customFormat="1" x14ac:dyDescent="0.2">
      <c r="A2687" s="136"/>
      <c r="B2687"/>
      <c r="C2687" s="136"/>
      <c r="D2687" s="136"/>
      <c r="E2687"/>
      <c r="F2687" s="181"/>
      <c r="G2687" s="181"/>
      <c r="H2687" s="181"/>
      <c r="I2687" s="181"/>
      <c r="J2687" s="181"/>
      <c r="K2687" s="191"/>
      <c r="L2687" s="31"/>
    </row>
    <row r="2688" spans="1:12" s="178" customFormat="1" x14ac:dyDescent="0.2">
      <c r="A2688" s="136"/>
      <c r="B2688"/>
      <c r="C2688" s="136"/>
      <c r="D2688" s="136"/>
      <c r="E2688"/>
      <c r="F2688" s="181"/>
      <c r="G2688" s="181"/>
      <c r="H2688" s="181"/>
      <c r="I2688" s="181"/>
      <c r="J2688" s="181"/>
      <c r="K2688" s="191"/>
      <c r="L2688" s="31"/>
    </row>
    <row r="2689" spans="1:12" s="178" customFormat="1" x14ac:dyDescent="0.2">
      <c r="A2689" s="136"/>
      <c r="B2689"/>
      <c r="C2689" s="136"/>
      <c r="D2689" s="136"/>
      <c r="E2689"/>
      <c r="F2689" s="181"/>
      <c r="G2689" s="181"/>
      <c r="H2689" s="181"/>
      <c r="I2689" s="181"/>
      <c r="J2689" s="181"/>
      <c r="K2689" s="191"/>
      <c r="L2689" s="31"/>
    </row>
    <row r="2690" spans="1:12" s="178" customFormat="1" x14ac:dyDescent="0.2">
      <c r="A2690" s="136"/>
      <c r="B2690"/>
      <c r="C2690" s="136"/>
      <c r="D2690" s="136"/>
      <c r="E2690"/>
      <c r="F2690" s="181"/>
      <c r="G2690" s="181"/>
      <c r="H2690" s="181"/>
      <c r="I2690" s="181"/>
      <c r="J2690" s="181"/>
      <c r="K2690" s="191"/>
      <c r="L2690" s="31"/>
    </row>
    <row r="2691" spans="1:12" s="178" customFormat="1" x14ac:dyDescent="0.2">
      <c r="A2691" s="136"/>
      <c r="B2691"/>
      <c r="C2691" s="136"/>
      <c r="D2691" s="136"/>
      <c r="E2691"/>
      <c r="F2691" s="181"/>
      <c r="G2691" s="181"/>
      <c r="H2691" s="181"/>
      <c r="I2691" s="181"/>
      <c r="J2691" s="181"/>
      <c r="K2691" s="191"/>
      <c r="L2691" s="31"/>
    </row>
    <row r="2692" spans="1:12" s="178" customFormat="1" x14ac:dyDescent="0.2">
      <c r="A2692" s="136"/>
      <c r="B2692"/>
      <c r="C2692" s="136"/>
      <c r="D2692" s="136"/>
      <c r="E2692"/>
      <c r="F2692" s="181"/>
      <c r="G2692" s="181"/>
      <c r="H2692" s="181"/>
      <c r="I2692" s="181"/>
      <c r="J2692" s="181"/>
      <c r="K2692" s="191"/>
      <c r="L2692" s="31"/>
    </row>
    <row r="2693" spans="1:12" s="178" customFormat="1" x14ac:dyDescent="0.2">
      <c r="A2693" s="136"/>
      <c r="B2693"/>
      <c r="C2693" s="136"/>
      <c r="D2693" s="136"/>
      <c r="E2693"/>
      <c r="F2693" s="181"/>
      <c r="G2693" s="181"/>
      <c r="H2693" s="181"/>
      <c r="I2693" s="181"/>
      <c r="J2693" s="181"/>
      <c r="K2693" s="191"/>
      <c r="L2693" s="31"/>
    </row>
    <row r="2694" spans="1:12" s="178" customFormat="1" x14ac:dyDescent="0.2">
      <c r="A2694" s="136"/>
      <c r="B2694"/>
      <c r="C2694" s="136"/>
      <c r="D2694" s="136"/>
      <c r="E2694"/>
      <c r="F2694" s="181"/>
      <c r="G2694" s="181"/>
      <c r="H2694" s="181"/>
      <c r="I2694" s="181"/>
      <c r="J2694" s="181"/>
      <c r="K2694" s="191"/>
      <c r="L2694" s="31"/>
    </row>
    <row r="2695" spans="1:12" s="178" customFormat="1" x14ac:dyDescent="0.2">
      <c r="A2695" s="136"/>
      <c r="B2695"/>
      <c r="C2695" s="136"/>
      <c r="D2695" s="136"/>
      <c r="E2695"/>
      <c r="F2695" s="181"/>
      <c r="G2695" s="181"/>
      <c r="H2695" s="181"/>
      <c r="I2695" s="181"/>
      <c r="J2695" s="181"/>
      <c r="K2695" s="191"/>
      <c r="L2695" s="31"/>
    </row>
    <row r="2696" spans="1:12" s="178" customFormat="1" x14ac:dyDescent="0.2">
      <c r="A2696" s="136"/>
      <c r="B2696"/>
      <c r="C2696" s="136"/>
      <c r="D2696" s="136"/>
      <c r="E2696"/>
      <c r="F2696" s="181"/>
      <c r="G2696" s="181"/>
      <c r="H2696" s="181"/>
      <c r="I2696" s="181"/>
      <c r="J2696" s="181"/>
      <c r="K2696" s="191"/>
      <c r="L2696" s="31"/>
    </row>
    <row r="2697" spans="1:12" s="178" customFormat="1" x14ac:dyDescent="0.2">
      <c r="A2697" s="136"/>
      <c r="B2697"/>
      <c r="C2697" s="136"/>
      <c r="D2697" s="136"/>
      <c r="E2697"/>
      <c r="F2697" s="181"/>
      <c r="G2697" s="181"/>
      <c r="H2697" s="181"/>
      <c r="I2697" s="181"/>
      <c r="J2697" s="181"/>
      <c r="K2697" s="191"/>
      <c r="L2697" s="31"/>
    </row>
    <row r="2698" spans="1:12" s="178" customFormat="1" x14ac:dyDescent="0.2">
      <c r="A2698" s="136"/>
      <c r="B2698"/>
      <c r="C2698" s="136"/>
      <c r="D2698" s="136"/>
      <c r="E2698"/>
      <c r="F2698" s="181"/>
      <c r="G2698" s="181"/>
      <c r="H2698" s="181"/>
      <c r="I2698" s="181"/>
      <c r="J2698" s="181"/>
      <c r="K2698" s="191"/>
      <c r="L2698" s="31"/>
    </row>
    <row r="2699" spans="1:12" s="178" customFormat="1" x14ac:dyDescent="0.2">
      <c r="A2699" s="136"/>
      <c r="B2699"/>
      <c r="C2699" s="136"/>
      <c r="D2699" s="136"/>
      <c r="E2699"/>
      <c r="F2699" s="181"/>
      <c r="G2699" s="181"/>
      <c r="H2699" s="181"/>
      <c r="I2699" s="181"/>
      <c r="J2699" s="181"/>
      <c r="K2699" s="191"/>
      <c r="L2699" s="31"/>
    </row>
    <row r="2700" spans="1:12" s="178" customFormat="1" x14ac:dyDescent="0.2">
      <c r="A2700" s="136"/>
      <c r="B2700"/>
      <c r="C2700" s="136"/>
      <c r="D2700" s="136"/>
      <c r="E2700"/>
      <c r="F2700" s="181"/>
      <c r="G2700" s="181"/>
      <c r="H2700" s="181"/>
      <c r="I2700" s="181"/>
      <c r="J2700" s="181"/>
      <c r="K2700" s="191"/>
      <c r="L2700" s="31"/>
    </row>
    <row r="2701" spans="1:12" s="178" customFormat="1" x14ac:dyDescent="0.2">
      <c r="A2701" s="136"/>
      <c r="B2701"/>
      <c r="C2701" s="136"/>
      <c r="D2701" s="136"/>
      <c r="E2701"/>
      <c r="F2701" s="181"/>
      <c r="G2701" s="181"/>
      <c r="H2701" s="181"/>
      <c r="I2701" s="181"/>
      <c r="J2701" s="181"/>
      <c r="K2701" s="191"/>
      <c r="L2701" s="31"/>
    </row>
    <row r="2702" spans="1:12" s="178" customFormat="1" x14ac:dyDescent="0.2">
      <c r="A2702" s="136"/>
      <c r="B2702"/>
      <c r="C2702" s="136"/>
      <c r="D2702" s="136"/>
      <c r="E2702"/>
      <c r="F2702" s="181"/>
      <c r="G2702" s="181"/>
      <c r="H2702" s="181"/>
      <c r="I2702" s="181"/>
      <c r="J2702" s="181"/>
      <c r="K2702" s="191"/>
      <c r="L2702" s="31"/>
    </row>
    <row r="2703" spans="1:12" s="178" customFormat="1" x14ac:dyDescent="0.2">
      <c r="A2703" s="136"/>
      <c r="B2703"/>
      <c r="C2703" s="136"/>
      <c r="D2703" s="136"/>
      <c r="E2703"/>
      <c r="F2703" s="181"/>
      <c r="G2703" s="181"/>
      <c r="H2703" s="181"/>
      <c r="I2703" s="181"/>
      <c r="J2703" s="181"/>
      <c r="K2703" s="191"/>
      <c r="L2703" s="31"/>
    </row>
    <row r="2704" spans="1:12" s="178" customFormat="1" x14ac:dyDescent="0.2">
      <c r="A2704" s="136"/>
      <c r="B2704"/>
      <c r="C2704" s="136"/>
      <c r="D2704" s="136"/>
      <c r="E2704"/>
      <c r="F2704" s="181"/>
      <c r="G2704" s="181"/>
      <c r="H2704" s="181"/>
      <c r="I2704" s="181"/>
      <c r="J2704" s="181"/>
      <c r="K2704" s="191"/>
      <c r="L2704" s="31"/>
    </row>
    <row r="2705" spans="1:12" s="178" customFormat="1" x14ac:dyDescent="0.2">
      <c r="A2705" s="136"/>
      <c r="B2705"/>
      <c r="C2705" s="136"/>
      <c r="D2705" s="136"/>
      <c r="E2705"/>
      <c r="F2705" s="181"/>
      <c r="G2705" s="181"/>
      <c r="H2705" s="181"/>
      <c r="I2705" s="181"/>
      <c r="J2705" s="181"/>
      <c r="K2705" s="191"/>
      <c r="L2705" s="31"/>
    </row>
    <row r="2706" spans="1:12" s="178" customFormat="1" x14ac:dyDescent="0.2">
      <c r="A2706" s="136"/>
      <c r="B2706"/>
      <c r="C2706" s="136"/>
      <c r="D2706" s="136"/>
      <c r="E2706"/>
      <c r="F2706" s="181"/>
      <c r="G2706" s="181"/>
      <c r="H2706" s="181"/>
      <c r="I2706" s="181"/>
      <c r="J2706" s="181"/>
      <c r="K2706" s="191"/>
      <c r="L2706" s="31"/>
    </row>
    <row r="2707" spans="1:12" s="178" customFormat="1" x14ac:dyDescent="0.2">
      <c r="A2707" s="136"/>
      <c r="B2707"/>
      <c r="C2707" s="136"/>
      <c r="D2707" s="136"/>
      <c r="E2707"/>
      <c r="F2707" s="181"/>
      <c r="G2707" s="181"/>
      <c r="H2707" s="181"/>
      <c r="I2707" s="181"/>
      <c r="J2707" s="181"/>
      <c r="K2707" s="191"/>
      <c r="L2707" s="31"/>
    </row>
    <row r="2708" spans="1:12" s="178" customFormat="1" x14ac:dyDescent="0.2">
      <c r="A2708" s="136"/>
      <c r="B2708"/>
      <c r="C2708" s="136"/>
      <c r="D2708" s="136"/>
      <c r="E2708"/>
      <c r="F2708" s="181"/>
      <c r="G2708" s="181"/>
      <c r="H2708" s="181"/>
      <c r="I2708" s="181"/>
      <c r="J2708" s="181"/>
      <c r="K2708" s="191"/>
      <c r="L2708" s="31"/>
    </row>
    <row r="2709" spans="1:12" s="178" customFormat="1" x14ac:dyDescent="0.2">
      <c r="A2709" s="136"/>
      <c r="B2709"/>
      <c r="C2709" s="136"/>
      <c r="D2709" s="136"/>
      <c r="E2709"/>
      <c r="F2709" s="181"/>
      <c r="G2709" s="181"/>
      <c r="H2709" s="181"/>
      <c r="I2709" s="181"/>
      <c r="J2709" s="181"/>
      <c r="K2709" s="191"/>
      <c r="L2709" s="31"/>
    </row>
    <row r="2710" spans="1:12" s="178" customFormat="1" x14ac:dyDescent="0.2">
      <c r="A2710" s="136"/>
      <c r="B2710"/>
      <c r="C2710" s="136"/>
      <c r="D2710" s="136"/>
      <c r="E2710"/>
      <c r="F2710" s="181"/>
      <c r="G2710" s="181"/>
      <c r="H2710" s="181"/>
      <c r="I2710" s="181"/>
      <c r="J2710" s="181"/>
      <c r="K2710" s="191"/>
      <c r="L2710" s="31"/>
    </row>
    <row r="2711" spans="1:12" s="178" customFormat="1" x14ac:dyDescent="0.2">
      <c r="A2711" s="136"/>
      <c r="B2711"/>
      <c r="C2711" s="136"/>
      <c r="D2711" s="136"/>
      <c r="E2711"/>
      <c r="F2711" s="181"/>
      <c r="G2711" s="181"/>
      <c r="H2711" s="181"/>
      <c r="I2711" s="181"/>
      <c r="J2711" s="181"/>
      <c r="K2711" s="191"/>
      <c r="L2711" s="31"/>
    </row>
    <row r="2712" spans="1:12" s="178" customFormat="1" x14ac:dyDescent="0.2">
      <c r="A2712" s="136"/>
      <c r="B2712"/>
      <c r="C2712" s="136"/>
      <c r="D2712" s="136"/>
      <c r="E2712"/>
      <c r="F2712" s="181"/>
      <c r="G2712" s="181"/>
      <c r="H2712" s="181"/>
      <c r="I2712" s="181"/>
      <c r="J2712" s="181"/>
      <c r="K2712" s="191"/>
      <c r="L2712" s="31"/>
    </row>
    <row r="2713" spans="1:12" s="178" customFormat="1" x14ac:dyDescent="0.2">
      <c r="A2713" s="136"/>
      <c r="B2713"/>
      <c r="C2713" s="136"/>
      <c r="D2713" s="136"/>
      <c r="E2713"/>
      <c r="F2713" s="181"/>
      <c r="G2713" s="181"/>
      <c r="H2713" s="181"/>
      <c r="I2713" s="181"/>
      <c r="J2713" s="181"/>
      <c r="K2713" s="191"/>
      <c r="L2713" s="31"/>
    </row>
    <row r="2714" spans="1:12" s="178" customFormat="1" x14ac:dyDescent="0.2">
      <c r="A2714" s="136"/>
      <c r="B2714"/>
      <c r="C2714" s="136"/>
      <c r="D2714" s="136"/>
      <c r="E2714"/>
      <c r="F2714" s="181"/>
      <c r="G2714" s="181"/>
      <c r="H2714" s="181"/>
      <c r="I2714" s="181"/>
      <c r="J2714" s="181"/>
      <c r="K2714" s="191"/>
      <c r="L2714" s="31"/>
    </row>
    <row r="2715" spans="1:12" s="178" customFormat="1" x14ac:dyDescent="0.2">
      <c r="A2715" s="136"/>
      <c r="B2715"/>
      <c r="C2715" s="136"/>
      <c r="D2715" s="136"/>
      <c r="E2715"/>
      <c r="F2715" s="181"/>
      <c r="G2715" s="181"/>
      <c r="H2715" s="181"/>
      <c r="I2715" s="181"/>
      <c r="J2715" s="181"/>
      <c r="K2715" s="191"/>
      <c r="L2715" s="31"/>
    </row>
    <row r="2716" spans="1:12" s="178" customFormat="1" x14ac:dyDescent="0.2">
      <c r="A2716" s="136"/>
      <c r="B2716"/>
      <c r="C2716" s="136"/>
      <c r="D2716" s="136"/>
      <c r="E2716"/>
      <c r="F2716" s="181"/>
      <c r="G2716" s="181"/>
      <c r="H2716" s="181"/>
      <c r="I2716" s="181"/>
      <c r="J2716" s="181"/>
      <c r="K2716" s="191"/>
      <c r="L2716" s="31"/>
    </row>
    <row r="2717" spans="1:12" s="178" customFormat="1" x14ac:dyDescent="0.2">
      <c r="A2717" s="136"/>
      <c r="B2717"/>
      <c r="C2717" s="136"/>
      <c r="D2717" s="136"/>
      <c r="E2717"/>
      <c r="F2717" s="181"/>
      <c r="G2717" s="181"/>
      <c r="H2717" s="181"/>
      <c r="I2717" s="181"/>
      <c r="J2717" s="181"/>
      <c r="K2717" s="191"/>
      <c r="L2717" s="31"/>
    </row>
    <row r="2718" spans="1:12" s="178" customFormat="1" x14ac:dyDescent="0.2">
      <c r="A2718" s="136"/>
      <c r="B2718"/>
      <c r="C2718" s="136"/>
      <c r="D2718" s="136"/>
      <c r="E2718"/>
      <c r="F2718" s="181"/>
      <c r="G2718" s="181"/>
      <c r="H2718" s="181"/>
      <c r="I2718" s="181"/>
      <c r="J2718" s="181"/>
      <c r="K2718" s="191"/>
      <c r="L2718" s="31"/>
    </row>
    <row r="2719" spans="1:12" s="178" customFormat="1" x14ac:dyDescent="0.2">
      <c r="A2719" s="136"/>
      <c r="B2719"/>
      <c r="C2719" s="136"/>
      <c r="D2719" s="136"/>
      <c r="E2719"/>
      <c r="F2719" s="181"/>
      <c r="G2719" s="181"/>
      <c r="H2719" s="181"/>
      <c r="I2719" s="181"/>
      <c r="J2719" s="181"/>
      <c r="K2719" s="191"/>
      <c r="L2719" s="31"/>
    </row>
    <row r="2720" spans="1:12" s="178" customFormat="1" x14ac:dyDescent="0.2">
      <c r="A2720" s="136"/>
      <c r="B2720"/>
      <c r="C2720" s="136"/>
      <c r="D2720" s="136"/>
      <c r="E2720"/>
      <c r="F2720" s="181"/>
      <c r="G2720" s="181"/>
      <c r="H2720" s="181"/>
      <c r="I2720" s="181"/>
      <c r="J2720" s="181"/>
      <c r="K2720" s="191"/>
      <c r="L2720" s="31"/>
    </row>
    <row r="2721" spans="1:12" s="178" customFormat="1" x14ac:dyDescent="0.2">
      <c r="A2721" s="136"/>
      <c r="B2721"/>
      <c r="C2721" s="136"/>
      <c r="D2721" s="136"/>
      <c r="E2721"/>
      <c r="F2721" s="181"/>
      <c r="G2721" s="181"/>
      <c r="H2721" s="181"/>
      <c r="I2721" s="181"/>
      <c r="J2721" s="181"/>
      <c r="K2721" s="191"/>
      <c r="L2721" s="31"/>
    </row>
    <row r="2722" spans="1:12" s="178" customFormat="1" x14ac:dyDescent="0.2">
      <c r="A2722" s="136"/>
      <c r="B2722"/>
      <c r="C2722" s="136"/>
      <c r="D2722" s="136"/>
      <c r="E2722"/>
      <c r="F2722" s="181"/>
      <c r="G2722" s="181"/>
      <c r="H2722" s="181"/>
      <c r="I2722" s="181"/>
      <c r="J2722" s="181"/>
      <c r="K2722" s="191"/>
      <c r="L2722" s="31"/>
    </row>
    <row r="2723" spans="1:12" s="178" customFormat="1" x14ac:dyDescent="0.2">
      <c r="A2723" s="136"/>
      <c r="B2723"/>
      <c r="C2723" s="136"/>
      <c r="D2723" s="136"/>
      <c r="E2723"/>
      <c r="F2723" s="181"/>
      <c r="G2723" s="181"/>
      <c r="H2723" s="181"/>
      <c r="I2723" s="181"/>
      <c r="J2723" s="181"/>
      <c r="K2723" s="191"/>
      <c r="L2723" s="31"/>
    </row>
    <row r="2724" spans="1:12" s="178" customFormat="1" x14ac:dyDescent="0.2">
      <c r="A2724" s="136"/>
      <c r="B2724"/>
      <c r="C2724" s="136"/>
      <c r="D2724" s="136"/>
      <c r="E2724"/>
      <c r="F2724" s="181"/>
      <c r="G2724" s="181"/>
      <c r="H2724" s="181"/>
      <c r="I2724" s="181"/>
      <c r="J2724" s="181"/>
      <c r="K2724" s="191"/>
      <c r="L2724" s="31"/>
    </row>
    <row r="2725" spans="1:12" s="178" customFormat="1" x14ac:dyDescent="0.2">
      <c r="A2725" s="136"/>
      <c r="B2725"/>
      <c r="C2725" s="136"/>
      <c r="D2725" s="136"/>
      <c r="E2725"/>
      <c r="F2725" s="181"/>
      <c r="G2725" s="181"/>
      <c r="H2725" s="181"/>
      <c r="I2725" s="181"/>
      <c r="J2725" s="181"/>
      <c r="K2725" s="191"/>
      <c r="L2725" s="31"/>
    </row>
    <row r="2726" spans="1:12" s="178" customFormat="1" x14ac:dyDescent="0.2">
      <c r="A2726" s="136"/>
      <c r="B2726"/>
      <c r="C2726" s="136"/>
      <c r="D2726" s="136"/>
      <c r="E2726"/>
      <c r="F2726" s="181"/>
      <c r="G2726" s="181"/>
      <c r="H2726" s="181"/>
      <c r="I2726" s="181"/>
      <c r="J2726" s="181"/>
      <c r="K2726" s="191"/>
      <c r="L2726" s="31"/>
    </row>
    <row r="2727" spans="1:12" s="178" customFormat="1" x14ac:dyDescent="0.2">
      <c r="A2727" s="136"/>
      <c r="B2727"/>
      <c r="C2727" s="136"/>
      <c r="D2727" s="136"/>
      <c r="E2727"/>
      <c r="F2727" s="181"/>
      <c r="G2727" s="181"/>
      <c r="H2727" s="181"/>
      <c r="I2727" s="181"/>
      <c r="J2727" s="181"/>
      <c r="K2727" s="191"/>
      <c r="L2727" s="31"/>
    </row>
    <row r="2728" spans="1:12" s="178" customFormat="1" x14ac:dyDescent="0.2">
      <c r="A2728" s="136"/>
      <c r="B2728"/>
      <c r="C2728" s="136"/>
      <c r="D2728" s="136"/>
      <c r="E2728"/>
      <c r="F2728" s="181"/>
      <c r="G2728" s="181"/>
      <c r="H2728" s="181"/>
      <c r="I2728" s="181"/>
      <c r="J2728" s="181"/>
      <c r="K2728" s="191"/>
      <c r="L2728" s="31"/>
    </row>
    <row r="2729" spans="1:12" s="178" customFormat="1" x14ac:dyDescent="0.2">
      <c r="A2729" s="136"/>
      <c r="B2729"/>
      <c r="C2729" s="136"/>
      <c r="D2729" s="136"/>
      <c r="E2729"/>
      <c r="F2729" s="181"/>
      <c r="G2729" s="181"/>
      <c r="H2729" s="181"/>
      <c r="I2729" s="181"/>
      <c r="J2729" s="181"/>
      <c r="K2729" s="191"/>
      <c r="L2729" s="31"/>
    </row>
    <row r="2730" spans="1:12" s="178" customFormat="1" x14ac:dyDescent="0.2">
      <c r="A2730" s="136"/>
      <c r="B2730"/>
      <c r="C2730" s="136"/>
      <c r="D2730" s="136"/>
      <c r="E2730"/>
      <c r="F2730" s="181"/>
      <c r="G2730" s="181"/>
      <c r="H2730" s="181"/>
      <c r="I2730" s="181"/>
      <c r="J2730" s="181"/>
      <c r="K2730" s="191"/>
      <c r="L2730" s="31"/>
    </row>
    <row r="2731" spans="1:12" s="178" customFormat="1" x14ac:dyDescent="0.2">
      <c r="A2731" s="136"/>
      <c r="B2731"/>
      <c r="C2731" s="136"/>
      <c r="D2731" s="136"/>
      <c r="E2731"/>
      <c r="F2731" s="181"/>
      <c r="G2731" s="181"/>
      <c r="H2731" s="181"/>
      <c r="I2731" s="181"/>
      <c r="J2731" s="181"/>
      <c r="K2731" s="191"/>
      <c r="L2731" s="31"/>
    </row>
    <row r="2732" spans="1:12" s="178" customFormat="1" x14ac:dyDescent="0.2">
      <c r="A2732" s="136"/>
      <c r="B2732"/>
      <c r="C2732" s="136"/>
      <c r="D2732" s="136"/>
      <c r="E2732"/>
      <c r="F2732" s="181"/>
      <c r="G2732" s="181"/>
      <c r="H2732" s="181"/>
      <c r="I2732" s="181"/>
      <c r="J2732" s="181"/>
      <c r="K2732" s="191"/>
      <c r="L2732" s="31"/>
    </row>
    <row r="2733" spans="1:12" s="178" customFormat="1" x14ac:dyDescent="0.2">
      <c r="A2733" s="136"/>
      <c r="B2733"/>
      <c r="C2733" s="136"/>
      <c r="D2733" s="136"/>
      <c r="E2733"/>
      <c r="F2733" s="181"/>
      <c r="G2733" s="181"/>
      <c r="H2733" s="181"/>
      <c r="I2733" s="181"/>
      <c r="J2733" s="181"/>
      <c r="K2733" s="191"/>
      <c r="L2733" s="31"/>
    </row>
    <row r="2734" spans="1:12" s="178" customFormat="1" x14ac:dyDescent="0.2">
      <c r="A2734" s="136"/>
      <c r="B2734"/>
      <c r="C2734" s="136"/>
      <c r="D2734" s="136"/>
      <c r="E2734"/>
      <c r="F2734" s="181"/>
      <c r="G2734" s="181"/>
      <c r="H2734" s="181"/>
      <c r="I2734" s="181"/>
      <c r="J2734" s="181"/>
      <c r="K2734" s="191"/>
      <c r="L2734" s="31"/>
    </row>
    <row r="2735" spans="1:12" s="178" customFormat="1" x14ac:dyDescent="0.2">
      <c r="A2735" s="136"/>
      <c r="B2735"/>
      <c r="C2735" s="136"/>
      <c r="D2735" s="136"/>
      <c r="E2735"/>
      <c r="F2735" s="181"/>
      <c r="G2735" s="181"/>
      <c r="H2735" s="181"/>
      <c r="I2735" s="181"/>
      <c r="J2735" s="181"/>
      <c r="K2735" s="191"/>
      <c r="L2735" s="31"/>
    </row>
    <row r="2736" spans="1:12" s="178" customFormat="1" x14ac:dyDescent="0.2">
      <c r="A2736" s="136"/>
      <c r="B2736"/>
      <c r="C2736" s="136"/>
      <c r="D2736" s="136"/>
      <c r="E2736"/>
      <c r="F2736" s="181"/>
      <c r="G2736" s="181"/>
      <c r="H2736" s="181"/>
      <c r="I2736" s="181"/>
      <c r="J2736" s="181"/>
      <c r="K2736" s="191"/>
      <c r="L2736" s="31"/>
    </row>
    <row r="2737" spans="1:12" s="178" customFormat="1" x14ac:dyDescent="0.2">
      <c r="A2737" s="136"/>
      <c r="B2737"/>
      <c r="C2737" s="136"/>
      <c r="D2737" s="136"/>
      <c r="E2737"/>
      <c r="F2737" s="181"/>
      <c r="G2737" s="181"/>
      <c r="H2737" s="181"/>
      <c r="I2737" s="181"/>
      <c r="J2737" s="181"/>
      <c r="K2737" s="191"/>
      <c r="L2737" s="31"/>
    </row>
    <row r="2738" spans="1:12" s="178" customFormat="1" x14ac:dyDescent="0.2">
      <c r="A2738" s="136"/>
      <c r="B2738"/>
      <c r="C2738" s="136"/>
      <c r="D2738" s="136"/>
      <c r="E2738"/>
      <c r="F2738" s="181"/>
      <c r="G2738" s="181"/>
      <c r="H2738" s="181"/>
      <c r="I2738" s="181"/>
      <c r="J2738" s="181"/>
      <c r="K2738" s="191"/>
      <c r="L2738" s="31"/>
    </row>
    <row r="2739" spans="1:12" s="178" customFormat="1" x14ac:dyDescent="0.2">
      <c r="A2739" s="136"/>
      <c r="B2739"/>
      <c r="C2739" s="136"/>
      <c r="D2739" s="136"/>
      <c r="E2739"/>
      <c r="F2739" s="181"/>
      <c r="G2739" s="181"/>
      <c r="H2739" s="181"/>
      <c r="I2739" s="181"/>
      <c r="J2739" s="181"/>
      <c r="K2739" s="191"/>
      <c r="L2739" s="31"/>
    </row>
    <row r="2740" spans="1:12" s="178" customFormat="1" x14ac:dyDescent="0.2">
      <c r="A2740" s="136"/>
      <c r="B2740"/>
      <c r="C2740" s="136"/>
      <c r="D2740" s="136"/>
      <c r="E2740"/>
      <c r="F2740" s="181"/>
      <c r="G2740" s="181"/>
      <c r="H2740" s="181"/>
      <c r="I2740" s="181"/>
      <c r="J2740" s="181"/>
      <c r="K2740" s="191"/>
      <c r="L2740" s="31"/>
    </row>
    <row r="2741" spans="1:12" s="178" customFormat="1" x14ac:dyDescent="0.2">
      <c r="A2741" s="136"/>
      <c r="B2741"/>
      <c r="C2741" s="136"/>
      <c r="D2741" s="136"/>
      <c r="E2741"/>
      <c r="F2741" s="181"/>
      <c r="G2741" s="181"/>
      <c r="H2741" s="181"/>
      <c r="I2741" s="181"/>
      <c r="J2741" s="181"/>
      <c r="K2741" s="191"/>
      <c r="L2741" s="31"/>
    </row>
    <row r="2742" spans="1:12" s="178" customFormat="1" x14ac:dyDescent="0.2">
      <c r="A2742" s="136"/>
      <c r="B2742"/>
      <c r="C2742" s="136"/>
      <c r="D2742" s="136"/>
      <c r="E2742"/>
      <c r="F2742" s="181"/>
      <c r="G2742" s="181"/>
      <c r="H2742" s="181"/>
      <c r="I2742" s="181"/>
      <c r="J2742" s="181"/>
      <c r="K2742" s="191"/>
      <c r="L2742" s="31"/>
    </row>
    <row r="2743" spans="1:12" s="178" customFormat="1" x14ac:dyDescent="0.2">
      <c r="A2743" s="136"/>
      <c r="B2743"/>
      <c r="C2743" s="136"/>
      <c r="D2743" s="136"/>
      <c r="E2743"/>
      <c r="F2743" s="181"/>
      <c r="G2743" s="181"/>
      <c r="H2743" s="181"/>
      <c r="I2743" s="181"/>
      <c r="J2743" s="181"/>
      <c r="K2743" s="191"/>
      <c r="L2743" s="31"/>
    </row>
    <row r="2744" spans="1:12" s="178" customFormat="1" x14ac:dyDescent="0.2">
      <c r="A2744" s="136"/>
      <c r="B2744"/>
      <c r="C2744" s="136"/>
      <c r="D2744" s="136"/>
      <c r="E2744"/>
      <c r="F2744" s="181"/>
      <c r="G2744" s="181"/>
      <c r="H2744" s="181"/>
      <c r="I2744" s="181"/>
      <c r="J2744" s="181"/>
      <c r="K2744" s="191"/>
      <c r="L2744" s="31"/>
    </row>
    <row r="2745" spans="1:12" s="178" customFormat="1" x14ac:dyDescent="0.2">
      <c r="A2745" s="136"/>
      <c r="B2745"/>
      <c r="C2745" s="136"/>
      <c r="D2745" s="136"/>
      <c r="E2745"/>
      <c r="F2745" s="181"/>
      <c r="G2745" s="181"/>
      <c r="H2745" s="181"/>
      <c r="I2745" s="181"/>
      <c r="J2745" s="181"/>
      <c r="K2745" s="191"/>
      <c r="L2745" s="31"/>
    </row>
    <row r="2746" spans="1:12" s="178" customFormat="1" x14ac:dyDescent="0.2">
      <c r="A2746" s="136"/>
      <c r="B2746"/>
      <c r="C2746" s="136"/>
      <c r="D2746" s="136"/>
      <c r="E2746"/>
      <c r="F2746" s="181"/>
      <c r="G2746" s="181"/>
      <c r="H2746" s="181"/>
      <c r="I2746" s="181"/>
      <c r="J2746" s="181"/>
      <c r="K2746" s="191"/>
      <c r="L2746" s="31"/>
    </row>
    <row r="2747" spans="1:12" s="178" customFormat="1" x14ac:dyDescent="0.2">
      <c r="A2747" s="136"/>
      <c r="B2747"/>
      <c r="C2747" s="136"/>
      <c r="D2747" s="136"/>
      <c r="E2747"/>
      <c r="F2747" s="181"/>
      <c r="G2747" s="181"/>
      <c r="H2747" s="181"/>
      <c r="I2747" s="181"/>
      <c r="J2747" s="181"/>
      <c r="K2747" s="191"/>
      <c r="L2747" s="31"/>
    </row>
    <row r="2748" spans="1:12" s="178" customFormat="1" x14ac:dyDescent="0.2">
      <c r="A2748" s="136"/>
      <c r="B2748"/>
      <c r="C2748" s="136"/>
      <c r="D2748" s="136"/>
      <c r="E2748"/>
      <c r="F2748" s="181"/>
      <c r="G2748" s="181"/>
      <c r="H2748" s="181"/>
      <c r="I2748" s="181"/>
      <c r="J2748" s="181"/>
      <c r="K2748" s="191"/>
      <c r="L2748" s="31"/>
    </row>
    <row r="2749" spans="1:12" s="178" customFormat="1" x14ac:dyDescent="0.2">
      <c r="A2749" s="136"/>
      <c r="B2749"/>
      <c r="C2749" s="136"/>
      <c r="D2749" s="136"/>
      <c r="E2749"/>
      <c r="F2749" s="181"/>
      <c r="G2749" s="181"/>
      <c r="H2749" s="181"/>
      <c r="I2749" s="181"/>
      <c r="J2749" s="181"/>
      <c r="K2749" s="191"/>
      <c r="L2749" s="31"/>
    </row>
    <row r="2750" spans="1:12" s="178" customFormat="1" x14ac:dyDescent="0.2">
      <c r="A2750" s="136"/>
      <c r="B2750"/>
      <c r="C2750" s="136"/>
      <c r="D2750" s="136"/>
      <c r="E2750"/>
      <c r="F2750" s="181"/>
      <c r="G2750" s="181"/>
      <c r="H2750" s="181"/>
      <c r="I2750" s="181"/>
      <c r="J2750" s="181"/>
      <c r="K2750" s="191"/>
      <c r="L2750" s="31"/>
    </row>
    <row r="2751" spans="1:12" s="178" customFormat="1" x14ac:dyDescent="0.2">
      <c r="A2751" s="136"/>
      <c r="B2751"/>
      <c r="C2751" s="136"/>
      <c r="D2751" s="136"/>
      <c r="E2751"/>
      <c r="F2751" s="181"/>
      <c r="G2751" s="181"/>
      <c r="H2751" s="181"/>
      <c r="I2751" s="181"/>
      <c r="J2751" s="181"/>
      <c r="K2751" s="191"/>
      <c r="L2751" s="31"/>
    </row>
    <row r="2752" spans="1:12" s="178" customFormat="1" x14ac:dyDescent="0.2">
      <c r="A2752" s="136"/>
      <c r="B2752"/>
      <c r="C2752" s="136"/>
      <c r="D2752" s="136"/>
      <c r="E2752"/>
      <c r="F2752" s="181"/>
      <c r="G2752" s="181"/>
      <c r="H2752" s="181"/>
      <c r="I2752" s="181"/>
      <c r="J2752" s="181"/>
      <c r="K2752" s="191"/>
      <c r="L2752" s="31"/>
    </row>
    <row r="2753" spans="1:12" s="178" customFormat="1" x14ac:dyDescent="0.2">
      <c r="A2753" s="136"/>
      <c r="B2753"/>
      <c r="C2753" s="136"/>
      <c r="D2753" s="136"/>
      <c r="E2753"/>
      <c r="F2753" s="181"/>
      <c r="G2753" s="181"/>
      <c r="H2753" s="181"/>
      <c r="I2753" s="181"/>
      <c r="J2753" s="181"/>
      <c r="K2753" s="191"/>
      <c r="L2753" s="31"/>
    </row>
    <row r="2754" spans="1:12" s="178" customFormat="1" x14ac:dyDescent="0.2">
      <c r="A2754" s="136"/>
      <c r="B2754"/>
      <c r="C2754" s="136"/>
      <c r="D2754" s="136"/>
      <c r="E2754"/>
      <c r="F2754" s="181"/>
      <c r="G2754" s="181"/>
      <c r="H2754" s="181"/>
      <c r="I2754" s="181"/>
      <c r="J2754" s="181"/>
      <c r="K2754" s="191"/>
      <c r="L2754" s="31"/>
    </row>
    <row r="2755" spans="1:12" s="178" customFormat="1" x14ac:dyDescent="0.2">
      <c r="A2755" s="136"/>
      <c r="B2755"/>
      <c r="C2755" s="136"/>
      <c r="D2755" s="136"/>
      <c r="E2755"/>
      <c r="F2755" s="181"/>
      <c r="G2755" s="181"/>
      <c r="H2755" s="181"/>
      <c r="I2755" s="181"/>
      <c r="J2755" s="181"/>
      <c r="K2755" s="191"/>
      <c r="L2755" s="31"/>
    </row>
    <row r="2756" spans="1:12" s="178" customFormat="1" x14ac:dyDescent="0.2">
      <c r="A2756" s="136"/>
      <c r="B2756"/>
      <c r="C2756" s="136"/>
      <c r="D2756" s="136"/>
      <c r="E2756"/>
      <c r="F2756" s="181"/>
      <c r="G2756" s="181"/>
      <c r="H2756" s="181"/>
      <c r="I2756" s="181"/>
      <c r="J2756" s="181"/>
      <c r="K2756" s="191"/>
      <c r="L2756" s="31"/>
    </row>
    <row r="2757" spans="1:12" s="178" customFormat="1" x14ac:dyDescent="0.2">
      <c r="A2757" s="136"/>
      <c r="B2757"/>
      <c r="C2757" s="136"/>
      <c r="D2757" s="136"/>
      <c r="E2757"/>
      <c r="F2757" s="181"/>
      <c r="G2757" s="181"/>
      <c r="H2757" s="181"/>
      <c r="I2757" s="181"/>
      <c r="J2757" s="181"/>
      <c r="K2757" s="191"/>
      <c r="L2757" s="31"/>
    </row>
    <row r="2758" spans="1:12" s="178" customFormat="1" x14ac:dyDescent="0.2">
      <c r="A2758" s="136"/>
      <c r="B2758"/>
      <c r="C2758" s="136"/>
      <c r="D2758" s="136"/>
      <c r="E2758"/>
      <c r="F2758" s="181"/>
      <c r="G2758" s="181"/>
      <c r="H2758" s="181"/>
      <c r="I2758" s="181"/>
      <c r="J2758" s="181"/>
      <c r="K2758" s="191"/>
      <c r="L2758" s="31"/>
    </row>
    <row r="2759" spans="1:12" s="178" customFormat="1" x14ac:dyDescent="0.2">
      <c r="A2759" s="136"/>
      <c r="B2759"/>
      <c r="C2759" s="136"/>
      <c r="D2759" s="136"/>
      <c r="E2759"/>
      <c r="F2759" s="181"/>
      <c r="G2759" s="181"/>
      <c r="H2759" s="181"/>
      <c r="I2759" s="181"/>
      <c r="J2759" s="181"/>
      <c r="K2759" s="191"/>
      <c r="L2759" s="31"/>
    </row>
    <row r="2760" spans="1:12" s="178" customFormat="1" x14ac:dyDescent="0.2">
      <c r="A2760" s="136"/>
      <c r="B2760"/>
      <c r="C2760" s="136"/>
      <c r="D2760" s="136"/>
      <c r="E2760"/>
      <c r="F2760" s="181"/>
      <c r="G2760" s="181"/>
      <c r="H2760" s="181"/>
      <c r="I2760" s="181"/>
      <c r="J2760" s="181"/>
      <c r="K2760" s="191"/>
      <c r="L2760" s="31"/>
    </row>
    <row r="2761" spans="1:12" s="178" customFormat="1" x14ac:dyDescent="0.2">
      <c r="A2761" s="136"/>
      <c r="B2761"/>
      <c r="C2761" s="136"/>
      <c r="D2761" s="136"/>
      <c r="E2761"/>
      <c r="F2761" s="181"/>
      <c r="G2761" s="181"/>
      <c r="H2761" s="181"/>
      <c r="I2761" s="181"/>
      <c r="J2761" s="181"/>
      <c r="K2761" s="191"/>
      <c r="L2761" s="31"/>
    </row>
    <row r="2762" spans="1:12" s="178" customFormat="1" x14ac:dyDescent="0.2">
      <c r="A2762" s="136"/>
      <c r="B2762"/>
      <c r="C2762" s="136"/>
      <c r="D2762" s="136"/>
      <c r="E2762"/>
      <c r="F2762" s="181"/>
      <c r="G2762" s="181"/>
      <c r="H2762" s="181"/>
      <c r="I2762" s="181"/>
      <c r="J2762" s="181"/>
      <c r="K2762" s="191"/>
      <c r="L2762" s="31"/>
    </row>
    <row r="2763" spans="1:12" s="178" customFormat="1" x14ac:dyDescent="0.2">
      <c r="A2763" s="136"/>
      <c r="B2763"/>
      <c r="C2763" s="136"/>
      <c r="D2763" s="136"/>
      <c r="E2763"/>
      <c r="F2763" s="181"/>
      <c r="G2763" s="181"/>
      <c r="H2763" s="181"/>
      <c r="I2763" s="181"/>
      <c r="J2763" s="181"/>
      <c r="K2763" s="191"/>
      <c r="L2763" s="31"/>
    </row>
    <row r="2764" spans="1:12" s="178" customFormat="1" x14ac:dyDescent="0.2">
      <c r="A2764" s="136"/>
      <c r="B2764"/>
      <c r="C2764" s="136"/>
      <c r="D2764" s="136"/>
      <c r="E2764"/>
      <c r="F2764" s="181"/>
      <c r="G2764" s="181"/>
      <c r="H2764" s="181"/>
      <c r="I2764" s="181"/>
      <c r="J2764" s="181"/>
      <c r="K2764" s="191"/>
      <c r="L2764" s="31"/>
    </row>
    <row r="2765" spans="1:12" s="178" customFormat="1" x14ac:dyDescent="0.2">
      <c r="A2765" s="136"/>
      <c r="B2765"/>
      <c r="C2765" s="136"/>
      <c r="D2765" s="136"/>
      <c r="E2765"/>
      <c r="F2765" s="181"/>
      <c r="G2765" s="181"/>
      <c r="H2765" s="181"/>
      <c r="I2765" s="181"/>
      <c r="J2765" s="181"/>
      <c r="K2765" s="191"/>
      <c r="L2765" s="31"/>
    </row>
    <row r="2766" spans="1:12" s="178" customFormat="1" x14ac:dyDescent="0.2">
      <c r="A2766" s="136"/>
      <c r="B2766"/>
      <c r="C2766" s="136"/>
      <c r="D2766" s="136"/>
      <c r="E2766"/>
      <c r="F2766" s="181"/>
      <c r="G2766" s="181"/>
      <c r="H2766" s="181"/>
      <c r="I2766" s="181"/>
      <c r="J2766" s="181"/>
      <c r="K2766" s="191"/>
      <c r="L2766" s="31"/>
    </row>
    <row r="2767" spans="1:12" s="178" customFormat="1" x14ac:dyDescent="0.2">
      <c r="A2767" s="136"/>
      <c r="B2767"/>
      <c r="C2767" s="136"/>
      <c r="D2767" s="136"/>
      <c r="E2767"/>
      <c r="F2767" s="181"/>
      <c r="G2767" s="181"/>
      <c r="H2767" s="181"/>
      <c r="I2767" s="181"/>
      <c r="J2767" s="181"/>
      <c r="K2767" s="191"/>
      <c r="L2767" s="31"/>
    </row>
    <row r="2768" spans="1:12" s="178" customFormat="1" x14ac:dyDescent="0.2">
      <c r="A2768" s="136"/>
      <c r="B2768"/>
      <c r="C2768" s="136"/>
      <c r="D2768" s="136"/>
      <c r="E2768"/>
      <c r="F2768" s="181"/>
      <c r="G2768" s="181"/>
      <c r="H2768" s="181"/>
      <c r="I2768" s="181"/>
      <c r="J2768" s="181"/>
      <c r="K2768" s="191"/>
      <c r="L2768" s="31"/>
    </row>
    <row r="2769" spans="1:12" s="178" customFormat="1" x14ac:dyDescent="0.2">
      <c r="A2769" s="136"/>
      <c r="B2769"/>
      <c r="C2769" s="136"/>
      <c r="D2769" s="136"/>
      <c r="E2769"/>
      <c r="F2769" s="181"/>
      <c r="G2769" s="181"/>
      <c r="H2769" s="181"/>
      <c r="I2769" s="181"/>
      <c r="J2769" s="181"/>
      <c r="K2769" s="191"/>
      <c r="L2769" s="31"/>
    </row>
    <row r="2770" spans="1:12" s="178" customFormat="1" x14ac:dyDescent="0.2">
      <c r="A2770" s="136"/>
      <c r="B2770"/>
      <c r="C2770" s="136"/>
      <c r="D2770" s="136"/>
      <c r="E2770"/>
      <c r="F2770" s="181"/>
      <c r="G2770" s="181"/>
      <c r="H2770" s="181"/>
      <c r="I2770" s="181"/>
      <c r="J2770" s="181"/>
      <c r="K2770" s="191"/>
      <c r="L2770" s="31"/>
    </row>
    <row r="2771" spans="1:12" s="178" customFormat="1" x14ac:dyDescent="0.2">
      <c r="A2771" s="136"/>
      <c r="B2771"/>
      <c r="C2771" s="136"/>
      <c r="D2771" s="136"/>
      <c r="E2771"/>
      <c r="F2771" s="181"/>
      <c r="G2771" s="181"/>
      <c r="H2771" s="181"/>
      <c r="I2771" s="181"/>
      <c r="J2771" s="181"/>
      <c r="K2771" s="191"/>
      <c r="L2771" s="31"/>
    </row>
    <row r="2772" spans="1:12" s="178" customFormat="1" x14ac:dyDescent="0.2">
      <c r="A2772" s="136"/>
      <c r="B2772"/>
      <c r="C2772" s="136"/>
      <c r="D2772" s="136"/>
      <c r="E2772"/>
      <c r="F2772" s="181"/>
      <c r="G2772" s="181"/>
      <c r="H2772" s="181"/>
      <c r="I2772" s="181"/>
      <c r="J2772" s="181"/>
      <c r="K2772" s="191"/>
      <c r="L2772" s="31"/>
    </row>
    <row r="2773" spans="1:12" s="178" customFormat="1" x14ac:dyDescent="0.2">
      <c r="A2773" s="136"/>
      <c r="B2773"/>
      <c r="C2773" s="136"/>
      <c r="D2773" s="136"/>
      <c r="E2773"/>
      <c r="F2773" s="181"/>
      <c r="G2773" s="181"/>
      <c r="H2773" s="181"/>
      <c r="I2773" s="181"/>
      <c r="J2773" s="181"/>
      <c r="K2773" s="191"/>
      <c r="L2773" s="31"/>
    </row>
    <row r="2774" spans="1:12" s="178" customFormat="1" x14ac:dyDescent="0.2">
      <c r="A2774" s="136"/>
      <c r="B2774"/>
      <c r="C2774" s="136"/>
      <c r="D2774" s="136"/>
      <c r="E2774"/>
      <c r="F2774" s="181"/>
      <c r="G2774" s="181"/>
      <c r="H2774" s="181"/>
      <c r="I2774" s="181"/>
      <c r="J2774" s="181"/>
      <c r="K2774" s="191"/>
      <c r="L2774" s="31"/>
    </row>
    <row r="2775" spans="1:12" s="178" customFormat="1" x14ac:dyDescent="0.2">
      <c r="A2775" s="136"/>
      <c r="B2775"/>
      <c r="C2775" s="136"/>
      <c r="D2775" s="136"/>
      <c r="E2775"/>
      <c r="F2775" s="181"/>
      <c r="G2775" s="181"/>
      <c r="H2775" s="181"/>
      <c r="I2775" s="181"/>
      <c r="J2775" s="181"/>
      <c r="K2775" s="191"/>
      <c r="L2775" s="31"/>
    </row>
    <row r="2776" spans="1:12" s="178" customFormat="1" x14ac:dyDescent="0.2">
      <c r="A2776" s="136"/>
      <c r="B2776"/>
      <c r="C2776" s="136"/>
      <c r="D2776" s="136"/>
      <c r="E2776"/>
      <c r="F2776" s="181"/>
      <c r="G2776" s="181"/>
      <c r="H2776" s="181"/>
      <c r="I2776" s="181"/>
      <c r="J2776" s="181"/>
      <c r="K2776" s="191"/>
      <c r="L2776" s="31"/>
    </row>
    <row r="2777" spans="1:12" s="178" customFormat="1" x14ac:dyDescent="0.2">
      <c r="A2777" s="136"/>
      <c r="B2777"/>
      <c r="C2777" s="136"/>
      <c r="D2777" s="136"/>
      <c r="E2777"/>
      <c r="F2777" s="181"/>
      <c r="G2777" s="181"/>
      <c r="H2777" s="181"/>
      <c r="I2777" s="181"/>
      <c r="J2777" s="181"/>
      <c r="K2777" s="191"/>
      <c r="L2777" s="31"/>
    </row>
    <row r="2778" spans="1:12" s="178" customFormat="1" x14ac:dyDescent="0.2">
      <c r="A2778" s="136"/>
      <c r="B2778"/>
      <c r="C2778" s="136"/>
      <c r="D2778" s="136"/>
      <c r="E2778"/>
      <c r="F2778" s="181"/>
      <c r="G2778" s="181"/>
      <c r="H2778" s="181"/>
      <c r="I2778" s="181"/>
      <c r="J2778" s="181"/>
      <c r="K2778" s="191"/>
      <c r="L2778" s="31"/>
    </row>
    <row r="2779" spans="1:12" s="178" customFormat="1" x14ac:dyDescent="0.2">
      <c r="A2779" s="136"/>
      <c r="B2779"/>
      <c r="C2779" s="136"/>
      <c r="D2779" s="136"/>
      <c r="E2779"/>
      <c r="F2779" s="181"/>
      <c r="G2779" s="181"/>
      <c r="H2779" s="181"/>
      <c r="I2779" s="181"/>
      <c r="J2779" s="181"/>
      <c r="K2779" s="191"/>
      <c r="L2779" s="31"/>
    </row>
    <row r="2780" spans="1:12" s="178" customFormat="1" x14ac:dyDescent="0.2">
      <c r="A2780" s="136"/>
      <c r="B2780"/>
      <c r="C2780" s="136"/>
      <c r="D2780" s="136"/>
      <c r="E2780"/>
      <c r="F2780" s="181"/>
      <c r="G2780" s="181"/>
      <c r="H2780" s="181"/>
      <c r="I2780" s="181"/>
      <c r="J2780" s="181"/>
      <c r="K2780" s="191"/>
      <c r="L2780" s="31"/>
    </row>
    <row r="2781" spans="1:12" s="178" customFormat="1" x14ac:dyDescent="0.2">
      <c r="A2781" s="136"/>
      <c r="B2781"/>
      <c r="C2781" s="136"/>
      <c r="D2781" s="136"/>
      <c r="E2781"/>
      <c r="F2781" s="181"/>
      <c r="G2781" s="181"/>
      <c r="H2781" s="181"/>
      <c r="I2781" s="181"/>
      <c r="J2781" s="181"/>
      <c r="K2781" s="191"/>
      <c r="L2781" s="31"/>
    </row>
    <row r="2782" spans="1:12" s="178" customFormat="1" x14ac:dyDescent="0.2">
      <c r="A2782" s="136"/>
      <c r="B2782"/>
      <c r="C2782" s="136"/>
      <c r="D2782" s="136"/>
      <c r="E2782"/>
      <c r="F2782" s="181"/>
      <c r="G2782" s="181"/>
      <c r="H2782" s="181"/>
      <c r="I2782" s="181"/>
      <c r="J2782" s="181"/>
      <c r="K2782" s="191"/>
      <c r="L2782" s="31"/>
    </row>
    <row r="2783" spans="1:12" s="178" customFormat="1" x14ac:dyDescent="0.2">
      <c r="A2783" s="136"/>
      <c r="B2783"/>
      <c r="C2783" s="136"/>
      <c r="D2783" s="136"/>
      <c r="E2783"/>
      <c r="F2783" s="181"/>
      <c r="G2783" s="181"/>
      <c r="H2783" s="181"/>
      <c r="I2783" s="181"/>
      <c r="J2783" s="181"/>
      <c r="K2783" s="191"/>
      <c r="L2783" s="31"/>
    </row>
    <row r="2784" spans="1:12" s="178" customFormat="1" x14ac:dyDescent="0.2">
      <c r="A2784" s="136"/>
      <c r="B2784"/>
      <c r="C2784" s="136"/>
      <c r="D2784" s="136"/>
      <c r="E2784"/>
      <c r="F2784" s="181"/>
      <c r="G2784" s="181"/>
      <c r="H2784" s="181"/>
      <c r="I2784" s="181"/>
      <c r="J2784" s="181"/>
      <c r="K2784" s="191"/>
      <c r="L2784" s="31"/>
    </row>
    <row r="2785" spans="1:12" s="178" customFormat="1" x14ac:dyDescent="0.2">
      <c r="A2785" s="136"/>
      <c r="B2785"/>
      <c r="C2785" s="136"/>
      <c r="D2785" s="136"/>
      <c r="E2785"/>
      <c r="F2785" s="181"/>
      <c r="G2785" s="181"/>
      <c r="H2785" s="181"/>
      <c r="I2785" s="181"/>
      <c r="J2785" s="181"/>
      <c r="K2785" s="191"/>
      <c r="L2785" s="31"/>
    </row>
    <row r="2786" spans="1:12" s="178" customFormat="1" x14ac:dyDescent="0.2">
      <c r="A2786" s="136"/>
      <c r="B2786"/>
      <c r="C2786" s="136"/>
      <c r="D2786" s="136"/>
      <c r="E2786"/>
      <c r="F2786" s="181"/>
      <c r="G2786" s="181"/>
      <c r="H2786" s="181"/>
      <c r="I2786" s="181"/>
      <c r="J2786" s="181"/>
      <c r="K2786" s="191"/>
      <c r="L2786" s="31"/>
    </row>
    <row r="2787" spans="1:12" s="178" customFormat="1" x14ac:dyDescent="0.2">
      <c r="A2787" s="136"/>
      <c r="B2787"/>
      <c r="C2787" s="136"/>
      <c r="D2787" s="136"/>
      <c r="E2787"/>
      <c r="F2787" s="181"/>
      <c r="G2787" s="181"/>
      <c r="H2787" s="181"/>
      <c r="I2787" s="181"/>
      <c r="J2787" s="181"/>
      <c r="K2787" s="191"/>
      <c r="L2787" s="31"/>
    </row>
    <row r="2788" spans="1:12" s="178" customFormat="1" x14ac:dyDescent="0.2">
      <c r="A2788" s="136"/>
      <c r="B2788"/>
      <c r="C2788" s="136"/>
      <c r="D2788" s="136"/>
      <c r="E2788"/>
      <c r="F2788" s="181"/>
      <c r="G2788" s="181"/>
      <c r="H2788" s="181"/>
      <c r="I2788" s="181"/>
      <c r="J2788" s="181"/>
      <c r="K2788" s="191"/>
      <c r="L2788" s="31"/>
    </row>
    <row r="2789" spans="1:12" s="178" customFormat="1" x14ac:dyDescent="0.2">
      <c r="A2789" s="136"/>
      <c r="B2789"/>
      <c r="C2789" s="136"/>
      <c r="D2789" s="136"/>
      <c r="E2789"/>
      <c r="F2789" s="181"/>
      <c r="G2789" s="181"/>
      <c r="H2789" s="181"/>
      <c r="I2789" s="181"/>
      <c r="J2789" s="181"/>
      <c r="K2789" s="191"/>
      <c r="L2789" s="31"/>
    </row>
    <row r="2790" spans="1:12" s="178" customFormat="1" x14ac:dyDescent="0.2">
      <c r="A2790" s="136"/>
      <c r="B2790"/>
      <c r="C2790" s="136"/>
      <c r="D2790" s="136"/>
      <c r="E2790"/>
      <c r="F2790" s="181"/>
      <c r="G2790" s="181"/>
      <c r="H2790" s="181"/>
      <c r="I2790" s="181"/>
      <c r="J2790" s="181"/>
      <c r="K2790" s="191"/>
      <c r="L2790" s="31"/>
    </row>
    <row r="2791" spans="1:12" s="178" customFormat="1" x14ac:dyDescent="0.2">
      <c r="A2791" s="136"/>
      <c r="B2791"/>
      <c r="C2791" s="136"/>
      <c r="D2791" s="136"/>
      <c r="E2791"/>
      <c r="F2791" s="181"/>
      <c r="G2791" s="181"/>
      <c r="H2791" s="181"/>
      <c r="I2791" s="181"/>
      <c r="J2791" s="181"/>
      <c r="K2791" s="191"/>
      <c r="L2791" s="31"/>
    </row>
    <row r="2792" spans="1:12" s="178" customFormat="1" x14ac:dyDescent="0.2">
      <c r="A2792" s="136"/>
      <c r="B2792"/>
      <c r="C2792" s="136"/>
      <c r="D2792" s="136"/>
      <c r="E2792"/>
      <c r="F2792" s="181"/>
      <c r="G2792" s="181"/>
      <c r="H2792" s="181"/>
      <c r="I2792" s="181"/>
      <c r="J2792" s="181"/>
      <c r="K2792" s="191"/>
      <c r="L2792" s="31"/>
    </row>
    <row r="2793" spans="1:12" s="178" customFormat="1" x14ac:dyDescent="0.2">
      <c r="A2793" s="136"/>
      <c r="B2793"/>
      <c r="C2793" s="136"/>
      <c r="D2793" s="136"/>
      <c r="E2793"/>
      <c r="F2793" s="181"/>
      <c r="G2793" s="181"/>
      <c r="H2793" s="181"/>
      <c r="I2793" s="181"/>
      <c r="J2793" s="181"/>
      <c r="K2793" s="191"/>
      <c r="L2793" s="31"/>
    </row>
    <row r="2794" spans="1:12" s="178" customFormat="1" x14ac:dyDescent="0.2">
      <c r="A2794" s="136"/>
      <c r="B2794"/>
      <c r="C2794" s="136"/>
      <c r="D2794" s="136"/>
      <c r="E2794"/>
      <c r="F2794" s="181"/>
      <c r="G2794" s="181"/>
      <c r="H2794" s="181"/>
      <c r="I2794" s="181"/>
      <c r="J2794" s="181"/>
      <c r="K2794" s="191"/>
      <c r="L2794" s="31"/>
    </row>
    <row r="2795" spans="1:12" s="178" customFormat="1" x14ac:dyDescent="0.2">
      <c r="A2795" s="136"/>
      <c r="B2795"/>
      <c r="C2795" s="136"/>
      <c r="D2795" s="136"/>
      <c r="E2795"/>
      <c r="F2795" s="181"/>
      <c r="G2795" s="181"/>
      <c r="H2795" s="181"/>
      <c r="I2795" s="181"/>
      <c r="J2795" s="181"/>
      <c r="K2795" s="191"/>
      <c r="L2795" s="31"/>
    </row>
    <row r="2796" spans="1:12" s="178" customFormat="1" x14ac:dyDescent="0.2">
      <c r="A2796" s="136"/>
      <c r="B2796"/>
      <c r="C2796" s="136"/>
      <c r="D2796" s="136"/>
      <c r="E2796"/>
      <c r="F2796" s="181"/>
      <c r="G2796" s="181"/>
      <c r="H2796" s="181"/>
      <c r="I2796" s="181"/>
      <c r="J2796" s="181"/>
      <c r="K2796" s="191"/>
      <c r="L2796" s="31"/>
    </row>
    <row r="2797" spans="1:12" s="178" customFormat="1" x14ac:dyDescent="0.2">
      <c r="A2797" s="136"/>
      <c r="B2797"/>
      <c r="C2797" s="136"/>
      <c r="D2797" s="136"/>
      <c r="E2797"/>
      <c r="F2797" s="181"/>
      <c r="G2797" s="181"/>
      <c r="H2797" s="181"/>
      <c r="I2797" s="181"/>
      <c r="J2797" s="181"/>
      <c r="K2797" s="191"/>
      <c r="L2797" s="31"/>
    </row>
    <row r="2798" spans="1:12" s="178" customFormat="1" x14ac:dyDescent="0.2">
      <c r="A2798" s="136"/>
      <c r="B2798"/>
      <c r="C2798" s="136"/>
      <c r="D2798" s="136"/>
      <c r="E2798"/>
      <c r="F2798" s="181"/>
      <c r="G2798" s="181"/>
      <c r="H2798" s="181"/>
      <c r="I2798" s="181"/>
      <c r="J2798" s="181"/>
      <c r="K2798" s="191"/>
      <c r="L2798" s="31"/>
    </row>
    <row r="2799" spans="1:12" s="178" customFormat="1" x14ac:dyDescent="0.2">
      <c r="A2799" s="136"/>
      <c r="B2799"/>
      <c r="C2799" s="136"/>
      <c r="D2799" s="136"/>
      <c r="E2799"/>
      <c r="F2799" s="181"/>
      <c r="G2799" s="181"/>
      <c r="H2799" s="181"/>
      <c r="I2799" s="181"/>
      <c r="J2799" s="181"/>
      <c r="K2799" s="191"/>
      <c r="L2799" s="31"/>
    </row>
    <row r="2800" spans="1:12" s="178" customFormat="1" x14ac:dyDescent="0.2">
      <c r="A2800" s="136"/>
      <c r="B2800"/>
      <c r="C2800" s="136"/>
      <c r="D2800" s="136"/>
      <c r="E2800"/>
      <c r="F2800" s="181"/>
      <c r="G2800" s="181"/>
      <c r="H2800" s="181"/>
      <c r="I2800" s="181"/>
      <c r="J2800" s="181"/>
      <c r="K2800" s="191"/>
      <c r="L2800" s="31"/>
    </row>
    <row r="2801" spans="1:12" s="178" customFormat="1" x14ac:dyDescent="0.2">
      <c r="A2801" s="136"/>
      <c r="B2801"/>
      <c r="C2801" s="136"/>
      <c r="D2801" s="136"/>
      <c r="E2801"/>
      <c r="F2801" s="181"/>
      <c r="G2801" s="181"/>
      <c r="H2801" s="181"/>
      <c r="I2801" s="181"/>
      <c r="J2801" s="181"/>
      <c r="K2801" s="191"/>
      <c r="L2801" s="31"/>
    </row>
    <row r="2802" spans="1:12" s="178" customFormat="1" x14ac:dyDescent="0.2">
      <c r="A2802" s="136"/>
      <c r="B2802"/>
      <c r="C2802" s="136"/>
      <c r="D2802" s="136"/>
      <c r="E2802"/>
      <c r="F2802" s="181"/>
      <c r="G2802" s="181"/>
      <c r="H2802" s="181"/>
      <c r="I2802" s="181"/>
      <c r="J2802" s="181"/>
      <c r="K2802" s="191"/>
      <c r="L2802" s="31"/>
    </row>
    <row r="2803" spans="1:12" s="178" customFormat="1" x14ac:dyDescent="0.2">
      <c r="A2803" s="136"/>
      <c r="B2803"/>
      <c r="C2803" s="136"/>
      <c r="D2803" s="136"/>
      <c r="E2803"/>
      <c r="F2803" s="181"/>
      <c r="G2803" s="181"/>
      <c r="H2803" s="181"/>
      <c r="I2803" s="181"/>
      <c r="J2803" s="181"/>
      <c r="K2803" s="191"/>
      <c r="L2803" s="31"/>
    </row>
    <row r="2804" spans="1:12" s="178" customFormat="1" x14ac:dyDescent="0.2">
      <c r="A2804" s="136"/>
      <c r="B2804"/>
      <c r="C2804" s="136"/>
      <c r="D2804" s="136"/>
      <c r="E2804"/>
      <c r="F2804" s="181"/>
      <c r="G2804" s="181"/>
      <c r="H2804" s="181"/>
      <c r="I2804" s="181"/>
      <c r="J2804" s="181"/>
      <c r="K2804" s="191"/>
      <c r="L2804" s="31"/>
    </row>
    <row r="2805" spans="1:12" s="178" customFormat="1" x14ac:dyDescent="0.2">
      <c r="A2805" s="136"/>
      <c r="B2805"/>
      <c r="C2805" s="136"/>
      <c r="D2805" s="136"/>
      <c r="E2805"/>
      <c r="F2805" s="181"/>
      <c r="G2805" s="181"/>
      <c r="H2805" s="181"/>
      <c r="I2805" s="181"/>
      <c r="J2805" s="181"/>
      <c r="K2805" s="191"/>
      <c r="L2805" s="31"/>
    </row>
    <row r="2806" spans="1:12" s="178" customFormat="1" x14ac:dyDescent="0.2">
      <c r="A2806" s="136"/>
      <c r="B2806"/>
      <c r="C2806" s="136"/>
      <c r="D2806" s="136"/>
      <c r="E2806"/>
      <c r="F2806" s="181"/>
      <c r="G2806" s="181"/>
      <c r="H2806" s="181"/>
      <c r="I2806" s="181"/>
      <c r="J2806" s="181"/>
      <c r="K2806" s="191"/>
      <c r="L2806" s="31"/>
    </row>
    <row r="2807" spans="1:12" s="178" customFormat="1" x14ac:dyDescent="0.2">
      <c r="A2807" s="136"/>
      <c r="B2807"/>
      <c r="C2807" s="136"/>
      <c r="D2807" s="136"/>
      <c r="E2807"/>
      <c r="F2807" s="181"/>
      <c r="G2807" s="181"/>
      <c r="H2807" s="181"/>
      <c r="I2807" s="181"/>
      <c r="J2807" s="181"/>
      <c r="K2807" s="191"/>
      <c r="L2807" s="31"/>
    </row>
    <row r="2808" spans="1:12" s="178" customFormat="1" x14ac:dyDescent="0.2">
      <c r="A2808" s="136"/>
      <c r="B2808"/>
      <c r="C2808" s="136"/>
      <c r="D2808" s="136"/>
      <c r="E2808"/>
      <c r="F2808" s="181"/>
      <c r="G2808" s="181"/>
      <c r="H2808" s="181"/>
      <c r="I2808" s="181"/>
      <c r="J2808" s="181"/>
      <c r="K2808" s="191"/>
      <c r="L2808" s="31"/>
    </row>
    <row r="2809" spans="1:12" s="178" customFormat="1" x14ac:dyDescent="0.2">
      <c r="A2809" s="136"/>
      <c r="B2809"/>
      <c r="C2809" s="136"/>
      <c r="D2809" s="136"/>
      <c r="E2809"/>
      <c r="F2809" s="181"/>
      <c r="G2809" s="181"/>
      <c r="H2809" s="181"/>
      <c r="I2809" s="181"/>
      <c r="J2809" s="181"/>
      <c r="K2809" s="191"/>
      <c r="L2809" s="31"/>
    </row>
    <row r="2810" spans="1:12" s="178" customFormat="1" x14ac:dyDescent="0.2">
      <c r="A2810" s="136"/>
      <c r="B2810"/>
      <c r="C2810" s="136"/>
      <c r="D2810" s="136"/>
      <c r="E2810"/>
      <c r="F2810" s="181"/>
      <c r="G2810" s="181"/>
      <c r="H2810" s="181"/>
      <c r="I2810" s="181"/>
      <c r="J2810" s="181"/>
      <c r="K2810" s="191"/>
      <c r="L2810" s="31"/>
    </row>
    <row r="2811" spans="1:12" s="178" customFormat="1" x14ac:dyDescent="0.2">
      <c r="A2811" s="136"/>
      <c r="B2811"/>
      <c r="C2811" s="136"/>
      <c r="D2811" s="136"/>
      <c r="E2811"/>
      <c r="F2811" s="181"/>
      <c r="G2811" s="181"/>
      <c r="H2811" s="181"/>
      <c r="I2811" s="181"/>
      <c r="J2811" s="181"/>
      <c r="K2811" s="191"/>
      <c r="L2811" s="31"/>
    </row>
    <row r="2812" spans="1:12" s="178" customFormat="1" x14ac:dyDescent="0.2">
      <c r="A2812" s="136"/>
      <c r="B2812"/>
      <c r="C2812" s="136"/>
      <c r="D2812" s="136"/>
      <c r="E2812"/>
      <c r="F2812" s="181"/>
      <c r="G2812" s="181"/>
      <c r="H2812" s="181"/>
      <c r="I2812" s="181"/>
      <c r="J2812" s="181"/>
      <c r="K2812" s="191"/>
      <c r="L2812" s="31"/>
    </row>
    <row r="2813" spans="1:12" s="178" customFormat="1" x14ac:dyDescent="0.2">
      <c r="A2813" s="136"/>
      <c r="B2813"/>
      <c r="C2813" s="136"/>
      <c r="D2813" s="136"/>
      <c r="E2813"/>
      <c r="F2813" s="181"/>
      <c r="G2813" s="181"/>
      <c r="H2813" s="181"/>
      <c r="I2813" s="181"/>
      <c r="J2813" s="181"/>
      <c r="K2813" s="191"/>
      <c r="L2813" s="31"/>
    </row>
    <row r="2814" spans="1:12" s="178" customFormat="1" x14ac:dyDescent="0.2">
      <c r="A2814" s="136"/>
      <c r="B2814"/>
      <c r="C2814" s="136"/>
      <c r="D2814" s="136"/>
      <c r="E2814"/>
      <c r="F2814" s="181"/>
      <c r="G2814" s="181"/>
      <c r="H2814" s="181"/>
      <c r="I2814" s="181"/>
      <c r="J2814" s="181"/>
      <c r="K2814" s="191"/>
      <c r="L2814" s="31"/>
    </row>
    <row r="2815" spans="1:12" s="178" customFormat="1" x14ac:dyDescent="0.2">
      <c r="A2815" s="136"/>
      <c r="B2815"/>
      <c r="C2815" s="136"/>
      <c r="D2815" s="136"/>
      <c r="E2815"/>
      <c r="F2815" s="181"/>
      <c r="G2815" s="181"/>
      <c r="H2815" s="181"/>
      <c r="I2815" s="181"/>
      <c r="J2815" s="181"/>
      <c r="K2815" s="191"/>
      <c r="L2815" s="31"/>
    </row>
    <row r="2816" spans="1:12" s="178" customFormat="1" x14ac:dyDescent="0.2">
      <c r="A2816" s="136"/>
      <c r="B2816"/>
      <c r="C2816" s="136"/>
      <c r="D2816" s="136"/>
      <c r="E2816"/>
      <c r="F2816" s="181"/>
      <c r="G2816" s="181"/>
      <c r="H2816" s="181"/>
      <c r="I2816" s="181"/>
      <c r="J2816" s="181"/>
      <c r="K2816" s="191"/>
      <c r="L2816" s="31"/>
    </row>
    <row r="2817" spans="1:12" s="178" customFormat="1" x14ac:dyDescent="0.2">
      <c r="A2817" s="136"/>
      <c r="B2817"/>
      <c r="C2817" s="136"/>
      <c r="D2817" s="136"/>
      <c r="E2817"/>
      <c r="F2817" s="181"/>
      <c r="G2817" s="181"/>
      <c r="H2817" s="181"/>
      <c r="I2817" s="181"/>
      <c r="J2817" s="181"/>
      <c r="K2817" s="191"/>
      <c r="L2817" s="31"/>
    </row>
    <row r="2818" spans="1:12" s="178" customFormat="1" x14ac:dyDescent="0.2">
      <c r="A2818" s="136"/>
      <c r="B2818"/>
      <c r="C2818" s="136"/>
      <c r="D2818" s="136"/>
      <c r="E2818"/>
      <c r="F2818" s="181"/>
      <c r="G2818" s="181"/>
      <c r="H2818" s="181"/>
      <c r="I2818" s="181"/>
      <c r="J2818" s="181"/>
      <c r="K2818" s="191"/>
      <c r="L2818" s="31"/>
    </row>
    <row r="2819" spans="1:12" s="178" customFormat="1" x14ac:dyDescent="0.2">
      <c r="A2819" s="136"/>
      <c r="B2819"/>
      <c r="C2819" s="136"/>
      <c r="D2819" s="136"/>
      <c r="E2819"/>
      <c r="F2819" s="181"/>
      <c r="G2819" s="181"/>
      <c r="H2819" s="181"/>
      <c r="I2819" s="181"/>
      <c r="J2819" s="181"/>
      <c r="K2819" s="191"/>
      <c r="L2819" s="31"/>
    </row>
    <row r="2820" spans="1:12" s="178" customFormat="1" x14ac:dyDescent="0.2">
      <c r="A2820" s="136"/>
      <c r="B2820"/>
      <c r="C2820" s="136"/>
      <c r="D2820" s="136"/>
      <c r="E2820"/>
      <c r="F2820" s="181"/>
      <c r="G2820" s="181"/>
      <c r="H2820" s="181"/>
      <c r="I2820" s="181"/>
      <c r="J2820" s="181"/>
      <c r="K2820" s="191"/>
      <c r="L2820" s="31"/>
    </row>
    <row r="2821" spans="1:12" s="178" customFormat="1" x14ac:dyDescent="0.2">
      <c r="A2821" s="136"/>
      <c r="B2821"/>
      <c r="C2821" s="136"/>
      <c r="D2821" s="136"/>
      <c r="E2821"/>
      <c r="F2821" s="181"/>
      <c r="G2821" s="181"/>
      <c r="H2821" s="181"/>
      <c r="I2821" s="181"/>
      <c r="J2821" s="181"/>
      <c r="K2821" s="191"/>
      <c r="L2821" s="31"/>
    </row>
    <row r="2822" spans="1:12" s="178" customFormat="1" x14ac:dyDescent="0.2">
      <c r="A2822" s="136"/>
      <c r="B2822"/>
      <c r="C2822" s="136"/>
      <c r="D2822" s="136"/>
      <c r="E2822"/>
      <c r="F2822" s="181"/>
      <c r="G2822" s="181"/>
      <c r="H2822" s="181"/>
      <c r="I2822" s="181"/>
      <c r="J2822" s="181"/>
      <c r="K2822" s="191"/>
      <c r="L2822" s="31"/>
    </row>
    <row r="2823" spans="1:12" s="178" customFormat="1" x14ac:dyDescent="0.2">
      <c r="A2823" s="136"/>
      <c r="B2823"/>
      <c r="C2823" s="136"/>
      <c r="D2823" s="136"/>
      <c r="E2823"/>
      <c r="F2823" s="181"/>
      <c r="G2823" s="181"/>
      <c r="H2823" s="181"/>
      <c r="I2823" s="181"/>
      <c r="J2823" s="181"/>
      <c r="K2823" s="191"/>
      <c r="L2823" s="31"/>
    </row>
    <row r="2824" spans="1:12" s="178" customFormat="1" x14ac:dyDescent="0.2">
      <c r="A2824" s="136"/>
      <c r="B2824"/>
      <c r="C2824" s="136"/>
      <c r="D2824" s="136"/>
      <c r="E2824"/>
      <c r="F2824" s="181"/>
      <c r="G2824" s="181"/>
      <c r="H2824" s="181"/>
      <c r="I2824" s="181"/>
      <c r="J2824" s="181"/>
      <c r="K2824" s="191"/>
      <c r="L2824" s="31"/>
    </row>
    <row r="2825" spans="1:12" s="178" customFormat="1" x14ac:dyDescent="0.2">
      <c r="A2825" s="136"/>
      <c r="B2825"/>
      <c r="C2825" s="136"/>
      <c r="D2825" s="136"/>
      <c r="E2825"/>
      <c r="F2825" s="181"/>
      <c r="G2825" s="181"/>
      <c r="H2825" s="181"/>
      <c r="I2825" s="181"/>
      <c r="J2825" s="181"/>
      <c r="K2825" s="191"/>
      <c r="L2825" s="31"/>
    </row>
    <row r="2826" spans="1:12" s="178" customFormat="1" x14ac:dyDescent="0.2">
      <c r="A2826" s="136"/>
      <c r="B2826"/>
      <c r="C2826" s="136"/>
      <c r="D2826" s="136"/>
      <c r="E2826"/>
      <c r="F2826" s="181"/>
      <c r="G2826" s="181"/>
      <c r="H2826" s="181"/>
      <c r="I2826" s="181"/>
      <c r="J2826" s="181"/>
      <c r="K2826" s="191"/>
      <c r="L2826" s="31"/>
    </row>
    <row r="2827" spans="1:12" s="178" customFormat="1" x14ac:dyDescent="0.2">
      <c r="A2827" s="136"/>
      <c r="B2827"/>
      <c r="C2827" s="136"/>
      <c r="D2827" s="136"/>
      <c r="E2827"/>
      <c r="F2827" s="181"/>
      <c r="G2827" s="181"/>
      <c r="H2827" s="181"/>
      <c r="I2827" s="181"/>
      <c r="J2827" s="181"/>
      <c r="K2827" s="191"/>
      <c r="L2827" s="31"/>
    </row>
    <row r="2828" spans="1:12" s="178" customFormat="1" x14ac:dyDescent="0.2">
      <c r="A2828" s="136"/>
      <c r="B2828"/>
      <c r="C2828" s="136"/>
      <c r="D2828" s="136"/>
      <c r="E2828"/>
      <c r="F2828" s="181"/>
      <c r="G2828" s="181"/>
      <c r="H2828" s="181"/>
      <c r="I2828" s="181"/>
      <c r="J2828" s="181"/>
      <c r="K2828" s="191"/>
      <c r="L2828" s="31"/>
    </row>
    <row r="2829" spans="1:12" s="178" customFormat="1" x14ac:dyDescent="0.2">
      <c r="A2829" s="136"/>
      <c r="B2829"/>
      <c r="C2829" s="136"/>
      <c r="D2829" s="136"/>
      <c r="E2829"/>
      <c r="F2829" s="181"/>
      <c r="G2829" s="181"/>
      <c r="H2829" s="181"/>
      <c r="I2829" s="181"/>
      <c r="J2829" s="181"/>
      <c r="K2829" s="191"/>
      <c r="L2829" s="31"/>
    </row>
    <row r="2830" spans="1:12" s="178" customFormat="1" x14ac:dyDescent="0.2">
      <c r="A2830" s="136"/>
      <c r="B2830"/>
      <c r="C2830" s="136"/>
      <c r="D2830" s="136"/>
      <c r="E2830"/>
      <c r="F2830" s="181"/>
      <c r="G2830" s="181"/>
      <c r="H2830" s="181"/>
      <c r="I2830" s="181"/>
      <c r="J2830" s="181"/>
      <c r="K2830" s="191"/>
      <c r="L2830" s="31"/>
    </row>
    <row r="2831" spans="1:12" s="178" customFormat="1" x14ac:dyDescent="0.2">
      <c r="A2831" s="136"/>
      <c r="B2831"/>
      <c r="C2831" s="136"/>
      <c r="D2831" s="136"/>
      <c r="E2831"/>
      <c r="F2831" s="181"/>
      <c r="G2831" s="181"/>
      <c r="H2831" s="181"/>
      <c r="I2831" s="181"/>
      <c r="J2831" s="181"/>
      <c r="K2831" s="191"/>
      <c r="L2831" s="31"/>
    </row>
    <row r="2832" spans="1:12" s="178" customFormat="1" x14ac:dyDescent="0.2">
      <c r="A2832" s="136"/>
      <c r="B2832"/>
      <c r="C2832" s="136"/>
      <c r="D2832" s="136"/>
      <c r="E2832"/>
      <c r="F2832" s="181"/>
      <c r="G2832" s="181"/>
      <c r="H2832" s="181"/>
      <c r="I2832" s="181"/>
      <c r="J2832" s="181"/>
      <c r="K2832" s="191"/>
      <c r="L2832" s="31"/>
    </row>
    <row r="2833" spans="1:12" s="178" customFormat="1" x14ac:dyDescent="0.2">
      <c r="A2833" s="136"/>
      <c r="B2833"/>
      <c r="C2833" s="136"/>
      <c r="D2833" s="136"/>
      <c r="E2833"/>
      <c r="F2833" s="181"/>
      <c r="G2833" s="181"/>
      <c r="H2833" s="181"/>
      <c r="I2833" s="181"/>
      <c r="J2833" s="181"/>
      <c r="K2833" s="191"/>
      <c r="L2833" s="31"/>
    </row>
    <row r="2834" spans="1:12" s="178" customFormat="1" x14ac:dyDescent="0.2">
      <c r="A2834" s="136"/>
      <c r="B2834"/>
      <c r="C2834" s="136"/>
      <c r="D2834" s="136"/>
      <c r="E2834"/>
      <c r="F2834" s="181"/>
      <c r="G2834" s="181"/>
      <c r="H2834" s="181"/>
      <c r="I2834" s="181"/>
      <c r="J2834" s="181"/>
      <c r="K2834" s="191"/>
      <c r="L2834" s="31"/>
    </row>
    <row r="2835" spans="1:12" s="178" customFormat="1" x14ac:dyDescent="0.2">
      <c r="A2835" s="136"/>
      <c r="B2835"/>
      <c r="C2835" s="136"/>
      <c r="D2835" s="136"/>
      <c r="E2835"/>
      <c r="F2835" s="181"/>
      <c r="G2835" s="181"/>
      <c r="H2835" s="181"/>
      <c r="I2835" s="181"/>
      <c r="J2835" s="181"/>
      <c r="K2835" s="191"/>
      <c r="L2835" s="31"/>
    </row>
    <row r="2836" spans="1:12" s="178" customFormat="1" x14ac:dyDescent="0.2">
      <c r="A2836" s="136"/>
      <c r="B2836"/>
      <c r="C2836" s="136"/>
      <c r="D2836" s="136"/>
      <c r="E2836"/>
      <c r="F2836" s="181"/>
      <c r="G2836" s="181"/>
      <c r="H2836" s="181"/>
      <c r="I2836" s="181"/>
      <c r="J2836" s="181"/>
      <c r="K2836" s="191"/>
      <c r="L2836" s="31"/>
    </row>
    <row r="2837" spans="1:12" s="178" customFormat="1" x14ac:dyDescent="0.2">
      <c r="A2837" s="136"/>
      <c r="B2837"/>
      <c r="C2837" s="136"/>
      <c r="D2837" s="136"/>
      <c r="E2837"/>
      <c r="F2837" s="181"/>
      <c r="G2837" s="181"/>
      <c r="H2837" s="181"/>
      <c r="I2837" s="181"/>
      <c r="J2837" s="181"/>
      <c r="K2837" s="191"/>
      <c r="L2837" s="31"/>
    </row>
    <row r="2838" spans="1:12" s="178" customFormat="1" x14ac:dyDescent="0.2">
      <c r="A2838" s="136"/>
      <c r="B2838"/>
      <c r="C2838" s="136"/>
      <c r="D2838" s="136"/>
      <c r="E2838"/>
      <c r="F2838" s="181"/>
      <c r="G2838" s="181"/>
      <c r="H2838" s="181"/>
      <c r="I2838" s="181"/>
      <c r="J2838" s="181"/>
      <c r="K2838" s="191"/>
      <c r="L2838" s="31"/>
    </row>
    <row r="2839" spans="1:12" s="178" customFormat="1" x14ac:dyDescent="0.2">
      <c r="A2839" s="136"/>
      <c r="B2839"/>
      <c r="C2839" s="136"/>
      <c r="D2839" s="136"/>
      <c r="E2839"/>
      <c r="F2839" s="181"/>
      <c r="G2839" s="181"/>
      <c r="H2839" s="181"/>
      <c r="I2839" s="181"/>
      <c r="J2839" s="181"/>
      <c r="K2839" s="191"/>
      <c r="L2839" s="31"/>
    </row>
    <row r="2840" spans="1:12" s="178" customFormat="1" x14ac:dyDescent="0.2">
      <c r="A2840" s="136"/>
      <c r="B2840"/>
      <c r="C2840" s="136"/>
      <c r="D2840" s="136"/>
      <c r="E2840"/>
      <c r="F2840" s="181"/>
      <c r="G2840" s="181"/>
      <c r="H2840" s="181"/>
      <c r="I2840" s="181"/>
      <c r="J2840" s="181"/>
      <c r="K2840" s="191"/>
      <c r="L2840" s="31"/>
    </row>
    <row r="2841" spans="1:12" s="178" customFormat="1" x14ac:dyDescent="0.2">
      <c r="A2841" s="136"/>
      <c r="B2841"/>
      <c r="C2841" s="136"/>
      <c r="D2841" s="136"/>
      <c r="E2841"/>
      <c r="F2841" s="181"/>
      <c r="G2841" s="181"/>
      <c r="H2841" s="181"/>
      <c r="I2841" s="181"/>
      <c r="J2841" s="181"/>
      <c r="K2841" s="191"/>
      <c r="L2841" s="31"/>
    </row>
    <row r="2842" spans="1:12" s="178" customFormat="1" x14ac:dyDescent="0.2">
      <c r="A2842" s="136"/>
      <c r="B2842"/>
      <c r="C2842" s="136"/>
      <c r="D2842" s="136"/>
      <c r="E2842"/>
      <c r="F2842" s="181"/>
      <c r="G2842" s="181"/>
      <c r="H2842" s="181"/>
      <c r="I2842" s="181"/>
      <c r="J2842" s="181"/>
      <c r="K2842" s="191"/>
      <c r="L2842" s="31"/>
    </row>
    <row r="2843" spans="1:12" s="178" customFormat="1" x14ac:dyDescent="0.2">
      <c r="A2843" s="136"/>
      <c r="B2843"/>
      <c r="C2843" s="136"/>
      <c r="D2843" s="136"/>
      <c r="E2843"/>
      <c r="F2843" s="181"/>
      <c r="G2843" s="181"/>
      <c r="H2843" s="181"/>
      <c r="I2843" s="181"/>
      <c r="J2843" s="181"/>
      <c r="K2843" s="191"/>
      <c r="L2843" s="31"/>
    </row>
    <row r="2844" spans="1:12" s="178" customFormat="1" x14ac:dyDescent="0.2">
      <c r="A2844" s="136"/>
      <c r="B2844"/>
      <c r="C2844" s="136"/>
      <c r="D2844" s="136"/>
      <c r="E2844"/>
      <c r="F2844" s="181"/>
      <c r="G2844" s="181"/>
      <c r="H2844" s="181"/>
      <c r="I2844" s="181"/>
      <c r="J2844" s="181"/>
      <c r="K2844" s="191"/>
      <c r="L2844" s="31"/>
    </row>
    <row r="2845" spans="1:12" s="178" customFormat="1" x14ac:dyDescent="0.2">
      <c r="A2845" s="136"/>
      <c r="B2845"/>
      <c r="C2845" s="136"/>
      <c r="D2845" s="136"/>
      <c r="E2845"/>
      <c r="F2845" s="181"/>
      <c r="G2845" s="181"/>
      <c r="H2845" s="181"/>
      <c r="I2845" s="181"/>
      <c r="J2845" s="181"/>
      <c r="K2845" s="191"/>
      <c r="L2845" s="31"/>
    </row>
    <row r="2846" spans="1:12" s="178" customFormat="1" x14ac:dyDescent="0.2">
      <c r="A2846" s="136"/>
      <c r="B2846"/>
      <c r="C2846" s="136"/>
      <c r="D2846" s="136"/>
      <c r="E2846"/>
      <c r="F2846" s="181"/>
      <c r="G2846" s="181"/>
      <c r="H2846" s="181"/>
      <c r="I2846" s="181"/>
      <c r="J2846" s="181"/>
      <c r="K2846" s="191"/>
      <c r="L2846" s="31"/>
    </row>
    <row r="2847" spans="1:12" s="178" customFormat="1" x14ac:dyDescent="0.2">
      <c r="A2847" s="136"/>
      <c r="B2847"/>
      <c r="C2847" s="136"/>
      <c r="D2847" s="136"/>
      <c r="E2847"/>
      <c r="F2847" s="181"/>
      <c r="G2847" s="181"/>
      <c r="H2847" s="181"/>
      <c r="I2847" s="181"/>
      <c r="J2847" s="181"/>
      <c r="K2847" s="191"/>
      <c r="L2847" s="31"/>
    </row>
    <row r="2848" spans="1:12" s="178" customFormat="1" x14ac:dyDescent="0.2">
      <c r="A2848" s="136"/>
      <c r="B2848"/>
      <c r="C2848" s="136"/>
      <c r="D2848" s="136"/>
      <c r="E2848"/>
      <c r="F2848" s="181"/>
      <c r="G2848" s="181"/>
      <c r="H2848" s="181"/>
      <c r="I2848" s="181"/>
      <c r="J2848" s="181"/>
      <c r="K2848" s="191"/>
      <c r="L2848" s="31"/>
    </row>
    <row r="2849" spans="1:12" s="178" customFormat="1" x14ac:dyDescent="0.2">
      <c r="A2849" s="136"/>
      <c r="B2849"/>
      <c r="C2849" s="136"/>
      <c r="D2849" s="136"/>
      <c r="E2849"/>
      <c r="F2849" s="181"/>
      <c r="G2849" s="181"/>
      <c r="H2849" s="181"/>
      <c r="I2849" s="181"/>
      <c r="J2849" s="181"/>
      <c r="K2849" s="191"/>
      <c r="L2849" s="31"/>
    </row>
    <row r="2850" spans="1:12" s="178" customFormat="1" x14ac:dyDescent="0.2">
      <c r="A2850" s="136"/>
      <c r="B2850"/>
      <c r="C2850" s="136"/>
      <c r="D2850" s="136"/>
      <c r="E2850"/>
      <c r="F2850" s="181"/>
      <c r="G2850" s="181"/>
      <c r="H2850" s="181"/>
      <c r="I2850" s="181"/>
      <c r="J2850" s="181"/>
      <c r="K2850" s="191"/>
      <c r="L2850" s="31"/>
    </row>
    <row r="2851" spans="1:12" s="178" customFormat="1" x14ac:dyDescent="0.2">
      <c r="A2851" s="136"/>
      <c r="B2851"/>
      <c r="C2851" s="136"/>
      <c r="D2851" s="136"/>
      <c r="E2851"/>
      <c r="F2851" s="181"/>
      <c r="G2851" s="181"/>
      <c r="H2851" s="181"/>
      <c r="I2851" s="181"/>
      <c r="J2851" s="181"/>
      <c r="K2851" s="191"/>
      <c r="L2851" s="31"/>
    </row>
    <row r="2852" spans="1:12" s="178" customFormat="1" x14ac:dyDescent="0.2">
      <c r="A2852" s="136"/>
      <c r="B2852"/>
      <c r="C2852" s="136"/>
      <c r="D2852" s="136"/>
      <c r="E2852"/>
      <c r="F2852" s="181"/>
      <c r="G2852" s="181"/>
      <c r="H2852" s="181"/>
      <c r="I2852" s="181"/>
      <c r="J2852" s="181"/>
      <c r="K2852" s="191"/>
      <c r="L2852" s="31"/>
    </row>
    <row r="2853" spans="1:12" s="178" customFormat="1" x14ac:dyDescent="0.2">
      <c r="A2853" s="136"/>
      <c r="B2853"/>
      <c r="C2853" s="136"/>
      <c r="D2853" s="136"/>
      <c r="E2853"/>
      <c r="F2853" s="181"/>
      <c r="G2853" s="181"/>
      <c r="H2853" s="181"/>
      <c r="I2853" s="181"/>
      <c r="J2853" s="181"/>
      <c r="K2853" s="191"/>
      <c r="L2853" s="31"/>
    </row>
    <row r="2854" spans="1:12" s="178" customFormat="1" x14ac:dyDescent="0.2">
      <c r="A2854" s="136"/>
      <c r="B2854"/>
      <c r="C2854" s="136"/>
      <c r="D2854" s="136"/>
      <c r="E2854"/>
      <c r="F2854" s="181"/>
      <c r="G2854" s="181"/>
      <c r="H2854" s="181"/>
      <c r="I2854" s="181"/>
      <c r="J2854" s="181"/>
      <c r="K2854" s="191"/>
      <c r="L2854" s="31"/>
    </row>
    <row r="2855" spans="1:12" s="178" customFormat="1" x14ac:dyDescent="0.2">
      <c r="A2855" s="136"/>
      <c r="B2855"/>
      <c r="C2855" s="136"/>
      <c r="D2855" s="136"/>
      <c r="E2855"/>
      <c r="F2855" s="181"/>
      <c r="G2855" s="181"/>
      <c r="H2855" s="181"/>
      <c r="I2855" s="181"/>
      <c r="J2855" s="181"/>
      <c r="K2855" s="191"/>
      <c r="L2855" s="31"/>
    </row>
    <row r="2856" spans="1:12" s="178" customFormat="1" x14ac:dyDescent="0.2">
      <c r="A2856" s="136"/>
      <c r="B2856"/>
      <c r="C2856" s="136"/>
      <c r="D2856" s="136"/>
      <c r="E2856"/>
      <c r="F2856" s="181"/>
      <c r="G2856" s="181"/>
      <c r="H2856" s="181"/>
      <c r="I2856" s="181"/>
      <c r="J2856" s="181"/>
      <c r="K2856" s="191"/>
      <c r="L2856" s="31"/>
    </row>
    <row r="2857" spans="1:12" s="178" customFormat="1" x14ac:dyDescent="0.2">
      <c r="A2857" s="136"/>
      <c r="B2857"/>
      <c r="C2857" s="136"/>
      <c r="D2857" s="136"/>
      <c r="E2857"/>
      <c r="F2857" s="181"/>
      <c r="G2857" s="181"/>
      <c r="H2857" s="181"/>
      <c r="I2857" s="181"/>
      <c r="J2857" s="181"/>
      <c r="K2857" s="191"/>
      <c r="L2857" s="31"/>
    </row>
    <row r="2858" spans="1:12" s="178" customFormat="1" x14ac:dyDescent="0.2">
      <c r="A2858" s="136"/>
      <c r="B2858"/>
      <c r="C2858" s="136"/>
      <c r="D2858" s="136"/>
      <c r="E2858"/>
      <c r="F2858" s="181"/>
      <c r="G2858" s="181"/>
      <c r="H2858" s="181"/>
      <c r="I2858" s="181"/>
      <c r="J2858" s="181"/>
      <c r="K2858" s="191"/>
      <c r="L2858" s="31"/>
    </row>
    <row r="2859" spans="1:12" s="178" customFormat="1" x14ac:dyDescent="0.2">
      <c r="A2859" s="136"/>
      <c r="B2859"/>
      <c r="C2859" s="136"/>
      <c r="D2859" s="136"/>
      <c r="E2859"/>
      <c r="F2859" s="181"/>
      <c r="G2859" s="181"/>
      <c r="H2859" s="181"/>
      <c r="I2859" s="181"/>
      <c r="J2859" s="181"/>
      <c r="K2859" s="191"/>
      <c r="L2859" s="31"/>
    </row>
    <row r="2860" spans="1:12" s="178" customFormat="1" x14ac:dyDescent="0.2">
      <c r="A2860" s="136"/>
      <c r="B2860"/>
      <c r="C2860" s="136"/>
      <c r="D2860" s="136"/>
      <c r="E2860"/>
      <c r="F2860" s="181"/>
      <c r="G2860" s="181"/>
      <c r="H2860" s="181"/>
      <c r="I2860" s="181"/>
      <c r="J2860" s="181"/>
      <c r="K2860" s="191"/>
      <c r="L2860" s="31"/>
    </row>
    <row r="2861" spans="1:12" s="178" customFormat="1" x14ac:dyDescent="0.2">
      <c r="A2861" s="136"/>
      <c r="B2861"/>
      <c r="C2861" s="136"/>
      <c r="D2861" s="136"/>
      <c r="E2861"/>
      <c r="F2861" s="181"/>
      <c r="G2861" s="181"/>
      <c r="H2861" s="181"/>
      <c r="I2861" s="181"/>
      <c r="J2861" s="181"/>
      <c r="K2861" s="191"/>
      <c r="L2861" s="31"/>
    </row>
    <row r="2862" spans="1:12" s="178" customFormat="1" x14ac:dyDescent="0.2">
      <c r="A2862" s="136"/>
      <c r="B2862"/>
      <c r="C2862" s="136"/>
      <c r="D2862" s="136"/>
      <c r="E2862"/>
      <c r="F2862" s="181"/>
      <c r="G2862" s="181"/>
      <c r="H2862" s="181"/>
      <c r="I2862" s="181"/>
      <c r="J2862" s="181"/>
      <c r="K2862" s="191"/>
      <c r="L2862" s="31"/>
    </row>
    <row r="2863" spans="1:12" s="178" customFormat="1" x14ac:dyDescent="0.2">
      <c r="A2863" s="136"/>
      <c r="B2863"/>
      <c r="C2863" s="136"/>
      <c r="D2863" s="136"/>
      <c r="E2863"/>
      <c r="F2863" s="181"/>
      <c r="G2863" s="181"/>
      <c r="H2863" s="181"/>
      <c r="I2863" s="181"/>
      <c r="J2863" s="181"/>
      <c r="K2863" s="191"/>
      <c r="L2863" s="31"/>
    </row>
    <row r="2864" spans="1:12" s="178" customFormat="1" x14ac:dyDescent="0.2">
      <c r="A2864" s="136"/>
      <c r="B2864"/>
      <c r="C2864" s="136"/>
      <c r="D2864" s="136"/>
      <c r="E2864"/>
      <c r="F2864" s="181"/>
      <c r="G2864" s="181"/>
      <c r="H2864" s="181"/>
      <c r="I2864" s="181"/>
      <c r="J2864" s="181"/>
      <c r="K2864" s="191"/>
      <c r="L2864" s="31"/>
    </row>
    <row r="2865" spans="1:12" s="178" customFormat="1" x14ac:dyDescent="0.2">
      <c r="A2865" s="136"/>
      <c r="B2865"/>
      <c r="C2865" s="136"/>
      <c r="D2865" s="136"/>
      <c r="E2865"/>
      <c r="F2865" s="181"/>
      <c r="G2865" s="181"/>
      <c r="H2865" s="181"/>
      <c r="I2865" s="181"/>
      <c r="J2865" s="181"/>
      <c r="K2865" s="191"/>
      <c r="L2865" s="31"/>
    </row>
    <row r="2866" spans="1:12" s="178" customFormat="1" x14ac:dyDescent="0.2">
      <c r="A2866" s="136"/>
      <c r="B2866"/>
      <c r="C2866" s="136"/>
      <c r="D2866" s="136"/>
      <c r="E2866"/>
      <c r="F2866" s="181"/>
      <c r="G2866" s="181"/>
      <c r="H2866" s="181"/>
      <c r="I2866" s="181"/>
      <c r="J2866" s="181"/>
      <c r="K2866" s="191"/>
      <c r="L2866" s="31"/>
    </row>
    <row r="2867" spans="1:12" s="178" customFormat="1" x14ac:dyDescent="0.2">
      <c r="A2867" s="136"/>
      <c r="B2867"/>
      <c r="C2867" s="136"/>
      <c r="D2867" s="136"/>
      <c r="E2867"/>
      <c r="F2867" s="181"/>
      <c r="G2867" s="181"/>
      <c r="H2867" s="181"/>
      <c r="I2867" s="181"/>
      <c r="J2867" s="181"/>
      <c r="K2867" s="191"/>
      <c r="L2867" s="31"/>
    </row>
    <row r="2868" spans="1:12" s="178" customFormat="1" x14ac:dyDescent="0.2">
      <c r="A2868" s="136"/>
      <c r="B2868"/>
      <c r="C2868" s="136"/>
      <c r="D2868" s="136"/>
      <c r="E2868"/>
      <c r="F2868" s="181"/>
      <c r="G2868" s="181"/>
      <c r="H2868" s="181"/>
      <c r="I2868" s="181"/>
      <c r="J2868" s="181"/>
      <c r="K2868" s="191"/>
      <c r="L2868" s="31"/>
    </row>
    <row r="2869" spans="1:12" s="178" customFormat="1" x14ac:dyDescent="0.2">
      <c r="A2869" s="136"/>
      <c r="B2869"/>
      <c r="C2869" s="136"/>
      <c r="D2869" s="136"/>
      <c r="E2869"/>
      <c r="F2869" s="181"/>
      <c r="G2869" s="181"/>
      <c r="H2869" s="181"/>
      <c r="I2869" s="181"/>
      <c r="J2869" s="181"/>
      <c r="K2869" s="191"/>
      <c r="L2869" s="31"/>
    </row>
    <row r="2870" spans="1:12" s="178" customFormat="1" x14ac:dyDescent="0.2">
      <c r="A2870" s="136"/>
      <c r="B2870"/>
      <c r="C2870" s="136"/>
      <c r="D2870" s="136"/>
      <c r="E2870"/>
      <c r="F2870" s="181"/>
      <c r="G2870" s="181"/>
      <c r="H2870" s="181"/>
      <c r="I2870" s="181"/>
      <c r="J2870" s="181"/>
      <c r="K2870" s="191"/>
      <c r="L2870" s="31"/>
    </row>
    <row r="2871" spans="1:12" s="178" customFormat="1" x14ac:dyDescent="0.2">
      <c r="A2871" s="136"/>
      <c r="B2871"/>
      <c r="C2871" s="136"/>
      <c r="D2871" s="136"/>
      <c r="E2871"/>
      <c r="F2871" s="181"/>
      <c r="G2871" s="181"/>
      <c r="H2871" s="181"/>
      <c r="I2871" s="181"/>
      <c r="J2871" s="181"/>
      <c r="K2871" s="191"/>
      <c r="L2871" s="31"/>
    </row>
    <row r="2872" spans="1:12" s="178" customFormat="1" x14ac:dyDescent="0.2">
      <c r="A2872" s="136"/>
      <c r="B2872"/>
      <c r="C2872" s="136"/>
      <c r="D2872" s="136"/>
      <c r="E2872"/>
      <c r="F2872" s="181"/>
      <c r="G2872" s="181"/>
      <c r="H2872" s="181"/>
      <c r="I2872" s="181"/>
      <c r="J2872" s="181"/>
      <c r="K2872" s="191"/>
      <c r="L2872" s="31"/>
    </row>
    <row r="2873" spans="1:12" s="178" customFormat="1" x14ac:dyDescent="0.2">
      <c r="A2873" s="136"/>
      <c r="B2873"/>
      <c r="C2873" s="136"/>
      <c r="D2873" s="136"/>
      <c r="E2873"/>
      <c r="F2873" s="181"/>
      <c r="G2873" s="181"/>
      <c r="H2873" s="181"/>
      <c r="I2873" s="181"/>
      <c r="J2873" s="181"/>
      <c r="K2873" s="191"/>
      <c r="L2873" s="31"/>
    </row>
    <row r="2874" spans="1:12" s="178" customFormat="1" x14ac:dyDescent="0.2">
      <c r="A2874" s="136"/>
      <c r="B2874"/>
      <c r="C2874" s="136"/>
      <c r="D2874" s="136"/>
      <c r="E2874"/>
      <c r="F2874" s="181"/>
      <c r="G2874" s="181"/>
      <c r="H2874" s="181"/>
      <c r="I2874" s="181"/>
      <c r="J2874" s="181"/>
      <c r="K2874" s="191"/>
      <c r="L2874" s="31"/>
    </row>
    <row r="2875" spans="1:12" s="178" customFormat="1" x14ac:dyDescent="0.2">
      <c r="A2875" s="136"/>
      <c r="B2875"/>
      <c r="C2875" s="136"/>
      <c r="D2875" s="136"/>
      <c r="E2875"/>
      <c r="F2875" s="181"/>
      <c r="G2875" s="181"/>
      <c r="H2875" s="181"/>
      <c r="I2875" s="181"/>
      <c r="J2875" s="181"/>
      <c r="K2875" s="191"/>
      <c r="L2875" s="31"/>
    </row>
    <row r="2876" spans="1:12" s="178" customFormat="1" x14ac:dyDescent="0.2">
      <c r="A2876" s="136"/>
      <c r="B2876"/>
      <c r="C2876" s="136"/>
      <c r="D2876" s="136"/>
      <c r="E2876"/>
      <c r="F2876" s="181"/>
      <c r="G2876" s="181"/>
      <c r="H2876" s="181"/>
      <c r="I2876" s="181"/>
      <c r="J2876" s="181"/>
      <c r="K2876" s="191"/>
      <c r="L2876" s="31"/>
    </row>
    <row r="2877" spans="1:12" s="178" customFormat="1" x14ac:dyDescent="0.2">
      <c r="A2877" s="136"/>
      <c r="B2877"/>
      <c r="C2877" s="136"/>
      <c r="D2877" s="136"/>
      <c r="E2877"/>
      <c r="F2877" s="181"/>
      <c r="G2877" s="181"/>
      <c r="H2877" s="181"/>
      <c r="I2877" s="181"/>
      <c r="J2877" s="181"/>
      <c r="K2877" s="191"/>
      <c r="L2877" s="31"/>
    </row>
    <row r="2878" spans="1:12" s="178" customFormat="1" x14ac:dyDescent="0.2">
      <c r="A2878" s="136"/>
      <c r="B2878"/>
      <c r="C2878" s="136"/>
      <c r="D2878" s="136"/>
      <c r="E2878"/>
      <c r="F2878" s="181"/>
      <c r="G2878" s="181"/>
      <c r="H2878" s="181"/>
      <c r="I2878" s="181"/>
      <c r="J2878" s="181"/>
      <c r="K2878" s="191"/>
      <c r="L2878" s="31"/>
    </row>
    <row r="2879" spans="1:12" s="178" customFormat="1" x14ac:dyDescent="0.2">
      <c r="A2879" s="136"/>
      <c r="B2879"/>
      <c r="C2879" s="136"/>
      <c r="D2879" s="136"/>
      <c r="E2879"/>
      <c r="F2879" s="181"/>
      <c r="G2879" s="181"/>
      <c r="H2879" s="181"/>
      <c r="I2879" s="181"/>
      <c r="J2879" s="181"/>
      <c r="K2879" s="191"/>
      <c r="L2879" s="31"/>
    </row>
    <row r="2880" spans="1:12" s="178" customFormat="1" x14ac:dyDescent="0.2">
      <c r="A2880" s="136"/>
      <c r="B2880"/>
      <c r="C2880" s="136"/>
      <c r="D2880" s="136"/>
      <c r="E2880"/>
      <c r="F2880" s="181"/>
      <c r="G2880" s="181"/>
      <c r="H2880" s="181"/>
      <c r="I2880" s="181"/>
      <c r="J2880" s="181"/>
      <c r="K2880" s="191"/>
      <c r="L2880" s="31"/>
    </row>
    <row r="2881" spans="1:12" s="178" customFormat="1" x14ac:dyDescent="0.2">
      <c r="A2881" s="136"/>
      <c r="B2881"/>
      <c r="C2881" s="136"/>
      <c r="D2881" s="136"/>
      <c r="E2881"/>
      <c r="F2881" s="181"/>
      <c r="G2881" s="181"/>
      <c r="H2881" s="181"/>
      <c r="I2881" s="181"/>
      <c r="J2881" s="181"/>
      <c r="K2881" s="191"/>
      <c r="L2881" s="31"/>
    </row>
    <row r="2882" spans="1:12" s="178" customFormat="1" x14ac:dyDescent="0.2">
      <c r="A2882" s="136"/>
      <c r="B2882"/>
      <c r="C2882" s="136"/>
      <c r="D2882" s="136"/>
      <c r="E2882"/>
      <c r="F2882" s="181"/>
      <c r="G2882" s="181"/>
      <c r="H2882" s="181"/>
      <c r="I2882" s="181"/>
      <c r="J2882" s="181"/>
      <c r="K2882" s="191"/>
      <c r="L2882" s="31"/>
    </row>
    <row r="2883" spans="1:12" s="178" customFormat="1" x14ac:dyDescent="0.2">
      <c r="A2883" s="136"/>
      <c r="B2883"/>
      <c r="C2883" s="136"/>
      <c r="D2883" s="136"/>
      <c r="E2883"/>
      <c r="F2883" s="181"/>
      <c r="G2883" s="181"/>
      <c r="H2883" s="181"/>
      <c r="I2883" s="181"/>
      <c r="J2883" s="181"/>
      <c r="K2883" s="191"/>
      <c r="L2883" s="31"/>
    </row>
    <row r="2884" spans="1:12" s="178" customFormat="1" x14ac:dyDescent="0.2">
      <c r="A2884" s="136"/>
      <c r="B2884"/>
      <c r="C2884" s="136"/>
      <c r="D2884" s="136"/>
      <c r="E2884"/>
      <c r="F2884" s="181"/>
      <c r="G2884" s="181"/>
      <c r="H2884" s="181"/>
      <c r="I2884" s="181"/>
      <c r="J2884" s="181"/>
      <c r="K2884" s="191"/>
      <c r="L2884" s="31"/>
    </row>
    <row r="2885" spans="1:12" s="178" customFormat="1" x14ac:dyDescent="0.2">
      <c r="A2885" s="136"/>
      <c r="B2885"/>
      <c r="C2885" s="136"/>
      <c r="D2885" s="136"/>
      <c r="E2885"/>
      <c r="F2885" s="181"/>
      <c r="G2885" s="181"/>
      <c r="H2885" s="181"/>
      <c r="I2885" s="181"/>
      <c r="J2885" s="181"/>
      <c r="K2885" s="191"/>
      <c r="L2885" s="31"/>
    </row>
    <row r="2886" spans="1:12" s="178" customFormat="1" x14ac:dyDescent="0.2">
      <c r="A2886" s="136"/>
      <c r="B2886"/>
      <c r="C2886" s="136"/>
      <c r="D2886" s="136"/>
      <c r="E2886"/>
      <c r="F2886" s="181"/>
      <c r="G2886" s="181"/>
      <c r="H2886" s="181"/>
      <c r="I2886" s="181"/>
      <c r="J2886" s="181"/>
      <c r="K2886" s="191"/>
      <c r="L2886" s="31"/>
    </row>
    <row r="2887" spans="1:12" s="178" customFormat="1" x14ac:dyDescent="0.2">
      <c r="A2887" s="136"/>
      <c r="B2887"/>
      <c r="C2887" s="136"/>
      <c r="D2887" s="136"/>
      <c r="E2887"/>
      <c r="F2887" s="181"/>
      <c r="G2887" s="181"/>
      <c r="H2887" s="181"/>
      <c r="I2887" s="181"/>
      <c r="J2887" s="181"/>
      <c r="K2887" s="191"/>
      <c r="L2887" s="31"/>
    </row>
    <row r="2888" spans="1:12" s="178" customFormat="1" x14ac:dyDescent="0.2">
      <c r="A2888" s="136"/>
      <c r="B2888"/>
      <c r="C2888" s="136"/>
      <c r="D2888" s="136"/>
      <c r="E2888"/>
      <c r="F2888" s="181"/>
      <c r="G2888" s="181"/>
      <c r="H2888" s="181"/>
      <c r="I2888" s="181"/>
      <c r="J2888" s="181"/>
      <c r="K2888" s="191"/>
      <c r="L2888" s="31"/>
    </row>
    <row r="2889" spans="1:12" s="178" customFormat="1" x14ac:dyDescent="0.2">
      <c r="A2889" s="136"/>
      <c r="B2889"/>
      <c r="C2889" s="136"/>
      <c r="D2889" s="136"/>
      <c r="E2889"/>
      <c r="F2889" s="181"/>
      <c r="G2889" s="181"/>
      <c r="H2889" s="181"/>
      <c r="I2889" s="181"/>
      <c r="J2889" s="181"/>
      <c r="K2889" s="191"/>
      <c r="L2889" s="31"/>
    </row>
    <row r="2890" spans="1:12" s="178" customFormat="1" x14ac:dyDescent="0.2">
      <c r="A2890" s="136"/>
      <c r="B2890"/>
      <c r="C2890" s="136"/>
      <c r="D2890" s="136"/>
      <c r="E2890"/>
      <c r="F2890" s="181"/>
      <c r="G2890" s="181"/>
      <c r="H2890" s="181"/>
      <c r="I2890" s="181"/>
      <c r="J2890" s="181"/>
      <c r="K2890" s="191"/>
      <c r="L2890" s="31"/>
    </row>
    <row r="2891" spans="1:12" s="178" customFormat="1" x14ac:dyDescent="0.2">
      <c r="A2891" s="136"/>
      <c r="B2891"/>
      <c r="C2891" s="136"/>
      <c r="D2891" s="136"/>
      <c r="E2891"/>
      <c r="F2891" s="181"/>
      <c r="G2891" s="181"/>
      <c r="H2891" s="181"/>
      <c r="I2891" s="181"/>
      <c r="J2891" s="181"/>
      <c r="K2891" s="191"/>
      <c r="L2891" s="31"/>
    </row>
    <row r="2892" spans="1:12" s="178" customFormat="1" x14ac:dyDescent="0.2">
      <c r="A2892" s="136"/>
      <c r="B2892"/>
      <c r="C2892" s="136"/>
      <c r="D2892" s="136"/>
      <c r="E2892"/>
      <c r="F2892" s="181"/>
      <c r="G2892" s="181"/>
      <c r="H2892" s="181"/>
      <c r="I2892" s="181"/>
      <c r="J2892" s="181"/>
      <c r="K2892" s="191"/>
      <c r="L2892" s="31"/>
    </row>
    <row r="2893" spans="1:12" s="178" customFormat="1" x14ac:dyDescent="0.2">
      <c r="A2893" s="136"/>
      <c r="B2893"/>
      <c r="C2893" s="136"/>
      <c r="D2893" s="136"/>
      <c r="E2893"/>
      <c r="F2893" s="181"/>
      <c r="G2893" s="181"/>
      <c r="H2893" s="181"/>
      <c r="I2893" s="181"/>
      <c r="J2893" s="181"/>
      <c r="K2893" s="191"/>
      <c r="L2893" s="31"/>
    </row>
    <row r="2894" spans="1:12" s="178" customFormat="1" x14ac:dyDescent="0.2">
      <c r="A2894" s="136"/>
      <c r="B2894"/>
      <c r="C2894" s="136"/>
      <c r="D2894" s="136"/>
      <c r="E2894"/>
      <c r="F2894" s="181"/>
      <c r="G2894" s="181"/>
      <c r="H2894" s="181"/>
      <c r="I2894" s="181"/>
      <c r="J2894" s="181"/>
      <c r="K2894" s="191"/>
      <c r="L2894" s="31"/>
    </row>
    <row r="2895" spans="1:12" s="178" customFormat="1" x14ac:dyDescent="0.2">
      <c r="A2895" s="136"/>
      <c r="B2895"/>
      <c r="C2895" s="136"/>
      <c r="D2895" s="136"/>
      <c r="E2895"/>
      <c r="F2895" s="181"/>
      <c r="G2895" s="181"/>
      <c r="H2895" s="181"/>
      <c r="I2895" s="181"/>
      <c r="J2895" s="181"/>
      <c r="K2895" s="191"/>
      <c r="L2895" s="31"/>
    </row>
    <row r="2896" spans="1:12" s="178" customFormat="1" x14ac:dyDescent="0.2">
      <c r="A2896" s="136"/>
      <c r="B2896"/>
      <c r="C2896" s="136"/>
      <c r="D2896" s="136"/>
      <c r="E2896"/>
      <c r="F2896" s="181"/>
      <c r="G2896" s="181"/>
      <c r="H2896" s="181"/>
      <c r="I2896" s="181"/>
      <c r="J2896" s="181"/>
      <c r="K2896" s="191"/>
      <c r="L2896" s="31"/>
    </row>
    <row r="2897" spans="1:12" s="178" customFormat="1" x14ac:dyDescent="0.2">
      <c r="A2897" s="136"/>
      <c r="B2897"/>
      <c r="C2897" s="136"/>
      <c r="D2897" s="136"/>
      <c r="E2897"/>
      <c r="F2897" s="181"/>
      <c r="G2897" s="181"/>
      <c r="H2897" s="181"/>
      <c r="I2897" s="181"/>
      <c r="J2897" s="181"/>
      <c r="K2897" s="191"/>
      <c r="L2897" s="31"/>
    </row>
    <row r="2898" spans="1:12" s="178" customFormat="1" x14ac:dyDescent="0.2">
      <c r="A2898" s="136"/>
      <c r="B2898"/>
      <c r="C2898" s="136"/>
      <c r="D2898" s="136"/>
      <c r="E2898"/>
      <c r="F2898" s="181"/>
      <c r="G2898" s="181"/>
      <c r="H2898" s="181"/>
      <c r="I2898" s="181"/>
      <c r="J2898" s="181"/>
      <c r="K2898" s="191"/>
      <c r="L2898" s="31"/>
    </row>
    <row r="2899" spans="1:12" s="178" customFormat="1" x14ac:dyDescent="0.2">
      <c r="A2899" s="136"/>
      <c r="B2899"/>
      <c r="C2899" s="136"/>
      <c r="D2899" s="136"/>
      <c r="E2899"/>
      <c r="F2899" s="181"/>
      <c r="G2899" s="181"/>
      <c r="H2899" s="181"/>
      <c r="I2899" s="181"/>
      <c r="J2899" s="181"/>
      <c r="K2899" s="191"/>
      <c r="L2899" s="31"/>
    </row>
    <row r="2900" spans="1:12" s="178" customFormat="1" x14ac:dyDescent="0.2">
      <c r="A2900" s="136"/>
      <c r="B2900"/>
      <c r="C2900" s="136"/>
      <c r="D2900" s="136"/>
      <c r="E2900"/>
      <c r="F2900" s="181"/>
      <c r="G2900" s="181"/>
      <c r="H2900" s="181"/>
      <c r="I2900" s="181"/>
      <c r="J2900" s="181"/>
      <c r="K2900" s="191"/>
      <c r="L2900" s="31"/>
    </row>
    <row r="2901" spans="1:12" s="178" customFormat="1" x14ac:dyDescent="0.2">
      <c r="A2901" s="136"/>
      <c r="B2901"/>
      <c r="C2901" s="136"/>
      <c r="D2901" s="136"/>
      <c r="E2901"/>
      <c r="F2901" s="181"/>
      <c r="G2901" s="181"/>
      <c r="H2901" s="181"/>
      <c r="I2901" s="181"/>
      <c r="J2901" s="181"/>
      <c r="K2901" s="191"/>
      <c r="L2901" s="31"/>
    </row>
    <row r="2902" spans="1:12" s="178" customFormat="1" x14ac:dyDescent="0.2">
      <c r="A2902" s="136"/>
      <c r="B2902"/>
      <c r="C2902" s="136"/>
      <c r="D2902" s="136"/>
      <c r="E2902"/>
      <c r="F2902" s="181"/>
      <c r="G2902" s="181"/>
      <c r="H2902" s="181"/>
      <c r="I2902" s="181"/>
      <c r="J2902" s="181"/>
      <c r="K2902" s="191"/>
      <c r="L2902" s="31"/>
    </row>
    <row r="2903" spans="1:12" s="178" customFormat="1" x14ac:dyDescent="0.2">
      <c r="A2903" s="136"/>
      <c r="B2903"/>
      <c r="C2903" s="136"/>
      <c r="D2903" s="136"/>
      <c r="E2903"/>
      <c r="F2903" s="181"/>
      <c r="G2903" s="181"/>
      <c r="H2903" s="181"/>
      <c r="I2903" s="181"/>
      <c r="J2903" s="181"/>
      <c r="K2903" s="191"/>
      <c r="L2903" s="31"/>
    </row>
    <row r="2904" spans="1:12" s="178" customFormat="1" x14ac:dyDescent="0.2">
      <c r="A2904" s="136"/>
      <c r="B2904"/>
      <c r="C2904" s="136"/>
      <c r="D2904" s="136"/>
      <c r="E2904"/>
      <c r="F2904" s="181"/>
      <c r="G2904" s="181"/>
      <c r="H2904" s="181"/>
      <c r="I2904" s="181"/>
      <c r="J2904" s="181"/>
      <c r="K2904" s="191"/>
      <c r="L2904" s="31"/>
    </row>
    <row r="2905" spans="1:12" s="178" customFormat="1" x14ac:dyDescent="0.2">
      <c r="A2905" s="136"/>
      <c r="B2905"/>
      <c r="C2905" s="136"/>
      <c r="D2905" s="136"/>
      <c r="E2905"/>
      <c r="F2905" s="181"/>
      <c r="G2905" s="181"/>
      <c r="H2905" s="181"/>
      <c r="I2905" s="181"/>
      <c r="J2905" s="181"/>
      <c r="K2905" s="191"/>
      <c r="L2905" s="31"/>
    </row>
    <row r="2906" spans="1:12" s="178" customFormat="1" x14ac:dyDescent="0.2">
      <c r="A2906" s="136"/>
      <c r="B2906"/>
      <c r="C2906" s="136"/>
      <c r="D2906" s="136"/>
      <c r="E2906"/>
      <c r="F2906" s="181"/>
      <c r="G2906" s="181"/>
      <c r="H2906" s="181"/>
      <c r="I2906" s="181"/>
      <c r="J2906" s="181"/>
      <c r="K2906" s="191"/>
      <c r="L2906" s="31"/>
    </row>
    <row r="2907" spans="1:12" s="178" customFormat="1" x14ac:dyDescent="0.2">
      <c r="A2907" s="136"/>
      <c r="B2907"/>
      <c r="C2907" s="136"/>
      <c r="D2907" s="136"/>
      <c r="E2907"/>
      <c r="F2907" s="181"/>
      <c r="G2907" s="181"/>
      <c r="H2907" s="181"/>
      <c r="I2907" s="181"/>
      <c r="J2907" s="181"/>
      <c r="K2907" s="191"/>
      <c r="L2907" s="31"/>
    </row>
    <row r="2908" spans="1:12" s="178" customFormat="1" x14ac:dyDescent="0.2">
      <c r="A2908" s="136"/>
      <c r="B2908"/>
      <c r="C2908" s="136"/>
      <c r="D2908" s="136"/>
      <c r="E2908"/>
      <c r="F2908" s="181"/>
      <c r="G2908" s="181"/>
      <c r="H2908" s="181"/>
      <c r="I2908" s="181"/>
      <c r="J2908" s="181"/>
      <c r="K2908" s="191"/>
      <c r="L2908" s="31"/>
    </row>
    <row r="2909" spans="1:12" s="178" customFormat="1" x14ac:dyDescent="0.2">
      <c r="A2909" s="136"/>
      <c r="B2909"/>
      <c r="C2909" s="136"/>
      <c r="D2909" s="136"/>
      <c r="E2909"/>
      <c r="F2909" s="181"/>
      <c r="G2909" s="181"/>
      <c r="H2909" s="181"/>
      <c r="I2909" s="181"/>
      <c r="J2909" s="181"/>
      <c r="K2909" s="191"/>
      <c r="L2909" s="31"/>
    </row>
    <row r="2910" spans="1:12" s="178" customFormat="1" x14ac:dyDescent="0.2">
      <c r="A2910" s="136"/>
      <c r="B2910"/>
      <c r="C2910" s="136"/>
      <c r="D2910" s="136"/>
      <c r="E2910"/>
      <c r="F2910" s="181"/>
      <c r="G2910" s="181"/>
      <c r="H2910" s="181"/>
      <c r="I2910" s="181"/>
      <c r="J2910" s="181"/>
      <c r="K2910" s="191"/>
      <c r="L2910" s="31"/>
    </row>
    <row r="2911" spans="1:12" s="178" customFormat="1" x14ac:dyDescent="0.2">
      <c r="A2911" s="136"/>
      <c r="B2911"/>
      <c r="C2911" s="136"/>
      <c r="D2911" s="136"/>
      <c r="E2911"/>
      <c r="F2911" s="181"/>
      <c r="G2911" s="181"/>
      <c r="H2911" s="181"/>
      <c r="I2911" s="181"/>
      <c r="J2911" s="181"/>
      <c r="K2911" s="191"/>
      <c r="L2911" s="31"/>
    </row>
    <row r="2912" spans="1:12" s="178" customFormat="1" x14ac:dyDescent="0.2">
      <c r="A2912" s="136"/>
      <c r="B2912"/>
      <c r="C2912" s="136"/>
      <c r="D2912" s="136"/>
      <c r="E2912"/>
      <c r="F2912" s="181"/>
      <c r="G2912" s="181"/>
      <c r="H2912" s="181"/>
      <c r="I2912" s="181"/>
      <c r="J2912" s="181"/>
      <c r="K2912" s="191"/>
      <c r="L2912" s="31"/>
    </row>
    <row r="2913" spans="1:12" s="178" customFormat="1" x14ac:dyDescent="0.2">
      <c r="A2913" s="136"/>
      <c r="B2913"/>
      <c r="C2913" s="136"/>
      <c r="D2913" s="136"/>
      <c r="E2913"/>
      <c r="F2913" s="181"/>
      <c r="G2913" s="181"/>
      <c r="H2913" s="181"/>
      <c r="I2913" s="181"/>
      <c r="J2913" s="181"/>
      <c r="K2913" s="191"/>
      <c r="L2913" s="31"/>
    </row>
    <row r="2914" spans="1:12" s="178" customFormat="1" x14ac:dyDescent="0.2">
      <c r="A2914" s="136"/>
      <c r="B2914"/>
      <c r="C2914" s="136"/>
      <c r="D2914" s="136"/>
      <c r="E2914"/>
      <c r="F2914" s="181"/>
      <c r="G2914" s="181"/>
      <c r="H2914" s="181"/>
      <c r="I2914" s="181"/>
      <c r="J2914" s="181"/>
      <c r="K2914" s="191"/>
      <c r="L2914" s="31"/>
    </row>
    <row r="2915" spans="1:12" s="178" customFormat="1" x14ac:dyDescent="0.2">
      <c r="A2915" s="136"/>
      <c r="B2915"/>
      <c r="C2915" s="136"/>
      <c r="D2915" s="136"/>
      <c r="E2915"/>
      <c r="F2915" s="181"/>
      <c r="G2915" s="181"/>
      <c r="H2915" s="181"/>
      <c r="I2915" s="181"/>
      <c r="J2915" s="181"/>
      <c r="K2915" s="191"/>
      <c r="L2915" s="31"/>
    </row>
    <row r="2916" spans="1:12" s="178" customFormat="1" x14ac:dyDescent="0.2">
      <c r="A2916" s="136"/>
      <c r="B2916"/>
      <c r="C2916" s="136"/>
      <c r="D2916" s="136"/>
      <c r="E2916"/>
      <c r="F2916" s="181"/>
      <c r="G2916" s="181"/>
      <c r="H2916" s="181"/>
      <c r="I2916" s="181"/>
      <c r="J2916" s="181"/>
      <c r="K2916" s="191"/>
      <c r="L2916" s="31"/>
    </row>
    <row r="2917" spans="1:12" s="178" customFormat="1" x14ac:dyDescent="0.2">
      <c r="A2917" s="136"/>
      <c r="B2917"/>
      <c r="C2917" s="136"/>
      <c r="D2917" s="136"/>
      <c r="E2917"/>
      <c r="F2917" s="181"/>
      <c r="G2917" s="181"/>
      <c r="H2917" s="181"/>
      <c r="I2917" s="181"/>
      <c r="J2917" s="181"/>
      <c r="K2917" s="191"/>
      <c r="L2917" s="31"/>
    </row>
    <row r="2918" spans="1:12" s="178" customFormat="1" x14ac:dyDescent="0.2">
      <c r="A2918" s="136"/>
      <c r="B2918"/>
      <c r="C2918" s="136"/>
      <c r="D2918" s="136"/>
      <c r="E2918"/>
      <c r="F2918" s="181"/>
      <c r="G2918" s="181"/>
      <c r="H2918" s="181"/>
      <c r="I2918" s="181"/>
      <c r="J2918" s="181"/>
      <c r="K2918" s="191"/>
      <c r="L2918" s="31"/>
    </row>
    <row r="2919" spans="1:12" s="178" customFormat="1" x14ac:dyDescent="0.2">
      <c r="A2919" s="136"/>
      <c r="B2919"/>
      <c r="C2919" s="136"/>
      <c r="D2919" s="136"/>
      <c r="E2919"/>
      <c r="F2919" s="181"/>
      <c r="G2919" s="181"/>
      <c r="H2919" s="181"/>
      <c r="I2919" s="181"/>
      <c r="J2919" s="181"/>
      <c r="K2919" s="191"/>
      <c r="L2919" s="31"/>
    </row>
    <row r="2920" spans="1:12" s="178" customFormat="1" x14ac:dyDescent="0.2">
      <c r="A2920" s="136"/>
      <c r="B2920"/>
      <c r="C2920" s="136"/>
      <c r="D2920" s="136"/>
      <c r="E2920"/>
      <c r="F2920" s="181"/>
      <c r="G2920" s="181"/>
      <c r="H2920" s="181"/>
      <c r="I2920" s="181"/>
      <c r="J2920" s="181"/>
      <c r="K2920" s="191"/>
      <c r="L2920" s="31"/>
    </row>
    <row r="2921" spans="1:12" s="178" customFormat="1" x14ac:dyDescent="0.2">
      <c r="A2921" s="136"/>
      <c r="B2921"/>
      <c r="C2921" s="136"/>
      <c r="D2921" s="136"/>
      <c r="E2921"/>
      <c r="F2921" s="181"/>
      <c r="G2921" s="181"/>
      <c r="H2921" s="181"/>
      <c r="I2921" s="181"/>
      <c r="J2921" s="181"/>
      <c r="K2921" s="191"/>
      <c r="L2921" s="31"/>
    </row>
    <row r="2922" spans="1:12" s="178" customFormat="1" x14ac:dyDescent="0.2">
      <c r="A2922" s="136"/>
      <c r="B2922"/>
      <c r="C2922" s="136"/>
      <c r="D2922" s="136"/>
      <c r="E2922"/>
      <c r="F2922" s="181"/>
      <c r="G2922" s="181"/>
      <c r="H2922" s="181"/>
      <c r="I2922" s="181"/>
      <c r="J2922" s="181"/>
      <c r="K2922" s="191"/>
      <c r="L2922" s="31"/>
    </row>
    <row r="2923" spans="1:12" s="178" customFormat="1" x14ac:dyDescent="0.2">
      <c r="A2923" s="136"/>
      <c r="B2923"/>
      <c r="C2923" s="136"/>
      <c r="D2923" s="136"/>
      <c r="E2923"/>
      <c r="F2923" s="181"/>
      <c r="G2923" s="181"/>
      <c r="H2923" s="181"/>
      <c r="I2923" s="181"/>
      <c r="J2923" s="181"/>
      <c r="K2923" s="191"/>
      <c r="L2923" s="31"/>
    </row>
    <row r="2924" spans="1:12" s="178" customFormat="1" x14ac:dyDescent="0.2">
      <c r="A2924" s="136"/>
      <c r="B2924"/>
      <c r="C2924" s="136"/>
      <c r="D2924" s="136"/>
      <c r="E2924"/>
      <c r="F2924" s="181"/>
      <c r="G2924" s="181"/>
      <c r="H2924" s="181"/>
      <c r="I2924" s="181"/>
      <c r="J2924" s="181"/>
      <c r="K2924" s="191"/>
      <c r="L2924" s="31"/>
    </row>
    <row r="2925" spans="1:12" s="178" customFormat="1" x14ac:dyDescent="0.2">
      <c r="A2925" s="136"/>
      <c r="B2925"/>
      <c r="C2925" s="136"/>
      <c r="D2925" s="136"/>
      <c r="E2925"/>
      <c r="F2925" s="181"/>
      <c r="G2925" s="181"/>
      <c r="H2925" s="181"/>
      <c r="I2925" s="181"/>
      <c r="J2925" s="181"/>
      <c r="K2925" s="191"/>
      <c r="L2925" s="31"/>
    </row>
    <row r="2926" spans="1:12" s="178" customFormat="1" x14ac:dyDescent="0.2">
      <c r="A2926" s="136"/>
      <c r="B2926"/>
      <c r="C2926" s="136"/>
      <c r="D2926" s="136"/>
      <c r="E2926"/>
      <c r="F2926" s="181"/>
      <c r="G2926" s="181"/>
      <c r="H2926" s="181"/>
      <c r="I2926" s="181"/>
      <c r="J2926" s="181"/>
      <c r="K2926" s="191"/>
      <c r="L2926" s="31"/>
    </row>
    <row r="2927" spans="1:12" s="178" customFormat="1" x14ac:dyDescent="0.2">
      <c r="A2927" s="136"/>
      <c r="B2927"/>
      <c r="C2927" s="136"/>
      <c r="D2927" s="136"/>
      <c r="E2927"/>
      <c r="F2927" s="181"/>
      <c r="G2927" s="181"/>
      <c r="H2927" s="181"/>
      <c r="I2927" s="181"/>
      <c r="J2927" s="181"/>
      <c r="K2927" s="191"/>
      <c r="L2927" s="31"/>
    </row>
    <row r="2928" spans="1:12" s="178" customFormat="1" x14ac:dyDescent="0.2">
      <c r="A2928" s="136"/>
      <c r="B2928"/>
      <c r="C2928" s="136"/>
      <c r="D2928" s="136"/>
      <c r="E2928"/>
      <c r="F2928" s="181"/>
      <c r="G2928" s="181"/>
      <c r="H2928" s="181"/>
      <c r="I2928" s="181"/>
      <c r="J2928" s="181"/>
      <c r="K2928" s="191"/>
      <c r="L2928" s="31"/>
    </row>
    <row r="2929" spans="1:12" s="178" customFormat="1" x14ac:dyDescent="0.2">
      <c r="A2929" s="136"/>
      <c r="B2929"/>
      <c r="C2929" s="136"/>
      <c r="D2929" s="136"/>
      <c r="E2929"/>
      <c r="F2929" s="181"/>
      <c r="G2929" s="181"/>
      <c r="H2929" s="181"/>
      <c r="I2929" s="181"/>
      <c r="J2929" s="181"/>
      <c r="K2929" s="191"/>
      <c r="L2929" s="31"/>
    </row>
    <row r="2930" spans="1:12" s="178" customFormat="1" x14ac:dyDescent="0.2">
      <c r="A2930" s="136"/>
      <c r="B2930"/>
      <c r="C2930" s="136"/>
      <c r="D2930" s="136"/>
      <c r="E2930"/>
      <c r="F2930" s="181"/>
      <c r="G2930" s="181"/>
      <c r="H2930" s="181"/>
      <c r="I2930" s="181"/>
      <c r="J2930" s="181"/>
      <c r="K2930" s="191"/>
      <c r="L2930" s="31"/>
    </row>
    <row r="2931" spans="1:12" s="178" customFormat="1" x14ac:dyDescent="0.2">
      <c r="A2931" s="136"/>
      <c r="B2931"/>
      <c r="C2931" s="136"/>
      <c r="D2931" s="136"/>
      <c r="E2931"/>
      <c r="F2931" s="181"/>
      <c r="G2931" s="181"/>
      <c r="H2931" s="181"/>
      <c r="I2931" s="181"/>
      <c r="J2931" s="181"/>
      <c r="K2931" s="191"/>
      <c r="L2931" s="31"/>
    </row>
    <row r="2932" spans="1:12" s="178" customFormat="1" x14ac:dyDescent="0.2">
      <c r="A2932" s="136"/>
      <c r="B2932"/>
      <c r="C2932" s="136"/>
      <c r="D2932" s="136"/>
      <c r="E2932"/>
      <c r="F2932" s="181"/>
      <c r="G2932" s="181"/>
      <c r="H2932" s="181"/>
      <c r="I2932" s="181"/>
      <c r="J2932" s="181"/>
      <c r="K2932" s="191"/>
      <c r="L2932" s="31"/>
    </row>
    <row r="2933" spans="1:12" s="178" customFormat="1" x14ac:dyDescent="0.2">
      <c r="A2933" s="136"/>
      <c r="B2933"/>
      <c r="C2933" s="136"/>
      <c r="D2933" s="136"/>
      <c r="E2933"/>
      <c r="F2933" s="181"/>
      <c r="G2933" s="181"/>
      <c r="H2933" s="181"/>
      <c r="I2933" s="181"/>
      <c r="J2933" s="181"/>
      <c r="K2933" s="191"/>
      <c r="L2933" s="31"/>
    </row>
    <row r="2934" spans="1:12" s="178" customFormat="1" x14ac:dyDescent="0.2">
      <c r="A2934" s="136"/>
      <c r="B2934"/>
      <c r="C2934" s="136"/>
      <c r="D2934" s="136"/>
      <c r="E2934"/>
      <c r="F2934" s="181"/>
      <c r="G2934" s="181"/>
      <c r="H2934" s="181"/>
      <c r="I2934" s="181"/>
      <c r="J2934" s="181"/>
      <c r="K2934" s="191"/>
      <c r="L2934" s="31"/>
    </row>
    <row r="2935" spans="1:12" s="178" customFormat="1" x14ac:dyDescent="0.2">
      <c r="A2935" s="136"/>
      <c r="B2935"/>
      <c r="C2935" s="136"/>
      <c r="D2935" s="136"/>
      <c r="E2935"/>
      <c r="F2935" s="181"/>
      <c r="G2935" s="181"/>
      <c r="H2935" s="181"/>
      <c r="I2935" s="181"/>
      <c r="J2935" s="181"/>
      <c r="K2935" s="191"/>
      <c r="L2935" s="31"/>
    </row>
    <row r="2936" spans="1:12" s="178" customFormat="1" x14ac:dyDescent="0.2">
      <c r="A2936" s="136"/>
      <c r="B2936"/>
      <c r="C2936" s="136"/>
      <c r="D2936" s="136"/>
      <c r="E2936"/>
      <c r="F2936" s="181"/>
      <c r="G2936" s="181"/>
      <c r="H2936" s="181"/>
      <c r="I2936" s="181"/>
      <c r="J2936" s="181"/>
      <c r="K2936" s="191"/>
      <c r="L2936" s="31"/>
    </row>
    <row r="2937" spans="1:12" s="178" customFormat="1" x14ac:dyDescent="0.2">
      <c r="A2937" s="136"/>
      <c r="B2937"/>
      <c r="C2937" s="136"/>
      <c r="D2937" s="136"/>
      <c r="E2937"/>
      <c r="F2937" s="181"/>
      <c r="G2937" s="181"/>
      <c r="H2937" s="181"/>
      <c r="I2937" s="181"/>
      <c r="J2937" s="181"/>
      <c r="K2937" s="191"/>
      <c r="L2937" s="31"/>
    </row>
    <row r="2938" spans="1:12" s="178" customFormat="1" x14ac:dyDescent="0.2">
      <c r="A2938" s="136"/>
      <c r="B2938"/>
      <c r="C2938" s="136"/>
      <c r="D2938" s="136"/>
      <c r="E2938"/>
      <c r="F2938" s="181"/>
      <c r="G2938" s="181"/>
      <c r="H2938" s="181"/>
      <c r="I2938" s="181"/>
      <c r="J2938" s="181"/>
      <c r="K2938" s="191"/>
      <c r="L2938" s="31"/>
    </row>
    <row r="2939" spans="1:12" s="178" customFormat="1" x14ac:dyDescent="0.2">
      <c r="A2939" s="136"/>
      <c r="B2939"/>
      <c r="C2939" s="136"/>
      <c r="D2939" s="136"/>
      <c r="E2939"/>
      <c r="F2939" s="181"/>
      <c r="G2939" s="181"/>
      <c r="H2939" s="181"/>
      <c r="I2939" s="181"/>
      <c r="J2939" s="181"/>
      <c r="K2939" s="191"/>
      <c r="L2939" s="31"/>
    </row>
    <row r="2940" spans="1:12" s="178" customFormat="1" x14ac:dyDescent="0.2">
      <c r="A2940" s="136"/>
      <c r="B2940"/>
      <c r="C2940" s="136"/>
      <c r="D2940" s="136"/>
      <c r="E2940"/>
      <c r="F2940" s="181"/>
      <c r="G2940" s="181"/>
      <c r="H2940" s="181"/>
      <c r="I2940" s="181"/>
      <c r="J2940" s="181"/>
      <c r="K2940" s="191"/>
      <c r="L2940" s="31"/>
    </row>
    <row r="2941" spans="1:12" s="178" customFormat="1" x14ac:dyDescent="0.2">
      <c r="A2941" s="136"/>
      <c r="B2941"/>
      <c r="C2941" s="136"/>
      <c r="D2941" s="136"/>
      <c r="E2941"/>
      <c r="F2941" s="181"/>
      <c r="G2941" s="181"/>
      <c r="H2941" s="181"/>
      <c r="I2941" s="181"/>
      <c r="J2941" s="181"/>
      <c r="K2941" s="191"/>
      <c r="L2941" s="31"/>
    </row>
    <row r="2942" spans="1:12" s="178" customFormat="1" x14ac:dyDescent="0.2">
      <c r="A2942" s="136"/>
      <c r="B2942"/>
      <c r="C2942" s="136"/>
      <c r="D2942" s="136"/>
      <c r="E2942"/>
      <c r="F2942" s="181"/>
      <c r="G2942" s="181"/>
      <c r="H2942" s="181"/>
      <c r="I2942" s="181"/>
      <c r="J2942" s="181"/>
      <c r="K2942" s="191"/>
      <c r="L2942" s="31"/>
    </row>
    <row r="2943" spans="1:12" s="178" customFormat="1" x14ac:dyDescent="0.2">
      <c r="A2943" s="136"/>
      <c r="B2943"/>
      <c r="C2943" s="136"/>
      <c r="D2943" s="136"/>
      <c r="E2943"/>
      <c r="F2943" s="181"/>
      <c r="G2943" s="181"/>
      <c r="H2943" s="181"/>
      <c r="I2943" s="181"/>
      <c r="J2943" s="181"/>
      <c r="K2943" s="191"/>
      <c r="L2943" s="31"/>
    </row>
    <row r="2944" spans="1:12" s="178" customFormat="1" x14ac:dyDescent="0.2">
      <c r="A2944" s="136"/>
      <c r="B2944"/>
      <c r="C2944" s="136"/>
      <c r="D2944" s="136"/>
      <c r="E2944"/>
      <c r="F2944" s="181"/>
      <c r="G2944" s="181"/>
      <c r="H2944" s="181"/>
      <c r="I2944" s="181"/>
      <c r="J2944" s="181"/>
      <c r="K2944" s="191"/>
      <c r="L2944" s="31"/>
    </row>
    <row r="2945" spans="1:12" s="178" customFormat="1" x14ac:dyDescent="0.2">
      <c r="A2945" s="136"/>
      <c r="B2945"/>
      <c r="C2945" s="136"/>
      <c r="D2945" s="136"/>
      <c r="E2945"/>
      <c r="F2945" s="181"/>
      <c r="G2945" s="181"/>
      <c r="H2945" s="181"/>
      <c r="I2945" s="181"/>
      <c r="J2945" s="181"/>
      <c r="K2945" s="191"/>
      <c r="L2945" s="31"/>
    </row>
    <row r="2946" spans="1:12" s="178" customFormat="1" x14ac:dyDescent="0.2">
      <c r="A2946" s="136"/>
      <c r="B2946"/>
      <c r="C2946" s="136"/>
      <c r="D2946" s="136"/>
      <c r="E2946"/>
      <c r="F2946" s="181"/>
      <c r="G2946" s="181"/>
      <c r="H2946" s="181"/>
      <c r="I2946" s="181"/>
      <c r="J2946" s="181"/>
      <c r="K2946" s="191"/>
      <c r="L2946" s="31"/>
    </row>
    <row r="2947" spans="1:12" s="178" customFormat="1" x14ac:dyDescent="0.2">
      <c r="A2947" s="136"/>
      <c r="B2947"/>
      <c r="C2947" s="136"/>
      <c r="D2947" s="136"/>
      <c r="E2947"/>
      <c r="F2947" s="181"/>
      <c r="G2947" s="181"/>
      <c r="H2947" s="181"/>
      <c r="I2947" s="181"/>
      <c r="J2947" s="181"/>
      <c r="K2947" s="191"/>
      <c r="L2947" s="31"/>
    </row>
    <row r="2948" spans="1:12" s="178" customFormat="1" x14ac:dyDescent="0.2">
      <c r="A2948" s="136"/>
      <c r="B2948"/>
      <c r="C2948" s="136"/>
      <c r="D2948" s="136"/>
      <c r="E2948"/>
      <c r="F2948" s="181"/>
      <c r="G2948" s="181"/>
      <c r="H2948" s="181"/>
      <c r="I2948" s="181"/>
      <c r="J2948" s="181"/>
      <c r="K2948" s="191"/>
      <c r="L2948" s="31"/>
    </row>
    <row r="2949" spans="1:12" s="178" customFormat="1" x14ac:dyDescent="0.2">
      <c r="A2949" s="136"/>
      <c r="B2949"/>
      <c r="C2949" s="136"/>
      <c r="D2949" s="136"/>
      <c r="E2949"/>
      <c r="F2949" s="181"/>
      <c r="G2949" s="181"/>
      <c r="H2949" s="181"/>
      <c r="I2949" s="181"/>
      <c r="J2949" s="181"/>
      <c r="K2949" s="191"/>
      <c r="L2949" s="31"/>
    </row>
    <row r="2950" spans="1:12" s="178" customFormat="1" x14ac:dyDescent="0.2">
      <c r="A2950" s="136"/>
      <c r="B2950"/>
      <c r="C2950" s="136"/>
      <c r="D2950" s="136"/>
      <c r="E2950"/>
      <c r="F2950" s="181"/>
      <c r="G2950" s="181"/>
      <c r="H2950" s="181"/>
      <c r="I2950" s="181"/>
      <c r="J2950" s="181"/>
      <c r="K2950" s="191"/>
      <c r="L2950" s="31"/>
    </row>
    <row r="2951" spans="1:12" s="178" customFormat="1" x14ac:dyDescent="0.2">
      <c r="A2951" s="136"/>
      <c r="B2951"/>
      <c r="C2951" s="136"/>
      <c r="D2951" s="136"/>
      <c r="E2951"/>
      <c r="F2951" s="181"/>
      <c r="G2951" s="181"/>
      <c r="H2951" s="181"/>
      <c r="I2951" s="181"/>
      <c r="J2951" s="181"/>
      <c r="K2951" s="191"/>
      <c r="L2951" s="31"/>
    </row>
    <row r="2952" spans="1:12" s="178" customFormat="1" x14ac:dyDescent="0.2">
      <c r="A2952" s="136"/>
      <c r="B2952"/>
      <c r="C2952" s="136"/>
      <c r="D2952" s="136"/>
      <c r="E2952"/>
      <c r="F2952" s="181"/>
      <c r="G2952" s="181"/>
      <c r="H2952" s="181"/>
      <c r="I2952" s="181"/>
      <c r="J2952" s="181"/>
      <c r="K2952" s="191"/>
      <c r="L2952" s="31"/>
    </row>
    <row r="2953" spans="1:12" s="178" customFormat="1" x14ac:dyDescent="0.2">
      <c r="A2953" s="136"/>
      <c r="B2953"/>
      <c r="C2953" s="136"/>
      <c r="D2953" s="136"/>
      <c r="E2953"/>
      <c r="F2953" s="181"/>
      <c r="G2953" s="181"/>
      <c r="H2953" s="181"/>
      <c r="I2953" s="181"/>
      <c r="J2953" s="181"/>
      <c r="K2953" s="191"/>
      <c r="L2953" s="31"/>
    </row>
    <row r="2954" spans="1:12" s="178" customFormat="1" x14ac:dyDescent="0.2">
      <c r="A2954" s="136"/>
      <c r="B2954"/>
      <c r="C2954" s="136"/>
      <c r="D2954" s="136"/>
      <c r="E2954"/>
      <c r="F2954" s="181"/>
      <c r="G2954" s="181"/>
      <c r="H2954" s="181"/>
      <c r="I2954" s="181"/>
      <c r="J2954" s="181"/>
      <c r="K2954" s="191"/>
      <c r="L2954" s="31"/>
    </row>
    <row r="2955" spans="1:12" s="178" customFormat="1" x14ac:dyDescent="0.2">
      <c r="A2955" s="136"/>
      <c r="B2955"/>
      <c r="C2955" s="136"/>
      <c r="D2955" s="136"/>
      <c r="E2955"/>
      <c r="F2955" s="181"/>
      <c r="G2955" s="181"/>
      <c r="H2955" s="181"/>
      <c r="I2955" s="181"/>
      <c r="J2955" s="181"/>
      <c r="K2955" s="191"/>
      <c r="L2955" s="31"/>
    </row>
    <row r="2956" spans="1:12" s="178" customFormat="1" x14ac:dyDescent="0.2">
      <c r="A2956" s="136"/>
      <c r="B2956"/>
      <c r="C2956" s="136"/>
      <c r="D2956" s="136"/>
      <c r="E2956"/>
      <c r="F2956" s="181"/>
      <c r="G2956" s="181"/>
      <c r="H2956" s="181"/>
      <c r="I2956" s="181"/>
      <c r="J2956" s="181"/>
      <c r="K2956" s="191"/>
      <c r="L2956" s="31"/>
    </row>
    <row r="2957" spans="1:12" s="178" customFormat="1" x14ac:dyDescent="0.2">
      <c r="A2957" s="136"/>
      <c r="B2957"/>
      <c r="C2957" s="136"/>
      <c r="D2957" s="136"/>
      <c r="E2957"/>
      <c r="F2957" s="181"/>
      <c r="G2957" s="181"/>
      <c r="H2957" s="181"/>
      <c r="I2957" s="181"/>
      <c r="J2957" s="181"/>
      <c r="K2957" s="191"/>
      <c r="L2957" s="31"/>
    </row>
    <row r="2958" spans="1:12" s="178" customFormat="1" x14ac:dyDescent="0.2">
      <c r="A2958" s="136"/>
      <c r="B2958"/>
      <c r="C2958" s="136"/>
      <c r="D2958" s="136"/>
      <c r="E2958"/>
      <c r="F2958" s="181"/>
      <c r="G2958" s="181"/>
      <c r="H2958" s="181"/>
      <c r="I2958" s="181"/>
      <c r="J2958" s="181"/>
      <c r="K2958" s="191"/>
      <c r="L2958" s="31"/>
    </row>
    <row r="2959" spans="1:12" s="178" customFormat="1" x14ac:dyDescent="0.2">
      <c r="A2959" s="136"/>
      <c r="B2959"/>
      <c r="C2959" s="136"/>
      <c r="D2959" s="136"/>
      <c r="E2959"/>
      <c r="F2959" s="181"/>
      <c r="G2959" s="181"/>
      <c r="H2959" s="181"/>
      <c r="I2959" s="181"/>
      <c r="J2959" s="181"/>
      <c r="K2959" s="191"/>
      <c r="L2959" s="31"/>
    </row>
    <row r="2960" spans="1:12" s="178" customFormat="1" x14ac:dyDescent="0.2">
      <c r="A2960" s="136"/>
      <c r="B2960"/>
      <c r="C2960" s="136"/>
      <c r="D2960" s="136"/>
      <c r="E2960"/>
      <c r="F2960" s="181"/>
      <c r="G2960" s="181"/>
      <c r="H2960" s="181"/>
      <c r="I2960" s="181"/>
      <c r="J2960" s="181"/>
      <c r="K2960" s="191"/>
      <c r="L2960" s="31"/>
    </row>
    <row r="2961" spans="1:12" s="178" customFormat="1" x14ac:dyDescent="0.2">
      <c r="A2961" s="136"/>
      <c r="B2961"/>
      <c r="C2961" s="136"/>
      <c r="D2961" s="136"/>
      <c r="E2961"/>
      <c r="F2961" s="181"/>
      <c r="G2961" s="181"/>
      <c r="H2961" s="181"/>
      <c r="I2961" s="181"/>
      <c r="J2961" s="181"/>
      <c r="K2961" s="191"/>
      <c r="L2961" s="31"/>
    </row>
    <row r="2962" spans="1:12" s="178" customFormat="1" x14ac:dyDescent="0.2">
      <c r="A2962" s="136"/>
      <c r="B2962"/>
      <c r="C2962" s="136"/>
      <c r="D2962" s="136"/>
      <c r="E2962"/>
      <c r="F2962" s="181"/>
      <c r="G2962" s="181"/>
      <c r="H2962" s="181"/>
      <c r="I2962" s="181"/>
      <c r="J2962" s="181"/>
      <c r="K2962" s="191"/>
      <c r="L2962" s="31"/>
    </row>
    <row r="2963" spans="1:12" s="178" customFormat="1" x14ac:dyDescent="0.2">
      <c r="A2963" s="136"/>
      <c r="B2963"/>
      <c r="C2963" s="136"/>
      <c r="D2963" s="136"/>
      <c r="E2963"/>
      <c r="F2963" s="181"/>
      <c r="G2963" s="181"/>
      <c r="H2963" s="181"/>
      <c r="I2963" s="181"/>
      <c r="J2963" s="181"/>
      <c r="K2963" s="191"/>
      <c r="L2963" s="31"/>
    </row>
    <row r="2964" spans="1:12" s="178" customFormat="1" x14ac:dyDescent="0.2">
      <c r="A2964" s="136"/>
      <c r="B2964"/>
      <c r="C2964" s="136"/>
      <c r="D2964" s="136"/>
      <c r="E2964"/>
      <c r="F2964" s="181"/>
      <c r="G2964" s="181"/>
      <c r="H2964" s="181"/>
      <c r="I2964" s="181"/>
      <c r="J2964" s="181"/>
      <c r="K2964" s="191"/>
      <c r="L2964" s="31"/>
    </row>
    <row r="2965" spans="1:12" s="178" customFormat="1" x14ac:dyDescent="0.2">
      <c r="A2965" s="136"/>
      <c r="B2965"/>
      <c r="C2965" s="136"/>
      <c r="D2965" s="136"/>
      <c r="E2965"/>
      <c r="F2965" s="181"/>
      <c r="G2965" s="181"/>
      <c r="H2965" s="181"/>
      <c r="I2965" s="181"/>
      <c r="J2965" s="181"/>
      <c r="K2965" s="191"/>
      <c r="L2965" s="31"/>
    </row>
    <row r="2966" spans="1:12" s="178" customFormat="1" x14ac:dyDescent="0.2">
      <c r="A2966" s="136"/>
      <c r="B2966"/>
      <c r="C2966" s="136"/>
      <c r="D2966" s="136"/>
      <c r="E2966"/>
      <c r="F2966" s="181"/>
      <c r="G2966" s="181"/>
      <c r="H2966" s="181"/>
      <c r="I2966" s="181"/>
      <c r="J2966" s="181"/>
      <c r="K2966" s="191"/>
      <c r="L2966" s="31"/>
    </row>
    <row r="2967" spans="1:12" s="178" customFormat="1" x14ac:dyDescent="0.2">
      <c r="A2967" s="136"/>
      <c r="B2967"/>
      <c r="C2967" s="136"/>
      <c r="D2967" s="136"/>
      <c r="E2967"/>
      <c r="F2967" s="181"/>
      <c r="G2967" s="181"/>
      <c r="H2967" s="181"/>
      <c r="I2967" s="181"/>
      <c r="J2967" s="181"/>
      <c r="K2967" s="191"/>
      <c r="L2967" s="31"/>
    </row>
    <row r="2968" spans="1:12" s="178" customFormat="1" x14ac:dyDescent="0.2">
      <c r="A2968" s="136"/>
      <c r="B2968"/>
      <c r="C2968" s="136"/>
      <c r="D2968" s="136"/>
      <c r="E2968"/>
      <c r="F2968" s="181"/>
      <c r="G2968" s="181"/>
      <c r="H2968" s="181"/>
      <c r="I2968" s="181"/>
      <c r="J2968" s="181"/>
      <c r="K2968" s="191"/>
      <c r="L2968" s="31"/>
    </row>
    <row r="2969" spans="1:12" s="178" customFormat="1" x14ac:dyDescent="0.2">
      <c r="A2969" s="136"/>
      <c r="B2969"/>
      <c r="C2969" s="136"/>
      <c r="D2969" s="136"/>
      <c r="E2969"/>
      <c r="F2969" s="181"/>
      <c r="G2969" s="181"/>
      <c r="H2969" s="181"/>
      <c r="I2969" s="181"/>
      <c r="J2969" s="181"/>
      <c r="K2969" s="191"/>
      <c r="L2969" s="31"/>
    </row>
    <row r="2970" spans="1:12" s="178" customFormat="1" x14ac:dyDescent="0.2">
      <c r="A2970" s="136"/>
      <c r="B2970"/>
      <c r="C2970" s="136"/>
      <c r="D2970" s="136"/>
      <c r="E2970"/>
      <c r="F2970" s="181"/>
      <c r="G2970" s="181"/>
      <c r="H2970" s="181"/>
      <c r="I2970" s="181"/>
      <c r="J2970" s="181"/>
      <c r="K2970" s="191"/>
      <c r="L2970" s="31"/>
    </row>
    <row r="2971" spans="1:12" s="178" customFormat="1" x14ac:dyDescent="0.2">
      <c r="A2971" s="136"/>
      <c r="B2971"/>
      <c r="C2971" s="136"/>
      <c r="D2971" s="136"/>
      <c r="E2971"/>
      <c r="F2971" s="181"/>
      <c r="G2971" s="181"/>
      <c r="H2971" s="181"/>
      <c r="I2971" s="181"/>
      <c r="J2971" s="181"/>
      <c r="K2971" s="191"/>
      <c r="L2971" s="31"/>
    </row>
    <row r="2972" spans="1:12" s="178" customFormat="1" x14ac:dyDescent="0.2">
      <c r="A2972" s="136"/>
      <c r="B2972"/>
      <c r="C2972" s="136"/>
      <c r="D2972" s="136"/>
      <c r="E2972"/>
      <c r="F2972" s="181"/>
      <c r="G2972" s="181"/>
      <c r="H2972" s="181"/>
      <c r="I2972" s="181"/>
      <c r="J2972" s="181"/>
      <c r="K2972" s="191"/>
      <c r="L2972" s="31"/>
    </row>
    <row r="2973" spans="1:12" s="178" customFormat="1" x14ac:dyDescent="0.2">
      <c r="A2973" s="136"/>
      <c r="B2973"/>
      <c r="C2973" s="136"/>
      <c r="D2973" s="136"/>
      <c r="E2973"/>
      <c r="F2973" s="181"/>
      <c r="G2973" s="181"/>
      <c r="H2973" s="181"/>
      <c r="I2973" s="181"/>
      <c r="J2973" s="181"/>
      <c r="K2973" s="191"/>
      <c r="L2973" s="31"/>
    </row>
    <row r="2974" spans="1:12" s="178" customFormat="1" x14ac:dyDescent="0.2">
      <c r="A2974" s="136"/>
      <c r="B2974"/>
      <c r="C2974" s="136"/>
      <c r="D2974" s="136"/>
      <c r="E2974"/>
      <c r="F2974" s="181"/>
      <c r="G2974" s="181"/>
      <c r="H2974" s="181"/>
      <c r="I2974" s="181"/>
      <c r="J2974" s="181"/>
      <c r="K2974" s="191"/>
      <c r="L2974" s="31"/>
    </row>
    <row r="2975" spans="1:12" s="178" customFormat="1" x14ac:dyDescent="0.2">
      <c r="A2975" s="136"/>
      <c r="B2975"/>
      <c r="C2975" s="136"/>
      <c r="D2975" s="136"/>
      <c r="E2975"/>
      <c r="F2975" s="181"/>
      <c r="G2975" s="181"/>
      <c r="H2975" s="181"/>
      <c r="I2975" s="181"/>
      <c r="J2975" s="181"/>
      <c r="K2975" s="191"/>
      <c r="L2975" s="31"/>
    </row>
    <row r="2976" spans="1:12" s="178" customFormat="1" x14ac:dyDescent="0.2">
      <c r="A2976" s="136"/>
      <c r="B2976"/>
      <c r="C2976" s="136"/>
      <c r="D2976" s="136"/>
      <c r="E2976"/>
      <c r="F2976" s="181"/>
      <c r="G2976" s="181"/>
      <c r="H2976" s="181"/>
      <c r="I2976" s="181"/>
      <c r="J2976" s="181"/>
      <c r="K2976" s="191"/>
      <c r="L2976" s="31"/>
    </row>
    <row r="2977" spans="1:12" s="178" customFormat="1" x14ac:dyDescent="0.2">
      <c r="A2977" s="136"/>
      <c r="B2977"/>
      <c r="C2977" s="136"/>
      <c r="D2977" s="136"/>
      <c r="E2977"/>
      <c r="F2977" s="181"/>
      <c r="G2977" s="181"/>
      <c r="H2977" s="181"/>
      <c r="I2977" s="181"/>
      <c r="J2977" s="181"/>
      <c r="K2977" s="191"/>
      <c r="L2977" s="31"/>
    </row>
    <row r="2978" spans="1:12" s="178" customFormat="1" x14ac:dyDescent="0.2">
      <c r="A2978" s="136"/>
      <c r="B2978"/>
      <c r="C2978" s="136"/>
      <c r="D2978" s="136"/>
      <c r="E2978"/>
      <c r="F2978" s="181"/>
      <c r="G2978" s="181"/>
      <c r="H2978" s="181"/>
      <c r="I2978" s="181"/>
      <c r="J2978" s="181"/>
      <c r="K2978" s="191"/>
      <c r="L2978" s="31"/>
    </row>
    <row r="2979" spans="1:12" s="178" customFormat="1" x14ac:dyDescent="0.2">
      <c r="A2979" s="136"/>
      <c r="B2979"/>
      <c r="C2979" s="136"/>
      <c r="D2979" s="136"/>
      <c r="E2979"/>
      <c r="F2979" s="181"/>
      <c r="G2979" s="181"/>
      <c r="H2979" s="181"/>
      <c r="I2979" s="181"/>
      <c r="J2979" s="181"/>
      <c r="K2979" s="191"/>
      <c r="L2979" s="31"/>
    </row>
    <row r="2980" spans="1:12" s="178" customFormat="1" x14ac:dyDescent="0.2">
      <c r="A2980" s="136"/>
      <c r="B2980"/>
      <c r="C2980" s="136"/>
      <c r="D2980" s="136"/>
      <c r="E2980"/>
      <c r="F2980" s="181"/>
      <c r="G2980" s="181"/>
      <c r="H2980" s="181"/>
      <c r="I2980" s="181"/>
      <c r="J2980" s="181"/>
      <c r="K2980" s="191"/>
      <c r="L2980" s="31"/>
    </row>
    <row r="2981" spans="1:12" s="178" customFormat="1" x14ac:dyDescent="0.2">
      <c r="A2981" s="136"/>
      <c r="B2981"/>
      <c r="C2981" s="136"/>
      <c r="D2981" s="136"/>
      <c r="E2981"/>
      <c r="F2981" s="181"/>
      <c r="G2981" s="181"/>
      <c r="H2981" s="181"/>
      <c r="I2981" s="181"/>
      <c r="J2981" s="181"/>
      <c r="K2981" s="191"/>
      <c r="L2981" s="31"/>
    </row>
    <row r="2982" spans="1:12" s="178" customFormat="1" x14ac:dyDescent="0.2">
      <c r="A2982" s="136"/>
      <c r="B2982"/>
      <c r="C2982" s="136"/>
      <c r="D2982" s="136"/>
      <c r="E2982"/>
      <c r="F2982" s="181"/>
      <c r="G2982" s="181"/>
      <c r="H2982" s="181"/>
      <c r="I2982" s="181"/>
      <c r="J2982" s="181"/>
      <c r="K2982" s="191"/>
      <c r="L2982" s="31"/>
    </row>
    <row r="2983" spans="1:12" s="178" customFormat="1" x14ac:dyDescent="0.2">
      <c r="A2983" s="136"/>
      <c r="B2983"/>
      <c r="C2983" s="136"/>
      <c r="D2983" s="136"/>
      <c r="E2983"/>
      <c r="F2983" s="181"/>
      <c r="G2983" s="181"/>
      <c r="H2983" s="181"/>
      <c r="I2983" s="181"/>
      <c r="J2983" s="181"/>
      <c r="K2983" s="191"/>
      <c r="L2983" s="31"/>
    </row>
    <row r="2984" spans="1:12" s="178" customFormat="1" x14ac:dyDescent="0.2">
      <c r="A2984" s="136"/>
      <c r="B2984"/>
      <c r="C2984" s="136"/>
      <c r="D2984" s="136"/>
      <c r="E2984"/>
      <c r="F2984" s="181"/>
      <c r="G2984" s="181"/>
      <c r="H2984" s="181"/>
      <c r="I2984" s="181"/>
      <c r="J2984" s="181"/>
      <c r="K2984" s="191"/>
      <c r="L2984" s="31"/>
    </row>
    <row r="2985" spans="1:12" s="178" customFormat="1" x14ac:dyDescent="0.2">
      <c r="A2985" s="136"/>
      <c r="B2985"/>
      <c r="C2985" s="136"/>
      <c r="D2985" s="136"/>
      <c r="E2985"/>
      <c r="F2985" s="181"/>
      <c r="G2985" s="181"/>
      <c r="H2985" s="181"/>
      <c r="I2985" s="181"/>
      <c r="J2985" s="181"/>
      <c r="K2985" s="191"/>
      <c r="L2985" s="31"/>
    </row>
    <row r="2986" spans="1:12" s="178" customFormat="1" x14ac:dyDescent="0.2">
      <c r="A2986" s="136"/>
      <c r="B2986"/>
      <c r="C2986" s="136"/>
      <c r="D2986" s="136"/>
      <c r="E2986"/>
      <c r="F2986" s="181"/>
      <c r="G2986" s="181"/>
      <c r="H2986" s="181"/>
      <c r="I2986" s="181"/>
      <c r="J2986" s="181"/>
      <c r="K2986" s="191"/>
      <c r="L2986" s="31"/>
    </row>
    <row r="2987" spans="1:12" s="178" customFormat="1" x14ac:dyDescent="0.2">
      <c r="A2987" s="136"/>
      <c r="B2987"/>
      <c r="C2987" s="136"/>
      <c r="D2987" s="136"/>
      <c r="E2987"/>
      <c r="F2987" s="181"/>
      <c r="G2987" s="181"/>
      <c r="H2987" s="181"/>
      <c r="I2987" s="181"/>
      <c r="J2987" s="181"/>
      <c r="K2987" s="191"/>
      <c r="L2987" s="31"/>
    </row>
    <row r="2988" spans="1:12" s="178" customFormat="1" x14ac:dyDescent="0.2">
      <c r="A2988" s="136"/>
      <c r="B2988"/>
      <c r="C2988" s="136"/>
      <c r="D2988" s="136"/>
      <c r="E2988"/>
      <c r="F2988" s="181"/>
      <c r="G2988" s="181"/>
      <c r="H2988" s="181"/>
      <c r="I2988" s="181"/>
      <c r="J2988" s="181"/>
      <c r="K2988" s="191"/>
      <c r="L2988" s="31"/>
    </row>
    <row r="2989" spans="1:12" s="178" customFormat="1" x14ac:dyDescent="0.2">
      <c r="A2989" s="136"/>
      <c r="B2989"/>
      <c r="C2989" s="136"/>
      <c r="D2989" s="136"/>
      <c r="E2989"/>
      <c r="F2989" s="181"/>
      <c r="G2989" s="181"/>
      <c r="H2989" s="181"/>
      <c r="I2989" s="181"/>
      <c r="J2989" s="181"/>
      <c r="K2989" s="191"/>
      <c r="L2989" s="31"/>
    </row>
    <row r="2990" spans="1:12" s="178" customFormat="1" x14ac:dyDescent="0.2">
      <c r="A2990" s="136"/>
      <c r="B2990"/>
      <c r="C2990" s="136"/>
      <c r="D2990" s="136"/>
      <c r="E2990"/>
      <c r="F2990" s="181"/>
      <c r="G2990" s="181"/>
      <c r="H2990" s="181"/>
      <c r="I2990" s="181"/>
      <c r="J2990" s="181"/>
      <c r="K2990" s="191"/>
      <c r="L2990" s="31"/>
    </row>
    <row r="2991" spans="1:12" s="178" customFormat="1" x14ac:dyDescent="0.2">
      <c r="A2991" s="136"/>
      <c r="B2991"/>
      <c r="C2991" s="136"/>
      <c r="D2991" s="136"/>
      <c r="E2991"/>
      <c r="F2991" s="181"/>
      <c r="G2991" s="181"/>
      <c r="H2991" s="181"/>
      <c r="I2991" s="181"/>
      <c r="J2991" s="181"/>
      <c r="K2991" s="191"/>
      <c r="L2991" s="31"/>
    </row>
    <row r="2992" spans="1:12" s="178" customFormat="1" x14ac:dyDescent="0.2">
      <c r="A2992" s="136"/>
      <c r="B2992"/>
      <c r="C2992" s="136"/>
      <c r="D2992" s="136"/>
      <c r="E2992"/>
      <c r="F2992" s="181"/>
      <c r="G2992" s="181"/>
      <c r="H2992" s="181"/>
      <c r="I2992" s="181"/>
      <c r="J2992" s="181"/>
      <c r="K2992" s="191"/>
      <c r="L2992" s="31"/>
    </row>
    <row r="2993" spans="1:12" s="178" customFormat="1" x14ac:dyDescent="0.2">
      <c r="A2993" s="136"/>
      <c r="B2993"/>
      <c r="C2993" s="136"/>
      <c r="D2993" s="136"/>
      <c r="E2993"/>
      <c r="F2993" s="181"/>
      <c r="G2993" s="181"/>
      <c r="H2993" s="181"/>
      <c r="I2993" s="181"/>
      <c r="J2993" s="181"/>
      <c r="K2993" s="191"/>
      <c r="L2993" s="31"/>
    </row>
    <row r="2994" spans="1:12" s="178" customFormat="1" x14ac:dyDescent="0.2">
      <c r="A2994" s="136"/>
      <c r="B2994"/>
      <c r="C2994" s="136"/>
      <c r="D2994" s="136"/>
      <c r="E2994"/>
      <c r="F2994" s="181"/>
      <c r="G2994" s="181"/>
      <c r="H2994" s="181"/>
      <c r="I2994" s="181"/>
      <c r="J2994" s="181"/>
      <c r="K2994" s="191"/>
      <c r="L2994" s="31"/>
    </row>
    <row r="2995" spans="1:12" s="178" customFormat="1" x14ac:dyDescent="0.2">
      <c r="A2995" s="136"/>
      <c r="B2995"/>
      <c r="C2995" s="136"/>
      <c r="D2995" s="136"/>
      <c r="E2995"/>
      <c r="F2995" s="181"/>
      <c r="G2995" s="181"/>
      <c r="H2995" s="181"/>
      <c r="I2995" s="181"/>
      <c r="J2995" s="181"/>
      <c r="K2995" s="191"/>
      <c r="L2995" s="31"/>
    </row>
    <row r="2996" spans="1:12" s="178" customFormat="1" x14ac:dyDescent="0.2">
      <c r="A2996" s="136"/>
      <c r="B2996"/>
      <c r="C2996" s="136"/>
      <c r="D2996" s="136"/>
      <c r="E2996"/>
      <c r="F2996" s="181"/>
      <c r="G2996" s="181"/>
      <c r="H2996" s="181"/>
      <c r="I2996" s="181"/>
      <c r="J2996" s="181"/>
      <c r="K2996" s="191"/>
      <c r="L2996" s="31"/>
    </row>
    <row r="2997" spans="1:12" s="178" customFormat="1" x14ac:dyDescent="0.2">
      <c r="A2997" s="136"/>
      <c r="B2997"/>
      <c r="C2997" s="136"/>
      <c r="D2997" s="136"/>
      <c r="E2997"/>
      <c r="F2997" s="181"/>
      <c r="G2997" s="181"/>
      <c r="H2997" s="181"/>
      <c r="I2997" s="181"/>
      <c r="J2997" s="181"/>
      <c r="K2997" s="191"/>
      <c r="L2997" s="31"/>
    </row>
    <row r="2998" spans="1:12" s="178" customFormat="1" x14ac:dyDescent="0.2">
      <c r="A2998" s="136"/>
      <c r="B2998"/>
      <c r="C2998" s="136"/>
      <c r="D2998" s="136"/>
      <c r="E2998"/>
      <c r="F2998" s="181"/>
      <c r="G2998" s="181"/>
      <c r="H2998" s="181"/>
      <c r="I2998" s="181"/>
      <c r="J2998" s="181"/>
      <c r="K2998" s="191"/>
      <c r="L2998" s="31"/>
    </row>
    <row r="2999" spans="1:12" s="178" customFormat="1" x14ac:dyDescent="0.2">
      <c r="A2999" s="136"/>
      <c r="B2999"/>
      <c r="C2999" s="136"/>
      <c r="D2999" s="136"/>
      <c r="E2999"/>
      <c r="F2999" s="181"/>
      <c r="G2999" s="181"/>
      <c r="H2999" s="181"/>
      <c r="I2999" s="181"/>
      <c r="J2999" s="181"/>
      <c r="K2999" s="191"/>
      <c r="L2999" s="31"/>
    </row>
    <row r="3000" spans="1:12" s="178" customFormat="1" x14ac:dyDescent="0.2">
      <c r="A3000" s="136"/>
      <c r="B3000"/>
      <c r="C3000" s="136"/>
      <c r="D3000" s="136"/>
      <c r="E3000"/>
      <c r="F3000" s="181"/>
      <c r="G3000" s="181"/>
      <c r="H3000" s="181"/>
      <c r="I3000" s="181"/>
      <c r="J3000" s="181"/>
      <c r="K3000" s="191"/>
      <c r="L3000" s="31"/>
    </row>
    <row r="3001" spans="1:12" s="178" customFormat="1" x14ac:dyDescent="0.2">
      <c r="A3001" s="136"/>
      <c r="B3001"/>
      <c r="C3001" s="136"/>
      <c r="D3001" s="136"/>
      <c r="E3001"/>
      <c r="F3001" s="181"/>
      <c r="G3001" s="181"/>
      <c r="H3001" s="181"/>
      <c r="I3001" s="181"/>
      <c r="J3001" s="181"/>
      <c r="K3001" s="191"/>
      <c r="L3001" s="31"/>
    </row>
    <row r="3002" spans="1:12" s="178" customFormat="1" x14ac:dyDescent="0.2">
      <c r="A3002" s="136"/>
      <c r="B3002"/>
      <c r="C3002" s="136"/>
      <c r="D3002" s="136"/>
      <c r="E3002"/>
      <c r="F3002" s="181"/>
      <c r="G3002" s="181"/>
      <c r="H3002" s="181"/>
      <c r="I3002" s="181"/>
      <c r="J3002" s="181"/>
      <c r="K3002" s="191"/>
      <c r="L3002" s="31"/>
    </row>
    <row r="3003" spans="1:12" s="178" customFormat="1" x14ac:dyDescent="0.2">
      <c r="A3003" s="136"/>
      <c r="B3003"/>
      <c r="C3003" s="136"/>
      <c r="D3003" s="136"/>
      <c r="E3003"/>
      <c r="F3003" s="181"/>
      <c r="G3003" s="181"/>
      <c r="H3003" s="181"/>
      <c r="I3003" s="181"/>
      <c r="J3003" s="181"/>
      <c r="K3003" s="191"/>
      <c r="L3003" s="31"/>
    </row>
    <row r="3004" spans="1:12" s="178" customFormat="1" x14ac:dyDescent="0.2">
      <c r="A3004" s="136"/>
      <c r="B3004"/>
      <c r="C3004" s="136"/>
      <c r="D3004" s="136"/>
      <c r="E3004"/>
      <c r="F3004" s="181"/>
      <c r="G3004" s="181"/>
      <c r="H3004" s="181"/>
      <c r="I3004" s="181"/>
      <c r="J3004" s="181"/>
      <c r="K3004" s="191"/>
      <c r="L3004" s="31"/>
    </row>
    <row r="3005" spans="1:12" s="178" customFormat="1" x14ac:dyDescent="0.2">
      <c r="A3005" s="136"/>
      <c r="B3005"/>
      <c r="C3005" s="136"/>
      <c r="D3005" s="136"/>
      <c r="E3005"/>
      <c r="F3005" s="181"/>
      <c r="G3005" s="181"/>
      <c r="H3005" s="181"/>
      <c r="I3005" s="181"/>
      <c r="J3005" s="181"/>
      <c r="K3005" s="191"/>
      <c r="L3005" s="31"/>
    </row>
    <row r="3006" spans="1:12" s="178" customFormat="1" x14ac:dyDescent="0.2">
      <c r="A3006" s="136"/>
      <c r="B3006"/>
      <c r="C3006" s="136"/>
      <c r="D3006" s="136"/>
      <c r="E3006"/>
      <c r="F3006" s="181"/>
      <c r="G3006" s="181"/>
      <c r="H3006" s="181"/>
      <c r="I3006" s="181"/>
      <c r="J3006" s="181"/>
      <c r="K3006" s="191"/>
      <c r="L3006" s="31"/>
    </row>
    <row r="3007" spans="1:12" s="178" customFormat="1" x14ac:dyDescent="0.2">
      <c r="A3007" s="136"/>
      <c r="B3007"/>
      <c r="C3007" s="136"/>
      <c r="D3007" s="136"/>
      <c r="E3007"/>
      <c r="F3007" s="181"/>
      <c r="G3007" s="181"/>
      <c r="H3007" s="181"/>
      <c r="I3007" s="181"/>
      <c r="J3007" s="181"/>
      <c r="K3007" s="191"/>
      <c r="L3007" s="31"/>
    </row>
    <row r="3008" spans="1:12" s="178" customFormat="1" x14ac:dyDescent="0.2">
      <c r="A3008" s="136"/>
      <c r="B3008"/>
      <c r="C3008" s="136"/>
      <c r="D3008" s="136"/>
      <c r="E3008"/>
      <c r="F3008" s="181"/>
      <c r="G3008" s="181"/>
      <c r="H3008" s="181"/>
      <c r="I3008" s="181"/>
      <c r="J3008" s="181"/>
      <c r="K3008" s="191"/>
      <c r="L3008" s="31"/>
    </row>
    <row r="3009" spans="1:12" s="178" customFormat="1" x14ac:dyDescent="0.2">
      <c r="A3009" s="136"/>
      <c r="B3009"/>
      <c r="C3009" s="136"/>
      <c r="D3009" s="136"/>
      <c r="E3009"/>
      <c r="F3009" s="181"/>
      <c r="G3009" s="181"/>
      <c r="H3009" s="181"/>
      <c r="I3009" s="181"/>
      <c r="J3009" s="181"/>
      <c r="K3009" s="191"/>
      <c r="L3009" s="31"/>
    </row>
    <row r="3010" spans="1:12" s="178" customFormat="1" x14ac:dyDescent="0.2">
      <c r="A3010" s="136"/>
      <c r="B3010"/>
      <c r="C3010" s="136"/>
      <c r="D3010" s="136"/>
      <c r="E3010"/>
      <c r="F3010" s="181"/>
      <c r="G3010" s="181"/>
      <c r="H3010" s="181"/>
      <c r="I3010" s="181"/>
      <c r="J3010" s="181"/>
      <c r="K3010" s="191"/>
      <c r="L3010" s="31"/>
    </row>
    <row r="3011" spans="1:12" s="178" customFormat="1" x14ac:dyDescent="0.2">
      <c r="A3011" s="136"/>
      <c r="B3011"/>
      <c r="C3011" s="136"/>
      <c r="D3011" s="136"/>
      <c r="E3011"/>
      <c r="F3011" s="181"/>
      <c r="G3011" s="181"/>
      <c r="H3011" s="181"/>
      <c r="I3011" s="181"/>
      <c r="J3011" s="181"/>
      <c r="K3011" s="191"/>
      <c r="L3011" s="31"/>
    </row>
    <row r="3012" spans="1:12" s="178" customFormat="1" x14ac:dyDescent="0.2">
      <c r="A3012" s="136"/>
      <c r="B3012"/>
      <c r="C3012" s="136"/>
      <c r="D3012" s="136"/>
      <c r="E3012"/>
      <c r="F3012" s="181"/>
      <c r="G3012" s="181"/>
      <c r="H3012" s="181"/>
      <c r="I3012" s="181"/>
      <c r="J3012" s="181"/>
      <c r="K3012" s="191"/>
      <c r="L3012" s="31"/>
    </row>
    <row r="3013" spans="1:12" s="178" customFormat="1" x14ac:dyDescent="0.2">
      <c r="A3013" s="136"/>
      <c r="B3013"/>
      <c r="C3013" s="136"/>
      <c r="D3013" s="136"/>
      <c r="E3013"/>
      <c r="F3013" s="181"/>
      <c r="G3013" s="181"/>
      <c r="H3013" s="181"/>
      <c r="I3013" s="181"/>
      <c r="J3013" s="181"/>
      <c r="K3013" s="191"/>
      <c r="L3013" s="31"/>
    </row>
    <row r="3014" spans="1:12" s="178" customFormat="1" x14ac:dyDescent="0.2">
      <c r="A3014" s="136"/>
      <c r="B3014"/>
      <c r="C3014" s="136"/>
      <c r="D3014" s="136"/>
      <c r="E3014"/>
      <c r="F3014" s="181"/>
      <c r="G3014" s="181"/>
      <c r="H3014" s="181"/>
      <c r="I3014" s="181"/>
      <c r="J3014" s="181"/>
      <c r="K3014" s="191"/>
      <c r="L3014" s="31"/>
    </row>
    <row r="3015" spans="1:12" s="178" customFormat="1" x14ac:dyDescent="0.2">
      <c r="A3015" s="136"/>
      <c r="B3015"/>
      <c r="C3015" s="136"/>
      <c r="D3015" s="136"/>
      <c r="E3015"/>
      <c r="F3015" s="181"/>
      <c r="G3015" s="181"/>
      <c r="H3015" s="181"/>
      <c r="I3015" s="181"/>
      <c r="J3015" s="181"/>
      <c r="K3015" s="191"/>
      <c r="L3015" s="31"/>
    </row>
    <row r="3016" spans="1:12" s="178" customFormat="1" x14ac:dyDescent="0.2">
      <c r="A3016" s="136"/>
      <c r="B3016"/>
      <c r="C3016" s="136"/>
      <c r="D3016" s="136"/>
      <c r="E3016"/>
      <c r="F3016" s="181"/>
      <c r="G3016" s="181"/>
      <c r="H3016" s="181"/>
      <c r="I3016" s="181"/>
      <c r="J3016" s="181"/>
      <c r="K3016" s="191"/>
      <c r="L3016" s="31"/>
    </row>
    <row r="3017" spans="1:12" s="178" customFormat="1" x14ac:dyDescent="0.2">
      <c r="A3017" s="136"/>
      <c r="B3017"/>
      <c r="C3017" s="136"/>
      <c r="D3017" s="136"/>
      <c r="E3017"/>
      <c r="F3017" s="181"/>
      <c r="G3017" s="181"/>
      <c r="H3017" s="181"/>
      <c r="I3017" s="181"/>
      <c r="J3017" s="181"/>
      <c r="K3017" s="191"/>
      <c r="L3017" s="31"/>
    </row>
    <row r="3018" spans="1:12" s="178" customFormat="1" x14ac:dyDescent="0.2">
      <c r="A3018" s="136"/>
      <c r="B3018"/>
      <c r="C3018" s="136"/>
      <c r="D3018" s="136"/>
      <c r="E3018"/>
      <c r="F3018" s="181"/>
      <c r="G3018" s="181"/>
      <c r="H3018" s="181"/>
      <c r="I3018" s="181"/>
      <c r="J3018" s="181"/>
      <c r="K3018" s="191"/>
      <c r="L3018" s="31"/>
    </row>
    <row r="3019" spans="1:12" s="178" customFormat="1" x14ac:dyDescent="0.2">
      <c r="A3019" s="136"/>
      <c r="B3019"/>
      <c r="C3019" s="136"/>
      <c r="D3019" s="136"/>
      <c r="E3019"/>
      <c r="F3019" s="181"/>
      <c r="G3019" s="181"/>
      <c r="H3019" s="181"/>
      <c r="I3019" s="181"/>
      <c r="J3019" s="181"/>
      <c r="K3019" s="191"/>
      <c r="L3019" s="31"/>
    </row>
    <row r="3020" spans="1:12" s="178" customFormat="1" x14ac:dyDescent="0.2">
      <c r="A3020" s="136"/>
      <c r="B3020"/>
      <c r="C3020" s="136"/>
      <c r="D3020" s="136"/>
      <c r="E3020"/>
      <c r="F3020" s="181"/>
      <c r="G3020" s="181"/>
      <c r="H3020" s="181"/>
      <c r="I3020" s="181"/>
      <c r="J3020" s="181"/>
      <c r="K3020" s="191"/>
      <c r="L3020" s="31"/>
    </row>
    <row r="3021" spans="1:12" s="178" customFormat="1" x14ac:dyDescent="0.2">
      <c r="A3021" s="136"/>
      <c r="B3021"/>
      <c r="C3021" s="136"/>
      <c r="D3021" s="136"/>
      <c r="E3021"/>
      <c r="F3021" s="181"/>
      <c r="G3021" s="181"/>
      <c r="H3021" s="181"/>
      <c r="I3021" s="181"/>
      <c r="J3021" s="181"/>
      <c r="K3021" s="191"/>
      <c r="L3021" s="31"/>
    </row>
    <row r="3022" spans="1:12" s="178" customFormat="1" x14ac:dyDescent="0.2">
      <c r="A3022" s="136"/>
      <c r="B3022"/>
      <c r="C3022" s="136"/>
      <c r="D3022" s="136"/>
      <c r="E3022"/>
      <c r="F3022" s="181"/>
      <c r="G3022" s="181"/>
      <c r="H3022" s="181"/>
      <c r="I3022" s="181"/>
      <c r="J3022" s="181"/>
      <c r="K3022" s="191"/>
      <c r="L3022" s="31"/>
    </row>
    <row r="3023" spans="1:12" s="178" customFormat="1" x14ac:dyDescent="0.2">
      <c r="A3023" s="136"/>
      <c r="B3023"/>
      <c r="C3023" s="136"/>
      <c r="D3023" s="136"/>
      <c r="E3023"/>
      <c r="F3023" s="181"/>
      <c r="G3023" s="181"/>
      <c r="H3023" s="181"/>
      <c r="I3023" s="181"/>
      <c r="J3023" s="181"/>
      <c r="K3023" s="191"/>
      <c r="L3023" s="31"/>
    </row>
    <row r="3024" spans="1:12" s="178" customFormat="1" x14ac:dyDescent="0.2">
      <c r="A3024" s="136"/>
      <c r="B3024"/>
      <c r="C3024" s="136"/>
      <c r="D3024" s="136"/>
      <c r="E3024"/>
      <c r="F3024" s="181"/>
      <c r="G3024" s="181"/>
      <c r="H3024" s="181"/>
      <c r="I3024" s="181"/>
      <c r="J3024" s="181"/>
      <c r="K3024" s="191"/>
      <c r="L3024" s="31"/>
    </row>
    <row r="3025" spans="1:12" s="178" customFormat="1" x14ac:dyDescent="0.2">
      <c r="A3025" s="136"/>
      <c r="B3025"/>
      <c r="C3025" s="136"/>
      <c r="D3025" s="136"/>
      <c r="E3025"/>
      <c r="F3025" s="181"/>
      <c r="G3025" s="181"/>
      <c r="H3025" s="181"/>
      <c r="I3025" s="181"/>
      <c r="J3025" s="181"/>
      <c r="K3025" s="191"/>
      <c r="L3025" s="31"/>
    </row>
    <row r="3026" spans="1:12" s="178" customFormat="1" x14ac:dyDescent="0.2">
      <c r="A3026" s="136"/>
      <c r="B3026"/>
      <c r="C3026" s="136"/>
      <c r="D3026" s="136"/>
      <c r="E3026"/>
      <c r="F3026" s="181"/>
      <c r="G3026" s="181"/>
      <c r="H3026" s="181"/>
      <c r="I3026" s="181"/>
      <c r="J3026" s="181"/>
      <c r="K3026" s="191"/>
      <c r="L3026" s="31"/>
    </row>
    <row r="3027" spans="1:12" s="178" customFormat="1" x14ac:dyDescent="0.2">
      <c r="A3027" s="136"/>
      <c r="B3027"/>
      <c r="C3027" s="136"/>
      <c r="D3027" s="136"/>
      <c r="E3027"/>
      <c r="F3027" s="181"/>
      <c r="G3027" s="181"/>
      <c r="H3027" s="181"/>
      <c r="I3027" s="181"/>
      <c r="J3027" s="181"/>
      <c r="K3027" s="191"/>
      <c r="L3027" s="31"/>
    </row>
    <row r="3028" spans="1:12" s="178" customFormat="1" x14ac:dyDescent="0.2">
      <c r="A3028" s="136"/>
      <c r="B3028"/>
      <c r="C3028" s="136"/>
      <c r="D3028" s="136"/>
      <c r="E3028"/>
      <c r="F3028" s="181"/>
      <c r="G3028" s="181"/>
      <c r="H3028" s="181"/>
      <c r="I3028" s="181"/>
      <c r="J3028" s="181"/>
      <c r="K3028" s="191"/>
      <c r="L3028" s="31"/>
    </row>
    <row r="3029" spans="1:12" s="178" customFormat="1" x14ac:dyDescent="0.2">
      <c r="A3029" s="136"/>
      <c r="B3029"/>
      <c r="C3029" s="136"/>
      <c r="D3029" s="136"/>
      <c r="E3029"/>
      <c r="F3029" s="181"/>
      <c r="G3029" s="181"/>
      <c r="H3029" s="181"/>
      <c r="I3029" s="181"/>
      <c r="J3029" s="181"/>
      <c r="K3029" s="191"/>
      <c r="L3029" s="31"/>
    </row>
    <row r="3030" spans="1:12" s="178" customFormat="1" x14ac:dyDescent="0.2">
      <c r="A3030" s="136"/>
      <c r="B3030"/>
      <c r="C3030" s="136"/>
      <c r="D3030" s="136"/>
      <c r="E3030"/>
      <c r="F3030" s="181"/>
      <c r="G3030" s="181"/>
      <c r="H3030" s="181"/>
      <c r="I3030" s="181"/>
      <c r="J3030" s="181"/>
      <c r="K3030" s="191"/>
      <c r="L3030" s="31"/>
    </row>
    <row r="3031" spans="1:12" s="178" customFormat="1" x14ac:dyDescent="0.2">
      <c r="A3031" s="136"/>
      <c r="B3031"/>
      <c r="C3031" s="136"/>
      <c r="D3031" s="136"/>
      <c r="E3031"/>
      <c r="F3031" s="181"/>
      <c r="G3031" s="181"/>
      <c r="H3031" s="181"/>
      <c r="I3031" s="181"/>
      <c r="J3031" s="181"/>
      <c r="K3031" s="191"/>
      <c r="L3031" s="31"/>
    </row>
    <row r="3032" spans="1:12" s="178" customFormat="1" x14ac:dyDescent="0.2">
      <c r="A3032" s="136"/>
      <c r="B3032"/>
      <c r="C3032" s="136"/>
      <c r="D3032" s="136"/>
      <c r="E3032"/>
      <c r="F3032" s="181"/>
      <c r="G3032" s="181"/>
      <c r="H3032" s="181"/>
      <c r="I3032" s="181"/>
      <c r="J3032" s="181"/>
      <c r="K3032" s="191"/>
      <c r="L3032" s="31"/>
    </row>
    <row r="3033" spans="1:12" s="178" customFormat="1" x14ac:dyDescent="0.2">
      <c r="A3033" s="136"/>
      <c r="B3033"/>
      <c r="C3033" s="136"/>
      <c r="D3033" s="136"/>
      <c r="E3033"/>
      <c r="F3033" s="181"/>
      <c r="G3033" s="181"/>
      <c r="H3033" s="181"/>
      <c r="I3033" s="181"/>
      <c r="J3033" s="181"/>
      <c r="K3033" s="191"/>
      <c r="L3033" s="31"/>
    </row>
    <row r="3034" spans="1:12" s="178" customFormat="1" x14ac:dyDescent="0.2">
      <c r="A3034" s="136"/>
      <c r="B3034"/>
      <c r="C3034" s="136"/>
      <c r="D3034" s="136"/>
      <c r="E3034"/>
      <c r="F3034" s="181"/>
      <c r="G3034" s="181"/>
      <c r="H3034" s="181"/>
      <c r="I3034" s="181"/>
      <c r="J3034" s="181"/>
      <c r="K3034" s="191"/>
      <c r="L3034" s="31"/>
    </row>
    <row r="3035" spans="1:12" s="178" customFormat="1" x14ac:dyDescent="0.2">
      <c r="A3035" s="136"/>
      <c r="B3035"/>
      <c r="C3035" s="136"/>
      <c r="D3035" s="136"/>
      <c r="E3035"/>
      <c r="F3035" s="181"/>
      <c r="G3035" s="181"/>
      <c r="H3035" s="181"/>
      <c r="I3035" s="181"/>
      <c r="J3035" s="181"/>
      <c r="K3035" s="191"/>
      <c r="L3035" s="31"/>
    </row>
    <row r="3036" spans="1:12" s="178" customFormat="1" x14ac:dyDescent="0.2">
      <c r="A3036" s="136"/>
      <c r="B3036"/>
      <c r="C3036" s="136"/>
      <c r="D3036" s="136"/>
      <c r="E3036"/>
      <c r="F3036" s="181"/>
      <c r="G3036" s="181"/>
      <c r="H3036" s="181"/>
      <c r="I3036" s="181"/>
      <c r="J3036" s="181"/>
      <c r="K3036" s="191"/>
      <c r="L3036" s="31"/>
    </row>
    <row r="3037" spans="1:12" s="178" customFormat="1" x14ac:dyDescent="0.2">
      <c r="A3037" s="136"/>
      <c r="B3037"/>
      <c r="C3037" s="136"/>
      <c r="D3037" s="136"/>
      <c r="E3037"/>
      <c r="F3037" s="181"/>
      <c r="G3037" s="181"/>
      <c r="H3037" s="181"/>
      <c r="I3037" s="181"/>
      <c r="J3037" s="181"/>
      <c r="K3037" s="191"/>
      <c r="L3037" s="31"/>
    </row>
    <row r="3038" spans="1:12" s="178" customFormat="1" x14ac:dyDescent="0.2">
      <c r="A3038" s="136"/>
      <c r="B3038"/>
      <c r="C3038" s="136"/>
      <c r="D3038" s="136"/>
      <c r="E3038"/>
      <c r="F3038" s="181"/>
      <c r="G3038" s="181"/>
      <c r="H3038" s="181"/>
      <c r="I3038" s="181"/>
      <c r="J3038" s="181"/>
      <c r="K3038" s="191"/>
      <c r="L3038" s="31"/>
    </row>
    <row r="3039" spans="1:12" s="178" customFormat="1" x14ac:dyDescent="0.2">
      <c r="A3039" s="136"/>
      <c r="B3039"/>
      <c r="C3039" s="136"/>
      <c r="D3039" s="136"/>
      <c r="E3039"/>
      <c r="F3039" s="181"/>
      <c r="G3039" s="181"/>
      <c r="H3039" s="181"/>
      <c r="I3039" s="181"/>
      <c r="J3039" s="181"/>
      <c r="K3039" s="191"/>
      <c r="L3039" s="31"/>
    </row>
    <row r="3040" spans="1:12" s="178" customFormat="1" x14ac:dyDescent="0.2">
      <c r="A3040" s="136"/>
      <c r="B3040"/>
      <c r="C3040" s="136"/>
      <c r="D3040" s="136"/>
      <c r="E3040"/>
      <c r="F3040" s="181"/>
      <c r="G3040" s="181"/>
      <c r="H3040" s="181"/>
      <c r="I3040" s="181"/>
      <c r="J3040" s="181"/>
      <c r="K3040" s="191"/>
      <c r="L3040" s="31"/>
    </row>
    <row r="3041" spans="1:12" s="178" customFormat="1" x14ac:dyDescent="0.2">
      <c r="A3041" s="136"/>
      <c r="B3041"/>
      <c r="C3041" s="136"/>
      <c r="D3041" s="136"/>
      <c r="E3041"/>
      <c r="F3041" s="181"/>
      <c r="G3041" s="181"/>
      <c r="H3041" s="181"/>
      <c r="I3041" s="181"/>
      <c r="J3041" s="181"/>
      <c r="K3041" s="191"/>
      <c r="L3041" s="31"/>
    </row>
    <row r="3042" spans="1:12" s="178" customFormat="1" x14ac:dyDescent="0.2">
      <c r="A3042" s="136"/>
      <c r="B3042"/>
      <c r="C3042" s="136"/>
      <c r="D3042" s="136"/>
      <c r="E3042"/>
      <c r="F3042" s="181"/>
      <c r="G3042" s="181"/>
      <c r="H3042" s="181"/>
      <c r="I3042" s="181"/>
      <c r="J3042" s="181"/>
      <c r="K3042" s="191"/>
      <c r="L3042" s="31"/>
    </row>
    <row r="3043" spans="1:12" s="178" customFormat="1" x14ac:dyDescent="0.2">
      <c r="A3043" s="136"/>
      <c r="B3043"/>
      <c r="C3043" s="136"/>
      <c r="D3043" s="136"/>
      <c r="E3043"/>
      <c r="F3043" s="181"/>
      <c r="G3043" s="181"/>
      <c r="H3043" s="181"/>
      <c r="I3043" s="181"/>
      <c r="J3043" s="181"/>
      <c r="K3043" s="191"/>
      <c r="L3043" s="31"/>
    </row>
    <row r="3044" spans="1:12" s="178" customFormat="1" x14ac:dyDescent="0.2">
      <c r="A3044" s="136"/>
      <c r="B3044"/>
      <c r="C3044" s="136"/>
      <c r="D3044" s="136"/>
      <c r="E3044"/>
      <c r="F3044" s="181"/>
      <c r="G3044" s="181"/>
      <c r="H3044" s="181"/>
      <c r="I3044" s="181"/>
      <c r="J3044" s="181"/>
      <c r="K3044" s="191"/>
      <c r="L3044" s="31"/>
    </row>
    <row r="3045" spans="1:12" s="178" customFormat="1" x14ac:dyDescent="0.2">
      <c r="A3045" s="136"/>
      <c r="B3045"/>
      <c r="C3045" s="136"/>
      <c r="D3045" s="136"/>
      <c r="E3045"/>
      <c r="F3045" s="181"/>
      <c r="G3045" s="181"/>
      <c r="H3045" s="181"/>
      <c r="I3045" s="181"/>
      <c r="J3045" s="181"/>
      <c r="K3045" s="191"/>
      <c r="L3045" s="31"/>
    </row>
    <row r="3046" spans="1:12" s="178" customFormat="1" x14ac:dyDescent="0.2">
      <c r="A3046" s="136"/>
      <c r="B3046"/>
      <c r="C3046" s="136"/>
      <c r="D3046" s="136"/>
      <c r="E3046"/>
      <c r="F3046" s="181"/>
      <c r="G3046" s="181"/>
      <c r="H3046" s="181"/>
      <c r="I3046" s="181"/>
      <c r="J3046" s="181"/>
      <c r="K3046" s="191"/>
      <c r="L3046" s="31"/>
    </row>
    <row r="3047" spans="1:12" s="178" customFormat="1" x14ac:dyDescent="0.2">
      <c r="A3047" s="136"/>
      <c r="B3047"/>
      <c r="C3047" s="136"/>
      <c r="D3047" s="136"/>
      <c r="E3047"/>
      <c r="F3047" s="181"/>
      <c r="G3047" s="181"/>
      <c r="H3047" s="181"/>
      <c r="I3047" s="181"/>
      <c r="J3047" s="181"/>
      <c r="K3047" s="191"/>
      <c r="L3047" s="31"/>
    </row>
    <row r="3048" spans="1:12" s="178" customFormat="1" x14ac:dyDescent="0.2">
      <c r="A3048" s="136"/>
      <c r="B3048"/>
      <c r="C3048" s="136"/>
      <c r="D3048" s="136"/>
      <c r="E3048"/>
      <c r="F3048" s="181"/>
      <c r="G3048" s="181"/>
      <c r="H3048" s="181"/>
      <c r="I3048" s="181"/>
      <c r="J3048" s="181"/>
      <c r="K3048" s="191"/>
      <c r="L3048" s="31"/>
    </row>
    <row r="3049" spans="1:12" s="178" customFormat="1" x14ac:dyDescent="0.2">
      <c r="A3049" s="136"/>
      <c r="B3049"/>
      <c r="C3049" s="136"/>
      <c r="D3049" s="136"/>
      <c r="E3049"/>
      <c r="F3049" s="181"/>
      <c r="G3049" s="181"/>
      <c r="H3049" s="181"/>
      <c r="I3049" s="181"/>
      <c r="J3049" s="181"/>
      <c r="K3049" s="191"/>
      <c r="L3049" s="31"/>
    </row>
    <row r="3050" spans="1:12" s="178" customFormat="1" x14ac:dyDescent="0.2">
      <c r="A3050" s="136"/>
      <c r="B3050"/>
      <c r="C3050" s="136"/>
      <c r="D3050" s="136"/>
      <c r="E3050"/>
      <c r="F3050" s="181"/>
      <c r="G3050" s="181"/>
      <c r="H3050" s="181"/>
      <c r="I3050" s="181"/>
      <c r="J3050" s="181"/>
      <c r="K3050" s="191"/>
      <c r="L3050" s="31"/>
    </row>
    <row r="3051" spans="1:12" s="178" customFormat="1" x14ac:dyDescent="0.2">
      <c r="A3051" s="136"/>
      <c r="B3051"/>
      <c r="C3051" s="136"/>
      <c r="D3051" s="136"/>
      <c r="E3051"/>
      <c r="F3051" s="181"/>
      <c r="G3051" s="181"/>
      <c r="H3051" s="181"/>
      <c r="I3051" s="181"/>
      <c r="J3051" s="181"/>
      <c r="K3051" s="191"/>
      <c r="L3051" s="31"/>
    </row>
    <row r="3052" spans="1:12" s="178" customFormat="1" x14ac:dyDescent="0.2">
      <c r="A3052" s="136"/>
      <c r="B3052"/>
      <c r="C3052" s="136"/>
      <c r="D3052" s="136"/>
      <c r="E3052"/>
      <c r="F3052" s="181"/>
      <c r="G3052" s="181"/>
      <c r="H3052" s="181"/>
      <c r="I3052" s="181"/>
      <c r="J3052" s="181"/>
      <c r="K3052" s="191"/>
      <c r="L3052" s="31"/>
    </row>
    <row r="3053" spans="1:12" s="178" customFormat="1" x14ac:dyDescent="0.2">
      <c r="A3053" s="136"/>
      <c r="B3053"/>
      <c r="C3053" s="136"/>
      <c r="D3053" s="136"/>
      <c r="E3053"/>
      <c r="F3053" s="181"/>
      <c r="G3053" s="181"/>
      <c r="H3053" s="181"/>
      <c r="I3053" s="181"/>
      <c r="J3053" s="181"/>
      <c r="K3053" s="191"/>
      <c r="L3053" s="31"/>
    </row>
    <row r="3054" spans="1:12" s="178" customFormat="1" x14ac:dyDescent="0.2">
      <c r="A3054" s="136"/>
      <c r="B3054"/>
      <c r="C3054" s="136"/>
      <c r="D3054" s="136"/>
      <c r="E3054"/>
      <c r="F3054" s="181"/>
      <c r="G3054" s="181"/>
      <c r="H3054" s="181"/>
      <c r="I3054" s="181"/>
      <c r="J3054" s="181"/>
      <c r="K3054" s="191"/>
      <c r="L3054" s="31"/>
    </row>
    <row r="3055" spans="1:12" s="178" customFormat="1" x14ac:dyDescent="0.2">
      <c r="A3055" s="136"/>
      <c r="B3055"/>
      <c r="C3055" s="136"/>
      <c r="D3055" s="136"/>
      <c r="E3055"/>
      <c r="F3055" s="181"/>
      <c r="G3055" s="181"/>
      <c r="H3055" s="181"/>
      <c r="I3055" s="181"/>
      <c r="J3055" s="181"/>
      <c r="K3055" s="191"/>
      <c r="L3055" s="31"/>
    </row>
    <row r="3056" spans="1:12" s="178" customFormat="1" x14ac:dyDescent="0.2">
      <c r="A3056" s="136"/>
      <c r="B3056"/>
      <c r="C3056" s="136"/>
      <c r="D3056" s="136"/>
      <c r="E3056"/>
      <c r="F3056" s="181"/>
      <c r="G3056" s="181"/>
      <c r="H3056" s="181"/>
      <c r="I3056" s="181"/>
      <c r="J3056" s="181"/>
      <c r="K3056" s="191"/>
      <c r="L3056" s="31"/>
    </row>
    <row r="3057" spans="1:12" s="178" customFormat="1" x14ac:dyDescent="0.2">
      <c r="A3057" s="136"/>
      <c r="B3057"/>
      <c r="C3057" s="136"/>
      <c r="D3057" s="136"/>
      <c r="E3057"/>
      <c r="F3057" s="181"/>
      <c r="G3057" s="181"/>
      <c r="H3057" s="181"/>
      <c r="I3057" s="181"/>
      <c r="J3057" s="181"/>
      <c r="K3057" s="191"/>
      <c r="L3057" s="31"/>
    </row>
    <row r="3058" spans="1:12" s="178" customFormat="1" x14ac:dyDescent="0.2">
      <c r="A3058" s="136"/>
      <c r="B3058"/>
      <c r="C3058" s="136"/>
      <c r="D3058" s="136"/>
      <c r="E3058"/>
      <c r="F3058" s="181"/>
      <c r="G3058" s="181"/>
      <c r="H3058" s="181"/>
      <c r="I3058" s="181"/>
      <c r="J3058" s="181"/>
      <c r="K3058" s="191"/>
      <c r="L3058" s="31"/>
    </row>
    <row r="3059" spans="1:12" s="178" customFormat="1" x14ac:dyDescent="0.2">
      <c r="A3059" s="136"/>
      <c r="B3059"/>
      <c r="C3059" s="136"/>
      <c r="D3059" s="136"/>
      <c r="E3059"/>
      <c r="F3059" s="181"/>
      <c r="G3059" s="181"/>
      <c r="H3059" s="181"/>
      <c r="I3059" s="181"/>
      <c r="J3059" s="181"/>
      <c r="K3059" s="191"/>
      <c r="L3059" s="31"/>
    </row>
    <row r="3060" spans="1:12" s="178" customFormat="1" x14ac:dyDescent="0.2">
      <c r="A3060" s="136"/>
      <c r="B3060"/>
      <c r="C3060" s="136"/>
      <c r="D3060" s="136"/>
      <c r="E3060"/>
      <c r="F3060" s="181"/>
      <c r="G3060" s="181"/>
      <c r="H3060" s="181"/>
      <c r="I3060" s="181"/>
      <c r="J3060" s="181"/>
      <c r="K3060" s="191"/>
      <c r="L3060" s="31"/>
    </row>
    <row r="3061" spans="1:12" s="178" customFormat="1" x14ac:dyDescent="0.2">
      <c r="A3061" s="136"/>
      <c r="B3061"/>
      <c r="C3061" s="136"/>
      <c r="D3061" s="136"/>
      <c r="E3061"/>
      <c r="F3061" s="181"/>
      <c r="G3061" s="181"/>
      <c r="H3061" s="181"/>
      <c r="I3061" s="181"/>
      <c r="J3061" s="181"/>
      <c r="K3061" s="191"/>
      <c r="L3061" s="31"/>
    </row>
    <row r="3062" spans="1:12" s="178" customFormat="1" x14ac:dyDescent="0.2">
      <c r="A3062" s="136"/>
      <c r="B3062"/>
      <c r="C3062" s="136"/>
      <c r="D3062" s="136"/>
      <c r="E3062"/>
      <c r="F3062" s="181"/>
      <c r="G3062" s="181"/>
      <c r="H3062" s="181"/>
      <c r="I3062" s="181"/>
      <c r="J3062" s="181"/>
      <c r="K3062" s="191"/>
      <c r="L3062" s="31"/>
    </row>
    <row r="3063" spans="1:12" s="178" customFormat="1" x14ac:dyDescent="0.2">
      <c r="A3063" s="136"/>
      <c r="B3063"/>
      <c r="C3063" s="136"/>
      <c r="D3063" s="136"/>
      <c r="E3063"/>
      <c r="F3063" s="181"/>
      <c r="G3063" s="181"/>
      <c r="H3063" s="181"/>
      <c r="I3063" s="181"/>
      <c r="J3063" s="181"/>
      <c r="K3063" s="191"/>
      <c r="L3063" s="31"/>
    </row>
    <row r="3064" spans="1:12" s="178" customFormat="1" x14ac:dyDescent="0.2">
      <c r="A3064" s="136"/>
      <c r="B3064"/>
      <c r="C3064" s="136"/>
      <c r="D3064" s="136"/>
      <c r="E3064"/>
      <c r="F3064" s="181"/>
      <c r="G3064" s="181"/>
      <c r="H3064" s="181"/>
      <c r="I3064" s="181"/>
      <c r="J3064" s="181"/>
      <c r="K3064" s="191"/>
      <c r="L3064" s="31"/>
    </row>
    <row r="3065" spans="1:12" s="178" customFormat="1" x14ac:dyDescent="0.2">
      <c r="A3065" s="136"/>
      <c r="B3065"/>
      <c r="C3065" s="136"/>
      <c r="D3065" s="136"/>
      <c r="E3065"/>
      <c r="F3065" s="181"/>
      <c r="G3065" s="181"/>
      <c r="H3065" s="181"/>
      <c r="I3065" s="181"/>
      <c r="J3065" s="181"/>
      <c r="K3065" s="191"/>
      <c r="L3065" s="31"/>
    </row>
    <row r="3066" spans="1:12" s="178" customFormat="1" x14ac:dyDescent="0.2">
      <c r="A3066" s="136"/>
      <c r="B3066"/>
      <c r="C3066" s="136"/>
      <c r="D3066" s="136"/>
      <c r="E3066"/>
      <c r="F3066" s="181"/>
      <c r="G3066" s="181"/>
      <c r="H3066" s="181"/>
      <c r="I3066" s="181"/>
      <c r="J3066" s="181"/>
      <c r="K3066" s="191"/>
      <c r="L3066" s="31"/>
    </row>
    <row r="3067" spans="1:12" s="178" customFormat="1" x14ac:dyDescent="0.2">
      <c r="A3067" s="136"/>
      <c r="B3067"/>
      <c r="C3067" s="136"/>
      <c r="D3067" s="136"/>
      <c r="E3067"/>
      <c r="F3067" s="181"/>
      <c r="G3067" s="181"/>
      <c r="H3067" s="181"/>
      <c r="I3067" s="181"/>
      <c r="J3067" s="181"/>
      <c r="K3067" s="191"/>
      <c r="L3067" s="31"/>
    </row>
    <row r="3068" spans="1:12" s="178" customFormat="1" x14ac:dyDescent="0.2">
      <c r="A3068" s="136"/>
      <c r="B3068"/>
      <c r="C3068" s="136"/>
      <c r="D3068" s="136"/>
      <c r="E3068"/>
      <c r="F3068" s="181"/>
      <c r="G3068" s="181"/>
      <c r="H3068" s="181"/>
      <c r="I3068" s="181"/>
      <c r="J3068" s="181"/>
      <c r="K3068" s="191"/>
      <c r="L3068" s="31"/>
    </row>
    <row r="3069" spans="1:12" s="178" customFormat="1" x14ac:dyDescent="0.2">
      <c r="A3069" s="136"/>
      <c r="B3069"/>
      <c r="C3069" s="136"/>
      <c r="D3069" s="136"/>
      <c r="E3069"/>
      <c r="F3069" s="181"/>
      <c r="G3069" s="181"/>
      <c r="H3069" s="181"/>
      <c r="I3069" s="181"/>
      <c r="J3069" s="181"/>
      <c r="K3069" s="191"/>
      <c r="L3069" s="31"/>
    </row>
    <row r="3070" spans="1:12" s="179" customFormat="1" x14ac:dyDescent="0.2">
      <c r="A3070" s="136"/>
      <c r="B3070"/>
      <c r="C3070" s="136"/>
      <c r="D3070" s="136"/>
      <c r="E3070"/>
      <c r="F3070" s="181"/>
      <c r="G3070" s="181"/>
      <c r="H3070" s="181"/>
      <c r="I3070" s="181"/>
      <c r="J3070" s="181"/>
      <c r="K3070" s="191"/>
      <c r="L3070" s="31"/>
    </row>
    <row r="3071" spans="1:12" s="179" customFormat="1" x14ac:dyDescent="0.2">
      <c r="A3071" s="136"/>
      <c r="B3071"/>
      <c r="C3071" s="136"/>
      <c r="D3071" s="136"/>
      <c r="E3071"/>
      <c r="F3071" s="181"/>
      <c r="G3071" s="181"/>
      <c r="H3071" s="181"/>
      <c r="I3071" s="181"/>
      <c r="J3071" s="181"/>
      <c r="K3071" s="191"/>
      <c r="L3071" s="31"/>
    </row>
    <row r="3072" spans="1:12" s="179" customFormat="1" x14ac:dyDescent="0.2">
      <c r="A3072" s="136"/>
      <c r="B3072"/>
      <c r="C3072" s="136"/>
      <c r="D3072" s="136"/>
      <c r="E3072"/>
      <c r="F3072" s="181"/>
      <c r="G3072" s="181"/>
      <c r="H3072" s="181"/>
      <c r="I3072" s="181"/>
      <c r="J3072" s="181"/>
      <c r="K3072" s="191"/>
      <c r="L3072" s="31"/>
    </row>
    <row r="3073" spans="1:12" s="179" customFormat="1" x14ac:dyDescent="0.2">
      <c r="A3073" s="136"/>
      <c r="B3073"/>
      <c r="C3073" s="136"/>
      <c r="D3073" s="136"/>
      <c r="E3073"/>
      <c r="F3073" s="181"/>
      <c r="G3073" s="181"/>
      <c r="H3073" s="181"/>
      <c r="I3073" s="181"/>
      <c r="J3073" s="181"/>
      <c r="K3073" s="191"/>
      <c r="L3073" s="31"/>
    </row>
    <row r="3074" spans="1:12" s="179" customFormat="1" x14ac:dyDescent="0.2">
      <c r="A3074" s="136"/>
      <c r="B3074"/>
      <c r="C3074" s="136"/>
      <c r="D3074" s="136"/>
      <c r="E3074"/>
      <c r="F3074" s="181"/>
      <c r="G3074" s="181"/>
      <c r="H3074" s="181"/>
      <c r="I3074" s="181"/>
      <c r="J3074" s="181"/>
      <c r="K3074" s="191"/>
      <c r="L3074" s="31"/>
    </row>
    <row r="3075" spans="1:12" s="179" customFormat="1" x14ac:dyDescent="0.2">
      <c r="A3075" s="136"/>
      <c r="B3075"/>
      <c r="C3075" s="136"/>
      <c r="D3075" s="136"/>
      <c r="E3075"/>
      <c r="F3075" s="181"/>
      <c r="G3075" s="181"/>
      <c r="H3075" s="181"/>
      <c r="I3075" s="181"/>
      <c r="J3075" s="181"/>
      <c r="K3075" s="191"/>
      <c r="L3075" s="31"/>
    </row>
    <row r="3076" spans="1:12" s="179" customFormat="1" x14ac:dyDescent="0.2">
      <c r="A3076" s="136"/>
      <c r="B3076"/>
      <c r="C3076" s="136"/>
      <c r="D3076" s="136"/>
      <c r="E3076"/>
      <c r="F3076" s="181"/>
      <c r="G3076" s="181"/>
      <c r="H3076" s="181"/>
      <c r="I3076" s="181"/>
      <c r="J3076" s="181"/>
      <c r="K3076" s="191"/>
      <c r="L3076" s="31"/>
    </row>
    <row r="3077" spans="1:12" s="179" customFormat="1" x14ac:dyDescent="0.2">
      <c r="A3077" s="136"/>
      <c r="B3077"/>
      <c r="C3077" s="136"/>
      <c r="D3077" s="136"/>
      <c r="E3077"/>
      <c r="F3077" s="181"/>
      <c r="G3077" s="181"/>
      <c r="H3077" s="181"/>
      <c r="I3077" s="181"/>
      <c r="J3077" s="181"/>
      <c r="K3077" s="191"/>
      <c r="L3077" s="31"/>
    </row>
    <row r="3078" spans="1:12" s="179" customFormat="1" x14ac:dyDescent="0.2">
      <c r="A3078" s="136"/>
      <c r="B3078"/>
      <c r="C3078" s="136"/>
      <c r="D3078" s="136"/>
      <c r="E3078"/>
      <c r="F3078" s="181"/>
      <c r="G3078" s="181"/>
      <c r="H3078" s="181"/>
      <c r="I3078" s="181"/>
      <c r="J3078" s="181"/>
      <c r="K3078" s="191"/>
      <c r="L3078" s="31"/>
    </row>
    <row r="3079" spans="1:12" s="179" customFormat="1" x14ac:dyDescent="0.2">
      <c r="A3079" s="136"/>
      <c r="B3079"/>
      <c r="C3079" s="136"/>
      <c r="D3079" s="136"/>
      <c r="E3079"/>
      <c r="F3079" s="181"/>
      <c r="G3079" s="181"/>
      <c r="H3079" s="181"/>
      <c r="I3079" s="181"/>
      <c r="J3079" s="181"/>
      <c r="K3079" s="191"/>
      <c r="L3079" s="31"/>
    </row>
    <row r="3080" spans="1:12" s="179" customFormat="1" x14ac:dyDescent="0.2">
      <c r="A3080" s="136"/>
      <c r="B3080"/>
      <c r="C3080" s="136"/>
      <c r="D3080" s="136"/>
      <c r="E3080"/>
      <c r="F3080" s="181"/>
      <c r="G3080" s="181"/>
      <c r="H3080" s="181"/>
      <c r="I3080" s="181"/>
      <c r="J3080" s="181"/>
      <c r="K3080" s="191"/>
      <c r="L3080" s="31"/>
    </row>
    <row r="3081" spans="1:12" s="179" customFormat="1" x14ac:dyDescent="0.2">
      <c r="A3081" s="136"/>
      <c r="B3081"/>
      <c r="C3081" s="136"/>
      <c r="D3081" s="136"/>
      <c r="E3081"/>
      <c r="F3081" s="181"/>
      <c r="G3081" s="181"/>
      <c r="H3081" s="181"/>
      <c r="I3081" s="181"/>
      <c r="J3081" s="181"/>
      <c r="K3081" s="191"/>
      <c r="L3081" s="31"/>
    </row>
    <row r="3082" spans="1:12" s="179" customFormat="1" x14ac:dyDescent="0.2">
      <c r="A3082" s="136"/>
      <c r="B3082"/>
      <c r="C3082" s="136"/>
      <c r="D3082" s="136"/>
      <c r="E3082"/>
      <c r="F3082" s="181"/>
      <c r="G3082" s="181"/>
      <c r="H3082" s="181"/>
      <c r="I3082" s="181"/>
      <c r="J3082" s="181"/>
      <c r="K3082" s="191"/>
      <c r="L3082" s="31"/>
    </row>
    <row r="3083" spans="1:12" s="179" customFormat="1" x14ac:dyDescent="0.2">
      <c r="A3083" s="136"/>
      <c r="B3083"/>
      <c r="C3083" s="136"/>
      <c r="D3083" s="136"/>
      <c r="E3083"/>
      <c r="F3083" s="181"/>
      <c r="G3083" s="181"/>
      <c r="H3083" s="181"/>
      <c r="I3083" s="181"/>
      <c r="J3083" s="181"/>
      <c r="K3083" s="191"/>
      <c r="L3083" s="31"/>
    </row>
    <row r="3084" spans="1:12" s="179" customFormat="1" x14ac:dyDescent="0.2">
      <c r="A3084" s="136"/>
      <c r="B3084"/>
      <c r="C3084" s="136"/>
      <c r="D3084" s="136"/>
      <c r="E3084"/>
      <c r="F3084" s="181"/>
      <c r="G3084" s="181"/>
      <c r="H3084" s="181"/>
      <c r="I3084" s="181"/>
      <c r="J3084" s="181"/>
      <c r="K3084" s="191"/>
      <c r="L3084" s="31"/>
    </row>
    <row r="3085" spans="1:12" s="179" customFormat="1" x14ac:dyDescent="0.2">
      <c r="A3085" s="136"/>
      <c r="B3085"/>
      <c r="C3085" s="136"/>
      <c r="D3085" s="136"/>
      <c r="E3085"/>
      <c r="F3085" s="181"/>
      <c r="G3085" s="181"/>
      <c r="H3085" s="181"/>
      <c r="I3085" s="181"/>
      <c r="J3085" s="181"/>
      <c r="K3085" s="191"/>
      <c r="L3085" s="31"/>
    </row>
    <row r="3086" spans="1:12" s="179" customFormat="1" x14ac:dyDescent="0.2">
      <c r="A3086" s="136"/>
      <c r="B3086"/>
      <c r="C3086" s="136"/>
      <c r="D3086" s="136"/>
      <c r="E3086"/>
      <c r="F3086" s="181"/>
      <c r="G3086" s="181"/>
      <c r="H3086" s="181"/>
      <c r="I3086" s="181"/>
      <c r="J3086" s="181"/>
      <c r="K3086" s="191"/>
      <c r="L3086" s="31"/>
    </row>
    <row r="3087" spans="1:12" s="179" customFormat="1" x14ac:dyDescent="0.2">
      <c r="A3087" s="136"/>
      <c r="B3087"/>
      <c r="C3087" s="136"/>
      <c r="D3087" s="136"/>
      <c r="E3087"/>
      <c r="F3087" s="181"/>
      <c r="G3087" s="181"/>
      <c r="H3087" s="181"/>
      <c r="I3087" s="181"/>
      <c r="J3087" s="181"/>
      <c r="K3087" s="191"/>
      <c r="L3087" s="31"/>
    </row>
    <row r="3088" spans="1:12" s="179" customFormat="1" x14ac:dyDescent="0.2">
      <c r="A3088" s="136"/>
      <c r="B3088"/>
      <c r="C3088" s="136"/>
      <c r="D3088" s="136"/>
      <c r="E3088"/>
      <c r="F3088" s="181"/>
      <c r="G3088" s="181"/>
      <c r="H3088" s="181"/>
      <c r="I3088" s="181"/>
      <c r="J3088" s="181"/>
      <c r="K3088" s="191"/>
      <c r="L3088" s="31"/>
    </row>
    <row r="3089" spans="1:12" s="179" customFormat="1" x14ac:dyDescent="0.2">
      <c r="A3089" s="136"/>
      <c r="B3089"/>
      <c r="C3089" s="136"/>
      <c r="D3089" s="136"/>
      <c r="E3089"/>
      <c r="F3089" s="181"/>
      <c r="G3089" s="181"/>
      <c r="H3089" s="181"/>
      <c r="I3089" s="181"/>
      <c r="J3089" s="181"/>
      <c r="K3089" s="191"/>
      <c r="L3089" s="31"/>
    </row>
    <row r="3090" spans="1:12" s="179" customFormat="1" x14ac:dyDescent="0.2">
      <c r="A3090" s="136"/>
      <c r="B3090"/>
      <c r="C3090" s="136"/>
      <c r="D3090" s="136"/>
      <c r="E3090"/>
      <c r="F3090" s="181"/>
      <c r="G3090" s="181"/>
      <c r="H3090" s="181"/>
      <c r="I3090" s="181"/>
      <c r="J3090" s="181"/>
      <c r="K3090" s="191"/>
      <c r="L3090" s="31"/>
    </row>
    <row r="3091" spans="1:12" s="179" customFormat="1" x14ac:dyDescent="0.2">
      <c r="A3091" s="136"/>
      <c r="B3091"/>
      <c r="C3091" s="136"/>
      <c r="D3091" s="136"/>
      <c r="E3091"/>
      <c r="F3091" s="181"/>
      <c r="G3091" s="181"/>
      <c r="H3091" s="181"/>
      <c r="I3091" s="181"/>
      <c r="J3091" s="181"/>
      <c r="K3091" s="191"/>
      <c r="L3091" s="31"/>
    </row>
    <row r="3092" spans="1:12" s="179" customFormat="1" x14ac:dyDescent="0.2">
      <c r="A3092" s="136"/>
      <c r="B3092"/>
      <c r="C3092" s="136"/>
      <c r="D3092" s="136"/>
      <c r="E3092"/>
      <c r="F3092" s="181"/>
      <c r="G3092" s="181"/>
      <c r="H3092" s="181"/>
      <c r="I3092" s="181"/>
      <c r="J3092" s="181"/>
      <c r="K3092" s="191"/>
      <c r="L3092" s="31"/>
    </row>
    <row r="3093" spans="1:12" s="179" customFormat="1" x14ac:dyDescent="0.2">
      <c r="A3093" s="136"/>
      <c r="B3093"/>
      <c r="C3093" s="136"/>
      <c r="D3093" s="136"/>
      <c r="E3093"/>
      <c r="F3093" s="181"/>
      <c r="G3093" s="181"/>
      <c r="H3093" s="181"/>
      <c r="I3093" s="181"/>
      <c r="J3093" s="181"/>
      <c r="K3093" s="191"/>
      <c r="L3093" s="31"/>
    </row>
    <row r="3094" spans="1:12" s="179" customFormat="1" x14ac:dyDescent="0.2">
      <c r="A3094" s="136"/>
      <c r="B3094"/>
      <c r="C3094" s="136"/>
      <c r="D3094" s="136"/>
      <c r="E3094"/>
      <c r="F3094" s="181"/>
      <c r="G3094" s="181"/>
      <c r="H3094" s="181"/>
      <c r="I3094" s="181"/>
      <c r="J3094" s="181"/>
      <c r="K3094" s="191"/>
      <c r="L3094" s="31"/>
    </row>
    <row r="3095" spans="1:12" s="179" customFormat="1" x14ac:dyDescent="0.2">
      <c r="A3095" s="136"/>
      <c r="B3095"/>
      <c r="C3095" s="136"/>
      <c r="D3095" s="136"/>
      <c r="E3095"/>
      <c r="F3095" s="181"/>
      <c r="G3095" s="181"/>
      <c r="H3095" s="181"/>
      <c r="I3095" s="181"/>
      <c r="J3095" s="181"/>
      <c r="K3095" s="191"/>
      <c r="L3095" s="31"/>
    </row>
    <row r="3096" spans="1:12" s="179" customFormat="1" x14ac:dyDescent="0.2">
      <c r="A3096" s="136"/>
      <c r="B3096"/>
      <c r="C3096" s="136"/>
      <c r="D3096" s="136"/>
      <c r="E3096"/>
      <c r="F3096" s="181"/>
      <c r="G3096" s="181"/>
      <c r="H3096" s="181"/>
      <c r="I3096" s="181"/>
      <c r="J3096" s="181"/>
      <c r="K3096" s="191"/>
      <c r="L3096" s="31"/>
    </row>
    <row r="3097" spans="1:12" s="179" customFormat="1" x14ac:dyDescent="0.2">
      <c r="A3097" s="136"/>
      <c r="B3097"/>
      <c r="C3097" s="136"/>
      <c r="D3097" s="136"/>
      <c r="E3097"/>
      <c r="F3097" s="181"/>
      <c r="G3097" s="181"/>
      <c r="H3097" s="181"/>
      <c r="I3097" s="181"/>
      <c r="J3097" s="181"/>
      <c r="K3097" s="191"/>
      <c r="L3097" s="31"/>
    </row>
    <row r="3098" spans="1:12" s="179" customFormat="1" x14ac:dyDescent="0.2">
      <c r="A3098" s="136"/>
      <c r="B3098"/>
      <c r="C3098" s="136"/>
      <c r="D3098" s="136"/>
      <c r="E3098"/>
      <c r="F3098" s="181"/>
      <c r="G3098" s="181"/>
      <c r="H3098" s="181"/>
      <c r="I3098" s="181"/>
      <c r="J3098" s="181"/>
      <c r="K3098" s="191"/>
      <c r="L3098" s="31"/>
    </row>
    <row r="3099" spans="1:12" s="179" customFormat="1" x14ac:dyDescent="0.2">
      <c r="A3099" s="136"/>
      <c r="B3099"/>
      <c r="C3099" s="136"/>
      <c r="D3099" s="136"/>
      <c r="E3099"/>
      <c r="F3099" s="181"/>
      <c r="G3099" s="181"/>
      <c r="H3099" s="181"/>
      <c r="I3099" s="181"/>
      <c r="J3099" s="181"/>
      <c r="K3099" s="191"/>
      <c r="L3099" s="31"/>
    </row>
    <row r="3100" spans="1:12" s="179" customFormat="1" x14ac:dyDescent="0.2">
      <c r="A3100" s="136"/>
      <c r="B3100"/>
      <c r="C3100" s="136"/>
      <c r="D3100" s="136"/>
      <c r="E3100"/>
      <c r="F3100" s="181"/>
      <c r="G3100" s="181"/>
      <c r="H3100" s="181"/>
      <c r="I3100" s="181"/>
      <c r="J3100" s="181"/>
      <c r="K3100" s="191"/>
      <c r="L3100" s="31"/>
    </row>
    <row r="3101" spans="1:12" s="179" customFormat="1" x14ac:dyDescent="0.2">
      <c r="A3101" s="136"/>
      <c r="B3101"/>
      <c r="C3101" s="136"/>
      <c r="D3101" s="136"/>
      <c r="E3101"/>
      <c r="F3101" s="181"/>
      <c r="G3101" s="181"/>
      <c r="H3101" s="181"/>
      <c r="I3101" s="181"/>
      <c r="J3101" s="181"/>
      <c r="K3101" s="191"/>
      <c r="L3101" s="31"/>
    </row>
    <row r="3102" spans="1:12" s="179" customFormat="1" x14ac:dyDescent="0.2">
      <c r="A3102" s="136"/>
      <c r="B3102"/>
      <c r="C3102" s="136"/>
      <c r="D3102" s="136"/>
      <c r="E3102"/>
      <c r="F3102" s="181"/>
      <c r="G3102" s="181"/>
      <c r="H3102" s="181"/>
      <c r="I3102" s="181"/>
      <c r="J3102" s="181"/>
      <c r="K3102" s="191"/>
      <c r="L3102" s="31"/>
    </row>
    <row r="3103" spans="1:12" s="179" customFormat="1" x14ac:dyDescent="0.2">
      <c r="A3103" s="136"/>
      <c r="B3103"/>
      <c r="C3103" s="136"/>
      <c r="D3103" s="136"/>
      <c r="E3103"/>
      <c r="F3103" s="181"/>
      <c r="G3103" s="181"/>
      <c r="H3103" s="181"/>
      <c r="I3103" s="181"/>
      <c r="J3103" s="181"/>
      <c r="K3103" s="191"/>
      <c r="L3103" s="31"/>
    </row>
    <row r="3104" spans="1:12" s="179" customFormat="1" x14ac:dyDescent="0.2">
      <c r="A3104" s="136"/>
      <c r="B3104"/>
      <c r="C3104" s="136"/>
      <c r="D3104" s="136"/>
      <c r="E3104"/>
      <c r="F3104" s="181"/>
      <c r="G3104" s="181"/>
      <c r="H3104" s="181"/>
      <c r="I3104" s="181"/>
      <c r="J3104" s="181"/>
      <c r="K3104" s="191"/>
      <c r="L3104" s="31"/>
    </row>
    <row r="3105" spans="1:12" s="179" customFormat="1" x14ac:dyDescent="0.2">
      <c r="A3105" s="136"/>
      <c r="B3105"/>
      <c r="C3105" s="136"/>
      <c r="D3105" s="136"/>
      <c r="E3105"/>
      <c r="F3105" s="181"/>
      <c r="G3105" s="181"/>
      <c r="H3105" s="181"/>
      <c r="I3105" s="181"/>
      <c r="J3105" s="181"/>
      <c r="K3105" s="191"/>
      <c r="L3105" s="31"/>
    </row>
    <row r="3106" spans="1:12" s="179" customFormat="1" x14ac:dyDescent="0.2">
      <c r="A3106" s="136"/>
      <c r="B3106"/>
      <c r="C3106" s="136"/>
      <c r="D3106" s="136"/>
      <c r="E3106"/>
      <c r="F3106" s="181"/>
      <c r="G3106" s="181"/>
      <c r="H3106" s="181"/>
      <c r="I3106" s="181"/>
      <c r="J3106" s="181"/>
      <c r="K3106" s="191"/>
      <c r="L3106" s="31"/>
    </row>
    <row r="3107" spans="1:12" s="179" customFormat="1" x14ac:dyDescent="0.2">
      <c r="A3107" s="136"/>
      <c r="B3107"/>
      <c r="C3107" s="136"/>
      <c r="D3107" s="136"/>
      <c r="E3107"/>
      <c r="F3107" s="181"/>
      <c r="G3107" s="181"/>
      <c r="H3107" s="181"/>
      <c r="I3107" s="181"/>
      <c r="J3107" s="181"/>
      <c r="K3107" s="191"/>
      <c r="L3107" s="31"/>
    </row>
    <row r="3108" spans="1:12" s="179" customFormat="1" x14ac:dyDescent="0.2">
      <c r="A3108" s="136"/>
      <c r="B3108"/>
      <c r="C3108" s="136"/>
      <c r="D3108" s="136"/>
      <c r="E3108"/>
      <c r="F3108" s="181"/>
      <c r="G3108" s="181"/>
      <c r="H3108" s="181"/>
      <c r="I3108" s="181"/>
      <c r="J3108" s="181"/>
      <c r="K3108" s="191"/>
      <c r="L3108" s="31"/>
    </row>
    <row r="3109" spans="1:12" s="179" customFormat="1" x14ac:dyDescent="0.2">
      <c r="A3109" s="136"/>
      <c r="B3109"/>
      <c r="C3109" s="136"/>
      <c r="D3109" s="136"/>
      <c r="E3109"/>
      <c r="F3109" s="181"/>
      <c r="G3109" s="181"/>
      <c r="H3109" s="181"/>
      <c r="I3109" s="181"/>
      <c r="J3109" s="181"/>
      <c r="K3109" s="191"/>
      <c r="L3109" s="31"/>
    </row>
    <row r="3110" spans="1:12" s="179" customFormat="1" x14ac:dyDescent="0.2">
      <c r="A3110" s="136"/>
      <c r="B3110"/>
      <c r="C3110" s="136"/>
      <c r="D3110" s="136"/>
      <c r="E3110"/>
      <c r="F3110" s="181"/>
      <c r="G3110" s="181"/>
      <c r="H3110" s="181"/>
      <c r="I3110" s="181"/>
      <c r="J3110" s="181"/>
      <c r="K3110" s="191"/>
      <c r="L3110" s="31"/>
    </row>
    <row r="3111" spans="1:12" s="179" customFormat="1" x14ac:dyDescent="0.2">
      <c r="A3111" s="136"/>
      <c r="B3111"/>
      <c r="C3111" s="136"/>
      <c r="D3111" s="136"/>
      <c r="E3111"/>
      <c r="F3111" s="181"/>
      <c r="G3111" s="181"/>
      <c r="H3111" s="181"/>
      <c r="I3111" s="181"/>
      <c r="J3111" s="181"/>
      <c r="K3111" s="191"/>
      <c r="L3111" s="31"/>
    </row>
    <row r="3112" spans="1:12" s="179" customFormat="1" x14ac:dyDescent="0.2">
      <c r="A3112" s="136"/>
      <c r="B3112"/>
      <c r="C3112" s="136"/>
      <c r="D3112" s="136"/>
      <c r="E3112"/>
      <c r="F3112" s="181"/>
      <c r="G3112" s="181"/>
      <c r="H3112" s="181"/>
      <c r="I3112" s="181"/>
      <c r="J3112" s="181"/>
      <c r="K3112" s="191"/>
      <c r="L3112" s="31"/>
    </row>
    <row r="3113" spans="1:12" s="179" customFormat="1" x14ac:dyDescent="0.2">
      <c r="A3113" s="136"/>
      <c r="B3113"/>
      <c r="C3113" s="136"/>
      <c r="D3113" s="136"/>
      <c r="E3113"/>
      <c r="F3113" s="181"/>
      <c r="G3113" s="181"/>
      <c r="H3113" s="181"/>
      <c r="I3113" s="181"/>
      <c r="J3113" s="181"/>
      <c r="K3113" s="191"/>
      <c r="L3113" s="31"/>
    </row>
    <row r="3114" spans="1:12" s="179" customFormat="1" x14ac:dyDescent="0.2">
      <c r="A3114" s="136"/>
      <c r="B3114"/>
      <c r="C3114" s="136"/>
      <c r="D3114" s="136"/>
      <c r="E3114"/>
      <c r="F3114" s="181"/>
      <c r="G3114" s="181"/>
      <c r="H3114" s="181"/>
      <c r="I3114" s="181"/>
      <c r="J3114" s="181"/>
      <c r="K3114" s="191"/>
      <c r="L3114" s="31"/>
    </row>
    <row r="3115" spans="1:12" s="179" customFormat="1" x14ac:dyDescent="0.2">
      <c r="A3115" s="136"/>
      <c r="B3115"/>
      <c r="C3115" s="136"/>
      <c r="D3115" s="136"/>
      <c r="E3115"/>
      <c r="F3115" s="181"/>
      <c r="G3115" s="181"/>
      <c r="H3115" s="181"/>
      <c r="I3115" s="181"/>
      <c r="J3115" s="181"/>
      <c r="K3115" s="191"/>
      <c r="L3115" s="31"/>
    </row>
    <row r="3116" spans="1:12" s="179" customFormat="1" x14ac:dyDescent="0.2">
      <c r="A3116" s="136"/>
      <c r="B3116"/>
      <c r="C3116" s="136"/>
      <c r="D3116" s="136"/>
      <c r="E3116"/>
      <c r="F3116" s="181"/>
      <c r="G3116" s="181"/>
      <c r="H3116" s="181"/>
      <c r="I3116" s="181"/>
      <c r="J3116" s="181"/>
      <c r="K3116" s="191"/>
      <c r="L3116" s="31"/>
    </row>
    <row r="3117" spans="1:12" s="179" customFormat="1" x14ac:dyDescent="0.2">
      <c r="A3117" s="136"/>
      <c r="B3117"/>
      <c r="C3117" s="136"/>
      <c r="D3117" s="136"/>
      <c r="E3117"/>
      <c r="F3117" s="181"/>
      <c r="G3117" s="181"/>
      <c r="H3117" s="181"/>
      <c r="I3117" s="181"/>
      <c r="J3117" s="181"/>
      <c r="K3117" s="191"/>
      <c r="L3117" s="31"/>
    </row>
    <row r="3118" spans="1:12" s="179" customFormat="1" x14ac:dyDescent="0.2">
      <c r="A3118" s="136"/>
      <c r="B3118"/>
      <c r="C3118" s="136"/>
      <c r="D3118" s="136"/>
      <c r="E3118"/>
      <c r="F3118" s="181"/>
      <c r="G3118" s="181"/>
      <c r="H3118" s="181"/>
      <c r="I3118" s="181"/>
      <c r="J3118" s="181"/>
      <c r="K3118" s="191"/>
      <c r="L3118" s="31"/>
    </row>
    <row r="3119" spans="1:12" s="179" customFormat="1" x14ac:dyDescent="0.2">
      <c r="A3119" s="136"/>
      <c r="B3119"/>
      <c r="C3119" s="136"/>
      <c r="D3119" s="136"/>
      <c r="E3119"/>
      <c r="F3119" s="181"/>
      <c r="G3119" s="181"/>
      <c r="H3119" s="181"/>
      <c r="I3119" s="181"/>
      <c r="J3119" s="181"/>
      <c r="K3119" s="191"/>
      <c r="L3119" s="31"/>
    </row>
    <row r="3120" spans="1:12" s="179" customFormat="1" x14ac:dyDescent="0.2">
      <c r="A3120" s="136"/>
      <c r="B3120"/>
      <c r="C3120" s="136"/>
      <c r="D3120" s="136"/>
      <c r="E3120"/>
      <c r="F3120" s="181"/>
      <c r="G3120" s="181"/>
      <c r="H3120" s="181"/>
      <c r="I3120" s="181"/>
      <c r="J3120" s="181"/>
      <c r="K3120" s="191"/>
      <c r="L3120" s="31"/>
    </row>
    <row r="3121" spans="1:12" s="179" customFormat="1" x14ac:dyDescent="0.2">
      <c r="A3121" s="136"/>
      <c r="B3121"/>
      <c r="C3121" s="136"/>
      <c r="D3121" s="136"/>
      <c r="E3121"/>
      <c r="F3121" s="181"/>
      <c r="G3121" s="181"/>
      <c r="H3121" s="181"/>
      <c r="I3121" s="181"/>
      <c r="J3121" s="181"/>
      <c r="K3121" s="191"/>
      <c r="L3121" s="31"/>
    </row>
    <row r="3122" spans="1:12" s="179" customFormat="1" x14ac:dyDescent="0.2">
      <c r="A3122" s="136"/>
      <c r="B3122"/>
      <c r="C3122" s="136"/>
      <c r="D3122" s="136"/>
      <c r="E3122"/>
      <c r="F3122" s="181"/>
      <c r="G3122" s="181"/>
      <c r="H3122" s="181"/>
      <c r="I3122" s="181"/>
      <c r="J3122" s="181"/>
      <c r="K3122" s="191"/>
      <c r="L3122" s="31"/>
    </row>
    <row r="3123" spans="1:12" s="179" customFormat="1" x14ac:dyDescent="0.2">
      <c r="A3123" s="136"/>
      <c r="B3123"/>
      <c r="C3123" s="136"/>
      <c r="D3123" s="136"/>
      <c r="E3123"/>
      <c r="F3123" s="181"/>
      <c r="G3123" s="181"/>
      <c r="H3123" s="181"/>
      <c r="I3123" s="181"/>
      <c r="J3123" s="181"/>
      <c r="K3123" s="191"/>
      <c r="L3123" s="31"/>
    </row>
    <row r="3124" spans="1:12" s="179" customFormat="1" x14ac:dyDescent="0.2">
      <c r="A3124" s="136"/>
      <c r="B3124"/>
      <c r="C3124" s="136"/>
      <c r="D3124" s="136"/>
      <c r="E3124"/>
      <c r="F3124" s="181"/>
      <c r="G3124" s="181"/>
      <c r="H3124" s="181"/>
      <c r="I3124" s="181"/>
      <c r="J3124" s="181"/>
      <c r="K3124" s="191"/>
      <c r="L3124" s="31"/>
    </row>
    <row r="3125" spans="1:12" s="179" customFormat="1" x14ac:dyDescent="0.2">
      <c r="A3125" s="136"/>
      <c r="B3125"/>
      <c r="C3125" s="136"/>
      <c r="D3125" s="136"/>
      <c r="E3125"/>
      <c r="F3125" s="181"/>
      <c r="G3125" s="181"/>
      <c r="H3125" s="181"/>
      <c r="I3125" s="181"/>
      <c r="J3125" s="181"/>
      <c r="K3125" s="191"/>
      <c r="L3125" s="31"/>
    </row>
    <row r="3126" spans="1:12" s="179" customFormat="1" x14ac:dyDescent="0.2">
      <c r="A3126" s="136"/>
      <c r="B3126"/>
      <c r="C3126" s="136"/>
      <c r="D3126" s="136"/>
      <c r="E3126"/>
      <c r="F3126" s="181"/>
      <c r="G3126" s="181"/>
      <c r="H3126" s="181"/>
      <c r="I3126" s="181"/>
      <c r="J3126" s="181"/>
      <c r="K3126" s="191"/>
      <c r="L3126" s="31"/>
    </row>
    <row r="3127" spans="1:12" s="179" customFormat="1" x14ac:dyDescent="0.2">
      <c r="A3127" s="136"/>
      <c r="B3127"/>
      <c r="C3127" s="136"/>
      <c r="D3127" s="136"/>
      <c r="E3127"/>
      <c r="F3127" s="181"/>
      <c r="G3127" s="181"/>
      <c r="H3127" s="181"/>
      <c r="I3127" s="181"/>
      <c r="J3127" s="181"/>
      <c r="K3127" s="191"/>
      <c r="L3127" s="31"/>
    </row>
    <row r="3128" spans="1:12" s="179" customFormat="1" x14ac:dyDescent="0.2">
      <c r="A3128" s="136"/>
      <c r="B3128"/>
      <c r="C3128" s="136"/>
      <c r="D3128" s="136"/>
      <c r="E3128"/>
      <c r="F3128" s="181"/>
      <c r="G3128" s="181"/>
      <c r="H3128" s="181"/>
      <c r="I3128" s="181"/>
      <c r="J3128" s="181"/>
      <c r="K3128" s="191"/>
      <c r="L3128" s="31"/>
    </row>
    <row r="3129" spans="1:12" s="179" customFormat="1" x14ac:dyDescent="0.2">
      <c r="A3129" s="136"/>
      <c r="B3129"/>
      <c r="C3129" s="136"/>
      <c r="D3129" s="136"/>
      <c r="E3129"/>
      <c r="F3129" s="181"/>
      <c r="G3129" s="181"/>
      <c r="H3129" s="181"/>
      <c r="I3129" s="181"/>
      <c r="J3129" s="181"/>
      <c r="K3129" s="191"/>
      <c r="L3129" s="31"/>
    </row>
    <row r="3130" spans="1:12" s="179" customFormat="1" x14ac:dyDescent="0.2">
      <c r="A3130" s="136"/>
      <c r="B3130"/>
      <c r="C3130" s="136"/>
      <c r="D3130" s="136"/>
      <c r="E3130"/>
      <c r="F3130" s="181"/>
      <c r="G3130" s="181"/>
      <c r="H3130" s="181"/>
      <c r="I3130" s="181"/>
      <c r="J3130" s="181"/>
      <c r="K3130" s="191"/>
      <c r="L3130" s="31"/>
    </row>
    <row r="3131" spans="1:12" s="179" customFormat="1" x14ac:dyDescent="0.2">
      <c r="A3131" s="136"/>
      <c r="B3131"/>
      <c r="C3131" s="136"/>
      <c r="D3131" s="136"/>
      <c r="E3131"/>
      <c r="F3131" s="181"/>
      <c r="G3131" s="181"/>
      <c r="H3131" s="181"/>
      <c r="I3131" s="181"/>
      <c r="J3131" s="181"/>
      <c r="K3131" s="191"/>
      <c r="L3131" s="31"/>
    </row>
    <row r="3132" spans="1:12" s="179" customFormat="1" x14ac:dyDescent="0.2">
      <c r="A3132" s="136"/>
      <c r="B3132"/>
      <c r="C3132" s="136"/>
      <c r="D3132" s="136"/>
      <c r="E3132"/>
      <c r="F3132" s="181"/>
      <c r="G3132" s="181"/>
      <c r="H3132" s="181"/>
      <c r="I3132" s="181"/>
      <c r="J3132" s="181"/>
      <c r="K3132" s="191"/>
      <c r="L3132" s="31"/>
    </row>
    <row r="3133" spans="1:12" s="179" customFormat="1" x14ac:dyDescent="0.2">
      <c r="A3133" s="136"/>
      <c r="B3133"/>
      <c r="C3133" s="136"/>
      <c r="D3133" s="136"/>
      <c r="E3133"/>
      <c r="F3133" s="181"/>
      <c r="G3133" s="181"/>
      <c r="H3133" s="181"/>
      <c r="I3133" s="181"/>
      <c r="J3133" s="181"/>
      <c r="K3133" s="191"/>
      <c r="L3133" s="31"/>
    </row>
    <row r="3134" spans="1:12" s="179" customFormat="1" x14ac:dyDescent="0.2">
      <c r="A3134" s="136"/>
      <c r="B3134"/>
      <c r="C3134" s="136"/>
      <c r="D3134" s="136"/>
      <c r="E3134"/>
      <c r="F3134" s="181"/>
      <c r="G3134" s="181"/>
      <c r="H3134" s="181"/>
      <c r="I3134" s="181"/>
      <c r="J3134" s="181"/>
      <c r="K3134" s="191"/>
      <c r="L3134" s="31"/>
    </row>
    <row r="3135" spans="1:12" s="179" customFormat="1" x14ac:dyDescent="0.2">
      <c r="A3135" s="136"/>
      <c r="B3135"/>
      <c r="C3135" s="136"/>
      <c r="D3135" s="136"/>
      <c r="E3135"/>
      <c r="F3135" s="181"/>
      <c r="G3135" s="181"/>
      <c r="H3135" s="181"/>
      <c r="I3135" s="181"/>
      <c r="J3135" s="181"/>
      <c r="K3135" s="191"/>
      <c r="L3135" s="31"/>
    </row>
    <row r="3136" spans="1:12" s="179" customFormat="1" x14ac:dyDescent="0.2">
      <c r="A3136" s="136"/>
      <c r="B3136"/>
      <c r="C3136" s="136"/>
      <c r="D3136" s="136"/>
      <c r="E3136"/>
      <c r="F3136" s="181"/>
      <c r="G3136" s="181"/>
      <c r="H3136" s="181"/>
      <c r="I3136" s="181"/>
      <c r="J3136" s="181"/>
      <c r="K3136" s="191"/>
      <c r="L3136" s="31"/>
    </row>
    <row r="3137" spans="1:12" s="179" customFormat="1" x14ac:dyDescent="0.2">
      <c r="A3137" s="136"/>
      <c r="B3137"/>
      <c r="C3137" s="136"/>
      <c r="D3137" s="136"/>
      <c r="E3137"/>
      <c r="F3137" s="181"/>
      <c r="G3137" s="181"/>
      <c r="H3137" s="181"/>
      <c r="I3137" s="181"/>
      <c r="J3137" s="181"/>
      <c r="K3137" s="191"/>
      <c r="L3137" s="31"/>
    </row>
    <row r="3138" spans="1:12" s="179" customFormat="1" x14ac:dyDescent="0.2">
      <c r="A3138" s="136"/>
      <c r="B3138"/>
      <c r="C3138" s="136"/>
      <c r="D3138" s="136"/>
      <c r="E3138"/>
      <c r="F3138" s="181"/>
      <c r="G3138" s="181"/>
      <c r="H3138" s="181"/>
      <c r="I3138" s="181"/>
      <c r="J3138" s="181"/>
      <c r="K3138" s="191"/>
      <c r="L3138" s="31"/>
    </row>
    <row r="3139" spans="1:12" s="179" customFormat="1" x14ac:dyDescent="0.2">
      <c r="A3139" s="136"/>
      <c r="B3139"/>
      <c r="C3139" s="136"/>
      <c r="D3139" s="136"/>
      <c r="E3139"/>
      <c r="F3139" s="181"/>
      <c r="G3139" s="181"/>
      <c r="H3139" s="181"/>
      <c r="I3139" s="181"/>
      <c r="J3139" s="181"/>
      <c r="K3139" s="191"/>
      <c r="L3139" s="31"/>
    </row>
    <row r="3140" spans="1:12" s="179" customFormat="1" x14ac:dyDescent="0.2">
      <c r="A3140" s="136"/>
      <c r="B3140"/>
      <c r="C3140" s="136"/>
      <c r="D3140" s="136"/>
      <c r="E3140"/>
      <c r="F3140" s="181"/>
      <c r="G3140" s="181"/>
      <c r="H3140" s="181"/>
      <c r="I3140" s="181"/>
      <c r="J3140" s="181"/>
      <c r="K3140" s="191"/>
      <c r="L3140" s="31"/>
    </row>
    <row r="3141" spans="1:12" s="179" customFormat="1" x14ac:dyDescent="0.2">
      <c r="A3141" s="136"/>
      <c r="B3141"/>
      <c r="C3141" s="136"/>
      <c r="D3141" s="136"/>
      <c r="E3141"/>
      <c r="F3141" s="181"/>
      <c r="G3141" s="181"/>
      <c r="H3141" s="181"/>
      <c r="I3141" s="181"/>
      <c r="J3141" s="181"/>
      <c r="K3141" s="191"/>
      <c r="L3141" s="31"/>
    </row>
    <row r="3142" spans="1:12" s="179" customFormat="1" x14ac:dyDescent="0.2">
      <c r="A3142" s="136"/>
      <c r="B3142"/>
      <c r="C3142" s="136"/>
      <c r="D3142" s="136"/>
      <c r="E3142"/>
      <c r="F3142" s="181"/>
      <c r="G3142" s="181"/>
      <c r="H3142" s="181"/>
      <c r="I3142" s="181"/>
      <c r="J3142" s="181"/>
      <c r="K3142" s="191"/>
      <c r="L3142" s="31"/>
    </row>
    <row r="3143" spans="1:12" s="179" customFormat="1" x14ac:dyDescent="0.2">
      <c r="A3143" s="136"/>
      <c r="B3143"/>
      <c r="C3143" s="136"/>
      <c r="D3143" s="136"/>
      <c r="E3143"/>
      <c r="F3143" s="181"/>
      <c r="G3143" s="181"/>
      <c r="H3143" s="181"/>
      <c r="I3143" s="181"/>
      <c r="J3143" s="181"/>
      <c r="K3143" s="191"/>
      <c r="L3143" s="31"/>
    </row>
    <row r="3144" spans="1:12" s="179" customFormat="1" x14ac:dyDescent="0.2">
      <c r="A3144" s="136"/>
      <c r="B3144"/>
      <c r="C3144" s="136"/>
      <c r="D3144" s="136"/>
      <c r="E3144"/>
      <c r="F3144" s="181"/>
      <c r="G3144" s="181"/>
      <c r="H3144" s="181"/>
      <c r="I3144" s="181"/>
      <c r="J3144" s="181"/>
      <c r="K3144" s="191"/>
      <c r="L3144" s="31"/>
    </row>
    <row r="3145" spans="1:12" s="179" customFormat="1" x14ac:dyDescent="0.2">
      <c r="A3145" s="136"/>
      <c r="B3145"/>
      <c r="C3145" s="136"/>
      <c r="D3145" s="136"/>
      <c r="E3145"/>
      <c r="F3145" s="181"/>
      <c r="G3145" s="181"/>
      <c r="H3145" s="181"/>
      <c r="I3145" s="181"/>
      <c r="J3145" s="181"/>
      <c r="K3145" s="191"/>
      <c r="L3145" s="31"/>
    </row>
    <row r="3146" spans="1:12" s="179" customFormat="1" x14ac:dyDescent="0.2">
      <c r="A3146" s="136"/>
      <c r="B3146"/>
      <c r="C3146" s="136"/>
      <c r="D3146" s="136"/>
      <c r="E3146"/>
      <c r="F3146" s="181"/>
      <c r="G3146" s="181"/>
      <c r="H3146" s="181"/>
      <c r="I3146" s="181"/>
      <c r="J3146" s="181"/>
      <c r="K3146" s="191"/>
      <c r="L3146" s="31"/>
    </row>
    <row r="3147" spans="1:12" s="179" customFormat="1" x14ac:dyDescent="0.2">
      <c r="A3147" s="136"/>
      <c r="B3147"/>
      <c r="C3147" s="136"/>
      <c r="D3147" s="136"/>
      <c r="E3147"/>
      <c r="F3147" s="181"/>
      <c r="G3147" s="181"/>
      <c r="H3147" s="181"/>
      <c r="I3147" s="181"/>
      <c r="J3147" s="181"/>
      <c r="K3147" s="191"/>
      <c r="L3147" s="31"/>
    </row>
    <row r="3148" spans="1:12" s="179" customFormat="1" x14ac:dyDescent="0.2">
      <c r="A3148" s="136"/>
      <c r="B3148"/>
      <c r="C3148" s="136"/>
      <c r="D3148" s="136"/>
      <c r="E3148"/>
      <c r="F3148" s="181"/>
      <c r="G3148" s="181"/>
      <c r="H3148" s="181"/>
      <c r="I3148" s="181"/>
      <c r="J3148" s="181"/>
      <c r="K3148" s="191"/>
      <c r="L3148" s="31"/>
    </row>
    <row r="3149" spans="1:12" s="179" customFormat="1" x14ac:dyDescent="0.2">
      <c r="A3149" s="136"/>
      <c r="B3149"/>
      <c r="C3149" s="136"/>
      <c r="D3149" s="136"/>
      <c r="E3149"/>
      <c r="F3149" s="181"/>
      <c r="G3149" s="181"/>
      <c r="H3149" s="181"/>
      <c r="I3149" s="181"/>
      <c r="J3149" s="181"/>
      <c r="K3149" s="191"/>
      <c r="L3149" s="31"/>
    </row>
    <row r="3150" spans="1:12" s="179" customFormat="1" x14ac:dyDescent="0.2">
      <c r="A3150" s="136"/>
      <c r="B3150"/>
      <c r="C3150" s="136"/>
      <c r="D3150" s="136"/>
      <c r="E3150"/>
      <c r="F3150" s="181"/>
      <c r="G3150" s="181"/>
      <c r="H3150" s="181"/>
      <c r="I3150" s="181"/>
      <c r="J3150" s="181"/>
      <c r="K3150" s="191"/>
      <c r="L3150" s="31"/>
    </row>
    <row r="3151" spans="1:12" s="179" customFormat="1" x14ac:dyDescent="0.2">
      <c r="A3151" s="136"/>
      <c r="B3151"/>
      <c r="C3151" s="136"/>
      <c r="D3151" s="136"/>
      <c r="E3151"/>
      <c r="F3151" s="181"/>
      <c r="G3151" s="181"/>
      <c r="H3151" s="181"/>
      <c r="I3151" s="181"/>
      <c r="J3151" s="181"/>
      <c r="K3151" s="191"/>
      <c r="L3151" s="31"/>
    </row>
    <row r="3152" spans="1:12" s="179" customFormat="1" x14ac:dyDescent="0.2">
      <c r="A3152" s="136"/>
      <c r="B3152"/>
      <c r="C3152" s="136"/>
      <c r="D3152" s="136"/>
      <c r="E3152"/>
      <c r="F3152" s="181"/>
      <c r="G3152" s="181"/>
      <c r="H3152" s="181"/>
      <c r="I3152" s="181"/>
      <c r="J3152" s="181"/>
      <c r="K3152" s="191"/>
      <c r="L3152" s="31"/>
    </row>
    <row r="3153" spans="1:12" s="179" customFormat="1" x14ac:dyDescent="0.2">
      <c r="A3153" s="136"/>
      <c r="B3153"/>
      <c r="C3153" s="136"/>
      <c r="D3153" s="136"/>
      <c r="E3153"/>
      <c r="F3153" s="181"/>
      <c r="G3153" s="181"/>
      <c r="H3153" s="181"/>
      <c r="I3153" s="181"/>
      <c r="J3153" s="181"/>
      <c r="K3153" s="191"/>
      <c r="L3153" s="31"/>
    </row>
    <row r="3154" spans="1:12" s="179" customFormat="1" x14ac:dyDescent="0.2">
      <c r="A3154" s="136"/>
      <c r="B3154"/>
      <c r="C3154" s="136"/>
      <c r="D3154" s="136"/>
      <c r="E3154"/>
      <c r="F3154" s="181"/>
      <c r="G3154" s="181"/>
      <c r="H3154" s="181"/>
      <c r="I3154" s="181"/>
      <c r="J3154" s="181"/>
      <c r="K3154" s="191"/>
      <c r="L3154" s="31"/>
    </row>
    <row r="3155" spans="1:12" s="179" customFormat="1" x14ac:dyDescent="0.2">
      <c r="A3155" s="136"/>
      <c r="B3155"/>
      <c r="C3155" s="136"/>
      <c r="D3155" s="136"/>
      <c r="E3155"/>
      <c r="F3155" s="181"/>
      <c r="G3155" s="181"/>
      <c r="H3155" s="181"/>
      <c r="I3155" s="181"/>
      <c r="J3155" s="181"/>
      <c r="K3155" s="191"/>
      <c r="L3155" s="31"/>
    </row>
    <row r="3156" spans="1:12" s="179" customFormat="1" x14ac:dyDescent="0.2">
      <c r="A3156" s="136"/>
      <c r="B3156"/>
      <c r="C3156" s="136"/>
      <c r="D3156" s="136"/>
      <c r="E3156"/>
      <c r="F3156" s="181"/>
      <c r="G3156" s="181"/>
      <c r="H3156" s="181"/>
      <c r="I3156" s="181"/>
      <c r="J3156" s="181"/>
      <c r="K3156" s="191"/>
      <c r="L3156" s="31"/>
    </row>
    <row r="3157" spans="1:12" s="179" customFormat="1" x14ac:dyDescent="0.2">
      <c r="A3157" s="136"/>
      <c r="B3157"/>
      <c r="C3157" s="136"/>
      <c r="D3157" s="136"/>
      <c r="E3157"/>
      <c r="F3157" s="181"/>
      <c r="G3157" s="181"/>
      <c r="H3157" s="181"/>
      <c r="I3157" s="181"/>
      <c r="J3157" s="181"/>
      <c r="K3157" s="191"/>
      <c r="L3157" s="31"/>
    </row>
    <row r="3158" spans="1:12" s="179" customFormat="1" x14ac:dyDescent="0.2">
      <c r="A3158" s="136"/>
      <c r="B3158"/>
      <c r="C3158" s="136"/>
      <c r="D3158" s="136"/>
      <c r="E3158"/>
      <c r="F3158" s="181"/>
      <c r="G3158" s="181"/>
      <c r="H3158" s="181"/>
      <c r="I3158" s="181"/>
      <c r="J3158" s="181"/>
      <c r="K3158" s="191"/>
      <c r="L3158" s="31"/>
    </row>
    <row r="3159" spans="1:12" s="179" customFormat="1" x14ac:dyDescent="0.2">
      <c r="A3159" s="136"/>
      <c r="B3159"/>
      <c r="C3159" s="136"/>
      <c r="D3159" s="136"/>
      <c r="E3159"/>
      <c r="F3159" s="181"/>
      <c r="G3159" s="181"/>
      <c r="H3159" s="181"/>
      <c r="I3159" s="181"/>
      <c r="J3159" s="181"/>
      <c r="K3159" s="191"/>
      <c r="L3159" s="31"/>
    </row>
    <row r="3160" spans="1:12" x14ac:dyDescent="0.2">
      <c r="A3160" s="136"/>
      <c r="C3160" s="136"/>
      <c r="D3160" s="136"/>
      <c r="F3160" s="181"/>
      <c r="G3160" s="181"/>
      <c r="H3160" s="181"/>
      <c r="I3160" s="181"/>
      <c r="J3160" s="181"/>
      <c r="L3160" s="31"/>
    </row>
    <row r="3161" spans="1:12" x14ac:dyDescent="0.2">
      <c r="A3161" s="136"/>
      <c r="C3161" s="136"/>
      <c r="D3161" s="136"/>
      <c r="F3161" s="181"/>
      <c r="G3161" s="181"/>
      <c r="H3161" s="181"/>
      <c r="I3161" s="181"/>
      <c r="J3161" s="181"/>
      <c r="L3161" s="31"/>
    </row>
    <row r="3162" spans="1:12" x14ac:dyDescent="0.2">
      <c r="A3162" s="136"/>
      <c r="C3162" s="136"/>
      <c r="D3162" s="136"/>
      <c r="F3162" s="181"/>
      <c r="G3162" s="181"/>
      <c r="H3162" s="181"/>
      <c r="I3162" s="181"/>
      <c r="J3162" s="181"/>
      <c r="L3162" s="31"/>
    </row>
    <row r="3163" spans="1:12" x14ac:dyDescent="0.2">
      <c r="A3163" s="136"/>
      <c r="C3163" s="136"/>
      <c r="D3163" s="136"/>
      <c r="F3163" s="181"/>
      <c r="G3163" s="181"/>
      <c r="H3163" s="181"/>
      <c r="I3163" s="181"/>
      <c r="J3163" s="181"/>
      <c r="L3163" s="31"/>
    </row>
    <row r="3164" spans="1:12" x14ac:dyDescent="0.2">
      <c r="A3164" s="136"/>
      <c r="C3164" s="136"/>
      <c r="D3164" s="136"/>
      <c r="F3164" s="181"/>
      <c r="G3164" s="181"/>
      <c r="H3164" s="181"/>
      <c r="I3164" s="181"/>
      <c r="J3164" s="181"/>
      <c r="L3164" s="31"/>
    </row>
    <row r="3165" spans="1:12" x14ac:dyDescent="0.2">
      <c r="A3165" s="136"/>
      <c r="C3165" s="136"/>
      <c r="D3165" s="136"/>
      <c r="F3165" s="181"/>
      <c r="G3165" s="181"/>
      <c r="H3165" s="181"/>
      <c r="I3165" s="181"/>
      <c r="J3165" s="181"/>
      <c r="L3165" s="31"/>
    </row>
    <row r="3166" spans="1:12" x14ac:dyDescent="0.2">
      <c r="A3166" s="136"/>
      <c r="C3166" s="136"/>
      <c r="D3166" s="136"/>
      <c r="F3166" s="181"/>
      <c r="G3166" s="181"/>
      <c r="H3166" s="181"/>
      <c r="I3166" s="181"/>
      <c r="J3166" s="181"/>
      <c r="L3166" s="31"/>
    </row>
    <row r="3167" spans="1:12" x14ac:dyDescent="0.2">
      <c r="A3167" s="136"/>
      <c r="C3167" s="136"/>
      <c r="D3167" s="136"/>
      <c r="F3167" s="181"/>
      <c r="G3167" s="181"/>
      <c r="H3167" s="181"/>
      <c r="I3167" s="181"/>
      <c r="J3167" s="181"/>
      <c r="L3167" s="31"/>
    </row>
    <row r="3168" spans="1:12" x14ac:dyDescent="0.2">
      <c r="A3168" s="136"/>
      <c r="C3168" s="136"/>
      <c r="D3168" s="136"/>
      <c r="F3168" s="181"/>
      <c r="G3168" s="181"/>
      <c r="H3168" s="181"/>
      <c r="I3168" s="181"/>
      <c r="J3168" s="181"/>
      <c r="L3168" s="31"/>
    </row>
    <row r="3169" spans="1:12" x14ac:dyDescent="0.2">
      <c r="A3169" s="136"/>
      <c r="C3169" s="136"/>
      <c r="D3169" s="136"/>
      <c r="F3169" s="181"/>
      <c r="G3169" s="181"/>
      <c r="H3169" s="181"/>
      <c r="I3169" s="181"/>
      <c r="J3169" s="181"/>
      <c r="L3169" s="31"/>
    </row>
    <row r="3170" spans="1:12" x14ac:dyDescent="0.2">
      <c r="A3170" s="136"/>
      <c r="C3170" s="136"/>
      <c r="D3170" s="136"/>
      <c r="F3170" s="181"/>
      <c r="G3170" s="181"/>
      <c r="H3170" s="181"/>
      <c r="I3170" s="181"/>
      <c r="J3170" s="181"/>
      <c r="L3170" s="31"/>
    </row>
    <row r="3171" spans="1:12" x14ac:dyDescent="0.2">
      <c r="A3171" s="136"/>
      <c r="C3171" s="136"/>
      <c r="D3171" s="136"/>
      <c r="F3171" s="181"/>
      <c r="G3171" s="181"/>
      <c r="H3171" s="181"/>
      <c r="I3171" s="181"/>
      <c r="J3171" s="181"/>
      <c r="L3171" s="31"/>
    </row>
    <row r="3172" spans="1:12" x14ac:dyDescent="0.2">
      <c r="A3172" s="136"/>
      <c r="C3172" s="136"/>
      <c r="D3172" s="136"/>
      <c r="F3172" s="181"/>
      <c r="G3172" s="181"/>
      <c r="H3172" s="181"/>
      <c r="I3172" s="181"/>
      <c r="J3172" s="181"/>
      <c r="L3172" s="31"/>
    </row>
    <row r="3173" spans="1:12" x14ac:dyDescent="0.2">
      <c r="A3173" s="136"/>
      <c r="C3173" s="136"/>
      <c r="D3173" s="136"/>
      <c r="F3173" s="181"/>
      <c r="G3173" s="181"/>
      <c r="H3173" s="181"/>
      <c r="I3173" s="181"/>
      <c r="J3173" s="181"/>
      <c r="L3173" s="31"/>
    </row>
    <row r="3174" spans="1:12" x14ac:dyDescent="0.2">
      <c r="A3174" s="136"/>
      <c r="C3174" s="136"/>
      <c r="D3174" s="136"/>
      <c r="F3174" s="181"/>
      <c r="G3174" s="181"/>
      <c r="H3174" s="181"/>
      <c r="I3174" s="181"/>
      <c r="J3174" s="181"/>
      <c r="L3174" s="31"/>
    </row>
    <row r="3175" spans="1:12" x14ac:dyDescent="0.2">
      <c r="A3175" s="136"/>
      <c r="C3175" s="136"/>
      <c r="D3175" s="136"/>
      <c r="F3175" s="181"/>
      <c r="G3175" s="181"/>
      <c r="H3175" s="181"/>
      <c r="I3175" s="181"/>
      <c r="J3175" s="181"/>
      <c r="L3175" s="31"/>
    </row>
    <row r="3176" spans="1:12" x14ac:dyDescent="0.2">
      <c r="A3176" s="136"/>
      <c r="C3176" s="136"/>
      <c r="D3176" s="136"/>
      <c r="F3176" s="181"/>
      <c r="G3176" s="181"/>
      <c r="H3176" s="181"/>
      <c r="I3176" s="181"/>
      <c r="J3176" s="181"/>
      <c r="L3176" s="31"/>
    </row>
    <row r="3177" spans="1:12" x14ac:dyDescent="0.2">
      <c r="A3177" s="136"/>
      <c r="C3177" s="136"/>
      <c r="D3177" s="136"/>
      <c r="F3177" s="181"/>
      <c r="G3177" s="181"/>
      <c r="H3177" s="181"/>
      <c r="I3177" s="181"/>
      <c r="J3177" s="181"/>
      <c r="L3177" s="31"/>
    </row>
    <row r="3178" spans="1:12" x14ac:dyDescent="0.2">
      <c r="A3178" s="136"/>
      <c r="C3178" s="136"/>
      <c r="D3178" s="136"/>
      <c r="F3178" s="181"/>
      <c r="G3178" s="181"/>
      <c r="H3178" s="181"/>
      <c r="I3178" s="181"/>
      <c r="J3178" s="181"/>
      <c r="L3178" s="31"/>
    </row>
    <row r="3179" spans="1:12" x14ac:dyDescent="0.2">
      <c r="A3179" s="136"/>
      <c r="C3179" s="136"/>
      <c r="D3179" s="136"/>
      <c r="F3179" s="181"/>
      <c r="G3179" s="181"/>
      <c r="H3179" s="181"/>
      <c r="I3179" s="181"/>
      <c r="J3179" s="181"/>
      <c r="L3179" s="31"/>
    </row>
    <row r="3180" spans="1:12" x14ac:dyDescent="0.2">
      <c r="A3180" s="136"/>
      <c r="C3180" s="136"/>
      <c r="D3180" s="136"/>
      <c r="F3180" s="181"/>
      <c r="G3180" s="181"/>
      <c r="H3180" s="181"/>
      <c r="I3180" s="181"/>
      <c r="J3180" s="181"/>
      <c r="L3180" s="31"/>
    </row>
    <row r="3181" spans="1:12" x14ac:dyDescent="0.2">
      <c r="A3181" s="136"/>
      <c r="C3181" s="136"/>
      <c r="D3181" s="136"/>
      <c r="F3181" s="181"/>
      <c r="G3181" s="181"/>
      <c r="H3181" s="181"/>
      <c r="I3181" s="181"/>
      <c r="J3181" s="181"/>
      <c r="L3181" s="31"/>
    </row>
    <row r="3182" spans="1:12" x14ac:dyDescent="0.2">
      <c r="A3182" s="136"/>
      <c r="C3182" s="136"/>
      <c r="D3182" s="136"/>
      <c r="F3182" s="181"/>
      <c r="G3182" s="181"/>
      <c r="H3182" s="181"/>
      <c r="I3182" s="181"/>
      <c r="J3182" s="181"/>
      <c r="L3182" s="31"/>
    </row>
    <row r="3183" spans="1:12" x14ac:dyDescent="0.2">
      <c r="A3183" s="136"/>
      <c r="C3183" s="136"/>
      <c r="D3183" s="136"/>
      <c r="F3183" s="181"/>
      <c r="G3183" s="181"/>
      <c r="H3183" s="181"/>
      <c r="I3183" s="181"/>
      <c r="J3183" s="181"/>
      <c r="L3183" s="31"/>
    </row>
    <row r="3184" spans="1:12" x14ac:dyDescent="0.2">
      <c r="A3184" s="136"/>
      <c r="C3184" s="136"/>
      <c r="D3184" s="136"/>
      <c r="F3184" s="181"/>
      <c r="G3184" s="181"/>
      <c r="H3184" s="181"/>
      <c r="I3184" s="181"/>
      <c r="J3184" s="181"/>
      <c r="L3184" s="31"/>
    </row>
    <row r="3185" spans="1:12" x14ac:dyDescent="0.2">
      <c r="A3185" s="136"/>
      <c r="C3185" s="136"/>
      <c r="D3185" s="136"/>
      <c r="F3185" s="181"/>
      <c r="G3185" s="181"/>
      <c r="H3185" s="181"/>
      <c r="I3185" s="181"/>
      <c r="J3185" s="181"/>
      <c r="L3185" s="31"/>
    </row>
    <row r="3186" spans="1:12" x14ac:dyDescent="0.2">
      <c r="A3186" s="136"/>
      <c r="C3186" s="136"/>
      <c r="D3186" s="136"/>
      <c r="F3186" s="181"/>
      <c r="G3186" s="181"/>
      <c r="H3186" s="181"/>
      <c r="I3186" s="181"/>
      <c r="J3186" s="181"/>
      <c r="L3186" s="31"/>
    </row>
    <row r="3187" spans="1:12" x14ac:dyDescent="0.2">
      <c r="A3187" s="136"/>
      <c r="C3187" s="136"/>
      <c r="D3187" s="136"/>
      <c r="F3187" s="181"/>
      <c r="G3187" s="181"/>
      <c r="H3187" s="181"/>
      <c r="I3187" s="181"/>
      <c r="J3187" s="181"/>
      <c r="L3187" s="31"/>
    </row>
    <row r="3188" spans="1:12" x14ac:dyDescent="0.2">
      <c r="A3188" s="136"/>
      <c r="C3188" s="136"/>
      <c r="D3188" s="136"/>
      <c r="F3188" s="181"/>
      <c r="G3188" s="181"/>
      <c r="H3188" s="181"/>
      <c r="I3188" s="181"/>
      <c r="J3188" s="181"/>
      <c r="L3188" s="31"/>
    </row>
    <row r="3189" spans="1:12" x14ac:dyDescent="0.2">
      <c r="A3189" s="136"/>
      <c r="C3189" s="136"/>
      <c r="D3189" s="136"/>
      <c r="F3189" s="181"/>
      <c r="G3189" s="181"/>
      <c r="H3189" s="181"/>
      <c r="I3189" s="181"/>
      <c r="J3189" s="181"/>
      <c r="L3189" s="31"/>
    </row>
    <row r="3190" spans="1:12" x14ac:dyDescent="0.2">
      <c r="A3190" s="136"/>
      <c r="C3190" s="136"/>
      <c r="D3190" s="136"/>
      <c r="F3190" s="181"/>
      <c r="G3190" s="181"/>
      <c r="H3190" s="181"/>
      <c r="I3190" s="181"/>
      <c r="J3190" s="181"/>
      <c r="L3190" s="31"/>
    </row>
    <row r="3191" spans="1:12" x14ac:dyDescent="0.2">
      <c r="A3191" s="136"/>
      <c r="C3191" s="136"/>
      <c r="D3191" s="136"/>
      <c r="F3191" s="181"/>
      <c r="G3191" s="181"/>
      <c r="H3191" s="181"/>
      <c r="I3191" s="181"/>
      <c r="J3191" s="181"/>
      <c r="L3191" s="31"/>
    </row>
    <row r="3192" spans="1:12" x14ac:dyDescent="0.2">
      <c r="A3192" s="136"/>
      <c r="C3192" s="136"/>
      <c r="D3192" s="136"/>
      <c r="F3192" s="181"/>
      <c r="G3192" s="181"/>
      <c r="H3192" s="181"/>
      <c r="I3192" s="181"/>
      <c r="J3192" s="181"/>
      <c r="L3192" s="31"/>
    </row>
    <row r="3193" spans="1:12" x14ac:dyDescent="0.2">
      <c r="A3193" s="136"/>
      <c r="C3193" s="136"/>
      <c r="D3193" s="136"/>
      <c r="F3193" s="181"/>
      <c r="G3193" s="181"/>
      <c r="H3193" s="181"/>
      <c r="I3193" s="181"/>
      <c r="J3193" s="181"/>
      <c r="L3193" s="31"/>
    </row>
    <row r="3194" spans="1:12" x14ac:dyDescent="0.2">
      <c r="A3194" s="136"/>
      <c r="C3194" s="136"/>
      <c r="D3194" s="136"/>
      <c r="F3194" s="181"/>
      <c r="G3194" s="181"/>
      <c r="H3194" s="181"/>
      <c r="I3194" s="181"/>
      <c r="J3194" s="181"/>
      <c r="L3194" s="31"/>
    </row>
    <row r="3195" spans="1:12" x14ac:dyDescent="0.2">
      <c r="A3195" s="136"/>
      <c r="C3195" s="136"/>
      <c r="D3195" s="136"/>
      <c r="F3195" s="181"/>
      <c r="G3195" s="181"/>
      <c r="H3195" s="181"/>
      <c r="I3195" s="181"/>
      <c r="J3195" s="181"/>
      <c r="L3195" s="31"/>
    </row>
    <row r="3196" spans="1:12" x14ac:dyDescent="0.2">
      <c r="A3196" s="136"/>
      <c r="C3196" s="136"/>
      <c r="D3196" s="136"/>
      <c r="F3196" s="181"/>
      <c r="G3196" s="181"/>
      <c r="H3196" s="181"/>
      <c r="I3196" s="181"/>
      <c r="J3196" s="181"/>
      <c r="L3196" s="31"/>
    </row>
    <row r="3197" spans="1:12" x14ac:dyDescent="0.2">
      <c r="A3197" s="136"/>
      <c r="C3197" s="136"/>
      <c r="D3197" s="136"/>
      <c r="F3197" s="181"/>
      <c r="G3197" s="181"/>
      <c r="H3197" s="181"/>
      <c r="I3197" s="181"/>
      <c r="J3197" s="181"/>
      <c r="L3197" s="31"/>
    </row>
    <row r="3198" spans="1:12" x14ac:dyDescent="0.2">
      <c r="A3198" s="136"/>
      <c r="C3198" s="136"/>
      <c r="D3198" s="136"/>
      <c r="F3198" s="181"/>
      <c r="G3198" s="181"/>
      <c r="H3198" s="181"/>
      <c r="I3198" s="181"/>
      <c r="J3198" s="181"/>
    </row>
    <row r="3199" spans="1:12" x14ac:dyDescent="0.2">
      <c r="A3199" s="136"/>
      <c r="C3199" s="136"/>
      <c r="D3199" s="136"/>
      <c r="F3199" s="181"/>
      <c r="G3199" s="181"/>
      <c r="H3199" s="181"/>
      <c r="I3199" s="181"/>
      <c r="J3199" s="181"/>
    </row>
    <row r="3200" spans="1:12" x14ac:dyDescent="0.2">
      <c r="A3200" s="136"/>
      <c r="C3200" s="136"/>
      <c r="D3200" s="136"/>
      <c r="F3200" s="181"/>
      <c r="G3200" s="181"/>
      <c r="H3200" s="181"/>
      <c r="I3200" s="181"/>
      <c r="J3200" s="181"/>
    </row>
    <row r="3201" spans="1:10" x14ac:dyDescent="0.2">
      <c r="A3201" s="136"/>
      <c r="C3201" s="136"/>
      <c r="D3201" s="136"/>
      <c r="F3201" s="181"/>
      <c r="G3201" s="181"/>
      <c r="H3201" s="181"/>
      <c r="I3201" s="181"/>
      <c r="J3201" s="181"/>
    </row>
    <row r="3202" spans="1:10" x14ac:dyDescent="0.2">
      <c r="A3202" s="136"/>
      <c r="C3202" s="136"/>
      <c r="D3202" s="136"/>
      <c r="F3202" s="181"/>
      <c r="G3202" s="181"/>
      <c r="H3202" s="181"/>
      <c r="I3202" s="181"/>
      <c r="J3202" s="181"/>
    </row>
    <row r="3203" spans="1:10" x14ac:dyDescent="0.2">
      <c r="A3203" s="136"/>
      <c r="C3203" s="136"/>
      <c r="D3203" s="136"/>
      <c r="F3203" s="181"/>
      <c r="G3203" s="181"/>
      <c r="H3203" s="181"/>
      <c r="I3203" s="181"/>
      <c r="J3203" s="181"/>
    </row>
    <row r="3204" spans="1:10" x14ac:dyDescent="0.2">
      <c r="A3204" s="136"/>
      <c r="C3204" s="136"/>
      <c r="D3204" s="136"/>
      <c r="F3204" s="181"/>
      <c r="G3204" s="181"/>
      <c r="H3204" s="181"/>
      <c r="I3204" s="181"/>
      <c r="J3204" s="181"/>
    </row>
    <row r="3205" spans="1:10" x14ac:dyDescent="0.2">
      <c r="A3205" s="136"/>
      <c r="C3205" s="136"/>
      <c r="D3205" s="136"/>
      <c r="F3205" s="181"/>
      <c r="G3205" s="181"/>
      <c r="H3205" s="181"/>
      <c r="I3205" s="181"/>
      <c r="J3205" s="181"/>
    </row>
    <row r="3206" spans="1:10" x14ac:dyDescent="0.2">
      <c r="A3206" s="136"/>
      <c r="C3206" s="136"/>
      <c r="D3206" s="136"/>
      <c r="F3206" s="181"/>
      <c r="G3206" s="181"/>
      <c r="H3206" s="181"/>
      <c r="I3206" s="181"/>
      <c r="J3206" s="181"/>
    </row>
    <row r="3207" spans="1:10" x14ac:dyDescent="0.2">
      <c r="A3207" s="136"/>
      <c r="C3207" s="136"/>
      <c r="D3207" s="136"/>
      <c r="F3207" s="181"/>
      <c r="G3207" s="181"/>
      <c r="H3207" s="181"/>
      <c r="I3207" s="181"/>
      <c r="J3207" s="181"/>
    </row>
    <row r="3208" spans="1:10" x14ac:dyDescent="0.2">
      <c r="A3208" s="136"/>
      <c r="C3208" s="136"/>
      <c r="D3208" s="136"/>
      <c r="F3208" s="181"/>
      <c r="G3208" s="181"/>
      <c r="H3208" s="181"/>
      <c r="I3208" s="181"/>
      <c r="J3208" s="181"/>
    </row>
    <row r="3209" spans="1:10" x14ac:dyDescent="0.2">
      <c r="A3209" s="136"/>
      <c r="C3209" s="136"/>
      <c r="D3209" s="136"/>
      <c r="F3209" s="181"/>
      <c r="G3209" s="181"/>
      <c r="H3209" s="181"/>
      <c r="I3209" s="181"/>
      <c r="J3209" s="181"/>
    </row>
    <row r="3210" spans="1:10" x14ac:dyDescent="0.2">
      <c r="A3210" s="136"/>
      <c r="C3210" s="136"/>
      <c r="D3210" s="136"/>
      <c r="F3210" s="181"/>
      <c r="G3210" s="181"/>
      <c r="H3210" s="181"/>
      <c r="I3210" s="181"/>
      <c r="J3210" s="181"/>
    </row>
    <row r="3211" spans="1:10" x14ac:dyDescent="0.2">
      <c r="A3211" s="136"/>
      <c r="C3211" s="136"/>
      <c r="D3211" s="136"/>
      <c r="F3211" s="181"/>
      <c r="G3211" s="181"/>
      <c r="H3211" s="181"/>
      <c r="I3211" s="181"/>
      <c r="J3211" s="181"/>
    </row>
    <row r="3212" spans="1:10" x14ac:dyDescent="0.2">
      <c r="A3212" s="136"/>
      <c r="C3212" s="136"/>
      <c r="D3212" s="136"/>
      <c r="F3212" s="181"/>
      <c r="G3212" s="181"/>
      <c r="H3212" s="181"/>
      <c r="I3212" s="181"/>
      <c r="J3212" s="181"/>
    </row>
    <row r="3213" spans="1:10" x14ac:dyDescent="0.2">
      <c r="A3213" s="136"/>
      <c r="C3213" s="136"/>
      <c r="D3213" s="136"/>
      <c r="F3213" s="181"/>
      <c r="G3213" s="181"/>
      <c r="H3213" s="181"/>
      <c r="I3213" s="181"/>
      <c r="J3213" s="181"/>
    </row>
    <row r="3214" spans="1:10" x14ac:dyDescent="0.2">
      <c r="A3214" s="136"/>
      <c r="C3214" s="136"/>
      <c r="D3214" s="136"/>
      <c r="F3214" s="181"/>
      <c r="G3214" s="181"/>
      <c r="H3214" s="181"/>
      <c r="I3214" s="181"/>
      <c r="J3214" s="181"/>
    </row>
  </sheetData>
  <autoFilter ref="A5:L3197"/>
  <phoneticPr fontId="4"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14"/>
  <sheetViews>
    <sheetView zoomScaleNormal="100" workbookViewId="0">
      <selection activeCell="A30" sqref="A30:XFD30"/>
    </sheetView>
  </sheetViews>
  <sheetFormatPr defaultColWidth="9.140625" defaultRowHeight="12.75" x14ac:dyDescent="0.2"/>
  <cols>
    <col min="1" max="1" width="42.42578125" style="254" bestFit="1" customWidth="1"/>
    <col min="2" max="2" width="10.42578125" style="254" customWidth="1"/>
    <col min="3" max="3" width="10.42578125" style="257" customWidth="1"/>
    <col min="4" max="4" width="22.7109375" style="254" customWidth="1"/>
    <col min="5" max="5" width="11.5703125" style="254" customWidth="1"/>
    <col min="6" max="6" width="11" style="250" bestFit="1" customWidth="1"/>
    <col min="7" max="7" width="46.5703125" style="254" bestFit="1" customWidth="1"/>
    <col min="8" max="16384" width="9.140625" style="254"/>
  </cols>
  <sheetData>
    <row r="1" spans="1:25" s="250" customFormat="1" x14ac:dyDescent="0.2">
      <c r="A1" s="248" t="s">
        <v>18323</v>
      </c>
      <c r="B1" s="248"/>
      <c r="C1" s="249"/>
      <c r="D1" s="248"/>
      <c r="I1" s="259"/>
    </row>
    <row r="2" spans="1:25" x14ac:dyDescent="0.2">
      <c r="A2" s="557" t="s">
        <v>17230</v>
      </c>
      <c r="B2" s="252"/>
      <c r="C2" s="253"/>
      <c r="D2" s="252"/>
      <c r="G2" s="255"/>
      <c r="H2" s="255"/>
      <c r="I2" s="186"/>
    </row>
    <row r="3" spans="1:25" x14ac:dyDescent="0.2">
      <c r="A3" s="512"/>
      <c r="B3" s="259" t="s">
        <v>17088</v>
      </c>
      <c r="G3" s="147"/>
      <c r="H3" s="241">
        <v>5</v>
      </c>
      <c r="I3" s="241">
        <v>7</v>
      </c>
      <c r="J3" s="513">
        <v>11</v>
      </c>
      <c r="K3" s="242">
        <v>13</v>
      </c>
      <c r="L3" s="242">
        <v>3</v>
      </c>
    </row>
    <row r="4" spans="1:25" x14ac:dyDescent="0.2">
      <c r="A4" s="250"/>
      <c r="B4" s="259"/>
      <c r="E4" s="258"/>
      <c r="G4" s="259"/>
      <c r="H4" s="706" t="s">
        <v>17048</v>
      </c>
      <c r="I4" s="706"/>
      <c r="J4" s="706"/>
      <c r="K4" s="706"/>
      <c r="L4" s="706"/>
      <c r="R4" s="514"/>
      <c r="S4" s="514"/>
      <c r="T4" s="514"/>
      <c r="U4" s="514"/>
    </row>
    <row r="5" spans="1:25" s="344" customFormat="1" ht="25.5" x14ac:dyDescent="0.2">
      <c r="A5" s="262" t="s">
        <v>15905</v>
      </c>
      <c r="B5" s="262" t="s">
        <v>15145</v>
      </c>
      <c r="C5" s="263" t="s">
        <v>15146</v>
      </c>
      <c r="D5" s="262" t="s">
        <v>10030</v>
      </c>
      <c r="E5" s="262" t="s">
        <v>1286</v>
      </c>
      <c r="F5" s="515" t="s">
        <v>18317</v>
      </c>
      <c r="G5" s="515" t="s">
        <v>15906</v>
      </c>
      <c r="H5" s="515" t="s">
        <v>16657</v>
      </c>
      <c r="I5" s="515" t="s">
        <v>16377</v>
      </c>
      <c r="J5" s="515" t="s">
        <v>16378</v>
      </c>
      <c r="K5" s="515" t="s">
        <v>16658</v>
      </c>
      <c r="L5" s="515" t="s">
        <v>16659</v>
      </c>
      <c r="M5" s="515"/>
      <c r="N5" s="515"/>
      <c r="O5" s="515"/>
      <c r="P5" s="515"/>
      <c r="Q5" s="515"/>
      <c r="R5" s="516"/>
      <c r="S5" s="516"/>
      <c r="T5" s="516"/>
      <c r="U5" s="516"/>
      <c r="V5" s="515"/>
      <c r="W5" s="515"/>
      <c r="X5" s="515"/>
      <c r="Y5" s="515"/>
    </row>
    <row r="6" spans="1:25" s="525" customFormat="1" ht="13.15" customHeight="1" x14ac:dyDescent="0.2">
      <c r="A6" s="517" t="s">
        <v>1285</v>
      </c>
      <c r="B6" s="518" t="s">
        <v>17066</v>
      </c>
      <c r="C6" s="519">
        <v>56035</v>
      </c>
      <c r="D6" s="518" t="s">
        <v>17029</v>
      </c>
      <c r="E6" s="518" t="s">
        <v>17067</v>
      </c>
      <c r="F6" s="520">
        <v>20200201</v>
      </c>
      <c r="G6" s="518" t="str">
        <f>VLOOKUP(F6,SCC_xref!$D$6:$E$109,2,FALSE)</f>
        <v>Compressor Engines</v>
      </c>
      <c r="H6" s="521">
        <v>110.07896412775573</v>
      </c>
      <c r="I6" s="521">
        <v>26.626953560405646</v>
      </c>
      <c r="J6" s="521">
        <v>77.624738044312153</v>
      </c>
      <c r="K6" s="521">
        <v>1.3344674293877621</v>
      </c>
      <c r="L6" s="521">
        <v>5.7329671802067459</v>
      </c>
      <c r="M6" s="522"/>
      <c r="N6" s="522"/>
      <c r="O6" s="522"/>
      <c r="P6" s="522"/>
      <c r="Q6" s="522"/>
      <c r="R6" s="523"/>
      <c r="S6" s="361" t="s">
        <v>17064</v>
      </c>
      <c r="T6" s="524"/>
      <c r="U6" s="524"/>
    </row>
    <row r="7" spans="1:25" s="525" customFormat="1" ht="13.15" customHeight="1" x14ac:dyDescent="0.2">
      <c r="A7" s="526" t="s">
        <v>1285</v>
      </c>
      <c r="B7" s="527" t="s">
        <v>17066</v>
      </c>
      <c r="C7" s="257">
        <v>56035</v>
      </c>
      <c r="D7" s="527" t="s">
        <v>17029</v>
      </c>
      <c r="E7" s="527" t="s">
        <v>17067</v>
      </c>
      <c r="F7" s="528">
        <v>20200201</v>
      </c>
      <c r="G7" s="527" t="str">
        <f>VLOOKUP(F7,SCC_xref!$D$6:$E$109,2,FALSE)</f>
        <v>Compressor Engines</v>
      </c>
      <c r="H7" s="529">
        <v>1190.4176312775571</v>
      </c>
      <c r="I7" s="529">
        <v>876.59353150418883</v>
      </c>
      <c r="J7" s="529">
        <v>778.38666849283504</v>
      </c>
      <c r="K7" s="529">
        <v>2.476089532008964</v>
      </c>
      <c r="L7" s="529">
        <v>19.295631492063489</v>
      </c>
      <c r="M7" s="522"/>
      <c r="N7" s="522"/>
      <c r="O7" s="522"/>
      <c r="P7" s="522"/>
      <c r="Q7" s="522"/>
      <c r="R7" s="523"/>
      <c r="S7" s="361" t="s">
        <v>17064</v>
      </c>
      <c r="T7" s="524"/>
      <c r="U7" s="524"/>
    </row>
    <row r="8" spans="1:25" s="530" customFormat="1" ht="13.15" customHeight="1" x14ac:dyDescent="0.2">
      <c r="A8" s="526" t="s">
        <v>1285</v>
      </c>
      <c r="B8" s="527" t="s">
        <v>17066</v>
      </c>
      <c r="C8" s="257">
        <v>56035</v>
      </c>
      <c r="D8" s="527" t="s">
        <v>17029</v>
      </c>
      <c r="E8" s="527" t="s">
        <v>17067</v>
      </c>
      <c r="F8" s="528" t="s">
        <v>14297</v>
      </c>
      <c r="G8" s="527" t="str">
        <f>VLOOKUP(F8,SCC_xref!$D$6:$E$109,2,FALSE)</f>
        <v>Process Heaters</v>
      </c>
      <c r="H8" s="529">
        <v>53.979936274509797</v>
      </c>
      <c r="I8" s="529">
        <v>2.9688964950980394</v>
      </c>
      <c r="J8" s="529">
        <v>45.343146470588231</v>
      </c>
      <c r="K8" s="529">
        <v>0.32387961764705886</v>
      </c>
      <c r="L8" s="529">
        <v>4.1024751568627442</v>
      </c>
      <c r="M8" s="522"/>
      <c r="N8" s="522"/>
      <c r="O8" s="522"/>
      <c r="P8" s="522"/>
      <c r="Q8" s="522"/>
      <c r="R8" s="523"/>
      <c r="S8" s="361" t="s">
        <v>15686</v>
      </c>
      <c r="T8" s="524"/>
      <c r="U8" s="524"/>
    </row>
    <row r="9" spans="1:25" s="530" customFormat="1" ht="13.15" customHeight="1" x14ac:dyDescent="0.2">
      <c r="A9" s="526" t="s">
        <v>1285</v>
      </c>
      <c r="B9" s="527" t="s">
        <v>17066</v>
      </c>
      <c r="C9" s="257">
        <v>56035</v>
      </c>
      <c r="D9" s="527" t="s">
        <v>17029</v>
      </c>
      <c r="E9" s="527" t="s">
        <v>17067</v>
      </c>
      <c r="F9" s="528">
        <v>40400301</v>
      </c>
      <c r="G9" s="527" t="str">
        <f>VLOOKUP(F9,SCC_xref!$D$6:$E$109,2,FALSE)</f>
        <v>Permitted Tank Losses</v>
      </c>
      <c r="H9" s="529">
        <v>3.0442403742450002</v>
      </c>
      <c r="I9" s="529">
        <v>37.283388098193235</v>
      </c>
      <c r="J9" s="529">
        <v>0.76106009356125004</v>
      </c>
      <c r="K9" s="529">
        <v>0</v>
      </c>
      <c r="L9" s="529">
        <v>0</v>
      </c>
      <c r="M9" s="522"/>
      <c r="N9" s="522"/>
      <c r="O9" s="522"/>
      <c r="P9" s="522"/>
      <c r="Q9" s="522"/>
      <c r="R9" s="523"/>
      <c r="S9" s="361" t="s">
        <v>17050</v>
      </c>
      <c r="T9" s="524"/>
      <c r="U9" s="524"/>
    </row>
    <row r="10" spans="1:25" s="530" customFormat="1" ht="13.15" customHeight="1" x14ac:dyDescent="0.2">
      <c r="A10" s="526" t="s">
        <v>1285</v>
      </c>
      <c r="B10" s="527" t="s">
        <v>17066</v>
      </c>
      <c r="C10" s="257">
        <v>56035</v>
      </c>
      <c r="D10" s="527" t="s">
        <v>17029</v>
      </c>
      <c r="E10" s="527" t="s">
        <v>17067</v>
      </c>
      <c r="F10" s="528">
        <v>31000227</v>
      </c>
      <c r="G10" s="527" t="str">
        <f>VLOOKUP(F10,SCC_xref!$D$6:$E$109,2,FALSE)</f>
        <v>Dehydrator</v>
      </c>
      <c r="H10" s="529">
        <v>10.457215160000002</v>
      </c>
      <c r="I10" s="529">
        <v>54.050000433999998</v>
      </c>
      <c r="J10" s="529">
        <v>2.6143037900000006</v>
      </c>
      <c r="K10" s="529">
        <v>0</v>
      </c>
      <c r="L10" s="529">
        <v>0</v>
      </c>
      <c r="M10" s="522"/>
      <c r="N10" s="522"/>
      <c r="O10" s="522"/>
      <c r="P10" s="522"/>
      <c r="Q10" s="522"/>
      <c r="R10" s="523"/>
      <c r="S10" s="361" t="s">
        <v>17056</v>
      </c>
      <c r="T10" s="524"/>
      <c r="U10" s="524"/>
    </row>
    <row r="11" spans="1:25" s="530" customFormat="1" ht="13.15" customHeight="1" x14ac:dyDescent="0.2">
      <c r="A11" s="526" t="s">
        <v>1285</v>
      </c>
      <c r="B11" s="527" t="s">
        <v>17066</v>
      </c>
      <c r="C11" s="257">
        <v>56035</v>
      </c>
      <c r="D11" s="527" t="s">
        <v>17029</v>
      </c>
      <c r="E11" s="527" t="s">
        <v>17067</v>
      </c>
      <c r="F11" s="531">
        <v>31000220</v>
      </c>
      <c r="G11" s="527" t="str">
        <f>VLOOKUP(F11,SCC_xref!$D$6:$E$109,2,FALSE)</f>
        <v>Other Not Classified</v>
      </c>
      <c r="H11" s="529">
        <v>0</v>
      </c>
      <c r="I11" s="529">
        <v>13.82177401782358</v>
      </c>
      <c r="J11" s="529">
        <v>0</v>
      </c>
      <c r="K11" s="529">
        <v>0</v>
      </c>
      <c r="L11" s="529">
        <v>0</v>
      </c>
      <c r="M11" s="522"/>
      <c r="N11" s="522"/>
      <c r="O11" s="522"/>
      <c r="P11" s="522"/>
      <c r="Q11" s="522"/>
      <c r="R11" s="523"/>
      <c r="S11" s="361" t="s">
        <v>15144</v>
      </c>
      <c r="T11" s="524"/>
      <c r="U11" s="524"/>
    </row>
    <row r="12" spans="1:25" s="530" customFormat="1" ht="13.15" customHeight="1" x14ac:dyDescent="0.2">
      <c r="A12" s="526" t="s">
        <v>1285</v>
      </c>
      <c r="B12" s="527" t="s">
        <v>17066</v>
      </c>
      <c r="C12" s="257">
        <v>56035</v>
      </c>
      <c r="D12" s="527" t="s">
        <v>17029</v>
      </c>
      <c r="E12" s="527" t="s">
        <v>17067</v>
      </c>
      <c r="F12" s="532">
        <v>31000101</v>
      </c>
      <c r="G12" s="527" t="str">
        <f>VLOOKUP(F12,SCC_xref!$D$6:$E$109,2,FALSE)</f>
        <v>Permitted Fugitives</v>
      </c>
      <c r="H12" s="529">
        <v>0</v>
      </c>
      <c r="I12" s="529">
        <v>496.77127881870115</v>
      </c>
      <c r="J12" s="529">
        <v>0</v>
      </c>
      <c r="K12" s="529">
        <v>0</v>
      </c>
      <c r="L12" s="529">
        <v>0.47564999999999991</v>
      </c>
      <c r="M12" s="522"/>
      <c r="N12" s="522"/>
      <c r="O12" s="522"/>
      <c r="P12" s="522"/>
      <c r="Q12" s="522"/>
      <c r="R12" s="523"/>
      <c r="S12" s="361" t="s">
        <v>15142</v>
      </c>
      <c r="T12" s="524"/>
      <c r="U12" s="524"/>
    </row>
    <row r="13" spans="1:25" s="530" customFormat="1" ht="13.15" customHeight="1" x14ac:dyDescent="0.2">
      <c r="A13" s="526" t="s">
        <v>1285</v>
      </c>
      <c r="B13" s="527" t="s">
        <v>17066</v>
      </c>
      <c r="C13" s="257">
        <v>56035</v>
      </c>
      <c r="D13" s="527" t="s">
        <v>17029</v>
      </c>
      <c r="E13" s="527" t="s">
        <v>17067</v>
      </c>
      <c r="F13" s="531">
        <v>31000220</v>
      </c>
      <c r="G13" s="527" t="str">
        <f>VLOOKUP(F13,SCC_xref!$D$6:$E$109,2,FALSE)</f>
        <v>Other Not Classified</v>
      </c>
      <c r="H13" s="529">
        <v>4.1003377352000001</v>
      </c>
      <c r="I13" s="529">
        <v>14.40749653442837</v>
      </c>
      <c r="J13" s="529">
        <v>1.0250844338</v>
      </c>
      <c r="K13" s="529">
        <v>0</v>
      </c>
      <c r="L13" s="529">
        <v>0</v>
      </c>
      <c r="M13" s="522"/>
      <c r="N13" s="522"/>
      <c r="O13" s="522"/>
      <c r="P13" s="522"/>
      <c r="Q13" s="522"/>
      <c r="R13" s="523"/>
      <c r="S13" s="361" t="s">
        <v>17057</v>
      </c>
      <c r="T13" s="524"/>
      <c r="U13" s="524"/>
    </row>
    <row r="14" spans="1:25" s="530" customFormat="1" ht="13.15" customHeight="1" x14ac:dyDescent="0.2">
      <c r="A14" s="526" t="s">
        <v>1285</v>
      </c>
      <c r="B14" s="527" t="s">
        <v>17066</v>
      </c>
      <c r="C14" s="257">
        <v>56035</v>
      </c>
      <c r="D14" s="527" t="s">
        <v>17029</v>
      </c>
      <c r="E14" s="527" t="s">
        <v>17067</v>
      </c>
      <c r="F14" s="531">
        <v>31000220</v>
      </c>
      <c r="G14" s="527" t="str">
        <f>VLOOKUP(F14,SCC_xref!$D$6:$E$109,2,FALSE)</f>
        <v>Other Not Classified</v>
      </c>
      <c r="H14" s="529">
        <v>10.400000000000002</v>
      </c>
      <c r="I14" s="529">
        <v>72.44459999999998</v>
      </c>
      <c r="J14" s="529">
        <v>41.6</v>
      </c>
      <c r="K14" s="529">
        <v>0</v>
      </c>
      <c r="L14" s="529">
        <v>6.9000000000000006E-2</v>
      </c>
      <c r="M14" s="522"/>
      <c r="N14" s="522"/>
      <c r="O14" s="522"/>
      <c r="P14" s="522"/>
      <c r="Q14" s="522"/>
      <c r="R14" s="523"/>
      <c r="S14" s="361" t="s">
        <v>17065</v>
      </c>
      <c r="T14" s="524"/>
      <c r="U14" s="524"/>
    </row>
    <row r="15" spans="1:25" s="526" customFormat="1" ht="13.15" customHeight="1" x14ac:dyDescent="0.2">
      <c r="B15" s="527"/>
      <c r="C15" s="527"/>
      <c r="D15" s="527"/>
      <c r="E15" s="527"/>
      <c r="F15" s="527"/>
      <c r="G15" s="527"/>
      <c r="H15" s="527"/>
      <c r="I15" s="527"/>
      <c r="J15" s="527"/>
      <c r="K15" s="527"/>
      <c r="L15" s="527"/>
      <c r="M15" s="522"/>
      <c r="N15" s="522"/>
      <c r="O15" s="522"/>
      <c r="P15" s="522"/>
      <c r="Q15" s="522"/>
      <c r="R15" s="523"/>
      <c r="S15" s="524"/>
      <c r="T15" s="524"/>
      <c r="U15" s="524"/>
    </row>
    <row r="16" spans="1:25" s="526" customFormat="1" ht="13.15" customHeight="1" x14ac:dyDescent="0.2">
      <c r="B16" s="527"/>
      <c r="C16" s="527"/>
      <c r="D16" s="527"/>
      <c r="E16" s="527"/>
      <c r="F16" s="527"/>
      <c r="G16" s="527"/>
      <c r="H16" s="533"/>
      <c r="I16" s="533"/>
      <c r="J16" s="533"/>
      <c r="K16" s="533"/>
      <c r="L16" s="533"/>
      <c r="M16" s="522"/>
      <c r="N16" s="522"/>
      <c r="O16" s="522"/>
      <c r="P16" s="522"/>
      <c r="Q16" s="522"/>
      <c r="R16" s="522"/>
    </row>
    <row r="17" spans="2:18" s="526" customFormat="1" ht="13.15" customHeight="1" x14ac:dyDescent="0.2">
      <c r="B17" s="527"/>
      <c r="C17" s="527"/>
      <c r="D17" s="527"/>
      <c r="E17" s="527"/>
      <c r="F17" s="527"/>
      <c r="G17" s="527"/>
      <c r="H17" s="527"/>
      <c r="I17" s="527"/>
      <c r="J17" s="527"/>
      <c r="K17" s="527"/>
      <c r="L17" s="527"/>
      <c r="M17" s="522"/>
      <c r="N17" s="522"/>
      <c r="O17" s="522"/>
      <c r="P17" s="522"/>
      <c r="Q17" s="522"/>
      <c r="R17" s="522"/>
    </row>
    <row r="18" spans="2:18" s="526" customFormat="1" ht="13.15" customHeight="1" x14ac:dyDescent="0.2">
      <c r="B18" s="527"/>
      <c r="C18" s="527"/>
      <c r="D18" s="527"/>
      <c r="E18" s="527"/>
      <c r="F18" s="527"/>
      <c r="G18" s="527"/>
      <c r="H18" s="527"/>
      <c r="I18" s="527"/>
      <c r="J18" s="527"/>
      <c r="K18" s="527"/>
      <c r="L18" s="527"/>
      <c r="M18" s="522"/>
      <c r="N18" s="522"/>
      <c r="O18" s="522"/>
      <c r="P18" s="522"/>
      <c r="Q18" s="522"/>
      <c r="R18" s="522"/>
    </row>
    <row r="19" spans="2:18" s="526" customFormat="1" ht="13.15" customHeight="1" x14ac:dyDescent="0.2">
      <c r="B19" s="527"/>
      <c r="C19" s="527"/>
      <c r="D19" s="527"/>
      <c r="E19" s="527"/>
      <c r="F19" s="527"/>
      <c r="G19" s="527"/>
      <c r="H19" s="527"/>
      <c r="I19" s="527"/>
      <c r="J19" s="527"/>
      <c r="K19" s="527"/>
      <c r="L19" s="527"/>
      <c r="M19" s="522"/>
      <c r="N19" s="522"/>
      <c r="O19" s="522"/>
      <c r="P19" s="522"/>
      <c r="Q19" s="522"/>
      <c r="R19" s="522"/>
    </row>
    <row r="20" spans="2:18" s="526" customFormat="1" ht="13.15" customHeight="1" x14ac:dyDescent="0.2">
      <c r="B20" s="527"/>
      <c r="C20" s="527"/>
      <c r="D20" s="527"/>
      <c r="E20" s="527"/>
      <c r="F20" s="527"/>
      <c r="G20" s="527"/>
      <c r="H20" s="527"/>
      <c r="I20" s="527"/>
      <c r="J20" s="527"/>
      <c r="K20" s="527"/>
      <c r="L20" s="527"/>
      <c r="M20" s="522"/>
      <c r="N20" s="522"/>
      <c r="O20" s="522"/>
      <c r="P20" s="522"/>
      <c r="Q20" s="522"/>
      <c r="R20" s="522"/>
    </row>
    <row r="21" spans="2:18" s="526" customFormat="1" ht="13.15" customHeight="1" x14ac:dyDescent="0.2">
      <c r="B21" s="527"/>
      <c r="C21" s="527"/>
      <c r="D21" s="527"/>
      <c r="E21" s="527"/>
      <c r="F21" s="527"/>
      <c r="G21" s="527"/>
      <c r="H21" s="527"/>
      <c r="I21" s="527"/>
      <c r="J21" s="527"/>
      <c r="K21" s="527"/>
      <c r="L21" s="527"/>
      <c r="M21" s="522"/>
      <c r="N21" s="522"/>
      <c r="O21" s="522"/>
      <c r="P21" s="522"/>
      <c r="Q21" s="522"/>
      <c r="R21" s="522"/>
    </row>
    <row r="22" spans="2:18" s="526" customFormat="1" ht="13.15" customHeight="1" x14ac:dyDescent="0.2">
      <c r="B22" s="527"/>
      <c r="C22" s="527"/>
      <c r="D22" s="527"/>
      <c r="E22" s="527"/>
      <c r="F22" s="527"/>
      <c r="G22" s="527"/>
      <c r="H22" s="527"/>
      <c r="I22" s="527"/>
      <c r="J22" s="527"/>
      <c r="K22" s="527"/>
      <c r="L22" s="527"/>
      <c r="M22" s="522"/>
      <c r="N22" s="522"/>
      <c r="O22" s="522"/>
      <c r="P22" s="522"/>
      <c r="Q22" s="522"/>
      <c r="R22" s="522"/>
    </row>
    <row r="23" spans="2:18" s="526" customFormat="1" ht="13.15" customHeight="1" x14ac:dyDescent="0.2">
      <c r="B23" s="527"/>
      <c r="C23" s="527"/>
      <c r="D23" s="527"/>
      <c r="E23" s="527"/>
      <c r="F23" s="527"/>
      <c r="G23" s="527"/>
      <c r="H23" s="527"/>
      <c r="I23" s="527"/>
      <c r="J23" s="527"/>
      <c r="K23" s="527"/>
      <c r="L23" s="527"/>
      <c r="M23" s="522"/>
      <c r="N23" s="522"/>
      <c r="O23" s="522"/>
      <c r="P23" s="522"/>
      <c r="Q23" s="522"/>
      <c r="R23" s="522"/>
    </row>
    <row r="24" spans="2:18" s="526" customFormat="1" ht="13.15" customHeight="1" x14ac:dyDescent="0.2">
      <c r="B24" s="527"/>
      <c r="C24" s="527"/>
      <c r="D24" s="527"/>
      <c r="E24" s="527"/>
      <c r="F24" s="527"/>
      <c r="G24" s="527"/>
      <c r="H24" s="527"/>
      <c r="I24" s="527"/>
      <c r="J24" s="527"/>
      <c r="K24" s="527"/>
      <c r="L24" s="527"/>
      <c r="M24" s="522"/>
      <c r="N24" s="522"/>
      <c r="O24" s="522"/>
      <c r="P24" s="522"/>
      <c r="Q24" s="522"/>
      <c r="R24" s="522"/>
    </row>
    <row r="25" spans="2:18" s="526" customFormat="1" ht="13.15" customHeight="1" x14ac:dyDescent="0.2">
      <c r="B25" s="527"/>
      <c r="C25" s="527"/>
      <c r="D25" s="527"/>
      <c r="E25" s="527"/>
      <c r="F25" s="527"/>
      <c r="G25" s="527"/>
      <c r="H25" s="527"/>
      <c r="I25" s="527"/>
      <c r="J25" s="527"/>
      <c r="K25" s="527"/>
      <c r="L25" s="527"/>
      <c r="M25" s="522"/>
      <c r="N25" s="522"/>
      <c r="O25" s="522"/>
      <c r="P25" s="522"/>
      <c r="Q25" s="522"/>
      <c r="R25" s="522"/>
    </row>
    <row r="26" spans="2:18" s="526" customFormat="1" ht="13.15" customHeight="1" x14ac:dyDescent="0.2">
      <c r="B26" s="527"/>
      <c r="C26" s="527"/>
      <c r="D26" s="527"/>
      <c r="E26" s="527"/>
      <c r="F26" s="527"/>
      <c r="G26" s="527"/>
      <c r="H26" s="527"/>
      <c r="I26" s="527"/>
      <c r="J26" s="527"/>
      <c r="K26" s="527"/>
      <c r="L26" s="527"/>
      <c r="M26" s="522"/>
      <c r="N26" s="522"/>
      <c r="O26" s="522"/>
      <c r="P26" s="522"/>
      <c r="Q26" s="522"/>
      <c r="R26" s="522"/>
    </row>
    <row r="27" spans="2:18" s="526" customFormat="1" ht="13.15" customHeight="1" x14ac:dyDescent="0.2">
      <c r="B27" s="527"/>
      <c r="C27" s="527"/>
      <c r="D27" s="527"/>
      <c r="E27" s="527"/>
      <c r="F27" s="527"/>
      <c r="G27" s="527"/>
      <c r="H27" s="527"/>
      <c r="I27" s="527"/>
      <c r="J27" s="527"/>
      <c r="K27" s="527"/>
      <c r="L27" s="527"/>
      <c r="M27" s="522"/>
      <c r="N27" s="522"/>
      <c r="O27" s="522"/>
      <c r="P27" s="522"/>
      <c r="Q27" s="522"/>
      <c r="R27" s="522"/>
    </row>
    <row r="28" spans="2:18" s="526" customFormat="1" ht="13.15" customHeight="1" x14ac:dyDescent="0.2">
      <c r="B28" s="527"/>
      <c r="C28" s="527"/>
      <c r="D28" s="527"/>
      <c r="E28" s="527"/>
      <c r="F28" s="527"/>
      <c r="G28" s="527"/>
      <c r="H28" s="527"/>
      <c r="I28" s="527"/>
      <c r="J28" s="527"/>
      <c r="K28" s="527"/>
      <c r="L28" s="527"/>
      <c r="M28" s="522"/>
      <c r="N28" s="522"/>
      <c r="O28" s="522"/>
      <c r="P28" s="522"/>
      <c r="Q28" s="522"/>
      <c r="R28" s="522"/>
    </row>
    <row r="29" spans="2:18" s="526" customFormat="1" ht="13.15" customHeight="1" x14ac:dyDescent="0.2">
      <c r="B29" s="527"/>
      <c r="C29" s="527"/>
      <c r="D29" s="527"/>
      <c r="E29" s="527"/>
      <c r="F29" s="527"/>
      <c r="G29" s="527"/>
      <c r="H29" s="527"/>
      <c r="I29" s="527"/>
      <c r="J29" s="527"/>
      <c r="K29" s="527"/>
      <c r="L29" s="527"/>
      <c r="M29" s="522"/>
      <c r="N29" s="522"/>
      <c r="O29" s="522"/>
      <c r="P29" s="522"/>
      <c r="Q29" s="522"/>
      <c r="R29" s="522"/>
    </row>
    <row r="30" spans="2:18" s="526" customFormat="1" ht="13.15" customHeight="1" x14ac:dyDescent="0.2">
      <c r="B30" s="527"/>
      <c r="C30" s="527"/>
      <c r="D30" s="527"/>
      <c r="E30" s="527"/>
      <c r="F30" s="527"/>
      <c r="G30" s="527"/>
      <c r="H30" s="527"/>
      <c r="I30" s="527"/>
      <c r="J30" s="527"/>
      <c r="K30" s="527"/>
      <c r="L30" s="527"/>
      <c r="M30" s="522"/>
      <c r="N30" s="522"/>
      <c r="O30" s="522"/>
      <c r="P30" s="522"/>
      <c r="Q30" s="522"/>
      <c r="R30" s="522"/>
    </row>
    <row r="31" spans="2:18" s="526" customFormat="1" ht="13.15" customHeight="1" x14ac:dyDescent="0.2">
      <c r="B31" s="527"/>
      <c r="C31" s="527"/>
      <c r="D31" s="527"/>
      <c r="E31" s="527"/>
      <c r="F31" s="527"/>
      <c r="G31" s="527"/>
      <c r="H31" s="527"/>
      <c r="I31" s="527"/>
      <c r="J31" s="527"/>
      <c r="K31" s="527"/>
      <c r="L31" s="527"/>
      <c r="M31" s="522"/>
      <c r="N31" s="522"/>
      <c r="O31" s="522"/>
      <c r="P31" s="522"/>
      <c r="Q31" s="522"/>
      <c r="R31" s="522"/>
    </row>
    <row r="32" spans="2:18" s="526" customFormat="1" ht="13.15" customHeight="1" x14ac:dyDescent="0.2">
      <c r="B32" s="527"/>
      <c r="C32" s="527"/>
      <c r="D32" s="527"/>
      <c r="E32" s="527"/>
      <c r="F32" s="527"/>
      <c r="G32" s="527"/>
      <c r="H32" s="527"/>
      <c r="I32" s="527"/>
      <c r="J32" s="527"/>
      <c r="K32" s="527"/>
      <c r="L32" s="527"/>
      <c r="M32" s="522"/>
      <c r="N32" s="522"/>
      <c r="O32" s="522"/>
      <c r="P32" s="522"/>
      <c r="Q32" s="522"/>
      <c r="R32" s="522"/>
    </row>
    <row r="33" spans="2:18" s="526" customFormat="1" ht="13.15" customHeight="1" x14ac:dyDescent="0.2">
      <c r="B33" s="527"/>
      <c r="C33" s="527"/>
      <c r="D33" s="527"/>
      <c r="E33" s="527"/>
      <c r="F33" s="527"/>
      <c r="G33" s="527"/>
      <c r="H33" s="527"/>
      <c r="I33" s="527"/>
      <c r="J33" s="527"/>
      <c r="K33" s="527"/>
      <c r="L33" s="527"/>
      <c r="M33" s="522"/>
      <c r="N33" s="522"/>
      <c r="O33" s="522"/>
      <c r="P33" s="522"/>
      <c r="Q33" s="522"/>
      <c r="R33" s="522"/>
    </row>
    <row r="34" spans="2:18" s="526" customFormat="1" ht="13.15" customHeight="1" x14ac:dyDescent="0.2">
      <c r="B34" s="527"/>
      <c r="C34" s="527"/>
      <c r="D34" s="527"/>
      <c r="E34" s="527"/>
      <c r="F34" s="527"/>
      <c r="G34" s="527"/>
      <c r="H34" s="527"/>
      <c r="I34" s="527"/>
      <c r="J34" s="527"/>
      <c r="K34" s="527"/>
      <c r="L34" s="527"/>
      <c r="M34" s="522"/>
      <c r="N34" s="522"/>
      <c r="O34" s="522"/>
      <c r="P34" s="522"/>
      <c r="Q34" s="522"/>
      <c r="R34" s="522"/>
    </row>
    <row r="35" spans="2:18" s="526" customFormat="1" ht="13.15" customHeight="1" x14ac:dyDescent="0.2">
      <c r="B35" s="527"/>
      <c r="C35" s="527"/>
      <c r="D35" s="527"/>
      <c r="E35" s="527"/>
      <c r="F35" s="527"/>
      <c r="G35" s="527"/>
      <c r="H35" s="527"/>
      <c r="I35" s="527"/>
      <c r="J35" s="527"/>
      <c r="K35" s="527"/>
      <c r="L35" s="527"/>
      <c r="M35" s="522"/>
      <c r="N35" s="522"/>
      <c r="O35" s="522"/>
      <c r="P35" s="522"/>
      <c r="Q35" s="522"/>
      <c r="R35" s="522"/>
    </row>
    <row r="36" spans="2:18" s="526" customFormat="1" ht="13.15" customHeight="1" x14ac:dyDescent="0.2">
      <c r="B36" s="527"/>
      <c r="C36" s="527"/>
      <c r="D36" s="527"/>
      <c r="E36" s="527"/>
      <c r="F36" s="527"/>
      <c r="G36" s="527"/>
      <c r="H36" s="527"/>
      <c r="I36" s="527"/>
      <c r="J36" s="527"/>
      <c r="K36" s="527"/>
      <c r="L36" s="527"/>
      <c r="M36" s="522"/>
      <c r="N36" s="522"/>
      <c r="O36" s="522"/>
      <c r="P36" s="522"/>
      <c r="Q36" s="522"/>
      <c r="R36" s="522"/>
    </row>
    <row r="37" spans="2:18" s="526" customFormat="1" ht="13.15" customHeight="1" x14ac:dyDescent="0.2">
      <c r="B37" s="527"/>
      <c r="C37" s="527"/>
      <c r="D37" s="527"/>
      <c r="E37" s="527"/>
      <c r="F37" s="527"/>
      <c r="G37" s="527"/>
      <c r="H37" s="527"/>
      <c r="I37" s="527"/>
      <c r="J37" s="527"/>
      <c r="K37" s="527"/>
      <c r="L37" s="527"/>
      <c r="M37" s="522"/>
      <c r="N37" s="522"/>
      <c r="O37" s="522"/>
      <c r="P37" s="522"/>
      <c r="Q37" s="522"/>
      <c r="R37" s="522"/>
    </row>
    <row r="38" spans="2:18" s="526" customFormat="1" ht="13.15" customHeight="1" x14ac:dyDescent="0.2">
      <c r="B38" s="527"/>
      <c r="C38" s="527"/>
      <c r="D38" s="527"/>
      <c r="E38" s="527"/>
      <c r="F38" s="527"/>
      <c r="G38" s="527"/>
      <c r="H38" s="527"/>
      <c r="I38" s="527"/>
      <c r="J38" s="527"/>
      <c r="K38" s="527"/>
      <c r="L38" s="527"/>
      <c r="M38" s="522"/>
      <c r="N38" s="522"/>
      <c r="O38" s="522"/>
      <c r="P38" s="522"/>
      <c r="Q38" s="522"/>
      <c r="R38" s="522"/>
    </row>
    <row r="39" spans="2:18" s="526" customFormat="1" ht="13.15" customHeight="1" x14ac:dyDescent="0.2">
      <c r="B39" s="527"/>
      <c r="C39" s="527"/>
      <c r="D39" s="527"/>
      <c r="E39" s="527"/>
      <c r="F39" s="527"/>
      <c r="G39" s="527"/>
      <c r="H39" s="527"/>
      <c r="I39" s="527"/>
      <c r="J39" s="527"/>
      <c r="K39" s="527"/>
      <c r="L39" s="527"/>
      <c r="M39" s="522"/>
      <c r="N39" s="522"/>
      <c r="O39" s="522"/>
      <c r="P39" s="522"/>
      <c r="Q39" s="522"/>
      <c r="R39" s="522"/>
    </row>
    <row r="40" spans="2:18" s="526" customFormat="1" ht="13.15" customHeight="1" x14ac:dyDescent="0.2">
      <c r="B40" s="527"/>
      <c r="C40" s="527"/>
      <c r="D40" s="527"/>
      <c r="E40" s="527"/>
      <c r="F40" s="527"/>
      <c r="G40" s="527"/>
      <c r="H40" s="527"/>
      <c r="I40" s="527"/>
      <c r="J40" s="527"/>
      <c r="K40" s="527"/>
      <c r="L40" s="527"/>
      <c r="M40" s="522"/>
      <c r="N40" s="522"/>
      <c r="O40" s="522"/>
      <c r="P40" s="522"/>
      <c r="Q40" s="522"/>
      <c r="R40" s="522"/>
    </row>
    <row r="41" spans="2:18" s="526" customFormat="1" ht="13.15" customHeight="1" x14ac:dyDescent="0.2">
      <c r="B41" s="527"/>
      <c r="C41" s="527"/>
      <c r="D41" s="527"/>
      <c r="E41" s="527"/>
      <c r="F41" s="527"/>
      <c r="G41" s="527"/>
      <c r="H41" s="527"/>
      <c r="I41" s="527"/>
      <c r="J41" s="527"/>
      <c r="K41" s="527"/>
      <c r="L41" s="527"/>
      <c r="M41" s="522"/>
      <c r="N41" s="522"/>
      <c r="O41" s="522"/>
      <c r="P41" s="522"/>
      <c r="Q41" s="522"/>
      <c r="R41" s="522"/>
    </row>
    <row r="42" spans="2:18" s="526" customFormat="1" ht="13.15" customHeight="1" x14ac:dyDescent="0.2">
      <c r="B42" s="527"/>
      <c r="C42" s="527"/>
      <c r="D42" s="527"/>
      <c r="E42" s="527"/>
      <c r="F42" s="527"/>
      <c r="G42" s="527"/>
      <c r="H42" s="527"/>
      <c r="I42" s="527"/>
      <c r="J42" s="527"/>
      <c r="K42" s="527"/>
      <c r="L42" s="527"/>
      <c r="M42" s="522"/>
      <c r="N42" s="522"/>
      <c r="O42" s="522"/>
      <c r="P42" s="522"/>
      <c r="Q42" s="522"/>
      <c r="R42" s="522"/>
    </row>
    <row r="43" spans="2:18" s="526" customFormat="1" ht="13.15" customHeight="1" x14ac:dyDescent="0.2">
      <c r="B43" s="527"/>
      <c r="C43" s="527"/>
      <c r="D43" s="527"/>
      <c r="E43" s="527"/>
      <c r="F43" s="527"/>
      <c r="G43" s="527"/>
      <c r="H43" s="527"/>
      <c r="I43" s="527"/>
      <c r="J43" s="527"/>
      <c r="K43" s="527"/>
      <c r="L43" s="527"/>
      <c r="M43" s="522"/>
      <c r="N43" s="522"/>
      <c r="O43" s="522"/>
      <c r="P43" s="522"/>
      <c r="Q43" s="522"/>
      <c r="R43" s="522"/>
    </row>
    <row r="44" spans="2:18" s="526" customFormat="1" ht="13.15" customHeight="1" x14ac:dyDescent="0.2">
      <c r="B44" s="527"/>
      <c r="C44" s="527"/>
      <c r="D44" s="527"/>
      <c r="E44" s="527"/>
      <c r="F44" s="527"/>
      <c r="G44" s="527"/>
      <c r="H44" s="527"/>
      <c r="I44" s="527"/>
      <c r="J44" s="527"/>
      <c r="K44" s="527"/>
      <c r="L44" s="527"/>
      <c r="M44" s="522"/>
      <c r="N44" s="522"/>
      <c r="O44" s="522"/>
      <c r="P44" s="522"/>
      <c r="Q44" s="522"/>
      <c r="R44" s="522"/>
    </row>
    <row r="45" spans="2:18" s="526" customFormat="1" ht="13.15" customHeight="1" x14ac:dyDescent="0.2">
      <c r="B45" s="527"/>
      <c r="C45" s="527"/>
      <c r="D45" s="527"/>
      <c r="E45" s="527"/>
      <c r="F45" s="527"/>
      <c r="G45" s="527"/>
      <c r="H45" s="527"/>
      <c r="I45" s="527"/>
      <c r="J45" s="527"/>
      <c r="K45" s="527"/>
      <c r="L45" s="527"/>
      <c r="M45" s="522"/>
      <c r="N45" s="522"/>
      <c r="O45" s="522"/>
      <c r="P45" s="522"/>
      <c r="Q45" s="522"/>
      <c r="R45" s="522"/>
    </row>
    <row r="46" spans="2:18" s="526" customFormat="1" ht="13.15" customHeight="1" x14ac:dyDescent="0.2">
      <c r="B46" s="527"/>
      <c r="C46" s="527"/>
      <c r="D46" s="527"/>
      <c r="E46" s="527"/>
      <c r="F46" s="527"/>
      <c r="G46" s="527"/>
      <c r="H46" s="527"/>
      <c r="I46" s="527"/>
      <c r="J46" s="527"/>
      <c r="K46" s="527"/>
      <c r="L46" s="527"/>
      <c r="M46" s="522"/>
      <c r="N46" s="522"/>
      <c r="O46" s="522"/>
      <c r="P46" s="522"/>
      <c r="Q46" s="522"/>
      <c r="R46" s="522"/>
    </row>
    <row r="47" spans="2:18" s="526" customFormat="1" ht="13.15" customHeight="1" x14ac:dyDescent="0.2">
      <c r="B47" s="527"/>
      <c r="C47" s="527"/>
      <c r="D47" s="527"/>
      <c r="E47" s="527"/>
      <c r="F47" s="527"/>
      <c r="G47" s="527"/>
      <c r="H47" s="527"/>
      <c r="I47" s="527"/>
      <c r="J47" s="527"/>
      <c r="K47" s="527"/>
      <c r="L47" s="527"/>
      <c r="M47" s="522"/>
      <c r="N47" s="522"/>
      <c r="O47" s="522"/>
      <c r="P47" s="522"/>
      <c r="Q47" s="522"/>
      <c r="R47" s="522"/>
    </row>
    <row r="48" spans="2:18" s="526" customFormat="1" ht="13.15" customHeight="1" x14ac:dyDescent="0.2">
      <c r="B48" s="527"/>
      <c r="C48" s="527"/>
      <c r="D48" s="527"/>
      <c r="E48" s="527"/>
      <c r="F48" s="527"/>
      <c r="G48" s="527"/>
      <c r="H48" s="527"/>
      <c r="I48" s="527"/>
      <c r="J48" s="527"/>
      <c r="K48" s="527"/>
      <c r="L48" s="527"/>
      <c r="M48" s="522"/>
      <c r="N48" s="522"/>
      <c r="O48" s="522"/>
      <c r="P48" s="522"/>
      <c r="Q48" s="522"/>
      <c r="R48" s="522"/>
    </row>
    <row r="49" spans="2:18" s="526" customFormat="1" ht="13.15" customHeight="1" x14ac:dyDescent="0.2">
      <c r="B49" s="527"/>
      <c r="C49" s="527"/>
      <c r="D49" s="527"/>
      <c r="E49" s="527"/>
      <c r="F49" s="527"/>
      <c r="G49" s="527"/>
      <c r="H49" s="527"/>
      <c r="I49" s="527"/>
      <c r="J49" s="527"/>
      <c r="K49" s="527"/>
      <c r="L49" s="527"/>
      <c r="M49" s="522"/>
      <c r="N49" s="522"/>
      <c r="O49" s="522"/>
      <c r="P49" s="522"/>
      <c r="Q49" s="522"/>
      <c r="R49" s="522"/>
    </row>
    <row r="50" spans="2:18" s="526" customFormat="1" ht="13.15" customHeight="1" x14ac:dyDescent="0.2">
      <c r="B50" s="527"/>
      <c r="C50" s="527"/>
      <c r="D50" s="527"/>
      <c r="E50" s="527"/>
      <c r="F50" s="527"/>
      <c r="G50" s="527"/>
      <c r="H50" s="527"/>
      <c r="I50" s="527"/>
      <c r="J50" s="527"/>
      <c r="K50" s="527"/>
      <c r="L50" s="527"/>
      <c r="M50" s="522"/>
      <c r="N50" s="522"/>
      <c r="O50" s="522"/>
      <c r="P50" s="522"/>
      <c r="Q50" s="522"/>
      <c r="R50" s="522"/>
    </row>
    <row r="51" spans="2:18" s="526" customFormat="1" ht="13.15" customHeight="1" x14ac:dyDescent="0.2">
      <c r="B51" s="527"/>
      <c r="C51" s="527"/>
      <c r="D51" s="527"/>
      <c r="E51" s="527"/>
      <c r="F51" s="527"/>
      <c r="G51" s="527"/>
      <c r="H51" s="527"/>
      <c r="I51" s="527"/>
      <c r="J51" s="527"/>
      <c r="K51" s="527"/>
      <c r="L51" s="527"/>
      <c r="M51" s="522"/>
      <c r="N51" s="522"/>
      <c r="O51" s="522"/>
      <c r="P51" s="522"/>
      <c r="Q51" s="522"/>
      <c r="R51" s="522"/>
    </row>
    <row r="52" spans="2:18" s="526" customFormat="1" ht="13.15" customHeight="1" x14ac:dyDescent="0.2">
      <c r="B52" s="527"/>
      <c r="C52" s="527"/>
      <c r="D52" s="527"/>
      <c r="E52" s="527"/>
      <c r="F52" s="527"/>
      <c r="G52" s="527"/>
      <c r="H52" s="527"/>
      <c r="I52" s="527"/>
      <c r="J52" s="527"/>
      <c r="K52" s="527"/>
      <c r="L52" s="527"/>
      <c r="M52" s="522"/>
      <c r="N52" s="522"/>
      <c r="O52" s="522"/>
      <c r="P52" s="522"/>
      <c r="Q52" s="522"/>
      <c r="R52" s="522"/>
    </row>
    <row r="53" spans="2:18" s="526" customFormat="1" ht="13.15" customHeight="1" x14ac:dyDescent="0.2">
      <c r="B53" s="527"/>
      <c r="C53" s="527"/>
      <c r="D53" s="527"/>
      <c r="E53" s="527"/>
      <c r="F53" s="527"/>
      <c r="G53" s="527"/>
      <c r="H53" s="527"/>
      <c r="I53" s="527"/>
      <c r="J53" s="527"/>
      <c r="K53" s="527"/>
      <c r="L53" s="527"/>
      <c r="M53" s="522"/>
      <c r="N53" s="522"/>
      <c r="O53" s="522"/>
      <c r="P53" s="522"/>
      <c r="Q53" s="522"/>
      <c r="R53" s="522"/>
    </row>
    <row r="54" spans="2:18" s="526" customFormat="1" ht="13.15" customHeight="1" x14ac:dyDescent="0.2">
      <c r="B54" s="527"/>
      <c r="C54" s="527"/>
      <c r="D54" s="527"/>
      <c r="E54" s="527"/>
      <c r="F54" s="527"/>
      <c r="G54" s="527"/>
      <c r="H54" s="527"/>
      <c r="I54" s="527"/>
      <c r="J54" s="527"/>
      <c r="K54" s="527"/>
      <c r="L54" s="527"/>
      <c r="M54" s="522"/>
      <c r="N54" s="522"/>
      <c r="O54" s="522"/>
      <c r="P54" s="522"/>
      <c r="Q54" s="522"/>
      <c r="R54" s="522"/>
    </row>
    <row r="55" spans="2:18" s="526" customFormat="1" ht="13.15" customHeight="1" x14ac:dyDescent="0.2">
      <c r="B55" s="527"/>
      <c r="C55" s="527"/>
      <c r="D55" s="527"/>
      <c r="E55" s="527"/>
      <c r="F55" s="527"/>
      <c r="G55" s="527"/>
      <c r="H55" s="527"/>
      <c r="I55" s="527"/>
      <c r="J55" s="527"/>
      <c r="K55" s="527"/>
      <c r="L55" s="527"/>
      <c r="M55" s="522"/>
      <c r="N55" s="522"/>
      <c r="O55" s="522"/>
      <c r="P55" s="522"/>
      <c r="Q55" s="522"/>
      <c r="R55" s="522"/>
    </row>
    <row r="56" spans="2:18" s="526" customFormat="1" ht="13.15" customHeight="1" x14ac:dyDescent="0.2">
      <c r="B56" s="527"/>
      <c r="C56" s="527"/>
      <c r="D56" s="527"/>
      <c r="E56" s="527"/>
      <c r="F56" s="527"/>
      <c r="G56" s="527"/>
      <c r="H56" s="527"/>
      <c r="I56" s="527"/>
      <c r="J56" s="527"/>
      <c r="K56" s="527"/>
      <c r="L56" s="527"/>
      <c r="M56" s="522"/>
      <c r="N56" s="522"/>
      <c r="O56" s="522"/>
      <c r="P56" s="522"/>
      <c r="Q56" s="522"/>
      <c r="R56" s="522"/>
    </row>
    <row r="57" spans="2:18" s="526" customFormat="1" ht="13.15" customHeight="1" x14ac:dyDescent="0.2">
      <c r="B57" s="527"/>
      <c r="C57" s="527"/>
      <c r="D57" s="527"/>
      <c r="E57" s="527"/>
      <c r="F57" s="527"/>
      <c r="G57" s="527"/>
      <c r="H57" s="527"/>
      <c r="I57" s="527"/>
      <c r="J57" s="527"/>
      <c r="K57" s="527"/>
      <c r="L57" s="527"/>
      <c r="M57" s="522"/>
      <c r="N57" s="522"/>
      <c r="O57" s="522"/>
      <c r="P57" s="522"/>
      <c r="Q57" s="522"/>
      <c r="R57" s="522"/>
    </row>
    <row r="58" spans="2:18" s="526" customFormat="1" ht="13.15" customHeight="1" x14ac:dyDescent="0.2">
      <c r="B58" s="527"/>
      <c r="C58" s="527"/>
      <c r="D58" s="527"/>
      <c r="E58" s="527"/>
      <c r="F58" s="527"/>
      <c r="G58" s="527"/>
      <c r="H58" s="527"/>
      <c r="I58" s="527"/>
      <c r="J58" s="527"/>
      <c r="K58" s="527"/>
      <c r="L58" s="527"/>
      <c r="M58" s="522"/>
      <c r="N58" s="522"/>
      <c r="O58" s="522"/>
      <c r="P58" s="522"/>
      <c r="Q58" s="522"/>
      <c r="R58" s="522"/>
    </row>
    <row r="59" spans="2:18" s="526" customFormat="1" ht="13.15" customHeight="1" x14ac:dyDescent="0.2">
      <c r="B59" s="527"/>
      <c r="C59" s="527"/>
      <c r="D59" s="527"/>
      <c r="E59" s="527"/>
      <c r="F59" s="527"/>
      <c r="G59" s="527"/>
      <c r="H59" s="527"/>
      <c r="I59" s="527"/>
      <c r="J59" s="527"/>
      <c r="K59" s="527"/>
      <c r="L59" s="527"/>
      <c r="M59" s="522"/>
      <c r="N59" s="522"/>
      <c r="O59" s="522"/>
      <c r="P59" s="522"/>
      <c r="Q59" s="522"/>
      <c r="R59" s="522"/>
    </row>
    <row r="60" spans="2:18" s="526" customFormat="1" ht="13.15" customHeight="1" x14ac:dyDescent="0.2">
      <c r="B60" s="527"/>
      <c r="C60" s="527"/>
      <c r="D60" s="527"/>
      <c r="E60" s="527"/>
      <c r="F60" s="527"/>
      <c r="G60" s="527"/>
      <c r="H60" s="527"/>
      <c r="I60" s="527"/>
      <c r="J60" s="527"/>
      <c r="K60" s="527"/>
      <c r="L60" s="527"/>
      <c r="M60" s="522"/>
      <c r="N60" s="522"/>
      <c r="O60" s="522"/>
      <c r="P60" s="522"/>
      <c r="Q60" s="522"/>
      <c r="R60" s="522"/>
    </row>
    <row r="61" spans="2:18" s="526" customFormat="1" ht="13.15" customHeight="1" x14ac:dyDescent="0.2">
      <c r="B61" s="527"/>
      <c r="C61" s="527"/>
      <c r="D61" s="527"/>
      <c r="E61" s="527"/>
      <c r="F61" s="527"/>
      <c r="G61" s="527"/>
      <c r="H61" s="527"/>
      <c r="I61" s="527"/>
      <c r="J61" s="527"/>
      <c r="K61" s="527"/>
      <c r="L61" s="527"/>
      <c r="M61" s="522"/>
      <c r="N61" s="522"/>
      <c r="O61" s="522"/>
      <c r="P61" s="522"/>
      <c r="Q61" s="522"/>
      <c r="R61" s="522"/>
    </row>
    <row r="62" spans="2:18" s="526" customFormat="1" ht="13.15" customHeight="1" x14ac:dyDescent="0.2">
      <c r="B62" s="527"/>
      <c r="C62" s="527"/>
      <c r="D62" s="527"/>
      <c r="E62" s="527"/>
      <c r="F62" s="527"/>
      <c r="G62" s="527"/>
      <c r="H62" s="527"/>
      <c r="I62" s="527"/>
      <c r="J62" s="527"/>
      <c r="K62" s="527"/>
      <c r="L62" s="527"/>
      <c r="M62" s="522"/>
      <c r="N62" s="522"/>
      <c r="O62" s="522"/>
      <c r="P62" s="522"/>
      <c r="Q62" s="522"/>
      <c r="R62" s="522"/>
    </row>
    <row r="63" spans="2:18" s="526" customFormat="1" ht="13.15" customHeight="1" x14ac:dyDescent="0.2">
      <c r="B63" s="527"/>
      <c r="C63" s="527"/>
      <c r="D63" s="527"/>
      <c r="E63" s="527"/>
      <c r="F63" s="527"/>
      <c r="G63" s="527"/>
      <c r="H63" s="527"/>
      <c r="I63" s="527"/>
      <c r="J63" s="527"/>
      <c r="K63" s="527"/>
      <c r="L63" s="527"/>
      <c r="M63" s="522"/>
      <c r="N63" s="522"/>
      <c r="O63" s="522"/>
      <c r="P63" s="522"/>
      <c r="Q63" s="522"/>
      <c r="R63" s="522"/>
    </row>
    <row r="64" spans="2:18" s="526" customFormat="1" ht="13.15" customHeight="1" x14ac:dyDescent="0.2">
      <c r="B64" s="527"/>
      <c r="C64" s="527"/>
      <c r="D64" s="527"/>
      <c r="E64" s="527"/>
      <c r="F64" s="527"/>
      <c r="G64" s="527"/>
      <c r="H64" s="527"/>
      <c r="I64" s="527"/>
      <c r="J64" s="527"/>
      <c r="K64" s="527"/>
      <c r="L64" s="527"/>
      <c r="M64" s="522"/>
      <c r="N64" s="522"/>
      <c r="O64" s="522"/>
      <c r="P64" s="522"/>
      <c r="Q64" s="522"/>
      <c r="R64" s="522"/>
    </row>
    <row r="65" spans="2:18" s="526" customFormat="1" ht="13.15" customHeight="1" x14ac:dyDescent="0.2">
      <c r="B65" s="527"/>
      <c r="C65" s="527"/>
      <c r="D65" s="527"/>
      <c r="E65" s="527"/>
      <c r="F65" s="527"/>
      <c r="G65" s="527"/>
      <c r="H65" s="527"/>
      <c r="I65" s="527"/>
      <c r="J65" s="527"/>
      <c r="K65" s="527"/>
      <c r="L65" s="527"/>
      <c r="M65" s="522"/>
      <c r="N65" s="522"/>
      <c r="O65" s="522"/>
      <c r="P65" s="522"/>
      <c r="Q65" s="522"/>
      <c r="R65" s="522"/>
    </row>
    <row r="66" spans="2:18" s="526" customFormat="1" ht="13.15" customHeight="1" x14ac:dyDescent="0.2">
      <c r="B66" s="527"/>
      <c r="C66" s="527"/>
      <c r="D66" s="527"/>
      <c r="E66" s="527"/>
      <c r="F66" s="527"/>
      <c r="G66" s="527"/>
      <c r="H66" s="527"/>
      <c r="I66" s="527"/>
      <c r="J66" s="527"/>
      <c r="K66" s="527"/>
      <c r="L66" s="527"/>
      <c r="M66" s="522"/>
      <c r="N66" s="522"/>
      <c r="O66" s="522"/>
      <c r="P66" s="522"/>
      <c r="Q66" s="522"/>
      <c r="R66" s="522"/>
    </row>
    <row r="67" spans="2:18" s="526" customFormat="1" ht="13.15" customHeight="1" x14ac:dyDescent="0.2">
      <c r="B67" s="527"/>
      <c r="C67" s="527"/>
      <c r="D67" s="527"/>
      <c r="E67" s="527"/>
      <c r="F67" s="527"/>
      <c r="G67" s="527"/>
      <c r="H67" s="527"/>
      <c r="I67" s="527"/>
      <c r="J67" s="527"/>
      <c r="K67" s="527"/>
      <c r="L67" s="527"/>
      <c r="M67" s="522"/>
      <c r="N67" s="522"/>
      <c r="O67" s="522"/>
      <c r="P67" s="522"/>
      <c r="Q67" s="522"/>
      <c r="R67" s="522"/>
    </row>
    <row r="68" spans="2:18" s="526" customFormat="1" ht="13.15" customHeight="1" x14ac:dyDescent="0.2">
      <c r="B68" s="527"/>
      <c r="C68" s="527"/>
      <c r="D68" s="527"/>
      <c r="E68" s="527"/>
      <c r="F68" s="527"/>
      <c r="G68" s="527"/>
      <c r="H68" s="527"/>
      <c r="I68" s="527"/>
      <c r="J68" s="527"/>
      <c r="K68" s="527"/>
      <c r="L68" s="527"/>
      <c r="M68" s="522"/>
      <c r="N68" s="522"/>
      <c r="O68" s="522"/>
      <c r="P68" s="522"/>
      <c r="Q68" s="522"/>
      <c r="R68" s="522"/>
    </row>
    <row r="69" spans="2:18" s="526" customFormat="1" ht="13.15" customHeight="1" x14ac:dyDescent="0.2">
      <c r="B69" s="527"/>
      <c r="C69" s="527"/>
      <c r="D69" s="527"/>
      <c r="E69" s="527"/>
      <c r="F69" s="527"/>
      <c r="G69" s="527"/>
      <c r="H69" s="527"/>
      <c r="I69" s="527"/>
      <c r="J69" s="527"/>
      <c r="K69" s="527"/>
      <c r="L69" s="527"/>
      <c r="M69" s="522"/>
      <c r="N69" s="522"/>
      <c r="O69" s="522"/>
      <c r="P69" s="522"/>
      <c r="Q69" s="522"/>
      <c r="R69" s="522"/>
    </row>
    <row r="70" spans="2:18" s="526" customFormat="1" ht="13.15" customHeight="1" x14ac:dyDescent="0.2">
      <c r="B70" s="527"/>
      <c r="C70" s="527"/>
      <c r="D70" s="527"/>
      <c r="E70" s="527"/>
      <c r="F70" s="527"/>
      <c r="G70" s="527"/>
      <c r="H70" s="527"/>
      <c r="I70" s="527"/>
      <c r="J70" s="527"/>
      <c r="K70" s="527"/>
      <c r="L70" s="527"/>
      <c r="M70" s="522"/>
      <c r="N70" s="522"/>
      <c r="O70" s="522"/>
      <c r="P70" s="522"/>
      <c r="Q70" s="522"/>
      <c r="R70" s="522"/>
    </row>
    <row r="71" spans="2:18" s="526" customFormat="1" ht="13.15" customHeight="1" x14ac:dyDescent="0.2">
      <c r="B71" s="527"/>
      <c r="C71" s="527"/>
      <c r="D71" s="527"/>
      <c r="E71" s="527"/>
      <c r="F71" s="527"/>
      <c r="G71" s="527"/>
      <c r="H71" s="527"/>
      <c r="I71" s="527"/>
      <c r="J71" s="527"/>
      <c r="K71" s="527"/>
      <c r="L71" s="527"/>
      <c r="M71" s="522"/>
      <c r="N71" s="522"/>
      <c r="O71" s="522"/>
      <c r="P71" s="522"/>
      <c r="Q71" s="522"/>
      <c r="R71" s="522"/>
    </row>
    <row r="72" spans="2:18" s="526" customFormat="1" ht="13.15" customHeight="1" x14ac:dyDescent="0.2">
      <c r="B72" s="527"/>
      <c r="C72" s="527"/>
      <c r="D72" s="527"/>
      <c r="E72" s="527"/>
      <c r="F72" s="527"/>
      <c r="G72" s="527"/>
      <c r="H72" s="527"/>
      <c r="I72" s="527"/>
      <c r="J72" s="527"/>
      <c r="K72" s="527"/>
      <c r="L72" s="527"/>
      <c r="M72" s="522"/>
      <c r="N72" s="522"/>
      <c r="O72" s="522"/>
      <c r="P72" s="522"/>
      <c r="Q72" s="522"/>
      <c r="R72" s="522"/>
    </row>
    <row r="73" spans="2:18" s="526" customFormat="1" ht="13.15" customHeight="1" x14ac:dyDescent="0.2">
      <c r="B73" s="527"/>
      <c r="C73" s="527"/>
      <c r="D73" s="527"/>
      <c r="E73" s="527"/>
      <c r="F73" s="527"/>
      <c r="G73" s="527"/>
      <c r="H73" s="527"/>
      <c r="I73" s="527"/>
      <c r="J73" s="527"/>
      <c r="K73" s="527"/>
      <c r="L73" s="527"/>
      <c r="M73" s="522"/>
      <c r="N73" s="522"/>
      <c r="O73" s="522"/>
      <c r="P73" s="522"/>
      <c r="Q73" s="522"/>
      <c r="R73" s="522"/>
    </row>
    <row r="74" spans="2:18" s="526" customFormat="1" ht="13.15" customHeight="1" x14ac:dyDescent="0.2">
      <c r="B74" s="527"/>
      <c r="C74" s="527"/>
      <c r="D74" s="527"/>
      <c r="E74" s="527"/>
      <c r="F74" s="527"/>
      <c r="G74" s="527"/>
      <c r="H74" s="527"/>
      <c r="I74" s="527"/>
      <c r="J74" s="527"/>
      <c r="K74" s="527"/>
      <c r="L74" s="527"/>
      <c r="M74" s="522"/>
      <c r="N74" s="522"/>
      <c r="O74" s="522"/>
      <c r="P74" s="522"/>
      <c r="Q74" s="522"/>
      <c r="R74" s="522"/>
    </row>
    <row r="75" spans="2:18" s="526" customFormat="1" ht="13.15" customHeight="1" x14ac:dyDescent="0.2">
      <c r="B75" s="527"/>
      <c r="C75" s="527"/>
      <c r="D75" s="527"/>
      <c r="E75" s="527"/>
      <c r="F75" s="527"/>
      <c r="G75" s="527"/>
      <c r="H75" s="527"/>
      <c r="I75" s="527"/>
      <c r="J75" s="527"/>
      <c r="K75" s="527"/>
      <c r="L75" s="527"/>
      <c r="M75" s="522"/>
      <c r="N75" s="522"/>
      <c r="O75" s="522"/>
      <c r="P75" s="522"/>
      <c r="Q75" s="522"/>
      <c r="R75" s="522"/>
    </row>
    <row r="76" spans="2:18" s="526" customFormat="1" ht="13.15" customHeight="1" x14ac:dyDescent="0.2">
      <c r="B76" s="527"/>
      <c r="C76" s="527"/>
      <c r="D76" s="527"/>
      <c r="E76" s="527"/>
      <c r="F76" s="527"/>
      <c r="G76" s="527"/>
      <c r="H76" s="527"/>
      <c r="I76" s="527"/>
      <c r="J76" s="527"/>
      <c r="K76" s="527"/>
      <c r="L76" s="527"/>
      <c r="M76" s="522"/>
      <c r="N76" s="522"/>
      <c r="O76" s="522"/>
      <c r="P76" s="522"/>
      <c r="Q76" s="522"/>
      <c r="R76" s="522"/>
    </row>
    <row r="77" spans="2:18" s="526" customFormat="1" ht="13.15" customHeight="1" x14ac:dyDescent="0.2">
      <c r="B77" s="527"/>
      <c r="C77" s="527"/>
      <c r="D77" s="527"/>
      <c r="E77" s="527"/>
      <c r="F77" s="527"/>
      <c r="G77" s="527"/>
      <c r="H77" s="527"/>
      <c r="I77" s="527"/>
      <c r="J77" s="527"/>
      <c r="K77" s="527"/>
      <c r="L77" s="527"/>
      <c r="M77" s="522"/>
      <c r="N77" s="522"/>
      <c r="O77" s="522"/>
      <c r="P77" s="522"/>
      <c r="Q77" s="522"/>
      <c r="R77" s="522"/>
    </row>
    <row r="78" spans="2:18" s="526" customFormat="1" ht="13.15" customHeight="1" x14ac:dyDescent="0.2">
      <c r="B78" s="527"/>
      <c r="C78" s="527"/>
      <c r="D78" s="527"/>
      <c r="E78" s="527"/>
      <c r="F78" s="527"/>
      <c r="G78" s="527"/>
      <c r="H78" s="527"/>
      <c r="I78" s="527"/>
      <c r="J78" s="527"/>
      <c r="K78" s="527"/>
      <c r="L78" s="527"/>
      <c r="M78" s="522"/>
      <c r="N78" s="522"/>
      <c r="O78" s="522"/>
      <c r="P78" s="522"/>
      <c r="Q78" s="522"/>
      <c r="R78" s="522"/>
    </row>
    <row r="79" spans="2:18" s="526" customFormat="1" ht="13.15" customHeight="1" x14ac:dyDescent="0.2">
      <c r="B79" s="527"/>
      <c r="C79" s="527"/>
      <c r="D79" s="527"/>
      <c r="E79" s="527"/>
      <c r="F79" s="527"/>
      <c r="G79" s="527"/>
      <c r="H79" s="527"/>
      <c r="I79" s="527"/>
      <c r="J79" s="527"/>
      <c r="K79" s="527"/>
      <c r="L79" s="527"/>
      <c r="M79" s="522"/>
      <c r="N79" s="522"/>
      <c r="O79" s="522"/>
      <c r="P79" s="522"/>
      <c r="Q79" s="522"/>
      <c r="R79" s="522"/>
    </row>
    <row r="80" spans="2:18" s="526" customFormat="1" ht="13.15" customHeight="1" x14ac:dyDescent="0.2">
      <c r="B80" s="527"/>
      <c r="C80" s="527"/>
      <c r="D80" s="527"/>
      <c r="E80" s="527"/>
      <c r="F80" s="527"/>
      <c r="G80" s="527"/>
      <c r="H80" s="527"/>
      <c r="I80" s="527"/>
      <c r="J80" s="527"/>
      <c r="K80" s="527"/>
      <c r="L80" s="527"/>
      <c r="M80" s="522"/>
      <c r="N80" s="522"/>
      <c r="O80" s="522"/>
      <c r="P80" s="522"/>
      <c r="Q80" s="522"/>
      <c r="R80" s="522"/>
    </row>
    <row r="81" spans="2:18" s="526" customFormat="1" ht="13.15" customHeight="1" x14ac:dyDescent="0.2">
      <c r="B81" s="527"/>
      <c r="C81" s="527"/>
      <c r="D81" s="527"/>
      <c r="E81" s="527"/>
      <c r="F81" s="527"/>
      <c r="G81" s="527"/>
      <c r="H81" s="527"/>
      <c r="I81" s="527"/>
      <c r="J81" s="527"/>
      <c r="K81" s="527"/>
      <c r="L81" s="527"/>
      <c r="M81" s="522"/>
      <c r="N81" s="522"/>
      <c r="O81" s="522"/>
      <c r="P81" s="522"/>
      <c r="Q81" s="522"/>
      <c r="R81" s="522"/>
    </row>
    <row r="82" spans="2:18" s="526" customFormat="1" ht="13.15" customHeight="1" x14ac:dyDescent="0.2">
      <c r="B82" s="527"/>
      <c r="C82" s="527"/>
      <c r="D82" s="527"/>
      <c r="E82" s="527"/>
      <c r="F82" s="527"/>
      <c r="G82" s="527"/>
      <c r="H82" s="527"/>
      <c r="I82" s="527"/>
      <c r="J82" s="527"/>
      <c r="K82" s="527"/>
      <c r="L82" s="527"/>
      <c r="M82" s="522"/>
      <c r="N82" s="522"/>
      <c r="O82" s="522"/>
      <c r="P82" s="522"/>
      <c r="Q82" s="522"/>
      <c r="R82" s="522"/>
    </row>
    <row r="83" spans="2:18" s="526" customFormat="1" ht="13.15" customHeight="1" x14ac:dyDescent="0.2">
      <c r="B83" s="527"/>
      <c r="C83" s="527"/>
      <c r="D83" s="527"/>
      <c r="E83" s="527"/>
      <c r="F83" s="527"/>
      <c r="G83" s="527"/>
      <c r="H83" s="527"/>
      <c r="I83" s="527"/>
      <c r="J83" s="527"/>
      <c r="K83" s="527"/>
      <c r="L83" s="527"/>
      <c r="M83" s="522"/>
      <c r="N83" s="522"/>
      <c r="O83" s="522"/>
      <c r="P83" s="522"/>
      <c r="Q83" s="522"/>
      <c r="R83" s="522"/>
    </row>
    <row r="84" spans="2:18" s="526" customFormat="1" ht="13.15" customHeight="1" x14ac:dyDescent="0.2">
      <c r="B84" s="527"/>
      <c r="C84" s="527"/>
      <c r="D84" s="527"/>
      <c r="E84" s="527"/>
      <c r="F84" s="527"/>
      <c r="G84" s="527"/>
      <c r="H84" s="527"/>
      <c r="I84" s="527"/>
      <c r="J84" s="527"/>
      <c r="K84" s="527"/>
      <c r="L84" s="527"/>
      <c r="M84" s="522"/>
      <c r="N84" s="522"/>
      <c r="O84" s="522"/>
      <c r="P84" s="522"/>
      <c r="Q84" s="522"/>
      <c r="R84" s="522"/>
    </row>
    <row r="85" spans="2:18" s="526" customFormat="1" ht="13.15" customHeight="1" x14ac:dyDescent="0.2">
      <c r="B85" s="527"/>
      <c r="C85" s="527"/>
      <c r="D85" s="527"/>
      <c r="E85" s="527"/>
      <c r="F85" s="527"/>
      <c r="G85" s="527"/>
      <c r="H85" s="527"/>
      <c r="I85" s="527"/>
      <c r="J85" s="527"/>
      <c r="K85" s="527"/>
      <c r="L85" s="527"/>
      <c r="M85" s="522"/>
      <c r="N85" s="522"/>
      <c r="O85" s="522"/>
      <c r="P85" s="522"/>
      <c r="Q85" s="522"/>
      <c r="R85" s="522"/>
    </row>
    <row r="86" spans="2:18" s="526" customFormat="1" ht="13.15" customHeight="1" x14ac:dyDescent="0.2">
      <c r="B86" s="527"/>
      <c r="C86" s="527"/>
      <c r="D86" s="527"/>
      <c r="E86" s="527"/>
      <c r="F86" s="527"/>
      <c r="G86" s="527"/>
      <c r="H86" s="527"/>
      <c r="I86" s="527"/>
      <c r="J86" s="527"/>
      <c r="K86" s="527"/>
      <c r="L86" s="527"/>
      <c r="M86" s="522"/>
      <c r="N86" s="522"/>
      <c r="O86" s="522"/>
      <c r="P86" s="522"/>
      <c r="Q86" s="522"/>
      <c r="R86" s="522"/>
    </row>
    <row r="87" spans="2:18" s="526" customFormat="1" ht="13.15" customHeight="1" x14ac:dyDescent="0.2">
      <c r="B87" s="527"/>
      <c r="C87" s="527"/>
      <c r="D87" s="527"/>
      <c r="E87" s="527"/>
      <c r="F87" s="527"/>
      <c r="G87" s="527"/>
      <c r="H87" s="527"/>
      <c r="I87" s="527"/>
      <c r="J87" s="527"/>
      <c r="K87" s="527"/>
      <c r="L87" s="527"/>
      <c r="M87" s="522"/>
      <c r="N87" s="522"/>
      <c r="O87" s="522"/>
      <c r="P87" s="522"/>
      <c r="Q87" s="522"/>
      <c r="R87" s="522"/>
    </row>
    <row r="88" spans="2:18" s="526" customFormat="1" ht="13.15" customHeight="1" x14ac:dyDescent="0.2">
      <c r="B88" s="527"/>
      <c r="C88" s="527"/>
      <c r="D88" s="527"/>
      <c r="E88" s="527"/>
      <c r="F88" s="527"/>
      <c r="G88" s="527"/>
      <c r="H88" s="527"/>
      <c r="I88" s="527"/>
      <c r="J88" s="527"/>
      <c r="K88" s="527"/>
      <c r="L88" s="527"/>
      <c r="M88" s="522"/>
      <c r="N88" s="522"/>
      <c r="O88" s="522"/>
      <c r="P88" s="522"/>
      <c r="Q88" s="522"/>
      <c r="R88" s="522"/>
    </row>
    <row r="89" spans="2:18" s="526" customFormat="1" ht="13.15" customHeight="1" x14ac:dyDescent="0.2">
      <c r="B89" s="527"/>
      <c r="C89" s="527"/>
      <c r="D89" s="527"/>
      <c r="E89" s="527"/>
      <c r="F89" s="527"/>
      <c r="G89" s="527"/>
      <c r="H89" s="527"/>
      <c r="I89" s="527"/>
      <c r="J89" s="527"/>
      <c r="K89" s="527"/>
      <c r="L89" s="527"/>
      <c r="M89" s="522"/>
      <c r="N89" s="522"/>
      <c r="O89" s="522"/>
      <c r="P89" s="522"/>
      <c r="Q89" s="522"/>
      <c r="R89" s="522"/>
    </row>
    <row r="90" spans="2:18" s="526" customFormat="1" ht="13.15" customHeight="1" x14ac:dyDescent="0.2">
      <c r="B90" s="527"/>
      <c r="C90" s="527"/>
      <c r="D90" s="527"/>
      <c r="E90" s="527"/>
      <c r="F90" s="527"/>
      <c r="G90" s="527"/>
      <c r="H90" s="527"/>
      <c r="I90" s="527"/>
      <c r="J90" s="527"/>
      <c r="K90" s="527"/>
      <c r="L90" s="527"/>
      <c r="M90" s="522"/>
      <c r="N90" s="522"/>
      <c r="O90" s="522"/>
      <c r="P90" s="522"/>
      <c r="Q90" s="522"/>
      <c r="R90" s="522"/>
    </row>
    <row r="91" spans="2:18" s="526" customFormat="1" ht="13.15" customHeight="1" x14ac:dyDescent="0.2">
      <c r="B91" s="527"/>
      <c r="C91" s="527"/>
      <c r="D91" s="527"/>
      <c r="E91" s="527"/>
      <c r="F91" s="527"/>
      <c r="G91" s="527"/>
      <c r="H91" s="527"/>
      <c r="I91" s="527"/>
      <c r="J91" s="527"/>
      <c r="K91" s="527"/>
      <c r="L91" s="527"/>
      <c r="M91" s="522"/>
      <c r="N91" s="522"/>
      <c r="O91" s="522"/>
      <c r="P91" s="522"/>
      <c r="Q91" s="522"/>
      <c r="R91" s="522"/>
    </row>
    <row r="92" spans="2:18" s="526" customFormat="1" ht="13.15" customHeight="1" x14ac:dyDescent="0.2">
      <c r="B92" s="527"/>
      <c r="C92" s="527"/>
      <c r="D92" s="527"/>
      <c r="E92" s="527"/>
      <c r="F92" s="527"/>
      <c r="G92" s="527"/>
      <c r="H92" s="527"/>
      <c r="I92" s="527"/>
      <c r="J92" s="527"/>
      <c r="K92" s="527"/>
      <c r="L92" s="527"/>
      <c r="M92" s="522"/>
      <c r="N92" s="522"/>
      <c r="O92" s="522"/>
      <c r="P92" s="522"/>
      <c r="Q92" s="522"/>
      <c r="R92" s="522"/>
    </row>
    <row r="93" spans="2:18" s="526" customFormat="1" ht="13.15" customHeight="1" x14ac:dyDescent="0.2">
      <c r="B93" s="527"/>
      <c r="C93" s="527"/>
      <c r="D93" s="527"/>
      <c r="E93" s="527"/>
      <c r="F93" s="527"/>
      <c r="G93" s="527"/>
      <c r="H93" s="527"/>
      <c r="I93" s="527"/>
      <c r="J93" s="527"/>
      <c r="K93" s="527"/>
      <c r="L93" s="527"/>
      <c r="M93" s="522"/>
      <c r="N93" s="522"/>
      <c r="O93" s="522"/>
      <c r="P93" s="522"/>
      <c r="Q93" s="522"/>
      <c r="R93" s="522"/>
    </row>
    <row r="94" spans="2:18" s="526" customFormat="1" ht="13.15" customHeight="1" x14ac:dyDescent="0.2">
      <c r="B94" s="527"/>
      <c r="C94" s="527"/>
      <c r="D94" s="527"/>
      <c r="E94" s="527"/>
      <c r="F94" s="527"/>
      <c r="G94" s="527"/>
      <c r="H94" s="527"/>
      <c r="I94" s="527"/>
      <c r="J94" s="527"/>
      <c r="K94" s="527"/>
      <c r="L94" s="527"/>
      <c r="M94" s="522"/>
      <c r="N94" s="522"/>
      <c r="O94" s="522"/>
      <c r="P94" s="522"/>
      <c r="Q94" s="522"/>
      <c r="R94" s="522"/>
    </row>
    <row r="95" spans="2:18" s="526" customFormat="1" ht="13.15" customHeight="1" x14ac:dyDescent="0.2">
      <c r="B95" s="527"/>
      <c r="C95" s="527"/>
      <c r="D95" s="527"/>
      <c r="E95" s="527"/>
      <c r="F95" s="527"/>
      <c r="G95" s="527"/>
      <c r="H95" s="527"/>
      <c r="I95" s="527"/>
      <c r="J95" s="527"/>
      <c r="K95" s="527"/>
      <c r="L95" s="527"/>
      <c r="M95" s="522"/>
      <c r="N95" s="522"/>
      <c r="O95" s="522"/>
      <c r="P95" s="522"/>
      <c r="Q95" s="522"/>
      <c r="R95" s="522"/>
    </row>
    <row r="96" spans="2:18" s="526" customFormat="1" ht="13.15" customHeight="1" x14ac:dyDescent="0.2">
      <c r="B96" s="527"/>
      <c r="C96" s="527"/>
      <c r="D96" s="527"/>
      <c r="E96" s="527"/>
      <c r="F96" s="527"/>
      <c r="G96" s="527"/>
      <c r="H96" s="527"/>
      <c r="I96" s="527"/>
      <c r="J96" s="527"/>
      <c r="K96" s="527"/>
      <c r="L96" s="527"/>
      <c r="M96" s="522"/>
      <c r="N96" s="522"/>
      <c r="O96" s="522"/>
      <c r="P96" s="522"/>
      <c r="Q96" s="522"/>
      <c r="R96" s="522"/>
    </row>
    <row r="97" spans="2:18" s="526" customFormat="1" ht="13.15" customHeight="1" x14ac:dyDescent="0.2">
      <c r="B97" s="527"/>
      <c r="C97" s="527"/>
      <c r="D97" s="527"/>
      <c r="E97" s="527"/>
      <c r="F97" s="527"/>
      <c r="G97" s="527"/>
      <c r="H97" s="527"/>
      <c r="I97" s="527"/>
      <c r="J97" s="527"/>
      <c r="K97" s="527"/>
      <c r="L97" s="527"/>
      <c r="M97" s="522"/>
      <c r="N97" s="522"/>
      <c r="O97" s="522"/>
      <c r="P97" s="522"/>
      <c r="Q97" s="522"/>
      <c r="R97" s="522"/>
    </row>
    <row r="98" spans="2:18" s="526" customFormat="1" ht="13.15" customHeight="1" x14ac:dyDescent="0.2">
      <c r="B98" s="527"/>
      <c r="C98" s="527"/>
      <c r="D98" s="527"/>
      <c r="E98" s="527"/>
      <c r="F98" s="527"/>
      <c r="G98" s="527"/>
      <c r="H98" s="527"/>
      <c r="I98" s="527"/>
      <c r="J98" s="527"/>
      <c r="K98" s="527"/>
      <c r="L98" s="527"/>
      <c r="M98" s="522"/>
      <c r="N98" s="522"/>
      <c r="O98" s="522"/>
      <c r="P98" s="522"/>
      <c r="Q98" s="522"/>
      <c r="R98" s="522"/>
    </row>
    <row r="99" spans="2:18" s="526" customFormat="1" ht="13.15" customHeight="1" x14ac:dyDescent="0.2">
      <c r="B99" s="527"/>
      <c r="C99" s="527"/>
      <c r="D99" s="527"/>
      <c r="E99" s="527"/>
      <c r="F99" s="527"/>
      <c r="G99" s="527"/>
      <c r="H99" s="527"/>
      <c r="I99" s="527"/>
      <c r="J99" s="527"/>
      <c r="K99" s="527"/>
      <c r="L99" s="527"/>
      <c r="M99" s="522"/>
      <c r="N99" s="522"/>
      <c r="O99" s="522"/>
      <c r="P99" s="522"/>
      <c r="Q99" s="522"/>
      <c r="R99" s="522"/>
    </row>
    <row r="100" spans="2:18" s="526" customFormat="1" ht="13.15" customHeight="1" x14ac:dyDescent="0.2">
      <c r="B100" s="527"/>
      <c r="C100" s="527"/>
      <c r="D100" s="527"/>
      <c r="E100" s="527"/>
      <c r="F100" s="527"/>
      <c r="G100" s="527"/>
      <c r="H100" s="527"/>
      <c r="I100" s="527"/>
      <c r="J100" s="527"/>
      <c r="K100" s="527"/>
      <c r="L100" s="527"/>
      <c r="M100" s="522"/>
      <c r="N100" s="522"/>
      <c r="O100" s="522"/>
      <c r="P100" s="522"/>
      <c r="Q100" s="522"/>
      <c r="R100" s="522"/>
    </row>
    <row r="101" spans="2:18" s="526" customFormat="1" ht="13.15" customHeight="1" x14ac:dyDescent="0.2">
      <c r="B101" s="527"/>
      <c r="C101" s="527"/>
      <c r="D101" s="527"/>
      <c r="E101" s="527"/>
      <c r="F101" s="527"/>
      <c r="G101" s="527"/>
      <c r="H101" s="527"/>
      <c r="I101" s="527"/>
      <c r="J101" s="527"/>
      <c r="K101" s="527"/>
      <c r="L101" s="527"/>
      <c r="M101" s="522"/>
      <c r="N101" s="522"/>
      <c r="O101" s="522"/>
      <c r="P101" s="522"/>
      <c r="Q101" s="522"/>
      <c r="R101" s="522"/>
    </row>
    <row r="102" spans="2:18" s="526" customFormat="1" ht="13.15" customHeight="1" x14ac:dyDescent="0.2">
      <c r="B102" s="527"/>
      <c r="C102" s="527"/>
      <c r="D102" s="527"/>
      <c r="E102" s="527"/>
      <c r="F102" s="527"/>
      <c r="G102" s="527"/>
      <c r="H102" s="527"/>
      <c r="I102" s="527"/>
      <c r="J102" s="527"/>
      <c r="K102" s="527"/>
      <c r="L102" s="527"/>
      <c r="M102" s="522"/>
      <c r="N102" s="522"/>
      <c r="O102" s="522"/>
      <c r="P102" s="522"/>
      <c r="Q102" s="522"/>
      <c r="R102" s="522"/>
    </row>
    <row r="103" spans="2:18" s="526" customFormat="1" ht="13.15" customHeight="1" x14ac:dyDescent="0.2">
      <c r="B103" s="527"/>
      <c r="C103" s="527"/>
      <c r="D103" s="527"/>
      <c r="E103" s="527"/>
      <c r="F103" s="527"/>
      <c r="G103" s="527"/>
      <c r="H103" s="527"/>
      <c r="I103" s="527"/>
      <c r="J103" s="527"/>
      <c r="K103" s="527"/>
      <c r="L103" s="527"/>
      <c r="M103" s="522"/>
      <c r="N103" s="522"/>
      <c r="O103" s="522"/>
      <c r="P103" s="522"/>
      <c r="Q103" s="522"/>
      <c r="R103" s="522"/>
    </row>
    <row r="104" spans="2:18" s="526" customFormat="1" ht="13.15" customHeight="1" x14ac:dyDescent="0.2">
      <c r="B104" s="527"/>
      <c r="C104" s="527"/>
      <c r="D104" s="527"/>
      <c r="E104" s="527"/>
      <c r="F104" s="527"/>
      <c r="G104" s="527"/>
      <c r="H104" s="527"/>
      <c r="I104" s="527"/>
      <c r="J104" s="527"/>
      <c r="K104" s="527"/>
      <c r="L104" s="527"/>
      <c r="M104" s="522"/>
      <c r="N104" s="522"/>
      <c r="O104" s="522"/>
      <c r="P104" s="522"/>
      <c r="Q104" s="522"/>
      <c r="R104" s="522"/>
    </row>
    <row r="105" spans="2:18" s="526" customFormat="1" ht="13.15" customHeight="1" x14ac:dyDescent="0.2">
      <c r="B105" s="527"/>
      <c r="C105" s="527"/>
      <c r="D105" s="527"/>
      <c r="E105" s="527"/>
      <c r="F105" s="527"/>
      <c r="G105" s="527"/>
      <c r="H105" s="527"/>
      <c r="I105" s="527"/>
      <c r="J105" s="527"/>
      <c r="K105" s="527"/>
      <c r="L105" s="527"/>
      <c r="M105" s="522"/>
      <c r="N105" s="522"/>
      <c r="O105" s="522"/>
      <c r="P105" s="522"/>
      <c r="Q105" s="522"/>
      <c r="R105" s="522"/>
    </row>
    <row r="106" spans="2:18" s="526" customFormat="1" ht="13.15" customHeight="1" x14ac:dyDescent="0.2">
      <c r="B106" s="527"/>
      <c r="C106" s="527"/>
      <c r="D106" s="527"/>
      <c r="E106" s="527"/>
      <c r="F106" s="527"/>
      <c r="G106" s="527"/>
      <c r="H106" s="527"/>
      <c r="I106" s="527"/>
      <c r="J106" s="527"/>
      <c r="K106" s="527"/>
      <c r="L106" s="527"/>
      <c r="M106" s="522"/>
      <c r="N106" s="522"/>
      <c r="O106" s="522"/>
      <c r="P106" s="522"/>
      <c r="Q106" s="522"/>
      <c r="R106" s="522"/>
    </row>
    <row r="107" spans="2:18" s="526" customFormat="1" ht="13.15" customHeight="1" x14ac:dyDescent="0.2">
      <c r="B107" s="527"/>
      <c r="C107" s="527"/>
      <c r="D107" s="527"/>
      <c r="E107" s="527"/>
      <c r="F107" s="527"/>
      <c r="G107" s="527"/>
      <c r="H107" s="527"/>
      <c r="I107" s="527"/>
      <c r="J107" s="527"/>
      <c r="K107" s="527"/>
      <c r="L107" s="527"/>
      <c r="M107" s="522"/>
      <c r="N107" s="522"/>
      <c r="O107" s="522"/>
      <c r="P107" s="522"/>
      <c r="Q107" s="522"/>
      <c r="R107" s="522"/>
    </row>
    <row r="108" spans="2:18" s="526" customFormat="1" ht="13.15" customHeight="1" x14ac:dyDescent="0.2">
      <c r="B108" s="527"/>
      <c r="C108" s="527"/>
      <c r="D108" s="527"/>
      <c r="E108" s="527"/>
      <c r="F108" s="527"/>
      <c r="G108" s="527"/>
      <c r="H108" s="527"/>
      <c r="I108" s="527"/>
      <c r="J108" s="527"/>
      <c r="K108" s="527"/>
      <c r="L108" s="527"/>
      <c r="M108" s="522"/>
      <c r="N108" s="522"/>
      <c r="O108" s="522"/>
      <c r="P108" s="522"/>
      <c r="Q108" s="522"/>
      <c r="R108" s="522"/>
    </row>
    <row r="109" spans="2:18" s="526" customFormat="1" ht="13.15" customHeight="1" x14ac:dyDescent="0.2">
      <c r="B109" s="527"/>
      <c r="C109" s="527"/>
      <c r="D109" s="527"/>
      <c r="E109" s="527"/>
      <c r="F109" s="527"/>
      <c r="G109" s="527"/>
      <c r="H109" s="527"/>
      <c r="I109" s="527"/>
      <c r="J109" s="527"/>
      <c r="K109" s="527"/>
      <c r="L109" s="527"/>
      <c r="M109" s="522"/>
      <c r="N109" s="522"/>
      <c r="O109" s="522"/>
      <c r="P109" s="522"/>
      <c r="Q109" s="522"/>
      <c r="R109" s="522"/>
    </row>
    <row r="110" spans="2:18" s="526" customFormat="1" ht="13.15" customHeight="1" x14ac:dyDescent="0.2">
      <c r="B110" s="527"/>
      <c r="C110" s="527"/>
      <c r="D110" s="527"/>
      <c r="E110" s="527"/>
      <c r="F110" s="527"/>
      <c r="G110" s="527"/>
      <c r="H110" s="527"/>
      <c r="I110" s="527"/>
      <c r="J110" s="527"/>
      <c r="K110" s="527"/>
      <c r="L110" s="527"/>
      <c r="M110" s="522"/>
      <c r="N110" s="522"/>
      <c r="O110" s="522"/>
      <c r="P110" s="522"/>
      <c r="Q110" s="522"/>
      <c r="R110" s="522"/>
    </row>
    <row r="111" spans="2:18" s="526" customFormat="1" ht="13.15" customHeight="1" x14ac:dyDescent="0.2">
      <c r="B111" s="527"/>
      <c r="C111" s="527"/>
      <c r="D111" s="527"/>
      <c r="E111" s="527"/>
      <c r="F111" s="527"/>
      <c r="G111" s="527"/>
      <c r="H111" s="527"/>
      <c r="I111" s="527"/>
      <c r="J111" s="527"/>
      <c r="K111" s="527"/>
      <c r="L111" s="527"/>
      <c r="M111" s="522"/>
      <c r="N111" s="522"/>
      <c r="O111" s="522"/>
      <c r="P111" s="522"/>
      <c r="Q111" s="522"/>
      <c r="R111" s="522"/>
    </row>
    <row r="112" spans="2:18" s="526" customFormat="1" ht="13.15" customHeight="1" x14ac:dyDescent="0.2">
      <c r="B112" s="527"/>
      <c r="C112" s="527"/>
      <c r="D112" s="527"/>
      <c r="E112" s="527"/>
      <c r="F112" s="527"/>
      <c r="G112" s="527"/>
      <c r="H112" s="527"/>
      <c r="I112" s="527"/>
      <c r="J112" s="527"/>
      <c r="K112" s="527"/>
      <c r="L112" s="527"/>
      <c r="M112" s="522"/>
      <c r="N112" s="522"/>
      <c r="O112" s="522"/>
      <c r="P112" s="522"/>
      <c r="Q112" s="522"/>
      <c r="R112" s="522"/>
    </row>
    <row r="113" spans="2:18" s="526" customFormat="1" ht="13.15" customHeight="1" x14ac:dyDescent="0.2">
      <c r="B113" s="527"/>
      <c r="C113" s="527"/>
      <c r="D113" s="527"/>
      <c r="E113" s="527"/>
      <c r="F113" s="527"/>
      <c r="G113" s="527"/>
      <c r="H113" s="527"/>
      <c r="I113" s="527"/>
      <c r="J113" s="527"/>
      <c r="K113" s="527"/>
      <c r="L113" s="527"/>
      <c r="M113" s="522"/>
      <c r="N113" s="522"/>
      <c r="O113" s="522"/>
      <c r="P113" s="522"/>
      <c r="Q113" s="522"/>
      <c r="R113" s="522"/>
    </row>
    <row r="114" spans="2:18" s="526" customFormat="1" ht="13.15" customHeight="1" x14ac:dyDescent="0.2">
      <c r="B114" s="527"/>
      <c r="C114" s="527"/>
      <c r="D114" s="527"/>
      <c r="E114" s="527"/>
      <c r="F114" s="527"/>
      <c r="G114" s="527"/>
      <c r="H114" s="527"/>
      <c r="I114" s="527"/>
      <c r="J114" s="527"/>
      <c r="K114" s="527"/>
      <c r="L114" s="527"/>
      <c r="M114" s="522"/>
      <c r="N114" s="522"/>
      <c r="O114" s="522"/>
      <c r="P114" s="522"/>
      <c r="Q114" s="522"/>
      <c r="R114" s="522"/>
    </row>
    <row r="115" spans="2:18" s="526" customFormat="1" ht="13.15" customHeight="1" x14ac:dyDescent="0.2">
      <c r="B115" s="527"/>
      <c r="C115" s="527"/>
      <c r="D115" s="527"/>
      <c r="E115" s="527"/>
      <c r="F115" s="527"/>
      <c r="G115" s="527"/>
      <c r="H115" s="527"/>
      <c r="I115" s="527"/>
      <c r="J115" s="527"/>
      <c r="K115" s="527"/>
      <c r="L115" s="527"/>
      <c r="M115" s="522"/>
      <c r="N115" s="522"/>
      <c r="O115" s="522"/>
      <c r="P115" s="522"/>
      <c r="Q115" s="522"/>
      <c r="R115" s="522"/>
    </row>
    <row r="116" spans="2:18" s="526" customFormat="1" ht="13.15" customHeight="1" x14ac:dyDescent="0.2">
      <c r="B116" s="527"/>
      <c r="C116" s="527"/>
      <c r="D116" s="527"/>
      <c r="E116" s="527"/>
      <c r="F116" s="527"/>
      <c r="G116" s="527"/>
      <c r="H116" s="527"/>
      <c r="I116" s="527"/>
      <c r="J116" s="527"/>
      <c r="K116" s="527"/>
      <c r="L116" s="527"/>
      <c r="M116" s="522"/>
      <c r="N116" s="522"/>
      <c r="O116" s="522"/>
      <c r="P116" s="522"/>
      <c r="Q116" s="522"/>
      <c r="R116" s="522"/>
    </row>
    <row r="117" spans="2:18" s="526" customFormat="1" ht="13.15" customHeight="1" x14ac:dyDescent="0.2">
      <c r="B117" s="527"/>
      <c r="C117" s="527"/>
      <c r="D117" s="527"/>
      <c r="E117" s="527"/>
      <c r="F117" s="527"/>
      <c r="G117" s="527"/>
      <c r="H117" s="527"/>
      <c r="I117" s="527"/>
      <c r="J117" s="527"/>
      <c r="K117" s="527"/>
      <c r="L117" s="527"/>
      <c r="M117" s="522"/>
      <c r="N117" s="522"/>
      <c r="O117" s="522"/>
      <c r="P117" s="522"/>
      <c r="Q117" s="522"/>
      <c r="R117" s="522"/>
    </row>
    <row r="118" spans="2:18" s="526" customFormat="1" ht="13.15" customHeight="1" x14ac:dyDescent="0.2">
      <c r="B118" s="527"/>
      <c r="C118" s="527"/>
      <c r="D118" s="527"/>
      <c r="E118" s="527"/>
      <c r="F118" s="527"/>
      <c r="G118" s="527"/>
      <c r="H118" s="527"/>
      <c r="I118" s="527"/>
      <c r="J118" s="527"/>
      <c r="K118" s="527"/>
      <c r="L118" s="527"/>
      <c r="M118" s="522"/>
      <c r="N118" s="522"/>
      <c r="O118" s="522"/>
      <c r="P118" s="522"/>
      <c r="Q118" s="522"/>
      <c r="R118" s="522"/>
    </row>
    <row r="119" spans="2:18" s="526" customFormat="1" ht="13.15" customHeight="1" x14ac:dyDescent="0.2">
      <c r="B119" s="527"/>
      <c r="C119" s="527"/>
      <c r="D119" s="527"/>
      <c r="E119" s="527"/>
      <c r="F119" s="527"/>
      <c r="G119" s="527"/>
      <c r="H119" s="527"/>
      <c r="I119" s="527"/>
      <c r="J119" s="527"/>
      <c r="K119" s="527"/>
      <c r="L119" s="527"/>
      <c r="M119" s="522"/>
      <c r="N119" s="522"/>
      <c r="O119" s="522"/>
      <c r="P119" s="522"/>
      <c r="Q119" s="522"/>
      <c r="R119" s="522"/>
    </row>
    <row r="120" spans="2:18" s="526" customFormat="1" ht="13.15" customHeight="1" x14ac:dyDescent="0.2">
      <c r="B120" s="527"/>
      <c r="C120" s="527"/>
      <c r="D120" s="527"/>
      <c r="E120" s="527"/>
      <c r="F120" s="527"/>
      <c r="G120" s="527"/>
      <c r="H120" s="527"/>
      <c r="I120" s="527"/>
      <c r="J120" s="527"/>
      <c r="K120" s="527"/>
      <c r="L120" s="527"/>
      <c r="M120" s="522"/>
      <c r="N120" s="522"/>
      <c r="O120" s="522"/>
      <c r="P120" s="522"/>
      <c r="Q120" s="522"/>
      <c r="R120" s="522"/>
    </row>
    <row r="121" spans="2:18" s="526" customFormat="1" ht="13.15" customHeight="1" x14ac:dyDescent="0.2">
      <c r="B121" s="527"/>
      <c r="C121" s="527"/>
      <c r="D121" s="527"/>
      <c r="E121" s="527"/>
      <c r="F121" s="527"/>
      <c r="G121" s="527"/>
      <c r="H121" s="527"/>
      <c r="I121" s="527"/>
      <c r="J121" s="527"/>
      <c r="K121" s="527"/>
      <c r="L121" s="527"/>
      <c r="M121" s="522"/>
      <c r="N121" s="522"/>
      <c r="O121" s="522"/>
      <c r="P121" s="522"/>
      <c r="Q121" s="522"/>
      <c r="R121" s="522"/>
    </row>
    <row r="122" spans="2:18" s="526" customFormat="1" ht="13.15" customHeight="1" x14ac:dyDescent="0.2">
      <c r="B122" s="527"/>
      <c r="C122" s="527"/>
      <c r="D122" s="527"/>
      <c r="E122" s="527"/>
      <c r="F122" s="527"/>
      <c r="G122" s="527"/>
      <c r="H122" s="527"/>
      <c r="I122" s="527"/>
      <c r="J122" s="527"/>
      <c r="K122" s="527"/>
      <c r="L122" s="527"/>
      <c r="M122" s="522"/>
      <c r="N122" s="522"/>
      <c r="O122" s="522"/>
      <c r="P122" s="522"/>
      <c r="Q122" s="522"/>
      <c r="R122" s="522"/>
    </row>
    <row r="123" spans="2:18" s="526" customFormat="1" ht="13.15" customHeight="1" x14ac:dyDescent="0.2">
      <c r="B123" s="527"/>
      <c r="C123" s="527"/>
      <c r="D123" s="527"/>
      <c r="E123" s="527"/>
      <c r="F123" s="527"/>
      <c r="G123" s="527"/>
      <c r="H123" s="527"/>
      <c r="I123" s="527"/>
      <c r="J123" s="527"/>
      <c r="K123" s="527"/>
      <c r="L123" s="527"/>
      <c r="M123" s="522"/>
      <c r="N123" s="522"/>
      <c r="O123" s="522"/>
      <c r="P123" s="522"/>
      <c r="Q123" s="522"/>
      <c r="R123" s="522"/>
    </row>
    <row r="124" spans="2:18" s="526" customFormat="1" ht="13.15" customHeight="1" x14ac:dyDescent="0.2">
      <c r="B124" s="527"/>
      <c r="C124" s="527"/>
      <c r="D124" s="527"/>
      <c r="E124" s="527"/>
      <c r="F124" s="527"/>
      <c r="G124" s="527"/>
      <c r="H124" s="527"/>
      <c r="I124" s="527"/>
      <c r="J124" s="527"/>
      <c r="K124" s="527"/>
      <c r="L124" s="527"/>
      <c r="M124" s="522"/>
      <c r="N124" s="522"/>
      <c r="O124" s="522"/>
      <c r="P124" s="522"/>
      <c r="Q124" s="522"/>
      <c r="R124" s="522"/>
    </row>
    <row r="125" spans="2:18" s="526" customFormat="1" ht="13.15" customHeight="1" x14ac:dyDescent="0.2">
      <c r="B125" s="527"/>
      <c r="C125" s="527"/>
      <c r="D125" s="527"/>
      <c r="E125" s="527"/>
      <c r="F125" s="527"/>
      <c r="G125" s="527"/>
      <c r="H125" s="527"/>
      <c r="I125" s="527"/>
      <c r="J125" s="527"/>
      <c r="K125" s="527"/>
      <c r="L125" s="527"/>
      <c r="M125" s="522"/>
      <c r="N125" s="522"/>
      <c r="O125" s="522"/>
      <c r="P125" s="522"/>
      <c r="Q125" s="522"/>
      <c r="R125" s="522"/>
    </row>
    <row r="126" spans="2:18" s="526" customFormat="1" ht="13.15" customHeight="1" x14ac:dyDescent="0.2">
      <c r="B126" s="527"/>
      <c r="C126" s="527"/>
      <c r="D126" s="527"/>
      <c r="E126" s="527"/>
      <c r="F126" s="527"/>
      <c r="G126" s="527"/>
      <c r="H126" s="527"/>
      <c r="I126" s="527"/>
      <c r="J126" s="527"/>
      <c r="K126" s="527"/>
      <c r="L126" s="527"/>
      <c r="M126" s="522"/>
      <c r="N126" s="522"/>
      <c r="O126" s="522"/>
      <c r="P126" s="522"/>
      <c r="Q126" s="522"/>
      <c r="R126" s="522"/>
    </row>
    <row r="127" spans="2:18" s="526" customFormat="1" ht="13.15" customHeight="1" x14ac:dyDescent="0.2">
      <c r="B127" s="527"/>
      <c r="C127" s="527"/>
      <c r="D127" s="527"/>
      <c r="E127" s="527"/>
      <c r="F127" s="527"/>
      <c r="G127" s="527"/>
      <c r="H127" s="527"/>
      <c r="I127" s="527"/>
      <c r="J127" s="527"/>
      <c r="K127" s="527"/>
      <c r="L127" s="527"/>
      <c r="M127" s="522"/>
      <c r="N127" s="522"/>
      <c r="O127" s="522"/>
      <c r="P127" s="522"/>
      <c r="Q127" s="522"/>
      <c r="R127" s="522"/>
    </row>
    <row r="128" spans="2:18" s="526" customFormat="1" ht="13.15" customHeight="1" x14ac:dyDescent="0.2">
      <c r="B128" s="527"/>
      <c r="C128" s="527"/>
      <c r="D128" s="527"/>
      <c r="E128" s="527"/>
      <c r="F128" s="527"/>
      <c r="G128" s="527"/>
      <c r="H128" s="527"/>
      <c r="I128" s="527"/>
      <c r="J128" s="527"/>
      <c r="K128" s="527"/>
      <c r="L128" s="527"/>
      <c r="M128" s="522"/>
      <c r="N128" s="522"/>
      <c r="O128" s="522"/>
      <c r="P128" s="522"/>
      <c r="Q128" s="522"/>
      <c r="R128" s="522"/>
    </row>
    <row r="129" spans="2:18" s="526" customFormat="1" ht="13.15" customHeight="1" x14ac:dyDescent="0.2">
      <c r="B129" s="527"/>
      <c r="C129" s="527"/>
      <c r="D129" s="527"/>
      <c r="E129" s="527"/>
      <c r="F129" s="527"/>
      <c r="G129" s="527"/>
      <c r="H129" s="527"/>
      <c r="I129" s="527"/>
      <c r="J129" s="527"/>
      <c r="K129" s="527"/>
      <c r="L129" s="527"/>
      <c r="M129" s="522"/>
      <c r="N129" s="522"/>
      <c r="O129" s="522"/>
      <c r="P129" s="522"/>
      <c r="Q129" s="522"/>
      <c r="R129" s="522"/>
    </row>
    <row r="130" spans="2:18" s="526" customFormat="1" ht="13.15" customHeight="1" x14ac:dyDescent="0.2">
      <c r="B130" s="527"/>
      <c r="C130" s="527"/>
      <c r="D130" s="527"/>
      <c r="E130" s="527"/>
      <c r="F130" s="527"/>
      <c r="G130" s="527"/>
      <c r="H130" s="527"/>
      <c r="I130" s="527"/>
      <c r="J130" s="527"/>
      <c r="K130" s="527"/>
      <c r="L130" s="527"/>
      <c r="M130" s="522"/>
      <c r="N130" s="522"/>
      <c r="O130" s="522"/>
      <c r="P130" s="522"/>
      <c r="Q130" s="522"/>
      <c r="R130" s="522"/>
    </row>
    <row r="131" spans="2:18" s="526" customFormat="1" ht="13.15" customHeight="1" x14ac:dyDescent="0.2">
      <c r="B131" s="527"/>
      <c r="C131" s="527"/>
      <c r="D131" s="527"/>
      <c r="E131" s="527"/>
      <c r="F131" s="527"/>
      <c r="G131" s="527"/>
      <c r="H131" s="527"/>
      <c r="I131" s="527"/>
      <c r="J131" s="527"/>
      <c r="K131" s="527"/>
      <c r="L131" s="527"/>
      <c r="M131" s="522"/>
      <c r="N131" s="522"/>
      <c r="O131" s="522"/>
      <c r="P131" s="522"/>
      <c r="Q131" s="522"/>
      <c r="R131" s="522"/>
    </row>
    <row r="132" spans="2:18" s="526" customFormat="1" ht="13.15" customHeight="1" x14ac:dyDescent="0.2">
      <c r="B132" s="527"/>
      <c r="C132" s="527"/>
      <c r="D132" s="527"/>
      <c r="E132" s="527"/>
      <c r="F132" s="527"/>
      <c r="G132" s="527"/>
      <c r="H132" s="527"/>
      <c r="I132" s="527"/>
      <c r="J132" s="527"/>
      <c r="K132" s="527"/>
      <c r="L132" s="527"/>
      <c r="M132" s="522"/>
      <c r="N132" s="522"/>
      <c r="O132" s="522"/>
      <c r="P132" s="522"/>
      <c r="Q132" s="522"/>
      <c r="R132" s="522"/>
    </row>
    <row r="133" spans="2:18" s="526" customFormat="1" ht="13.15" customHeight="1" x14ac:dyDescent="0.2">
      <c r="B133" s="527"/>
      <c r="C133" s="527"/>
      <c r="D133" s="527"/>
      <c r="E133" s="527"/>
      <c r="F133" s="527"/>
      <c r="G133" s="527"/>
      <c r="H133" s="527"/>
      <c r="I133" s="527"/>
      <c r="J133" s="527"/>
      <c r="K133" s="527"/>
      <c r="L133" s="527"/>
      <c r="M133" s="522"/>
      <c r="N133" s="522"/>
      <c r="O133" s="522"/>
      <c r="P133" s="522"/>
      <c r="Q133" s="522"/>
      <c r="R133" s="522"/>
    </row>
    <row r="134" spans="2:18" s="526" customFormat="1" ht="13.15" customHeight="1" x14ac:dyDescent="0.2">
      <c r="B134" s="527"/>
      <c r="C134" s="527"/>
      <c r="D134" s="527"/>
      <c r="E134" s="527"/>
      <c r="F134" s="527"/>
      <c r="G134" s="527"/>
      <c r="H134" s="527"/>
      <c r="I134" s="527"/>
      <c r="J134" s="527"/>
      <c r="K134" s="527"/>
      <c r="L134" s="527"/>
      <c r="M134" s="522"/>
      <c r="N134" s="522"/>
      <c r="O134" s="522"/>
      <c r="P134" s="522"/>
      <c r="Q134" s="522"/>
      <c r="R134" s="522"/>
    </row>
    <row r="135" spans="2:18" s="526" customFormat="1" ht="13.15" customHeight="1" x14ac:dyDescent="0.2">
      <c r="B135" s="527"/>
      <c r="C135" s="527"/>
      <c r="D135" s="527"/>
      <c r="E135" s="527"/>
      <c r="F135" s="527"/>
      <c r="G135" s="527"/>
      <c r="H135" s="527"/>
      <c r="I135" s="527"/>
      <c r="J135" s="527"/>
      <c r="K135" s="527"/>
      <c r="L135" s="527"/>
      <c r="M135" s="522"/>
      <c r="N135" s="522"/>
      <c r="O135" s="522"/>
      <c r="P135" s="522"/>
      <c r="Q135" s="522"/>
      <c r="R135" s="522"/>
    </row>
    <row r="136" spans="2:18" s="526" customFormat="1" ht="13.15" customHeight="1" x14ac:dyDescent="0.2">
      <c r="B136" s="527"/>
      <c r="C136" s="527"/>
      <c r="D136" s="527"/>
      <c r="E136" s="527"/>
      <c r="F136" s="527"/>
      <c r="G136" s="527"/>
      <c r="H136" s="527"/>
      <c r="I136" s="527"/>
      <c r="J136" s="527"/>
      <c r="K136" s="527"/>
      <c r="L136" s="527"/>
      <c r="M136" s="522"/>
      <c r="N136" s="522"/>
      <c r="O136" s="522"/>
      <c r="P136" s="522"/>
      <c r="Q136" s="522"/>
      <c r="R136" s="522"/>
    </row>
    <row r="137" spans="2:18" s="526" customFormat="1" ht="13.15" customHeight="1" x14ac:dyDescent="0.2">
      <c r="B137" s="527"/>
      <c r="C137" s="527"/>
      <c r="D137" s="527"/>
      <c r="E137" s="527"/>
      <c r="F137" s="527"/>
      <c r="G137" s="527"/>
      <c r="H137" s="527"/>
      <c r="I137" s="527"/>
      <c r="J137" s="527"/>
      <c r="K137" s="527"/>
      <c r="L137" s="527"/>
      <c r="M137" s="522"/>
      <c r="N137" s="522"/>
      <c r="O137" s="522"/>
      <c r="P137" s="522"/>
      <c r="Q137" s="522"/>
      <c r="R137" s="522"/>
    </row>
    <row r="138" spans="2:18" s="526" customFormat="1" ht="13.15" customHeight="1" x14ac:dyDescent="0.2">
      <c r="B138" s="527"/>
      <c r="C138" s="527"/>
      <c r="D138" s="527"/>
      <c r="E138" s="527"/>
      <c r="F138" s="527"/>
      <c r="G138" s="527"/>
      <c r="H138" s="527"/>
      <c r="I138" s="527"/>
      <c r="J138" s="527"/>
      <c r="K138" s="527"/>
      <c r="L138" s="527"/>
      <c r="M138" s="522"/>
      <c r="N138" s="522"/>
      <c r="O138" s="522"/>
      <c r="P138" s="522"/>
      <c r="Q138" s="522"/>
      <c r="R138" s="522"/>
    </row>
    <row r="139" spans="2:18" s="526" customFormat="1" ht="13.15" customHeight="1" x14ac:dyDescent="0.2">
      <c r="B139" s="527"/>
      <c r="C139" s="527"/>
      <c r="D139" s="527"/>
      <c r="E139" s="527"/>
      <c r="F139" s="527"/>
      <c r="G139" s="527"/>
      <c r="H139" s="527"/>
      <c r="I139" s="527"/>
      <c r="J139" s="527"/>
      <c r="K139" s="527"/>
      <c r="L139" s="527"/>
      <c r="M139" s="522"/>
      <c r="N139" s="522"/>
      <c r="O139" s="522"/>
      <c r="P139" s="522"/>
      <c r="Q139" s="522"/>
      <c r="R139" s="522"/>
    </row>
    <row r="140" spans="2:18" s="526" customFormat="1" ht="13.15" customHeight="1" x14ac:dyDescent="0.2">
      <c r="B140" s="527"/>
      <c r="C140" s="527"/>
      <c r="D140" s="527"/>
      <c r="E140" s="527"/>
      <c r="F140" s="527"/>
      <c r="G140" s="527"/>
      <c r="H140" s="527"/>
      <c r="I140" s="527"/>
      <c r="J140" s="527"/>
      <c r="K140" s="527"/>
      <c r="L140" s="527"/>
      <c r="M140" s="522"/>
      <c r="N140" s="522"/>
      <c r="O140" s="522"/>
      <c r="P140" s="522"/>
      <c r="Q140" s="522"/>
      <c r="R140" s="522"/>
    </row>
    <row r="141" spans="2:18" s="526" customFormat="1" ht="13.15" customHeight="1" x14ac:dyDescent="0.2">
      <c r="B141" s="527"/>
      <c r="C141" s="527"/>
      <c r="D141" s="527"/>
      <c r="E141" s="527"/>
      <c r="F141" s="527"/>
      <c r="G141" s="527"/>
      <c r="H141" s="527"/>
      <c r="I141" s="527"/>
      <c r="J141" s="527"/>
      <c r="K141" s="527"/>
      <c r="L141" s="527"/>
      <c r="M141" s="522"/>
      <c r="N141" s="522"/>
      <c r="O141" s="522"/>
      <c r="P141" s="522"/>
      <c r="Q141" s="522"/>
      <c r="R141" s="522"/>
    </row>
    <row r="142" spans="2:18" s="526" customFormat="1" ht="13.15" customHeight="1" x14ac:dyDescent="0.2">
      <c r="B142" s="527"/>
      <c r="C142" s="527"/>
      <c r="D142" s="527"/>
      <c r="E142" s="527"/>
      <c r="F142" s="527"/>
      <c r="G142" s="527"/>
      <c r="H142" s="527"/>
      <c r="I142" s="527"/>
      <c r="J142" s="527"/>
      <c r="K142" s="527"/>
      <c r="L142" s="527"/>
      <c r="M142" s="522"/>
      <c r="N142" s="522"/>
      <c r="O142" s="522"/>
      <c r="P142" s="522"/>
      <c r="Q142" s="522"/>
      <c r="R142" s="522"/>
    </row>
    <row r="143" spans="2:18" s="526" customFormat="1" ht="13.15" customHeight="1" x14ac:dyDescent="0.2">
      <c r="B143" s="527"/>
      <c r="C143" s="527"/>
      <c r="D143" s="527"/>
      <c r="E143" s="527"/>
      <c r="F143" s="527"/>
      <c r="G143" s="527"/>
      <c r="H143" s="527"/>
      <c r="I143" s="527"/>
      <c r="J143" s="527"/>
      <c r="K143" s="527"/>
      <c r="L143" s="527"/>
      <c r="M143" s="522"/>
      <c r="N143" s="522"/>
      <c r="O143" s="522"/>
      <c r="P143" s="522"/>
      <c r="Q143" s="522"/>
      <c r="R143" s="522"/>
    </row>
    <row r="144" spans="2:18" s="526" customFormat="1" ht="13.15" customHeight="1" x14ac:dyDescent="0.2">
      <c r="B144" s="527"/>
      <c r="C144" s="527"/>
      <c r="D144" s="527"/>
      <c r="E144" s="527"/>
      <c r="F144" s="527"/>
      <c r="G144" s="527"/>
      <c r="H144" s="527"/>
      <c r="I144" s="527"/>
      <c r="J144" s="527"/>
      <c r="K144" s="527"/>
      <c r="L144" s="527"/>
      <c r="M144" s="522"/>
      <c r="N144" s="522"/>
      <c r="O144" s="522"/>
      <c r="P144" s="522"/>
      <c r="Q144" s="522"/>
      <c r="R144" s="522"/>
    </row>
    <row r="145" spans="2:18" s="526" customFormat="1" ht="13.15" customHeight="1" x14ac:dyDescent="0.2">
      <c r="B145" s="527"/>
      <c r="C145" s="527"/>
      <c r="D145" s="527"/>
      <c r="E145" s="527"/>
      <c r="F145" s="527"/>
      <c r="G145" s="527"/>
      <c r="H145" s="527"/>
      <c r="I145" s="527"/>
      <c r="J145" s="527"/>
      <c r="K145" s="527"/>
      <c r="L145" s="527"/>
      <c r="M145" s="522"/>
      <c r="N145" s="522"/>
      <c r="O145" s="522"/>
      <c r="P145" s="522"/>
      <c r="Q145" s="522"/>
      <c r="R145" s="522"/>
    </row>
    <row r="146" spans="2:18" s="526" customFormat="1" ht="13.15" customHeight="1" x14ac:dyDescent="0.2">
      <c r="B146" s="527"/>
      <c r="C146" s="527"/>
      <c r="D146" s="527"/>
      <c r="E146" s="527"/>
      <c r="F146" s="527"/>
      <c r="G146" s="527"/>
      <c r="H146" s="527"/>
      <c r="I146" s="527"/>
      <c r="J146" s="527"/>
      <c r="K146" s="527"/>
      <c r="L146" s="527"/>
      <c r="M146" s="522"/>
      <c r="N146" s="522"/>
      <c r="O146" s="522"/>
      <c r="P146" s="522"/>
      <c r="Q146" s="522"/>
      <c r="R146" s="522"/>
    </row>
    <row r="147" spans="2:18" s="526" customFormat="1" ht="13.15" customHeight="1" x14ac:dyDescent="0.2">
      <c r="B147" s="527"/>
      <c r="C147" s="527"/>
      <c r="D147" s="527"/>
      <c r="E147" s="527"/>
      <c r="F147" s="527"/>
      <c r="G147" s="527"/>
      <c r="H147" s="527"/>
      <c r="I147" s="527"/>
      <c r="J147" s="527"/>
      <c r="K147" s="527"/>
      <c r="L147" s="527"/>
      <c r="M147" s="522"/>
      <c r="N147" s="522"/>
      <c r="O147" s="522"/>
      <c r="P147" s="522"/>
      <c r="Q147" s="522"/>
      <c r="R147" s="522"/>
    </row>
    <row r="148" spans="2:18" s="526" customFormat="1" ht="13.15" customHeight="1" x14ac:dyDescent="0.2">
      <c r="B148" s="527"/>
      <c r="C148" s="527"/>
      <c r="D148" s="527"/>
      <c r="E148" s="527"/>
      <c r="F148" s="527"/>
      <c r="G148" s="527"/>
      <c r="H148" s="527"/>
      <c r="I148" s="527"/>
      <c r="J148" s="527"/>
      <c r="K148" s="527"/>
      <c r="L148" s="527"/>
      <c r="M148" s="522"/>
      <c r="N148" s="522"/>
      <c r="O148" s="522"/>
      <c r="P148" s="522"/>
      <c r="Q148" s="522"/>
      <c r="R148" s="522"/>
    </row>
    <row r="149" spans="2:18" s="526" customFormat="1" ht="13.15" customHeight="1" x14ac:dyDescent="0.2">
      <c r="B149" s="527"/>
      <c r="C149" s="527"/>
      <c r="D149" s="527"/>
      <c r="E149" s="527"/>
      <c r="F149" s="527"/>
      <c r="G149" s="527"/>
      <c r="H149" s="527"/>
      <c r="I149" s="527"/>
      <c r="J149" s="527"/>
      <c r="K149" s="527"/>
      <c r="L149" s="527"/>
      <c r="M149" s="522"/>
      <c r="N149" s="522"/>
      <c r="O149" s="522"/>
      <c r="P149" s="522"/>
      <c r="Q149" s="522"/>
      <c r="R149" s="522"/>
    </row>
    <row r="150" spans="2:18" s="526" customFormat="1" ht="13.15" customHeight="1" x14ac:dyDescent="0.2">
      <c r="B150" s="527"/>
      <c r="C150" s="527"/>
      <c r="D150" s="527"/>
      <c r="E150" s="527"/>
      <c r="F150" s="527"/>
      <c r="G150" s="527"/>
      <c r="H150" s="527"/>
      <c r="I150" s="527"/>
      <c r="J150" s="527"/>
      <c r="K150" s="527"/>
      <c r="L150" s="527"/>
      <c r="M150" s="522"/>
      <c r="N150" s="522"/>
      <c r="O150" s="522"/>
      <c r="P150" s="522"/>
      <c r="Q150" s="522"/>
      <c r="R150" s="522"/>
    </row>
    <row r="151" spans="2:18" s="526" customFormat="1" ht="13.15" customHeight="1" x14ac:dyDescent="0.2">
      <c r="B151" s="527"/>
      <c r="C151" s="527"/>
      <c r="D151" s="527"/>
      <c r="E151" s="527"/>
      <c r="F151" s="527"/>
      <c r="G151" s="527"/>
      <c r="H151" s="527"/>
      <c r="I151" s="527"/>
      <c r="J151" s="527"/>
      <c r="K151" s="527"/>
      <c r="L151" s="527"/>
      <c r="M151" s="522"/>
      <c r="N151" s="522"/>
      <c r="O151" s="522"/>
      <c r="P151" s="522"/>
      <c r="Q151" s="522"/>
      <c r="R151" s="522"/>
    </row>
    <row r="152" spans="2:18" s="526" customFormat="1" ht="13.15" customHeight="1" x14ac:dyDescent="0.2">
      <c r="B152" s="527"/>
      <c r="C152" s="527"/>
      <c r="D152" s="527"/>
      <c r="E152" s="527"/>
      <c r="F152" s="527"/>
      <c r="G152" s="527"/>
      <c r="H152" s="527"/>
      <c r="I152" s="527"/>
      <c r="J152" s="527"/>
      <c r="K152" s="527"/>
      <c r="L152" s="527"/>
      <c r="M152" s="522"/>
      <c r="N152" s="522"/>
      <c r="O152" s="522"/>
      <c r="P152" s="522"/>
      <c r="Q152" s="522"/>
      <c r="R152" s="522"/>
    </row>
    <row r="153" spans="2:18" s="526" customFormat="1" ht="13.15" customHeight="1" x14ac:dyDescent="0.2">
      <c r="B153" s="527"/>
      <c r="C153" s="527"/>
      <c r="D153" s="527"/>
      <c r="E153" s="527"/>
      <c r="F153" s="527"/>
      <c r="G153" s="527"/>
      <c r="H153" s="527"/>
      <c r="I153" s="527"/>
      <c r="J153" s="527"/>
      <c r="K153" s="527"/>
      <c r="L153" s="527"/>
      <c r="M153" s="522"/>
      <c r="N153" s="522"/>
      <c r="O153" s="522"/>
      <c r="P153" s="522"/>
      <c r="Q153" s="522"/>
      <c r="R153" s="522"/>
    </row>
    <row r="154" spans="2:18" s="526" customFormat="1" ht="13.15" customHeight="1" x14ac:dyDescent="0.2">
      <c r="B154" s="527"/>
      <c r="C154" s="527"/>
      <c r="D154" s="527"/>
      <c r="E154" s="527"/>
      <c r="F154" s="527"/>
      <c r="G154" s="527"/>
      <c r="H154" s="527"/>
      <c r="I154" s="527"/>
      <c r="J154" s="527"/>
      <c r="K154" s="527"/>
      <c r="L154" s="527"/>
      <c r="M154" s="522"/>
      <c r="N154" s="522"/>
      <c r="O154" s="522"/>
      <c r="P154" s="522"/>
      <c r="Q154" s="522"/>
      <c r="R154" s="522"/>
    </row>
    <row r="155" spans="2:18" s="526" customFormat="1" ht="13.15" customHeight="1" x14ac:dyDescent="0.2">
      <c r="B155" s="527"/>
      <c r="C155" s="527"/>
      <c r="D155" s="527"/>
      <c r="E155" s="527"/>
      <c r="F155" s="527"/>
      <c r="G155" s="527"/>
      <c r="H155" s="527"/>
      <c r="I155" s="527"/>
      <c r="J155" s="527"/>
      <c r="K155" s="527"/>
      <c r="L155" s="527"/>
      <c r="M155" s="522"/>
      <c r="N155" s="522"/>
      <c r="O155" s="522"/>
      <c r="P155" s="522"/>
      <c r="Q155" s="522"/>
      <c r="R155" s="522"/>
    </row>
    <row r="156" spans="2:18" s="526" customFormat="1" ht="13.15" customHeight="1" x14ac:dyDescent="0.2">
      <c r="B156" s="527"/>
      <c r="C156" s="527"/>
      <c r="D156" s="527"/>
      <c r="E156" s="527"/>
      <c r="F156" s="527"/>
      <c r="G156" s="527"/>
      <c r="H156" s="527"/>
      <c r="I156" s="527"/>
      <c r="J156" s="527"/>
      <c r="K156" s="527"/>
      <c r="L156" s="527"/>
      <c r="M156" s="522"/>
      <c r="N156" s="522"/>
      <c r="O156" s="522"/>
      <c r="P156" s="522"/>
      <c r="Q156" s="522"/>
      <c r="R156" s="522"/>
    </row>
    <row r="157" spans="2:18" s="526" customFormat="1" ht="13.15" customHeight="1" x14ac:dyDescent="0.2">
      <c r="B157" s="527"/>
      <c r="C157" s="527"/>
      <c r="D157" s="527"/>
      <c r="E157" s="527"/>
      <c r="F157" s="527"/>
      <c r="G157" s="527"/>
      <c r="H157" s="527"/>
      <c r="I157" s="527"/>
      <c r="J157" s="527"/>
      <c r="K157" s="527"/>
      <c r="L157" s="527"/>
      <c r="M157" s="522"/>
      <c r="N157" s="522"/>
      <c r="O157" s="522"/>
      <c r="P157" s="522"/>
      <c r="Q157" s="522"/>
      <c r="R157" s="522"/>
    </row>
    <row r="158" spans="2:18" s="526" customFormat="1" ht="13.15" customHeight="1" x14ac:dyDescent="0.2">
      <c r="B158" s="527"/>
      <c r="C158" s="527"/>
      <c r="D158" s="527"/>
      <c r="E158" s="527"/>
      <c r="F158" s="527"/>
      <c r="G158" s="527"/>
      <c r="H158" s="527"/>
      <c r="I158" s="527"/>
      <c r="J158" s="527"/>
      <c r="K158" s="527"/>
      <c r="L158" s="527"/>
      <c r="M158" s="522"/>
      <c r="N158" s="522"/>
      <c r="O158" s="522"/>
      <c r="P158" s="522"/>
      <c r="Q158" s="522"/>
      <c r="R158" s="522"/>
    </row>
    <row r="159" spans="2:18" s="526" customFormat="1" ht="13.15" customHeight="1" x14ac:dyDescent="0.2">
      <c r="B159" s="527"/>
      <c r="C159" s="527"/>
      <c r="D159" s="527"/>
      <c r="E159" s="527"/>
      <c r="F159" s="527"/>
      <c r="G159" s="527"/>
      <c r="H159" s="527"/>
      <c r="I159" s="527"/>
      <c r="J159" s="527"/>
      <c r="K159" s="527"/>
      <c r="L159" s="527"/>
      <c r="M159" s="522"/>
      <c r="N159" s="522"/>
      <c r="O159" s="522"/>
      <c r="P159" s="522"/>
      <c r="Q159" s="522"/>
      <c r="R159" s="522"/>
    </row>
    <row r="160" spans="2:18" s="526" customFormat="1" ht="13.15" customHeight="1" x14ac:dyDescent="0.2">
      <c r="B160" s="527"/>
      <c r="C160" s="527"/>
      <c r="D160" s="527"/>
      <c r="E160" s="527"/>
      <c r="F160" s="527"/>
      <c r="G160" s="527"/>
      <c r="H160" s="527"/>
      <c r="I160" s="527"/>
      <c r="J160" s="527"/>
      <c r="K160" s="527"/>
      <c r="L160" s="527"/>
      <c r="M160" s="522"/>
      <c r="N160" s="522"/>
      <c r="O160" s="522"/>
      <c r="P160" s="522"/>
      <c r="Q160" s="522"/>
      <c r="R160" s="522"/>
    </row>
    <row r="161" spans="2:18" s="526" customFormat="1" ht="13.15" customHeight="1" x14ac:dyDescent="0.2">
      <c r="B161" s="527"/>
      <c r="C161" s="527"/>
      <c r="D161" s="527"/>
      <c r="E161" s="527"/>
      <c r="F161" s="527"/>
      <c r="G161" s="527"/>
      <c r="H161" s="527"/>
      <c r="I161" s="527"/>
      <c r="J161" s="527"/>
      <c r="K161" s="527"/>
      <c r="L161" s="527"/>
      <c r="M161" s="522"/>
      <c r="N161" s="522"/>
      <c r="O161" s="522"/>
      <c r="P161" s="522"/>
      <c r="Q161" s="522"/>
      <c r="R161" s="522"/>
    </row>
    <row r="162" spans="2:18" s="526" customFormat="1" ht="13.15" customHeight="1" x14ac:dyDescent="0.2">
      <c r="B162" s="527"/>
      <c r="C162" s="527"/>
      <c r="D162" s="527"/>
      <c r="E162" s="527"/>
      <c r="F162" s="527"/>
      <c r="G162" s="527"/>
      <c r="H162" s="527"/>
      <c r="I162" s="527"/>
      <c r="J162" s="527"/>
      <c r="K162" s="527"/>
      <c r="L162" s="527"/>
      <c r="M162" s="522"/>
      <c r="N162" s="522"/>
      <c r="O162" s="522"/>
      <c r="P162" s="522"/>
      <c r="Q162" s="522"/>
      <c r="R162" s="522"/>
    </row>
    <row r="163" spans="2:18" s="526" customFormat="1" ht="13.15" customHeight="1" x14ac:dyDescent="0.2">
      <c r="B163" s="527"/>
      <c r="C163" s="527"/>
      <c r="D163" s="527"/>
      <c r="E163" s="527"/>
      <c r="F163" s="527"/>
      <c r="G163" s="527"/>
      <c r="H163" s="527"/>
      <c r="I163" s="527"/>
      <c r="J163" s="527"/>
      <c r="K163" s="527"/>
      <c r="L163" s="527"/>
      <c r="M163" s="522"/>
      <c r="N163" s="522"/>
      <c r="O163" s="522"/>
      <c r="P163" s="522"/>
      <c r="Q163" s="522"/>
      <c r="R163" s="522"/>
    </row>
    <row r="164" spans="2:18" s="526" customFormat="1" ht="13.15" customHeight="1" x14ac:dyDescent="0.2">
      <c r="B164" s="527"/>
      <c r="C164" s="527"/>
      <c r="D164" s="527"/>
      <c r="E164" s="527"/>
      <c r="F164" s="527"/>
      <c r="G164" s="527"/>
      <c r="H164" s="527"/>
      <c r="I164" s="527"/>
      <c r="J164" s="527"/>
      <c r="K164" s="527"/>
      <c r="L164" s="527"/>
      <c r="M164" s="522"/>
      <c r="N164" s="522"/>
      <c r="O164" s="522"/>
      <c r="P164" s="522"/>
      <c r="Q164" s="522"/>
      <c r="R164" s="522"/>
    </row>
    <row r="165" spans="2:18" s="526" customFormat="1" ht="13.15" customHeight="1" x14ac:dyDescent="0.2">
      <c r="B165" s="527"/>
      <c r="C165" s="527"/>
      <c r="D165" s="527"/>
      <c r="E165" s="527"/>
      <c r="F165" s="527"/>
      <c r="G165" s="527"/>
      <c r="H165" s="527"/>
      <c r="I165" s="527"/>
      <c r="J165" s="527"/>
      <c r="K165" s="527"/>
      <c r="L165" s="527"/>
      <c r="M165" s="522"/>
      <c r="N165" s="522"/>
      <c r="O165" s="522"/>
      <c r="P165" s="522"/>
      <c r="Q165" s="522"/>
      <c r="R165" s="522"/>
    </row>
    <row r="166" spans="2:18" s="526" customFormat="1" ht="13.15" customHeight="1" x14ac:dyDescent="0.2">
      <c r="B166" s="527"/>
      <c r="C166" s="527"/>
      <c r="D166" s="527"/>
      <c r="E166" s="527"/>
      <c r="F166" s="527"/>
      <c r="G166" s="527"/>
      <c r="H166" s="527"/>
      <c r="I166" s="527"/>
      <c r="J166" s="527"/>
      <c r="K166" s="527"/>
      <c r="L166" s="527"/>
      <c r="M166" s="522"/>
      <c r="N166" s="522"/>
      <c r="O166" s="522"/>
      <c r="P166" s="522"/>
      <c r="Q166" s="522"/>
      <c r="R166" s="522"/>
    </row>
    <row r="167" spans="2:18" s="526" customFormat="1" ht="13.15" customHeight="1" x14ac:dyDescent="0.2">
      <c r="B167" s="527"/>
      <c r="C167" s="527"/>
      <c r="D167" s="527"/>
      <c r="E167" s="527"/>
      <c r="F167" s="527"/>
      <c r="G167" s="527"/>
      <c r="H167" s="527"/>
      <c r="I167" s="527"/>
      <c r="J167" s="527"/>
      <c r="K167" s="527"/>
      <c r="L167" s="527"/>
      <c r="M167" s="522"/>
      <c r="N167" s="522"/>
      <c r="O167" s="522"/>
      <c r="P167" s="522"/>
      <c r="Q167" s="522"/>
      <c r="R167" s="522"/>
    </row>
    <row r="168" spans="2:18" s="526" customFormat="1" ht="13.15" customHeight="1" x14ac:dyDescent="0.2">
      <c r="B168" s="527"/>
      <c r="C168" s="527"/>
      <c r="D168" s="527"/>
      <c r="E168" s="527"/>
      <c r="F168" s="527"/>
      <c r="G168" s="527"/>
      <c r="H168" s="527"/>
      <c r="I168" s="527"/>
      <c r="J168" s="527"/>
      <c r="K168" s="527"/>
      <c r="L168" s="527"/>
      <c r="M168" s="522"/>
      <c r="N168" s="522"/>
      <c r="O168" s="522"/>
      <c r="P168" s="522"/>
      <c r="Q168" s="522"/>
      <c r="R168" s="522"/>
    </row>
    <row r="169" spans="2:18" s="526" customFormat="1" ht="13.15" customHeight="1" x14ac:dyDescent="0.2">
      <c r="B169" s="527"/>
      <c r="C169" s="527"/>
      <c r="D169" s="527"/>
      <c r="E169" s="527"/>
      <c r="F169" s="527"/>
      <c r="G169" s="527"/>
      <c r="H169" s="527"/>
      <c r="I169" s="527"/>
      <c r="J169" s="527"/>
      <c r="K169" s="527"/>
      <c r="L169" s="527"/>
      <c r="M169" s="522"/>
      <c r="N169" s="522"/>
      <c r="O169" s="522"/>
      <c r="P169" s="522"/>
      <c r="Q169" s="522"/>
      <c r="R169" s="522"/>
    </row>
    <row r="170" spans="2:18" s="526" customFormat="1" ht="13.15" customHeight="1" x14ac:dyDescent="0.2">
      <c r="B170" s="527"/>
      <c r="C170" s="527"/>
      <c r="D170" s="527"/>
      <c r="E170" s="527"/>
      <c r="F170" s="527"/>
      <c r="G170" s="527"/>
      <c r="H170" s="527"/>
      <c r="I170" s="527"/>
      <c r="J170" s="527"/>
      <c r="K170" s="527"/>
      <c r="L170" s="527"/>
      <c r="M170" s="522"/>
      <c r="N170" s="522"/>
      <c r="O170" s="522"/>
      <c r="P170" s="522"/>
      <c r="Q170" s="522"/>
      <c r="R170" s="522"/>
    </row>
    <row r="171" spans="2:18" s="526" customFormat="1" ht="13.15" customHeight="1" x14ac:dyDescent="0.2">
      <c r="B171" s="527"/>
      <c r="C171" s="527"/>
      <c r="D171" s="527"/>
      <c r="E171" s="527"/>
      <c r="F171" s="527"/>
      <c r="G171" s="527"/>
      <c r="H171" s="527"/>
      <c r="I171" s="527"/>
      <c r="J171" s="527"/>
      <c r="K171" s="527"/>
      <c r="L171" s="527"/>
      <c r="M171" s="522"/>
      <c r="N171" s="522"/>
      <c r="O171" s="522"/>
      <c r="P171" s="522"/>
      <c r="Q171" s="522"/>
      <c r="R171" s="522"/>
    </row>
    <row r="172" spans="2:18" s="526" customFormat="1" ht="13.15" customHeight="1" x14ac:dyDescent="0.2">
      <c r="B172" s="527"/>
      <c r="C172" s="527"/>
      <c r="D172" s="527"/>
      <c r="E172" s="527"/>
      <c r="F172" s="527"/>
      <c r="G172" s="527"/>
      <c r="H172" s="527"/>
      <c r="I172" s="527"/>
      <c r="J172" s="527"/>
      <c r="K172" s="527"/>
      <c r="L172" s="527"/>
      <c r="M172" s="522"/>
      <c r="N172" s="522"/>
      <c r="O172" s="522"/>
      <c r="P172" s="522"/>
      <c r="Q172" s="522"/>
      <c r="R172" s="522"/>
    </row>
    <row r="173" spans="2:18" s="526" customFormat="1" ht="13.15" customHeight="1" x14ac:dyDescent="0.2">
      <c r="B173" s="527"/>
      <c r="C173" s="527"/>
      <c r="D173" s="527"/>
      <c r="E173" s="527"/>
      <c r="F173" s="527"/>
      <c r="G173" s="527"/>
      <c r="H173" s="527"/>
      <c r="I173" s="527"/>
      <c r="J173" s="527"/>
      <c r="K173" s="527"/>
      <c r="L173" s="527"/>
      <c r="M173" s="522"/>
      <c r="N173" s="522"/>
      <c r="O173" s="522"/>
      <c r="P173" s="522"/>
      <c r="Q173" s="522"/>
      <c r="R173" s="522"/>
    </row>
    <row r="174" spans="2:18" s="526" customFormat="1" ht="13.15" customHeight="1" x14ac:dyDescent="0.2">
      <c r="B174" s="527"/>
      <c r="C174" s="527"/>
      <c r="D174" s="527"/>
      <c r="E174" s="527"/>
      <c r="F174" s="527"/>
      <c r="G174" s="527"/>
      <c r="H174" s="527"/>
      <c r="I174" s="527"/>
      <c r="J174" s="527"/>
      <c r="K174" s="527"/>
      <c r="L174" s="527"/>
      <c r="M174" s="522"/>
      <c r="N174" s="522"/>
      <c r="O174" s="522"/>
      <c r="P174" s="522"/>
      <c r="Q174" s="522"/>
      <c r="R174" s="522"/>
    </row>
    <row r="175" spans="2:18" s="526" customFormat="1" ht="13.15" customHeight="1" x14ac:dyDescent="0.2">
      <c r="B175" s="527"/>
      <c r="C175" s="527"/>
      <c r="D175" s="527"/>
      <c r="E175" s="527"/>
      <c r="F175" s="527"/>
      <c r="G175" s="527"/>
      <c r="H175" s="527"/>
      <c r="I175" s="527"/>
      <c r="J175" s="527"/>
      <c r="K175" s="527"/>
      <c r="L175" s="527"/>
      <c r="M175" s="522"/>
      <c r="N175" s="522"/>
      <c r="O175" s="522"/>
      <c r="P175" s="522"/>
      <c r="Q175" s="522"/>
      <c r="R175" s="522"/>
    </row>
    <row r="176" spans="2:18" s="526" customFormat="1" ht="13.15" customHeight="1" x14ac:dyDescent="0.2">
      <c r="B176" s="527"/>
      <c r="C176" s="527"/>
      <c r="D176" s="527"/>
      <c r="E176" s="527"/>
      <c r="F176" s="527"/>
      <c r="G176" s="527"/>
      <c r="H176" s="527"/>
      <c r="I176" s="527"/>
      <c r="J176" s="527"/>
      <c r="K176" s="527"/>
      <c r="L176" s="527"/>
      <c r="M176" s="522"/>
      <c r="N176" s="522"/>
      <c r="O176" s="522"/>
      <c r="P176" s="522"/>
      <c r="Q176" s="522"/>
      <c r="R176" s="522"/>
    </row>
    <row r="177" spans="2:18" s="526" customFormat="1" ht="13.15" customHeight="1" x14ac:dyDescent="0.2">
      <c r="B177" s="527"/>
      <c r="C177" s="527"/>
      <c r="D177" s="527"/>
      <c r="E177" s="527"/>
      <c r="F177" s="527"/>
      <c r="G177" s="527"/>
      <c r="H177" s="527"/>
      <c r="I177" s="527"/>
      <c r="J177" s="527"/>
      <c r="K177" s="527"/>
      <c r="L177" s="527"/>
      <c r="M177" s="522"/>
      <c r="N177" s="522"/>
      <c r="O177" s="522"/>
      <c r="P177" s="522"/>
      <c r="Q177" s="522"/>
      <c r="R177" s="522"/>
    </row>
    <row r="178" spans="2:18" s="526" customFormat="1" ht="13.15" customHeight="1" x14ac:dyDescent="0.2">
      <c r="B178" s="527"/>
      <c r="C178" s="527"/>
      <c r="D178" s="527"/>
      <c r="E178" s="527"/>
      <c r="F178" s="527"/>
      <c r="G178" s="527"/>
      <c r="H178" s="527"/>
      <c r="I178" s="527"/>
      <c r="J178" s="527"/>
      <c r="K178" s="527"/>
      <c r="L178" s="527"/>
      <c r="M178" s="522"/>
      <c r="N178" s="522"/>
      <c r="O178" s="522"/>
      <c r="P178" s="522"/>
      <c r="Q178" s="522"/>
      <c r="R178" s="522"/>
    </row>
    <row r="179" spans="2:18" s="526" customFormat="1" ht="13.15" customHeight="1" x14ac:dyDescent="0.2">
      <c r="B179" s="527"/>
      <c r="C179" s="527"/>
      <c r="D179" s="527"/>
      <c r="E179" s="527"/>
      <c r="F179" s="527"/>
      <c r="G179" s="527"/>
      <c r="H179" s="527"/>
      <c r="I179" s="527"/>
      <c r="J179" s="527"/>
      <c r="K179" s="527"/>
      <c r="L179" s="527"/>
      <c r="M179" s="522"/>
      <c r="N179" s="522"/>
      <c r="O179" s="522"/>
      <c r="P179" s="522"/>
      <c r="Q179" s="522"/>
      <c r="R179" s="522"/>
    </row>
    <row r="180" spans="2:18" s="526" customFormat="1" ht="13.15" customHeight="1" x14ac:dyDescent="0.2">
      <c r="B180" s="527"/>
      <c r="C180" s="527"/>
      <c r="D180" s="527"/>
      <c r="E180" s="527"/>
      <c r="F180" s="527"/>
      <c r="G180" s="527"/>
      <c r="H180" s="527"/>
      <c r="I180" s="527"/>
      <c r="J180" s="527"/>
      <c r="K180" s="527"/>
      <c r="L180" s="527"/>
      <c r="M180" s="522"/>
      <c r="N180" s="522"/>
      <c r="O180" s="522"/>
      <c r="P180" s="522"/>
      <c r="Q180" s="522"/>
      <c r="R180" s="522"/>
    </row>
    <row r="181" spans="2:18" s="526" customFormat="1" ht="13.15" customHeight="1" x14ac:dyDescent="0.2">
      <c r="B181" s="527"/>
      <c r="C181" s="527"/>
      <c r="D181" s="527"/>
      <c r="E181" s="527"/>
      <c r="F181" s="527"/>
      <c r="G181" s="527"/>
      <c r="H181" s="527"/>
      <c r="I181" s="527"/>
      <c r="J181" s="527"/>
      <c r="K181" s="527"/>
      <c r="L181" s="527"/>
      <c r="M181" s="522"/>
      <c r="N181" s="522"/>
      <c r="O181" s="522"/>
      <c r="P181" s="522"/>
      <c r="Q181" s="522"/>
      <c r="R181" s="522"/>
    </row>
    <row r="182" spans="2:18" s="526" customFormat="1" ht="13.15" customHeight="1" x14ac:dyDescent="0.2">
      <c r="B182" s="527"/>
      <c r="C182" s="527"/>
      <c r="D182" s="527"/>
      <c r="E182" s="527"/>
      <c r="F182" s="527"/>
      <c r="G182" s="527"/>
      <c r="H182" s="527"/>
      <c r="I182" s="527"/>
      <c r="J182" s="527"/>
      <c r="K182" s="527"/>
      <c r="L182" s="527"/>
      <c r="M182" s="522"/>
      <c r="N182" s="522"/>
      <c r="O182" s="522"/>
      <c r="P182" s="522"/>
      <c r="Q182" s="522"/>
      <c r="R182" s="522"/>
    </row>
    <row r="183" spans="2:18" s="526" customFormat="1" ht="13.15" customHeight="1" x14ac:dyDescent="0.2">
      <c r="B183" s="527"/>
      <c r="C183" s="527"/>
      <c r="D183" s="527"/>
      <c r="E183" s="527"/>
      <c r="F183" s="527"/>
      <c r="G183" s="527"/>
      <c r="H183" s="527"/>
      <c r="I183" s="527"/>
      <c r="J183" s="527"/>
      <c r="K183" s="527"/>
      <c r="L183" s="527"/>
      <c r="M183" s="522"/>
      <c r="N183" s="522"/>
      <c r="O183" s="522"/>
      <c r="P183" s="522"/>
      <c r="Q183" s="522"/>
      <c r="R183" s="522"/>
    </row>
    <row r="184" spans="2:18" s="526" customFormat="1" ht="13.15" customHeight="1" x14ac:dyDescent="0.2">
      <c r="B184" s="527"/>
      <c r="C184" s="527"/>
      <c r="D184" s="527"/>
      <c r="E184" s="527"/>
      <c r="F184" s="527"/>
      <c r="G184" s="527"/>
      <c r="H184" s="527"/>
      <c r="I184" s="527"/>
      <c r="J184" s="527"/>
      <c r="K184" s="527"/>
      <c r="L184" s="527"/>
      <c r="M184" s="522"/>
      <c r="N184" s="522"/>
      <c r="O184" s="522"/>
      <c r="P184" s="522"/>
      <c r="Q184" s="522"/>
      <c r="R184" s="522"/>
    </row>
    <row r="185" spans="2:18" s="526" customFormat="1" ht="13.15" customHeight="1" x14ac:dyDescent="0.2">
      <c r="B185" s="527"/>
      <c r="C185" s="527"/>
      <c r="D185" s="527"/>
      <c r="E185" s="527"/>
      <c r="F185" s="527"/>
      <c r="G185" s="527"/>
      <c r="H185" s="527"/>
      <c r="I185" s="527"/>
      <c r="J185" s="527"/>
      <c r="K185" s="527"/>
      <c r="L185" s="527"/>
      <c r="M185" s="522"/>
      <c r="N185" s="522"/>
      <c r="O185" s="522"/>
      <c r="P185" s="522"/>
      <c r="Q185" s="522"/>
      <c r="R185" s="522"/>
    </row>
    <row r="186" spans="2:18" s="526" customFormat="1" ht="13.15" customHeight="1" x14ac:dyDescent="0.2">
      <c r="B186" s="527"/>
      <c r="C186" s="527"/>
      <c r="D186" s="527"/>
      <c r="E186" s="527"/>
      <c r="F186" s="527"/>
      <c r="G186" s="527"/>
      <c r="H186" s="527"/>
      <c r="I186" s="527"/>
      <c r="J186" s="527"/>
      <c r="K186" s="527"/>
      <c r="L186" s="527"/>
      <c r="M186" s="522"/>
      <c r="N186" s="522"/>
      <c r="O186" s="522"/>
      <c r="P186" s="522"/>
      <c r="Q186" s="522"/>
      <c r="R186" s="522"/>
    </row>
    <row r="187" spans="2:18" s="526" customFormat="1" ht="13.15" customHeight="1" x14ac:dyDescent="0.2">
      <c r="B187" s="527"/>
      <c r="C187" s="527"/>
      <c r="D187" s="527"/>
      <c r="E187" s="527"/>
      <c r="F187" s="527"/>
      <c r="G187" s="527"/>
      <c r="H187" s="527"/>
      <c r="I187" s="527"/>
      <c r="J187" s="527"/>
      <c r="K187" s="527"/>
      <c r="L187" s="527"/>
      <c r="M187" s="522"/>
      <c r="N187" s="522"/>
      <c r="O187" s="522"/>
      <c r="P187" s="522"/>
      <c r="Q187" s="522"/>
      <c r="R187" s="522"/>
    </row>
    <row r="188" spans="2:18" s="526" customFormat="1" ht="13.15" customHeight="1" x14ac:dyDescent="0.2">
      <c r="B188" s="527"/>
      <c r="C188" s="527"/>
      <c r="D188" s="527"/>
      <c r="E188" s="527"/>
      <c r="F188" s="527"/>
      <c r="G188" s="527"/>
      <c r="H188" s="527"/>
      <c r="I188" s="527"/>
      <c r="J188" s="527"/>
      <c r="K188" s="527"/>
      <c r="L188" s="527"/>
      <c r="M188" s="522"/>
      <c r="N188" s="522"/>
      <c r="O188" s="522"/>
      <c r="P188" s="522"/>
      <c r="Q188" s="522"/>
      <c r="R188" s="522"/>
    </row>
    <row r="189" spans="2:18" s="526" customFormat="1" ht="13.15" customHeight="1" x14ac:dyDescent="0.2">
      <c r="B189" s="527"/>
      <c r="C189" s="527"/>
      <c r="D189" s="527"/>
      <c r="E189" s="527"/>
      <c r="F189" s="527"/>
      <c r="G189" s="527"/>
      <c r="H189" s="527"/>
      <c r="I189" s="527"/>
      <c r="J189" s="527"/>
      <c r="K189" s="527"/>
      <c r="L189" s="527"/>
      <c r="M189" s="522"/>
      <c r="N189" s="522"/>
      <c r="O189" s="522"/>
      <c r="P189" s="522"/>
      <c r="Q189" s="522"/>
      <c r="R189" s="522"/>
    </row>
    <row r="190" spans="2:18" s="526" customFormat="1" ht="13.15" customHeight="1" x14ac:dyDescent="0.2">
      <c r="B190" s="527"/>
      <c r="C190" s="527"/>
      <c r="D190" s="527"/>
      <c r="E190" s="527"/>
      <c r="F190" s="527"/>
      <c r="G190" s="527"/>
      <c r="H190" s="527"/>
      <c r="I190" s="527"/>
      <c r="J190" s="527"/>
      <c r="K190" s="527"/>
      <c r="L190" s="527"/>
      <c r="M190" s="522"/>
      <c r="N190" s="522"/>
      <c r="O190" s="522"/>
      <c r="P190" s="522"/>
      <c r="Q190" s="522"/>
      <c r="R190" s="522"/>
    </row>
    <row r="191" spans="2:18" s="526" customFormat="1" ht="13.15" customHeight="1" x14ac:dyDescent="0.2">
      <c r="B191" s="527"/>
      <c r="C191" s="527"/>
      <c r="D191" s="527"/>
      <c r="E191" s="527"/>
      <c r="F191" s="527"/>
      <c r="G191" s="527"/>
      <c r="H191" s="527"/>
      <c r="I191" s="527"/>
      <c r="J191" s="527"/>
      <c r="K191" s="527"/>
      <c r="L191" s="527"/>
      <c r="M191" s="522"/>
      <c r="N191" s="522"/>
      <c r="O191" s="522"/>
      <c r="P191" s="522"/>
      <c r="Q191" s="522"/>
      <c r="R191" s="522"/>
    </row>
    <row r="192" spans="2:18" s="526" customFormat="1" ht="13.15" customHeight="1" x14ac:dyDescent="0.2">
      <c r="B192" s="527"/>
      <c r="C192" s="527"/>
      <c r="D192" s="527"/>
      <c r="E192" s="527"/>
      <c r="F192" s="527"/>
      <c r="G192" s="527"/>
      <c r="H192" s="527"/>
      <c r="I192" s="527"/>
      <c r="J192" s="527"/>
      <c r="K192" s="527"/>
      <c r="L192" s="527"/>
      <c r="M192" s="522"/>
      <c r="N192" s="522"/>
      <c r="O192" s="522"/>
      <c r="P192" s="522"/>
      <c r="Q192" s="522"/>
      <c r="R192" s="522"/>
    </row>
    <row r="193" spans="2:18" s="526" customFormat="1" ht="26.45" customHeight="1" x14ac:dyDescent="0.2">
      <c r="B193" s="527"/>
      <c r="C193" s="527"/>
      <c r="D193" s="527"/>
      <c r="E193" s="527"/>
      <c r="F193" s="527"/>
      <c r="G193" s="527"/>
      <c r="H193" s="527"/>
      <c r="I193" s="527"/>
      <c r="J193" s="527"/>
      <c r="K193" s="527"/>
      <c r="L193" s="527"/>
      <c r="M193" s="522"/>
      <c r="N193" s="522"/>
      <c r="O193" s="522"/>
      <c r="P193" s="522"/>
      <c r="Q193" s="522"/>
      <c r="R193" s="522"/>
    </row>
    <row r="194" spans="2:18" s="526" customFormat="1" ht="13.15" customHeight="1" x14ac:dyDescent="0.2">
      <c r="B194" s="527"/>
      <c r="C194" s="527"/>
      <c r="D194" s="527"/>
      <c r="E194" s="527"/>
      <c r="F194" s="527"/>
      <c r="G194" s="527"/>
      <c r="H194" s="527"/>
      <c r="I194" s="527"/>
      <c r="J194" s="527"/>
      <c r="K194" s="527"/>
      <c r="L194" s="527"/>
      <c r="M194" s="522"/>
      <c r="N194" s="522"/>
      <c r="O194" s="522"/>
      <c r="P194" s="522"/>
      <c r="Q194" s="522"/>
      <c r="R194" s="522"/>
    </row>
    <row r="195" spans="2:18" s="526" customFormat="1" ht="26.45" customHeight="1" x14ac:dyDescent="0.2">
      <c r="B195" s="527"/>
      <c r="C195" s="527"/>
      <c r="D195" s="527"/>
      <c r="E195" s="527"/>
      <c r="F195" s="527"/>
      <c r="G195" s="527"/>
      <c r="H195" s="527"/>
      <c r="I195" s="527"/>
      <c r="J195" s="527"/>
      <c r="K195" s="527"/>
      <c r="L195" s="527"/>
      <c r="M195" s="522"/>
      <c r="N195" s="522"/>
      <c r="O195" s="522"/>
      <c r="P195" s="522"/>
      <c r="Q195" s="522"/>
      <c r="R195" s="522"/>
    </row>
    <row r="196" spans="2:18" s="526" customFormat="1" ht="13.15" customHeight="1" x14ac:dyDescent="0.2">
      <c r="B196" s="527"/>
      <c r="C196" s="527"/>
      <c r="D196" s="527"/>
      <c r="E196" s="527"/>
      <c r="F196" s="527"/>
      <c r="G196" s="527"/>
      <c r="H196" s="527"/>
      <c r="I196" s="527"/>
      <c r="J196" s="527"/>
      <c r="K196" s="527"/>
      <c r="L196" s="527"/>
      <c r="M196" s="522"/>
      <c r="N196" s="522"/>
      <c r="O196" s="522"/>
      <c r="P196" s="522"/>
      <c r="Q196" s="522"/>
      <c r="R196" s="522"/>
    </row>
    <row r="197" spans="2:18" s="526" customFormat="1" ht="13.15" customHeight="1" x14ac:dyDescent="0.2">
      <c r="B197" s="527"/>
      <c r="C197" s="527"/>
      <c r="D197" s="527"/>
      <c r="E197" s="527"/>
      <c r="F197" s="527"/>
      <c r="G197" s="527"/>
      <c r="H197" s="527"/>
      <c r="I197" s="527"/>
      <c r="J197" s="527"/>
      <c r="K197" s="527"/>
      <c r="L197" s="527"/>
      <c r="M197" s="522"/>
      <c r="N197" s="522"/>
      <c r="O197" s="522"/>
      <c r="P197" s="522"/>
      <c r="Q197" s="522"/>
      <c r="R197" s="522"/>
    </row>
    <row r="198" spans="2:18" s="526" customFormat="1" ht="13.15" customHeight="1" x14ac:dyDescent="0.2">
      <c r="B198" s="527"/>
      <c r="C198" s="527"/>
      <c r="D198" s="527"/>
      <c r="E198" s="527"/>
      <c r="F198" s="527"/>
      <c r="G198" s="527"/>
      <c r="H198" s="527"/>
      <c r="I198" s="527"/>
      <c r="J198" s="527"/>
      <c r="K198" s="527"/>
      <c r="L198" s="527"/>
      <c r="M198" s="522"/>
      <c r="N198" s="522"/>
      <c r="O198" s="522"/>
      <c r="P198" s="522"/>
      <c r="Q198" s="522"/>
      <c r="R198" s="522"/>
    </row>
    <row r="199" spans="2:18" s="526" customFormat="1" ht="13.15" customHeight="1" x14ac:dyDescent="0.2">
      <c r="B199" s="527"/>
      <c r="C199" s="527"/>
      <c r="D199" s="527"/>
      <c r="E199" s="527"/>
      <c r="F199" s="527"/>
      <c r="G199" s="527"/>
      <c r="H199" s="527"/>
      <c r="I199" s="527"/>
      <c r="J199" s="527"/>
      <c r="K199" s="527"/>
      <c r="L199" s="527"/>
      <c r="M199" s="522"/>
      <c r="N199" s="522"/>
      <c r="O199" s="522"/>
      <c r="P199" s="522"/>
      <c r="Q199" s="522"/>
      <c r="R199" s="522"/>
    </row>
    <row r="200" spans="2:18" s="526" customFormat="1" ht="13.15" customHeight="1" x14ac:dyDescent="0.2">
      <c r="B200" s="527"/>
      <c r="C200" s="527"/>
      <c r="D200" s="527"/>
      <c r="E200" s="527"/>
      <c r="F200" s="527"/>
      <c r="G200" s="527"/>
      <c r="H200" s="527"/>
      <c r="I200" s="527"/>
      <c r="J200" s="527"/>
      <c r="K200" s="527"/>
      <c r="L200" s="527"/>
      <c r="M200" s="522"/>
      <c r="N200" s="522"/>
      <c r="O200" s="522"/>
      <c r="P200" s="522"/>
      <c r="Q200" s="522"/>
      <c r="R200" s="522"/>
    </row>
    <row r="201" spans="2:18" s="526" customFormat="1" ht="13.15" customHeight="1" x14ac:dyDescent="0.2">
      <c r="B201" s="527"/>
      <c r="C201" s="527"/>
      <c r="D201" s="527"/>
      <c r="E201" s="527"/>
      <c r="F201" s="527"/>
      <c r="G201" s="527"/>
      <c r="H201" s="527"/>
      <c r="I201" s="527"/>
      <c r="J201" s="527"/>
      <c r="K201" s="527"/>
      <c r="L201" s="527"/>
      <c r="M201" s="522"/>
      <c r="N201" s="522"/>
      <c r="O201" s="522"/>
      <c r="P201" s="522"/>
      <c r="Q201" s="522"/>
      <c r="R201" s="522"/>
    </row>
    <row r="202" spans="2:18" s="526" customFormat="1" ht="13.15" customHeight="1" x14ac:dyDescent="0.2">
      <c r="B202" s="527"/>
      <c r="C202" s="527"/>
      <c r="D202" s="527"/>
      <c r="E202" s="527"/>
      <c r="F202" s="527"/>
      <c r="G202" s="527"/>
      <c r="H202" s="527"/>
      <c r="I202" s="527"/>
      <c r="J202" s="527"/>
      <c r="K202" s="527"/>
      <c r="L202" s="527"/>
      <c r="M202" s="522"/>
      <c r="N202" s="522"/>
      <c r="O202" s="522"/>
      <c r="P202" s="522"/>
      <c r="Q202" s="522"/>
      <c r="R202" s="522"/>
    </row>
    <row r="203" spans="2:18" s="526" customFormat="1" ht="13.15" customHeight="1" x14ac:dyDescent="0.2">
      <c r="B203" s="527"/>
      <c r="C203" s="527"/>
      <c r="D203" s="527"/>
      <c r="E203" s="527"/>
      <c r="F203" s="527"/>
      <c r="G203" s="527"/>
      <c r="H203" s="527"/>
      <c r="I203" s="527"/>
      <c r="J203" s="527"/>
      <c r="K203" s="527"/>
      <c r="L203" s="527"/>
      <c r="M203" s="522"/>
      <c r="N203" s="522"/>
      <c r="O203" s="522"/>
      <c r="P203" s="522"/>
      <c r="Q203" s="522"/>
      <c r="R203" s="522"/>
    </row>
    <row r="204" spans="2:18" s="526" customFormat="1" ht="13.15" customHeight="1" x14ac:dyDescent="0.2">
      <c r="B204" s="527"/>
      <c r="C204" s="527"/>
      <c r="D204" s="527"/>
      <c r="E204" s="527"/>
      <c r="F204" s="527"/>
      <c r="G204" s="527"/>
      <c r="H204" s="527"/>
      <c r="I204" s="527"/>
      <c r="J204" s="527"/>
      <c r="K204" s="527"/>
      <c r="L204" s="527"/>
      <c r="M204" s="522"/>
      <c r="N204" s="522"/>
      <c r="O204" s="522"/>
      <c r="P204" s="522"/>
      <c r="Q204" s="522"/>
      <c r="R204" s="522"/>
    </row>
    <row r="205" spans="2:18" s="526" customFormat="1" ht="13.15" customHeight="1" x14ac:dyDescent="0.2">
      <c r="B205" s="527"/>
      <c r="C205" s="527"/>
      <c r="D205" s="527"/>
      <c r="E205" s="527"/>
      <c r="F205" s="527"/>
      <c r="G205" s="527"/>
      <c r="H205" s="527"/>
      <c r="I205" s="527"/>
      <c r="J205" s="527"/>
      <c r="K205" s="527"/>
      <c r="L205" s="527"/>
      <c r="M205" s="522"/>
      <c r="N205" s="522"/>
      <c r="O205" s="522"/>
      <c r="P205" s="522"/>
      <c r="Q205" s="522"/>
      <c r="R205" s="522"/>
    </row>
    <row r="206" spans="2:18" s="526" customFormat="1" ht="13.15" customHeight="1" x14ac:dyDescent="0.2">
      <c r="B206" s="527"/>
      <c r="C206" s="527"/>
      <c r="D206" s="527"/>
      <c r="E206" s="527"/>
      <c r="F206" s="527"/>
      <c r="G206" s="527"/>
      <c r="H206" s="527"/>
      <c r="I206" s="527"/>
      <c r="J206" s="527"/>
      <c r="K206" s="527"/>
      <c r="L206" s="527"/>
      <c r="M206" s="522"/>
      <c r="N206" s="522"/>
      <c r="O206" s="522"/>
      <c r="P206" s="522"/>
      <c r="Q206" s="522"/>
      <c r="R206" s="522"/>
    </row>
    <row r="207" spans="2:18" s="526" customFormat="1" ht="13.15" customHeight="1" x14ac:dyDescent="0.2">
      <c r="B207" s="527"/>
      <c r="C207" s="527"/>
      <c r="D207" s="527"/>
      <c r="E207" s="527"/>
      <c r="F207" s="527"/>
      <c r="G207" s="527"/>
      <c r="H207" s="527"/>
      <c r="I207" s="527"/>
      <c r="J207" s="527"/>
      <c r="K207" s="527"/>
      <c r="L207" s="527"/>
      <c r="M207" s="522"/>
      <c r="N207" s="522"/>
      <c r="O207" s="522"/>
      <c r="P207" s="522"/>
      <c r="Q207" s="522"/>
      <c r="R207" s="522"/>
    </row>
    <row r="208" spans="2:18" s="526" customFormat="1" ht="13.15" customHeight="1" x14ac:dyDescent="0.2">
      <c r="B208" s="527"/>
      <c r="C208" s="527"/>
      <c r="D208" s="527"/>
      <c r="E208" s="527"/>
      <c r="F208" s="527"/>
      <c r="G208" s="527"/>
      <c r="H208" s="527"/>
      <c r="I208" s="527"/>
      <c r="J208" s="527"/>
      <c r="K208" s="527"/>
      <c r="L208" s="527"/>
      <c r="M208" s="522"/>
      <c r="N208" s="522"/>
      <c r="O208" s="522"/>
      <c r="P208" s="522"/>
      <c r="Q208" s="522"/>
      <c r="R208" s="522"/>
    </row>
    <row r="209" spans="2:18" s="526" customFormat="1" ht="13.15" customHeight="1" x14ac:dyDescent="0.2">
      <c r="B209" s="527"/>
      <c r="C209" s="527"/>
      <c r="D209" s="527"/>
      <c r="E209" s="527"/>
      <c r="F209" s="527"/>
      <c r="G209" s="527"/>
      <c r="H209" s="527"/>
      <c r="I209" s="527"/>
      <c r="J209" s="527"/>
      <c r="K209" s="527"/>
      <c r="L209" s="527"/>
      <c r="M209" s="522"/>
      <c r="N209" s="522"/>
      <c r="O209" s="522"/>
      <c r="P209" s="522"/>
      <c r="Q209" s="522"/>
      <c r="R209" s="522"/>
    </row>
    <row r="210" spans="2:18" s="526" customFormat="1" ht="13.15" customHeight="1" x14ac:dyDescent="0.2">
      <c r="B210" s="527"/>
      <c r="C210" s="527"/>
      <c r="D210" s="527"/>
      <c r="E210" s="527"/>
      <c r="F210" s="527"/>
      <c r="G210" s="527"/>
      <c r="H210" s="527"/>
      <c r="I210" s="527"/>
      <c r="J210" s="527"/>
      <c r="K210" s="527"/>
      <c r="L210" s="527"/>
      <c r="M210" s="522"/>
      <c r="N210" s="522"/>
      <c r="O210" s="522"/>
      <c r="P210" s="522"/>
      <c r="Q210" s="522"/>
      <c r="R210" s="522"/>
    </row>
    <row r="211" spans="2:18" s="526" customFormat="1" ht="13.15" customHeight="1" x14ac:dyDescent="0.2">
      <c r="B211" s="527"/>
      <c r="C211" s="527"/>
      <c r="D211" s="527"/>
      <c r="E211" s="527"/>
      <c r="F211" s="527"/>
      <c r="G211" s="527"/>
      <c r="H211" s="527"/>
      <c r="I211" s="527"/>
      <c r="J211" s="527"/>
      <c r="K211" s="527"/>
      <c r="L211" s="527"/>
      <c r="M211" s="522"/>
      <c r="N211" s="522"/>
      <c r="O211" s="522"/>
      <c r="P211" s="522"/>
      <c r="Q211" s="522"/>
      <c r="R211" s="522"/>
    </row>
    <row r="212" spans="2:18" s="526" customFormat="1" ht="13.15" customHeight="1" x14ac:dyDescent="0.2">
      <c r="B212" s="527"/>
      <c r="C212" s="527"/>
      <c r="D212" s="527"/>
      <c r="E212" s="527"/>
      <c r="F212" s="527"/>
      <c r="G212" s="527"/>
      <c r="H212" s="527"/>
      <c r="I212" s="527"/>
      <c r="J212" s="527"/>
      <c r="K212" s="527"/>
      <c r="L212" s="527"/>
      <c r="M212" s="522"/>
      <c r="N212" s="522"/>
      <c r="O212" s="522"/>
      <c r="P212" s="522"/>
      <c r="Q212" s="522"/>
      <c r="R212" s="522"/>
    </row>
    <row r="213" spans="2:18" s="526" customFormat="1" ht="13.15" customHeight="1" x14ac:dyDescent="0.2">
      <c r="B213" s="527"/>
      <c r="C213" s="527"/>
      <c r="D213" s="527"/>
      <c r="E213" s="527"/>
      <c r="F213" s="527"/>
      <c r="G213" s="527"/>
      <c r="H213" s="527"/>
      <c r="I213" s="527"/>
      <c r="J213" s="527"/>
      <c r="K213" s="527"/>
      <c r="L213" s="527"/>
      <c r="M213" s="522"/>
      <c r="N213" s="522"/>
      <c r="O213" s="522"/>
      <c r="P213" s="522"/>
      <c r="Q213" s="522"/>
      <c r="R213" s="522"/>
    </row>
    <row r="214" spans="2:18" s="526" customFormat="1" ht="13.15" customHeight="1" x14ac:dyDescent="0.2">
      <c r="B214" s="527"/>
      <c r="C214" s="527"/>
      <c r="D214" s="527"/>
      <c r="E214" s="527"/>
      <c r="F214" s="527"/>
      <c r="G214" s="527"/>
      <c r="H214" s="527"/>
      <c r="I214" s="527"/>
      <c r="J214" s="527"/>
      <c r="K214" s="527"/>
      <c r="L214" s="527"/>
      <c r="M214" s="522"/>
      <c r="N214" s="522"/>
      <c r="O214" s="522"/>
      <c r="P214" s="522"/>
      <c r="Q214" s="522"/>
      <c r="R214" s="522"/>
    </row>
    <row r="215" spans="2:18" s="526" customFormat="1" ht="13.15" customHeight="1" x14ac:dyDescent="0.2">
      <c r="B215" s="527"/>
      <c r="C215" s="527"/>
      <c r="D215" s="527"/>
      <c r="E215" s="527"/>
      <c r="F215" s="527"/>
      <c r="G215" s="527"/>
      <c r="H215" s="527"/>
      <c r="I215" s="527"/>
      <c r="J215" s="527"/>
      <c r="K215" s="527"/>
      <c r="L215" s="527"/>
      <c r="M215" s="522"/>
      <c r="N215" s="522"/>
      <c r="O215" s="522"/>
      <c r="P215" s="522"/>
      <c r="Q215" s="522"/>
      <c r="R215" s="522"/>
    </row>
    <row r="216" spans="2:18" s="526" customFormat="1" ht="13.15" customHeight="1" x14ac:dyDescent="0.2">
      <c r="B216" s="527"/>
      <c r="C216" s="527"/>
      <c r="D216" s="527"/>
      <c r="E216" s="527"/>
      <c r="F216" s="527"/>
      <c r="G216" s="527"/>
      <c r="H216" s="527"/>
      <c r="I216" s="527"/>
      <c r="J216" s="527"/>
      <c r="K216" s="527"/>
      <c r="L216" s="527"/>
      <c r="M216" s="522"/>
      <c r="N216" s="522"/>
      <c r="O216" s="522"/>
      <c r="P216" s="522"/>
      <c r="Q216" s="522"/>
      <c r="R216" s="522"/>
    </row>
    <row r="217" spans="2:18" s="526" customFormat="1" ht="13.15" customHeight="1" x14ac:dyDescent="0.2">
      <c r="B217" s="527"/>
      <c r="C217" s="527"/>
      <c r="D217" s="527"/>
      <c r="E217" s="527"/>
      <c r="F217" s="527"/>
      <c r="G217" s="527"/>
      <c r="H217" s="527"/>
      <c r="I217" s="527"/>
      <c r="J217" s="527"/>
      <c r="K217" s="527"/>
      <c r="L217" s="527"/>
      <c r="M217" s="522"/>
      <c r="N217" s="522"/>
      <c r="O217" s="522"/>
      <c r="P217" s="522"/>
      <c r="Q217" s="522"/>
      <c r="R217" s="522"/>
    </row>
    <row r="218" spans="2:18" s="526" customFormat="1" ht="13.15" customHeight="1" x14ac:dyDescent="0.2">
      <c r="B218" s="527"/>
      <c r="C218" s="527"/>
      <c r="D218" s="527"/>
      <c r="E218" s="527"/>
      <c r="F218" s="527"/>
      <c r="G218" s="527"/>
      <c r="H218" s="527"/>
      <c r="I218" s="527"/>
      <c r="J218" s="527"/>
      <c r="K218" s="527"/>
      <c r="L218" s="527"/>
      <c r="M218" s="522"/>
      <c r="N218" s="522"/>
      <c r="O218" s="522"/>
      <c r="P218" s="522"/>
      <c r="Q218" s="522"/>
      <c r="R218" s="522"/>
    </row>
    <row r="219" spans="2:18" s="526" customFormat="1" ht="13.15" customHeight="1" x14ac:dyDescent="0.2">
      <c r="B219" s="527"/>
      <c r="C219" s="527"/>
      <c r="D219" s="527"/>
      <c r="E219" s="527"/>
      <c r="F219" s="527"/>
      <c r="G219" s="527"/>
      <c r="H219" s="527"/>
      <c r="I219" s="527"/>
      <c r="J219" s="527"/>
      <c r="K219" s="527"/>
      <c r="L219" s="527"/>
      <c r="M219" s="522"/>
      <c r="N219" s="522"/>
      <c r="O219" s="522"/>
      <c r="P219" s="522"/>
      <c r="Q219" s="522"/>
      <c r="R219" s="522"/>
    </row>
    <row r="220" spans="2:18" s="526" customFormat="1" ht="13.15" customHeight="1" x14ac:dyDescent="0.2">
      <c r="B220" s="527"/>
      <c r="C220" s="527"/>
      <c r="D220" s="527"/>
      <c r="E220" s="527"/>
      <c r="F220" s="527"/>
      <c r="G220" s="527"/>
      <c r="H220" s="527"/>
      <c r="I220" s="527"/>
      <c r="J220" s="527"/>
      <c r="K220" s="527"/>
      <c r="L220" s="527"/>
      <c r="M220" s="522"/>
      <c r="N220" s="522"/>
      <c r="O220" s="522"/>
      <c r="P220" s="522"/>
      <c r="Q220" s="522"/>
      <c r="R220" s="522"/>
    </row>
    <row r="221" spans="2:18" s="526" customFormat="1" ht="13.15" customHeight="1" x14ac:dyDescent="0.2">
      <c r="B221" s="527"/>
      <c r="C221" s="527"/>
      <c r="D221" s="527"/>
      <c r="E221" s="527"/>
      <c r="F221" s="527"/>
      <c r="G221" s="527"/>
      <c r="H221" s="527"/>
      <c r="I221" s="527"/>
      <c r="J221" s="527"/>
      <c r="K221" s="527"/>
      <c r="L221" s="527"/>
      <c r="M221" s="522"/>
      <c r="N221" s="522"/>
      <c r="O221" s="522"/>
      <c r="P221" s="522"/>
      <c r="Q221" s="522"/>
      <c r="R221" s="522"/>
    </row>
    <row r="222" spans="2:18" s="526" customFormat="1" ht="13.15" customHeight="1" x14ac:dyDescent="0.2">
      <c r="B222" s="527"/>
      <c r="C222" s="527"/>
      <c r="D222" s="527"/>
      <c r="E222" s="527"/>
      <c r="F222" s="527"/>
      <c r="G222" s="527"/>
      <c r="H222" s="527"/>
      <c r="I222" s="527"/>
      <c r="J222" s="527"/>
      <c r="K222" s="527"/>
      <c r="L222" s="527"/>
      <c r="M222" s="522"/>
      <c r="N222" s="522"/>
      <c r="O222" s="522"/>
      <c r="P222" s="522"/>
      <c r="Q222" s="522"/>
      <c r="R222" s="522"/>
    </row>
    <row r="223" spans="2:18" s="526" customFormat="1" ht="13.15" customHeight="1" x14ac:dyDescent="0.2">
      <c r="B223" s="527"/>
      <c r="C223" s="527"/>
      <c r="D223" s="527"/>
      <c r="E223" s="527"/>
      <c r="F223" s="527"/>
      <c r="G223" s="527"/>
      <c r="H223" s="527"/>
      <c r="I223" s="527"/>
      <c r="J223" s="527"/>
      <c r="K223" s="527"/>
      <c r="L223" s="527"/>
      <c r="M223" s="522"/>
      <c r="N223" s="522"/>
      <c r="O223" s="522"/>
      <c r="P223" s="522"/>
      <c r="Q223" s="522"/>
      <c r="R223" s="522"/>
    </row>
    <row r="224" spans="2:18" s="526" customFormat="1" ht="13.15" customHeight="1" x14ac:dyDescent="0.2">
      <c r="B224" s="527"/>
      <c r="C224" s="527"/>
      <c r="D224" s="527"/>
      <c r="E224" s="527"/>
      <c r="F224" s="527"/>
      <c r="G224" s="527"/>
      <c r="H224" s="527"/>
      <c r="I224" s="527"/>
      <c r="J224" s="527"/>
      <c r="K224" s="527"/>
      <c r="L224" s="527"/>
      <c r="M224" s="522"/>
      <c r="N224" s="522"/>
      <c r="O224" s="522"/>
      <c r="P224" s="522"/>
      <c r="Q224" s="522"/>
      <c r="R224" s="522"/>
    </row>
    <row r="225" spans="2:18" s="526" customFormat="1" ht="13.15" customHeight="1" x14ac:dyDescent="0.2">
      <c r="B225" s="527"/>
      <c r="C225" s="527"/>
      <c r="D225" s="527"/>
      <c r="E225" s="527"/>
      <c r="F225" s="527"/>
      <c r="G225" s="527"/>
      <c r="H225" s="527"/>
      <c r="I225" s="527"/>
      <c r="J225" s="527"/>
      <c r="K225" s="527"/>
      <c r="L225" s="527"/>
      <c r="M225" s="522"/>
      <c r="N225" s="522"/>
      <c r="O225" s="522"/>
      <c r="P225" s="522"/>
      <c r="Q225" s="522"/>
      <c r="R225" s="522"/>
    </row>
    <row r="226" spans="2:18" s="526" customFormat="1" ht="13.15" customHeight="1" x14ac:dyDescent="0.2">
      <c r="B226" s="527"/>
      <c r="C226" s="527"/>
      <c r="D226" s="527"/>
      <c r="E226" s="527"/>
      <c r="F226" s="527"/>
      <c r="G226" s="527"/>
      <c r="H226" s="527"/>
      <c r="I226" s="527"/>
      <c r="J226" s="527"/>
      <c r="K226" s="527"/>
      <c r="L226" s="527"/>
      <c r="M226" s="522"/>
      <c r="N226" s="522"/>
      <c r="O226" s="522"/>
      <c r="P226" s="522"/>
      <c r="Q226" s="522"/>
      <c r="R226" s="522"/>
    </row>
    <row r="227" spans="2:18" s="526" customFormat="1" ht="13.15" customHeight="1" x14ac:dyDescent="0.2">
      <c r="B227" s="527"/>
      <c r="C227" s="527"/>
      <c r="D227" s="527"/>
      <c r="E227" s="527"/>
      <c r="F227" s="527"/>
      <c r="G227" s="527"/>
      <c r="H227" s="527"/>
      <c r="I227" s="527"/>
      <c r="J227" s="527"/>
      <c r="K227" s="527"/>
      <c r="L227" s="527"/>
      <c r="M227" s="522"/>
      <c r="N227" s="522"/>
      <c r="O227" s="522"/>
      <c r="P227" s="522"/>
      <c r="Q227" s="522"/>
      <c r="R227" s="522"/>
    </row>
    <row r="228" spans="2:18" s="526" customFormat="1" ht="13.15" customHeight="1" x14ac:dyDescent="0.2">
      <c r="B228" s="527"/>
      <c r="C228" s="527"/>
      <c r="D228" s="527"/>
      <c r="E228" s="527"/>
      <c r="F228" s="527"/>
      <c r="G228" s="527"/>
      <c r="H228" s="527"/>
      <c r="I228" s="527"/>
      <c r="J228" s="527"/>
      <c r="K228" s="527"/>
      <c r="L228" s="527"/>
      <c r="M228" s="522"/>
      <c r="N228" s="522"/>
      <c r="O228" s="522"/>
      <c r="P228" s="522"/>
      <c r="Q228" s="522"/>
      <c r="R228" s="522"/>
    </row>
    <row r="229" spans="2:18" s="526" customFormat="1" ht="13.15" customHeight="1" x14ac:dyDescent="0.2">
      <c r="B229" s="527"/>
      <c r="C229" s="527"/>
      <c r="D229" s="527"/>
      <c r="E229" s="527"/>
      <c r="F229" s="527"/>
      <c r="G229" s="527"/>
      <c r="H229" s="527"/>
      <c r="I229" s="527"/>
      <c r="J229" s="527"/>
      <c r="K229" s="527"/>
      <c r="L229" s="527"/>
      <c r="M229" s="522"/>
      <c r="N229" s="522"/>
      <c r="O229" s="522"/>
      <c r="P229" s="522"/>
      <c r="Q229" s="522"/>
      <c r="R229" s="522"/>
    </row>
    <row r="230" spans="2:18" s="526" customFormat="1" ht="13.15" customHeight="1" x14ac:dyDescent="0.2">
      <c r="B230" s="527"/>
      <c r="C230" s="527"/>
      <c r="D230" s="527"/>
      <c r="E230" s="527"/>
      <c r="F230" s="527"/>
      <c r="G230" s="527"/>
      <c r="H230" s="527"/>
      <c r="I230" s="527"/>
      <c r="J230" s="527"/>
      <c r="K230" s="527"/>
      <c r="L230" s="527"/>
      <c r="M230" s="522"/>
      <c r="N230" s="522"/>
      <c r="O230" s="522"/>
      <c r="P230" s="522"/>
      <c r="Q230" s="522"/>
      <c r="R230" s="522"/>
    </row>
    <row r="231" spans="2:18" s="526" customFormat="1" ht="13.15" customHeight="1" x14ac:dyDescent="0.2">
      <c r="B231" s="527"/>
      <c r="C231" s="527"/>
      <c r="D231" s="527"/>
      <c r="E231" s="527"/>
      <c r="F231" s="527"/>
      <c r="G231" s="527"/>
      <c r="H231" s="527"/>
      <c r="I231" s="527"/>
      <c r="J231" s="527"/>
      <c r="K231" s="527"/>
      <c r="L231" s="527"/>
      <c r="M231" s="522"/>
      <c r="N231" s="522"/>
      <c r="O231" s="522"/>
      <c r="P231" s="522"/>
      <c r="Q231" s="522"/>
      <c r="R231" s="522"/>
    </row>
    <row r="232" spans="2:18" s="526" customFormat="1" ht="13.15" customHeight="1" x14ac:dyDescent="0.2">
      <c r="B232" s="527"/>
      <c r="C232" s="527"/>
      <c r="D232" s="527"/>
      <c r="E232" s="527"/>
      <c r="F232" s="527"/>
      <c r="G232" s="527"/>
      <c r="H232" s="527"/>
      <c r="I232" s="527"/>
      <c r="J232" s="527"/>
      <c r="K232" s="527"/>
      <c r="L232" s="527"/>
      <c r="M232" s="522"/>
      <c r="N232" s="522"/>
      <c r="O232" s="522"/>
      <c r="P232" s="522"/>
      <c r="Q232" s="522"/>
      <c r="R232" s="522"/>
    </row>
    <row r="233" spans="2:18" s="526" customFormat="1" ht="13.15" customHeight="1" x14ac:dyDescent="0.2">
      <c r="B233" s="527"/>
      <c r="C233" s="527"/>
      <c r="D233" s="527"/>
      <c r="E233" s="527"/>
      <c r="F233" s="527"/>
      <c r="G233" s="527"/>
      <c r="H233" s="527"/>
      <c r="I233" s="527"/>
      <c r="J233" s="527"/>
      <c r="K233" s="527"/>
      <c r="L233" s="527"/>
      <c r="M233" s="522"/>
      <c r="N233" s="522"/>
      <c r="O233" s="522"/>
      <c r="P233" s="522"/>
      <c r="Q233" s="522"/>
      <c r="R233" s="522"/>
    </row>
    <row r="234" spans="2:18" s="526" customFormat="1" ht="13.15" customHeight="1" x14ac:dyDescent="0.2">
      <c r="B234" s="527"/>
      <c r="C234" s="527"/>
      <c r="D234" s="527"/>
      <c r="E234" s="527"/>
      <c r="F234" s="527"/>
      <c r="G234" s="527"/>
      <c r="H234" s="527"/>
      <c r="I234" s="527"/>
      <c r="J234" s="527"/>
      <c r="K234" s="527"/>
      <c r="L234" s="527"/>
      <c r="M234" s="522"/>
      <c r="N234" s="522"/>
      <c r="O234" s="522"/>
      <c r="P234" s="522"/>
      <c r="Q234" s="522"/>
      <c r="R234" s="522"/>
    </row>
    <row r="235" spans="2:18" s="526" customFormat="1" ht="13.15" customHeight="1" x14ac:dyDescent="0.2">
      <c r="B235" s="527"/>
      <c r="C235" s="527"/>
      <c r="D235" s="527"/>
      <c r="E235" s="527"/>
      <c r="F235" s="527"/>
      <c r="G235" s="527"/>
      <c r="H235" s="527"/>
      <c r="I235" s="527"/>
      <c r="J235" s="527"/>
      <c r="K235" s="527"/>
      <c r="L235" s="527"/>
      <c r="M235" s="522"/>
      <c r="N235" s="522"/>
      <c r="O235" s="522"/>
      <c r="P235" s="522"/>
      <c r="Q235" s="522"/>
      <c r="R235" s="522"/>
    </row>
    <row r="236" spans="2:18" s="526" customFormat="1" ht="13.15" customHeight="1" x14ac:dyDescent="0.2">
      <c r="B236" s="527"/>
      <c r="C236" s="527"/>
      <c r="D236" s="527"/>
      <c r="E236" s="527"/>
      <c r="F236" s="527"/>
      <c r="G236" s="527"/>
      <c r="H236" s="527"/>
      <c r="I236" s="527"/>
      <c r="J236" s="527"/>
      <c r="K236" s="527"/>
      <c r="L236" s="527"/>
      <c r="M236" s="522"/>
      <c r="N236" s="522"/>
      <c r="O236" s="522"/>
      <c r="P236" s="522"/>
      <c r="Q236" s="522"/>
      <c r="R236" s="522"/>
    </row>
    <row r="237" spans="2:18" s="526" customFormat="1" ht="13.15" customHeight="1" x14ac:dyDescent="0.2">
      <c r="B237" s="527"/>
      <c r="C237" s="527"/>
      <c r="D237" s="527"/>
      <c r="E237" s="527"/>
      <c r="F237" s="527"/>
      <c r="G237" s="527"/>
      <c r="H237" s="527"/>
      <c r="I237" s="527"/>
      <c r="J237" s="527"/>
      <c r="K237" s="527"/>
      <c r="L237" s="527"/>
      <c r="M237" s="522"/>
      <c r="N237" s="522"/>
      <c r="O237" s="522"/>
      <c r="P237" s="522"/>
      <c r="Q237" s="522"/>
      <c r="R237" s="522"/>
    </row>
    <row r="238" spans="2:18" s="526" customFormat="1" ht="13.15" customHeight="1" x14ac:dyDescent="0.2">
      <c r="B238" s="527"/>
      <c r="C238" s="527"/>
      <c r="D238" s="527"/>
      <c r="E238" s="527"/>
      <c r="F238" s="527"/>
      <c r="G238" s="527"/>
      <c r="H238" s="527"/>
      <c r="I238" s="527"/>
      <c r="J238" s="527"/>
      <c r="K238" s="527"/>
      <c r="L238" s="527"/>
      <c r="M238" s="522"/>
      <c r="N238" s="522"/>
      <c r="O238" s="522"/>
      <c r="P238" s="522"/>
      <c r="Q238" s="522"/>
      <c r="R238" s="522"/>
    </row>
    <row r="239" spans="2:18" s="526" customFormat="1" ht="13.15" customHeight="1" x14ac:dyDescent="0.2">
      <c r="B239" s="527"/>
      <c r="C239" s="527"/>
      <c r="D239" s="527"/>
      <c r="E239" s="527"/>
      <c r="F239" s="527"/>
      <c r="G239" s="527"/>
      <c r="H239" s="527"/>
      <c r="I239" s="527"/>
      <c r="J239" s="527"/>
      <c r="K239" s="527"/>
      <c r="L239" s="527"/>
      <c r="M239" s="522"/>
      <c r="N239" s="522"/>
      <c r="O239" s="522"/>
      <c r="P239" s="522"/>
      <c r="Q239" s="522"/>
      <c r="R239" s="522"/>
    </row>
    <row r="240" spans="2:18" s="526" customFormat="1" ht="13.15" customHeight="1" x14ac:dyDescent="0.2">
      <c r="B240" s="527"/>
      <c r="C240" s="527"/>
      <c r="D240" s="527"/>
      <c r="E240" s="527"/>
      <c r="F240" s="527"/>
      <c r="G240" s="527"/>
      <c r="H240" s="527"/>
      <c r="I240" s="527"/>
      <c r="J240" s="527"/>
      <c r="K240" s="527"/>
      <c r="L240" s="527"/>
      <c r="M240" s="522"/>
      <c r="N240" s="522"/>
      <c r="O240" s="522"/>
      <c r="P240" s="522"/>
      <c r="Q240" s="522"/>
      <c r="R240" s="522"/>
    </row>
    <row r="241" spans="2:18" s="526" customFormat="1" ht="13.15" customHeight="1" x14ac:dyDescent="0.2">
      <c r="B241" s="527"/>
      <c r="C241" s="527"/>
      <c r="D241" s="527"/>
      <c r="E241" s="527"/>
      <c r="F241" s="527"/>
      <c r="G241" s="527"/>
      <c r="H241" s="527"/>
      <c r="I241" s="527"/>
      <c r="J241" s="527"/>
      <c r="K241" s="527"/>
      <c r="L241" s="527"/>
      <c r="M241" s="522"/>
      <c r="N241" s="522"/>
      <c r="O241" s="522"/>
      <c r="P241" s="522"/>
      <c r="Q241" s="522"/>
      <c r="R241" s="522"/>
    </row>
    <row r="242" spans="2:18" s="526" customFormat="1" ht="13.15" customHeight="1" x14ac:dyDescent="0.2">
      <c r="B242" s="527"/>
      <c r="C242" s="527"/>
      <c r="D242" s="527"/>
      <c r="E242" s="527"/>
      <c r="F242" s="527"/>
      <c r="G242" s="527"/>
      <c r="H242" s="527"/>
      <c r="I242" s="527"/>
      <c r="J242" s="527"/>
      <c r="K242" s="527"/>
      <c r="L242" s="527"/>
      <c r="M242" s="522"/>
      <c r="N242" s="522"/>
      <c r="O242" s="522"/>
      <c r="P242" s="522"/>
      <c r="Q242" s="522"/>
      <c r="R242" s="522"/>
    </row>
    <row r="243" spans="2:18" s="526" customFormat="1" ht="13.15" customHeight="1" x14ac:dyDescent="0.2">
      <c r="B243" s="527"/>
      <c r="C243" s="527"/>
      <c r="D243" s="527"/>
      <c r="E243" s="527"/>
      <c r="F243" s="527"/>
      <c r="G243" s="527"/>
      <c r="H243" s="527"/>
      <c r="I243" s="527"/>
      <c r="J243" s="527"/>
      <c r="K243" s="527"/>
      <c r="L243" s="527"/>
      <c r="M243" s="522"/>
      <c r="N243" s="522"/>
      <c r="O243" s="522"/>
      <c r="P243" s="522"/>
      <c r="Q243" s="522"/>
      <c r="R243" s="522"/>
    </row>
    <row r="244" spans="2:18" s="526" customFormat="1" ht="13.15" customHeight="1" x14ac:dyDescent="0.2">
      <c r="B244" s="527"/>
      <c r="C244" s="527"/>
      <c r="D244" s="527"/>
      <c r="E244" s="527"/>
      <c r="F244" s="527"/>
      <c r="G244" s="527"/>
      <c r="H244" s="527"/>
      <c r="I244" s="527"/>
      <c r="J244" s="527"/>
      <c r="K244" s="527"/>
      <c r="L244" s="527"/>
      <c r="M244" s="522"/>
      <c r="N244" s="522"/>
      <c r="O244" s="522"/>
      <c r="P244" s="522"/>
      <c r="Q244" s="522"/>
      <c r="R244" s="522"/>
    </row>
    <row r="245" spans="2:18" s="526" customFormat="1" ht="13.15" customHeight="1" x14ac:dyDescent="0.2">
      <c r="B245" s="527"/>
      <c r="C245" s="527"/>
      <c r="D245" s="527"/>
      <c r="E245" s="527"/>
      <c r="F245" s="527"/>
      <c r="G245" s="527"/>
      <c r="H245" s="527"/>
      <c r="I245" s="527"/>
      <c r="J245" s="527"/>
      <c r="K245" s="527"/>
      <c r="L245" s="527"/>
      <c r="M245" s="522"/>
      <c r="N245" s="522"/>
      <c r="O245" s="522"/>
      <c r="P245" s="522"/>
      <c r="Q245" s="522"/>
      <c r="R245" s="522"/>
    </row>
    <row r="246" spans="2:18" s="526" customFormat="1" ht="13.15" customHeight="1" x14ac:dyDescent="0.2">
      <c r="B246" s="527"/>
      <c r="C246" s="527"/>
      <c r="D246" s="527"/>
      <c r="E246" s="527"/>
      <c r="F246" s="527"/>
      <c r="G246" s="527"/>
      <c r="H246" s="527"/>
      <c r="I246" s="527"/>
      <c r="J246" s="527"/>
      <c r="K246" s="527"/>
      <c r="L246" s="527"/>
      <c r="M246" s="522"/>
      <c r="N246" s="522"/>
      <c r="O246" s="522"/>
      <c r="P246" s="522"/>
      <c r="Q246" s="522"/>
      <c r="R246" s="522"/>
    </row>
    <row r="247" spans="2:18" s="526" customFormat="1" ht="13.15" customHeight="1" x14ac:dyDescent="0.2">
      <c r="B247" s="527"/>
      <c r="C247" s="527"/>
      <c r="D247" s="527"/>
      <c r="E247" s="527"/>
      <c r="F247" s="527"/>
      <c r="G247" s="527"/>
      <c r="H247" s="527"/>
      <c r="I247" s="527"/>
      <c r="J247" s="527"/>
      <c r="K247" s="527"/>
      <c r="L247" s="527"/>
      <c r="M247" s="522"/>
      <c r="N247" s="522"/>
      <c r="O247" s="522"/>
      <c r="P247" s="522"/>
      <c r="Q247" s="522"/>
      <c r="R247" s="522"/>
    </row>
    <row r="248" spans="2:18" s="526" customFormat="1" ht="13.15" customHeight="1" x14ac:dyDescent="0.2">
      <c r="B248" s="527"/>
      <c r="C248" s="527"/>
      <c r="D248" s="527"/>
      <c r="E248" s="527"/>
      <c r="F248" s="527"/>
      <c r="G248" s="527"/>
      <c r="H248" s="527"/>
      <c r="I248" s="527"/>
      <c r="J248" s="527"/>
      <c r="K248" s="527"/>
      <c r="L248" s="527"/>
      <c r="M248" s="522"/>
      <c r="N248" s="522"/>
      <c r="O248" s="522"/>
      <c r="P248" s="522"/>
      <c r="Q248" s="522"/>
      <c r="R248" s="522"/>
    </row>
    <row r="249" spans="2:18" s="526" customFormat="1" ht="13.15" customHeight="1" x14ac:dyDescent="0.2">
      <c r="B249" s="527"/>
      <c r="C249" s="527"/>
      <c r="D249" s="527"/>
      <c r="E249" s="527"/>
      <c r="F249" s="527"/>
      <c r="G249" s="527"/>
      <c r="H249" s="527"/>
      <c r="I249" s="527"/>
      <c r="J249" s="527"/>
      <c r="K249" s="527"/>
      <c r="L249" s="527"/>
      <c r="M249" s="522"/>
      <c r="N249" s="522"/>
      <c r="O249" s="522"/>
      <c r="P249" s="522"/>
      <c r="Q249" s="522"/>
      <c r="R249" s="522"/>
    </row>
    <row r="250" spans="2:18" s="526" customFormat="1" ht="13.15" customHeight="1" x14ac:dyDescent="0.2">
      <c r="B250" s="527"/>
      <c r="C250" s="527"/>
      <c r="D250" s="527"/>
      <c r="E250" s="527"/>
      <c r="F250" s="527"/>
      <c r="G250" s="527"/>
      <c r="H250" s="527"/>
      <c r="I250" s="527"/>
      <c r="J250" s="527"/>
      <c r="K250" s="527"/>
      <c r="L250" s="527"/>
      <c r="M250" s="522"/>
      <c r="N250" s="522"/>
      <c r="O250" s="522"/>
      <c r="P250" s="522"/>
      <c r="Q250" s="522"/>
      <c r="R250" s="522"/>
    </row>
    <row r="251" spans="2:18" s="526" customFormat="1" ht="13.15" customHeight="1" x14ac:dyDescent="0.2">
      <c r="B251" s="527"/>
      <c r="C251" s="527"/>
      <c r="D251" s="527"/>
      <c r="E251" s="527"/>
      <c r="F251" s="527"/>
      <c r="G251" s="527"/>
      <c r="H251" s="527"/>
      <c r="I251" s="527"/>
      <c r="J251" s="527"/>
      <c r="K251" s="527"/>
      <c r="L251" s="527"/>
      <c r="M251" s="522"/>
      <c r="N251" s="522"/>
      <c r="O251" s="522"/>
      <c r="P251" s="522"/>
      <c r="Q251" s="522"/>
      <c r="R251" s="522"/>
    </row>
    <row r="252" spans="2:18" s="526" customFormat="1" ht="13.15" customHeight="1" x14ac:dyDescent="0.2">
      <c r="B252" s="527"/>
      <c r="C252" s="527"/>
      <c r="D252" s="527"/>
      <c r="E252" s="527"/>
      <c r="F252" s="527"/>
      <c r="G252" s="527"/>
      <c r="H252" s="527"/>
      <c r="I252" s="527"/>
      <c r="J252" s="527"/>
      <c r="K252" s="527"/>
      <c r="L252" s="527"/>
      <c r="M252" s="522"/>
      <c r="N252" s="522"/>
      <c r="O252" s="522"/>
      <c r="P252" s="522"/>
      <c r="Q252" s="522"/>
      <c r="R252" s="522"/>
    </row>
    <row r="253" spans="2:18" s="526" customFormat="1" ht="13.15" customHeight="1" x14ac:dyDescent="0.2">
      <c r="B253" s="527"/>
      <c r="C253" s="527"/>
      <c r="D253" s="527"/>
      <c r="E253" s="527"/>
      <c r="F253" s="527"/>
      <c r="G253" s="527"/>
      <c r="H253" s="527"/>
      <c r="I253" s="527"/>
      <c r="J253" s="527"/>
      <c r="K253" s="527"/>
      <c r="L253" s="527"/>
      <c r="M253" s="522"/>
      <c r="N253" s="522"/>
      <c r="O253" s="522"/>
      <c r="P253" s="522"/>
      <c r="Q253" s="522"/>
      <c r="R253" s="522"/>
    </row>
    <row r="254" spans="2:18" s="526" customFormat="1" ht="13.15" customHeight="1" x14ac:dyDescent="0.2">
      <c r="B254" s="527"/>
      <c r="C254" s="527"/>
      <c r="D254" s="527"/>
      <c r="E254" s="527"/>
      <c r="F254" s="527"/>
      <c r="G254" s="527"/>
      <c r="H254" s="527"/>
      <c r="I254" s="527"/>
      <c r="J254" s="527"/>
      <c r="K254" s="527"/>
      <c r="L254" s="527"/>
      <c r="M254" s="522"/>
      <c r="N254" s="522"/>
      <c r="O254" s="522"/>
      <c r="P254" s="522"/>
      <c r="Q254" s="522"/>
      <c r="R254" s="522"/>
    </row>
    <row r="255" spans="2:18" s="526" customFormat="1" ht="13.15" customHeight="1" x14ac:dyDescent="0.2">
      <c r="B255" s="527"/>
      <c r="C255" s="527"/>
      <c r="D255" s="527"/>
      <c r="E255" s="527"/>
      <c r="F255" s="527"/>
      <c r="G255" s="527"/>
      <c r="H255" s="527"/>
      <c r="I255" s="527"/>
      <c r="J255" s="527"/>
      <c r="K255" s="527"/>
      <c r="L255" s="527"/>
      <c r="M255" s="522"/>
      <c r="N255" s="522"/>
      <c r="O255" s="522"/>
      <c r="P255" s="522"/>
      <c r="Q255" s="522"/>
      <c r="R255" s="522"/>
    </row>
    <row r="256" spans="2:18" s="526" customFormat="1" ht="13.15" customHeight="1" x14ac:dyDescent="0.2">
      <c r="B256" s="527"/>
      <c r="C256" s="527"/>
      <c r="D256" s="527"/>
      <c r="E256" s="527"/>
      <c r="F256" s="527"/>
      <c r="G256" s="527"/>
      <c r="H256" s="527"/>
      <c r="I256" s="527"/>
      <c r="J256" s="527"/>
      <c r="K256" s="527"/>
      <c r="L256" s="527"/>
      <c r="M256" s="522"/>
      <c r="N256" s="522"/>
      <c r="O256" s="522"/>
      <c r="P256" s="522"/>
      <c r="Q256" s="522"/>
      <c r="R256" s="522"/>
    </row>
    <row r="257" spans="2:18" s="526" customFormat="1" ht="13.15" customHeight="1" x14ac:dyDescent="0.2">
      <c r="B257" s="527"/>
      <c r="C257" s="527"/>
      <c r="D257" s="527"/>
      <c r="E257" s="527"/>
      <c r="F257" s="527"/>
      <c r="G257" s="527"/>
      <c r="H257" s="527"/>
      <c r="I257" s="527"/>
      <c r="J257" s="527"/>
      <c r="K257" s="527"/>
      <c r="L257" s="527"/>
      <c r="M257" s="522"/>
      <c r="N257" s="522"/>
      <c r="O257" s="522"/>
      <c r="P257" s="522"/>
      <c r="Q257" s="522"/>
      <c r="R257" s="522"/>
    </row>
    <row r="258" spans="2:18" s="526" customFormat="1" ht="13.15" customHeight="1" x14ac:dyDescent="0.2">
      <c r="B258" s="527"/>
      <c r="C258" s="527"/>
      <c r="D258" s="527"/>
      <c r="E258" s="527"/>
      <c r="F258" s="527"/>
      <c r="G258" s="527"/>
      <c r="H258" s="527"/>
      <c r="I258" s="527"/>
      <c r="J258" s="527"/>
      <c r="K258" s="527"/>
      <c r="L258" s="527"/>
      <c r="M258" s="522"/>
      <c r="N258" s="522"/>
      <c r="O258" s="522"/>
      <c r="P258" s="522"/>
      <c r="Q258" s="522"/>
      <c r="R258" s="522"/>
    </row>
    <row r="259" spans="2:18" s="526" customFormat="1" ht="13.15" customHeight="1" x14ac:dyDescent="0.2">
      <c r="B259" s="527"/>
      <c r="C259" s="527"/>
      <c r="D259" s="527"/>
      <c r="E259" s="527"/>
      <c r="F259" s="527"/>
      <c r="G259" s="527"/>
      <c r="H259" s="527"/>
      <c r="I259" s="527"/>
      <c r="J259" s="527"/>
      <c r="K259" s="527"/>
      <c r="L259" s="527"/>
      <c r="M259" s="522"/>
      <c r="N259" s="522"/>
      <c r="O259" s="522"/>
      <c r="P259" s="522"/>
      <c r="Q259" s="522"/>
      <c r="R259" s="522"/>
    </row>
    <row r="260" spans="2:18" s="526" customFormat="1" ht="13.15" customHeight="1" x14ac:dyDescent="0.2">
      <c r="B260" s="527"/>
      <c r="C260" s="527"/>
      <c r="D260" s="527"/>
      <c r="E260" s="527"/>
      <c r="F260" s="527"/>
      <c r="G260" s="527"/>
      <c r="H260" s="527"/>
      <c r="I260" s="527"/>
      <c r="J260" s="527"/>
      <c r="K260" s="527"/>
      <c r="L260" s="527"/>
      <c r="M260" s="522"/>
      <c r="N260" s="522"/>
      <c r="O260" s="522"/>
      <c r="P260" s="522"/>
      <c r="Q260" s="522"/>
      <c r="R260" s="522"/>
    </row>
    <row r="261" spans="2:18" s="526" customFormat="1" ht="13.15" customHeight="1" x14ac:dyDescent="0.2">
      <c r="B261" s="527"/>
      <c r="C261" s="527"/>
      <c r="D261" s="527"/>
      <c r="E261" s="527"/>
      <c r="F261" s="527"/>
      <c r="G261" s="527"/>
      <c r="H261" s="527"/>
      <c r="I261" s="527"/>
      <c r="J261" s="527"/>
      <c r="K261" s="527"/>
      <c r="L261" s="527"/>
      <c r="M261" s="522"/>
      <c r="N261" s="522"/>
      <c r="O261" s="522"/>
      <c r="P261" s="522"/>
      <c r="Q261" s="522"/>
      <c r="R261" s="522"/>
    </row>
    <row r="262" spans="2:18" s="526" customFormat="1" ht="13.15" customHeight="1" x14ac:dyDescent="0.2">
      <c r="B262" s="527"/>
      <c r="C262" s="527"/>
      <c r="D262" s="527"/>
      <c r="E262" s="527"/>
      <c r="F262" s="527"/>
      <c r="G262" s="527"/>
      <c r="H262" s="527"/>
      <c r="I262" s="527"/>
      <c r="J262" s="527"/>
      <c r="K262" s="527"/>
      <c r="L262" s="527"/>
      <c r="M262" s="522"/>
      <c r="N262" s="522"/>
      <c r="O262" s="522"/>
      <c r="P262" s="522"/>
      <c r="Q262" s="522"/>
      <c r="R262" s="522"/>
    </row>
    <row r="263" spans="2:18" s="526" customFormat="1" ht="13.15" customHeight="1" x14ac:dyDescent="0.2">
      <c r="B263" s="527"/>
      <c r="C263" s="527"/>
      <c r="D263" s="527"/>
      <c r="E263" s="527"/>
      <c r="F263" s="527"/>
      <c r="G263" s="527"/>
      <c r="H263" s="527"/>
      <c r="I263" s="527"/>
      <c r="J263" s="527"/>
      <c r="K263" s="527"/>
      <c r="L263" s="527"/>
      <c r="M263" s="522"/>
      <c r="N263" s="522"/>
      <c r="O263" s="522"/>
      <c r="P263" s="522"/>
      <c r="Q263" s="522"/>
      <c r="R263" s="522"/>
    </row>
    <row r="264" spans="2:18" s="526" customFormat="1" ht="13.15" customHeight="1" x14ac:dyDescent="0.2">
      <c r="B264" s="527"/>
      <c r="C264" s="527"/>
      <c r="D264" s="527"/>
      <c r="E264" s="527"/>
      <c r="F264" s="527"/>
      <c r="G264" s="527"/>
      <c r="H264" s="527"/>
      <c r="I264" s="527"/>
      <c r="J264" s="527"/>
      <c r="K264" s="527"/>
      <c r="L264" s="527"/>
      <c r="M264" s="522"/>
      <c r="N264" s="522"/>
      <c r="O264" s="522"/>
      <c r="P264" s="522"/>
      <c r="Q264" s="522"/>
      <c r="R264" s="522"/>
    </row>
    <row r="265" spans="2:18" s="526" customFormat="1" ht="13.15" customHeight="1" x14ac:dyDescent="0.2">
      <c r="B265" s="527"/>
      <c r="C265" s="527"/>
      <c r="D265" s="527"/>
      <c r="E265" s="527"/>
      <c r="F265" s="527"/>
      <c r="G265" s="527"/>
      <c r="H265" s="527"/>
      <c r="I265" s="527"/>
      <c r="J265" s="527"/>
      <c r="K265" s="527"/>
      <c r="L265" s="527"/>
      <c r="M265" s="522"/>
      <c r="N265" s="522"/>
      <c r="O265" s="522"/>
      <c r="P265" s="522"/>
      <c r="Q265" s="522"/>
      <c r="R265" s="522"/>
    </row>
    <row r="266" spans="2:18" s="526" customFormat="1" ht="13.15" customHeight="1" x14ac:dyDescent="0.2">
      <c r="B266" s="527"/>
      <c r="C266" s="527"/>
      <c r="D266" s="527"/>
      <c r="E266" s="527"/>
      <c r="F266" s="527"/>
      <c r="G266" s="527"/>
      <c r="H266" s="527"/>
      <c r="I266" s="527"/>
      <c r="J266" s="527"/>
      <c r="K266" s="527"/>
      <c r="L266" s="527"/>
      <c r="M266" s="522"/>
      <c r="N266" s="522"/>
      <c r="O266" s="522"/>
      <c r="P266" s="522"/>
      <c r="Q266" s="522"/>
      <c r="R266" s="522"/>
    </row>
    <row r="267" spans="2:18" s="526" customFormat="1" ht="13.15" customHeight="1" x14ac:dyDescent="0.2">
      <c r="B267" s="527"/>
      <c r="C267" s="527"/>
      <c r="D267" s="527"/>
      <c r="E267" s="527"/>
      <c r="F267" s="527"/>
      <c r="G267" s="527"/>
      <c r="H267" s="527"/>
      <c r="I267" s="527"/>
      <c r="J267" s="527"/>
      <c r="K267" s="527"/>
      <c r="L267" s="527"/>
      <c r="M267" s="522"/>
      <c r="N267" s="522"/>
      <c r="O267" s="522"/>
      <c r="P267" s="522"/>
      <c r="Q267" s="522"/>
      <c r="R267" s="522"/>
    </row>
    <row r="268" spans="2:18" s="526" customFormat="1" ht="13.15" customHeight="1" x14ac:dyDescent="0.2">
      <c r="B268" s="527"/>
      <c r="C268" s="527"/>
      <c r="D268" s="527"/>
      <c r="E268" s="527"/>
      <c r="F268" s="527"/>
      <c r="G268" s="527"/>
      <c r="H268" s="527"/>
      <c r="I268" s="527"/>
      <c r="J268" s="527"/>
      <c r="K268" s="527"/>
      <c r="L268" s="527"/>
      <c r="M268" s="522"/>
      <c r="N268" s="522"/>
      <c r="O268" s="522"/>
      <c r="P268" s="522"/>
      <c r="Q268" s="522"/>
      <c r="R268" s="522"/>
    </row>
    <row r="269" spans="2:18" s="526" customFormat="1" ht="13.15" customHeight="1" x14ac:dyDescent="0.2">
      <c r="B269" s="527"/>
      <c r="C269" s="527"/>
      <c r="D269" s="527"/>
      <c r="E269" s="527"/>
      <c r="F269" s="527"/>
      <c r="G269" s="527"/>
      <c r="H269" s="527"/>
      <c r="I269" s="527"/>
      <c r="J269" s="527"/>
      <c r="K269" s="527"/>
      <c r="L269" s="527"/>
      <c r="M269" s="522"/>
      <c r="N269" s="522"/>
      <c r="O269" s="522"/>
      <c r="P269" s="522"/>
      <c r="Q269" s="522"/>
      <c r="R269" s="522"/>
    </row>
    <row r="270" spans="2:18" s="526" customFormat="1" ht="13.15" customHeight="1" x14ac:dyDescent="0.2">
      <c r="B270" s="527"/>
      <c r="C270" s="527"/>
      <c r="D270" s="527"/>
      <c r="E270" s="527"/>
      <c r="F270" s="527"/>
      <c r="G270" s="527"/>
      <c r="H270" s="527"/>
      <c r="I270" s="527"/>
      <c r="J270" s="527"/>
      <c r="K270" s="527"/>
      <c r="L270" s="527"/>
      <c r="M270" s="522"/>
      <c r="N270" s="522"/>
      <c r="O270" s="522"/>
      <c r="P270" s="522"/>
      <c r="Q270" s="522"/>
      <c r="R270" s="522"/>
    </row>
    <row r="271" spans="2:18" s="526" customFormat="1" ht="13.15" customHeight="1" x14ac:dyDescent="0.2">
      <c r="B271" s="527"/>
      <c r="C271" s="527"/>
      <c r="D271" s="527"/>
      <c r="E271" s="527"/>
      <c r="F271" s="527"/>
      <c r="G271" s="527"/>
      <c r="H271" s="527"/>
      <c r="I271" s="527"/>
      <c r="J271" s="527"/>
      <c r="K271" s="527"/>
      <c r="L271" s="527"/>
      <c r="M271" s="522"/>
      <c r="N271" s="522"/>
      <c r="O271" s="522"/>
      <c r="P271" s="522"/>
      <c r="Q271" s="522"/>
      <c r="R271" s="522"/>
    </row>
    <row r="272" spans="2:18" s="526" customFormat="1" ht="13.15" customHeight="1" x14ac:dyDescent="0.2">
      <c r="B272" s="527"/>
      <c r="C272" s="527"/>
      <c r="D272" s="527"/>
      <c r="E272" s="527"/>
      <c r="F272" s="527"/>
      <c r="G272" s="527"/>
      <c r="H272" s="527"/>
      <c r="I272" s="527"/>
      <c r="J272" s="527"/>
      <c r="K272" s="527"/>
      <c r="L272" s="527"/>
      <c r="M272" s="522"/>
      <c r="N272" s="522"/>
      <c r="O272" s="522"/>
      <c r="P272" s="522"/>
      <c r="Q272" s="522"/>
      <c r="R272" s="522"/>
    </row>
    <row r="273" spans="2:18" s="526" customFormat="1" ht="13.15" customHeight="1" x14ac:dyDescent="0.2">
      <c r="B273" s="527"/>
      <c r="C273" s="527"/>
      <c r="D273" s="527"/>
      <c r="E273" s="527"/>
      <c r="F273" s="527"/>
      <c r="G273" s="527"/>
      <c r="H273" s="527"/>
      <c r="I273" s="527"/>
      <c r="J273" s="527"/>
      <c r="K273" s="527"/>
      <c r="L273" s="527"/>
      <c r="M273" s="522"/>
      <c r="N273" s="522"/>
      <c r="O273" s="522"/>
      <c r="P273" s="522"/>
      <c r="Q273" s="522"/>
      <c r="R273" s="522"/>
    </row>
    <row r="274" spans="2:18" s="526" customFormat="1" ht="13.15" customHeight="1" x14ac:dyDescent="0.2">
      <c r="B274" s="527"/>
      <c r="C274" s="527"/>
      <c r="D274" s="527"/>
      <c r="E274" s="527"/>
      <c r="F274" s="527"/>
      <c r="G274" s="527"/>
      <c r="H274" s="527"/>
      <c r="I274" s="527"/>
      <c r="J274" s="527"/>
      <c r="K274" s="527"/>
      <c r="L274" s="527"/>
      <c r="M274" s="522"/>
      <c r="N274" s="522"/>
      <c r="O274" s="522"/>
      <c r="P274" s="522"/>
      <c r="Q274" s="522"/>
      <c r="R274" s="522"/>
    </row>
    <row r="275" spans="2:18" s="526" customFormat="1" ht="13.15" customHeight="1" x14ac:dyDescent="0.2">
      <c r="B275" s="527"/>
      <c r="C275" s="527"/>
      <c r="D275" s="527"/>
      <c r="E275" s="527"/>
      <c r="F275" s="527"/>
      <c r="G275" s="527"/>
      <c r="H275" s="527"/>
      <c r="I275" s="527"/>
      <c r="J275" s="527"/>
      <c r="K275" s="527"/>
      <c r="L275" s="527"/>
      <c r="M275" s="522"/>
      <c r="N275" s="522"/>
      <c r="O275" s="522"/>
      <c r="P275" s="522"/>
      <c r="Q275" s="522"/>
      <c r="R275" s="522"/>
    </row>
    <row r="276" spans="2:18" s="526" customFormat="1" ht="13.15" customHeight="1" x14ac:dyDescent="0.2">
      <c r="B276" s="527"/>
      <c r="C276" s="527"/>
      <c r="D276" s="527"/>
      <c r="E276" s="527"/>
      <c r="F276" s="527"/>
      <c r="G276" s="527"/>
      <c r="H276" s="527"/>
      <c r="I276" s="527"/>
      <c r="J276" s="527"/>
      <c r="K276" s="527"/>
      <c r="L276" s="527"/>
      <c r="M276" s="522"/>
      <c r="N276" s="522"/>
      <c r="O276" s="522"/>
      <c r="P276" s="522"/>
      <c r="Q276" s="522"/>
      <c r="R276" s="522"/>
    </row>
    <row r="277" spans="2:18" s="526" customFormat="1" ht="13.15" customHeight="1" x14ac:dyDescent="0.2">
      <c r="B277" s="527"/>
      <c r="C277" s="527"/>
      <c r="D277" s="527"/>
      <c r="E277" s="527"/>
      <c r="F277" s="527"/>
      <c r="G277" s="527"/>
      <c r="H277" s="527"/>
      <c r="I277" s="527"/>
      <c r="J277" s="527"/>
      <c r="K277" s="527"/>
      <c r="L277" s="527"/>
      <c r="M277" s="522"/>
      <c r="N277" s="522"/>
      <c r="O277" s="522"/>
      <c r="P277" s="522"/>
      <c r="Q277" s="522"/>
      <c r="R277" s="522"/>
    </row>
    <row r="278" spans="2:18" s="526" customFormat="1" ht="13.15" customHeight="1" x14ac:dyDescent="0.2">
      <c r="B278" s="527"/>
      <c r="C278" s="527"/>
      <c r="D278" s="527"/>
      <c r="E278" s="527"/>
      <c r="F278" s="527"/>
      <c r="G278" s="527"/>
      <c r="H278" s="527"/>
      <c r="I278" s="527"/>
      <c r="J278" s="527"/>
      <c r="K278" s="527"/>
      <c r="L278" s="527"/>
      <c r="M278" s="522"/>
      <c r="N278" s="522"/>
      <c r="O278" s="522"/>
      <c r="P278" s="522"/>
      <c r="Q278" s="522"/>
      <c r="R278" s="522"/>
    </row>
    <row r="279" spans="2:18" s="526" customFormat="1" ht="13.15" customHeight="1" x14ac:dyDescent="0.2">
      <c r="B279" s="527"/>
      <c r="C279" s="527"/>
      <c r="D279" s="527"/>
      <c r="E279" s="527"/>
      <c r="F279" s="527"/>
      <c r="G279" s="527"/>
      <c r="H279" s="527"/>
      <c r="I279" s="527"/>
      <c r="J279" s="527"/>
      <c r="K279" s="527"/>
      <c r="L279" s="527"/>
      <c r="M279" s="522"/>
      <c r="N279" s="522"/>
      <c r="O279" s="522"/>
      <c r="P279" s="522"/>
      <c r="Q279" s="522"/>
      <c r="R279" s="522"/>
    </row>
    <row r="280" spans="2:18" s="526" customFormat="1" ht="13.15" customHeight="1" x14ac:dyDescent="0.2">
      <c r="B280" s="527"/>
      <c r="C280" s="527"/>
      <c r="D280" s="527"/>
      <c r="E280" s="527"/>
      <c r="F280" s="527"/>
      <c r="G280" s="527"/>
      <c r="H280" s="527"/>
      <c r="I280" s="527"/>
      <c r="J280" s="527"/>
      <c r="K280" s="527"/>
      <c r="L280" s="527"/>
      <c r="M280" s="522"/>
      <c r="N280" s="522"/>
      <c r="O280" s="522"/>
      <c r="P280" s="522"/>
      <c r="Q280" s="522"/>
      <c r="R280" s="522"/>
    </row>
    <row r="281" spans="2:18" s="526" customFormat="1" ht="13.15" customHeight="1" x14ac:dyDescent="0.2">
      <c r="B281" s="527"/>
      <c r="C281" s="527"/>
      <c r="D281" s="527"/>
      <c r="E281" s="527"/>
      <c r="F281" s="527"/>
      <c r="G281" s="527"/>
      <c r="H281" s="527"/>
      <c r="I281" s="527"/>
      <c r="J281" s="527"/>
      <c r="K281" s="527"/>
      <c r="L281" s="527"/>
      <c r="M281" s="522"/>
      <c r="N281" s="522"/>
      <c r="O281" s="522"/>
      <c r="P281" s="522"/>
      <c r="Q281" s="522"/>
      <c r="R281" s="522"/>
    </row>
    <row r="282" spans="2:18" s="526" customFormat="1" ht="13.15" customHeight="1" x14ac:dyDescent="0.2">
      <c r="B282" s="527"/>
      <c r="C282" s="527"/>
      <c r="D282" s="527"/>
      <c r="E282" s="527"/>
      <c r="F282" s="527"/>
      <c r="G282" s="527"/>
      <c r="H282" s="527"/>
      <c r="I282" s="527"/>
      <c r="J282" s="527"/>
      <c r="K282" s="527"/>
      <c r="L282" s="527"/>
      <c r="M282" s="522"/>
      <c r="N282" s="522"/>
      <c r="O282" s="522"/>
      <c r="P282" s="522"/>
      <c r="Q282" s="522"/>
      <c r="R282" s="522"/>
    </row>
    <row r="283" spans="2:18" s="526" customFormat="1" ht="13.15" customHeight="1" x14ac:dyDescent="0.2">
      <c r="B283" s="527"/>
      <c r="C283" s="527"/>
      <c r="D283" s="527"/>
      <c r="E283" s="527"/>
      <c r="F283" s="527"/>
      <c r="G283" s="527"/>
      <c r="H283" s="527"/>
      <c r="I283" s="527"/>
      <c r="J283" s="527"/>
      <c r="K283" s="527"/>
      <c r="L283" s="527"/>
      <c r="M283" s="522"/>
      <c r="N283" s="522"/>
      <c r="O283" s="522"/>
      <c r="P283" s="522"/>
      <c r="Q283" s="522"/>
      <c r="R283" s="522"/>
    </row>
    <row r="284" spans="2:18" s="526" customFormat="1" ht="13.15" customHeight="1" x14ac:dyDescent="0.2">
      <c r="B284" s="527"/>
      <c r="C284" s="527"/>
      <c r="D284" s="527"/>
      <c r="E284" s="527"/>
      <c r="F284" s="527"/>
      <c r="G284" s="527"/>
      <c r="H284" s="527"/>
      <c r="I284" s="527"/>
      <c r="J284" s="527"/>
      <c r="K284" s="527"/>
      <c r="L284" s="527"/>
      <c r="M284" s="522"/>
      <c r="N284" s="522"/>
      <c r="O284" s="522"/>
      <c r="P284" s="522"/>
      <c r="Q284" s="522"/>
      <c r="R284" s="522"/>
    </row>
    <row r="285" spans="2:18" s="526" customFormat="1" ht="13.15" customHeight="1" x14ac:dyDescent="0.2">
      <c r="B285" s="527"/>
      <c r="C285" s="527"/>
      <c r="D285" s="527"/>
      <c r="E285" s="527"/>
      <c r="F285" s="527"/>
      <c r="G285" s="527"/>
      <c r="H285" s="527"/>
      <c r="I285" s="527"/>
      <c r="J285" s="527"/>
      <c r="K285" s="527"/>
      <c r="L285" s="527"/>
      <c r="M285" s="522"/>
      <c r="N285" s="522"/>
      <c r="O285" s="522"/>
      <c r="P285" s="522"/>
      <c r="Q285" s="522"/>
      <c r="R285" s="522"/>
    </row>
    <row r="286" spans="2:18" s="526" customFormat="1" ht="13.15" customHeight="1" x14ac:dyDescent="0.2">
      <c r="B286" s="527"/>
      <c r="C286" s="527"/>
      <c r="D286" s="527"/>
      <c r="E286" s="527"/>
      <c r="F286" s="527"/>
      <c r="G286" s="527"/>
      <c r="H286" s="527"/>
      <c r="I286" s="527"/>
      <c r="J286" s="527"/>
      <c r="K286" s="527"/>
      <c r="L286" s="527"/>
      <c r="M286" s="522"/>
      <c r="N286" s="522"/>
      <c r="O286" s="522"/>
      <c r="P286" s="522"/>
      <c r="Q286" s="522"/>
      <c r="R286" s="522"/>
    </row>
    <row r="287" spans="2:18" s="526" customFormat="1" ht="13.15" customHeight="1" x14ac:dyDescent="0.2">
      <c r="B287" s="527"/>
      <c r="C287" s="527"/>
      <c r="D287" s="527"/>
      <c r="E287" s="527"/>
      <c r="F287" s="527"/>
      <c r="G287" s="527"/>
      <c r="H287" s="527"/>
      <c r="I287" s="527"/>
      <c r="J287" s="527"/>
      <c r="K287" s="527"/>
      <c r="L287" s="527"/>
      <c r="M287" s="522"/>
      <c r="N287" s="522"/>
      <c r="O287" s="522"/>
      <c r="P287" s="522"/>
      <c r="Q287" s="522"/>
      <c r="R287" s="522"/>
    </row>
    <row r="288" spans="2:18" s="526" customFormat="1" ht="13.15" customHeight="1" x14ac:dyDescent="0.2">
      <c r="B288" s="527"/>
      <c r="C288" s="527"/>
      <c r="D288" s="527"/>
      <c r="E288" s="527"/>
      <c r="F288" s="527"/>
      <c r="G288" s="527"/>
      <c r="H288" s="527"/>
      <c r="I288" s="527"/>
      <c r="J288" s="527"/>
      <c r="K288" s="527"/>
      <c r="L288" s="527"/>
      <c r="M288" s="522"/>
      <c r="N288" s="522"/>
      <c r="O288" s="522"/>
      <c r="P288" s="522"/>
      <c r="Q288" s="522"/>
      <c r="R288" s="522"/>
    </row>
    <row r="289" spans="1:18" s="526" customFormat="1" ht="13.15" customHeight="1" x14ac:dyDescent="0.2">
      <c r="B289" s="527"/>
      <c r="C289" s="527"/>
      <c r="D289" s="527"/>
      <c r="E289" s="527"/>
      <c r="F289" s="527"/>
      <c r="G289" s="527"/>
      <c r="H289" s="527"/>
      <c r="I289" s="527"/>
      <c r="J289" s="527"/>
      <c r="K289" s="527"/>
      <c r="L289" s="527"/>
      <c r="M289" s="522"/>
      <c r="N289" s="522"/>
      <c r="O289" s="522"/>
      <c r="P289" s="522"/>
      <c r="Q289" s="522"/>
      <c r="R289" s="522"/>
    </row>
    <row r="290" spans="1:18" s="526" customFormat="1" ht="13.15" customHeight="1" x14ac:dyDescent="0.2">
      <c r="B290" s="527"/>
      <c r="C290" s="527"/>
      <c r="D290" s="527"/>
      <c r="E290" s="527"/>
      <c r="F290" s="527"/>
      <c r="G290" s="527"/>
      <c r="H290" s="527"/>
      <c r="I290" s="527"/>
      <c r="J290" s="527"/>
      <c r="K290" s="527"/>
      <c r="L290" s="527"/>
      <c r="M290" s="522"/>
      <c r="N290" s="522"/>
      <c r="O290" s="522"/>
      <c r="P290" s="522"/>
      <c r="Q290" s="522"/>
      <c r="R290" s="522"/>
    </row>
    <row r="291" spans="1:18" s="526" customFormat="1" ht="13.15" customHeight="1" x14ac:dyDescent="0.2">
      <c r="B291" s="527"/>
      <c r="C291" s="527"/>
      <c r="D291" s="527"/>
      <c r="E291" s="527"/>
      <c r="F291" s="527"/>
      <c r="G291" s="527"/>
      <c r="H291" s="527"/>
      <c r="I291" s="527"/>
      <c r="J291" s="527"/>
      <c r="K291" s="527"/>
      <c r="L291" s="527"/>
      <c r="M291" s="522"/>
      <c r="N291" s="522"/>
      <c r="O291" s="522"/>
      <c r="P291" s="522"/>
      <c r="Q291" s="522"/>
      <c r="R291" s="522"/>
    </row>
    <row r="292" spans="1:18" s="526" customFormat="1" ht="13.15" customHeight="1" x14ac:dyDescent="0.2">
      <c r="B292" s="527"/>
      <c r="C292" s="527"/>
      <c r="D292" s="527"/>
      <c r="E292" s="527"/>
      <c r="F292" s="527"/>
      <c r="G292" s="527"/>
      <c r="H292" s="527"/>
      <c r="I292" s="527"/>
      <c r="J292" s="527"/>
      <c r="K292" s="527"/>
      <c r="L292" s="527"/>
      <c r="M292" s="522"/>
      <c r="N292" s="522"/>
      <c r="O292" s="522"/>
      <c r="P292" s="522"/>
      <c r="Q292" s="522"/>
      <c r="R292" s="522"/>
    </row>
    <row r="293" spans="1:18" s="526" customFormat="1" ht="13.15" customHeight="1" x14ac:dyDescent="0.2">
      <c r="B293" s="527"/>
      <c r="C293" s="527"/>
      <c r="D293" s="527"/>
      <c r="E293" s="527"/>
      <c r="F293" s="527"/>
      <c r="G293" s="527"/>
      <c r="H293" s="527"/>
      <c r="I293" s="527"/>
      <c r="J293" s="527"/>
      <c r="K293" s="527"/>
      <c r="L293" s="527"/>
      <c r="M293" s="522"/>
      <c r="N293" s="522"/>
      <c r="O293" s="522"/>
      <c r="P293" s="522"/>
      <c r="Q293" s="522"/>
      <c r="R293" s="522"/>
    </row>
    <row r="294" spans="1:18" s="526" customFormat="1" ht="13.15" customHeight="1" x14ac:dyDescent="0.2">
      <c r="B294" s="527"/>
      <c r="C294" s="527"/>
      <c r="D294" s="527"/>
      <c r="E294" s="527"/>
      <c r="F294" s="527"/>
      <c r="G294" s="527"/>
      <c r="H294" s="527"/>
      <c r="I294" s="527"/>
      <c r="J294" s="527"/>
      <c r="K294" s="527"/>
      <c r="L294" s="527"/>
      <c r="M294" s="522"/>
      <c r="N294" s="522"/>
      <c r="O294" s="522"/>
      <c r="P294" s="522"/>
      <c r="Q294" s="522"/>
      <c r="R294" s="522"/>
    </row>
    <row r="295" spans="1:18" s="526" customFormat="1" ht="13.15" customHeight="1" x14ac:dyDescent="0.2">
      <c r="B295" s="527"/>
      <c r="C295" s="527"/>
      <c r="D295" s="527"/>
      <c r="E295" s="527"/>
      <c r="F295" s="527"/>
      <c r="G295" s="527"/>
      <c r="H295" s="527"/>
      <c r="I295" s="527"/>
      <c r="J295" s="527"/>
      <c r="K295" s="527"/>
      <c r="L295" s="527"/>
      <c r="M295" s="522"/>
      <c r="N295" s="522"/>
      <c r="O295" s="522"/>
      <c r="P295" s="522"/>
      <c r="Q295" s="522"/>
      <c r="R295" s="522"/>
    </row>
    <row r="296" spans="1:18" s="526" customFormat="1" ht="13.15" customHeight="1" x14ac:dyDescent="0.2">
      <c r="B296" s="527"/>
      <c r="C296" s="527"/>
      <c r="D296" s="527"/>
      <c r="E296" s="527"/>
      <c r="F296" s="527"/>
      <c r="G296" s="527"/>
      <c r="H296" s="527"/>
      <c r="I296" s="527"/>
      <c r="J296" s="527"/>
      <c r="K296" s="527"/>
      <c r="L296" s="527"/>
      <c r="M296" s="522"/>
      <c r="N296" s="522"/>
      <c r="O296" s="522"/>
      <c r="P296" s="522"/>
      <c r="Q296" s="522"/>
      <c r="R296" s="522"/>
    </row>
    <row r="297" spans="1:18" s="526" customFormat="1" ht="13.15" customHeight="1" x14ac:dyDescent="0.2">
      <c r="B297" s="527"/>
      <c r="C297" s="527"/>
      <c r="D297" s="527"/>
      <c r="E297" s="527"/>
      <c r="F297" s="527"/>
      <c r="G297" s="527"/>
      <c r="H297" s="527"/>
      <c r="I297" s="527"/>
      <c r="J297" s="527"/>
      <c r="K297" s="527"/>
      <c r="L297" s="527"/>
      <c r="M297" s="522"/>
      <c r="N297" s="522"/>
      <c r="O297" s="522"/>
      <c r="P297" s="522"/>
      <c r="Q297" s="522"/>
      <c r="R297" s="522"/>
    </row>
    <row r="298" spans="1:18" s="526" customFormat="1" ht="13.15" customHeight="1" x14ac:dyDescent="0.2">
      <c r="B298" s="527"/>
      <c r="C298" s="527"/>
      <c r="D298" s="527"/>
      <c r="E298" s="527"/>
      <c r="F298" s="527"/>
      <c r="G298" s="527"/>
      <c r="H298" s="527"/>
      <c r="I298" s="527"/>
      <c r="J298" s="527"/>
      <c r="K298" s="527"/>
      <c r="L298" s="527"/>
      <c r="M298" s="522"/>
      <c r="N298" s="522"/>
      <c r="O298" s="522"/>
      <c r="P298" s="522"/>
      <c r="Q298" s="522"/>
      <c r="R298" s="522"/>
    </row>
    <row r="299" spans="1:18" s="526" customFormat="1" ht="13.15" customHeight="1" x14ac:dyDescent="0.2">
      <c r="B299" s="527"/>
      <c r="C299" s="527"/>
      <c r="D299" s="527"/>
      <c r="E299" s="527"/>
      <c r="F299" s="527"/>
      <c r="G299" s="527"/>
      <c r="H299" s="527"/>
      <c r="I299" s="527"/>
      <c r="J299" s="527"/>
      <c r="K299" s="527"/>
      <c r="L299" s="527"/>
      <c r="M299" s="522"/>
      <c r="N299" s="522"/>
      <c r="O299" s="522"/>
      <c r="P299" s="522"/>
      <c r="Q299" s="522"/>
      <c r="R299" s="522"/>
    </row>
    <row r="300" spans="1:18" s="526" customFormat="1" ht="13.15" customHeight="1" x14ac:dyDescent="0.2">
      <c r="B300" s="527"/>
      <c r="C300" s="527"/>
      <c r="D300" s="527"/>
      <c r="E300" s="527"/>
      <c r="F300" s="527"/>
      <c r="G300" s="527"/>
      <c r="H300" s="527"/>
      <c r="I300" s="527"/>
      <c r="J300" s="527"/>
      <c r="K300" s="527"/>
      <c r="L300" s="527"/>
      <c r="M300" s="522"/>
      <c r="N300" s="522"/>
      <c r="O300" s="522"/>
      <c r="P300" s="522"/>
      <c r="Q300" s="522"/>
      <c r="R300" s="522"/>
    </row>
    <row r="301" spans="1:18" s="526" customFormat="1" ht="13.15" customHeight="1" x14ac:dyDescent="0.2">
      <c r="B301" s="527"/>
      <c r="C301" s="527"/>
      <c r="D301" s="527"/>
      <c r="E301" s="527"/>
      <c r="F301" s="527"/>
      <c r="G301" s="527"/>
      <c r="H301" s="527"/>
      <c r="I301" s="527"/>
      <c r="J301" s="527"/>
      <c r="K301" s="527"/>
      <c r="L301" s="527"/>
      <c r="M301" s="522"/>
      <c r="N301" s="522"/>
      <c r="O301" s="522"/>
      <c r="P301" s="522"/>
      <c r="Q301" s="522"/>
      <c r="R301" s="522"/>
    </row>
    <row r="302" spans="1:18" s="526" customFormat="1" ht="13.15" customHeight="1" x14ac:dyDescent="0.2">
      <c r="A302" s="530"/>
      <c r="B302" s="527"/>
      <c r="C302" s="527"/>
      <c r="D302" s="527"/>
      <c r="E302" s="527"/>
      <c r="F302" s="527"/>
      <c r="G302" s="527"/>
      <c r="H302" s="527"/>
      <c r="I302" s="527"/>
      <c r="J302" s="527"/>
      <c r="K302" s="527"/>
      <c r="L302" s="527"/>
      <c r="M302" s="522"/>
      <c r="N302" s="522"/>
      <c r="O302" s="522"/>
      <c r="P302" s="522"/>
      <c r="Q302" s="522"/>
      <c r="R302" s="522"/>
    </row>
    <row r="303" spans="1:18" s="526" customFormat="1" ht="13.15" customHeight="1" x14ac:dyDescent="0.2">
      <c r="B303" s="527"/>
      <c r="C303" s="527"/>
      <c r="D303" s="527"/>
      <c r="E303" s="527"/>
      <c r="F303" s="527"/>
      <c r="G303" s="527"/>
      <c r="H303" s="527"/>
      <c r="I303" s="527"/>
      <c r="J303" s="527"/>
      <c r="K303" s="527"/>
      <c r="L303" s="527"/>
      <c r="M303" s="522"/>
      <c r="N303" s="522"/>
      <c r="O303" s="522"/>
      <c r="P303" s="522"/>
      <c r="Q303" s="522"/>
      <c r="R303" s="522"/>
    </row>
    <row r="304" spans="1:18" s="526" customFormat="1" ht="13.15" customHeight="1" x14ac:dyDescent="0.2">
      <c r="B304" s="527"/>
      <c r="C304" s="527"/>
      <c r="D304" s="527"/>
      <c r="E304" s="527"/>
      <c r="F304" s="527"/>
      <c r="G304" s="527"/>
      <c r="H304" s="527"/>
      <c r="I304" s="527"/>
      <c r="J304" s="527"/>
      <c r="K304" s="527"/>
      <c r="L304" s="527"/>
      <c r="M304" s="522"/>
      <c r="N304" s="522"/>
      <c r="O304" s="522"/>
      <c r="P304" s="522"/>
      <c r="Q304" s="522"/>
      <c r="R304" s="522"/>
    </row>
    <row r="305" spans="2:18" s="526" customFormat="1" ht="13.15" customHeight="1" x14ac:dyDescent="0.2">
      <c r="B305" s="527"/>
      <c r="C305" s="527"/>
      <c r="D305" s="527"/>
      <c r="E305" s="527"/>
      <c r="F305" s="527"/>
      <c r="G305" s="527"/>
      <c r="H305" s="527"/>
      <c r="I305" s="527"/>
      <c r="J305" s="527"/>
      <c r="K305" s="527"/>
      <c r="L305" s="527"/>
      <c r="M305" s="522"/>
      <c r="N305" s="522"/>
      <c r="O305" s="522"/>
      <c r="P305" s="522"/>
      <c r="Q305" s="522"/>
      <c r="R305" s="522"/>
    </row>
    <row r="306" spans="2:18" s="526" customFormat="1" ht="13.15" customHeight="1" x14ac:dyDescent="0.2">
      <c r="B306" s="527"/>
      <c r="C306" s="527"/>
      <c r="D306" s="527"/>
      <c r="E306" s="527"/>
      <c r="F306" s="527"/>
      <c r="G306" s="527"/>
      <c r="H306" s="527"/>
      <c r="I306" s="527"/>
      <c r="J306" s="527"/>
      <c r="K306" s="527"/>
      <c r="L306" s="527"/>
      <c r="M306" s="522"/>
      <c r="N306" s="522"/>
      <c r="O306" s="522"/>
      <c r="P306" s="522"/>
      <c r="Q306" s="522"/>
      <c r="R306" s="522"/>
    </row>
    <row r="307" spans="2:18" s="526" customFormat="1" ht="13.15" customHeight="1" x14ac:dyDescent="0.2">
      <c r="B307" s="527"/>
      <c r="C307" s="527"/>
      <c r="D307" s="527"/>
      <c r="E307" s="527"/>
      <c r="F307" s="527"/>
      <c r="G307" s="527"/>
      <c r="H307" s="527"/>
      <c r="I307" s="527"/>
      <c r="J307" s="527"/>
      <c r="K307" s="527"/>
      <c r="L307" s="527"/>
      <c r="M307" s="522"/>
      <c r="N307" s="522"/>
      <c r="O307" s="522"/>
      <c r="P307" s="522"/>
      <c r="Q307" s="522"/>
      <c r="R307" s="522"/>
    </row>
    <row r="308" spans="2:18" s="526" customFormat="1" ht="13.15" customHeight="1" x14ac:dyDescent="0.2">
      <c r="B308" s="527"/>
      <c r="C308" s="527"/>
      <c r="D308" s="527"/>
      <c r="E308" s="527"/>
      <c r="F308" s="527"/>
      <c r="G308" s="527"/>
      <c r="H308" s="527"/>
      <c r="I308" s="527"/>
      <c r="J308" s="527"/>
      <c r="K308" s="527"/>
      <c r="L308" s="527"/>
      <c r="M308" s="522"/>
      <c r="N308" s="522"/>
      <c r="O308" s="522"/>
      <c r="P308" s="522"/>
      <c r="Q308" s="522"/>
      <c r="R308" s="522"/>
    </row>
    <row r="309" spans="2:18" s="526" customFormat="1" ht="13.15" customHeight="1" x14ac:dyDescent="0.2">
      <c r="B309" s="527"/>
      <c r="C309" s="527"/>
      <c r="D309" s="527"/>
      <c r="E309" s="527"/>
      <c r="F309" s="527"/>
      <c r="G309" s="527"/>
      <c r="H309" s="527"/>
      <c r="I309" s="527"/>
      <c r="J309" s="527"/>
      <c r="K309" s="527"/>
      <c r="L309" s="527"/>
      <c r="M309" s="522"/>
      <c r="N309" s="522"/>
      <c r="O309" s="522"/>
      <c r="P309" s="522"/>
      <c r="Q309" s="522"/>
      <c r="R309" s="522"/>
    </row>
    <row r="310" spans="2:18" s="526" customFormat="1" ht="13.15" customHeight="1" x14ac:dyDescent="0.2">
      <c r="B310" s="527"/>
      <c r="C310" s="527"/>
      <c r="D310" s="527"/>
      <c r="E310" s="527"/>
      <c r="F310" s="527"/>
      <c r="G310" s="527"/>
      <c r="H310" s="527"/>
      <c r="I310" s="527"/>
      <c r="J310" s="527"/>
      <c r="K310" s="527"/>
      <c r="L310" s="527"/>
      <c r="M310" s="522"/>
      <c r="N310" s="522"/>
      <c r="O310" s="522"/>
      <c r="P310" s="522"/>
      <c r="Q310" s="522"/>
      <c r="R310" s="522"/>
    </row>
    <row r="311" spans="2:18" s="526" customFormat="1" ht="13.15" customHeight="1" x14ac:dyDescent="0.2">
      <c r="B311" s="527"/>
      <c r="C311" s="527"/>
      <c r="D311" s="527"/>
      <c r="E311" s="527"/>
      <c r="F311" s="527"/>
      <c r="G311" s="527"/>
      <c r="H311" s="527"/>
      <c r="I311" s="527"/>
      <c r="J311" s="527"/>
      <c r="K311" s="527"/>
      <c r="L311" s="527"/>
      <c r="M311" s="522"/>
      <c r="N311" s="522"/>
      <c r="O311" s="522"/>
      <c r="P311" s="522"/>
      <c r="Q311" s="522"/>
      <c r="R311" s="522"/>
    </row>
    <row r="312" spans="2:18" s="526" customFormat="1" ht="13.15" customHeight="1" x14ac:dyDescent="0.2">
      <c r="B312" s="527"/>
      <c r="C312" s="527"/>
      <c r="D312" s="527"/>
      <c r="E312" s="527"/>
      <c r="F312" s="527"/>
      <c r="G312" s="527"/>
      <c r="H312" s="527"/>
      <c r="I312" s="527"/>
      <c r="J312" s="527"/>
      <c r="K312" s="527"/>
      <c r="L312" s="527"/>
      <c r="M312" s="522"/>
      <c r="N312" s="522"/>
      <c r="O312" s="522"/>
      <c r="P312" s="522"/>
      <c r="Q312" s="522"/>
      <c r="R312" s="522"/>
    </row>
    <row r="313" spans="2:18" s="526" customFormat="1" ht="13.15" customHeight="1" x14ac:dyDescent="0.2">
      <c r="B313" s="527"/>
      <c r="C313" s="527"/>
      <c r="D313" s="527"/>
      <c r="E313" s="527"/>
      <c r="F313" s="527"/>
      <c r="G313" s="527"/>
      <c r="H313" s="527"/>
      <c r="I313" s="527"/>
      <c r="J313" s="527"/>
      <c r="K313" s="527"/>
      <c r="L313" s="527"/>
      <c r="M313" s="522"/>
      <c r="N313" s="522"/>
      <c r="O313" s="522"/>
      <c r="P313" s="522"/>
      <c r="Q313" s="522"/>
      <c r="R313" s="522"/>
    </row>
    <row r="314" spans="2:18" s="526" customFormat="1" ht="13.15" customHeight="1" x14ac:dyDescent="0.2">
      <c r="B314" s="527"/>
      <c r="C314" s="527"/>
      <c r="D314" s="527"/>
      <c r="E314" s="527"/>
      <c r="F314" s="527"/>
      <c r="G314" s="527"/>
      <c r="H314" s="527"/>
      <c r="I314" s="527"/>
      <c r="J314" s="527"/>
      <c r="K314" s="527"/>
      <c r="L314" s="527"/>
      <c r="M314" s="522"/>
      <c r="N314" s="522"/>
      <c r="O314" s="522"/>
      <c r="P314" s="522"/>
      <c r="Q314" s="522"/>
      <c r="R314" s="522"/>
    </row>
    <row r="315" spans="2:18" s="526" customFormat="1" ht="13.15" customHeight="1" x14ac:dyDescent="0.2">
      <c r="B315" s="527"/>
      <c r="C315" s="527"/>
      <c r="D315" s="527"/>
      <c r="E315" s="527"/>
      <c r="F315" s="527"/>
      <c r="G315" s="527"/>
      <c r="H315" s="527"/>
      <c r="I315" s="527"/>
      <c r="J315" s="527"/>
      <c r="K315" s="527"/>
      <c r="L315" s="527"/>
      <c r="M315" s="522"/>
      <c r="N315" s="522"/>
      <c r="O315" s="522"/>
      <c r="P315" s="522"/>
      <c r="Q315" s="522"/>
      <c r="R315" s="522"/>
    </row>
    <row r="316" spans="2:18" s="526" customFormat="1" ht="13.15" customHeight="1" x14ac:dyDescent="0.2">
      <c r="B316" s="527"/>
      <c r="C316" s="527"/>
      <c r="D316" s="527"/>
      <c r="E316" s="527"/>
      <c r="F316" s="527"/>
      <c r="G316" s="527"/>
      <c r="H316" s="527"/>
      <c r="I316" s="527"/>
      <c r="J316" s="527"/>
      <c r="K316" s="527"/>
      <c r="L316" s="527"/>
      <c r="M316" s="522"/>
      <c r="N316" s="522"/>
      <c r="O316" s="522"/>
      <c r="P316" s="522"/>
      <c r="Q316" s="522"/>
      <c r="R316" s="522"/>
    </row>
    <row r="317" spans="2:18" s="526" customFormat="1" ht="13.15" customHeight="1" x14ac:dyDescent="0.2">
      <c r="B317" s="527"/>
      <c r="C317" s="527"/>
      <c r="D317" s="527"/>
      <c r="E317" s="527"/>
      <c r="F317" s="527"/>
      <c r="G317" s="527"/>
      <c r="H317" s="527"/>
      <c r="I317" s="527"/>
      <c r="J317" s="527"/>
      <c r="K317" s="527"/>
      <c r="L317" s="527"/>
      <c r="M317" s="316"/>
      <c r="N317" s="316"/>
      <c r="O317" s="316"/>
      <c r="P317" s="316"/>
      <c r="Q317" s="316"/>
      <c r="R317" s="316"/>
    </row>
    <row r="318" spans="2:18" s="526" customFormat="1" ht="13.15" customHeight="1" x14ac:dyDescent="0.2">
      <c r="B318" s="527"/>
      <c r="C318" s="527"/>
      <c r="D318" s="527"/>
      <c r="E318" s="527"/>
      <c r="F318" s="527"/>
      <c r="G318" s="527"/>
      <c r="H318" s="527"/>
      <c r="I318" s="527"/>
      <c r="J318" s="527"/>
      <c r="K318" s="527"/>
      <c r="L318" s="527"/>
      <c r="M318" s="316"/>
      <c r="N318" s="316"/>
      <c r="O318" s="316"/>
      <c r="P318" s="316"/>
      <c r="Q318" s="316"/>
      <c r="R318" s="316"/>
    </row>
    <row r="319" spans="2:18" s="526" customFormat="1" ht="13.15" customHeight="1" x14ac:dyDescent="0.2">
      <c r="B319" s="527"/>
      <c r="C319" s="527"/>
      <c r="D319" s="527"/>
      <c r="E319" s="527"/>
      <c r="F319" s="527"/>
      <c r="G319" s="527"/>
      <c r="H319" s="527"/>
      <c r="I319" s="527"/>
      <c r="J319" s="527"/>
      <c r="K319" s="527"/>
      <c r="L319" s="527"/>
      <c r="M319" s="316"/>
      <c r="N319" s="316"/>
      <c r="O319" s="316"/>
      <c r="P319" s="316"/>
      <c r="Q319" s="316"/>
      <c r="R319" s="316"/>
    </row>
    <row r="320" spans="2:18" s="526" customFormat="1" ht="13.15" customHeight="1" x14ac:dyDescent="0.2">
      <c r="B320" s="527"/>
      <c r="C320" s="527"/>
      <c r="D320" s="527"/>
      <c r="E320" s="527"/>
      <c r="F320" s="527"/>
      <c r="G320" s="527"/>
      <c r="H320" s="527"/>
      <c r="I320" s="527"/>
      <c r="J320" s="527"/>
      <c r="K320" s="527"/>
      <c r="L320" s="527"/>
      <c r="M320" s="316"/>
      <c r="N320" s="316"/>
      <c r="O320" s="316"/>
      <c r="P320" s="316"/>
      <c r="Q320" s="316"/>
      <c r="R320" s="316"/>
    </row>
    <row r="321" spans="2:18" s="526" customFormat="1" ht="13.15" customHeight="1" x14ac:dyDescent="0.2">
      <c r="B321" s="527"/>
      <c r="C321" s="527"/>
      <c r="D321" s="527"/>
      <c r="E321" s="527"/>
      <c r="F321" s="527"/>
      <c r="G321" s="527"/>
      <c r="H321" s="527"/>
      <c r="I321" s="527"/>
      <c r="J321" s="527"/>
      <c r="K321" s="527"/>
      <c r="L321" s="527"/>
      <c r="M321" s="316"/>
      <c r="N321" s="316"/>
      <c r="O321" s="316"/>
      <c r="P321" s="316"/>
      <c r="Q321" s="316"/>
      <c r="R321" s="316"/>
    </row>
    <row r="322" spans="2:18" s="526" customFormat="1" ht="13.15" customHeight="1" x14ac:dyDescent="0.2">
      <c r="B322" s="527"/>
      <c r="C322" s="527"/>
      <c r="D322" s="527"/>
      <c r="E322" s="527"/>
      <c r="F322" s="527"/>
      <c r="G322" s="527"/>
      <c r="H322" s="527"/>
      <c r="I322" s="527"/>
      <c r="J322" s="527"/>
      <c r="K322" s="527"/>
      <c r="L322" s="527"/>
      <c r="M322" s="316"/>
      <c r="N322" s="316"/>
      <c r="O322" s="316"/>
      <c r="P322" s="316"/>
      <c r="Q322" s="316"/>
      <c r="R322" s="316"/>
    </row>
    <row r="323" spans="2:18" s="526" customFormat="1" ht="13.15" customHeight="1" x14ac:dyDescent="0.2">
      <c r="B323" s="527"/>
      <c r="C323" s="527"/>
      <c r="D323" s="527"/>
      <c r="E323" s="527"/>
      <c r="F323" s="527"/>
      <c r="G323" s="527"/>
      <c r="H323" s="527"/>
      <c r="I323" s="527"/>
      <c r="J323" s="527"/>
      <c r="K323" s="527"/>
      <c r="L323" s="527"/>
      <c r="M323" s="316"/>
      <c r="N323" s="316"/>
      <c r="O323" s="316"/>
      <c r="P323" s="316"/>
      <c r="Q323" s="316"/>
      <c r="R323" s="316"/>
    </row>
    <row r="324" spans="2:18" s="526" customFormat="1" ht="13.15" customHeight="1" x14ac:dyDescent="0.2">
      <c r="B324" s="527"/>
      <c r="C324" s="527"/>
      <c r="D324" s="527"/>
      <c r="E324" s="527"/>
      <c r="F324" s="527"/>
      <c r="G324" s="527"/>
      <c r="H324" s="527"/>
      <c r="I324" s="527"/>
      <c r="J324" s="527"/>
      <c r="K324" s="527"/>
      <c r="L324" s="527"/>
      <c r="M324" s="316"/>
      <c r="N324" s="316"/>
      <c r="O324" s="316"/>
      <c r="P324" s="316"/>
      <c r="Q324" s="316"/>
      <c r="R324" s="316"/>
    </row>
    <row r="325" spans="2:18" s="526" customFormat="1" ht="13.15" customHeight="1" x14ac:dyDescent="0.2">
      <c r="B325" s="527"/>
      <c r="C325" s="527"/>
      <c r="D325" s="527"/>
      <c r="E325" s="527"/>
      <c r="F325" s="527"/>
      <c r="G325" s="527"/>
      <c r="H325" s="527"/>
      <c r="I325" s="527"/>
      <c r="J325" s="527"/>
      <c r="K325" s="527"/>
      <c r="L325" s="527"/>
      <c r="M325" s="316"/>
      <c r="N325" s="316"/>
      <c r="O325" s="316"/>
      <c r="P325" s="316"/>
      <c r="Q325" s="316"/>
      <c r="R325" s="316"/>
    </row>
    <row r="326" spans="2:18" s="526" customFormat="1" ht="13.15" customHeight="1" x14ac:dyDescent="0.2">
      <c r="B326" s="527"/>
      <c r="C326" s="527"/>
      <c r="D326" s="527"/>
      <c r="E326" s="527"/>
      <c r="F326" s="527"/>
      <c r="G326" s="527"/>
      <c r="H326" s="527"/>
      <c r="I326" s="527"/>
      <c r="J326" s="527"/>
      <c r="K326" s="527"/>
      <c r="L326" s="527"/>
      <c r="M326" s="316"/>
      <c r="N326" s="316"/>
      <c r="O326" s="316"/>
      <c r="P326" s="316"/>
      <c r="Q326" s="316"/>
      <c r="R326" s="316"/>
    </row>
    <row r="327" spans="2:18" s="526" customFormat="1" ht="13.15" customHeight="1" x14ac:dyDescent="0.2">
      <c r="B327" s="527"/>
      <c r="C327" s="527"/>
      <c r="D327" s="527"/>
      <c r="E327" s="527"/>
      <c r="F327" s="527"/>
      <c r="G327" s="527"/>
      <c r="H327" s="527"/>
      <c r="I327" s="527"/>
      <c r="J327" s="527"/>
      <c r="K327" s="527"/>
      <c r="L327" s="527"/>
      <c r="M327" s="316"/>
      <c r="N327" s="316"/>
      <c r="O327" s="316"/>
      <c r="P327" s="316"/>
      <c r="Q327" s="316"/>
      <c r="R327" s="316"/>
    </row>
    <row r="328" spans="2:18" s="526" customFormat="1" ht="13.15" customHeight="1" x14ac:dyDescent="0.2">
      <c r="B328" s="527"/>
      <c r="C328" s="527"/>
      <c r="D328" s="527"/>
      <c r="E328" s="527"/>
      <c r="F328" s="527"/>
      <c r="G328" s="527"/>
      <c r="H328" s="527"/>
      <c r="I328" s="527"/>
      <c r="J328" s="527"/>
      <c r="K328" s="527"/>
      <c r="L328" s="527"/>
      <c r="M328" s="316"/>
      <c r="N328" s="316"/>
      <c r="O328" s="316"/>
      <c r="P328" s="316"/>
      <c r="Q328" s="316"/>
      <c r="R328" s="316"/>
    </row>
    <row r="329" spans="2:18" s="526" customFormat="1" ht="13.15" customHeight="1" x14ac:dyDescent="0.2">
      <c r="B329" s="527"/>
      <c r="C329" s="527"/>
      <c r="D329" s="527"/>
      <c r="E329" s="527"/>
      <c r="F329" s="527"/>
      <c r="G329" s="527"/>
      <c r="H329" s="527"/>
      <c r="I329" s="527"/>
      <c r="J329" s="527"/>
      <c r="K329" s="527"/>
      <c r="L329" s="527"/>
      <c r="M329" s="316"/>
      <c r="N329" s="316"/>
      <c r="O329" s="316"/>
      <c r="P329" s="316"/>
      <c r="Q329" s="316"/>
      <c r="R329" s="316"/>
    </row>
    <row r="330" spans="2:18" s="526" customFormat="1" ht="13.15" customHeight="1" x14ac:dyDescent="0.2">
      <c r="B330" s="527"/>
      <c r="C330" s="527"/>
      <c r="D330" s="527"/>
      <c r="E330" s="527"/>
      <c r="F330" s="527"/>
      <c r="G330" s="527"/>
      <c r="H330" s="527"/>
      <c r="I330" s="527"/>
      <c r="J330" s="527"/>
      <c r="K330" s="527"/>
      <c r="L330" s="527"/>
      <c r="M330" s="316"/>
      <c r="N330" s="316"/>
      <c r="O330" s="316"/>
      <c r="P330" s="316"/>
      <c r="Q330" s="316"/>
      <c r="R330" s="316"/>
    </row>
    <row r="331" spans="2:18" s="526" customFormat="1" ht="13.15" customHeight="1" x14ac:dyDescent="0.2">
      <c r="B331" s="527"/>
      <c r="C331" s="527"/>
      <c r="D331" s="527"/>
      <c r="E331" s="527"/>
      <c r="F331" s="527"/>
      <c r="G331" s="527"/>
      <c r="H331" s="527"/>
      <c r="I331" s="527"/>
      <c r="J331" s="527"/>
      <c r="K331" s="527"/>
      <c r="L331" s="527"/>
      <c r="M331" s="316"/>
      <c r="N331" s="316"/>
      <c r="O331" s="316"/>
      <c r="P331" s="316"/>
      <c r="Q331" s="316"/>
      <c r="R331" s="316"/>
    </row>
    <row r="332" spans="2:18" s="526" customFormat="1" ht="13.15" customHeight="1" x14ac:dyDescent="0.2">
      <c r="B332" s="527"/>
      <c r="C332" s="527"/>
      <c r="D332" s="527"/>
      <c r="E332" s="527"/>
      <c r="F332" s="527"/>
      <c r="G332" s="527"/>
      <c r="H332" s="527"/>
      <c r="I332" s="527"/>
      <c r="J332" s="527"/>
      <c r="K332" s="527"/>
      <c r="L332" s="527"/>
      <c r="M332" s="316"/>
      <c r="N332" s="316"/>
      <c r="O332" s="316"/>
      <c r="P332" s="316"/>
      <c r="Q332" s="316"/>
      <c r="R332" s="316"/>
    </row>
    <row r="333" spans="2:18" s="526" customFormat="1" ht="13.15" customHeight="1" x14ac:dyDescent="0.2">
      <c r="B333" s="527"/>
      <c r="C333" s="527"/>
      <c r="D333" s="527"/>
      <c r="E333" s="527"/>
      <c r="F333" s="527"/>
      <c r="G333" s="527"/>
      <c r="H333" s="527"/>
      <c r="I333" s="527"/>
      <c r="J333" s="527"/>
      <c r="K333" s="527"/>
      <c r="L333" s="527"/>
      <c r="M333" s="316"/>
      <c r="N333" s="316"/>
      <c r="O333" s="316"/>
      <c r="P333" s="316"/>
      <c r="Q333" s="316"/>
      <c r="R333" s="316"/>
    </row>
    <row r="334" spans="2:18" s="526" customFormat="1" ht="13.15" customHeight="1" x14ac:dyDescent="0.2">
      <c r="B334" s="527"/>
      <c r="C334" s="527"/>
      <c r="D334" s="527"/>
      <c r="E334" s="527"/>
      <c r="F334" s="527"/>
      <c r="G334" s="527"/>
      <c r="H334" s="527"/>
      <c r="I334" s="527"/>
      <c r="J334" s="527"/>
      <c r="K334" s="527"/>
      <c r="L334" s="527"/>
      <c r="M334" s="316"/>
      <c r="N334" s="316"/>
      <c r="O334" s="316"/>
      <c r="P334" s="316"/>
      <c r="Q334" s="316"/>
      <c r="R334" s="316"/>
    </row>
    <row r="335" spans="2:18" s="526" customFormat="1" ht="13.15" customHeight="1" x14ac:dyDescent="0.2">
      <c r="B335" s="527"/>
      <c r="C335" s="527"/>
      <c r="D335" s="527"/>
      <c r="E335" s="527"/>
      <c r="F335" s="527"/>
      <c r="G335" s="527"/>
      <c r="H335" s="527"/>
      <c r="I335" s="527"/>
      <c r="J335" s="527"/>
      <c r="K335" s="527"/>
      <c r="L335" s="527"/>
      <c r="M335" s="316"/>
      <c r="N335" s="316"/>
      <c r="O335" s="316"/>
      <c r="P335" s="316"/>
      <c r="Q335" s="316"/>
      <c r="R335" s="316"/>
    </row>
    <row r="336" spans="2:18" s="526" customFormat="1" ht="13.15" customHeight="1" x14ac:dyDescent="0.2">
      <c r="B336" s="527"/>
      <c r="C336" s="527"/>
      <c r="D336" s="527"/>
      <c r="E336" s="527"/>
      <c r="F336" s="527"/>
      <c r="G336" s="527"/>
      <c r="H336" s="527"/>
      <c r="I336" s="527"/>
      <c r="J336" s="527"/>
      <c r="K336" s="527"/>
      <c r="L336" s="527"/>
      <c r="M336" s="316"/>
      <c r="N336" s="316"/>
      <c r="O336" s="316"/>
      <c r="P336" s="316"/>
      <c r="Q336" s="316"/>
      <c r="R336" s="316"/>
    </row>
    <row r="337" spans="2:18" s="526" customFormat="1" ht="13.15" customHeight="1" x14ac:dyDescent="0.2">
      <c r="B337" s="527"/>
      <c r="C337" s="527"/>
      <c r="D337" s="527"/>
      <c r="E337" s="527"/>
      <c r="F337" s="527"/>
      <c r="G337" s="527"/>
      <c r="H337" s="527"/>
      <c r="I337" s="527"/>
      <c r="J337" s="527"/>
      <c r="K337" s="527"/>
      <c r="L337" s="527"/>
      <c r="M337" s="316"/>
      <c r="N337" s="316"/>
      <c r="O337" s="316"/>
      <c r="P337" s="316"/>
      <c r="Q337" s="316"/>
      <c r="R337" s="316"/>
    </row>
    <row r="338" spans="2:18" s="526" customFormat="1" ht="13.15" customHeight="1" x14ac:dyDescent="0.2">
      <c r="B338" s="527"/>
      <c r="C338" s="527"/>
      <c r="D338" s="527"/>
      <c r="E338" s="527"/>
      <c r="F338" s="527"/>
      <c r="G338" s="527"/>
      <c r="H338" s="527"/>
      <c r="I338" s="527"/>
      <c r="J338" s="527"/>
      <c r="K338" s="527"/>
      <c r="L338" s="527"/>
      <c r="M338" s="316"/>
      <c r="N338" s="316"/>
      <c r="O338" s="316"/>
      <c r="P338" s="316"/>
      <c r="Q338" s="316"/>
      <c r="R338" s="316"/>
    </row>
    <row r="339" spans="2:18" s="526" customFormat="1" ht="13.15" customHeight="1" x14ac:dyDescent="0.2">
      <c r="B339" s="527"/>
      <c r="C339" s="527"/>
      <c r="D339" s="527"/>
      <c r="E339" s="527"/>
      <c r="F339" s="527"/>
      <c r="G339" s="527"/>
      <c r="H339" s="527"/>
      <c r="I339" s="527"/>
      <c r="J339" s="527"/>
      <c r="K339" s="527"/>
      <c r="L339" s="527"/>
      <c r="M339" s="316"/>
      <c r="N339" s="316"/>
      <c r="O339" s="316"/>
      <c r="P339" s="316"/>
      <c r="Q339" s="316"/>
      <c r="R339" s="316"/>
    </row>
    <row r="340" spans="2:18" s="526" customFormat="1" ht="13.15" customHeight="1" x14ac:dyDescent="0.2">
      <c r="B340" s="527"/>
      <c r="C340" s="527"/>
      <c r="D340" s="527"/>
      <c r="E340" s="527"/>
      <c r="F340" s="527"/>
      <c r="G340" s="527"/>
      <c r="H340" s="527"/>
      <c r="I340" s="527"/>
      <c r="J340" s="527"/>
      <c r="K340" s="527"/>
      <c r="L340" s="527"/>
      <c r="M340" s="316"/>
      <c r="N340" s="316"/>
      <c r="O340" s="316"/>
      <c r="P340" s="316"/>
      <c r="Q340" s="316"/>
      <c r="R340" s="316"/>
    </row>
    <row r="341" spans="2:18" s="526" customFormat="1" ht="13.15" customHeight="1" x14ac:dyDescent="0.2">
      <c r="B341" s="527"/>
      <c r="C341" s="527"/>
      <c r="D341" s="527"/>
      <c r="E341" s="527"/>
      <c r="F341" s="527"/>
      <c r="G341" s="527"/>
      <c r="H341" s="527"/>
      <c r="I341" s="527"/>
      <c r="J341" s="527"/>
      <c r="K341" s="527"/>
      <c r="L341" s="527"/>
      <c r="M341" s="316"/>
      <c r="N341" s="316"/>
      <c r="O341" s="316"/>
      <c r="P341" s="316"/>
      <c r="Q341" s="316"/>
      <c r="R341" s="316"/>
    </row>
    <row r="342" spans="2:18" s="526" customFormat="1" ht="13.15" customHeight="1" x14ac:dyDescent="0.2">
      <c r="B342" s="527"/>
      <c r="C342" s="527"/>
      <c r="D342" s="527"/>
      <c r="E342" s="527"/>
      <c r="F342" s="527"/>
      <c r="G342" s="527"/>
      <c r="H342" s="527"/>
      <c r="I342" s="527"/>
      <c r="J342" s="527"/>
      <c r="K342" s="527"/>
      <c r="L342" s="527"/>
      <c r="M342" s="316"/>
      <c r="N342" s="316"/>
      <c r="O342" s="316"/>
      <c r="P342" s="316"/>
      <c r="Q342" s="316"/>
      <c r="R342" s="316"/>
    </row>
    <row r="343" spans="2:18" s="526" customFormat="1" ht="13.15" customHeight="1" x14ac:dyDescent="0.2">
      <c r="B343" s="527"/>
      <c r="C343" s="527"/>
      <c r="D343" s="527"/>
      <c r="E343" s="527"/>
      <c r="F343" s="527"/>
      <c r="G343" s="527"/>
      <c r="H343" s="527"/>
      <c r="I343" s="527"/>
      <c r="J343" s="527"/>
      <c r="K343" s="527"/>
      <c r="L343" s="527"/>
      <c r="M343" s="316"/>
      <c r="N343" s="316"/>
      <c r="O343" s="316"/>
      <c r="P343" s="316"/>
      <c r="Q343" s="316"/>
      <c r="R343" s="316"/>
    </row>
    <row r="344" spans="2:18" s="526" customFormat="1" ht="13.15" customHeight="1" x14ac:dyDescent="0.2">
      <c r="B344" s="527"/>
      <c r="C344" s="527"/>
      <c r="D344" s="527"/>
      <c r="E344" s="527"/>
      <c r="F344" s="527"/>
      <c r="G344" s="527"/>
      <c r="H344" s="527"/>
      <c r="I344" s="527"/>
      <c r="J344" s="527"/>
      <c r="K344" s="527"/>
      <c r="L344" s="527"/>
      <c r="M344" s="316"/>
      <c r="N344" s="316"/>
      <c r="O344" s="316"/>
      <c r="P344" s="316"/>
      <c r="Q344" s="316"/>
      <c r="R344" s="316"/>
    </row>
    <row r="345" spans="2:18" s="526" customFormat="1" ht="26.45" customHeight="1" x14ac:dyDescent="0.2">
      <c r="B345" s="527"/>
      <c r="C345" s="527"/>
      <c r="D345" s="527"/>
      <c r="E345" s="527"/>
      <c r="F345" s="527"/>
      <c r="G345" s="527"/>
      <c r="H345" s="527"/>
      <c r="I345" s="527"/>
      <c r="J345" s="527"/>
      <c r="K345" s="527"/>
      <c r="L345" s="527"/>
      <c r="M345" s="316"/>
      <c r="N345" s="316"/>
      <c r="O345" s="316"/>
      <c r="P345" s="316"/>
      <c r="Q345" s="316"/>
      <c r="R345" s="316"/>
    </row>
    <row r="346" spans="2:18" s="526" customFormat="1" ht="13.15" customHeight="1" x14ac:dyDescent="0.2">
      <c r="B346" s="527"/>
      <c r="C346" s="527"/>
      <c r="D346" s="527"/>
      <c r="E346" s="527"/>
      <c r="F346" s="527"/>
      <c r="G346" s="527"/>
      <c r="H346" s="527"/>
      <c r="I346" s="527"/>
      <c r="J346" s="527"/>
      <c r="K346" s="527"/>
      <c r="L346" s="527"/>
      <c r="M346" s="316"/>
      <c r="N346" s="316"/>
      <c r="O346" s="316"/>
      <c r="P346" s="316"/>
      <c r="Q346" s="316"/>
      <c r="R346" s="316"/>
    </row>
    <row r="347" spans="2:18" s="526" customFormat="1" ht="13.15" customHeight="1" x14ac:dyDescent="0.2">
      <c r="B347" s="527"/>
      <c r="C347" s="527"/>
      <c r="D347" s="527"/>
      <c r="E347" s="527"/>
      <c r="F347" s="527"/>
      <c r="G347" s="527"/>
      <c r="H347" s="527"/>
      <c r="I347" s="527"/>
      <c r="J347" s="527"/>
      <c r="K347" s="527"/>
      <c r="L347" s="527"/>
      <c r="M347" s="316"/>
      <c r="N347" s="316"/>
      <c r="O347" s="316"/>
      <c r="P347" s="316"/>
      <c r="Q347" s="316"/>
      <c r="R347" s="316"/>
    </row>
    <row r="348" spans="2:18" s="526" customFormat="1" ht="13.15" customHeight="1" x14ac:dyDescent="0.2">
      <c r="B348" s="527"/>
      <c r="C348" s="527"/>
      <c r="D348" s="527"/>
      <c r="E348" s="527"/>
      <c r="F348" s="527"/>
      <c r="G348" s="527"/>
      <c r="H348" s="527"/>
      <c r="I348" s="527"/>
      <c r="J348" s="527"/>
      <c r="K348" s="527"/>
      <c r="L348" s="527"/>
      <c r="M348" s="316"/>
      <c r="N348" s="316"/>
      <c r="O348" s="316"/>
      <c r="P348" s="316"/>
      <c r="Q348" s="316"/>
      <c r="R348" s="316"/>
    </row>
    <row r="349" spans="2:18" s="526" customFormat="1" ht="13.15" customHeight="1" x14ac:dyDescent="0.2">
      <c r="B349" s="527"/>
      <c r="C349" s="527"/>
      <c r="D349" s="527"/>
      <c r="E349" s="527"/>
      <c r="F349" s="527"/>
      <c r="G349" s="527"/>
      <c r="H349" s="527"/>
      <c r="I349" s="527"/>
      <c r="J349" s="527"/>
      <c r="K349" s="527"/>
      <c r="L349" s="527"/>
      <c r="M349" s="316"/>
      <c r="N349" s="316"/>
      <c r="O349" s="316"/>
      <c r="P349" s="316"/>
      <c r="Q349" s="316"/>
      <c r="R349" s="316"/>
    </row>
    <row r="350" spans="2:18" s="526" customFormat="1" ht="13.15" customHeight="1" x14ac:dyDescent="0.2">
      <c r="B350" s="527"/>
      <c r="C350" s="527"/>
      <c r="D350" s="527"/>
      <c r="E350" s="527"/>
      <c r="F350" s="527"/>
      <c r="G350" s="527"/>
      <c r="H350" s="527"/>
      <c r="I350" s="527"/>
      <c r="J350" s="527"/>
      <c r="K350" s="527"/>
      <c r="L350" s="527"/>
      <c r="M350" s="316"/>
      <c r="N350" s="316"/>
      <c r="O350" s="316"/>
      <c r="P350" s="316"/>
      <c r="Q350" s="316"/>
      <c r="R350" s="316"/>
    </row>
    <row r="351" spans="2:18" s="526" customFormat="1" ht="13.15" customHeight="1" x14ac:dyDescent="0.2">
      <c r="B351" s="527"/>
      <c r="C351" s="527"/>
      <c r="D351" s="527"/>
      <c r="E351" s="527"/>
      <c r="F351" s="527"/>
      <c r="G351" s="527"/>
      <c r="H351" s="527"/>
      <c r="I351" s="527"/>
      <c r="J351" s="527"/>
      <c r="K351" s="527"/>
      <c r="L351" s="527"/>
      <c r="M351" s="316"/>
      <c r="N351" s="316"/>
      <c r="O351" s="316"/>
      <c r="P351" s="316"/>
      <c r="Q351" s="316"/>
      <c r="R351" s="316"/>
    </row>
    <row r="352" spans="2:18" s="526" customFormat="1" ht="13.15" customHeight="1" x14ac:dyDescent="0.2">
      <c r="B352" s="527"/>
      <c r="C352" s="527"/>
      <c r="D352" s="527"/>
      <c r="E352" s="527"/>
      <c r="F352" s="527"/>
      <c r="G352" s="527"/>
      <c r="H352" s="527"/>
      <c r="I352" s="527"/>
      <c r="J352" s="527"/>
      <c r="K352" s="527"/>
      <c r="L352" s="527"/>
      <c r="M352" s="316"/>
      <c r="N352" s="316"/>
      <c r="O352" s="316"/>
      <c r="P352" s="316"/>
      <c r="Q352" s="316"/>
      <c r="R352" s="316"/>
    </row>
    <row r="353" spans="1:18" s="526" customFormat="1" ht="13.15" customHeight="1" x14ac:dyDescent="0.2">
      <c r="B353" s="527"/>
      <c r="C353" s="527"/>
      <c r="D353" s="527"/>
      <c r="E353" s="527"/>
      <c r="F353" s="527"/>
      <c r="G353" s="527"/>
      <c r="H353" s="527"/>
      <c r="I353" s="527"/>
      <c r="J353" s="527"/>
      <c r="K353" s="527"/>
      <c r="L353" s="527"/>
      <c r="M353" s="316"/>
      <c r="N353" s="316"/>
      <c r="O353" s="316"/>
      <c r="P353" s="316"/>
      <c r="Q353" s="316"/>
      <c r="R353" s="316"/>
    </row>
    <row r="354" spans="1:18" s="526" customFormat="1" ht="13.15" customHeight="1" x14ac:dyDescent="0.2">
      <c r="B354" s="527"/>
      <c r="C354" s="527"/>
      <c r="D354" s="527"/>
      <c r="E354" s="527"/>
      <c r="F354" s="527"/>
      <c r="G354" s="527"/>
      <c r="H354" s="527"/>
      <c r="I354" s="527"/>
      <c r="J354" s="527"/>
      <c r="K354" s="527"/>
      <c r="L354" s="527"/>
      <c r="M354" s="316"/>
      <c r="N354" s="316"/>
      <c r="O354" s="316"/>
      <c r="P354" s="316"/>
      <c r="Q354" s="316"/>
      <c r="R354" s="316"/>
    </row>
    <row r="355" spans="1:18" s="526" customFormat="1" ht="13.15" customHeight="1" x14ac:dyDescent="0.2">
      <c r="B355" s="527"/>
      <c r="C355" s="527"/>
      <c r="D355" s="527"/>
      <c r="E355" s="527"/>
      <c r="F355" s="527"/>
      <c r="G355" s="527"/>
      <c r="H355" s="527"/>
      <c r="I355" s="527"/>
      <c r="J355" s="527"/>
      <c r="K355" s="527"/>
      <c r="L355" s="527"/>
      <c r="M355" s="316"/>
      <c r="N355" s="316"/>
      <c r="O355" s="316"/>
      <c r="P355" s="316"/>
      <c r="Q355" s="316"/>
      <c r="R355" s="316"/>
    </row>
    <row r="356" spans="1:18" s="526" customFormat="1" ht="13.15" customHeight="1" x14ac:dyDescent="0.2">
      <c r="B356" s="527"/>
      <c r="C356" s="527"/>
      <c r="D356" s="527"/>
      <c r="E356" s="527"/>
      <c r="F356" s="527"/>
      <c r="G356" s="527"/>
      <c r="H356" s="527"/>
      <c r="I356" s="527"/>
      <c r="J356" s="527"/>
      <c r="K356" s="527"/>
      <c r="L356" s="527"/>
      <c r="M356" s="316"/>
      <c r="N356" s="316"/>
      <c r="O356" s="316"/>
      <c r="P356" s="316"/>
      <c r="Q356" s="316"/>
      <c r="R356" s="316"/>
    </row>
    <row r="357" spans="1:18" s="526" customFormat="1" ht="13.15" customHeight="1" x14ac:dyDescent="0.2">
      <c r="A357" s="534"/>
      <c r="B357" s="527"/>
      <c r="C357" s="527"/>
      <c r="D357" s="527"/>
      <c r="E357" s="527"/>
      <c r="F357" s="527"/>
      <c r="G357" s="527"/>
      <c r="H357" s="527"/>
      <c r="I357" s="527"/>
      <c r="J357" s="527"/>
      <c r="K357" s="527"/>
      <c r="L357" s="527"/>
      <c r="M357" s="316"/>
      <c r="N357" s="316"/>
      <c r="O357" s="316"/>
      <c r="P357" s="316"/>
      <c r="Q357" s="316"/>
      <c r="R357" s="316"/>
    </row>
    <row r="358" spans="1:18" s="526" customFormat="1" ht="13.15" customHeight="1" x14ac:dyDescent="0.2">
      <c r="A358" s="534"/>
      <c r="B358" s="527"/>
      <c r="C358" s="527"/>
      <c r="D358" s="527"/>
      <c r="E358" s="527"/>
      <c r="F358" s="527"/>
      <c r="G358" s="527"/>
      <c r="H358" s="527"/>
      <c r="I358" s="527"/>
      <c r="J358" s="527"/>
      <c r="K358" s="527"/>
      <c r="L358" s="527"/>
      <c r="M358" s="316"/>
      <c r="N358" s="316"/>
      <c r="O358" s="316"/>
      <c r="P358" s="316"/>
      <c r="Q358" s="316"/>
      <c r="R358" s="316"/>
    </row>
    <row r="359" spans="1:18" s="272" customFormat="1" ht="13.15" customHeight="1" x14ac:dyDescent="0.2">
      <c r="A359" s="534"/>
      <c r="B359" s="527"/>
      <c r="C359" s="527"/>
      <c r="D359" s="527"/>
      <c r="E359" s="527"/>
      <c r="F359" s="527"/>
      <c r="G359" s="527"/>
      <c r="H359" s="527"/>
      <c r="I359" s="527"/>
      <c r="J359" s="527"/>
      <c r="K359" s="527"/>
      <c r="L359" s="527"/>
      <c r="M359" s="316"/>
      <c r="N359" s="316"/>
      <c r="O359" s="316"/>
      <c r="P359" s="316"/>
      <c r="Q359" s="316"/>
      <c r="R359" s="316"/>
    </row>
    <row r="360" spans="1:18" s="272" customFormat="1" ht="13.15" customHeight="1" x14ac:dyDescent="0.2">
      <c r="A360" s="534"/>
      <c r="B360" s="527"/>
      <c r="C360" s="527"/>
      <c r="D360" s="527"/>
      <c r="E360" s="527"/>
      <c r="F360" s="527"/>
      <c r="G360" s="527"/>
      <c r="H360" s="527"/>
      <c r="I360" s="527"/>
      <c r="J360" s="527"/>
      <c r="K360" s="527"/>
      <c r="L360" s="527"/>
      <c r="M360" s="316"/>
      <c r="N360" s="316"/>
      <c r="O360" s="316"/>
      <c r="P360" s="316"/>
      <c r="Q360" s="316"/>
      <c r="R360" s="316"/>
    </row>
    <row r="361" spans="1:18" s="272" customFormat="1" ht="13.15" customHeight="1" x14ac:dyDescent="0.2">
      <c r="A361" s="534"/>
      <c r="B361" s="527"/>
      <c r="C361" s="527"/>
      <c r="D361" s="527"/>
      <c r="E361" s="527"/>
      <c r="F361" s="527"/>
      <c r="G361" s="527"/>
      <c r="H361" s="527"/>
      <c r="I361" s="527"/>
      <c r="J361" s="527"/>
      <c r="K361" s="527"/>
      <c r="L361" s="527"/>
      <c r="M361" s="316"/>
      <c r="N361" s="316"/>
      <c r="O361" s="316"/>
      <c r="P361" s="316"/>
      <c r="Q361" s="316"/>
      <c r="R361" s="316"/>
    </row>
    <row r="362" spans="1:18" s="272" customFormat="1" ht="13.15" customHeight="1" x14ac:dyDescent="0.2">
      <c r="A362" s="534"/>
      <c r="B362" s="527"/>
      <c r="C362" s="527"/>
      <c r="D362" s="527"/>
      <c r="E362" s="527"/>
      <c r="F362" s="527"/>
      <c r="G362" s="527"/>
      <c r="H362" s="527"/>
      <c r="I362" s="527"/>
      <c r="J362" s="527"/>
      <c r="K362" s="527"/>
      <c r="L362" s="527"/>
      <c r="M362" s="316"/>
      <c r="N362" s="316"/>
      <c r="O362" s="316"/>
      <c r="P362" s="316"/>
      <c r="Q362" s="316"/>
      <c r="R362" s="316"/>
    </row>
    <row r="363" spans="1:18" s="272" customFormat="1" ht="13.15" customHeight="1" x14ac:dyDescent="0.2">
      <c r="A363" s="534"/>
      <c r="B363" s="527"/>
      <c r="C363" s="527"/>
      <c r="D363" s="527"/>
      <c r="E363" s="527"/>
      <c r="F363" s="527"/>
      <c r="G363" s="527"/>
      <c r="H363" s="527"/>
      <c r="I363" s="527"/>
      <c r="J363" s="527"/>
      <c r="K363" s="527"/>
      <c r="L363" s="527"/>
      <c r="M363" s="316"/>
      <c r="N363" s="316"/>
      <c r="O363" s="316"/>
      <c r="P363" s="316"/>
      <c r="Q363" s="316"/>
      <c r="R363" s="316"/>
    </row>
    <row r="364" spans="1:18" s="272" customFormat="1" ht="13.15" customHeight="1" x14ac:dyDescent="0.2">
      <c r="A364" s="534"/>
      <c r="B364" s="527"/>
      <c r="C364" s="527"/>
      <c r="D364" s="527"/>
      <c r="E364" s="527"/>
      <c r="F364" s="527"/>
      <c r="G364" s="527"/>
      <c r="H364" s="527"/>
      <c r="I364" s="527"/>
      <c r="J364" s="527"/>
      <c r="K364" s="527"/>
      <c r="L364" s="527"/>
      <c r="M364" s="316"/>
      <c r="N364" s="316"/>
      <c r="O364" s="316"/>
      <c r="P364" s="316"/>
      <c r="Q364" s="316"/>
      <c r="R364" s="316"/>
    </row>
    <row r="365" spans="1:18" s="272" customFormat="1" ht="13.15" customHeight="1" x14ac:dyDescent="0.2">
      <c r="A365" s="534"/>
      <c r="B365" s="527"/>
      <c r="C365" s="527"/>
      <c r="D365" s="527"/>
      <c r="E365" s="527"/>
      <c r="F365" s="527"/>
      <c r="G365" s="527"/>
      <c r="H365" s="527"/>
      <c r="I365" s="527"/>
      <c r="J365" s="527"/>
      <c r="K365" s="527"/>
      <c r="L365" s="527"/>
      <c r="M365" s="316"/>
      <c r="N365" s="316"/>
      <c r="O365" s="316"/>
      <c r="P365" s="316"/>
      <c r="Q365" s="316"/>
      <c r="R365" s="316"/>
    </row>
    <row r="366" spans="1:18" s="272" customFormat="1" ht="13.15" customHeight="1" x14ac:dyDescent="0.2">
      <c r="A366" s="534"/>
      <c r="B366" s="527"/>
      <c r="C366" s="527"/>
      <c r="D366" s="527"/>
      <c r="E366" s="527"/>
      <c r="F366" s="527"/>
      <c r="G366" s="527"/>
      <c r="H366" s="527"/>
      <c r="I366" s="527"/>
      <c r="J366" s="527"/>
      <c r="K366" s="527"/>
      <c r="L366" s="527"/>
      <c r="M366" s="316"/>
      <c r="N366" s="316"/>
      <c r="O366" s="316"/>
      <c r="P366" s="316"/>
      <c r="Q366" s="316"/>
      <c r="R366" s="316"/>
    </row>
    <row r="367" spans="1:18" s="272" customFormat="1" ht="13.15" customHeight="1" x14ac:dyDescent="0.2">
      <c r="A367" s="534"/>
      <c r="B367" s="527"/>
      <c r="C367" s="527"/>
      <c r="D367" s="527"/>
      <c r="E367" s="527"/>
      <c r="F367" s="527"/>
      <c r="G367" s="527"/>
      <c r="H367" s="527"/>
      <c r="I367" s="527"/>
      <c r="J367" s="527"/>
      <c r="K367" s="527"/>
      <c r="L367" s="527"/>
      <c r="M367" s="316"/>
      <c r="N367" s="316"/>
      <c r="O367" s="316"/>
      <c r="P367" s="316"/>
      <c r="Q367" s="316"/>
      <c r="R367" s="316"/>
    </row>
    <row r="368" spans="1:18" s="272" customFormat="1" ht="13.15" customHeight="1" x14ac:dyDescent="0.2">
      <c r="A368" s="534"/>
      <c r="B368" s="527"/>
      <c r="C368" s="527"/>
      <c r="D368" s="527"/>
      <c r="E368" s="527"/>
      <c r="F368" s="527"/>
      <c r="G368" s="527"/>
      <c r="H368" s="527"/>
      <c r="I368" s="527"/>
      <c r="J368" s="527"/>
      <c r="K368" s="527"/>
      <c r="L368" s="527"/>
      <c r="M368" s="316"/>
      <c r="N368" s="316"/>
      <c r="O368" s="316"/>
      <c r="P368" s="316"/>
      <c r="Q368" s="316"/>
      <c r="R368" s="316"/>
    </row>
    <row r="369" spans="1:18" s="272" customFormat="1" ht="13.15" customHeight="1" x14ac:dyDescent="0.2">
      <c r="A369" s="534"/>
      <c r="B369" s="527"/>
      <c r="C369" s="527"/>
      <c r="D369" s="527"/>
      <c r="E369" s="527"/>
      <c r="F369" s="527"/>
      <c r="G369" s="527"/>
      <c r="H369" s="527"/>
      <c r="I369" s="527"/>
      <c r="J369" s="527"/>
      <c r="K369" s="527"/>
      <c r="L369" s="527"/>
      <c r="M369" s="316"/>
      <c r="N369" s="316"/>
      <c r="O369" s="316"/>
      <c r="P369" s="316"/>
      <c r="Q369" s="316"/>
      <c r="R369" s="316"/>
    </row>
    <row r="370" spans="1:18" s="272" customFormat="1" ht="13.15" customHeight="1" x14ac:dyDescent="0.2">
      <c r="A370" s="534"/>
      <c r="B370" s="527"/>
      <c r="C370" s="527"/>
      <c r="D370" s="527"/>
      <c r="E370" s="527"/>
      <c r="F370" s="527"/>
      <c r="G370" s="527"/>
      <c r="H370" s="527"/>
      <c r="I370" s="527"/>
      <c r="J370" s="527"/>
      <c r="K370" s="527"/>
      <c r="L370" s="527"/>
      <c r="M370" s="316"/>
      <c r="N370" s="316"/>
      <c r="O370" s="316"/>
      <c r="P370" s="316"/>
      <c r="Q370" s="316"/>
      <c r="R370" s="316"/>
    </row>
    <row r="371" spans="1:18" s="272" customFormat="1" ht="13.15" customHeight="1" x14ac:dyDescent="0.2">
      <c r="A371" s="534"/>
      <c r="B371" s="527"/>
      <c r="C371" s="527"/>
      <c r="D371" s="527"/>
      <c r="E371" s="527"/>
      <c r="F371" s="527"/>
      <c r="G371" s="527"/>
      <c r="H371" s="527"/>
      <c r="I371" s="527"/>
      <c r="J371" s="527"/>
      <c r="K371" s="527"/>
      <c r="L371" s="527"/>
      <c r="M371" s="316"/>
      <c r="N371" s="316"/>
      <c r="O371" s="316"/>
      <c r="P371" s="316"/>
      <c r="Q371" s="316"/>
      <c r="R371" s="316"/>
    </row>
    <row r="372" spans="1:18" s="272" customFormat="1" ht="13.15" customHeight="1" x14ac:dyDescent="0.2">
      <c r="A372" s="534"/>
      <c r="B372" s="527"/>
      <c r="C372" s="527"/>
      <c r="D372" s="527"/>
      <c r="E372" s="527"/>
      <c r="F372" s="527"/>
      <c r="G372" s="527"/>
      <c r="H372" s="527"/>
      <c r="I372" s="527"/>
      <c r="J372" s="527"/>
      <c r="K372" s="527"/>
      <c r="L372" s="527"/>
      <c r="M372" s="316"/>
      <c r="N372" s="316"/>
      <c r="O372" s="316"/>
      <c r="P372" s="316"/>
      <c r="Q372" s="316"/>
      <c r="R372" s="316"/>
    </row>
    <row r="373" spans="1:18" s="272" customFormat="1" ht="13.15" customHeight="1" x14ac:dyDescent="0.2">
      <c r="A373" s="534"/>
      <c r="B373" s="527"/>
      <c r="C373" s="527"/>
      <c r="D373" s="527"/>
      <c r="E373" s="527"/>
      <c r="F373" s="527"/>
      <c r="G373" s="527"/>
      <c r="H373" s="527"/>
      <c r="I373" s="527"/>
      <c r="J373" s="527"/>
      <c r="K373" s="527"/>
      <c r="L373" s="527"/>
      <c r="M373" s="316"/>
      <c r="N373" s="316"/>
      <c r="O373" s="316"/>
      <c r="P373" s="316"/>
      <c r="Q373" s="316"/>
      <c r="R373" s="316"/>
    </row>
    <row r="374" spans="1:18" s="272" customFormat="1" ht="13.15" customHeight="1" x14ac:dyDescent="0.2">
      <c r="A374" s="534"/>
      <c r="B374" s="527"/>
      <c r="C374" s="527"/>
      <c r="D374" s="527"/>
      <c r="E374" s="527"/>
      <c r="F374" s="527"/>
      <c r="G374" s="527"/>
      <c r="H374" s="527"/>
      <c r="I374" s="527"/>
      <c r="J374" s="527"/>
      <c r="K374" s="527"/>
      <c r="L374" s="527"/>
      <c r="M374" s="316"/>
      <c r="N374" s="316"/>
      <c r="O374" s="316"/>
      <c r="P374" s="316"/>
      <c r="Q374" s="316"/>
      <c r="R374" s="316"/>
    </row>
    <row r="375" spans="1:18" s="272" customFormat="1" ht="13.15" customHeight="1" x14ac:dyDescent="0.2">
      <c r="A375" s="534"/>
      <c r="B375" s="527"/>
      <c r="C375" s="527"/>
      <c r="D375" s="527"/>
      <c r="E375" s="527"/>
      <c r="F375" s="527"/>
      <c r="G375" s="527"/>
      <c r="H375" s="527"/>
      <c r="I375" s="527"/>
      <c r="J375" s="527"/>
      <c r="K375" s="527"/>
      <c r="L375" s="527"/>
      <c r="M375" s="316"/>
      <c r="N375" s="316"/>
      <c r="O375" s="316"/>
      <c r="P375" s="316"/>
      <c r="Q375" s="316"/>
      <c r="R375" s="316"/>
    </row>
    <row r="376" spans="1:18" s="272" customFormat="1" ht="13.15" customHeight="1" x14ac:dyDescent="0.2">
      <c r="A376" s="534"/>
      <c r="B376" s="527"/>
      <c r="C376" s="527"/>
      <c r="D376" s="527"/>
      <c r="E376" s="527"/>
      <c r="F376" s="527"/>
      <c r="G376" s="527"/>
      <c r="H376" s="527"/>
      <c r="I376" s="527"/>
      <c r="J376" s="527"/>
      <c r="K376" s="527"/>
      <c r="L376" s="527"/>
      <c r="M376" s="316"/>
      <c r="N376" s="316"/>
      <c r="O376" s="316"/>
      <c r="P376" s="316"/>
      <c r="Q376" s="316"/>
      <c r="R376" s="316"/>
    </row>
    <row r="377" spans="1:18" s="272" customFormat="1" ht="13.15" customHeight="1" x14ac:dyDescent="0.2">
      <c r="A377" s="534"/>
      <c r="B377" s="527"/>
      <c r="C377" s="527"/>
      <c r="D377" s="527"/>
      <c r="E377" s="527"/>
      <c r="F377" s="527"/>
      <c r="G377" s="527"/>
      <c r="H377" s="527"/>
      <c r="I377" s="527"/>
      <c r="J377" s="527"/>
      <c r="K377" s="527"/>
      <c r="L377" s="527"/>
      <c r="M377" s="316"/>
      <c r="N377" s="316"/>
      <c r="O377" s="316"/>
      <c r="P377" s="316"/>
      <c r="Q377" s="316"/>
      <c r="R377" s="316"/>
    </row>
    <row r="378" spans="1:18" s="272" customFormat="1" ht="13.15" customHeight="1" x14ac:dyDescent="0.2">
      <c r="A378" s="534"/>
      <c r="B378" s="527"/>
      <c r="C378" s="527"/>
      <c r="D378" s="527"/>
      <c r="E378" s="527"/>
      <c r="F378" s="527"/>
      <c r="G378" s="527"/>
      <c r="H378" s="527"/>
      <c r="I378" s="527"/>
      <c r="J378" s="527"/>
      <c r="K378" s="527"/>
      <c r="L378" s="527"/>
      <c r="M378" s="316"/>
      <c r="N378" s="316"/>
      <c r="O378" s="316"/>
      <c r="P378" s="316"/>
      <c r="Q378" s="316"/>
      <c r="R378" s="316"/>
    </row>
    <row r="379" spans="1:18" s="272" customFormat="1" ht="13.15" customHeight="1" x14ac:dyDescent="0.2">
      <c r="A379" s="534"/>
      <c r="B379" s="527"/>
      <c r="C379" s="527"/>
      <c r="D379" s="527"/>
      <c r="E379" s="527"/>
      <c r="F379" s="527"/>
      <c r="G379" s="527"/>
      <c r="H379" s="527"/>
      <c r="I379" s="527"/>
      <c r="J379" s="527"/>
      <c r="K379" s="527"/>
      <c r="L379" s="527"/>
      <c r="M379" s="316"/>
      <c r="N379" s="316"/>
      <c r="O379" s="316"/>
      <c r="P379" s="316"/>
      <c r="Q379" s="316"/>
      <c r="R379" s="316"/>
    </row>
    <row r="380" spans="1:18" s="272" customFormat="1" ht="13.15" customHeight="1" x14ac:dyDescent="0.2">
      <c r="A380" s="534"/>
      <c r="B380" s="527"/>
      <c r="C380" s="527"/>
      <c r="D380" s="527"/>
      <c r="E380" s="527"/>
      <c r="F380" s="527"/>
      <c r="G380" s="527"/>
      <c r="H380" s="527"/>
      <c r="I380" s="527"/>
      <c r="J380" s="527"/>
      <c r="K380" s="527"/>
      <c r="L380" s="527"/>
      <c r="M380" s="316"/>
      <c r="N380" s="316"/>
      <c r="O380" s="316"/>
      <c r="P380" s="316"/>
      <c r="Q380" s="316"/>
      <c r="R380" s="316"/>
    </row>
    <row r="381" spans="1:18" s="272" customFormat="1" ht="13.15" customHeight="1" x14ac:dyDescent="0.2">
      <c r="A381" s="534"/>
      <c r="B381" s="527"/>
      <c r="C381" s="527"/>
      <c r="D381" s="527"/>
      <c r="E381" s="527"/>
      <c r="F381" s="527"/>
      <c r="G381" s="527"/>
      <c r="H381" s="527"/>
      <c r="I381" s="527"/>
      <c r="J381" s="527"/>
      <c r="K381" s="527"/>
      <c r="L381" s="527"/>
      <c r="M381" s="316"/>
      <c r="N381" s="316"/>
      <c r="O381" s="316"/>
      <c r="P381" s="316"/>
      <c r="Q381" s="316"/>
      <c r="R381" s="316"/>
    </row>
    <row r="382" spans="1:18" s="272" customFormat="1" ht="13.15" customHeight="1" x14ac:dyDescent="0.2">
      <c r="A382" s="534"/>
      <c r="B382" s="527"/>
      <c r="C382" s="527"/>
      <c r="D382" s="527"/>
      <c r="E382" s="527"/>
      <c r="F382" s="527"/>
      <c r="G382" s="527"/>
      <c r="H382" s="527"/>
      <c r="I382" s="527"/>
      <c r="J382" s="527"/>
      <c r="K382" s="527"/>
      <c r="L382" s="527"/>
      <c r="M382" s="316"/>
      <c r="N382" s="316"/>
      <c r="O382" s="316"/>
      <c r="P382" s="316"/>
      <c r="Q382" s="316"/>
      <c r="R382" s="316"/>
    </row>
    <row r="383" spans="1:18" s="272" customFormat="1" ht="13.15" customHeight="1" x14ac:dyDescent="0.2">
      <c r="A383" s="534"/>
      <c r="B383" s="527"/>
      <c r="C383" s="527"/>
      <c r="D383" s="527"/>
      <c r="E383" s="527"/>
      <c r="F383" s="527"/>
      <c r="G383" s="527"/>
      <c r="H383" s="527"/>
      <c r="I383" s="527"/>
      <c r="J383" s="527"/>
      <c r="K383" s="527"/>
      <c r="L383" s="527"/>
      <c r="M383" s="316"/>
      <c r="N383" s="316"/>
      <c r="O383" s="316"/>
      <c r="P383" s="316"/>
      <c r="Q383" s="316"/>
      <c r="R383" s="316"/>
    </row>
    <row r="384" spans="1:18" s="272" customFormat="1" ht="13.15" customHeight="1" x14ac:dyDescent="0.2">
      <c r="A384" s="534"/>
      <c r="B384" s="527"/>
      <c r="C384" s="527"/>
      <c r="D384" s="527"/>
      <c r="E384" s="527"/>
      <c r="F384" s="527"/>
      <c r="G384" s="527"/>
      <c r="H384" s="527"/>
      <c r="I384" s="527"/>
      <c r="J384" s="527"/>
      <c r="K384" s="527"/>
      <c r="L384" s="527"/>
      <c r="M384" s="316"/>
      <c r="N384" s="316"/>
      <c r="O384" s="316"/>
      <c r="P384" s="316"/>
      <c r="Q384" s="316"/>
      <c r="R384" s="316"/>
    </row>
    <row r="385" spans="1:18" s="272" customFormat="1" ht="13.15" customHeight="1" x14ac:dyDescent="0.2">
      <c r="A385" s="534"/>
      <c r="B385" s="527"/>
      <c r="C385" s="527"/>
      <c r="D385" s="527"/>
      <c r="E385" s="527"/>
      <c r="F385" s="527"/>
      <c r="G385" s="527"/>
      <c r="H385" s="527"/>
      <c r="I385" s="527"/>
      <c r="J385" s="527"/>
      <c r="K385" s="527"/>
      <c r="L385" s="527"/>
      <c r="M385" s="316"/>
      <c r="N385" s="316"/>
      <c r="O385" s="316"/>
      <c r="P385" s="316"/>
      <c r="Q385" s="316"/>
      <c r="R385" s="316"/>
    </row>
    <row r="386" spans="1:18" s="272" customFormat="1" ht="13.15" customHeight="1" x14ac:dyDescent="0.2">
      <c r="A386" s="534"/>
      <c r="B386" s="527"/>
      <c r="C386" s="527"/>
      <c r="D386" s="527"/>
      <c r="E386" s="527"/>
      <c r="F386" s="527"/>
      <c r="G386" s="527"/>
      <c r="H386" s="527"/>
      <c r="I386" s="527"/>
      <c r="J386" s="527"/>
      <c r="K386" s="527"/>
      <c r="L386" s="527"/>
      <c r="M386" s="316"/>
      <c r="N386" s="316"/>
      <c r="O386" s="316"/>
      <c r="P386" s="316"/>
      <c r="Q386" s="316"/>
      <c r="R386" s="316"/>
    </row>
    <row r="387" spans="1:18" s="272" customFormat="1" ht="13.15" customHeight="1" x14ac:dyDescent="0.2">
      <c r="A387" s="534"/>
      <c r="B387" s="527"/>
      <c r="C387" s="527"/>
      <c r="D387" s="527"/>
      <c r="E387" s="527"/>
      <c r="F387" s="527"/>
      <c r="G387" s="527"/>
      <c r="H387" s="527"/>
      <c r="I387" s="527"/>
      <c r="J387" s="527"/>
      <c r="K387" s="527"/>
      <c r="L387" s="527"/>
      <c r="M387" s="316"/>
      <c r="N387" s="316"/>
      <c r="O387" s="316"/>
      <c r="P387" s="316"/>
      <c r="Q387" s="316"/>
      <c r="R387" s="316"/>
    </row>
    <row r="388" spans="1:18" s="272" customFormat="1" ht="13.15" customHeight="1" x14ac:dyDescent="0.2">
      <c r="A388" s="534"/>
      <c r="B388" s="527"/>
      <c r="C388" s="527"/>
      <c r="D388" s="527"/>
      <c r="E388" s="527"/>
      <c r="F388" s="527"/>
      <c r="G388" s="527"/>
      <c r="H388" s="527"/>
      <c r="I388" s="527"/>
      <c r="J388" s="527"/>
      <c r="K388" s="527"/>
      <c r="L388" s="527"/>
      <c r="M388" s="316"/>
      <c r="N388" s="316"/>
      <c r="O388" s="316"/>
      <c r="P388" s="316"/>
      <c r="Q388" s="316"/>
      <c r="R388" s="316"/>
    </row>
    <row r="389" spans="1:18" s="272" customFormat="1" ht="13.15" customHeight="1" x14ac:dyDescent="0.2">
      <c r="A389" s="534"/>
      <c r="B389" s="527"/>
      <c r="C389" s="527"/>
      <c r="D389" s="527"/>
      <c r="E389" s="527"/>
      <c r="F389" s="527"/>
      <c r="G389" s="527"/>
      <c r="H389" s="527"/>
      <c r="I389" s="527"/>
      <c r="J389" s="527"/>
      <c r="K389" s="527"/>
      <c r="L389" s="527"/>
      <c r="M389" s="316"/>
      <c r="N389" s="316"/>
      <c r="O389" s="316"/>
      <c r="P389" s="316"/>
      <c r="Q389" s="316"/>
      <c r="R389" s="316"/>
    </row>
    <row r="390" spans="1:18" s="272" customFormat="1" ht="13.15" customHeight="1" x14ac:dyDescent="0.2">
      <c r="A390" s="534"/>
      <c r="B390" s="527"/>
      <c r="C390" s="527"/>
      <c r="D390" s="527"/>
      <c r="E390" s="527"/>
      <c r="F390" s="527"/>
      <c r="G390" s="527"/>
      <c r="H390" s="527"/>
      <c r="I390" s="527"/>
      <c r="J390" s="527"/>
      <c r="K390" s="527"/>
      <c r="L390" s="527"/>
      <c r="M390" s="316"/>
      <c r="N390" s="316"/>
      <c r="O390" s="316"/>
      <c r="P390" s="316"/>
      <c r="Q390" s="316"/>
      <c r="R390" s="316"/>
    </row>
    <row r="391" spans="1:18" s="272" customFormat="1" ht="13.15" customHeight="1" x14ac:dyDescent="0.2">
      <c r="A391" s="534"/>
      <c r="B391" s="527"/>
      <c r="C391" s="527"/>
      <c r="D391" s="527"/>
      <c r="E391" s="527"/>
      <c r="F391" s="527"/>
      <c r="G391" s="527"/>
      <c r="H391" s="527"/>
      <c r="I391" s="527"/>
      <c r="J391" s="527"/>
      <c r="K391" s="527"/>
      <c r="L391" s="527"/>
      <c r="M391" s="316"/>
      <c r="N391" s="316"/>
      <c r="O391" s="316"/>
      <c r="P391" s="316"/>
      <c r="Q391" s="316"/>
      <c r="R391" s="316"/>
    </row>
    <row r="392" spans="1:18" s="272" customFormat="1" ht="13.15" customHeight="1" x14ac:dyDescent="0.2">
      <c r="A392" s="534"/>
      <c r="B392" s="527"/>
      <c r="C392" s="527"/>
      <c r="D392" s="527"/>
      <c r="E392" s="527"/>
      <c r="F392" s="527"/>
      <c r="G392" s="527"/>
      <c r="H392" s="527"/>
      <c r="I392" s="527"/>
      <c r="J392" s="527"/>
      <c r="K392" s="527"/>
      <c r="L392" s="527"/>
      <c r="M392" s="316"/>
      <c r="N392" s="316"/>
      <c r="O392" s="316"/>
      <c r="P392" s="316"/>
      <c r="Q392" s="316"/>
      <c r="R392" s="316"/>
    </row>
    <row r="393" spans="1:18" s="272" customFormat="1" ht="13.15" customHeight="1" x14ac:dyDescent="0.2">
      <c r="A393" s="534"/>
      <c r="B393" s="527"/>
      <c r="C393" s="527"/>
      <c r="D393" s="527"/>
      <c r="E393" s="527"/>
      <c r="F393" s="527"/>
      <c r="G393" s="527"/>
      <c r="H393" s="527"/>
      <c r="I393" s="527"/>
      <c r="J393" s="527"/>
      <c r="K393" s="527"/>
      <c r="L393" s="527"/>
      <c r="M393" s="316"/>
      <c r="N393" s="316"/>
      <c r="O393" s="316"/>
      <c r="P393" s="316"/>
      <c r="Q393" s="316"/>
      <c r="R393" s="316"/>
    </row>
    <row r="394" spans="1:18" s="272" customFormat="1" ht="13.15" customHeight="1" x14ac:dyDescent="0.2">
      <c r="A394" s="534"/>
      <c r="B394" s="527"/>
      <c r="C394" s="527"/>
      <c r="D394" s="527"/>
      <c r="E394" s="527"/>
      <c r="F394" s="527"/>
      <c r="G394" s="527"/>
      <c r="H394" s="527"/>
      <c r="I394" s="527"/>
      <c r="J394" s="527"/>
      <c r="K394" s="527"/>
      <c r="L394" s="527"/>
      <c r="M394" s="316"/>
      <c r="N394" s="316"/>
      <c r="O394" s="316"/>
      <c r="P394" s="316"/>
      <c r="Q394" s="316"/>
      <c r="R394" s="316"/>
    </row>
    <row r="395" spans="1:18" s="272" customFormat="1" ht="13.15" customHeight="1" x14ac:dyDescent="0.2">
      <c r="A395" s="534"/>
      <c r="B395" s="527"/>
      <c r="C395" s="527"/>
      <c r="D395" s="527"/>
      <c r="E395" s="527"/>
      <c r="F395" s="527"/>
      <c r="G395" s="527"/>
      <c r="H395" s="527"/>
      <c r="I395" s="527"/>
      <c r="J395" s="527"/>
      <c r="K395" s="527"/>
      <c r="L395" s="527"/>
      <c r="M395" s="316"/>
      <c r="N395" s="316"/>
      <c r="O395" s="316"/>
      <c r="P395" s="316"/>
      <c r="Q395" s="316"/>
      <c r="R395" s="316"/>
    </row>
    <row r="396" spans="1:18" s="272" customFormat="1" ht="13.15" customHeight="1" x14ac:dyDescent="0.2">
      <c r="A396" s="534"/>
      <c r="B396" s="527"/>
      <c r="C396" s="527"/>
      <c r="D396" s="527"/>
      <c r="E396" s="527"/>
      <c r="F396" s="527"/>
      <c r="G396" s="527"/>
      <c r="H396" s="527"/>
      <c r="I396" s="527"/>
      <c r="J396" s="527"/>
      <c r="K396" s="527"/>
      <c r="L396" s="527"/>
      <c r="M396" s="316"/>
      <c r="N396" s="316"/>
      <c r="O396" s="316"/>
      <c r="P396" s="316"/>
      <c r="Q396" s="316"/>
      <c r="R396" s="316"/>
    </row>
    <row r="397" spans="1:18" s="272" customFormat="1" ht="13.15" customHeight="1" x14ac:dyDescent="0.2">
      <c r="A397" s="534"/>
      <c r="B397" s="527"/>
      <c r="C397" s="527"/>
      <c r="D397" s="527"/>
      <c r="E397" s="527"/>
      <c r="F397" s="527"/>
      <c r="G397" s="527"/>
      <c r="H397" s="527"/>
      <c r="I397" s="527"/>
      <c r="J397" s="527"/>
      <c r="K397" s="527"/>
      <c r="L397" s="527"/>
      <c r="M397" s="316"/>
      <c r="N397" s="316"/>
      <c r="O397" s="316"/>
      <c r="P397" s="316"/>
      <c r="Q397" s="316"/>
      <c r="R397" s="316"/>
    </row>
    <row r="398" spans="1:18" s="272" customFormat="1" ht="13.15" customHeight="1" x14ac:dyDescent="0.2">
      <c r="A398" s="534"/>
      <c r="B398" s="527"/>
      <c r="C398" s="527"/>
      <c r="D398" s="527"/>
      <c r="E398" s="527"/>
      <c r="F398" s="527"/>
      <c r="G398" s="527"/>
      <c r="H398" s="527"/>
      <c r="I398" s="527"/>
      <c r="J398" s="527"/>
      <c r="K398" s="527"/>
      <c r="L398" s="527"/>
      <c r="M398" s="316"/>
      <c r="N398" s="316"/>
      <c r="O398" s="316"/>
      <c r="P398" s="316"/>
      <c r="Q398" s="316"/>
      <c r="R398" s="316"/>
    </row>
    <row r="399" spans="1:18" s="272" customFormat="1" ht="13.15" customHeight="1" x14ac:dyDescent="0.2">
      <c r="A399" s="534"/>
      <c r="B399" s="527"/>
      <c r="C399" s="527"/>
      <c r="D399" s="527"/>
      <c r="E399" s="527"/>
      <c r="F399" s="527"/>
      <c r="G399" s="527"/>
      <c r="H399" s="527"/>
      <c r="I399" s="527"/>
      <c r="J399" s="527"/>
      <c r="K399" s="527"/>
      <c r="L399" s="527"/>
      <c r="M399" s="316"/>
      <c r="N399" s="316"/>
      <c r="O399" s="316"/>
      <c r="P399" s="316"/>
      <c r="Q399" s="316"/>
      <c r="R399" s="316"/>
    </row>
    <row r="400" spans="1:18" s="272" customFormat="1" ht="13.15" customHeight="1" x14ac:dyDescent="0.2">
      <c r="A400" s="534"/>
      <c r="B400" s="527"/>
      <c r="C400" s="527"/>
      <c r="D400" s="527"/>
      <c r="E400" s="527"/>
      <c r="F400" s="527"/>
      <c r="G400" s="527"/>
      <c r="H400" s="527"/>
      <c r="I400" s="527"/>
      <c r="J400" s="527"/>
      <c r="K400" s="527"/>
      <c r="L400" s="527"/>
      <c r="M400" s="316"/>
      <c r="N400" s="316"/>
      <c r="O400" s="316"/>
      <c r="P400" s="316"/>
      <c r="Q400" s="316"/>
      <c r="R400" s="316"/>
    </row>
    <row r="401" spans="1:18" s="272" customFormat="1" ht="13.15" customHeight="1" x14ac:dyDescent="0.2">
      <c r="A401" s="534"/>
      <c r="B401" s="527"/>
      <c r="C401" s="527"/>
      <c r="D401" s="527"/>
      <c r="E401" s="527"/>
      <c r="F401" s="527"/>
      <c r="G401" s="527"/>
      <c r="H401" s="527"/>
      <c r="I401" s="527"/>
      <c r="J401" s="527"/>
      <c r="K401" s="527"/>
      <c r="L401" s="527"/>
      <c r="M401" s="316"/>
      <c r="N401" s="316"/>
      <c r="O401" s="316"/>
      <c r="P401" s="316"/>
      <c r="Q401" s="316"/>
      <c r="R401" s="316"/>
    </row>
    <row r="402" spans="1:18" s="272" customFormat="1" ht="13.15" customHeight="1" x14ac:dyDescent="0.2">
      <c r="A402" s="534"/>
      <c r="B402" s="527"/>
      <c r="C402" s="527"/>
      <c r="D402" s="527"/>
      <c r="E402" s="527"/>
      <c r="F402" s="527"/>
      <c r="G402" s="527"/>
      <c r="H402" s="527"/>
      <c r="I402" s="527"/>
      <c r="J402" s="527"/>
      <c r="K402" s="527"/>
      <c r="L402" s="527"/>
      <c r="M402" s="316"/>
      <c r="N402" s="316"/>
      <c r="O402" s="316"/>
      <c r="P402" s="316"/>
      <c r="Q402" s="316"/>
      <c r="R402" s="316"/>
    </row>
    <row r="403" spans="1:18" s="272" customFormat="1" ht="13.15" customHeight="1" x14ac:dyDescent="0.2">
      <c r="A403" s="534"/>
      <c r="B403" s="527"/>
      <c r="C403" s="527"/>
      <c r="D403" s="527"/>
      <c r="E403" s="527"/>
      <c r="F403" s="527"/>
      <c r="G403" s="527"/>
      <c r="H403" s="527"/>
      <c r="I403" s="527"/>
      <c r="J403" s="527"/>
      <c r="K403" s="527"/>
      <c r="L403" s="527"/>
      <c r="M403" s="316"/>
      <c r="N403" s="316"/>
      <c r="O403" s="316"/>
      <c r="P403" s="316"/>
      <c r="Q403" s="316"/>
      <c r="R403" s="316"/>
    </row>
    <row r="404" spans="1:18" s="272" customFormat="1" ht="13.15" customHeight="1" x14ac:dyDescent="0.2">
      <c r="A404" s="534"/>
      <c r="B404" s="527"/>
      <c r="C404" s="527"/>
      <c r="D404" s="527"/>
      <c r="E404" s="527"/>
      <c r="F404" s="527"/>
      <c r="G404" s="527"/>
      <c r="H404" s="527"/>
      <c r="I404" s="527"/>
      <c r="J404" s="527"/>
      <c r="K404" s="527"/>
      <c r="L404" s="527"/>
      <c r="M404" s="316"/>
      <c r="N404" s="316"/>
      <c r="O404" s="316"/>
      <c r="P404" s="316"/>
      <c r="Q404" s="316"/>
      <c r="R404" s="316"/>
    </row>
    <row r="405" spans="1:18" s="272" customFormat="1" ht="13.15" customHeight="1" x14ac:dyDescent="0.2">
      <c r="A405" s="534"/>
      <c r="B405" s="527"/>
      <c r="C405" s="527"/>
      <c r="D405" s="527"/>
      <c r="E405" s="527"/>
      <c r="F405" s="527"/>
      <c r="G405" s="527"/>
      <c r="H405" s="527"/>
      <c r="I405" s="527"/>
      <c r="J405" s="527"/>
      <c r="K405" s="527"/>
      <c r="L405" s="527"/>
      <c r="M405" s="316"/>
      <c r="N405" s="316"/>
      <c r="O405" s="316"/>
      <c r="P405" s="316"/>
      <c r="Q405" s="316"/>
      <c r="R405" s="316"/>
    </row>
    <row r="406" spans="1:18" s="272" customFormat="1" ht="13.15" customHeight="1" x14ac:dyDescent="0.2">
      <c r="A406" s="534"/>
      <c r="B406" s="527"/>
      <c r="C406" s="527"/>
      <c r="D406" s="527"/>
      <c r="E406" s="527"/>
      <c r="F406" s="527"/>
      <c r="G406" s="527"/>
      <c r="H406" s="527"/>
      <c r="I406" s="527"/>
      <c r="J406" s="527"/>
      <c r="K406" s="527"/>
      <c r="L406" s="527"/>
      <c r="M406" s="316"/>
      <c r="N406" s="316"/>
      <c r="O406" s="316"/>
      <c r="P406" s="316"/>
      <c r="Q406" s="316"/>
      <c r="R406" s="316"/>
    </row>
    <row r="407" spans="1:18" s="272" customFormat="1" ht="13.15" customHeight="1" x14ac:dyDescent="0.2">
      <c r="A407" s="534"/>
      <c r="B407" s="527"/>
      <c r="C407" s="527"/>
      <c r="D407" s="527"/>
      <c r="E407" s="527"/>
      <c r="F407" s="527"/>
      <c r="G407" s="527"/>
      <c r="H407" s="527"/>
      <c r="I407" s="527"/>
      <c r="J407" s="527"/>
      <c r="K407" s="527"/>
      <c r="L407" s="527"/>
      <c r="M407" s="316"/>
      <c r="N407" s="316"/>
      <c r="O407" s="316"/>
      <c r="P407" s="316"/>
      <c r="Q407" s="316"/>
      <c r="R407" s="316"/>
    </row>
    <row r="408" spans="1:18" s="272" customFormat="1" ht="13.15" customHeight="1" x14ac:dyDescent="0.2">
      <c r="A408" s="534"/>
      <c r="B408" s="527"/>
      <c r="C408" s="527"/>
      <c r="D408" s="527"/>
      <c r="E408" s="527"/>
      <c r="F408" s="527"/>
      <c r="G408" s="527"/>
      <c r="H408" s="527"/>
      <c r="I408" s="527"/>
      <c r="J408" s="527"/>
      <c r="K408" s="527"/>
      <c r="L408" s="527"/>
      <c r="M408" s="316"/>
      <c r="N408" s="316"/>
      <c r="O408" s="316"/>
      <c r="P408" s="316"/>
      <c r="Q408" s="316"/>
      <c r="R408" s="316"/>
    </row>
    <row r="409" spans="1:18" s="272" customFormat="1" ht="13.15" customHeight="1" x14ac:dyDescent="0.2">
      <c r="A409" s="534"/>
      <c r="B409" s="527"/>
      <c r="C409" s="527"/>
      <c r="D409" s="527"/>
      <c r="E409" s="527"/>
      <c r="F409" s="527"/>
      <c r="G409" s="527"/>
      <c r="H409" s="527"/>
      <c r="I409" s="527"/>
      <c r="J409" s="527"/>
      <c r="K409" s="527"/>
      <c r="L409" s="527"/>
      <c r="M409" s="316"/>
      <c r="N409" s="316"/>
      <c r="O409" s="316"/>
      <c r="P409" s="316"/>
      <c r="Q409" s="316"/>
      <c r="R409" s="316"/>
    </row>
    <row r="410" spans="1:18" s="272" customFormat="1" ht="13.15" customHeight="1" x14ac:dyDescent="0.2">
      <c r="A410" s="534"/>
      <c r="B410" s="527"/>
      <c r="C410" s="527"/>
      <c r="D410" s="527"/>
      <c r="E410" s="527"/>
      <c r="F410" s="527"/>
      <c r="G410" s="527"/>
      <c r="H410" s="527"/>
      <c r="I410" s="527"/>
      <c r="J410" s="527"/>
      <c r="K410" s="527"/>
      <c r="L410" s="527"/>
      <c r="M410" s="316"/>
      <c r="N410" s="316"/>
      <c r="O410" s="316"/>
      <c r="P410" s="316"/>
      <c r="Q410" s="316"/>
      <c r="R410" s="316"/>
    </row>
    <row r="411" spans="1:18" s="272" customFormat="1" ht="13.15" customHeight="1" x14ac:dyDescent="0.2">
      <c r="A411" s="534"/>
      <c r="B411" s="527"/>
      <c r="C411" s="527"/>
      <c r="D411" s="527"/>
      <c r="E411" s="527"/>
      <c r="F411" s="527"/>
      <c r="G411" s="527"/>
      <c r="H411" s="527"/>
      <c r="I411" s="527"/>
      <c r="J411" s="527"/>
      <c r="K411" s="527"/>
      <c r="L411" s="527"/>
      <c r="M411" s="316"/>
      <c r="N411" s="316"/>
      <c r="O411" s="316"/>
      <c r="P411" s="316"/>
      <c r="Q411" s="316"/>
      <c r="R411" s="316"/>
    </row>
    <row r="412" spans="1:18" s="272" customFormat="1" ht="13.15" customHeight="1" x14ac:dyDescent="0.2">
      <c r="A412" s="534"/>
      <c r="B412" s="527"/>
      <c r="C412" s="527"/>
      <c r="D412" s="527"/>
      <c r="E412" s="527"/>
      <c r="F412" s="527"/>
      <c r="G412" s="527"/>
      <c r="H412" s="527"/>
      <c r="I412" s="527"/>
      <c r="J412" s="527"/>
      <c r="K412" s="527"/>
      <c r="L412" s="527"/>
      <c r="M412" s="316"/>
      <c r="N412" s="316"/>
      <c r="O412" s="316"/>
      <c r="P412" s="316"/>
      <c r="Q412" s="316"/>
      <c r="R412" s="316"/>
    </row>
    <row r="413" spans="1:18" s="272" customFormat="1" ht="13.15" customHeight="1" x14ac:dyDescent="0.2">
      <c r="A413" s="534"/>
      <c r="B413" s="527"/>
      <c r="C413" s="527"/>
      <c r="D413" s="527"/>
      <c r="E413" s="527"/>
      <c r="F413" s="527"/>
      <c r="G413" s="527"/>
      <c r="H413" s="527"/>
      <c r="I413" s="527"/>
      <c r="J413" s="527"/>
      <c r="K413" s="527"/>
      <c r="L413" s="527"/>
      <c r="M413" s="316"/>
      <c r="N413" s="316"/>
      <c r="O413" s="316"/>
      <c r="P413" s="316"/>
      <c r="Q413" s="316"/>
      <c r="R413" s="316"/>
    </row>
    <row r="414" spans="1:18" s="272" customFormat="1" ht="13.15" customHeight="1" x14ac:dyDescent="0.2">
      <c r="A414" s="534"/>
      <c r="B414" s="527"/>
      <c r="C414" s="527"/>
      <c r="D414" s="527"/>
      <c r="E414" s="527"/>
      <c r="F414" s="527"/>
      <c r="G414" s="527"/>
      <c r="H414" s="527"/>
      <c r="I414" s="527"/>
      <c r="J414" s="527"/>
      <c r="K414" s="527"/>
      <c r="L414" s="527"/>
      <c r="M414" s="316"/>
      <c r="N414" s="316"/>
      <c r="O414" s="316"/>
      <c r="P414" s="316"/>
      <c r="Q414" s="316"/>
      <c r="R414" s="316"/>
    </row>
    <row r="415" spans="1:18" s="272" customFormat="1" ht="13.15" customHeight="1" x14ac:dyDescent="0.2">
      <c r="A415" s="534"/>
      <c r="B415" s="527"/>
      <c r="C415" s="527"/>
      <c r="D415" s="527"/>
      <c r="E415" s="527"/>
      <c r="F415" s="527"/>
      <c r="G415" s="527"/>
      <c r="H415" s="527"/>
      <c r="I415" s="527"/>
      <c r="J415" s="527"/>
      <c r="K415" s="527"/>
      <c r="L415" s="527"/>
      <c r="M415" s="316"/>
      <c r="N415" s="316"/>
      <c r="O415" s="316"/>
      <c r="P415" s="316"/>
      <c r="Q415" s="316"/>
      <c r="R415" s="316"/>
    </row>
    <row r="416" spans="1:18" s="272" customFormat="1" ht="13.15" customHeight="1" x14ac:dyDescent="0.2">
      <c r="A416" s="534"/>
      <c r="B416" s="527"/>
      <c r="C416" s="527"/>
      <c r="D416" s="527"/>
      <c r="E416" s="527"/>
      <c r="F416" s="527"/>
      <c r="G416" s="527"/>
      <c r="H416" s="527"/>
      <c r="I416" s="527"/>
      <c r="J416" s="527"/>
      <c r="K416" s="527"/>
      <c r="L416" s="527"/>
      <c r="M416" s="316"/>
      <c r="N416" s="316"/>
      <c r="O416" s="316"/>
      <c r="P416" s="316"/>
      <c r="Q416" s="316"/>
      <c r="R416" s="316"/>
    </row>
    <row r="417" spans="1:18" s="272" customFormat="1" ht="13.15" customHeight="1" x14ac:dyDescent="0.2">
      <c r="A417" s="534"/>
      <c r="B417" s="527"/>
      <c r="C417" s="527"/>
      <c r="D417" s="527"/>
      <c r="E417" s="527"/>
      <c r="F417" s="527"/>
      <c r="G417" s="527"/>
      <c r="H417" s="527"/>
      <c r="I417" s="527"/>
      <c r="J417" s="527"/>
      <c r="K417" s="527"/>
      <c r="L417" s="527"/>
      <c r="M417" s="316"/>
      <c r="N417" s="316"/>
      <c r="O417" s="316"/>
      <c r="P417" s="316"/>
      <c r="Q417" s="316"/>
      <c r="R417" s="316"/>
    </row>
    <row r="418" spans="1:18" s="272" customFormat="1" ht="13.15" customHeight="1" x14ac:dyDescent="0.2">
      <c r="A418" s="534"/>
      <c r="B418" s="527"/>
      <c r="C418" s="527"/>
      <c r="D418" s="527"/>
      <c r="E418" s="527"/>
      <c r="F418" s="527"/>
      <c r="G418" s="527"/>
      <c r="H418" s="527"/>
      <c r="I418" s="527"/>
      <c r="J418" s="527"/>
      <c r="K418" s="527"/>
      <c r="L418" s="527"/>
      <c r="M418" s="254"/>
      <c r="N418" s="254"/>
      <c r="O418" s="254"/>
      <c r="P418" s="254"/>
      <c r="Q418" s="254"/>
      <c r="R418" s="254"/>
    </row>
    <row r="419" spans="1:18" s="272" customFormat="1" ht="13.15" customHeight="1" x14ac:dyDescent="0.2">
      <c r="A419" s="534"/>
      <c r="B419" s="527"/>
      <c r="C419" s="527"/>
      <c r="D419" s="527"/>
      <c r="E419" s="527"/>
      <c r="F419" s="527"/>
      <c r="G419" s="527"/>
      <c r="H419" s="527"/>
      <c r="I419" s="527"/>
      <c r="J419" s="527"/>
      <c r="K419" s="527"/>
      <c r="L419" s="527"/>
      <c r="M419" s="254"/>
      <c r="N419" s="254"/>
      <c r="O419" s="254"/>
      <c r="P419" s="254"/>
      <c r="Q419" s="254"/>
      <c r="R419" s="254"/>
    </row>
    <row r="420" spans="1:18" s="272" customFormat="1" ht="13.15" customHeight="1" x14ac:dyDescent="0.2">
      <c r="A420" s="534"/>
      <c r="B420" s="527"/>
      <c r="C420" s="527"/>
      <c r="D420" s="527"/>
      <c r="E420" s="527"/>
      <c r="F420" s="527"/>
      <c r="G420" s="527"/>
      <c r="H420" s="527"/>
      <c r="I420" s="527"/>
      <c r="J420" s="527"/>
      <c r="K420" s="527"/>
      <c r="L420" s="527"/>
      <c r="M420" s="254"/>
      <c r="N420" s="254"/>
      <c r="O420" s="254"/>
      <c r="P420" s="254"/>
      <c r="Q420" s="254"/>
      <c r="R420" s="254"/>
    </row>
    <row r="421" spans="1:18" s="272" customFormat="1" ht="13.15" customHeight="1" x14ac:dyDescent="0.2">
      <c r="A421" s="534"/>
      <c r="B421" s="527"/>
      <c r="C421" s="527"/>
      <c r="D421" s="527"/>
      <c r="E421" s="527"/>
      <c r="F421" s="527"/>
      <c r="G421" s="527"/>
      <c r="H421" s="527"/>
      <c r="I421" s="527"/>
      <c r="J421" s="527"/>
      <c r="K421" s="527"/>
      <c r="L421" s="527"/>
      <c r="M421" s="254"/>
      <c r="N421" s="254"/>
      <c r="O421" s="254"/>
      <c r="P421" s="254"/>
      <c r="Q421" s="254"/>
      <c r="R421" s="254"/>
    </row>
    <row r="422" spans="1:18" s="272" customFormat="1" ht="13.15" customHeight="1" x14ac:dyDescent="0.2">
      <c r="A422" s="534"/>
      <c r="B422" s="527"/>
      <c r="C422" s="527"/>
      <c r="D422" s="527"/>
      <c r="E422" s="527"/>
      <c r="F422" s="527"/>
      <c r="G422" s="527"/>
      <c r="H422" s="527"/>
      <c r="I422" s="527"/>
      <c r="J422" s="527"/>
      <c r="K422" s="527"/>
      <c r="L422" s="527"/>
      <c r="M422" s="254"/>
      <c r="N422" s="254"/>
      <c r="O422" s="254"/>
      <c r="P422" s="254"/>
      <c r="Q422" s="254"/>
      <c r="R422" s="254"/>
    </row>
    <row r="423" spans="1:18" s="272" customFormat="1" ht="13.15" customHeight="1" x14ac:dyDescent="0.2">
      <c r="A423" s="534"/>
      <c r="B423" s="527"/>
      <c r="C423" s="527"/>
      <c r="D423" s="527"/>
      <c r="E423" s="527"/>
      <c r="F423" s="527"/>
      <c r="G423" s="527"/>
      <c r="H423" s="527"/>
      <c r="I423" s="527"/>
      <c r="J423" s="527"/>
      <c r="K423" s="527"/>
      <c r="L423" s="527"/>
      <c r="M423" s="254"/>
      <c r="N423" s="254"/>
      <c r="O423" s="254"/>
      <c r="P423" s="254"/>
      <c r="Q423" s="254"/>
      <c r="R423" s="254"/>
    </row>
    <row r="424" spans="1:18" s="272" customFormat="1" ht="13.15" customHeight="1" x14ac:dyDescent="0.2">
      <c r="A424" s="534"/>
      <c r="B424" s="527"/>
      <c r="C424" s="527"/>
      <c r="D424" s="527"/>
      <c r="E424" s="527"/>
      <c r="F424" s="527"/>
      <c r="G424" s="527"/>
      <c r="H424" s="527"/>
      <c r="I424" s="527"/>
      <c r="J424" s="527"/>
      <c r="K424" s="527"/>
      <c r="L424" s="527"/>
      <c r="M424" s="254"/>
      <c r="N424" s="254"/>
      <c r="O424" s="254"/>
      <c r="P424" s="254"/>
      <c r="Q424" s="254"/>
      <c r="R424" s="254"/>
    </row>
    <row r="425" spans="1:18" s="272" customFormat="1" ht="13.15" customHeight="1" x14ac:dyDescent="0.2">
      <c r="A425" s="534"/>
      <c r="B425" s="527"/>
      <c r="C425" s="527"/>
      <c r="D425" s="527"/>
      <c r="E425" s="527"/>
      <c r="F425" s="527"/>
      <c r="G425" s="527"/>
      <c r="H425" s="527"/>
      <c r="I425" s="527"/>
      <c r="J425" s="527"/>
      <c r="K425" s="527"/>
      <c r="L425" s="527"/>
      <c r="M425" s="254"/>
      <c r="N425" s="254"/>
      <c r="O425" s="254"/>
      <c r="P425" s="254"/>
      <c r="Q425" s="254"/>
      <c r="R425" s="254"/>
    </row>
    <row r="426" spans="1:18" s="272" customFormat="1" ht="13.15" customHeight="1" x14ac:dyDescent="0.2">
      <c r="A426" s="534"/>
      <c r="B426" s="527"/>
      <c r="C426" s="527"/>
      <c r="D426" s="527"/>
      <c r="E426" s="527"/>
      <c r="F426" s="527"/>
      <c r="G426" s="527"/>
      <c r="H426" s="527"/>
      <c r="I426" s="527"/>
      <c r="J426" s="527"/>
      <c r="K426" s="527"/>
      <c r="L426" s="527"/>
      <c r="M426" s="254"/>
      <c r="N426" s="254"/>
      <c r="O426" s="254"/>
      <c r="P426" s="254"/>
      <c r="Q426" s="254"/>
      <c r="R426" s="254"/>
    </row>
    <row r="427" spans="1:18" s="272" customFormat="1" ht="13.15" customHeight="1" x14ac:dyDescent="0.2">
      <c r="A427" s="534"/>
      <c r="B427" s="527"/>
      <c r="C427" s="527"/>
      <c r="D427" s="527"/>
      <c r="E427" s="527"/>
      <c r="F427" s="527"/>
      <c r="G427" s="527"/>
      <c r="H427" s="527"/>
      <c r="I427" s="527"/>
      <c r="J427" s="527"/>
      <c r="K427" s="527"/>
      <c r="L427" s="527"/>
      <c r="M427" s="254"/>
      <c r="N427" s="254"/>
      <c r="O427" s="254"/>
      <c r="P427" s="254"/>
      <c r="Q427" s="254"/>
      <c r="R427" s="254"/>
    </row>
    <row r="428" spans="1:18" s="272" customFormat="1" ht="13.15" customHeight="1" x14ac:dyDescent="0.2">
      <c r="A428" s="534"/>
      <c r="B428" s="527"/>
      <c r="C428" s="527"/>
      <c r="D428" s="527"/>
      <c r="E428" s="527"/>
      <c r="F428" s="527"/>
      <c r="G428" s="527"/>
      <c r="H428" s="527"/>
      <c r="I428" s="527"/>
      <c r="J428" s="527"/>
      <c r="K428" s="527"/>
      <c r="L428" s="527"/>
      <c r="M428" s="254"/>
      <c r="N428" s="254"/>
      <c r="O428" s="254"/>
      <c r="P428" s="254"/>
      <c r="Q428" s="254"/>
      <c r="R428" s="254"/>
    </row>
    <row r="429" spans="1:18" s="272" customFormat="1" ht="13.15" customHeight="1" x14ac:dyDescent="0.2">
      <c r="A429" s="534"/>
      <c r="B429" s="527"/>
      <c r="C429" s="527"/>
      <c r="D429" s="527"/>
      <c r="E429" s="527"/>
      <c r="F429" s="527"/>
      <c r="G429" s="527"/>
      <c r="H429" s="527"/>
      <c r="I429" s="527"/>
      <c r="J429" s="527"/>
      <c r="K429" s="527"/>
      <c r="L429" s="527"/>
      <c r="M429" s="254"/>
      <c r="N429" s="254"/>
      <c r="O429" s="254"/>
      <c r="P429" s="254"/>
      <c r="Q429" s="254"/>
      <c r="R429" s="254"/>
    </row>
    <row r="430" spans="1:18" s="272" customFormat="1" ht="13.15" customHeight="1" x14ac:dyDescent="0.2">
      <c r="A430" s="534"/>
      <c r="B430" s="527"/>
      <c r="C430" s="527"/>
      <c r="D430" s="527"/>
      <c r="E430" s="527"/>
      <c r="F430" s="527"/>
      <c r="G430" s="527"/>
      <c r="H430" s="527"/>
      <c r="I430" s="527"/>
      <c r="J430" s="527"/>
      <c r="K430" s="527"/>
      <c r="L430" s="527"/>
      <c r="M430" s="254"/>
      <c r="N430" s="254"/>
      <c r="O430" s="254"/>
      <c r="P430" s="254"/>
      <c r="Q430" s="254"/>
      <c r="R430" s="254"/>
    </row>
    <row r="431" spans="1:18" s="272" customFormat="1" ht="13.15" customHeight="1" x14ac:dyDescent="0.2">
      <c r="A431" s="534"/>
      <c r="B431" s="527"/>
      <c r="C431" s="527"/>
      <c r="D431" s="527"/>
      <c r="E431" s="527"/>
      <c r="F431" s="527"/>
      <c r="G431" s="527"/>
      <c r="H431" s="527"/>
      <c r="I431" s="527"/>
      <c r="J431" s="527"/>
      <c r="K431" s="527"/>
      <c r="L431" s="527"/>
      <c r="M431" s="254"/>
      <c r="N431" s="254"/>
      <c r="O431" s="254"/>
      <c r="P431" s="254"/>
      <c r="Q431" s="254"/>
      <c r="R431" s="254"/>
    </row>
    <row r="432" spans="1:18" s="272" customFormat="1" ht="13.15" customHeight="1" x14ac:dyDescent="0.2">
      <c r="A432" s="534"/>
      <c r="B432" s="527"/>
      <c r="C432" s="527"/>
      <c r="D432" s="527"/>
      <c r="E432" s="527"/>
      <c r="F432" s="527"/>
      <c r="G432" s="527"/>
      <c r="H432" s="527"/>
      <c r="I432" s="527"/>
      <c r="J432" s="527"/>
      <c r="K432" s="527"/>
      <c r="L432" s="527"/>
      <c r="M432" s="254"/>
      <c r="N432" s="254"/>
      <c r="O432" s="254"/>
      <c r="P432" s="254"/>
      <c r="Q432" s="254"/>
      <c r="R432" s="254"/>
    </row>
    <row r="433" spans="1:18" s="272" customFormat="1" ht="13.15" customHeight="1" x14ac:dyDescent="0.2">
      <c r="A433" s="534"/>
      <c r="B433" s="527"/>
      <c r="C433" s="527"/>
      <c r="D433" s="527"/>
      <c r="E433" s="527"/>
      <c r="F433" s="527"/>
      <c r="G433" s="527"/>
      <c r="H433" s="527"/>
      <c r="I433" s="527"/>
      <c r="J433" s="527"/>
      <c r="K433" s="527"/>
      <c r="L433" s="527"/>
      <c r="M433" s="254"/>
      <c r="N433" s="254"/>
      <c r="O433" s="254"/>
      <c r="P433" s="254"/>
      <c r="Q433" s="254"/>
      <c r="R433" s="254"/>
    </row>
    <row r="434" spans="1:18" s="272" customFormat="1" ht="13.15" customHeight="1" x14ac:dyDescent="0.2">
      <c r="A434" s="534"/>
      <c r="B434" s="527"/>
      <c r="C434" s="527"/>
      <c r="D434" s="527"/>
      <c r="E434" s="527"/>
      <c r="F434" s="527"/>
      <c r="G434" s="527"/>
      <c r="H434" s="527"/>
      <c r="I434" s="527"/>
      <c r="J434" s="527"/>
      <c r="K434" s="527"/>
      <c r="L434" s="527"/>
      <c r="M434" s="254"/>
      <c r="N434" s="254"/>
      <c r="O434" s="254"/>
      <c r="P434" s="254"/>
      <c r="Q434" s="254"/>
      <c r="R434" s="254"/>
    </row>
    <row r="435" spans="1:18" s="272" customFormat="1" ht="13.15" customHeight="1" x14ac:dyDescent="0.2">
      <c r="A435" s="534"/>
      <c r="B435" s="527"/>
      <c r="C435" s="527"/>
      <c r="D435" s="527"/>
      <c r="E435" s="527"/>
      <c r="F435" s="527"/>
      <c r="G435" s="527"/>
      <c r="H435" s="527"/>
      <c r="I435" s="527"/>
      <c r="J435" s="527"/>
      <c r="K435" s="527"/>
      <c r="L435" s="527"/>
      <c r="M435" s="254"/>
      <c r="N435" s="254"/>
      <c r="O435" s="254"/>
      <c r="P435" s="254"/>
      <c r="Q435" s="254"/>
      <c r="R435" s="254"/>
    </row>
    <row r="436" spans="1:18" s="272" customFormat="1" ht="13.15" customHeight="1" x14ac:dyDescent="0.2">
      <c r="A436" s="534"/>
      <c r="B436" s="527"/>
      <c r="C436" s="527"/>
      <c r="D436" s="527"/>
      <c r="E436" s="527"/>
      <c r="F436" s="527"/>
      <c r="G436" s="527"/>
      <c r="H436" s="527"/>
      <c r="I436" s="527"/>
      <c r="J436" s="527"/>
      <c r="K436" s="527"/>
      <c r="L436" s="527"/>
      <c r="M436" s="254"/>
      <c r="N436" s="254"/>
      <c r="O436" s="254"/>
      <c r="P436" s="254"/>
      <c r="Q436" s="254"/>
      <c r="R436" s="254"/>
    </row>
    <row r="437" spans="1:18" s="272" customFormat="1" ht="13.15" customHeight="1" x14ac:dyDescent="0.2">
      <c r="A437" s="534"/>
      <c r="B437" s="527"/>
      <c r="C437" s="527"/>
      <c r="D437" s="527"/>
      <c r="E437" s="527"/>
      <c r="F437" s="527"/>
      <c r="G437" s="527"/>
      <c r="H437" s="527"/>
      <c r="I437" s="527"/>
      <c r="J437" s="527"/>
      <c r="K437" s="527"/>
      <c r="L437" s="527"/>
      <c r="M437" s="254"/>
      <c r="N437" s="254"/>
      <c r="O437" s="254"/>
      <c r="P437" s="254"/>
      <c r="Q437" s="254"/>
      <c r="R437" s="254"/>
    </row>
    <row r="438" spans="1:18" s="272" customFormat="1" ht="13.15" customHeight="1" x14ac:dyDescent="0.2">
      <c r="A438" s="534"/>
      <c r="B438" s="527"/>
      <c r="C438" s="527"/>
      <c r="D438" s="527"/>
      <c r="E438" s="527"/>
      <c r="F438" s="527"/>
      <c r="G438" s="527"/>
      <c r="H438" s="527"/>
      <c r="I438" s="527"/>
      <c r="J438" s="527"/>
      <c r="K438" s="527"/>
      <c r="L438" s="527"/>
      <c r="M438" s="254"/>
      <c r="N438" s="254"/>
      <c r="O438" s="254"/>
      <c r="P438" s="254"/>
      <c r="Q438" s="254"/>
      <c r="R438" s="254"/>
    </row>
    <row r="439" spans="1:18" s="272" customFormat="1" ht="13.15" customHeight="1" x14ac:dyDescent="0.2">
      <c r="A439" s="534"/>
      <c r="B439" s="527"/>
      <c r="C439" s="527"/>
      <c r="D439" s="527"/>
      <c r="E439" s="527"/>
      <c r="F439" s="527"/>
      <c r="G439" s="527"/>
      <c r="H439" s="527"/>
      <c r="I439" s="527"/>
      <c r="J439" s="527"/>
      <c r="K439" s="527"/>
      <c r="L439" s="527"/>
      <c r="M439" s="254"/>
      <c r="N439" s="254"/>
      <c r="O439" s="254"/>
      <c r="P439" s="254"/>
      <c r="Q439" s="254"/>
      <c r="R439" s="254"/>
    </row>
    <row r="440" spans="1:18" s="272" customFormat="1" ht="13.15" customHeight="1" x14ac:dyDescent="0.2">
      <c r="A440" s="534"/>
      <c r="B440" s="527"/>
      <c r="C440" s="527"/>
      <c r="D440" s="527"/>
      <c r="E440" s="527"/>
      <c r="F440" s="527"/>
      <c r="G440" s="527"/>
      <c r="H440" s="527"/>
      <c r="I440" s="527"/>
      <c r="J440" s="527"/>
      <c r="K440" s="527"/>
      <c r="L440" s="527"/>
      <c r="M440" s="254"/>
      <c r="N440" s="254"/>
      <c r="O440" s="254"/>
      <c r="P440" s="254"/>
      <c r="Q440" s="254"/>
      <c r="R440" s="254"/>
    </row>
    <row r="441" spans="1:18" s="272" customFormat="1" ht="13.15" customHeight="1" x14ac:dyDescent="0.2">
      <c r="A441" s="534"/>
      <c r="B441" s="527"/>
      <c r="C441" s="527"/>
      <c r="D441" s="527"/>
      <c r="E441" s="527"/>
      <c r="F441" s="527"/>
      <c r="G441" s="527"/>
      <c r="H441" s="527"/>
      <c r="I441" s="527"/>
      <c r="J441" s="527"/>
      <c r="K441" s="527"/>
      <c r="L441" s="527"/>
      <c r="M441" s="254"/>
      <c r="N441" s="254"/>
      <c r="O441" s="254"/>
      <c r="P441" s="254"/>
      <c r="Q441" s="254"/>
      <c r="R441" s="254"/>
    </row>
    <row r="442" spans="1:18" s="272" customFormat="1" ht="13.15" customHeight="1" x14ac:dyDescent="0.2">
      <c r="A442" s="534"/>
      <c r="B442" s="527"/>
      <c r="C442" s="527"/>
      <c r="D442" s="527"/>
      <c r="E442" s="527"/>
      <c r="F442" s="527"/>
      <c r="G442" s="527"/>
      <c r="H442" s="527"/>
      <c r="I442" s="527"/>
      <c r="J442" s="527"/>
      <c r="K442" s="527"/>
      <c r="L442" s="527"/>
      <c r="M442" s="254"/>
      <c r="N442" s="254"/>
      <c r="O442" s="254"/>
      <c r="P442" s="254"/>
      <c r="Q442" s="254"/>
      <c r="R442" s="254"/>
    </row>
    <row r="443" spans="1:18" s="272" customFormat="1" ht="26.45" customHeight="1" x14ac:dyDescent="0.2">
      <c r="A443" s="534"/>
      <c r="B443" s="527"/>
      <c r="C443" s="527"/>
      <c r="D443" s="527"/>
      <c r="E443" s="527"/>
      <c r="F443" s="527"/>
      <c r="G443" s="527"/>
      <c r="H443" s="527"/>
      <c r="I443" s="527"/>
      <c r="J443" s="527"/>
      <c r="K443" s="527"/>
      <c r="L443" s="527"/>
      <c r="M443" s="254"/>
      <c r="N443" s="254"/>
      <c r="O443" s="254"/>
      <c r="P443" s="254"/>
      <c r="Q443" s="254"/>
      <c r="R443" s="254"/>
    </row>
    <row r="444" spans="1:18" s="272" customFormat="1" ht="26.45" customHeight="1" x14ac:dyDescent="0.2">
      <c r="A444" s="534"/>
      <c r="B444" s="527"/>
      <c r="C444" s="527"/>
      <c r="D444" s="527"/>
      <c r="E444" s="527"/>
      <c r="F444" s="527"/>
      <c r="G444" s="527"/>
      <c r="H444" s="527"/>
      <c r="I444" s="527"/>
      <c r="J444" s="527"/>
      <c r="K444" s="527"/>
      <c r="L444" s="527"/>
      <c r="M444" s="254"/>
      <c r="N444" s="254"/>
      <c r="O444" s="254"/>
      <c r="P444" s="254"/>
      <c r="Q444" s="254"/>
      <c r="R444" s="254"/>
    </row>
    <row r="445" spans="1:18" s="272" customFormat="1" ht="13.15" customHeight="1" x14ac:dyDescent="0.2">
      <c r="A445" s="534"/>
      <c r="B445" s="527"/>
      <c r="C445" s="527"/>
      <c r="D445" s="527"/>
      <c r="E445" s="527"/>
      <c r="F445" s="527"/>
      <c r="G445" s="527"/>
      <c r="H445" s="527"/>
      <c r="I445" s="527"/>
      <c r="J445" s="527"/>
      <c r="K445" s="527"/>
      <c r="L445" s="527"/>
      <c r="M445" s="254"/>
      <c r="N445" s="254"/>
      <c r="O445" s="254"/>
      <c r="P445" s="254"/>
      <c r="Q445" s="254"/>
      <c r="R445" s="254"/>
    </row>
    <row r="446" spans="1:18" s="272" customFormat="1" ht="13.15" customHeight="1" x14ac:dyDescent="0.2">
      <c r="A446" s="534"/>
      <c r="B446" s="527"/>
      <c r="C446" s="527"/>
      <c r="D446" s="527"/>
      <c r="E446" s="527"/>
      <c r="F446" s="527"/>
      <c r="G446" s="527"/>
      <c r="H446" s="527"/>
      <c r="I446" s="527"/>
      <c r="J446" s="527"/>
      <c r="K446" s="527"/>
      <c r="L446" s="527"/>
      <c r="M446" s="254"/>
      <c r="N446" s="254"/>
      <c r="O446" s="254"/>
      <c r="P446" s="254"/>
      <c r="Q446" s="254"/>
      <c r="R446" s="254"/>
    </row>
    <row r="447" spans="1:18" s="272" customFormat="1" ht="13.15" customHeight="1" x14ac:dyDescent="0.2">
      <c r="A447" s="534"/>
      <c r="B447" s="527"/>
      <c r="C447" s="527"/>
      <c r="D447" s="527"/>
      <c r="E447" s="527"/>
      <c r="F447" s="527"/>
      <c r="G447" s="527"/>
      <c r="H447" s="527"/>
      <c r="I447" s="527"/>
      <c r="J447" s="527"/>
      <c r="K447" s="527"/>
      <c r="L447" s="527"/>
      <c r="M447" s="254"/>
      <c r="N447" s="254"/>
      <c r="O447" s="254"/>
      <c r="P447" s="254"/>
      <c r="Q447" s="254"/>
      <c r="R447" s="254"/>
    </row>
    <row r="448" spans="1:18" s="272" customFormat="1" ht="13.15" customHeight="1" x14ac:dyDescent="0.2">
      <c r="A448" s="534"/>
      <c r="B448" s="527"/>
      <c r="C448" s="527"/>
      <c r="D448" s="527"/>
      <c r="E448" s="527"/>
      <c r="F448" s="527"/>
      <c r="G448" s="527"/>
      <c r="H448" s="527"/>
      <c r="I448" s="527"/>
      <c r="J448" s="527"/>
      <c r="K448" s="527"/>
      <c r="L448" s="527"/>
      <c r="M448" s="254"/>
      <c r="N448" s="254"/>
      <c r="O448" s="254"/>
      <c r="P448" s="254"/>
      <c r="Q448" s="254"/>
      <c r="R448" s="254"/>
    </row>
    <row r="449" spans="1:18" s="272" customFormat="1" ht="13.15" customHeight="1" x14ac:dyDescent="0.2">
      <c r="A449" s="534"/>
      <c r="B449" s="527"/>
      <c r="C449" s="527"/>
      <c r="D449" s="527"/>
      <c r="E449" s="527"/>
      <c r="F449" s="527"/>
      <c r="G449" s="527"/>
      <c r="H449" s="527"/>
      <c r="I449" s="527"/>
      <c r="J449" s="527"/>
      <c r="K449" s="527"/>
      <c r="L449" s="527"/>
      <c r="M449" s="254"/>
      <c r="N449" s="254"/>
      <c r="O449" s="254"/>
      <c r="P449" s="254"/>
      <c r="Q449" s="254"/>
      <c r="R449" s="254"/>
    </row>
    <row r="450" spans="1:18" s="272" customFormat="1" ht="13.15" customHeight="1" x14ac:dyDescent="0.2">
      <c r="A450" s="534"/>
      <c r="B450" s="527"/>
      <c r="C450" s="527"/>
      <c r="D450" s="527"/>
      <c r="E450" s="527"/>
      <c r="F450" s="527"/>
      <c r="G450" s="527"/>
      <c r="H450" s="527"/>
      <c r="I450" s="527"/>
      <c r="J450" s="527"/>
      <c r="K450" s="527"/>
      <c r="L450" s="527"/>
      <c r="M450" s="254"/>
      <c r="N450" s="254"/>
      <c r="O450" s="254"/>
      <c r="P450" s="254"/>
      <c r="Q450" s="254"/>
      <c r="R450" s="254"/>
    </row>
    <row r="451" spans="1:18" s="272" customFormat="1" ht="13.15" customHeight="1" x14ac:dyDescent="0.2">
      <c r="A451" s="534"/>
      <c r="B451" s="527"/>
      <c r="C451" s="527"/>
      <c r="D451" s="527"/>
      <c r="E451" s="527"/>
      <c r="F451" s="527"/>
      <c r="G451" s="527"/>
      <c r="H451" s="527"/>
      <c r="I451" s="527"/>
      <c r="J451" s="527"/>
      <c r="K451" s="527"/>
      <c r="L451" s="527"/>
      <c r="M451" s="254"/>
      <c r="N451" s="254"/>
      <c r="O451" s="254"/>
      <c r="P451" s="254"/>
      <c r="Q451" s="254"/>
      <c r="R451" s="254"/>
    </row>
    <row r="452" spans="1:18" s="272" customFormat="1" ht="13.15" customHeight="1" x14ac:dyDescent="0.2">
      <c r="A452" s="534"/>
      <c r="B452" s="527"/>
      <c r="C452" s="527"/>
      <c r="D452" s="527"/>
      <c r="E452" s="527"/>
      <c r="F452" s="527"/>
      <c r="G452" s="527"/>
      <c r="H452" s="527"/>
      <c r="I452" s="527"/>
      <c r="J452" s="527"/>
      <c r="K452" s="527"/>
      <c r="L452" s="527"/>
      <c r="M452" s="254"/>
      <c r="N452" s="254"/>
      <c r="O452" s="254"/>
      <c r="P452" s="254"/>
      <c r="Q452" s="254"/>
      <c r="R452" s="254"/>
    </row>
    <row r="453" spans="1:18" s="272" customFormat="1" ht="13.15" customHeight="1" x14ac:dyDescent="0.2">
      <c r="A453" s="534"/>
      <c r="B453" s="527"/>
      <c r="C453" s="527"/>
      <c r="D453" s="527"/>
      <c r="E453" s="527"/>
      <c r="F453" s="527"/>
      <c r="G453" s="527"/>
      <c r="H453" s="527"/>
      <c r="I453" s="527"/>
      <c r="J453" s="527"/>
      <c r="K453" s="527"/>
      <c r="L453" s="527"/>
      <c r="M453" s="254"/>
      <c r="N453" s="254"/>
      <c r="O453" s="254"/>
      <c r="P453" s="254"/>
      <c r="Q453" s="254"/>
      <c r="R453" s="254"/>
    </row>
    <row r="454" spans="1:18" s="272" customFormat="1" ht="13.15" customHeight="1" x14ac:dyDescent="0.2">
      <c r="A454" s="534"/>
      <c r="B454" s="527"/>
      <c r="C454" s="527"/>
      <c r="D454" s="527"/>
      <c r="E454" s="527"/>
      <c r="F454" s="527"/>
      <c r="G454" s="527"/>
      <c r="H454" s="527"/>
      <c r="I454" s="527"/>
      <c r="J454" s="527"/>
      <c r="K454" s="527"/>
      <c r="L454" s="527"/>
      <c r="M454" s="254"/>
      <c r="N454" s="254"/>
      <c r="O454" s="254"/>
      <c r="P454" s="254"/>
      <c r="Q454" s="254"/>
      <c r="R454" s="254"/>
    </row>
    <row r="455" spans="1:18" s="272" customFormat="1" ht="13.15" customHeight="1" x14ac:dyDescent="0.2">
      <c r="A455" s="534"/>
      <c r="B455" s="527"/>
      <c r="C455" s="527"/>
      <c r="D455" s="527"/>
      <c r="E455" s="527"/>
      <c r="F455" s="527"/>
      <c r="G455" s="527"/>
      <c r="H455" s="527"/>
      <c r="I455" s="527"/>
      <c r="J455" s="527"/>
      <c r="K455" s="527"/>
      <c r="L455" s="527"/>
      <c r="M455" s="254"/>
      <c r="N455" s="254"/>
      <c r="O455" s="254"/>
      <c r="P455" s="254"/>
      <c r="Q455" s="254"/>
      <c r="R455" s="254"/>
    </row>
    <row r="456" spans="1:18" s="272" customFormat="1" ht="13.15" customHeight="1" x14ac:dyDescent="0.2">
      <c r="A456" s="534"/>
      <c r="B456" s="527"/>
      <c r="C456" s="527"/>
      <c r="D456" s="527"/>
      <c r="E456" s="527"/>
      <c r="F456" s="527"/>
      <c r="G456" s="527"/>
      <c r="H456" s="527"/>
      <c r="I456" s="527"/>
      <c r="J456" s="527"/>
      <c r="K456" s="527"/>
      <c r="L456" s="527"/>
      <c r="M456" s="254"/>
      <c r="N456" s="254"/>
      <c r="O456" s="254"/>
      <c r="P456" s="254"/>
      <c r="Q456" s="254"/>
      <c r="R456" s="254"/>
    </row>
    <row r="457" spans="1:18" s="272" customFormat="1" ht="13.15" customHeight="1" x14ac:dyDescent="0.2">
      <c r="A457" s="534"/>
      <c r="B457" s="527"/>
      <c r="C457" s="527"/>
      <c r="D457" s="527"/>
      <c r="E457" s="527"/>
      <c r="F457" s="527"/>
      <c r="G457" s="527"/>
      <c r="H457" s="527"/>
      <c r="I457" s="527"/>
      <c r="J457" s="527"/>
      <c r="K457" s="527"/>
      <c r="L457" s="527"/>
      <c r="M457" s="254"/>
      <c r="N457" s="254"/>
      <c r="O457" s="254"/>
      <c r="P457" s="254"/>
      <c r="Q457" s="254"/>
      <c r="R457" s="254"/>
    </row>
    <row r="458" spans="1:18" s="272" customFormat="1" ht="13.15" customHeight="1" x14ac:dyDescent="0.2">
      <c r="A458" s="534"/>
      <c r="B458" s="527"/>
      <c r="C458" s="527"/>
      <c r="D458" s="527"/>
      <c r="E458" s="527"/>
      <c r="F458" s="527"/>
      <c r="G458" s="527"/>
      <c r="H458" s="527"/>
      <c r="I458" s="527"/>
      <c r="J458" s="527"/>
      <c r="K458" s="527"/>
      <c r="L458" s="527"/>
      <c r="M458" s="254"/>
      <c r="N458" s="254"/>
      <c r="O458" s="254"/>
      <c r="P458" s="254"/>
      <c r="Q458" s="254"/>
      <c r="R458" s="254"/>
    </row>
    <row r="459" spans="1:18" s="272" customFormat="1" ht="13.15" customHeight="1" x14ac:dyDescent="0.2">
      <c r="A459" s="534"/>
      <c r="B459" s="527"/>
      <c r="C459" s="527"/>
      <c r="D459" s="527"/>
      <c r="E459" s="527"/>
      <c r="F459" s="527"/>
      <c r="G459" s="527"/>
      <c r="H459" s="527"/>
      <c r="I459" s="527"/>
      <c r="J459" s="527"/>
      <c r="K459" s="527"/>
      <c r="L459" s="527"/>
      <c r="M459" s="254"/>
      <c r="N459" s="254"/>
      <c r="O459" s="254"/>
      <c r="P459" s="254"/>
      <c r="Q459" s="254"/>
      <c r="R459" s="254"/>
    </row>
    <row r="460" spans="1:18" s="272" customFormat="1" ht="13.15" customHeight="1" x14ac:dyDescent="0.2">
      <c r="A460" s="534"/>
      <c r="B460" s="527"/>
      <c r="C460" s="527"/>
      <c r="D460" s="527"/>
      <c r="E460" s="527"/>
      <c r="F460" s="527"/>
      <c r="G460" s="527"/>
      <c r="H460" s="527"/>
      <c r="I460" s="527"/>
      <c r="J460" s="527"/>
      <c r="K460" s="527"/>
      <c r="L460" s="527"/>
      <c r="M460" s="254"/>
      <c r="N460" s="254"/>
      <c r="O460" s="254"/>
      <c r="P460" s="254"/>
      <c r="Q460" s="254"/>
      <c r="R460" s="254"/>
    </row>
    <row r="461" spans="1:18" s="272" customFormat="1" ht="13.15" customHeight="1" x14ac:dyDescent="0.2">
      <c r="A461" s="534"/>
      <c r="B461" s="527"/>
      <c r="C461" s="527"/>
      <c r="D461" s="527"/>
      <c r="E461" s="527"/>
      <c r="F461" s="527"/>
      <c r="G461" s="527"/>
      <c r="H461" s="527"/>
      <c r="I461" s="527"/>
      <c r="J461" s="527"/>
      <c r="K461" s="527"/>
      <c r="L461" s="527"/>
      <c r="M461" s="254"/>
      <c r="N461" s="254"/>
      <c r="O461" s="254"/>
      <c r="P461" s="254"/>
      <c r="Q461" s="254"/>
      <c r="R461" s="254"/>
    </row>
    <row r="462" spans="1:18" s="272" customFormat="1" ht="13.15" customHeight="1" x14ac:dyDescent="0.2">
      <c r="A462" s="534"/>
      <c r="B462" s="527"/>
      <c r="C462" s="527"/>
      <c r="D462" s="527"/>
      <c r="E462" s="527"/>
      <c r="F462" s="527"/>
      <c r="G462" s="527"/>
      <c r="H462" s="527"/>
      <c r="I462" s="527"/>
      <c r="J462" s="527"/>
      <c r="K462" s="527"/>
      <c r="L462" s="527"/>
      <c r="M462" s="254"/>
      <c r="N462" s="254"/>
      <c r="O462" s="254"/>
      <c r="P462" s="254"/>
      <c r="Q462" s="254"/>
      <c r="R462" s="254"/>
    </row>
    <row r="463" spans="1:18" s="272" customFormat="1" ht="13.15" customHeight="1" x14ac:dyDescent="0.2">
      <c r="A463" s="534"/>
      <c r="B463" s="527"/>
      <c r="C463" s="527"/>
      <c r="D463" s="527"/>
      <c r="E463" s="527"/>
      <c r="F463" s="527"/>
      <c r="G463" s="527"/>
      <c r="H463" s="527"/>
      <c r="I463" s="527"/>
      <c r="J463" s="527"/>
      <c r="K463" s="527"/>
      <c r="L463" s="527"/>
      <c r="M463" s="254"/>
      <c r="N463" s="254"/>
      <c r="O463" s="254"/>
      <c r="P463" s="254"/>
      <c r="Q463" s="254"/>
      <c r="R463" s="254"/>
    </row>
    <row r="464" spans="1:18" s="272" customFormat="1" ht="13.15" customHeight="1" x14ac:dyDescent="0.2">
      <c r="A464" s="534"/>
      <c r="B464" s="527"/>
      <c r="C464" s="527"/>
      <c r="D464" s="527"/>
      <c r="E464" s="527"/>
      <c r="F464" s="527"/>
      <c r="G464" s="527"/>
      <c r="H464" s="527"/>
      <c r="I464" s="527"/>
      <c r="J464" s="527"/>
      <c r="K464" s="527"/>
      <c r="L464" s="527"/>
      <c r="M464" s="254"/>
      <c r="N464" s="254"/>
      <c r="O464" s="254"/>
      <c r="P464" s="254"/>
      <c r="Q464" s="254"/>
      <c r="R464" s="254"/>
    </row>
    <row r="465" spans="1:18" s="272" customFormat="1" ht="13.15" customHeight="1" x14ac:dyDescent="0.2">
      <c r="A465" s="534"/>
      <c r="B465" s="527"/>
      <c r="C465" s="527"/>
      <c r="D465" s="527"/>
      <c r="E465" s="527"/>
      <c r="F465" s="527"/>
      <c r="G465" s="527"/>
      <c r="H465" s="527"/>
      <c r="I465" s="527"/>
      <c r="J465" s="527"/>
      <c r="K465" s="527"/>
      <c r="L465" s="527"/>
      <c r="M465" s="254"/>
      <c r="N465" s="254"/>
      <c r="O465" s="254"/>
      <c r="P465" s="254"/>
      <c r="Q465" s="254"/>
      <c r="R465" s="254"/>
    </row>
    <row r="466" spans="1:18" ht="13.15" customHeight="1" x14ac:dyDescent="0.2">
      <c r="A466" s="534"/>
      <c r="B466" s="527"/>
      <c r="C466" s="527"/>
      <c r="D466" s="527"/>
      <c r="E466" s="527"/>
      <c r="F466" s="527"/>
      <c r="G466" s="527"/>
      <c r="H466" s="527"/>
      <c r="I466" s="527"/>
      <c r="J466" s="527"/>
      <c r="K466" s="527"/>
      <c r="L466" s="527"/>
    </row>
    <row r="467" spans="1:18" ht="13.15" customHeight="1" x14ac:dyDescent="0.2">
      <c r="A467" s="534"/>
      <c r="B467" s="527"/>
      <c r="C467" s="527"/>
      <c r="D467" s="527"/>
      <c r="E467" s="527"/>
      <c r="F467" s="527"/>
      <c r="G467" s="527"/>
      <c r="H467" s="527"/>
      <c r="I467" s="527"/>
      <c r="J467" s="527"/>
      <c r="K467" s="527"/>
      <c r="L467" s="527"/>
    </row>
    <row r="468" spans="1:18" ht="13.15" customHeight="1" x14ac:dyDescent="0.2">
      <c r="A468" s="534"/>
      <c r="B468" s="527"/>
      <c r="C468" s="527"/>
      <c r="D468" s="527"/>
      <c r="E468" s="527"/>
      <c r="F468" s="527"/>
      <c r="G468" s="527"/>
      <c r="H468" s="527"/>
      <c r="I468" s="527"/>
      <c r="J468" s="527"/>
      <c r="K468" s="527"/>
      <c r="L468" s="527"/>
    </row>
    <row r="469" spans="1:18" ht="13.15" customHeight="1" x14ac:dyDescent="0.2">
      <c r="A469" s="534"/>
      <c r="B469" s="527"/>
      <c r="C469" s="527"/>
      <c r="D469" s="527"/>
      <c r="E469" s="527"/>
      <c r="F469" s="527"/>
      <c r="G469" s="527"/>
      <c r="H469" s="527"/>
      <c r="I469" s="527"/>
      <c r="J469" s="527"/>
      <c r="K469" s="527"/>
      <c r="L469" s="527"/>
    </row>
    <row r="470" spans="1:18" ht="13.15" customHeight="1" x14ac:dyDescent="0.2">
      <c r="A470" s="534"/>
      <c r="B470" s="527"/>
      <c r="C470" s="527"/>
      <c r="D470" s="527"/>
      <c r="E470" s="527"/>
      <c r="F470" s="527"/>
      <c r="G470" s="527"/>
      <c r="H470" s="527"/>
      <c r="I470" s="527"/>
      <c r="J470" s="527"/>
      <c r="K470" s="527"/>
      <c r="L470" s="527"/>
    </row>
    <row r="471" spans="1:18" ht="13.15" customHeight="1" x14ac:dyDescent="0.2">
      <c r="A471" s="534"/>
      <c r="B471" s="527"/>
      <c r="C471" s="527"/>
      <c r="D471" s="527"/>
      <c r="E471" s="527"/>
      <c r="F471" s="527"/>
      <c r="G471" s="527"/>
      <c r="H471" s="527"/>
      <c r="I471" s="527"/>
      <c r="J471" s="527"/>
      <c r="K471" s="527"/>
      <c r="L471" s="527"/>
    </row>
    <row r="472" spans="1:18" ht="13.15" customHeight="1" x14ac:dyDescent="0.2">
      <c r="A472" s="534"/>
      <c r="B472" s="527"/>
      <c r="C472" s="527"/>
      <c r="D472" s="527"/>
      <c r="E472" s="527"/>
      <c r="F472" s="527"/>
      <c r="G472" s="527"/>
      <c r="H472" s="527"/>
      <c r="I472" s="527"/>
      <c r="J472" s="527"/>
      <c r="K472" s="527"/>
      <c r="L472" s="527"/>
    </row>
    <row r="473" spans="1:18" ht="13.15" customHeight="1" x14ac:dyDescent="0.2">
      <c r="A473" s="534"/>
      <c r="B473" s="527"/>
      <c r="C473" s="527"/>
      <c r="D473" s="527"/>
      <c r="E473" s="527"/>
      <c r="F473" s="527"/>
      <c r="G473" s="527"/>
      <c r="H473" s="527"/>
      <c r="I473" s="527"/>
      <c r="J473" s="527"/>
      <c r="K473" s="527"/>
      <c r="L473" s="527"/>
    </row>
    <row r="474" spans="1:18" ht="13.15" customHeight="1" x14ac:dyDescent="0.2">
      <c r="A474" s="534"/>
      <c r="B474" s="527"/>
      <c r="C474" s="527"/>
      <c r="D474" s="527"/>
      <c r="E474" s="527"/>
      <c r="F474" s="527"/>
      <c r="G474" s="527"/>
      <c r="H474" s="527"/>
      <c r="I474" s="527"/>
      <c r="J474" s="527"/>
      <c r="K474" s="527"/>
      <c r="L474" s="527"/>
    </row>
    <row r="475" spans="1:18" ht="13.15" customHeight="1" x14ac:dyDescent="0.2">
      <c r="A475" s="534"/>
      <c r="B475" s="527"/>
      <c r="C475" s="527"/>
      <c r="D475" s="527"/>
      <c r="E475" s="527"/>
      <c r="F475" s="527"/>
      <c r="G475" s="527"/>
      <c r="H475" s="527"/>
      <c r="I475" s="527"/>
      <c r="J475" s="527"/>
      <c r="K475" s="527"/>
      <c r="L475" s="527"/>
    </row>
    <row r="476" spans="1:18" ht="13.15" customHeight="1" x14ac:dyDescent="0.2">
      <c r="A476" s="534"/>
      <c r="B476" s="527"/>
      <c r="C476" s="527"/>
      <c r="D476" s="527"/>
      <c r="E476" s="527"/>
      <c r="F476" s="527"/>
      <c r="G476" s="527"/>
      <c r="H476" s="527"/>
      <c r="I476" s="527"/>
      <c r="J476" s="527"/>
      <c r="K476" s="527"/>
      <c r="L476" s="527"/>
    </row>
    <row r="477" spans="1:18" ht="13.15" customHeight="1" x14ac:dyDescent="0.2">
      <c r="A477" s="534"/>
      <c r="B477" s="527"/>
      <c r="C477" s="527"/>
      <c r="D477" s="527"/>
      <c r="E477" s="527"/>
      <c r="F477" s="527"/>
      <c r="G477" s="527"/>
      <c r="H477" s="527"/>
      <c r="I477" s="527"/>
      <c r="J477" s="527"/>
      <c r="K477" s="527"/>
      <c r="L477" s="527"/>
    </row>
    <row r="478" spans="1:18" ht="13.15" customHeight="1" x14ac:dyDescent="0.2">
      <c r="A478" s="534"/>
      <c r="B478" s="527"/>
      <c r="C478" s="527"/>
      <c r="D478" s="527"/>
      <c r="E478" s="527"/>
      <c r="F478" s="527"/>
      <c r="G478" s="527"/>
      <c r="H478" s="527"/>
      <c r="I478" s="527"/>
      <c r="J478" s="527"/>
      <c r="K478" s="527"/>
      <c r="L478" s="527"/>
    </row>
    <row r="479" spans="1:18" ht="13.15" customHeight="1" x14ac:dyDescent="0.2">
      <c r="A479" s="534"/>
      <c r="B479" s="527"/>
      <c r="C479" s="527"/>
      <c r="D479" s="527"/>
      <c r="E479" s="527"/>
      <c r="F479" s="527"/>
      <c r="G479" s="527"/>
      <c r="H479" s="527"/>
      <c r="I479" s="527"/>
      <c r="J479" s="527"/>
      <c r="K479" s="527"/>
      <c r="L479" s="527"/>
    </row>
    <row r="480" spans="1:18" ht="13.15" customHeight="1" x14ac:dyDescent="0.2">
      <c r="A480" s="534"/>
      <c r="B480" s="527"/>
      <c r="C480" s="527"/>
      <c r="D480" s="527"/>
      <c r="E480" s="527"/>
      <c r="F480" s="527"/>
      <c r="G480" s="527"/>
      <c r="H480" s="527"/>
      <c r="I480" s="527"/>
      <c r="J480" s="527"/>
      <c r="K480" s="527"/>
      <c r="L480" s="527"/>
    </row>
    <row r="481" spans="1:12" ht="13.15" customHeight="1" x14ac:dyDescent="0.2">
      <c r="A481" s="534"/>
      <c r="B481" s="527"/>
      <c r="C481" s="527"/>
      <c r="D481" s="527"/>
      <c r="E481" s="527"/>
      <c r="F481" s="527"/>
      <c r="G481" s="527"/>
      <c r="H481" s="527"/>
      <c r="I481" s="527"/>
      <c r="J481" s="527"/>
      <c r="K481" s="527"/>
      <c r="L481" s="527"/>
    </row>
    <row r="482" spans="1:12" ht="13.15" customHeight="1" x14ac:dyDescent="0.2">
      <c r="A482" s="534"/>
      <c r="B482" s="527"/>
      <c r="C482" s="527"/>
      <c r="D482" s="527"/>
      <c r="E482" s="527"/>
      <c r="F482" s="527"/>
      <c r="G482" s="527"/>
      <c r="H482" s="527"/>
      <c r="I482" s="527"/>
      <c r="J482" s="527"/>
      <c r="K482" s="527"/>
      <c r="L482" s="527"/>
    </row>
    <row r="483" spans="1:12" ht="13.15" customHeight="1" x14ac:dyDescent="0.2">
      <c r="A483" s="534"/>
      <c r="B483" s="527"/>
      <c r="C483" s="527"/>
      <c r="D483" s="527"/>
      <c r="E483" s="527"/>
      <c r="F483" s="527"/>
      <c r="G483" s="527"/>
      <c r="H483" s="527"/>
      <c r="I483" s="527"/>
      <c r="J483" s="527"/>
      <c r="K483" s="527"/>
      <c r="L483" s="527"/>
    </row>
    <row r="484" spans="1:12" ht="13.15" customHeight="1" x14ac:dyDescent="0.2">
      <c r="A484" s="534"/>
      <c r="B484" s="527"/>
      <c r="C484" s="527"/>
      <c r="D484" s="527"/>
      <c r="E484" s="527"/>
      <c r="F484" s="527"/>
      <c r="G484" s="527"/>
      <c r="H484" s="527"/>
      <c r="I484" s="527"/>
      <c r="J484" s="527"/>
      <c r="K484" s="527"/>
      <c r="L484" s="527"/>
    </row>
    <row r="485" spans="1:12" ht="13.15" customHeight="1" x14ac:dyDescent="0.2">
      <c r="A485" s="534"/>
      <c r="B485" s="527"/>
      <c r="C485" s="527"/>
      <c r="D485" s="527"/>
      <c r="E485" s="527"/>
      <c r="F485" s="527"/>
      <c r="G485" s="527"/>
      <c r="H485" s="527"/>
      <c r="I485" s="527"/>
      <c r="J485" s="527"/>
      <c r="K485" s="527"/>
      <c r="L485" s="527"/>
    </row>
    <row r="486" spans="1:12" ht="13.15" customHeight="1" x14ac:dyDescent="0.2">
      <c r="A486" s="534"/>
      <c r="B486" s="527"/>
      <c r="C486" s="527"/>
      <c r="D486" s="527"/>
      <c r="E486" s="527"/>
      <c r="F486" s="527"/>
      <c r="G486" s="527"/>
      <c r="H486" s="527"/>
      <c r="I486" s="527"/>
      <c r="J486" s="527"/>
      <c r="K486" s="527"/>
      <c r="L486" s="527"/>
    </row>
    <row r="487" spans="1:12" ht="13.15" customHeight="1" x14ac:dyDescent="0.2">
      <c r="A487" s="534"/>
      <c r="B487" s="527"/>
      <c r="C487" s="527"/>
      <c r="D487" s="527"/>
      <c r="E487" s="527"/>
      <c r="F487" s="527"/>
      <c r="G487" s="527"/>
      <c r="H487" s="527"/>
      <c r="I487" s="527"/>
      <c r="J487" s="527"/>
      <c r="K487" s="527"/>
      <c r="L487" s="527"/>
    </row>
    <row r="488" spans="1:12" ht="13.15" customHeight="1" x14ac:dyDescent="0.2">
      <c r="A488" s="534"/>
      <c r="B488" s="527"/>
      <c r="C488" s="527"/>
      <c r="D488" s="527"/>
      <c r="E488" s="527"/>
      <c r="F488" s="527"/>
      <c r="G488" s="527"/>
      <c r="H488" s="527"/>
      <c r="I488" s="527"/>
      <c r="J488" s="527"/>
      <c r="K488" s="527"/>
      <c r="L488" s="527"/>
    </row>
    <row r="489" spans="1:12" ht="13.15" customHeight="1" x14ac:dyDescent="0.2">
      <c r="A489" s="534"/>
      <c r="B489" s="527"/>
      <c r="C489" s="527"/>
      <c r="D489" s="527"/>
      <c r="E489" s="527"/>
      <c r="F489" s="527"/>
      <c r="G489" s="527"/>
      <c r="H489" s="527"/>
      <c r="I489" s="527"/>
      <c r="J489" s="527"/>
      <c r="K489" s="527"/>
      <c r="L489" s="527"/>
    </row>
    <row r="490" spans="1:12" ht="13.15" customHeight="1" x14ac:dyDescent="0.2">
      <c r="A490" s="534"/>
      <c r="B490" s="527"/>
      <c r="C490" s="527"/>
      <c r="D490" s="527"/>
      <c r="E490" s="527"/>
      <c r="F490" s="527"/>
      <c r="G490" s="527"/>
      <c r="H490" s="527"/>
      <c r="I490" s="527"/>
      <c r="J490" s="527"/>
      <c r="K490" s="527"/>
      <c r="L490" s="527"/>
    </row>
    <row r="491" spans="1:12" ht="13.15" customHeight="1" x14ac:dyDescent="0.2">
      <c r="A491" s="534"/>
      <c r="B491" s="527"/>
      <c r="C491" s="527"/>
      <c r="D491" s="527"/>
      <c r="E491" s="527"/>
      <c r="F491" s="527"/>
      <c r="G491" s="527"/>
      <c r="H491" s="527"/>
      <c r="I491" s="527"/>
      <c r="J491" s="527"/>
      <c r="K491" s="527"/>
      <c r="L491" s="527"/>
    </row>
    <row r="492" spans="1:12" ht="13.15" customHeight="1" x14ac:dyDescent="0.2">
      <c r="A492" s="534"/>
      <c r="B492" s="527"/>
      <c r="C492" s="527"/>
      <c r="D492" s="527"/>
      <c r="E492" s="527"/>
      <c r="F492" s="527"/>
      <c r="G492" s="527"/>
      <c r="H492" s="527"/>
      <c r="I492" s="527"/>
      <c r="J492" s="527"/>
      <c r="K492" s="527"/>
      <c r="L492" s="527"/>
    </row>
    <row r="493" spans="1:12" ht="13.15" customHeight="1" x14ac:dyDescent="0.2">
      <c r="A493" s="534"/>
      <c r="B493" s="527"/>
      <c r="C493" s="527"/>
      <c r="D493" s="527"/>
      <c r="E493" s="527"/>
      <c r="F493" s="527"/>
      <c r="G493" s="527"/>
      <c r="H493" s="527"/>
      <c r="I493" s="527"/>
      <c r="J493" s="527"/>
      <c r="K493" s="527"/>
      <c r="L493" s="527"/>
    </row>
    <row r="494" spans="1:12" ht="13.15" customHeight="1" x14ac:dyDescent="0.2">
      <c r="A494" s="534"/>
      <c r="B494" s="527"/>
      <c r="C494" s="527"/>
      <c r="D494" s="527"/>
      <c r="E494" s="527"/>
      <c r="F494" s="527"/>
      <c r="G494" s="527"/>
      <c r="H494" s="527"/>
      <c r="I494" s="527"/>
      <c r="J494" s="527"/>
      <c r="K494" s="527"/>
      <c r="L494" s="527"/>
    </row>
    <row r="495" spans="1:12" ht="13.15" customHeight="1" x14ac:dyDescent="0.2">
      <c r="A495" s="534"/>
      <c r="B495" s="527"/>
      <c r="C495" s="527"/>
      <c r="D495" s="527"/>
      <c r="E495" s="527"/>
      <c r="F495" s="527"/>
      <c r="G495" s="527"/>
      <c r="H495" s="527"/>
      <c r="I495" s="527"/>
      <c r="J495" s="527"/>
      <c r="K495" s="527"/>
      <c r="L495" s="527"/>
    </row>
    <row r="496" spans="1:12" ht="13.15" customHeight="1" x14ac:dyDescent="0.2">
      <c r="A496" s="534"/>
      <c r="B496" s="527"/>
      <c r="C496" s="527"/>
      <c r="D496" s="527"/>
      <c r="E496" s="527"/>
      <c r="F496" s="527"/>
      <c r="G496" s="527"/>
      <c r="H496" s="527"/>
      <c r="I496" s="527"/>
      <c r="J496" s="527"/>
      <c r="K496" s="527"/>
      <c r="L496" s="527"/>
    </row>
    <row r="497" spans="1:12" ht="13.15" customHeight="1" x14ac:dyDescent="0.2">
      <c r="A497" s="534"/>
      <c r="B497" s="527"/>
      <c r="C497" s="527"/>
      <c r="D497" s="527"/>
      <c r="E497" s="527"/>
      <c r="F497" s="527"/>
      <c r="G497" s="527"/>
      <c r="H497" s="527"/>
      <c r="I497" s="527"/>
      <c r="J497" s="527"/>
      <c r="K497" s="527"/>
      <c r="L497" s="527"/>
    </row>
    <row r="498" spans="1:12" ht="13.15" customHeight="1" x14ac:dyDescent="0.2">
      <c r="A498" s="534"/>
      <c r="B498" s="527"/>
      <c r="C498" s="527"/>
      <c r="D498" s="527"/>
      <c r="E498" s="527"/>
      <c r="F498" s="527"/>
      <c r="G498" s="527"/>
      <c r="H498" s="527"/>
      <c r="I498" s="527"/>
      <c r="J498" s="527"/>
      <c r="K498" s="527"/>
      <c r="L498" s="527"/>
    </row>
    <row r="499" spans="1:12" ht="13.15" customHeight="1" x14ac:dyDescent="0.2">
      <c r="A499" s="534"/>
      <c r="B499" s="527"/>
      <c r="C499" s="527"/>
      <c r="D499" s="527"/>
      <c r="E499" s="527"/>
      <c r="F499" s="527"/>
      <c r="G499" s="527"/>
      <c r="H499" s="527"/>
      <c r="I499" s="527"/>
      <c r="J499" s="527"/>
      <c r="K499" s="527"/>
      <c r="L499" s="527"/>
    </row>
    <row r="500" spans="1:12" ht="13.15" customHeight="1" x14ac:dyDescent="0.2">
      <c r="A500" s="534"/>
      <c r="B500" s="527"/>
      <c r="C500" s="527"/>
      <c r="D500" s="527"/>
      <c r="E500" s="527"/>
      <c r="F500" s="527"/>
      <c r="G500" s="527"/>
      <c r="H500" s="527"/>
      <c r="I500" s="527"/>
      <c r="J500" s="527"/>
      <c r="K500" s="527"/>
      <c r="L500" s="527"/>
    </row>
    <row r="501" spans="1:12" ht="13.15" customHeight="1" x14ac:dyDescent="0.2">
      <c r="A501" s="534"/>
      <c r="B501" s="527"/>
      <c r="C501" s="527"/>
      <c r="D501" s="527"/>
      <c r="E501" s="527"/>
      <c r="F501" s="527"/>
      <c r="G501" s="527"/>
      <c r="H501" s="527"/>
      <c r="I501" s="527"/>
      <c r="J501" s="527"/>
      <c r="K501" s="527"/>
      <c r="L501" s="527"/>
    </row>
    <row r="502" spans="1:12" ht="13.15" customHeight="1" x14ac:dyDescent="0.2">
      <c r="A502" s="534"/>
      <c r="B502" s="527"/>
      <c r="C502" s="527"/>
      <c r="D502" s="527"/>
      <c r="E502" s="527"/>
      <c r="F502" s="527"/>
      <c r="G502" s="527"/>
      <c r="H502" s="527"/>
      <c r="I502" s="527"/>
      <c r="J502" s="527"/>
      <c r="K502" s="527"/>
      <c r="L502" s="527"/>
    </row>
    <row r="503" spans="1:12" ht="13.15" customHeight="1" x14ac:dyDescent="0.2">
      <c r="A503" s="534"/>
      <c r="B503" s="527"/>
      <c r="C503" s="527"/>
      <c r="D503" s="527"/>
      <c r="E503" s="527"/>
      <c r="F503" s="527"/>
      <c r="G503" s="527"/>
      <c r="H503" s="527"/>
      <c r="I503" s="527"/>
      <c r="J503" s="527"/>
      <c r="K503" s="527"/>
      <c r="L503" s="527"/>
    </row>
    <row r="504" spans="1:12" ht="13.15" customHeight="1" x14ac:dyDescent="0.2">
      <c r="A504" s="534"/>
      <c r="B504" s="527"/>
      <c r="C504" s="527"/>
      <c r="D504" s="527"/>
      <c r="E504" s="527"/>
      <c r="F504" s="527"/>
      <c r="G504" s="527"/>
      <c r="H504" s="527"/>
      <c r="I504" s="527"/>
      <c r="J504" s="527"/>
      <c r="K504" s="527"/>
      <c r="L504" s="527"/>
    </row>
    <row r="505" spans="1:12" ht="13.15" customHeight="1" x14ac:dyDescent="0.2">
      <c r="A505" s="534"/>
      <c r="B505" s="527"/>
      <c r="C505" s="527"/>
      <c r="D505" s="527"/>
      <c r="E505" s="527"/>
      <c r="F505" s="527"/>
      <c r="G505" s="527"/>
      <c r="H505" s="527"/>
      <c r="I505" s="527"/>
      <c r="J505" s="527"/>
      <c r="K505" s="527"/>
      <c r="L505" s="527"/>
    </row>
    <row r="506" spans="1:12" ht="13.15" customHeight="1" x14ac:dyDescent="0.2">
      <c r="A506" s="534"/>
      <c r="B506" s="527"/>
      <c r="C506" s="527"/>
      <c r="D506" s="527"/>
      <c r="E506" s="527"/>
      <c r="F506" s="527"/>
      <c r="G506" s="527"/>
      <c r="H506" s="527"/>
      <c r="I506" s="527"/>
      <c r="J506" s="527"/>
      <c r="K506" s="527"/>
      <c r="L506" s="527"/>
    </row>
    <row r="507" spans="1:12" ht="13.15" customHeight="1" x14ac:dyDescent="0.2">
      <c r="A507" s="534"/>
      <c r="B507" s="527"/>
      <c r="C507" s="527"/>
      <c r="D507" s="527"/>
      <c r="E507" s="527"/>
      <c r="F507" s="527"/>
      <c r="G507" s="527"/>
      <c r="H507" s="527"/>
      <c r="I507" s="527"/>
      <c r="J507" s="527"/>
      <c r="K507" s="527"/>
      <c r="L507" s="527"/>
    </row>
    <row r="508" spans="1:12" ht="13.15" customHeight="1" x14ac:dyDescent="0.2">
      <c r="A508" s="534"/>
      <c r="B508" s="527"/>
      <c r="C508" s="527"/>
      <c r="D508" s="527"/>
      <c r="E508" s="527"/>
      <c r="F508" s="527"/>
      <c r="G508" s="527"/>
      <c r="H508" s="527"/>
      <c r="I508" s="527"/>
      <c r="J508" s="527"/>
      <c r="K508" s="527"/>
      <c r="L508" s="527"/>
    </row>
    <row r="509" spans="1:12" ht="13.15" customHeight="1" x14ac:dyDescent="0.2">
      <c r="A509" s="534"/>
      <c r="B509" s="527"/>
      <c r="C509" s="527"/>
      <c r="D509" s="527"/>
      <c r="E509" s="527"/>
      <c r="F509" s="527"/>
      <c r="G509" s="527"/>
      <c r="H509" s="527"/>
      <c r="I509" s="527"/>
      <c r="J509" s="527"/>
      <c r="K509" s="527"/>
      <c r="L509" s="527"/>
    </row>
    <row r="510" spans="1:12" ht="13.15" customHeight="1" x14ac:dyDescent="0.2">
      <c r="A510" s="534"/>
      <c r="B510" s="527"/>
      <c r="C510" s="527"/>
      <c r="D510" s="527"/>
      <c r="E510" s="527"/>
      <c r="F510" s="527"/>
      <c r="G510" s="527"/>
      <c r="H510" s="527"/>
      <c r="I510" s="527"/>
      <c r="J510" s="527"/>
      <c r="K510" s="527"/>
      <c r="L510" s="527"/>
    </row>
    <row r="511" spans="1:12" x14ac:dyDescent="0.2">
      <c r="A511" s="534"/>
      <c r="B511" s="527"/>
      <c r="C511" s="527"/>
      <c r="D511" s="527"/>
      <c r="E511" s="527"/>
      <c r="F511" s="527"/>
      <c r="G511" s="527"/>
      <c r="H511" s="527"/>
      <c r="I511" s="527"/>
      <c r="J511" s="527"/>
      <c r="K511" s="527"/>
      <c r="L511" s="527"/>
    </row>
    <row r="512" spans="1:12" x14ac:dyDescent="0.2">
      <c r="A512" s="534"/>
      <c r="B512" s="527"/>
      <c r="C512" s="527"/>
      <c r="D512" s="527"/>
      <c r="E512" s="527"/>
      <c r="F512" s="527"/>
      <c r="G512" s="527"/>
      <c r="H512" s="527"/>
      <c r="I512" s="527"/>
      <c r="J512" s="527"/>
      <c r="K512" s="527"/>
      <c r="L512" s="527"/>
    </row>
    <row r="513" spans="1:12" x14ac:dyDescent="0.2">
      <c r="A513" s="534"/>
      <c r="B513" s="527"/>
      <c r="C513" s="527"/>
      <c r="D513" s="527"/>
      <c r="E513" s="527"/>
      <c r="F513" s="527"/>
      <c r="G513" s="527"/>
      <c r="H513" s="527"/>
      <c r="I513" s="527"/>
      <c r="J513" s="527"/>
      <c r="K513" s="527"/>
      <c r="L513" s="527"/>
    </row>
    <row r="514" spans="1:12" x14ac:dyDescent="0.2">
      <c r="A514" s="534"/>
      <c r="B514" s="527"/>
      <c r="C514" s="527"/>
      <c r="D514" s="527"/>
      <c r="E514" s="527"/>
      <c r="F514" s="527"/>
      <c r="G514" s="527"/>
      <c r="H514" s="527"/>
      <c r="I514" s="527"/>
      <c r="J514" s="527"/>
      <c r="K514" s="527"/>
      <c r="L514" s="527"/>
    </row>
    <row r="515" spans="1:12" x14ac:dyDescent="0.2">
      <c r="A515" s="534"/>
      <c r="B515" s="527"/>
      <c r="C515" s="527"/>
      <c r="D515" s="527"/>
      <c r="E515" s="527"/>
      <c r="F515" s="527"/>
      <c r="G515" s="527"/>
      <c r="H515" s="527"/>
      <c r="I515" s="527"/>
      <c r="J515" s="527"/>
      <c r="K515" s="527"/>
      <c r="L515" s="527"/>
    </row>
    <row r="516" spans="1:12" x14ac:dyDescent="0.2">
      <c r="A516" s="534"/>
      <c r="B516" s="527"/>
      <c r="C516" s="527"/>
      <c r="D516" s="527"/>
      <c r="E516" s="527"/>
      <c r="F516" s="527"/>
      <c r="G516" s="527"/>
      <c r="H516" s="527"/>
      <c r="I516" s="527"/>
      <c r="J516" s="527"/>
      <c r="K516" s="527"/>
      <c r="L516" s="527"/>
    </row>
    <row r="517" spans="1:12" x14ac:dyDescent="0.2">
      <c r="A517" s="534"/>
      <c r="B517" s="527"/>
      <c r="C517" s="527"/>
      <c r="D517" s="527"/>
      <c r="E517" s="527"/>
      <c r="F517" s="527"/>
      <c r="G517" s="527"/>
      <c r="H517" s="527"/>
      <c r="I517" s="527"/>
      <c r="J517" s="527"/>
      <c r="K517" s="527"/>
      <c r="L517" s="527"/>
    </row>
    <row r="518" spans="1:12" ht="13.15" customHeight="1" x14ac:dyDescent="0.2">
      <c r="A518" s="534"/>
      <c r="B518" s="527"/>
      <c r="C518" s="527"/>
      <c r="D518" s="527"/>
      <c r="E518" s="527"/>
      <c r="F518" s="527"/>
      <c r="G518" s="527"/>
      <c r="H518" s="527"/>
      <c r="I518" s="527"/>
      <c r="J518" s="527"/>
      <c r="K518" s="527"/>
      <c r="L518" s="527"/>
    </row>
    <row r="519" spans="1:12" ht="13.15" customHeight="1" x14ac:dyDescent="0.2">
      <c r="A519" s="534"/>
      <c r="B519" s="527"/>
      <c r="C519" s="527"/>
      <c r="D519" s="527"/>
      <c r="E519" s="527"/>
      <c r="F519" s="527"/>
      <c r="G519" s="527"/>
      <c r="H519" s="527"/>
      <c r="I519" s="527"/>
      <c r="J519" s="527"/>
      <c r="K519" s="527"/>
      <c r="L519" s="527"/>
    </row>
    <row r="520" spans="1:12" ht="13.15" customHeight="1" x14ac:dyDescent="0.2">
      <c r="A520" s="534"/>
      <c r="B520" s="527"/>
      <c r="C520" s="527"/>
      <c r="D520" s="527"/>
      <c r="E520" s="527"/>
      <c r="F520" s="527"/>
      <c r="G520" s="527"/>
      <c r="H520" s="527"/>
      <c r="I520" s="527"/>
      <c r="J520" s="527"/>
      <c r="K520" s="527"/>
      <c r="L520" s="527"/>
    </row>
    <row r="521" spans="1:12" ht="13.15" customHeight="1" x14ac:dyDescent="0.2">
      <c r="A521" s="534"/>
      <c r="B521" s="527"/>
      <c r="C521" s="527"/>
      <c r="D521" s="527"/>
      <c r="E521" s="527"/>
      <c r="F521" s="527"/>
      <c r="G521" s="527"/>
      <c r="H521" s="527"/>
      <c r="I521" s="527"/>
      <c r="J521" s="527"/>
      <c r="K521" s="527"/>
      <c r="L521" s="527"/>
    </row>
    <row r="522" spans="1:12" ht="13.15" customHeight="1" x14ac:dyDescent="0.2">
      <c r="A522" s="534"/>
      <c r="B522" s="527"/>
      <c r="C522" s="527"/>
      <c r="D522" s="527"/>
      <c r="E522" s="527"/>
      <c r="F522" s="527"/>
      <c r="G522" s="527"/>
      <c r="H522" s="527"/>
      <c r="I522" s="527"/>
      <c r="J522" s="527"/>
      <c r="K522" s="527"/>
      <c r="L522" s="527"/>
    </row>
    <row r="523" spans="1:12" ht="13.15" customHeight="1" x14ac:dyDescent="0.2">
      <c r="A523" s="534"/>
      <c r="B523" s="527"/>
      <c r="C523" s="527"/>
      <c r="D523" s="527"/>
      <c r="E523" s="527"/>
      <c r="F523" s="527"/>
      <c r="G523" s="527"/>
      <c r="H523" s="527"/>
      <c r="I523" s="527"/>
      <c r="J523" s="527"/>
      <c r="K523" s="527"/>
      <c r="L523" s="527"/>
    </row>
    <row r="524" spans="1:12" ht="13.15" customHeight="1" x14ac:dyDescent="0.2">
      <c r="A524" s="534"/>
      <c r="B524" s="527"/>
      <c r="C524" s="527"/>
      <c r="D524" s="527"/>
      <c r="E524" s="527"/>
      <c r="F524" s="527"/>
      <c r="G524" s="527"/>
      <c r="H524" s="527"/>
      <c r="I524" s="527"/>
      <c r="J524" s="527"/>
      <c r="K524" s="527"/>
      <c r="L524" s="527"/>
    </row>
    <row r="525" spans="1:12" ht="13.15" customHeight="1" x14ac:dyDescent="0.2">
      <c r="A525" s="534"/>
      <c r="B525" s="527"/>
      <c r="C525" s="527"/>
      <c r="D525" s="527"/>
      <c r="E525" s="527"/>
      <c r="F525" s="527"/>
      <c r="G525" s="527"/>
      <c r="H525" s="527"/>
      <c r="I525" s="527"/>
      <c r="J525" s="527"/>
      <c r="K525" s="527"/>
      <c r="L525" s="527"/>
    </row>
    <row r="526" spans="1:12" ht="13.15" customHeight="1" x14ac:dyDescent="0.2">
      <c r="A526" s="534"/>
      <c r="B526" s="527"/>
      <c r="C526" s="527"/>
      <c r="D526" s="527"/>
      <c r="E526" s="527"/>
      <c r="F526" s="527"/>
      <c r="G526" s="527"/>
      <c r="H526" s="527"/>
      <c r="I526" s="527"/>
      <c r="J526" s="527"/>
      <c r="K526" s="527"/>
      <c r="L526" s="527"/>
    </row>
    <row r="527" spans="1:12" ht="13.15" customHeight="1" x14ac:dyDescent="0.2">
      <c r="A527" s="534"/>
      <c r="B527" s="527"/>
      <c r="C527" s="527"/>
      <c r="D527" s="527"/>
      <c r="E527" s="527"/>
      <c r="F527" s="527"/>
      <c r="G527" s="527"/>
      <c r="H527" s="527"/>
      <c r="I527" s="527"/>
      <c r="J527" s="527"/>
      <c r="K527" s="527"/>
      <c r="L527" s="527"/>
    </row>
    <row r="528" spans="1:12" x14ac:dyDescent="0.2">
      <c r="A528" s="534"/>
      <c r="B528" s="527"/>
      <c r="C528" s="527"/>
      <c r="D528" s="527"/>
      <c r="E528" s="527"/>
      <c r="F528" s="527"/>
      <c r="G528" s="527"/>
      <c r="H528" s="527"/>
      <c r="I528" s="527"/>
      <c r="J528" s="527"/>
      <c r="K528" s="527"/>
      <c r="L528" s="527"/>
    </row>
    <row r="529" spans="1:12" x14ac:dyDescent="0.2">
      <c r="A529" s="534"/>
      <c r="B529" s="527"/>
      <c r="C529" s="527"/>
      <c r="D529" s="527"/>
      <c r="E529" s="527"/>
      <c r="F529" s="527"/>
      <c r="G529" s="527"/>
      <c r="H529" s="527"/>
      <c r="I529" s="527"/>
      <c r="J529" s="527"/>
      <c r="K529" s="527"/>
      <c r="L529" s="527"/>
    </row>
    <row r="530" spans="1:12" x14ac:dyDescent="0.2">
      <c r="A530" s="534"/>
      <c r="B530" s="527"/>
      <c r="C530" s="527"/>
      <c r="D530" s="527"/>
      <c r="E530" s="527"/>
      <c r="F530" s="527"/>
      <c r="G530" s="527"/>
      <c r="H530" s="527"/>
      <c r="I530" s="527"/>
      <c r="J530" s="527"/>
      <c r="K530" s="527"/>
      <c r="L530" s="527"/>
    </row>
    <row r="531" spans="1:12" x14ac:dyDescent="0.2">
      <c r="A531" s="534"/>
      <c r="B531" s="527"/>
      <c r="C531" s="527"/>
      <c r="D531" s="527"/>
      <c r="E531" s="527"/>
      <c r="F531" s="527"/>
      <c r="G531" s="527"/>
      <c r="H531" s="527"/>
      <c r="I531" s="527"/>
      <c r="J531" s="527"/>
      <c r="K531" s="527"/>
      <c r="L531" s="527"/>
    </row>
    <row r="532" spans="1:12" x14ac:dyDescent="0.2">
      <c r="A532" s="534"/>
      <c r="B532" s="527"/>
      <c r="C532" s="527"/>
      <c r="D532" s="527"/>
      <c r="E532" s="527"/>
      <c r="F532" s="527"/>
      <c r="G532" s="527"/>
      <c r="H532" s="527"/>
      <c r="I532" s="527"/>
      <c r="J532" s="527"/>
      <c r="K532" s="527"/>
      <c r="L532" s="527"/>
    </row>
    <row r="533" spans="1:12" x14ac:dyDescent="0.2">
      <c r="A533" s="534"/>
      <c r="B533" s="527"/>
      <c r="C533" s="527"/>
      <c r="D533" s="527"/>
      <c r="E533" s="527"/>
      <c r="F533" s="527"/>
      <c r="G533" s="527"/>
      <c r="H533" s="527"/>
      <c r="I533" s="527"/>
      <c r="J533" s="527"/>
      <c r="K533" s="527"/>
      <c r="L533" s="527"/>
    </row>
    <row r="534" spans="1:12" x14ac:dyDescent="0.2">
      <c r="A534" s="534"/>
      <c r="B534" s="527"/>
      <c r="C534" s="527"/>
      <c r="D534" s="527"/>
      <c r="E534" s="527"/>
      <c r="F534" s="527"/>
      <c r="G534" s="527"/>
      <c r="H534" s="527"/>
      <c r="I534" s="527"/>
      <c r="J534" s="527"/>
      <c r="K534" s="527"/>
      <c r="L534" s="527"/>
    </row>
    <row r="535" spans="1:12" x14ac:dyDescent="0.2">
      <c r="A535" s="534"/>
      <c r="B535" s="527"/>
      <c r="C535" s="527"/>
      <c r="D535" s="527"/>
      <c r="E535" s="527"/>
      <c r="F535" s="527"/>
      <c r="G535" s="527"/>
      <c r="H535" s="527"/>
      <c r="I535" s="527"/>
      <c r="J535" s="527"/>
      <c r="K535" s="527"/>
      <c r="L535" s="527"/>
    </row>
    <row r="536" spans="1:12" x14ac:dyDescent="0.2">
      <c r="A536" s="534"/>
      <c r="B536" s="527"/>
      <c r="C536" s="527"/>
      <c r="D536" s="527"/>
      <c r="E536" s="527"/>
      <c r="F536" s="527"/>
      <c r="G536" s="527"/>
      <c r="H536" s="527"/>
      <c r="I536" s="527"/>
      <c r="J536" s="527"/>
      <c r="K536" s="527"/>
      <c r="L536" s="527"/>
    </row>
    <row r="537" spans="1:12" ht="13.15" customHeight="1" x14ac:dyDescent="0.2">
      <c r="A537" s="534"/>
      <c r="B537" s="527"/>
      <c r="C537" s="527"/>
      <c r="D537" s="527"/>
      <c r="E537" s="527"/>
      <c r="F537" s="527"/>
      <c r="G537" s="527"/>
      <c r="H537" s="527"/>
      <c r="I537" s="527"/>
      <c r="J537" s="527"/>
      <c r="K537" s="527"/>
      <c r="L537" s="527"/>
    </row>
    <row r="538" spans="1:12" ht="13.15" customHeight="1" x14ac:dyDescent="0.2">
      <c r="A538" s="534"/>
      <c r="B538" s="527"/>
      <c r="C538" s="527"/>
      <c r="D538" s="527"/>
      <c r="E538" s="527"/>
      <c r="F538" s="527"/>
      <c r="G538" s="527"/>
      <c r="H538" s="527"/>
      <c r="I538" s="527"/>
      <c r="J538" s="527"/>
      <c r="K538" s="527"/>
      <c r="L538" s="527"/>
    </row>
    <row r="539" spans="1:12" ht="13.15" customHeight="1" x14ac:dyDescent="0.2">
      <c r="A539" s="534"/>
      <c r="B539" s="527"/>
      <c r="C539" s="527"/>
      <c r="D539" s="527"/>
      <c r="E539" s="527"/>
      <c r="F539" s="527"/>
      <c r="G539" s="527"/>
      <c r="H539" s="527"/>
      <c r="I539" s="527"/>
      <c r="J539" s="527"/>
      <c r="K539" s="527"/>
      <c r="L539" s="527"/>
    </row>
    <row r="540" spans="1:12" ht="13.15" customHeight="1" x14ac:dyDescent="0.2">
      <c r="A540" s="534"/>
      <c r="B540" s="527"/>
      <c r="C540" s="527"/>
      <c r="D540" s="527"/>
      <c r="E540" s="527"/>
      <c r="F540" s="527"/>
      <c r="G540" s="527"/>
      <c r="H540" s="527"/>
      <c r="I540" s="527"/>
      <c r="J540" s="527"/>
      <c r="K540" s="527"/>
      <c r="L540" s="527"/>
    </row>
    <row r="541" spans="1:12" ht="13.15" customHeight="1" x14ac:dyDescent="0.2">
      <c r="A541" s="534"/>
      <c r="B541" s="527"/>
      <c r="C541" s="527"/>
      <c r="D541" s="527"/>
      <c r="E541" s="527"/>
      <c r="F541" s="527"/>
      <c r="G541" s="527"/>
      <c r="H541" s="527"/>
      <c r="I541" s="527"/>
      <c r="J541" s="527"/>
      <c r="K541" s="527"/>
      <c r="L541" s="527"/>
    </row>
    <row r="542" spans="1:12" x14ac:dyDescent="0.2">
      <c r="A542" s="534"/>
      <c r="B542" s="527"/>
      <c r="C542" s="527"/>
      <c r="D542" s="527"/>
      <c r="E542" s="527"/>
      <c r="F542" s="527"/>
      <c r="G542" s="527"/>
      <c r="H542" s="527"/>
      <c r="I542" s="527"/>
      <c r="J542" s="527"/>
      <c r="K542" s="527"/>
      <c r="L542" s="527"/>
    </row>
    <row r="543" spans="1:12" ht="13.15" customHeight="1" x14ac:dyDescent="0.2">
      <c r="A543" s="534"/>
      <c r="B543" s="527"/>
      <c r="C543" s="527"/>
      <c r="D543" s="527"/>
      <c r="E543" s="527"/>
      <c r="F543" s="527"/>
      <c r="G543" s="527"/>
      <c r="H543" s="527"/>
      <c r="I543" s="527"/>
      <c r="J543" s="527"/>
      <c r="K543" s="527"/>
      <c r="L543" s="527"/>
    </row>
    <row r="544" spans="1:12" ht="13.15" customHeight="1" x14ac:dyDescent="0.2">
      <c r="A544" s="534"/>
      <c r="B544" s="527"/>
      <c r="C544" s="527"/>
      <c r="D544" s="527"/>
      <c r="E544" s="527"/>
      <c r="F544" s="527"/>
      <c r="G544" s="527"/>
      <c r="H544" s="527"/>
      <c r="I544" s="527"/>
      <c r="J544" s="527"/>
      <c r="K544" s="527"/>
      <c r="L544" s="527"/>
    </row>
    <row r="545" spans="1:12" ht="13.15" customHeight="1" x14ac:dyDescent="0.2">
      <c r="A545" s="534"/>
      <c r="B545" s="527"/>
      <c r="C545" s="527"/>
      <c r="D545" s="527"/>
      <c r="E545" s="527"/>
      <c r="F545" s="527"/>
      <c r="G545" s="527"/>
      <c r="H545" s="527"/>
      <c r="I545" s="527"/>
      <c r="J545" s="527"/>
      <c r="K545" s="527"/>
      <c r="L545" s="527"/>
    </row>
    <row r="546" spans="1:12" ht="13.15" customHeight="1" x14ac:dyDescent="0.2">
      <c r="A546" s="534"/>
      <c r="B546" s="527"/>
      <c r="C546" s="527"/>
      <c r="D546" s="527"/>
      <c r="E546" s="527"/>
      <c r="F546" s="527"/>
      <c r="G546" s="527"/>
      <c r="H546" s="527"/>
      <c r="I546" s="527"/>
      <c r="J546" s="527"/>
      <c r="K546" s="527"/>
      <c r="L546" s="527"/>
    </row>
    <row r="547" spans="1:12" ht="13.15" customHeight="1" x14ac:dyDescent="0.2">
      <c r="A547" s="534"/>
      <c r="B547" s="527"/>
      <c r="C547" s="527"/>
      <c r="D547" s="527"/>
      <c r="E547" s="527"/>
      <c r="F547" s="527"/>
      <c r="G547" s="527"/>
      <c r="H547" s="527"/>
      <c r="I547" s="527"/>
      <c r="J547" s="527"/>
      <c r="K547" s="527"/>
      <c r="L547" s="527"/>
    </row>
    <row r="548" spans="1:12" ht="13.15" customHeight="1" x14ac:dyDescent="0.2">
      <c r="A548" s="534"/>
      <c r="B548" s="527"/>
      <c r="C548" s="527"/>
      <c r="D548" s="527"/>
      <c r="E548" s="527"/>
      <c r="F548" s="527"/>
      <c r="G548" s="527"/>
      <c r="H548" s="527"/>
      <c r="I548" s="527"/>
      <c r="J548" s="527"/>
      <c r="K548" s="527"/>
      <c r="L548" s="527"/>
    </row>
    <row r="549" spans="1:12" ht="13.15" customHeight="1" x14ac:dyDescent="0.2">
      <c r="A549" s="534"/>
      <c r="B549" s="527"/>
      <c r="C549" s="527"/>
      <c r="D549" s="527"/>
      <c r="E549" s="527"/>
      <c r="F549" s="527"/>
      <c r="G549" s="527"/>
      <c r="H549" s="527"/>
      <c r="I549" s="527"/>
      <c r="J549" s="527"/>
      <c r="K549" s="527"/>
      <c r="L549" s="527"/>
    </row>
    <row r="550" spans="1:12" ht="13.15" customHeight="1" x14ac:dyDescent="0.2">
      <c r="A550" s="534"/>
      <c r="B550" s="527"/>
      <c r="C550" s="527"/>
      <c r="D550" s="527"/>
      <c r="E550" s="527"/>
      <c r="F550" s="527"/>
      <c r="G550" s="527"/>
      <c r="H550" s="527"/>
      <c r="I550" s="527"/>
      <c r="J550" s="527"/>
      <c r="K550" s="527"/>
      <c r="L550" s="527"/>
    </row>
    <row r="551" spans="1:12" ht="13.15" customHeight="1" x14ac:dyDescent="0.2">
      <c r="A551" s="534"/>
      <c r="B551" s="527"/>
      <c r="C551" s="527"/>
      <c r="D551" s="527"/>
      <c r="E551" s="527"/>
      <c r="F551" s="527"/>
      <c r="G551" s="527"/>
      <c r="H551" s="527"/>
      <c r="I551" s="527"/>
      <c r="J551" s="527"/>
      <c r="K551" s="527"/>
      <c r="L551" s="527"/>
    </row>
    <row r="552" spans="1:12" ht="13.15" customHeight="1" x14ac:dyDescent="0.2">
      <c r="A552" s="534"/>
      <c r="B552" s="527"/>
      <c r="C552" s="527"/>
      <c r="D552" s="527"/>
      <c r="E552" s="527"/>
      <c r="F552" s="527"/>
      <c r="G552" s="527"/>
      <c r="H552" s="527"/>
      <c r="I552" s="527"/>
      <c r="J552" s="527"/>
      <c r="K552" s="527"/>
      <c r="L552" s="527"/>
    </row>
    <row r="553" spans="1:12" ht="13.15" customHeight="1" x14ac:dyDescent="0.2">
      <c r="A553" s="534"/>
      <c r="B553" s="527"/>
      <c r="C553" s="527"/>
      <c r="D553" s="527"/>
      <c r="E553" s="527"/>
      <c r="F553" s="527"/>
      <c r="G553" s="527"/>
      <c r="H553" s="527"/>
      <c r="I553" s="527"/>
      <c r="J553" s="527"/>
      <c r="K553" s="527"/>
      <c r="L553" s="527"/>
    </row>
    <row r="554" spans="1:12" ht="13.15" customHeight="1" x14ac:dyDescent="0.2">
      <c r="A554" s="534"/>
      <c r="B554" s="527"/>
      <c r="C554" s="527"/>
      <c r="D554" s="527"/>
      <c r="E554" s="527"/>
      <c r="F554" s="527"/>
      <c r="G554" s="527"/>
      <c r="H554" s="527"/>
      <c r="I554" s="527"/>
      <c r="J554" s="527"/>
      <c r="K554" s="527"/>
      <c r="L554" s="527"/>
    </row>
    <row r="555" spans="1:12" ht="13.15" customHeight="1" x14ac:dyDescent="0.2">
      <c r="A555" s="534"/>
      <c r="B555" s="527"/>
      <c r="C555" s="527"/>
      <c r="D555" s="527"/>
      <c r="E555" s="527"/>
      <c r="F555" s="527"/>
      <c r="G555" s="527"/>
      <c r="H555" s="527"/>
      <c r="I555" s="527"/>
      <c r="J555" s="527"/>
      <c r="K555" s="527"/>
      <c r="L555" s="527"/>
    </row>
    <row r="556" spans="1:12" ht="13.15" customHeight="1" x14ac:dyDescent="0.2">
      <c r="A556" s="534"/>
      <c r="B556" s="527"/>
      <c r="C556" s="527"/>
      <c r="D556" s="527"/>
      <c r="E556" s="527"/>
      <c r="F556" s="527"/>
      <c r="G556" s="527"/>
      <c r="H556" s="527"/>
      <c r="I556" s="527"/>
      <c r="J556" s="527"/>
      <c r="K556" s="527"/>
      <c r="L556" s="527"/>
    </row>
    <row r="557" spans="1:12" ht="13.15" customHeight="1" x14ac:dyDescent="0.2">
      <c r="A557" s="534"/>
      <c r="B557" s="527"/>
      <c r="C557" s="527"/>
      <c r="D557" s="527"/>
      <c r="E557" s="527"/>
      <c r="F557" s="527"/>
      <c r="G557" s="527"/>
      <c r="H557" s="527"/>
      <c r="I557" s="527"/>
      <c r="J557" s="527"/>
      <c r="K557" s="527"/>
      <c r="L557" s="527"/>
    </row>
    <row r="558" spans="1:12" ht="13.15" customHeight="1" x14ac:dyDescent="0.2">
      <c r="A558" s="534"/>
      <c r="B558" s="527"/>
      <c r="C558" s="527"/>
      <c r="D558" s="527"/>
      <c r="E558" s="527"/>
      <c r="F558" s="527"/>
      <c r="G558" s="527"/>
      <c r="H558" s="527"/>
      <c r="I558" s="527"/>
      <c r="J558" s="527"/>
      <c r="K558" s="527"/>
      <c r="L558" s="527"/>
    </row>
    <row r="559" spans="1:12" ht="13.15" customHeight="1" x14ac:dyDescent="0.2">
      <c r="A559" s="534"/>
      <c r="B559" s="527"/>
      <c r="C559" s="527"/>
      <c r="D559" s="527"/>
      <c r="E559" s="527"/>
      <c r="F559" s="527"/>
      <c r="G559" s="527"/>
      <c r="H559" s="527"/>
      <c r="I559" s="527"/>
      <c r="J559" s="527"/>
      <c r="K559" s="527"/>
      <c r="L559" s="527"/>
    </row>
    <row r="560" spans="1:12" ht="13.15" customHeight="1" x14ac:dyDescent="0.2">
      <c r="A560" s="534"/>
      <c r="B560" s="527"/>
      <c r="C560" s="527"/>
      <c r="D560" s="527"/>
      <c r="E560" s="527"/>
      <c r="F560" s="527"/>
      <c r="G560" s="527"/>
      <c r="H560" s="527"/>
      <c r="I560" s="527"/>
      <c r="J560" s="527"/>
      <c r="K560" s="527"/>
      <c r="L560" s="527"/>
    </row>
    <row r="561" spans="1:12" ht="13.15" customHeight="1" x14ac:dyDescent="0.2">
      <c r="A561" s="534"/>
      <c r="B561" s="527"/>
      <c r="C561" s="527"/>
      <c r="D561" s="527"/>
      <c r="E561" s="527"/>
      <c r="F561" s="527"/>
      <c r="G561" s="527"/>
      <c r="H561" s="527"/>
      <c r="I561" s="527"/>
      <c r="J561" s="527"/>
      <c r="K561" s="527"/>
      <c r="L561" s="527"/>
    </row>
    <row r="562" spans="1:12" ht="13.15" customHeight="1" x14ac:dyDescent="0.2">
      <c r="A562" s="534"/>
      <c r="B562" s="527"/>
      <c r="C562" s="527"/>
      <c r="D562" s="527"/>
      <c r="E562" s="527"/>
      <c r="F562" s="527"/>
      <c r="G562" s="527"/>
      <c r="H562" s="527"/>
      <c r="I562" s="527"/>
      <c r="J562" s="527"/>
      <c r="K562" s="527"/>
      <c r="L562" s="527"/>
    </row>
    <row r="563" spans="1:12" ht="13.15" customHeight="1" x14ac:dyDescent="0.2">
      <c r="A563" s="534"/>
      <c r="B563" s="527"/>
      <c r="C563" s="527"/>
      <c r="D563" s="527"/>
      <c r="E563" s="527"/>
      <c r="F563" s="527"/>
      <c r="G563" s="527"/>
      <c r="H563" s="527"/>
      <c r="I563" s="527"/>
      <c r="J563" s="527"/>
      <c r="K563" s="527"/>
      <c r="L563" s="527"/>
    </row>
    <row r="564" spans="1:12" ht="13.15" customHeight="1" x14ac:dyDescent="0.2">
      <c r="A564" s="534"/>
      <c r="B564" s="527"/>
      <c r="C564" s="527"/>
      <c r="D564" s="527"/>
      <c r="E564" s="527"/>
      <c r="F564" s="527"/>
      <c r="G564" s="527"/>
      <c r="H564" s="527"/>
      <c r="I564" s="527"/>
      <c r="J564" s="527"/>
      <c r="K564" s="527"/>
      <c r="L564" s="527"/>
    </row>
    <row r="565" spans="1:12" ht="13.15" customHeight="1" x14ac:dyDescent="0.2">
      <c r="A565" s="534"/>
      <c r="B565" s="527"/>
      <c r="C565" s="527"/>
      <c r="D565" s="527"/>
      <c r="E565" s="527"/>
      <c r="F565" s="527"/>
      <c r="G565" s="527"/>
      <c r="H565" s="527"/>
      <c r="I565" s="527"/>
      <c r="J565" s="527"/>
      <c r="K565" s="527"/>
      <c r="L565" s="527"/>
    </row>
    <row r="566" spans="1:12" ht="13.15" customHeight="1" x14ac:dyDescent="0.2">
      <c r="A566" s="534"/>
      <c r="B566" s="527"/>
      <c r="C566" s="527"/>
      <c r="D566" s="527"/>
      <c r="E566" s="527"/>
      <c r="F566" s="527"/>
      <c r="G566" s="527"/>
      <c r="H566" s="527"/>
      <c r="I566" s="527"/>
      <c r="J566" s="527"/>
      <c r="K566" s="527"/>
      <c r="L566" s="527"/>
    </row>
    <row r="567" spans="1:12" ht="13.15" customHeight="1" x14ac:dyDescent="0.2">
      <c r="A567" s="534"/>
      <c r="B567" s="527"/>
      <c r="C567" s="527"/>
      <c r="D567" s="527"/>
      <c r="E567" s="527"/>
      <c r="F567" s="527"/>
      <c r="G567" s="527"/>
      <c r="H567" s="527"/>
      <c r="I567" s="527"/>
      <c r="J567" s="527"/>
      <c r="K567" s="527"/>
      <c r="L567" s="527"/>
    </row>
    <row r="568" spans="1:12" ht="13.15" customHeight="1" x14ac:dyDescent="0.2">
      <c r="A568" s="534"/>
      <c r="B568" s="527"/>
      <c r="C568" s="527"/>
      <c r="D568" s="527"/>
      <c r="E568" s="527"/>
      <c r="F568" s="527"/>
      <c r="G568" s="527"/>
      <c r="H568" s="527"/>
      <c r="I568" s="527"/>
      <c r="J568" s="527"/>
      <c r="K568" s="527"/>
      <c r="L568" s="527"/>
    </row>
    <row r="569" spans="1:12" ht="13.15" customHeight="1" x14ac:dyDescent="0.2">
      <c r="A569" s="534"/>
      <c r="B569" s="527"/>
      <c r="C569" s="527"/>
      <c r="D569" s="527"/>
      <c r="E569" s="527"/>
      <c r="F569" s="527"/>
      <c r="G569" s="527"/>
      <c r="H569" s="527"/>
      <c r="I569" s="527"/>
      <c r="J569" s="527"/>
      <c r="K569" s="527"/>
      <c r="L569" s="527"/>
    </row>
    <row r="570" spans="1:12" ht="13.15" customHeight="1" x14ac:dyDescent="0.2">
      <c r="A570" s="534"/>
      <c r="B570" s="527"/>
      <c r="C570" s="527"/>
      <c r="D570" s="527"/>
      <c r="E570" s="527"/>
      <c r="F570" s="527"/>
      <c r="G570" s="527"/>
      <c r="H570" s="527"/>
      <c r="I570" s="527"/>
      <c r="J570" s="527"/>
      <c r="K570" s="527"/>
      <c r="L570" s="527"/>
    </row>
    <row r="571" spans="1:12" ht="13.15" customHeight="1" x14ac:dyDescent="0.2">
      <c r="A571" s="534"/>
      <c r="B571" s="527"/>
      <c r="C571" s="527"/>
      <c r="D571" s="527"/>
      <c r="E571" s="527"/>
      <c r="F571" s="527"/>
      <c r="G571" s="527"/>
      <c r="H571" s="527"/>
      <c r="I571" s="527"/>
      <c r="J571" s="527"/>
      <c r="K571" s="527"/>
      <c r="L571" s="527"/>
    </row>
    <row r="572" spans="1:12" ht="13.15" customHeight="1" x14ac:dyDescent="0.2">
      <c r="A572" s="534"/>
      <c r="B572" s="527"/>
      <c r="C572" s="527"/>
      <c r="D572" s="527"/>
      <c r="E572" s="527"/>
      <c r="F572" s="527"/>
      <c r="G572" s="527"/>
      <c r="H572" s="527"/>
      <c r="I572" s="527"/>
      <c r="J572" s="527"/>
      <c r="K572" s="527"/>
      <c r="L572" s="527"/>
    </row>
    <row r="573" spans="1:12" ht="13.15" customHeight="1" x14ac:dyDescent="0.2">
      <c r="A573" s="534"/>
      <c r="B573" s="527"/>
      <c r="C573" s="527"/>
      <c r="D573" s="527"/>
      <c r="E573" s="527"/>
      <c r="F573" s="527"/>
      <c r="G573" s="527"/>
      <c r="H573" s="527"/>
      <c r="I573" s="527"/>
      <c r="J573" s="527"/>
      <c r="K573" s="527"/>
      <c r="L573" s="527"/>
    </row>
    <row r="574" spans="1:12" ht="13.15" customHeight="1" x14ac:dyDescent="0.2">
      <c r="A574" s="534"/>
      <c r="B574" s="527"/>
      <c r="C574" s="527"/>
      <c r="D574" s="527"/>
      <c r="E574" s="527"/>
      <c r="F574" s="527"/>
      <c r="G574" s="527"/>
      <c r="H574" s="527"/>
      <c r="I574" s="527"/>
      <c r="J574" s="527"/>
      <c r="K574" s="527"/>
      <c r="L574" s="527"/>
    </row>
    <row r="575" spans="1:12" ht="13.15" customHeight="1" x14ac:dyDescent="0.2">
      <c r="A575" s="534"/>
      <c r="B575" s="527"/>
      <c r="C575" s="527"/>
      <c r="D575" s="527"/>
      <c r="E575" s="527"/>
      <c r="F575" s="527"/>
      <c r="G575" s="527"/>
      <c r="H575" s="527"/>
      <c r="I575" s="527"/>
      <c r="J575" s="527"/>
      <c r="K575" s="527"/>
      <c r="L575" s="527"/>
    </row>
    <row r="576" spans="1:12" ht="13.15" customHeight="1" x14ac:dyDescent="0.2">
      <c r="A576" s="534"/>
      <c r="B576" s="527"/>
      <c r="C576" s="527"/>
      <c r="D576" s="527"/>
      <c r="E576" s="527"/>
      <c r="F576" s="527"/>
      <c r="G576" s="527"/>
      <c r="H576" s="527"/>
      <c r="I576" s="527"/>
      <c r="J576" s="527"/>
      <c r="K576" s="527"/>
      <c r="L576" s="527"/>
    </row>
    <row r="577" spans="1:12" ht="13.15" customHeight="1" x14ac:dyDescent="0.2">
      <c r="A577" s="534"/>
      <c r="B577" s="527"/>
      <c r="C577" s="527"/>
      <c r="D577" s="527"/>
      <c r="E577" s="527"/>
      <c r="F577" s="527"/>
      <c r="G577" s="527"/>
      <c r="H577" s="527"/>
      <c r="I577" s="527"/>
      <c r="J577" s="527"/>
      <c r="K577" s="527"/>
      <c r="L577" s="527"/>
    </row>
    <row r="578" spans="1:12" ht="13.15" customHeight="1" x14ac:dyDescent="0.2">
      <c r="A578" s="534"/>
      <c r="B578" s="527"/>
      <c r="C578" s="527"/>
      <c r="D578" s="527"/>
      <c r="E578" s="527"/>
      <c r="F578" s="527"/>
      <c r="G578" s="527"/>
      <c r="H578" s="527"/>
      <c r="I578" s="527"/>
      <c r="J578" s="527"/>
      <c r="K578" s="527"/>
      <c r="L578" s="527"/>
    </row>
    <row r="579" spans="1:12" ht="13.15" customHeight="1" x14ac:dyDescent="0.2">
      <c r="A579" s="534"/>
      <c r="B579" s="527"/>
      <c r="C579" s="527"/>
      <c r="D579" s="527"/>
      <c r="E579" s="527"/>
      <c r="F579" s="527"/>
      <c r="G579" s="527"/>
      <c r="H579" s="527"/>
      <c r="I579" s="527"/>
      <c r="J579" s="527"/>
      <c r="K579" s="527"/>
      <c r="L579" s="527"/>
    </row>
    <row r="580" spans="1:12" ht="13.15" customHeight="1" x14ac:dyDescent="0.2">
      <c r="A580" s="534"/>
      <c r="B580" s="527"/>
      <c r="C580" s="527"/>
      <c r="D580" s="527"/>
      <c r="E580" s="527"/>
      <c r="F580" s="527"/>
      <c r="G580" s="527"/>
      <c r="H580" s="527"/>
      <c r="I580" s="527"/>
      <c r="J580" s="527"/>
      <c r="K580" s="527"/>
      <c r="L580" s="527"/>
    </row>
    <row r="581" spans="1:12" ht="13.15" customHeight="1" x14ac:dyDescent="0.2">
      <c r="A581" s="534"/>
      <c r="B581" s="527"/>
      <c r="C581" s="527"/>
      <c r="D581" s="527"/>
      <c r="E581" s="527"/>
      <c r="F581" s="527"/>
      <c r="G581" s="527"/>
      <c r="H581" s="527"/>
      <c r="I581" s="527"/>
      <c r="J581" s="527"/>
      <c r="K581" s="527"/>
      <c r="L581" s="527"/>
    </row>
    <row r="582" spans="1:12" ht="13.15" customHeight="1" x14ac:dyDescent="0.2">
      <c r="A582" s="534"/>
      <c r="B582" s="527"/>
      <c r="C582" s="527"/>
      <c r="D582" s="527"/>
      <c r="E582" s="527"/>
      <c r="F582" s="527"/>
      <c r="G582" s="527"/>
      <c r="H582" s="527"/>
      <c r="I582" s="527"/>
      <c r="J582" s="527"/>
      <c r="K582" s="527"/>
      <c r="L582" s="527"/>
    </row>
    <row r="583" spans="1:12" ht="13.15" customHeight="1" x14ac:dyDescent="0.2">
      <c r="A583" s="534"/>
      <c r="B583" s="527"/>
      <c r="C583" s="527"/>
      <c r="D583" s="527"/>
      <c r="E583" s="527"/>
      <c r="F583" s="527"/>
      <c r="G583" s="527"/>
      <c r="H583" s="527"/>
      <c r="I583" s="527"/>
      <c r="J583" s="527"/>
      <c r="K583" s="527"/>
      <c r="L583" s="527"/>
    </row>
    <row r="584" spans="1:12" ht="13.15" customHeight="1" x14ac:dyDescent="0.2">
      <c r="A584" s="534"/>
      <c r="B584" s="527"/>
      <c r="C584" s="527"/>
      <c r="D584" s="527"/>
      <c r="E584" s="527"/>
      <c r="F584" s="527"/>
      <c r="G584" s="527"/>
      <c r="H584" s="527"/>
      <c r="I584" s="527"/>
      <c r="J584" s="527"/>
      <c r="K584" s="527"/>
      <c r="L584" s="527"/>
    </row>
    <row r="585" spans="1:12" ht="13.15" customHeight="1" x14ac:dyDescent="0.2">
      <c r="A585" s="534"/>
      <c r="B585" s="527"/>
      <c r="C585" s="527"/>
      <c r="D585" s="527"/>
      <c r="E585" s="527"/>
      <c r="F585" s="527"/>
      <c r="G585" s="527"/>
      <c r="H585" s="527"/>
      <c r="I585" s="527"/>
      <c r="J585" s="527"/>
      <c r="K585" s="527"/>
      <c r="L585" s="527"/>
    </row>
    <row r="586" spans="1:12" ht="13.15" customHeight="1" x14ac:dyDescent="0.2">
      <c r="A586" s="534"/>
      <c r="B586" s="527"/>
      <c r="C586" s="527"/>
      <c r="D586" s="527"/>
      <c r="E586" s="527"/>
      <c r="F586" s="527"/>
      <c r="G586" s="527"/>
      <c r="H586" s="527"/>
      <c r="I586" s="527"/>
      <c r="J586" s="527"/>
      <c r="K586" s="527"/>
      <c r="L586" s="527"/>
    </row>
    <row r="587" spans="1:12" ht="13.15" customHeight="1" x14ac:dyDescent="0.2">
      <c r="A587" s="534"/>
      <c r="B587" s="527"/>
      <c r="C587" s="527"/>
      <c r="D587" s="527"/>
      <c r="E587" s="527"/>
      <c r="F587" s="527"/>
      <c r="G587" s="527"/>
      <c r="H587" s="527"/>
      <c r="I587" s="527"/>
      <c r="J587" s="527"/>
      <c r="K587" s="527"/>
      <c r="L587" s="527"/>
    </row>
    <row r="588" spans="1:12" ht="13.15" customHeight="1" x14ac:dyDescent="0.2">
      <c r="A588" s="534"/>
      <c r="B588" s="527"/>
      <c r="C588" s="527"/>
      <c r="D588" s="527"/>
      <c r="E588" s="527"/>
      <c r="F588" s="527"/>
      <c r="G588" s="527"/>
      <c r="H588" s="527"/>
      <c r="I588" s="527"/>
      <c r="J588" s="527"/>
      <c r="K588" s="527"/>
      <c r="L588" s="527"/>
    </row>
    <row r="589" spans="1:12" ht="13.15" customHeight="1" x14ac:dyDescent="0.2">
      <c r="A589" s="534"/>
      <c r="B589" s="527"/>
      <c r="C589" s="527"/>
      <c r="D589" s="527"/>
      <c r="E589" s="527"/>
      <c r="F589" s="527"/>
      <c r="G589" s="527"/>
      <c r="H589" s="527"/>
      <c r="I589" s="527"/>
      <c r="J589" s="527"/>
      <c r="K589" s="527"/>
      <c r="L589" s="527"/>
    </row>
    <row r="590" spans="1:12" ht="13.15" customHeight="1" x14ac:dyDescent="0.2">
      <c r="A590" s="534"/>
      <c r="B590" s="527"/>
      <c r="C590" s="527"/>
      <c r="D590" s="527"/>
      <c r="E590" s="527"/>
      <c r="F590" s="527"/>
      <c r="G590" s="527"/>
      <c r="H590" s="527"/>
      <c r="I590" s="527"/>
      <c r="J590" s="527"/>
      <c r="K590" s="527"/>
      <c r="L590" s="527"/>
    </row>
    <row r="591" spans="1:12" ht="13.15" customHeight="1" x14ac:dyDescent="0.2">
      <c r="A591" s="534"/>
      <c r="B591" s="527"/>
      <c r="C591" s="527"/>
      <c r="D591" s="527"/>
      <c r="E591" s="527"/>
      <c r="F591" s="527"/>
      <c r="G591" s="527"/>
      <c r="H591" s="527"/>
      <c r="I591" s="527"/>
      <c r="J591" s="527"/>
      <c r="K591" s="527"/>
      <c r="L591" s="527"/>
    </row>
    <row r="592" spans="1:12" ht="13.15" customHeight="1" x14ac:dyDescent="0.2">
      <c r="A592" s="534"/>
      <c r="B592" s="527"/>
      <c r="C592" s="527"/>
      <c r="D592" s="527"/>
      <c r="E592" s="527"/>
      <c r="F592" s="527"/>
      <c r="G592" s="527"/>
      <c r="H592" s="527"/>
      <c r="I592" s="527"/>
      <c r="J592" s="527"/>
      <c r="K592" s="527"/>
      <c r="L592" s="527"/>
    </row>
    <row r="593" spans="1:18" ht="13.15" customHeight="1" x14ac:dyDescent="0.2">
      <c r="A593" s="534"/>
      <c r="B593" s="527"/>
      <c r="C593" s="527"/>
      <c r="D593" s="527"/>
      <c r="E593" s="527"/>
      <c r="F593" s="527"/>
      <c r="G593" s="527"/>
      <c r="H593" s="527"/>
      <c r="I593" s="527"/>
      <c r="J593" s="527"/>
      <c r="K593" s="527"/>
      <c r="L593" s="527"/>
    </row>
    <row r="594" spans="1:18" ht="13.15" customHeight="1" x14ac:dyDescent="0.2">
      <c r="A594" s="534"/>
      <c r="B594" s="527"/>
      <c r="C594" s="527"/>
      <c r="D594" s="527"/>
      <c r="E594" s="527"/>
      <c r="F594" s="527"/>
      <c r="G594" s="527"/>
      <c r="H594" s="527"/>
      <c r="I594" s="527"/>
      <c r="J594" s="527"/>
      <c r="K594" s="527"/>
      <c r="L594" s="527"/>
    </row>
    <row r="595" spans="1:18" ht="13.15" customHeight="1" x14ac:dyDescent="0.2">
      <c r="A595" s="534"/>
      <c r="B595" s="527"/>
      <c r="C595" s="527"/>
      <c r="D595" s="527"/>
      <c r="E595" s="527"/>
      <c r="F595" s="527"/>
      <c r="G595" s="527"/>
      <c r="H595" s="527"/>
      <c r="I595" s="527"/>
      <c r="J595" s="527"/>
      <c r="K595" s="527"/>
      <c r="L595" s="527"/>
    </row>
    <row r="596" spans="1:18" ht="13.15" customHeight="1" x14ac:dyDescent="0.2">
      <c r="A596" s="534"/>
      <c r="B596" s="527"/>
      <c r="C596" s="527"/>
      <c r="D596" s="527"/>
      <c r="E596" s="527"/>
      <c r="F596" s="527"/>
      <c r="G596" s="527"/>
      <c r="H596" s="527"/>
      <c r="I596" s="527"/>
      <c r="J596" s="527"/>
      <c r="K596" s="527"/>
      <c r="L596" s="527"/>
    </row>
    <row r="597" spans="1:18" ht="13.15" customHeight="1" x14ac:dyDescent="0.2">
      <c r="A597" s="534"/>
      <c r="B597" s="527"/>
      <c r="C597" s="527"/>
      <c r="D597" s="527"/>
      <c r="E597" s="527"/>
      <c r="F597" s="527"/>
      <c r="G597" s="527"/>
      <c r="H597" s="527"/>
      <c r="I597" s="527"/>
      <c r="J597" s="527"/>
      <c r="K597" s="527"/>
      <c r="L597" s="527"/>
    </row>
    <row r="598" spans="1:18" ht="13.15" customHeight="1" x14ac:dyDescent="0.2">
      <c r="A598" s="534"/>
      <c r="B598" s="527"/>
      <c r="C598" s="527"/>
      <c r="D598" s="527"/>
      <c r="E598" s="527"/>
      <c r="F598" s="527"/>
      <c r="G598" s="527"/>
      <c r="H598" s="527"/>
      <c r="I598" s="527"/>
      <c r="J598" s="527"/>
      <c r="K598" s="527"/>
      <c r="L598" s="527"/>
    </row>
    <row r="599" spans="1:18" ht="13.15" customHeight="1" x14ac:dyDescent="0.2">
      <c r="A599" s="534"/>
      <c r="B599" s="527"/>
      <c r="C599" s="527"/>
      <c r="D599" s="527"/>
      <c r="E599" s="527"/>
      <c r="F599" s="527"/>
      <c r="G599" s="527"/>
      <c r="H599" s="527"/>
      <c r="I599" s="527"/>
      <c r="J599" s="527"/>
      <c r="K599" s="527"/>
      <c r="L599" s="527"/>
    </row>
    <row r="600" spans="1:18" ht="13.15" customHeight="1" x14ac:dyDescent="0.2">
      <c r="A600" s="534"/>
      <c r="B600" s="527"/>
      <c r="C600" s="527"/>
      <c r="D600" s="527"/>
      <c r="E600" s="527"/>
      <c r="F600" s="527"/>
      <c r="G600" s="527"/>
      <c r="H600" s="527"/>
      <c r="I600" s="527"/>
      <c r="J600" s="527"/>
      <c r="K600" s="527"/>
      <c r="L600" s="527"/>
    </row>
    <row r="601" spans="1:18" ht="13.15" customHeight="1" x14ac:dyDescent="0.2">
      <c r="A601" s="534"/>
      <c r="B601" s="527"/>
      <c r="C601" s="527"/>
      <c r="D601" s="527"/>
      <c r="E601" s="527"/>
      <c r="F601" s="527"/>
      <c r="G601" s="527"/>
      <c r="H601" s="527"/>
      <c r="I601" s="527"/>
      <c r="J601" s="527"/>
      <c r="K601" s="527"/>
      <c r="L601" s="527"/>
    </row>
    <row r="602" spans="1:18" ht="13.15" customHeight="1" x14ac:dyDescent="0.2">
      <c r="A602" s="534"/>
      <c r="B602" s="527"/>
      <c r="C602" s="527"/>
      <c r="D602" s="527"/>
      <c r="E602" s="527"/>
      <c r="F602" s="527"/>
      <c r="G602" s="527"/>
      <c r="H602" s="527"/>
      <c r="I602" s="527"/>
      <c r="J602" s="527"/>
      <c r="K602" s="527"/>
      <c r="L602" s="527"/>
    </row>
    <row r="603" spans="1:18" ht="13.15" customHeight="1" x14ac:dyDescent="0.2">
      <c r="A603" s="534"/>
      <c r="B603" s="527"/>
      <c r="C603" s="527"/>
      <c r="D603" s="527"/>
      <c r="E603" s="527"/>
      <c r="F603" s="527"/>
      <c r="G603" s="527"/>
      <c r="H603" s="527"/>
      <c r="I603" s="527"/>
      <c r="J603" s="527"/>
      <c r="K603" s="527"/>
      <c r="L603" s="527"/>
    </row>
    <row r="604" spans="1:18" ht="13.15" customHeight="1" x14ac:dyDescent="0.2">
      <c r="A604" s="534"/>
      <c r="B604" s="527"/>
      <c r="C604" s="527"/>
      <c r="D604" s="527"/>
      <c r="E604" s="527"/>
      <c r="F604" s="527"/>
      <c r="G604" s="527"/>
      <c r="H604" s="527"/>
      <c r="I604" s="527"/>
      <c r="J604" s="527"/>
      <c r="K604" s="527"/>
      <c r="L604" s="527"/>
    </row>
    <row r="605" spans="1:18" ht="13.15" customHeight="1" x14ac:dyDescent="0.2">
      <c r="A605" s="534"/>
      <c r="B605" s="527"/>
      <c r="C605" s="527"/>
      <c r="D605" s="527"/>
      <c r="E605" s="527"/>
      <c r="F605" s="527"/>
      <c r="G605" s="527"/>
      <c r="H605" s="527"/>
      <c r="I605" s="527"/>
      <c r="J605" s="527"/>
      <c r="K605" s="527"/>
      <c r="L605" s="527"/>
      <c r="M605" s="250"/>
      <c r="N605" s="250"/>
      <c r="O605" s="250"/>
      <c r="P605" s="250"/>
      <c r="Q605" s="250"/>
      <c r="R605" s="250"/>
    </row>
    <row r="606" spans="1:18" ht="13.15" customHeight="1" x14ac:dyDescent="0.2">
      <c r="A606" s="534"/>
      <c r="B606" s="527"/>
      <c r="C606" s="527"/>
      <c r="D606" s="527"/>
      <c r="E606" s="527"/>
      <c r="F606" s="527"/>
      <c r="G606" s="527"/>
      <c r="H606" s="527"/>
      <c r="I606" s="527"/>
      <c r="J606" s="527"/>
      <c r="K606" s="527"/>
      <c r="L606" s="527"/>
    </row>
    <row r="607" spans="1:18" ht="13.15" customHeight="1" x14ac:dyDescent="0.2">
      <c r="A607" s="534"/>
      <c r="B607" s="527"/>
      <c r="C607" s="527"/>
      <c r="D607" s="527"/>
      <c r="E607" s="527"/>
      <c r="F607" s="527"/>
      <c r="G607" s="527"/>
      <c r="H607" s="527"/>
      <c r="I607" s="527"/>
      <c r="J607" s="527"/>
      <c r="K607" s="527"/>
      <c r="L607" s="527"/>
    </row>
    <row r="608" spans="1:18" ht="13.15" customHeight="1" x14ac:dyDescent="0.2">
      <c r="A608" s="534"/>
      <c r="B608" s="527"/>
      <c r="C608" s="527"/>
      <c r="D608" s="527"/>
      <c r="E608" s="527"/>
      <c r="F608" s="527"/>
      <c r="G608" s="527"/>
      <c r="H608" s="527"/>
      <c r="I608" s="527"/>
      <c r="J608" s="527"/>
      <c r="K608" s="527"/>
      <c r="L608" s="527"/>
    </row>
    <row r="609" spans="1:12" ht="13.15" customHeight="1" x14ac:dyDescent="0.2">
      <c r="A609" s="534"/>
      <c r="B609" s="527"/>
      <c r="C609" s="527"/>
      <c r="D609" s="527"/>
      <c r="E609" s="527"/>
      <c r="F609" s="527"/>
      <c r="G609" s="527"/>
      <c r="H609" s="527"/>
      <c r="I609" s="527"/>
      <c r="J609" s="527"/>
      <c r="K609" s="527"/>
      <c r="L609" s="527"/>
    </row>
    <row r="610" spans="1:12" ht="13.15" customHeight="1" x14ac:dyDescent="0.2">
      <c r="A610" s="534"/>
      <c r="B610" s="527"/>
      <c r="C610" s="527"/>
      <c r="D610" s="527"/>
      <c r="E610" s="527"/>
      <c r="F610" s="527"/>
      <c r="G610" s="527"/>
      <c r="H610" s="527"/>
      <c r="I610" s="527"/>
      <c r="J610" s="527"/>
      <c r="K610" s="527"/>
      <c r="L610" s="527"/>
    </row>
    <row r="611" spans="1:12" ht="13.15" customHeight="1" x14ac:dyDescent="0.2">
      <c r="A611" s="534"/>
      <c r="B611" s="527"/>
      <c r="C611" s="527"/>
      <c r="D611" s="527"/>
      <c r="E611" s="527"/>
      <c r="F611" s="527"/>
      <c r="G611" s="527"/>
      <c r="H611" s="527"/>
      <c r="I611" s="527"/>
      <c r="J611" s="527"/>
      <c r="K611" s="527"/>
      <c r="L611" s="527"/>
    </row>
    <row r="612" spans="1:12" ht="13.15" customHeight="1" x14ac:dyDescent="0.2">
      <c r="A612" s="534"/>
      <c r="B612" s="527"/>
      <c r="C612" s="527"/>
      <c r="D612" s="527"/>
      <c r="E612" s="527"/>
      <c r="F612" s="527"/>
      <c r="G612" s="527"/>
      <c r="H612" s="527"/>
      <c r="I612" s="527"/>
      <c r="J612" s="527"/>
      <c r="K612" s="527"/>
      <c r="L612" s="527"/>
    </row>
    <row r="613" spans="1:12" ht="13.15" customHeight="1" x14ac:dyDescent="0.2">
      <c r="A613" s="534"/>
      <c r="B613" s="527"/>
      <c r="C613" s="527"/>
      <c r="D613" s="527"/>
      <c r="E613" s="527"/>
      <c r="F613" s="527"/>
      <c r="G613" s="527"/>
      <c r="H613" s="527"/>
      <c r="I613" s="527"/>
      <c r="J613" s="527"/>
      <c r="K613" s="527"/>
      <c r="L613" s="527"/>
    </row>
    <row r="614" spans="1:12" ht="13.15" customHeight="1" x14ac:dyDescent="0.2">
      <c r="A614" s="534"/>
      <c r="B614" s="527"/>
      <c r="C614" s="527"/>
      <c r="D614" s="527"/>
      <c r="E614" s="527"/>
      <c r="F614" s="527"/>
      <c r="G614" s="527"/>
      <c r="H614" s="527"/>
      <c r="I614" s="527"/>
      <c r="J614" s="527"/>
      <c r="K614" s="527"/>
      <c r="L614" s="527"/>
    </row>
    <row r="615" spans="1:12" ht="13.15" customHeight="1" x14ac:dyDescent="0.2">
      <c r="A615" s="534"/>
      <c r="B615" s="527"/>
      <c r="C615" s="527"/>
      <c r="D615" s="527"/>
      <c r="E615" s="527"/>
      <c r="F615" s="527"/>
      <c r="G615" s="527"/>
      <c r="H615" s="527"/>
      <c r="I615" s="527"/>
      <c r="J615" s="527"/>
      <c r="K615" s="527"/>
      <c r="L615" s="527"/>
    </row>
    <row r="616" spans="1:12" ht="13.15" customHeight="1" x14ac:dyDescent="0.2">
      <c r="A616" s="534"/>
      <c r="B616" s="527"/>
      <c r="C616" s="527"/>
      <c r="D616" s="527"/>
      <c r="E616" s="527"/>
      <c r="F616" s="527"/>
      <c r="G616" s="527"/>
      <c r="H616" s="527"/>
      <c r="I616" s="527"/>
      <c r="J616" s="527"/>
      <c r="K616" s="527"/>
      <c r="L616" s="527"/>
    </row>
    <row r="617" spans="1:12" ht="13.15" customHeight="1" x14ac:dyDescent="0.2">
      <c r="A617" s="534"/>
      <c r="B617" s="527"/>
      <c r="C617" s="527"/>
      <c r="D617" s="527"/>
      <c r="E617" s="527"/>
      <c r="F617" s="527"/>
      <c r="G617" s="527"/>
      <c r="H617" s="527"/>
      <c r="I617" s="527"/>
      <c r="J617" s="527"/>
      <c r="K617" s="527"/>
      <c r="L617" s="527"/>
    </row>
    <row r="618" spans="1:12" ht="13.15" customHeight="1" x14ac:dyDescent="0.2">
      <c r="A618" s="534"/>
      <c r="B618" s="527"/>
      <c r="C618" s="527"/>
      <c r="D618" s="527"/>
      <c r="E618" s="527"/>
      <c r="F618" s="527"/>
      <c r="G618" s="527"/>
      <c r="H618" s="527"/>
      <c r="I618" s="527"/>
      <c r="J618" s="527"/>
      <c r="K618" s="527"/>
      <c r="L618" s="527"/>
    </row>
    <row r="619" spans="1:12" ht="13.15" customHeight="1" x14ac:dyDescent="0.2">
      <c r="A619" s="534"/>
      <c r="B619" s="527"/>
      <c r="C619" s="527"/>
      <c r="D619" s="527"/>
      <c r="E619" s="527"/>
      <c r="F619" s="527"/>
      <c r="G619" s="527"/>
      <c r="H619" s="527"/>
      <c r="I619" s="527"/>
      <c r="J619" s="527"/>
      <c r="K619" s="527"/>
      <c r="L619" s="527"/>
    </row>
    <row r="620" spans="1:12" ht="13.15" customHeight="1" x14ac:dyDescent="0.2">
      <c r="A620" s="534"/>
      <c r="B620" s="527"/>
      <c r="C620" s="527"/>
      <c r="D620" s="527"/>
      <c r="E620" s="527"/>
      <c r="F620" s="527"/>
      <c r="G620" s="527"/>
      <c r="H620" s="527"/>
      <c r="I620" s="527"/>
      <c r="J620" s="527"/>
      <c r="K620" s="527"/>
      <c r="L620" s="527"/>
    </row>
    <row r="621" spans="1:12" ht="13.15" customHeight="1" x14ac:dyDescent="0.2">
      <c r="A621" s="534"/>
      <c r="B621" s="527"/>
      <c r="C621" s="527"/>
      <c r="D621" s="527"/>
      <c r="E621" s="527"/>
      <c r="F621" s="527"/>
      <c r="G621" s="527"/>
      <c r="H621" s="527"/>
      <c r="I621" s="527"/>
      <c r="J621" s="527"/>
      <c r="K621" s="527"/>
      <c r="L621" s="527"/>
    </row>
    <row r="622" spans="1:12" ht="13.15" customHeight="1" x14ac:dyDescent="0.2">
      <c r="A622" s="534"/>
      <c r="B622" s="527"/>
      <c r="C622" s="527"/>
      <c r="D622" s="527"/>
      <c r="E622" s="527"/>
      <c r="F622" s="527"/>
      <c r="G622" s="527"/>
      <c r="H622" s="527"/>
      <c r="I622" s="527"/>
      <c r="J622" s="527"/>
      <c r="K622" s="527"/>
      <c r="L622" s="527"/>
    </row>
    <row r="623" spans="1:12" ht="13.15" customHeight="1" x14ac:dyDescent="0.2">
      <c r="A623" s="534"/>
      <c r="B623" s="527"/>
      <c r="C623" s="527"/>
      <c r="D623" s="527"/>
      <c r="E623" s="527"/>
      <c r="F623" s="527"/>
      <c r="G623" s="527"/>
      <c r="H623" s="527"/>
      <c r="I623" s="527"/>
      <c r="J623" s="527"/>
      <c r="K623" s="527"/>
      <c r="L623" s="527"/>
    </row>
    <row r="624" spans="1:12" ht="13.15" customHeight="1" x14ac:dyDescent="0.2">
      <c r="A624" s="534"/>
      <c r="B624" s="527"/>
      <c r="C624" s="527"/>
      <c r="D624" s="527"/>
      <c r="E624" s="527"/>
      <c r="F624" s="527"/>
      <c r="G624" s="527"/>
      <c r="H624" s="527"/>
      <c r="I624" s="527"/>
      <c r="J624" s="527"/>
      <c r="K624" s="527"/>
      <c r="L624" s="527"/>
    </row>
    <row r="625" spans="1:12" ht="13.15" customHeight="1" x14ac:dyDescent="0.2">
      <c r="A625" s="534"/>
      <c r="B625" s="527"/>
      <c r="C625" s="527"/>
      <c r="D625" s="527"/>
      <c r="E625" s="527"/>
      <c r="F625" s="527"/>
      <c r="G625" s="527"/>
      <c r="H625" s="527"/>
      <c r="I625" s="527"/>
      <c r="J625" s="527"/>
      <c r="K625" s="527"/>
      <c r="L625" s="527"/>
    </row>
    <row r="626" spans="1:12" ht="13.15" customHeight="1" x14ac:dyDescent="0.2">
      <c r="A626" s="534"/>
      <c r="B626" s="527"/>
      <c r="C626" s="527"/>
      <c r="D626" s="527"/>
      <c r="E626" s="527"/>
      <c r="F626" s="527"/>
      <c r="G626" s="527"/>
      <c r="H626" s="527"/>
      <c r="I626" s="527"/>
      <c r="J626" s="527"/>
      <c r="K626" s="527"/>
      <c r="L626" s="527"/>
    </row>
    <row r="627" spans="1:12" ht="13.15" customHeight="1" x14ac:dyDescent="0.2">
      <c r="A627" s="534"/>
      <c r="B627" s="527"/>
      <c r="C627" s="527"/>
      <c r="D627" s="527"/>
      <c r="E627" s="527"/>
      <c r="F627" s="527"/>
      <c r="G627" s="527"/>
      <c r="H627" s="527"/>
      <c r="I627" s="527"/>
      <c r="J627" s="527"/>
      <c r="K627" s="527"/>
      <c r="L627" s="527"/>
    </row>
    <row r="628" spans="1:12" ht="13.15" customHeight="1" x14ac:dyDescent="0.2">
      <c r="A628" s="534"/>
      <c r="B628" s="527"/>
      <c r="C628" s="527"/>
      <c r="D628" s="527"/>
      <c r="E628" s="527"/>
      <c r="F628" s="527"/>
      <c r="G628" s="527"/>
      <c r="H628" s="527"/>
      <c r="I628" s="527"/>
      <c r="J628" s="527"/>
      <c r="K628" s="527"/>
      <c r="L628" s="527"/>
    </row>
    <row r="629" spans="1:12" ht="13.15" customHeight="1" x14ac:dyDescent="0.2">
      <c r="A629" s="534"/>
      <c r="B629" s="527"/>
      <c r="C629" s="527"/>
      <c r="D629" s="527"/>
      <c r="E629" s="527"/>
      <c r="F629" s="527"/>
      <c r="G629" s="527"/>
      <c r="H629" s="527"/>
      <c r="I629" s="527"/>
      <c r="J629" s="527"/>
      <c r="K629" s="527"/>
      <c r="L629" s="527"/>
    </row>
    <row r="630" spans="1:12" ht="13.15" customHeight="1" x14ac:dyDescent="0.2">
      <c r="A630" s="534"/>
      <c r="B630" s="527"/>
      <c r="C630" s="527"/>
      <c r="D630" s="527"/>
      <c r="E630" s="527"/>
      <c r="F630" s="527"/>
      <c r="G630" s="527"/>
      <c r="H630" s="527"/>
      <c r="I630" s="527"/>
      <c r="J630" s="527"/>
      <c r="K630" s="527"/>
      <c r="L630" s="527"/>
    </row>
    <row r="631" spans="1:12" ht="13.15" customHeight="1" x14ac:dyDescent="0.2">
      <c r="A631" s="534"/>
      <c r="B631" s="527"/>
      <c r="C631" s="527"/>
      <c r="D631" s="527"/>
      <c r="E631" s="527"/>
      <c r="F631" s="527"/>
      <c r="G631" s="527"/>
      <c r="H631" s="527"/>
      <c r="I631" s="527"/>
      <c r="J631" s="527"/>
      <c r="K631" s="527"/>
      <c r="L631" s="527"/>
    </row>
    <row r="632" spans="1:12" ht="13.15" customHeight="1" x14ac:dyDescent="0.2">
      <c r="A632" s="534"/>
      <c r="B632" s="527"/>
      <c r="C632" s="527"/>
      <c r="D632" s="527"/>
      <c r="E632" s="527"/>
      <c r="F632" s="527"/>
      <c r="G632" s="527"/>
      <c r="H632" s="527"/>
      <c r="I632" s="527"/>
      <c r="J632" s="527"/>
      <c r="K632" s="527"/>
      <c r="L632" s="527"/>
    </row>
    <row r="633" spans="1:12" ht="13.15" customHeight="1" x14ac:dyDescent="0.2">
      <c r="A633" s="534"/>
      <c r="B633" s="527"/>
      <c r="C633" s="527"/>
      <c r="D633" s="527"/>
      <c r="E633" s="527"/>
      <c r="F633" s="527"/>
      <c r="G633" s="527"/>
      <c r="H633" s="527"/>
      <c r="I633" s="527"/>
      <c r="J633" s="527"/>
      <c r="K633" s="527"/>
      <c r="L633" s="527"/>
    </row>
    <row r="634" spans="1:12" ht="13.15" customHeight="1" x14ac:dyDescent="0.2">
      <c r="A634" s="534"/>
      <c r="B634" s="527"/>
      <c r="C634" s="527"/>
      <c r="D634" s="527"/>
      <c r="E634" s="527"/>
      <c r="F634" s="527"/>
      <c r="G634" s="527"/>
      <c r="H634" s="527"/>
      <c r="I634" s="527"/>
      <c r="J634" s="527"/>
      <c r="K634" s="527"/>
      <c r="L634" s="527"/>
    </row>
    <row r="635" spans="1:12" ht="13.15" customHeight="1" x14ac:dyDescent="0.2">
      <c r="A635" s="534"/>
      <c r="B635" s="527"/>
      <c r="C635" s="527"/>
      <c r="D635" s="527"/>
      <c r="E635" s="527"/>
      <c r="F635" s="527"/>
      <c r="G635" s="527"/>
      <c r="H635" s="527"/>
      <c r="I635" s="527"/>
      <c r="J635" s="527"/>
      <c r="K635" s="527"/>
      <c r="L635" s="527"/>
    </row>
    <row r="636" spans="1:12" ht="13.15" customHeight="1" x14ac:dyDescent="0.2">
      <c r="A636" s="534"/>
      <c r="B636" s="527"/>
      <c r="C636" s="527"/>
      <c r="D636" s="527"/>
      <c r="E636" s="527"/>
      <c r="F636" s="527"/>
      <c r="G636" s="527"/>
      <c r="H636" s="527"/>
      <c r="I636" s="527"/>
      <c r="J636" s="527"/>
      <c r="K636" s="527"/>
      <c r="L636" s="527"/>
    </row>
    <row r="637" spans="1:12" ht="13.15" customHeight="1" x14ac:dyDescent="0.2">
      <c r="A637" s="534"/>
      <c r="B637" s="527"/>
      <c r="C637" s="527"/>
      <c r="D637" s="527"/>
      <c r="E637" s="527"/>
      <c r="F637" s="527"/>
      <c r="G637" s="527"/>
      <c r="H637" s="527"/>
      <c r="I637" s="527"/>
      <c r="J637" s="527"/>
      <c r="K637" s="527"/>
      <c r="L637" s="527"/>
    </row>
    <row r="638" spans="1:12" ht="13.15" customHeight="1" x14ac:dyDescent="0.2">
      <c r="A638" s="534"/>
      <c r="B638" s="527"/>
      <c r="C638" s="527"/>
      <c r="D638" s="527"/>
      <c r="E638" s="527"/>
      <c r="F638" s="527"/>
      <c r="G638" s="527"/>
      <c r="H638" s="527"/>
      <c r="I638" s="527"/>
      <c r="J638" s="527"/>
      <c r="K638" s="527"/>
      <c r="L638" s="527"/>
    </row>
    <row r="639" spans="1:12" ht="13.15" customHeight="1" x14ac:dyDescent="0.2">
      <c r="A639" s="534"/>
      <c r="B639" s="527"/>
      <c r="C639" s="527"/>
      <c r="D639" s="527"/>
      <c r="E639" s="527"/>
      <c r="F639" s="527"/>
      <c r="G639" s="527"/>
      <c r="H639" s="527"/>
      <c r="I639" s="527"/>
      <c r="J639" s="527"/>
      <c r="K639" s="527"/>
      <c r="L639" s="527"/>
    </row>
    <row r="640" spans="1:12" ht="13.15" customHeight="1" x14ac:dyDescent="0.2">
      <c r="A640" s="534"/>
      <c r="B640" s="527"/>
      <c r="C640" s="527"/>
      <c r="D640" s="527"/>
      <c r="E640" s="527"/>
      <c r="F640" s="527"/>
      <c r="G640" s="527"/>
      <c r="H640" s="527"/>
      <c r="I640" s="527"/>
      <c r="J640" s="527"/>
      <c r="K640" s="527"/>
      <c r="L640" s="527"/>
    </row>
    <row r="641" spans="1:18" ht="13.15" customHeight="1" x14ac:dyDescent="0.2">
      <c r="A641" s="534"/>
      <c r="B641" s="527"/>
      <c r="C641" s="527"/>
      <c r="D641" s="527"/>
      <c r="E641" s="527"/>
      <c r="F641" s="527"/>
      <c r="G641" s="527"/>
      <c r="H641" s="527"/>
      <c r="I641" s="527"/>
      <c r="J641" s="527"/>
      <c r="K641" s="527"/>
      <c r="L641" s="527"/>
    </row>
    <row r="642" spans="1:18" ht="13.15" customHeight="1" x14ac:dyDescent="0.2">
      <c r="A642" s="534"/>
      <c r="B642" s="527"/>
      <c r="C642" s="527"/>
      <c r="D642" s="527"/>
      <c r="E642" s="527"/>
      <c r="F642" s="527"/>
      <c r="G642" s="527"/>
      <c r="H642" s="527"/>
      <c r="I642" s="527"/>
      <c r="J642" s="527"/>
      <c r="K642" s="527"/>
      <c r="L642" s="527"/>
    </row>
    <row r="643" spans="1:18" ht="26.45" customHeight="1" x14ac:dyDescent="0.2">
      <c r="A643" s="534"/>
      <c r="B643" s="527"/>
      <c r="C643" s="527"/>
      <c r="D643" s="527"/>
      <c r="E643" s="527"/>
      <c r="F643" s="527"/>
      <c r="G643" s="527"/>
      <c r="H643" s="527"/>
      <c r="I643" s="527"/>
      <c r="J643" s="527"/>
      <c r="K643" s="527"/>
      <c r="L643" s="527"/>
    </row>
    <row r="644" spans="1:18" ht="26.45" customHeight="1" x14ac:dyDescent="0.2">
      <c r="A644" s="534"/>
      <c r="B644" s="527"/>
      <c r="C644" s="527"/>
      <c r="D644" s="527"/>
      <c r="E644" s="527"/>
      <c r="F644" s="527"/>
      <c r="G644" s="527"/>
      <c r="H644" s="527"/>
      <c r="I644" s="527"/>
      <c r="J644" s="527"/>
      <c r="K644" s="527"/>
      <c r="L644" s="527"/>
    </row>
    <row r="645" spans="1:18" ht="26.45" customHeight="1" x14ac:dyDescent="0.2">
      <c r="A645" s="534"/>
      <c r="B645" s="527"/>
      <c r="C645" s="527"/>
      <c r="D645" s="527"/>
      <c r="E645" s="527"/>
      <c r="F645" s="527"/>
      <c r="G645" s="527"/>
      <c r="H645" s="527"/>
      <c r="I645" s="527"/>
      <c r="J645" s="527"/>
      <c r="K645" s="527"/>
      <c r="L645" s="527"/>
    </row>
    <row r="646" spans="1:18" ht="26.45" customHeight="1" x14ac:dyDescent="0.2">
      <c r="A646" s="534"/>
      <c r="B646" s="527"/>
      <c r="C646" s="527"/>
      <c r="D646" s="527"/>
      <c r="E646" s="527"/>
      <c r="F646" s="527"/>
      <c r="G646" s="527"/>
      <c r="H646" s="527"/>
      <c r="I646" s="527"/>
      <c r="J646" s="527"/>
      <c r="K646" s="527"/>
      <c r="L646" s="527"/>
    </row>
    <row r="647" spans="1:18" ht="26.45" customHeight="1" x14ac:dyDescent="0.2">
      <c r="A647" s="534"/>
      <c r="B647" s="527"/>
      <c r="C647" s="527"/>
      <c r="D647" s="527"/>
      <c r="E647" s="527"/>
      <c r="F647" s="527"/>
      <c r="G647" s="527"/>
      <c r="H647" s="527"/>
      <c r="I647" s="527"/>
      <c r="J647" s="527"/>
      <c r="K647" s="527"/>
      <c r="L647" s="527"/>
    </row>
    <row r="648" spans="1:18" ht="26.45" customHeight="1" x14ac:dyDescent="0.2">
      <c r="A648" s="534"/>
      <c r="B648" s="527"/>
      <c r="C648" s="527"/>
      <c r="D648" s="527"/>
      <c r="E648" s="527"/>
      <c r="F648" s="527"/>
      <c r="G648" s="527"/>
      <c r="H648" s="527"/>
      <c r="I648" s="527"/>
      <c r="J648" s="527"/>
      <c r="K648" s="527"/>
      <c r="L648" s="527"/>
    </row>
    <row r="649" spans="1:18" ht="13.15" customHeight="1" x14ac:dyDescent="0.2">
      <c r="A649" s="534"/>
      <c r="B649" s="527"/>
      <c r="C649" s="527"/>
      <c r="D649" s="527"/>
      <c r="E649" s="527"/>
      <c r="F649" s="527"/>
      <c r="G649" s="527"/>
      <c r="H649" s="527"/>
      <c r="I649" s="527"/>
      <c r="J649" s="527"/>
      <c r="K649" s="527"/>
      <c r="L649" s="527"/>
    </row>
    <row r="650" spans="1:18" ht="13.15" customHeight="1" x14ac:dyDescent="0.2">
      <c r="A650" s="534"/>
      <c r="B650" s="527"/>
      <c r="C650" s="527"/>
      <c r="D650" s="527"/>
      <c r="E650" s="527"/>
      <c r="F650" s="527"/>
      <c r="G650" s="527"/>
      <c r="H650" s="527"/>
      <c r="I650" s="527"/>
      <c r="J650" s="527"/>
      <c r="K650" s="527"/>
      <c r="L650" s="527"/>
    </row>
    <row r="651" spans="1:18" ht="13.15" customHeight="1" x14ac:dyDescent="0.2">
      <c r="A651" s="534"/>
      <c r="B651" s="527"/>
      <c r="C651" s="527"/>
      <c r="D651" s="527"/>
      <c r="E651" s="527"/>
      <c r="F651" s="527"/>
      <c r="G651" s="527"/>
      <c r="H651" s="527"/>
      <c r="I651" s="527"/>
      <c r="J651" s="527"/>
      <c r="K651" s="527"/>
      <c r="L651" s="527"/>
    </row>
    <row r="652" spans="1:18" ht="13.15" customHeight="1" x14ac:dyDescent="0.2">
      <c r="A652" s="534"/>
      <c r="B652" s="527"/>
      <c r="C652" s="527"/>
      <c r="D652" s="527"/>
      <c r="E652" s="527"/>
      <c r="F652" s="527"/>
      <c r="G652" s="527"/>
      <c r="H652" s="527"/>
      <c r="I652" s="527"/>
      <c r="J652" s="527"/>
      <c r="K652" s="527"/>
      <c r="L652" s="527"/>
    </row>
    <row r="653" spans="1:18" s="250" customFormat="1" ht="13.15" customHeight="1" x14ac:dyDescent="0.2">
      <c r="A653" s="534"/>
      <c r="B653" s="527"/>
      <c r="C653" s="527"/>
      <c r="D653" s="527"/>
      <c r="E653" s="527"/>
      <c r="F653" s="527"/>
      <c r="G653" s="527"/>
      <c r="H653" s="527"/>
      <c r="I653" s="527"/>
      <c r="J653" s="527"/>
      <c r="K653" s="527"/>
      <c r="L653" s="527"/>
      <c r="M653" s="254"/>
      <c r="N653" s="254"/>
      <c r="O653" s="254"/>
      <c r="P653" s="254"/>
      <c r="Q653" s="254"/>
      <c r="R653" s="254"/>
    </row>
    <row r="654" spans="1:18" ht="13.15" customHeight="1" x14ac:dyDescent="0.2">
      <c r="A654" s="534"/>
      <c r="B654" s="527"/>
      <c r="C654" s="527"/>
      <c r="D654" s="527"/>
      <c r="E654" s="527"/>
      <c r="F654" s="527"/>
      <c r="G654" s="527"/>
      <c r="H654" s="527"/>
      <c r="I654" s="527"/>
      <c r="J654" s="527"/>
      <c r="K654" s="527"/>
      <c r="L654" s="527"/>
    </row>
    <row r="655" spans="1:18" ht="13.15" customHeight="1" x14ac:dyDescent="0.2">
      <c r="A655" s="534"/>
      <c r="B655" s="527"/>
      <c r="C655" s="527"/>
      <c r="D655" s="527"/>
      <c r="E655" s="527"/>
      <c r="F655" s="527"/>
      <c r="G655" s="527"/>
      <c r="H655" s="527"/>
      <c r="I655" s="527"/>
      <c r="J655" s="527"/>
      <c r="K655" s="527"/>
      <c r="L655" s="527"/>
    </row>
    <row r="656" spans="1:18" ht="13.15" customHeight="1" x14ac:dyDescent="0.2">
      <c r="A656" s="534"/>
      <c r="B656" s="527"/>
      <c r="C656" s="527"/>
      <c r="D656" s="527"/>
      <c r="E656" s="527"/>
      <c r="F656" s="527"/>
      <c r="G656" s="527"/>
      <c r="H656" s="527"/>
      <c r="I656" s="527"/>
      <c r="J656" s="527"/>
      <c r="K656" s="527"/>
      <c r="L656" s="527"/>
    </row>
    <row r="657" spans="1:12" ht="13.15" customHeight="1" x14ac:dyDescent="0.2">
      <c r="A657" s="534"/>
      <c r="B657" s="527"/>
      <c r="C657" s="527"/>
      <c r="D657" s="527"/>
      <c r="E657" s="527"/>
      <c r="F657" s="527"/>
      <c r="G657" s="527"/>
      <c r="H657" s="527"/>
      <c r="I657" s="527"/>
      <c r="J657" s="527"/>
      <c r="K657" s="527"/>
      <c r="L657" s="527"/>
    </row>
    <row r="658" spans="1:12" ht="13.15" customHeight="1" x14ac:dyDescent="0.2">
      <c r="A658" s="534"/>
      <c r="B658" s="527"/>
      <c r="C658" s="527"/>
      <c r="D658" s="527"/>
      <c r="E658" s="527"/>
      <c r="F658" s="527"/>
      <c r="G658" s="527"/>
      <c r="H658" s="527"/>
      <c r="I658" s="527"/>
      <c r="J658" s="527"/>
      <c r="K658" s="527"/>
      <c r="L658" s="527"/>
    </row>
    <row r="659" spans="1:12" ht="13.15" customHeight="1" x14ac:dyDescent="0.2">
      <c r="A659" s="534"/>
      <c r="B659" s="527"/>
      <c r="C659" s="527"/>
      <c r="D659" s="527"/>
      <c r="E659" s="527"/>
      <c r="F659" s="527"/>
      <c r="G659" s="527"/>
      <c r="H659" s="527"/>
      <c r="I659" s="527"/>
      <c r="J659" s="527"/>
      <c r="K659" s="527"/>
      <c r="L659" s="527"/>
    </row>
    <row r="660" spans="1:12" ht="13.15" customHeight="1" x14ac:dyDescent="0.2">
      <c r="A660" s="534"/>
      <c r="B660" s="527"/>
      <c r="C660" s="527"/>
      <c r="D660" s="527"/>
      <c r="E660" s="527"/>
      <c r="F660" s="527"/>
      <c r="G660" s="527"/>
      <c r="H660" s="527"/>
      <c r="I660" s="527"/>
      <c r="J660" s="527"/>
      <c r="K660" s="527"/>
      <c r="L660" s="527"/>
    </row>
    <row r="661" spans="1:12" ht="13.15" customHeight="1" x14ac:dyDescent="0.2">
      <c r="A661" s="534"/>
      <c r="B661" s="527"/>
      <c r="C661" s="527"/>
      <c r="D661" s="527"/>
      <c r="E661" s="527"/>
      <c r="F661" s="527"/>
      <c r="G661" s="527"/>
      <c r="H661" s="527"/>
      <c r="I661" s="527"/>
      <c r="J661" s="527"/>
      <c r="K661" s="527"/>
      <c r="L661" s="527"/>
    </row>
    <row r="662" spans="1:12" ht="13.15" customHeight="1" x14ac:dyDescent="0.2">
      <c r="A662" s="534"/>
      <c r="B662" s="527"/>
      <c r="C662" s="527"/>
      <c r="D662" s="527"/>
      <c r="E662" s="527"/>
      <c r="F662" s="527"/>
      <c r="G662" s="527"/>
      <c r="H662" s="527"/>
      <c r="I662" s="527"/>
      <c r="J662" s="527"/>
      <c r="K662" s="527"/>
      <c r="L662" s="527"/>
    </row>
    <row r="663" spans="1:12" ht="13.15" customHeight="1" x14ac:dyDescent="0.2">
      <c r="A663" s="534"/>
      <c r="B663" s="527"/>
      <c r="C663" s="527"/>
      <c r="D663" s="527"/>
      <c r="E663" s="527"/>
      <c r="F663" s="527"/>
      <c r="G663" s="527"/>
      <c r="H663" s="527"/>
      <c r="I663" s="527"/>
      <c r="J663" s="527"/>
      <c r="K663" s="527"/>
      <c r="L663" s="527"/>
    </row>
    <row r="664" spans="1:12" ht="13.15" customHeight="1" x14ac:dyDescent="0.2">
      <c r="A664" s="534"/>
      <c r="B664" s="527"/>
      <c r="C664" s="527"/>
      <c r="D664" s="527"/>
      <c r="E664" s="527"/>
      <c r="F664" s="527"/>
      <c r="G664" s="527"/>
      <c r="H664" s="527"/>
      <c r="I664" s="527"/>
      <c r="J664" s="527"/>
      <c r="K664" s="527"/>
      <c r="L664" s="527"/>
    </row>
    <row r="665" spans="1:12" ht="13.15" customHeight="1" x14ac:dyDescent="0.2">
      <c r="A665" s="534"/>
      <c r="B665" s="527"/>
      <c r="C665" s="527"/>
      <c r="D665" s="527"/>
      <c r="E665" s="527"/>
      <c r="F665" s="527"/>
      <c r="G665" s="527"/>
      <c r="H665" s="527"/>
      <c r="I665" s="527"/>
      <c r="J665" s="527"/>
      <c r="K665" s="527"/>
      <c r="L665" s="527"/>
    </row>
    <row r="666" spans="1:12" ht="13.15" customHeight="1" x14ac:dyDescent="0.2">
      <c r="A666" s="534"/>
      <c r="B666" s="527"/>
      <c r="C666" s="527"/>
      <c r="D666" s="527"/>
      <c r="E666" s="527"/>
      <c r="F666" s="527"/>
      <c r="G666" s="527"/>
      <c r="H666" s="527"/>
      <c r="I666" s="527"/>
      <c r="J666" s="527"/>
      <c r="K666" s="527"/>
      <c r="L666" s="527"/>
    </row>
    <row r="667" spans="1:12" ht="13.15" customHeight="1" x14ac:dyDescent="0.2">
      <c r="A667" s="534"/>
      <c r="B667" s="527"/>
      <c r="C667" s="527"/>
      <c r="D667" s="527"/>
      <c r="E667" s="527"/>
      <c r="F667" s="527"/>
      <c r="G667" s="527"/>
      <c r="H667" s="527"/>
      <c r="I667" s="527"/>
      <c r="J667" s="527"/>
      <c r="K667" s="527"/>
      <c r="L667" s="527"/>
    </row>
    <row r="668" spans="1:12" ht="13.15" customHeight="1" x14ac:dyDescent="0.2">
      <c r="A668" s="534"/>
      <c r="B668" s="527"/>
      <c r="C668" s="527"/>
      <c r="D668" s="527"/>
      <c r="E668" s="527"/>
      <c r="F668" s="527"/>
      <c r="G668" s="527"/>
      <c r="H668" s="527"/>
      <c r="I668" s="527"/>
      <c r="J668" s="527"/>
      <c r="K668" s="527"/>
      <c r="L668" s="527"/>
    </row>
    <row r="669" spans="1:12" ht="13.15" customHeight="1" x14ac:dyDescent="0.2">
      <c r="A669" s="534"/>
      <c r="B669" s="527"/>
      <c r="C669" s="527"/>
      <c r="D669" s="527"/>
      <c r="E669" s="527"/>
      <c r="F669" s="527"/>
      <c r="G669" s="527"/>
      <c r="H669" s="527"/>
      <c r="I669" s="527"/>
      <c r="J669" s="527"/>
      <c r="K669" s="527"/>
      <c r="L669" s="527"/>
    </row>
    <row r="670" spans="1:12" ht="13.15" customHeight="1" x14ac:dyDescent="0.2">
      <c r="A670" s="534"/>
      <c r="B670" s="527"/>
      <c r="C670" s="527"/>
      <c r="D670" s="527"/>
      <c r="E670" s="527"/>
      <c r="F670" s="527"/>
      <c r="G670" s="527"/>
      <c r="H670" s="527"/>
      <c r="I670" s="527"/>
      <c r="J670" s="527"/>
      <c r="K670" s="527"/>
      <c r="L670" s="527"/>
    </row>
    <row r="671" spans="1:12" ht="13.15" customHeight="1" x14ac:dyDescent="0.2">
      <c r="A671" s="534"/>
      <c r="B671" s="527"/>
      <c r="C671" s="527"/>
      <c r="D671" s="527"/>
      <c r="E671" s="527"/>
      <c r="F671" s="527"/>
      <c r="G671" s="527"/>
      <c r="H671" s="527"/>
      <c r="I671" s="527"/>
      <c r="J671" s="527"/>
      <c r="K671" s="527"/>
      <c r="L671" s="527"/>
    </row>
    <row r="672" spans="1:12" ht="13.15" customHeight="1" x14ac:dyDescent="0.2">
      <c r="A672" s="534"/>
      <c r="B672" s="527"/>
      <c r="C672" s="527"/>
      <c r="D672" s="527"/>
      <c r="E672" s="527"/>
      <c r="F672" s="527"/>
      <c r="G672" s="527"/>
      <c r="H672" s="527"/>
      <c r="I672" s="527"/>
      <c r="J672" s="527"/>
      <c r="K672" s="527"/>
      <c r="L672" s="527"/>
    </row>
    <row r="673" spans="1:12" ht="13.15" customHeight="1" x14ac:dyDescent="0.2">
      <c r="A673" s="534"/>
      <c r="B673" s="527"/>
      <c r="C673" s="527"/>
      <c r="D673" s="527"/>
      <c r="E673" s="527"/>
      <c r="F673" s="527"/>
      <c r="G673" s="527"/>
      <c r="H673" s="527"/>
      <c r="I673" s="527"/>
      <c r="J673" s="527"/>
      <c r="K673" s="527"/>
      <c r="L673" s="527"/>
    </row>
    <row r="674" spans="1:12" ht="13.15" customHeight="1" x14ac:dyDescent="0.2">
      <c r="A674" s="534"/>
      <c r="B674" s="527"/>
      <c r="C674" s="527"/>
      <c r="D674" s="527"/>
      <c r="E674" s="527"/>
      <c r="F674" s="527"/>
      <c r="G674" s="527"/>
      <c r="H674" s="527"/>
      <c r="I674" s="527"/>
      <c r="J674" s="527"/>
      <c r="K674" s="527"/>
      <c r="L674" s="527"/>
    </row>
    <row r="675" spans="1:12" ht="13.15" customHeight="1" x14ac:dyDescent="0.2">
      <c r="A675" s="534"/>
      <c r="B675" s="527"/>
      <c r="C675" s="527"/>
      <c r="D675" s="527"/>
      <c r="E675" s="527"/>
      <c r="F675" s="527"/>
      <c r="G675" s="527"/>
      <c r="H675" s="527"/>
      <c r="I675" s="527"/>
      <c r="J675" s="527"/>
      <c r="K675" s="527"/>
      <c r="L675" s="527"/>
    </row>
    <row r="676" spans="1:12" ht="13.15" customHeight="1" x14ac:dyDescent="0.2">
      <c r="A676" s="534"/>
      <c r="B676" s="527"/>
      <c r="C676" s="527"/>
      <c r="D676" s="527"/>
      <c r="E676" s="527"/>
      <c r="F676" s="527"/>
      <c r="G676" s="527"/>
      <c r="H676" s="527"/>
      <c r="I676" s="527"/>
      <c r="J676" s="527"/>
      <c r="K676" s="527"/>
      <c r="L676" s="527"/>
    </row>
    <row r="677" spans="1:12" ht="13.15" customHeight="1" x14ac:dyDescent="0.2">
      <c r="A677" s="534"/>
      <c r="B677" s="527"/>
      <c r="C677" s="527"/>
      <c r="D677" s="527"/>
      <c r="E677" s="527"/>
      <c r="F677" s="527"/>
      <c r="G677" s="527"/>
      <c r="H677" s="527"/>
      <c r="I677" s="527"/>
      <c r="J677" s="527"/>
      <c r="K677" s="527"/>
      <c r="L677" s="527"/>
    </row>
    <row r="678" spans="1:12" ht="13.15" customHeight="1" x14ac:dyDescent="0.2">
      <c r="A678" s="534"/>
      <c r="B678" s="527"/>
      <c r="C678" s="527"/>
      <c r="D678" s="527"/>
      <c r="E678" s="527"/>
      <c r="F678" s="527"/>
      <c r="G678" s="527"/>
      <c r="H678" s="527"/>
      <c r="I678" s="527"/>
      <c r="J678" s="527"/>
      <c r="K678" s="527"/>
      <c r="L678" s="527"/>
    </row>
    <row r="679" spans="1:12" ht="13.15" customHeight="1" x14ac:dyDescent="0.2">
      <c r="A679" s="534"/>
      <c r="B679" s="527"/>
      <c r="C679" s="527"/>
      <c r="D679" s="527"/>
      <c r="E679" s="527"/>
      <c r="F679" s="527"/>
      <c r="G679" s="527"/>
      <c r="H679" s="527"/>
      <c r="I679" s="527"/>
      <c r="J679" s="527"/>
      <c r="K679" s="527"/>
      <c r="L679" s="527"/>
    </row>
    <row r="680" spans="1:12" ht="13.15" customHeight="1" x14ac:dyDescent="0.2">
      <c r="A680" s="534"/>
      <c r="B680" s="527"/>
      <c r="C680" s="527"/>
      <c r="D680" s="527"/>
      <c r="E680" s="527"/>
      <c r="F680" s="527"/>
      <c r="G680" s="527"/>
      <c r="H680" s="527"/>
      <c r="I680" s="527"/>
      <c r="J680" s="527"/>
      <c r="K680" s="527"/>
      <c r="L680" s="527"/>
    </row>
    <row r="681" spans="1:12" ht="13.15" customHeight="1" x14ac:dyDescent="0.2">
      <c r="A681" s="534"/>
      <c r="B681" s="527"/>
      <c r="C681" s="527"/>
      <c r="D681" s="527"/>
      <c r="E681" s="527"/>
      <c r="F681" s="527"/>
      <c r="G681" s="527"/>
      <c r="H681" s="527"/>
      <c r="I681" s="527"/>
      <c r="J681" s="527"/>
      <c r="K681" s="527"/>
      <c r="L681" s="527"/>
    </row>
    <row r="682" spans="1:12" ht="13.15" customHeight="1" x14ac:dyDescent="0.2">
      <c r="A682" s="534"/>
      <c r="B682" s="527"/>
      <c r="C682" s="527"/>
      <c r="D682" s="527"/>
      <c r="E682" s="527"/>
      <c r="F682" s="527"/>
      <c r="G682" s="527"/>
      <c r="H682" s="527"/>
      <c r="I682" s="527"/>
      <c r="J682" s="527"/>
      <c r="K682" s="527"/>
      <c r="L682" s="527"/>
    </row>
    <row r="683" spans="1:12" ht="13.15" customHeight="1" x14ac:dyDescent="0.2">
      <c r="A683" s="534"/>
      <c r="B683" s="527"/>
      <c r="C683" s="527"/>
      <c r="D683" s="527"/>
      <c r="E683" s="527"/>
      <c r="F683" s="527"/>
      <c r="G683" s="527"/>
      <c r="H683" s="527"/>
      <c r="I683" s="527"/>
      <c r="J683" s="527"/>
      <c r="K683" s="527"/>
      <c r="L683" s="527"/>
    </row>
    <row r="684" spans="1:12" ht="13.15" customHeight="1" x14ac:dyDescent="0.2">
      <c r="A684" s="534"/>
      <c r="B684" s="527"/>
      <c r="C684" s="527"/>
      <c r="D684" s="527"/>
      <c r="E684" s="527"/>
      <c r="F684" s="527"/>
      <c r="G684" s="527"/>
      <c r="H684" s="527"/>
      <c r="I684" s="527"/>
      <c r="J684" s="527"/>
      <c r="K684" s="527"/>
      <c r="L684" s="527"/>
    </row>
    <row r="685" spans="1:12" ht="13.15" customHeight="1" x14ac:dyDescent="0.2">
      <c r="A685" s="534"/>
      <c r="B685" s="527"/>
      <c r="C685" s="527"/>
      <c r="D685" s="527"/>
      <c r="E685" s="527"/>
      <c r="F685" s="527"/>
      <c r="G685" s="527"/>
      <c r="H685" s="527"/>
      <c r="I685" s="527"/>
      <c r="J685" s="527"/>
      <c r="K685" s="527"/>
      <c r="L685" s="527"/>
    </row>
    <row r="686" spans="1:12" ht="13.15" customHeight="1" x14ac:dyDescent="0.2">
      <c r="A686" s="534"/>
      <c r="B686" s="527"/>
      <c r="C686" s="527"/>
      <c r="D686" s="527"/>
      <c r="E686" s="527"/>
      <c r="F686" s="527"/>
      <c r="G686" s="527"/>
      <c r="H686" s="527"/>
      <c r="I686" s="527"/>
      <c r="J686" s="527"/>
      <c r="K686" s="527"/>
      <c r="L686" s="527"/>
    </row>
    <row r="687" spans="1:12" ht="13.15" customHeight="1" x14ac:dyDescent="0.2">
      <c r="A687" s="534"/>
      <c r="B687" s="527"/>
      <c r="C687" s="527"/>
      <c r="D687" s="527"/>
      <c r="E687" s="527"/>
      <c r="F687" s="527"/>
      <c r="G687" s="527"/>
      <c r="H687" s="527"/>
      <c r="I687" s="527"/>
      <c r="J687" s="527"/>
      <c r="K687" s="527"/>
      <c r="L687" s="527"/>
    </row>
    <row r="688" spans="1:12" ht="13.15" customHeight="1" x14ac:dyDescent="0.2">
      <c r="A688" s="534"/>
      <c r="B688" s="527"/>
      <c r="C688" s="527"/>
      <c r="D688" s="527"/>
      <c r="E688" s="527"/>
      <c r="F688" s="527"/>
      <c r="G688" s="527"/>
      <c r="H688" s="527"/>
      <c r="I688" s="527"/>
      <c r="J688" s="527"/>
      <c r="K688" s="527"/>
      <c r="L688" s="527"/>
    </row>
    <row r="689" spans="1:12" ht="13.15" customHeight="1" x14ac:dyDescent="0.2">
      <c r="A689" s="534"/>
      <c r="B689" s="527"/>
      <c r="C689" s="527"/>
      <c r="D689" s="527"/>
      <c r="E689" s="527"/>
      <c r="F689" s="527"/>
      <c r="G689" s="527"/>
      <c r="H689" s="527"/>
      <c r="I689" s="527"/>
      <c r="J689" s="527"/>
      <c r="K689" s="527"/>
      <c r="L689" s="527"/>
    </row>
    <row r="690" spans="1:12" ht="13.15" customHeight="1" x14ac:dyDescent="0.2">
      <c r="A690" s="534"/>
      <c r="B690" s="527"/>
      <c r="C690" s="527"/>
      <c r="D690" s="527"/>
      <c r="E690" s="527"/>
      <c r="F690" s="527"/>
      <c r="G690" s="527"/>
      <c r="H690" s="527"/>
      <c r="I690" s="527"/>
      <c r="J690" s="527"/>
      <c r="K690" s="527"/>
      <c r="L690" s="527"/>
    </row>
    <row r="691" spans="1:12" ht="13.15" customHeight="1" x14ac:dyDescent="0.2">
      <c r="A691" s="534"/>
      <c r="B691" s="527"/>
      <c r="C691" s="527"/>
      <c r="D691" s="527"/>
      <c r="E691" s="527"/>
      <c r="F691" s="527"/>
      <c r="G691" s="527"/>
      <c r="H691" s="527"/>
      <c r="I691" s="527"/>
      <c r="J691" s="527"/>
      <c r="K691" s="527"/>
      <c r="L691" s="527"/>
    </row>
    <row r="692" spans="1:12" ht="13.15" customHeight="1" x14ac:dyDescent="0.2">
      <c r="A692" s="534"/>
      <c r="B692" s="527"/>
      <c r="C692" s="527"/>
      <c r="D692" s="527"/>
      <c r="E692" s="527"/>
      <c r="F692" s="527"/>
      <c r="G692" s="527"/>
      <c r="H692" s="527"/>
      <c r="I692" s="527"/>
      <c r="J692" s="527"/>
      <c r="K692" s="527"/>
      <c r="L692" s="527"/>
    </row>
    <row r="693" spans="1:12" ht="13.15" customHeight="1" x14ac:dyDescent="0.2">
      <c r="A693" s="534"/>
      <c r="B693" s="527"/>
      <c r="C693" s="527"/>
      <c r="D693" s="527"/>
      <c r="E693" s="527"/>
      <c r="F693" s="527"/>
      <c r="G693" s="527"/>
      <c r="H693" s="527"/>
      <c r="I693" s="527"/>
      <c r="J693" s="527"/>
      <c r="K693" s="527"/>
      <c r="L693" s="527"/>
    </row>
    <row r="694" spans="1:12" ht="13.15" customHeight="1" x14ac:dyDescent="0.2">
      <c r="A694" s="534"/>
      <c r="B694" s="527"/>
      <c r="C694" s="527"/>
      <c r="D694" s="527"/>
      <c r="E694" s="527"/>
      <c r="F694" s="527"/>
      <c r="G694" s="527"/>
      <c r="H694" s="527"/>
      <c r="I694" s="527"/>
      <c r="J694" s="527"/>
      <c r="K694" s="527"/>
      <c r="L694" s="527"/>
    </row>
    <row r="695" spans="1:12" ht="13.15" customHeight="1" x14ac:dyDescent="0.2">
      <c r="A695" s="534"/>
      <c r="B695" s="527"/>
      <c r="C695" s="527"/>
      <c r="D695" s="527"/>
      <c r="E695" s="527"/>
      <c r="F695" s="527"/>
      <c r="G695" s="527"/>
      <c r="H695" s="527"/>
      <c r="I695" s="527"/>
      <c r="J695" s="527"/>
      <c r="K695" s="527"/>
      <c r="L695" s="527"/>
    </row>
    <row r="696" spans="1:12" ht="13.15" customHeight="1" x14ac:dyDescent="0.2">
      <c r="A696" s="534"/>
      <c r="B696" s="527"/>
      <c r="C696" s="527"/>
      <c r="D696" s="527"/>
      <c r="E696" s="527"/>
      <c r="F696" s="527"/>
      <c r="G696" s="527"/>
      <c r="H696" s="527"/>
      <c r="I696" s="527"/>
      <c r="J696" s="527"/>
      <c r="K696" s="527"/>
      <c r="L696" s="527"/>
    </row>
    <row r="697" spans="1:12" ht="13.15" customHeight="1" x14ac:dyDescent="0.2">
      <c r="A697" s="534"/>
      <c r="B697" s="527"/>
      <c r="C697" s="527"/>
      <c r="D697" s="527"/>
      <c r="E697" s="527"/>
      <c r="F697" s="527"/>
      <c r="G697" s="527"/>
      <c r="H697" s="527"/>
      <c r="I697" s="527"/>
      <c r="J697" s="527"/>
      <c r="K697" s="527"/>
      <c r="L697" s="527"/>
    </row>
    <row r="698" spans="1:12" ht="13.15" customHeight="1" x14ac:dyDescent="0.2">
      <c r="A698" s="534"/>
      <c r="B698" s="527"/>
      <c r="C698" s="527"/>
      <c r="D698" s="527"/>
      <c r="E698" s="527"/>
      <c r="F698" s="527"/>
      <c r="G698" s="527"/>
      <c r="H698" s="527"/>
      <c r="I698" s="527"/>
      <c r="J698" s="527"/>
      <c r="K698" s="527"/>
      <c r="L698" s="527"/>
    </row>
    <row r="699" spans="1:12" ht="13.15" customHeight="1" x14ac:dyDescent="0.2">
      <c r="A699" s="534"/>
      <c r="B699" s="527"/>
      <c r="C699" s="527"/>
      <c r="D699" s="527"/>
      <c r="E699" s="527"/>
      <c r="F699" s="527"/>
      <c r="G699" s="527"/>
      <c r="H699" s="527"/>
      <c r="I699" s="527"/>
      <c r="J699" s="527"/>
      <c r="K699" s="527"/>
      <c r="L699" s="527"/>
    </row>
    <row r="700" spans="1:12" ht="13.15" customHeight="1" x14ac:dyDescent="0.2">
      <c r="A700" s="534"/>
      <c r="B700" s="527"/>
      <c r="C700" s="527"/>
      <c r="D700" s="527"/>
      <c r="E700" s="527"/>
      <c r="F700" s="527"/>
      <c r="G700" s="527"/>
      <c r="H700" s="527"/>
      <c r="I700" s="527"/>
      <c r="J700" s="527"/>
      <c r="K700" s="527"/>
      <c r="L700" s="527"/>
    </row>
    <row r="701" spans="1:12" ht="13.15" customHeight="1" x14ac:dyDescent="0.2">
      <c r="A701" s="534"/>
      <c r="B701" s="527"/>
      <c r="C701" s="527"/>
      <c r="D701" s="527"/>
      <c r="E701" s="527"/>
      <c r="F701" s="527"/>
      <c r="G701" s="527"/>
      <c r="H701" s="527"/>
      <c r="I701" s="527"/>
      <c r="J701" s="527"/>
      <c r="K701" s="527"/>
      <c r="L701" s="527"/>
    </row>
    <row r="702" spans="1:12" ht="13.15" customHeight="1" x14ac:dyDescent="0.2">
      <c r="A702" s="534"/>
      <c r="B702" s="527"/>
      <c r="C702" s="527"/>
      <c r="D702" s="527"/>
      <c r="E702" s="527"/>
      <c r="F702" s="527"/>
      <c r="G702" s="527"/>
      <c r="H702" s="527"/>
      <c r="I702" s="527"/>
      <c r="J702" s="527"/>
      <c r="K702" s="527"/>
      <c r="L702" s="527"/>
    </row>
    <row r="703" spans="1:12" ht="13.15" customHeight="1" x14ac:dyDescent="0.2">
      <c r="A703" s="534"/>
      <c r="B703" s="527"/>
      <c r="C703" s="527"/>
      <c r="D703" s="527"/>
      <c r="E703" s="527"/>
      <c r="F703" s="527"/>
      <c r="G703" s="527"/>
      <c r="H703" s="527"/>
      <c r="I703" s="527"/>
      <c r="J703" s="527"/>
      <c r="K703" s="527"/>
      <c r="L703" s="527"/>
    </row>
    <row r="704" spans="1:12" ht="13.15" customHeight="1" x14ac:dyDescent="0.2">
      <c r="A704" s="534"/>
      <c r="B704" s="527"/>
      <c r="C704" s="527"/>
      <c r="D704" s="527"/>
      <c r="E704" s="527"/>
      <c r="F704" s="527"/>
      <c r="G704" s="527"/>
      <c r="H704" s="527"/>
      <c r="I704" s="527"/>
      <c r="J704" s="527"/>
      <c r="K704" s="527"/>
      <c r="L704" s="527"/>
    </row>
    <row r="705" spans="1:12" ht="13.15" customHeight="1" x14ac:dyDescent="0.2">
      <c r="A705" s="534"/>
      <c r="B705" s="527"/>
      <c r="C705" s="527"/>
      <c r="D705" s="527"/>
      <c r="E705" s="527"/>
      <c r="F705" s="527"/>
      <c r="G705" s="527"/>
      <c r="H705" s="527"/>
      <c r="I705" s="527"/>
      <c r="J705" s="527"/>
      <c r="K705" s="527"/>
      <c r="L705" s="527"/>
    </row>
    <row r="706" spans="1:12" ht="13.15" customHeight="1" x14ac:dyDescent="0.2">
      <c r="A706" s="534"/>
      <c r="B706" s="527"/>
      <c r="C706" s="527"/>
      <c r="D706" s="527"/>
      <c r="E706" s="527"/>
      <c r="F706" s="527"/>
      <c r="G706" s="527"/>
      <c r="H706" s="527"/>
      <c r="I706" s="527"/>
      <c r="J706" s="527"/>
      <c r="K706" s="527"/>
      <c r="L706" s="527"/>
    </row>
    <row r="707" spans="1:12" ht="13.15" customHeight="1" x14ac:dyDescent="0.2">
      <c r="A707" s="534"/>
      <c r="B707" s="527"/>
      <c r="C707" s="527"/>
      <c r="D707" s="527"/>
      <c r="E707" s="527"/>
      <c r="F707" s="527"/>
      <c r="G707" s="527"/>
      <c r="H707" s="527"/>
      <c r="I707" s="527"/>
      <c r="J707" s="527"/>
      <c r="K707" s="527"/>
      <c r="L707" s="527"/>
    </row>
    <row r="708" spans="1:12" ht="13.15" customHeight="1" x14ac:dyDescent="0.2">
      <c r="A708" s="534"/>
      <c r="B708" s="527"/>
      <c r="C708" s="527"/>
      <c r="D708" s="527"/>
      <c r="E708" s="527"/>
      <c r="F708" s="527"/>
      <c r="G708" s="527"/>
      <c r="H708" s="527"/>
      <c r="I708" s="527"/>
      <c r="J708" s="527"/>
      <c r="K708" s="527"/>
      <c r="L708" s="527"/>
    </row>
    <row r="709" spans="1:12" ht="13.15" customHeight="1" x14ac:dyDescent="0.2">
      <c r="A709" s="534"/>
      <c r="B709" s="527"/>
      <c r="C709" s="527"/>
      <c r="D709" s="527"/>
      <c r="E709" s="527"/>
      <c r="F709" s="527"/>
      <c r="G709" s="527"/>
      <c r="H709" s="527"/>
      <c r="I709" s="527"/>
      <c r="J709" s="527"/>
      <c r="K709" s="527"/>
      <c r="L709" s="527"/>
    </row>
    <row r="710" spans="1:12" ht="13.15" customHeight="1" x14ac:dyDescent="0.2">
      <c r="A710" s="534"/>
      <c r="B710" s="527"/>
      <c r="C710" s="527"/>
      <c r="D710" s="527"/>
      <c r="E710" s="527"/>
      <c r="F710" s="527"/>
      <c r="G710" s="527"/>
      <c r="H710" s="527"/>
      <c r="I710" s="527"/>
      <c r="J710" s="527"/>
      <c r="K710" s="527"/>
      <c r="L710" s="527"/>
    </row>
    <row r="711" spans="1:12" ht="13.15" customHeight="1" x14ac:dyDescent="0.2">
      <c r="A711" s="534"/>
      <c r="B711" s="527"/>
      <c r="C711" s="527"/>
      <c r="D711" s="527"/>
      <c r="E711" s="527"/>
      <c r="F711" s="527"/>
      <c r="G711" s="527"/>
      <c r="H711" s="527"/>
      <c r="I711" s="527"/>
      <c r="J711" s="527"/>
      <c r="K711" s="527"/>
      <c r="L711" s="527"/>
    </row>
    <row r="712" spans="1:12" ht="13.15" customHeight="1" x14ac:dyDescent="0.2">
      <c r="A712" s="534"/>
      <c r="B712" s="527"/>
      <c r="C712" s="527"/>
      <c r="D712" s="527"/>
      <c r="E712" s="527"/>
      <c r="F712" s="527"/>
      <c r="G712" s="527"/>
      <c r="H712" s="527"/>
      <c r="I712" s="527"/>
      <c r="J712" s="527"/>
      <c r="K712" s="527"/>
      <c r="L712" s="527"/>
    </row>
    <row r="713" spans="1:12" ht="13.15" customHeight="1" x14ac:dyDescent="0.2">
      <c r="A713" s="534"/>
      <c r="B713" s="527"/>
      <c r="C713" s="527"/>
      <c r="D713" s="527"/>
      <c r="E713" s="527"/>
      <c r="F713" s="527"/>
      <c r="G713" s="527"/>
      <c r="H713" s="527"/>
      <c r="I713" s="527"/>
      <c r="J713" s="527"/>
      <c r="K713" s="527"/>
      <c r="L713" s="527"/>
    </row>
    <row r="714" spans="1:12" ht="13.15" customHeight="1" x14ac:dyDescent="0.2">
      <c r="A714" s="534"/>
      <c r="B714" s="527"/>
      <c r="C714" s="527"/>
      <c r="D714" s="527"/>
      <c r="E714" s="527"/>
      <c r="F714" s="527"/>
      <c r="G714" s="527"/>
      <c r="H714" s="527"/>
      <c r="I714" s="527"/>
      <c r="J714" s="527"/>
      <c r="K714" s="527"/>
      <c r="L714" s="527"/>
    </row>
    <row r="715" spans="1:12" ht="13.15" customHeight="1" x14ac:dyDescent="0.2">
      <c r="A715" s="534"/>
      <c r="B715" s="527"/>
      <c r="C715" s="527"/>
      <c r="D715" s="527"/>
      <c r="E715" s="527"/>
      <c r="F715" s="527"/>
      <c r="G715" s="527"/>
      <c r="H715" s="527"/>
      <c r="I715" s="527"/>
      <c r="J715" s="527"/>
      <c r="K715" s="527"/>
      <c r="L715" s="527"/>
    </row>
    <row r="716" spans="1:12" ht="13.15" customHeight="1" x14ac:dyDescent="0.2">
      <c r="A716" s="534"/>
      <c r="B716" s="527"/>
      <c r="C716" s="527"/>
      <c r="D716" s="527"/>
      <c r="E716" s="527"/>
      <c r="F716" s="527"/>
      <c r="G716" s="527"/>
      <c r="H716" s="527"/>
      <c r="I716" s="527"/>
      <c r="J716" s="527"/>
      <c r="K716" s="527"/>
      <c r="L716" s="527"/>
    </row>
    <row r="717" spans="1:12" ht="13.15" customHeight="1" x14ac:dyDescent="0.2">
      <c r="A717" s="534"/>
      <c r="B717" s="527"/>
      <c r="C717" s="527"/>
      <c r="D717" s="527"/>
      <c r="E717" s="527"/>
      <c r="F717" s="527"/>
      <c r="G717" s="527"/>
      <c r="H717" s="527"/>
      <c r="I717" s="527"/>
      <c r="J717" s="527"/>
      <c r="K717" s="527"/>
      <c r="L717" s="527"/>
    </row>
    <row r="718" spans="1:12" ht="13.15" customHeight="1" x14ac:dyDescent="0.2">
      <c r="A718" s="534"/>
      <c r="B718" s="527"/>
      <c r="C718" s="527"/>
      <c r="D718" s="527"/>
      <c r="E718" s="527"/>
      <c r="F718" s="527"/>
      <c r="G718" s="527"/>
      <c r="H718" s="527"/>
      <c r="I718" s="527"/>
      <c r="J718" s="527"/>
      <c r="K718" s="527"/>
      <c r="L718" s="527"/>
    </row>
    <row r="719" spans="1:12" ht="13.15" customHeight="1" x14ac:dyDescent="0.2">
      <c r="A719" s="534"/>
      <c r="B719" s="527"/>
      <c r="C719" s="527"/>
      <c r="D719" s="527"/>
      <c r="E719" s="527"/>
      <c r="F719" s="527"/>
      <c r="G719" s="527"/>
      <c r="H719" s="527"/>
      <c r="I719" s="527"/>
      <c r="J719" s="527"/>
      <c r="K719" s="527"/>
      <c r="L719" s="527"/>
    </row>
    <row r="720" spans="1:12" ht="13.15" customHeight="1" x14ac:dyDescent="0.2">
      <c r="A720" s="534"/>
      <c r="B720" s="527"/>
      <c r="C720" s="527"/>
      <c r="D720" s="527"/>
      <c r="E720" s="527"/>
      <c r="F720" s="527"/>
      <c r="G720" s="527"/>
      <c r="H720" s="527"/>
      <c r="I720" s="527"/>
      <c r="J720" s="527"/>
      <c r="K720" s="527"/>
      <c r="L720" s="527"/>
    </row>
    <row r="721" spans="1:12" ht="13.15" customHeight="1" x14ac:dyDescent="0.2">
      <c r="A721" s="534"/>
      <c r="B721" s="527"/>
      <c r="C721" s="527"/>
      <c r="D721" s="527"/>
      <c r="E721" s="527"/>
      <c r="F721" s="527"/>
      <c r="G721" s="527"/>
      <c r="H721" s="527"/>
      <c r="I721" s="527"/>
      <c r="J721" s="527"/>
      <c r="K721" s="527"/>
      <c r="L721" s="527"/>
    </row>
    <row r="722" spans="1:12" ht="13.15" customHeight="1" x14ac:dyDescent="0.2">
      <c r="A722" s="534"/>
      <c r="B722" s="527"/>
      <c r="C722" s="527"/>
      <c r="D722" s="527"/>
      <c r="E722" s="527"/>
      <c r="F722" s="527"/>
      <c r="G722" s="527"/>
      <c r="H722" s="527"/>
      <c r="I722" s="527"/>
      <c r="J722" s="527"/>
      <c r="K722" s="527"/>
      <c r="L722" s="527"/>
    </row>
    <row r="723" spans="1:12" ht="13.15" customHeight="1" x14ac:dyDescent="0.2">
      <c r="A723" s="534"/>
      <c r="B723" s="527"/>
      <c r="C723" s="527"/>
      <c r="D723" s="527"/>
      <c r="E723" s="527"/>
      <c r="F723" s="527"/>
      <c r="G723" s="527"/>
      <c r="H723" s="527"/>
      <c r="I723" s="527"/>
      <c r="J723" s="527"/>
      <c r="K723" s="527"/>
      <c r="L723" s="527"/>
    </row>
    <row r="724" spans="1:12" ht="13.15" customHeight="1" x14ac:dyDescent="0.2">
      <c r="A724" s="534"/>
      <c r="B724" s="527"/>
      <c r="C724" s="527"/>
      <c r="D724" s="527"/>
      <c r="E724" s="527"/>
      <c r="F724" s="527"/>
      <c r="G724" s="527"/>
      <c r="H724" s="527"/>
      <c r="I724" s="527"/>
      <c r="J724" s="527"/>
      <c r="K724" s="527"/>
      <c r="L724" s="527"/>
    </row>
    <row r="725" spans="1:12" ht="13.15" customHeight="1" x14ac:dyDescent="0.2">
      <c r="A725" s="534"/>
      <c r="B725" s="527"/>
      <c r="C725" s="527"/>
      <c r="D725" s="527"/>
      <c r="E725" s="527"/>
      <c r="F725" s="527"/>
      <c r="G725" s="527"/>
      <c r="H725" s="527"/>
      <c r="I725" s="527"/>
      <c r="J725" s="527"/>
      <c r="K725" s="527"/>
      <c r="L725" s="527"/>
    </row>
    <row r="726" spans="1:12" ht="13.15" customHeight="1" x14ac:dyDescent="0.2">
      <c r="A726" s="534"/>
      <c r="B726" s="527"/>
      <c r="C726" s="527"/>
      <c r="D726" s="527"/>
      <c r="E726" s="527"/>
      <c r="F726" s="527"/>
      <c r="G726" s="527"/>
      <c r="H726" s="527"/>
      <c r="I726" s="527"/>
      <c r="J726" s="527"/>
      <c r="K726" s="527"/>
      <c r="L726" s="527"/>
    </row>
    <row r="727" spans="1:12" ht="13.15" customHeight="1" x14ac:dyDescent="0.2">
      <c r="A727" s="534"/>
      <c r="B727" s="527"/>
      <c r="C727" s="527"/>
      <c r="D727" s="527"/>
      <c r="E727" s="527"/>
      <c r="F727" s="527"/>
      <c r="G727" s="527"/>
      <c r="H727" s="527"/>
      <c r="I727" s="527"/>
      <c r="J727" s="527"/>
      <c r="K727" s="527"/>
      <c r="L727" s="527"/>
    </row>
    <row r="728" spans="1:12" ht="13.15" customHeight="1" x14ac:dyDescent="0.2">
      <c r="A728" s="534"/>
      <c r="B728" s="527"/>
      <c r="C728" s="527"/>
      <c r="D728" s="527"/>
      <c r="E728" s="527"/>
      <c r="F728" s="527"/>
      <c r="G728" s="527"/>
      <c r="H728" s="527"/>
      <c r="I728" s="527"/>
      <c r="J728" s="527"/>
      <c r="K728" s="527"/>
      <c r="L728" s="527"/>
    </row>
    <row r="729" spans="1:12" ht="13.15" customHeight="1" x14ac:dyDescent="0.2">
      <c r="A729" s="534"/>
      <c r="B729" s="527"/>
      <c r="C729" s="527"/>
      <c r="D729" s="527"/>
      <c r="E729" s="527"/>
      <c r="F729" s="527"/>
      <c r="G729" s="527"/>
      <c r="H729" s="527"/>
      <c r="I729" s="527"/>
      <c r="J729" s="527"/>
      <c r="K729" s="527"/>
      <c r="L729" s="527"/>
    </row>
    <row r="730" spans="1:12" ht="13.15" customHeight="1" x14ac:dyDescent="0.2">
      <c r="A730" s="534"/>
      <c r="B730" s="527"/>
      <c r="C730" s="527"/>
      <c r="D730" s="527"/>
      <c r="E730" s="527"/>
      <c r="F730" s="527"/>
      <c r="G730" s="527"/>
      <c r="H730" s="527"/>
      <c r="I730" s="527"/>
      <c r="J730" s="527"/>
      <c r="K730" s="527"/>
      <c r="L730" s="527"/>
    </row>
    <row r="731" spans="1:12" ht="13.15" customHeight="1" x14ac:dyDescent="0.2">
      <c r="A731" s="534"/>
      <c r="B731" s="527"/>
      <c r="C731" s="527"/>
      <c r="D731" s="527"/>
      <c r="E731" s="527"/>
      <c r="F731" s="527"/>
      <c r="G731" s="527"/>
      <c r="H731" s="527"/>
      <c r="I731" s="527"/>
      <c r="J731" s="527"/>
      <c r="K731" s="527"/>
      <c r="L731" s="527"/>
    </row>
    <row r="732" spans="1:12" ht="13.15" customHeight="1" x14ac:dyDescent="0.2">
      <c r="A732" s="534"/>
      <c r="B732" s="527"/>
      <c r="C732" s="527"/>
      <c r="D732" s="527"/>
      <c r="E732" s="527"/>
      <c r="F732" s="527"/>
      <c r="G732" s="527"/>
      <c r="H732" s="527"/>
      <c r="I732" s="527"/>
      <c r="J732" s="527"/>
      <c r="K732" s="527"/>
      <c r="L732" s="527"/>
    </row>
    <row r="733" spans="1:12" ht="13.15" customHeight="1" x14ac:dyDescent="0.2">
      <c r="A733" s="534"/>
      <c r="B733" s="527"/>
      <c r="C733" s="527"/>
      <c r="D733" s="527"/>
      <c r="E733" s="527"/>
      <c r="F733" s="527"/>
      <c r="G733" s="527"/>
      <c r="H733" s="527"/>
      <c r="I733" s="527"/>
      <c r="J733" s="527"/>
      <c r="K733" s="527"/>
      <c r="L733" s="527"/>
    </row>
    <row r="734" spans="1:12" ht="13.15" customHeight="1" x14ac:dyDescent="0.2">
      <c r="A734" s="534"/>
      <c r="B734" s="527"/>
      <c r="C734" s="527"/>
      <c r="D734" s="527"/>
      <c r="E734" s="527"/>
      <c r="F734" s="527"/>
      <c r="G734" s="527"/>
      <c r="H734" s="527"/>
      <c r="I734" s="527"/>
      <c r="J734" s="527"/>
      <c r="K734" s="527"/>
      <c r="L734" s="527"/>
    </row>
    <row r="735" spans="1:12" ht="13.15" customHeight="1" x14ac:dyDescent="0.2">
      <c r="A735" s="534"/>
      <c r="B735" s="527"/>
      <c r="C735" s="527"/>
      <c r="D735" s="527"/>
      <c r="E735" s="527"/>
      <c r="F735" s="527"/>
      <c r="G735" s="527"/>
      <c r="H735" s="527"/>
      <c r="I735" s="527"/>
      <c r="J735" s="527"/>
      <c r="K735" s="527"/>
      <c r="L735" s="527"/>
    </row>
    <row r="736" spans="1:12" ht="13.15" customHeight="1" x14ac:dyDescent="0.2">
      <c r="A736" s="534"/>
      <c r="B736" s="527"/>
      <c r="C736" s="527"/>
      <c r="D736" s="527"/>
      <c r="E736" s="527"/>
      <c r="F736" s="527"/>
      <c r="G736" s="527"/>
      <c r="H736" s="527"/>
      <c r="I736" s="527"/>
      <c r="J736" s="527"/>
      <c r="K736" s="527"/>
      <c r="L736" s="527"/>
    </row>
    <row r="737" spans="1:12" ht="13.15" customHeight="1" x14ac:dyDescent="0.2">
      <c r="A737" s="534"/>
      <c r="B737" s="527"/>
      <c r="C737" s="527"/>
      <c r="D737" s="527"/>
      <c r="E737" s="527"/>
      <c r="F737" s="527"/>
      <c r="G737" s="527"/>
      <c r="H737" s="527"/>
      <c r="I737" s="527"/>
      <c r="J737" s="527"/>
      <c r="K737" s="527"/>
      <c r="L737" s="527"/>
    </row>
    <row r="738" spans="1:12" ht="13.15" customHeight="1" x14ac:dyDescent="0.2">
      <c r="A738" s="534"/>
      <c r="B738" s="527"/>
      <c r="C738" s="527"/>
      <c r="D738" s="527"/>
      <c r="E738" s="527"/>
      <c r="F738" s="527"/>
      <c r="G738" s="527"/>
      <c r="H738" s="527"/>
      <c r="I738" s="527"/>
      <c r="J738" s="527"/>
      <c r="K738" s="527"/>
      <c r="L738" s="527"/>
    </row>
    <row r="739" spans="1:12" ht="13.15" customHeight="1" x14ac:dyDescent="0.2">
      <c r="A739" s="534"/>
      <c r="B739" s="527"/>
      <c r="C739" s="527"/>
      <c r="D739" s="527"/>
      <c r="E739" s="527"/>
      <c r="F739" s="527"/>
      <c r="G739" s="527"/>
      <c r="H739" s="527"/>
      <c r="I739" s="527"/>
      <c r="J739" s="527"/>
      <c r="K739" s="527"/>
      <c r="L739" s="527"/>
    </row>
    <row r="740" spans="1:12" ht="13.15" customHeight="1" x14ac:dyDescent="0.2">
      <c r="A740" s="534"/>
      <c r="B740" s="527"/>
      <c r="C740" s="527"/>
      <c r="D740" s="527"/>
      <c r="E740" s="527"/>
      <c r="F740" s="527"/>
      <c r="G740" s="527"/>
      <c r="H740" s="527"/>
      <c r="I740" s="527"/>
      <c r="J740" s="527"/>
      <c r="K740" s="527"/>
      <c r="L740" s="527"/>
    </row>
    <row r="741" spans="1:12" ht="13.15" customHeight="1" x14ac:dyDescent="0.2">
      <c r="A741" s="534"/>
      <c r="B741" s="527"/>
      <c r="C741" s="527"/>
      <c r="D741" s="527"/>
      <c r="E741" s="527"/>
      <c r="F741" s="527"/>
      <c r="G741" s="527"/>
      <c r="H741" s="527"/>
      <c r="I741" s="527"/>
      <c r="J741" s="527"/>
      <c r="K741" s="527"/>
      <c r="L741" s="527"/>
    </row>
    <row r="742" spans="1:12" ht="13.15" customHeight="1" x14ac:dyDescent="0.2">
      <c r="A742" s="534"/>
      <c r="B742" s="527"/>
      <c r="C742" s="527"/>
      <c r="D742" s="527"/>
      <c r="E742" s="527"/>
      <c r="F742" s="527"/>
      <c r="G742" s="527"/>
      <c r="H742" s="527"/>
      <c r="I742" s="527"/>
      <c r="J742" s="527"/>
      <c r="K742" s="527"/>
      <c r="L742" s="527"/>
    </row>
    <row r="743" spans="1:12" ht="13.15" customHeight="1" x14ac:dyDescent="0.2">
      <c r="A743" s="534"/>
      <c r="B743" s="527"/>
      <c r="C743" s="527"/>
      <c r="D743" s="527"/>
      <c r="E743" s="527"/>
      <c r="F743" s="527"/>
      <c r="G743" s="527"/>
      <c r="H743" s="527"/>
      <c r="I743" s="527"/>
      <c r="J743" s="527"/>
      <c r="K743" s="527"/>
      <c r="L743" s="527"/>
    </row>
    <row r="744" spans="1:12" ht="13.15" customHeight="1" x14ac:dyDescent="0.2">
      <c r="A744" s="534"/>
      <c r="B744" s="527"/>
      <c r="C744" s="527"/>
      <c r="D744" s="527"/>
      <c r="E744" s="527"/>
      <c r="F744" s="527"/>
      <c r="G744" s="527"/>
      <c r="H744" s="527"/>
      <c r="I744" s="527"/>
      <c r="J744" s="527"/>
      <c r="K744" s="527"/>
      <c r="L744" s="527"/>
    </row>
    <row r="745" spans="1:12" ht="13.15" customHeight="1" x14ac:dyDescent="0.2">
      <c r="A745" s="534"/>
      <c r="B745" s="527"/>
      <c r="C745" s="527"/>
      <c r="D745" s="527"/>
      <c r="E745" s="527"/>
      <c r="F745" s="527"/>
      <c r="G745" s="527"/>
      <c r="H745" s="527"/>
      <c r="I745" s="527"/>
      <c r="J745" s="527"/>
      <c r="K745" s="527"/>
      <c r="L745" s="527"/>
    </row>
    <row r="746" spans="1:12" ht="13.15" customHeight="1" x14ac:dyDescent="0.2">
      <c r="A746" s="534"/>
      <c r="B746" s="527"/>
      <c r="C746" s="527"/>
      <c r="D746" s="527"/>
      <c r="E746" s="527"/>
      <c r="F746" s="527"/>
      <c r="G746" s="527"/>
      <c r="H746" s="527"/>
      <c r="I746" s="527"/>
      <c r="J746" s="527"/>
      <c r="K746" s="527"/>
      <c r="L746" s="527"/>
    </row>
    <row r="747" spans="1:12" ht="13.15" customHeight="1" x14ac:dyDescent="0.2">
      <c r="A747" s="534"/>
      <c r="B747" s="527"/>
      <c r="C747" s="527"/>
      <c r="D747" s="527"/>
      <c r="E747" s="527"/>
      <c r="F747" s="527"/>
      <c r="G747" s="527"/>
      <c r="H747" s="527"/>
      <c r="I747" s="527"/>
      <c r="J747" s="527"/>
      <c r="K747" s="527"/>
      <c r="L747" s="527"/>
    </row>
    <row r="748" spans="1:12" ht="13.15" customHeight="1" x14ac:dyDescent="0.2">
      <c r="A748" s="534"/>
      <c r="B748" s="527"/>
      <c r="C748" s="527"/>
      <c r="D748" s="527"/>
      <c r="E748" s="527"/>
      <c r="F748" s="527"/>
      <c r="G748" s="527"/>
      <c r="H748" s="527"/>
      <c r="I748" s="527"/>
      <c r="J748" s="527"/>
      <c r="K748" s="527"/>
      <c r="L748" s="527"/>
    </row>
    <row r="749" spans="1:12" ht="13.15" customHeight="1" x14ac:dyDescent="0.2">
      <c r="A749" s="534"/>
      <c r="B749" s="527"/>
      <c r="C749" s="527"/>
      <c r="D749" s="527"/>
      <c r="E749" s="527"/>
      <c r="F749" s="527"/>
      <c r="G749" s="527"/>
      <c r="H749" s="527"/>
      <c r="I749" s="527"/>
      <c r="J749" s="527"/>
      <c r="K749" s="527"/>
      <c r="L749" s="527"/>
    </row>
    <row r="750" spans="1:12" ht="13.15" customHeight="1" x14ac:dyDescent="0.2">
      <c r="A750" s="534"/>
      <c r="B750" s="527"/>
      <c r="C750" s="527"/>
      <c r="D750" s="527"/>
      <c r="E750" s="527"/>
      <c r="F750" s="527"/>
      <c r="G750" s="527"/>
      <c r="H750" s="527"/>
      <c r="I750" s="527"/>
      <c r="J750" s="527"/>
      <c r="K750" s="527"/>
      <c r="L750" s="527"/>
    </row>
    <row r="751" spans="1:12" ht="13.15" customHeight="1" x14ac:dyDescent="0.2">
      <c r="A751" s="534"/>
      <c r="B751" s="527"/>
      <c r="C751" s="527"/>
      <c r="D751" s="527"/>
      <c r="E751" s="527"/>
      <c r="F751" s="527"/>
      <c r="G751" s="527"/>
      <c r="H751" s="527"/>
      <c r="I751" s="527"/>
      <c r="J751" s="527"/>
      <c r="K751" s="527"/>
      <c r="L751" s="527"/>
    </row>
    <row r="752" spans="1:12" ht="13.15" customHeight="1" x14ac:dyDescent="0.2">
      <c r="A752" s="534"/>
      <c r="B752" s="527"/>
      <c r="C752" s="527"/>
      <c r="D752" s="527"/>
      <c r="E752" s="527"/>
      <c r="F752" s="527"/>
      <c r="G752" s="527"/>
      <c r="H752" s="527"/>
      <c r="I752" s="527"/>
      <c r="J752" s="527"/>
      <c r="K752" s="527"/>
      <c r="L752" s="527"/>
    </row>
    <row r="753" spans="1:12" ht="13.15" customHeight="1" x14ac:dyDescent="0.2">
      <c r="A753" s="534"/>
      <c r="B753" s="527"/>
      <c r="C753" s="527"/>
      <c r="D753" s="527"/>
      <c r="E753" s="527"/>
      <c r="F753" s="527"/>
      <c r="G753" s="527"/>
      <c r="H753" s="527"/>
      <c r="I753" s="527"/>
      <c r="J753" s="527"/>
      <c r="K753" s="527"/>
      <c r="L753" s="527"/>
    </row>
    <row r="754" spans="1:12" ht="13.15" customHeight="1" x14ac:dyDescent="0.2">
      <c r="A754" s="534"/>
      <c r="B754" s="527"/>
      <c r="C754" s="527"/>
      <c r="D754" s="527"/>
      <c r="E754" s="527"/>
      <c r="F754" s="527"/>
      <c r="G754" s="527"/>
      <c r="H754" s="527"/>
      <c r="I754" s="527"/>
      <c r="J754" s="527"/>
      <c r="K754" s="527"/>
      <c r="L754" s="527"/>
    </row>
    <row r="755" spans="1:12" ht="13.15" customHeight="1" x14ac:dyDescent="0.2">
      <c r="A755" s="534"/>
      <c r="B755" s="527"/>
      <c r="C755" s="527"/>
      <c r="D755" s="527"/>
      <c r="E755" s="527"/>
      <c r="F755" s="527"/>
      <c r="G755" s="527"/>
      <c r="H755" s="527"/>
      <c r="I755" s="527"/>
      <c r="J755" s="527"/>
      <c r="K755" s="527"/>
      <c r="L755" s="527"/>
    </row>
    <row r="756" spans="1:12" ht="13.15" customHeight="1" x14ac:dyDescent="0.2">
      <c r="A756" s="534"/>
      <c r="B756" s="527"/>
      <c r="C756" s="527"/>
      <c r="D756" s="527"/>
      <c r="E756" s="527"/>
      <c r="F756" s="527"/>
      <c r="G756" s="527"/>
      <c r="H756" s="527"/>
      <c r="I756" s="527"/>
      <c r="J756" s="527"/>
      <c r="K756" s="527"/>
      <c r="L756" s="527"/>
    </row>
    <row r="757" spans="1:12" ht="13.15" customHeight="1" x14ac:dyDescent="0.2">
      <c r="A757" s="534"/>
      <c r="B757" s="527"/>
      <c r="C757" s="527"/>
      <c r="D757" s="527"/>
      <c r="E757" s="527"/>
      <c r="F757" s="527"/>
      <c r="G757" s="527"/>
      <c r="H757" s="527"/>
      <c r="I757" s="527"/>
      <c r="J757" s="527"/>
      <c r="K757" s="527"/>
      <c r="L757" s="527"/>
    </row>
    <row r="758" spans="1:12" ht="13.15" customHeight="1" x14ac:dyDescent="0.2">
      <c r="A758" s="534"/>
      <c r="B758" s="527"/>
      <c r="C758" s="527"/>
      <c r="D758" s="527"/>
      <c r="E758" s="527"/>
      <c r="F758" s="527"/>
      <c r="G758" s="527"/>
      <c r="H758" s="527"/>
      <c r="I758" s="527"/>
      <c r="J758" s="527"/>
      <c r="K758" s="527"/>
      <c r="L758" s="527"/>
    </row>
    <row r="759" spans="1:12" ht="13.15" customHeight="1" x14ac:dyDescent="0.2">
      <c r="A759" s="534"/>
      <c r="B759" s="527"/>
      <c r="C759" s="527"/>
      <c r="D759" s="527"/>
      <c r="E759" s="527"/>
      <c r="F759" s="527"/>
      <c r="G759" s="527"/>
      <c r="H759" s="527"/>
      <c r="I759" s="527"/>
      <c r="J759" s="527"/>
      <c r="K759" s="527"/>
      <c r="L759" s="527"/>
    </row>
    <row r="760" spans="1:12" ht="13.15" customHeight="1" x14ac:dyDescent="0.2">
      <c r="A760" s="534"/>
      <c r="B760" s="527"/>
      <c r="C760" s="527"/>
      <c r="D760" s="527"/>
      <c r="E760" s="527"/>
      <c r="F760" s="527"/>
      <c r="G760" s="527"/>
      <c r="H760" s="527"/>
      <c r="I760" s="527"/>
      <c r="J760" s="527"/>
      <c r="K760" s="527"/>
      <c r="L760" s="527"/>
    </row>
    <row r="761" spans="1:12" ht="13.15" customHeight="1" x14ac:dyDescent="0.2">
      <c r="A761" s="534"/>
      <c r="B761" s="527"/>
      <c r="C761" s="527"/>
      <c r="D761" s="527"/>
      <c r="E761" s="527"/>
      <c r="F761" s="527"/>
      <c r="G761" s="527"/>
      <c r="H761" s="527"/>
      <c r="I761" s="527"/>
      <c r="J761" s="527"/>
      <c r="K761" s="527"/>
      <c r="L761" s="527"/>
    </row>
    <row r="762" spans="1:12" ht="13.15" customHeight="1" x14ac:dyDescent="0.2">
      <c r="A762" s="534"/>
      <c r="B762" s="527"/>
      <c r="C762" s="527"/>
      <c r="D762" s="527"/>
      <c r="E762" s="527"/>
      <c r="F762" s="527"/>
      <c r="G762" s="527"/>
      <c r="H762" s="527"/>
      <c r="I762" s="527"/>
      <c r="J762" s="527"/>
      <c r="K762" s="527"/>
      <c r="L762" s="527"/>
    </row>
    <row r="763" spans="1:12" ht="13.15" customHeight="1" x14ac:dyDescent="0.2">
      <c r="A763" s="534"/>
      <c r="B763" s="527"/>
      <c r="C763" s="527"/>
      <c r="D763" s="527"/>
      <c r="E763" s="527"/>
      <c r="F763" s="527"/>
      <c r="G763" s="527"/>
      <c r="H763" s="527"/>
      <c r="I763" s="527"/>
      <c r="J763" s="527"/>
      <c r="K763" s="527"/>
      <c r="L763" s="527"/>
    </row>
    <row r="764" spans="1:12" ht="13.15" customHeight="1" x14ac:dyDescent="0.2">
      <c r="A764" s="534"/>
      <c r="B764" s="527"/>
      <c r="C764" s="527"/>
      <c r="D764" s="527"/>
      <c r="E764" s="527"/>
      <c r="F764" s="527"/>
      <c r="G764" s="527"/>
      <c r="H764" s="527"/>
      <c r="I764" s="527"/>
      <c r="J764" s="527"/>
      <c r="K764" s="527"/>
      <c r="L764" s="527"/>
    </row>
    <row r="765" spans="1:12" ht="13.15" customHeight="1" x14ac:dyDescent="0.2">
      <c r="A765" s="534"/>
      <c r="B765" s="527"/>
      <c r="C765" s="527"/>
      <c r="D765" s="527"/>
      <c r="E765" s="527"/>
      <c r="F765" s="527"/>
      <c r="G765" s="527"/>
      <c r="H765" s="527"/>
      <c r="I765" s="527"/>
      <c r="J765" s="527"/>
      <c r="K765" s="527"/>
      <c r="L765" s="527"/>
    </row>
    <row r="766" spans="1:12" ht="13.15" customHeight="1" x14ac:dyDescent="0.2">
      <c r="A766" s="534"/>
      <c r="B766" s="527"/>
      <c r="C766" s="527"/>
      <c r="D766" s="527"/>
      <c r="E766" s="527"/>
      <c r="F766" s="527"/>
      <c r="G766" s="527"/>
      <c r="H766" s="527"/>
      <c r="I766" s="527"/>
      <c r="J766" s="527"/>
      <c r="K766" s="527"/>
      <c r="L766" s="527"/>
    </row>
    <row r="767" spans="1:12" ht="13.15" customHeight="1" x14ac:dyDescent="0.2">
      <c r="A767" s="534"/>
      <c r="B767" s="527"/>
      <c r="C767" s="527"/>
      <c r="D767" s="527"/>
      <c r="E767" s="527"/>
      <c r="F767" s="527"/>
      <c r="G767" s="527"/>
      <c r="H767" s="527"/>
      <c r="I767" s="527"/>
      <c r="J767" s="527"/>
      <c r="K767" s="527"/>
      <c r="L767" s="527"/>
    </row>
    <row r="768" spans="1:12" ht="13.15" customHeight="1" x14ac:dyDescent="0.2">
      <c r="A768" s="534"/>
      <c r="B768" s="527"/>
      <c r="C768" s="527"/>
      <c r="D768" s="527"/>
      <c r="E768" s="527"/>
      <c r="F768" s="527"/>
      <c r="G768" s="527"/>
      <c r="H768" s="527"/>
      <c r="I768" s="527"/>
      <c r="J768" s="527"/>
      <c r="K768" s="527"/>
      <c r="L768" s="527"/>
    </row>
    <row r="769" spans="1:12" ht="13.15" customHeight="1" x14ac:dyDescent="0.2">
      <c r="A769" s="534"/>
      <c r="B769" s="527"/>
      <c r="C769" s="527"/>
      <c r="D769" s="527"/>
      <c r="E769" s="527"/>
      <c r="F769" s="527"/>
      <c r="G769" s="527"/>
      <c r="H769" s="527"/>
      <c r="I769" s="527"/>
      <c r="J769" s="527"/>
      <c r="K769" s="527"/>
      <c r="L769" s="527"/>
    </row>
    <row r="770" spans="1:12" ht="13.15" customHeight="1" x14ac:dyDescent="0.2">
      <c r="A770" s="534"/>
      <c r="B770" s="527"/>
      <c r="C770" s="527"/>
      <c r="D770" s="527"/>
      <c r="E770" s="527"/>
      <c r="F770" s="527"/>
      <c r="G770" s="527"/>
      <c r="H770" s="527"/>
      <c r="I770" s="527"/>
      <c r="J770" s="527"/>
      <c r="K770" s="527"/>
      <c r="L770" s="527"/>
    </row>
    <row r="771" spans="1:12" ht="13.15" customHeight="1" x14ac:dyDescent="0.2">
      <c r="A771" s="534"/>
      <c r="B771" s="527"/>
      <c r="C771" s="527"/>
      <c r="D771" s="527"/>
      <c r="E771" s="527"/>
      <c r="F771" s="527"/>
      <c r="G771" s="527"/>
      <c r="H771" s="527"/>
      <c r="I771" s="527"/>
      <c r="J771" s="527"/>
      <c r="K771" s="527"/>
      <c r="L771" s="527"/>
    </row>
    <row r="772" spans="1:12" ht="13.15" customHeight="1" x14ac:dyDescent="0.2">
      <c r="A772" s="534"/>
      <c r="B772" s="527"/>
      <c r="C772" s="527"/>
      <c r="D772" s="527"/>
      <c r="E772" s="527"/>
      <c r="F772" s="527"/>
      <c r="G772" s="527"/>
      <c r="H772" s="527"/>
      <c r="I772" s="527"/>
      <c r="J772" s="527"/>
      <c r="K772" s="527"/>
      <c r="L772" s="527"/>
    </row>
    <row r="773" spans="1:12" ht="13.15" customHeight="1" x14ac:dyDescent="0.2">
      <c r="A773" s="534"/>
      <c r="B773" s="527"/>
      <c r="C773" s="527"/>
      <c r="D773" s="527"/>
      <c r="E773" s="527"/>
      <c r="F773" s="527"/>
      <c r="G773" s="527"/>
      <c r="H773" s="527"/>
      <c r="I773" s="527"/>
      <c r="J773" s="527"/>
      <c r="K773" s="527"/>
      <c r="L773" s="527"/>
    </row>
    <row r="774" spans="1:12" ht="13.15" customHeight="1" x14ac:dyDescent="0.2">
      <c r="A774" s="534"/>
      <c r="B774" s="527"/>
      <c r="C774" s="527"/>
      <c r="D774" s="527"/>
      <c r="E774" s="527"/>
      <c r="F774" s="527"/>
      <c r="G774" s="527"/>
      <c r="H774" s="527"/>
      <c r="I774" s="527"/>
      <c r="J774" s="527"/>
      <c r="K774" s="527"/>
      <c r="L774" s="527"/>
    </row>
    <row r="775" spans="1:12" ht="13.15" customHeight="1" x14ac:dyDescent="0.2">
      <c r="A775" s="534"/>
      <c r="B775" s="527"/>
      <c r="C775" s="527"/>
      <c r="D775" s="527"/>
      <c r="E775" s="527"/>
      <c r="F775" s="527"/>
      <c r="G775" s="527"/>
      <c r="H775" s="527"/>
      <c r="I775" s="527"/>
      <c r="J775" s="527"/>
      <c r="K775" s="527"/>
      <c r="L775" s="527"/>
    </row>
    <row r="776" spans="1:12" ht="13.15" customHeight="1" x14ac:dyDescent="0.2">
      <c r="A776" s="534"/>
      <c r="B776" s="527"/>
      <c r="C776" s="527"/>
      <c r="D776" s="527"/>
      <c r="E776" s="527"/>
      <c r="F776" s="527"/>
      <c r="G776" s="527"/>
      <c r="H776" s="527"/>
      <c r="I776" s="527"/>
      <c r="J776" s="527"/>
      <c r="K776" s="527"/>
      <c r="L776" s="527"/>
    </row>
    <row r="777" spans="1:12" ht="13.15" customHeight="1" x14ac:dyDescent="0.2">
      <c r="A777" s="534"/>
      <c r="B777" s="527"/>
      <c r="C777" s="527"/>
      <c r="D777" s="527"/>
      <c r="E777" s="527"/>
      <c r="F777" s="527"/>
      <c r="G777" s="527"/>
      <c r="H777" s="527"/>
      <c r="I777" s="527"/>
      <c r="J777" s="527"/>
      <c r="K777" s="527"/>
      <c r="L777" s="527"/>
    </row>
    <row r="778" spans="1:12" ht="13.15" customHeight="1" x14ac:dyDescent="0.2">
      <c r="A778" s="534"/>
      <c r="B778" s="527"/>
      <c r="C778" s="527"/>
      <c r="D778" s="527"/>
      <c r="E778" s="527"/>
      <c r="F778" s="527"/>
      <c r="G778" s="527"/>
      <c r="H778" s="527"/>
      <c r="I778" s="527"/>
      <c r="J778" s="527"/>
      <c r="K778" s="527"/>
      <c r="L778" s="527"/>
    </row>
    <row r="779" spans="1:12" ht="13.15" customHeight="1" x14ac:dyDescent="0.2">
      <c r="A779" s="534"/>
      <c r="B779" s="527"/>
      <c r="C779" s="527"/>
      <c r="D779" s="527"/>
      <c r="E779" s="527"/>
      <c r="F779" s="527"/>
      <c r="G779" s="527"/>
      <c r="H779" s="527"/>
      <c r="I779" s="527"/>
      <c r="J779" s="527"/>
      <c r="K779" s="527"/>
      <c r="L779" s="527"/>
    </row>
    <row r="780" spans="1:12" ht="13.15" customHeight="1" x14ac:dyDescent="0.2">
      <c r="A780" s="534"/>
      <c r="B780" s="527"/>
      <c r="C780" s="527"/>
      <c r="D780" s="527"/>
      <c r="E780" s="527"/>
      <c r="F780" s="527"/>
      <c r="G780" s="527"/>
      <c r="H780" s="527"/>
      <c r="I780" s="527"/>
      <c r="J780" s="527"/>
      <c r="K780" s="527"/>
      <c r="L780" s="527"/>
    </row>
    <row r="781" spans="1:12" ht="13.15" customHeight="1" x14ac:dyDescent="0.2">
      <c r="A781" s="534"/>
      <c r="B781" s="527"/>
      <c r="C781" s="527"/>
      <c r="D781" s="527"/>
      <c r="E781" s="527"/>
      <c r="F781" s="527"/>
      <c r="G781" s="527"/>
      <c r="H781" s="527"/>
      <c r="I781" s="527"/>
      <c r="J781" s="527"/>
      <c r="K781" s="527"/>
      <c r="L781" s="527"/>
    </row>
    <row r="782" spans="1:12" ht="13.15" customHeight="1" x14ac:dyDescent="0.2">
      <c r="A782" s="534"/>
      <c r="B782" s="527"/>
      <c r="C782" s="527"/>
      <c r="D782" s="527"/>
      <c r="E782" s="527"/>
      <c r="F782" s="527"/>
      <c r="G782" s="527"/>
      <c r="H782" s="527"/>
      <c r="I782" s="527"/>
      <c r="J782" s="527"/>
      <c r="K782" s="527"/>
      <c r="L782" s="527"/>
    </row>
    <row r="783" spans="1:12" ht="13.15" customHeight="1" x14ac:dyDescent="0.2">
      <c r="A783" s="534"/>
      <c r="B783" s="527"/>
      <c r="C783" s="527"/>
      <c r="D783" s="527"/>
      <c r="E783" s="527"/>
      <c r="F783" s="527"/>
      <c r="G783" s="527"/>
      <c r="H783" s="527"/>
      <c r="I783" s="527"/>
      <c r="J783" s="527"/>
      <c r="K783" s="527"/>
      <c r="L783" s="527"/>
    </row>
    <row r="784" spans="1:12" ht="13.15" customHeight="1" x14ac:dyDescent="0.2">
      <c r="A784" s="534"/>
      <c r="B784" s="527"/>
      <c r="C784" s="527"/>
      <c r="D784" s="527"/>
      <c r="E784" s="527"/>
      <c r="F784" s="527"/>
      <c r="G784" s="527"/>
      <c r="H784" s="527"/>
      <c r="I784" s="527"/>
      <c r="J784" s="527"/>
      <c r="K784" s="527"/>
      <c r="L784" s="527"/>
    </row>
    <row r="785" spans="1:12" ht="13.15" customHeight="1" x14ac:dyDescent="0.2">
      <c r="A785" s="534"/>
      <c r="B785" s="527"/>
      <c r="C785" s="527"/>
      <c r="D785" s="527"/>
      <c r="E785" s="527"/>
      <c r="F785" s="527"/>
      <c r="G785" s="527"/>
      <c r="H785" s="527"/>
      <c r="I785" s="527"/>
      <c r="J785" s="527"/>
      <c r="K785" s="527"/>
      <c r="L785" s="527"/>
    </row>
    <row r="786" spans="1:12" ht="13.15" customHeight="1" x14ac:dyDescent="0.2">
      <c r="A786" s="534"/>
      <c r="B786" s="527"/>
      <c r="C786" s="527"/>
      <c r="D786" s="527"/>
      <c r="E786" s="527"/>
      <c r="F786" s="527"/>
      <c r="G786" s="527"/>
      <c r="H786" s="527"/>
      <c r="I786" s="527"/>
      <c r="J786" s="527"/>
      <c r="K786" s="527"/>
      <c r="L786" s="527"/>
    </row>
    <row r="787" spans="1:12" ht="13.15" customHeight="1" x14ac:dyDescent="0.2">
      <c r="A787" s="534"/>
      <c r="B787" s="527"/>
      <c r="C787" s="527"/>
      <c r="D787" s="527"/>
      <c r="E787" s="527"/>
      <c r="F787" s="527"/>
      <c r="G787" s="527"/>
      <c r="H787" s="527"/>
      <c r="I787" s="527"/>
      <c r="J787" s="527"/>
      <c r="K787" s="527"/>
      <c r="L787" s="527"/>
    </row>
    <row r="788" spans="1:12" ht="13.15" customHeight="1" x14ac:dyDescent="0.2">
      <c r="A788" s="534"/>
      <c r="B788" s="527"/>
      <c r="C788" s="527"/>
      <c r="D788" s="527"/>
      <c r="E788" s="527"/>
      <c r="F788" s="527"/>
      <c r="G788" s="527"/>
      <c r="H788" s="527"/>
      <c r="I788" s="527"/>
      <c r="J788" s="527"/>
      <c r="K788" s="527"/>
      <c r="L788" s="527"/>
    </row>
    <row r="789" spans="1:12" ht="13.15" customHeight="1" x14ac:dyDescent="0.2">
      <c r="A789" s="534"/>
      <c r="B789" s="527"/>
      <c r="C789" s="527"/>
      <c r="D789" s="527"/>
      <c r="E789" s="527"/>
      <c r="F789" s="527"/>
      <c r="G789" s="527"/>
      <c r="H789" s="527"/>
      <c r="I789" s="527"/>
      <c r="J789" s="527"/>
      <c r="K789" s="527"/>
      <c r="L789" s="527"/>
    </row>
    <row r="790" spans="1:12" ht="13.15" customHeight="1" x14ac:dyDescent="0.2">
      <c r="A790" s="534"/>
      <c r="B790" s="527"/>
      <c r="C790" s="527"/>
      <c r="D790" s="527"/>
      <c r="E790" s="527"/>
      <c r="F790" s="527"/>
      <c r="G790" s="527"/>
      <c r="H790" s="527"/>
      <c r="I790" s="527"/>
      <c r="J790" s="527"/>
      <c r="K790" s="527"/>
      <c r="L790" s="527"/>
    </row>
    <row r="791" spans="1:12" ht="13.15" customHeight="1" x14ac:dyDescent="0.2">
      <c r="A791" s="534"/>
      <c r="B791" s="527"/>
      <c r="C791" s="527"/>
      <c r="D791" s="527"/>
      <c r="E791" s="527"/>
      <c r="F791" s="527"/>
      <c r="G791" s="527"/>
      <c r="H791" s="527"/>
      <c r="I791" s="527"/>
      <c r="J791" s="527"/>
      <c r="K791" s="527"/>
      <c r="L791" s="527"/>
    </row>
    <row r="792" spans="1:12" ht="13.15" customHeight="1" x14ac:dyDescent="0.2">
      <c r="A792" s="534"/>
      <c r="B792" s="527"/>
      <c r="C792" s="527"/>
      <c r="D792" s="527"/>
      <c r="E792" s="527"/>
      <c r="F792" s="527"/>
      <c r="G792" s="527"/>
      <c r="H792" s="527"/>
      <c r="I792" s="527"/>
      <c r="J792" s="527"/>
      <c r="K792" s="527"/>
      <c r="L792" s="527"/>
    </row>
    <row r="793" spans="1:12" ht="13.15" customHeight="1" x14ac:dyDescent="0.2">
      <c r="A793" s="534"/>
      <c r="B793" s="527"/>
      <c r="C793" s="527"/>
      <c r="D793" s="527"/>
      <c r="E793" s="527"/>
      <c r="F793" s="527"/>
      <c r="G793" s="527"/>
      <c r="H793" s="527"/>
      <c r="I793" s="527"/>
      <c r="J793" s="527"/>
      <c r="K793" s="527"/>
      <c r="L793" s="527"/>
    </row>
    <row r="794" spans="1:12" ht="13.15" customHeight="1" x14ac:dyDescent="0.2">
      <c r="A794" s="534"/>
      <c r="B794" s="527"/>
      <c r="C794" s="527"/>
      <c r="D794" s="527"/>
      <c r="E794" s="527"/>
      <c r="F794" s="527"/>
      <c r="G794" s="527"/>
      <c r="H794" s="527"/>
      <c r="I794" s="527"/>
      <c r="J794" s="527"/>
      <c r="K794" s="527"/>
      <c r="L794" s="527"/>
    </row>
    <row r="795" spans="1:12" ht="13.15" customHeight="1" x14ac:dyDescent="0.2">
      <c r="A795" s="534"/>
      <c r="B795" s="527"/>
      <c r="C795" s="527"/>
      <c r="D795" s="527"/>
      <c r="E795" s="527"/>
      <c r="F795" s="527"/>
      <c r="G795" s="527"/>
      <c r="H795" s="527"/>
      <c r="I795" s="527"/>
      <c r="J795" s="527"/>
      <c r="K795" s="527"/>
      <c r="L795" s="527"/>
    </row>
    <row r="796" spans="1:12" ht="13.15" customHeight="1" x14ac:dyDescent="0.2">
      <c r="A796" s="534"/>
      <c r="B796" s="527"/>
      <c r="C796" s="527"/>
      <c r="D796" s="527"/>
      <c r="E796" s="527"/>
      <c r="F796" s="527"/>
      <c r="G796" s="527"/>
      <c r="H796" s="527"/>
      <c r="I796" s="527"/>
      <c r="J796" s="527"/>
      <c r="K796" s="527"/>
      <c r="L796" s="527"/>
    </row>
    <row r="797" spans="1:12" ht="13.15" customHeight="1" x14ac:dyDescent="0.2">
      <c r="A797" s="534"/>
      <c r="B797" s="527"/>
      <c r="C797" s="527"/>
      <c r="D797" s="527"/>
      <c r="E797" s="527"/>
      <c r="F797" s="527"/>
      <c r="G797" s="527"/>
      <c r="H797" s="527"/>
      <c r="I797" s="527"/>
      <c r="J797" s="527"/>
      <c r="K797" s="527"/>
      <c r="L797" s="527"/>
    </row>
    <row r="798" spans="1:12" ht="13.15" customHeight="1" x14ac:dyDescent="0.2">
      <c r="A798" s="534"/>
      <c r="B798" s="527"/>
      <c r="C798" s="527"/>
      <c r="D798" s="527"/>
      <c r="E798" s="527"/>
      <c r="F798" s="527"/>
      <c r="G798" s="527"/>
      <c r="H798" s="527"/>
      <c r="I798" s="527"/>
      <c r="J798" s="527"/>
      <c r="K798" s="527"/>
      <c r="L798" s="527"/>
    </row>
    <row r="799" spans="1:12" ht="13.15" customHeight="1" x14ac:dyDescent="0.2">
      <c r="A799" s="534"/>
      <c r="B799" s="527"/>
      <c r="C799" s="527"/>
      <c r="D799" s="527"/>
      <c r="E799" s="527"/>
      <c r="F799" s="527"/>
      <c r="G799" s="527"/>
      <c r="H799" s="527"/>
      <c r="I799" s="527"/>
      <c r="J799" s="527"/>
      <c r="K799" s="527"/>
      <c r="L799" s="527"/>
    </row>
    <row r="800" spans="1:12" ht="13.15" customHeight="1" x14ac:dyDescent="0.2">
      <c r="A800" s="534"/>
      <c r="B800" s="527"/>
      <c r="C800" s="527"/>
      <c r="D800" s="527"/>
      <c r="E800" s="527"/>
      <c r="F800" s="527"/>
      <c r="G800" s="527"/>
      <c r="H800" s="527"/>
      <c r="I800" s="527"/>
      <c r="J800" s="527"/>
      <c r="K800" s="527"/>
      <c r="L800" s="527"/>
    </row>
    <row r="801" spans="1:12" ht="13.15" customHeight="1" x14ac:dyDescent="0.2">
      <c r="A801" s="534"/>
      <c r="B801" s="527"/>
      <c r="C801" s="527"/>
      <c r="D801" s="527"/>
      <c r="E801" s="527"/>
      <c r="F801" s="527"/>
      <c r="G801" s="527"/>
      <c r="H801" s="527"/>
      <c r="I801" s="527"/>
      <c r="J801" s="527"/>
      <c r="K801" s="527"/>
      <c r="L801" s="527"/>
    </row>
    <row r="802" spans="1:12" ht="13.15" customHeight="1" x14ac:dyDescent="0.2">
      <c r="A802" s="534"/>
      <c r="B802" s="527"/>
      <c r="C802" s="527"/>
      <c r="D802" s="527"/>
      <c r="E802" s="527"/>
      <c r="F802" s="527"/>
      <c r="G802" s="527"/>
      <c r="H802" s="527"/>
      <c r="I802" s="527"/>
      <c r="J802" s="527"/>
      <c r="K802" s="527"/>
      <c r="L802" s="527"/>
    </row>
    <row r="803" spans="1:12" ht="13.15" customHeight="1" x14ac:dyDescent="0.2">
      <c r="A803" s="534"/>
      <c r="B803" s="527"/>
      <c r="C803" s="527"/>
      <c r="D803" s="527"/>
      <c r="E803" s="527"/>
      <c r="F803" s="527"/>
      <c r="G803" s="527"/>
      <c r="H803" s="527"/>
      <c r="I803" s="527"/>
      <c r="J803" s="527"/>
      <c r="K803" s="527"/>
      <c r="L803" s="527"/>
    </row>
    <row r="804" spans="1:12" ht="13.15" customHeight="1" x14ac:dyDescent="0.2">
      <c r="A804" s="534"/>
      <c r="B804" s="527"/>
      <c r="C804" s="527"/>
      <c r="D804" s="527"/>
      <c r="E804" s="527"/>
      <c r="F804" s="527"/>
      <c r="G804" s="527"/>
      <c r="H804" s="527"/>
      <c r="I804" s="527"/>
      <c r="J804" s="527"/>
      <c r="K804" s="527"/>
      <c r="L804" s="527"/>
    </row>
    <row r="805" spans="1:12" ht="13.15" customHeight="1" x14ac:dyDescent="0.2">
      <c r="A805" s="534"/>
      <c r="B805" s="527"/>
      <c r="C805" s="527"/>
      <c r="D805" s="527"/>
      <c r="E805" s="527"/>
      <c r="F805" s="527"/>
      <c r="G805" s="527"/>
      <c r="H805" s="527"/>
      <c r="I805" s="527"/>
      <c r="J805" s="527"/>
      <c r="K805" s="527"/>
      <c r="L805" s="527"/>
    </row>
    <row r="806" spans="1:12" ht="13.15" customHeight="1" x14ac:dyDescent="0.2">
      <c r="A806" s="534"/>
      <c r="B806" s="527"/>
      <c r="C806" s="527"/>
      <c r="D806" s="527"/>
      <c r="E806" s="527"/>
      <c r="F806" s="527"/>
      <c r="G806" s="527"/>
      <c r="H806" s="527"/>
      <c r="I806" s="527"/>
      <c r="J806" s="527"/>
      <c r="K806" s="527"/>
      <c r="L806" s="527"/>
    </row>
    <row r="807" spans="1:12" ht="13.15" customHeight="1" x14ac:dyDescent="0.2">
      <c r="A807" s="534"/>
      <c r="B807" s="527"/>
      <c r="C807" s="527"/>
      <c r="D807" s="527"/>
      <c r="E807" s="527"/>
      <c r="F807" s="527"/>
      <c r="G807" s="527"/>
      <c r="H807" s="527"/>
      <c r="I807" s="527"/>
      <c r="J807" s="527"/>
      <c r="K807" s="527"/>
      <c r="L807" s="527"/>
    </row>
    <row r="808" spans="1:12" ht="13.15" customHeight="1" x14ac:dyDescent="0.2">
      <c r="A808" s="534"/>
      <c r="B808" s="527"/>
      <c r="C808" s="527"/>
      <c r="D808" s="527"/>
      <c r="E808" s="527"/>
      <c r="F808" s="527"/>
      <c r="G808" s="527"/>
      <c r="H808" s="527"/>
      <c r="I808" s="527"/>
      <c r="J808" s="527"/>
      <c r="K808" s="527"/>
      <c r="L808" s="527"/>
    </row>
    <row r="809" spans="1:12" ht="13.15" customHeight="1" x14ac:dyDescent="0.2">
      <c r="A809" s="534"/>
      <c r="B809" s="527"/>
      <c r="C809" s="527"/>
      <c r="D809" s="527"/>
      <c r="E809" s="527"/>
      <c r="F809" s="527"/>
      <c r="G809" s="527"/>
      <c r="H809" s="527"/>
      <c r="I809" s="527"/>
      <c r="J809" s="527"/>
      <c r="K809" s="527"/>
      <c r="L809" s="527"/>
    </row>
    <row r="810" spans="1:12" ht="13.15" customHeight="1" x14ac:dyDescent="0.2">
      <c r="A810" s="534"/>
      <c r="B810" s="527"/>
      <c r="C810" s="527"/>
      <c r="D810" s="527"/>
      <c r="E810" s="527"/>
      <c r="F810" s="527"/>
      <c r="G810" s="527"/>
      <c r="H810" s="527"/>
      <c r="I810" s="527"/>
      <c r="J810" s="527"/>
      <c r="K810" s="527"/>
      <c r="L810" s="527"/>
    </row>
    <row r="811" spans="1:12" ht="13.15" customHeight="1" x14ac:dyDescent="0.2">
      <c r="A811" s="534"/>
      <c r="B811" s="527"/>
      <c r="C811" s="527"/>
      <c r="D811" s="527"/>
      <c r="E811" s="527"/>
      <c r="F811" s="527"/>
      <c r="G811" s="527"/>
      <c r="H811" s="527"/>
      <c r="I811" s="527"/>
      <c r="J811" s="527"/>
      <c r="K811" s="527"/>
      <c r="L811" s="527"/>
    </row>
    <row r="812" spans="1:12" ht="13.15" customHeight="1" x14ac:dyDescent="0.2">
      <c r="A812" s="534"/>
      <c r="B812" s="527"/>
      <c r="C812" s="527"/>
      <c r="D812" s="527"/>
      <c r="E812" s="527"/>
      <c r="F812" s="527"/>
      <c r="G812" s="527"/>
      <c r="H812" s="527"/>
      <c r="I812" s="527"/>
      <c r="J812" s="527"/>
      <c r="K812" s="527"/>
      <c r="L812" s="527"/>
    </row>
    <row r="813" spans="1:12" ht="13.15" customHeight="1" x14ac:dyDescent="0.2">
      <c r="A813" s="534"/>
      <c r="B813" s="527"/>
      <c r="C813" s="527"/>
      <c r="D813" s="527"/>
      <c r="E813" s="527"/>
      <c r="F813" s="527"/>
      <c r="G813" s="527"/>
      <c r="H813" s="527"/>
      <c r="I813" s="527"/>
      <c r="J813" s="527"/>
      <c r="K813" s="527"/>
      <c r="L813" s="527"/>
    </row>
    <row r="814" spans="1:12" ht="13.15" customHeight="1" x14ac:dyDescent="0.2">
      <c r="A814" s="534"/>
      <c r="B814" s="527"/>
      <c r="C814" s="527"/>
      <c r="D814" s="527"/>
      <c r="E814" s="527"/>
      <c r="F814" s="527"/>
      <c r="G814" s="527"/>
      <c r="H814" s="527"/>
      <c r="I814" s="527"/>
      <c r="J814" s="527"/>
      <c r="K814" s="527"/>
      <c r="L814" s="527"/>
    </row>
    <row r="815" spans="1:12" ht="13.15" customHeight="1" x14ac:dyDescent="0.2">
      <c r="A815" s="534"/>
      <c r="B815" s="527"/>
      <c r="C815" s="527"/>
      <c r="D815" s="527"/>
      <c r="E815" s="527"/>
      <c r="F815" s="527"/>
      <c r="G815" s="527"/>
      <c r="H815" s="527"/>
      <c r="I815" s="527"/>
      <c r="J815" s="527"/>
      <c r="K815" s="527"/>
      <c r="L815" s="527"/>
    </row>
    <row r="816" spans="1:12" ht="13.15" customHeight="1" x14ac:dyDescent="0.2">
      <c r="A816" s="534"/>
      <c r="B816" s="527"/>
      <c r="C816" s="527"/>
      <c r="D816" s="527"/>
      <c r="E816" s="527"/>
      <c r="F816" s="527"/>
      <c r="G816" s="527"/>
      <c r="H816" s="527"/>
      <c r="I816" s="527"/>
      <c r="J816" s="527"/>
      <c r="K816" s="527"/>
      <c r="L816" s="527"/>
    </row>
    <row r="817" spans="1:12" ht="13.15" customHeight="1" x14ac:dyDescent="0.2">
      <c r="A817" s="534"/>
      <c r="B817" s="527"/>
      <c r="C817" s="527"/>
      <c r="D817" s="527"/>
      <c r="E817" s="527"/>
      <c r="F817" s="527"/>
      <c r="G817" s="527"/>
      <c r="H817" s="527"/>
      <c r="I817" s="527"/>
      <c r="J817" s="527"/>
      <c r="K817" s="527"/>
      <c r="L817" s="527"/>
    </row>
    <row r="818" spans="1:12" ht="13.15" customHeight="1" x14ac:dyDescent="0.2">
      <c r="A818" s="534"/>
      <c r="B818" s="527"/>
      <c r="C818" s="527"/>
      <c r="D818" s="527"/>
      <c r="E818" s="527"/>
      <c r="F818" s="527"/>
      <c r="G818" s="527"/>
      <c r="H818" s="527"/>
      <c r="I818" s="527"/>
      <c r="J818" s="527"/>
      <c r="K818" s="527"/>
      <c r="L818" s="527"/>
    </row>
    <row r="819" spans="1:12" ht="13.15" customHeight="1" x14ac:dyDescent="0.2">
      <c r="A819" s="534"/>
      <c r="B819" s="527"/>
      <c r="C819" s="527"/>
      <c r="D819" s="527"/>
      <c r="E819" s="527"/>
      <c r="F819" s="527"/>
      <c r="G819" s="527"/>
      <c r="H819" s="527"/>
      <c r="I819" s="527"/>
      <c r="J819" s="527"/>
      <c r="K819" s="527"/>
      <c r="L819" s="527"/>
    </row>
    <row r="820" spans="1:12" ht="13.15" customHeight="1" x14ac:dyDescent="0.2">
      <c r="A820" s="534"/>
      <c r="B820" s="527"/>
      <c r="C820" s="527"/>
      <c r="D820" s="527"/>
      <c r="E820" s="527"/>
      <c r="F820" s="527"/>
      <c r="G820" s="527"/>
      <c r="H820" s="527"/>
      <c r="I820" s="527"/>
      <c r="J820" s="527"/>
      <c r="K820" s="527"/>
      <c r="L820" s="527"/>
    </row>
    <row r="821" spans="1:12" ht="13.15" customHeight="1" x14ac:dyDescent="0.2">
      <c r="A821" s="534"/>
      <c r="B821" s="527"/>
      <c r="C821" s="527"/>
      <c r="D821" s="527"/>
      <c r="E821" s="527"/>
      <c r="F821" s="527"/>
      <c r="G821" s="527"/>
      <c r="H821" s="527"/>
      <c r="I821" s="527"/>
      <c r="J821" s="527"/>
      <c r="K821" s="527"/>
      <c r="L821" s="527"/>
    </row>
    <row r="822" spans="1:12" ht="13.15" customHeight="1" x14ac:dyDescent="0.2">
      <c r="A822" s="534"/>
      <c r="B822" s="527"/>
      <c r="C822" s="527"/>
      <c r="D822" s="527"/>
      <c r="E822" s="527"/>
      <c r="F822" s="527"/>
      <c r="G822" s="527"/>
      <c r="H822" s="527"/>
      <c r="I822" s="527"/>
      <c r="J822" s="527"/>
      <c r="K822" s="527"/>
      <c r="L822" s="527"/>
    </row>
    <row r="823" spans="1:12" ht="13.15" customHeight="1" x14ac:dyDescent="0.2">
      <c r="A823" s="534"/>
      <c r="B823" s="527"/>
      <c r="C823" s="527"/>
      <c r="D823" s="527"/>
      <c r="E823" s="527"/>
      <c r="F823" s="527"/>
      <c r="G823" s="527"/>
      <c r="H823" s="527"/>
      <c r="I823" s="527"/>
      <c r="J823" s="527"/>
      <c r="K823" s="527"/>
      <c r="L823" s="527"/>
    </row>
    <row r="824" spans="1:12" ht="13.15" customHeight="1" x14ac:dyDescent="0.2">
      <c r="A824" s="534"/>
      <c r="B824" s="527"/>
      <c r="C824" s="527"/>
      <c r="D824" s="527"/>
      <c r="E824" s="527"/>
      <c r="F824" s="527"/>
      <c r="G824" s="527"/>
      <c r="H824" s="527"/>
      <c r="I824" s="527"/>
      <c r="J824" s="527"/>
      <c r="K824" s="527"/>
      <c r="L824" s="527"/>
    </row>
    <row r="825" spans="1:12" ht="13.15" customHeight="1" x14ac:dyDescent="0.2">
      <c r="A825" s="534"/>
      <c r="B825" s="527"/>
      <c r="C825" s="527"/>
      <c r="D825" s="527"/>
      <c r="E825" s="527"/>
      <c r="F825" s="527"/>
      <c r="G825" s="527"/>
      <c r="H825" s="527"/>
      <c r="I825" s="527"/>
      <c r="J825" s="527"/>
      <c r="K825" s="527"/>
      <c r="L825" s="527"/>
    </row>
    <row r="826" spans="1:12" ht="13.15" customHeight="1" x14ac:dyDescent="0.2">
      <c r="A826" s="534"/>
      <c r="B826" s="527"/>
      <c r="C826" s="527"/>
      <c r="D826" s="527"/>
      <c r="E826" s="527"/>
      <c r="F826" s="527"/>
      <c r="G826" s="527"/>
      <c r="H826" s="527"/>
      <c r="I826" s="527"/>
      <c r="J826" s="527"/>
      <c r="K826" s="527"/>
      <c r="L826" s="527"/>
    </row>
    <row r="827" spans="1:12" ht="13.15" customHeight="1" x14ac:dyDescent="0.2">
      <c r="A827" s="534"/>
      <c r="B827" s="527"/>
      <c r="C827" s="527"/>
      <c r="D827" s="527"/>
      <c r="E827" s="527"/>
      <c r="F827" s="527"/>
      <c r="G827" s="527"/>
      <c r="H827" s="527"/>
      <c r="I827" s="527"/>
      <c r="J827" s="527"/>
      <c r="K827" s="527"/>
      <c r="L827" s="527"/>
    </row>
    <row r="828" spans="1:12" ht="13.15" customHeight="1" x14ac:dyDescent="0.2">
      <c r="A828" s="534"/>
      <c r="B828" s="527"/>
      <c r="C828" s="527"/>
      <c r="D828" s="527"/>
      <c r="E828" s="527"/>
      <c r="F828" s="527"/>
      <c r="G828" s="527"/>
      <c r="H828" s="527"/>
      <c r="I828" s="527"/>
      <c r="J828" s="527"/>
      <c r="K828" s="527"/>
      <c r="L828" s="527"/>
    </row>
    <row r="829" spans="1:12" ht="13.15" customHeight="1" x14ac:dyDescent="0.2">
      <c r="A829" s="534"/>
      <c r="B829" s="527"/>
      <c r="C829" s="527"/>
      <c r="D829" s="527"/>
      <c r="E829" s="527"/>
      <c r="F829" s="527"/>
      <c r="G829" s="527"/>
      <c r="H829" s="527"/>
      <c r="I829" s="527"/>
      <c r="J829" s="527"/>
      <c r="K829" s="527"/>
      <c r="L829" s="527"/>
    </row>
    <row r="830" spans="1:12" ht="13.15" customHeight="1" x14ac:dyDescent="0.2">
      <c r="A830" s="534"/>
      <c r="B830" s="527"/>
      <c r="C830" s="527"/>
      <c r="D830" s="527"/>
      <c r="E830" s="527"/>
      <c r="F830" s="527"/>
      <c r="G830" s="527"/>
      <c r="H830" s="527"/>
      <c r="I830" s="527"/>
      <c r="J830" s="527"/>
      <c r="K830" s="527"/>
      <c r="L830" s="527"/>
    </row>
    <row r="831" spans="1:12" ht="13.15" customHeight="1" x14ac:dyDescent="0.2">
      <c r="A831" s="534"/>
      <c r="B831" s="527"/>
      <c r="C831" s="527"/>
      <c r="D831" s="527"/>
      <c r="E831" s="527"/>
      <c r="F831" s="527"/>
      <c r="G831" s="527"/>
      <c r="H831" s="527"/>
      <c r="I831" s="527"/>
      <c r="J831" s="527"/>
      <c r="K831" s="527"/>
      <c r="L831" s="527"/>
    </row>
    <row r="832" spans="1:12" ht="13.15" customHeight="1" x14ac:dyDescent="0.2">
      <c r="A832" s="534"/>
      <c r="B832" s="527"/>
      <c r="C832" s="527"/>
      <c r="D832" s="527"/>
      <c r="E832" s="527"/>
      <c r="F832" s="527"/>
      <c r="G832" s="527"/>
      <c r="H832" s="527"/>
      <c r="I832" s="527"/>
      <c r="J832" s="527"/>
      <c r="K832" s="527"/>
      <c r="L832" s="527"/>
    </row>
    <row r="833" spans="1:12" ht="13.15" customHeight="1" x14ac:dyDescent="0.2">
      <c r="A833" s="534"/>
      <c r="B833" s="527"/>
      <c r="C833" s="527"/>
      <c r="D833" s="527"/>
      <c r="E833" s="527"/>
      <c r="F833" s="527"/>
      <c r="G833" s="527"/>
      <c r="H833" s="527"/>
      <c r="I833" s="527"/>
      <c r="J833" s="527"/>
      <c r="K833" s="527"/>
      <c r="L833" s="527"/>
    </row>
    <row r="834" spans="1:12" ht="13.15" customHeight="1" x14ac:dyDescent="0.2">
      <c r="A834" s="534"/>
      <c r="B834" s="527"/>
      <c r="C834" s="527"/>
      <c r="D834" s="527"/>
      <c r="E834" s="527"/>
      <c r="F834" s="527"/>
      <c r="G834" s="527"/>
      <c r="H834" s="527"/>
      <c r="I834" s="527"/>
      <c r="J834" s="527"/>
      <c r="K834" s="527"/>
      <c r="L834" s="527"/>
    </row>
    <row r="835" spans="1:12" ht="13.15" customHeight="1" x14ac:dyDescent="0.2">
      <c r="A835" s="534"/>
      <c r="B835" s="527"/>
      <c r="C835" s="527"/>
      <c r="D835" s="527"/>
      <c r="E835" s="527"/>
      <c r="F835" s="527"/>
      <c r="G835" s="527"/>
      <c r="H835" s="527"/>
      <c r="I835" s="527"/>
      <c r="J835" s="527"/>
      <c r="K835" s="527"/>
      <c r="L835" s="527"/>
    </row>
    <row r="836" spans="1:12" ht="13.15" customHeight="1" x14ac:dyDescent="0.2">
      <c r="A836" s="534"/>
      <c r="B836" s="527"/>
      <c r="C836" s="527"/>
      <c r="D836" s="527"/>
      <c r="E836" s="527"/>
      <c r="F836" s="527"/>
      <c r="G836" s="527"/>
      <c r="H836" s="527"/>
      <c r="I836" s="527"/>
      <c r="J836" s="527"/>
      <c r="K836" s="527"/>
      <c r="L836" s="527"/>
    </row>
    <row r="837" spans="1:12" ht="13.15" customHeight="1" x14ac:dyDescent="0.2">
      <c r="A837" s="534"/>
      <c r="B837" s="527"/>
      <c r="C837" s="527"/>
      <c r="D837" s="527"/>
      <c r="E837" s="527"/>
      <c r="F837" s="527"/>
      <c r="G837" s="527"/>
      <c r="H837" s="527"/>
      <c r="I837" s="527"/>
      <c r="J837" s="527"/>
      <c r="K837" s="527"/>
      <c r="L837" s="527"/>
    </row>
    <row r="838" spans="1:12" ht="13.15" customHeight="1" x14ac:dyDescent="0.2">
      <c r="A838" s="534"/>
      <c r="B838" s="527"/>
      <c r="C838" s="527"/>
      <c r="D838" s="527"/>
      <c r="E838" s="527"/>
      <c r="F838" s="527"/>
      <c r="G838" s="527"/>
      <c r="H838" s="527"/>
      <c r="I838" s="527"/>
      <c r="J838" s="527"/>
      <c r="K838" s="527"/>
      <c r="L838" s="527"/>
    </row>
    <row r="839" spans="1:12" ht="13.15" customHeight="1" x14ac:dyDescent="0.2">
      <c r="A839" s="534"/>
      <c r="B839" s="527"/>
      <c r="C839" s="527"/>
      <c r="D839" s="527"/>
      <c r="E839" s="527"/>
      <c r="F839" s="527"/>
      <c r="G839" s="527"/>
      <c r="H839" s="527"/>
      <c r="I839" s="527"/>
      <c r="J839" s="527"/>
      <c r="K839" s="527"/>
      <c r="L839" s="527"/>
    </row>
    <row r="840" spans="1:12" ht="13.15" customHeight="1" x14ac:dyDescent="0.2">
      <c r="A840" s="534"/>
      <c r="B840" s="527"/>
      <c r="C840" s="527"/>
      <c r="D840" s="527"/>
      <c r="E840" s="527"/>
      <c r="F840" s="527"/>
      <c r="G840" s="527"/>
      <c r="H840" s="527"/>
      <c r="I840" s="527"/>
      <c r="J840" s="527"/>
      <c r="K840" s="527"/>
      <c r="L840" s="527"/>
    </row>
    <row r="841" spans="1:12" ht="13.15" customHeight="1" x14ac:dyDescent="0.2">
      <c r="A841" s="534"/>
      <c r="B841" s="527"/>
      <c r="C841" s="527"/>
      <c r="D841" s="527"/>
      <c r="E841" s="527"/>
      <c r="F841" s="527"/>
      <c r="G841" s="527"/>
      <c r="H841" s="527"/>
      <c r="I841" s="527"/>
      <c r="J841" s="527"/>
      <c r="K841" s="527"/>
      <c r="L841" s="527"/>
    </row>
    <row r="842" spans="1:12" ht="13.15" customHeight="1" x14ac:dyDescent="0.2">
      <c r="A842" s="534"/>
      <c r="B842" s="527"/>
      <c r="C842" s="527"/>
      <c r="D842" s="527"/>
      <c r="E842" s="527"/>
      <c r="F842" s="527"/>
      <c r="G842" s="527"/>
      <c r="H842" s="527"/>
      <c r="I842" s="527"/>
      <c r="J842" s="527"/>
      <c r="K842" s="527"/>
      <c r="L842" s="527"/>
    </row>
    <row r="843" spans="1:12" ht="13.15" customHeight="1" x14ac:dyDescent="0.2">
      <c r="A843" s="534"/>
      <c r="B843" s="527"/>
      <c r="C843" s="527"/>
      <c r="D843" s="527"/>
      <c r="E843" s="527"/>
      <c r="F843" s="527"/>
      <c r="G843" s="527"/>
      <c r="H843" s="527"/>
      <c r="I843" s="527"/>
      <c r="J843" s="527"/>
      <c r="K843" s="527"/>
      <c r="L843" s="527"/>
    </row>
    <row r="844" spans="1:12" ht="13.15" customHeight="1" x14ac:dyDescent="0.2">
      <c r="A844" s="534"/>
      <c r="B844" s="527"/>
      <c r="C844" s="527"/>
      <c r="D844" s="527"/>
      <c r="E844" s="527"/>
      <c r="F844" s="527"/>
      <c r="G844" s="527"/>
      <c r="H844" s="527"/>
      <c r="I844" s="527"/>
      <c r="J844" s="527"/>
      <c r="K844" s="527"/>
      <c r="L844" s="527"/>
    </row>
    <row r="845" spans="1:12" ht="13.15" customHeight="1" x14ac:dyDescent="0.2">
      <c r="A845" s="534"/>
      <c r="B845" s="527"/>
      <c r="C845" s="527"/>
      <c r="D845" s="527"/>
      <c r="E845" s="527"/>
      <c r="F845" s="527"/>
      <c r="G845" s="527"/>
      <c r="H845" s="527"/>
      <c r="I845" s="527"/>
      <c r="J845" s="527"/>
      <c r="K845" s="527"/>
      <c r="L845" s="527"/>
    </row>
    <row r="846" spans="1:12" ht="13.15" customHeight="1" x14ac:dyDescent="0.2">
      <c r="A846" s="534"/>
      <c r="B846" s="527"/>
      <c r="C846" s="527"/>
      <c r="D846" s="527"/>
      <c r="E846" s="527"/>
      <c r="F846" s="527"/>
      <c r="G846" s="527"/>
      <c r="H846" s="527"/>
      <c r="I846" s="527"/>
      <c r="J846" s="527"/>
      <c r="K846" s="527"/>
      <c r="L846" s="527"/>
    </row>
    <row r="847" spans="1:12" ht="13.15" customHeight="1" x14ac:dyDescent="0.2">
      <c r="A847" s="534"/>
      <c r="B847" s="527"/>
      <c r="C847" s="527"/>
      <c r="D847" s="527"/>
      <c r="E847" s="527"/>
      <c r="F847" s="527"/>
      <c r="G847" s="527"/>
      <c r="H847" s="527"/>
      <c r="I847" s="527"/>
      <c r="J847" s="527"/>
      <c r="K847" s="527"/>
      <c r="L847" s="527"/>
    </row>
    <row r="848" spans="1:12" ht="13.15" customHeight="1" x14ac:dyDescent="0.2">
      <c r="A848" s="534"/>
      <c r="B848" s="527"/>
      <c r="C848" s="527"/>
      <c r="D848" s="527"/>
      <c r="E848" s="527"/>
      <c r="F848" s="527"/>
      <c r="G848" s="527"/>
      <c r="H848" s="527"/>
      <c r="I848" s="527"/>
      <c r="J848" s="527"/>
      <c r="K848" s="527"/>
      <c r="L848" s="527"/>
    </row>
    <row r="849" spans="1:12" ht="13.15" customHeight="1" x14ac:dyDescent="0.2">
      <c r="A849" s="534"/>
      <c r="B849" s="527"/>
      <c r="C849" s="527"/>
      <c r="D849" s="527"/>
      <c r="E849" s="527"/>
      <c r="F849" s="527"/>
      <c r="G849" s="527"/>
      <c r="H849" s="527"/>
      <c r="I849" s="527"/>
      <c r="J849" s="527"/>
      <c r="K849" s="527"/>
      <c r="L849" s="527"/>
    </row>
    <row r="850" spans="1:12" ht="13.15" customHeight="1" x14ac:dyDescent="0.2">
      <c r="A850" s="534"/>
      <c r="B850" s="527"/>
      <c r="C850" s="527"/>
      <c r="D850" s="527"/>
      <c r="E850" s="527"/>
      <c r="F850" s="527"/>
      <c r="G850" s="527"/>
      <c r="H850" s="527"/>
      <c r="I850" s="527"/>
      <c r="J850" s="527"/>
      <c r="K850" s="527"/>
      <c r="L850" s="527"/>
    </row>
    <row r="851" spans="1:12" ht="13.15" customHeight="1" x14ac:dyDescent="0.2">
      <c r="A851" s="534"/>
      <c r="B851" s="527"/>
      <c r="C851" s="527"/>
      <c r="D851" s="527"/>
      <c r="E851" s="527"/>
      <c r="F851" s="527"/>
      <c r="G851" s="527"/>
      <c r="H851" s="527"/>
      <c r="I851" s="527"/>
      <c r="J851" s="527"/>
      <c r="K851" s="527"/>
      <c r="L851" s="527"/>
    </row>
    <row r="852" spans="1:12" ht="13.15" customHeight="1" x14ac:dyDescent="0.2">
      <c r="A852" s="534"/>
      <c r="B852" s="527"/>
      <c r="C852" s="527"/>
      <c r="D852" s="527"/>
      <c r="E852" s="527"/>
      <c r="F852" s="527"/>
      <c r="G852" s="527"/>
      <c r="H852" s="527"/>
      <c r="I852" s="527"/>
      <c r="J852" s="527"/>
      <c r="K852" s="527"/>
      <c r="L852" s="527"/>
    </row>
    <row r="853" spans="1:12" ht="13.15" customHeight="1" x14ac:dyDescent="0.2">
      <c r="A853" s="534"/>
      <c r="B853" s="527"/>
      <c r="C853" s="527"/>
      <c r="D853" s="527"/>
      <c r="E853" s="527"/>
      <c r="F853" s="527"/>
      <c r="G853" s="527"/>
      <c r="H853" s="527"/>
      <c r="I853" s="527"/>
      <c r="J853" s="527"/>
      <c r="K853" s="527"/>
      <c r="L853" s="527"/>
    </row>
    <row r="854" spans="1:12" ht="13.15" customHeight="1" x14ac:dyDescent="0.2">
      <c r="A854" s="534"/>
      <c r="B854" s="527"/>
      <c r="C854" s="527"/>
      <c r="D854" s="527"/>
      <c r="E854" s="527"/>
      <c r="F854" s="527"/>
      <c r="G854" s="527"/>
      <c r="H854" s="527"/>
      <c r="I854" s="527"/>
      <c r="J854" s="527"/>
      <c r="K854" s="527"/>
      <c r="L854" s="527"/>
    </row>
    <row r="855" spans="1:12" ht="13.15" customHeight="1" x14ac:dyDescent="0.2">
      <c r="A855" s="534"/>
      <c r="B855" s="527"/>
      <c r="C855" s="527"/>
      <c r="D855" s="527"/>
      <c r="E855" s="527"/>
      <c r="F855" s="527"/>
      <c r="G855" s="527"/>
      <c r="H855" s="527"/>
      <c r="I855" s="527"/>
      <c r="J855" s="527"/>
      <c r="K855" s="527"/>
      <c r="L855" s="527"/>
    </row>
    <row r="856" spans="1:12" ht="13.15" customHeight="1" x14ac:dyDescent="0.2">
      <c r="A856" s="534"/>
      <c r="B856" s="527"/>
      <c r="C856" s="527"/>
      <c r="D856" s="527"/>
      <c r="E856" s="527"/>
      <c r="F856" s="527"/>
      <c r="G856" s="527"/>
      <c r="H856" s="527"/>
      <c r="I856" s="527"/>
      <c r="J856" s="527"/>
      <c r="K856" s="527"/>
      <c r="L856" s="527"/>
    </row>
    <row r="857" spans="1:12" ht="13.15" customHeight="1" x14ac:dyDescent="0.2">
      <c r="A857" s="534"/>
      <c r="B857" s="527"/>
      <c r="C857" s="527"/>
      <c r="D857" s="527"/>
      <c r="E857" s="527"/>
      <c r="F857" s="527"/>
      <c r="G857" s="527"/>
      <c r="H857" s="527"/>
      <c r="I857" s="527"/>
      <c r="J857" s="527"/>
      <c r="K857" s="527"/>
      <c r="L857" s="527"/>
    </row>
    <row r="858" spans="1:12" ht="13.15" customHeight="1" x14ac:dyDescent="0.2">
      <c r="A858" s="534"/>
      <c r="B858" s="527"/>
      <c r="C858" s="527"/>
      <c r="D858" s="527"/>
      <c r="E858" s="527"/>
      <c r="F858" s="527"/>
      <c r="G858" s="527"/>
      <c r="H858" s="527"/>
      <c r="I858" s="527"/>
      <c r="J858" s="527"/>
      <c r="K858" s="527"/>
      <c r="L858" s="527"/>
    </row>
    <row r="859" spans="1:12" ht="13.15" customHeight="1" x14ac:dyDescent="0.2">
      <c r="A859" s="534"/>
      <c r="B859" s="527"/>
      <c r="C859" s="527"/>
      <c r="D859" s="527"/>
      <c r="E859" s="527"/>
      <c r="F859" s="527"/>
      <c r="G859" s="527"/>
      <c r="H859" s="527"/>
      <c r="I859" s="527"/>
      <c r="J859" s="527"/>
      <c r="K859" s="527"/>
      <c r="L859" s="527"/>
    </row>
    <row r="860" spans="1:12" ht="13.15" customHeight="1" x14ac:dyDescent="0.2">
      <c r="A860" s="534"/>
      <c r="B860" s="527"/>
      <c r="C860" s="527"/>
      <c r="D860" s="527"/>
      <c r="E860" s="527"/>
      <c r="F860" s="527"/>
      <c r="G860" s="527"/>
      <c r="H860" s="527"/>
      <c r="I860" s="527"/>
      <c r="J860" s="527"/>
      <c r="K860" s="527"/>
      <c r="L860" s="527"/>
    </row>
    <row r="861" spans="1:12" ht="13.15" customHeight="1" x14ac:dyDescent="0.2">
      <c r="A861" s="534"/>
      <c r="B861" s="527"/>
      <c r="C861" s="527"/>
      <c r="D861" s="527"/>
      <c r="E861" s="527"/>
      <c r="F861" s="527"/>
      <c r="G861" s="527"/>
      <c r="H861" s="527"/>
      <c r="I861" s="527"/>
      <c r="J861" s="527"/>
      <c r="K861" s="527"/>
      <c r="L861" s="527"/>
    </row>
    <row r="862" spans="1:12" ht="13.15" customHeight="1" x14ac:dyDescent="0.2">
      <c r="A862" s="534"/>
      <c r="B862" s="527"/>
      <c r="C862" s="527"/>
      <c r="D862" s="527"/>
      <c r="E862" s="527"/>
      <c r="F862" s="527"/>
      <c r="G862" s="527"/>
      <c r="H862" s="527"/>
      <c r="I862" s="527"/>
      <c r="J862" s="527"/>
      <c r="K862" s="527"/>
      <c r="L862" s="527"/>
    </row>
    <row r="863" spans="1:12" ht="13.15" customHeight="1" x14ac:dyDescent="0.2">
      <c r="A863" s="534"/>
      <c r="B863" s="527"/>
      <c r="C863" s="527"/>
      <c r="D863" s="527"/>
      <c r="E863" s="527"/>
      <c r="F863" s="527"/>
      <c r="G863" s="527"/>
      <c r="H863" s="527"/>
      <c r="I863" s="527"/>
      <c r="J863" s="527"/>
      <c r="K863" s="527"/>
      <c r="L863" s="527"/>
    </row>
    <row r="864" spans="1:12" ht="13.15" customHeight="1" x14ac:dyDescent="0.2">
      <c r="A864" s="534"/>
      <c r="B864" s="527"/>
      <c r="C864" s="527"/>
      <c r="D864" s="527"/>
      <c r="E864" s="527"/>
      <c r="F864" s="527"/>
      <c r="G864" s="527"/>
      <c r="H864" s="527"/>
      <c r="I864" s="527"/>
      <c r="J864" s="527"/>
      <c r="K864" s="527"/>
      <c r="L864" s="527"/>
    </row>
    <row r="865" spans="1:12" ht="13.15" customHeight="1" x14ac:dyDescent="0.2">
      <c r="A865" s="534"/>
      <c r="B865" s="527"/>
      <c r="C865" s="527"/>
      <c r="D865" s="527"/>
      <c r="E865" s="527"/>
      <c r="F865" s="527"/>
      <c r="G865" s="527"/>
      <c r="H865" s="527"/>
      <c r="I865" s="527"/>
      <c r="J865" s="527"/>
      <c r="K865" s="527"/>
      <c r="L865" s="527"/>
    </row>
    <row r="866" spans="1:12" ht="13.15" customHeight="1" x14ac:dyDescent="0.2">
      <c r="A866" s="534"/>
      <c r="B866" s="527"/>
      <c r="C866" s="527"/>
      <c r="D866" s="527"/>
      <c r="E866" s="527"/>
      <c r="F866" s="527"/>
      <c r="G866" s="527"/>
      <c r="H866" s="527"/>
      <c r="I866" s="527"/>
      <c r="J866" s="527"/>
      <c r="K866" s="527"/>
      <c r="L866" s="527"/>
    </row>
    <row r="867" spans="1:12" ht="13.15" customHeight="1" x14ac:dyDescent="0.2">
      <c r="A867" s="534"/>
      <c r="B867" s="527"/>
      <c r="C867" s="527"/>
      <c r="D867" s="527"/>
      <c r="E867" s="527"/>
      <c r="F867" s="527"/>
      <c r="G867" s="527"/>
      <c r="H867" s="527"/>
      <c r="I867" s="527"/>
      <c r="J867" s="527"/>
      <c r="K867" s="527"/>
      <c r="L867" s="527"/>
    </row>
    <row r="868" spans="1:12" ht="13.15" customHeight="1" x14ac:dyDescent="0.2">
      <c r="A868" s="534"/>
      <c r="B868" s="527"/>
      <c r="C868" s="527"/>
      <c r="D868" s="527"/>
      <c r="E868" s="527"/>
      <c r="F868" s="527"/>
      <c r="G868" s="527"/>
      <c r="H868" s="527"/>
      <c r="I868" s="527"/>
      <c r="J868" s="527"/>
      <c r="K868" s="527"/>
      <c r="L868" s="527"/>
    </row>
    <row r="869" spans="1:12" ht="13.15" customHeight="1" x14ac:dyDescent="0.2">
      <c r="A869" s="534"/>
      <c r="B869" s="527"/>
      <c r="C869" s="527"/>
      <c r="D869" s="527"/>
      <c r="E869" s="527"/>
      <c r="F869" s="527"/>
      <c r="G869" s="527"/>
      <c r="H869" s="527"/>
      <c r="I869" s="527"/>
      <c r="J869" s="527"/>
      <c r="K869" s="527"/>
      <c r="L869" s="527"/>
    </row>
    <row r="870" spans="1:12" ht="13.15" customHeight="1" x14ac:dyDescent="0.2">
      <c r="A870" s="534"/>
      <c r="B870" s="527"/>
      <c r="C870" s="527"/>
      <c r="D870" s="527"/>
      <c r="E870" s="527"/>
      <c r="F870" s="527"/>
      <c r="G870" s="527"/>
      <c r="H870" s="527"/>
      <c r="I870" s="527"/>
      <c r="J870" s="527"/>
      <c r="K870" s="527"/>
      <c r="L870" s="527"/>
    </row>
    <row r="871" spans="1:12" ht="13.15" customHeight="1" x14ac:dyDescent="0.2">
      <c r="A871" s="534"/>
      <c r="B871" s="527"/>
      <c r="C871" s="527"/>
      <c r="D871" s="527"/>
      <c r="E871" s="527"/>
      <c r="F871" s="527"/>
      <c r="G871" s="527"/>
      <c r="H871" s="527"/>
      <c r="I871" s="527"/>
      <c r="J871" s="527"/>
      <c r="K871" s="527"/>
      <c r="L871" s="527"/>
    </row>
    <row r="872" spans="1:12" ht="13.15" customHeight="1" x14ac:dyDescent="0.2">
      <c r="A872" s="534"/>
      <c r="B872" s="527"/>
      <c r="C872" s="527"/>
      <c r="D872" s="527"/>
      <c r="E872" s="527"/>
      <c r="F872" s="527"/>
      <c r="G872" s="527"/>
      <c r="H872" s="527"/>
      <c r="I872" s="527"/>
      <c r="J872" s="527"/>
      <c r="K872" s="527"/>
      <c r="L872" s="527"/>
    </row>
    <row r="873" spans="1:12" ht="13.15" customHeight="1" x14ac:dyDescent="0.2">
      <c r="A873" s="534"/>
      <c r="B873" s="527"/>
      <c r="C873" s="527"/>
      <c r="D873" s="527"/>
      <c r="E873" s="527"/>
      <c r="F873" s="527"/>
      <c r="G873" s="527"/>
      <c r="H873" s="527"/>
      <c r="I873" s="527"/>
      <c r="J873" s="527"/>
      <c r="K873" s="527"/>
      <c r="L873" s="527"/>
    </row>
    <row r="874" spans="1:12" ht="13.15" customHeight="1" x14ac:dyDescent="0.2">
      <c r="A874" s="534"/>
      <c r="B874" s="527"/>
      <c r="C874" s="527"/>
      <c r="D874" s="527"/>
      <c r="E874" s="527"/>
      <c r="F874" s="527"/>
      <c r="G874" s="527"/>
      <c r="H874" s="527"/>
      <c r="I874" s="527"/>
      <c r="J874" s="527"/>
      <c r="K874" s="527"/>
      <c r="L874" s="527"/>
    </row>
    <row r="875" spans="1:12" ht="13.15" customHeight="1" x14ac:dyDescent="0.2">
      <c r="A875" s="534"/>
      <c r="B875" s="527"/>
      <c r="C875" s="527"/>
      <c r="D875" s="527"/>
      <c r="E875" s="527"/>
      <c r="F875" s="527"/>
      <c r="G875" s="527"/>
      <c r="H875" s="527"/>
      <c r="I875" s="527"/>
      <c r="J875" s="527"/>
      <c r="K875" s="527"/>
      <c r="L875" s="527"/>
    </row>
    <row r="876" spans="1:12" ht="13.15" customHeight="1" x14ac:dyDescent="0.2">
      <c r="A876" s="534"/>
      <c r="B876" s="527"/>
      <c r="C876" s="527"/>
      <c r="D876" s="527"/>
      <c r="E876" s="527"/>
      <c r="F876" s="527"/>
      <c r="G876" s="527"/>
      <c r="H876" s="527"/>
      <c r="I876" s="527"/>
      <c r="J876" s="527"/>
      <c r="K876" s="527"/>
      <c r="L876" s="527"/>
    </row>
    <row r="877" spans="1:12" ht="13.15" customHeight="1" x14ac:dyDescent="0.2">
      <c r="A877" s="534"/>
      <c r="B877" s="527"/>
      <c r="C877" s="527"/>
      <c r="D877" s="527"/>
      <c r="E877" s="527"/>
      <c r="F877" s="527"/>
      <c r="G877" s="527"/>
      <c r="H877" s="527"/>
      <c r="I877" s="527"/>
      <c r="J877" s="527"/>
      <c r="K877" s="527"/>
      <c r="L877" s="527"/>
    </row>
    <row r="878" spans="1:12" ht="13.15" customHeight="1" x14ac:dyDescent="0.2">
      <c r="A878" s="534"/>
      <c r="B878" s="527"/>
      <c r="C878" s="527"/>
      <c r="D878" s="527"/>
      <c r="E878" s="527"/>
      <c r="F878" s="527"/>
      <c r="G878" s="527"/>
      <c r="H878" s="527"/>
      <c r="I878" s="527"/>
      <c r="J878" s="527"/>
      <c r="K878" s="527"/>
      <c r="L878" s="527"/>
    </row>
    <row r="879" spans="1:12" ht="13.15" customHeight="1" x14ac:dyDescent="0.2">
      <c r="A879" s="534"/>
      <c r="B879" s="527"/>
      <c r="C879" s="527"/>
      <c r="D879" s="527"/>
      <c r="E879" s="527"/>
      <c r="F879" s="527"/>
      <c r="G879" s="527"/>
      <c r="H879" s="527"/>
      <c r="I879" s="527"/>
      <c r="J879" s="527"/>
      <c r="K879" s="527"/>
      <c r="L879" s="527"/>
    </row>
    <row r="880" spans="1:12" ht="13.15" customHeight="1" x14ac:dyDescent="0.2">
      <c r="A880" s="534"/>
      <c r="B880" s="527"/>
      <c r="C880" s="527"/>
      <c r="D880" s="527"/>
      <c r="E880" s="527"/>
      <c r="F880" s="527"/>
      <c r="G880" s="527"/>
      <c r="H880" s="527"/>
      <c r="I880" s="527"/>
      <c r="J880" s="527"/>
      <c r="K880" s="527"/>
      <c r="L880" s="527"/>
    </row>
    <row r="881" spans="1:12" ht="13.15" customHeight="1" x14ac:dyDescent="0.2">
      <c r="A881" s="534"/>
      <c r="B881" s="527"/>
      <c r="C881" s="527"/>
      <c r="D881" s="527"/>
      <c r="E881" s="527"/>
      <c r="F881" s="527"/>
      <c r="G881" s="527"/>
      <c r="H881" s="527"/>
      <c r="I881" s="527"/>
      <c r="J881" s="527"/>
      <c r="K881" s="527"/>
      <c r="L881" s="527"/>
    </row>
    <row r="882" spans="1:12" ht="13.15" customHeight="1" x14ac:dyDescent="0.2">
      <c r="A882" s="534"/>
      <c r="B882" s="527"/>
      <c r="C882" s="527"/>
      <c r="D882" s="527"/>
      <c r="E882" s="527"/>
      <c r="F882" s="527"/>
      <c r="G882" s="527"/>
      <c r="H882" s="527"/>
      <c r="I882" s="527"/>
      <c r="J882" s="527"/>
      <c r="K882" s="527"/>
      <c r="L882" s="527"/>
    </row>
    <row r="883" spans="1:12" ht="13.15" customHeight="1" x14ac:dyDescent="0.2">
      <c r="A883" s="534"/>
      <c r="B883" s="527"/>
      <c r="C883" s="527"/>
      <c r="D883" s="527"/>
      <c r="E883" s="527"/>
      <c r="F883" s="527"/>
      <c r="G883" s="527"/>
      <c r="H883" s="527"/>
      <c r="I883" s="527"/>
      <c r="J883" s="527"/>
      <c r="K883" s="527"/>
      <c r="L883" s="527"/>
    </row>
    <row r="884" spans="1:12" ht="13.15" customHeight="1" x14ac:dyDescent="0.2">
      <c r="A884" s="534"/>
      <c r="B884" s="527"/>
      <c r="C884" s="527"/>
      <c r="D884" s="527"/>
      <c r="E884" s="527"/>
      <c r="F884" s="527"/>
      <c r="G884" s="527"/>
      <c r="H884" s="527"/>
      <c r="I884" s="527"/>
      <c r="J884" s="527"/>
      <c r="K884" s="527"/>
      <c r="L884" s="527"/>
    </row>
    <row r="885" spans="1:12" ht="13.15" customHeight="1" x14ac:dyDescent="0.2">
      <c r="A885" s="534"/>
      <c r="B885" s="527"/>
      <c r="C885" s="527"/>
      <c r="D885" s="527"/>
      <c r="E885" s="527"/>
      <c r="F885" s="527"/>
      <c r="G885" s="527"/>
      <c r="H885" s="527"/>
      <c r="I885" s="527"/>
      <c r="J885" s="527"/>
      <c r="K885" s="527"/>
      <c r="L885" s="527"/>
    </row>
    <row r="886" spans="1:12" ht="13.15" customHeight="1" x14ac:dyDescent="0.2">
      <c r="A886" s="534"/>
      <c r="B886" s="527"/>
      <c r="C886" s="527"/>
      <c r="D886" s="527"/>
      <c r="E886" s="527"/>
      <c r="F886" s="527"/>
      <c r="G886" s="527"/>
      <c r="H886" s="527"/>
      <c r="I886" s="527"/>
      <c r="J886" s="527"/>
      <c r="K886" s="527"/>
      <c r="L886" s="527"/>
    </row>
    <row r="887" spans="1:12" ht="13.15" customHeight="1" x14ac:dyDescent="0.2">
      <c r="A887" s="534"/>
      <c r="B887" s="527"/>
      <c r="C887" s="527"/>
      <c r="D887" s="527"/>
      <c r="E887" s="527"/>
      <c r="F887" s="527"/>
      <c r="G887" s="527"/>
      <c r="H887" s="527"/>
      <c r="I887" s="527"/>
      <c r="J887" s="527"/>
      <c r="K887" s="527"/>
      <c r="L887" s="527"/>
    </row>
    <row r="888" spans="1:12" ht="13.15" customHeight="1" x14ac:dyDescent="0.2">
      <c r="A888" s="534"/>
      <c r="B888" s="527"/>
      <c r="C888" s="527"/>
      <c r="D888" s="527"/>
      <c r="E888" s="527"/>
      <c r="F888" s="527"/>
      <c r="G888" s="527"/>
      <c r="H888" s="527"/>
      <c r="I888" s="527"/>
      <c r="J888" s="527"/>
      <c r="K888" s="527"/>
      <c r="L888" s="527"/>
    </row>
    <row r="889" spans="1:12" ht="13.15" customHeight="1" x14ac:dyDescent="0.2">
      <c r="A889" s="534"/>
      <c r="B889" s="527"/>
      <c r="C889" s="527"/>
      <c r="D889" s="527"/>
      <c r="E889" s="527"/>
      <c r="F889" s="527"/>
      <c r="G889" s="527"/>
      <c r="H889" s="527"/>
      <c r="I889" s="527"/>
      <c r="J889" s="527"/>
      <c r="K889" s="527"/>
      <c r="L889" s="527"/>
    </row>
    <row r="890" spans="1:12" ht="13.15" customHeight="1" x14ac:dyDescent="0.2">
      <c r="A890" s="534"/>
      <c r="B890" s="527"/>
      <c r="C890" s="527"/>
      <c r="D890" s="527"/>
      <c r="E890" s="527"/>
      <c r="F890" s="527"/>
      <c r="G890" s="527"/>
      <c r="H890" s="527"/>
      <c r="I890" s="527"/>
      <c r="J890" s="527"/>
      <c r="K890" s="527"/>
      <c r="L890" s="527"/>
    </row>
    <row r="891" spans="1:12" ht="13.15" customHeight="1" x14ac:dyDescent="0.2">
      <c r="A891" s="534"/>
      <c r="B891" s="527"/>
      <c r="C891" s="527"/>
      <c r="D891" s="527"/>
      <c r="E891" s="527"/>
      <c r="F891" s="527"/>
      <c r="G891" s="527"/>
      <c r="H891" s="527"/>
      <c r="I891" s="527"/>
      <c r="J891" s="527"/>
      <c r="K891" s="527"/>
      <c r="L891" s="527"/>
    </row>
    <row r="892" spans="1:12" ht="13.15" customHeight="1" x14ac:dyDescent="0.2">
      <c r="A892" s="534"/>
      <c r="B892" s="527"/>
      <c r="C892" s="527"/>
      <c r="D892" s="527"/>
      <c r="E892" s="527"/>
      <c r="F892" s="527"/>
      <c r="G892" s="527"/>
      <c r="H892" s="527"/>
      <c r="I892" s="527"/>
      <c r="J892" s="527"/>
      <c r="K892" s="527"/>
      <c r="L892" s="527"/>
    </row>
    <row r="893" spans="1:12" ht="13.15" customHeight="1" x14ac:dyDescent="0.2">
      <c r="A893" s="534"/>
      <c r="B893" s="527"/>
      <c r="C893" s="527"/>
      <c r="D893" s="527"/>
      <c r="E893" s="527"/>
      <c r="F893" s="527"/>
      <c r="G893" s="527"/>
      <c r="H893" s="527"/>
      <c r="I893" s="527"/>
      <c r="J893" s="527"/>
      <c r="K893" s="527"/>
      <c r="L893" s="527"/>
    </row>
    <row r="894" spans="1:12" ht="13.15" customHeight="1" x14ac:dyDescent="0.2">
      <c r="A894" s="534"/>
      <c r="B894" s="527"/>
      <c r="C894" s="527"/>
      <c r="D894" s="527"/>
      <c r="E894" s="527"/>
      <c r="F894" s="527"/>
      <c r="G894" s="527"/>
      <c r="H894" s="527"/>
      <c r="I894" s="527"/>
      <c r="J894" s="527"/>
      <c r="K894" s="527"/>
      <c r="L894" s="527"/>
    </row>
    <row r="895" spans="1:12" ht="13.15" customHeight="1" x14ac:dyDescent="0.2">
      <c r="A895" s="534"/>
      <c r="B895" s="527"/>
      <c r="C895" s="527"/>
      <c r="D895" s="527"/>
      <c r="E895" s="527"/>
      <c r="F895" s="527"/>
      <c r="G895" s="527"/>
      <c r="H895" s="527"/>
      <c r="I895" s="527"/>
      <c r="J895" s="527"/>
      <c r="K895" s="527"/>
      <c r="L895" s="527"/>
    </row>
    <row r="896" spans="1:12" ht="13.15" customHeight="1" x14ac:dyDescent="0.2">
      <c r="A896" s="534"/>
      <c r="B896" s="527"/>
      <c r="C896" s="527"/>
      <c r="D896" s="527"/>
      <c r="E896" s="527"/>
      <c r="F896" s="527"/>
      <c r="G896" s="527"/>
      <c r="H896" s="527"/>
      <c r="I896" s="527"/>
      <c r="J896" s="527"/>
      <c r="K896" s="527"/>
      <c r="L896" s="527"/>
    </row>
    <row r="897" spans="1:12" ht="13.15" customHeight="1" x14ac:dyDescent="0.2">
      <c r="A897" s="534"/>
      <c r="B897" s="527"/>
      <c r="C897" s="527"/>
      <c r="D897" s="527"/>
      <c r="E897" s="527"/>
      <c r="F897" s="527"/>
      <c r="G897" s="527"/>
      <c r="H897" s="527"/>
      <c r="I897" s="527"/>
      <c r="J897" s="527"/>
      <c r="K897" s="527"/>
      <c r="L897" s="527"/>
    </row>
    <row r="898" spans="1:12" ht="13.15" customHeight="1" x14ac:dyDescent="0.2">
      <c r="A898" s="534"/>
      <c r="B898" s="527"/>
      <c r="C898" s="527"/>
      <c r="D898" s="527"/>
      <c r="E898" s="527"/>
      <c r="F898" s="527"/>
      <c r="G898" s="527"/>
      <c r="H898" s="527"/>
      <c r="I898" s="527"/>
      <c r="J898" s="527"/>
      <c r="K898" s="527"/>
      <c r="L898" s="527"/>
    </row>
    <row r="899" spans="1:12" ht="13.15" customHeight="1" x14ac:dyDescent="0.2">
      <c r="A899" s="534"/>
      <c r="B899" s="527"/>
      <c r="C899" s="527"/>
      <c r="D899" s="527"/>
      <c r="E899" s="527"/>
      <c r="F899" s="527"/>
      <c r="G899" s="527"/>
      <c r="H899" s="527"/>
      <c r="I899" s="527"/>
      <c r="J899" s="527"/>
      <c r="K899" s="527"/>
      <c r="L899" s="527"/>
    </row>
    <row r="900" spans="1:12" ht="13.15" customHeight="1" x14ac:dyDescent="0.2">
      <c r="A900" s="534"/>
      <c r="B900" s="527"/>
      <c r="C900" s="527"/>
      <c r="D900" s="527"/>
      <c r="E900" s="527"/>
      <c r="F900" s="527"/>
      <c r="G900" s="527"/>
      <c r="H900" s="527"/>
      <c r="I900" s="527"/>
      <c r="J900" s="527"/>
      <c r="K900" s="527"/>
      <c r="L900" s="527"/>
    </row>
    <row r="901" spans="1:12" ht="13.15" customHeight="1" x14ac:dyDescent="0.2">
      <c r="A901" s="534"/>
      <c r="B901" s="527"/>
      <c r="C901" s="527"/>
      <c r="D901" s="527"/>
      <c r="E901" s="527"/>
      <c r="F901" s="527"/>
      <c r="G901" s="527"/>
      <c r="H901" s="527"/>
      <c r="I901" s="527"/>
      <c r="J901" s="527"/>
      <c r="K901" s="527"/>
      <c r="L901" s="527"/>
    </row>
    <row r="902" spans="1:12" ht="13.15" customHeight="1" x14ac:dyDescent="0.2">
      <c r="A902" s="534"/>
      <c r="B902" s="527"/>
      <c r="C902" s="527"/>
      <c r="D902" s="527"/>
      <c r="E902" s="527"/>
      <c r="F902" s="527"/>
      <c r="G902" s="527"/>
      <c r="H902" s="527"/>
      <c r="I902" s="527"/>
      <c r="J902" s="527"/>
      <c r="K902" s="527"/>
      <c r="L902" s="527"/>
    </row>
    <row r="903" spans="1:12" ht="13.15" customHeight="1" x14ac:dyDescent="0.2">
      <c r="A903" s="534"/>
      <c r="B903" s="527"/>
      <c r="C903" s="527"/>
      <c r="D903" s="527"/>
      <c r="E903" s="527"/>
      <c r="F903" s="527"/>
      <c r="G903" s="527"/>
      <c r="H903" s="527"/>
      <c r="I903" s="527"/>
      <c r="J903" s="527"/>
      <c r="K903" s="527"/>
      <c r="L903" s="527"/>
    </row>
    <row r="904" spans="1:12" ht="13.15" customHeight="1" x14ac:dyDescent="0.2">
      <c r="A904" s="534"/>
      <c r="B904" s="527"/>
      <c r="C904" s="527"/>
      <c r="D904" s="527"/>
      <c r="E904" s="527"/>
      <c r="F904" s="527"/>
      <c r="G904" s="527"/>
      <c r="H904" s="527"/>
      <c r="I904" s="527"/>
      <c r="J904" s="527"/>
      <c r="K904" s="527"/>
      <c r="L904" s="527"/>
    </row>
    <row r="905" spans="1:12" ht="13.15" customHeight="1" x14ac:dyDescent="0.2">
      <c r="A905" s="534"/>
      <c r="B905" s="527"/>
      <c r="C905" s="527"/>
      <c r="D905" s="527"/>
      <c r="E905" s="527"/>
      <c r="F905" s="527"/>
      <c r="G905" s="527"/>
      <c r="H905" s="527"/>
      <c r="I905" s="527"/>
      <c r="J905" s="527"/>
      <c r="K905" s="527"/>
      <c r="L905" s="527"/>
    </row>
    <row r="906" spans="1:12" ht="13.15" customHeight="1" x14ac:dyDescent="0.2">
      <c r="A906" s="534"/>
      <c r="B906" s="527"/>
      <c r="C906" s="527"/>
      <c r="D906" s="527"/>
      <c r="E906" s="527"/>
      <c r="F906" s="527"/>
      <c r="G906" s="527"/>
      <c r="H906" s="527"/>
      <c r="I906" s="527"/>
      <c r="J906" s="527"/>
      <c r="K906" s="527"/>
      <c r="L906" s="527"/>
    </row>
    <row r="907" spans="1:12" ht="13.15" customHeight="1" x14ac:dyDescent="0.2">
      <c r="A907" s="534"/>
      <c r="B907" s="527"/>
      <c r="C907" s="527"/>
      <c r="D907" s="527"/>
      <c r="E907" s="527"/>
      <c r="F907" s="527"/>
      <c r="G907" s="527"/>
      <c r="H907" s="527"/>
      <c r="I907" s="527"/>
      <c r="J907" s="527"/>
      <c r="K907" s="527"/>
      <c r="L907" s="527"/>
    </row>
    <row r="908" spans="1:12" ht="13.15" customHeight="1" x14ac:dyDescent="0.2">
      <c r="A908" s="534"/>
      <c r="B908" s="527"/>
      <c r="C908" s="527"/>
      <c r="D908" s="527"/>
      <c r="E908" s="527"/>
      <c r="F908" s="527"/>
      <c r="G908" s="527"/>
      <c r="H908" s="527"/>
      <c r="I908" s="527"/>
      <c r="J908" s="527"/>
      <c r="K908" s="527"/>
      <c r="L908" s="527"/>
    </row>
    <row r="909" spans="1:12" ht="13.15" customHeight="1" x14ac:dyDescent="0.2">
      <c r="A909" s="534"/>
      <c r="B909" s="527"/>
      <c r="C909" s="527"/>
      <c r="D909" s="527"/>
      <c r="E909" s="527"/>
      <c r="F909" s="527"/>
      <c r="G909" s="527"/>
      <c r="H909" s="527"/>
      <c r="I909" s="527"/>
      <c r="J909" s="527"/>
      <c r="K909" s="527"/>
      <c r="L909" s="527"/>
    </row>
    <row r="910" spans="1:12" ht="13.15" customHeight="1" x14ac:dyDescent="0.2">
      <c r="A910" s="534"/>
      <c r="B910" s="527"/>
      <c r="C910" s="527"/>
      <c r="D910" s="527"/>
      <c r="E910" s="527"/>
      <c r="F910" s="527"/>
      <c r="G910" s="527"/>
      <c r="H910" s="527"/>
      <c r="I910" s="527"/>
      <c r="J910" s="527"/>
      <c r="K910" s="527"/>
      <c r="L910" s="527"/>
    </row>
    <row r="911" spans="1:12" ht="13.15" customHeight="1" x14ac:dyDescent="0.2">
      <c r="A911" s="534"/>
      <c r="B911" s="527"/>
      <c r="C911" s="527"/>
      <c r="D911" s="527"/>
      <c r="E911" s="527"/>
      <c r="F911" s="527"/>
      <c r="G911" s="527"/>
      <c r="H911" s="527"/>
      <c r="I911" s="527"/>
      <c r="J911" s="527"/>
      <c r="K911" s="527"/>
      <c r="L911" s="527"/>
    </row>
    <row r="912" spans="1:12" ht="13.15" customHeight="1" x14ac:dyDescent="0.2">
      <c r="A912" s="534"/>
      <c r="B912" s="527"/>
      <c r="C912" s="527"/>
      <c r="D912" s="527"/>
      <c r="E912" s="527"/>
      <c r="F912" s="527"/>
      <c r="G912" s="527"/>
      <c r="H912" s="527"/>
      <c r="I912" s="527"/>
      <c r="J912" s="527"/>
      <c r="K912" s="527"/>
      <c r="L912" s="527"/>
    </row>
    <row r="913" spans="1:12" ht="13.15" customHeight="1" x14ac:dyDescent="0.2">
      <c r="A913" s="534"/>
      <c r="B913" s="527"/>
      <c r="C913" s="527"/>
      <c r="D913" s="527"/>
      <c r="E913" s="527"/>
      <c r="F913" s="527"/>
      <c r="G913" s="527"/>
      <c r="H913" s="527"/>
      <c r="I913" s="527"/>
      <c r="J913" s="527"/>
      <c r="K913" s="527"/>
      <c r="L913" s="527"/>
    </row>
    <row r="914" spans="1:12" ht="13.15" customHeight="1" x14ac:dyDescent="0.2">
      <c r="A914" s="534"/>
      <c r="B914" s="527"/>
      <c r="C914" s="527"/>
      <c r="D914" s="527"/>
      <c r="E914" s="527"/>
      <c r="F914" s="527"/>
      <c r="G914" s="527"/>
      <c r="H914" s="527"/>
      <c r="I914" s="527"/>
      <c r="J914" s="527"/>
      <c r="K914" s="527"/>
      <c r="L914" s="527"/>
    </row>
    <row r="915" spans="1:12" ht="13.15" customHeight="1" x14ac:dyDescent="0.2">
      <c r="A915" s="534"/>
      <c r="B915" s="527"/>
      <c r="C915" s="527"/>
      <c r="D915" s="527"/>
      <c r="E915" s="527"/>
      <c r="F915" s="527"/>
      <c r="G915" s="527"/>
      <c r="H915" s="527"/>
      <c r="I915" s="527"/>
      <c r="J915" s="527"/>
      <c r="K915" s="527"/>
      <c r="L915" s="527"/>
    </row>
    <row r="916" spans="1:12" ht="13.15" customHeight="1" x14ac:dyDescent="0.2">
      <c r="A916" s="534"/>
      <c r="B916" s="527"/>
      <c r="C916" s="527"/>
      <c r="D916" s="527"/>
      <c r="E916" s="527"/>
      <c r="F916" s="527"/>
      <c r="G916" s="527"/>
      <c r="H916" s="527"/>
      <c r="I916" s="527"/>
      <c r="J916" s="527"/>
      <c r="K916" s="527"/>
      <c r="L916" s="527"/>
    </row>
    <row r="917" spans="1:12" ht="13.15" customHeight="1" x14ac:dyDescent="0.2">
      <c r="A917" s="534"/>
      <c r="B917" s="527"/>
      <c r="C917" s="527"/>
      <c r="D917" s="527"/>
      <c r="E917" s="527"/>
      <c r="F917" s="527"/>
      <c r="G917" s="527"/>
      <c r="H917" s="527"/>
      <c r="I917" s="527"/>
      <c r="J917" s="527"/>
      <c r="K917" s="527"/>
      <c r="L917" s="527"/>
    </row>
    <row r="918" spans="1:12" ht="13.15" customHeight="1" x14ac:dyDescent="0.2">
      <c r="A918" s="534"/>
      <c r="B918" s="527"/>
      <c r="C918" s="527"/>
      <c r="D918" s="527"/>
      <c r="E918" s="527"/>
      <c r="F918" s="527"/>
      <c r="G918" s="527"/>
      <c r="H918" s="527"/>
      <c r="I918" s="527"/>
      <c r="J918" s="527"/>
      <c r="K918" s="527"/>
      <c r="L918" s="527"/>
    </row>
    <row r="919" spans="1:12" ht="13.15" customHeight="1" x14ac:dyDescent="0.2">
      <c r="A919" s="534"/>
      <c r="B919" s="527"/>
      <c r="C919" s="527"/>
      <c r="D919" s="527"/>
      <c r="E919" s="527"/>
      <c r="F919" s="527"/>
      <c r="G919" s="527"/>
      <c r="H919" s="527"/>
      <c r="I919" s="527"/>
      <c r="J919" s="527"/>
      <c r="K919" s="527"/>
      <c r="L919" s="527"/>
    </row>
    <row r="920" spans="1:12" ht="13.15" customHeight="1" x14ac:dyDescent="0.2">
      <c r="A920" s="534"/>
      <c r="B920" s="527"/>
      <c r="C920" s="527"/>
      <c r="D920" s="527"/>
      <c r="E920" s="527"/>
      <c r="F920" s="527"/>
      <c r="G920" s="527"/>
      <c r="H920" s="527"/>
      <c r="I920" s="527"/>
      <c r="J920" s="527"/>
      <c r="K920" s="527"/>
      <c r="L920" s="527"/>
    </row>
    <row r="921" spans="1:12" ht="13.15" customHeight="1" x14ac:dyDescent="0.2">
      <c r="A921" s="534"/>
      <c r="B921" s="527"/>
      <c r="C921" s="527"/>
      <c r="D921" s="527"/>
      <c r="E921" s="527"/>
      <c r="F921" s="527"/>
      <c r="G921" s="527"/>
      <c r="H921" s="527"/>
      <c r="I921" s="527"/>
      <c r="J921" s="527"/>
      <c r="K921" s="527"/>
      <c r="L921" s="527"/>
    </row>
    <row r="922" spans="1:12" ht="13.15" customHeight="1" x14ac:dyDescent="0.2">
      <c r="A922" s="534"/>
      <c r="B922" s="527"/>
      <c r="C922" s="527"/>
      <c r="D922" s="527"/>
      <c r="E922" s="527"/>
      <c r="F922" s="527"/>
      <c r="G922" s="527"/>
      <c r="H922" s="527"/>
      <c r="I922" s="527"/>
      <c r="J922" s="527"/>
      <c r="K922" s="527"/>
      <c r="L922" s="527"/>
    </row>
    <row r="923" spans="1:12" ht="13.15" customHeight="1" x14ac:dyDescent="0.2">
      <c r="A923" s="534"/>
      <c r="B923" s="527"/>
      <c r="C923" s="527"/>
      <c r="D923" s="527"/>
      <c r="E923" s="527"/>
      <c r="F923" s="527"/>
      <c r="G923" s="527"/>
      <c r="H923" s="527"/>
      <c r="I923" s="527"/>
      <c r="J923" s="527"/>
      <c r="K923" s="527"/>
      <c r="L923" s="527"/>
    </row>
    <row r="924" spans="1:12" ht="13.15" customHeight="1" x14ac:dyDescent="0.2">
      <c r="A924" s="534"/>
      <c r="B924" s="527"/>
      <c r="C924" s="527"/>
      <c r="D924" s="527"/>
      <c r="E924" s="527"/>
      <c r="F924" s="527"/>
      <c r="G924" s="527"/>
      <c r="H924" s="527"/>
      <c r="I924" s="527"/>
      <c r="J924" s="527"/>
      <c r="K924" s="527"/>
      <c r="L924" s="527"/>
    </row>
    <row r="925" spans="1:12" ht="13.15" customHeight="1" x14ac:dyDescent="0.2">
      <c r="A925" s="534"/>
      <c r="B925" s="527"/>
      <c r="C925" s="527"/>
      <c r="D925" s="527"/>
      <c r="E925" s="527"/>
      <c r="F925" s="527"/>
      <c r="G925" s="527"/>
      <c r="H925" s="527"/>
      <c r="I925" s="527"/>
      <c r="J925" s="527"/>
      <c r="K925" s="527"/>
      <c r="L925" s="527"/>
    </row>
    <row r="926" spans="1:12" ht="13.15" customHeight="1" x14ac:dyDescent="0.2">
      <c r="A926" s="534"/>
      <c r="B926" s="527"/>
      <c r="C926" s="527"/>
      <c r="D926" s="527"/>
      <c r="E926" s="527"/>
      <c r="F926" s="527"/>
      <c r="G926" s="527"/>
      <c r="H926" s="527"/>
      <c r="I926" s="527"/>
      <c r="J926" s="527"/>
      <c r="K926" s="527"/>
      <c r="L926" s="527"/>
    </row>
    <row r="927" spans="1:12" ht="13.15" customHeight="1" x14ac:dyDescent="0.2">
      <c r="A927" s="534"/>
      <c r="B927" s="527"/>
      <c r="C927" s="527"/>
      <c r="D927" s="527"/>
      <c r="E927" s="527"/>
      <c r="F927" s="527"/>
      <c r="G927" s="527"/>
      <c r="H927" s="527"/>
      <c r="I927" s="527"/>
      <c r="J927" s="527"/>
      <c r="K927" s="527"/>
      <c r="L927" s="527"/>
    </row>
    <row r="928" spans="1:12" ht="13.15" customHeight="1" x14ac:dyDescent="0.2">
      <c r="A928" s="534"/>
      <c r="B928" s="527"/>
      <c r="C928" s="527"/>
      <c r="D928" s="527"/>
      <c r="E928" s="527"/>
      <c r="F928" s="527"/>
      <c r="G928" s="527"/>
      <c r="H928" s="527"/>
      <c r="I928" s="527"/>
      <c r="J928" s="527"/>
      <c r="K928" s="527"/>
      <c r="L928" s="527"/>
    </row>
    <row r="929" spans="1:12" ht="13.15" customHeight="1" x14ac:dyDescent="0.2">
      <c r="A929" s="534"/>
      <c r="B929" s="527"/>
      <c r="C929" s="527"/>
      <c r="D929" s="527"/>
      <c r="E929" s="527"/>
      <c r="F929" s="527"/>
      <c r="G929" s="527"/>
      <c r="H929" s="527"/>
      <c r="I929" s="527"/>
      <c r="J929" s="527"/>
      <c r="K929" s="527"/>
      <c r="L929" s="527"/>
    </row>
    <row r="930" spans="1:12" ht="13.15" customHeight="1" x14ac:dyDescent="0.2">
      <c r="A930" s="534"/>
      <c r="B930" s="527"/>
      <c r="C930" s="527"/>
      <c r="D930" s="527"/>
      <c r="E930" s="527"/>
      <c r="F930" s="527"/>
      <c r="G930" s="527"/>
      <c r="H930" s="527"/>
      <c r="I930" s="527"/>
      <c r="J930" s="527"/>
      <c r="K930" s="527"/>
      <c r="L930" s="527"/>
    </row>
    <row r="931" spans="1:12" ht="13.15" customHeight="1" x14ac:dyDescent="0.2">
      <c r="A931" s="534"/>
      <c r="B931" s="527"/>
      <c r="C931" s="527"/>
      <c r="D931" s="527"/>
      <c r="E931" s="527"/>
      <c r="F931" s="527"/>
      <c r="G931" s="527"/>
      <c r="H931" s="527"/>
      <c r="I931" s="527"/>
      <c r="J931" s="527"/>
      <c r="K931" s="527"/>
      <c r="L931" s="527"/>
    </row>
    <row r="932" spans="1:12" ht="13.15" customHeight="1" x14ac:dyDescent="0.2">
      <c r="A932" s="534"/>
      <c r="B932" s="527"/>
      <c r="C932" s="527"/>
      <c r="D932" s="527"/>
      <c r="E932" s="527"/>
      <c r="F932" s="527"/>
      <c r="G932" s="527"/>
      <c r="H932" s="527"/>
      <c r="I932" s="527"/>
      <c r="J932" s="527"/>
      <c r="K932" s="527"/>
      <c r="L932" s="527"/>
    </row>
    <row r="933" spans="1:12" ht="13.15" customHeight="1" x14ac:dyDescent="0.2">
      <c r="A933" s="534"/>
      <c r="B933" s="527"/>
      <c r="C933" s="527"/>
      <c r="D933" s="527"/>
      <c r="E933" s="527"/>
      <c r="F933" s="527"/>
      <c r="G933" s="527"/>
      <c r="H933" s="527"/>
      <c r="I933" s="527"/>
      <c r="J933" s="527"/>
      <c r="K933" s="527"/>
      <c r="L933" s="527"/>
    </row>
    <row r="934" spans="1:12" ht="13.15" customHeight="1" x14ac:dyDescent="0.2">
      <c r="A934" s="534"/>
      <c r="B934" s="527"/>
      <c r="C934" s="527"/>
      <c r="D934" s="527"/>
      <c r="E934" s="527"/>
      <c r="F934" s="527"/>
      <c r="G934" s="527"/>
      <c r="H934" s="527"/>
      <c r="I934" s="527"/>
      <c r="J934" s="527"/>
      <c r="K934" s="527"/>
      <c r="L934" s="527"/>
    </row>
    <row r="935" spans="1:12" ht="13.15" customHeight="1" x14ac:dyDescent="0.2">
      <c r="A935" s="534"/>
      <c r="B935" s="527"/>
      <c r="C935" s="527"/>
      <c r="D935" s="527"/>
      <c r="E935" s="527"/>
      <c r="F935" s="527"/>
      <c r="G935" s="527"/>
      <c r="H935" s="527"/>
      <c r="I935" s="527"/>
      <c r="J935" s="527"/>
      <c r="K935" s="527"/>
      <c r="L935" s="527"/>
    </row>
    <row r="936" spans="1:12" ht="13.15" customHeight="1" x14ac:dyDescent="0.2">
      <c r="A936" s="534"/>
      <c r="B936" s="527"/>
      <c r="C936" s="527"/>
      <c r="D936" s="527"/>
      <c r="E936" s="527"/>
      <c r="F936" s="527"/>
      <c r="G936" s="527"/>
      <c r="H936" s="527"/>
      <c r="I936" s="527"/>
      <c r="J936" s="527"/>
      <c r="K936" s="527"/>
      <c r="L936" s="527"/>
    </row>
    <row r="937" spans="1:12" ht="13.15" customHeight="1" x14ac:dyDescent="0.2">
      <c r="A937" s="534"/>
      <c r="B937" s="527"/>
      <c r="C937" s="527"/>
      <c r="D937" s="527"/>
      <c r="E937" s="527"/>
      <c r="F937" s="527"/>
      <c r="G937" s="527"/>
      <c r="H937" s="527"/>
      <c r="I937" s="527"/>
      <c r="J937" s="527"/>
      <c r="K937" s="527"/>
      <c r="L937" s="527"/>
    </row>
    <row r="938" spans="1:12" ht="13.15" customHeight="1" x14ac:dyDescent="0.2">
      <c r="A938" s="534"/>
      <c r="B938" s="527"/>
      <c r="C938" s="527"/>
      <c r="D938" s="527"/>
      <c r="E938" s="527"/>
      <c r="F938" s="527"/>
      <c r="G938" s="527"/>
      <c r="H938" s="527"/>
      <c r="I938" s="527"/>
      <c r="J938" s="527"/>
      <c r="K938" s="527"/>
      <c r="L938" s="527"/>
    </row>
    <row r="939" spans="1:12" ht="13.15" customHeight="1" x14ac:dyDescent="0.2">
      <c r="A939" s="534"/>
      <c r="B939" s="527"/>
      <c r="C939" s="527"/>
      <c r="D939" s="527"/>
      <c r="E939" s="527"/>
      <c r="F939" s="527"/>
      <c r="G939" s="527"/>
      <c r="H939" s="527"/>
      <c r="I939" s="527"/>
      <c r="J939" s="527"/>
      <c r="K939" s="527"/>
      <c r="L939" s="527"/>
    </row>
    <row r="940" spans="1:12" ht="13.15" customHeight="1" x14ac:dyDescent="0.2">
      <c r="A940" s="534"/>
      <c r="B940" s="527"/>
      <c r="C940" s="527"/>
      <c r="D940" s="527"/>
      <c r="E940" s="527"/>
      <c r="F940" s="527"/>
      <c r="G940" s="527"/>
      <c r="H940" s="527"/>
      <c r="I940" s="527"/>
      <c r="J940" s="527"/>
      <c r="K940" s="527"/>
      <c r="L940" s="527"/>
    </row>
    <row r="941" spans="1:12" ht="13.15" customHeight="1" x14ac:dyDescent="0.2">
      <c r="A941" s="534"/>
      <c r="B941" s="527"/>
      <c r="C941" s="527"/>
      <c r="D941" s="527"/>
      <c r="E941" s="527"/>
      <c r="F941" s="527"/>
      <c r="G941" s="527"/>
      <c r="H941" s="527"/>
      <c r="I941" s="527"/>
      <c r="J941" s="527"/>
      <c r="K941" s="527"/>
      <c r="L941" s="527"/>
    </row>
    <row r="942" spans="1:12" ht="13.15" customHeight="1" x14ac:dyDescent="0.2">
      <c r="A942" s="534"/>
      <c r="B942" s="527"/>
      <c r="C942" s="527"/>
      <c r="D942" s="527"/>
      <c r="E942" s="527"/>
      <c r="F942" s="527"/>
      <c r="G942" s="527"/>
      <c r="H942" s="527"/>
      <c r="I942" s="527"/>
      <c r="J942" s="527"/>
      <c r="K942" s="527"/>
      <c r="L942" s="527"/>
    </row>
    <row r="943" spans="1:12" ht="13.15" customHeight="1" x14ac:dyDescent="0.2">
      <c r="A943" s="534"/>
      <c r="B943" s="527"/>
      <c r="C943" s="527"/>
      <c r="D943" s="527"/>
      <c r="E943" s="527"/>
      <c r="F943" s="527"/>
      <c r="G943" s="527"/>
      <c r="H943" s="527"/>
      <c r="I943" s="527"/>
      <c r="J943" s="527"/>
      <c r="K943" s="527"/>
      <c r="L943" s="527"/>
    </row>
    <row r="944" spans="1:12" ht="13.15" customHeight="1" x14ac:dyDescent="0.2">
      <c r="A944" s="534"/>
      <c r="B944" s="527"/>
      <c r="C944" s="527"/>
      <c r="D944" s="527"/>
      <c r="E944" s="527"/>
      <c r="F944" s="527"/>
      <c r="G944" s="527"/>
      <c r="H944" s="527"/>
      <c r="I944" s="527"/>
      <c r="J944" s="527"/>
      <c r="K944" s="527"/>
      <c r="L944" s="527"/>
    </row>
    <row r="945" spans="1:12" ht="13.15" customHeight="1" x14ac:dyDescent="0.2">
      <c r="A945" s="534"/>
      <c r="B945" s="527"/>
      <c r="C945" s="527"/>
      <c r="D945" s="527"/>
      <c r="E945" s="527"/>
      <c r="F945" s="527"/>
      <c r="G945" s="527"/>
      <c r="H945" s="527"/>
      <c r="I945" s="527"/>
      <c r="J945" s="527"/>
      <c r="K945" s="527"/>
      <c r="L945" s="527"/>
    </row>
    <row r="946" spans="1:12" ht="13.15" customHeight="1" x14ac:dyDescent="0.2">
      <c r="A946" s="534"/>
      <c r="B946" s="527"/>
      <c r="C946" s="527"/>
      <c r="D946" s="527"/>
      <c r="E946" s="527"/>
      <c r="F946" s="527"/>
      <c r="G946" s="527"/>
      <c r="H946" s="527"/>
      <c r="I946" s="527"/>
      <c r="J946" s="527"/>
      <c r="K946" s="527"/>
      <c r="L946" s="527"/>
    </row>
    <row r="947" spans="1:12" ht="13.15" customHeight="1" x14ac:dyDescent="0.2">
      <c r="A947" s="534"/>
      <c r="B947" s="527"/>
      <c r="C947" s="527"/>
      <c r="D947" s="527"/>
      <c r="E947" s="527"/>
      <c r="F947" s="527"/>
      <c r="G947" s="527"/>
      <c r="H947" s="527"/>
      <c r="I947" s="527"/>
      <c r="J947" s="527"/>
      <c r="K947" s="527"/>
      <c r="L947" s="527"/>
    </row>
    <row r="948" spans="1:12" ht="13.15" customHeight="1" x14ac:dyDescent="0.2">
      <c r="A948" s="534"/>
      <c r="B948" s="527"/>
      <c r="C948" s="527"/>
      <c r="D948" s="527"/>
      <c r="E948" s="527"/>
      <c r="F948" s="527"/>
      <c r="G948" s="527"/>
      <c r="H948" s="527"/>
      <c r="I948" s="527"/>
      <c r="J948" s="527"/>
      <c r="K948" s="527"/>
      <c r="L948" s="527"/>
    </row>
    <row r="949" spans="1:12" ht="13.15" customHeight="1" x14ac:dyDescent="0.2">
      <c r="A949" s="534"/>
      <c r="B949" s="527"/>
      <c r="C949" s="527"/>
      <c r="D949" s="527"/>
      <c r="E949" s="527"/>
      <c r="F949" s="527"/>
      <c r="G949" s="527"/>
      <c r="H949" s="527"/>
      <c r="I949" s="527"/>
      <c r="J949" s="527"/>
      <c r="K949" s="527"/>
      <c r="L949" s="527"/>
    </row>
    <row r="950" spans="1:12" ht="13.15" customHeight="1" x14ac:dyDescent="0.2">
      <c r="A950" s="534"/>
      <c r="B950" s="527"/>
      <c r="C950" s="527"/>
      <c r="D950" s="527"/>
      <c r="E950" s="527"/>
      <c r="F950" s="527"/>
      <c r="G950" s="527"/>
      <c r="H950" s="527"/>
      <c r="I950" s="527"/>
      <c r="J950" s="527"/>
      <c r="K950" s="527"/>
      <c r="L950" s="527"/>
    </row>
    <row r="951" spans="1:12" ht="13.15" customHeight="1" x14ac:dyDescent="0.2">
      <c r="A951" s="534"/>
      <c r="B951" s="527"/>
      <c r="C951" s="527"/>
      <c r="D951" s="527"/>
      <c r="E951" s="527"/>
      <c r="F951" s="527"/>
      <c r="G951" s="527"/>
      <c r="H951" s="527"/>
      <c r="I951" s="527"/>
      <c r="J951" s="527"/>
      <c r="K951" s="527"/>
      <c r="L951" s="527"/>
    </row>
    <row r="952" spans="1:12" ht="13.15" customHeight="1" x14ac:dyDescent="0.2">
      <c r="A952" s="534"/>
      <c r="B952" s="527"/>
      <c r="C952" s="527"/>
      <c r="D952" s="527"/>
      <c r="E952" s="527"/>
      <c r="F952" s="527"/>
      <c r="G952" s="527"/>
      <c r="H952" s="527"/>
      <c r="I952" s="527"/>
      <c r="J952" s="527"/>
      <c r="K952" s="527"/>
      <c r="L952" s="527"/>
    </row>
    <row r="953" spans="1:12" ht="13.15" customHeight="1" x14ac:dyDescent="0.2">
      <c r="A953" s="534"/>
      <c r="B953" s="527"/>
      <c r="C953" s="527"/>
      <c r="D953" s="527"/>
      <c r="E953" s="527"/>
      <c r="F953" s="527"/>
      <c r="G953" s="527"/>
      <c r="H953" s="527"/>
      <c r="I953" s="527"/>
      <c r="J953" s="527"/>
      <c r="K953" s="527"/>
      <c r="L953" s="527"/>
    </row>
    <row r="954" spans="1:12" ht="13.15" customHeight="1" x14ac:dyDescent="0.2">
      <c r="A954" s="534"/>
      <c r="B954" s="527"/>
      <c r="C954" s="527"/>
      <c r="D954" s="527"/>
      <c r="E954" s="527"/>
      <c r="F954" s="527"/>
      <c r="G954" s="527"/>
      <c r="H954" s="527"/>
      <c r="I954" s="527"/>
      <c r="J954" s="527"/>
      <c r="K954" s="527"/>
      <c r="L954" s="527"/>
    </row>
    <row r="955" spans="1:12" ht="13.15" customHeight="1" x14ac:dyDescent="0.2">
      <c r="A955" s="534"/>
      <c r="B955" s="527"/>
      <c r="C955" s="527"/>
      <c r="D955" s="527"/>
      <c r="E955" s="527"/>
      <c r="F955" s="527"/>
      <c r="G955" s="527"/>
      <c r="H955" s="527"/>
      <c r="I955" s="527"/>
      <c r="J955" s="527"/>
      <c r="K955" s="527"/>
      <c r="L955" s="527"/>
    </row>
    <row r="956" spans="1:12" ht="13.15" customHeight="1" x14ac:dyDescent="0.2">
      <c r="A956" s="534"/>
      <c r="B956" s="527"/>
      <c r="C956" s="527"/>
      <c r="D956" s="527"/>
      <c r="E956" s="527"/>
      <c r="F956" s="527"/>
      <c r="G956" s="527"/>
      <c r="H956" s="527"/>
      <c r="I956" s="527"/>
      <c r="J956" s="527"/>
      <c r="K956" s="527"/>
      <c r="L956" s="527"/>
    </row>
    <row r="957" spans="1:12" ht="13.15" customHeight="1" x14ac:dyDescent="0.2">
      <c r="A957" s="534"/>
      <c r="B957" s="527"/>
      <c r="C957" s="527"/>
      <c r="D957" s="527"/>
      <c r="E957" s="527"/>
      <c r="F957" s="527"/>
      <c r="G957" s="527"/>
      <c r="H957" s="527"/>
      <c r="I957" s="527"/>
      <c r="J957" s="527"/>
      <c r="K957" s="527"/>
      <c r="L957" s="527"/>
    </row>
    <row r="958" spans="1:12" ht="13.15" customHeight="1" x14ac:dyDescent="0.2">
      <c r="A958" s="534"/>
      <c r="B958" s="527"/>
      <c r="C958" s="527"/>
      <c r="D958" s="527"/>
      <c r="E958" s="527"/>
      <c r="F958" s="527"/>
      <c r="G958" s="527"/>
      <c r="H958" s="527"/>
      <c r="I958" s="527"/>
      <c r="J958" s="527"/>
      <c r="K958" s="527"/>
      <c r="L958" s="527"/>
    </row>
    <row r="959" spans="1:12" ht="13.15" customHeight="1" x14ac:dyDescent="0.2">
      <c r="A959" s="534"/>
      <c r="B959" s="527"/>
      <c r="C959" s="527"/>
      <c r="D959" s="527"/>
      <c r="E959" s="527"/>
      <c r="F959" s="527"/>
      <c r="G959" s="527"/>
      <c r="H959" s="527"/>
      <c r="I959" s="527"/>
      <c r="J959" s="527"/>
      <c r="K959" s="527"/>
      <c r="L959" s="527"/>
    </row>
    <row r="960" spans="1:12" ht="13.15" customHeight="1" x14ac:dyDescent="0.2">
      <c r="A960" s="534"/>
      <c r="B960" s="527"/>
      <c r="C960" s="527"/>
      <c r="D960" s="527"/>
      <c r="E960" s="527"/>
      <c r="F960" s="527"/>
      <c r="G960" s="527"/>
      <c r="H960" s="527"/>
      <c r="I960" s="527"/>
      <c r="J960" s="527"/>
      <c r="K960" s="527"/>
      <c r="L960" s="527"/>
    </row>
    <row r="961" spans="1:12" ht="13.15" customHeight="1" x14ac:dyDescent="0.2">
      <c r="A961" s="534"/>
      <c r="B961" s="527"/>
      <c r="C961" s="527"/>
      <c r="D961" s="527"/>
      <c r="E961" s="527"/>
      <c r="F961" s="527"/>
      <c r="G961" s="527"/>
      <c r="H961" s="527"/>
      <c r="I961" s="527"/>
      <c r="J961" s="527"/>
      <c r="K961" s="527"/>
      <c r="L961" s="527"/>
    </row>
    <row r="962" spans="1:12" ht="13.15" customHeight="1" x14ac:dyDescent="0.2">
      <c r="A962" s="534"/>
      <c r="B962" s="527"/>
      <c r="C962" s="527"/>
      <c r="D962" s="527"/>
      <c r="E962" s="527"/>
      <c r="F962" s="527"/>
      <c r="G962" s="527"/>
      <c r="H962" s="527"/>
      <c r="I962" s="527"/>
      <c r="J962" s="527"/>
      <c r="K962" s="527"/>
      <c r="L962" s="527"/>
    </row>
    <row r="963" spans="1:12" ht="13.15" customHeight="1" x14ac:dyDescent="0.2">
      <c r="A963" s="534"/>
      <c r="B963" s="527"/>
      <c r="C963" s="527"/>
      <c r="D963" s="527"/>
      <c r="E963" s="527"/>
      <c r="F963" s="527"/>
      <c r="G963" s="527"/>
      <c r="H963" s="527"/>
      <c r="I963" s="527"/>
      <c r="J963" s="527"/>
      <c r="K963" s="527"/>
      <c r="L963" s="527"/>
    </row>
    <row r="964" spans="1:12" ht="13.15" customHeight="1" x14ac:dyDescent="0.2">
      <c r="A964" s="534"/>
      <c r="B964" s="527"/>
      <c r="C964" s="527"/>
      <c r="D964" s="527"/>
      <c r="E964" s="527"/>
      <c r="F964" s="527"/>
      <c r="G964" s="527"/>
      <c r="H964" s="527"/>
      <c r="I964" s="527"/>
      <c r="J964" s="527"/>
      <c r="K964" s="527"/>
      <c r="L964" s="527"/>
    </row>
    <row r="965" spans="1:12" ht="13.15" customHeight="1" x14ac:dyDescent="0.2">
      <c r="A965" s="534"/>
      <c r="B965" s="527"/>
      <c r="C965" s="527"/>
      <c r="D965" s="527"/>
      <c r="E965" s="527"/>
      <c r="F965" s="527"/>
      <c r="G965" s="527"/>
      <c r="H965" s="527"/>
      <c r="I965" s="527"/>
      <c r="J965" s="527"/>
      <c r="K965" s="527"/>
      <c r="L965" s="527"/>
    </row>
    <row r="966" spans="1:12" ht="13.15" customHeight="1" x14ac:dyDescent="0.2">
      <c r="A966" s="534"/>
      <c r="B966" s="527"/>
      <c r="C966" s="527"/>
      <c r="D966" s="527"/>
      <c r="E966" s="527"/>
      <c r="F966" s="527"/>
      <c r="G966" s="527"/>
      <c r="H966" s="527"/>
      <c r="I966" s="527"/>
      <c r="J966" s="527"/>
      <c r="K966" s="527"/>
      <c r="L966" s="527"/>
    </row>
    <row r="967" spans="1:12" ht="13.15" customHeight="1" x14ac:dyDescent="0.2">
      <c r="A967" s="534"/>
      <c r="B967" s="527"/>
      <c r="C967" s="527"/>
      <c r="D967" s="527"/>
      <c r="E967" s="527"/>
      <c r="F967" s="527"/>
      <c r="G967" s="527"/>
      <c r="H967" s="527"/>
      <c r="I967" s="527"/>
      <c r="J967" s="527"/>
      <c r="K967" s="527"/>
      <c r="L967" s="527"/>
    </row>
    <row r="968" spans="1:12" ht="13.15" customHeight="1" x14ac:dyDescent="0.2">
      <c r="A968" s="534"/>
      <c r="B968" s="527"/>
      <c r="C968" s="527"/>
      <c r="D968" s="527"/>
      <c r="E968" s="527"/>
      <c r="F968" s="527"/>
      <c r="G968" s="527"/>
      <c r="H968" s="527"/>
      <c r="I968" s="527"/>
      <c r="J968" s="527"/>
      <c r="K968" s="527"/>
      <c r="L968" s="527"/>
    </row>
    <row r="969" spans="1:12" ht="13.15" customHeight="1" x14ac:dyDescent="0.2">
      <c r="A969" s="534"/>
      <c r="B969" s="527"/>
      <c r="C969" s="527"/>
      <c r="D969" s="527"/>
      <c r="E969" s="527"/>
      <c r="F969" s="527"/>
      <c r="G969" s="527"/>
      <c r="H969" s="527"/>
      <c r="I969" s="527"/>
      <c r="J969" s="527"/>
      <c r="K969" s="527"/>
      <c r="L969" s="527"/>
    </row>
    <row r="970" spans="1:12" ht="13.15" customHeight="1" x14ac:dyDescent="0.2">
      <c r="A970" s="534"/>
      <c r="B970" s="527"/>
      <c r="C970" s="527"/>
      <c r="D970" s="527"/>
      <c r="E970" s="527"/>
      <c r="F970" s="527"/>
      <c r="G970" s="527"/>
      <c r="H970" s="527"/>
      <c r="I970" s="527"/>
      <c r="J970" s="527"/>
      <c r="K970" s="527"/>
      <c r="L970" s="527"/>
    </row>
    <row r="971" spans="1:12" ht="13.15" customHeight="1" x14ac:dyDescent="0.2">
      <c r="A971" s="534"/>
      <c r="B971" s="527"/>
      <c r="C971" s="527"/>
      <c r="D971" s="527"/>
      <c r="E971" s="527"/>
      <c r="F971" s="527"/>
      <c r="G971" s="527"/>
      <c r="H971" s="527"/>
      <c r="I971" s="527"/>
      <c r="J971" s="527"/>
      <c r="K971" s="527"/>
      <c r="L971" s="527"/>
    </row>
    <row r="972" spans="1:12" ht="13.15" customHeight="1" x14ac:dyDescent="0.2">
      <c r="A972" s="534"/>
      <c r="B972" s="527"/>
      <c r="C972" s="527"/>
      <c r="D972" s="527"/>
      <c r="E972" s="527"/>
      <c r="F972" s="527"/>
      <c r="G972" s="527"/>
      <c r="H972" s="527"/>
      <c r="I972" s="527"/>
      <c r="J972" s="527"/>
      <c r="K972" s="527"/>
      <c r="L972" s="527"/>
    </row>
    <row r="973" spans="1:12" ht="13.15" customHeight="1" x14ac:dyDescent="0.2">
      <c r="A973" s="534"/>
      <c r="B973" s="527"/>
      <c r="C973" s="527"/>
      <c r="D973" s="527"/>
      <c r="E973" s="527"/>
      <c r="F973" s="527"/>
      <c r="G973" s="527"/>
      <c r="H973" s="527"/>
      <c r="I973" s="527"/>
      <c r="J973" s="527"/>
      <c r="K973" s="527"/>
      <c r="L973" s="527"/>
    </row>
    <row r="974" spans="1:12" ht="13.15" customHeight="1" x14ac:dyDescent="0.2">
      <c r="A974" s="534"/>
      <c r="B974" s="527"/>
      <c r="C974" s="527"/>
      <c r="D974" s="527"/>
      <c r="E974" s="527"/>
      <c r="F974" s="527"/>
      <c r="G974" s="527"/>
      <c r="H974" s="527"/>
      <c r="I974" s="527"/>
      <c r="J974" s="527"/>
      <c r="K974" s="527"/>
      <c r="L974" s="527"/>
    </row>
    <row r="975" spans="1:12" ht="13.15" customHeight="1" x14ac:dyDescent="0.2">
      <c r="A975" s="534"/>
      <c r="B975" s="527"/>
      <c r="C975" s="527"/>
      <c r="D975" s="527"/>
      <c r="E975" s="527"/>
      <c r="F975" s="527"/>
      <c r="G975" s="527"/>
      <c r="H975" s="527"/>
      <c r="I975" s="527"/>
      <c r="J975" s="527"/>
      <c r="K975" s="527"/>
      <c r="L975" s="527"/>
    </row>
    <row r="976" spans="1:12" ht="13.15" customHeight="1" x14ac:dyDescent="0.2">
      <c r="A976" s="534"/>
      <c r="B976" s="527"/>
      <c r="C976" s="527"/>
      <c r="D976" s="527"/>
      <c r="E976" s="527"/>
      <c r="F976" s="527"/>
      <c r="G976" s="527"/>
      <c r="H976" s="527"/>
      <c r="I976" s="527"/>
      <c r="J976" s="527"/>
      <c r="K976" s="527"/>
      <c r="L976" s="527"/>
    </row>
    <row r="977" spans="1:18" ht="13.15" customHeight="1" x14ac:dyDescent="0.2">
      <c r="A977" s="534"/>
      <c r="B977" s="527"/>
      <c r="C977" s="527"/>
      <c r="D977" s="527"/>
      <c r="E977" s="527"/>
      <c r="F977" s="527"/>
      <c r="G977" s="527"/>
      <c r="H977" s="527"/>
      <c r="I977" s="527"/>
      <c r="J977" s="527"/>
      <c r="K977" s="527"/>
      <c r="L977" s="527"/>
    </row>
    <row r="978" spans="1:18" ht="13.15" customHeight="1" x14ac:dyDescent="0.2">
      <c r="A978" s="534"/>
      <c r="B978" s="527"/>
      <c r="C978" s="527"/>
      <c r="D978" s="527"/>
      <c r="E978" s="527"/>
      <c r="F978" s="527"/>
      <c r="G978" s="527"/>
      <c r="H978" s="527"/>
      <c r="I978" s="527"/>
      <c r="J978" s="527"/>
      <c r="K978" s="527"/>
      <c r="L978" s="527"/>
    </row>
    <row r="979" spans="1:18" ht="13.15" customHeight="1" x14ac:dyDescent="0.2">
      <c r="A979" s="534"/>
      <c r="B979" s="527"/>
      <c r="C979" s="527"/>
      <c r="D979" s="527"/>
      <c r="E979" s="527"/>
      <c r="F979" s="527"/>
      <c r="G979" s="527"/>
      <c r="H979" s="527"/>
      <c r="I979" s="527"/>
      <c r="J979" s="527"/>
      <c r="K979" s="527"/>
      <c r="L979" s="527"/>
    </row>
    <row r="980" spans="1:18" ht="13.15" customHeight="1" x14ac:dyDescent="0.2">
      <c r="A980" s="534"/>
      <c r="B980" s="527"/>
      <c r="C980" s="527"/>
      <c r="D980" s="527"/>
      <c r="E980" s="527"/>
      <c r="F980" s="527"/>
      <c r="G980" s="527"/>
      <c r="H980" s="527"/>
      <c r="I980" s="527"/>
      <c r="J980" s="527"/>
      <c r="K980" s="527"/>
      <c r="L980" s="527"/>
    </row>
    <row r="981" spans="1:18" ht="13.15" customHeight="1" x14ac:dyDescent="0.2">
      <c r="A981" s="534"/>
      <c r="B981" s="527"/>
      <c r="C981" s="527"/>
      <c r="D981" s="527"/>
      <c r="E981" s="527"/>
      <c r="F981" s="527"/>
      <c r="G981" s="527"/>
      <c r="H981" s="527"/>
      <c r="I981" s="527"/>
      <c r="J981" s="527"/>
      <c r="K981" s="527"/>
      <c r="L981" s="527"/>
    </row>
    <row r="982" spans="1:18" ht="13.15" customHeight="1" x14ac:dyDescent="0.2">
      <c r="A982" s="534"/>
      <c r="B982" s="527"/>
      <c r="C982" s="527"/>
      <c r="D982" s="527"/>
      <c r="E982" s="527"/>
      <c r="F982" s="527"/>
      <c r="G982" s="527"/>
      <c r="H982" s="527"/>
      <c r="I982" s="527"/>
      <c r="J982" s="527"/>
      <c r="K982" s="527"/>
      <c r="L982" s="527"/>
    </row>
    <row r="983" spans="1:18" ht="13.15" customHeight="1" x14ac:dyDescent="0.2">
      <c r="A983" s="534"/>
      <c r="B983" s="527"/>
      <c r="C983" s="527"/>
      <c r="D983" s="527"/>
      <c r="E983" s="527"/>
      <c r="F983" s="527"/>
      <c r="G983" s="527"/>
      <c r="H983" s="527"/>
      <c r="I983" s="527"/>
      <c r="J983" s="527"/>
      <c r="K983" s="527"/>
      <c r="L983" s="527"/>
    </row>
    <row r="984" spans="1:18" ht="13.15" customHeight="1" x14ac:dyDescent="0.2">
      <c r="A984" s="534"/>
      <c r="B984" s="527"/>
      <c r="C984" s="527"/>
      <c r="D984" s="527"/>
      <c r="E984" s="527"/>
      <c r="F984" s="527"/>
      <c r="G984" s="527"/>
      <c r="H984" s="527"/>
      <c r="I984" s="527"/>
      <c r="J984" s="527"/>
      <c r="K984" s="527"/>
      <c r="L984" s="527"/>
      <c r="M984" s="535"/>
      <c r="N984" s="535"/>
      <c r="O984" s="535"/>
      <c r="P984" s="535"/>
      <c r="Q984" s="535"/>
      <c r="R984" s="535"/>
    </row>
    <row r="985" spans="1:18" ht="13.15" customHeight="1" x14ac:dyDescent="0.2">
      <c r="A985" s="534"/>
      <c r="B985" s="527"/>
      <c r="C985" s="527"/>
      <c r="D985" s="527"/>
      <c r="E985" s="527"/>
      <c r="F985" s="527"/>
      <c r="G985" s="527"/>
      <c r="H985" s="527"/>
      <c r="I985" s="527"/>
      <c r="J985" s="527"/>
      <c r="K985" s="527"/>
      <c r="L985" s="527"/>
    </row>
    <row r="986" spans="1:18" ht="13.15" customHeight="1" x14ac:dyDescent="0.2">
      <c r="A986" s="534"/>
      <c r="B986" s="527"/>
      <c r="C986" s="527"/>
      <c r="D986" s="527"/>
      <c r="E986" s="527"/>
      <c r="F986" s="527"/>
      <c r="G986" s="527"/>
      <c r="H986" s="527"/>
      <c r="I986" s="527"/>
      <c r="J986" s="527"/>
      <c r="K986" s="527"/>
      <c r="L986" s="527"/>
    </row>
    <row r="987" spans="1:18" ht="13.15" customHeight="1" x14ac:dyDescent="0.2">
      <c r="A987" s="534"/>
      <c r="B987" s="527"/>
      <c r="C987" s="527"/>
      <c r="D987" s="527"/>
      <c r="E987" s="527"/>
      <c r="F987" s="527"/>
      <c r="G987" s="527"/>
      <c r="H987" s="527"/>
      <c r="I987" s="527"/>
      <c r="J987" s="527"/>
      <c r="K987" s="527"/>
      <c r="L987" s="527"/>
    </row>
    <row r="988" spans="1:18" ht="13.15" customHeight="1" x14ac:dyDescent="0.2">
      <c r="A988" s="534"/>
      <c r="B988" s="527"/>
      <c r="C988" s="527"/>
      <c r="D988" s="527"/>
      <c r="E988" s="527"/>
      <c r="F988" s="527"/>
      <c r="G988" s="527"/>
      <c r="H988" s="527"/>
      <c r="I988" s="527"/>
      <c r="J988" s="527"/>
      <c r="K988" s="527"/>
      <c r="L988" s="527"/>
    </row>
    <row r="989" spans="1:18" ht="13.15" customHeight="1" x14ac:dyDescent="0.2">
      <c r="A989" s="534"/>
      <c r="B989" s="527"/>
      <c r="C989" s="527"/>
      <c r="D989" s="527"/>
      <c r="E989" s="527"/>
      <c r="F989" s="527"/>
      <c r="G989" s="527"/>
      <c r="H989" s="527"/>
      <c r="I989" s="527"/>
      <c r="J989" s="527"/>
      <c r="K989" s="527"/>
      <c r="L989" s="527"/>
    </row>
    <row r="990" spans="1:18" ht="13.15" customHeight="1" x14ac:dyDescent="0.2">
      <c r="A990" s="534"/>
      <c r="B990" s="527"/>
      <c r="C990" s="527"/>
      <c r="D990" s="527"/>
      <c r="E990" s="527"/>
      <c r="F990" s="527"/>
      <c r="G990" s="527"/>
      <c r="H990" s="527"/>
      <c r="I990" s="527"/>
      <c r="J990" s="527"/>
      <c r="K990" s="527"/>
      <c r="L990" s="527"/>
    </row>
    <row r="991" spans="1:18" ht="13.15" customHeight="1" x14ac:dyDescent="0.2">
      <c r="A991" s="534"/>
      <c r="B991" s="527"/>
      <c r="C991" s="527"/>
      <c r="D991" s="527"/>
      <c r="E991" s="527"/>
      <c r="F991" s="527"/>
      <c r="G991" s="527"/>
      <c r="H991" s="527"/>
      <c r="I991" s="527"/>
      <c r="J991" s="527"/>
      <c r="K991" s="527"/>
      <c r="L991" s="527"/>
    </row>
    <row r="992" spans="1:18" ht="13.15" customHeight="1" x14ac:dyDescent="0.2">
      <c r="A992" s="534"/>
      <c r="B992" s="527"/>
      <c r="C992" s="527"/>
      <c r="D992" s="527"/>
      <c r="E992" s="527"/>
      <c r="F992" s="527"/>
      <c r="G992" s="527"/>
      <c r="H992" s="527"/>
      <c r="I992" s="527"/>
      <c r="J992" s="527"/>
      <c r="K992" s="527"/>
      <c r="L992" s="527"/>
    </row>
    <row r="993" spans="1:12" ht="13.15" customHeight="1" x14ac:dyDescent="0.2">
      <c r="A993" s="534"/>
      <c r="B993" s="527"/>
      <c r="C993" s="527"/>
      <c r="D993" s="527"/>
      <c r="E993" s="527"/>
      <c r="F993" s="527"/>
      <c r="G993" s="527"/>
      <c r="H993" s="527"/>
      <c r="I993" s="527"/>
      <c r="J993" s="527"/>
      <c r="K993" s="527"/>
      <c r="L993" s="527"/>
    </row>
    <row r="994" spans="1:12" ht="13.15" customHeight="1" x14ac:dyDescent="0.2">
      <c r="A994" s="534"/>
      <c r="B994" s="527"/>
      <c r="C994" s="527"/>
      <c r="D994" s="527"/>
      <c r="E994" s="527"/>
      <c r="F994" s="527"/>
      <c r="G994" s="527"/>
      <c r="H994" s="527"/>
      <c r="I994" s="527"/>
      <c r="J994" s="527"/>
      <c r="K994" s="527"/>
      <c r="L994" s="527"/>
    </row>
    <row r="995" spans="1:12" ht="13.15" customHeight="1" x14ac:dyDescent="0.2">
      <c r="A995" s="534"/>
      <c r="B995" s="527"/>
      <c r="C995" s="527"/>
      <c r="D995" s="527"/>
      <c r="E995" s="527"/>
      <c r="F995" s="527"/>
      <c r="G995" s="527"/>
      <c r="H995" s="527"/>
      <c r="I995" s="527"/>
      <c r="J995" s="527"/>
      <c r="K995" s="527"/>
      <c r="L995" s="527"/>
    </row>
    <row r="996" spans="1:12" ht="13.15" customHeight="1" x14ac:dyDescent="0.2">
      <c r="A996" s="534"/>
      <c r="B996" s="527"/>
      <c r="C996" s="527"/>
      <c r="D996" s="527"/>
      <c r="E996" s="527"/>
      <c r="F996" s="527"/>
      <c r="G996" s="527"/>
      <c r="H996" s="527"/>
      <c r="I996" s="527"/>
      <c r="J996" s="527"/>
      <c r="K996" s="527"/>
      <c r="L996" s="527"/>
    </row>
    <row r="997" spans="1:12" ht="13.15" customHeight="1" x14ac:dyDescent="0.2">
      <c r="A997" s="534"/>
      <c r="B997" s="527"/>
      <c r="C997" s="527"/>
      <c r="D997" s="527"/>
      <c r="E997" s="527"/>
      <c r="F997" s="527"/>
      <c r="G997" s="527"/>
      <c r="H997" s="527"/>
      <c r="I997" s="527"/>
      <c r="J997" s="527"/>
      <c r="K997" s="527"/>
      <c r="L997" s="527"/>
    </row>
    <row r="998" spans="1:12" ht="13.15" customHeight="1" x14ac:dyDescent="0.2">
      <c r="A998" s="534"/>
      <c r="B998" s="527"/>
      <c r="C998" s="527"/>
      <c r="D998" s="527"/>
      <c r="E998" s="527"/>
      <c r="F998" s="527"/>
      <c r="G998" s="527"/>
      <c r="H998" s="527"/>
      <c r="I998" s="527"/>
      <c r="J998" s="527"/>
      <c r="K998" s="527"/>
      <c r="L998" s="527"/>
    </row>
    <row r="999" spans="1:12" ht="13.15" customHeight="1" x14ac:dyDescent="0.2">
      <c r="A999" s="534"/>
      <c r="B999" s="527"/>
      <c r="C999" s="527"/>
      <c r="D999" s="527"/>
      <c r="E999" s="527"/>
      <c r="F999" s="527"/>
      <c r="G999" s="527"/>
      <c r="H999" s="527"/>
      <c r="I999" s="527"/>
      <c r="J999" s="527"/>
      <c r="K999" s="527"/>
      <c r="L999" s="527"/>
    </row>
    <row r="1000" spans="1:12" ht="13.15" customHeight="1" x14ac:dyDescent="0.2">
      <c r="A1000" s="534"/>
      <c r="B1000" s="527"/>
      <c r="C1000" s="527"/>
      <c r="D1000" s="527"/>
      <c r="E1000" s="527"/>
      <c r="F1000" s="527"/>
      <c r="G1000" s="527"/>
      <c r="H1000" s="527"/>
      <c r="I1000" s="527"/>
      <c r="J1000" s="527"/>
      <c r="K1000" s="527"/>
      <c r="L1000" s="527"/>
    </row>
    <row r="1001" spans="1:12" ht="13.15" customHeight="1" x14ac:dyDescent="0.2">
      <c r="A1001" s="534"/>
      <c r="B1001" s="527"/>
      <c r="C1001" s="527"/>
      <c r="D1001" s="527"/>
      <c r="E1001" s="527"/>
      <c r="F1001" s="527"/>
      <c r="G1001" s="527"/>
      <c r="H1001" s="527"/>
      <c r="I1001" s="527"/>
      <c r="J1001" s="527"/>
      <c r="K1001" s="527"/>
      <c r="L1001" s="527"/>
    </row>
    <row r="1002" spans="1:12" ht="13.15" customHeight="1" x14ac:dyDescent="0.2">
      <c r="A1002" s="534"/>
      <c r="B1002" s="527"/>
      <c r="C1002" s="527"/>
      <c r="D1002" s="527"/>
      <c r="E1002" s="527"/>
      <c r="F1002" s="527"/>
      <c r="G1002" s="527"/>
      <c r="H1002" s="527"/>
      <c r="I1002" s="527"/>
      <c r="J1002" s="527"/>
      <c r="K1002" s="527"/>
      <c r="L1002" s="527"/>
    </row>
    <row r="1003" spans="1:12" ht="13.15" customHeight="1" x14ac:dyDescent="0.2">
      <c r="A1003" s="534"/>
      <c r="B1003" s="527"/>
      <c r="C1003" s="527"/>
      <c r="D1003" s="527"/>
      <c r="E1003" s="527"/>
      <c r="F1003" s="527"/>
      <c r="G1003" s="527"/>
      <c r="H1003" s="527"/>
      <c r="I1003" s="527"/>
      <c r="J1003" s="527"/>
      <c r="K1003" s="527"/>
      <c r="L1003" s="527"/>
    </row>
    <row r="1004" spans="1:12" ht="13.15" customHeight="1" x14ac:dyDescent="0.2">
      <c r="A1004" s="534"/>
      <c r="B1004" s="527"/>
      <c r="C1004" s="527"/>
      <c r="D1004" s="527"/>
      <c r="E1004" s="527"/>
      <c r="F1004" s="527"/>
      <c r="G1004" s="527"/>
      <c r="H1004" s="527"/>
      <c r="I1004" s="527"/>
      <c r="J1004" s="527"/>
      <c r="K1004" s="527"/>
      <c r="L1004" s="527"/>
    </row>
    <row r="1005" spans="1:12" ht="13.15" customHeight="1" x14ac:dyDescent="0.2">
      <c r="A1005" s="534"/>
      <c r="B1005" s="527"/>
      <c r="C1005" s="527"/>
      <c r="D1005" s="527"/>
      <c r="E1005" s="527"/>
      <c r="F1005" s="527"/>
      <c r="G1005" s="527"/>
      <c r="H1005" s="527"/>
      <c r="I1005" s="527"/>
      <c r="J1005" s="527"/>
      <c r="K1005" s="527"/>
      <c r="L1005" s="527"/>
    </row>
    <row r="1006" spans="1:12" ht="13.15" customHeight="1" x14ac:dyDescent="0.2">
      <c r="A1006" s="534"/>
      <c r="B1006" s="527"/>
      <c r="C1006" s="527"/>
      <c r="D1006" s="527"/>
      <c r="E1006" s="527"/>
      <c r="F1006" s="527"/>
      <c r="G1006" s="527"/>
      <c r="H1006" s="527"/>
      <c r="I1006" s="527"/>
      <c r="J1006" s="527"/>
      <c r="K1006" s="527"/>
      <c r="L1006" s="527"/>
    </row>
    <row r="1007" spans="1:12" ht="13.15" customHeight="1" x14ac:dyDescent="0.2">
      <c r="A1007" s="534"/>
      <c r="B1007" s="527"/>
      <c r="C1007" s="527"/>
      <c r="D1007" s="527"/>
      <c r="E1007" s="527"/>
      <c r="F1007" s="527"/>
      <c r="G1007" s="527"/>
      <c r="H1007" s="527"/>
      <c r="I1007" s="527"/>
      <c r="J1007" s="527"/>
      <c r="K1007" s="527"/>
      <c r="L1007" s="527"/>
    </row>
    <row r="1008" spans="1:12" ht="13.15" customHeight="1" x14ac:dyDescent="0.2">
      <c r="A1008" s="534"/>
      <c r="B1008" s="527"/>
      <c r="C1008" s="527"/>
      <c r="D1008" s="527"/>
      <c r="E1008" s="527"/>
      <c r="F1008" s="527"/>
      <c r="G1008" s="527"/>
      <c r="H1008" s="527"/>
      <c r="I1008" s="527"/>
      <c r="J1008" s="527"/>
      <c r="K1008" s="527"/>
      <c r="L1008" s="527"/>
    </row>
    <row r="1009" spans="1:12" ht="13.15" customHeight="1" x14ac:dyDescent="0.2">
      <c r="A1009" s="534"/>
      <c r="B1009" s="527"/>
      <c r="C1009" s="527"/>
      <c r="D1009" s="527"/>
      <c r="E1009" s="527"/>
      <c r="F1009" s="527"/>
      <c r="G1009" s="527"/>
      <c r="H1009" s="527"/>
      <c r="I1009" s="527"/>
      <c r="J1009" s="527"/>
      <c r="K1009" s="527"/>
      <c r="L1009" s="527"/>
    </row>
    <row r="1010" spans="1:12" ht="13.15" customHeight="1" x14ac:dyDescent="0.2">
      <c r="A1010" s="534"/>
      <c r="B1010" s="527"/>
      <c r="C1010" s="527"/>
      <c r="D1010" s="527"/>
      <c r="E1010" s="527"/>
      <c r="F1010" s="527"/>
      <c r="G1010" s="527"/>
      <c r="H1010" s="527"/>
      <c r="I1010" s="527"/>
      <c r="J1010" s="527"/>
      <c r="K1010" s="527"/>
      <c r="L1010" s="527"/>
    </row>
    <row r="1011" spans="1:12" ht="13.15" customHeight="1" x14ac:dyDescent="0.2">
      <c r="A1011" s="534"/>
      <c r="B1011" s="527"/>
      <c r="C1011" s="527"/>
      <c r="D1011" s="527"/>
      <c r="E1011" s="527"/>
      <c r="F1011" s="527"/>
      <c r="G1011" s="527"/>
      <c r="H1011" s="527"/>
      <c r="I1011" s="527"/>
      <c r="J1011" s="527"/>
      <c r="K1011" s="527"/>
      <c r="L1011" s="527"/>
    </row>
    <row r="1012" spans="1:12" ht="13.15" customHeight="1" x14ac:dyDescent="0.2">
      <c r="A1012" s="534"/>
      <c r="B1012" s="527"/>
      <c r="C1012" s="527"/>
      <c r="D1012" s="527"/>
      <c r="E1012" s="527"/>
      <c r="F1012" s="527"/>
      <c r="G1012" s="527"/>
      <c r="H1012" s="527"/>
      <c r="I1012" s="527"/>
      <c r="J1012" s="527"/>
      <c r="K1012" s="527"/>
      <c r="L1012" s="527"/>
    </row>
    <row r="1013" spans="1:12" ht="13.15" customHeight="1" x14ac:dyDescent="0.2">
      <c r="A1013" s="534"/>
      <c r="B1013" s="527"/>
      <c r="C1013" s="527"/>
      <c r="D1013" s="527"/>
      <c r="E1013" s="527"/>
      <c r="F1013" s="527"/>
      <c r="G1013" s="527"/>
      <c r="H1013" s="527"/>
      <c r="I1013" s="527"/>
      <c r="J1013" s="527"/>
      <c r="K1013" s="527"/>
      <c r="L1013" s="527"/>
    </row>
    <row r="1014" spans="1:12" ht="13.15" customHeight="1" x14ac:dyDescent="0.2">
      <c r="A1014" s="534"/>
      <c r="B1014" s="527"/>
      <c r="C1014" s="527"/>
      <c r="D1014" s="527"/>
      <c r="E1014" s="527"/>
      <c r="F1014" s="527"/>
      <c r="G1014" s="527"/>
      <c r="H1014" s="527"/>
      <c r="I1014" s="527"/>
      <c r="J1014" s="527"/>
      <c r="K1014" s="527"/>
      <c r="L1014" s="527"/>
    </row>
    <row r="1015" spans="1:12" ht="13.15" customHeight="1" x14ac:dyDescent="0.2">
      <c r="A1015" s="534"/>
      <c r="B1015" s="527"/>
      <c r="C1015" s="527"/>
      <c r="D1015" s="527"/>
      <c r="E1015" s="527"/>
      <c r="F1015" s="527"/>
      <c r="G1015" s="527"/>
      <c r="H1015" s="527"/>
      <c r="I1015" s="527"/>
      <c r="J1015" s="527"/>
      <c r="K1015" s="527"/>
      <c r="L1015" s="527"/>
    </row>
    <row r="1016" spans="1:12" ht="13.15" customHeight="1" x14ac:dyDescent="0.2">
      <c r="A1016" s="534"/>
      <c r="B1016" s="527"/>
      <c r="C1016" s="527"/>
      <c r="D1016" s="527"/>
      <c r="E1016" s="527"/>
      <c r="F1016" s="527"/>
      <c r="G1016" s="527"/>
      <c r="H1016" s="527"/>
      <c r="I1016" s="527"/>
      <c r="J1016" s="527"/>
      <c r="K1016" s="527"/>
      <c r="L1016" s="527"/>
    </row>
    <row r="1017" spans="1:12" ht="13.15" customHeight="1" x14ac:dyDescent="0.2">
      <c r="A1017" s="534"/>
      <c r="B1017" s="527"/>
      <c r="C1017" s="527"/>
      <c r="D1017" s="527"/>
      <c r="E1017" s="527"/>
      <c r="F1017" s="527"/>
      <c r="G1017" s="527"/>
      <c r="H1017" s="527"/>
      <c r="I1017" s="527"/>
      <c r="J1017" s="527"/>
      <c r="K1017" s="527"/>
      <c r="L1017" s="527"/>
    </row>
    <row r="1018" spans="1:12" ht="13.15" customHeight="1" x14ac:dyDescent="0.2">
      <c r="A1018" s="534"/>
      <c r="B1018" s="527"/>
      <c r="C1018" s="527"/>
      <c r="D1018" s="527"/>
      <c r="E1018" s="527"/>
      <c r="F1018" s="527"/>
      <c r="G1018" s="527"/>
      <c r="H1018" s="527"/>
      <c r="I1018" s="527"/>
      <c r="J1018" s="527"/>
      <c r="K1018" s="527"/>
      <c r="L1018" s="527"/>
    </row>
    <row r="1019" spans="1:12" ht="13.15" customHeight="1" x14ac:dyDescent="0.2">
      <c r="A1019" s="534"/>
      <c r="B1019" s="527"/>
      <c r="C1019" s="527"/>
      <c r="D1019" s="527"/>
      <c r="E1019" s="527"/>
      <c r="F1019" s="527"/>
      <c r="G1019" s="527"/>
      <c r="H1019" s="527"/>
      <c r="I1019" s="527"/>
      <c r="J1019" s="527"/>
      <c r="K1019" s="527"/>
      <c r="L1019" s="527"/>
    </row>
    <row r="1020" spans="1:12" ht="13.15" customHeight="1" x14ac:dyDescent="0.2">
      <c r="A1020" s="534"/>
      <c r="B1020" s="527"/>
      <c r="C1020" s="527"/>
      <c r="D1020" s="527"/>
      <c r="E1020" s="527"/>
      <c r="F1020" s="527"/>
      <c r="G1020" s="527"/>
      <c r="H1020" s="527"/>
      <c r="I1020" s="527"/>
      <c r="J1020" s="527"/>
      <c r="K1020" s="527"/>
      <c r="L1020" s="527"/>
    </row>
    <row r="1021" spans="1:12" ht="13.15" customHeight="1" x14ac:dyDescent="0.2">
      <c r="A1021" s="534"/>
      <c r="B1021" s="527"/>
      <c r="C1021" s="527"/>
      <c r="D1021" s="527"/>
      <c r="E1021" s="527"/>
      <c r="F1021" s="527"/>
      <c r="G1021" s="527"/>
      <c r="H1021" s="527"/>
      <c r="I1021" s="527"/>
      <c r="J1021" s="527"/>
      <c r="K1021" s="527"/>
      <c r="L1021" s="527"/>
    </row>
    <row r="1022" spans="1:12" ht="13.15" customHeight="1" x14ac:dyDescent="0.2">
      <c r="A1022" s="534"/>
      <c r="B1022" s="527"/>
      <c r="C1022" s="527"/>
      <c r="D1022" s="527"/>
      <c r="E1022" s="527"/>
      <c r="F1022" s="527"/>
      <c r="G1022" s="527"/>
      <c r="H1022" s="527"/>
      <c r="I1022" s="527"/>
      <c r="J1022" s="527"/>
      <c r="K1022" s="527"/>
      <c r="L1022" s="527"/>
    </row>
    <row r="1023" spans="1:12" ht="13.15" customHeight="1" x14ac:dyDescent="0.2">
      <c r="A1023" s="534"/>
      <c r="B1023" s="527"/>
      <c r="C1023" s="527"/>
      <c r="D1023" s="527"/>
      <c r="E1023" s="527"/>
      <c r="F1023" s="527"/>
      <c r="G1023" s="527"/>
      <c r="H1023" s="527"/>
      <c r="I1023" s="527"/>
      <c r="J1023" s="527"/>
      <c r="K1023" s="527"/>
      <c r="L1023" s="527"/>
    </row>
    <row r="1024" spans="1:12" ht="13.15" customHeight="1" x14ac:dyDescent="0.2">
      <c r="A1024" s="534"/>
      <c r="B1024" s="527"/>
      <c r="C1024" s="527"/>
      <c r="D1024" s="527"/>
      <c r="E1024" s="527"/>
      <c r="F1024" s="527"/>
      <c r="G1024" s="527"/>
      <c r="H1024" s="527"/>
      <c r="I1024" s="527"/>
      <c r="J1024" s="527"/>
      <c r="K1024" s="527"/>
      <c r="L1024" s="527"/>
    </row>
    <row r="1025" spans="1:18" ht="13.15" customHeight="1" x14ac:dyDescent="0.2">
      <c r="A1025" s="534"/>
      <c r="B1025" s="527"/>
      <c r="C1025" s="527"/>
      <c r="D1025" s="527"/>
      <c r="E1025" s="527"/>
      <c r="F1025" s="527"/>
      <c r="G1025" s="527"/>
      <c r="H1025" s="527"/>
      <c r="I1025" s="527"/>
      <c r="J1025" s="527"/>
      <c r="K1025" s="527"/>
      <c r="L1025" s="527"/>
    </row>
    <row r="1026" spans="1:18" ht="13.15" customHeight="1" x14ac:dyDescent="0.2">
      <c r="A1026" s="534"/>
      <c r="B1026" s="527"/>
      <c r="C1026" s="527"/>
      <c r="D1026" s="527"/>
      <c r="E1026" s="527"/>
      <c r="F1026" s="527"/>
      <c r="G1026" s="527"/>
      <c r="H1026" s="527"/>
      <c r="I1026" s="527"/>
      <c r="J1026" s="527"/>
      <c r="K1026" s="527"/>
      <c r="L1026" s="527"/>
    </row>
    <row r="1027" spans="1:18" ht="13.15" customHeight="1" x14ac:dyDescent="0.2">
      <c r="A1027" s="534"/>
      <c r="B1027" s="527"/>
      <c r="C1027" s="527"/>
      <c r="D1027" s="527"/>
      <c r="E1027" s="527"/>
      <c r="F1027" s="527"/>
      <c r="G1027" s="527"/>
      <c r="H1027" s="527"/>
      <c r="I1027" s="527"/>
      <c r="J1027" s="527"/>
      <c r="K1027" s="527"/>
      <c r="L1027" s="527"/>
    </row>
    <row r="1028" spans="1:18" ht="13.15" customHeight="1" x14ac:dyDescent="0.2">
      <c r="A1028" s="534"/>
      <c r="B1028" s="527"/>
      <c r="C1028" s="527"/>
      <c r="D1028" s="527"/>
      <c r="E1028" s="527"/>
      <c r="F1028" s="527"/>
      <c r="G1028" s="527"/>
      <c r="H1028" s="527"/>
      <c r="I1028" s="527"/>
      <c r="J1028" s="527"/>
      <c r="K1028" s="527"/>
      <c r="L1028" s="527"/>
    </row>
    <row r="1029" spans="1:18" ht="13.15" customHeight="1" x14ac:dyDescent="0.2">
      <c r="A1029" s="534"/>
      <c r="B1029" s="527"/>
      <c r="C1029" s="527"/>
      <c r="D1029" s="527"/>
      <c r="E1029" s="527"/>
      <c r="F1029" s="527"/>
      <c r="G1029" s="527"/>
      <c r="H1029" s="527"/>
      <c r="I1029" s="527"/>
      <c r="J1029" s="527"/>
      <c r="K1029" s="527"/>
      <c r="L1029" s="527"/>
    </row>
    <row r="1030" spans="1:18" ht="13.15" customHeight="1" x14ac:dyDescent="0.2">
      <c r="A1030" s="534"/>
      <c r="B1030" s="527"/>
      <c r="C1030" s="527"/>
      <c r="D1030" s="527"/>
      <c r="E1030" s="527"/>
      <c r="F1030" s="527"/>
      <c r="G1030" s="527"/>
      <c r="H1030" s="527"/>
      <c r="I1030" s="527"/>
      <c r="J1030" s="527"/>
      <c r="K1030" s="527"/>
      <c r="L1030" s="527"/>
    </row>
    <row r="1031" spans="1:18" ht="13.15" customHeight="1" x14ac:dyDescent="0.2">
      <c r="A1031" s="534"/>
      <c r="B1031" s="527"/>
      <c r="C1031" s="527"/>
      <c r="D1031" s="527"/>
      <c r="E1031" s="527"/>
      <c r="F1031" s="527"/>
      <c r="G1031" s="527"/>
      <c r="H1031" s="527"/>
      <c r="I1031" s="527"/>
      <c r="J1031" s="527"/>
      <c r="K1031" s="527"/>
      <c r="L1031" s="527"/>
    </row>
    <row r="1032" spans="1:18" s="535" customFormat="1" ht="13.15" customHeight="1" x14ac:dyDescent="0.2">
      <c r="A1032" s="534"/>
      <c r="B1032" s="527"/>
      <c r="C1032" s="527"/>
      <c r="D1032" s="527"/>
      <c r="E1032" s="527"/>
      <c r="F1032" s="527"/>
      <c r="G1032" s="527"/>
      <c r="H1032" s="527"/>
      <c r="I1032" s="527"/>
      <c r="J1032" s="527"/>
      <c r="K1032" s="527"/>
      <c r="L1032" s="527"/>
      <c r="M1032" s="254"/>
      <c r="N1032" s="254"/>
      <c r="O1032" s="254"/>
      <c r="P1032" s="254"/>
      <c r="Q1032" s="254"/>
      <c r="R1032" s="254"/>
    </row>
    <row r="1033" spans="1:18" ht="13.15" customHeight="1" x14ac:dyDescent="0.2">
      <c r="A1033" s="534"/>
      <c r="B1033" s="527"/>
      <c r="C1033" s="527"/>
      <c r="D1033" s="527"/>
      <c r="E1033" s="527"/>
      <c r="F1033" s="527"/>
      <c r="G1033" s="527"/>
      <c r="H1033" s="527"/>
      <c r="I1033" s="527"/>
      <c r="J1033" s="527"/>
      <c r="K1033" s="527"/>
      <c r="L1033" s="527"/>
    </row>
    <row r="1034" spans="1:18" ht="13.15" customHeight="1" x14ac:dyDescent="0.2">
      <c r="A1034" s="534"/>
      <c r="B1034" s="527"/>
      <c r="C1034" s="527"/>
      <c r="D1034" s="527"/>
      <c r="E1034" s="527"/>
      <c r="F1034" s="527"/>
      <c r="G1034" s="527"/>
      <c r="H1034" s="527"/>
      <c r="I1034" s="527"/>
      <c r="J1034" s="527"/>
      <c r="K1034" s="527"/>
      <c r="L1034" s="527"/>
    </row>
    <row r="1035" spans="1:18" ht="13.15" customHeight="1" x14ac:dyDescent="0.2">
      <c r="A1035" s="534"/>
      <c r="B1035" s="527"/>
      <c r="C1035" s="527"/>
      <c r="D1035" s="527"/>
      <c r="E1035" s="527"/>
      <c r="F1035" s="527"/>
      <c r="G1035" s="527"/>
      <c r="H1035" s="527"/>
      <c r="I1035" s="527"/>
      <c r="J1035" s="527"/>
      <c r="K1035" s="527"/>
      <c r="L1035" s="527"/>
    </row>
    <row r="1036" spans="1:18" ht="13.15" customHeight="1" x14ac:dyDescent="0.2">
      <c r="A1036" s="534"/>
      <c r="B1036" s="527"/>
      <c r="C1036" s="527"/>
      <c r="D1036" s="527"/>
      <c r="E1036" s="527"/>
      <c r="F1036" s="527"/>
      <c r="G1036" s="527"/>
      <c r="H1036" s="527"/>
      <c r="I1036" s="527"/>
      <c r="J1036" s="527"/>
      <c r="K1036" s="527"/>
      <c r="L1036" s="527"/>
    </row>
    <row r="1037" spans="1:18" ht="13.15" customHeight="1" x14ac:dyDescent="0.2">
      <c r="A1037" s="534"/>
      <c r="B1037" s="527"/>
      <c r="C1037" s="527"/>
      <c r="D1037" s="527"/>
      <c r="E1037" s="527"/>
      <c r="F1037" s="527"/>
      <c r="G1037" s="527"/>
      <c r="H1037" s="527"/>
      <c r="I1037" s="527"/>
      <c r="J1037" s="527"/>
      <c r="K1037" s="527"/>
      <c r="L1037" s="527"/>
    </row>
    <row r="1038" spans="1:18" ht="13.15" customHeight="1" x14ac:dyDescent="0.2">
      <c r="A1038" s="534"/>
      <c r="B1038" s="527"/>
      <c r="C1038" s="527"/>
      <c r="D1038" s="527"/>
      <c r="E1038" s="527"/>
      <c r="F1038" s="527"/>
      <c r="G1038" s="527"/>
      <c r="H1038" s="527"/>
      <c r="I1038" s="527"/>
      <c r="J1038" s="527"/>
      <c r="K1038" s="527"/>
      <c r="L1038" s="527"/>
    </row>
    <row r="1039" spans="1:18" ht="13.15" customHeight="1" x14ac:dyDescent="0.2">
      <c r="A1039" s="534"/>
      <c r="B1039" s="527"/>
      <c r="C1039" s="527"/>
      <c r="D1039" s="527"/>
      <c r="E1039" s="527"/>
      <c r="F1039" s="527"/>
      <c r="G1039" s="527"/>
      <c r="H1039" s="527"/>
      <c r="I1039" s="527"/>
      <c r="J1039" s="527"/>
      <c r="K1039" s="527"/>
      <c r="L1039" s="527"/>
    </row>
    <row r="1040" spans="1:18" ht="13.15" customHeight="1" x14ac:dyDescent="0.2">
      <c r="A1040" s="534"/>
      <c r="B1040" s="527"/>
      <c r="C1040" s="527"/>
      <c r="D1040" s="527"/>
      <c r="E1040" s="527"/>
      <c r="F1040" s="527"/>
      <c r="G1040" s="527"/>
      <c r="H1040" s="527"/>
      <c r="I1040" s="527"/>
      <c r="J1040" s="527"/>
      <c r="K1040" s="527"/>
      <c r="L1040" s="527"/>
    </row>
    <row r="1041" spans="1:12" ht="13.15" customHeight="1" x14ac:dyDescent="0.2">
      <c r="A1041" s="534"/>
      <c r="B1041" s="527"/>
      <c r="C1041" s="527"/>
      <c r="D1041" s="527"/>
      <c r="E1041" s="527"/>
      <c r="F1041" s="527"/>
      <c r="G1041" s="527"/>
      <c r="H1041" s="527"/>
      <c r="I1041" s="527"/>
      <c r="J1041" s="527"/>
      <c r="K1041" s="527"/>
      <c r="L1041" s="527"/>
    </row>
    <row r="1042" spans="1:12" ht="13.15" customHeight="1" x14ac:dyDescent="0.2">
      <c r="A1042" s="534"/>
      <c r="B1042" s="527"/>
      <c r="C1042" s="527"/>
      <c r="D1042" s="527"/>
      <c r="E1042" s="527"/>
      <c r="F1042" s="527"/>
      <c r="G1042" s="527"/>
      <c r="H1042" s="527"/>
      <c r="I1042" s="527"/>
      <c r="J1042" s="527"/>
      <c r="K1042" s="527"/>
      <c r="L1042" s="527"/>
    </row>
    <row r="1043" spans="1:12" ht="13.15" customHeight="1" x14ac:dyDescent="0.2">
      <c r="A1043" s="534"/>
      <c r="B1043" s="527"/>
      <c r="C1043" s="527"/>
      <c r="D1043" s="527"/>
      <c r="E1043" s="527"/>
      <c r="F1043" s="527"/>
      <c r="G1043" s="527"/>
      <c r="H1043" s="527"/>
      <c r="I1043" s="527"/>
      <c r="J1043" s="527"/>
      <c r="K1043" s="527"/>
      <c r="L1043" s="527"/>
    </row>
    <row r="1044" spans="1:12" ht="13.15" customHeight="1" x14ac:dyDescent="0.2">
      <c r="A1044" s="534"/>
      <c r="B1044" s="527"/>
      <c r="C1044" s="527"/>
      <c r="D1044" s="527"/>
      <c r="E1044" s="527"/>
      <c r="F1044" s="527"/>
      <c r="G1044" s="527"/>
      <c r="H1044" s="527"/>
      <c r="I1044" s="527"/>
      <c r="J1044" s="527"/>
      <c r="K1044" s="527"/>
      <c r="L1044" s="527"/>
    </row>
    <row r="1045" spans="1:12" ht="13.15" customHeight="1" x14ac:dyDescent="0.2">
      <c r="A1045" s="534"/>
      <c r="B1045" s="527"/>
      <c r="C1045" s="527"/>
      <c r="D1045" s="527"/>
      <c r="E1045" s="527"/>
      <c r="F1045" s="527"/>
      <c r="G1045" s="527"/>
      <c r="H1045" s="527"/>
      <c r="I1045" s="527"/>
      <c r="J1045" s="527"/>
      <c r="K1045" s="527"/>
      <c r="L1045" s="527"/>
    </row>
    <row r="1046" spans="1:12" ht="13.15" customHeight="1" x14ac:dyDescent="0.2">
      <c r="A1046" s="534"/>
      <c r="B1046" s="527"/>
      <c r="C1046" s="527"/>
      <c r="D1046" s="527"/>
      <c r="E1046" s="527"/>
      <c r="F1046" s="527"/>
      <c r="G1046" s="527"/>
      <c r="H1046" s="527"/>
      <c r="I1046" s="527"/>
      <c r="J1046" s="527"/>
      <c r="K1046" s="527"/>
      <c r="L1046" s="527"/>
    </row>
    <row r="1047" spans="1:12" ht="13.15" customHeight="1" x14ac:dyDescent="0.2">
      <c r="A1047" s="534"/>
      <c r="B1047" s="527"/>
      <c r="C1047" s="527"/>
      <c r="D1047" s="527"/>
      <c r="E1047" s="527"/>
      <c r="F1047" s="527"/>
      <c r="G1047" s="527"/>
      <c r="H1047" s="527"/>
      <c r="I1047" s="527"/>
      <c r="J1047" s="527"/>
      <c r="K1047" s="527"/>
      <c r="L1047" s="527"/>
    </row>
    <row r="1048" spans="1:12" ht="13.15" customHeight="1" x14ac:dyDescent="0.2">
      <c r="A1048" s="534"/>
      <c r="B1048" s="527"/>
      <c r="C1048" s="527"/>
      <c r="D1048" s="527"/>
      <c r="E1048" s="527"/>
      <c r="F1048" s="527"/>
      <c r="G1048" s="527"/>
      <c r="H1048" s="527"/>
      <c r="I1048" s="527"/>
      <c r="J1048" s="527"/>
      <c r="K1048" s="527"/>
      <c r="L1048" s="527"/>
    </row>
    <row r="1049" spans="1:12" ht="13.15" customHeight="1" x14ac:dyDescent="0.2">
      <c r="A1049" s="534"/>
      <c r="B1049" s="527"/>
      <c r="C1049" s="527"/>
      <c r="D1049" s="527"/>
      <c r="E1049" s="527"/>
      <c r="F1049" s="527"/>
      <c r="G1049" s="527"/>
      <c r="H1049" s="527"/>
      <c r="I1049" s="527"/>
      <c r="J1049" s="527"/>
      <c r="K1049" s="527"/>
      <c r="L1049" s="527"/>
    </row>
    <row r="1050" spans="1:12" ht="13.15" customHeight="1" x14ac:dyDescent="0.2">
      <c r="A1050" s="534"/>
      <c r="B1050" s="527"/>
      <c r="C1050" s="527"/>
      <c r="D1050" s="527"/>
      <c r="E1050" s="527"/>
      <c r="F1050" s="527"/>
      <c r="G1050" s="527"/>
      <c r="H1050" s="527"/>
      <c r="I1050" s="527"/>
      <c r="J1050" s="527"/>
      <c r="K1050" s="527"/>
      <c r="L1050" s="527"/>
    </row>
    <row r="1051" spans="1:12" ht="13.15" customHeight="1" x14ac:dyDescent="0.2">
      <c r="A1051" s="534"/>
      <c r="B1051" s="527"/>
      <c r="C1051" s="527"/>
      <c r="D1051" s="527"/>
      <c r="E1051" s="527"/>
      <c r="F1051" s="527"/>
      <c r="G1051" s="527"/>
      <c r="H1051" s="527"/>
      <c r="I1051" s="527"/>
      <c r="J1051" s="527"/>
      <c r="K1051" s="527"/>
      <c r="L1051" s="527"/>
    </row>
    <row r="1052" spans="1:12" ht="13.15" customHeight="1" x14ac:dyDescent="0.2">
      <c r="A1052" s="534"/>
      <c r="B1052" s="527"/>
      <c r="C1052" s="527"/>
      <c r="D1052" s="527"/>
      <c r="E1052" s="527"/>
      <c r="F1052" s="527"/>
      <c r="G1052" s="527"/>
      <c r="H1052" s="527"/>
      <c r="I1052" s="527"/>
      <c r="J1052" s="527"/>
      <c r="K1052" s="527"/>
      <c r="L1052" s="527"/>
    </row>
    <row r="1053" spans="1:12" ht="13.15" customHeight="1" x14ac:dyDescent="0.2">
      <c r="A1053" s="534"/>
      <c r="B1053" s="527"/>
      <c r="C1053" s="527"/>
      <c r="D1053" s="527"/>
      <c r="E1053" s="527"/>
      <c r="F1053" s="527"/>
      <c r="G1053" s="527"/>
      <c r="H1053" s="527"/>
      <c r="I1053" s="527"/>
      <c r="J1053" s="527"/>
      <c r="K1053" s="527"/>
      <c r="L1053" s="527"/>
    </row>
    <row r="1054" spans="1:12" ht="13.15" customHeight="1" x14ac:dyDescent="0.2">
      <c r="A1054" s="534"/>
      <c r="B1054" s="527"/>
      <c r="C1054" s="527"/>
      <c r="D1054" s="527"/>
      <c r="E1054" s="527"/>
      <c r="F1054" s="527"/>
      <c r="G1054" s="527"/>
      <c r="H1054" s="527"/>
      <c r="I1054" s="527"/>
      <c r="J1054" s="527"/>
      <c r="K1054" s="527"/>
      <c r="L1054" s="527"/>
    </row>
    <row r="1055" spans="1:12" ht="13.15" customHeight="1" x14ac:dyDescent="0.2">
      <c r="A1055" s="534"/>
      <c r="B1055" s="527"/>
      <c r="C1055" s="527"/>
      <c r="D1055" s="527"/>
      <c r="E1055" s="527"/>
      <c r="F1055" s="527"/>
      <c r="G1055" s="527"/>
      <c r="H1055" s="527"/>
      <c r="I1055" s="527"/>
      <c r="J1055" s="527"/>
      <c r="K1055" s="527"/>
      <c r="L1055" s="527"/>
    </row>
    <row r="1056" spans="1:12" ht="13.15" customHeight="1" x14ac:dyDescent="0.2">
      <c r="A1056" s="534"/>
      <c r="B1056" s="527"/>
      <c r="C1056" s="527"/>
      <c r="D1056" s="527"/>
      <c r="E1056" s="527"/>
      <c r="F1056" s="527"/>
      <c r="G1056" s="527"/>
      <c r="H1056" s="527"/>
      <c r="I1056" s="527"/>
      <c r="J1056" s="527"/>
      <c r="K1056" s="527"/>
      <c r="L1056" s="527"/>
    </row>
    <row r="1057" spans="1:18" ht="13.15" customHeight="1" x14ac:dyDescent="0.2">
      <c r="A1057" s="534"/>
      <c r="B1057" s="527"/>
      <c r="C1057" s="527"/>
      <c r="D1057" s="527"/>
      <c r="E1057" s="527"/>
      <c r="F1057" s="527"/>
      <c r="G1057" s="527"/>
      <c r="H1057" s="527"/>
      <c r="I1057" s="527"/>
      <c r="J1057" s="527"/>
      <c r="K1057" s="527"/>
      <c r="L1057" s="527"/>
    </row>
    <row r="1058" spans="1:18" ht="13.15" customHeight="1" x14ac:dyDescent="0.2">
      <c r="A1058" s="534"/>
      <c r="B1058" s="527"/>
      <c r="C1058" s="527"/>
      <c r="D1058" s="527"/>
      <c r="E1058" s="527"/>
      <c r="F1058" s="527"/>
      <c r="G1058" s="527"/>
      <c r="H1058" s="527"/>
      <c r="I1058" s="527"/>
      <c r="J1058" s="527"/>
      <c r="K1058" s="527"/>
      <c r="L1058" s="527"/>
    </row>
    <row r="1059" spans="1:18" ht="13.15" customHeight="1" x14ac:dyDescent="0.2">
      <c r="A1059" s="534"/>
      <c r="B1059" s="527"/>
      <c r="C1059" s="527"/>
      <c r="D1059" s="527"/>
      <c r="E1059" s="527"/>
      <c r="F1059" s="527"/>
      <c r="G1059" s="527"/>
      <c r="H1059" s="527"/>
      <c r="I1059" s="527"/>
      <c r="J1059" s="527"/>
      <c r="K1059" s="527"/>
      <c r="L1059" s="527"/>
    </row>
    <row r="1060" spans="1:18" ht="13.15" customHeight="1" x14ac:dyDescent="0.2">
      <c r="A1060" s="534"/>
      <c r="B1060" s="527"/>
      <c r="C1060" s="527"/>
      <c r="D1060" s="527"/>
      <c r="E1060" s="527"/>
      <c r="F1060" s="527"/>
      <c r="G1060" s="527"/>
      <c r="H1060" s="527"/>
      <c r="I1060" s="527"/>
      <c r="J1060" s="527"/>
      <c r="K1060" s="527"/>
      <c r="L1060" s="527"/>
      <c r="M1060" s="250"/>
      <c r="N1060" s="250"/>
      <c r="O1060" s="250"/>
      <c r="P1060" s="250"/>
      <c r="Q1060" s="250"/>
      <c r="R1060" s="250"/>
    </row>
    <row r="1061" spans="1:18" ht="13.15" customHeight="1" x14ac:dyDescent="0.2">
      <c r="A1061" s="534"/>
      <c r="B1061" s="527"/>
      <c r="C1061" s="527"/>
      <c r="D1061" s="527"/>
      <c r="E1061" s="527"/>
      <c r="F1061" s="527"/>
      <c r="G1061" s="527"/>
      <c r="H1061" s="527"/>
      <c r="I1061" s="527"/>
      <c r="J1061" s="527"/>
      <c r="K1061" s="527"/>
      <c r="L1061" s="527"/>
      <c r="M1061" s="250"/>
      <c r="N1061" s="250"/>
      <c r="O1061" s="250"/>
      <c r="P1061" s="250"/>
      <c r="Q1061" s="250"/>
      <c r="R1061" s="250"/>
    </row>
    <row r="1062" spans="1:18" ht="13.15" customHeight="1" x14ac:dyDescent="0.2">
      <c r="A1062" s="534"/>
      <c r="B1062" s="527"/>
      <c r="C1062" s="527"/>
      <c r="D1062" s="527"/>
      <c r="E1062" s="527"/>
      <c r="F1062" s="527"/>
      <c r="G1062" s="527"/>
      <c r="H1062" s="527"/>
      <c r="I1062" s="527"/>
      <c r="J1062" s="527"/>
      <c r="K1062" s="527"/>
      <c r="L1062" s="527"/>
      <c r="M1062" s="250"/>
      <c r="N1062" s="250"/>
      <c r="O1062" s="250"/>
      <c r="P1062" s="250"/>
      <c r="Q1062" s="250"/>
      <c r="R1062" s="250"/>
    </row>
    <row r="1063" spans="1:18" ht="13.15" customHeight="1" x14ac:dyDescent="0.2">
      <c r="A1063" s="534"/>
      <c r="B1063" s="527"/>
      <c r="C1063" s="527"/>
      <c r="D1063" s="527"/>
      <c r="E1063" s="527"/>
      <c r="F1063" s="527"/>
      <c r="G1063" s="527"/>
      <c r="H1063" s="527"/>
      <c r="I1063" s="527"/>
      <c r="J1063" s="527"/>
      <c r="K1063" s="527"/>
      <c r="L1063" s="527"/>
      <c r="M1063" s="535"/>
      <c r="N1063" s="535"/>
      <c r="O1063" s="535"/>
      <c r="P1063" s="535"/>
      <c r="Q1063" s="535"/>
      <c r="R1063" s="535"/>
    </row>
    <row r="1064" spans="1:18" ht="13.15" customHeight="1" x14ac:dyDescent="0.2">
      <c r="A1064" s="534"/>
      <c r="B1064" s="527"/>
      <c r="C1064" s="527"/>
      <c r="D1064" s="527"/>
      <c r="E1064" s="527"/>
      <c r="F1064" s="527"/>
      <c r="G1064" s="527"/>
      <c r="H1064" s="527"/>
      <c r="I1064" s="527"/>
      <c r="J1064" s="527"/>
      <c r="K1064" s="527"/>
      <c r="L1064" s="527"/>
    </row>
    <row r="1065" spans="1:18" ht="13.15" customHeight="1" x14ac:dyDescent="0.2">
      <c r="A1065" s="534"/>
      <c r="B1065" s="527"/>
      <c r="C1065" s="527"/>
      <c r="D1065" s="527"/>
      <c r="E1065" s="527"/>
      <c r="F1065" s="527"/>
      <c r="G1065" s="527"/>
      <c r="H1065" s="527"/>
      <c r="I1065" s="527"/>
      <c r="J1065" s="527"/>
      <c r="K1065" s="527"/>
      <c r="L1065" s="527"/>
    </row>
    <row r="1066" spans="1:18" ht="13.15" customHeight="1" x14ac:dyDescent="0.2">
      <c r="A1066" s="534"/>
      <c r="B1066" s="527"/>
      <c r="C1066" s="527"/>
      <c r="D1066" s="527"/>
      <c r="E1066" s="527"/>
      <c r="F1066" s="527"/>
      <c r="G1066" s="527"/>
      <c r="H1066" s="527"/>
      <c r="I1066" s="527"/>
      <c r="J1066" s="527"/>
      <c r="K1066" s="527"/>
      <c r="L1066" s="527"/>
    </row>
    <row r="1067" spans="1:18" ht="13.15" customHeight="1" x14ac:dyDescent="0.2">
      <c r="A1067" s="534"/>
      <c r="B1067" s="527"/>
      <c r="C1067" s="527"/>
      <c r="D1067" s="527"/>
      <c r="E1067" s="527"/>
      <c r="F1067" s="527"/>
      <c r="G1067" s="527"/>
      <c r="H1067" s="527"/>
      <c r="I1067" s="527"/>
      <c r="J1067" s="527"/>
      <c r="K1067" s="527"/>
      <c r="L1067" s="527"/>
    </row>
    <row r="1068" spans="1:18" ht="13.15" customHeight="1" x14ac:dyDescent="0.2">
      <c r="A1068" s="534"/>
      <c r="B1068" s="527"/>
      <c r="C1068" s="527"/>
      <c r="D1068" s="527"/>
      <c r="E1068" s="527"/>
      <c r="F1068" s="527"/>
      <c r="G1068" s="527"/>
      <c r="H1068" s="527"/>
      <c r="I1068" s="527"/>
      <c r="J1068" s="527"/>
      <c r="K1068" s="527"/>
      <c r="L1068" s="527"/>
    </row>
    <row r="1069" spans="1:18" ht="13.15" customHeight="1" x14ac:dyDescent="0.2">
      <c r="A1069" s="534"/>
      <c r="B1069" s="527"/>
      <c r="C1069" s="527"/>
      <c r="D1069" s="527"/>
      <c r="E1069" s="527"/>
      <c r="F1069" s="527"/>
      <c r="G1069" s="527"/>
      <c r="H1069" s="527"/>
      <c r="I1069" s="527"/>
      <c r="J1069" s="527"/>
      <c r="K1069" s="527"/>
      <c r="L1069" s="527"/>
    </row>
    <row r="1070" spans="1:18" ht="13.15" customHeight="1" x14ac:dyDescent="0.2">
      <c r="A1070" s="534"/>
      <c r="B1070" s="527"/>
      <c r="C1070" s="527"/>
      <c r="D1070" s="527"/>
      <c r="E1070" s="527"/>
      <c r="F1070" s="527"/>
      <c r="G1070" s="527"/>
      <c r="H1070" s="527"/>
      <c r="I1070" s="527"/>
      <c r="J1070" s="527"/>
      <c r="K1070" s="527"/>
      <c r="L1070" s="527"/>
    </row>
    <row r="1071" spans="1:18" ht="13.15" customHeight="1" x14ac:dyDescent="0.2">
      <c r="A1071" s="534"/>
      <c r="B1071" s="527"/>
      <c r="C1071" s="527"/>
      <c r="D1071" s="527"/>
      <c r="E1071" s="527"/>
      <c r="F1071" s="527"/>
      <c r="G1071" s="527"/>
      <c r="H1071" s="527"/>
      <c r="I1071" s="527"/>
      <c r="J1071" s="527"/>
      <c r="K1071" s="527"/>
      <c r="L1071" s="527"/>
    </row>
    <row r="1072" spans="1:18" ht="13.15" customHeight="1" x14ac:dyDescent="0.2">
      <c r="A1072" s="534"/>
      <c r="B1072" s="527"/>
      <c r="C1072" s="527"/>
      <c r="D1072" s="527"/>
      <c r="E1072" s="527"/>
      <c r="F1072" s="527"/>
      <c r="G1072" s="527"/>
      <c r="H1072" s="527"/>
      <c r="I1072" s="527"/>
      <c r="J1072" s="527"/>
      <c r="K1072" s="527"/>
      <c r="L1072" s="527"/>
    </row>
    <row r="1073" spans="1:12" ht="13.15" customHeight="1" x14ac:dyDescent="0.2">
      <c r="A1073" s="534"/>
      <c r="B1073" s="527"/>
      <c r="C1073" s="527"/>
      <c r="D1073" s="527"/>
      <c r="E1073" s="527"/>
      <c r="F1073" s="527"/>
      <c r="G1073" s="527"/>
      <c r="H1073" s="527"/>
      <c r="I1073" s="527"/>
      <c r="J1073" s="527"/>
      <c r="K1073" s="527"/>
      <c r="L1073" s="527"/>
    </row>
    <row r="1074" spans="1:12" ht="13.15" customHeight="1" x14ac:dyDescent="0.2">
      <c r="A1074" s="534"/>
      <c r="B1074" s="527"/>
      <c r="C1074" s="527"/>
      <c r="D1074" s="527"/>
      <c r="E1074" s="527"/>
      <c r="F1074" s="527"/>
      <c r="G1074" s="527"/>
      <c r="H1074" s="527"/>
      <c r="I1074" s="527"/>
      <c r="J1074" s="527"/>
      <c r="K1074" s="527"/>
      <c r="L1074" s="527"/>
    </row>
    <row r="1075" spans="1:12" ht="13.15" customHeight="1" x14ac:dyDescent="0.2">
      <c r="A1075" s="534"/>
      <c r="B1075" s="527"/>
      <c r="C1075" s="527"/>
      <c r="D1075" s="527"/>
      <c r="E1075" s="527"/>
      <c r="F1075" s="527"/>
      <c r="G1075" s="527"/>
      <c r="H1075" s="527"/>
      <c r="I1075" s="527"/>
      <c r="J1075" s="527"/>
      <c r="K1075" s="527"/>
      <c r="L1075" s="527"/>
    </row>
    <row r="1076" spans="1:12" ht="13.15" customHeight="1" x14ac:dyDescent="0.2">
      <c r="A1076" s="534"/>
      <c r="B1076" s="527"/>
      <c r="C1076" s="527"/>
      <c r="D1076" s="527"/>
      <c r="E1076" s="527"/>
      <c r="F1076" s="527"/>
      <c r="G1076" s="527"/>
      <c r="H1076" s="527"/>
      <c r="I1076" s="527"/>
      <c r="J1076" s="527"/>
      <c r="K1076" s="527"/>
      <c r="L1076" s="527"/>
    </row>
    <row r="1077" spans="1:12" ht="13.15" customHeight="1" x14ac:dyDescent="0.2">
      <c r="A1077" s="534"/>
      <c r="B1077" s="527"/>
      <c r="C1077" s="527"/>
      <c r="D1077" s="527"/>
      <c r="E1077" s="527"/>
      <c r="F1077" s="527"/>
      <c r="G1077" s="527"/>
      <c r="H1077" s="527"/>
      <c r="I1077" s="527"/>
      <c r="J1077" s="527"/>
      <c r="K1077" s="527"/>
      <c r="L1077" s="527"/>
    </row>
    <row r="1078" spans="1:12" ht="13.15" customHeight="1" x14ac:dyDescent="0.2">
      <c r="A1078" s="534"/>
      <c r="B1078" s="527"/>
      <c r="C1078" s="527"/>
      <c r="D1078" s="527"/>
      <c r="E1078" s="527"/>
      <c r="F1078" s="527"/>
      <c r="G1078" s="527"/>
      <c r="H1078" s="527"/>
      <c r="I1078" s="527"/>
      <c r="J1078" s="527"/>
      <c r="K1078" s="527"/>
      <c r="L1078" s="527"/>
    </row>
    <row r="1079" spans="1:12" ht="13.15" customHeight="1" x14ac:dyDescent="0.2">
      <c r="A1079" s="534"/>
      <c r="B1079" s="527"/>
      <c r="C1079" s="527"/>
      <c r="D1079" s="527"/>
      <c r="E1079" s="527"/>
      <c r="F1079" s="527"/>
      <c r="G1079" s="527"/>
      <c r="H1079" s="527"/>
      <c r="I1079" s="527"/>
      <c r="J1079" s="527"/>
      <c r="K1079" s="527"/>
      <c r="L1079" s="527"/>
    </row>
    <row r="1080" spans="1:12" ht="13.15" customHeight="1" x14ac:dyDescent="0.2">
      <c r="A1080" s="534"/>
      <c r="B1080" s="527"/>
      <c r="C1080" s="527"/>
      <c r="D1080" s="527"/>
      <c r="E1080" s="527"/>
      <c r="F1080" s="527"/>
      <c r="G1080" s="527"/>
      <c r="H1080" s="527"/>
      <c r="I1080" s="527"/>
      <c r="J1080" s="527"/>
      <c r="K1080" s="527"/>
      <c r="L1080" s="527"/>
    </row>
    <row r="1081" spans="1:12" ht="13.15" customHeight="1" x14ac:dyDescent="0.2">
      <c r="A1081" s="534"/>
      <c r="B1081" s="527"/>
      <c r="C1081" s="527"/>
      <c r="D1081" s="527"/>
      <c r="E1081" s="527"/>
      <c r="F1081" s="527"/>
      <c r="G1081" s="527"/>
      <c r="H1081" s="527"/>
      <c r="I1081" s="527"/>
      <c r="J1081" s="527"/>
      <c r="K1081" s="527"/>
      <c r="L1081" s="527"/>
    </row>
    <row r="1082" spans="1:12" ht="13.15" customHeight="1" x14ac:dyDescent="0.2">
      <c r="A1082" s="534"/>
      <c r="B1082" s="527"/>
      <c r="C1082" s="527"/>
      <c r="D1082" s="527"/>
      <c r="E1082" s="527"/>
      <c r="F1082" s="527"/>
      <c r="G1082" s="527"/>
      <c r="H1082" s="527"/>
      <c r="I1082" s="527"/>
      <c r="J1082" s="527"/>
      <c r="K1082" s="527"/>
      <c r="L1082" s="527"/>
    </row>
    <row r="1083" spans="1:12" ht="13.15" customHeight="1" x14ac:dyDescent="0.2">
      <c r="A1083" s="534"/>
      <c r="B1083" s="527"/>
      <c r="C1083" s="527"/>
      <c r="D1083" s="527"/>
      <c r="E1083" s="527"/>
      <c r="F1083" s="527"/>
      <c r="G1083" s="527"/>
      <c r="H1083" s="527"/>
      <c r="I1083" s="527"/>
      <c r="J1083" s="527"/>
      <c r="K1083" s="527"/>
      <c r="L1083" s="527"/>
    </row>
    <row r="1084" spans="1:12" ht="13.15" customHeight="1" x14ac:dyDescent="0.2">
      <c r="A1084" s="534"/>
      <c r="B1084" s="527"/>
      <c r="C1084" s="527"/>
      <c r="D1084" s="527"/>
      <c r="E1084" s="527"/>
      <c r="F1084" s="527"/>
      <c r="G1084" s="527"/>
      <c r="H1084" s="527"/>
      <c r="I1084" s="527"/>
      <c r="J1084" s="527"/>
      <c r="K1084" s="527"/>
      <c r="L1084" s="527"/>
    </row>
    <row r="1085" spans="1:12" ht="13.15" customHeight="1" x14ac:dyDescent="0.2">
      <c r="A1085" s="534"/>
      <c r="B1085" s="527"/>
      <c r="C1085" s="527"/>
      <c r="D1085" s="527"/>
      <c r="E1085" s="527"/>
      <c r="F1085" s="527"/>
      <c r="G1085" s="527"/>
      <c r="H1085" s="527"/>
      <c r="I1085" s="527"/>
      <c r="J1085" s="527"/>
      <c r="K1085" s="527"/>
      <c r="L1085" s="527"/>
    </row>
    <row r="1086" spans="1:12" ht="13.15" customHeight="1" x14ac:dyDescent="0.2">
      <c r="A1086" s="534"/>
      <c r="B1086" s="527"/>
      <c r="C1086" s="527"/>
      <c r="D1086" s="527"/>
      <c r="E1086" s="527"/>
      <c r="F1086" s="527"/>
      <c r="G1086" s="527"/>
      <c r="H1086" s="527"/>
      <c r="I1086" s="527"/>
      <c r="J1086" s="527"/>
      <c r="K1086" s="527"/>
      <c r="L1086" s="527"/>
    </row>
    <row r="1087" spans="1:12" ht="13.15" customHeight="1" x14ac:dyDescent="0.2">
      <c r="A1087" s="534"/>
      <c r="B1087" s="527"/>
      <c r="C1087" s="527"/>
      <c r="D1087" s="527"/>
      <c r="E1087" s="527"/>
      <c r="F1087" s="527"/>
      <c r="G1087" s="527"/>
      <c r="H1087" s="527"/>
      <c r="I1087" s="527"/>
      <c r="J1087" s="527"/>
      <c r="K1087" s="527"/>
      <c r="L1087" s="527"/>
    </row>
    <row r="1088" spans="1:12" ht="13.15" customHeight="1" x14ac:dyDescent="0.2">
      <c r="A1088" s="534"/>
      <c r="B1088" s="527"/>
      <c r="C1088" s="527"/>
      <c r="D1088" s="527"/>
      <c r="E1088" s="527"/>
      <c r="F1088" s="527"/>
      <c r="G1088" s="527"/>
      <c r="H1088" s="527"/>
      <c r="I1088" s="527"/>
      <c r="J1088" s="527"/>
      <c r="K1088" s="527"/>
      <c r="L1088" s="527"/>
    </row>
    <row r="1089" spans="1:12" ht="13.15" customHeight="1" x14ac:dyDescent="0.2">
      <c r="A1089" s="534"/>
      <c r="B1089" s="527"/>
      <c r="C1089" s="527"/>
      <c r="D1089" s="527"/>
      <c r="E1089" s="527"/>
      <c r="F1089" s="527"/>
      <c r="G1089" s="527"/>
      <c r="H1089" s="527"/>
      <c r="I1089" s="527"/>
      <c r="J1089" s="527"/>
      <c r="K1089" s="527"/>
      <c r="L1089" s="527"/>
    </row>
    <row r="1090" spans="1:12" ht="13.15" customHeight="1" x14ac:dyDescent="0.2">
      <c r="A1090" s="534"/>
      <c r="B1090" s="527"/>
      <c r="C1090" s="527"/>
      <c r="D1090" s="527"/>
      <c r="E1090" s="527"/>
      <c r="F1090" s="527"/>
      <c r="G1090" s="527"/>
      <c r="H1090" s="527"/>
      <c r="I1090" s="527"/>
      <c r="J1090" s="527"/>
      <c r="K1090" s="527"/>
      <c r="L1090" s="527"/>
    </row>
    <row r="1091" spans="1:12" ht="13.15" customHeight="1" x14ac:dyDescent="0.2">
      <c r="A1091" s="534"/>
      <c r="B1091" s="527"/>
      <c r="C1091" s="527"/>
      <c r="D1091" s="527"/>
      <c r="E1091" s="527"/>
      <c r="F1091" s="527"/>
      <c r="G1091" s="527"/>
      <c r="H1091" s="527"/>
      <c r="I1091" s="527"/>
      <c r="J1091" s="527"/>
      <c r="K1091" s="527"/>
      <c r="L1091" s="527"/>
    </row>
    <row r="1092" spans="1:12" ht="13.15" customHeight="1" x14ac:dyDescent="0.2">
      <c r="A1092" s="534"/>
      <c r="B1092" s="527"/>
      <c r="C1092" s="527"/>
      <c r="D1092" s="527"/>
      <c r="E1092" s="527"/>
      <c r="F1092" s="527"/>
      <c r="G1092" s="527"/>
      <c r="H1092" s="527"/>
      <c r="I1092" s="527"/>
      <c r="J1092" s="527"/>
      <c r="K1092" s="527"/>
      <c r="L1092" s="527"/>
    </row>
    <row r="1093" spans="1:12" ht="13.15" customHeight="1" x14ac:dyDescent="0.2">
      <c r="A1093" s="534"/>
      <c r="B1093" s="527"/>
      <c r="C1093" s="527"/>
      <c r="D1093" s="527"/>
      <c r="E1093" s="527"/>
      <c r="F1093" s="527"/>
      <c r="G1093" s="527"/>
      <c r="H1093" s="527"/>
      <c r="I1093" s="527"/>
      <c r="J1093" s="527"/>
      <c r="K1093" s="527"/>
      <c r="L1093" s="527"/>
    </row>
    <row r="1094" spans="1:12" ht="13.15" customHeight="1" x14ac:dyDescent="0.2">
      <c r="A1094" s="534"/>
      <c r="B1094" s="527"/>
      <c r="C1094" s="527"/>
      <c r="D1094" s="527"/>
      <c r="E1094" s="527"/>
      <c r="F1094" s="527"/>
      <c r="G1094" s="527"/>
      <c r="H1094" s="527"/>
      <c r="I1094" s="527"/>
      <c r="J1094" s="527"/>
      <c r="K1094" s="527"/>
      <c r="L1094" s="527"/>
    </row>
    <row r="1095" spans="1:12" ht="13.15" customHeight="1" x14ac:dyDescent="0.2">
      <c r="A1095" s="534"/>
      <c r="B1095" s="527"/>
      <c r="C1095" s="527"/>
      <c r="D1095" s="527"/>
      <c r="E1095" s="527"/>
      <c r="F1095" s="527"/>
      <c r="G1095" s="527"/>
      <c r="H1095" s="527"/>
      <c r="I1095" s="527"/>
      <c r="J1095" s="527"/>
      <c r="K1095" s="527"/>
      <c r="L1095" s="527"/>
    </row>
    <row r="1096" spans="1:12" ht="13.15" customHeight="1" x14ac:dyDescent="0.2">
      <c r="A1096" s="534"/>
      <c r="B1096" s="527"/>
      <c r="C1096" s="527"/>
      <c r="D1096" s="527"/>
      <c r="E1096" s="527"/>
      <c r="F1096" s="527"/>
      <c r="G1096" s="527"/>
      <c r="H1096" s="527"/>
      <c r="I1096" s="527"/>
      <c r="J1096" s="527"/>
      <c r="K1096" s="527"/>
      <c r="L1096" s="527"/>
    </row>
    <row r="1097" spans="1:12" ht="13.15" customHeight="1" x14ac:dyDescent="0.2">
      <c r="A1097" s="534"/>
      <c r="B1097" s="527"/>
      <c r="C1097" s="527"/>
      <c r="D1097" s="527"/>
      <c r="E1097" s="527"/>
      <c r="F1097" s="527"/>
      <c r="G1097" s="527"/>
      <c r="H1097" s="527"/>
      <c r="I1097" s="527"/>
      <c r="J1097" s="527"/>
      <c r="K1097" s="527"/>
      <c r="L1097" s="527"/>
    </row>
    <row r="1098" spans="1:12" ht="13.15" customHeight="1" x14ac:dyDescent="0.2">
      <c r="A1098" s="534"/>
      <c r="B1098" s="527"/>
      <c r="C1098" s="527"/>
      <c r="D1098" s="527"/>
      <c r="E1098" s="527"/>
      <c r="F1098" s="527"/>
      <c r="G1098" s="527"/>
      <c r="H1098" s="527"/>
      <c r="I1098" s="527"/>
      <c r="J1098" s="527"/>
      <c r="K1098" s="527"/>
      <c r="L1098" s="527"/>
    </row>
    <row r="1099" spans="1:12" ht="13.15" customHeight="1" x14ac:dyDescent="0.2">
      <c r="A1099" s="534"/>
      <c r="B1099" s="527"/>
      <c r="C1099" s="527"/>
      <c r="D1099" s="527"/>
      <c r="E1099" s="527"/>
      <c r="F1099" s="527"/>
      <c r="G1099" s="527"/>
      <c r="H1099" s="527"/>
      <c r="I1099" s="527"/>
      <c r="J1099" s="527"/>
      <c r="K1099" s="527"/>
      <c r="L1099" s="527"/>
    </row>
    <row r="1100" spans="1:12" ht="13.15" customHeight="1" x14ac:dyDescent="0.2">
      <c r="A1100" s="534"/>
      <c r="B1100" s="527"/>
      <c r="C1100" s="527"/>
      <c r="D1100" s="527"/>
      <c r="E1100" s="527"/>
      <c r="F1100" s="527"/>
      <c r="G1100" s="527"/>
      <c r="H1100" s="527"/>
      <c r="I1100" s="527"/>
      <c r="J1100" s="527"/>
      <c r="K1100" s="527"/>
      <c r="L1100" s="527"/>
    </row>
    <row r="1101" spans="1:12" ht="13.15" customHeight="1" x14ac:dyDescent="0.2">
      <c r="A1101" s="534"/>
      <c r="B1101" s="527"/>
      <c r="C1101" s="527"/>
      <c r="D1101" s="527"/>
      <c r="E1101" s="527"/>
      <c r="F1101" s="527"/>
      <c r="G1101" s="527"/>
      <c r="H1101" s="527"/>
      <c r="I1101" s="527"/>
      <c r="J1101" s="527"/>
      <c r="K1101" s="527"/>
      <c r="L1101" s="527"/>
    </row>
    <row r="1102" spans="1:12" ht="13.15" customHeight="1" x14ac:dyDescent="0.2">
      <c r="A1102" s="534"/>
      <c r="B1102" s="527"/>
      <c r="C1102" s="527"/>
      <c r="D1102" s="527"/>
      <c r="E1102" s="527"/>
      <c r="F1102" s="527"/>
      <c r="G1102" s="527"/>
      <c r="H1102" s="527"/>
      <c r="I1102" s="527"/>
      <c r="J1102" s="527"/>
      <c r="K1102" s="527"/>
      <c r="L1102" s="527"/>
    </row>
    <row r="1103" spans="1:12" ht="13.15" customHeight="1" x14ac:dyDescent="0.2">
      <c r="A1103" s="534"/>
      <c r="B1103" s="527"/>
      <c r="C1103" s="527"/>
      <c r="D1103" s="527"/>
      <c r="E1103" s="527"/>
      <c r="F1103" s="527"/>
      <c r="G1103" s="527"/>
      <c r="H1103" s="527"/>
      <c r="I1103" s="527"/>
      <c r="J1103" s="527"/>
      <c r="K1103" s="527"/>
      <c r="L1103" s="527"/>
    </row>
    <row r="1104" spans="1:12" ht="13.15" customHeight="1" x14ac:dyDescent="0.2">
      <c r="A1104" s="534"/>
      <c r="B1104" s="527"/>
      <c r="C1104" s="527"/>
      <c r="D1104" s="527"/>
      <c r="E1104" s="527"/>
      <c r="F1104" s="527"/>
      <c r="G1104" s="527"/>
      <c r="H1104" s="527"/>
      <c r="I1104" s="527"/>
      <c r="J1104" s="527"/>
      <c r="K1104" s="527"/>
      <c r="L1104" s="527"/>
    </row>
    <row r="1105" spans="1:18" ht="13.15" customHeight="1" x14ac:dyDescent="0.2">
      <c r="A1105" s="534"/>
      <c r="B1105" s="527"/>
      <c r="C1105" s="527"/>
      <c r="D1105" s="527"/>
      <c r="E1105" s="527"/>
      <c r="F1105" s="527"/>
      <c r="G1105" s="527"/>
      <c r="H1105" s="527"/>
      <c r="I1105" s="527"/>
      <c r="J1105" s="527"/>
      <c r="K1105" s="527"/>
      <c r="L1105" s="527"/>
    </row>
    <row r="1106" spans="1:18" ht="13.15" customHeight="1" x14ac:dyDescent="0.2">
      <c r="A1106" s="534"/>
      <c r="B1106" s="527"/>
      <c r="C1106" s="527"/>
      <c r="D1106" s="527"/>
      <c r="E1106" s="527"/>
      <c r="F1106" s="527"/>
      <c r="G1106" s="527"/>
      <c r="H1106" s="527"/>
      <c r="I1106" s="527"/>
      <c r="J1106" s="527"/>
      <c r="K1106" s="527"/>
      <c r="L1106" s="527"/>
    </row>
    <row r="1107" spans="1:18" ht="13.15" customHeight="1" x14ac:dyDescent="0.2">
      <c r="A1107" s="534"/>
      <c r="B1107" s="527"/>
      <c r="C1107" s="527"/>
      <c r="D1107" s="527"/>
      <c r="E1107" s="527"/>
      <c r="F1107" s="527"/>
      <c r="G1107" s="527"/>
      <c r="H1107" s="527"/>
      <c r="I1107" s="527"/>
      <c r="J1107" s="527"/>
      <c r="K1107" s="527"/>
      <c r="L1107" s="527"/>
    </row>
    <row r="1108" spans="1:18" s="250" customFormat="1" ht="13.15" customHeight="1" x14ac:dyDescent="0.2">
      <c r="A1108" s="534"/>
      <c r="B1108" s="527"/>
      <c r="C1108" s="527"/>
      <c r="D1108" s="527"/>
      <c r="E1108" s="527"/>
      <c r="F1108" s="527"/>
      <c r="G1108" s="527"/>
      <c r="H1108" s="527"/>
      <c r="I1108" s="527"/>
      <c r="J1108" s="527"/>
      <c r="K1108" s="527"/>
      <c r="L1108" s="527"/>
      <c r="M1108" s="254"/>
      <c r="N1108" s="254"/>
      <c r="O1108" s="254"/>
      <c r="P1108" s="254"/>
      <c r="Q1108" s="254"/>
      <c r="R1108" s="254"/>
    </row>
    <row r="1109" spans="1:18" s="250" customFormat="1" ht="13.15" customHeight="1" x14ac:dyDescent="0.2">
      <c r="A1109" s="534"/>
      <c r="B1109" s="527"/>
      <c r="C1109" s="527"/>
      <c r="D1109" s="527"/>
      <c r="E1109" s="527"/>
      <c r="F1109" s="527"/>
      <c r="G1109" s="527"/>
      <c r="H1109" s="527"/>
      <c r="I1109" s="527"/>
      <c r="J1109" s="527"/>
      <c r="K1109" s="527"/>
      <c r="L1109" s="527"/>
      <c r="M1109" s="254"/>
      <c r="N1109" s="254"/>
      <c r="O1109" s="254"/>
      <c r="P1109" s="254"/>
      <c r="Q1109" s="254"/>
      <c r="R1109" s="254"/>
    </row>
    <row r="1110" spans="1:18" s="250" customFormat="1" ht="13.15" customHeight="1" x14ac:dyDescent="0.2">
      <c r="A1110" s="534"/>
      <c r="B1110" s="527"/>
      <c r="C1110" s="527"/>
      <c r="D1110" s="527"/>
      <c r="E1110" s="527"/>
      <c r="F1110" s="527"/>
      <c r="G1110" s="527"/>
      <c r="H1110" s="527"/>
      <c r="I1110" s="527"/>
      <c r="J1110" s="527"/>
      <c r="K1110" s="527"/>
      <c r="L1110" s="527"/>
      <c r="M1110" s="254"/>
      <c r="N1110" s="254"/>
      <c r="O1110" s="254"/>
      <c r="P1110" s="254"/>
      <c r="Q1110" s="254"/>
      <c r="R1110" s="254"/>
    </row>
    <row r="1111" spans="1:18" s="535" customFormat="1" ht="13.15" customHeight="1" x14ac:dyDescent="0.2">
      <c r="A1111" s="534"/>
      <c r="B1111" s="527"/>
      <c r="C1111" s="527"/>
      <c r="D1111" s="527"/>
      <c r="E1111" s="527"/>
      <c r="F1111" s="527"/>
      <c r="G1111" s="527"/>
      <c r="H1111" s="527"/>
      <c r="I1111" s="527"/>
      <c r="J1111" s="527"/>
      <c r="K1111" s="527"/>
      <c r="L1111" s="527"/>
      <c r="M1111" s="254"/>
      <c r="N1111" s="254"/>
      <c r="O1111" s="254"/>
      <c r="P1111" s="254"/>
      <c r="Q1111" s="254"/>
      <c r="R1111" s="254"/>
    </row>
    <row r="1112" spans="1:18" ht="13.15" customHeight="1" x14ac:dyDescent="0.2">
      <c r="A1112" s="534"/>
      <c r="B1112" s="527"/>
      <c r="C1112" s="527"/>
      <c r="D1112" s="527"/>
      <c r="E1112" s="527"/>
      <c r="F1112" s="527"/>
      <c r="G1112" s="527"/>
      <c r="H1112" s="527"/>
      <c r="I1112" s="527"/>
      <c r="J1112" s="527"/>
      <c r="K1112" s="527"/>
      <c r="L1112" s="527"/>
    </row>
    <row r="1113" spans="1:18" ht="13.15" customHeight="1" x14ac:dyDescent="0.2">
      <c r="A1113" s="534"/>
      <c r="B1113" s="527"/>
      <c r="C1113" s="527"/>
      <c r="D1113" s="527"/>
      <c r="E1113" s="527"/>
      <c r="F1113" s="527"/>
      <c r="G1113" s="527"/>
      <c r="H1113" s="527"/>
      <c r="I1113" s="527"/>
      <c r="J1113" s="527"/>
      <c r="K1113" s="527"/>
      <c r="L1113" s="527"/>
    </row>
    <row r="1114" spans="1:18" ht="13.15" customHeight="1" x14ac:dyDescent="0.2">
      <c r="A1114" s="534"/>
      <c r="B1114" s="527"/>
      <c r="C1114" s="527"/>
      <c r="D1114" s="527"/>
      <c r="E1114" s="527"/>
      <c r="F1114" s="527"/>
      <c r="G1114" s="527"/>
      <c r="H1114" s="527"/>
      <c r="I1114" s="527"/>
      <c r="J1114" s="527"/>
      <c r="K1114" s="527"/>
      <c r="L1114" s="527"/>
    </row>
    <row r="1115" spans="1:18" ht="13.15" customHeight="1" x14ac:dyDescent="0.2">
      <c r="A1115" s="534"/>
      <c r="B1115" s="527"/>
      <c r="C1115" s="527"/>
      <c r="D1115" s="527"/>
      <c r="E1115" s="527"/>
      <c r="F1115" s="527"/>
      <c r="G1115" s="527"/>
      <c r="H1115" s="527"/>
      <c r="I1115" s="527"/>
      <c r="J1115" s="527"/>
      <c r="K1115" s="527"/>
      <c r="L1115" s="527"/>
    </row>
    <row r="1116" spans="1:18" ht="13.15" customHeight="1" x14ac:dyDescent="0.2">
      <c r="A1116" s="534"/>
      <c r="B1116" s="527"/>
      <c r="C1116" s="527"/>
      <c r="D1116" s="527"/>
      <c r="E1116" s="527"/>
      <c r="F1116" s="527"/>
      <c r="G1116" s="527"/>
      <c r="H1116" s="527"/>
      <c r="I1116" s="527"/>
      <c r="J1116" s="527"/>
      <c r="K1116" s="527"/>
      <c r="L1116" s="527"/>
    </row>
    <row r="1117" spans="1:18" ht="13.15" customHeight="1" x14ac:dyDescent="0.2">
      <c r="A1117" s="534"/>
      <c r="B1117" s="527"/>
      <c r="C1117" s="527"/>
      <c r="D1117" s="527"/>
      <c r="E1117" s="527"/>
      <c r="F1117" s="527"/>
      <c r="G1117" s="527"/>
      <c r="H1117" s="527"/>
      <c r="I1117" s="527"/>
      <c r="J1117" s="527"/>
      <c r="K1117" s="527"/>
      <c r="L1117" s="527"/>
    </row>
    <row r="1118" spans="1:18" ht="13.15" customHeight="1" x14ac:dyDescent="0.2">
      <c r="A1118" s="534"/>
      <c r="B1118" s="527"/>
      <c r="C1118" s="527"/>
      <c r="D1118" s="527"/>
      <c r="E1118" s="527"/>
      <c r="F1118" s="527"/>
      <c r="G1118" s="527"/>
      <c r="H1118" s="527"/>
      <c r="I1118" s="527"/>
      <c r="J1118" s="527"/>
      <c r="K1118" s="527"/>
      <c r="L1118" s="527"/>
    </row>
    <row r="1119" spans="1:18" ht="13.15" customHeight="1" x14ac:dyDescent="0.2">
      <c r="A1119" s="534"/>
      <c r="B1119" s="527"/>
      <c r="C1119" s="527"/>
      <c r="D1119" s="527"/>
      <c r="E1119" s="527"/>
      <c r="F1119" s="527"/>
      <c r="G1119" s="527"/>
      <c r="H1119" s="527"/>
      <c r="I1119" s="527"/>
      <c r="J1119" s="527"/>
      <c r="K1119" s="527"/>
      <c r="L1119" s="527"/>
    </row>
    <row r="1120" spans="1:18" ht="13.15" customHeight="1" x14ac:dyDescent="0.2">
      <c r="A1120" s="534"/>
      <c r="B1120" s="527"/>
      <c r="C1120" s="527"/>
      <c r="D1120" s="527"/>
      <c r="E1120" s="527"/>
      <c r="F1120" s="527"/>
      <c r="G1120" s="527"/>
      <c r="H1120" s="527"/>
      <c r="I1120" s="527"/>
      <c r="J1120" s="527"/>
      <c r="K1120" s="527"/>
      <c r="L1120" s="527"/>
    </row>
    <row r="1121" spans="1:12" ht="13.15" customHeight="1" x14ac:dyDescent="0.2">
      <c r="A1121" s="534"/>
      <c r="B1121" s="527"/>
      <c r="C1121" s="527"/>
      <c r="D1121" s="527"/>
      <c r="E1121" s="527"/>
      <c r="F1121" s="527"/>
      <c r="G1121" s="527"/>
      <c r="H1121" s="527"/>
      <c r="I1121" s="527"/>
      <c r="J1121" s="527"/>
      <c r="K1121" s="527"/>
      <c r="L1121" s="527"/>
    </row>
    <row r="1122" spans="1:12" ht="13.15" customHeight="1" x14ac:dyDescent="0.2">
      <c r="A1122" s="534"/>
      <c r="B1122" s="527"/>
      <c r="C1122" s="527"/>
      <c r="D1122" s="527"/>
      <c r="E1122" s="527"/>
      <c r="F1122" s="527"/>
      <c r="G1122" s="527"/>
      <c r="H1122" s="527"/>
      <c r="I1122" s="527"/>
      <c r="J1122" s="527"/>
      <c r="K1122" s="527"/>
      <c r="L1122" s="527"/>
    </row>
    <row r="1123" spans="1:12" x14ac:dyDescent="0.2">
      <c r="A1123" s="534"/>
      <c r="B1123" s="527"/>
      <c r="C1123" s="527"/>
      <c r="D1123" s="527"/>
      <c r="E1123" s="527"/>
      <c r="F1123" s="527"/>
      <c r="G1123" s="527"/>
      <c r="H1123" s="527"/>
      <c r="I1123" s="527"/>
      <c r="J1123" s="527"/>
      <c r="K1123" s="527"/>
      <c r="L1123" s="527"/>
    </row>
    <row r="1124" spans="1:12" ht="13.15" customHeight="1" x14ac:dyDescent="0.2">
      <c r="A1124" s="534"/>
      <c r="B1124" s="527"/>
      <c r="C1124" s="527"/>
      <c r="D1124" s="527"/>
      <c r="E1124" s="527"/>
      <c r="F1124" s="527"/>
      <c r="G1124" s="527"/>
      <c r="H1124" s="527"/>
      <c r="I1124" s="527"/>
      <c r="J1124" s="527"/>
      <c r="K1124" s="527"/>
      <c r="L1124" s="527"/>
    </row>
    <row r="1125" spans="1:12" ht="13.15" customHeight="1" x14ac:dyDescent="0.2">
      <c r="A1125" s="534"/>
      <c r="B1125" s="527"/>
      <c r="C1125" s="527"/>
      <c r="D1125" s="527"/>
      <c r="E1125" s="527"/>
      <c r="F1125" s="527"/>
      <c r="G1125" s="527"/>
      <c r="H1125" s="527"/>
      <c r="I1125" s="527"/>
      <c r="J1125" s="527"/>
      <c r="K1125" s="527"/>
      <c r="L1125" s="527"/>
    </row>
    <row r="1126" spans="1:12" ht="13.15" customHeight="1" x14ac:dyDescent="0.2">
      <c r="A1126" s="534"/>
      <c r="B1126" s="527"/>
      <c r="C1126" s="527"/>
      <c r="D1126" s="527"/>
      <c r="E1126" s="527"/>
      <c r="F1126" s="527"/>
      <c r="G1126" s="527"/>
      <c r="H1126" s="527"/>
      <c r="I1126" s="527"/>
      <c r="J1126" s="527"/>
      <c r="K1126" s="527"/>
      <c r="L1126" s="527"/>
    </row>
    <row r="1127" spans="1:12" ht="13.15" customHeight="1" x14ac:dyDescent="0.2">
      <c r="A1127" s="534"/>
      <c r="B1127" s="527"/>
      <c r="C1127" s="527"/>
      <c r="D1127" s="527"/>
      <c r="E1127" s="527"/>
      <c r="F1127" s="527"/>
      <c r="G1127" s="527"/>
      <c r="H1127" s="527"/>
      <c r="I1127" s="527"/>
      <c r="J1127" s="527"/>
      <c r="K1127" s="527"/>
      <c r="L1127" s="527"/>
    </row>
    <row r="1128" spans="1:12" ht="13.15" customHeight="1" x14ac:dyDescent="0.2">
      <c r="A1128" s="534"/>
      <c r="B1128" s="527"/>
      <c r="C1128" s="527"/>
      <c r="D1128" s="527"/>
      <c r="E1128" s="527"/>
      <c r="F1128" s="527"/>
      <c r="G1128" s="527"/>
      <c r="H1128" s="527"/>
      <c r="I1128" s="527"/>
      <c r="J1128" s="527"/>
      <c r="K1128" s="527"/>
      <c r="L1128" s="527"/>
    </row>
    <row r="1129" spans="1:12" x14ac:dyDescent="0.2">
      <c r="A1129" s="534"/>
      <c r="B1129" s="527"/>
      <c r="C1129" s="527"/>
      <c r="D1129" s="527"/>
      <c r="E1129" s="527"/>
      <c r="F1129" s="527"/>
      <c r="G1129" s="527"/>
      <c r="H1129" s="527"/>
      <c r="I1129" s="527"/>
      <c r="J1129" s="527"/>
      <c r="K1129" s="527"/>
      <c r="L1129" s="527"/>
    </row>
    <row r="1130" spans="1:12" x14ac:dyDescent="0.2">
      <c r="A1130" s="534"/>
      <c r="B1130" s="527"/>
      <c r="C1130" s="527"/>
      <c r="D1130" s="527"/>
      <c r="E1130" s="527"/>
      <c r="F1130" s="527"/>
      <c r="G1130" s="527"/>
      <c r="H1130" s="527"/>
      <c r="I1130" s="527"/>
      <c r="J1130" s="527"/>
      <c r="K1130" s="527"/>
      <c r="L1130" s="527"/>
    </row>
    <row r="1131" spans="1:12" ht="13.15" customHeight="1" x14ac:dyDescent="0.2">
      <c r="A1131" s="534"/>
      <c r="B1131" s="527"/>
      <c r="C1131" s="527"/>
      <c r="D1131" s="527"/>
      <c r="E1131" s="527"/>
      <c r="F1131" s="527"/>
      <c r="G1131" s="527"/>
      <c r="H1131" s="527"/>
      <c r="I1131" s="527"/>
      <c r="J1131" s="527"/>
      <c r="K1131" s="527"/>
      <c r="L1131" s="527"/>
    </row>
    <row r="1132" spans="1:12" ht="13.15" customHeight="1" x14ac:dyDescent="0.2">
      <c r="A1132" s="534"/>
      <c r="B1132" s="527"/>
      <c r="C1132" s="527"/>
      <c r="D1132" s="527"/>
      <c r="E1132" s="527"/>
      <c r="F1132" s="527"/>
      <c r="G1132" s="527"/>
      <c r="H1132" s="527"/>
      <c r="I1132" s="527"/>
      <c r="J1132" s="527"/>
      <c r="K1132" s="527"/>
      <c r="L1132" s="527"/>
    </row>
    <row r="1133" spans="1:12" ht="13.15" customHeight="1" x14ac:dyDescent="0.2">
      <c r="A1133" s="534"/>
      <c r="B1133" s="527"/>
      <c r="C1133" s="527"/>
      <c r="D1133" s="527"/>
      <c r="E1133" s="527"/>
      <c r="F1133" s="527"/>
      <c r="G1133" s="527"/>
      <c r="H1133" s="527"/>
      <c r="I1133" s="527"/>
      <c r="J1133" s="527"/>
      <c r="K1133" s="527"/>
      <c r="L1133" s="527"/>
    </row>
    <row r="1134" spans="1:12" ht="13.15" customHeight="1" x14ac:dyDescent="0.2">
      <c r="A1134" s="534"/>
      <c r="B1134" s="527"/>
      <c r="C1134" s="527"/>
      <c r="D1134" s="527"/>
      <c r="E1134" s="527"/>
      <c r="F1134" s="527"/>
      <c r="G1134" s="527"/>
      <c r="H1134" s="527"/>
      <c r="I1134" s="527"/>
      <c r="J1134" s="527"/>
      <c r="K1134" s="527"/>
      <c r="L1134" s="527"/>
    </row>
    <row r="1135" spans="1:12" ht="13.15" customHeight="1" x14ac:dyDescent="0.2">
      <c r="A1135" s="534"/>
      <c r="B1135" s="527"/>
      <c r="C1135" s="527"/>
      <c r="D1135" s="527"/>
      <c r="E1135" s="527"/>
      <c r="F1135" s="527"/>
      <c r="G1135" s="527"/>
      <c r="H1135" s="527"/>
      <c r="I1135" s="527"/>
      <c r="J1135" s="527"/>
      <c r="K1135" s="527"/>
      <c r="L1135" s="527"/>
    </row>
    <row r="1136" spans="1:12" ht="13.15" customHeight="1" x14ac:dyDescent="0.2">
      <c r="A1136" s="534"/>
      <c r="B1136" s="527"/>
      <c r="C1136" s="527"/>
      <c r="D1136" s="527"/>
      <c r="E1136" s="527"/>
      <c r="F1136" s="527"/>
      <c r="G1136" s="527"/>
      <c r="H1136" s="527"/>
      <c r="I1136" s="527"/>
      <c r="J1136" s="527"/>
      <c r="K1136" s="527"/>
      <c r="L1136" s="527"/>
    </row>
    <row r="1137" spans="1:12" ht="13.15" customHeight="1" x14ac:dyDescent="0.2">
      <c r="A1137" s="534"/>
      <c r="B1137" s="527"/>
      <c r="C1137" s="527"/>
      <c r="D1137" s="527"/>
      <c r="E1137" s="527"/>
      <c r="F1137" s="527"/>
      <c r="G1137" s="527"/>
      <c r="H1137" s="527"/>
      <c r="I1137" s="527"/>
      <c r="J1137" s="527"/>
      <c r="K1137" s="527"/>
      <c r="L1137" s="527"/>
    </row>
    <row r="1138" spans="1:12" ht="13.15" customHeight="1" x14ac:dyDescent="0.2">
      <c r="A1138" s="534"/>
      <c r="B1138" s="527"/>
      <c r="C1138" s="527"/>
      <c r="D1138" s="527"/>
      <c r="E1138" s="527"/>
      <c r="F1138" s="527"/>
      <c r="G1138" s="527"/>
      <c r="H1138" s="527"/>
      <c r="I1138" s="527"/>
      <c r="J1138" s="527"/>
      <c r="K1138" s="527"/>
      <c r="L1138" s="527"/>
    </row>
    <row r="1139" spans="1:12" ht="13.15" customHeight="1" x14ac:dyDescent="0.2">
      <c r="A1139" s="534"/>
      <c r="B1139" s="527"/>
      <c r="C1139" s="527"/>
      <c r="D1139" s="527"/>
      <c r="E1139" s="527"/>
      <c r="F1139" s="527"/>
      <c r="G1139" s="527"/>
      <c r="H1139" s="527"/>
      <c r="I1139" s="527"/>
      <c r="J1139" s="527"/>
      <c r="K1139" s="527"/>
      <c r="L1139" s="527"/>
    </row>
    <row r="1140" spans="1:12" ht="13.15" customHeight="1" x14ac:dyDescent="0.2">
      <c r="A1140" s="534"/>
      <c r="B1140" s="527"/>
      <c r="C1140" s="527"/>
      <c r="D1140" s="527"/>
      <c r="E1140" s="527"/>
      <c r="F1140" s="527"/>
      <c r="G1140" s="527"/>
      <c r="H1140" s="527"/>
      <c r="I1140" s="527"/>
      <c r="J1140" s="527"/>
      <c r="K1140" s="527"/>
      <c r="L1140" s="527"/>
    </row>
    <row r="1141" spans="1:12" ht="13.15" customHeight="1" x14ac:dyDescent="0.2">
      <c r="A1141" s="534"/>
      <c r="B1141" s="527"/>
      <c r="C1141" s="527"/>
      <c r="D1141" s="527"/>
      <c r="E1141" s="527"/>
      <c r="F1141" s="527"/>
      <c r="G1141" s="527"/>
      <c r="H1141" s="527"/>
      <c r="I1141" s="527"/>
      <c r="J1141" s="527"/>
      <c r="K1141" s="527"/>
      <c r="L1141" s="527"/>
    </row>
    <row r="1142" spans="1:12" ht="13.15" customHeight="1" x14ac:dyDescent="0.2">
      <c r="A1142" s="534"/>
      <c r="B1142" s="527"/>
      <c r="C1142" s="527"/>
      <c r="D1142" s="527"/>
      <c r="E1142" s="527"/>
      <c r="F1142" s="527"/>
      <c r="G1142" s="527"/>
      <c r="H1142" s="527"/>
      <c r="I1142" s="527"/>
      <c r="J1142" s="527"/>
      <c r="K1142" s="527"/>
      <c r="L1142" s="527"/>
    </row>
    <row r="1143" spans="1:12" ht="13.15" customHeight="1" x14ac:dyDescent="0.2">
      <c r="A1143" s="534"/>
      <c r="B1143" s="527"/>
      <c r="C1143" s="527"/>
      <c r="D1143" s="527"/>
      <c r="E1143" s="527"/>
      <c r="F1143" s="527"/>
      <c r="G1143" s="527"/>
      <c r="H1143" s="527"/>
      <c r="I1143" s="527"/>
      <c r="J1143" s="527"/>
      <c r="K1143" s="527"/>
      <c r="L1143" s="527"/>
    </row>
    <row r="1144" spans="1:12" ht="13.15" customHeight="1" x14ac:dyDescent="0.2">
      <c r="A1144" s="534"/>
      <c r="B1144" s="527"/>
      <c r="C1144" s="527"/>
      <c r="D1144" s="527"/>
      <c r="E1144" s="527"/>
      <c r="F1144" s="527"/>
      <c r="G1144" s="527"/>
      <c r="H1144" s="527"/>
      <c r="I1144" s="527"/>
      <c r="J1144" s="527"/>
      <c r="K1144" s="527"/>
      <c r="L1144" s="527"/>
    </row>
    <row r="1145" spans="1:12" ht="13.15" customHeight="1" x14ac:dyDescent="0.2">
      <c r="A1145" s="534"/>
      <c r="B1145" s="527"/>
      <c r="C1145" s="527"/>
      <c r="D1145" s="527"/>
      <c r="E1145" s="527"/>
      <c r="F1145" s="527"/>
      <c r="G1145" s="527"/>
      <c r="H1145" s="527"/>
      <c r="I1145" s="527"/>
      <c r="J1145" s="527"/>
      <c r="K1145" s="527"/>
      <c r="L1145" s="527"/>
    </row>
    <row r="1146" spans="1:12" ht="13.15" customHeight="1" x14ac:dyDescent="0.2">
      <c r="A1146" s="534"/>
      <c r="B1146" s="527"/>
      <c r="C1146" s="527"/>
      <c r="D1146" s="527"/>
      <c r="E1146" s="527"/>
      <c r="F1146" s="527"/>
      <c r="G1146" s="527"/>
      <c r="H1146" s="527"/>
      <c r="I1146" s="527"/>
      <c r="J1146" s="527"/>
      <c r="K1146" s="527"/>
      <c r="L1146" s="527"/>
    </row>
    <row r="1147" spans="1:12" ht="13.15" customHeight="1" x14ac:dyDescent="0.2">
      <c r="A1147" s="534"/>
      <c r="B1147" s="527"/>
      <c r="C1147" s="527"/>
      <c r="D1147" s="527"/>
      <c r="E1147" s="527"/>
      <c r="F1147" s="527"/>
      <c r="G1147" s="527"/>
      <c r="H1147" s="527"/>
      <c r="I1147" s="527"/>
      <c r="J1147" s="527"/>
      <c r="K1147" s="527"/>
      <c r="L1147" s="527"/>
    </row>
    <row r="1148" spans="1:12" ht="13.15" customHeight="1" x14ac:dyDescent="0.2">
      <c r="A1148" s="534"/>
      <c r="B1148" s="527"/>
      <c r="C1148" s="527"/>
      <c r="D1148" s="527"/>
      <c r="E1148" s="527"/>
      <c r="F1148" s="527"/>
      <c r="G1148" s="527"/>
      <c r="H1148" s="527"/>
      <c r="I1148" s="527"/>
      <c r="J1148" s="527"/>
      <c r="K1148" s="527"/>
      <c r="L1148" s="527"/>
    </row>
    <row r="1149" spans="1:12" ht="13.15" customHeight="1" x14ac:dyDescent="0.2">
      <c r="A1149" s="534"/>
      <c r="B1149" s="527"/>
      <c r="C1149" s="527"/>
      <c r="D1149" s="527"/>
      <c r="E1149" s="527"/>
      <c r="F1149" s="527"/>
      <c r="G1149" s="527"/>
      <c r="H1149" s="527"/>
      <c r="I1149" s="527"/>
      <c r="J1149" s="527"/>
      <c r="K1149" s="527"/>
      <c r="L1149" s="527"/>
    </row>
    <row r="1150" spans="1:12" ht="13.15" customHeight="1" x14ac:dyDescent="0.2">
      <c r="A1150" s="534"/>
      <c r="B1150" s="527"/>
      <c r="C1150" s="527"/>
      <c r="D1150" s="527"/>
      <c r="E1150" s="527"/>
      <c r="F1150" s="527"/>
      <c r="G1150" s="527"/>
      <c r="H1150" s="527"/>
      <c r="I1150" s="527"/>
      <c r="J1150" s="527"/>
      <c r="K1150" s="527"/>
      <c r="L1150" s="527"/>
    </row>
    <row r="1151" spans="1:12" ht="13.15" customHeight="1" x14ac:dyDescent="0.2">
      <c r="A1151" s="534"/>
      <c r="B1151" s="527"/>
      <c r="C1151" s="527"/>
      <c r="D1151" s="527"/>
      <c r="E1151" s="527"/>
      <c r="F1151" s="527"/>
      <c r="G1151" s="527"/>
      <c r="H1151" s="527"/>
      <c r="I1151" s="527"/>
      <c r="J1151" s="527"/>
      <c r="K1151" s="527"/>
      <c r="L1151" s="527"/>
    </row>
    <row r="1152" spans="1:12" ht="13.15" customHeight="1" x14ac:dyDescent="0.2">
      <c r="A1152" s="534"/>
      <c r="B1152" s="527"/>
      <c r="C1152" s="527"/>
      <c r="D1152" s="527"/>
      <c r="E1152" s="527"/>
      <c r="F1152" s="527"/>
      <c r="G1152" s="527"/>
      <c r="H1152" s="527"/>
      <c r="I1152" s="527"/>
      <c r="J1152" s="527"/>
      <c r="K1152" s="527"/>
      <c r="L1152" s="527"/>
    </row>
    <row r="1153" spans="1:12" ht="13.15" customHeight="1" x14ac:dyDescent="0.2">
      <c r="A1153" s="534"/>
      <c r="B1153" s="527"/>
      <c r="C1153" s="527"/>
      <c r="D1153" s="527"/>
      <c r="E1153" s="527"/>
      <c r="F1153" s="527"/>
      <c r="G1153" s="527"/>
      <c r="H1153" s="527"/>
      <c r="I1153" s="527"/>
      <c r="J1153" s="527"/>
      <c r="K1153" s="527"/>
      <c r="L1153" s="527"/>
    </row>
    <row r="1154" spans="1:12" ht="13.15" customHeight="1" x14ac:dyDescent="0.2">
      <c r="A1154" s="534"/>
      <c r="B1154" s="527"/>
      <c r="C1154" s="527"/>
      <c r="D1154" s="527"/>
      <c r="E1154" s="527"/>
      <c r="F1154" s="527"/>
      <c r="G1154" s="527"/>
      <c r="H1154" s="527"/>
      <c r="I1154" s="527"/>
      <c r="J1154" s="527"/>
      <c r="K1154" s="527"/>
      <c r="L1154" s="527"/>
    </row>
    <row r="1155" spans="1:12" ht="13.15" customHeight="1" x14ac:dyDescent="0.2">
      <c r="A1155" s="534"/>
      <c r="B1155" s="527"/>
      <c r="C1155" s="527"/>
      <c r="D1155" s="527"/>
      <c r="E1155" s="527"/>
      <c r="F1155" s="527"/>
      <c r="G1155" s="527"/>
      <c r="H1155" s="527"/>
      <c r="I1155" s="527"/>
      <c r="J1155" s="527"/>
      <c r="K1155" s="527"/>
      <c r="L1155" s="527"/>
    </row>
    <row r="1156" spans="1:12" ht="13.15" customHeight="1" x14ac:dyDescent="0.2">
      <c r="A1156" s="534"/>
      <c r="B1156" s="527"/>
      <c r="C1156" s="527"/>
      <c r="D1156" s="527"/>
      <c r="E1156" s="527"/>
      <c r="F1156" s="527"/>
      <c r="G1156" s="527"/>
      <c r="H1156" s="527"/>
      <c r="I1156" s="527"/>
      <c r="J1156" s="527"/>
      <c r="K1156" s="527"/>
      <c r="L1156" s="527"/>
    </row>
    <row r="1157" spans="1:12" ht="13.15" customHeight="1" x14ac:dyDescent="0.2">
      <c r="A1157" s="534"/>
      <c r="B1157" s="527"/>
      <c r="C1157" s="527"/>
      <c r="D1157" s="527"/>
      <c r="E1157" s="527"/>
      <c r="F1157" s="527"/>
      <c r="G1157" s="527"/>
      <c r="H1157" s="527"/>
      <c r="I1157" s="527"/>
      <c r="J1157" s="527"/>
      <c r="K1157" s="527"/>
      <c r="L1157" s="527"/>
    </row>
    <row r="1158" spans="1:12" ht="13.15" customHeight="1" x14ac:dyDescent="0.2">
      <c r="A1158" s="534"/>
      <c r="B1158" s="527"/>
      <c r="C1158" s="527"/>
      <c r="D1158" s="527"/>
      <c r="E1158" s="527"/>
      <c r="F1158" s="527"/>
      <c r="G1158" s="527"/>
      <c r="H1158" s="527"/>
      <c r="I1158" s="527"/>
      <c r="J1158" s="527"/>
      <c r="K1158" s="527"/>
      <c r="L1158" s="527"/>
    </row>
    <row r="1159" spans="1:12" ht="13.15" customHeight="1" x14ac:dyDescent="0.2">
      <c r="A1159" s="534"/>
      <c r="B1159" s="527"/>
      <c r="C1159" s="527"/>
      <c r="D1159" s="527"/>
      <c r="E1159" s="527"/>
      <c r="F1159" s="527"/>
      <c r="G1159" s="527"/>
      <c r="H1159" s="527"/>
      <c r="I1159" s="527"/>
      <c r="J1159" s="527"/>
      <c r="K1159" s="527"/>
      <c r="L1159" s="527"/>
    </row>
    <row r="1160" spans="1:12" ht="13.15" customHeight="1" x14ac:dyDescent="0.2">
      <c r="A1160" s="534"/>
      <c r="B1160" s="527"/>
      <c r="C1160" s="527"/>
      <c r="D1160" s="527"/>
      <c r="E1160" s="527"/>
      <c r="F1160" s="527"/>
      <c r="G1160" s="527"/>
      <c r="H1160" s="527"/>
      <c r="I1160" s="527"/>
      <c r="J1160" s="527"/>
      <c r="K1160" s="527"/>
      <c r="L1160" s="527"/>
    </row>
    <row r="1161" spans="1:12" ht="13.15" customHeight="1" x14ac:dyDescent="0.2">
      <c r="A1161" s="534"/>
      <c r="B1161" s="527"/>
      <c r="C1161" s="527"/>
      <c r="D1161" s="527"/>
      <c r="E1161" s="527"/>
      <c r="F1161" s="527"/>
      <c r="G1161" s="527"/>
      <c r="H1161" s="527"/>
      <c r="I1161" s="527"/>
      <c r="J1161" s="527"/>
      <c r="K1161" s="527"/>
      <c r="L1161" s="527"/>
    </row>
    <row r="1162" spans="1:12" ht="13.15" customHeight="1" x14ac:dyDescent="0.2">
      <c r="A1162" s="534"/>
      <c r="B1162" s="527"/>
      <c r="C1162" s="527"/>
      <c r="D1162" s="527"/>
      <c r="E1162" s="527"/>
      <c r="F1162" s="527"/>
      <c r="G1162" s="527"/>
      <c r="H1162" s="527"/>
      <c r="I1162" s="527"/>
      <c r="J1162" s="527"/>
      <c r="K1162" s="527"/>
      <c r="L1162" s="527"/>
    </row>
    <row r="1163" spans="1:12" ht="13.15" customHeight="1" x14ac:dyDescent="0.2">
      <c r="A1163" s="534"/>
      <c r="B1163" s="527"/>
      <c r="C1163" s="527"/>
      <c r="D1163" s="527"/>
      <c r="E1163" s="527"/>
      <c r="F1163" s="527"/>
      <c r="G1163" s="527"/>
      <c r="H1163" s="527"/>
      <c r="I1163" s="527"/>
      <c r="J1163" s="527"/>
      <c r="K1163" s="527"/>
      <c r="L1163" s="527"/>
    </row>
    <row r="1164" spans="1:12" ht="13.15" customHeight="1" x14ac:dyDescent="0.2">
      <c r="A1164" s="534"/>
      <c r="B1164" s="527"/>
      <c r="C1164" s="527"/>
      <c r="D1164" s="527"/>
      <c r="E1164" s="527"/>
      <c r="F1164" s="527"/>
      <c r="G1164" s="527"/>
      <c r="H1164" s="527"/>
      <c r="I1164" s="527"/>
      <c r="J1164" s="527"/>
      <c r="K1164" s="527"/>
      <c r="L1164" s="527"/>
    </row>
    <row r="1165" spans="1:12" ht="13.15" customHeight="1" x14ac:dyDescent="0.2">
      <c r="A1165" s="534"/>
      <c r="B1165" s="527"/>
      <c r="C1165" s="527"/>
      <c r="D1165" s="527"/>
      <c r="E1165" s="527"/>
      <c r="F1165" s="527"/>
      <c r="G1165" s="527"/>
      <c r="H1165" s="527"/>
      <c r="I1165" s="527"/>
      <c r="J1165" s="527"/>
      <c r="K1165" s="527"/>
      <c r="L1165" s="527"/>
    </row>
    <row r="1166" spans="1:12" ht="13.15" customHeight="1" x14ac:dyDescent="0.2">
      <c r="A1166" s="534"/>
      <c r="B1166" s="527"/>
      <c r="C1166" s="527"/>
      <c r="D1166" s="527"/>
      <c r="E1166" s="527"/>
      <c r="F1166" s="527"/>
      <c r="G1166" s="527"/>
      <c r="H1166" s="527"/>
      <c r="I1166" s="527"/>
      <c r="J1166" s="527"/>
      <c r="K1166" s="527"/>
      <c r="L1166" s="527"/>
    </row>
    <row r="1167" spans="1:12" ht="13.15" customHeight="1" x14ac:dyDescent="0.2">
      <c r="A1167" s="534"/>
      <c r="B1167" s="527"/>
      <c r="C1167" s="527"/>
      <c r="D1167" s="527"/>
      <c r="E1167" s="527"/>
      <c r="F1167" s="527"/>
      <c r="G1167" s="527"/>
      <c r="H1167" s="527"/>
      <c r="I1167" s="527"/>
      <c r="J1167" s="527"/>
      <c r="K1167" s="527"/>
      <c r="L1167" s="527"/>
    </row>
    <row r="1168" spans="1:12" ht="13.15" customHeight="1" x14ac:dyDescent="0.2">
      <c r="A1168" s="534"/>
      <c r="B1168" s="527"/>
      <c r="C1168" s="527"/>
      <c r="D1168" s="527"/>
      <c r="E1168" s="527"/>
      <c r="F1168" s="527"/>
      <c r="G1168" s="527"/>
      <c r="H1168" s="527"/>
      <c r="I1168" s="527"/>
      <c r="J1168" s="527"/>
      <c r="K1168" s="527"/>
      <c r="L1168" s="527"/>
    </row>
    <row r="1169" spans="1:12" ht="13.15" customHeight="1" x14ac:dyDescent="0.2">
      <c r="A1169" s="534"/>
      <c r="B1169" s="527"/>
      <c r="C1169" s="527"/>
      <c r="D1169" s="527"/>
      <c r="E1169" s="527"/>
      <c r="F1169" s="527"/>
      <c r="G1169" s="527"/>
      <c r="H1169" s="527"/>
      <c r="I1169" s="527"/>
      <c r="J1169" s="527"/>
      <c r="K1169" s="527"/>
      <c r="L1169" s="527"/>
    </row>
    <row r="1170" spans="1:12" ht="13.15" customHeight="1" x14ac:dyDescent="0.2">
      <c r="A1170" s="534"/>
      <c r="B1170" s="527"/>
      <c r="C1170" s="527"/>
      <c r="D1170" s="527"/>
      <c r="E1170" s="527"/>
      <c r="F1170" s="527"/>
      <c r="G1170" s="527"/>
      <c r="H1170" s="527"/>
      <c r="I1170" s="527"/>
      <c r="J1170" s="527"/>
      <c r="K1170" s="527"/>
      <c r="L1170" s="527"/>
    </row>
    <row r="1171" spans="1:12" ht="13.15" customHeight="1" x14ac:dyDescent="0.2">
      <c r="A1171" s="534"/>
      <c r="B1171" s="527"/>
      <c r="C1171" s="527"/>
      <c r="D1171" s="527"/>
      <c r="E1171" s="527"/>
      <c r="F1171" s="527"/>
      <c r="G1171" s="527"/>
      <c r="H1171" s="527"/>
      <c r="I1171" s="527"/>
      <c r="J1171" s="527"/>
      <c r="K1171" s="527"/>
      <c r="L1171" s="527"/>
    </row>
    <row r="1172" spans="1:12" ht="13.15" customHeight="1" x14ac:dyDescent="0.2">
      <c r="A1172" s="534"/>
      <c r="B1172" s="527"/>
      <c r="C1172" s="527"/>
      <c r="D1172" s="527"/>
      <c r="E1172" s="527"/>
      <c r="F1172" s="527"/>
      <c r="G1172" s="527"/>
      <c r="H1172" s="527"/>
      <c r="I1172" s="527"/>
      <c r="J1172" s="527"/>
      <c r="K1172" s="527"/>
      <c r="L1172" s="527"/>
    </row>
    <row r="1173" spans="1:12" ht="13.15" customHeight="1" x14ac:dyDescent="0.2">
      <c r="A1173" s="534"/>
      <c r="B1173" s="527"/>
      <c r="C1173" s="527"/>
      <c r="D1173" s="527"/>
      <c r="E1173" s="527"/>
      <c r="F1173" s="527"/>
      <c r="G1173" s="527"/>
      <c r="H1173" s="527"/>
      <c r="I1173" s="527"/>
      <c r="J1173" s="527"/>
      <c r="K1173" s="527"/>
      <c r="L1173" s="527"/>
    </row>
    <row r="1174" spans="1:12" ht="13.15" customHeight="1" x14ac:dyDescent="0.2">
      <c r="A1174" s="534"/>
      <c r="B1174" s="527"/>
      <c r="C1174" s="527"/>
      <c r="D1174" s="527"/>
      <c r="E1174" s="527"/>
      <c r="F1174" s="527"/>
      <c r="G1174" s="527"/>
      <c r="H1174" s="527"/>
      <c r="I1174" s="527"/>
      <c r="J1174" s="527"/>
      <c r="K1174" s="527"/>
      <c r="L1174" s="527"/>
    </row>
    <row r="1175" spans="1:12" ht="13.15" customHeight="1" x14ac:dyDescent="0.2">
      <c r="A1175" s="534"/>
      <c r="B1175" s="527"/>
      <c r="C1175" s="527"/>
      <c r="D1175" s="527"/>
      <c r="E1175" s="527"/>
      <c r="F1175" s="527"/>
      <c r="G1175" s="527"/>
      <c r="H1175" s="527"/>
      <c r="I1175" s="527"/>
      <c r="J1175" s="527"/>
      <c r="K1175" s="527"/>
      <c r="L1175" s="527"/>
    </row>
    <row r="1176" spans="1:12" ht="13.15" customHeight="1" x14ac:dyDescent="0.2">
      <c r="A1176" s="534"/>
      <c r="B1176" s="527"/>
      <c r="C1176" s="527"/>
      <c r="D1176" s="527"/>
      <c r="E1176" s="527"/>
      <c r="F1176" s="527"/>
      <c r="G1176" s="527"/>
      <c r="H1176" s="527"/>
      <c r="I1176" s="527"/>
      <c r="J1176" s="527"/>
      <c r="K1176" s="527"/>
      <c r="L1176" s="527"/>
    </row>
    <row r="1177" spans="1:12" ht="13.15" customHeight="1" x14ac:dyDescent="0.2">
      <c r="A1177" s="534"/>
      <c r="B1177" s="527"/>
      <c r="C1177" s="527"/>
      <c r="D1177" s="527"/>
      <c r="E1177" s="527"/>
      <c r="F1177" s="527"/>
      <c r="G1177" s="527"/>
      <c r="H1177" s="527"/>
      <c r="I1177" s="527"/>
      <c r="J1177" s="527"/>
      <c r="K1177" s="527"/>
      <c r="L1177" s="527"/>
    </row>
    <row r="1178" spans="1:12" ht="13.15" customHeight="1" x14ac:dyDescent="0.2">
      <c r="A1178" s="534"/>
      <c r="B1178" s="527"/>
      <c r="C1178" s="527"/>
      <c r="D1178" s="527"/>
      <c r="E1178" s="527"/>
      <c r="F1178" s="527"/>
      <c r="G1178" s="527"/>
      <c r="H1178" s="527"/>
      <c r="I1178" s="527"/>
      <c r="J1178" s="527"/>
      <c r="K1178" s="527"/>
      <c r="L1178" s="527"/>
    </row>
    <row r="1179" spans="1:12" ht="13.15" customHeight="1" x14ac:dyDescent="0.2">
      <c r="A1179" s="534"/>
      <c r="B1179" s="527"/>
      <c r="C1179" s="527"/>
      <c r="D1179" s="527"/>
      <c r="E1179" s="527"/>
      <c r="F1179" s="527"/>
      <c r="G1179" s="527"/>
      <c r="H1179" s="527"/>
      <c r="I1179" s="527"/>
      <c r="J1179" s="527"/>
      <c r="K1179" s="527"/>
      <c r="L1179" s="527"/>
    </row>
    <row r="1180" spans="1:12" ht="13.15" customHeight="1" x14ac:dyDescent="0.2">
      <c r="A1180" s="534"/>
      <c r="B1180" s="527"/>
      <c r="C1180" s="527"/>
      <c r="D1180" s="527"/>
      <c r="E1180" s="527"/>
      <c r="F1180" s="527"/>
      <c r="G1180" s="527"/>
      <c r="H1180" s="527"/>
      <c r="I1180" s="527"/>
      <c r="J1180" s="527"/>
      <c r="K1180" s="527"/>
      <c r="L1180" s="527"/>
    </row>
    <row r="1181" spans="1:12" ht="13.15" customHeight="1" x14ac:dyDescent="0.2">
      <c r="A1181" s="534"/>
      <c r="B1181" s="527"/>
      <c r="C1181" s="527"/>
      <c r="D1181" s="527"/>
      <c r="E1181" s="527"/>
      <c r="F1181" s="527"/>
      <c r="G1181" s="527"/>
      <c r="H1181" s="527"/>
      <c r="I1181" s="527"/>
      <c r="J1181" s="527"/>
      <c r="K1181" s="527"/>
      <c r="L1181" s="527"/>
    </row>
    <row r="1182" spans="1:12" ht="13.15" customHeight="1" x14ac:dyDescent="0.2">
      <c r="A1182" s="534"/>
      <c r="B1182" s="527"/>
      <c r="C1182" s="527"/>
      <c r="D1182" s="527"/>
      <c r="E1182" s="527"/>
      <c r="F1182" s="527"/>
      <c r="G1182" s="527"/>
      <c r="H1182" s="527"/>
      <c r="I1182" s="527"/>
      <c r="J1182" s="527"/>
      <c r="K1182" s="527"/>
      <c r="L1182" s="527"/>
    </row>
    <row r="1183" spans="1:12" ht="13.15" customHeight="1" x14ac:dyDescent="0.2">
      <c r="A1183" s="534"/>
      <c r="B1183" s="527"/>
      <c r="C1183" s="527"/>
      <c r="D1183" s="527"/>
      <c r="E1183" s="527"/>
      <c r="F1183" s="527"/>
      <c r="G1183" s="527"/>
      <c r="H1183" s="527"/>
      <c r="I1183" s="527"/>
      <c r="J1183" s="527"/>
      <c r="K1183" s="527"/>
      <c r="L1183" s="527"/>
    </row>
    <row r="1184" spans="1:12" ht="13.15" customHeight="1" x14ac:dyDescent="0.2">
      <c r="A1184" s="534"/>
      <c r="B1184" s="527"/>
      <c r="C1184" s="527"/>
      <c r="D1184" s="527"/>
      <c r="E1184" s="527"/>
      <c r="F1184" s="527"/>
      <c r="G1184" s="527"/>
      <c r="H1184" s="527"/>
      <c r="I1184" s="527"/>
      <c r="J1184" s="527"/>
      <c r="K1184" s="527"/>
      <c r="L1184" s="527"/>
    </row>
    <row r="1185" spans="1:12" ht="13.15" customHeight="1" x14ac:dyDescent="0.2">
      <c r="A1185" s="534"/>
      <c r="B1185" s="527"/>
      <c r="C1185" s="527"/>
      <c r="D1185" s="527"/>
      <c r="E1185" s="527"/>
      <c r="F1185" s="527"/>
      <c r="G1185" s="527"/>
      <c r="H1185" s="527"/>
      <c r="I1185" s="527"/>
      <c r="J1185" s="527"/>
      <c r="K1185" s="527"/>
      <c r="L1185" s="527"/>
    </row>
    <row r="1186" spans="1:12" ht="13.15" customHeight="1" x14ac:dyDescent="0.2">
      <c r="A1186" s="534"/>
      <c r="B1186" s="527"/>
      <c r="C1186" s="527"/>
      <c r="D1186" s="527"/>
      <c r="E1186" s="527"/>
      <c r="F1186" s="527"/>
      <c r="G1186" s="527"/>
      <c r="H1186" s="527"/>
      <c r="I1186" s="527"/>
      <c r="J1186" s="527"/>
      <c r="K1186" s="527"/>
      <c r="L1186" s="527"/>
    </row>
    <row r="1187" spans="1:12" ht="13.15" customHeight="1" x14ac:dyDescent="0.2">
      <c r="A1187" s="534"/>
      <c r="B1187" s="527"/>
      <c r="C1187" s="527"/>
      <c r="D1187" s="527"/>
      <c r="E1187" s="527"/>
      <c r="F1187" s="527"/>
      <c r="G1187" s="527"/>
      <c r="H1187" s="527"/>
      <c r="I1187" s="527"/>
      <c r="J1187" s="527"/>
      <c r="K1187" s="527"/>
      <c r="L1187" s="527"/>
    </row>
    <row r="1188" spans="1:12" ht="13.15" customHeight="1" x14ac:dyDescent="0.2">
      <c r="A1188" s="534"/>
      <c r="B1188" s="527"/>
      <c r="C1188" s="527"/>
      <c r="D1188" s="527"/>
      <c r="E1188" s="527"/>
      <c r="F1188" s="527"/>
      <c r="G1188" s="527"/>
      <c r="H1188" s="527"/>
      <c r="I1188" s="527"/>
      <c r="J1188" s="527"/>
      <c r="K1188" s="527"/>
      <c r="L1188" s="527"/>
    </row>
    <row r="1189" spans="1:12" ht="13.15" customHeight="1" x14ac:dyDescent="0.2">
      <c r="A1189" s="534"/>
      <c r="B1189" s="527"/>
      <c r="C1189" s="527"/>
      <c r="D1189" s="527"/>
      <c r="E1189" s="527"/>
      <c r="F1189" s="527"/>
      <c r="G1189" s="527"/>
      <c r="H1189" s="527"/>
      <c r="I1189" s="527"/>
      <c r="J1189" s="527"/>
      <c r="K1189" s="527"/>
      <c r="L1189" s="527"/>
    </row>
    <row r="1190" spans="1:12" ht="13.15" customHeight="1" x14ac:dyDescent="0.2">
      <c r="A1190" s="534"/>
      <c r="B1190" s="527"/>
      <c r="C1190" s="527"/>
      <c r="D1190" s="527"/>
      <c r="E1190" s="527"/>
      <c r="F1190" s="527"/>
      <c r="G1190" s="527"/>
      <c r="H1190" s="527"/>
      <c r="I1190" s="527"/>
      <c r="J1190" s="527"/>
      <c r="K1190" s="527"/>
      <c r="L1190" s="527"/>
    </row>
    <row r="1191" spans="1:12" ht="13.15" customHeight="1" x14ac:dyDescent="0.2">
      <c r="A1191" s="534"/>
      <c r="B1191" s="527"/>
      <c r="C1191" s="527"/>
      <c r="D1191" s="527"/>
      <c r="E1191" s="527"/>
      <c r="F1191" s="527"/>
      <c r="G1191" s="527"/>
      <c r="H1191" s="527"/>
      <c r="I1191" s="527"/>
      <c r="J1191" s="527"/>
      <c r="K1191" s="527"/>
      <c r="L1191" s="527"/>
    </row>
    <row r="1192" spans="1:12" ht="13.15" customHeight="1" x14ac:dyDescent="0.2">
      <c r="A1192" s="534"/>
      <c r="B1192" s="527"/>
      <c r="C1192" s="527"/>
      <c r="D1192" s="527"/>
      <c r="E1192" s="527"/>
      <c r="F1192" s="527"/>
      <c r="G1192" s="527"/>
      <c r="H1192" s="527"/>
      <c r="I1192" s="527"/>
      <c r="J1192" s="527"/>
      <c r="K1192" s="527"/>
      <c r="L1192" s="527"/>
    </row>
    <row r="1193" spans="1:12" ht="13.15" customHeight="1" x14ac:dyDescent="0.2">
      <c r="A1193" s="534"/>
      <c r="B1193" s="527"/>
      <c r="C1193" s="527"/>
      <c r="D1193" s="527"/>
      <c r="E1193" s="527"/>
      <c r="F1193" s="527"/>
      <c r="G1193" s="527"/>
      <c r="H1193" s="527"/>
      <c r="I1193" s="527"/>
      <c r="J1193" s="527"/>
      <c r="K1193" s="527"/>
      <c r="L1193" s="527"/>
    </row>
    <row r="1194" spans="1:12" ht="13.15" customHeight="1" x14ac:dyDescent="0.2">
      <c r="A1194" s="534"/>
      <c r="B1194" s="527"/>
      <c r="C1194" s="527"/>
      <c r="D1194" s="527"/>
      <c r="E1194" s="527"/>
      <c r="F1194" s="527"/>
      <c r="G1194" s="527"/>
      <c r="H1194" s="527"/>
      <c r="I1194" s="527"/>
      <c r="J1194" s="527"/>
      <c r="K1194" s="527"/>
      <c r="L1194" s="527"/>
    </row>
    <row r="1195" spans="1:12" ht="13.15" customHeight="1" x14ac:dyDescent="0.2">
      <c r="A1195" s="534"/>
      <c r="B1195" s="527"/>
      <c r="C1195" s="527"/>
      <c r="D1195" s="527"/>
      <c r="E1195" s="527"/>
      <c r="F1195" s="527"/>
      <c r="G1195" s="527"/>
      <c r="H1195" s="527"/>
      <c r="I1195" s="527"/>
      <c r="J1195" s="527"/>
      <c r="K1195" s="527"/>
      <c r="L1195" s="527"/>
    </row>
    <row r="1196" spans="1:12" ht="13.15" customHeight="1" x14ac:dyDescent="0.2">
      <c r="A1196" s="534"/>
      <c r="B1196" s="527"/>
      <c r="C1196" s="527"/>
      <c r="D1196" s="527"/>
      <c r="E1196" s="527"/>
      <c r="F1196" s="527"/>
      <c r="G1196" s="527"/>
      <c r="H1196" s="527"/>
      <c r="I1196" s="527"/>
      <c r="J1196" s="527"/>
      <c r="K1196" s="527"/>
      <c r="L1196" s="527"/>
    </row>
    <row r="1197" spans="1:12" ht="13.15" customHeight="1" x14ac:dyDescent="0.2">
      <c r="A1197" s="534"/>
      <c r="B1197" s="527"/>
      <c r="C1197" s="527"/>
      <c r="D1197" s="527"/>
      <c r="E1197" s="527"/>
      <c r="F1197" s="527"/>
      <c r="G1197" s="527"/>
      <c r="H1197" s="527"/>
      <c r="I1197" s="527"/>
      <c r="J1197" s="527"/>
      <c r="K1197" s="527"/>
      <c r="L1197" s="527"/>
    </row>
    <row r="1198" spans="1:12" ht="13.15" customHeight="1" x14ac:dyDescent="0.2">
      <c r="A1198" s="534"/>
      <c r="B1198" s="527"/>
      <c r="C1198" s="527"/>
      <c r="D1198" s="527"/>
      <c r="E1198" s="527"/>
      <c r="F1198" s="527"/>
      <c r="G1198" s="527"/>
      <c r="H1198" s="527"/>
      <c r="I1198" s="527"/>
      <c r="J1198" s="527"/>
      <c r="K1198" s="527"/>
      <c r="L1198" s="527"/>
    </row>
    <row r="1199" spans="1:12" ht="13.15" customHeight="1" x14ac:dyDescent="0.2">
      <c r="A1199" s="534"/>
      <c r="B1199" s="527"/>
      <c r="C1199" s="527"/>
      <c r="D1199" s="527"/>
      <c r="E1199" s="527"/>
      <c r="F1199" s="527"/>
      <c r="G1199" s="527"/>
      <c r="H1199" s="527"/>
      <c r="I1199" s="527"/>
      <c r="J1199" s="527"/>
      <c r="K1199" s="527"/>
      <c r="L1199" s="527"/>
    </row>
    <row r="1200" spans="1:12" ht="13.15" customHeight="1" x14ac:dyDescent="0.2">
      <c r="A1200" s="534"/>
      <c r="B1200" s="527"/>
      <c r="C1200" s="527"/>
      <c r="D1200" s="527"/>
      <c r="E1200" s="527"/>
      <c r="F1200" s="527"/>
      <c r="G1200" s="527"/>
      <c r="H1200" s="527"/>
      <c r="I1200" s="527"/>
      <c r="J1200" s="527"/>
      <c r="K1200" s="527"/>
      <c r="L1200" s="527"/>
    </row>
    <row r="1201" spans="1:12" ht="13.15" customHeight="1" x14ac:dyDescent="0.2">
      <c r="A1201" s="534"/>
      <c r="B1201" s="527"/>
      <c r="C1201" s="527"/>
      <c r="D1201" s="527"/>
      <c r="E1201" s="527"/>
      <c r="F1201" s="527"/>
      <c r="G1201" s="527"/>
      <c r="H1201" s="527"/>
      <c r="I1201" s="527"/>
      <c r="J1201" s="527"/>
      <c r="K1201" s="527"/>
      <c r="L1201" s="527"/>
    </row>
    <row r="1202" spans="1:12" ht="13.15" customHeight="1" x14ac:dyDescent="0.2">
      <c r="A1202" s="534"/>
      <c r="B1202" s="527"/>
      <c r="C1202" s="527"/>
      <c r="D1202" s="527"/>
      <c r="E1202" s="527"/>
      <c r="F1202" s="527"/>
      <c r="G1202" s="527"/>
      <c r="H1202" s="527"/>
      <c r="I1202" s="527"/>
      <c r="J1202" s="527"/>
      <c r="K1202" s="527"/>
      <c r="L1202" s="527"/>
    </row>
    <row r="1203" spans="1:12" ht="13.15" customHeight="1" x14ac:dyDescent="0.2">
      <c r="A1203" s="534"/>
      <c r="B1203" s="527"/>
      <c r="C1203" s="527"/>
      <c r="D1203" s="527"/>
      <c r="E1203" s="527"/>
      <c r="F1203" s="527"/>
      <c r="G1203" s="527"/>
      <c r="H1203" s="527"/>
      <c r="I1203" s="527"/>
      <c r="J1203" s="527"/>
      <c r="K1203" s="527"/>
      <c r="L1203" s="527"/>
    </row>
    <row r="1204" spans="1:12" ht="13.15" customHeight="1" x14ac:dyDescent="0.2">
      <c r="A1204" s="534"/>
      <c r="B1204" s="527"/>
      <c r="C1204" s="527"/>
      <c r="D1204" s="527"/>
      <c r="E1204" s="527"/>
      <c r="F1204" s="527"/>
      <c r="G1204" s="527"/>
      <c r="H1204" s="527"/>
      <c r="I1204" s="527"/>
      <c r="J1204" s="527"/>
      <c r="K1204" s="527"/>
      <c r="L1204" s="527"/>
    </row>
    <row r="1205" spans="1:12" ht="13.15" customHeight="1" x14ac:dyDescent="0.2">
      <c r="A1205" s="534"/>
      <c r="B1205" s="527"/>
      <c r="C1205" s="527"/>
      <c r="D1205" s="527"/>
      <c r="E1205" s="527"/>
      <c r="F1205" s="527"/>
      <c r="G1205" s="527"/>
      <c r="H1205" s="527"/>
      <c r="I1205" s="527"/>
      <c r="J1205" s="527"/>
      <c r="K1205" s="527"/>
      <c r="L1205" s="527"/>
    </row>
    <row r="1206" spans="1:12" ht="13.15" customHeight="1" x14ac:dyDescent="0.2">
      <c r="A1206" s="534"/>
      <c r="B1206" s="527"/>
      <c r="C1206" s="527"/>
      <c r="D1206" s="527"/>
      <c r="E1206" s="527"/>
      <c r="F1206" s="527"/>
      <c r="G1206" s="527"/>
      <c r="H1206" s="527"/>
      <c r="I1206" s="527"/>
      <c r="J1206" s="527"/>
      <c r="K1206" s="527"/>
      <c r="L1206" s="527"/>
    </row>
    <row r="1207" spans="1:12" ht="13.15" customHeight="1" x14ac:dyDescent="0.2">
      <c r="A1207" s="534"/>
      <c r="B1207" s="527"/>
      <c r="C1207" s="527"/>
      <c r="D1207" s="527"/>
      <c r="E1207" s="527"/>
      <c r="F1207" s="527"/>
      <c r="G1207" s="527"/>
      <c r="H1207" s="527"/>
      <c r="I1207" s="527"/>
      <c r="J1207" s="527"/>
      <c r="K1207" s="527"/>
      <c r="L1207" s="527"/>
    </row>
    <row r="1208" spans="1:12" ht="13.15" customHeight="1" x14ac:dyDescent="0.2">
      <c r="A1208" s="534"/>
      <c r="B1208" s="527"/>
      <c r="C1208" s="527"/>
      <c r="D1208" s="527"/>
      <c r="E1208" s="527"/>
      <c r="F1208" s="527"/>
      <c r="G1208" s="527"/>
      <c r="H1208" s="527"/>
      <c r="I1208" s="527"/>
      <c r="J1208" s="527"/>
      <c r="K1208" s="527"/>
      <c r="L1208" s="527"/>
    </row>
    <row r="1209" spans="1:12" ht="13.15" customHeight="1" x14ac:dyDescent="0.2">
      <c r="A1209" s="534"/>
      <c r="B1209" s="527"/>
      <c r="C1209" s="527"/>
      <c r="D1209" s="527"/>
      <c r="E1209" s="527"/>
      <c r="F1209" s="527"/>
      <c r="G1209" s="527"/>
      <c r="H1209" s="527"/>
      <c r="I1209" s="527"/>
      <c r="J1209" s="527"/>
      <c r="K1209" s="527"/>
      <c r="L1209" s="527"/>
    </row>
    <row r="1210" spans="1:12" ht="13.15" customHeight="1" x14ac:dyDescent="0.2">
      <c r="A1210" s="534"/>
      <c r="B1210" s="527"/>
      <c r="C1210" s="527"/>
      <c r="D1210" s="527"/>
      <c r="E1210" s="527"/>
      <c r="F1210" s="527"/>
      <c r="G1210" s="527"/>
      <c r="H1210" s="527"/>
      <c r="I1210" s="527"/>
      <c r="J1210" s="527"/>
      <c r="K1210" s="527"/>
      <c r="L1210" s="527"/>
    </row>
    <row r="1211" spans="1:12" ht="13.15" customHeight="1" x14ac:dyDescent="0.2">
      <c r="A1211" s="534"/>
      <c r="B1211" s="527"/>
      <c r="C1211" s="527"/>
      <c r="D1211" s="527"/>
      <c r="E1211" s="527"/>
      <c r="F1211" s="527"/>
      <c r="G1211" s="527"/>
      <c r="H1211" s="527"/>
      <c r="I1211" s="527"/>
      <c r="J1211" s="527"/>
      <c r="K1211" s="527"/>
      <c r="L1211" s="527"/>
    </row>
    <row r="1212" spans="1:12" ht="13.15" customHeight="1" x14ac:dyDescent="0.2">
      <c r="A1212" s="534"/>
      <c r="B1212" s="527"/>
      <c r="C1212" s="527"/>
      <c r="D1212" s="527"/>
      <c r="E1212" s="527"/>
      <c r="F1212" s="527"/>
      <c r="G1212" s="527"/>
      <c r="H1212" s="527"/>
      <c r="I1212" s="527"/>
      <c r="J1212" s="527"/>
      <c r="K1212" s="527"/>
      <c r="L1212" s="527"/>
    </row>
    <row r="1213" spans="1:12" ht="13.15" customHeight="1" x14ac:dyDescent="0.2">
      <c r="A1213" s="534"/>
      <c r="B1213" s="527"/>
      <c r="C1213" s="527"/>
      <c r="D1213" s="527"/>
      <c r="E1213" s="527"/>
      <c r="F1213" s="527"/>
      <c r="G1213" s="527"/>
      <c r="H1213" s="527"/>
      <c r="I1213" s="527"/>
      <c r="J1213" s="527"/>
      <c r="K1213" s="527"/>
      <c r="L1213" s="527"/>
    </row>
    <row r="1214" spans="1:12" ht="13.15" customHeight="1" x14ac:dyDescent="0.2">
      <c r="A1214" s="534"/>
      <c r="B1214" s="527"/>
      <c r="C1214" s="527"/>
      <c r="D1214" s="527"/>
      <c r="E1214" s="527"/>
      <c r="F1214" s="527"/>
      <c r="G1214" s="527"/>
      <c r="H1214" s="527"/>
      <c r="I1214" s="527"/>
      <c r="J1214" s="527"/>
      <c r="K1214" s="527"/>
      <c r="L1214" s="527"/>
    </row>
    <row r="1215" spans="1:12" ht="13.15" customHeight="1" x14ac:dyDescent="0.2">
      <c r="A1215" s="534"/>
      <c r="B1215" s="527"/>
      <c r="C1215" s="527"/>
      <c r="D1215" s="527"/>
      <c r="E1215" s="527"/>
      <c r="F1215" s="527"/>
      <c r="G1215" s="527"/>
      <c r="H1215" s="527"/>
      <c r="I1215" s="527"/>
      <c r="J1215" s="527"/>
      <c r="K1215" s="527"/>
      <c r="L1215" s="527"/>
    </row>
    <row r="1216" spans="1:12" ht="13.15" customHeight="1" x14ac:dyDescent="0.2">
      <c r="A1216" s="534"/>
      <c r="B1216" s="527"/>
      <c r="C1216" s="527"/>
      <c r="D1216" s="527"/>
      <c r="E1216" s="527"/>
      <c r="F1216" s="527"/>
      <c r="G1216" s="527"/>
      <c r="H1216" s="527"/>
      <c r="I1216" s="527"/>
      <c r="J1216" s="527"/>
      <c r="K1216" s="527"/>
      <c r="L1216" s="527"/>
    </row>
    <row r="1217" spans="1:12" ht="13.15" customHeight="1" x14ac:dyDescent="0.2">
      <c r="A1217" s="534"/>
      <c r="B1217" s="527"/>
      <c r="C1217" s="527"/>
      <c r="D1217" s="527"/>
      <c r="E1217" s="527"/>
      <c r="F1217" s="527"/>
      <c r="G1217" s="527"/>
      <c r="H1217" s="527"/>
      <c r="I1217" s="527"/>
      <c r="J1217" s="527"/>
      <c r="K1217" s="527"/>
      <c r="L1217" s="527"/>
    </row>
    <row r="1218" spans="1:12" ht="13.15" customHeight="1" x14ac:dyDescent="0.2">
      <c r="A1218" s="534"/>
      <c r="B1218" s="527"/>
      <c r="C1218" s="527"/>
      <c r="D1218" s="527"/>
      <c r="E1218" s="527"/>
      <c r="F1218" s="527"/>
      <c r="G1218" s="527"/>
      <c r="H1218" s="527"/>
      <c r="I1218" s="527"/>
      <c r="J1218" s="527"/>
      <c r="K1218" s="527"/>
      <c r="L1218" s="527"/>
    </row>
    <row r="1219" spans="1:12" ht="13.15" customHeight="1" x14ac:dyDescent="0.2">
      <c r="A1219" s="534"/>
      <c r="B1219" s="527"/>
      <c r="C1219" s="527"/>
      <c r="D1219" s="527"/>
      <c r="E1219" s="527"/>
      <c r="F1219" s="527"/>
      <c r="G1219" s="527"/>
      <c r="H1219" s="527"/>
      <c r="I1219" s="527"/>
      <c r="J1219" s="527"/>
      <c r="K1219" s="527"/>
      <c r="L1219" s="527"/>
    </row>
    <row r="1220" spans="1:12" ht="13.15" customHeight="1" x14ac:dyDescent="0.2">
      <c r="A1220" s="534"/>
      <c r="B1220" s="527"/>
      <c r="C1220" s="527"/>
      <c r="D1220" s="527"/>
      <c r="E1220" s="527"/>
      <c r="F1220" s="527"/>
      <c r="G1220" s="527"/>
      <c r="H1220" s="527"/>
      <c r="I1220" s="527"/>
      <c r="J1220" s="527"/>
      <c r="K1220" s="527"/>
      <c r="L1220" s="527"/>
    </row>
    <row r="1221" spans="1:12" ht="13.15" customHeight="1" x14ac:dyDescent="0.2">
      <c r="A1221" s="534"/>
      <c r="B1221" s="527"/>
      <c r="C1221" s="527"/>
      <c r="D1221" s="527"/>
      <c r="E1221" s="527"/>
      <c r="F1221" s="527"/>
      <c r="G1221" s="527"/>
      <c r="H1221" s="527"/>
      <c r="I1221" s="527"/>
      <c r="J1221" s="527"/>
      <c r="K1221" s="527"/>
      <c r="L1221" s="527"/>
    </row>
    <row r="1222" spans="1:12" ht="13.15" customHeight="1" x14ac:dyDescent="0.2">
      <c r="A1222" s="534"/>
      <c r="B1222" s="527"/>
      <c r="C1222" s="527"/>
      <c r="D1222" s="527"/>
      <c r="E1222" s="527"/>
      <c r="F1222" s="527"/>
      <c r="G1222" s="527"/>
      <c r="H1222" s="527"/>
      <c r="I1222" s="527"/>
      <c r="J1222" s="527"/>
      <c r="K1222" s="527"/>
      <c r="L1222" s="527"/>
    </row>
    <row r="1223" spans="1:12" ht="13.15" customHeight="1" x14ac:dyDescent="0.2">
      <c r="A1223" s="534"/>
      <c r="B1223" s="527"/>
      <c r="C1223" s="527"/>
      <c r="D1223" s="527"/>
      <c r="E1223" s="527"/>
      <c r="F1223" s="527"/>
      <c r="G1223" s="527"/>
      <c r="H1223" s="527"/>
      <c r="I1223" s="527"/>
      <c r="J1223" s="527"/>
      <c r="K1223" s="527"/>
      <c r="L1223" s="527"/>
    </row>
    <row r="1224" spans="1:12" ht="13.15" customHeight="1" x14ac:dyDescent="0.2">
      <c r="A1224" s="534"/>
      <c r="B1224" s="527"/>
      <c r="C1224" s="527"/>
      <c r="D1224" s="527"/>
      <c r="E1224" s="527"/>
      <c r="F1224" s="527"/>
      <c r="G1224" s="527"/>
      <c r="H1224" s="527"/>
      <c r="I1224" s="527"/>
      <c r="J1224" s="527"/>
      <c r="K1224" s="527"/>
      <c r="L1224" s="527"/>
    </row>
    <row r="1225" spans="1:12" ht="13.15" customHeight="1" x14ac:dyDescent="0.2">
      <c r="A1225" s="534"/>
      <c r="B1225" s="527"/>
      <c r="C1225" s="527"/>
      <c r="D1225" s="527"/>
      <c r="E1225" s="527"/>
      <c r="F1225" s="527"/>
      <c r="G1225" s="527"/>
      <c r="H1225" s="527"/>
      <c r="I1225" s="527"/>
      <c r="J1225" s="527"/>
      <c r="K1225" s="527"/>
      <c r="L1225" s="527"/>
    </row>
    <row r="1226" spans="1:12" ht="13.15" customHeight="1" x14ac:dyDescent="0.2">
      <c r="A1226" s="534"/>
      <c r="B1226" s="527"/>
      <c r="C1226" s="527"/>
      <c r="D1226" s="527"/>
      <c r="E1226" s="527"/>
      <c r="F1226" s="527"/>
      <c r="G1226" s="527"/>
      <c r="H1226" s="527"/>
      <c r="I1226" s="527"/>
      <c r="J1226" s="527"/>
      <c r="K1226" s="527"/>
      <c r="L1226" s="527"/>
    </row>
    <row r="1227" spans="1:12" ht="13.15" customHeight="1" x14ac:dyDescent="0.2">
      <c r="A1227" s="534"/>
      <c r="B1227" s="527"/>
      <c r="C1227" s="527"/>
      <c r="D1227" s="527"/>
      <c r="E1227" s="527"/>
      <c r="F1227" s="527"/>
      <c r="G1227" s="527"/>
      <c r="H1227" s="527"/>
      <c r="I1227" s="527"/>
      <c r="J1227" s="527"/>
      <c r="K1227" s="527"/>
      <c r="L1227" s="527"/>
    </row>
    <row r="1228" spans="1:12" ht="13.15" customHeight="1" x14ac:dyDescent="0.2">
      <c r="A1228" s="534"/>
      <c r="B1228" s="527"/>
      <c r="C1228" s="527"/>
      <c r="D1228" s="527"/>
      <c r="E1228" s="527"/>
      <c r="F1228" s="527"/>
      <c r="G1228" s="527"/>
      <c r="H1228" s="527"/>
      <c r="I1228" s="527"/>
      <c r="J1228" s="527"/>
      <c r="K1228" s="527"/>
      <c r="L1228" s="527"/>
    </row>
    <row r="1229" spans="1:12" ht="13.15" customHeight="1" x14ac:dyDescent="0.2">
      <c r="A1229" s="534"/>
      <c r="B1229" s="527"/>
      <c r="C1229" s="527"/>
      <c r="D1229" s="527"/>
      <c r="E1229" s="527"/>
      <c r="F1229" s="527"/>
      <c r="G1229" s="527"/>
      <c r="H1229" s="527"/>
      <c r="I1229" s="527"/>
      <c r="J1229" s="527"/>
      <c r="K1229" s="527"/>
      <c r="L1229" s="527"/>
    </row>
    <row r="1230" spans="1:12" ht="13.15" customHeight="1" x14ac:dyDescent="0.2">
      <c r="A1230" s="534"/>
      <c r="B1230" s="527"/>
      <c r="C1230" s="527"/>
      <c r="D1230" s="527"/>
      <c r="E1230" s="527"/>
      <c r="F1230" s="527"/>
      <c r="G1230" s="527"/>
      <c r="H1230" s="527"/>
      <c r="I1230" s="527"/>
      <c r="J1230" s="527"/>
      <c r="K1230" s="527"/>
      <c r="L1230" s="527"/>
    </row>
    <row r="1231" spans="1:12" ht="13.15" customHeight="1" x14ac:dyDescent="0.2">
      <c r="A1231" s="534"/>
      <c r="B1231" s="527"/>
      <c r="C1231" s="527"/>
      <c r="D1231" s="527"/>
      <c r="E1231" s="527"/>
      <c r="F1231" s="527"/>
      <c r="G1231" s="527"/>
      <c r="H1231" s="527"/>
      <c r="I1231" s="527"/>
      <c r="J1231" s="527"/>
      <c r="K1231" s="527"/>
      <c r="L1231" s="527"/>
    </row>
    <row r="1232" spans="1:12" ht="13.15" customHeight="1" x14ac:dyDescent="0.2">
      <c r="A1232" s="534"/>
      <c r="B1232" s="527"/>
      <c r="C1232" s="527"/>
      <c r="D1232" s="527"/>
      <c r="E1232" s="527"/>
      <c r="F1232" s="527"/>
      <c r="G1232" s="527"/>
      <c r="H1232" s="527"/>
      <c r="I1232" s="527"/>
      <c r="J1232" s="527"/>
      <c r="K1232" s="527"/>
      <c r="L1232" s="527"/>
    </row>
    <row r="1233" spans="1:12" ht="13.15" customHeight="1" x14ac:dyDescent="0.2">
      <c r="A1233" s="534"/>
      <c r="B1233" s="527"/>
      <c r="C1233" s="527"/>
      <c r="D1233" s="527"/>
      <c r="E1233" s="527"/>
      <c r="F1233" s="527"/>
      <c r="G1233" s="527"/>
      <c r="H1233" s="527"/>
      <c r="I1233" s="527"/>
      <c r="J1233" s="527"/>
      <c r="K1233" s="527"/>
      <c r="L1233" s="527"/>
    </row>
    <row r="1234" spans="1:12" ht="13.15" customHeight="1" x14ac:dyDescent="0.2">
      <c r="A1234" s="534"/>
      <c r="B1234" s="527"/>
      <c r="C1234" s="527"/>
      <c r="D1234" s="527"/>
      <c r="E1234" s="527"/>
      <c r="F1234" s="527"/>
      <c r="G1234" s="527"/>
      <c r="H1234" s="527"/>
      <c r="I1234" s="527"/>
      <c r="J1234" s="527"/>
      <c r="K1234" s="527"/>
      <c r="L1234" s="527"/>
    </row>
    <row r="1235" spans="1:12" ht="13.15" customHeight="1" x14ac:dyDescent="0.2">
      <c r="A1235" s="534"/>
      <c r="B1235" s="527"/>
      <c r="C1235" s="527"/>
      <c r="D1235" s="527"/>
      <c r="E1235" s="527"/>
      <c r="F1235" s="527"/>
      <c r="G1235" s="527"/>
      <c r="H1235" s="527"/>
      <c r="I1235" s="527"/>
      <c r="J1235" s="527"/>
      <c r="K1235" s="527"/>
      <c r="L1235" s="527"/>
    </row>
    <row r="1236" spans="1:12" ht="13.15" customHeight="1" x14ac:dyDescent="0.2">
      <c r="A1236" s="534"/>
      <c r="B1236" s="527"/>
      <c r="C1236" s="527"/>
      <c r="D1236" s="527"/>
      <c r="E1236" s="527"/>
      <c r="F1236" s="527"/>
      <c r="G1236" s="527"/>
      <c r="H1236" s="527"/>
      <c r="I1236" s="527"/>
      <c r="J1236" s="527"/>
      <c r="K1236" s="527"/>
      <c r="L1236" s="527"/>
    </row>
    <row r="1237" spans="1:12" ht="13.15" customHeight="1" x14ac:dyDescent="0.2">
      <c r="A1237" s="534"/>
      <c r="B1237" s="527"/>
      <c r="C1237" s="527"/>
      <c r="D1237" s="527"/>
      <c r="E1237" s="527"/>
      <c r="F1237" s="527"/>
      <c r="G1237" s="527"/>
      <c r="H1237" s="527"/>
      <c r="I1237" s="527"/>
      <c r="J1237" s="527"/>
      <c r="K1237" s="527"/>
      <c r="L1237" s="527"/>
    </row>
    <row r="1238" spans="1:12" ht="13.15" customHeight="1" x14ac:dyDescent="0.2">
      <c r="A1238" s="534"/>
      <c r="B1238" s="527"/>
      <c r="C1238" s="527"/>
      <c r="D1238" s="527"/>
      <c r="E1238" s="527"/>
      <c r="F1238" s="527"/>
      <c r="G1238" s="527"/>
      <c r="H1238" s="527"/>
      <c r="I1238" s="527"/>
      <c r="J1238" s="527"/>
      <c r="K1238" s="527"/>
      <c r="L1238" s="527"/>
    </row>
    <row r="1239" spans="1:12" ht="13.15" customHeight="1" x14ac:dyDescent="0.2">
      <c r="A1239" s="534"/>
      <c r="B1239" s="527"/>
      <c r="C1239" s="527"/>
      <c r="D1239" s="527"/>
      <c r="E1239" s="527"/>
      <c r="F1239" s="527"/>
      <c r="G1239" s="527"/>
      <c r="H1239" s="527"/>
      <c r="I1239" s="527"/>
      <c r="J1239" s="527"/>
      <c r="K1239" s="527"/>
      <c r="L1239" s="527"/>
    </row>
    <row r="1240" spans="1:12" ht="13.15" customHeight="1" x14ac:dyDescent="0.2">
      <c r="A1240" s="534"/>
      <c r="B1240" s="527"/>
      <c r="C1240" s="527"/>
      <c r="D1240" s="527"/>
      <c r="E1240" s="527"/>
      <c r="F1240" s="527"/>
      <c r="G1240" s="527"/>
      <c r="H1240" s="527"/>
      <c r="I1240" s="527"/>
      <c r="J1240" s="527"/>
      <c r="K1240" s="527"/>
      <c r="L1240" s="527"/>
    </row>
    <row r="1241" spans="1:12" ht="13.15" customHeight="1" x14ac:dyDescent="0.2">
      <c r="A1241" s="534"/>
      <c r="B1241" s="527"/>
      <c r="C1241" s="527"/>
      <c r="D1241" s="527"/>
      <c r="E1241" s="527"/>
      <c r="F1241" s="527"/>
      <c r="G1241" s="527"/>
      <c r="H1241" s="527"/>
      <c r="I1241" s="527"/>
      <c r="J1241" s="527"/>
      <c r="K1241" s="527"/>
      <c r="L1241" s="527"/>
    </row>
    <row r="1242" spans="1:12" ht="13.15" customHeight="1" x14ac:dyDescent="0.2">
      <c r="A1242" s="534"/>
      <c r="B1242" s="527"/>
      <c r="C1242" s="527"/>
      <c r="D1242" s="527"/>
      <c r="E1242" s="527"/>
      <c r="F1242" s="527"/>
      <c r="G1242" s="527"/>
      <c r="H1242" s="527"/>
      <c r="I1242" s="527"/>
      <c r="J1242" s="527"/>
      <c r="K1242" s="527"/>
      <c r="L1242" s="527"/>
    </row>
    <row r="1243" spans="1:12" ht="13.15" customHeight="1" x14ac:dyDescent="0.2">
      <c r="A1243" s="534"/>
      <c r="B1243" s="527"/>
      <c r="C1243" s="527"/>
      <c r="D1243" s="527"/>
      <c r="E1243" s="527"/>
      <c r="F1243" s="527"/>
      <c r="G1243" s="527"/>
      <c r="H1243" s="527"/>
      <c r="I1243" s="527"/>
      <c r="J1243" s="527"/>
      <c r="K1243" s="527"/>
      <c r="L1243" s="527"/>
    </row>
    <row r="1244" spans="1:12" ht="13.15" customHeight="1" x14ac:dyDescent="0.2">
      <c r="A1244" s="534"/>
      <c r="B1244" s="527"/>
      <c r="C1244" s="527"/>
      <c r="D1244" s="527"/>
      <c r="E1244" s="527"/>
      <c r="F1244" s="527"/>
      <c r="G1244" s="527"/>
      <c r="H1244" s="527"/>
      <c r="I1244" s="527"/>
      <c r="J1244" s="527"/>
      <c r="K1244" s="527"/>
      <c r="L1244" s="527"/>
    </row>
    <row r="1245" spans="1:12" ht="13.15" customHeight="1" x14ac:dyDescent="0.2">
      <c r="A1245" s="534"/>
      <c r="B1245" s="527"/>
      <c r="C1245" s="527"/>
      <c r="D1245" s="527"/>
      <c r="E1245" s="527"/>
      <c r="F1245" s="527"/>
      <c r="G1245" s="527"/>
      <c r="H1245" s="527"/>
      <c r="I1245" s="527"/>
      <c r="J1245" s="527"/>
      <c r="K1245" s="527"/>
      <c r="L1245" s="527"/>
    </row>
    <row r="1246" spans="1:12" ht="13.15" customHeight="1" x14ac:dyDescent="0.2">
      <c r="A1246" s="534"/>
      <c r="B1246" s="527"/>
      <c r="C1246" s="527"/>
      <c r="D1246" s="527"/>
      <c r="E1246" s="527"/>
      <c r="F1246" s="527"/>
      <c r="G1246" s="527"/>
      <c r="H1246" s="527"/>
      <c r="I1246" s="527"/>
      <c r="J1246" s="527"/>
      <c r="K1246" s="527"/>
      <c r="L1246" s="527"/>
    </row>
    <row r="1247" spans="1:12" ht="13.15" customHeight="1" x14ac:dyDescent="0.2">
      <c r="A1247" s="534"/>
      <c r="B1247" s="527"/>
      <c r="C1247" s="527"/>
      <c r="D1247" s="527"/>
      <c r="E1247" s="527"/>
      <c r="F1247" s="527"/>
      <c r="G1247" s="527"/>
      <c r="H1247" s="527"/>
      <c r="I1247" s="527"/>
      <c r="J1247" s="527"/>
      <c r="K1247" s="527"/>
      <c r="L1247" s="527"/>
    </row>
    <row r="1248" spans="1:12" ht="13.15" customHeight="1" x14ac:dyDescent="0.2">
      <c r="A1248" s="534"/>
      <c r="B1248" s="527"/>
      <c r="C1248" s="527"/>
      <c r="D1248" s="527"/>
      <c r="E1248" s="527"/>
      <c r="F1248" s="527"/>
      <c r="G1248" s="527"/>
      <c r="H1248" s="527"/>
      <c r="I1248" s="527"/>
      <c r="J1248" s="527"/>
      <c r="K1248" s="527"/>
      <c r="L1248" s="527"/>
    </row>
    <row r="1249" spans="1:12" ht="13.15" customHeight="1" x14ac:dyDescent="0.2">
      <c r="A1249" s="534"/>
      <c r="B1249" s="527"/>
      <c r="C1249" s="527"/>
      <c r="D1249" s="527"/>
      <c r="E1249" s="527"/>
      <c r="F1249" s="527"/>
      <c r="G1249" s="527"/>
      <c r="H1249" s="527"/>
      <c r="I1249" s="527"/>
      <c r="J1249" s="527"/>
      <c r="K1249" s="527"/>
      <c r="L1249" s="527"/>
    </row>
    <row r="1250" spans="1:12" ht="13.15" customHeight="1" x14ac:dyDescent="0.2">
      <c r="A1250" s="534"/>
      <c r="B1250" s="527"/>
      <c r="C1250" s="527"/>
      <c r="D1250" s="527"/>
      <c r="E1250" s="527"/>
      <c r="F1250" s="527"/>
      <c r="G1250" s="527"/>
      <c r="H1250" s="527"/>
      <c r="I1250" s="527"/>
      <c r="J1250" s="527"/>
      <c r="K1250" s="527"/>
      <c r="L1250" s="527"/>
    </row>
    <row r="1251" spans="1:12" ht="13.15" customHeight="1" x14ac:dyDescent="0.2">
      <c r="A1251" s="534"/>
      <c r="B1251" s="527"/>
      <c r="C1251" s="527"/>
      <c r="D1251" s="527"/>
      <c r="E1251" s="527"/>
      <c r="F1251" s="527"/>
      <c r="G1251" s="527"/>
      <c r="H1251" s="527"/>
      <c r="I1251" s="527"/>
      <c r="J1251" s="527"/>
      <c r="K1251" s="527"/>
      <c r="L1251" s="527"/>
    </row>
    <row r="1252" spans="1:12" ht="13.15" customHeight="1" x14ac:dyDescent="0.2">
      <c r="A1252" s="534"/>
      <c r="B1252" s="527"/>
      <c r="C1252" s="527"/>
      <c r="D1252" s="527"/>
      <c r="E1252" s="527"/>
      <c r="F1252" s="527"/>
      <c r="G1252" s="527"/>
      <c r="H1252" s="527"/>
      <c r="I1252" s="527"/>
      <c r="J1252" s="527"/>
      <c r="K1252" s="527"/>
      <c r="L1252" s="527"/>
    </row>
    <row r="1253" spans="1:12" ht="13.15" customHeight="1" x14ac:dyDescent="0.2">
      <c r="A1253" s="534"/>
      <c r="B1253" s="527"/>
      <c r="C1253" s="527"/>
      <c r="D1253" s="527"/>
      <c r="E1253" s="527"/>
      <c r="F1253" s="527"/>
      <c r="G1253" s="527"/>
      <c r="H1253" s="527"/>
      <c r="I1253" s="527"/>
      <c r="J1253" s="527"/>
      <c r="K1253" s="527"/>
      <c r="L1253" s="527"/>
    </row>
    <row r="1254" spans="1:12" ht="13.15" customHeight="1" x14ac:dyDescent="0.2">
      <c r="A1254" s="534"/>
      <c r="B1254" s="527"/>
      <c r="C1254" s="527"/>
      <c r="D1254" s="527"/>
      <c r="E1254" s="527"/>
      <c r="F1254" s="527"/>
      <c r="G1254" s="527"/>
      <c r="H1254" s="527"/>
      <c r="I1254" s="527"/>
      <c r="J1254" s="527"/>
      <c r="K1254" s="527"/>
      <c r="L1254" s="527"/>
    </row>
    <row r="1255" spans="1:12" ht="13.15" customHeight="1" x14ac:dyDescent="0.2">
      <c r="A1255" s="534"/>
      <c r="B1255" s="527"/>
      <c r="C1255" s="527"/>
      <c r="D1255" s="527"/>
      <c r="E1255" s="527"/>
      <c r="F1255" s="527"/>
      <c r="G1255" s="527"/>
      <c r="H1255" s="527"/>
      <c r="I1255" s="527"/>
      <c r="J1255" s="527"/>
      <c r="K1255" s="527"/>
      <c r="L1255" s="527"/>
    </row>
    <row r="1256" spans="1:12" ht="13.15" customHeight="1" x14ac:dyDescent="0.2">
      <c r="A1256" s="534"/>
      <c r="B1256" s="527"/>
      <c r="C1256" s="527"/>
      <c r="D1256" s="527"/>
      <c r="E1256" s="527"/>
      <c r="F1256" s="527"/>
      <c r="G1256" s="527"/>
      <c r="H1256" s="527"/>
      <c r="I1256" s="527"/>
      <c r="J1256" s="527"/>
      <c r="K1256" s="527"/>
      <c r="L1256" s="527"/>
    </row>
    <row r="1257" spans="1:12" ht="13.15" customHeight="1" x14ac:dyDescent="0.2">
      <c r="A1257" s="534"/>
      <c r="B1257" s="527"/>
      <c r="C1257" s="527"/>
      <c r="D1257" s="527"/>
      <c r="E1257" s="527"/>
      <c r="F1257" s="527"/>
      <c r="G1257" s="527"/>
      <c r="H1257" s="527"/>
      <c r="I1257" s="527"/>
      <c r="J1257" s="527"/>
      <c r="K1257" s="527"/>
      <c r="L1257" s="527"/>
    </row>
    <row r="1258" spans="1:12" ht="13.15" customHeight="1" x14ac:dyDescent="0.2">
      <c r="A1258" s="534"/>
      <c r="B1258" s="527"/>
      <c r="C1258" s="527"/>
      <c r="D1258" s="527"/>
      <c r="E1258" s="527"/>
      <c r="F1258" s="527"/>
      <c r="G1258" s="527"/>
      <c r="H1258" s="527"/>
      <c r="I1258" s="527"/>
      <c r="J1258" s="527"/>
      <c r="K1258" s="527"/>
      <c r="L1258" s="527"/>
    </row>
    <row r="1259" spans="1:12" ht="13.15" customHeight="1" x14ac:dyDescent="0.2">
      <c r="A1259" s="534"/>
      <c r="B1259" s="527"/>
      <c r="C1259" s="527"/>
      <c r="D1259" s="527"/>
      <c r="E1259" s="527"/>
      <c r="F1259" s="527"/>
      <c r="G1259" s="527"/>
      <c r="H1259" s="527"/>
      <c r="I1259" s="527"/>
      <c r="J1259" s="527"/>
      <c r="K1259" s="527"/>
      <c r="L1259" s="527"/>
    </row>
    <row r="1260" spans="1:12" ht="13.15" customHeight="1" x14ac:dyDescent="0.2">
      <c r="A1260" s="534"/>
      <c r="B1260" s="527"/>
      <c r="C1260" s="527"/>
      <c r="D1260" s="527"/>
      <c r="E1260" s="527"/>
      <c r="F1260" s="527"/>
      <c r="G1260" s="527"/>
      <c r="H1260" s="527"/>
      <c r="I1260" s="527"/>
      <c r="J1260" s="527"/>
      <c r="K1260" s="527"/>
      <c r="L1260" s="527"/>
    </row>
    <row r="1261" spans="1:12" ht="13.15" customHeight="1" x14ac:dyDescent="0.2">
      <c r="A1261" s="534"/>
      <c r="B1261" s="527"/>
      <c r="C1261" s="527"/>
      <c r="D1261" s="527"/>
      <c r="E1261" s="527"/>
      <c r="F1261" s="527"/>
      <c r="G1261" s="527"/>
      <c r="H1261" s="527"/>
      <c r="I1261" s="527"/>
      <c r="J1261" s="527"/>
      <c r="K1261" s="527"/>
      <c r="L1261" s="527"/>
    </row>
    <row r="1262" spans="1:12" ht="13.15" customHeight="1" x14ac:dyDescent="0.2">
      <c r="A1262" s="534"/>
      <c r="B1262" s="527"/>
      <c r="C1262" s="527"/>
      <c r="D1262" s="527"/>
      <c r="E1262" s="527"/>
      <c r="F1262" s="527"/>
      <c r="G1262" s="527"/>
      <c r="H1262" s="527"/>
      <c r="I1262" s="527"/>
      <c r="J1262" s="527"/>
      <c r="K1262" s="527"/>
      <c r="L1262" s="527"/>
    </row>
    <row r="1263" spans="1:12" ht="13.15" customHeight="1" x14ac:dyDescent="0.2">
      <c r="A1263" s="534"/>
      <c r="B1263" s="527"/>
      <c r="C1263" s="527"/>
      <c r="D1263" s="527"/>
      <c r="E1263" s="527"/>
      <c r="F1263" s="527"/>
      <c r="G1263" s="527"/>
      <c r="H1263" s="527"/>
      <c r="I1263" s="527"/>
      <c r="J1263" s="527"/>
      <c r="K1263" s="527"/>
      <c r="L1263" s="527"/>
    </row>
    <row r="1264" spans="1:12" ht="13.15" customHeight="1" x14ac:dyDescent="0.2">
      <c r="A1264" s="534"/>
      <c r="B1264" s="527"/>
      <c r="C1264" s="527"/>
      <c r="D1264" s="527"/>
      <c r="E1264" s="527"/>
      <c r="F1264" s="527"/>
      <c r="G1264" s="527"/>
      <c r="H1264" s="527"/>
      <c r="I1264" s="527"/>
      <c r="J1264" s="527"/>
      <c r="K1264" s="527"/>
      <c r="L1264" s="527"/>
    </row>
    <row r="1265" spans="1:12" ht="13.15" customHeight="1" x14ac:dyDescent="0.2">
      <c r="A1265" s="534"/>
      <c r="B1265" s="527"/>
      <c r="C1265" s="527"/>
      <c r="D1265" s="527"/>
      <c r="E1265" s="527"/>
      <c r="F1265" s="527"/>
      <c r="G1265" s="527"/>
      <c r="H1265" s="527"/>
      <c r="I1265" s="527"/>
      <c r="J1265" s="527"/>
      <c r="K1265" s="527"/>
      <c r="L1265" s="527"/>
    </row>
    <row r="1266" spans="1:12" ht="13.15" customHeight="1" x14ac:dyDescent="0.2">
      <c r="A1266" s="534"/>
      <c r="B1266" s="527"/>
      <c r="C1266" s="527"/>
      <c r="D1266" s="527"/>
      <c r="E1266" s="527"/>
      <c r="F1266" s="527"/>
      <c r="G1266" s="527"/>
      <c r="H1266" s="527"/>
      <c r="I1266" s="527"/>
      <c r="J1266" s="527"/>
      <c r="K1266" s="527"/>
      <c r="L1266" s="527"/>
    </row>
    <row r="1267" spans="1:12" ht="13.15" customHeight="1" x14ac:dyDescent="0.2">
      <c r="A1267" s="534"/>
      <c r="B1267" s="527"/>
      <c r="C1267" s="527"/>
      <c r="D1267" s="527"/>
      <c r="E1267" s="527"/>
      <c r="F1267" s="527"/>
      <c r="G1267" s="527"/>
      <c r="H1267" s="527"/>
      <c r="I1267" s="527"/>
      <c r="J1267" s="527"/>
      <c r="K1267" s="527"/>
      <c r="L1267" s="527"/>
    </row>
    <row r="1268" spans="1:12" ht="13.15" customHeight="1" x14ac:dyDescent="0.2">
      <c r="A1268" s="534"/>
      <c r="B1268" s="527"/>
      <c r="C1268" s="527"/>
      <c r="D1268" s="527"/>
      <c r="E1268" s="527"/>
      <c r="F1268" s="527"/>
      <c r="G1268" s="527"/>
      <c r="H1268" s="527"/>
      <c r="I1268" s="527"/>
      <c r="J1268" s="527"/>
      <c r="K1268" s="527"/>
      <c r="L1268" s="527"/>
    </row>
    <row r="1269" spans="1:12" ht="13.15" customHeight="1" x14ac:dyDescent="0.2">
      <c r="A1269" s="534"/>
      <c r="B1269" s="527"/>
      <c r="C1269" s="527"/>
      <c r="D1269" s="527"/>
      <c r="E1269" s="527"/>
      <c r="F1269" s="527"/>
      <c r="G1269" s="527"/>
      <c r="H1269" s="527"/>
      <c r="I1269" s="527"/>
      <c r="J1269" s="527"/>
      <c r="K1269" s="527"/>
      <c r="L1269" s="527"/>
    </row>
    <row r="1270" spans="1:12" ht="13.15" customHeight="1" x14ac:dyDescent="0.2">
      <c r="A1270" s="534"/>
      <c r="B1270" s="527"/>
      <c r="C1270" s="527"/>
      <c r="D1270" s="527"/>
      <c r="E1270" s="527"/>
      <c r="F1270" s="527"/>
      <c r="G1270" s="527"/>
      <c r="H1270" s="527"/>
      <c r="I1270" s="527"/>
      <c r="J1270" s="527"/>
      <c r="K1270" s="527"/>
      <c r="L1270" s="527"/>
    </row>
    <row r="1271" spans="1:12" ht="13.15" customHeight="1" x14ac:dyDescent="0.2">
      <c r="A1271" s="534"/>
      <c r="B1271" s="527"/>
      <c r="C1271" s="527"/>
      <c r="D1271" s="527"/>
      <c r="E1271" s="527"/>
      <c r="F1271" s="527"/>
      <c r="G1271" s="527"/>
      <c r="H1271" s="527"/>
      <c r="I1271" s="527"/>
      <c r="J1271" s="527"/>
      <c r="K1271" s="527"/>
      <c r="L1271" s="527"/>
    </row>
    <row r="1272" spans="1:12" ht="13.15" customHeight="1" x14ac:dyDescent="0.2">
      <c r="A1272" s="534"/>
      <c r="B1272" s="527"/>
      <c r="C1272" s="527"/>
      <c r="D1272" s="527"/>
      <c r="E1272" s="527"/>
      <c r="F1272" s="527"/>
      <c r="G1272" s="527"/>
      <c r="H1272" s="527"/>
      <c r="I1272" s="527"/>
      <c r="J1272" s="527"/>
      <c r="K1272" s="527"/>
      <c r="L1272" s="527"/>
    </row>
    <row r="1273" spans="1:12" ht="13.15" customHeight="1" x14ac:dyDescent="0.2">
      <c r="A1273" s="534"/>
      <c r="B1273" s="527"/>
      <c r="C1273" s="527"/>
      <c r="D1273" s="527"/>
      <c r="E1273" s="527"/>
      <c r="F1273" s="527"/>
      <c r="G1273" s="527"/>
      <c r="H1273" s="527"/>
      <c r="I1273" s="527"/>
      <c r="J1273" s="527"/>
      <c r="K1273" s="527"/>
      <c r="L1273" s="527"/>
    </row>
    <row r="1274" spans="1:12" ht="13.15" customHeight="1" x14ac:dyDescent="0.2">
      <c r="A1274" s="534"/>
      <c r="B1274" s="527"/>
      <c r="C1274" s="527"/>
      <c r="D1274" s="527"/>
      <c r="E1274" s="527"/>
      <c r="F1274" s="527"/>
      <c r="G1274" s="527"/>
      <c r="H1274" s="527"/>
      <c r="I1274" s="527"/>
      <c r="J1274" s="527"/>
      <c r="K1274" s="527"/>
      <c r="L1274" s="527"/>
    </row>
    <row r="1275" spans="1:12" ht="13.15" customHeight="1" x14ac:dyDescent="0.2">
      <c r="A1275" s="534"/>
      <c r="B1275" s="527"/>
      <c r="C1275" s="527"/>
      <c r="D1275" s="527"/>
      <c r="E1275" s="527"/>
      <c r="F1275" s="527"/>
      <c r="G1275" s="527"/>
      <c r="H1275" s="527"/>
      <c r="I1275" s="527"/>
      <c r="J1275" s="527"/>
      <c r="K1275" s="527"/>
      <c r="L1275" s="527"/>
    </row>
    <row r="1276" spans="1:12" ht="13.15" customHeight="1" x14ac:dyDescent="0.2">
      <c r="A1276" s="534"/>
      <c r="B1276" s="527"/>
      <c r="C1276" s="527"/>
      <c r="D1276" s="527"/>
      <c r="E1276" s="527"/>
      <c r="F1276" s="527"/>
      <c r="G1276" s="527"/>
      <c r="H1276" s="527"/>
      <c r="I1276" s="527"/>
      <c r="J1276" s="527"/>
      <c r="K1276" s="527"/>
      <c r="L1276" s="527"/>
    </row>
    <row r="1277" spans="1:12" ht="13.15" customHeight="1" x14ac:dyDescent="0.2">
      <c r="A1277" s="534"/>
      <c r="B1277" s="527"/>
      <c r="C1277" s="527"/>
      <c r="D1277" s="527"/>
      <c r="E1277" s="527"/>
      <c r="F1277" s="527"/>
      <c r="G1277" s="527"/>
      <c r="H1277" s="527"/>
      <c r="I1277" s="527"/>
      <c r="J1277" s="527"/>
      <c r="K1277" s="527"/>
      <c r="L1277" s="527"/>
    </row>
    <row r="1278" spans="1:12" ht="13.15" customHeight="1" x14ac:dyDescent="0.2">
      <c r="A1278" s="534"/>
      <c r="B1278" s="527"/>
      <c r="C1278" s="527"/>
      <c r="D1278" s="527"/>
      <c r="E1278" s="527"/>
      <c r="F1278" s="527"/>
      <c r="G1278" s="527"/>
      <c r="H1278" s="527"/>
      <c r="I1278" s="527"/>
      <c r="J1278" s="527"/>
      <c r="K1278" s="527"/>
      <c r="L1278" s="527"/>
    </row>
    <row r="1279" spans="1:12" ht="13.15" customHeight="1" x14ac:dyDescent="0.2">
      <c r="A1279" s="534"/>
      <c r="B1279" s="527"/>
      <c r="C1279" s="527"/>
      <c r="D1279" s="527"/>
      <c r="E1279" s="527"/>
      <c r="F1279" s="527"/>
      <c r="G1279" s="527"/>
      <c r="H1279" s="527"/>
      <c r="I1279" s="527"/>
      <c r="J1279" s="527"/>
      <c r="K1279" s="527"/>
      <c r="L1279" s="527"/>
    </row>
    <row r="1280" spans="1:12" ht="13.15" customHeight="1" x14ac:dyDescent="0.2">
      <c r="A1280" s="534"/>
      <c r="B1280" s="527"/>
      <c r="C1280" s="527"/>
      <c r="D1280" s="527"/>
      <c r="E1280" s="527"/>
      <c r="F1280" s="527"/>
      <c r="G1280" s="527"/>
      <c r="H1280" s="527"/>
      <c r="I1280" s="527"/>
      <c r="J1280" s="527"/>
      <c r="K1280" s="527"/>
      <c r="L1280" s="527"/>
    </row>
    <row r="1281" spans="1:12" ht="13.15" customHeight="1" x14ac:dyDescent="0.2">
      <c r="A1281" s="534"/>
      <c r="B1281" s="527"/>
      <c r="C1281" s="527"/>
      <c r="D1281" s="527"/>
      <c r="E1281" s="527"/>
      <c r="F1281" s="527"/>
      <c r="G1281" s="527"/>
      <c r="H1281" s="527"/>
      <c r="I1281" s="527"/>
      <c r="J1281" s="527"/>
      <c r="K1281" s="527"/>
      <c r="L1281" s="527"/>
    </row>
    <row r="1282" spans="1:12" ht="13.15" customHeight="1" x14ac:dyDescent="0.2">
      <c r="A1282" s="534"/>
      <c r="B1282" s="527"/>
      <c r="C1282" s="527"/>
      <c r="D1282" s="527"/>
      <c r="E1282" s="527"/>
      <c r="F1282" s="527"/>
      <c r="G1282" s="527"/>
      <c r="H1282" s="527"/>
      <c r="I1282" s="527"/>
      <c r="J1282" s="527"/>
      <c r="K1282" s="527"/>
      <c r="L1282" s="527"/>
    </row>
    <row r="1283" spans="1:12" ht="13.15" customHeight="1" x14ac:dyDescent="0.2">
      <c r="A1283" s="534"/>
      <c r="B1283" s="527"/>
      <c r="C1283" s="527"/>
      <c r="D1283" s="527"/>
      <c r="E1283" s="527"/>
      <c r="F1283" s="527"/>
      <c r="G1283" s="527"/>
      <c r="H1283" s="527"/>
      <c r="I1283" s="527"/>
      <c r="J1283" s="527"/>
      <c r="K1283" s="527"/>
      <c r="L1283" s="527"/>
    </row>
    <row r="1284" spans="1:12" ht="13.15" customHeight="1" x14ac:dyDescent="0.2">
      <c r="A1284" s="534"/>
      <c r="B1284" s="527"/>
      <c r="C1284" s="527"/>
      <c r="D1284" s="527"/>
      <c r="E1284" s="527"/>
      <c r="F1284" s="527"/>
      <c r="G1284" s="527"/>
      <c r="H1284" s="527"/>
      <c r="I1284" s="527"/>
      <c r="J1284" s="527"/>
      <c r="K1284" s="527"/>
      <c r="L1284" s="527"/>
    </row>
    <row r="1285" spans="1:12" ht="13.15" customHeight="1" x14ac:dyDescent="0.2">
      <c r="A1285" s="534"/>
      <c r="B1285" s="527"/>
      <c r="C1285" s="527"/>
      <c r="D1285" s="527"/>
      <c r="E1285" s="527"/>
      <c r="F1285" s="527"/>
      <c r="G1285" s="527"/>
      <c r="H1285" s="527"/>
      <c r="I1285" s="527"/>
      <c r="J1285" s="527"/>
      <c r="K1285" s="527"/>
      <c r="L1285" s="527"/>
    </row>
    <row r="1286" spans="1:12" ht="13.15" customHeight="1" x14ac:dyDescent="0.2">
      <c r="A1286" s="534"/>
      <c r="B1286" s="527"/>
      <c r="C1286" s="527"/>
      <c r="D1286" s="527"/>
      <c r="E1286" s="527"/>
      <c r="F1286" s="527"/>
      <c r="G1286" s="527"/>
      <c r="H1286" s="527"/>
      <c r="I1286" s="527"/>
      <c r="J1286" s="527"/>
      <c r="K1286" s="527"/>
      <c r="L1286" s="527"/>
    </row>
    <row r="1287" spans="1:12" ht="13.15" customHeight="1" x14ac:dyDescent="0.2">
      <c r="A1287" s="534"/>
      <c r="B1287" s="527"/>
      <c r="C1287" s="527"/>
      <c r="D1287" s="527"/>
      <c r="E1287" s="527"/>
      <c r="F1287" s="527"/>
      <c r="G1287" s="527"/>
      <c r="H1287" s="527"/>
      <c r="I1287" s="527"/>
      <c r="J1287" s="527"/>
      <c r="K1287" s="527"/>
      <c r="L1287" s="527"/>
    </row>
    <row r="1288" spans="1:12" ht="13.15" customHeight="1" x14ac:dyDescent="0.2">
      <c r="A1288" s="534"/>
      <c r="B1288" s="527"/>
      <c r="C1288" s="527"/>
      <c r="D1288" s="527"/>
      <c r="E1288" s="527"/>
      <c r="F1288" s="527"/>
      <c r="G1288" s="527"/>
      <c r="H1288" s="527"/>
      <c r="I1288" s="527"/>
      <c r="J1288" s="527"/>
      <c r="K1288" s="527"/>
      <c r="L1288" s="527"/>
    </row>
    <row r="1289" spans="1:12" ht="13.15" customHeight="1" x14ac:dyDescent="0.2">
      <c r="A1289" s="534"/>
      <c r="B1289" s="527"/>
      <c r="C1289" s="527"/>
      <c r="D1289" s="527"/>
      <c r="E1289" s="527"/>
      <c r="F1289" s="527"/>
      <c r="G1289" s="527"/>
      <c r="H1289" s="527"/>
      <c r="I1289" s="527"/>
      <c r="J1289" s="527"/>
      <c r="K1289" s="527"/>
      <c r="L1289" s="527"/>
    </row>
    <row r="1290" spans="1:12" ht="13.5" customHeight="1" x14ac:dyDescent="0.2">
      <c r="A1290" s="534"/>
      <c r="B1290" s="527"/>
      <c r="C1290" s="527"/>
      <c r="D1290" s="527"/>
      <c r="E1290" s="527"/>
      <c r="F1290" s="527"/>
      <c r="G1290" s="527"/>
      <c r="H1290" s="527"/>
      <c r="I1290" s="527"/>
      <c r="J1290" s="527"/>
      <c r="K1290" s="527"/>
      <c r="L1290" s="527"/>
    </row>
    <row r="1291" spans="1:12" ht="13.5" customHeight="1" x14ac:dyDescent="0.2">
      <c r="A1291" s="534"/>
      <c r="B1291" s="527"/>
      <c r="C1291" s="527"/>
      <c r="D1291" s="527"/>
      <c r="E1291" s="527"/>
      <c r="F1291" s="527"/>
      <c r="G1291" s="527"/>
      <c r="H1291" s="527"/>
      <c r="I1291" s="527"/>
      <c r="J1291" s="527"/>
      <c r="K1291" s="527"/>
      <c r="L1291" s="527"/>
    </row>
    <row r="1292" spans="1:12" ht="13.5" customHeight="1" x14ac:dyDescent="0.2">
      <c r="A1292" s="534"/>
      <c r="B1292" s="527"/>
      <c r="C1292" s="527"/>
      <c r="D1292" s="527"/>
      <c r="E1292" s="527"/>
      <c r="F1292" s="527"/>
      <c r="G1292" s="527"/>
      <c r="H1292" s="527"/>
      <c r="I1292" s="527"/>
      <c r="J1292" s="527"/>
      <c r="K1292" s="527"/>
      <c r="L1292" s="527"/>
    </row>
    <row r="1293" spans="1:12" ht="13.5" customHeight="1" x14ac:dyDescent="0.2">
      <c r="A1293" s="534"/>
      <c r="B1293" s="527"/>
      <c r="C1293" s="527"/>
      <c r="D1293" s="527"/>
      <c r="E1293" s="527"/>
      <c r="F1293" s="527"/>
      <c r="G1293" s="527"/>
      <c r="H1293" s="527"/>
      <c r="I1293" s="527"/>
      <c r="J1293" s="527"/>
      <c r="K1293" s="527"/>
      <c r="L1293" s="527"/>
    </row>
    <row r="1294" spans="1:12" ht="13.5" customHeight="1" x14ac:dyDescent="0.2">
      <c r="A1294" s="534"/>
      <c r="B1294" s="527"/>
      <c r="C1294" s="527"/>
      <c r="D1294" s="527"/>
      <c r="E1294" s="527"/>
      <c r="F1294" s="527"/>
      <c r="G1294" s="527"/>
      <c r="H1294" s="527"/>
      <c r="I1294" s="527"/>
      <c r="J1294" s="527"/>
      <c r="K1294" s="527"/>
      <c r="L1294" s="527"/>
    </row>
    <row r="1295" spans="1:12" ht="13.5" customHeight="1" x14ac:dyDescent="0.2">
      <c r="A1295" s="534"/>
      <c r="B1295" s="527"/>
      <c r="C1295" s="527"/>
      <c r="D1295" s="527"/>
      <c r="E1295" s="527"/>
      <c r="F1295" s="527"/>
      <c r="G1295" s="527"/>
      <c r="H1295" s="527"/>
      <c r="I1295" s="527"/>
      <c r="J1295" s="527"/>
      <c r="K1295" s="527"/>
      <c r="L1295" s="527"/>
    </row>
    <row r="1296" spans="1:12" ht="13.5" customHeight="1" x14ac:dyDescent="0.2">
      <c r="A1296" s="534"/>
      <c r="B1296" s="527"/>
      <c r="C1296" s="527"/>
      <c r="D1296" s="527"/>
      <c r="E1296" s="527"/>
      <c r="F1296" s="527"/>
      <c r="G1296" s="527"/>
      <c r="H1296" s="527"/>
      <c r="I1296" s="527"/>
      <c r="J1296" s="527"/>
      <c r="K1296" s="527"/>
      <c r="L1296" s="527"/>
    </row>
    <row r="1297" spans="1:12" ht="13.5" customHeight="1" x14ac:dyDescent="0.2">
      <c r="A1297" s="534"/>
      <c r="B1297" s="527"/>
      <c r="C1297" s="527"/>
      <c r="D1297" s="527"/>
      <c r="E1297" s="527"/>
      <c r="F1297" s="527"/>
      <c r="G1297" s="527"/>
      <c r="H1297" s="527"/>
      <c r="I1297" s="527"/>
      <c r="J1297" s="527"/>
      <c r="K1297" s="527"/>
      <c r="L1297" s="527"/>
    </row>
    <row r="1298" spans="1:12" ht="13.5" customHeight="1" x14ac:dyDescent="0.2">
      <c r="A1298" s="534"/>
      <c r="B1298" s="527"/>
      <c r="C1298" s="527"/>
      <c r="D1298" s="527"/>
      <c r="E1298" s="527"/>
      <c r="F1298" s="527"/>
      <c r="G1298" s="527"/>
      <c r="H1298" s="527"/>
      <c r="I1298" s="527"/>
      <c r="J1298" s="527"/>
      <c r="K1298" s="527"/>
      <c r="L1298" s="527"/>
    </row>
    <row r="1299" spans="1:12" ht="13.5" customHeight="1" x14ac:dyDescent="0.2">
      <c r="A1299" s="534"/>
      <c r="B1299" s="527"/>
      <c r="C1299" s="527"/>
      <c r="D1299" s="527"/>
      <c r="E1299" s="527"/>
      <c r="F1299" s="527"/>
      <c r="G1299" s="527"/>
      <c r="H1299" s="527"/>
      <c r="I1299" s="527"/>
      <c r="J1299" s="527"/>
      <c r="K1299" s="527"/>
      <c r="L1299" s="527"/>
    </row>
    <row r="1300" spans="1:12" ht="13.5" customHeight="1" x14ac:dyDescent="0.2">
      <c r="A1300" s="534"/>
      <c r="B1300" s="527"/>
      <c r="C1300" s="527"/>
      <c r="D1300" s="527"/>
      <c r="E1300" s="527"/>
      <c r="F1300" s="527"/>
      <c r="G1300" s="527"/>
      <c r="H1300" s="527"/>
      <c r="I1300" s="527"/>
      <c r="J1300" s="527"/>
      <c r="K1300" s="527"/>
      <c r="L1300" s="527"/>
    </row>
    <row r="1301" spans="1:12" ht="13.5" customHeight="1" x14ac:dyDescent="0.2">
      <c r="A1301" s="534"/>
      <c r="B1301" s="527"/>
      <c r="C1301" s="527"/>
      <c r="D1301" s="527"/>
      <c r="E1301" s="527"/>
      <c r="F1301" s="527"/>
      <c r="G1301" s="527"/>
      <c r="H1301" s="527"/>
      <c r="I1301" s="527"/>
      <c r="J1301" s="527"/>
      <c r="K1301" s="527"/>
      <c r="L1301" s="527"/>
    </row>
    <row r="1302" spans="1:12" ht="13.5" customHeight="1" x14ac:dyDescent="0.2">
      <c r="A1302" s="534"/>
      <c r="B1302" s="527"/>
      <c r="C1302" s="527"/>
      <c r="D1302" s="527"/>
      <c r="E1302" s="527"/>
      <c r="F1302" s="527"/>
      <c r="G1302" s="527"/>
      <c r="H1302" s="527"/>
      <c r="I1302" s="527"/>
      <c r="J1302" s="527"/>
      <c r="K1302" s="527"/>
      <c r="L1302" s="527"/>
    </row>
    <row r="1303" spans="1:12" ht="13.5" customHeight="1" x14ac:dyDescent="0.2">
      <c r="A1303" s="534"/>
      <c r="B1303" s="527"/>
      <c r="C1303" s="527"/>
      <c r="D1303" s="527"/>
      <c r="E1303" s="527"/>
      <c r="F1303" s="527"/>
      <c r="G1303" s="527"/>
      <c r="H1303" s="527"/>
      <c r="I1303" s="527"/>
      <c r="J1303" s="527"/>
      <c r="K1303" s="527"/>
      <c r="L1303" s="527"/>
    </row>
    <row r="1304" spans="1:12" ht="13.5" customHeight="1" x14ac:dyDescent="0.2">
      <c r="A1304" s="534"/>
      <c r="B1304" s="527"/>
      <c r="C1304" s="527"/>
      <c r="D1304" s="527"/>
      <c r="E1304" s="527"/>
      <c r="F1304" s="527"/>
      <c r="G1304" s="527"/>
      <c r="H1304" s="527"/>
      <c r="I1304" s="527"/>
      <c r="J1304" s="527"/>
      <c r="K1304" s="527"/>
      <c r="L1304" s="527"/>
    </row>
    <row r="1305" spans="1:12" ht="13.5" customHeight="1" x14ac:dyDescent="0.2">
      <c r="A1305" s="534"/>
      <c r="B1305" s="527"/>
      <c r="C1305" s="527"/>
      <c r="D1305" s="527"/>
      <c r="E1305" s="527"/>
      <c r="F1305" s="527"/>
      <c r="G1305" s="527"/>
      <c r="H1305" s="527"/>
      <c r="I1305" s="527"/>
      <c r="J1305" s="527"/>
      <c r="K1305" s="527"/>
      <c r="L1305" s="527"/>
    </row>
    <row r="1306" spans="1:12" ht="13.5" customHeight="1" x14ac:dyDescent="0.2">
      <c r="A1306" s="534"/>
      <c r="B1306" s="527"/>
      <c r="C1306" s="527"/>
      <c r="D1306" s="527"/>
      <c r="E1306" s="527"/>
      <c r="F1306" s="527"/>
      <c r="G1306" s="527"/>
      <c r="H1306" s="527"/>
      <c r="I1306" s="527"/>
      <c r="J1306" s="527"/>
      <c r="K1306" s="527"/>
      <c r="L1306" s="527"/>
    </row>
    <row r="1307" spans="1:12" ht="13.5" customHeight="1" x14ac:dyDescent="0.2">
      <c r="A1307" s="534"/>
      <c r="B1307" s="527"/>
      <c r="C1307" s="527"/>
      <c r="D1307" s="527"/>
      <c r="E1307" s="527"/>
      <c r="F1307" s="527"/>
      <c r="G1307" s="527"/>
      <c r="H1307" s="527"/>
      <c r="I1307" s="527"/>
      <c r="J1307" s="527"/>
      <c r="K1307" s="527"/>
      <c r="L1307" s="527"/>
    </row>
    <row r="1308" spans="1:12" ht="13.5" customHeight="1" x14ac:dyDescent="0.2">
      <c r="A1308" s="534"/>
      <c r="B1308" s="527"/>
      <c r="C1308" s="527"/>
      <c r="D1308" s="527"/>
      <c r="E1308" s="527"/>
      <c r="F1308" s="527"/>
      <c r="G1308" s="527"/>
      <c r="H1308" s="527"/>
      <c r="I1308" s="527"/>
      <c r="J1308" s="527"/>
      <c r="K1308" s="527"/>
      <c r="L1308" s="527"/>
    </row>
    <row r="1309" spans="1:12" ht="13.5" customHeight="1" x14ac:dyDescent="0.2">
      <c r="A1309" s="534"/>
      <c r="B1309" s="527"/>
      <c r="C1309" s="527"/>
      <c r="D1309" s="527"/>
      <c r="E1309" s="527"/>
      <c r="F1309" s="527"/>
      <c r="G1309" s="527"/>
      <c r="H1309" s="527"/>
      <c r="I1309" s="527"/>
      <c r="J1309" s="527"/>
      <c r="K1309" s="527"/>
      <c r="L1309" s="527"/>
    </row>
    <row r="1310" spans="1:12" ht="13.5" customHeight="1" x14ac:dyDescent="0.2">
      <c r="A1310" s="534"/>
      <c r="B1310" s="527"/>
      <c r="C1310" s="527"/>
      <c r="D1310" s="527"/>
      <c r="E1310" s="527"/>
      <c r="F1310" s="527"/>
      <c r="G1310" s="527"/>
      <c r="H1310" s="527"/>
      <c r="I1310" s="527"/>
      <c r="J1310" s="527"/>
      <c r="K1310" s="527"/>
      <c r="L1310" s="527"/>
    </row>
    <row r="1311" spans="1:12" ht="13.5" customHeight="1" x14ac:dyDescent="0.2">
      <c r="A1311" s="534"/>
      <c r="B1311" s="527"/>
      <c r="C1311" s="527"/>
      <c r="D1311" s="527"/>
      <c r="E1311" s="527"/>
      <c r="F1311" s="527"/>
      <c r="G1311" s="527"/>
      <c r="H1311" s="527"/>
      <c r="I1311" s="527"/>
      <c r="J1311" s="527"/>
      <c r="K1311" s="527"/>
      <c r="L1311" s="527"/>
    </row>
    <row r="1312" spans="1:12" ht="13.5" customHeight="1" x14ac:dyDescent="0.2">
      <c r="A1312" s="534"/>
      <c r="B1312" s="527"/>
      <c r="C1312" s="527"/>
      <c r="D1312" s="527"/>
      <c r="E1312" s="527"/>
      <c r="F1312" s="527"/>
      <c r="G1312" s="527"/>
      <c r="H1312" s="527"/>
      <c r="I1312" s="527"/>
      <c r="J1312" s="527"/>
      <c r="K1312" s="527"/>
      <c r="L1312" s="527"/>
    </row>
    <row r="1313" spans="1:12" ht="13.5" customHeight="1" x14ac:dyDescent="0.2">
      <c r="A1313" s="534"/>
      <c r="B1313" s="527"/>
      <c r="C1313" s="527"/>
      <c r="D1313" s="527"/>
      <c r="E1313" s="527"/>
      <c r="F1313" s="527"/>
      <c r="G1313" s="527"/>
      <c r="H1313" s="527"/>
      <c r="I1313" s="527"/>
      <c r="J1313" s="527"/>
      <c r="K1313" s="527"/>
      <c r="L1313" s="527"/>
    </row>
    <row r="1314" spans="1:12" ht="13.5" customHeight="1" x14ac:dyDescent="0.2">
      <c r="A1314" s="534"/>
      <c r="B1314" s="527"/>
      <c r="C1314" s="527"/>
      <c r="D1314" s="527"/>
      <c r="E1314" s="527"/>
      <c r="F1314" s="527"/>
      <c r="G1314" s="527"/>
      <c r="H1314" s="527"/>
      <c r="I1314" s="527"/>
      <c r="J1314" s="527"/>
      <c r="K1314" s="527"/>
      <c r="L1314" s="527"/>
    </row>
    <row r="1315" spans="1:12" ht="13.5" customHeight="1" x14ac:dyDescent="0.2">
      <c r="A1315" s="534"/>
      <c r="B1315" s="527"/>
      <c r="C1315" s="527"/>
      <c r="D1315" s="527"/>
      <c r="E1315" s="527"/>
      <c r="F1315" s="527"/>
      <c r="G1315" s="527"/>
      <c r="H1315" s="527"/>
      <c r="I1315" s="527"/>
      <c r="J1315" s="527"/>
      <c r="K1315" s="527"/>
      <c r="L1315" s="527"/>
    </row>
    <row r="1316" spans="1:12" ht="13.5" customHeight="1" x14ac:dyDescent="0.2">
      <c r="A1316" s="534"/>
      <c r="B1316" s="527"/>
      <c r="C1316" s="527"/>
      <c r="D1316" s="527"/>
      <c r="E1316" s="527"/>
      <c r="F1316" s="527"/>
      <c r="G1316" s="527"/>
      <c r="H1316" s="527"/>
      <c r="I1316" s="527"/>
      <c r="J1316" s="527"/>
      <c r="K1316" s="527"/>
      <c r="L1316" s="527"/>
    </row>
    <row r="1317" spans="1:12" ht="13.5" customHeight="1" x14ac:dyDescent="0.2">
      <c r="A1317" s="534"/>
      <c r="B1317" s="527"/>
      <c r="C1317" s="527"/>
      <c r="D1317" s="527"/>
      <c r="E1317" s="527"/>
      <c r="F1317" s="527"/>
      <c r="G1317" s="527"/>
      <c r="H1317" s="527"/>
      <c r="I1317" s="527"/>
      <c r="J1317" s="527"/>
      <c r="K1317" s="527"/>
      <c r="L1317" s="527"/>
    </row>
    <row r="1318" spans="1:12" ht="13.5" customHeight="1" x14ac:dyDescent="0.2">
      <c r="A1318" s="534"/>
      <c r="B1318" s="527"/>
      <c r="C1318" s="527"/>
      <c r="D1318" s="527"/>
      <c r="E1318" s="527"/>
      <c r="F1318" s="527"/>
      <c r="G1318" s="527"/>
      <c r="H1318" s="527"/>
      <c r="I1318" s="527"/>
      <c r="J1318" s="527"/>
      <c r="K1318" s="527"/>
      <c r="L1318" s="527"/>
    </row>
    <row r="1319" spans="1:12" ht="13.5" customHeight="1" x14ac:dyDescent="0.2">
      <c r="A1319" s="534"/>
      <c r="B1319" s="527"/>
      <c r="C1319" s="527"/>
      <c r="D1319" s="527"/>
      <c r="E1319" s="527"/>
      <c r="F1319" s="527"/>
      <c r="G1319" s="527"/>
      <c r="H1319" s="527"/>
      <c r="I1319" s="527"/>
      <c r="J1319" s="527"/>
      <c r="K1319" s="527"/>
      <c r="L1319" s="527"/>
    </row>
    <row r="1320" spans="1:12" ht="13.5" customHeight="1" x14ac:dyDescent="0.2">
      <c r="A1320" s="534"/>
      <c r="B1320" s="527"/>
      <c r="C1320" s="527"/>
      <c r="D1320" s="527"/>
      <c r="E1320" s="527"/>
      <c r="F1320" s="527"/>
      <c r="G1320" s="527"/>
      <c r="H1320" s="527"/>
      <c r="I1320" s="527"/>
      <c r="J1320" s="527"/>
      <c r="K1320" s="527"/>
      <c r="L1320" s="527"/>
    </row>
    <row r="1321" spans="1:12" ht="13.5" customHeight="1" x14ac:dyDescent="0.2">
      <c r="A1321" s="534"/>
      <c r="B1321" s="527"/>
      <c r="C1321" s="527"/>
      <c r="D1321" s="527"/>
      <c r="E1321" s="527"/>
      <c r="F1321" s="527"/>
      <c r="G1321" s="527"/>
      <c r="H1321" s="527"/>
      <c r="I1321" s="527"/>
      <c r="J1321" s="527"/>
      <c r="K1321" s="527"/>
      <c r="L1321" s="527"/>
    </row>
    <row r="1322" spans="1:12" ht="13.5" customHeight="1" x14ac:dyDescent="0.2">
      <c r="A1322" s="534"/>
      <c r="B1322" s="527"/>
      <c r="C1322" s="527"/>
      <c r="D1322" s="527"/>
      <c r="E1322" s="527"/>
      <c r="F1322" s="527"/>
      <c r="G1322" s="527"/>
      <c r="H1322" s="527"/>
      <c r="I1322" s="527"/>
      <c r="J1322" s="527"/>
      <c r="K1322" s="527"/>
      <c r="L1322" s="527"/>
    </row>
    <row r="1323" spans="1:12" ht="13.5" customHeight="1" x14ac:dyDescent="0.2">
      <c r="A1323" s="534"/>
      <c r="B1323" s="527"/>
      <c r="C1323" s="527"/>
      <c r="D1323" s="527"/>
      <c r="E1323" s="527"/>
      <c r="F1323" s="527"/>
      <c r="G1323" s="527"/>
      <c r="H1323" s="527"/>
      <c r="I1323" s="527"/>
      <c r="J1323" s="527"/>
      <c r="K1323" s="527"/>
      <c r="L1323" s="527"/>
    </row>
    <row r="1324" spans="1:12" ht="13.5" customHeight="1" x14ac:dyDescent="0.2">
      <c r="A1324" s="534"/>
      <c r="B1324" s="527"/>
      <c r="C1324" s="527"/>
      <c r="D1324" s="527"/>
      <c r="E1324" s="527"/>
      <c r="F1324" s="527"/>
      <c r="G1324" s="527"/>
      <c r="H1324" s="527"/>
      <c r="I1324" s="527"/>
      <c r="J1324" s="527"/>
      <c r="K1324" s="527"/>
      <c r="L1324" s="527"/>
    </row>
    <row r="1325" spans="1:12" ht="13.5" customHeight="1" x14ac:dyDescent="0.2">
      <c r="A1325" s="534"/>
      <c r="B1325" s="527"/>
      <c r="C1325" s="527"/>
      <c r="D1325" s="527"/>
      <c r="E1325" s="527"/>
      <c r="F1325" s="527"/>
      <c r="G1325" s="527"/>
      <c r="H1325" s="527"/>
      <c r="I1325" s="527"/>
      <c r="J1325" s="527"/>
      <c r="K1325" s="527"/>
      <c r="L1325" s="527"/>
    </row>
    <row r="1326" spans="1:12" ht="13.5" customHeight="1" x14ac:dyDescent="0.2">
      <c r="A1326" s="534"/>
      <c r="B1326" s="527"/>
      <c r="C1326" s="527"/>
      <c r="D1326" s="527"/>
      <c r="E1326" s="527"/>
      <c r="F1326" s="527"/>
      <c r="G1326" s="527"/>
      <c r="H1326" s="527"/>
      <c r="I1326" s="527"/>
      <c r="J1326" s="527"/>
      <c r="K1326" s="527"/>
      <c r="L1326" s="527"/>
    </row>
    <row r="1327" spans="1:12" ht="13.5" customHeight="1" x14ac:dyDescent="0.2">
      <c r="A1327" s="534"/>
      <c r="B1327" s="527"/>
      <c r="C1327" s="527"/>
      <c r="D1327" s="527"/>
      <c r="E1327" s="527"/>
      <c r="F1327" s="527"/>
      <c r="G1327" s="527"/>
      <c r="H1327" s="527"/>
      <c r="I1327" s="527"/>
      <c r="J1327" s="527"/>
      <c r="K1327" s="527"/>
      <c r="L1327" s="527"/>
    </row>
    <row r="1328" spans="1:12" ht="13.5" customHeight="1" x14ac:dyDescent="0.2">
      <c r="A1328" s="534"/>
      <c r="B1328" s="527"/>
      <c r="C1328" s="527"/>
      <c r="D1328" s="527"/>
      <c r="E1328" s="527"/>
      <c r="F1328" s="527"/>
      <c r="G1328" s="527"/>
      <c r="H1328" s="527"/>
      <c r="I1328" s="527"/>
      <c r="J1328" s="527"/>
      <c r="K1328" s="527"/>
      <c r="L1328" s="527"/>
    </row>
    <row r="1329" spans="1:12" ht="13.5" customHeight="1" x14ac:dyDescent="0.2">
      <c r="A1329" s="534"/>
      <c r="B1329" s="527"/>
      <c r="C1329" s="527"/>
      <c r="D1329" s="527"/>
      <c r="E1329" s="527"/>
      <c r="F1329" s="527"/>
      <c r="G1329" s="527"/>
      <c r="H1329" s="527"/>
      <c r="I1329" s="527"/>
      <c r="J1329" s="527"/>
      <c r="K1329" s="527"/>
      <c r="L1329" s="527"/>
    </row>
    <row r="1330" spans="1:12" ht="13.5" customHeight="1" x14ac:dyDescent="0.2">
      <c r="A1330" s="534"/>
      <c r="B1330" s="527"/>
      <c r="C1330" s="527"/>
      <c r="D1330" s="527"/>
      <c r="E1330" s="527"/>
      <c r="F1330" s="527"/>
      <c r="G1330" s="527"/>
      <c r="H1330" s="527"/>
      <c r="I1330" s="527"/>
      <c r="J1330" s="527"/>
      <c r="K1330" s="527"/>
      <c r="L1330" s="527"/>
    </row>
    <row r="1331" spans="1:12" ht="13.5" customHeight="1" x14ac:dyDescent="0.2">
      <c r="A1331" s="534"/>
      <c r="B1331" s="527"/>
      <c r="C1331" s="527"/>
      <c r="D1331" s="527"/>
      <c r="E1331" s="527"/>
      <c r="F1331" s="527"/>
      <c r="G1331" s="527"/>
      <c r="H1331" s="527"/>
      <c r="I1331" s="527"/>
      <c r="J1331" s="527"/>
      <c r="K1331" s="527"/>
      <c r="L1331" s="527"/>
    </row>
    <row r="1332" spans="1:12" ht="13.5" customHeight="1" x14ac:dyDescent="0.2">
      <c r="A1332" s="534"/>
      <c r="B1332" s="527"/>
      <c r="C1332" s="527"/>
      <c r="D1332" s="527"/>
      <c r="E1332" s="527"/>
      <c r="F1332" s="527"/>
      <c r="G1332" s="527"/>
      <c r="H1332" s="527"/>
      <c r="I1332" s="527"/>
      <c r="J1332" s="527"/>
      <c r="K1332" s="527"/>
      <c r="L1332" s="527"/>
    </row>
    <row r="1333" spans="1:12" ht="13.5" customHeight="1" x14ac:dyDescent="0.2">
      <c r="A1333" s="534"/>
      <c r="B1333" s="527"/>
      <c r="C1333" s="527"/>
      <c r="D1333" s="527"/>
      <c r="E1333" s="527"/>
      <c r="F1333" s="527"/>
      <c r="G1333" s="527"/>
      <c r="H1333" s="527"/>
      <c r="I1333" s="527"/>
      <c r="J1333" s="527"/>
      <c r="K1333" s="527"/>
      <c r="L1333" s="527"/>
    </row>
    <row r="1334" spans="1:12" ht="13.5" customHeight="1" x14ac:dyDescent="0.2">
      <c r="A1334" s="534"/>
      <c r="B1334" s="527"/>
      <c r="C1334" s="527"/>
      <c r="D1334" s="527"/>
      <c r="E1334" s="527"/>
      <c r="F1334" s="527"/>
      <c r="G1334" s="527"/>
      <c r="H1334" s="527"/>
      <c r="I1334" s="527"/>
      <c r="J1334" s="527"/>
      <c r="K1334" s="527"/>
      <c r="L1334" s="527"/>
    </row>
    <row r="1335" spans="1:12" ht="13.5" customHeight="1" x14ac:dyDescent="0.2">
      <c r="A1335" s="534"/>
      <c r="B1335" s="527"/>
      <c r="C1335" s="527"/>
      <c r="D1335" s="527"/>
      <c r="E1335" s="527"/>
      <c r="F1335" s="527"/>
      <c r="G1335" s="527"/>
      <c r="H1335" s="527"/>
      <c r="I1335" s="527"/>
      <c r="J1335" s="527"/>
      <c r="K1335" s="527"/>
      <c r="L1335" s="527"/>
    </row>
    <row r="1336" spans="1:12" ht="13.5" customHeight="1" x14ac:dyDescent="0.2">
      <c r="A1336" s="534"/>
      <c r="B1336" s="527"/>
      <c r="C1336" s="527"/>
      <c r="D1336" s="527"/>
      <c r="E1336" s="527"/>
      <c r="F1336" s="527"/>
      <c r="G1336" s="527"/>
      <c r="H1336" s="527"/>
      <c r="I1336" s="527"/>
      <c r="J1336" s="527"/>
      <c r="K1336" s="527"/>
      <c r="L1336" s="527"/>
    </row>
    <row r="1337" spans="1:12" ht="13.5" customHeight="1" x14ac:dyDescent="0.2">
      <c r="A1337" s="534"/>
      <c r="B1337" s="527"/>
      <c r="C1337" s="527"/>
      <c r="D1337" s="527"/>
      <c r="E1337" s="527"/>
      <c r="F1337" s="527"/>
      <c r="G1337" s="527"/>
      <c r="H1337" s="527"/>
      <c r="I1337" s="527"/>
      <c r="J1337" s="527"/>
      <c r="K1337" s="527"/>
      <c r="L1337" s="527"/>
    </row>
    <row r="1338" spans="1:12" ht="13.5" customHeight="1" x14ac:dyDescent="0.2">
      <c r="A1338" s="534"/>
      <c r="B1338" s="527"/>
      <c r="C1338" s="527"/>
      <c r="D1338" s="527"/>
      <c r="E1338" s="527"/>
      <c r="F1338" s="527"/>
      <c r="G1338" s="527"/>
      <c r="H1338" s="527"/>
      <c r="I1338" s="527"/>
      <c r="J1338" s="527"/>
      <c r="K1338" s="527"/>
      <c r="L1338" s="527"/>
    </row>
    <row r="1339" spans="1:12" ht="13.5" customHeight="1" x14ac:dyDescent="0.2">
      <c r="A1339" s="534"/>
      <c r="B1339" s="527"/>
      <c r="C1339" s="527"/>
      <c r="D1339" s="527"/>
      <c r="E1339" s="527"/>
      <c r="F1339" s="527"/>
      <c r="G1339" s="527"/>
      <c r="H1339" s="527"/>
      <c r="I1339" s="527"/>
      <c r="J1339" s="527"/>
      <c r="K1339" s="527"/>
      <c r="L1339" s="527"/>
    </row>
    <row r="1340" spans="1:12" ht="13.5" customHeight="1" x14ac:dyDescent="0.2">
      <c r="A1340" s="534"/>
      <c r="B1340" s="527"/>
      <c r="C1340" s="527"/>
      <c r="D1340" s="527"/>
      <c r="E1340" s="527"/>
      <c r="F1340" s="527"/>
      <c r="G1340" s="527"/>
      <c r="H1340" s="527"/>
      <c r="I1340" s="527"/>
      <c r="J1340" s="527"/>
      <c r="K1340" s="527"/>
      <c r="L1340" s="527"/>
    </row>
    <row r="1341" spans="1:12" ht="13.5" customHeight="1" x14ac:dyDescent="0.2">
      <c r="A1341" s="534"/>
      <c r="B1341" s="527"/>
      <c r="C1341" s="527"/>
      <c r="D1341" s="527"/>
      <c r="E1341" s="527"/>
      <c r="F1341" s="527"/>
      <c r="G1341" s="527"/>
      <c r="H1341" s="527"/>
      <c r="I1341" s="527"/>
      <c r="J1341" s="527"/>
      <c r="K1341" s="527"/>
      <c r="L1341" s="527"/>
    </row>
    <row r="1342" spans="1:12" ht="13.5" customHeight="1" x14ac:dyDescent="0.2">
      <c r="A1342" s="534"/>
      <c r="B1342" s="527"/>
      <c r="C1342" s="527"/>
      <c r="D1342" s="527"/>
      <c r="E1342" s="527"/>
      <c r="F1342" s="527"/>
      <c r="G1342" s="527"/>
      <c r="H1342" s="527"/>
      <c r="I1342" s="527"/>
      <c r="J1342" s="527"/>
      <c r="K1342" s="527"/>
      <c r="L1342" s="527"/>
    </row>
    <row r="1343" spans="1:12" ht="13.5" customHeight="1" x14ac:dyDescent="0.2">
      <c r="A1343" s="534"/>
      <c r="B1343" s="527"/>
      <c r="C1343" s="527"/>
      <c r="D1343" s="527"/>
      <c r="E1343" s="527"/>
      <c r="F1343" s="527"/>
      <c r="G1343" s="527"/>
      <c r="H1343" s="527"/>
      <c r="I1343" s="527"/>
      <c r="J1343" s="527"/>
      <c r="K1343" s="527"/>
      <c r="L1343" s="527"/>
    </row>
    <row r="1344" spans="1:12" ht="13.5" customHeight="1" x14ac:dyDescent="0.2">
      <c r="A1344" s="534"/>
      <c r="B1344" s="527"/>
      <c r="C1344" s="527"/>
      <c r="D1344" s="527"/>
      <c r="E1344" s="527"/>
      <c r="F1344" s="527"/>
      <c r="G1344" s="527"/>
      <c r="H1344" s="527"/>
      <c r="I1344" s="527"/>
      <c r="J1344" s="527"/>
      <c r="K1344" s="527"/>
      <c r="L1344" s="527"/>
    </row>
    <row r="1345" spans="1:12" ht="13.5" customHeight="1" x14ac:dyDescent="0.2">
      <c r="A1345" s="534"/>
      <c r="B1345" s="527"/>
      <c r="C1345" s="527"/>
      <c r="D1345" s="527"/>
      <c r="E1345" s="527"/>
      <c r="F1345" s="527"/>
      <c r="G1345" s="527"/>
      <c r="H1345" s="527"/>
      <c r="I1345" s="527"/>
      <c r="J1345" s="527"/>
      <c r="K1345" s="527"/>
      <c r="L1345" s="527"/>
    </row>
    <row r="1346" spans="1:12" ht="13.5" customHeight="1" x14ac:dyDescent="0.2">
      <c r="A1346" s="534"/>
      <c r="B1346" s="527"/>
      <c r="C1346" s="527"/>
      <c r="D1346" s="527"/>
      <c r="E1346" s="527"/>
      <c r="F1346" s="527"/>
      <c r="G1346" s="527"/>
      <c r="H1346" s="527"/>
      <c r="I1346" s="527"/>
      <c r="J1346" s="527"/>
      <c r="K1346" s="527"/>
      <c r="L1346" s="527"/>
    </row>
    <row r="1347" spans="1:12" ht="13.5" customHeight="1" x14ac:dyDescent="0.2">
      <c r="A1347" s="534"/>
      <c r="B1347" s="527"/>
      <c r="C1347" s="527"/>
      <c r="D1347" s="527"/>
      <c r="E1347" s="527"/>
      <c r="F1347" s="527"/>
      <c r="G1347" s="527"/>
      <c r="H1347" s="527"/>
      <c r="I1347" s="527"/>
      <c r="J1347" s="527"/>
      <c r="K1347" s="527"/>
      <c r="L1347" s="527"/>
    </row>
    <row r="1348" spans="1:12" ht="13.5" customHeight="1" x14ac:dyDescent="0.2">
      <c r="A1348" s="534"/>
      <c r="B1348" s="527"/>
      <c r="C1348" s="527"/>
      <c r="D1348" s="527"/>
      <c r="E1348" s="527"/>
      <c r="F1348" s="527"/>
      <c r="G1348" s="527"/>
      <c r="H1348" s="527"/>
      <c r="I1348" s="527"/>
      <c r="J1348" s="527"/>
      <c r="K1348" s="527"/>
      <c r="L1348" s="527"/>
    </row>
    <row r="1349" spans="1:12" ht="13.5" customHeight="1" x14ac:dyDescent="0.2">
      <c r="A1349" s="534"/>
      <c r="B1349" s="527"/>
      <c r="C1349" s="527"/>
      <c r="D1349" s="527"/>
      <c r="E1349" s="527"/>
      <c r="F1349" s="527"/>
      <c r="G1349" s="527"/>
      <c r="H1349" s="527"/>
      <c r="I1349" s="527"/>
      <c r="J1349" s="527"/>
      <c r="K1349" s="527"/>
      <c r="L1349" s="527"/>
    </row>
    <row r="1350" spans="1:12" ht="13.5" customHeight="1" x14ac:dyDescent="0.2">
      <c r="A1350" s="534"/>
      <c r="B1350" s="527"/>
      <c r="C1350" s="527"/>
      <c r="D1350" s="527"/>
      <c r="E1350" s="527"/>
      <c r="F1350" s="527"/>
      <c r="G1350" s="527"/>
      <c r="H1350" s="527"/>
      <c r="I1350" s="527"/>
      <c r="J1350" s="527"/>
      <c r="K1350" s="527"/>
      <c r="L1350" s="527"/>
    </row>
    <row r="1351" spans="1:12" ht="13.5" customHeight="1" x14ac:dyDescent="0.2">
      <c r="A1351" s="534"/>
      <c r="B1351" s="527"/>
      <c r="C1351" s="527"/>
      <c r="D1351" s="527"/>
      <c r="E1351" s="527"/>
      <c r="F1351" s="527"/>
      <c r="G1351" s="527"/>
      <c r="H1351" s="527"/>
      <c r="I1351" s="527"/>
      <c r="J1351" s="527"/>
      <c r="K1351" s="527"/>
      <c r="L1351" s="527"/>
    </row>
    <row r="1352" spans="1:12" ht="13.5" customHeight="1" x14ac:dyDescent="0.2">
      <c r="A1352" s="534"/>
      <c r="B1352" s="527"/>
      <c r="C1352" s="527"/>
      <c r="D1352" s="527"/>
      <c r="E1352" s="527"/>
      <c r="F1352" s="527"/>
      <c r="G1352" s="527"/>
      <c r="H1352" s="527"/>
      <c r="I1352" s="527"/>
      <c r="J1352" s="527"/>
      <c r="K1352" s="527"/>
      <c r="L1352" s="527"/>
    </row>
    <row r="1353" spans="1:12" ht="13.5" customHeight="1" x14ac:dyDescent="0.2">
      <c r="A1353" s="534"/>
      <c r="B1353" s="527"/>
      <c r="C1353" s="527"/>
      <c r="D1353" s="527"/>
      <c r="E1353" s="527"/>
      <c r="F1353" s="527"/>
      <c r="G1353" s="527"/>
      <c r="H1353" s="527"/>
      <c r="I1353" s="527"/>
      <c r="J1353" s="527"/>
      <c r="K1353" s="527"/>
      <c r="L1353" s="527"/>
    </row>
    <row r="1354" spans="1:12" ht="13.5" customHeight="1" x14ac:dyDescent="0.2">
      <c r="A1354" s="534"/>
      <c r="B1354" s="527"/>
      <c r="C1354" s="527"/>
      <c r="D1354" s="527"/>
      <c r="E1354" s="527"/>
      <c r="F1354" s="527"/>
      <c r="G1354" s="527"/>
      <c r="H1354" s="527"/>
      <c r="I1354" s="527"/>
      <c r="J1354" s="527"/>
      <c r="K1354" s="527"/>
      <c r="L1354" s="527"/>
    </row>
    <row r="1355" spans="1:12" ht="13.5" customHeight="1" x14ac:dyDescent="0.2">
      <c r="A1355" s="534"/>
      <c r="B1355" s="527"/>
      <c r="C1355" s="527"/>
      <c r="D1355" s="527"/>
      <c r="E1355" s="527"/>
      <c r="F1355" s="527"/>
      <c r="G1355" s="527"/>
      <c r="H1355" s="527"/>
      <c r="I1355" s="527"/>
      <c r="J1355" s="527"/>
      <c r="K1355" s="527"/>
      <c r="L1355" s="527"/>
    </row>
    <row r="1356" spans="1:12" ht="13.5" customHeight="1" x14ac:dyDescent="0.2">
      <c r="A1356" s="534"/>
      <c r="B1356" s="527"/>
      <c r="C1356" s="527"/>
      <c r="D1356" s="527"/>
      <c r="E1356" s="527"/>
      <c r="F1356" s="527"/>
      <c r="G1356" s="527"/>
      <c r="H1356" s="527"/>
      <c r="I1356" s="527"/>
      <c r="J1356" s="527"/>
      <c r="K1356" s="527"/>
      <c r="L1356" s="527"/>
    </row>
    <row r="1357" spans="1:12" ht="13.5" customHeight="1" x14ac:dyDescent="0.2">
      <c r="A1357" s="534"/>
      <c r="B1357" s="527"/>
      <c r="C1357" s="527"/>
      <c r="D1357" s="527"/>
      <c r="E1357" s="527"/>
      <c r="F1357" s="527"/>
      <c r="G1357" s="527"/>
      <c r="H1357" s="527"/>
      <c r="I1357" s="527"/>
      <c r="J1357" s="527"/>
      <c r="K1357" s="527"/>
      <c r="L1357" s="527"/>
    </row>
    <row r="1358" spans="1:12" ht="13.5" customHeight="1" x14ac:dyDescent="0.2">
      <c r="A1358" s="534"/>
      <c r="B1358" s="527"/>
      <c r="C1358" s="527"/>
      <c r="D1358" s="527"/>
      <c r="E1358" s="527"/>
      <c r="F1358" s="527"/>
      <c r="G1358" s="527"/>
      <c r="H1358" s="527"/>
      <c r="I1358" s="527"/>
      <c r="J1358" s="527"/>
      <c r="K1358" s="527"/>
      <c r="L1358" s="527"/>
    </row>
    <row r="1359" spans="1:12" ht="13.5" customHeight="1" x14ac:dyDescent="0.2">
      <c r="A1359" s="534"/>
      <c r="B1359" s="527"/>
      <c r="C1359" s="527"/>
      <c r="D1359" s="527"/>
      <c r="E1359" s="527"/>
      <c r="F1359" s="527"/>
      <c r="G1359" s="527"/>
      <c r="H1359" s="527"/>
      <c r="I1359" s="527"/>
      <c r="J1359" s="527"/>
      <c r="K1359" s="527"/>
      <c r="L1359" s="527"/>
    </row>
    <row r="1360" spans="1:12" ht="13.5" customHeight="1" x14ac:dyDescent="0.2">
      <c r="A1360" s="534"/>
      <c r="B1360" s="527"/>
      <c r="C1360" s="527"/>
      <c r="D1360" s="527"/>
      <c r="E1360" s="527"/>
      <c r="F1360" s="527"/>
      <c r="G1360" s="527"/>
      <c r="H1360" s="527"/>
      <c r="I1360" s="527"/>
      <c r="J1360" s="527"/>
      <c r="K1360" s="527"/>
      <c r="L1360" s="527"/>
    </row>
    <row r="1361" spans="1:12" ht="13.5" customHeight="1" x14ac:dyDescent="0.2">
      <c r="A1361" s="534"/>
      <c r="B1361" s="527"/>
      <c r="C1361" s="527"/>
      <c r="D1361" s="527"/>
      <c r="E1361" s="527"/>
      <c r="F1361" s="527"/>
      <c r="G1361" s="527"/>
      <c r="H1361" s="527"/>
      <c r="I1361" s="527"/>
      <c r="J1361" s="527"/>
      <c r="K1361" s="527"/>
      <c r="L1361" s="527"/>
    </row>
    <row r="1362" spans="1:12" ht="13.5" customHeight="1" x14ac:dyDescent="0.2">
      <c r="A1362" s="534"/>
      <c r="B1362" s="527"/>
      <c r="C1362" s="527"/>
      <c r="D1362" s="527"/>
      <c r="E1362" s="527"/>
      <c r="F1362" s="527"/>
      <c r="G1362" s="527"/>
      <c r="H1362" s="527"/>
      <c r="I1362" s="527"/>
      <c r="J1362" s="527"/>
      <c r="K1362" s="527"/>
      <c r="L1362" s="527"/>
    </row>
    <row r="1363" spans="1:12" ht="13.5" customHeight="1" x14ac:dyDescent="0.2">
      <c r="A1363" s="534"/>
      <c r="B1363" s="527"/>
      <c r="C1363" s="527"/>
      <c r="D1363" s="527"/>
      <c r="E1363" s="527"/>
      <c r="F1363" s="527"/>
      <c r="G1363" s="527"/>
      <c r="H1363" s="527"/>
      <c r="I1363" s="527"/>
      <c r="J1363" s="527"/>
      <c r="K1363" s="527"/>
      <c r="L1363" s="527"/>
    </row>
    <row r="1364" spans="1:12" ht="13.5" customHeight="1" x14ac:dyDescent="0.2">
      <c r="A1364" s="534"/>
      <c r="B1364" s="527"/>
      <c r="C1364" s="527"/>
      <c r="D1364" s="527"/>
      <c r="E1364" s="527"/>
      <c r="F1364" s="527"/>
      <c r="G1364" s="527"/>
      <c r="H1364" s="527"/>
      <c r="I1364" s="527"/>
      <c r="J1364" s="527"/>
      <c r="K1364" s="527"/>
      <c r="L1364" s="527"/>
    </row>
    <row r="1365" spans="1:12" ht="13.5" customHeight="1" x14ac:dyDescent="0.2">
      <c r="A1365" s="534"/>
      <c r="B1365" s="527"/>
      <c r="C1365" s="527"/>
      <c r="D1365" s="527"/>
      <c r="E1365" s="527"/>
      <c r="F1365" s="527"/>
      <c r="G1365" s="527"/>
      <c r="H1365" s="527"/>
      <c r="I1365" s="527"/>
      <c r="J1365" s="527"/>
      <c r="K1365" s="527"/>
      <c r="L1365" s="527"/>
    </row>
    <row r="1366" spans="1:12" ht="13.5" customHeight="1" x14ac:dyDescent="0.2">
      <c r="A1366" s="534"/>
      <c r="B1366" s="527"/>
      <c r="C1366" s="527"/>
      <c r="D1366" s="527"/>
      <c r="E1366" s="527"/>
      <c r="F1366" s="527"/>
      <c r="G1366" s="527"/>
      <c r="H1366" s="527"/>
      <c r="I1366" s="527"/>
      <c r="J1366" s="527"/>
      <c r="K1366" s="527"/>
      <c r="L1366" s="527"/>
    </row>
    <row r="1367" spans="1:12" ht="13.5" customHeight="1" x14ac:dyDescent="0.2">
      <c r="A1367" s="534"/>
      <c r="B1367" s="527"/>
      <c r="C1367" s="527"/>
      <c r="D1367" s="527"/>
      <c r="E1367" s="527"/>
      <c r="F1367" s="527"/>
      <c r="G1367" s="527"/>
      <c r="H1367" s="527"/>
      <c r="I1367" s="527"/>
      <c r="J1367" s="527"/>
      <c r="K1367" s="527"/>
      <c r="L1367" s="527"/>
    </row>
    <row r="1368" spans="1:12" ht="13.5" customHeight="1" x14ac:dyDescent="0.2">
      <c r="A1368" s="534"/>
      <c r="B1368" s="527"/>
      <c r="C1368" s="527"/>
      <c r="D1368" s="527"/>
      <c r="E1368" s="527"/>
      <c r="F1368" s="527"/>
      <c r="G1368" s="527"/>
      <c r="H1368" s="527"/>
      <c r="I1368" s="527"/>
      <c r="J1368" s="527"/>
      <c r="K1368" s="527"/>
      <c r="L1368" s="527"/>
    </row>
    <row r="1369" spans="1:12" ht="13.5" customHeight="1" x14ac:dyDescent="0.2">
      <c r="A1369" s="534"/>
      <c r="B1369" s="527"/>
      <c r="C1369" s="527"/>
      <c r="D1369" s="527"/>
      <c r="E1369" s="527"/>
      <c r="F1369" s="527"/>
      <c r="G1369" s="527"/>
      <c r="H1369" s="527"/>
      <c r="I1369" s="527"/>
      <c r="J1369" s="527"/>
      <c r="K1369" s="527"/>
      <c r="L1369" s="527"/>
    </row>
    <row r="1370" spans="1:12" ht="13.5" customHeight="1" x14ac:dyDescent="0.2">
      <c r="A1370" s="534"/>
      <c r="B1370" s="527"/>
      <c r="C1370" s="527"/>
      <c r="D1370" s="527"/>
      <c r="E1370" s="527"/>
      <c r="F1370" s="527"/>
      <c r="G1370" s="527"/>
      <c r="H1370" s="527"/>
      <c r="I1370" s="527"/>
      <c r="J1370" s="527"/>
      <c r="K1370" s="527"/>
      <c r="L1370" s="527"/>
    </row>
    <row r="1371" spans="1:12" ht="13.5" customHeight="1" x14ac:dyDescent="0.2">
      <c r="A1371" s="534"/>
      <c r="B1371" s="527"/>
      <c r="C1371" s="527"/>
      <c r="D1371" s="527"/>
      <c r="E1371" s="527"/>
      <c r="F1371" s="527"/>
      <c r="G1371" s="527"/>
      <c r="H1371" s="527"/>
      <c r="I1371" s="527"/>
      <c r="J1371" s="527"/>
      <c r="K1371" s="527"/>
      <c r="L1371" s="527"/>
    </row>
    <row r="1372" spans="1:12" ht="13.5" customHeight="1" x14ac:dyDescent="0.2">
      <c r="A1372" s="534"/>
      <c r="B1372" s="527"/>
      <c r="C1372" s="527"/>
      <c r="D1372" s="527"/>
      <c r="E1372" s="527"/>
      <c r="F1372" s="527"/>
      <c r="G1372" s="527"/>
      <c r="H1372" s="527"/>
      <c r="I1372" s="527"/>
      <c r="J1372" s="527"/>
      <c r="K1372" s="527"/>
      <c r="L1372" s="527"/>
    </row>
    <row r="1373" spans="1:12" ht="13.5" customHeight="1" x14ac:dyDescent="0.2">
      <c r="A1373" s="534"/>
      <c r="B1373" s="527"/>
      <c r="C1373" s="527"/>
      <c r="D1373" s="527"/>
      <c r="E1373" s="527"/>
      <c r="F1373" s="527"/>
      <c r="G1373" s="527"/>
      <c r="H1373" s="527"/>
      <c r="I1373" s="527"/>
      <c r="J1373" s="527"/>
      <c r="K1373" s="527"/>
      <c r="L1373" s="527"/>
    </row>
    <row r="1374" spans="1:12" ht="13.5" customHeight="1" x14ac:dyDescent="0.2">
      <c r="A1374" s="534"/>
      <c r="B1374" s="527"/>
      <c r="C1374" s="527"/>
      <c r="D1374" s="527"/>
      <c r="E1374" s="527"/>
      <c r="F1374" s="527"/>
      <c r="G1374" s="527"/>
      <c r="H1374" s="527"/>
      <c r="I1374" s="527"/>
      <c r="J1374" s="527"/>
      <c r="K1374" s="527"/>
      <c r="L1374" s="527"/>
    </row>
    <row r="1375" spans="1:12" ht="13.5" customHeight="1" x14ac:dyDescent="0.2">
      <c r="A1375" s="534"/>
      <c r="B1375" s="527"/>
      <c r="C1375" s="527"/>
      <c r="D1375" s="527"/>
      <c r="E1375" s="527"/>
      <c r="F1375" s="527"/>
      <c r="G1375" s="527"/>
      <c r="H1375" s="527"/>
      <c r="I1375" s="527"/>
      <c r="J1375" s="527"/>
      <c r="K1375" s="527"/>
      <c r="L1375" s="527"/>
    </row>
    <row r="1376" spans="1:12" ht="13.5" customHeight="1" x14ac:dyDescent="0.2">
      <c r="A1376" s="534"/>
      <c r="B1376" s="527"/>
      <c r="C1376" s="527"/>
      <c r="D1376" s="527"/>
      <c r="E1376" s="527"/>
      <c r="F1376" s="527"/>
      <c r="G1376" s="527"/>
      <c r="H1376" s="527"/>
      <c r="I1376" s="527"/>
      <c r="J1376" s="527"/>
      <c r="K1376" s="527"/>
      <c r="L1376" s="527"/>
    </row>
    <row r="1377" spans="1:12" ht="13.5" customHeight="1" x14ac:dyDescent="0.2">
      <c r="A1377" s="534"/>
      <c r="B1377" s="527"/>
      <c r="C1377" s="527"/>
      <c r="D1377" s="527"/>
      <c r="E1377" s="527"/>
      <c r="F1377" s="527"/>
      <c r="G1377" s="527"/>
      <c r="H1377" s="527"/>
      <c r="I1377" s="527"/>
      <c r="J1377" s="527"/>
      <c r="K1377" s="527"/>
      <c r="L1377" s="527"/>
    </row>
    <row r="1378" spans="1:12" ht="13.5" customHeight="1" x14ac:dyDescent="0.2">
      <c r="A1378" s="534"/>
      <c r="B1378" s="527"/>
      <c r="C1378" s="527"/>
      <c r="D1378" s="527"/>
      <c r="E1378" s="527"/>
      <c r="F1378" s="527"/>
      <c r="G1378" s="527"/>
      <c r="H1378" s="527"/>
      <c r="I1378" s="527"/>
      <c r="J1378" s="527"/>
      <c r="K1378" s="527"/>
      <c r="L1378" s="527"/>
    </row>
    <row r="1379" spans="1:12" ht="13.5" customHeight="1" x14ac:dyDescent="0.2">
      <c r="A1379" s="534"/>
      <c r="B1379" s="527"/>
      <c r="C1379" s="527"/>
      <c r="D1379" s="527"/>
      <c r="E1379" s="527"/>
      <c r="F1379" s="527"/>
      <c r="G1379" s="527"/>
      <c r="H1379" s="527"/>
      <c r="I1379" s="527"/>
      <c r="J1379" s="527"/>
      <c r="K1379" s="527"/>
      <c r="L1379" s="527"/>
    </row>
    <row r="1380" spans="1:12" ht="13.5" customHeight="1" x14ac:dyDescent="0.2">
      <c r="A1380" s="534"/>
      <c r="B1380" s="527"/>
      <c r="C1380" s="527"/>
      <c r="D1380" s="527"/>
      <c r="E1380" s="527"/>
      <c r="F1380" s="527"/>
      <c r="G1380" s="527"/>
      <c r="H1380" s="527"/>
      <c r="I1380" s="527"/>
      <c r="J1380" s="527"/>
      <c r="K1380" s="527"/>
      <c r="L1380" s="527"/>
    </row>
    <row r="1381" spans="1:12" ht="13.5" customHeight="1" x14ac:dyDescent="0.2">
      <c r="A1381" s="534"/>
      <c r="B1381" s="527"/>
      <c r="C1381" s="527"/>
      <c r="D1381" s="527"/>
      <c r="E1381" s="527"/>
      <c r="F1381" s="527"/>
      <c r="G1381" s="527"/>
      <c r="H1381" s="527"/>
      <c r="I1381" s="527"/>
      <c r="J1381" s="527"/>
      <c r="K1381" s="527"/>
      <c r="L1381" s="527"/>
    </row>
    <row r="1382" spans="1:12" ht="13.5" customHeight="1" x14ac:dyDescent="0.2">
      <c r="A1382" s="534"/>
      <c r="B1382" s="527"/>
      <c r="C1382" s="527"/>
      <c r="D1382" s="527"/>
      <c r="E1382" s="527"/>
      <c r="F1382" s="527"/>
      <c r="G1382" s="527"/>
      <c r="H1382" s="527"/>
      <c r="I1382" s="527"/>
      <c r="J1382" s="527"/>
      <c r="K1382" s="527"/>
      <c r="L1382" s="527"/>
    </row>
    <row r="1383" spans="1:12" ht="13.5" customHeight="1" x14ac:dyDescent="0.2">
      <c r="A1383" s="534"/>
      <c r="B1383" s="527"/>
      <c r="C1383" s="527"/>
      <c r="D1383" s="527"/>
      <c r="E1383" s="527"/>
      <c r="F1383" s="527"/>
      <c r="G1383" s="527"/>
      <c r="H1383" s="527"/>
      <c r="I1383" s="527"/>
      <c r="J1383" s="527"/>
      <c r="K1383" s="527"/>
      <c r="L1383" s="527"/>
    </row>
    <row r="1384" spans="1:12" ht="13.5" customHeight="1" x14ac:dyDescent="0.2">
      <c r="A1384" s="534"/>
      <c r="B1384" s="527"/>
      <c r="C1384" s="527"/>
      <c r="D1384" s="527"/>
      <c r="E1384" s="527"/>
      <c r="F1384" s="527"/>
      <c r="G1384" s="527"/>
      <c r="H1384" s="527"/>
      <c r="I1384" s="527"/>
      <c r="J1384" s="527"/>
      <c r="K1384" s="527"/>
      <c r="L1384" s="527"/>
    </row>
    <row r="1385" spans="1:12" ht="13.5" customHeight="1" x14ac:dyDescent="0.2">
      <c r="A1385" s="534"/>
      <c r="B1385" s="527"/>
      <c r="C1385" s="527"/>
      <c r="D1385" s="527"/>
      <c r="E1385" s="527"/>
      <c r="F1385" s="527"/>
      <c r="G1385" s="527"/>
      <c r="H1385" s="527"/>
      <c r="I1385" s="527"/>
      <c r="J1385" s="527"/>
      <c r="K1385" s="527"/>
      <c r="L1385" s="527"/>
    </row>
    <row r="1386" spans="1:12" ht="13.5" customHeight="1" x14ac:dyDescent="0.2">
      <c r="A1386" s="534"/>
      <c r="B1386" s="527"/>
      <c r="C1386" s="527"/>
      <c r="D1386" s="527"/>
      <c r="E1386" s="527"/>
      <c r="F1386" s="527"/>
      <c r="G1386" s="527"/>
      <c r="H1386" s="527"/>
      <c r="I1386" s="527"/>
      <c r="J1386" s="527"/>
      <c r="K1386" s="527"/>
      <c r="L1386" s="527"/>
    </row>
    <row r="1387" spans="1:12" ht="13.5" customHeight="1" x14ac:dyDescent="0.2">
      <c r="A1387" s="534"/>
      <c r="B1387" s="527"/>
      <c r="C1387" s="527"/>
      <c r="D1387" s="527"/>
      <c r="E1387" s="527"/>
      <c r="F1387" s="527"/>
      <c r="G1387" s="527"/>
      <c r="H1387" s="527"/>
      <c r="I1387" s="527"/>
      <c r="J1387" s="527"/>
      <c r="K1387" s="527"/>
      <c r="L1387" s="527"/>
    </row>
    <row r="1388" spans="1:12" ht="13.5" customHeight="1" x14ac:dyDescent="0.2">
      <c r="A1388" s="534"/>
      <c r="B1388" s="527"/>
      <c r="C1388" s="527"/>
      <c r="D1388" s="527"/>
      <c r="E1388" s="527"/>
      <c r="F1388" s="527"/>
      <c r="G1388" s="527"/>
      <c r="H1388" s="527"/>
      <c r="I1388" s="527"/>
      <c r="J1388" s="527"/>
      <c r="K1388" s="527"/>
      <c r="L1388" s="527"/>
    </row>
    <row r="1389" spans="1:12" ht="13.5" customHeight="1" x14ac:dyDescent="0.2">
      <c r="A1389" s="534"/>
      <c r="B1389" s="527"/>
      <c r="C1389" s="527"/>
      <c r="D1389" s="527"/>
      <c r="E1389" s="527"/>
      <c r="F1389" s="527"/>
      <c r="G1389" s="527"/>
      <c r="H1389" s="527"/>
      <c r="I1389" s="527"/>
      <c r="J1389" s="527"/>
      <c r="K1389" s="527"/>
      <c r="L1389" s="527"/>
    </row>
    <row r="1390" spans="1:12" ht="13.5" customHeight="1" x14ac:dyDescent="0.2">
      <c r="A1390" s="534"/>
      <c r="B1390" s="527"/>
      <c r="C1390" s="527"/>
      <c r="D1390" s="527"/>
      <c r="E1390" s="527"/>
      <c r="F1390" s="527"/>
      <c r="G1390" s="527"/>
      <c r="H1390" s="527"/>
      <c r="I1390" s="527"/>
      <c r="J1390" s="527"/>
      <c r="K1390" s="527"/>
      <c r="L1390" s="527"/>
    </row>
    <row r="1391" spans="1:12" ht="13.5" customHeight="1" x14ac:dyDescent="0.2">
      <c r="A1391" s="534"/>
      <c r="B1391" s="527"/>
      <c r="C1391" s="527"/>
      <c r="D1391" s="527"/>
      <c r="E1391" s="527"/>
      <c r="F1391" s="527"/>
      <c r="G1391" s="527"/>
      <c r="H1391" s="527"/>
      <c r="I1391" s="527"/>
      <c r="J1391" s="527"/>
      <c r="K1391" s="527"/>
      <c r="L1391" s="527"/>
    </row>
    <row r="1392" spans="1:12" ht="13.5" customHeight="1" x14ac:dyDescent="0.2">
      <c r="A1392" s="534"/>
      <c r="B1392" s="527"/>
      <c r="C1392" s="527"/>
      <c r="D1392" s="527"/>
      <c r="E1392" s="527"/>
      <c r="F1392" s="527"/>
      <c r="G1392" s="527"/>
      <c r="H1392" s="527"/>
      <c r="I1392" s="527"/>
      <c r="J1392" s="527"/>
      <c r="K1392" s="527"/>
      <c r="L1392" s="527"/>
    </row>
    <row r="1393" spans="1:12" ht="13.5" customHeight="1" x14ac:dyDescent="0.2">
      <c r="A1393" s="534"/>
      <c r="B1393" s="527"/>
      <c r="C1393" s="527"/>
      <c r="D1393" s="527"/>
      <c r="E1393" s="527"/>
      <c r="F1393" s="527"/>
      <c r="G1393" s="527"/>
      <c r="H1393" s="527"/>
      <c r="I1393" s="527"/>
      <c r="J1393" s="527"/>
      <c r="K1393" s="527"/>
      <c r="L1393" s="527"/>
    </row>
    <row r="1394" spans="1:12" ht="13.5" customHeight="1" x14ac:dyDescent="0.2">
      <c r="A1394" s="534"/>
      <c r="B1394" s="527"/>
      <c r="C1394" s="527"/>
      <c r="D1394" s="527"/>
      <c r="E1394" s="527"/>
      <c r="F1394" s="527"/>
      <c r="G1394" s="527"/>
      <c r="H1394" s="527"/>
      <c r="I1394" s="527"/>
      <c r="J1394" s="527"/>
      <c r="K1394" s="527"/>
      <c r="L1394" s="527"/>
    </row>
    <row r="1395" spans="1:12" ht="13.5" customHeight="1" x14ac:dyDescent="0.2">
      <c r="A1395" s="534"/>
      <c r="B1395" s="527"/>
      <c r="C1395" s="527"/>
      <c r="D1395" s="527"/>
      <c r="E1395" s="527"/>
      <c r="F1395" s="527"/>
      <c r="G1395" s="527"/>
      <c r="H1395" s="527"/>
      <c r="I1395" s="527"/>
      <c r="J1395" s="527"/>
      <c r="K1395" s="527"/>
      <c r="L1395" s="527"/>
    </row>
    <row r="1396" spans="1:12" ht="13.5" customHeight="1" x14ac:dyDescent="0.2">
      <c r="A1396" s="534"/>
      <c r="B1396" s="527"/>
      <c r="C1396" s="527"/>
      <c r="D1396" s="527"/>
      <c r="E1396" s="527"/>
      <c r="F1396" s="527"/>
      <c r="G1396" s="527"/>
      <c r="H1396" s="527"/>
      <c r="I1396" s="527"/>
      <c r="J1396" s="527"/>
      <c r="K1396" s="527"/>
      <c r="L1396" s="527"/>
    </row>
    <row r="1397" spans="1:12" ht="13.5" customHeight="1" x14ac:dyDescent="0.2">
      <c r="A1397" s="534"/>
      <c r="B1397" s="527"/>
      <c r="C1397" s="527"/>
      <c r="D1397" s="527"/>
      <c r="E1397" s="527"/>
      <c r="F1397" s="527"/>
      <c r="G1397" s="527"/>
      <c r="H1397" s="527"/>
      <c r="I1397" s="527"/>
      <c r="J1397" s="527"/>
      <c r="K1397" s="527"/>
      <c r="L1397" s="527"/>
    </row>
    <row r="1398" spans="1:12" ht="13.5" customHeight="1" x14ac:dyDescent="0.2">
      <c r="A1398" s="534"/>
      <c r="B1398" s="527"/>
      <c r="C1398" s="527"/>
      <c r="D1398" s="527"/>
      <c r="E1398" s="527"/>
      <c r="F1398" s="527"/>
      <c r="G1398" s="527"/>
      <c r="H1398" s="527"/>
      <c r="I1398" s="527"/>
      <c r="J1398" s="527"/>
      <c r="K1398" s="527"/>
      <c r="L1398" s="527"/>
    </row>
    <row r="1399" spans="1:12" ht="13.5" customHeight="1" x14ac:dyDescent="0.2">
      <c r="A1399" s="534"/>
      <c r="B1399" s="527"/>
      <c r="C1399" s="527"/>
      <c r="D1399" s="527"/>
      <c r="E1399" s="527"/>
      <c r="F1399" s="527"/>
      <c r="G1399" s="527"/>
      <c r="H1399" s="527"/>
      <c r="I1399" s="527"/>
      <c r="J1399" s="527"/>
      <c r="K1399" s="527"/>
      <c r="L1399" s="527"/>
    </row>
    <row r="1400" spans="1:12" ht="13.5" customHeight="1" x14ac:dyDescent="0.2">
      <c r="A1400" s="534"/>
      <c r="B1400" s="527"/>
      <c r="C1400" s="527"/>
      <c r="D1400" s="527"/>
      <c r="E1400" s="527"/>
      <c r="F1400" s="527"/>
      <c r="G1400" s="527"/>
      <c r="H1400" s="527"/>
      <c r="I1400" s="527"/>
      <c r="J1400" s="527"/>
      <c r="K1400" s="527"/>
      <c r="L1400" s="527"/>
    </row>
    <row r="1401" spans="1:12" ht="13.5" customHeight="1" x14ac:dyDescent="0.2">
      <c r="A1401" s="534"/>
      <c r="B1401" s="527"/>
      <c r="C1401" s="527"/>
      <c r="D1401" s="527"/>
      <c r="E1401" s="527"/>
      <c r="F1401" s="527"/>
      <c r="G1401" s="527"/>
      <c r="H1401" s="527"/>
      <c r="I1401" s="527"/>
      <c r="J1401" s="527"/>
      <c r="K1401" s="527"/>
      <c r="L1401" s="527"/>
    </row>
    <row r="1402" spans="1:12" ht="13.5" customHeight="1" x14ac:dyDescent="0.2">
      <c r="A1402" s="534"/>
      <c r="B1402" s="527"/>
      <c r="C1402" s="527"/>
      <c r="D1402" s="527"/>
      <c r="E1402" s="527"/>
      <c r="F1402" s="527"/>
      <c r="G1402" s="527"/>
      <c r="H1402" s="527"/>
      <c r="I1402" s="527"/>
      <c r="J1402" s="527"/>
      <c r="K1402" s="527"/>
      <c r="L1402" s="527"/>
    </row>
    <row r="1403" spans="1:12" ht="13.5" customHeight="1" x14ac:dyDescent="0.2">
      <c r="A1403" s="534"/>
      <c r="B1403" s="527"/>
      <c r="C1403" s="527"/>
      <c r="D1403" s="527"/>
      <c r="E1403" s="527"/>
      <c r="F1403" s="527"/>
      <c r="G1403" s="527"/>
      <c r="H1403" s="527"/>
      <c r="I1403" s="527"/>
      <c r="J1403" s="527"/>
      <c r="K1403" s="527"/>
      <c r="L1403" s="527"/>
    </row>
    <row r="1404" spans="1:12" ht="13.5" customHeight="1" x14ac:dyDescent="0.2">
      <c r="A1404" s="534"/>
      <c r="B1404" s="527"/>
      <c r="C1404" s="527"/>
      <c r="D1404" s="527"/>
      <c r="E1404" s="527"/>
      <c r="F1404" s="527"/>
      <c r="G1404" s="527"/>
      <c r="H1404" s="527"/>
      <c r="I1404" s="527"/>
      <c r="J1404" s="527"/>
      <c r="K1404" s="527"/>
      <c r="L1404" s="527"/>
    </row>
    <row r="1405" spans="1:12" ht="13.5" customHeight="1" x14ac:dyDescent="0.2">
      <c r="A1405" s="534"/>
      <c r="B1405" s="527"/>
      <c r="C1405" s="527"/>
      <c r="D1405" s="527"/>
      <c r="E1405" s="527"/>
      <c r="F1405" s="527"/>
      <c r="G1405" s="527"/>
      <c r="H1405" s="527"/>
      <c r="I1405" s="527"/>
      <c r="J1405" s="527"/>
      <c r="K1405" s="527"/>
      <c r="L1405" s="527"/>
    </row>
    <row r="1406" spans="1:12" ht="13.5" customHeight="1" x14ac:dyDescent="0.2">
      <c r="A1406" s="534"/>
      <c r="B1406" s="527"/>
      <c r="C1406" s="527"/>
      <c r="D1406" s="527"/>
      <c r="E1406" s="527"/>
      <c r="F1406" s="527"/>
      <c r="G1406" s="527"/>
      <c r="H1406" s="527"/>
      <c r="I1406" s="527"/>
      <c r="J1406" s="527"/>
      <c r="K1406" s="527"/>
      <c r="L1406" s="527"/>
    </row>
    <row r="1407" spans="1:12" ht="13.5" customHeight="1" x14ac:dyDescent="0.2">
      <c r="A1407" s="534"/>
      <c r="B1407" s="527"/>
      <c r="C1407" s="527"/>
      <c r="D1407" s="527"/>
      <c r="E1407" s="527"/>
      <c r="F1407" s="527"/>
      <c r="G1407" s="527"/>
      <c r="H1407" s="527"/>
      <c r="I1407" s="527"/>
      <c r="J1407" s="527"/>
      <c r="K1407" s="527"/>
      <c r="L1407" s="527"/>
    </row>
    <row r="1408" spans="1:12" ht="13.5" customHeight="1" x14ac:dyDescent="0.2">
      <c r="A1408" s="534"/>
      <c r="B1408" s="527"/>
      <c r="C1408" s="527"/>
      <c r="D1408" s="527"/>
      <c r="E1408" s="527"/>
      <c r="F1408" s="527"/>
      <c r="G1408" s="527"/>
      <c r="H1408" s="527"/>
      <c r="I1408" s="527"/>
      <c r="J1408" s="527"/>
      <c r="K1408" s="527"/>
      <c r="L1408" s="527"/>
    </row>
    <row r="1409" spans="1:12" ht="13.5" customHeight="1" x14ac:dyDescent="0.2">
      <c r="A1409" s="534"/>
      <c r="B1409" s="527"/>
      <c r="C1409" s="527"/>
      <c r="D1409" s="527"/>
      <c r="E1409" s="527"/>
      <c r="F1409" s="527"/>
      <c r="G1409" s="527"/>
      <c r="H1409" s="527"/>
      <c r="I1409" s="527"/>
      <c r="J1409" s="527"/>
      <c r="K1409" s="527"/>
      <c r="L1409" s="527"/>
    </row>
    <row r="1410" spans="1:12" ht="13.5" customHeight="1" x14ac:dyDescent="0.2">
      <c r="A1410" s="534"/>
      <c r="B1410" s="527"/>
      <c r="C1410" s="527"/>
      <c r="D1410" s="527"/>
      <c r="E1410" s="527"/>
      <c r="F1410" s="527"/>
      <c r="G1410" s="527"/>
      <c r="H1410" s="527"/>
      <c r="I1410" s="527"/>
      <c r="J1410" s="527"/>
      <c r="K1410" s="527"/>
      <c r="L1410" s="527"/>
    </row>
    <row r="1411" spans="1:12" ht="13.5" customHeight="1" x14ac:dyDescent="0.2">
      <c r="A1411" s="534"/>
      <c r="B1411" s="527"/>
      <c r="C1411" s="527"/>
      <c r="D1411" s="527"/>
      <c r="E1411" s="527"/>
      <c r="F1411" s="527"/>
      <c r="G1411" s="527"/>
      <c r="H1411" s="527"/>
      <c r="I1411" s="527"/>
      <c r="J1411" s="527"/>
      <c r="K1411" s="527"/>
      <c r="L1411" s="527"/>
    </row>
    <row r="1412" spans="1:12" ht="13.5" customHeight="1" x14ac:dyDescent="0.2">
      <c r="A1412" s="534"/>
      <c r="B1412" s="527"/>
      <c r="C1412" s="527"/>
      <c r="D1412" s="527"/>
      <c r="E1412" s="527"/>
      <c r="F1412" s="527"/>
      <c r="G1412" s="527"/>
      <c r="H1412" s="527"/>
      <c r="I1412" s="527"/>
      <c r="J1412" s="527"/>
      <c r="K1412" s="527"/>
      <c r="L1412" s="527"/>
    </row>
    <row r="1413" spans="1:12" ht="13.5" customHeight="1" x14ac:dyDescent="0.2">
      <c r="A1413" s="534"/>
      <c r="B1413" s="527"/>
      <c r="C1413" s="527"/>
      <c r="D1413" s="527"/>
      <c r="E1413" s="527"/>
      <c r="F1413" s="527"/>
      <c r="G1413" s="527"/>
      <c r="H1413" s="527"/>
      <c r="I1413" s="527"/>
      <c r="J1413" s="527"/>
      <c r="K1413" s="527"/>
      <c r="L1413" s="527"/>
    </row>
    <row r="1414" spans="1:12" ht="13.5" customHeight="1" x14ac:dyDescent="0.2">
      <c r="A1414" s="534"/>
      <c r="B1414" s="527"/>
      <c r="C1414" s="527"/>
      <c r="D1414" s="527"/>
      <c r="E1414" s="527"/>
      <c r="F1414" s="527"/>
      <c r="G1414" s="527"/>
      <c r="H1414" s="527"/>
      <c r="I1414" s="527"/>
      <c r="J1414" s="527"/>
      <c r="K1414" s="527"/>
      <c r="L1414" s="527"/>
    </row>
    <row r="1415" spans="1:12" ht="13.5" customHeight="1" x14ac:dyDescent="0.2">
      <c r="A1415" s="534"/>
      <c r="B1415" s="527"/>
      <c r="C1415" s="527"/>
      <c r="D1415" s="527"/>
      <c r="E1415" s="527"/>
      <c r="F1415" s="527"/>
      <c r="G1415" s="527"/>
      <c r="H1415" s="527"/>
      <c r="I1415" s="527"/>
      <c r="J1415" s="527"/>
      <c r="K1415" s="527"/>
      <c r="L1415" s="527"/>
    </row>
    <row r="1416" spans="1:12" ht="13.5" customHeight="1" x14ac:dyDescent="0.2">
      <c r="A1416" s="534"/>
      <c r="B1416" s="527"/>
      <c r="C1416" s="527"/>
      <c r="D1416" s="527"/>
      <c r="E1416" s="527"/>
      <c r="F1416" s="527"/>
      <c r="G1416" s="527"/>
      <c r="H1416" s="527"/>
      <c r="I1416" s="527"/>
      <c r="J1416" s="527"/>
      <c r="K1416" s="527"/>
      <c r="L1416" s="527"/>
    </row>
    <row r="1417" spans="1:12" ht="13.5" customHeight="1" x14ac:dyDescent="0.2">
      <c r="A1417" s="534"/>
      <c r="B1417" s="527"/>
      <c r="C1417" s="527"/>
      <c r="D1417" s="527"/>
      <c r="E1417" s="527"/>
      <c r="F1417" s="527"/>
      <c r="G1417" s="527"/>
      <c r="H1417" s="527"/>
      <c r="I1417" s="527"/>
      <c r="J1417" s="527"/>
      <c r="K1417" s="527"/>
      <c r="L1417" s="527"/>
    </row>
    <row r="1418" spans="1:12" ht="13.5" customHeight="1" x14ac:dyDescent="0.2">
      <c r="A1418" s="534"/>
      <c r="B1418" s="527"/>
      <c r="C1418" s="527"/>
      <c r="D1418" s="527"/>
      <c r="E1418" s="527"/>
      <c r="F1418" s="527"/>
      <c r="G1418" s="527"/>
      <c r="H1418" s="527"/>
      <c r="I1418" s="527"/>
      <c r="J1418" s="527"/>
      <c r="K1418" s="527"/>
      <c r="L1418" s="527"/>
    </row>
    <row r="1419" spans="1:12" ht="13.5" customHeight="1" x14ac:dyDescent="0.2">
      <c r="A1419" s="534"/>
      <c r="B1419" s="527"/>
      <c r="C1419" s="527"/>
      <c r="D1419" s="527"/>
      <c r="E1419" s="527"/>
      <c r="F1419" s="527"/>
      <c r="G1419" s="527"/>
      <c r="H1419" s="527"/>
      <c r="I1419" s="527"/>
      <c r="J1419" s="527"/>
      <c r="K1419" s="527"/>
      <c r="L1419" s="527"/>
    </row>
    <row r="1420" spans="1:12" ht="13.5" customHeight="1" x14ac:dyDescent="0.2">
      <c r="A1420" s="534"/>
      <c r="B1420" s="527"/>
      <c r="C1420" s="527"/>
      <c r="D1420" s="527"/>
      <c r="E1420" s="527"/>
      <c r="F1420" s="527"/>
      <c r="G1420" s="527"/>
      <c r="H1420" s="527"/>
      <c r="I1420" s="527"/>
      <c r="J1420" s="527"/>
      <c r="K1420" s="527"/>
      <c r="L1420" s="527"/>
    </row>
    <row r="1421" spans="1:12" ht="13.5" customHeight="1" x14ac:dyDescent="0.2">
      <c r="A1421" s="534"/>
      <c r="B1421" s="527"/>
      <c r="C1421" s="527"/>
      <c r="D1421" s="527"/>
      <c r="E1421" s="527"/>
      <c r="F1421" s="527"/>
      <c r="G1421" s="527"/>
      <c r="H1421" s="527"/>
      <c r="I1421" s="527"/>
      <c r="J1421" s="527"/>
      <c r="K1421" s="527"/>
      <c r="L1421" s="527"/>
    </row>
    <row r="1422" spans="1:12" ht="13.5" customHeight="1" x14ac:dyDescent="0.2">
      <c r="A1422" s="534"/>
      <c r="B1422" s="527"/>
      <c r="C1422" s="527"/>
      <c r="D1422" s="527"/>
      <c r="E1422" s="527"/>
      <c r="F1422" s="527"/>
      <c r="G1422" s="527"/>
      <c r="H1422" s="527"/>
      <c r="I1422" s="527"/>
      <c r="J1422" s="527"/>
      <c r="K1422" s="527"/>
      <c r="L1422" s="527"/>
    </row>
    <row r="1423" spans="1:12" ht="13.5" customHeight="1" x14ac:dyDescent="0.2">
      <c r="A1423" s="534"/>
      <c r="B1423" s="527"/>
      <c r="C1423" s="527"/>
      <c r="D1423" s="527"/>
      <c r="E1423" s="527"/>
      <c r="F1423" s="527"/>
      <c r="G1423" s="527"/>
      <c r="H1423" s="527"/>
      <c r="I1423" s="527"/>
      <c r="J1423" s="527"/>
      <c r="K1423" s="527"/>
      <c r="L1423" s="527"/>
    </row>
    <row r="1424" spans="1:12" ht="13.5" customHeight="1" x14ac:dyDescent="0.2">
      <c r="A1424" s="534"/>
      <c r="B1424" s="527"/>
      <c r="C1424" s="527"/>
      <c r="D1424" s="527"/>
      <c r="E1424" s="527"/>
      <c r="F1424" s="527"/>
      <c r="G1424" s="527"/>
      <c r="H1424" s="527"/>
      <c r="I1424" s="527"/>
      <c r="J1424" s="527"/>
      <c r="K1424" s="527"/>
      <c r="L1424" s="527"/>
    </row>
    <row r="1425" spans="1:12" ht="13.5" customHeight="1" x14ac:dyDescent="0.2">
      <c r="A1425" s="534"/>
      <c r="B1425" s="527"/>
      <c r="C1425" s="527"/>
      <c r="D1425" s="527"/>
      <c r="E1425" s="527"/>
      <c r="F1425" s="527"/>
      <c r="G1425" s="527"/>
      <c r="H1425" s="527"/>
      <c r="I1425" s="527"/>
      <c r="J1425" s="527"/>
      <c r="K1425" s="527"/>
      <c r="L1425" s="527"/>
    </row>
    <row r="1426" spans="1:12" ht="13.5" customHeight="1" x14ac:dyDescent="0.2">
      <c r="A1426" s="534"/>
      <c r="B1426" s="527"/>
      <c r="C1426" s="527"/>
      <c r="D1426" s="527"/>
      <c r="E1426" s="527"/>
      <c r="F1426" s="527"/>
      <c r="G1426" s="527"/>
      <c r="H1426" s="527"/>
      <c r="I1426" s="527"/>
      <c r="J1426" s="527"/>
      <c r="K1426" s="527"/>
      <c r="L1426" s="527"/>
    </row>
    <row r="1427" spans="1:12" ht="13.5" customHeight="1" x14ac:dyDescent="0.2">
      <c r="A1427" s="534"/>
      <c r="B1427" s="527"/>
      <c r="C1427" s="527"/>
      <c r="D1427" s="527"/>
      <c r="E1427" s="527"/>
      <c r="F1427" s="527"/>
      <c r="G1427" s="527"/>
      <c r="H1427" s="527"/>
      <c r="I1427" s="527"/>
      <c r="J1427" s="527"/>
      <c r="K1427" s="527"/>
      <c r="L1427" s="527"/>
    </row>
    <row r="1428" spans="1:12" ht="13.5" customHeight="1" x14ac:dyDescent="0.2">
      <c r="A1428" s="534"/>
      <c r="B1428" s="527"/>
      <c r="C1428" s="527"/>
      <c r="D1428" s="527"/>
      <c r="E1428" s="527"/>
      <c r="F1428" s="527"/>
      <c r="G1428" s="527"/>
      <c r="H1428" s="527"/>
      <c r="I1428" s="527"/>
      <c r="J1428" s="527"/>
      <c r="K1428" s="527"/>
      <c r="L1428" s="527"/>
    </row>
    <row r="1429" spans="1:12" ht="13.5" customHeight="1" x14ac:dyDescent="0.2">
      <c r="A1429" s="534"/>
      <c r="B1429" s="527"/>
      <c r="C1429" s="527"/>
      <c r="D1429" s="527"/>
      <c r="E1429" s="527"/>
      <c r="F1429" s="527"/>
      <c r="G1429" s="527"/>
      <c r="H1429" s="527"/>
      <c r="I1429" s="527"/>
      <c r="J1429" s="527"/>
      <c r="K1429" s="527"/>
      <c r="L1429" s="527"/>
    </row>
    <row r="1430" spans="1:12" ht="13.5" customHeight="1" x14ac:dyDescent="0.2">
      <c r="A1430" s="534"/>
      <c r="B1430" s="527"/>
      <c r="C1430" s="527"/>
      <c r="D1430" s="527"/>
      <c r="E1430" s="527"/>
      <c r="F1430" s="527"/>
      <c r="G1430" s="527"/>
      <c r="H1430" s="527"/>
      <c r="I1430" s="527"/>
      <c r="J1430" s="527"/>
      <c r="K1430" s="527"/>
      <c r="L1430" s="527"/>
    </row>
    <row r="1431" spans="1:12" ht="13.5" customHeight="1" x14ac:dyDescent="0.2">
      <c r="A1431" s="534"/>
      <c r="B1431" s="527"/>
      <c r="C1431" s="527"/>
      <c r="D1431" s="527"/>
      <c r="E1431" s="527"/>
      <c r="F1431" s="527"/>
      <c r="G1431" s="527"/>
      <c r="H1431" s="527"/>
      <c r="I1431" s="527"/>
      <c r="J1431" s="527"/>
      <c r="K1431" s="527"/>
      <c r="L1431" s="527"/>
    </row>
    <row r="1432" spans="1:12" ht="13.5" customHeight="1" x14ac:dyDescent="0.2">
      <c r="A1432" s="534"/>
      <c r="B1432" s="527"/>
      <c r="C1432" s="527"/>
      <c r="D1432" s="527"/>
      <c r="E1432" s="527"/>
      <c r="F1432" s="527"/>
      <c r="G1432" s="527"/>
      <c r="H1432" s="527"/>
      <c r="I1432" s="527"/>
      <c r="J1432" s="527"/>
      <c r="K1432" s="527"/>
      <c r="L1432" s="527"/>
    </row>
    <row r="1433" spans="1:12" ht="13.5" customHeight="1" x14ac:dyDescent="0.2">
      <c r="A1433" s="534"/>
      <c r="B1433" s="527"/>
      <c r="C1433" s="527"/>
      <c r="D1433" s="527"/>
      <c r="E1433" s="527"/>
      <c r="F1433" s="527"/>
      <c r="G1433" s="527"/>
      <c r="H1433" s="527"/>
      <c r="I1433" s="527"/>
      <c r="J1433" s="527"/>
      <c r="K1433" s="527"/>
      <c r="L1433" s="527"/>
    </row>
    <row r="1434" spans="1:12" ht="13.5" customHeight="1" x14ac:dyDescent="0.2">
      <c r="A1434" s="534"/>
      <c r="B1434" s="527"/>
      <c r="C1434" s="527"/>
      <c r="D1434" s="527"/>
      <c r="E1434" s="527"/>
      <c r="F1434" s="527"/>
      <c r="G1434" s="527"/>
      <c r="H1434" s="527"/>
      <c r="I1434" s="527"/>
      <c r="J1434" s="527"/>
      <c r="K1434" s="527"/>
      <c r="L1434" s="527"/>
    </row>
    <row r="1435" spans="1:12" ht="13.5" customHeight="1" x14ac:dyDescent="0.2">
      <c r="A1435" s="534"/>
      <c r="B1435" s="527"/>
      <c r="C1435" s="527"/>
      <c r="D1435" s="527"/>
      <c r="E1435" s="527"/>
      <c r="F1435" s="527"/>
      <c r="G1435" s="527"/>
      <c r="H1435" s="527"/>
      <c r="I1435" s="527"/>
      <c r="J1435" s="527"/>
      <c r="K1435" s="527"/>
      <c r="L1435" s="527"/>
    </row>
    <row r="1436" spans="1:12" ht="13.5" customHeight="1" x14ac:dyDescent="0.2">
      <c r="A1436" s="534"/>
      <c r="B1436" s="527"/>
      <c r="C1436" s="527"/>
      <c r="D1436" s="527"/>
      <c r="E1436" s="527"/>
      <c r="F1436" s="527"/>
      <c r="G1436" s="527"/>
      <c r="H1436" s="527"/>
      <c r="I1436" s="527"/>
      <c r="J1436" s="527"/>
      <c r="K1436" s="527"/>
      <c r="L1436" s="527"/>
    </row>
    <row r="1437" spans="1:12" ht="13.5" customHeight="1" x14ac:dyDescent="0.2">
      <c r="A1437" s="534"/>
      <c r="B1437" s="527"/>
      <c r="C1437" s="527"/>
      <c r="D1437" s="527"/>
      <c r="E1437" s="527"/>
      <c r="F1437" s="527"/>
      <c r="G1437" s="527"/>
      <c r="H1437" s="527"/>
      <c r="I1437" s="527"/>
      <c r="J1437" s="527"/>
      <c r="K1437" s="527"/>
      <c r="L1437" s="527"/>
    </row>
    <row r="1438" spans="1:12" ht="13.5" customHeight="1" x14ac:dyDescent="0.2">
      <c r="A1438" s="534"/>
      <c r="B1438" s="527"/>
      <c r="C1438" s="527"/>
      <c r="D1438" s="527"/>
      <c r="E1438" s="527"/>
      <c r="F1438" s="527"/>
      <c r="G1438" s="527"/>
      <c r="H1438" s="527"/>
      <c r="I1438" s="527"/>
      <c r="J1438" s="527"/>
      <c r="K1438" s="527"/>
      <c r="L1438" s="527"/>
    </row>
    <row r="1439" spans="1:12" ht="13.5" customHeight="1" x14ac:dyDescent="0.2">
      <c r="A1439" s="534"/>
      <c r="B1439" s="527"/>
      <c r="C1439" s="527"/>
      <c r="D1439" s="527"/>
      <c r="E1439" s="527"/>
      <c r="F1439" s="527"/>
      <c r="G1439" s="527"/>
      <c r="H1439" s="527"/>
      <c r="I1439" s="527"/>
      <c r="J1439" s="527"/>
      <c r="K1439" s="527"/>
      <c r="L1439" s="527"/>
    </row>
    <row r="1440" spans="1:12" ht="13.5" customHeight="1" x14ac:dyDescent="0.2">
      <c r="A1440" s="534"/>
      <c r="B1440" s="527"/>
      <c r="C1440" s="527"/>
      <c r="D1440" s="527"/>
      <c r="E1440" s="527"/>
      <c r="F1440" s="527"/>
      <c r="G1440" s="527"/>
      <c r="H1440" s="527"/>
      <c r="I1440" s="527"/>
      <c r="J1440" s="527"/>
      <c r="K1440" s="527"/>
      <c r="L1440" s="527"/>
    </row>
    <row r="1441" spans="1:12" ht="13.5" customHeight="1" x14ac:dyDescent="0.2">
      <c r="A1441" s="534"/>
      <c r="B1441" s="527"/>
      <c r="C1441" s="527"/>
      <c r="D1441" s="527"/>
      <c r="E1441" s="527"/>
      <c r="F1441" s="527"/>
      <c r="G1441" s="527"/>
      <c r="H1441" s="527"/>
      <c r="I1441" s="527"/>
      <c r="J1441" s="527"/>
      <c r="K1441" s="527"/>
      <c r="L1441" s="527"/>
    </row>
    <row r="1442" spans="1:12" ht="13.5" customHeight="1" x14ac:dyDescent="0.2">
      <c r="A1442" s="534"/>
      <c r="B1442" s="527"/>
      <c r="C1442" s="527"/>
      <c r="D1442" s="527"/>
      <c r="E1442" s="527"/>
      <c r="F1442" s="527"/>
      <c r="G1442" s="527"/>
      <c r="H1442" s="527"/>
      <c r="I1442" s="527"/>
      <c r="J1442" s="527"/>
      <c r="K1442" s="527"/>
      <c r="L1442" s="527"/>
    </row>
    <row r="1443" spans="1:12" ht="13.5" customHeight="1" x14ac:dyDescent="0.2">
      <c r="A1443" s="534"/>
      <c r="B1443" s="527"/>
      <c r="C1443" s="527"/>
      <c r="D1443" s="527"/>
      <c r="E1443" s="527"/>
      <c r="F1443" s="527"/>
      <c r="G1443" s="527"/>
      <c r="H1443" s="527"/>
      <c r="I1443" s="527"/>
      <c r="J1443" s="527"/>
      <c r="K1443" s="527"/>
      <c r="L1443" s="527"/>
    </row>
    <row r="1444" spans="1:12" ht="13.5" customHeight="1" x14ac:dyDescent="0.2">
      <c r="A1444" s="534"/>
      <c r="B1444" s="527"/>
      <c r="C1444" s="527"/>
      <c r="D1444" s="527"/>
      <c r="E1444" s="527"/>
      <c r="F1444" s="527"/>
      <c r="G1444" s="527"/>
      <c r="H1444" s="527"/>
      <c r="I1444" s="527"/>
      <c r="J1444" s="527"/>
      <c r="K1444" s="527"/>
      <c r="L1444" s="527"/>
    </row>
    <row r="1445" spans="1:12" ht="13.5" customHeight="1" x14ac:dyDescent="0.2">
      <c r="A1445" s="534"/>
      <c r="B1445" s="527"/>
      <c r="C1445" s="527"/>
      <c r="D1445" s="527"/>
      <c r="E1445" s="527"/>
      <c r="F1445" s="527"/>
      <c r="G1445" s="527"/>
      <c r="H1445" s="527"/>
      <c r="I1445" s="527"/>
      <c r="J1445" s="527"/>
      <c r="K1445" s="527"/>
      <c r="L1445" s="527"/>
    </row>
    <row r="1446" spans="1:12" ht="13.5" customHeight="1" x14ac:dyDescent="0.2">
      <c r="A1446" s="534"/>
      <c r="B1446" s="527"/>
      <c r="C1446" s="527"/>
      <c r="D1446" s="527"/>
      <c r="E1446" s="527"/>
      <c r="F1446" s="527"/>
      <c r="G1446" s="527"/>
      <c r="H1446" s="527"/>
      <c r="I1446" s="527"/>
      <c r="J1446" s="527"/>
      <c r="K1446" s="527"/>
      <c r="L1446" s="527"/>
    </row>
    <row r="1447" spans="1:12" ht="13.5" customHeight="1" x14ac:dyDescent="0.2">
      <c r="A1447" s="534"/>
      <c r="B1447" s="527"/>
      <c r="C1447" s="527"/>
      <c r="D1447" s="527"/>
      <c r="E1447" s="527"/>
      <c r="F1447" s="527"/>
      <c r="G1447" s="527"/>
      <c r="H1447" s="527"/>
      <c r="I1447" s="527"/>
      <c r="J1447" s="527"/>
      <c r="K1447" s="527"/>
      <c r="L1447" s="527"/>
    </row>
    <row r="1448" spans="1:12" ht="13.5" customHeight="1" x14ac:dyDescent="0.2">
      <c r="A1448" s="534"/>
      <c r="B1448" s="527"/>
      <c r="C1448" s="527"/>
      <c r="D1448" s="527"/>
      <c r="E1448" s="527"/>
      <c r="F1448" s="527"/>
      <c r="G1448" s="527"/>
      <c r="H1448" s="527"/>
      <c r="I1448" s="527"/>
      <c r="J1448" s="527"/>
      <c r="K1448" s="527"/>
      <c r="L1448" s="527"/>
    </row>
    <row r="1449" spans="1:12" ht="13.5" customHeight="1" x14ac:dyDescent="0.2">
      <c r="A1449" s="534"/>
      <c r="B1449" s="527"/>
      <c r="C1449" s="527"/>
      <c r="D1449" s="527"/>
      <c r="E1449" s="527"/>
      <c r="F1449" s="527"/>
      <c r="G1449" s="527"/>
      <c r="H1449" s="527"/>
      <c r="I1449" s="527"/>
      <c r="J1449" s="527"/>
      <c r="K1449" s="527"/>
      <c r="L1449" s="527"/>
    </row>
    <row r="1450" spans="1:12" ht="13.5" customHeight="1" x14ac:dyDescent="0.2">
      <c r="A1450" s="534"/>
      <c r="B1450" s="527"/>
      <c r="C1450" s="527"/>
      <c r="D1450" s="527"/>
      <c r="E1450" s="527"/>
      <c r="F1450" s="527"/>
      <c r="G1450" s="527"/>
      <c r="H1450" s="527"/>
      <c r="I1450" s="527"/>
      <c r="J1450" s="527"/>
      <c r="K1450" s="527"/>
      <c r="L1450" s="527"/>
    </row>
    <row r="1451" spans="1:12" ht="13.5" customHeight="1" x14ac:dyDescent="0.2">
      <c r="A1451" s="534"/>
      <c r="B1451" s="527"/>
      <c r="C1451" s="527"/>
      <c r="D1451" s="527"/>
      <c r="E1451" s="527"/>
      <c r="F1451" s="527"/>
      <c r="G1451" s="527"/>
      <c r="H1451" s="527"/>
      <c r="I1451" s="527"/>
      <c r="J1451" s="527"/>
      <c r="K1451" s="527"/>
      <c r="L1451" s="527"/>
    </row>
    <row r="1452" spans="1:12" ht="13.5" customHeight="1" x14ac:dyDescent="0.2">
      <c r="A1452" s="534"/>
      <c r="B1452" s="527"/>
      <c r="C1452" s="527"/>
      <c r="D1452" s="527"/>
      <c r="E1452" s="527"/>
      <c r="F1452" s="527"/>
      <c r="G1452" s="527"/>
      <c r="H1452" s="527"/>
      <c r="I1452" s="527"/>
      <c r="J1452" s="527"/>
      <c r="K1452" s="527"/>
      <c r="L1452" s="527"/>
    </row>
    <row r="1453" spans="1:12" ht="13.5" customHeight="1" x14ac:dyDescent="0.2">
      <c r="A1453" s="534"/>
      <c r="B1453" s="527"/>
      <c r="C1453" s="527"/>
      <c r="D1453" s="527"/>
      <c r="E1453" s="527"/>
      <c r="F1453" s="527"/>
      <c r="G1453" s="527"/>
      <c r="H1453" s="527"/>
      <c r="I1453" s="527"/>
      <c r="J1453" s="527"/>
      <c r="K1453" s="527"/>
      <c r="L1453" s="527"/>
    </row>
    <row r="1454" spans="1:12" ht="13.5" customHeight="1" x14ac:dyDescent="0.2">
      <c r="A1454" s="534"/>
      <c r="B1454" s="527"/>
      <c r="C1454" s="527"/>
      <c r="D1454" s="527"/>
      <c r="E1454" s="527"/>
      <c r="F1454" s="527"/>
      <c r="G1454" s="527"/>
      <c r="H1454" s="527"/>
      <c r="I1454" s="527"/>
      <c r="J1454" s="527"/>
      <c r="K1454" s="527"/>
      <c r="L1454" s="527"/>
    </row>
    <row r="1455" spans="1:12" ht="13.5" customHeight="1" x14ac:dyDescent="0.2">
      <c r="A1455" s="534"/>
      <c r="B1455" s="527"/>
      <c r="C1455" s="527"/>
      <c r="D1455" s="527"/>
      <c r="E1455" s="527"/>
      <c r="F1455" s="527"/>
      <c r="G1455" s="527"/>
      <c r="H1455" s="527"/>
      <c r="I1455" s="527"/>
      <c r="J1455" s="527"/>
      <c r="K1455" s="527"/>
      <c r="L1455" s="527"/>
    </row>
    <row r="1456" spans="1:12" ht="13.5" customHeight="1" x14ac:dyDescent="0.2">
      <c r="A1456" s="534"/>
      <c r="B1456" s="527"/>
      <c r="C1456" s="527"/>
      <c r="D1456" s="527"/>
      <c r="E1456" s="527"/>
      <c r="F1456" s="527"/>
      <c r="G1456" s="527"/>
      <c r="H1456" s="527"/>
      <c r="I1456" s="527"/>
      <c r="J1456" s="527"/>
      <c r="K1456" s="527"/>
      <c r="L1456" s="527"/>
    </row>
    <row r="1457" spans="1:12" ht="13.5" customHeight="1" x14ac:dyDescent="0.2">
      <c r="A1457" s="534"/>
      <c r="B1457" s="527"/>
      <c r="C1457" s="527"/>
      <c r="D1457" s="527"/>
      <c r="E1457" s="527"/>
      <c r="F1457" s="527"/>
      <c r="G1457" s="527"/>
      <c r="H1457" s="527"/>
      <c r="I1457" s="527"/>
      <c r="J1457" s="527"/>
      <c r="K1457" s="527"/>
      <c r="L1457" s="527"/>
    </row>
    <row r="1458" spans="1:12" ht="13.5" customHeight="1" x14ac:dyDescent="0.2">
      <c r="A1458" s="534"/>
      <c r="B1458" s="527"/>
      <c r="C1458" s="527"/>
      <c r="D1458" s="527"/>
      <c r="E1458" s="527"/>
      <c r="F1458" s="527"/>
      <c r="G1458" s="527"/>
      <c r="H1458" s="527"/>
      <c r="I1458" s="527"/>
      <c r="J1458" s="527"/>
      <c r="K1458" s="527"/>
      <c r="L1458" s="527"/>
    </row>
    <row r="1459" spans="1:12" ht="13.5" customHeight="1" x14ac:dyDescent="0.2">
      <c r="A1459" s="534"/>
      <c r="B1459" s="527"/>
      <c r="C1459" s="527"/>
      <c r="D1459" s="527"/>
      <c r="E1459" s="527"/>
      <c r="F1459" s="527"/>
      <c r="G1459" s="527"/>
      <c r="H1459" s="527"/>
      <c r="I1459" s="527"/>
      <c r="J1459" s="527"/>
      <c r="K1459" s="527"/>
      <c r="L1459" s="527"/>
    </row>
    <row r="1460" spans="1:12" ht="13.5" customHeight="1" x14ac:dyDescent="0.2">
      <c r="A1460" s="534"/>
      <c r="B1460" s="527"/>
      <c r="C1460" s="527"/>
      <c r="D1460" s="527"/>
      <c r="E1460" s="527"/>
      <c r="F1460" s="527"/>
      <c r="G1460" s="527"/>
      <c r="H1460" s="527"/>
      <c r="I1460" s="527"/>
      <c r="J1460" s="527"/>
      <c r="K1460" s="527"/>
      <c r="L1460" s="527"/>
    </row>
    <row r="1461" spans="1:12" ht="13.5" customHeight="1" x14ac:dyDescent="0.2">
      <c r="A1461" s="534"/>
      <c r="B1461" s="527"/>
      <c r="C1461" s="527"/>
      <c r="D1461" s="527"/>
      <c r="E1461" s="527"/>
      <c r="F1461" s="527"/>
      <c r="G1461" s="527"/>
      <c r="H1461" s="527"/>
      <c r="I1461" s="527"/>
      <c r="J1461" s="527"/>
      <c r="K1461" s="527"/>
      <c r="L1461" s="527"/>
    </row>
    <row r="1462" spans="1:12" ht="13.5" customHeight="1" x14ac:dyDescent="0.2">
      <c r="A1462" s="534"/>
      <c r="B1462" s="527"/>
      <c r="C1462" s="527"/>
      <c r="D1462" s="527"/>
      <c r="E1462" s="527"/>
      <c r="F1462" s="527"/>
      <c r="G1462" s="527"/>
      <c r="H1462" s="527"/>
      <c r="I1462" s="527"/>
      <c r="J1462" s="527"/>
      <c r="K1462" s="527"/>
      <c r="L1462" s="527"/>
    </row>
    <row r="1463" spans="1:12" ht="13.5" customHeight="1" x14ac:dyDescent="0.2">
      <c r="A1463" s="534"/>
      <c r="B1463" s="527"/>
      <c r="C1463" s="527"/>
      <c r="D1463" s="527"/>
      <c r="E1463" s="527"/>
      <c r="F1463" s="527"/>
      <c r="G1463" s="527"/>
      <c r="H1463" s="527"/>
      <c r="I1463" s="527"/>
      <c r="J1463" s="527"/>
      <c r="K1463" s="527"/>
      <c r="L1463" s="527"/>
    </row>
    <row r="1464" spans="1:12" ht="13.5" customHeight="1" x14ac:dyDescent="0.2">
      <c r="A1464" s="534"/>
      <c r="B1464" s="527"/>
      <c r="C1464" s="527"/>
      <c r="D1464" s="527"/>
      <c r="E1464" s="527"/>
      <c r="F1464" s="527"/>
      <c r="G1464" s="527"/>
      <c r="H1464" s="527"/>
      <c r="I1464" s="527"/>
      <c r="J1464" s="527"/>
      <c r="K1464" s="527"/>
      <c r="L1464" s="527"/>
    </row>
    <row r="1465" spans="1:12" ht="13.5" customHeight="1" x14ac:dyDescent="0.2">
      <c r="A1465" s="534"/>
      <c r="B1465" s="527"/>
      <c r="C1465" s="527"/>
      <c r="D1465" s="527"/>
      <c r="E1465" s="527"/>
      <c r="F1465" s="527"/>
      <c r="G1465" s="527"/>
      <c r="H1465" s="527"/>
      <c r="I1465" s="527"/>
      <c r="J1465" s="527"/>
      <c r="K1465" s="527"/>
      <c r="L1465" s="527"/>
    </row>
    <row r="1466" spans="1:12" ht="13.5" customHeight="1" x14ac:dyDescent="0.2">
      <c r="A1466" s="534"/>
      <c r="B1466" s="527"/>
      <c r="C1466" s="527"/>
      <c r="D1466" s="527"/>
      <c r="E1466" s="527"/>
      <c r="F1466" s="527"/>
      <c r="G1466" s="527"/>
      <c r="H1466" s="527"/>
      <c r="I1466" s="527"/>
      <c r="J1466" s="527"/>
      <c r="K1466" s="527"/>
      <c r="L1466" s="527"/>
    </row>
    <row r="1467" spans="1:12" ht="13.5" customHeight="1" x14ac:dyDescent="0.2">
      <c r="A1467" s="534"/>
      <c r="B1467" s="527"/>
      <c r="C1467" s="527"/>
      <c r="D1467" s="527"/>
      <c r="E1467" s="527"/>
      <c r="F1467" s="527"/>
      <c r="G1467" s="527"/>
      <c r="H1467" s="527"/>
      <c r="I1467" s="527"/>
      <c r="J1467" s="527"/>
      <c r="K1467" s="527"/>
      <c r="L1467" s="527"/>
    </row>
    <row r="1468" spans="1:12" ht="13.5" customHeight="1" x14ac:dyDescent="0.2">
      <c r="A1468" s="534"/>
      <c r="B1468" s="527"/>
      <c r="C1468" s="527"/>
      <c r="D1468" s="527"/>
      <c r="E1468" s="527"/>
      <c r="F1468" s="527"/>
      <c r="G1468" s="527"/>
      <c r="H1468" s="527"/>
      <c r="I1468" s="527"/>
      <c r="J1468" s="527"/>
      <c r="K1468" s="527"/>
      <c r="L1468" s="527"/>
    </row>
    <row r="1469" spans="1:12" ht="13.5" customHeight="1" x14ac:dyDescent="0.2">
      <c r="A1469" s="534"/>
      <c r="B1469" s="527"/>
      <c r="C1469" s="527"/>
      <c r="D1469" s="527"/>
      <c r="E1469" s="527"/>
      <c r="F1469" s="527"/>
      <c r="G1469" s="527"/>
      <c r="H1469" s="527"/>
      <c r="I1469" s="527"/>
      <c r="J1469" s="527"/>
      <c r="K1469" s="527"/>
      <c r="L1469" s="527"/>
    </row>
    <row r="1470" spans="1:12" ht="13.5" customHeight="1" x14ac:dyDescent="0.2">
      <c r="A1470" s="534"/>
      <c r="B1470" s="527"/>
      <c r="C1470" s="527"/>
      <c r="D1470" s="527"/>
      <c r="E1470" s="527"/>
      <c r="F1470" s="527"/>
      <c r="G1470" s="527"/>
      <c r="H1470" s="527"/>
      <c r="I1470" s="527"/>
      <c r="J1470" s="527"/>
      <c r="K1470" s="527"/>
      <c r="L1470" s="527"/>
    </row>
    <row r="1471" spans="1:12" ht="13.5" customHeight="1" x14ac:dyDescent="0.2">
      <c r="A1471" s="534"/>
      <c r="B1471" s="527"/>
      <c r="C1471" s="527"/>
      <c r="D1471" s="527"/>
      <c r="E1471" s="527"/>
      <c r="F1471" s="527"/>
      <c r="G1471" s="527"/>
      <c r="H1471" s="527"/>
      <c r="I1471" s="527"/>
      <c r="J1471" s="527"/>
      <c r="K1471" s="527"/>
      <c r="L1471" s="527"/>
    </row>
    <row r="1472" spans="1:12" ht="13.5" customHeight="1" x14ac:dyDescent="0.2">
      <c r="A1472" s="534"/>
      <c r="B1472" s="527"/>
      <c r="C1472" s="527"/>
      <c r="D1472" s="527"/>
      <c r="E1472" s="527"/>
      <c r="F1472" s="527"/>
      <c r="G1472" s="527"/>
      <c r="H1472" s="527"/>
      <c r="I1472" s="527"/>
      <c r="J1472" s="527"/>
      <c r="K1472" s="527"/>
      <c r="L1472" s="527"/>
    </row>
    <row r="1473" spans="1:12" ht="13.5" customHeight="1" x14ac:dyDescent="0.2">
      <c r="A1473" s="534"/>
      <c r="B1473" s="527"/>
      <c r="C1473" s="527"/>
      <c r="D1473" s="527"/>
      <c r="E1473" s="527"/>
      <c r="F1473" s="527"/>
      <c r="G1473" s="527"/>
      <c r="H1473" s="527"/>
      <c r="I1473" s="527"/>
      <c r="J1473" s="527"/>
      <c r="K1473" s="527"/>
      <c r="L1473" s="527"/>
    </row>
    <row r="1474" spans="1:12" ht="13.5" customHeight="1" x14ac:dyDescent="0.2">
      <c r="A1474" s="534"/>
      <c r="B1474" s="527"/>
      <c r="C1474" s="527"/>
      <c r="D1474" s="527"/>
      <c r="E1474" s="527"/>
      <c r="F1474" s="527"/>
      <c r="G1474" s="527"/>
      <c r="H1474" s="527"/>
      <c r="I1474" s="527"/>
      <c r="J1474" s="527"/>
      <c r="K1474" s="527"/>
      <c r="L1474" s="527"/>
    </row>
    <row r="1475" spans="1:12" ht="13.5" customHeight="1" x14ac:dyDescent="0.2">
      <c r="A1475" s="534"/>
      <c r="B1475" s="527"/>
      <c r="C1475" s="527"/>
      <c r="D1475" s="527"/>
      <c r="E1475" s="527"/>
      <c r="F1475" s="527"/>
      <c r="G1475" s="527"/>
      <c r="H1475" s="527"/>
      <c r="I1475" s="527"/>
      <c r="J1475" s="527"/>
      <c r="K1475" s="527"/>
      <c r="L1475" s="527"/>
    </row>
    <row r="1476" spans="1:12" ht="13.5" customHeight="1" x14ac:dyDescent="0.2">
      <c r="A1476" s="534"/>
      <c r="B1476" s="527"/>
      <c r="C1476" s="527"/>
      <c r="D1476" s="527"/>
      <c r="E1476" s="527"/>
      <c r="F1476" s="527"/>
      <c r="G1476" s="527"/>
      <c r="H1476" s="527"/>
      <c r="I1476" s="527"/>
      <c r="J1476" s="527"/>
      <c r="K1476" s="527"/>
      <c r="L1476" s="527"/>
    </row>
    <row r="1477" spans="1:12" ht="13.5" customHeight="1" x14ac:dyDescent="0.2">
      <c r="A1477" s="534"/>
      <c r="B1477" s="527"/>
      <c r="C1477" s="527"/>
      <c r="D1477" s="527"/>
      <c r="E1477" s="527"/>
      <c r="F1477" s="527"/>
      <c r="G1477" s="527"/>
      <c r="H1477" s="527"/>
      <c r="I1477" s="527"/>
      <c r="J1477" s="527"/>
      <c r="K1477" s="527"/>
      <c r="L1477" s="527"/>
    </row>
    <row r="1478" spans="1:12" ht="13.5" customHeight="1" x14ac:dyDescent="0.2">
      <c r="A1478" s="534"/>
      <c r="B1478" s="527"/>
      <c r="C1478" s="527"/>
      <c r="D1478" s="527"/>
      <c r="E1478" s="527"/>
      <c r="F1478" s="527"/>
      <c r="G1478" s="527"/>
      <c r="H1478" s="527"/>
      <c r="I1478" s="527"/>
      <c r="J1478" s="527"/>
      <c r="K1478" s="527"/>
      <c r="L1478" s="527"/>
    </row>
    <row r="1479" spans="1:12" ht="13.5" customHeight="1" x14ac:dyDescent="0.2">
      <c r="A1479" s="534"/>
      <c r="B1479" s="527"/>
      <c r="C1479" s="527"/>
      <c r="D1479" s="527"/>
      <c r="E1479" s="527"/>
      <c r="F1479" s="527"/>
      <c r="G1479" s="527"/>
      <c r="H1479" s="527"/>
      <c r="I1479" s="527"/>
      <c r="J1479" s="527"/>
      <c r="K1479" s="527"/>
      <c r="L1479" s="527"/>
    </row>
    <row r="1480" spans="1:12" ht="13.5" customHeight="1" x14ac:dyDescent="0.2">
      <c r="A1480" s="534"/>
      <c r="B1480" s="527"/>
      <c r="C1480" s="527"/>
      <c r="D1480" s="527"/>
      <c r="E1480" s="527"/>
      <c r="F1480" s="527"/>
      <c r="G1480" s="527"/>
      <c r="H1480" s="527"/>
      <c r="I1480" s="527"/>
      <c r="J1480" s="527"/>
      <c r="K1480" s="527"/>
      <c r="L1480" s="527"/>
    </row>
    <row r="1481" spans="1:12" ht="13.5" customHeight="1" x14ac:dyDescent="0.2">
      <c r="A1481" s="534"/>
      <c r="B1481" s="527"/>
      <c r="C1481" s="527"/>
      <c r="D1481" s="527"/>
      <c r="E1481" s="527"/>
      <c r="F1481" s="527"/>
      <c r="G1481" s="527"/>
      <c r="H1481" s="527"/>
      <c r="I1481" s="527"/>
      <c r="J1481" s="527"/>
      <c r="K1481" s="527"/>
      <c r="L1481" s="527"/>
    </row>
    <row r="1482" spans="1:12" ht="13.5" customHeight="1" x14ac:dyDescent="0.2">
      <c r="A1482" s="534"/>
      <c r="B1482" s="527"/>
      <c r="C1482" s="527"/>
      <c r="D1482" s="527"/>
      <c r="E1482" s="527"/>
      <c r="F1482" s="527"/>
      <c r="G1482" s="527"/>
      <c r="H1482" s="527"/>
      <c r="I1482" s="527"/>
      <c r="J1482" s="527"/>
      <c r="K1482" s="527"/>
      <c r="L1482" s="527"/>
    </row>
    <row r="1483" spans="1:12" ht="13.5" customHeight="1" x14ac:dyDescent="0.2">
      <c r="A1483" s="534"/>
      <c r="B1483" s="527"/>
      <c r="C1483" s="527"/>
      <c r="D1483" s="527"/>
      <c r="E1483" s="527"/>
      <c r="F1483" s="527"/>
      <c r="G1483" s="527"/>
      <c r="H1483" s="527"/>
      <c r="I1483" s="527"/>
      <c r="J1483" s="527"/>
      <c r="K1483" s="527"/>
      <c r="L1483" s="527"/>
    </row>
    <row r="1484" spans="1:12" ht="13.5" customHeight="1" x14ac:dyDescent="0.2">
      <c r="A1484" s="534"/>
      <c r="B1484" s="527"/>
      <c r="C1484" s="527"/>
      <c r="D1484" s="527"/>
      <c r="E1484" s="527"/>
      <c r="F1484" s="527"/>
      <c r="G1484" s="527"/>
      <c r="H1484" s="527"/>
      <c r="I1484" s="527"/>
      <c r="J1484" s="527"/>
      <c r="K1484" s="527"/>
      <c r="L1484" s="527"/>
    </row>
    <row r="1485" spans="1:12" ht="13.5" customHeight="1" x14ac:dyDescent="0.2">
      <c r="A1485" s="534"/>
      <c r="B1485" s="527"/>
      <c r="C1485" s="527"/>
      <c r="D1485" s="527"/>
      <c r="E1485" s="527"/>
      <c r="F1485" s="527"/>
      <c r="G1485" s="527"/>
      <c r="H1485" s="527"/>
      <c r="I1485" s="527"/>
      <c r="J1485" s="527"/>
      <c r="K1485" s="527"/>
      <c r="L1485" s="527"/>
    </row>
    <row r="1486" spans="1:12" ht="13.5" customHeight="1" x14ac:dyDescent="0.2">
      <c r="A1486" s="534"/>
      <c r="B1486" s="527"/>
      <c r="C1486" s="527"/>
      <c r="D1486" s="527"/>
      <c r="E1486" s="527"/>
      <c r="F1486" s="527"/>
      <c r="G1486" s="527"/>
      <c r="H1486" s="527"/>
      <c r="I1486" s="527"/>
      <c r="J1486" s="527"/>
      <c r="K1486" s="527"/>
      <c r="L1486" s="527"/>
    </row>
    <row r="1487" spans="1:12" ht="13.5" customHeight="1" x14ac:dyDescent="0.2">
      <c r="A1487" s="534"/>
      <c r="B1487" s="527"/>
      <c r="C1487" s="527"/>
      <c r="D1487" s="527"/>
      <c r="E1487" s="527"/>
      <c r="F1487" s="527"/>
      <c r="G1487" s="527"/>
      <c r="H1487" s="527"/>
      <c r="I1487" s="527"/>
      <c r="J1487" s="527"/>
      <c r="K1487" s="527"/>
      <c r="L1487" s="527"/>
    </row>
    <row r="1488" spans="1:12" ht="13.5" customHeight="1" x14ac:dyDescent="0.2">
      <c r="A1488" s="534"/>
      <c r="B1488" s="527"/>
      <c r="C1488" s="527"/>
      <c r="D1488" s="527"/>
      <c r="E1488" s="527"/>
      <c r="F1488" s="527"/>
      <c r="G1488" s="527"/>
      <c r="H1488" s="527"/>
      <c r="I1488" s="527"/>
      <c r="J1488" s="527"/>
      <c r="K1488" s="527"/>
      <c r="L1488" s="527"/>
    </row>
    <row r="1489" spans="1:12" ht="13.5" customHeight="1" x14ac:dyDescent="0.2">
      <c r="A1489" s="534"/>
      <c r="B1489" s="527"/>
      <c r="C1489" s="527"/>
      <c r="D1489" s="527"/>
      <c r="E1489" s="527"/>
      <c r="F1489" s="527"/>
      <c r="G1489" s="527"/>
      <c r="H1489" s="527"/>
      <c r="I1489" s="527"/>
      <c r="J1489" s="527"/>
      <c r="K1489" s="527"/>
      <c r="L1489" s="527"/>
    </row>
    <row r="1490" spans="1:12" ht="13.5" customHeight="1" x14ac:dyDescent="0.2">
      <c r="A1490" s="534"/>
      <c r="B1490" s="527"/>
      <c r="C1490" s="527"/>
      <c r="D1490" s="527"/>
      <c r="E1490" s="527"/>
      <c r="F1490" s="527"/>
      <c r="G1490" s="527"/>
      <c r="H1490" s="527"/>
      <c r="I1490" s="527"/>
      <c r="J1490" s="527"/>
      <c r="K1490" s="527"/>
      <c r="L1490" s="527"/>
    </row>
    <row r="1491" spans="1:12" ht="13.5" customHeight="1" x14ac:dyDescent="0.2">
      <c r="A1491" s="534"/>
      <c r="B1491" s="527"/>
      <c r="C1491" s="527"/>
      <c r="D1491" s="527"/>
      <c r="E1491" s="527"/>
      <c r="F1491" s="527"/>
      <c r="G1491" s="527"/>
      <c r="H1491" s="527"/>
      <c r="I1491" s="527"/>
      <c r="J1491" s="527"/>
      <c r="K1491" s="527"/>
      <c r="L1491" s="527"/>
    </row>
    <row r="1492" spans="1:12" ht="13.5" customHeight="1" x14ac:dyDescent="0.2">
      <c r="A1492" s="534"/>
      <c r="B1492" s="527"/>
      <c r="C1492" s="527"/>
      <c r="D1492" s="527"/>
      <c r="E1492" s="527"/>
      <c r="F1492" s="527"/>
      <c r="G1492" s="527"/>
      <c r="H1492" s="527"/>
      <c r="I1492" s="527"/>
      <c r="J1492" s="527"/>
      <c r="K1492" s="527"/>
      <c r="L1492" s="527"/>
    </row>
    <row r="1493" spans="1:12" ht="13.5" customHeight="1" x14ac:dyDescent="0.2">
      <c r="A1493" s="534"/>
      <c r="B1493" s="527"/>
      <c r="C1493" s="527"/>
      <c r="D1493" s="527"/>
      <c r="E1493" s="527"/>
      <c r="F1493" s="527"/>
      <c r="G1493" s="527"/>
      <c r="H1493" s="527"/>
      <c r="I1493" s="527"/>
      <c r="J1493" s="527"/>
      <c r="K1493" s="527"/>
      <c r="L1493" s="527"/>
    </row>
    <row r="1494" spans="1:12" ht="13.5" customHeight="1" x14ac:dyDescent="0.2">
      <c r="A1494" s="534"/>
      <c r="B1494" s="527"/>
      <c r="C1494" s="527"/>
      <c r="D1494" s="527"/>
      <c r="E1494" s="527"/>
      <c r="F1494" s="527"/>
      <c r="G1494" s="527"/>
      <c r="H1494" s="527"/>
      <c r="I1494" s="527"/>
      <c r="J1494" s="527"/>
      <c r="K1494" s="527"/>
      <c r="L1494" s="527"/>
    </row>
    <row r="1495" spans="1:12" ht="13.5" customHeight="1" x14ac:dyDescent="0.2">
      <c r="A1495" s="534"/>
      <c r="B1495" s="527"/>
      <c r="C1495" s="527"/>
      <c r="D1495" s="527"/>
      <c r="E1495" s="527"/>
      <c r="F1495" s="527"/>
      <c r="G1495" s="527"/>
      <c r="H1495" s="527"/>
      <c r="I1495" s="527"/>
      <c r="J1495" s="527"/>
      <c r="K1495" s="527"/>
      <c r="L1495" s="527"/>
    </row>
    <row r="1496" spans="1:12" ht="13.5" customHeight="1" x14ac:dyDescent="0.2">
      <c r="A1496" s="534"/>
      <c r="B1496" s="527"/>
      <c r="C1496" s="527"/>
      <c r="D1496" s="527"/>
      <c r="E1496" s="527"/>
      <c r="F1496" s="527"/>
      <c r="G1496" s="527"/>
      <c r="H1496" s="527"/>
      <c r="I1496" s="527"/>
      <c r="J1496" s="527"/>
      <c r="K1496" s="527"/>
      <c r="L1496" s="527"/>
    </row>
    <row r="1497" spans="1:12" ht="13.5" customHeight="1" x14ac:dyDescent="0.2">
      <c r="A1497" s="534"/>
      <c r="B1497" s="527"/>
      <c r="C1497" s="527"/>
      <c r="D1497" s="527"/>
      <c r="E1497" s="527"/>
      <c r="F1497" s="527"/>
      <c r="G1497" s="527"/>
      <c r="H1497" s="527"/>
      <c r="I1497" s="527"/>
      <c r="J1497" s="527"/>
      <c r="K1497" s="527"/>
      <c r="L1497" s="527"/>
    </row>
    <row r="1498" spans="1:12" ht="13.5" customHeight="1" x14ac:dyDescent="0.2">
      <c r="A1498" s="534"/>
      <c r="B1498" s="527"/>
      <c r="C1498" s="527"/>
      <c r="D1498" s="527"/>
      <c r="E1498" s="527"/>
      <c r="F1498" s="527"/>
      <c r="G1498" s="527"/>
      <c r="H1498" s="527"/>
      <c r="I1498" s="527"/>
      <c r="J1498" s="527"/>
      <c r="K1498" s="527"/>
      <c r="L1498" s="527"/>
    </row>
    <row r="1499" spans="1:12" ht="13.5" customHeight="1" x14ac:dyDescent="0.2">
      <c r="A1499" s="534"/>
      <c r="B1499" s="527"/>
      <c r="C1499" s="527"/>
      <c r="D1499" s="527"/>
      <c r="E1499" s="527"/>
      <c r="F1499" s="527"/>
      <c r="G1499" s="527"/>
      <c r="H1499" s="527"/>
      <c r="I1499" s="527"/>
      <c r="J1499" s="527"/>
      <c r="K1499" s="527"/>
      <c r="L1499" s="527"/>
    </row>
    <row r="1500" spans="1:12" ht="13.5" customHeight="1" x14ac:dyDescent="0.2">
      <c r="A1500" s="534"/>
      <c r="B1500" s="527"/>
      <c r="C1500" s="527"/>
      <c r="D1500" s="527"/>
      <c r="E1500" s="527"/>
      <c r="F1500" s="527"/>
      <c r="G1500" s="527"/>
      <c r="H1500" s="527"/>
      <c r="I1500" s="527"/>
      <c r="J1500" s="527"/>
      <c r="K1500" s="527"/>
      <c r="L1500" s="527"/>
    </row>
    <row r="1501" spans="1:12" ht="13.5" customHeight="1" x14ac:dyDescent="0.2">
      <c r="A1501" s="534"/>
      <c r="B1501" s="527"/>
      <c r="C1501" s="527"/>
      <c r="D1501" s="527"/>
      <c r="E1501" s="527"/>
      <c r="F1501" s="527"/>
      <c r="G1501" s="527"/>
      <c r="H1501" s="527"/>
      <c r="I1501" s="527"/>
      <c r="J1501" s="527"/>
      <c r="K1501" s="527"/>
      <c r="L1501" s="527"/>
    </row>
    <row r="1502" spans="1:12" ht="13.5" customHeight="1" x14ac:dyDescent="0.2">
      <c r="A1502" s="534"/>
      <c r="B1502" s="527"/>
      <c r="C1502" s="527"/>
      <c r="D1502" s="527"/>
      <c r="E1502" s="527"/>
      <c r="F1502" s="527"/>
      <c r="G1502" s="527"/>
      <c r="H1502" s="527"/>
      <c r="I1502" s="527"/>
      <c r="J1502" s="527"/>
      <c r="K1502" s="527"/>
      <c r="L1502" s="527"/>
    </row>
    <row r="1503" spans="1:12" ht="13.5" customHeight="1" x14ac:dyDescent="0.2">
      <c r="A1503" s="534"/>
      <c r="B1503" s="527"/>
      <c r="C1503" s="527"/>
      <c r="D1503" s="527"/>
      <c r="E1503" s="527"/>
      <c r="F1503" s="527"/>
      <c r="G1503" s="527"/>
      <c r="H1503" s="527"/>
      <c r="I1503" s="527"/>
      <c r="J1503" s="527"/>
      <c r="K1503" s="527"/>
      <c r="L1503" s="527"/>
    </row>
    <row r="1504" spans="1:12" ht="13.5" customHeight="1" x14ac:dyDescent="0.2">
      <c r="A1504" s="534"/>
      <c r="B1504" s="527"/>
      <c r="C1504" s="527"/>
      <c r="D1504" s="527"/>
      <c r="E1504" s="527"/>
      <c r="F1504" s="527"/>
      <c r="G1504" s="527"/>
      <c r="H1504" s="527"/>
      <c r="I1504" s="527"/>
      <c r="J1504" s="527"/>
      <c r="K1504" s="527"/>
      <c r="L1504" s="527"/>
    </row>
    <row r="1505" spans="1:12" ht="13.5" customHeight="1" x14ac:dyDescent="0.2">
      <c r="A1505" s="534"/>
      <c r="B1505" s="527"/>
      <c r="C1505" s="527"/>
      <c r="D1505" s="527"/>
      <c r="E1505" s="527"/>
      <c r="F1505" s="527"/>
      <c r="G1505" s="527"/>
      <c r="H1505" s="527"/>
      <c r="I1505" s="527"/>
      <c r="J1505" s="527"/>
      <c r="K1505" s="527"/>
      <c r="L1505" s="527"/>
    </row>
    <row r="1506" spans="1:12" ht="13.5" customHeight="1" x14ac:dyDescent="0.2">
      <c r="A1506" s="534"/>
      <c r="B1506" s="527"/>
      <c r="C1506" s="527"/>
      <c r="D1506" s="527"/>
      <c r="E1506" s="527"/>
      <c r="F1506" s="527"/>
      <c r="G1506" s="527"/>
      <c r="H1506" s="527"/>
      <c r="I1506" s="527"/>
      <c r="J1506" s="527"/>
      <c r="K1506" s="527"/>
      <c r="L1506" s="527"/>
    </row>
    <row r="1507" spans="1:12" ht="13.5" customHeight="1" x14ac:dyDescent="0.2">
      <c r="A1507" s="534"/>
      <c r="B1507" s="527"/>
      <c r="C1507" s="527"/>
      <c r="D1507" s="527"/>
      <c r="E1507" s="527"/>
      <c r="F1507" s="527"/>
      <c r="G1507" s="527"/>
      <c r="H1507" s="527"/>
      <c r="I1507" s="527"/>
      <c r="J1507" s="527"/>
      <c r="K1507" s="527"/>
      <c r="L1507" s="527"/>
    </row>
    <row r="1508" spans="1:12" ht="13.5" customHeight="1" x14ac:dyDescent="0.2">
      <c r="A1508" s="534"/>
      <c r="B1508" s="527"/>
      <c r="C1508" s="527"/>
      <c r="D1508" s="527"/>
      <c r="E1508" s="527"/>
      <c r="F1508" s="527"/>
      <c r="G1508" s="527"/>
      <c r="H1508" s="527"/>
      <c r="I1508" s="527"/>
      <c r="J1508" s="527"/>
      <c r="K1508" s="527"/>
      <c r="L1508" s="527"/>
    </row>
    <row r="1509" spans="1:12" ht="13.5" customHeight="1" x14ac:dyDescent="0.2">
      <c r="A1509" s="534"/>
      <c r="B1509" s="527"/>
      <c r="C1509" s="527"/>
      <c r="D1509" s="527"/>
      <c r="E1509" s="527"/>
      <c r="F1509" s="527"/>
      <c r="G1509" s="527"/>
      <c r="H1509" s="527"/>
      <c r="I1509" s="527"/>
      <c r="J1509" s="527"/>
      <c r="K1509" s="527"/>
      <c r="L1509" s="527"/>
    </row>
    <row r="1510" spans="1:12" ht="13.5" customHeight="1" x14ac:dyDescent="0.2">
      <c r="A1510" s="534"/>
      <c r="B1510" s="527"/>
      <c r="C1510" s="527"/>
      <c r="D1510" s="527"/>
      <c r="E1510" s="527"/>
      <c r="F1510" s="527"/>
      <c r="G1510" s="527"/>
      <c r="H1510" s="527"/>
      <c r="I1510" s="527"/>
      <c r="J1510" s="527"/>
      <c r="K1510" s="527"/>
      <c r="L1510" s="527"/>
    </row>
    <row r="1511" spans="1:12" ht="13.5" customHeight="1" x14ac:dyDescent="0.2">
      <c r="A1511" s="534"/>
      <c r="B1511" s="527"/>
      <c r="C1511" s="527"/>
      <c r="D1511" s="527"/>
      <c r="E1511" s="527"/>
      <c r="F1511" s="527"/>
      <c r="G1511" s="527"/>
      <c r="H1511" s="527"/>
      <c r="I1511" s="527"/>
      <c r="J1511" s="527"/>
      <c r="K1511" s="527"/>
      <c r="L1511" s="527"/>
    </row>
    <row r="1512" spans="1:12" ht="13.5" customHeight="1" x14ac:dyDescent="0.2">
      <c r="A1512" s="534"/>
      <c r="B1512" s="527"/>
      <c r="C1512" s="527"/>
      <c r="D1512" s="527"/>
      <c r="E1512" s="527"/>
      <c r="F1512" s="527"/>
      <c r="G1512" s="527"/>
      <c r="H1512" s="527"/>
      <c r="I1512" s="527"/>
      <c r="J1512" s="527"/>
      <c r="K1512" s="527"/>
      <c r="L1512" s="527"/>
    </row>
    <row r="1513" spans="1:12" ht="13.5" customHeight="1" x14ac:dyDescent="0.2">
      <c r="A1513" s="534"/>
      <c r="B1513" s="527"/>
      <c r="C1513" s="527"/>
      <c r="D1513" s="527"/>
      <c r="E1513" s="527"/>
      <c r="F1513" s="527"/>
      <c r="G1513" s="527"/>
      <c r="H1513" s="527"/>
      <c r="I1513" s="527"/>
      <c r="J1513" s="527"/>
      <c r="K1513" s="527"/>
      <c r="L1513" s="527"/>
    </row>
    <row r="1514" spans="1:12" ht="13.5" customHeight="1" x14ac:dyDescent="0.2">
      <c r="A1514" s="534"/>
      <c r="B1514" s="527"/>
      <c r="C1514" s="527"/>
      <c r="D1514" s="527"/>
      <c r="E1514" s="527"/>
      <c r="F1514" s="527"/>
      <c r="G1514" s="527"/>
      <c r="H1514" s="527"/>
      <c r="I1514" s="527"/>
      <c r="J1514" s="527"/>
      <c r="K1514" s="527"/>
      <c r="L1514" s="527"/>
    </row>
    <row r="1515" spans="1:12" ht="13.5" customHeight="1" x14ac:dyDescent="0.2">
      <c r="A1515" s="534"/>
      <c r="B1515" s="527"/>
      <c r="C1515" s="527"/>
      <c r="D1515" s="527"/>
      <c r="E1515" s="527"/>
      <c r="F1515" s="527"/>
      <c r="G1515" s="527"/>
      <c r="H1515" s="527"/>
      <c r="I1515" s="527"/>
      <c r="J1515" s="527"/>
      <c r="K1515" s="527"/>
      <c r="L1515" s="527"/>
    </row>
    <row r="1516" spans="1:12" ht="13.5" customHeight="1" x14ac:dyDescent="0.2">
      <c r="A1516" s="534"/>
      <c r="B1516" s="527"/>
      <c r="C1516" s="527"/>
      <c r="D1516" s="527"/>
      <c r="E1516" s="527"/>
      <c r="F1516" s="527"/>
      <c r="G1516" s="527"/>
      <c r="H1516" s="527"/>
      <c r="I1516" s="527"/>
      <c r="J1516" s="527"/>
      <c r="K1516" s="527"/>
      <c r="L1516" s="527"/>
    </row>
    <row r="1517" spans="1:12" ht="13.5" customHeight="1" x14ac:dyDescent="0.2">
      <c r="A1517" s="534"/>
      <c r="B1517" s="527"/>
      <c r="C1517" s="527"/>
      <c r="D1517" s="527"/>
      <c r="E1517" s="527"/>
      <c r="F1517" s="527"/>
      <c r="G1517" s="527"/>
      <c r="H1517" s="527"/>
      <c r="I1517" s="527"/>
      <c r="J1517" s="527"/>
      <c r="K1517" s="527"/>
      <c r="L1517" s="527"/>
    </row>
    <row r="1518" spans="1:12" ht="13.5" customHeight="1" x14ac:dyDescent="0.2">
      <c r="A1518" s="534"/>
      <c r="B1518" s="527"/>
      <c r="C1518" s="527"/>
      <c r="D1518" s="527"/>
      <c r="E1518" s="527"/>
      <c r="F1518" s="527"/>
      <c r="G1518" s="527"/>
      <c r="H1518" s="527"/>
      <c r="I1518" s="527"/>
      <c r="J1518" s="527"/>
      <c r="K1518" s="527"/>
      <c r="L1518" s="527"/>
    </row>
    <row r="1519" spans="1:12" ht="13.5" customHeight="1" x14ac:dyDescent="0.2">
      <c r="A1519" s="534"/>
      <c r="B1519" s="527"/>
      <c r="C1519" s="527"/>
      <c r="D1519" s="527"/>
      <c r="E1519" s="527"/>
      <c r="F1519" s="527"/>
      <c r="G1519" s="527"/>
      <c r="H1519" s="527"/>
      <c r="I1519" s="527"/>
      <c r="J1519" s="527"/>
      <c r="K1519" s="527"/>
      <c r="L1519" s="527"/>
    </row>
    <row r="1520" spans="1:12" ht="13.5" customHeight="1" x14ac:dyDescent="0.2">
      <c r="A1520" s="534"/>
      <c r="B1520" s="527"/>
      <c r="C1520" s="527"/>
      <c r="D1520" s="527"/>
      <c r="E1520" s="527"/>
      <c r="F1520" s="527"/>
      <c r="G1520" s="527"/>
      <c r="H1520" s="527"/>
      <c r="I1520" s="527"/>
      <c r="J1520" s="527"/>
      <c r="K1520" s="527"/>
      <c r="L1520" s="527"/>
    </row>
    <row r="1521" spans="1:12" ht="13.5" customHeight="1" x14ac:dyDescent="0.2">
      <c r="A1521" s="534"/>
      <c r="B1521" s="527"/>
      <c r="C1521" s="527"/>
      <c r="D1521" s="527"/>
      <c r="E1521" s="527"/>
      <c r="F1521" s="527"/>
      <c r="G1521" s="527"/>
      <c r="H1521" s="527"/>
      <c r="I1521" s="527"/>
      <c r="J1521" s="527"/>
      <c r="K1521" s="527"/>
      <c r="L1521" s="527"/>
    </row>
    <row r="1522" spans="1:12" ht="13.5" customHeight="1" x14ac:dyDescent="0.2">
      <c r="A1522" s="534"/>
      <c r="B1522" s="527"/>
      <c r="C1522" s="527"/>
      <c r="D1522" s="527"/>
      <c r="E1522" s="527"/>
      <c r="F1522" s="527"/>
      <c r="G1522" s="527"/>
      <c r="H1522" s="527"/>
      <c r="I1522" s="527"/>
      <c r="J1522" s="527"/>
      <c r="K1522" s="527"/>
      <c r="L1522" s="527"/>
    </row>
    <row r="1523" spans="1:12" ht="13.5" customHeight="1" x14ac:dyDescent="0.2">
      <c r="A1523" s="534"/>
      <c r="B1523" s="527"/>
      <c r="C1523" s="527"/>
      <c r="D1523" s="527"/>
      <c r="E1523" s="527"/>
      <c r="F1523" s="527"/>
      <c r="G1523" s="527"/>
      <c r="H1523" s="527"/>
      <c r="I1523" s="527"/>
      <c r="J1523" s="527"/>
      <c r="K1523" s="527"/>
      <c r="L1523" s="527"/>
    </row>
    <row r="1524" spans="1:12" ht="13.5" customHeight="1" x14ac:dyDescent="0.2">
      <c r="A1524" s="534"/>
      <c r="B1524" s="527"/>
      <c r="C1524" s="527"/>
      <c r="D1524" s="527"/>
      <c r="E1524" s="527"/>
      <c r="F1524" s="527"/>
      <c r="G1524" s="527"/>
      <c r="H1524" s="527"/>
      <c r="I1524" s="527"/>
      <c r="J1524" s="527"/>
      <c r="K1524" s="527"/>
      <c r="L1524" s="527"/>
    </row>
    <row r="1525" spans="1:12" ht="13.5" customHeight="1" x14ac:dyDescent="0.2">
      <c r="A1525" s="534"/>
      <c r="B1525" s="527"/>
      <c r="C1525" s="527"/>
      <c r="D1525" s="527"/>
      <c r="E1525" s="527"/>
      <c r="F1525" s="527"/>
      <c r="G1525" s="527"/>
      <c r="H1525" s="527"/>
      <c r="I1525" s="527"/>
      <c r="J1525" s="527"/>
      <c r="K1525" s="527"/>
      <c r="L1525" s="527"/>
    </row>
    <row r="1526" spans="1:12" ht="13.5" customHeight="1" x14ac:dyDescent="0.2">
      <c r="A1526" s="534"/>
      <c r="B1526" s="527"/>
      <c r="C1526" s="527"/>
      <c r="D1526" s="527"/>
      <c r="E1526" s="527"/>
      <c r="F1526" s="527"/>
      <c r="G1526" s="527"/>
      <c r="H1526" s="527"/>
      <c r="I1526" s="527"/>
      <c r="J1526" s="527"/>
      <c r="K1526" s="527"/>
      <c r="L1526" s="527"/>
    </row>
    <row r="1527" spans="1:12" ht="13.5" customHeight="1" x14ac:dyDescent="0.2">
      <c r="A1527" s="534"/>
      <c r="B1527" s="527"/>
      <c r="C1527" s="527"/>
      <c r="D1527" s="527"/>
      <c r="E1527" s="527"/>
      <c r="F1527" s="527"/>
      <c r="G1527" s="527"/>
      <c r="H1527" s="527"/>
      <c r="I1527" s="527"/>
      <c r="J1527" s="527"/>
      <c r="K1527" s="527"/>
      <c r="L1527" s="527"/>
    </row>
    <row r="1528" spans="1:12" ht="13.5" customHeight="1" x14ac:dyDescent="0.2">
      <c r="A1528" s="534"/>
      <c r="B1528" s="527"/>
      <c r="C1528" s="527"/>
      <c r="D1528" s="527"/>
      <c r="E1528" s="527"/>
      <c r="F1528" s="527"/>
      <c r="G1528" s="527"/>
      <c r="H1528" s="527"/>
      <c r="I1528" s="527"/>
      <c r="J1528" s="527"/>
      <c r="K1528" s="527"/>
      <c r="L1528" s="527"/>
    </row>
    <row r="1529" spans="1:12" ht="13.5" customHeight="1" x14ac:dyDescent="0.2">
      <c r="A1529" s="534"/>
      <c r="B1529" s="527"/>
      <c r="C1529" s="527"/>
      <c r="D1529" s="527"/>
      <c r="E1529" s="527"/>
      <c r="F1529" s="527"/>
      <c r="G1529" s="527"/>
      <c r="H1529" s="527"/>
      <c r="I1529" s="527"/>
      <c r="J1529" s="527"/>
      <c r="K1529" s="527"/>
      <c r="L1529" s="527"/>
    </row>
    <row r="1530" spans="1:12" ht="13.5" customHeight="1" x14ac:dyDescent="0.2">
      <c r="A1530" s="534"/>
      <c r="B1530" s="527"/>
      <c r="C1530" s="527"/>
      <c r="D1530" s="527"/>
      <c r="E1530" s="527"/>
      <c r="F1530" s="527"/>
      <c r="G1530" s="527"/>
      <c r="H1530" s="527"/>
      <c r="I1530" s="527"/>
      <c r="J1530" s="527"/>
      <c r="K1530" s="527"/>
      <c r="L1530" s="527"/>
    </row>
    <row r="1531" spans="1:12" ht="13.5" customHeight="1" x14ac:dyDescent="0.2">
      <c r="A1531" s="534"/>
      <c r="B1531" s="527"/>
      <c r="C1531" s="527"/>
      <c r="D1531" s="527"/>
      <c r="E1531" s="527"/>
      <c r="F1531" s="527"/>
      <c r="G1531" s="527"/>
      <c r="H1531" s="527"/>
      <c r="I1531" s="527"/>
      <c r="J1531" s="527"/>
      <c r="K1531" s="527"/>
      <c r="L1531" s="527"/>
    </row>
    <row r="1532" spans="1:12" ht="13.5" customHeight="1" x14ac:dyDescent="0.2">
      <c r="A1532" s="534"/>
      <c r="B1532" s="527"/>
      <c r="C1532" s="527"/>
      <c r="D1532" s="527"/>
      <c r="E1532" s="527"/>
      <c r="F1532" s="527"/>
      <c r="G1532" s="527"/>
      <c r="H1532" s="527"/>
      <c r="I1532" s="527"/>
      <c r="J1532" s="527"/>
      <c r="K1532" s="527"/>
      <c r="L1532" s="527"/>
    </row>
    <row r="1533" spans="1:12" ht="13.5" customHeight="1" x14ac:dyDescent="0.2">
      <c r="A1533" s="534"/>
      <c r="B1533" s="527"/>
      <c r="C1533" s="527"/>
      <c r="D1533" s="527"/>
      <c r="E1533" s="527"/>
      <c r="F1533" s="527"/>
      <c r="G1533" s="527"/>
      <c r="H1533" s="527"/>
      <c r="I1533" s="527"/>
      <c r="J1533" s="527"/>
      <c r="K1533" s="527"/>
      <c r="L1533" s="527"/>
    </row>
    <row r="1534" spans="1:12" ht="13.5" customHeight="1" x14ac:dyDescent="0.2">
      <c r="A1534" s="534"/>
      <c r="B1534" s="527"/>
      <c r="C1534" s="527"/>
      <c r="D1534" s="527"/>
      <c r="E1534" s="527"/>
      <c r="F1534" s="527"/>
      <c r="G1534" s="527"/>
      <c r="H1534" s="527"/>
      <c r="I1534" s="527"/>
      <c r="J1534" s="527"/>
      <c r="K1534" s="527"/>
      <c r="L1534" s="527"/>
    </row>
    <row r="1535" spans="1:12" ht="13.5" customHeight="1" x14ac:dyDescent="0.2">
      <c r="A1535" s="534"/>
      <c r="B1535" s="527"/>
      <c r="C1535" s="527"/>
      <c r="D1535" s="527"/>
      <c r="E1535" s="527"/>
      <c r="F1535" s="527"/>
      <c r="G1535" s="527"/>
      <c r="H1535" s="527"/>
      <c r="I1535" s="527"/>
      <c r="J1535" s="527"/>
      <c r="K1535" s="527"/>
      <c r="L1535" s="527"/>
    </row>
    <row r="1536" spans="1:12" ht="13.5" customHeight="1" x14ac:dyDescent="0.2">
      <c r="A1536" s="534"/>
      <c r="B1536" s="527"/>
      <c r="C1536" s="527"/>
      <c r="D1536" s="527"/>
      <c r="E1536" s="527"/>
      <c r="F1536" s="527"/>
      <c r="G1536" s="527"/>
      <c r="H1536" s="527"/>
      <c r="I1536" s="527"/>
      <c r="J1536" s="527"/>
      <c r="K1536" s="527"/>
      <c r="L1536" s="527"/>
    </row>
    <row r="1537" spans="1:18" ht="13.5" customHeight="1" x14ac:dyDescent="0.2">
      <c r="A1537" s="534"/>
      <c r="B1537" s="527"/>
      <c r="C1537" s="527"/>
      <c r="D1537" s="527"/>
      <c r="E1537" s="527"/>
      <c r="F1537" s="527"/>
      <c r="G1537" s="527"/>
      <c r="H1537" s="527"/>
      <c r="I1537" s="527"/>
      <c r="J1537" s="527"/>
      <c r="K1537" s="527"/>
      <c r="L1537" s="527"/>
    </row>
    <row r="1538" spans="1:18" ht="13.5" customHeight="1" x14ac:dyDescent="0.2">
      <c r="A1538" s="534"/>
      <c r="B1538" s="527"/>
      <c r="C1538" s="527"/>
      <c r="D1538" s="527"/>
      <c r="E1538" s="527"/>
      <c r="F1538" s="527"/>
      <c r="G1538" s="527"/>
      <c r="H1538" s="527"/>
      <c r="I1538" s="527"/>
      <c r="J1538" s="527"/>
      <c r="K1538" s="527"/>
      <c r="L1538" s="527"/>
    </row>
    <row r="1539" spans="1:18" ht="13.5" customHeight="1" x14ac:dyDescent="0.2">
      <c r="A1539" s="534"/>
      <c r="B1539" s="527"/>
      <c r="C1539" s="527"/>
      <c r="D1539" s="527"/>
      <c r="E1539" s="527"/>
      <c r="F1539" s="527"/>
      <c r="G1539" s="527"/>
      <c r="H1539" s="527"/>
      <c r="I1539" s="527"/>
      <c r="J1539" s="527"/>
      <c r="K1539" s="527"/>
      <c r="L1539" s="527"/>
      <c r="M1539" s="250"/>
      <c r="N1539" s="250"/>
      <c r="O1539" s="250"/>
      <c r="P1539" s="250"/>
      <c r="Q1539" s="250"/>
      <c r="R1539" s="250"/>
    </row>
    <row r="1540" spans="1:18" ht="13.5" customHeight="1" x14ac:dyDescent="0.2">
      <c r="A1540" s="534"/>
      <c r="B1540" s="527"/>
      <c r="C1540" s="527"/>
      <c r="D1540" s="527"/>
      <c r="E1540" s="527"/>
      <c r="F1540" s="527"/>
      <c r="G1540" s="527"/>
      <c r="H1540" s="527"/>
      <c r="I1540" s="527"/>
      <c r="J1540" s="527"/>
      <c r="K1540" s="527"/>
      <c r="L1540" s="527"/>
      <c r="M1540" s="250"/>
      <c r="N1540" s="250"/>
      <c r="O1540" s="250"/>
      <c r="P1540" s="250"/>
      <c r="Q1540" s="250"/>
      <c r="R1540" s="250"/>
    </row>
    <row r="1541" spans="1:18" ht="13.5" customHeight="1" x14ac:dyDescent="0.2">
      <c r="A1541" s="534"/>
      <c r="B1541" s="527"/>
      <c r="C1541" s="527"/>
      <c r="D1541" s="527"/>
      <c r="E1541" s="527"/>
      <c r="F1541" s="527"/>
      <c r="G1541" s="527"/>
      <c r="H1541" s="527"/>
      <c r="I1541" s="527"/>
      <c r="J1541" s="527"/>
      <c r="K1541" s="527"/>
      <c r="L1541" s="527"/>
    </row>
    <row r="1542" spans="1:18" ht="13.5" customHeight="1" x14ac:dyDescent="0.2">
      <c r="A1542" s="534"/>
      <c r="B1542" s="527"/>
      <c r="C1542" s="527"/>
      <c r="D1542" s="527"/>
      <c r="E1542" s="527"/>
      <c r="F1542" s="527"/>
      <c r="G1542" s="527"/>
      <c r="H1542" s="527"/>
      <c r="I1542" s="527"/>
      <c r="J1542" s="527"/>
      <c r="K1542" s="527"/>
      <c r="L1542" s="527"/>
    </row>
    <row r="1543" spans="1:18" ht="13.5" customHeight="1" x14ac:dyDescent="0.2">
      <c r="A1543" s="534"/>
      <c r="B1543" s="527"/>
      <c r="C1543" s="527"/>
      <c r="D1543" s="527"/>
      <c r="E1543" s="527"/>
      <c r="F1543" s="527"/>
      <c r="G1543" s="527"/>
      <c r="H1543" s="527"/>
      <c r="I1543" s="527"/>
      <c r="J1543" s="527"/>
      <c r="K1543" s="527"/>
      <c r="L1543" s="527"/>
    </row>
    <row r="1544" spans="1:18" ht="13.5" customHeight="1" x14ac:dyDescent="0.2">
      <c r="A1544" s="534"/>
      <c r="B1544" s="527"/>
      <c r="C1544" s="527"/>
      <c r="D1544" s="527"/>
      <c r="E1544" s="527"/>
      <c r="F1544" s="527"/>
      <c r="G1544" s="527"/>
      <c r="H1544" s="527"/>
      <c r="I1544" s="527"/>
      <c r="J1544" s="527"/>
      <c r="K1544" s="527"/>
      <c r="L1544" s="527"/>
    </row>
    <row r="1545" spans="1:18" ht="13.5" customHeight="1" x14ac:dyDescent="0.2">
      <c r="A1545" s="534"/>
      <c r="B1545" s="527"/>
      <c r="C1545" s="527"/>
      <c r="D1545" s="527"/>
      <c r="E1545" s="527"/>
      <c r="F1545" s="527"/>
      <c r="G1545" s="527"/>
      <c r="H1545" s="527"/>
      <c r="I1545" s="527"/>
      <c r="J1545" s="527"/>
      <c r="K1545" s="527"/>
      <c r="L1545" s="527"/>
    </row>
    <row r="1546" spans="1:18" ht="13.5" customHeight="1" x14ac:dyDescent="0.2">
      <c r="A1546" s="534"/>
      <c r="B1546" s="527"/>
      <c r="C1546" s="527"/>
      <c r="D1546" s="527"/>
      <c r="E1546" s="527"/>
      <c r="F1546" s="527"/>
      <c r="G1546" s="527"/>
      <c r="H1546" s="527"/>
      <c r="I1546" s="527"/>
      <c r="J1546" s="527"/>
      <c r="K1546" s="527"/>
      <c r="L1546" s="527"/>
    </row>
    <row r="1547" spans="1:18" ht="13.5" customHeight="1" x14ac:dyDescent="0.2">
      <c r="A1547" s="534"/>
      <c r="B1547" s="527"/>
      <c r="C1547" s="527"/>
      <c r="D1547" s="527"/>
      <c r="E1547" s="527"/>
      <c r="F1547" s="527"/>
      <c r="G1547" s="527"/>
      <c r="H1547" s="527"/>
      <c r="I1547" s="527"/>
      <c r="J1547" s="527"/>
      <c r="K1547" s="527"/>
      <c r="L1547" s="527"/>
    </row>
    <row r="1548" spans="1:18" ht="13.5" customHeight="1" x14ac:dyDescent="0.2">
      <c r="A1548" s="534"/>
      <c r="B1548" s="527"/>
      <c r="C1548" s="527"/>
      <c r="D1548" s="527"/>
      <c r="E1548" s="527"/>
      <c r="F1548" s="527"/>
      <c r="G1548" s="527"/>
      <c r="H1548" s="527"/>
      <c r="I1548" s="527"/>
      <c r="J1548" s="527"/>
      <c r="K1548" s="527"/>
      <c r="L1548" s="527"/>
    </row>
    <row r="1549" spans="1:18" ht="13.5" customHeight="1" x14ac:dyDescent="0.2">
      <c r="A1549" s="534"/>
      <c r="B1549" s="527"/>
      <c r="C1549" s="527"/>
      <c r="D1549" s="527"/>
      <c r="E1549" s="527"/>
      <c r="F1549" s="527"/>
      <c r="G1549" s="527"/>
      <c r="H1549" s="527"/>
      <c r="I1549" s="527"/>
      <c r="J1549" s="527"/>
      <c r="K1549" s="527"/>
      <c r="L1549" s="527"/>
    </row>
    <row r="1550" spans="1:18" ht="13.5" customHeight="1" x14ac:dyDescent="0.2">
      <c r="A1550" s="534"/>
      <c r="B1550" s="527"/>
      <c r="C1550" s="527"/>
      <c r="D1550" s="527"/>
      <c r="E1550" s="527"/>
      <c r="F1550" s="527"/>
      <c r="G1550" s="527"/>
      <c r="H1550" s="527"/>
      <c r="I1550" s="527"/>
      <c r="J1550" s="527"/>
      <c r="K1550" s="527"/>
      <c r="L1550" s="527"/>
    </row>
    <row r="1551" spans="1:18" ht="13.5" customHeight="1" x14ac:dyDescent="0.2">
      <c r="A1551" s="534"/>
      <c r="B1551" s="527"/>
      <c r="C1551" s="527"/>
      <c r="D1551" s="527"/>
      <c r="E1551" s="527"/>
      <c r="F1551" s="527"/>
      <c r="G1551" s="527"/>
      <c r="H1551" s="527"/>
      <c r="I1551" s="527"/>
      <c r="J1551" s="527"/>
      <c r="K1551" s="527"/>
      <c r="L1551" s="527"/>
    </row>
    <row r="1552" spans="1:18" ht="13.5" customHeight="1" x14ac:dyDescent="0.2">
      <c r="A1552" s="534"/>
      <c r="B1552" s="527"/>
      <c r="C1552" s="527"/>
      <c r="D1552" s="527"/>
      <c r="E1552" s="527"/>
      <c r="F1552" s="527"/>
      <c r="G1552" s="527"/>
      <c r="H1552" s="527"/>
      <c r="I1552" s="527"/>
      <c r="J1552" s="527"/>
      <c r="K1552" s="527"/>
      <c r="L1552" s="527"/>
    </row>
    <row r="1553" spans="1:12" ht="13.5" customHeight="1" x14ac:dyDescent="0.2">
      <c r="A1553" s="534"/>
      <c r="B1553" s="527"/>
      <c r="C1553" s="527"/>
      <c r="D1553" s="527"/>
      <c r="E1553" s="527"/>
      <c r="F1553" s="527"/>
      <c r="G1553" s="527"/>
      <c r="H1553" s="527"/>
      <c r="I1553" s="527"/>
      <c r="J1553" s="527"/>
      <c r="K1553" s="527"/>
      <c r="L1553" s="527"/>
    </row>
    <row r="1554" spans="1:12" ht="13.5" customHeight="1" x14ac:dyDescent="0.2">
      <c r="A1554" s="534"/>
      <c r="B1554" s="527"/>
      <c r="C1554" s="527"/>
      <c r="D1554" s="527"/>
      <c r="E1554" s="527"/>
      <c r="F1554" s="527"/>
      <c r="G1554" s="527"/>
      <c r="H1554" s="527"/>
      <c r="I1554" s="527"/>
      <c r="J1554" s="527"/>
      <c r="K1554" s="527"/>
      <c r="L1554" s="527"/>
    </row>
    <row r="1555" spans="1:12" ht="13.5" customHeight="1" x14ac:dyDescent="0.2">
      <c r="A1555" s="534"/>
      <c r="B1555" s="527"/>
      <c r="C1555" s="527"/>
      <c r="D1555" s="527"/>
      <c r="E1555" s="527"/>
      <c r="F1555" s="527"/>
      <c r="G1555" s="527"/>
      <c r="H1555" s="527"/>
      <c r="I1555" s="527"/>
      <c r="J1555" s="527"/>
      <c r="K1555" s="527"/>
      <c r="L1555" s="527"/>
    </row>
    <row r="1556" spans="1:12" ht="13.5" customHeight="1" x14ac:dyDescent="0.2">
      <c r="A1556" s="534"/>
      <c r="B1556" s="527"/>
      <c r="C1556" s="527"/>
      <c r="D1556" s="527"/>
      <c r="E1556" s="527"/>
      <c r="F1556" s="527"/>
      <c r="G1556" s="527"/>
      <c r="H1556" s="527"/>
      <c r="I1556" s="527"/>
      <c r="J1556" s="527"/>
      <c r="K1556" s="527"/>
      <c r="L1556" s="527"/>
    </row>
    <row r="1557" spans="1:12" ht="13.5" customHeight="1" x14ac:dyDescent="0.2">
      <c r="A1557" s="534"/>
      <c r="B1557" s="527"/>
      <c r="C1557" s="527"/>
      <c r="D1557" s="527"/>
      <c r="E1557" s="527"/>
      <c r="F1557" s="527"/>
      <c r="G1557" s="527"/>
      <c r="H1557" s="527"/>
      <c r="I1557" s="527"/>
      <c r="J1557" s="527"/>
      <c r="K1557" s="527"/>
      <c r="L1557" s="527"/>
    </row>
    <row r="1558" spans="1:12" ht="13.5" customHeight="1" x14ac:dyDescent="0.2">
      <c r="A1558" s="534"/>
      <c r="B1558" s="527"/>
      <c r="C1558" s="527"/>
      <c r="D1558" s="527"/>
      <c r="E1558" s="527"/>
      <c r="F1558" s="527"/>
      <c r="G1558" s="527"/>
      <c r="H1558" s="527"/>
      <c r="I1558" s="527"/>
      <c r="J1558" s="527"/>
      <c r="K1558" s="527"/>
      <c r="L1558" s="527"/>
    </row>
    <row r="1559" spans="1:12" ht="13.5" customHeight="1" x14ac:dyDescent="0.2">
      <c r="A1559" s="534"/>
      <c r="B1559" s="527"/>
      <c r="C1559" s="527"/>
      <c r="D1559" s="527"/>
      <c r="E1559" s="527"/>
      <c r="F1559" s="527"/>
      <c r="G1559" s="527"/>
      <c r="H1559" s="527"/>
      <c r="I1559" s="527"/>
      <c r="J1559" s="527"/>
      <c r="K1559" s="527"/>
      <c r="L1559" s="527"/>
    </row>
    <row r="1560" spans="1:12" ht="13.5" customHeight="1" x14ac:dyDescent="0.2">
      <c r="A1560" s="534"/>
      <c r="B1560" s="527"/>
      <c r="C1560" s="527"/>
      <c r="D1560" s="527"/>
      <c r="E1560" s="527"/>
      <c r="F1560" s="527"/>
      <c r="G1560" s="527"/>
      <c r="H1560" s="527"/>
      <c r="I1560" s="527"/>
      <c r="J1560" s="527"/>
      <c r="K1560" s="527"/>
      <c r="L1560" s="527"/>
    </row>
    <row r="1561" spans="1:12" ht="13.5" customHeight="1" x14ac:dyDescent="0.2">
      <c r="A1561" s="534"/>
      <c r="B1561" s="527"/>
      <c r="C1561" s="527"/>
      <c r="D1561" s="527"/>
      <c r="E1561" s="527"/>
      <c r="F1561" s="527"/>
      <c r="G1561" s="527"/>
      <c r="H1561" s="527"/>
      <c r="I1561" s="527"/>
      <c r="J1561" s="527"/>
      <c r="K1561" s="527"/>
      <c r="L1561" s="527"/>
    </row>
    <row r="1562" spans="1:12" ht="13.5" customHeight="1" x14ac:dyDescent="0.2">
      <c r="A1562" s="534"/>
      <c r="B1562" s="527"/>
      <c r="C1562" s="527"/>
      <c r="D1562" s="527"/>
      <c r="E1562" s="527"/>
      <c r="F1562" s="527"/>
      <c r="G1562" s="527"/>
      <c r="H1562" s="527"/>
      <c r="I1562" s="527"/>
      <c r="J1562" s="527"/>
      <c r="K1562" s="527"/>
      <c r="L1562" s="527"/>
    </row>
    <row r="1563" spans="1:12" ht="13.5" customHeight="1" x14ac:dyDescent="0.2">
      <c r="A1563" s="534"/>
      <c r="B1563" s="527"/>
      <c r="C1563" s="527"/>
      <c r="D1563" s="527"/>
      <c r="E1563" s="527"/>
      <c r="F1563" s="527"/>
      <c r="G1563" s="527"/>
      <c r="H1563" s="527"/>
      <c r="I1563" s="527"/>
      <c r="J1563" s="527"/>
      <c r="K1563" s="527"/>
      <c r="L1563" s="527"/>
    </row>
    <row r="1564" spans="1:12" ht="13.5" customHeight="1" x14ac:dyDescent="0.2">
      <c r="A1564" s="534"/>
      <c r="B1564" s="527"/>
      <c r="C1564" s="527"/>
      <c r="D1564" s="527"/>
      <c r="E1564" s="527"/>
      <c r="F1564" s="527"/>
      <c r="G1564" s="527"/>
      <c r="H1564" s="527"/>
      <c r="I1564" s="527"/>
      <c r="J1564" s="527"/>
      <c r="K1564" s="527"/>
      <c r="L1564" s="527"/>
    </row>
    <row r="1565" spans="1:12" ht="13.5" customHeight="1" x14ac:dyDescent="0.2">
      <c r="A1565" s="534"/>
      <c r="B1565" s="527"/>
      <c r="C1565" s="527"/>
      <c r="D1565" s="527"/>
      <c r="E1565" s="527"/>
      <c r="F1565" s="527"/>
      <c r="G1565" s="527"/>
      <c r="H1565" s="527"/>
      <c r="I1565" s="527"/>
      <c r="J1565" s="527"/>
      <c r="K1565" s="527"/>
      <c r="L1565" s="527"/>
    </row>
    <row r="1566" spans="1:12" ht="13.5" customHeight="1" x14ac:dyDescent="0.2">
      <c r="A1566" s="534"/>
      <c r="B1566" s="527"/>
      <c r="C1566" s="527"/>
      <c r="D1566" s="527"/>
      <c r="E1566" s="527"/>
      <c r="F1566" s="527"/>
      <c r="G1566" s="527"/>
      <c r="H1566" s="527"/>
      <c r="I1566" s="527"/>
      <c r="J1566" s="527"/>
      <c r="K1566" s="527"/>
      <c r="L1566" s="527"/>
    </row>
    <row r="1567" spans="1:12" ht="13.5" customHeight="1" x14ac:dyDescent="0.2">
      <c r="A1567" s="534"/>
      <c r="B1567" s="527"/>
      <c r="C1567" s="527"/>
      <c r="D1567" s="527"/>
      <c r="E1567" s="527"/>
      <c r="F1567" s="527"/>
      <c r="G1567" s="527"/>
      <c r="H1567" s="527"/>
      <c r="I1567" s="527"/>
      <c r="J1567" s="527"/>
      <c r="K1567" s="527"/>
      <c r="L1567" s="527"/>
    </row>
    <row r="1568" spans="1:12" ht="13.5" customHeight="1" x14ac:dyDescent="0.2">
      <c r="A1568" s="534"/>
      <c r="B1568" s="527"/>
      <c r="C1568" s="527"/>
      <c r="D1568" s="527"/>
      <c r="E1568" s="527"/>
      <c r="F1568" s="527"/>
      <c r="G1568" s="527"/>
      <c r="H1568" s="527"/>
      <c r="I1568" s="527"/>
      <c r="J1568" s="527"/>
      <c r="K1568" s="527"/>
      <c r="L1568" s="527"/>
    </row>
    <row r="1569" spans="1:12" ht="13.5" customHeight="1" x14ac:dyDescent="0.2">
      <c r="A1569" s="534"/>
      <c r="B1569" s="527"/>
      <c r="C1569" s="527"/>
      <c r="D1569" s="527"/>
      <c r="E1569" s="527"/>
      <c r="F1569" s="527"/>
      <c r="G1569" s="527"/>
      <c r="H1569" s="527"/>
      <c r="I1569" s="527"/>
      <c r="J1569" s="527"/>
      <c r="K1569" s="527"/>
      <c r="L1569" s="527"/>
    </row>
    <row r="1570" spans="1:12" ht="13.5" customHeight="1" x14ac:dyDescent="0.2">
      <c r="A1570" s="534"/>
      <c r="B1570" s="527"/>
      <c r="C1570" s="527"/>
      <c r="D1570" s="527"/>
      <c r="E1570" s="527"/>
      <c r="F1570" s="527"/>
      <c r="G1570" s="527"/>
      <c r="H1570" s="527"/>
      <c r="I1570" s="527"/>
      <c r="J1570" s="527"/>
      <c r="K1570" s="527"/>
      <c r="L1570" s="527"/>
    </row>
    <row r="1571" spans="1:12" ht="13.5" customHeight="1" x14ac:dyDescent="0.2">
      <c r="A1571" s="534"/>
      <c r="B1571" s="527"/>
      <c r="C1571" s="527"/>
      <c r="D1571" s="527"/>
      <c r="E1571" s="527"/>
      <c r="F1571" s="527"/>
      <c r="G1571" s="527"/>
      <c r="H1571" s="527"/>
      <c r="I1571" s="527"/>
      <c r="J1571" s="527"/>
      <c r="K1571" s="527"/>
      <c r="L1571" s="527"/>
    </row>
    <row r="1572" spans="1:12" ht="13.5" customHeight="1" x14ac:dyDescent="0.2">
      <c r="A1572" s="534"/>
      <c r="B1572" s="527"/>
      <c r="C1572" s="527"/>
      <c r="D1572" s="527"/>
      <c r="E1572" s="527"/>
      <c r="F1572" s="527"/>
      <c r="G1572" s="527"/>
      <c r="H1572" s="527"/>
      <c r="I1572" s="527"/>
      <c r="J1572" s="527"/>
      <c r="K1572" s="527"/>
      <c r="L1572" s="527"/>
    </row>
    <row r="1573" spans="1:12" ht="13.5" customHeight="1" x14ac:dyDescent="0.2">
      <c r="A1573" s="534"/>
      <c r="B1573" s="527"/>
      <c r="C1573" s="527"/>
      <c r="D1573" s="527"/>
      <c r="E1573" s="527"/>
      <c r="F1573" s="527"/>
      <c r="G1573" s="527"/>
      <c r="H1573" s="527"/>
      <c r="I1573" s="527"/>
      <c r="J1573" s="527"/>
      <c r="K1573" s="527"/>
      <c r="L1573" s="527"/>
    </row>
    <row r="1574" spans="1:12" ht="13.5" customHeight="1" x14ac:dyDescent="0.2">
      <c r="A1574" s="534"/>
      <c r="B1574" s="527"/>
      <c r="C1574" s="527"/>
      <c r="D1574" s="527"/>
      <c r="E1574" s="527"/>
      <c r="F1574" s="527"/>
      <c r="G1574" s="527"/>
      <c r="H1574" s="527"/>
      <c r="I1574" s="527"/>
      <c r="J1574" s="527"/>
      <c r="K1574" s="527"/>
      <c r="L1574" s="527"/>
    </row>
    <row r="1575" spans="1:12" ht="13.5" customHeight="1" x14ac:dyDescent="0.2">
      <c r="A1575" s="534"/>
      <c r="B1575" s="527"/>
      <c r="C1575" s="527"/>
      <c r="D1575" s="527"/>
      <c r="E1575" s="527"/>
      <c r="F1575" s="527"/>
      <c r="G1575" s="527"/>
      <c r="H1575" s="527"/>
      <c r="I1575" s="527"/>
      <c r="J1575" s="527"/>
      <c r="K1575" s="527"/>
      <c r="L1575" s="527"/>
    </row>
    <row r="1576" spans="1:12" ht="13.5" customHeight="1" x14ac:dyDescent="0.2">
      <c r="A1576" s="534"/>
      <c r="B1576" s="527"/>
      <c r="C1576" s="527"/>
      <c r="D1576" s="527"/>
      <c r="E1576" s="527"/>
      <c r="F1576" s="527"/>
      <c r="G1576" s="527"/>
      <c r="H1576" s="527"/>
      <c r="I1576" s="527"/>
      <c r="J1576" s="527"/>
      <c r="K1576" s="527"/>
      <c r="L1576" s="527"/>
    </row>
    <row r="1577" spans="1:12" ht="13.5" customHeight="1" x14ac:dyDescent="0.2">
      <c r="A1577" s="534"/>
      <c r="B1577" s="527"/>
      <c r="C1577" s="527"/>
      <c r="D1577" s="527"/>
      <c r="E1577" s="527"/>
      <c r="F1577" s="527"/>
      <c r="G1577" s="527"/>
      <c r="H1577" s="527"/>
      <c r="I1577" s="527"/>
      <c r="J1577" s="527"/>
      <c r="K1577" s="527"/>
      <c r="L1577" s="527"/>
    </row>
    <row r="1578" spans="1:12" ht="13.5" customHeight="1" x14ac:dyDescent="0.2">
      <c r="A1578" s="534"/>
      <c r="B1578" s="527"/>
      <c r="C1578" s="527"/>
      <c r="D1578" s="527"/>
      <c r="E1578" s="527"/>
      <c r="F1578" s="527"/>
      <c r="G1578" s="527"/>
      <c r="H1578" s="527"/>
      <c r="I1578" s="527"/>
      <c r="J1578" s="527"/>
      <c r="K1578" s="527"/>
      <c r="L1578" s="527"/>
    </row>
    <row r="1579" spans="1:12" ht="13.5" customHeight="1" x14ac:dyDescent="0.2">
      <c r="A1579" s="534"/>
      <c r="B1579" s="527"/>
      <c r="C1579" s="527"/>
      <c r="D1579" s="527"/>
      <c r="E1579" s="527"/>
      <c r="F1579" s="527"/>
      <c r="G1579" s="527"/>
      <c r="H1579" s="527"/>
      <c r="I1579" s="527"/>
      <c r="J1579" s="527"/>
      <c r="K1579" s="527"/>
      <c r="L1579" s="527"/>
    </row>
    <row r="1580" spans="1:12" ht="13.5" customHeight="1" x14ac:dyDescent="0.2">
      <c r="A1580" s="534"/>
      <c r="B1580" s="527"/>
      <c r="C1580" s="527"/>
      <c r="D1580" s="527"/>
      <c r="E1580" s="527"/>
      <c r="F1580" s="527"/>
      <c r="G1580" s="527"/>
      <c r="H1580" s="527"/>
      <c r="I1580" s="527"/>
      <c r="J1580" s="527"/>
      <c r="K1580" s="527"/>
      <c r="L1580" s="527"/>
    </row>
    <row r="1581" spans="1:12" ht="13.5" customHeight="1" x14ac:dyDescent="0.2">
      <c r="A1581" s="534"/>
      <c r="B1581" s="527"/>
      <c r="C1581" s="527"/>
      <c r="D1581" s="527"/>
      <c r="E1581" s="527"/>
      <c r="F1581" s="527"/>
      <c r="G1581" s="527"/>
      <c r="H1581" s="527"/>
      <c r="I1581" s="527"/>
      <c r="J1581" s="527"/>
      <c r="K1581" s="527"/>
      <c r="L1581" s="527"/>
    </row>
    <row r="1582" spans="1:12" ht="13.5" customHeight="1" x14ac:dyDescent="0.2">
      <c r="A1582" s="534"/>
      <c r="B1582" s="527"/>
      <c r="C1582" s="527"/>
      <c r="D1582" s="527"/>
      <c r="E1582" s="527"/>
      <c r="F1582" s="527"/>
      <c r="G1582" s="527"/>
      <c r="H1582" s="527"/>
      <c r="I1582" s="527"/>
      <c r="J1582" s="527"/>
      <c r="K1582" s="527"/>
      <c r="L1582" s="527"/>
    </row>
    <row r="1583" spans="1:12" ht="13.5" customHeight="1" x14ac:dyDescent="0.2">
      <c r="A1583" s="534"/>
      <c r="B1583" s="527"/>
      <c r="C1583" s="527"/>
      <c r="D1583" s="527"/>
      <c r="E1583" s="527"/>
      <c r="F1583" s="527"/>
      <c r="G1583" s="527"/>
      <c r="H1583" s="527"/>
      <c r="I1583" s="527"/>
      <c r="J1583" s="527"/>
      <c r="K1583" s="527"/>
      <c r="L1583" s="527"/>
    </row>
    <row r="1584" spans="1:12" ht="13.5" customHeight="1" x14ac:dyDescent="0.2">
      <c r="A1584" s="534"/>
      <c r="B1584" s="527"/>
      <c r="C1584" s="527"/>
      <c r="D1584" s="527"/>
      <c r="E1584" s="527"/>
      <c r="F1584" s="527"/>
      <c r="G1584" s="527"/>
      <c r="H1584" s="527"/>
      <c r="I1584" s="527"/>
      <c r="J1584" s="527"/>
      <c r="K1584" s="527"/>
      <c r="L1584" s="527"/>
    </row>
    <row r="1585" spans="1:18" ht="13.5" customHeight="1" x14ac:dyDescent="0.2">
      <c r="A1585" s="534"/>
      <c r="B1585" s="527"/>
      <c r="C1585" s="527"/>
      <c r="D1585" s="527"/>
      <c r="E1585" s="527"/>
      <c r="F1585" s="527"/>
      <c r="G1585" s="527"/>
      <c r="H1585" s="527"/>
      <c r="I1585" s="527"/>
      <c r="J1585" s="527"/>
      <c r="K1585" s="527"/>
      <c r="L1585" s="527"/>
    </row>
    <row r="1586" spans="1:18" ht="13.5" customHeight="1" x14ac:dyDescent="0.2">
      <c r="A1586" s="534"/>
      <c r="B1586" s="527"/>
      <c r="C1586" s="527"/>
      <c r="D1586" s="527"/>
      <c r="E1586" s="527"/>
      <c r="F1586" s="527"/>
      <c r="G1586" s="527"/>
      <c r="H1586" s="527"/>
      <c r="I1586" s="527"/>
      <c r="J1586" s="527"/>
      <c r="K1586" s="527"/>
      <c r="L1586" s="527"/>
    </row>
    <row r="1587" spans="1:18" s="250" customFormat="1" ht="13.5" customHeight="1" x14ac:dyDescent="0.2">
      <c r="A1587" s="534"/>
      <c r="B1587" s="527"/>
      <c r="C1587" s="527"/>
      <c r="D1587" s="527"/>
      <c r="E1587" s="527"/>
      <c r="F1587" s="527"/>
      <c r="G1587" s="527"/>
      <c r="H1587" s="527"/>
      <c r="I1587" s="527"/>
      <c r="J1587" s="527"/>
      <c r="K1587" s="527"/>
      <c r="L1587" s="527"/>
      <c r="M1587" s="254"/>
      <c r="N1587" s="254"/>
      <c r="O1587" s="254"/>
      <c r="P1587" s="254"/>
      <c r="Q1587" s="254"/>
      <c r="R1587" s="254"/>
    </row>
    <row r="1588" spans="1:18" s="250" customFormat="1" ht="13.5" customHeight="1" x14ac:dyDescent="0.2">
      <c r="A1588" s="534"/>
      <c r="B1588" s="527"/>
      <c r="C1588" s="527"/>
      <c r="D1588" s="527"/>
      <c r="E1588" s="527"/>
      <c r="F1588" s="527"/>
      <c r="G1588" s="527"/>
      <c r="H1588" s="527"/>
      <c r="I1588" s="527"/>
      <c r="J1588" s="527"/>
      <c r="K1588" s="527"/>
      <c r="L1588" s="527"/>
      <c r="M1588" s="254"/>
      <c r="N1588" s="254"/>
      <c r="O1588" s="254"/>
      <c r="P1588" s="254"/>
      <c r="Q1588" s="254"/>
      <c r="R1588" s="254"/>
    </row>
    <row r="1589" spans="1:18" ht="13.5" customHeight="1" x14ac:dyDescent="0.2">
      <c r="A1589" s="534"/>
      <c r="B1589" s="527"/>
      <c r="C1589" s="527"/>
      <c r="D1589" s="527"/>
      <c r="E1589" s="527"/>
      <c r="F1589" s="527"/>
      <c r="G1589" s="527"/>
      <c r="H1589" s="527"/>
      <c r="I1589" s="527"/>
      <c r="J1589" s="527"/>
      <c r="K1589" s="527"/>
      <c r="L1589" s="527"/>
    </row>
    <row r="1590" spans="1:18" ht="13.5" customHeight="1" x14ac:dyDescent="0.2">
      <c r="A1590" s="534"/>
      <c r="B1590" s="527"/>
      <c r="C1590" s="527"/>
      <c r="D1590" s="527"/>
      <c r="E1590" s="527"/>
      <c r="F1590" s="527"/>
      <c r="G1590" s="527"/>
      <c r="H1590" s="527"/>
      <c r="I1590" s="527"/>
      <c r="J1590" s="527"/>
      <c r="K1590" s="527"/>
      <c r="L1590" s="527"/>
    </row>
    <row r="1591" spans="1:18" ht="13.5" customHeight="1" x14ac:dyDescent="0.2">
      <c r="A1591" s="534"/>
      <c r="B1591" s="527"/>
      <c r="C1591" s="527"/>
      <c r="D1591" s="527"/>
      <c r="E1591" s="527"/>
      <c r="F1591" s="527"/>
      <c r="G1591" s="527"/>
      <c r="H1591" s="527"/>
      <c r="I1591" s="527"/>
      <c r="J1591" s="527"/>
      <c r="K1591" s="527"/>
      <c r="L1591" s="527"/>
    </row>
    <row r="1592" spans="1:18" ht="13.5" customHeight="1" x14ac:dyDescent="0.2">
      <c r="A1592" s="534"/>
      <c r="B1592" s="527"/>
      <c r="C1592" s="527"/>
      <c r="D1592" s="527"/>
      <c r="E1592" s="527"/>
      <c r="F1592" s="527"/>
      <c r="G1592" s="527"/>
      <c r="H1592" s="527"/>
      <c r="I1592" s="527"/>
      <c r="J1592" s="527"/>
      <c r="K1592" s="527"/>
      <c r="L1592" s="527"/>
    </row>
    <row r="1593" spans="1:18" ht="13.5" customHeight="1" x14ac:dyDescent="0.2">
      <c r="A1593" s="534"/>
      <c r="B1593" s="527"/>
      <c r="C1593" s="527"/>
      <c r="D1593" s="527"/>
      <c r="E1593" s="527"/>
      <c r="F1593" s="527"/>
      <c r="G1593" s="527"/>
      <c r="H1593" s="527"/>
      <c r="I1593" s="527"/>
      <c r="J1593" s="527"/>
      <c r="K1593" s="527"/>
      <c r="L1593" s="527"/>
    </row>
    <row r="1594" spans="1:18" ht="13.5" customHeight="1" x14ac:dyDescent="0.2">
      <c r="A1594" s="534"/>
      <c r="B1594" s="527"/>
      <c r="C1594" s="527"/>
      <c r="D1594" s="527"/>
      <c r="E1594" s="527"/>
      <c r="F1594" s="527"/>
      <c r="G1594" s="527"/>
      <c r="H1594" s="527"/>
      <c r="I1594" s="527"/>
      <c r="J1594" s="527"/>
      <c r="K1594" s="527"/>
      <c r="L1594" s="527"/>
    </row>
    <row r="1595" spans="1:18" ht="13.5" customHeight="1" x14ac:dyDescent="0.2">
      <c r="A1595" s="534"/>
      <c r="B1595" s="527"/>
      <c r="C1595" s="527"/>
      <c r="D1595" s="527"/>
      <c r="E1595" s="527"/>
      <c r="F1595" s="527"/>
      <c r="G1595" s="527"/>
      <c r="H1595" s="527"/>
      <c r="I1595" s="527"/>
      <c r="J1595" s="527"/>
      <c r="K1595" s="527"/>
      <c r="L1595" s="527"/>
    </row>
    <row r="1596" spans="1:18" ht="13.5" customHeight="1" x14ac:dyDescent="0.2">
      <c r="A1596" s="534"/>
      <c r="B1596" s="527"/>
      <c r="C1596" s="527"/>
      <c r="D1596" s="527"/>
      <c r="E1596" s="527"/>
      <c r="F1596" s="527"/>
      <c r="G1596" s="527"/>
      <c r="H1596" s="527"/>
      <c r="I1596" s="527"/>
      <c r="J1596" s="527"/>
      <c r="K1596" s="527"/>
      <c r="L1596" s="527"/>
    </row>
    <row r="1597" spans="1:18" ht="13.5" customHeight="1" x14ac:dyDescent="0.2">
      <c r="A1597" s="534"/>
      <c r="B1597" s="527"/>
      <c r="C1597" s="527"/>
      <c r="D1597" s="527"/>
      <c r="E1597" s="527"/>
      <c r="F1597" s="527"/>
      <c r="G1597" s="527"/>
      <c r="H1597" s="527"/>
      <c r="I1597" s="527"/>
      <c r="J1597" s="527"/>
      <c r="K1597" s="527"/>
      <c r="L1597" s="527"/>
    </row>
    <row r="1598" spans="1:18" ht="13.5" customHeight="1" x14ac:dyDescent="0.2">
      <c r="A1598" s="534"/>
      <c r="B1598" s="527"/>
      <c r="C1598" s="527"/>
      <c r="D1598" s="527"/>
      <c r="E1598" s="527"/>
      <c r="F1598" s="527"/>
      <c r="G1598" s="527"/>
      <c r="H1598" s="527"/>
      <c r="I1598" s="527"/>
      <c r="J1598" s="527"/>
      <c r="K1598" s="527"/>
      <c r="L1598" s="527"/>
    </row>
    <row r="1599" spans="1:18" ht="13.5" customHeight="1" x14ac:dyDescent="0.2">
      <c r="A1599" s="534"/>
      <c r="B1599" s="527"/>
      <c r="C1599" s="527"/>
      <c r="D1599" s="527"/>
      <c r="E1599" s="527"/>
      <c r="F1599" s="527"/>
      <c r="G1599" s="527"/>
      <c r="H1599" s="527"/>
      <c r="I1599" s="527"/>
      <c r="J1599" s="527"/>
      <c r="K1599" s="527"/>
      <c r="L1599" s="527"/>
    </row>
    <row r="1600" spans="1:18" ht="13.5" customHeight="1" x14ac:dyDescent="0.2">
      <c r="A1600" s="534"/>
      <c r="B1600" s="527"/>
      <c r="C1600" s="527"/>
      <c r="D1600" s="527"/>
      <c r="E1600" s="527"/>
      <c r="F1600" s="527"/>
      <c r="G1600" s="527"/>
      <c r="H1600" s="527"/>
      <c r="I1600" s="527"/>
      <c r="J1600" s="527"/>
      <c r="K1600" s="527"/>
      <c r="L1600" s="527"/>
    </row>
    <row r="1601" spans="1:12" ht="13.5" customHeight="1" x14ac:dyDescent="0.2">
      <c r="A1601" s="534"/>
      <c r="B1601" s="527"/>
      <c r="C1601" s="527"/>
      <c r="D1601" s="527"/>
      <c r="E1601" s="527"/>
      <c r="F1601" s="527"/>
      <c r="G1601" s="527"/>
      <c r="H1601" s="527"/>
      <c r="I1601" s="527"/>
      <c r="J1601" s="527"/>
      <c r="K1601" s="527"/>
      <c r="L1601" s="527"/>
    </row>
    <row r="1602" spans="1:12" ht="13.5" customHeight="1" x14ac:dyDescent="0.2">
      <c r="A1602" s="534"/>
      <c r="B1602" s="527"/>
      <c r="C1602" s="527"/>
      <c r="D1602" s="527"/>
      <c r="E1602" s="527"/>
      <c r="F1602" s="527"/>
      <c r="G1602" s="527"/>
      <c r="H1602" s="527"/>
      <c r="I1602" s="527"/>
      <c r="J1602" s="527"/>
      <c r="K1602" s="527"/>
      <c r="L1602" s="527"/>
    </row>
    <row r="1603" spans="1:12" ht="13.5" customHeight="1" x14ac:dyDescent="0.2">
      <c r="A1603" s="534"/>
      <c r="B1603" s="527"/>
      <c r="C1603" s="527"/>
      <c r="D1603" s="527"/>
      <c r="E1603" s="527"/>
      <c r="F1603" s="527"/>
      <c r="G1603" s="527"/>
      <c r="H1603" s="527"/>
      <c r="I1603" s="527"/>
      <c r="J1603" s="527"/>
      <c r="K1603" s="527"/>
      <c r="L1603" s="527"/>
    </row>
    <row r="1604" spans="1:12" ht="13.5" customHeight="1" x14ac:dyDescent="0.2">
      <c r="A1604" s="534"/>
      <c r="B1604" s="527"/>
      <c r="C1604" s="527"/>
      <c r="D1604" s="527"/>
      <c r="E1604" s="527"/>
      <c r="F1604" s="527"/>
      <c r="G1604" s="527"/>
      <c r="H1604" s="527"/>
      <c r="I1604" s="527"/>
      <c r="J1604" s="527"/>
      <c r="K1604" s="527"/>
      <c r="L1604" s="527"/>
    </row>
    <row r="1605" spans="1:12" ht="13.15" customHeight="1" x14ac:dyDescent="0.2">
      <c r="A1605" s="534"/>
      <c r="B1605" s="527"/>
      <c r="C1605" s="527"/>
      <c r="D1605" s="527"/>
      <c r="E1605" s="527"/>
      <c r="F1605" s="527"/>
      <c r="G1605" s="527"/>
      <c r="H1605" s="527"/>
      <c r="I1605" s="527"/>
      <c r="J1605" s="527"/>
      <c r="K1605" s="527"/>
      <c r="L1605" s="527"/>
    </row>
    <row r="1606" spans="1:12" ht="13.15" customHeight="1" x14ac:dyDescent="0.2">
      <c r="A1606" s="534"/>
      <c r="B1606" s="527"/>
      <c r="C1606" s="527"/>
      <c r="D1606" s="527"/>
      <c r="E1606" s="527"/>
      <c r="F1606" s="527"/>
      <c r="G1606" s="527"/>
      <c r="H1606" s="527"/>
      <c r="I1606" s="527"/>
      <c r="J1606" s="527"/>
      <c r="K1606" s="527"/>
      <c r="L1606" s="527"/>
    </row>
    <row r="1607" spans="1:12" ht="13.15" customHeight="1" x14ac:dyDescent="0.2">
      <c r="A1607" s="534"/>
      <c r="B1607" s="527"/>
      <c r="C1607" s="527"/>
      <c r="D1607" s="527"/>
      <c r="E1607" s="527"/>
      <c r="F1607" s="527"/>
      <c r="G1607" s="527"/>
      <c r="H1607" s="527"/>
      <c r="I1607" s="527"/>
      <c r="J1607" s="527"/>
      <c r="K1607" s="527"/>
      <c r="L1607" s="527"/>
    </row>
    <row r="1608" spans="1:12" ht="13.15" customHeight="1" x14ac:dyDescent="0.2">
      <c r="A1608" s="534"/>
      <c r="B1608" s="527"/>
      <c r="C1608" s="527"/>
      <c r="D1608" s="527"/>
      <c r="E1608" s="527"/>
      <c r="F1608" s="527"/>
      <c r="G1608" s="527"/>
      <c r="H1608" s="527"/>
      <c r="I1608" s="527"/>
      <c r="J1608" s="527"/>
      <c r="K1608" s="527"/>
      <c r="L1608" s="527"/>
    </row>
    <row r="1609" spans="1:12" ht="13.15" customHeight="1" x14ac:dyDescent="0.2">
      <c r="A1609" s="534"/>
      <c r="B1609" s="527"/>
      <c r="C1609" s="527"/>
      <c r="D1609" s="527"/>
      <c r="E1609" s="527"/>
      <c r="F1609" s="527"/>
      <c r="G1609" s="527"/>
      <c r="H1609" s="527"/>
      <c r="I1609" s="527"/>
      <c r="J1609" s="527"/>
      <c r="K1609" s="527"/>
      <c r="L1609" s="527"/>
    </row>
    <row r="1610" spans="1:12" ht="13.15" customHeight="1" x14ac:dyDescent="0.2">
      <c r="A1610" s="534"/>
      <c r="B1610" s="527"/>
      <c r="C1610" s="527"/>
      <c r="D1610" s="527"/>
      <c r="E1610" s="527"/>
      <c r="F1610" s="527"/>
      <c r="G1610" s="527"/>
      <c r="H1610" s="527"/>
      <c r="I1610" s="527"/>
      <c r="J1610" s="527"/>
      <c r="K1610" s="527"/>
      <c r="L1610" s="527"/>
    </row>
    <row r="1611" spans="1:12" ht="13.15" customHeight="1" x14ac:dyDescent="0.2">
      <c r="A1611" s="534"/>
      <c r="B1611" s="527"/>
      <c r="C1611" s="527"/>
      <c r="D1611" s="527"/>
      <c r="E1611" s="527"/>
      <c r="F1611" s="527"/>
      <c r="G1611" s="527"/>
      <c r="H1611" s="527"/>
      <c r="I1611" s="527"/>
      <c r="J1611" s="527"/>
      <c r="K1611" s="527"/>
      <c r="L1611" s="527"/>
    </row>
    <row r="1612" spans="1:12" ht="13.15" customHeight="1" x14ac:dyDescent="0.2">
      <c r="A1612" s="534"/>
      <c r="B1612" s="527"/>
      <c r="C1612" s="527"/>
      <c r="D1612" s="527"/>
      <c r="E1612" s="527"/>
      <c r="F1612" s="527"/>
      <c r="G1612" s="527"/>
      <c r="H1612" s="527"/>
      <c r="I1612" s="527"/>
      <c r="J1612" s="527"/>
      <c r="K1612" s="527"/>
      <c r="L1612" s="527"/>
    </row>
    <row r="1613" spans="1:12" ht="13.15" customHeight="1" x14ac:dyDescent="0.2">
      <c r="A1613" s="534"/>
      <c r="B1613" s="527"/>
      <c r="C1613" s="527"/>
      <c r="D1613" s="527"/>
      <c r="E1613" s="527"/>
      <c r="F1613" s="527"/>
      <c r="G1613" s="527"/>
      <c r="H1613" s="527"/>
      <c r="I1613" s="527"/>
      <c r="J1613" s="527"/>
      <c r="K1613" s="527"/>
      <c r="L1613" s="527"/>
    </row>
    <row r="1614" spans="1:12" ht="13.15" customHeight="1" x14ac:dyDescent="0.2">
      <c r="A1614" s="534"/>
      <c r="B1614" s="527"/>
      <c r="C1614" s="527"/>
      <c r="D1614" s="527"/>
      <c r="E1614" s="527"/>
      <c r="F1614" s="527"/>
      <c r="G1614" s="527"/>
      <c r="H1614" s="527"/>
      <c r="I1614" s="527"/>
      <c r="J1614" s="527"/>
      <c r="K1614" s="527"/>
      <c r="L1614" s="527"/>
    </row>
    <row r="1615" spans="1:12" ht="13.15" customHeight="1" x14ac:dyDescent="0.2">
      <c r="A1615" s="534"/>
      <c r="B1615" s="527"/>
      <c r="C1615" s="527"/>
      <c r="D1615" s="527"/>
      <c r="E1615" s="527"/>
      <c r="F1615" s="527"/>
      <c r="G1615" s="527"/>
      <c r="H1615" s="527"/>
      <c r="I1615" s="527"/>
      <c r="J1615" s="527"/>
      <c r="K1615" s="527"/>
      <c r="L1615" s="527"/>
    </row>
    <row r="1616" spans="1:12" ht="13.15" customHeight="1" x14ac:dyDescent="0.2">
      <c r="A1616" s="534"/>
      <c r="B1616" s="527"/>
      <c r="C1616" s="527"/>
      <c r="D1616" s="527"/>
      <c r="E1616" s="527"/>
      <c r="F1616" s="527"/>
      <c r="G1616" s="527"/>
      <c r="H1616" s="527"/>
      <c r="I1616" s="527"/>
      <c r="J1616" s="527"/>
      <c r="K1616" s="527"/>
      <c r="L1616" s="527"/>
    </row>
    <row r="1617" spans="1:12" ht="13.15" customHeight="1" x14ac:dyDescent="0.2">
      <c r="A1617" s="534"/>
      <c r="B1617" s="527"/>
      <c r="C1617" s="527"/>
      <c r="D1617" s="527"/>
      <c r="E1617" s="527"/>
      <c r="F1617" s="527"/>
      <c r="G1617" s="527"/>
      <c r="H1617" s="527"/>
      <c r="I1617" s="527"/>
      <c r="J1617" s="527"/>
      <c r="K1617" s="527"/>
      <c r="L1617" s="527"/>
    </row>
    <row r="1618" spans="1:12" ht="13.15" customHeight="1" x14ac:dyDescent="0.2">
      <c r="A1618" s="534"/>
      <c r="B1618" s="527"/>
      <c r="C1618" s="527"/>
      <c r="D1618" s="527"/>
      <c r="E1618" s="527"/>
      <c r="F1618" s="527"/>
      <c r="G1618" s="527"/>
      <c r="H1618" s="527"/>
      <c r="I1618" s="527"/>
      <c r="J1618" s="527"/>
      <c r="K1618" s="527"/>
      <c r="L1618" s="527"/>
    </row>
    <row r="1619" spans="1:12" ht="13.15" customHeight="1" x14ac:dyDescent="0.2">
      <c r="A1619" s="534"/>
      <c r="B1619" s="527"/>
      <c r="C1619" s="527"/>
      <c r="D1619" s="527"/>
      <c r="E1619" s="527"/>
      <c r="F1619" s="527"/>
      <c r="G1619" s="527"/>
      <c r="H1619" s="527"/>
      <c r="I1619" s="527"/>
      <c r="J1619" s="527"/>
      <c r="K1619" s="527"/>
      <c r="L1619" s="527"/>
    </row>
    <row r="1620" spans="1:12" ht="13.15" customHeight="1" x14ac:dyDescent="0.2">
      <c r="A1620" s="534"/>
      <c r="B1620" s="527"/>
      <c r="C1620" s="527"/>
      <c r="D1620" s="527"/>
      <c r="E1620" s="527"/>
      <c r="F1620" s="527"/>
      <c r="G1620" s="527"/>
      <c r="H1620" s="527"/>
      <c r="I1620" s="527"/>
      <c r="J1620" s="527"/>
      <c r="K1620" s="527"/>
      <c r="L1620" s="527"/>
    </row>
    <row r="1621" spans="1:12" ht="13.15" customHeight="1" x14ac:dyDescent="0.2">
      <c r="A1621" s="534"/>
      <c r="B1621" s="527"/>
      <c r="C1621" s="527"/>
      <c r="D1621" s="527"/>
      <c r="E1621" s="527"/>
      <c r="F1621" s="527"/>
      <c r="G1621" s="527"/>
      <c r="H1621" s="527"/>
      <c r="I1621" s="527"/>
      <c r="J1621" s="527"/>
      <c r="K1621" s="527"/>
      <c r="L1621" s="527"/>
    </row>
    <row r="1622" spans="1:12" ht="13.15" customHeight="1" x14ac:dyDescent="0.2">
      <c r="A1622" s="534"/>
      <c r="B1622" s="527"/>
      <c r="C1622" s="527"/>
      <c r="D1622" s="527"/>
      <c r="E1622" s="527"/>
      <c r="F1622" s="527"/>
      <c r="G1622" s="527"/>
      <c r="H1622" s="527"/>
      <c r="I1622" s="527"/>
      <c r="J1622" s="527"/>
      <c r="K1622" s="527"/>
      <c r="L1622" s="527"/>
    </row>
    <row r="1623" spans="1:12" ht="13.15" customHeight="1" x14ac:dyDescent="0.2">
      <c r="A1623" s="534"/>
      <c r="B1623" s="527"/>
      <c r="C1623" s="527"/>
      <c r="D1623" s="527"/>
      <c r="E1623" s="527"/>
      <c r="F1623" s="527"/>
      <c r="G1623" s="527"/>
      <c r="H1623" s="527"/>
      <c r="I1623" s="527"/>
      <c r="J1623" s="527"/>
      <c r="K1623" s="527"/>
      <c r="L1623" s="527"/>
    </row>
    <row r="1624" spans="1:12" ht="13.15" customHeight="1" x14ac:dyDescent="0.2">
      <c r="A1624" s="534"/>
      <c r="B1624" s="527"/>
      <c r="C1624" s="527"/>
      <c r="D1624" s="527"/>
      <c r="E1624" s="527"/>
      <c r="F1624" s="527"/>
      <c r="G1624" s="527"/>
      <c r="H1624" s="527"/>
      <c r="I1624" s="527"/>
      <c r="J1624" s="527"/>
      <c r="K1624" s="527"/>
      <c r="L1624" s="527"/>
    </row>
    <row r="1625" spans="1:12" ht="13.15" customHeight="1" x14ac:dyDescent="0.2">
      <c r="A1625" s="534"/>
      <c r="B1625" s="527"/>
      <c r="C1625" s="527"/>
      <c r="D1625" s="527"/>
      <c r="E1625" s="527"/>
      <c r="F1625" s="527"/>
      <c r="G1625" s="527"/>
      <c r="H1625" s="527"/>
      <c r="I1625" s="527"/>
      <c r="J1625" s="527"/>
      <c r="K1625" s="527"/>
      <c r="L1625" s="527"/>
    </row>
    <row r="1626" spans="1:12" ht="13.15" customHeight="1" x14ac:dyDescent="0.2">
      <c r="A1626" s="534"/>
      <c r="B1626" s="527"/>
      <c r="C1626" s="527"/>
      <c r="D1626" s="527"/>
      <c r="E1626" s="527"/>
      <c r="F1626" s="527"/>
      <c r="G1626" s="527"/>
      <c r="H1626" s="527"/>
      <c r="I1626" s="527"/>
      <c r="J1626" s="527"/>
      <c r="K1626" s="527"/>
      <c r="L1626" s="527"/>
    </row>
    <row r="1627" spans="1:12" ht="13.15" customHeight="1" x14ac:dyDescent="0.2">
      <c r="A1627" s="534"/>
      <c r="B1627" s="527"/>
      <c r="C1627" s="527"/>
      <c r="D1627" s="527"/>
      <c r="E1627" s="527"/>
      <c r="F1627" s="527"/>
      <c r="G1627" s="527"/>
      <c r="H1627" s="527"/>
      <c r="I1627" s="527"/>
      <c r="J1627" s="527"/>
      <c r="K1627" s="527"/>
      <c r="L1627" s="527"/>
    </row>
    <row r="1628" spans="1:12" ht="13.15" customHeight="1" x14ac:dyDescent="0.2">
      <c r="A1628" s="534"/>
      <c r="B1628" s="527"/>
      <c r="C1628" s="527"/>
      <c r="D1628" s="527"/>
      <c r="E1628" s="527"/>
      <c r="F1628" s="527"/>
      <c r="G1628" s="527"/>
      <c r="H1628" s="527"/>
      <c r="I1628" s="527"/>
      <c r="J1628" s="527"/>
      <c r="K1628" s="527"/>
      <c r="L1628" s="527"/>
    </row>
    <row r="1629" spans="1:12" ht="13.15" customHeight="1" x14ac:dyDescent="0.2">
      <c r="A1629" s="534"/>
      <c r="B1629" s="527"/>
      <c r="C1629" s="527"/>
      <c r="D1629" s="527"/>
      <c r="E1629" s="527"/>
      <c r="F1629" s="527"/>
      <c r="G1629" s="527"/>
      <c r="H1629" s="527"/>
      <c r="I1629" s="527"/>
      <c r="J1629" s="527"/>
      <c r="K1629" s="527"/>
      <c r="L1629" s="527"/>
    </row>
    <row r="1630" spans="1:12" ht="13.15" customHeight="1" x14ac:dyDescent="0.2">
      <c r="A1630" s="534"/>
      <c r="B1630" s="527"/>
      <c r="C1630" s="527"/>
      <c r="D1630" s="527"/>
      <c r="E1630" s="527"/>
      <c r="F1630" s="527"/>
      <c r="G1630" s="527"/>
      <c r="H1630" s="527"/>
      <c r="I1630" s="527"/>
      <c r="J1630" s="527"/>
      <c r="K1630" s="527"/>
      <c r="L1630" s="527"/>
    </row>
    <row r="1631" spans="1:12" ht="13.15" customHeight="1" x14ac:dyDescent="0.2">
      <c r="A1631" s="534"/>
      <c r="B1631" s="527"/>
      <c r="C1631" s="527"/>
      <c r="D1631" s="527"/>
      <c r="E1631" s="527"/>
      <c r="F1631" s="527"/>
      <c r="G1631" s="527"/>
      <c r="H1631" s="527"/>
      <c r="I1631" s="527"/>
      <c r="J1631" s="527"/>
      <c r="K1631" s="527"/>
      <c r="L1631" s="527"/>
    </row>
    <row r="1632" spans="1:12" ht="13.15" customHeight="1" x14ac:dyDescent="0.2">
      <c r="A1632" s="534"/>
      <c r="B1632" s="527"/>
      <c r="C1632" s="527"/>
      <c r="D1632" s="527"/>
      <c r="E1632" s="527"/>
      <c r="F1632" s="527"/>
      <c r="G1632" s="527"/>
      <c r="H1632" s="527"/>
      <c r="I1632" s="527"/>
      <c r="J1632" s="527"/>
      <c r="K1632" s="527"/>
      <c r="L1632" s="527"/>
    </row>
    <row r="1633" spans="1:18" ht="13.15" customHeight="1" x14ac:dyDescent="0.2">
      <c r="A1633" s="534"/>
      <c r="B1633" s="527"/>
      <c r="C1633" s="527"/>
      <c r="D1633" s="527"/>
      <c r="E1633" s="527"/>
      <c r="F1633" s="527"/>
      <c r="G1633" s="527"/>
      <c r="H1633" s="527"/>
      <c r="I1633" s="527"/>
      <c r="J1633" s="527"/>
      <c r="K1633" s="527"/>
      <c r="L1633" s="527"/>
    </row>
    <row r="1634" spans="1:18" ht="13.15" customHeight="1" x14ac:dyDescent="0.2">
      <c r="A1634" s="534"/>
      <c r="B1634" s="527"/>
      <c r="C1634" s="527"/>
      <c r="D1634" s="527"/>
      <c r="E1634" s="527"/>
      <c r="F1634" s="527"/>
      <c r="G1634" s="527"/>
      <c r="H1634" s="527"/>
      <c r="I1634" s="527"/>
      <c r="J1634" s="527"/>
      <c r="K1634" s="527"/>
      <c r="L1634" s="527"/>
    </row>
    <row r="1635" spans="1:18" ht="13.15" customHeight="1" x14ac:dyDescent="0.2">
      <c r="A1635" s="534"/>
      <c r="B1635" s="527"/>
      <c r="C1635" s="527"/>
      <c r="D1635" s="527"/>
      <c r="E1635" s="527"/>
      <c r="F1635" s="527"/>
      <c r="G1635" s="527"/>
      <c r="H1635" s="527"/>
      <c r="I1635" s="527"/>
      <c r="J1635" s="527"/>
      <c r="K1635" s="527"/>
      <c r="L1635" s="527"/>
    </row>
    <row r="1636" spans="1:18" ht="13.15" customHeight="1" x14ac:dyDescent="0.2">
      <c r="A1636" s="534"/>
      <c r="B1636" s="527"/>
      <c r="C1636" s="527"/>
      <c r="D1636" s="527"/>
      <c r="E1636" s="527"/>
      <c r="F1636" s="527"/>
      <c r="G1636" s="527"/>
      <c r="H1636" s="527"/>
      <c r="I1636" s="527"/>
      <c r="J1636" s="527"/>
      <c r="K1636" s="527"/>
      <c r="L1636" s="527"/>
    </row>
    <row r="1637" spans="1:18" ht="13.15" customHeight="1" x14ac:dyDescent="0.2">
      <c r="A1637" s="534"/>
      <c r="B1637" s="527"/>
      <c r="C1637" s="527"/>
      <c r="D1637" s="527"/>
      <c r="E1637" s="527"/>
      <c r="F1637" s="527"/>
      <c r="G1637" s="527"/>
      <c r="H1637" s="527"/>
      <c r="I1637" s="527"/>
      <c r="J1637" s="527"/>
      <c r="K1637" s="527"/>
      <c r="L1637" s="527"/>
    </row>
    <row r="1638" spans="1:18" ht="13.15" customHeight="1" x14ac:dyDescent="0.2">
      <c r="A1638" s="534"/>
      <c r="B1638" s="527"/>
      <c r="C1638" s="527"/>
      <c r="D1638" s="527"/>
      <c r="E1638" s="527"/>
      <c r="F1638" s="527"/>
      <c r="G1638" s="527"/>
      <c r="H1638" s="527"/>
      <c r="I1638" s="527"/>
      <c r="J1638" s="527"/>
      <c r="K1638" s="527"/>
      <c r="L1638" s="527"/>
    </row>
    <row r="1639" spans="1:18" ht="13.15" customHeight="1" x14ac:dyDescent="0.2">
      <c r="A1639" s="534"/>
      <c r="B1639" s="527"/>
      <c r="C1639" s="527"/>
      <c r="D1639" s="527"/>
      <c r="E1639" s="527"/>
      <c r="F1639" s="527"/>
      <c r="G1639" s="527"/>
      <c r="H1639" s="527"/>
      <c r="I1639" s="527"/>
      <c r="J1639" s="527"/>
      <c r="K1639" s="527"/>
      <c r="L1639" s="527"/>
    </row>
    <row r="1640" spans="1:18" ht="13.15" customHeight="1" x14ac:dyDescent="0.2">
      <c r="A1640" s="534"/>
      <c r="B1640" s="527"/>
      <c r="C1640" s="527"/>
      <c r="D1640" s="527"/>
      <c r="E1640" s="527"/>
      <c r="F1640" s="527"/>
      <c r="G1640" s="527"/>
      <c r="H1640" s="527"/>
      <c r="I1640" s="527"/>
      <c r="J1640" s="527"/>
      <c r="K1640" s="527"/>
      <c r="L1640" s="527"/>
      <c r="M1640" s="250"/>
      <c r="N1640" s="250"/>
      <c r="O1640" s="250"/>
      <c r="P1640" s="250"/>
      <c r="Q1640" s="250"/>
      <c r="R1640" s="250"/>
    </row>
    <row r="1641" spans="1:18" ht="13.15" customHeight="1" x14ac:dyDescent="0.2">
      <c r="A1641" s="534"/>
      <c r="B1641" s="527"/>
      <c r="C1641" s="527"/>
      <c r="D1641" s="527"/>
      <c r="E1641" s="527"/>
      <c r="F1641" s="527"/>
      <c r="G1641" s="527"/>
      <c r="H1641" s="527"/>
      <c r="I1641" s="527"/>
      <c r="J1641" s="527"/>
      <c r="K1641" s="527"/>
      <c r="L1641" s="527"/>
    </row>
    <row r="1642" spans="1:18" ht="13.15" customHeight="1" x14ac:dyDescent="0.2">
      <c r="A1642" s="534"/>
      <c r="B1642" s="527"/>
      <c r="C1642" s="527"/>
      <c r="D1642" s="527"/>
      <c r="E1642" s="527"/>
      <c r="F1642" s="527"/>
      <c r="G1642" s="527"/>
      <c r="H1642" s="527"/>
      <c r="I1642" s="527"/>
      <c r="J1642" s="527"/>
      <c r="K1642" s="527"/>
      <c r="L1642" s="527"/>
    </row>
    <row r="1643" spans="1:18" ht="13.15" customHeight="1" x14ac:dyDescent="0.2">
      <c r="A1643" s="534"/>
      <c r="B1643" s="527"/>
      <c r="C1643" s="527"/>
      <c r="D1643" s="527"/>
      <c r="E1643" s="527"/>
      <c r="F1643" s="527"/>
      <c r="G1643" s="527"/>
      <c r="H1643" s="527"/>
      <c r="I1643" s="527"/>
      <c r="J1643" s="527"/>
      <c r="K1643" s="527"/>
      <c r="L1643" s="527"/>
    </row>
    <row r="1644" spans="1:18" ht="13.15" customHeight="1" x14ac:dyDescent="0.2">
      <c r="A1644" s="534"/>
      <c r="B1644" s="527"/>
      <c r="C1644" s="527"/>
      <c r="D1644" s="527"/>
      <c r="E1644" s="527"/>
      <c r="F1644" s="527"/>
      <c r="G1644" s="527"/>
      <c r="H1644" s="527"/>
      <c r="I1644" s="527"/>
      <c r="J1644" s="527"/>
      <c r="K1644" s="527"/>
      <c r="L1644" s="527"/>
    </row>
    <row r="1645" spans="1:18" ht="13.15" customHeight="1" x14ac:dyDescent="0.2">
      <c r="A1645" s="534"/>
      <c r="B1645" s="527"/>
      <c r="C1645" s="527"/>
      <c r="D1645" s="527"/>
      <c r="E1645" s="527"/>
      <c r="F1645" s="527"/>
      <c r="G1645" s="527"/>
      <c r="H1645" s="527"/>
      <c r="I1645" s="527"/>
      <c r="J1645" s="527"/>
      <c r="K1645" s="527"/>
      <c r="L1645" s="527"/>
    </row>
    <row r="1646" spans="1:18" ht="13.15" customHeight="1" x14ac:dyDescent="0.2">
      <c r="A1646" s="534"/>
      <c r="B1646" s="527"/>
      <c r="C1646" s="527"/>
      <c r="D1646" s="527"/>
      <c r="E1646" s="527"/>
      <c r="F1646" s="527"/>
      <c r="G1646" s="527"/>
      <c r="H1646" s="527"/>
      <c r="I1646" s="527"/>
      <c r="J1646" s="527"/>
      <c r="K1646" s="527"/>
      <c r="L1646" s="527"/>
    </row>
    <row r="1647" spans="1:18" ht="13.15" customHeight="1" x14ac:dyDescent="0.2">
      <c r="A1647" s="534"/>
      <c r="B1647" s="527"/>
      <c r="C1647" s="527"/>
      <c r="D1647" s="527"/>
      <c r="E1647" s="527"/>
      <c r="F1647" s="527"/>
      <c r="G1647" s="527"/>
      <c r="H1647" s="527"/>
      <c r="I1647" s="527"/>
      <c r="J1647" s="527"/>
      <c r="K1647" s="527"/>
      <c r="L1647" s="527"/>
    </row>
    <row r="1648" spans="1:18" ht="13.15" customHeight="1" x14ac:dyDescent="0.2">
      <c r="A1648" s="534"/>
      <c r="B1648" s="527"/>
      <c r="C1648" s="527"/>
      <c r="D1648" s="527"/>
      <c r="E1648" s="527"/>
      <c r="F1648" s="527"/>
      <c r="G1648" s="527"/>
      <c r="H1648" s="527"/>
      <c r="I1648" s="527"/>
      <c r="J1648" s="527"/>
      <c r="K1648" s="527"/>
      <c r="L1648" s="527"/>
    </row>
    <row r="1649" spans="1:12" ht="13.15" customHeight="1" x14ac:dyDescent="0.2">
      <c r="A1649" s="534"/>
      <c r="B1649" s="527"/>
      <c r="C1649" s="527"/>
      <c r="D1649" s="527"/>
      <c r="E1649" s="527"/>
      <c r="F1649" s="527"/>
      <c r="G1649" s="527"/>
      <c r="H1649" s="527"/>
      <c r="I1649" s="527"/>
      <c r="J1649" s="527"/>
      <c r="K1649" s="527"/>
      <c r="L1649" s="527"/>
    </row>
    <row r="1650" spans="1:12" ht="13.15" customHeight="1" x14ac:dyDescent="0.2">
      <c r="A1650" s="534"/>
      <c r="B1650" s="527"/>
      <c r="C1650" s="527"/>
      <c r="D1650" s="527"/>
      <c r="E1650" s="527"/>
      <c r="F1650" s="527"/>
      <c r="G1650" s="527"/>
      <c r="H1650" s="527"/>
      <c r="I1650" s="527"/>
      <c r="J1650" s="527"/>
      <c r="K1650" s="527"/>
      <c r="L1650" s="527"/>
    </row>
    <row r="1651" spans="1:12" ht="13.15" customHeight="1" x14ac:dyDescent="0.2">
      <c r="A1651" s="534"/>
      <c r="B1651" s="527"/>
      <c r="C1651" s="527"/>
      <c r="D1651" s="527"/>
      <c r="E1651" s="527"/>
      <c r="F1651" s="527"/>
      <c r="G1651" s="527"/>
      <c r="H1651" s="527"/>
      <c r="I1651" s="527"/>
      <c r="J1651" s="527"/>
      <c r="K1651" s="527"/>
      <c r="L1651" s="527"/>
    </row>
    <row r="1652" spans="1:12" ht="13.15" customHeight="1" x14ac:dyDescent="0.2">
      <c r="A1652" s="534"/>
      <c r="B1652" s="527"/>
      <c r="C1652" s="527"/>
      <c r="D1652" s="527"/>
      <c r="E1652" s="527"/>
      <c r="F1652" s="527"/>
      <c r="G1652" s="527"/>
      <c r="H1652" s="527"/>
      <c r="I1652" s="527"/>
      <c r="J1652" s="527"/>
      <c r="K1652" s="527"/>
      <c r="L1652" s="527"/>
    </row>
    <row r="1653" spans="1:12" ht="13.15" customHeight="1" x14ac:dyDescent="0.2">
      <c r="A1653" s="534"/>
      <c r="B1653" s="527"/>
      <c r="C1653" s="527"/>
      <c r="D1653" s="527"/>
      <c r="E1653" s="527"/>
      <c r="F1653" s="527"/>
      <c r="G1653" s="527"/>
      <c r="H1653" s="527"/>
      <c r="I1653" s="527"/>
      <c r="J1653" s="527"/>
      <c r="K1653" s="527"/>
      <c r="L1653" s="527"/>
    </row>
    <row r="1654" spans="1:12" ht="13.15" customHeight="1" x14ac:dyDescent="0.2">
      <c r="A1654" s="534"/>
      <c r="B1654" s="527"/>
      <c r="C1654" s="527"/>
      <c r="D1654" s="527"/>
      <c r="E1654" s="527"/>
      <c r="F1654" s="527"/>
      <c r="G1654" s="527"/>
      <c r="H1654" s="527"/>
      <c r="I1654" s="527"/>
      <c r="J1654" s="527"/>
      <c r="K1654" s="527"/>
      <c r="L1654" s="527"/>
    </row>
    <row r="1655" spans="1:12" ht="13.15" customHeight="1" x14ac:dyDescent="0.2">
      <c r="A1655" s="534"/>
      <c r="B1655" s="527"/>
      <c r="C1655" s="527"/>
      <c r="D1655" s="527"/>
      <c r="E1655" s="527"/>
      <c r="F1655" s="527"/>
      <c r="G1655" s="527"/>
      <c r="H1655" s="527"/>
      <c r="I1655" s="527"/>
      <c r="J1655" s="527"/>
      <c r="K1655" s="527"/>
      <c r="L1655" s="527"/>
    </row>
    <row r="1656" spans="1:12" ht="13.15" customHeight="1" x14ac:dyDescent="0.2">
      <c r="A1656" s="534"/>
      <c r="B1656" s="527"/>
      <c r="C1656" s="527"/>
      <c r="D1656" s="527"/>
      <c r="E1656" s="527"/>
      <c r="F1656" s="527"/>
      <c r="G1656" s="527"/>
      <c r="H1656" s="527"/>
      <c r="I1656" s="527"/>
      <c r="J1656" s="527"/>
      <c r="K1656" s="527"/>
      <c r="L1656" s="527"/>
    </row>
    <row r="1657" spans="1:12" ht="13.15" customHeight="1" x14ac:dyDescent="0.2">
      <c r="A1657" s="534"/>
      <c r="B1657" s="527"/>
      <c r="C1657" s="527"/>
      <c r="D1657" s="527"/>
      <c r="E1657" s="527"/>
      <c r="F1657" s="527"/>
      <c r="G1657" s="527"/>
      <c r="H1657" s="527"/>
      <c r="I1657" s="527"/>
      <c r="J1657" s="527"/>
      <c r="K1657" s="527"/>
      <c r="L1657" s="527"/>
    </row>
    <row r="1658" spans="1:12" ht="13.15" customHeight="1" x14ac:dyDescent="0.2">
      <c r="A1658" s="534"/>
      <c r="B1658" s="527"/>
      <c r="C1658" s="527"/>
      <c r="D1658" s="527"/>
      <c r="E1658" s="527"/>
      <c r="F1658" s="527"/>
      <c r="G1658" s="527"/>
      <c r="H1658" s="527"/>
      <c r="I1658" s="527"/>
      <c r="J1658" s="527"/>
      <c r="K1658" s="527"/>
      <c r="L1658" s="527"/>
    </row>
    <row r="1659" spans="1:12" ht="13.15" customHeight="1" x14ac:dyDescent="0.2">
      <c r="A1659" s="534"/>
      <c r="B1659" s="527"/>
      <c r="C1659" s="527"/>
      <c r="D1659" s="527"/>
      <c r="E1659" s="527"/>
      <c r="F1659" s="527"/>
      <c r="G1659" s="527"/>
      <c r="H1659" s="527"/>
      <c r="I1659" s="527"/>
      <c r="J1659" s="527"/>
      <c r="K1659" s="527"/>
      <c r="L1659" s="527"/>
    </row>
    <row r="1660" spans="1:12" ht="13.15" customHeight="1" x14ac:dyDescent="0.2">
      <c r="A1660" s="534"/>
      <c r="B1660" s="527"/>
      <c r="C1660" s="527"/>
      <c r="D1660" s="527"/>
      <c r="E1660" s="527"/>
      <c r="F1660" s="527"/>
      <c r="G1660" s="527"/>
      <c r="H1660" s="527"/>
      <c r="I1660" s="527"/>
      <c r="J1660" s="527"/>
      <c r="K1660" s="527"/>
      <c r="L1660" s="527"/>
    </row>
    <row r="1661" spans="1:12" ht="13.15" customHeight="1" x14ac:dyDescent="0.2">
      <c r="A1661" s="534"/>
      <c r="B1661" s="527"/>
      <c r="C1661" s="527"/>
      <c r="D1661" s="527"/>
      <c r="E1661" s="527"/>
      <c r="F1661" s="527"/>
      <c r="G1661" s="527"/>
      <c r="H1661" s="527"/>
      <c r="I1661" s="527"/>
      <c r="J1661" s="527"/>
      <c r="K1661" s="527"/>
      <c r="L1661" s="527"/>
    </row>
    <row r="1662" spans="1:12" ht="13.15" customHeight="1" x14ac:dyDescent="0.2">
      <c r="A1662" s="534"/>
      <c r="B1662" s="527"/>
      <c r="C1662" s="527"/>
      <c r="D1662" s="527"/>
      <c r="E1662" s="527"/>
      <c r="F1662" s="527"/>
      <c r="G1662" s="527"/>
      <c r="H1662" s="527"/>
      <c r="I1662" s="527"/>
      <c r="J1662" s="527"/>
      <c r="K1662" s="527"/>
      <c r="L1662" s="527"/>
    </row>
    <row r="1663" spans="1:12" ht="13.15" customHeight="1" x14ac:dyDescent="0.2">
      <c r="A1663" s="534"/>
      <c r="B1663" s="527"/>
      <c r="C1663" s="527"/>
      <c r="D1663" s="527"/>
      <c r="E1663" s="527"/>
      <c r="F1663" s="527"/>
      <c r="G1663" s="527"/>
      <c r="H1663" s="527"/>
      <c r="I1663" s="527"/>
      <c r="J1663" s="527"/>
      <c r="K1663" s="527"/>
      <c r="L1663" s="527"/>
    </row>
    <row r="1664" spans="1:12" ht="13.15" customHeight="1" x14ac:dyDescent="0.2">
      <c r="A1664" s="534"/>
      <c r="B1664" s="527"/>
      <c r="C1664" s="527"/>
      <c r="D1664" s="527"/>
      <c r="E1664" s="527"/>
      <c r="F1664" s="527"/>
      <c r="G1664" s="527"/>
      <c r="H1664" s="527"/>
      <c r="I1664" s="527"/>
      <c r="J1664" s="527"/>
      <c r="K1664" s="527"/>
      <c r="L1664" s="527"/>
    </row>
    <row r="1665" spans="1:12" ht="13.15" customHeight="1" x14ac:dyDescent="0.2">
      <c r="A1665" s="534"/>
      <c r="B1665" s="527"/>
      <c r="C1665" s="527"/>
      <c r="D1665" s="527"/>
      <c r="E1665" s="527"/>
      <c r="F1665" s="527"/>
      <c r="G1665" s="527"/>
      <c r="H1665" s="527"/>
      <c r="I1665" s="527"/>
      <c r="J1665" s="527"/>
      <c r="K1665" s="527"/>
      <c r="L1665" s="527"/>
    </row>
    <row r="1666" spans="1:12" ht="13.15" customHeight="1" x14ac:dyDescent="0.2">
      <c r="A1666" s="534"/>
      <c r="B1666" s="527"/>
      <c r="C1666" s="527"/>
      <c r="D1666" s="527"/>
      <c r="E1666" s="527"/>
      <c r="F1666" s="527"/>
      <c r="G1666" s="527"/>
      <c r="H1666" s="527"/>
      <c r="I1666" s="527"/>
      <c r="J1666" s="527"/>
      <c r="K1666" s="527"/>
      <c r="L1666" s="527"/>
    </row>
    <row r="1667" spans="1:12" ht="13.15" customHeight="1" x14ac:dyDescent="0.2">
      <c r="A1667" s="534"/>
      <c r="B1667" s="527"/>
      <c r="C1667" s="527"/>
      <c r="D1667" s="527"/>
      <c r="E1667" s="527"/>
      <c r="F1667" s="527"/>
      <c r="G1667" s="527"/>
      <c r="H1667" s="527"/>
      <c r="I1667" s="527"/>
      <c r="J1667" s="527"/>
      <c r="K1667" s="527"/>
      <c r="L1667" s="527"/>
    </row>
    <row r="1668" spans="1:12" ht="13.15" customHeight="1" x14ac:dyDescent="0.2">
      <c r="A1668" s="534"/>
      <c r="B1668" s="527"/>
      <c r="C1668" s="527"/>
      <c r="D1668" s="527"/>
      <c r="E1668" s="527"/>
      <c r="F1668" s="527"/>
      <c r="G1668" s="527"/>
      <c r="H1668" s="527"/>
      <c r="I1668" s="527"/>
      <c r="J1668" s="527"/>
      <c r="K1668" s="527"/>
      <c r="L1668" s="527"/>
    </row>
    <row r="1669" spans="1:12" ht="13.15" customHeight="1" x14ac:dyDescent="0.2">
      <c r="A1669" s="534"/>
      <c r="B1669" s="527"/>
      <c r="C1669" s="527"/>
      <c r="D1669" s="527"/>
      <c r="E1669" s="527"/>
      <c r="F1669" s="527"/>
      <c r="G1669" s="527"/>
      <c r="H1669" s="527"/>
      <c r="I1669" s="527"/>
      <c r="J1669" s="527"/>
      <c r="K1669" s="527"/>
      <c r="L1669" s="527"/>
    </row>
    <row r="1670" spans="1:12" ht="13.15" customHeight="1" x14ac:dyDescent="0.2">
      <c r="A1670" s="534"/>
      <c r="B1670" s="527"/>
      <c r="C1670" s="527"/>
      <c r="D1670" s="527"/>
      <c r="E1670" s="527"/>
      <c r="F1670" s="527"/>
      <c r="G1670" s="527"/>
      <c r="H1670" s="527"/>
      <c r="I1670" s="527"/>
      <c r="J1670" s="527"/>
      <c r="K1670" s="527"/>
      <c r="L1670" s="527"/>
    </row>
    <row r="1671" spans="1:12" ht="13.15" customHeight="1" x14ac:dyDescent="0.2">
      <c r="A1671" s="534"/>
      <c r="B1671" s="527"/>
      <c r="C1671" s="527"/>
      <c r="D1671" s="527"/>
      <c r="E1671" s="527"/>
      <c r="F1671" s="527"/>
      <c r="G1671" s="527"/>
      <c r="H1671" s="527"/>
      <c r="I1671" s="527"/>
      <c r="J1671" s="527"/>
      <c r="K1671" s="527"/>
      <c r="L1671" s="527"/>
    </row>
    <row r="1672" spans="1:12" ht="13.15" customHeight="1" x14ac:dyDescent="0.2">
      <c r="A1672" s="534"/>
      <c r="B1672" s="527"/>
      <c r="C1672" s="527"/>
      <c r="D1672" s="527"/>
      <c r="E1672" s="527"/>
      <c r="F1672" s="527"/>
      <c r="G1672" s="527"/>
      <c r="H1672" s="527"/>
      <c r="I1672" s="527"/>
      <c r="J1672" s="527"/>
      <c r="K1672" s="527"/>
      <c r="L1672" s="527"/>
    </row>
    <row r="1673" spans="1:12" ht="13.15" customHeight="1" x14ac:dyDescent="0.2">
      <c r="A1673" s="534"/>
      <c r="B1673" s="527"/>
      <c r="C1673" s="527"/>
      <c r="D1673" s="527"/>
      <c r="E1673" s="527"/>
      <c r="F1673" s="527"/>
      <c r="G1673" s="527"/>
      <c r="H1673" s="527"/>
      <c r="I1673" s="527"/>
      <c r="J1673" s="527"/>
      <c r="K1673" s="527"/>
      <c r="L1673" s="527"/>
    </row>
    <row r="1674" spans="1:12" ht="13.15" customHeight="1" x14ac:dyDescent="0.2">
      <c r="A1674" s="534"/>
      <c r="B1674" s="527"/>
      <c r="C1674" s="527"/>
      <c r="D1674" s="527"/>
      <c r="E1674" s="527"/>
      <c r="F1674" s="527"/>
      <c r="G1674" s="527"/>
      <c r="H1674" s="527"/>
      <c r="I1674" s="527"/>
      <c r="J1674" s="527"/>
      <c r="K1674" s="527"/>
      <c r="L1674" s="527"/>
    </row>
    <row r="1675" spans="1:12" ht="13.15" customHeight="1" x14ac:dyDescent="0.2">
      <c r="A1675" s="534"/>
      <c r="B1675" s="527"/>
      <c r="C1675" s="527"/>
      <c r="D1675" s="527"/>
      <c r="E1675" s="527"/>
      <c r="F1675" s="527"/>
      <c r="G1675" s="527"/>
      <c r="H1675" s="527"/>
      <c r="I1675" s="527"/>
      <c r="J1675" s="527"/>
      <c r="K1675" s="527"/>
      <c r="L1675" s="527"/>
    </row>
    <row r="1676" spans="1:12" ht="13.15" customHeight="1" x14ac:dyDescent="0.2">
      <c r="A1676" s="534"/>
      <c r="B1676" s="527"/>
      <c r="C1676" s="527"/>
      <c r="D1676" s="527"/>
      <c r="E1676" s="527"/>
      <c r="F1676" s="527"/>
      <c r="G1676" s="527"/>
      <c r="H1676" s="527"/>
      <c r="I1676" s="527"/>
      <c r="J1676" s="527"/>
      <c r="K1676" s="527"/>
      <c r="L1676" s="527"/>
    </row>
    <row r="1677" spans="1:12" ht="13.15" customHeight="1" x14ac:dyDescent="0.2">
      <c r="A1677" s="534"/>
      <c r="B1677" s="527"/>
      <c r="C1677" s="527"/>
      <c r="D1677" s="527"/>
      <c r="E1677" s="527"/>
      <c r="F1677" s="527"/>
      <c r="G1677" s="527"/>
      <c r="H1677" s="527"/>
      <c r="I1677" s="527"/>
      <c r="J1677" s="527"/>
      <c r="K1677" s="527"/>
      <c r="L1677" s="527"/>
    </row>
    <row r="1678" spans="1:12" ht="13.15" customHeight="1" x14ac:dyDescent="0.2">
      <c r="A1678" s="534"/>
      <c r="B1678" s="527"/>
      <c r="C1678" s="527"/>
      <c r="D1678" s="527"/>
      <c r="E1678" s="527"/>
      <c r="F1678" s="527"/>
      <c r="G1678" s="527"/>
      <c r="H1678" s="527"/>
      <c r="I1678" s="527"/>
      <c r="J1678" s="527"/>
      <c r="K1678" s="527"/>
      <c r="L1678" s="527"/>
    </row>
    <row r="1679" spans="1:12" ht="13.15" customHeight="1" x14ac:dyDescent="0.2">
      <c r="A1679" s="534"/>
      <c r="B1679" s="527"/>
      <c r="C1679" s="527"/>
      <c r="D1679" s="527"/>
      <c r="E1679" s="527"/>
      <c r="F1679" s="527"/>
      <c r="G1679" s="527"/>
      <c r="H1679" s="527"/>
      <c r="I1679" s="527"/>
      <c r="J1679" s="527"/>
      <c r="K1679" s="527"/>
      <c r="L1679" s="527"/>
    </row>
    <row r="1680" spans="1:12" ht="13.15" customHeight="1" x14ac:dyDescent="0.2">
      <c r="A1680" s="534"/>
      <c r="B1680" s="527"/>
      <c r="C1680" s="527"/>
      <c r="D1680" s="527"/>
      <c r="E1680" s="527"/>
      <c r="F1680" s="527"/>
      <c r="G1680" s="527"/>
      <c r="H1680" s="527"/>
      <c r="I1680" s="527"/>
      <c r="J1680" s="527"/>
      <c r="K1680" s="527"/>
      <c r="L1680" s="527"/>
    </row>
    <row r="1681" spans="1:18" ht="13.15" customHeight="1" x14ac:dyDescent="0.2">
      <c r="A1681" s="534"/>
      <c r="B1681" s="527"/>
      <c r="C1681" s="527"/>
      <c r="D1681" s="527"/>
      <c r="E1681" s="527"/>
      <c r="F1681" s="527"/>
      <c r="G1681" s="527"/>
      <c r="H1681" s="527"/>
      <c r="I1681" s="527"/>
      <c r="J1681" s="527"/>
      <c r="K1681" s="527"/>
      <c r="L1681" s="527"/>
    </row>
    <row r="1682" spans="1:18" ht="13.15" customHeight="1" x14ac:dyDescent="0.2">
      <c r="A1682" s="534"/>
      <c r="B1682" s="527"/>
      <c r="C1682" s="527"/>
      <c r="D1682" s="527"/>
      <c r="E1682" s="527"/>
      <c r="F1682" s="527"/>
      <c r="G1682" s="527"/>
      <c r="H1682" s="527"/>
      <c r="I1682" s="527"/>
      <c r="J1682" s="527"/>
      <c r="K1682" s="527"/>
      <c r="L1682" s="527"/>
    </row>
    <row r="1683" spans="1:18" ht="13.15" customHeight="1" x14ac:dyDescent="0.2">
      <c r="A1683" s="534"/>
      <c r="B1683" s="527"/>
      <c r="C1683" s="527"/>
      <c r="D1683" s="527"/>
      <c r="E1683" s="527"/>
      <c r="F1683" s="527"/>
      <c r="G1683" s="527"/>
      <c r="H1683" s="527"/>
      <c r="I1683" s="527"/>
      <c r="J1683" s="527"/>
      <c r="K1683" s="527"/>
      <c r="L1683" s="527"/>
    </row>
    <row r="1684" spans="1:18" ht="13.15" customHeight="1" x14ac:dyDescent="0.2">
      <c r="A1684" s="534"/>
      <c r="B1684" s="527"/>
      <c r="C1684" s="527"/>
      <c r="D1684" s="527"/>
      <c r="E1684" s="527"/>
      <c r="F1684" s="527"/>
      <c r="G1684" s="527"/>
      <c r="H1684" s="527"/>
      <c r="I1684" s="527"/>
      <c r="J1684" s="527"/>
      <c r="K1684" s="527"/>
      <c r="L1684" s="527"/>
    </row>
    <row r="1685" spans="1:18" ht="13.15" customHeight="1" x14ac:dyDescent="0.2">
      <c r="A1685" s="534"/>
      <c r="B1685" s="527"/>
      <c r="C1685" s="527"/>
      <c r="D1685" s="527"/>
      <c r="E1685" s="527"/>
      <c r="F1685" s="527"/>
      <c r="G1685" s="527"/>
      <c r="H1685" s="527"/>
      <c r="I1685" s="527"/>
      <c r="J1685" s="527"/>
      <c r="K1685" s="527"/>
      <c r="L1685" s="527"/>
    </row>
    <row r="1686" spans="1:18" ht="13.15" customHeight="1" x14ac:dyDescent="0.2">
      <c r="A1686" s="534"/>
      <c r="B1686" s="527"/>
      <c r="C1686" s="527"/>
      <c r="D1686" s="527"/>
      <c r="E1686" s="527"/>
      <c r="F1686" s="527"/>
      <c r="G1686" s="527"/>
      <c r="H1686" s="527"/>
      <c r="I1686" s="527"/>
      <c r="J1686" s="527"/>
      <c r="K1686" s="527"/>
      <c r="L1686" s="527"/>
    </row>
    <row r="1687" spans="1:18" ht="13.15" customHeight="1" x14ac:dyDescent="0.2">
      <c r="A1687" s="534"/>
      <c r="B1687" s="527"/>
      <c r="C1687" s="527"/>
      <c r="D1687" s="527"/>
      <c r="E1687" s="527"/>
      <c r="F1687" s="527"/>
      <c r="G1687" s="527"/>
      <c r="H1687" s="527"/>
      <c r="I1687" s="527"/>
      <c r="J1687" s="527"/>
      <c r="K1687" s="527"/>
      <c r="L1687" s="527"/>
    </row>
    <row r="1688" spans="1:18" s="250" customFormat="1" ht="13.15" customHeight="1" x14ac:dyDescent="0.2">
      <c r="A1688" s="534"/>
      <c r="B1688" s="527"/>
      <c r="C1688" s="527"/>
      <c r="D1688" s="527"/>
      <c r="E1688" s="527"/>
      <c r="F1688" s="527"/>
      <c r="G1688" s="527"/>
      <c r="H1688" s="527"/>
      <c r="I1688" s="527"/>
      <c r="J1688" s="527"/>
      <c r="K1688" s="527"/>
      <c r="L1688" s="527"/>
      <c r="M1688" s="254"/>
      <c r="N1688" s="254"/>
      <c r="O1688" s="254"/>
      <c r="P1688" s="254"/>
      <c r="Q1688" s="254"/>
      <c r="R1688" s="254"/>
    </row>
    <row r="1689" spans="1:18" ht="13.15" customHeight="1" x14ac:dyDescent="0.2">
      <c r="A1689" s="534"/>
      <c r="B1689" s="527"/>
      <c r="C1689" s="527"/>
      <c r="D1689" s="527"/>
      <c r="E1689" s="527"/>
      <c r="F1689" s="527"/>
      <c r="G1689" s="527"/>
      <c r="H1689" s="527"/>
      <c r="I1689" s="527"/>
      <c r="J1689" s="527"/>
      <c r="K1689" s="527"/>
      <c r="L1689" s="527"/>
    </row>
    <row r="1690" spans="1:18" ht="13.15" customHeight="1" x14ac:dyDescent="0.2">
      <c r="A1690" s="534"/>
      <c r="B1690" s="527"/>
      <c r="C1690" s="527"/>
      <c r="D1690" s="527"/>
      <c r="E1690" s="527"/>
      <c r="F1690" s="527"/>
      <c r="G1690" s="527"/>
      <c r="H1690" s="527"/>
      <c r="I1690" s="527"/>
      <c r="J1690" s="527"/>
      <c r="K1690" s="527"/>
      <c r="L1690" s="527"/>
    </row>
    <row r="1691" spans="1:18" ht="13.15" customHeight="1" x14ac:dyDescent="0.2">
      <c r="A1691" s="534"/>
      <c r="B1691" s="527"/>
      <c r="C1691" s="527"/>
      <c r="D1691" s="527"/>
      <c r="E1691" s="527"/>
      <c r="F1691" s="527"/>
      <c r="G1691" s="527"/>
      <c r="H1691" s="527"/>
      <c r="I1691" s="527"/>
      <c r="J1691" s="527"/>
      <c r="K1691" s="527"/>
      <c r="L1691" s="527"/>
    </row>
    <row r="1692" spans="1:18" ht="13.15" customHeight="1" x14ac:dyDescent="0.2">
      <c r="A1692" s="534"/>
      <c r="B1692" s="527"/>
      <c r="C1692" s="527"/>
      <c r="D1692" s="527"/>
      <c r="E1692" s="527"/>
      <c r="F1692" s="527"/>
      <c r="G1692" s="527"/>
      <c r="H1692" s="527"/>
      <c r="I1692" s="527"/>
      <c r="J1692" s="527"/>
      <c r="K1692" s="527"/>
      <c r="L1692" s="527"/>
    </row>
    <row r="1693" spans="1:18" ht="13.15" customHeight="1" x14ac:dyDescent="0.2">
      <c r="A1693" s="534"/>
      <c r="B1693" s="527"/>
      <c r="C1693" s="527"/>
      <c r="D1693" s="527"/>
      <c r="E1693" s="527"/>
      <c r="F1693" s="527"/>
      <c r="G1693" s="527"/>
      <c r="H1693" s="527"/>
      <c r="I1693" s="527"/>
      <c r="J1693" s="527"/>
      <c r="K1693" s="527"/>
      <c r="L1693" s="527"/>
    </row>
    <row r="1694" spans="1:18" ht="13.15" customHeight="1" x14ac:dyDescent="0.2">
      <c r="A1694" s="534"/>
      <c r="B1694" s="527"/>
      <c r="C1694" s="527"/>
      <c r="D1694" s="527"/>
      <c r="E1694" s="527"/>
      <c r="F1694" s="527"/>
      <c r="G1694" s="527"/>
      <c r="H1694" s="527"/>
      <c r="I1694" s="527"/>
      <c r="J1694" s="527"/>
      <c r="K1694" s="527"/>
      <c r="L1694" s="527"/>
    </row>
    <row r="1695" spans="1:18" ht="13.15" customHeight="1" x14ac:dyDescent="0.2">
      <c r="A1695" s="534"/>
      <c r="B1695" s="527"/>
      <c r="C1695" s="527"/>
      <c r="D1695" s="527"/>
      <c r="E1695" s="527"/>
      <c r="F1695" s="527"/>
      <c r="G1695" s="527"/>
      <c r="H1695" s="527"/>
      <c r="I1695" s="527"/>
      <c r="J1695" s="527"/>
      <c r="K1695" s="527"/>
      <c r="L1695" s="527"/>
    </row>
    <row r="1696" spans="1:18" ht="13.15" customHeight="1" x14ac:dyDescent="0.2">
      <c r="A1696" s="534"/>
      <c r="B1696" s="527"/>
      <c r="C1696" s="527"/>
      <c r="D1696" s="527"/>
      <c r="E1696" s="527"/>
      <c r="F1696" s="527"/>
      <c r="G1696" s="527"/>
      <c r="H1696" s="527"/>
      <c r="I1696" s="527"/>
      <c r="J1696" s="527"/>
      <c r="K1696" s="527"/>
      <c r="L1696" s="527"/>
    </row>
    <row r="1697" spans="1:12" ht="13.15" customHeight="1" x14ac:dyDescent="0.2">
      <c r="A1697" s="534"/>
      <c r="B1697" s="527"/>
      <c r="C1697" s="527"/>
      <c r="D1697" s="527"/>
      <c r="E1697" s="527"/>
      <c r="F1697" s="527"/>
      <c r="G1697" s="527"/>
      <c r="H1697" s="527"/>
      <c r="I1697" s="527"/>
      <c r="J1697" s="527"/>
      <c r="K1697" s="527"/>
      <c r="L1697" s="527"/>
    </row>
    <row r="1698" spans="1:12" ht="13.15" customHeight="1" x14ac:dyDescent="0.2">
      <c r="A1698" s="534"/>
      <c r="B1698" s="527"/>
      <c r="C1698" s="527"/>
      <c r="D1698" s="527"/>
      <c r="E1698" s="527"/>
      <c r="F1698" s="527"/>
      <c r="G1698" s="527"/>
      <c r="H1698" s="527"/>
      <c r="I1698" s="527"/>
      <c r="J1698" s="527"/>
      <c r="K1698" s="527"/>
      <c r="L1698" s="527"/>
    </row>
    <row r="1699" spans="1:12" ht="13.15" customHeight="1" x14ac:dyDescent="0.2">
      <c r="A1699" s="534"/>
      <c r="B1699" s="527"/>
      <c r="C1699" s="527"/>
      <c r="D1699" s="527"/>
      <c r="E1699" s="527"/>
      <c r="F1699" s="527"/>
      <c r="G1699" s="527"/>
      <c r="H1699" s="527"/>
      <c r="I1699" s="527"/>
      <c r="J1699" s="527"/>
      <c r="K1699" s="527"/>
      <c r="L1699" s="527"/>
    </row>
    <row r="1700" spans="1:12" ht="13.15" customHeight="1" x14ac:dyDescent="0.2">
      <c r="A1700" s="534"/>
      <c r="B1700" s="527"/>
      <c r="C1700" s="527"/>
      <c r="D1700" s="527"/>
      <c r="E1700" s="527"/>
      <c r="F1700" s="527"/>
      <c r="G1700" s="527"/>
      <c r="H1700" s="527"/>
      <c r="I1700" s="527"/>
      <c r="J1700" s="527"/>
      <c r="K1700" s="527"/>
      <c r="L1700" s="527"/>
    </row>
    <row r="1701" spans="1:12" ht="13.15" customHeight="1" x14ac:dyDescent="0.2">
      <c r="A1701" s="534"/>
      <c r="B1701" s="527"/>
      <c r="C1701" s="527"/>
      <c r="D1701" s="527"/>
      <c r="E1701" s="527"/>
      <c r="F1701" s="527"/>
      <c r="G1701" s="527"/>
      <c r="H1701" s="527"/>
      <c r="I1701" s="527"/>
      <c r="J1701" s="527"/>
      <c r="K1701" s="527"/>
      <c r="L1701" s="527"/>
    </row>
    <row r="1702" spans="1:12" ht="13.15" customHeight="1" x14ac:dyDescent="0.2">
      <c r="A1702" s="534"/>
      <c r="B1702" s="527"/>
      <c r="C1702" s="527"/>
      <c r="D1702" s="527"/>
      <c r="E1702" s="527"/>
      <c r="F1702" s="527"/>
      <c r="G1702" s="527"/>
      <c r="H1702" s="527"/>
      <c r="I1702" s="527"/>
      <c r="J1702" s="527"/>
      <c r="K1702" s="527"/>
      <c r="L1702" s="527"/>
    </row>
    <row r="1703" spans="1:12" ht="13.15" customHeight="1" x14ac:dyDescent="0.2">
      <c r="A1703" s="534"/>
      <c r="B1703" s="527"/>
      <c r="C1703" s="527"/>
      <c r="D1703" s="527"/>
      <c r="E1703" s="527"/>
      <c r="F1703" s="527"/>
      <c r="G1703" s="527"/>
      <c r="H1703" s="527"/>
      <c r="I1703" s="527"/>
      <c r="J1703" s="527"/>
      <c r="K1703" s="527"/>
      <c r="L1703" s="527"/>
    </row>
    <row r="1704" spans="1:12" ht="13.15" customHeight="1" x14ac:dyDescent="0.2">
      <c r="A1704" s="534"/>
      <c r="B1704" s="527"/>
      <c r="C1704" s="527"/>
      <c r="D1704" s="527"/>
      <c r="E1704" s="527"/>
      <c r="F1704" s="527"/>
      <c r="G1704" s="527"/>
      <c r="H1704" s="527"/>
      <c r="I1704" s="527"/>
      <c r="J1704" s="527"/>
      <c r="K1704" s="527"/>
      <c r="L1704" s="527"/>
    </row>
    <row r="1705" spans="1:12" ht="13.15" customHeight="1" x14ac:dyDescent="0.2">
      <c r="A1705" s="534"/>
      <c r="B1705" s="527"/>
      <c r="C1705" s="527"/>
      <c r="D1705" s="527"/>
      <c r="E1705" s="527"/>
      <c r="F1705" s="527"/>
      <c r="G1705" s="527"/>
      <c r="H1705" s="527"/>
      <c r="I1705" s="527"/>
      <c r="J1705" s="527"/>
      <c r="K1705" s="527"/>
      <c r="L1705" s="527"/>
    </row>
    <row r="1706" spans="1:12" ht="13.15" customHeight="1" x14ac:dyDescent="0.2">
      <c r="A1706" s="534"/>
      <c r="B1706" s="527"/>
      <c r="C1706" s="527"/>
      <c r="D1706" s="527"/>
      <c r="E1706" s="527"/>
      <c r="F1706" s="527"/>
      <c r="G1706" s="527"/>
      <c r="H1706" s="527"/>
      <c r="I1706" s="527"/>
      <c r="J1706" s="527"/>
      <c r="K1706" s="527"/>
      <c r="L1706" s="527"/>
    </row>
    <row r="1707" spans="1:12" ht="13.15" customHeight="1" x14ac:dyDescent="0.2">
      <c r="A1707" s="534"/>
      <c r="B1707" s="527"/>
      <c r="C1707" s="527"/>
      <c r="D1707" s="527"/>
      <c r="E1707" s="527"/>
      <c r="F1707" s="527"/>
      <c r="G1707" s="527"/>
      <c r="H1707" s="527"/>
      <c r="I1707" s="527"/>
      <c r="J1707" s="527"/>
      <c r="K1707" s="527"/>
      <c r="L1707" s="527"/>
    </row>
    <row r="1708" spans="1:12" ht="13.15" customHeight="1" x14ac:dyDescent="0.2">
      <c r="A1708" s="534"/>
      <c r="B1708" s="527"/>
      <c r="C1708" s="527"/>
      <c r="D1708" s="527"/>
      <c r="E1708" s="527"/>
      <c r="F1708" s="527"/>
      <c r="G1708" s="527"/>
      <c r="H1708" s="527"/>
      <c r="I1708" s="527"/>
      <c r="J1708" s="527"/>
      <c r="K1708" s="527"/>
      <c r="L1708" s="527"/>
    </row>
    <row r="1709" spans="1:12" ht="13.15" customHeight="1" x14ac:dyDescent="0.2">
      <c r="A1709" s="534"/>
      <c r="B1709" s="527"/>
      <c r="C1709" s="527"/>
      <c r="D1709" s="527"/>
      <c r="E1709" s="527"/>
      <c r="F1709" s="527"/>
      <c r="G1709" s="527"/>
      <c r="H1709" s="527"/>
      <c r="I1709" s="527"/>
      <c r="J1709" s="527"/>
      <c r="K1709" s="527"/>
      <c r="L1709" s="527"/>
    </row>
    <row r="1710" spans="1:12" ht="13.15" customHeight="1" x14ac:dyDescent="0.2">
      <c r="A1710" s="534"/>
      <c r="B1710" s="527"/>
      <c r="C1710" s="527"/>
      <c r="D1710" s="527"/>
      <c r="E1710" s="527"/>
      <c r="F1710" s="527"/>
      <c r="G1710" s="527"/>
      <c r="H1710" s="527"/>
      <c r="I1710" s="527"/>
      <c r="J1710" s="527"/>
      <c r="K1710" s="527"/>
      <c r="L1710" s="527"/>
    </row>
    <row r="1711" spans="1:12" ht="13.15" customHeight="1" x14ac:dyDescent="0.2">
      <c r="A1711" s="534"/>
      <c r="B1711" s="527"/>
      <c r="C1711" s="527"/>
      <c r="D1711" s="527"/>
      <c r="E1711" s="527"/>
      <c r="F1711" s="527"/>
      <c r="G1711" s="527"/>
      <c r="H1711" s="527"/>
      <c r="I1711" s="527"/>
      <c r="J1711" s="527"/>
      <c r="K1711" s="527"/>
      <c r="L1711" s="527"/>
    </row>
    <row r="1712" spans="1:12" ht="13.15" customHeight="1" x14ac:dyDescent="0.2">
      <c r="A1712" s="534"/>
      <c r="B1712" s="527"/>
      <c r="C1712" s="527"/>
      <c r="D1712" s="527"/>
      <c r="E1712" s="527"/>
      <c r="F1712" s="527"/>
      <c r="G1712" s="527"/>
      <c r="H1712" s="527"/>
      <c r="I1712" s="527"/>
      <c r="J1712" s="527"/>
      <c r="K1712" s="527"/>
      <c r="L1712" s="527"/>
    </row>
    <row r="1713" spans="1:12" ht="13.15" customHeight="1" x14ac:dyDescent="0.2">
      <c r="A1713" s="534"/>
      <c r="B1713" s="527"/>
      <c r="C1713" s="527"/>
      <c r="D1713" s="527"/>
      <c r="E1713" s="527"/>
      <c r="F1713" s="527"/>
      <c r="G1713" s="527"/>
      <c r="H1713" s="527"/>
      <c r="I1713" s="527"/>
      <c r="J1713" s="527"/>
      <c r="K1713" s="527"/>
      <c r="L1713" s="527"/>
    </row>
    <row r="1714" spans="1:12" ht="13.15" customHeight="1" x14ac:dyDescent="0.2">
      <c r="A1714" s="534"/>
      <c r="B1714" s="527"/>
      <c r="C1714" s="527"/>
      <c r="D1714" s="527"/>
      <c r="E1714" s="527"/>
      <c r="F1714" s="527"/>
      <c r="G1714" s="527"/>
      <c r="H1714" s="527"/>
      <c r="I1714" s="527"/>
      <c r="J1714" s="527"/>
      <c r="K1714" s="527"/>
      <c r="L1714" s="527"/>
    </row>
    <row r="1715" spans="1:12" ht="13.15" customHeight="1" x14ac:dyDescent="0.2">
      <c r="A1715" s="534"/>
      <c r="B1715" s="527"/>
      <c r="C1715" s="527"/>
      <c r="D1715" s="527"/>
      <c r="E1715" s="527"/>
      <c r="F1715" s="527"/>
      <c r="G1715" s="527"/>
      <c r="H1715" s="527"/>
      <c r="I1715" s="527"/>
      <c r="J1715" s="527"/>
      <c r="K1715" s="527"/>
      <c r="L1715" s="527"/>
    </row>
    <row r="1716" spans="1:12" ht="13.15" customHeight="1" x14ac:dyDescent="0.2">
      <c r="A1716" s="534"/>
      <c r="B1716" s="527"/>
      <c r="C1716" s="527"/>
      <c r="D1716" s="527"/>
      <c r="E1716" s="527"/>
      <c r="F1716" s="527"/>
      <c r="G1716" s="527"/>
      <c r="H1716" s="527"/>
      <c r="I1716" s="527"/>
      <c r="J1716" s="527"/>
      <c r="K1716" s="527"/>
      <c r="L1716" s="527"/>
    </row>
    <row r="1717" spans="1:12" ht="13.15" customHeight="1" x14ac:dyDescent="0.2">
      <c r="A1717" s="534"/>
      <c r="B1717" s="527"/>
      <c r="C1717" s="527"/>
      <c r="D1717" s="527"/>
      <c r="E1717" s="527"/>
      <c r="F1717" s="527"/>
      <c r="G1717" s="527"/>
      <c r="H1717" s="527"/>
      <c r="I1717" s="527"/>
      <c r="J1717" s="527"/>
      <c r="K1717" s="527"/>
      <c r="L1717" s="527"/>
    </row>
    <row r="1718" spans="1:12" ht="13.15" customHeight="1" x14ac:dyDescent="0.2">
      <c r="A1718" s="534"/>
      <c r="B1718" s="527"/>
      <c r="C1718" s="527"/>
      <c r="D1718" s="527"/>
      <c r="E1718" s="527"/>
      <c r="F1718" s="527"/>
      <c r="G1718" s="527"/>
      <c r="H1718" s="527"/>
      <c r="I1718" s="527"/>
      <c r="J1718" s="527"/>
      <c r="K1718" s="527"/>
      <c r="L1718" s="527"/>
    </row>
    <row r="1719" spans="1:12" ht="13.15" customHeight="1" x14ac:dyDescent="0.2">
      <c r="A1719" s="534"/>
      <c r="B1719" s="527"/>
      <c r="C1719" s="527"/>
      <c r="D1719" s="527"/>
      <c r="E1719" s="527"/>
      <c r="F1719" s="527"/>
      <c r="G1719" s="527"/>
      <c r="H1719" s="527"/>
      <c r="I1719" s="527"/>
      <c r="J1719" s="527"/>
      <c r="K1719" s="527"/>
      <c r="L1719" s="527"/>
    </row>
    <row r="1720" spans="1:12" ht="13.15" customHeight="1" x14ac:dyDescent="0.2">
      <c r="A1720" s="534"/>
      <c r="B1720" s="527"/>
      <c r="C1720" s="527"/>
      <c r="D1720" s="527"/>
      <c r="E1720" s="527"/>
      <c r="F1720" s="527"/>
      <c r="G1720" s="527"/>
      <c r="H1720" s="527"/>
      <c r="I1720" s="527"/>
      <c r="J1720" s="527"/>
      <c r="K1720" s="527"/>
      <c r="L1720" s="527"/>
    </row>
    <row r="1721" spans="1:12" ht="13.15" customHeight="1" x14ac:dyDescent="0.2">
      <c r="A1721" s="534"/>
      <c r="B1721" s="527"/>
      <c r="C1721" s="527"/>
      <c r="D1721" s="527"/>
      <c r="E1721" s="527"/>
      <c r="F1721" s="527"/>
      <c r="G1721" s="527"/>
      <c r="H1721" s="527"/>
      <c r="I1721" s="527"/>
      <c r="J1721" s="527"/>
      <c r="K1721" s="527"/>
      <c r="L1721" s="527"/>
    </row>
    <row r="1722" spans="1:12" ht="13.15" customHeight="1" x14ac:dyDescent="0.2">
      <c r="A1722" s="534"/>
      <c r="B1722" s="527"/>
      <c r="C1722" s="527"/>
      <c r="D1722" s="527"/>
      <c r="E1722" s="527"/>
      <c r="F1722" s="527"/>
      <c r="G1722" s="527"/>
      <c r="H1722" s="527"/>
      <c r="I1722" s="527"/>
      <c r="J1722" s="527"/>
      <c r="K1722" s="527"/>
      <c r="L1722" s="527"/>
    </row>
    <row r="1723" spans="1:12" ht="13.15" customHeight="1" x14ac:dyDescent="0.2">
      <c r="A1723" s="534"/>
      <c r="B1723" s="527"/>
      <c r="C1723" s="527"/>
      <c r="D1723" s="527"/>
      <c r="E1723" s="527"/>
      <c r="F1723" s="527"/>
      <c r="G1723" s="527"/>
      <c r="H1723" s="527"/>
      <c r="I1723" s="527"/>
      <c r="J1723" s="527"/>
      <c r="K1723" s="527"/>
      <c r="L1723" s="527"/>
    </row>
    <row r="1724" spans="1:12" ht="13.15" customHeight="1" x14ac:dyDescent="0.2">
      <c r="A1724" s="534"/>
      <c r="B1724" s="527"/>
      <c r="C1724" s="527"/>
      <c r="D1724" s="527"/>
      <c r="E1724" s="527"/>
      <c r="F1724" s="527"/>
      <c r="G1724" s="527"/>
      <c r="H1724" s="527"/>
      <c r="I1724" s="527"/>
      <c r="J1724" s="527"/>
      <c r="K1724" s="527"/>
      <c r="L1724" s="527"/>
    </row>
    <row r="1725" spans="1:12" ht="13.15" customHeight="1" x14ac:dyDescent="0.2">
      <c r="A1725" s="534"/>
      <c r="B1725" s="527"/>
      <c r="C1725" s="527"/>
      <c r="D1725" s="527"/>
      <c r="E1725" s="527"/>
      <c r="F1725" s="527"/>
      <c r="G1725" s="527"/>
      <c r="H1725" s="527"/>
      <c r="I1725" s="527"/>
      <c r="J1725" s="527"/>
      <c r="K1725" s="527"/>
      <c r="L1725" s="527"/>
    </row>
    <row r="1726" spans="1:12" ht="13.15" customHeight="1" x14ac:dyDescent="0.2">
      <c r="A1726" s="534"/>
      <c r="B1726" s="527"/>
      <c r="C1726" s="527"/>
      <c r="D1726" s="527"/>
      <c r="E1726" s="527"/>
      <c r="F1726" s="527"/>
      <c r="G1726" s="527"/>
      <c r="H1726" s="527"/>
      <c r="I1726" s="527"/>
      <c r="J1726" s="527"/>
      <c r="K1726" s="527"/>
      <c r="L1726" s="527"/>
    </row>
    <row r="1727" spans="1:12" ht="13.15" customHeight="1" x14ac:dyDescent="0.2">
      <c r="A1727" s="534"/>
      <c r="B1727" s="527"/>
      <c r="C1727" s="527"/>
      <c r="D1727" s="527"/>
      <c r="E1727" s="527"/>
      <c r="F1727" s="527"/>
      <c r="G1727" s="527"/>
      <c r="H1727" s="527"/>
      <c r="I1727" s="527"/>
      <c r="J1727" s="527"/>
      <c r="K1727" s="527"/>
      <c r="L1727" s="527"/>
    </row>
    <row r="1728" spans="1:12" ht="13.15" customHeight="1" x14ac:dyDescent="0.2">
      <c r="A1728" s="534"/>
      <c r="B1728" s="527"/>
      <c r="C1728" s="527"/>
      <c r="D1728" s="527"/>
      <c r="E1728" s="527"/>
      <c r="F1728" s="527"/>
      <c r="G1728" s="527"/>
      <c r="H1728" s="527"/>
      <c r="I1728" s="527"/>
      <c r="J1728" s="527"/>
      <c r="K1728" s="527"/>
      <c r="L1728" s="527"/>
    </row>
    <row r="1729" spans="1:12" ht="13.15" customHeight="1" x14ac:dyDescent="0.2">
      <c r="A1729" s="534"/>
      <c r="B1729" s="527"/>
      <c r="C1729" s="527"/>
      <c r="D1729" s="527"/>
      <c r="E1729" s="527"/>
      <c r="F1729" s="527"/>
      <c r="G1729" s="527"/>
      <c r="H1729" s="527"/>
      <c r="I1729" s="527"/>
      <c r="J1729" s="527"/>
      <c r="K1729" s="527"/>
      <c r="L1729" s="527"/>
    </row>
    <row r="1730" spans="1:12" ht="13.15" customHeight="1" x14ac:dyDescent="0.2">
      <c r="A1730" s="534"/>
      <c r="B1730" s="527"/>
      <c r="C1730" s="527"/>
      <c r="D1730" s="527"/>
      <c r="E1730" s="527"/>
      <c r="F1730" s="527"/>
      <c r="G1730" s="527"/>
      <c r="H1730" s="527"/>
      <c r="I1730" s="527"/>
      <c r="J1730" s="527"/>
      <c r="K1730" s="527"/>
      <c r="L1730" s="527"/>
    </row>
    <row r="1731" spans="1:12" ht="13.15" customHeight="1" x14ac:dyDescent="0.2">
      <c r="A1731" s="534"/>
      <c r="B1731" s="527"/>
      <c r="C1731" s="527"/>
      <c r="D1731" s="527"/>
      <c r="E1731" s="527"/>
      <c r="F1731" s="527"/>
      <c r="G1731" s="527"/>
      <c r="H1731" s="527"/>
      <c r="I1731" s="527"/>
      <c r="J1731" s="527"/>
      <c r="K1731" s="527"/>
      <c r="L1731" s="527"/>
    </row>
    <row r="1732" spans="1:12" ht="13.15" customHeight="1" x14ac:dyDescent="0.2">
      <c r="A1732" s="534"/>
      <c r="B1732" s="527"/>
      <c r="C1732" s="527"/>
      <c r="D1732" s="527"/>
      <c r="E1732" s="527"/>
      <c r="F1732" s="527"/>
      <c r="G1732" s="527"/>
      <c r="H1732" s="527"/>
      <c r="I1732" s="527"/>
      <c r="J1732" s="527"/>
      <c r="K1732" s="527"/>
      <c r="L1732" s="527"/>
    </row>
    <row r="1733" spans="1:12" ht="13.15" customHeight="1" x14ac:dyDescent="0.2">
      <c r="A1733" s="534"/>
      <c r="B1733" s="527"/>
      <c r="C1733" s="527"/>
      <c r="D1733" s="527"/>
      <c r="E1733" s="527"/>
      <c r="F1733" s="527"/>
      <c r="G1733" s="527"/>
      <c r="H1733" s="527"/>
      <c r="I1733" s="527"/>
      <c r="J1733" s="527"/>
      <c r="K1733" s="527"/>
      <c r="L1733" s="527"/>
    </row>
    <row r="1734" spans="1:12" ht="13.15" customHeight="1" x14ac:dyDescent="0.2">
      <c r="A1734" s="534"/>
      <c r="B1734" s="527"/>
      <c r="C1734" s="527"/>
      <c r="D1734" s="527"/>
      <c r="E1734" s="527"/>
      <c r="F1734" s="527"/>
      <c r="G1734" s="527"/>
      <c r="H1734" s="527"/>
      <c r="I1734" s="527"/>
      <c r="J1734" s="527"/>
      <c r="K1734" s="527"/>
      <c r="L1734" s="527"/>
    </row>
    <row r="1735" spans="1:12" ht="13.15" customHeight="1" x14ac:dyDescent="0.2">
      <c r="A1735" s="534"/>
      <c r="B1735" s="527"/>
      <c r="C1735" s="527"/>
      <c r="D1735" s="527"/>
      <c r="E1735" s="527"/>
      <c r="F1735" s="527"/>
      <c r="G1735" s="527"/>
      <c r="H1735" s="527"/>
      <c r="I1735" s="527"/>
      <c r="J1735" s="527"/>
      <c r="K1735" s="527"/>
      <c r="L1735" s="527"/>
    </row>
    <row r="1736" spans="1:12" ht="13.15" customHeight="1" x14ac:dyDescent="0.2">
      <c r="A1736" s="534"/>
      <c r="B1736" s="527"/>
      <c r="C1736" s="527"/>
      <c r="D1736" s="527"/>
      <c r="E1736" s="527"/>
      <c r="F1736" s="527"/>
      <c r="G1736" s="527"/>
      <c r="H1736" s="527"/>
      <c r="I1736" s="527"/>
      <c r="J1736" s="527"/>
      <c r="K1736" s="527"/>
      <c r="L1736" s="527"/>
    </row>
    <row r="1737" spans="1:12" ht="13.15" customHeight="1" x14ac:dyDescent="0.2">
      <c r="A1737" s="534"/>
      <c r="B1737" s="527"/>
      <c r="C1737" s="527"/>
      <c r="D1737" s="527"/>
      <c r="E1737" s="527"/>
      <c r="F1737" s="527"/>
      <c r="G1737" s="527"/>
      <c r="H1737" s="527"/>
      <c r="I1737" s="527"/>
      <c r="J1737" s="527"/>
      <c r="K1737" s="527"/>
      <c r="L1737" s="527"/>
    </row>
    <row r="1738" spans="1:12" ht="13.15" customHeight="1" x14ac:dyDescent="0.2">
      <c r="A1738" s="534"/>
      <c r="B1738" s="527"/>
      <c r="C1738" s="527"/>
      <c r="D1738" s="527"/>
      <c r="E1738" s="527"/>
      <c r="F1738" s="527"/>
      <c r="G1738" s="527"/>
      <c r="H1738" s="527"/>
      <c r="I1738" s="527"/>
      <c r="J1738" s="527"/>
      <c r="K1738" s="527"/>
      <c r="L1738" s="527"/>
    </row>
    <row r="1739" spans="1:12" ht="13.15" customHeight="1" x14ac:dyDescent="0.2">
      <c r="A1739" s="534"/>
      <c r="B1739" s="527"/>
      <c r="C1739" s="527"/>
      <c r="D1739" s="527"/>
      <c r="E1739" s="527"/>
      <c r="F1739" s="527"/>
      <c r="G1739" s="527"/>
      <c r="H1739" s="527"/>
      <c r="I1739" s="527"/>
      <c r="J1739" s="527"/>
      <c r="K1739" s="527"/>
      <c r="L1739" s="527"/>
    </row>
    <row r="1740" spans="1:12" ht="13.15" customHeight="1" x14ac:dyDescent="0.2">
      <c r="A1740" s="534"/>
      <c r="B1740" s="527"/>
      <c r="C1740" s="527"/>
      <c r="D1740" s="527"/>
      <c r="E1740" s="527"/>
      <c r="F1740" s="527"/>
      <c r="G1740" s="527"/>
      <c r="H1740" s="527"/>
      <c r="I1740" s="527"/>
      <c r="J1740" s="527"/>
      <c r="K1740" s="527"/>
      <c r="L1740" s="527"/>
    </row>
    <row r="1741" spans="1:12" ht="13.15" customHeight="1" x14ac:dyDescent="0.2">
      <c r="A1741" s="534"/>
      <c r="B1741" s="527"/>
      <c r="C1741" s="527"/>
      <c r="D1741" s="527"/>
      <c r="E1741" s="527"/>
      <c r="F1741" s="527"/>
      <c r="G1741" s="527"/>
      <c r="H1741" s="527"/>
      <c r="I1741" s="527"/>
      <c r="J1741" s="527"/>
      <c r="K1741" s="527"/>
      <c r="L1741" s="527"/>
    </row>
    <row r="1742" spans="1:12" ht="13.15" customHeight="1" x14ac:dyDescent="0.2">
      <c r="A1742" s="534"/>
      <c r="B1742" s="527"/>
      <c r="C1742" s="527"/>
      <c r="D1742" s="527"/>
      <c r="E1742" s="527"/>
      <c r="F1742" s="527"/>
      <c r="G1742" s="527"/>
      <c r="H1742" s="527"/>
      <c r="I1742" s="527"/>
      <c r="J1742" s="527"/>
      <c r="K1742" s="527"/>
      <c r="L1742" s="527"/>
    </row>
    <row r="1743" spans="1:12" ht="13.15" customHeight="1" x14ac:dyDescent="0.2">
      <c r="A1743" s="534"/>
      <c r="B1743" s="527"/>
      <c r="C1743" s="527"/>
      <c r="D1743" s="527"/>
      <c r="E1743" s="527"/>
      <c r="F1743" s="527"/>
      <c r="G1743" s="527"/>
      <c r="H1743" s="527"/>
      <c r="I1743" s="527"/>
      <c r="J1743" s="527"/>
      <c r="K1743" s="527"/>
      <c r="L1743" s="527"/>
    </row>
    <row r="1744" spans="1:12" ht="13.15" customHeight="1" x14ac:dyDescent="0.2">
      <c r="A1744" s="534"/>
      <c r="B1744" s="527"/>
      <c r="C1744" s="527"/>
      <c r="D1744" s="527"/>
      <c r="E1744" s="527"/>
      <c r="F1744" s="527"/>
      <c r="G1744" s="527"/>
      <c r="H1744" s="527"/>
      <c r="I1744" s="527"/>
      <c r="J1744" s="527"/>
      <c r="K1744" s="527"/>
      <c r="L1744" s="527"/>
    </row>
    <row r="1745" spans="1:12" ht="13.15" customHeight="1" x14ac:dyDescent="0.2">
      <c r="A1745" s="534"/>
      <c r="B1745" s="527"/>
      <c r="C1745" s="527"/>
      <c r="D1745" s="527"/>
      <c r="E1745" s="527"/>
      <c r="F1745" s="527"/>
      <c r="G1745" s="527"/>
      <c r="H1745" s="527"/>
      <c r="I1745" s="527"/>
      <c r="J1745" s="527"/>
      <c r="K1745" s="527"/>
      <c r="L1745" s="527"/>
    </row>
    <row r="1746" spans="1:12" ht="13.15" customHeight="1" x14ac:dyDescent="0.2">
      <c r="A1746" s="534"/>
      <c r="B1746" s="527"/>
      <c r="C1746" s="527"/>
      <c r="D1746" s="527"/>
      <c r="E1746" s="527"/>
      <c r="F1746" s="527"/>
      <c r="G1746" s="527"/>
      <c r="H1746" s="527"/>
      <c r="I1746" s="527"/>
      <c r="J1746" s="527"/>
      <c r="K1746" s="527"/>
      <c r="L1746" s="527"/>
    </row>
    <row r="1747" spans="1:12" ht="13.15" customHeight="1" x14ac:dyDescent="0.2">
      <c r="A1747" s="534"/>
      <c r="B1747" s="527"/>
      <c r="C1747" s="527"/>
      <c r="D1747" s="527"/>
      <c r="E1747" s="527"/>
      <c r="F1747" s="527"/>
      <c r="G1747" s="527"/>
      <c r="H1747" s="527"/>
      <c r="I1747" s="527"/>
      <c r="J1747" s="527"/>
      <c r="K1747" s="527"/>
      <c r="L1747" s="527"/>
    </row>
    <row r="1748" spans="1:12" ht="13.15" customHeight="1" x14ac:dyDescent="0.2">
      <c r="A1748" s="534"/>
      <c r="B1748" s="527"/>
      <c r="C1748" s="527"/>
      <c r="D1748" s="527"/>
      <c r="E1748" s="527"/>
      <c r="F1748" s="527"/>
      <c r="G1748" s="527"/>
      <c r="H1748" s="527"/>
      <c r="I1748" s="527"/>
      <c r="J1748" s="527"/>
      <c r="K1748" s="527"/>
      <c r="L1748" s="527"/>
    </row>
    <row r="1749" spans="1:12" ht="13.15" customHeight="1" x14ac:dyDescent="0.2">
      <c r="A1749" s="534"/>
      <c r="B1749" s="527"/>
      <c r="C1749" s="527"/>
      <c r="D1749" s="527"/>
      <c r="E1749" s="527"/>
      <c r="F1749" s="527"/>
      <c r="G1749" s="527"/>
      <c r="H1749" s="527"/>
      <c r="I1749" s="527"/>
      <c r="J1749" s="527"/>
      <c r="K1749" s="527"/>
      <c r="L1749" s="527"/>
    </row>
    <row r="1750" spans="1:12" ht="13.15" customHeight="1" x14ac:dyDescent="0.2">
      <c r="A1750" s="534"/>
      <c r="B1750" s="527"/>
      <c r="C1750" s="527"/>
      <c r="D1750" s="527"/>
      <c r="E1750" s="527"/>
      <c r="F1750" s="527"/>
      <c r="G1750" s="527"/>
      <c r="H1750" s="527"/>
      <c r="I1750" s="527"/>
      <c r="J1750" s="527"/>
      <c r="K1750" s="527"/>
      <c r="L1750" s="527"/>
    </row>
    <row r="1751" spans="1:12" ht="13.15" customHeight="1" x14ac:dyDescent="0.2">
      <c r="A1751" s="534"/>
      <c r="B1751" s="527"/>
      <c r="C1751" s="527"/>
      <c r="D1751" s="527"/>
      <c r="E1751" s="527"/>
      <c r="F1751" s="527"/>
      <c r="G1751" s="527"/>
      <c r="H1751" s="527"/>
      <c r="I1751" s="527"/>
      <c r="J1751" s="527"/>
      <c r="K1751" s="527"/>
      <c r="L1751" s="527"/>
    </row>
    <row r="1752" spans="1:12" ht="13.15" customHeight="1" x14ac:dyDescent="0.2">
      <c r="A1752" s="534"/>
      <c r="B1752" s="527"/>
      <c r="C1752" s="527"/>
      <c r="D1752" s="527"/>
      <c r="E1752" s="527"/>
      <c r="F1752" s="527"/>
      <c r="G1752" s="527"/>
      <c r="H1752" s="527"/>
      <c r="I1752" s="527"/>
      <c r="J1752" s="527"/>
      <c r="K1752" s="527"/>
      <c r="L1752" s="527"/>
    </row>
    <row r="1753" spans="1:12" ht="13.15" customHeight="1" x14ac:dyDescent="0.2">
      <c r="A1753" s="534"/>
      <c r="B1753" s="527"/>
      <c r="C1753" s="527"/>
      <c r="D1753" s="527"/>
      <c r="E1753" s="527"/>
      <c r="F1753" s="527"/>
      <c r="G1753" s="527"/>
      <c r="H1753" s="527"/>
      <c r="I1753" s="527"/>
      <c r="J1753" s="527"/>
      <c r="K1753" s="527"/>
      <c r="L1753" s="527"/>
    </row>
    <row r="1754" spans="1:12" ht="13.15" customHeight="1" x14ac:dyDescent="0.2">
      <c r="A1754" s="534"/>
      <c r="B1754" s="527"/>
      <c r="C1754" s="527"/>
      <c r="D1754" s="527"/>
      <c r="E1754" s="527"/>
      <c r="F1754" s="527"/>
      <c r="G1754" s="527"/>
      <c r="H1754" s="527"/>
      <c r="I1754" s="527"/>
      <c r="J1754" s="527"/>
      <c r="K1754" s="527"/>
      <c r="L1754" s="527"/>
    </row>
    <row r="1755" spans="1:12" ht="13.15" customHeight="1" x14ac:dyDescent="0.2">
      <c r="A1755" s="534"/>
      <c r="B1755" s="527"/>
      <c r="C1755" s="527"/>
      <c r="D1755" s="527"/>
      <c r="E1755" s="527"/>
      <c r="F1755" s="527"/>
      <c r="G1755" s="527"/>
      <c r="H1755" s="527"/>
      <c r="I1755" s="527"/>
      <c r="J1755" s="527"/>
      <c r="K1755" s="527"/>
      <c r="L1755" s="527"/>
    </row>
    <row r="1756" spans="1:12" ht="13.15" customHeight="1" x14ac:dyDescent="0.2">
      <c r="A1756" s="534"/>
      <c r="B1756" s="527"/>
      <c r="C1756" s="527"/>
      <c r="D1756" s="527"/>
      <c r="E1756" s="527"/>
      <c r="F1756" s="527"/>
      <c r="G1756" s="527"/>
      <c r="H1756" s="527"/>
      <c r="I1756" s="527"/>
      <c r="J1756" s="527"/>
      <c r="K1756" s="527"/>
      <c r="L1756" s="527"/>
    </row>
    <row r="1757" spans="1:12" ht="13.15" customHeight="1" x14ac:dyDescent="0.2">
      <c r="A1757" s="534"/>
      <c r="B1757" s="527"/>
      <c r="C1757" s="527"/>
      <c r="D1757" s="527"/>
      <c r="E1757" s="527"/>
      <c r="F1757" s="527"/>
      <c r="G1757" s="527"/>
      <c r="H1757" s="527"/>
      <c r="I1757" s="527"/>
      <c r="J1757" s="527"/>
      <c r="K1757" s="527"/>
      <c r="L1757" s="527"/>
    </row>
    <row r="1758" spans="1:12" ht="13.15" customHeight="1" x14ac:dyDescent="0.2">
      <c r="A1758" s="534"/>
      <c r="B1758" s="527"/>
      <c r="C1758" s="527"/>
      <c r="D1758" s="527"/>
      <c r="E1758" s="527"/>
      <c r="F1758" s="527"/>
      <c r="G1758" s="527"/>
      <c r="H1758" s="527"/>
      <c r="I1758" s="527"/>
      <c r="J1758" s="527"/>
      <c r="K1758" s="527"/>
      <c r="L1758" s="527"/>
    </row>
    <row r="1759" spans="1:12" ht="13.15" customHeight="1" x14ac:dyDescent="0.2">
      <c r="A1759" s="534"/>
      <c r="B1759" s="527"/>
      <c r="C1759" s="527"/>
      <c r="D1759" s="527"/>
      <c r="E1759" s="527"/>
      <c r="F1759" s="527"/>
      <c r="G1759" s="527"/>
      <c r="H1759" s="527"/>
      <c r="I1759" s="527"/>
      <c r="J1759" s="527"/>
      <c r="K1759" s="527"/>
      <c r="L1759" s="527"/>
    </row>
    <row r="1760" spans="1:12" ht="13.15" customHeight="1" x14ac:dyDescent="0.2">
      <c r="A1760" s="534"/>
      <c r="B1760" s="527"/>
      <c r="C1760" s="527"/>
      <c r="D1760" s="527"/>
      <c r="E1760" s="527"/>
      <c r="F1760" s="527"/>
      <c r="G1760" s="527"/>
      <c r="H1760" s="527"/>
      <c r="I1760" s="527"/>
      <c r="J1760" s="527"/>
      <c r="K1760" s="527"/>
      <c r="L1760" s="527"/>
    </row>
    <row r="1761" spans="1:12" ht="13.15" customHeight="1" x14ac:dyDescent="0.2">
      <c r="A1761" s="534"/>
      <c r="B1761" s="527"/>
      <c r="C1761" s="527"/>
      <c r="D1761" s="527"/>
      <c r="E1761" s="527"/>
      <c r="F1761" s="527"/>
      <c r="G1761" s="527"/>
      <c r="H1761" s="527"/>
      <c r="I1761" s="527"/>
      <c r="J1761" s="527"/>
      <c r="K1761" s="527"/>
      <c r="L1761" s="527"/>
    </row>
    <row r="1762" spans="1:12" ht="13.15" customHeight="1" x14ac:dyDescent="0.2">
      <c r="A1762" s="534"/>
      <c r="B1762" s="527"/>
      <c r="C1762" s="527"/>
      <c r="D1762" s="527"/>
      <c r="E1762" s="527"/>
      <c r="F1762" s="527"/>
      <c r="G1762" s="527"/>
      <c r="H1762" s="527"/>
      <c r="I1762" s="527"/>
      <c r="J1762" s="527"/>
      <c r="K1762" s="527"/>
      <c r="L1762" s="527"/>
    </row>
    <row r="1763" spans="1:12" ht="13.15" customHeight="1" x14ac:dyDescent="0.2">
      <c r="A1763" s="534"/>
      <c r="B1763" s="527"/>
      <c r="C1763" s="527"/>
      <c r="D1763" s="527"/>
      <c r="E1763" s="527"/>
      <c r="F1763" s="527"/>
      <c r="G1763" s="527"/>
      <c r="H1763" s="527"/>
      <c r="I1763" s="527"/>
      <c r="J1763" s="527"/>
      <c r="K1763" s="527"/>
      <c r="L1763" s="527"/>
    </row>
    <row r="1764" spans="1:12" ht="13.15" customHeight="1" x14ac:dyDescent="0.2">
      <c r="A1764" s="534"/>
      <c r="B1764" s="527"/>
      <c r="C1764" s="527"/>
      <c r="D1764" s="527"/>
      <c r="E1764" s="527"/>
      <c r="F1764" s="527"/>
      <c r="G1764" s="527"/>
      <c r="H1764" s="527"/>
      <c r="I1764" s="527"/>
      <c r="J1764" s="527"/>
      <c r="K1764" s="527"/>
      <c r="L1764" s="527"/>
    </row>
    <row r="1765" spans="1:12" ht="13.15" customHeight="1" x14ac:dyDescent="0.2">
      <c r="A1765" s="534"/>
      <c r="B1765" s="527"/>
      <c r="C1765" s="527"/>
      <c r="D1765" s="527"/>
      <c r="E1765" s="527"/>
      <c r="F1765" s="527"/>
      <c r="G1765" s="527"/>
      <c r="H1765" s="527"/>
      <c r="I1765" s="527"/>
      <c r="J1765" s="527"/>
      <c r="K1765" s="527"/>
      <c r="L1765" s="527"/>
    </row>
    <row r="1766" spans="1:12" ht="13.15" customHeight="1" x14ac:dyDescent="0.2">
      <c r="A1766" s="534"/>
      <c r="B1766" s="527"/>
      <c r="C1766" s="527"/>
      <c r="D1766" s="527"/>
      <c r="E1766" s="527"/>
      <c r="F1766" s="527"/>
      <c r="G1766" s="527"/>
      <c r="H1766" s="527"/>
      <c r="I1766" s="527"/>
      <c r="J1766" s="527"/>
      <c r="K1766" s="527"/>
      <c r="L1766" s="527"/>
    </row>
    <row r="1767" spans="1:12" ht="13.15" customHeight="1" x14ac:dyDescent="0.2">
      <c r="A1767" s="534"/>
      <c r="B1767" s="527"/>
      <c r="C1767" s="527"/>
      <c r="D1767" s="527"/>
      <c r="E1767" s="527"/>
      <c r="F1767" s="527"/>
      <c r="G1767" s="527"/>
      <c r="H1767" s="527"/>
      <c r="I1767" s="527"/>
      <c r="J1767" s="527"/>
      <c r="K1767" s="527"/>
      <c r="L1767" s="527"/>
    </row>
    <row r="1768" spans="1:12" ht="13.15" customHeight="1" x14ac:dyDescent="0.2">
      <c r="A1768" s="534"/>
      <c r="B1768" s="527"/>
      <c r="C1768" s="527"/>
      <c r="D1768" s="527"/>
      <c r="E1768" s="527"/>
      <c r="F1768" s="527"/>
      <c r="G1768" s="527"/>
      <c r="H1768" s="527"/>
      <c r="I1768" s="527"/>
      <c r="J1768" s="527"/>
      <c r="K1768" s="527"/>
      <c r="L1768" s="527"/>
    </row>
    <row r="1769" spans="1:12" ht="13.15" customHeight="1" x14ac:dyDescent="0.2">
      <c r="A1769" s="534"/>
      <c r="B1769" s="527"/>
      <c r="C1769" s="527"/>
      <c r="D1769" s="527"/>
      <c r="E1769" s="527"/>
      <c r="F1769" s="527"/>
      <c r="G1769" s="527"/>
      <c r="H1769" s="527"/>
      <c r="I1769" s="527"/>
      <c r="J1769" s="527"/>
      <c r="K1769" s="527"/>
      <c r="L1769" s="527"/>
    </row>
    <row r="1770" spans="1:12" ht="13.15" customHeight="1" x14ac:dyDescent="0.2">
      <c r="A1770" s="534"/>
      <c r="B1770" s="527"/>
      <c r="C1770" s="527"/>
      <c r="D1770" s="527"/>
      <c r="E1770" s="527"/>
      <c r="F1770" s="527"/>
      <c r="G1770" s="527"/>
      <c r="H1770" s="527"/>
      <c r="I1770" s="527"/>
      <c r="J1770" s="527"/>
      <c r="K1770" s="527"/>
      <c r="L1770" s="527"/>
    </row>
    <row r="1771" spans="1:12" ht="13.15" customHeight="1" x14ac:dyDescent="0.2">
      <c r="A1771" s="534"/>
      <c r="B1771" s="527"/>
      <c r="C1771" s="527"/>
      <c r="D1771" s="527"/>
      <c r="E1771" s="527"/>
      <c r="F1771" s="527"/>
      <c r="G1771" s="527"/>
      <c r="H1771" s="527"/>
      <c r="I1771" s="527"/>
      <c r="J1771" s="527"/>
      <c r="K1771" s="527"/>
      <c r="L1771" s="527"/>
    </row>
    <row r="1772" spans="1:12" ht="13.15" customHeight="1" x14ac:dyDescent="0.2">
      <c r="A1772" s="534"/>
      <c r="B1772" s="527"/>
      <c r="C1772" s="527"/>
      <c r="D1772" s="527"/>
      <c r="E1772" s="527"/>
      <c r="F1772" s="527"/>
      <c r="G1772" s="527"/>
      <c r="H1772" s="527"/>
      <c r="I1772" s="527"/>
      <c r="J1772" s="527"/>
      <c r="K1772" s="527"/>
      <c r="L1772" s="527"/>
    </row>
    <row r="1773" spans="1:12" ht="13.15" customHeight="1" x14ac:dyDescent="0.2">
      <c r="A1773" s="534"/>
      <c r="B1773" s="527"/>
      <c r="C1773" s="527"/>
      <c r="D1773" s="527"/>
      <c r="E1773" s="527"/>
      <c r="F1773" s="527"/>
      <c r="G1773" s="527"/>
      <c r="H1773" s="527"/>
      <c r="I1773" s="527"/>
      <c r="J1773" s="527"/>
      <c r="K1773" s="527"/>
      <c r="L1773" s="527"/>
    </row>
    <row r="1774" spans="1:12" ht="13.15" customHeight="1" x14ac:dyDescent="0.2">
      <c r="A1774" s="534"/>
      <c r="B1774" s="527"/>
      <c r="C1774" s="527"/>
      <c r="D1774" s="527"/>
      <c r="E1774" s="527"/>
      <c r="F1774" s="527"/>
      <c r="G1774" s="527"/>
      <c r="H1774" s="527"/>
      <c r="I1774" s="527"/>
      <c r="J1774" s="527"/>
      <c r="K1774" s="527"/>
      <c r="L1774" s="527"/>
    </row>
    <row r="1775" spans="1:12" ht="13.15" customHeight="1" x14ac:dyDescent="0.2">
      <c r="A1775" s="534"/>
      <c r="B1775" s="527"/>
      <c r="C1775" s="527"/>
      <c r="D1775" s="527"/>
      <c r="E1775" s="527"/>
      <c r="F1775" s="527"/>
      <c r="G1775" s="527"/>
      <c r="H1775" s="527"/>
      <c r="I1775" s="527"/>
      <c r="J1775" s="527"/>
      <c r="K1775" s="527"/>
      <c r="L1775" s="527"/>
    </row>
    <row r="1776" spans="1:12" ht="13.15" customHeight="1" x14ac:dyDescent="0.2">
      <c r="A1776" s="534"/>
      <c r="B1776" s="527"/>
      <c r="C1776" s="527"/>
      <c r="D1776" s="527"/>
      <c r="E1776" s="527"/>
      <c r="F1776" s="527"/>
      <c r="G1776" s="527"/>
      <c r="H1776" s="527"/>
      <c r="I1776" s="527"/>
      <c r="J1776" s="527"/>
      <c r="K1776" s="527"/>
      <c r="L1776" s="527"/>
    </row>
    <row r="1777" spans="1:12" ht="13.15" customHeight="1" x14ac:dyDescent="0.2">
      <c r="A1777" s="534"/>
      <c r="B1777" s="527"/>
      <c r="C1777" s="527"/>
      <c r="D1777" s="527"/>
      <c r="E1777" s="527"/>
      <c r="F1777" s="527"/>
      <c r="G1777" s="527"/>
      <c r="H1777" s="527"/>
      <c r="I1777" s="527"/>
      <c r="J1777" s="527"/>
      <c r="K1777" s="527"/>
      <c r="L1777" s="527"/>
    </row>
    <row r="1778" spans="1:12" ht="13.15" customHeight="1" x14ac:dyDescent="0.2">
      <c r="A1778" s="534"/>
      <c r="B1778" s="527"/>
      <c r="C1778" s="527"/>
      <c r="D1778" s="527"/>
      <c r="E1778" s="527"/>
      <c r="F1778" s="527"/>
      <c r="G1778" s="527"/>
      <c r="H1778" s="527"/>
      <c r="I1778" s="527"/>
      <c r="J1778" s="527"/>
      <c r="K1778" s="527"/>
      <c r="L1778" s="527"/>
    </row>
    <row r="1779" spans="1:12" ht="13.15" customHeight="1" x14ac:dyDescent="0.2">
      <c r="A1779" s="534"/>
      <c r="B1779" s="527"/>
      <c r="C1779" s="527"/>
      <c r="D1779" s="527"/>
      <c r="E1779" s="527"/>
      <c r="F1779" s="527"/>
      <c r="G1779" s="527"/>
      <c r="H1779" s="527"/>
      <c r="I1779" s="527"/>
      <c r="J1779" s="527"/>
      <c r="K1779" s="527"/>
      <c r="L1779" s="527"/>
    </row>
    <row r="1780" spans="1:12" ht="13.15" customHeight="1" x14ac:dyDescent="0.2">
      <c r="A1780" s="534"/>
      <c r="B1780" s="527"/>
      <c r="C1780" s="527"/>
      <c r="D1780" s="527"/>
      <c r="E1780" s="527"/>
      <c r="F1780" s="527"/>
      <c r="G1780" s="527"/>
      <c r="H1780" s="527"/>
      <c r="I1780" s="527"/>
      <c r="J1780" s="527"/>
      <c r="K1780" s="527"/>
      <c r="L1780" s="527"/>
    </row>
    <row r="1781" spans="1:12" ht="13.15" customHeight="1" x14ac:dyDescent="0.2">
      <c r="A1781" s="534"/>
      <c r="B1781" s="527"/>
      <c r="C1781" s="527"/>
      <c r="D1781" s="527"/>
      <c r="E1781" s="527"/>
      <c r="F1781" s="527"/>
      <c r="G1781" s="527"/>
      <c r="H1781" s="527"/>
      <c r="I1781" s="527"/>
      <c r="J1781" s="527"/>
      <c r="K1781" s="527"/>
      <c r="L1781" s="527"/>
    </row>
    <row r="1782" spans="1:12" ht="13.15" customHeight="1" x14ac:dyDescent="0.2">
      <c r="A1782" s="534"/>
      <c r="B1782" s="527"/>
      <c r="C1782" s="527"/>
      <c r="D1782" s="527"/>
      <c r="E1782" s="527"/>
      <c r="F1782" s="527"/>
      <c r="G1782" s="527"/>
      <c r="H1782" s="527"/>
      <c r="I1782" s="527"/>
      <c r="J1782" s="527"/>
      <c r="K1782" s="527"/>
      <c r="L1782" s="527"/>
    </row>
    <row r="1783" spans="1:12" ht="13.15" customHeight="1" x14ac:dyDescent="0.2">
      <c r="A1783" s="534"/>
      <c r="B1783" s="527"/>
      <c r="C1783" s="527"/>
      <c r="D1783" s="527"/>
      <c r="E1783" s="527"/>
      <c r="F1783" s="527"/>
      <c r="G1783" s="527"/>
      <c r="H1783" s="527"/>
      <c r="I1783" s="527"/>
      <c r="J1783" s="527"/>
      <c r="K1783" s="527"/>
      <c r="L1783" s="527"/>
    </row>
    <row r="1784" spans="1:12" ht="13.15" customHeight="1" x14ac:dyDescent="0.2">
      <c r="A1784" s="534"/>
      <c r="B1784" s="527"/>
      <c r="C1784" s="527"/>
      <c r="D1784" s="527"/>
      <c r="E1784" s="527"/>
      <c r="F1784" s="527"/>
      <c r="G1784" s="527"/>
      <c r="H1784" s="527"/>
      <c r="I1784" s="527"/>
      <c r="J1784" s="527"/>
      <c r="K1784" s="527"/>
      <c r="L1784" s="527"/>
    </row>
    <row r="1785" spans="1:12" ht="13.15" customHeight="1" x14ac:dyDescent="0.2">
      <c r="A1785" s="534"/>
      <c r="B1785" s="527"/>
      <c r="C1785" s="527"/>
      <c r="D1785" s="527"/>
      <c r="E1785" s="527"/>
      <c r="F1785" s="527"/>
      <c r="G1785" s="527"/>
      <c r="H1785" s="527"/>
      <c r="I1785" s="527"/>
      <c r="J1785" s="527"/>
      <c r="K1785" s="527"/>
      <c r="L1785" s="527"/>
    </row>
    <row r="1786" spans="1:12" ht="13.15" customHeight="1" x14ac:dyDescent="0.2">
      <c r="A1786" s="534"/>
      <c r="B1786" s="527"/>
      <c r="C1786" s="527"/>
      <c r="D1786" s="527"/>
      <c r="E1786" s="527"/>
      <c r="F1786" s="527"/>
      <c r="G1786" s="527"/>
      <c r="H1786" s="527"/>
      <c r="I1786" s="527"/>
      <c r="J1786" s="527"/>
      <c r="K1786" s="527"/>
      <c r="L1786" s="527"/>
    </row>
    <row r="1787" spans="1:12" ht="13.15" customHeight="1" x14ac:dyDescent="0.2">
      <c r="A1787" s="534"/>
      <c r="B1787" s="527"/>
      <c r="C1787" s="527"/>
      <c r="D1787" s="527"/>
      <c r="E1787" s="527"/>
      <c r="F1787" s="527"/>
      <c r="G1787" s="527"/>
      <c r="H1787" s="527"/>
      <c r="I1787" s="527"/>
      <c r="J1787" s="527"/>
      <c r="K1787" s="527"/>
      <c r="L1787" s="527"/>
    </row>
    <row r="1788" spans="1:12" ht="13.15" customHeight="1" x14ac:dyDescent="0.2">
      <c r="A1788" s="534"/>
      <c r="B1788" s="527"/>
      <c r="C1788" s="527"/>
      <c r="D1788" s="527"/>
      <c r="E1788" s="527"/>
      <c r="F1788" s="527"/>
      <c r="G1788" s="527"/>
      <c r="H1788" s="527"/>
      <c r="I1788" s="527"/>
      <c r="J1788" s="527"/>
      <c r="K1788" s="527"/>
      <c r="L1788" s="527"/>
    </row>
    <row r="1789" spans="1:12" ht="13.15" customHeight="1" x14ac:dyDescent="0.2">
      <c r="A1789" s="534"/>
      <c r="B1789" s="527"/>
      <c r="C1789" s="527"/>
      <c r="D1789" s="527"/>
      <c r="E1789" s="527"/>
      <c r="F1789" s="527"/>
      <c r="G1789" s="527"/>
      <c r="H1789" s="527"/>
      <c r="I1789" s="527"/>
      <c r="J1789" s="527"/>
      <c r="K1789" s="527"/>
      <c r="L1789" s="527"/>
    </row>
    <row r="1790" spans="1:12" ht="13.15" customHeight="1" x14ac:dyDescent="0.2">
      <c r="A1790" s="534"/>
      <c r="B1790" s="527"/>
      <c r="C1790" s="527"/>
      <c r="D1790" s="527"/>
      <c r="E1790" s="527"/>
      <c r="F1790" s="527"/>
      <c r="G1790" s="527"/>
      <c r="H1790" s="527"/>
      <c r="I1790" s="527"/>
      <c r="J1790" s="527"/>
      <c r="K1790" s="527"/>
      <c r="L1790" s="527"/>
    </row>
    <row r="1791" spans="1:12" ht="13.15" customHeight="1" x14ac:dyDescent="0.2">
      <c r="A1791" s="534"/>
      <c r="B1791" s="527"/>
      <c r="C1791" s="527"/>
      <c r="D1791" s="527"/>
      <c r="E1791" s="527"/>
      <c r="F1791" s="527"/>
      <c r="G1791" s="527"/>
      <c r="H1791" s="527"/>
      <c r="I1791" s="527"/>
      <c r="J1791" s="527"/>
      <c r="K1791" s="527"/>
      <c r="L1791" s="527"/>
    </row>
    <row r="1792" spans="1:12" ht="13.15" customHeight="1" x14ac:dyDescent="0.2">
      <c r="A1792" s="534"/>
      <c r="B1792" s="527"/>
      <c r="C1792" s="527"/>
      <c r="D1792" s="527"/>
      <c r="E1792" s="527"/>
      <c r="F1792" s="527"/>
      <c r="G1792" s="527"/>
      <c r="H1792" s="527"/>
      <c r="I1792" s="527"/>
      <c r="J1792" s="527"/>
      <c r="K1792" s="527"/>
      <c r="L1792" s="527"/>
    </row>
    <row r="1793" spans="1:12" ht="13.15" customHeight="1" x14ac:dyDescent="0.2">
      <c r="A1793" s="534"/>
      <c r="B1793" s="527"/>
      <c r="C1793" s="527"/>
      <c r="D1793" s="527"/>
      <c r="E1793" s="527"/>
      <c r="F1793" s="527"/>
      <c r="G1793" s="527"/>
      <c r="H1793" s="527"/>
      <c r="I1793" s="527"/>
      <c r="J1793" s="527"/>
      <c r="K1793" s="527"/>
      <c r="L1793" s="527"/>
    </row>
    <row r="1794" spans="1:12" ht="13.15" customHeight="1" x14ac:dyDescent="0.2">
      <c r="A1794" s="534"/>
      <c r="B1794" s="527"/>
      <c r="C1794" s="527"/>
      <c r="D1794" s="527"/>
      <c r="E1794" s="527"/>
      <c r="F1794" s="527"/>
      <c r="G1794" s="527"/>
      <c r="H1794" s="527"/>
      <c r="I1794" s="527"/>
      <c r="J1794" s="527"/>
      <c r="K1794" s="527"/>
      <c r="L1794" s="527"/>
    </row>
    <row r="1795" spans="1:12" ht="13.15" customHeight="1" x14ac:dyDescent="0.2">
      <c r="A1795" s="534"/>
      <c r="B1795" s="527"/>
      <c r="C1795" s="527"/>
      <c r="D1795" s="527"/>
      <c r="E1795" s="527"/>
      <c r="F1795" s="527"/>
      <c r="G1795" s="527"/>
      <c r="H1795" s="527"/>
      <c r="I1795" s="527"/>
      <c r="J1795" s="527"/>
      <c r="K1795" s="527"/>
      <c r="L1795" s="527"/>
    </row>
    <row r="1796" spans="1:12" ht="13.15" customHeight="1" x14ac:dyDescent="0.2">
      <c r="A1796" s="534"/>
      <c r="B1796" s="527"/>
      <c r="C1796" s="527"/>
      <c r="D1796" s="527"/>
      <c r="E1796" s="527"/>
      <c r="F1796" s="527"/>
      <c r="G1796" s="527"/>
      <c r="H1796" s="527"/>
      <c r="I1796" s="527"/>
      <c r="J1796" s="527"/>
      <c r="K1796" s="527"/>
      <c r="L1796" s="527"/>
    </row>
    <row r="1797" spans="1:12" ht="13.15" customHeight="1" x14ac:dyDescent="0.2">
      <c r="A1797" s="534"/>
      <c r="B1797" s="527"/>
      <c r="C1797" s="527"/>
      <c r="D1797" s="527"/>
      <c r="E1797" s="527"/>
      <c r="F1797" s="527"/>
      <c r="G1797" s="527"/>
      <c r="H1797" s="527"/>
      <c r="I1797" s="527"/>
      <c r="J1797" s="527"/>
      <c r="K1797" s="527"/>
      <c r="L1797" s="527"/>
    </row>
    <row r="1798" spans="1:12" ht="13.15" customHeight="1" x14ac:dyDescent="0.2">
      <c r="A1798" s="534"/>
      <c r="B1798" s="527"/>
      <c r="C1798" s="527"/>
      <c r="D1798" s="527"/>
      <c r="E1798" s="527"/>
      <c r="F1798" s="527"/>
      <c r="G1798" s="527"/>
      <c r="H1798" s="527"/>
      <c r="I1798" s="527"/>
      <c r="J1798" s="527"/>
      <c r="K1798" s="527"/>
      <c r="L1798" s="527"/>
    </row>
    <row r="1799" spans="1:12" ht="13.15" customHeight="1" x14ac:dyDescent="0.2">
      <c r="A1799" s="534"/>
      <c r="B1799" s="527"/>
      <c r="C1799" s="527"/>
      <c r="D1799" s="527"/>
      <c r="E1799" s="527"/>
      <c r="F1799" s="527"/>
      <c r="G1799" s="527"/>
      <c r="H1799" s="527"/>
      <c r="I1799" s="527"/>
      <c r="J1799" s="527"/>
      <c r="K1799" s="527"/>
      <c r="L1799" s="527"/>
    </row>
    <row r="1800" spans="1:12" ht="13.15" customHeight="1" x14ac:dyDescent="0.2">
      <c r="A1800" s="534"/>
      <c r="B1800" s="527"/>
      <c r="C1800" s="527"/>
      <c r="D1800" s="527"/>
      <c r="E1800" s="527"/>
      <c r="F1800" s="527"/>
      <c r="G1800" s="527"/>
      <c r="H1800" s="527"/>
      <c r="I1800" s="527"/>
      <c r="J1800" s="527"/>
      <c r="K1800" s="527"/>
      <c r="L1800" s="527"/>
    </row>
    <row r="1801" spans="1:12" ht="13.15" customHeight="1" x14ac:dyDescent="0.2">
      <c r="A1801" s="534"/>
      <c r="B1801" s="527"/>
      <c r="C1801" s="527"/>
      <c r="D1801" s="527"/>
      <c r="E1801" s="527"/>
      <c r="F1801" s="527"/>
      <c r="G1801" s="527"/>
      <c r="H1801" s="527"/>
      <c r="I1801" s="527"/>
      <c r="J1801" s="527"/>
      <c r="K1801" s="527"/>
      <c r="L1801" s="527"/>
    </row>
    <row r="1802" spans="1:12" ht="13.15" customHeight="1" x14ac:dyDescent="0.2">
      <c r="A1802" s="534"/>
      <c r="B1802" s="527"/>
      <c r="C1802" s="527"/>
      <c r="D1802" s="527"/>
      <c r="E1802" s="527"/>
      <c r="F1802" s="527"/>
      <c r="G1802" s="527"/>
      <c r="H1802" s="527"/>
      <c r="I1802" s="527"/>
      <c r="J1802" s="527"/>
      <c r="K1802" s="527"/>
      <c r="L1802" s="527"/>
    </row>
    <row r="1803" spans="1:12" ht="13.15" customHeight="1" x14ac:dyDescent="0.2">
      <c r="A1803" s="534"/>
      <c r="B1803" s="527"/>
      <c r="C1803" s="527"/>
      <c r="D1803" s="527"/>
      <c r="E1803" s="527"/>
      <c r="F1803" s="527"/>
      <c r="G1803" s="527"/>
      <c r="H1803" s="527"/>
      <c r="I1803" s="527"/>
      <c r="J1803" s="527"/>
      <c r="K1803" s="527"/>
      <c r="L1803" s="527"/>
    </row>
    <row r="1804" spans="1:12" ht="13.15" customHeight="1" x14ac:dyDescent="0.2">
      <c r="A1804" s="534"/>
      <c r="B1804" s="527"/>
      <c r="C1804" s="527"/>
      <c r="D1804" s="527"/>
      <c r="E1804" s="527"/>
      <c r="F1804" s="527"/>
      <c r="G1804" s="527"/>
      <c r="H1804" s="527"/>
      <c r="I1804" s="527"/>
      <c r="J1804" s="527"/>
      <c r="K1804" s="527"/>
      <c r="L1804" s="527"/>
    </row>
    <row r="1805" spans="1:12" ht="13.15" customHeight="1" x14ac:dyDescent="0.2">
      <c r="A1805" s="534"/>
      <c r="B1805" s="527"/>
      <c r="C1805" s="527"/>
      <c r="D1805" s="527"/>
      <c r="E1805" s="527"/>
      <c r="F1805" s="527"/>
      <c r="G1805" s="527"/>
      <c r="H1805" s="527"/>
      <c r="I1805" s="527"/>
      <c r="J1805" s="527"/>
      <c r="K1805" s="527"/>
      <c r="L1805" s="527"/>
    </row>
    <row r="1806" spans="1:12" ht="13.15" customHeight="1" x14ac:dyDescent="0.2">
      <c r="A1806" s="534"/>
      <c r="B1806" s="527"/>
      <c r="C1806" s="527"/>
      <c r="D1806" s="527"/>
      <c r="E1806" s="527"/>
      <c r="F1806" s="527"/>
      <c r="G1806" s="527"/>
      <c r="H1806" s="527"/>
      <c r="I1806" s="527"/>
      <c r="J1806" s="527"/>
      <c r="K1806" s="527"/>
      <c r="L1806" s="527"/>
    </row>
    <row r="1807" spans="1:12" ht="13.15" customHeight="1" x14ac:dyDescent="0.2">
      <c r="A1807" s="534"/>
      <c r="B1807" s="527"/>
      <c r="C1807" s="527"/>
      <c r="D1807" s="527"/>
      <c r="E1807" s="527"/>
      <c r="F1807" s="527"/>
      <c r="G1807" s="527"/>
      <c r="H1807" s="527"/>
      <c r="I1807" s="527"/>
      <c r="J1807" s="527"/>
      <c r="K1807" s="527"/>
      <c r="L1807" s="527"/>
    </row>
    <row r="1808" spans="1:12" ht="13.15" customHeight="1" x14ac:dyDescent="0.2">
      <c r="A1808" s="534"/>
      <c r="B1808" s="527"/>
      <c r="C1808" s="527"/>
      <c r="D1808" s="527"/>
      <c r="E1808" s="527"/>
      <c r="F1808" s="527"/>
      <c r="G1808" s="527"/>
      <c r="H1808" s="527"/>
      <c r="I1808" s="527"/>
      <c r="J1808" s="527"/>
      <c r="K1808" s="527"/>
      <c r="L1808" s="527"/>
    </row>
    <row r="1809" spans="1:12" ht="13.15" customHeight="1" x14ac:dyDescent="0.2">
      <c r="A1809" s="534"/>
      <c r="B1809" s="527"/>
      <c r="C1809" s="527"/>
      <c r="D1809" s="527"/>
      <c r="E1809" s="527"/>
      <c r="F1809" s="527"/>
      <c r="G1809" s="527"/>
      <c r="H1809" s="527"/>
      <c r="I1809" s="527"/>
      <c r="J1809" s="527"/>
      <c r="K1809" s="527"/>
      <c r="L1809" s="527"/>
    </row>
    <row r="1810" spans="1:12" ht="13.15" customHeight="1" x14ac:dyDescent="0.2">
      <c r="A1810" s="534"/>
      <c r="B1810" s="527"/>
      <c r="C1810" s="527"/>
      <c r="D1810" s="527"/>
      <c r="E1810" s="527"/>
      <c r="F1810" s="527"/>
      <c r="G1810" s="527"/>
      <c r="H1810" s="527"/>
      <c r="I1810" s="527"/>
      <c r="J1810" s="527"/>
      <c r="K1810" s="527"/>
      <c r="L1810" s="527"/>
    </row>
    <row r="1811" spans="1:12" ht="13.15" customHeight="1" x14ac:dyDescent="0.2">
      <c r="A1811" s="534"/>
      <c r="B1811" s="527"/>
      <c r="C1811" s="527"/>
      <c r="D1811" s="527"/>
      <c r="E1811" s="527"/>
      <c r="F1811" s="527"/>
      <c r="G1811" s="527"/>
      <c r="H1811" s="527"/>
      <c r="I1811" s="527"/>
      <c r="J1811" s="527"/>
      <c r="K1811" s="527"/>
      <c r="L1811" s="527"/>
    </row>
    <row r="1812" spans="1:12" ht="13.15" customHeight="1" x14ac:dyDescent="0.2">
      <c r="A1812" s="534"/>
      <c r="B1812" s="527"/>
      <c r="C1812" s="527"/>
      <c r="D1812" s="527"/>
      <c r="E1812" s="527"/>
      <c r="F1812" s="527"/>
      <c r="G1812" s="527"/>
      <c r="H1812" s="527"/>
      <c r="I1812" s="527"/>
      <c r="J1812" s="527"/>
      <c r="K1812" s="527"/>
      <c r="L1812" s="527"/>
    </row>
    <row r="1813" spans="1:12" ht="13.15" customHeight="1" x14ac:dyDescent="0.2">
      <c r="A1813" s="534"/>
      <c r="B1813" s="527"/>
      <c r="C1813" s="527"/>
      <c r="D1813" s="527"/>
      <c r="E1813" s="527"/>
      <c r="F1813" s="527"/>
      <c r="G1813" s="527"/>
      <c r="H1813" s="527"/>
      <c r="I1813" s="527"/>
      <c r="J1813" s="527"/>
      <c r="K1813" s="527"/>
      <c r="L1813" s="527"/>
    </row>
    <row r="1814" spans="1:12" ht="13.15" customHeight="1" x14ac:dyDescent="0.2">
      <c r="A1814" s="534"/>
      <c r="B1814" s="527"/>
      <c r="C1814" s="527"/>
      <c r="D1814" s="527"/>
      <c r="E1814" s="527"/>
      <c r="F1814" s="527"/>
      <c r="G1814" s="527"/>
      <c r="H1814" s="527"/>
      <c r="I1814" s="527"/>
      <c r="J1814" s="527"/>
      <c r="K1814" s="527"/>
      <c r="L1814" s="527"/>
    </row>
    <row r="1815" spans="1:12" ht="13.15" customHeight="1" x14ac:dyDescent="0.2">
      <c r="A1815" s="534"/>
      <c r="B1815" s="527"/>
      <c r="C1815" s="527"/>
      <c r="D1815" s="527"/>
      <c r="E1815" s="527"/>
      <c r="F1815" s="527"/>
      <c r="G1815" s="527"/>
      <c r="H1815" s="527"/>
      <c r="I1815" s="527"/>
      <c r="J1815" s="527"/>
      <c r="K1815" s="527"/>
      <c r="L1815" s="527"/>
    </row>
    <row r="1816" spans="1:12" ht="13.15" customHeight="1" x14ac:dyDescent="0.2">
      <c r="A1816" s="534"/>
      <c r="B1816" s="527"/>
      <c r="C1816" s="527"/>
      <c r="D1816" s="527"/>
      <c r="E1816" s="527"/>
      <c r="F1816" s="527"/>
      <c r="G1816" s="527"/>
      <c r="H1816" s="527"/>
      <c r="I1816" s="527"/>
      <c r="J1816" s="527"/>
      <c r="K1816" s="527"/>
      <c r="L1816" s="527"/>
    </row>
    <row r="1817" spans="1:12" ht="13.15" customHeight="1" x14ac:dyDescent="0.2">
      <c r="A1817" s="534"/>
      <c r="B1817" s="527"/>
      <c r="C1817" s="527"/>
      <c r="D1817" s="527"/>
      <c r="E1817" s="527"/>
      <c r="F1817" s="527"/>
      <c r="G1817" s="527"/>
      <c r="H1817" s="527"/>
      <c r="I1817" s="527"/>
      <c r="J1817" s="527"/>
      <c r="K1817" s="527"/>
      <c r="L1817" s="527"/>
    </row>
    <row r="1818" spans="1:12" ht="13.15" customHeight="1" x14ac:dyDescent="0.2">
      <c r="A1818" s="534"/>
      <c r="B1818" s="527"/>
      <c r="C1818" s="527"/>
      <c r="D1818" s="527"/>
      <c r="E1818" s="527"/>
      <c r="F1818" s="527"/>
      <c r="G1818" s="527"/>
      <c r="H1818" s="527"/>
      <c r="I1818" s="527"/>
      <c r="J1818" s="527"/>
      <c r="K1818" s="527"/>
      <c r="L1818" s="527"/>
    </row>
    <row r="1819" spans="1:12" ht="13.15" customHeight="1" x14ac:dyDescent="0.2">
      <c r="A1819" s="534"/>
      <c r="B1819" s="527"/>
      <c r="C1819" s="527"/>
      <c r="D1819" s="527"/>
      <c r="E1819" s="527"/>
      <c r="F1819" s="527"/>
      <c r="G1819" s="527"/>
      <c r="H1819" s="527"/>
      <c r="I1819" s="527"/>
      <c r="J1819" s="527"/>
      <c r="K1819" s="527"/>
      <c r="L1819" s="527"/>
    </row>
    <row r="1820" spans="1:12" ht="13.15" customHeight="1" x14ac:dyDescent="0.2">
      <c r="A1820" s="534"/>
      <c r="B1820" s="527"/>
      <c r="C1820" s="527"/>
      <c r="D1820" s="527"/>
      <c r="E1820" s="527"/>
      <c r="F1820" s="527"/>
      <c r="G1820" s="527"/>
      <c r="H1820" s="527"/>
      <c r="I1820" s="527"/>
      <c r="J1820" s="527"/>
      <c r="K1820" s="527"/>
      <c r="L1820" s="527"/>
    </row>
    <row r="1821" spans="1:12" ht="13.15" customHeight="1" x14ac:dyDescent="0.2">
      <c r="A1821" s="534"/>
      <c r="B1821" s="527"/>
      <c r="C1821" s="527"/>
      <c r="D1821" s="527"/>
      <c r="E1821" s="527"/>
      <c r="F1821" s="527"/>
      <c r="G1821" s="527"/>
      <c r="H1821" s="527"/>
      <c r="I1821" s="527"/>
      <c r="J1821" s="527"/>
      <c r="K1821" s="527"/>
      <c r="L1821" s="527"/>
    </row>
    <row r="1822" spans="1:12" ht="13.15" customHeight="1" x14ac:dyDescent="0.2">
      <c r="A1822" s="534"/>
      <c r="B1822" s="527"/>
      <c r="C1822" s="527"/>
      <c r="D1822" s="527"/>
      <c r="E1822" s="527"/>
      <c r="F1822" s="527"/>
      <c r="G1822" s="527"/>
      <c r="H1822" s="527"/>
      <c r="I1822" s="527"/>
      <c r="J1822" s="527"/>
      <c r="K1822" s="527"/>
      <c r="L1822" s="527"/>
    </row>
    <row r="1823" spans="1:12" ht="13.15" customHeight="1" x14ac:dyDescent="0.2">
      <c r="A1823" s="534"/>
      <c r="B1823" s="527"/>
      <c r="C1823" s="527"/>
      <c r="D1823" s="527"/>
      <c r="E1823" s="527"/>
      <c r="F1823" s="527"/>
      <c r="G1823" s="527"/>
      <c r="H1823" s="527"/>
      <c r="I1823" s="527"/>
      <c r="J1823" s="527"/>
      <c r="K1823" s="527"/>
      <c r="L1823" s="527"/>
    </row>
    <row r="1824" spans="1:12" ht="13.15" customHeight="1" x14ac:dyDescent="0.2">
      <c r="A1824" s="534"/>
      <c r="B1824" s="527"/>
      <c r="C1824" s="527"/>
      <c r="D1824" s="527"/>
      <c r="E1824" s="527"/>
      <c r="F1824" s="527"/>
      <c r="G1824" s="527"/>
      <c r="H1824" s="527"/>
      <c r="I1824" s="527"/>
      <c r="J1824" s="527"/>
      <c r="K1824" s="527"/>
      <c r="L1824" s="527"/>
    </row>
    <row r="1825" spans="1:12" ht="13.15" customHeight="1" x14ac:dyDescent="0.2">
      <c r="A1825" s="534"/>
      <c r="B1825" s="527"/>
      <c r="C1825" s="527"/>
      <c r="D1825" s="527"/>
      <c r="E1825" s="527"/>
      <c r="F1825" s="527"/>
      <c r="G1825" s="527"/>
      <c r="H1825" s="527"/>
      <c r="I1825" s="527"/>
      <c r="J1825" s="527"/>
      <c r="K1825" s="527"/>
      <c r="L1825" s="527"/>
    </row>
    <row r="1826" spans="1:12" ht="13.15" customHeight="1" x14ac:dyDescent="0.2">
      <c r="A1826" s="534"/>
      <c r="B1826" s="527"/>
      <c r="C1826" s="527"/>
      <c r="D1826" s="527"/>
      <c r="E1826" s="527"/>
      <c r="F1826" s="527"/>
      <c r="G1826" s="527"/>
      <c r="H1826" s="527"/>
      <c r="I1826" s="527"/>
      <c r="J1826" s="527"/>
      <c r="K1826" s="527"/>
      <c r="L1826" s="527"/>
    </row>
    <row r="1827" spans="1:12" ht="13.15" customHeight="1" x14ac:dyDescent="0.2">
      <c r="A1827" s="534"/>
      <c r="B1827" s="527"/>
      <c r="C1827" s="527"/>
      <c r="D1827" s="527"/>
      <c r="E1827" s="527"/>
      <c r="F1827" s="527"/>
      <c r="G1827" s="527"/>
      <c r="H1827" s="527"/>
      <c r="I1827" s="527"/>
      <c r="J1827" s="527"/>
      <c r="K1827" s="527"/>
      <c r="L1827" s="527"/>
    </row>
    <row r="1828" spans="1:12" ht="13.15" customHeight="1" x14ac:dyDescent="0.2">
      <c r="A1828" s="534"/>
      <c r="B1828" s="527"/>
      <c r="C1828" s="527"/>
      <c r="D1828" s="527"/>
      <c r="E1828" s="527"/>
      <c r="F1828" s="527"/>
      <c r="G1828" s="527"/>
      <c r="H1828" s="527"/>
      <c r="I1828" s="527"/>
      <c r="J1828" s="527"/>
      <c r="K1828" s="527"/>
      <c r="L1828" s="527"/>
    </row>
    <row r="1829" spans="1:12" ht="13.15" customHeight="1" x14ac:dyDescent="0.2">
      <c r="A1829" s="534"/>
      <c r="B1829" s="527"/>
      <c r="C1829" s="527"/>
      <c r="D1829" s="527"/>
      <c r="E1829" s="527"/>
      <c r="F1829" s="527"/>
      <c r="G1829" s="527"/>
      <c r="H1829" s="527"/>
      <c r="I1829" s="527"/>
      <c r="J1829" s="527"/>
      <c r="K1829" s="527"/>
      <c r="L1829" s="527"/>
    </row>
    <row r="1830" spans="1:12" ht="13.15" customHeight="1" x14ac:dyDescent="0.2">
      <c r="A1830" s="534"/>
      <c r="B1830" s="527"/>
      <c r="C1830" s="527"/>
      <c r="D1830" s="527"/>
      <c r="E1830" s="527"/>
      <c r="F1830" s="527"/>
      <c r="G1830" s="527"/>
      <c r="H1830" s="527"/>
      <c r="I1830" s="527"/>
      <c r="J1830" s="527"/>
      <c r="K1830" s="527"/>
      <c r="L1830" s="527"/>
    </row>
    <row r="1831" spans="1:12" ht="13.15" customHeight="1" x14ac:dyDescent="0.2">
      <c r="A1831" s="534"/>
      <c r="B1831" s="527"/>
      <c r="C1831" s="527"/>
      <c r="D1831" s="527"/>
      <c r="E1831" s="527"/>
      <c r="F1831" s="527"/>
      <c r="G1831" s="527"/>
      <c r="H1831" s="527"/>
      <c r="I1831" s="527"/>
      <c r="J1831" s="527"/>
      <c r="K1831" s="527"/>
      <c r="L1831" s="527"/>
    </row>
    <row r="1832" spans="1:12" ht="13.15" customHeight="1" x14ac:dyDescent="0.2">
      <c r="A1832" s="534"/>
      <c r="B1832" s="527"/>
      <c r="C1832" s="527"/>
      <c r="D1832" s="527"/>
      <c r="E1832" s="527"/>
      <c r="F1832" s="527"/>
      <c r="G1832" s="527"/>
      <c r="H1832" s="527"/>
      <c r="I1832" s="527"/>
      <c r="J1832" s="527"/>
      <c r="K1832" s="527"/>
      <c r="L1832" s="527"/>
    </row>
    <row r="1833" spans="1:12" ht="13.15" customHeight="1" x14ac:dyDescent="0.2">
      <c r="A1833" s="534"/>
      <c r="B1833" s="527"/>
      <c r="C1833" s="527"/>
      <c r="D1833" s="527"/>
      <c r="E1833" s="527"/>
      <c r="F1833" s="527"/>
      <c r="G1833" s="527"/>
      <c r="H1833" s="527"/>
      <c r="I1833" s="527"/>
      <c r="J1833" s="527"/>
      <c r="K1833" s="527"/>
      <c r="L1833" s="527"/>
    </row>
    <row r="1834" spans="1:12" ht="13.15" customHeight="1" x14ac:dyDescent="0.2">
      <c r="A1834" s="534"/>
      <c r="B1834" s="527"/>
      <c r="C1834" s="527"/>
      <c r="D1834" s="527"/>
      <c r="E1834" s="527"/>
      <c r="F1834" s="527"/>
      <c r="G1834" s="527"/>
      <c r="H1834" s="527"/>
      <c r="I1834" s="527"/>
      <c r="J1834" s="527"/>
      <c r="K1834" s="527"/>
      <c r="L1834" s="527"/>
    </row>
    <row r="1835" spans="1:12" ht="13.15" customHeight="1" x14ac:dyDescent="0.2">
      <c r="A1835" s="534"/>
      <c r="B1835" s="527"/>
      <c r="C1835" s="527"/>
      <c r="D1835" s="527"/>
      <c r="E1835" s="527"/>
      <c r="F1835" s="527"/>
      <c r="G1835" s="527"/>
      <c r="H1835" s="527"/>
      <c r="I1835" s="527"/>
      <c r="J1835" s="527"/>
      <c r="K1835" s="527"/>
      <c r="L1835" s="527"/>
    </row>
    <row r="1836" spans="1:12" ht="13.15" customHeight="1" x14ac:dyDescent="0.2">
      <c r="A1836" s="534"/>
      <c r="B1836" s="527"/>
      <c r="C1836" s="527"/>
      <c r="D1836" s="527"/>
      <c r="E1836" s="527"/>
      <c r="F1836" s="527"/>
      <c r="G1836" s="527"/>
      <c r="H1836" s="527"/>
      <c r="I1836" s="527"/>
      <c r="J1836" s="527"/>
      <c r="K1836" s="527"/>
      <c r="L1836" s="527"/>
    </row>
    <row r="1837" spans="1:12" ht="13.15" customHeight="1" x14ac:dyDescent="0.2">
      <c r="A1837" s="534"/>
      <c r="B1837" s="527"/>
      <c r="C1837" s="527"/>
      <c r="D1837" s="527"/>
      <c r="E1837" s="527"/>
      <c r="F1837" s="527"/>
      <c r="G1837" s="527"/>
      <c r="H1837" s="527"/>
      <c r="I1837" s="527"/>
      <c r="J1837" s="527"/>
      <c r="K1837" s="527"/>
      <c r="L1837" s="527"/>
    </row>
    <row r="1838" spans="1:12" ht="13.15" customHeight="1" x14ac:dyDescent="0.2">
      <c r="A1838" s="534"/>
      <c r="B1838" s="527"/>
      <c r="C1838" s="527"/>
      <c r="D1838" s="527"/>
      <c r="E1838" s="527"/>
      <c r="F1838" s="527"/>
      <c r="G1838" s="527"/>
      <c r="H1838" s="527"/>
      <c r="I1838" s="527"/>
      <c r="J1838" s="527"/>
      <c r="K1838" s="527"/>
      <c r="L1838" s="527"/>
    </row>
    <row r="1839" spans="1:12" ht="13.15" customHeight="1" x14ac:dyDescent="0.2">
      <c r="A1839" s="534"/>
      <c r="B1839" s="527"/>
      <c r="C1839" s="527"/>
      <c r="D1839" s="527"/>
      <c r="E1839" s="527"/>
      <c r="F1839" s="527"/>
      <c r="G1839" s="527"/>
      <c r="H1839" s="527"/>
      <c r="I1839" s="527"/>
      <c r="J1839" s="527"/>
      <c r="K1839" s="527"/>
      <c r="L1839" s="527"/>
    </row>
    <row r="1840" spans="1:12" ht="13.15" customHeight="1" x14ac:dyDescent="0.2">
      <c r="A1840" s="534"/>
      <c r="B1840" s="527"/>
      <c r="C1840" s="527"/>
      <c r="D1840" s="527"/>
      <c r="E1840" s="527"/>
      <c r="F1840" s="527"/>
      <c r="G1840" s="527"/>
      <c r="H1840" s="527"/>
      <c r="I1840" s="527"/>
      <c r="J1840" s="527"/>
      <c r="K1840" s="527"/>
      <c r="L1840" s="527"/>
    </row>
    <row r="1841" spans="1:12" ht="13.15" customHeight="1" x14ac:dyDescent="0.2">
      <c r="A1841" s="534"/>
      <c r="B1841" s="527"/>
      <c r="C1841" s="527"/>
      <c r="D1841" s="527"/>
      <c r="E1841" s="527"/>
      <c r="F1841" s="527"/>
      <c r="G1841" s="527"/>
      <c r="H1841" s="527"/>
      <c r="I1841" s="527"/>
      <c r="J1841" s="527"/>
      <c r="K1841" s="527"/>
      <c r="L1841" s="527"/>
    </row>
    <row r="1842" spans="1:12" ht="13.15" customHeight="1" x14ac:dyDescent="0.2">
      <c r="A1842" s="534"/>
      <c r="B1842" s="527"/>
      <c r="C1842" s="527"/>
      <c r="D1842" s="527"/>
      <c r="E1842" s="527"/>
      <c r="F1842" s="527"/>
      <c r="G1842" s="527"/>
      <c r="H1842" s="527"/>
      <c r="I1842" s="527"/>
      <c r="J1842" s="527"/>
      <c r="K1842" s="527"/>
      <c r="L1842" s="527"/>
    </row>
    <row r="1843" spans="1:12" ht="13.15" customHeight="1" x14ac:dyDescent="0.2">
      <c r="A1843" s="534"/>
      <c r="B1843" s="527"/>
      <c r="C1843" s="527"/>
      <c r="D1843" s="527"/>
      <c r="E1843" s="527"/>
      <c r="F1843" s="527"/>
      <c r="G1843" s="527"/>
      <c r="H1843" s="527"/>
      <c r="I1843" s="527"/>
      <c r="J1843" s="527"/>
      <c r="K1843" s="527"/>
      <c r="L1843" s="527"/>
    </row>
    <row r="1844" spans="1:12" ht="13.15" customHeight="1" x14ac:dyDescent="0.2">
      <c r="A1844" s="534"/>
      <c r="B1844" s="527"/>
      <c r="C1844" s="527"/>
      <c r="D1844" s="527"/>
      <c r="E1844" s="527"/>
      <c r="F1844" s="527"/>
      <c r="G1844" s="527"/>
      <c r="H1844" s="527"/>
      <c r="I1844" s="527"/>
      <c r="J1844" s="527"/>
      <c r="K1844" s="527"/>
      <c r="L1844" s="527"/>
    </row>
    <row r="1845" spans="1:12" ht="13.15" customHeight="1" x14ac:dyDescent="0.2">
      <c r="A1845" s="534"/>
      <c r="B1845" s="527"/>
      <c r="C1845" s="527"/>
      <c r="D1845" s="527"/>
      <c r="E1845" s="527"/>
      <c r="F1845" s="527"/>
      <c r="G1845" s="527"/>
      <c r="H1845" s="527"/>
      <c r="I1845" s="527"/>
      <c r="J1845" s="527"/>
      <c r="K1845" s="527"/>
      <c r="L1845" s="527"/>
    </row>
    <row r="1846" spans="1:12" ht="13.15" customHeight="1" x14ac:dyDescent="0.2">
      <c r="A1846" s="534"/>
      <c r="B1846" s="527"/>
      <c r="C1846" s="527"/>
      <c r="D1846" s="527"/>
      <c r="E1846" s="527"/>
      <c r="F1846" s="527"/>
      <c r="G1846" s="527"/>
      <c r="H1846" s="527"/>
      <c r="I1846" s="527"/>
      <c r="J1846" s="527"/>
      <c r="K1846" s="527"/>
      <c r="L1846" s="527"/>
    </row>
    <row r="1847" spans="1:12" ht="13.15" customHeight="1" x14ac:dyDescent="0.2">
      <c r="A1847" s="534"/>
      <c r="B1847" s="527"/>
      <c r="C1847" s="527"/>
      <c r="D1847" s="527"/>
      <c r="E1847" s="527"/>
      <c r="F1847" s="527"/>
      <c r="G1847" s="527"/>
      <c r="H1847" s="527"/>
      <c r="I1847" s="527"/>
      <c r="J1847" s="527"/>
      <c r="K1847" s="527"/>
      <c r="L1847" s="527"/>
    </row>
    <row r="1848" spans="1:12" ht="13.15" customHeight="1" x14ac:dyDescent="0.2">
      <c r="A1848" s="534"/>
      <c r="B1848" s="527"/>
      <c r="C1848" s="527"/>
      <c r="D1848" s="527"/>
      <c r="E1848" s="527"/>
      <c r="F1848" s="527"/>
      <c r="G1848" s="527"/>
      <c r="H1848" s="527"/>
      <c r="I1848" s="527"/>
      <c r="J1848" s="527"/>
      <c r="K1848" s="527"/>
      <c r="L1848" s="527"/>
    </row>
    <row r="1849" spans="1:12" ht="13.15" customHeight="1" x14ac:dyDescent="0.2">
      <c r="A1849" s="534"/>
      <c r="B1849" s="527"/>
      <c r="C1849" s="527"/>
      <c r="D1849" s="527"/>
      <c r="E1849" s="527"/>
      <c r="F1849" s="527"/>
      <c r="G1849" s="527"/>
      <c r="H1849" s="527"/>
      <c r="I1849" s="527"/>
      <c r="J1849" s="527"/>
      <c r="K1849" s="527"/>
      <c r="L1849" s="527"/>
    </row>
    <row r="1850" spans="1:12" ht="13.15" customHeight="1" x14ac:dyDescent="0.2">
      <c r="A1850" s="534"/>
      <c r="B1850" s="527"/>
      <c r="C1850" s="527"/>
      <c r="D1850" s="527"/>
      <c r="E1850" s="527"/>
      <c r="F1850" s="527"/>
      <c r="G1850" s="527"/>
      <c r="H1850" s="527"/>
      <c r="I1850" s="527"/>
      <c r="J1850" s="527"/>
      <c r="K1850" s="527"/>
      <c r="L1850" s="527"/>
    </row>
    <row r="1851" spans="1:12" ht="13.15" customHeight="1" x14ac:dyDescent="0.2">
      <c r="A1851" s="534"/>
      <c r="B1851" s="527"/>
      <c r="C1851" s="527"/>
      <c r="D1851" s="527"/>
      <c r="E1851" s="527"/>
      <c r="F1851" s="527"/>
      <c r="G1851" s="527"/>
      <c r="H1851" s="527"/>
      <c r="I1851" s="527"/>
      <c r="J1851" s="527"/>
      <c r="K1851" s="527"/>
      <c r="L1851" s="527"/>
    </row>
    <row r="1852" spans="1:12" ht="13.15" customHeight="1" x14ac:dyDescent="0.2">
      <c r="A1852" s="534"/>
      <c r="B1852" s="527"/>
      <c r="C1852" s="527"/>
      <c r="D1852" s="527"/>
      <c r="E1852" s="527"/>
      <c r="F1852" s="527"/>
      <c r="G1852" s="527"/>
      <c r="H1852" s="527"/>
      <c r="I1852" s="527"/>
      <c r="J1852" s="527"/>
      <c r="K1852" s="527"/>
      <c r="L1852" s="527"/>
    </row>
    <row r="1853" spans="1:12" ht="13.15" customHeight="1" x14ac:dyDescent="0.2">
      <c r="A1853" s="534"/>
      <c r="B1853" s="527"/>
      <c r="C1853" s="527"/>
      <c r="D1853" s="527"/>
      <c r="E1853" s="527"/>
      <c r="F1853" s="527"/>
      <c r="G1853" s="527"/>
      <c r="H1853" s="527"/>
      <c r="I1853" s="527"/>
      <c r="J1853" s="527"/>
      <c r="K1853" s="527"/>
      <c r="L1853" s="527"/>
    </row>
    <row r="1854" spans="1:12" ht="13.15" customHeight="1" x14ac:dyDescent="0.2">
      <c r="A1854" s="534"/>
      <c r="B1854" s="527"/>
      <c r="C1854" s="527"/>
      <c r="D1854" s="527"/>
      <c r="E1854" s="527"/>
      <c r="F1854" s="527"/>
      <c r="G1854" s="527"/>
      <c r="H1854" s="527"/>
      <c r="I1854" s="527"/>
      <c r="J1854" s="527"/>
      <c r="K1854" s="527"/>
      <c r="L1854" s="527"/>
    </row>
    <row r="1855" spans="1:12" ht="13.15" customHeight="1" x14ac:dyDescent="0.2">
      <c r="A1855" s="534"/>
      <c r="B1855" s="527"/>
      <c r="C1855" s="527"/>
      <c r="D1855" s="527"/>
      <c r="E1855" s="527"/>
      <c r="F1855" s="527"/>
      <c r="G1855" s="527"/>
      <c r="H1855" s="527"/>
      <c r="I1855" s="527"/>
      <c r="J1855" s="527"/>
      <c r="K1855" s="527"/>
      <c r="L1855" s="527"/>
    </row>
    <row r="1856" spans="1:12" ht="13.15" customHeight="1" x14ac:dyDescent="0.2">
      <c r="A1856" s="534"/>
      <c r="B1856" s="527"/>
      <c r="C1856" s="527"/>
      <c r="D1856" s="527"/>
      <c r="E1856" s="527"/>
      <c r="F1856" s="527"/>
      <c r="G1856" s="527"/>
      <c r="H1856" s="527"/>
      <c r="I1856" s="527"/>
      <c r="J1856" s="527"/>
      <c r="K1856" s="527"/>
      <c r="L1856" s="527"/>
    </row>
    <row r="1857" spans="1:12" ht="13.15" customHeight="1" x14ac:dyDescent="0.2">
      <c r="A1857" s="534"/>
      <c r="B1857" s="527"/>
      <c r="C1857" s="527"/>
      <c r="D1857" s="527"/>
      <c r="E1857" s="527"/>
      <c r="F1857" s="527"/>
      <c r="G1857" s="527"/>
      <c r="H1857" s="527"/>
      <c r="I1857" s="527"/>
      <c r="J1857" s="527"/>
      <c r="K1857" s="527"/>
      <c r="L1857" s="527"/>
    </row>
    <row r="1858" spans="1:12" ht="13.15" customHeight="1" x14ac:dyDescent="0.2">
      <c r="A1858" s="534"/>
      <c r="B1858" s="527"/>
      <c r="C1858" s="527"/>
      <c r="D1858" s="527"/>
      <c r="E1858" s="527"/>
      <c r="F1858" s="527"/>
      <c r="G1858" s="527"/>
      <c r="H1858" s="527"/>
      <c r="I1858" s="527"/>
      <c r="J1858" s="527"/>
      <c r="K1858" s="527"/>
      <c r="L1858" s="527"/>
    </row>
    <row r="1859" spans="1:12" ht="13.15" customHeight="1" x14ac:dyDescent="0.2">
      <c r="A1859" s="534"/>
      <c r="B1859" s="527"/>
      <c r="C1859" s="527"/>
      <c r="D1859" s="527"/>
      <c r="E1859" s="527"/>
      <c r="F1859" s="527"/>
      <c r="G1859" s="527"/>
      <c r="H1859" s="527"/>
      <c r="I1859" s="527"/>
      <c r="J1859" s="527"/>
      <c r="K1859" s="527"/>
      <c r="L1859" s="527"/>
    </row>
    <row r="1860" spans="1:12" ht="13.15" customHeight="1" x14ac:dyDescent="0.2">
      <c r="A1860" s="534"/>
      <c r="B1860" s="527"/>
      <c r="C1860" s="527"/>
      <c r="D1860" s="527"/>
      <c r="E1860" s="527"/>
      <c r="F1860" s="527"/>
      <c r="G1860" s="527"/>
      <c r="H1860" s="527"/>
      <c r="I1860" s="527"/>
      <c r="J1860" s="527"/>
      <c r="K1860" s="527"/>
      <c r="L1860" s="527"/>
    </row>
    <row r="1861" spans="1:12" ht="13.15" customHeight="1" x14ac:dyDescent="0.2">
      <c r="A1861" s="534"/>
      <c r="B1861" s="527"/>
      <c r="C1861" s="527"/>
      <c r="D1861" s="527"/>
      <c r="E1861" s="527"/>
      <c r="F1861" s="527"/>
      <c r="G1861" s="527"/>
      <c r="H1861" s="527"/>
      <c r="I1861" s="527"/>
      <c r="J1861" s="527"/>
      <c r="K1861" s="527"/>
      <c r="L1861" s="527"/>
    </row>
    <row r="1862" spans="1:12" ht="13.15" customHeight="1" x14ac:dyDescent="0.2">
      <c r="A1862" s="536"/>
      <c r="B1862" s="536"/>
      <c r="C1862" s="537"/>
      <c r="D1862" s="295"/>
      <c r="E1862" s="538"/>
      <c r="F1862" s="534"/>
      <c r="G1862" s="536"/>
      <c r="H1862" s="536"/>
      <c r="I1862" s="536"/>
      <c r="J1862" s="536"/>
      <c r="K1862" s="536"/>
      <c r="L1862" s="536"/>
    </row>
    <row r="1863" spans="1:12" ht="13.15" customHeight="1" x14ac:dyDescent="0.2">
      <c r="A1863" s="536"/>
      <c r="B1863" s="536"/>
      <c r="C1863" s="537"/>
      <c r="D1863" s="295"/>
      <c r="E1863" s="538"/>
      <c r="F1863" s="534"/>
      <c r="G1863" s="536"/>
      <c r="H1863" s="536"/>
      <c r="I1863" s="536"/>
      <c r="J1863" s="536"/>
      <c r="K1863" s="536"/>
      <c r="L1863" s="536"/>
    </row>
    <row r="1864" spans="1:12" ht="13.15" customHeight="1" x14ac:dyDescent="0.2">
      <c r="A1864" s="534"/>
      <c r="B1864" s="534"/>
      <c r="C1864" s="537"/>
      <c r="D1864" s="537"/>
      <c r="E1864" s="539"/>
      <c r="F1864" s="534"/>
      <c r="G1864" s="534"/>
      <c r="H1864" s="534"/>
      <c r="I1864" s="534"/>
      <c r="J1864" s="534"/>
      <c r="K1864" s="534"/>
      <c r="L1864" s="534"/>
    </row>
    <row r="1865" spans="1:12" ht="13.15" customHeight="1" x14ac:dyDescent="0.2">
      <c r="A1865" s="536"/>
      <c r="B1865" s="536"/>
      <c r="C1865" s="295"/>
      <c r="D1865" s="295"/>
      <c r="E1865" s="538"/>
      <c r="F1865" s="534"/>
      <c r="G1865" s="536"/>
      <c r="H1865" s="536"/>
      <c r="I1865" s="536"/>
      <c r="J1865" s="536"/>
      <c r="K1865" s="536"/>
      <c r="L1865" s="536"/>
    </row>
    <row r="1866" spans="1:12" ht="13.15" customHeight="1" x14ac:dyDescent="0.2">
      <c r="A1866" s="536"/>
      <c r="B1866" s="536"/>
      <c r="C1866" s="295"/>
      <c r="D1866" s="295"/>
      <c r="E1866" s="538"/>
      <c r="F1866" s="534"/>
      <c r="G1866" s="536"/>
      <c r="H1866" s="536"/>
      <c r="I1866" s="536"/>
      <c r="J1866" s="536"/>
      <c r="K1866" s="536"/>
      <c r="L1866" s="536"/>
    </row>
    <row r="1867" spans="1:12" ht="13.15" customHeight="1" x14ac:dyDescent="0.2">
      <c r="A1867" s="536"/>
      <c r="B1867" s="536"/>
      <c r="C1867" s="295"/>
      <c r="D1867" s="295"/>
      <c r="E1867" s="538"/>
      <c r="F1867" s="534"/>
      <c r="G1867" s="536"/>
      <c r="H1867" s="536"/>
      <c r="I1867" s="536"/>
      <c r="J1867" s="536"/>
      <c r="K1867" s="536"/>
      <c r="L1867" s="536"/>
    </row>
    <row r="1868" spans="1:12" ht="13.15" customHeight="1" x14ac:dyDescent="0.2">
      <c r="A1868" s="536"/>
      <c r="B1868" s="536"/>
      <c r="C1868" s="295"/>
      <c r="D1868" s="295"/>
      <c r="E1868" s="538"/>
      <c r="F1868" s="534"/>
      <c r="G1868" s="536"/>
      <c r="H1868" s="536"/>
      <c r="I1868" s="536"/>
      <c r="J1868" s="536"/>
      <c r="K1868" s="536"/>
      <c r="L1868" s="536"/>
    </row>
    <row r="1869" spans="1:12" ht="13.15" customHeight="1" x14ac:dyDescent="0.2">
      <c r="A1869" s="536"/>
      <c r="B1869" s="536"/>
      <c r="C1869" s="295"/>
      <c r="D1869" s="295"/>
      <c r="E1869" s="538"/>
      <c r="F1869" s="534"/>
      <c r="G1869" s="536"/>
      <c r="H1869" s="536"/>
      <c r="I1869" s="536"/>
      <c r="J1869" s="536"/>
      <c r="K1869" s="536"/>
      <c r="L1869" s="536"/>
    </row>
    <row r="1870" spans="1:12" ht="13.15" customHeight="1" x14ac:dyDescent="0.2">
      <c r="A1870" s="536"/>
      <c r="B1870" s="536"/>
      <c r="C1870" s="295"/>
      <c r="D1870" s="295"/>
      <c r="E1870" s="538"/>
      <c r="F1870" s="534"/>
      <c r="G1870" s="536"/>
      <c r="H1870" s="536"/>
      <c r="I1870" s="536"/>
      <c r="J1870" s="536"/>
      <c r="K1870" s="536"/>
      <c r="L1870" s="536"/>
    </row>
    <row r="1871" spans="1:12" ht="13.15" customHeight="1" x14ac:dyDescent="0.2">
      <c r="A1871" s="536"/>
      <c r="B1871" s="536"/>
      <c r="C1871" s="295"/>
      <c r="D1871" s="295"/>
      <c r="E1871" s="538"/>
      <c r="F1871" s="534"/>
      <c r="G1871" s="536"/>
      <c r="H1871" s="536"/>
      <c r="I1871" s="536"/>
      <c r="J1871" s="536"/>
      <c r="K1871" s="536"/>
      <c r="L1871" s="536"/>
    </row>
    <row r="1872" spans="1:12" ht="13.15" customHeight="1" x14ac:dyDescent="0.2">
      <c r="A1872" s="536"/>
      <c r="B1872" s="536"/>
      <c r="C1872" s="295"/>
      <c r="D1872" s="295"/>
      <c r="E1872" s="538"/>
      <c r="F1872" s="534"/>
      <c r="G1872" s="536"/>
      <c r="H1872" s="536"/>
      <c r="I1872" s="536"/>
      <c r="J1872" s="536"/>
      <c r="K1872" s="536"/>
      <c r="L1872" s="536"/>
    </row>
    <row r="1873" spans="1:12" ht="13.15" customHeight="1" x14ac:dyDescent="0.2">
      <c r="A1873" s="536"/>
      <c r="B1873" s="536"/>
      <c r="C1873" s="295"/>
      <c r="D1873" s="295"/>
      <c r="E1873" s="538"/>
      <c r="F1873" s="534"/>
      <c r="G1873" s="536"/>
      <c r="H1873" s="536"/>
      <c r="I1873" s="536"/>
      <c r="J1873" s="536"/>
      <c r="K1873" s="536"/>
      <c r="L1873" s="536"/>
    </row>
    <row r="1874" spans="1:12" ht="13.15" customHeight="1" x14ac:dyDescent="0.2">
      <c r="A1874" s="536"/>
      <c r="B1874" s="536"/>
      <c r="C1874" s="295"/>
      <c r="D1874" s="295"/>
      <c r="E1874" s="538"/>
      <c r="F1874" s="534"/>
      <c r="G1874" s="536"/>
      <c r="H1874" s="536"/>
      <c r="I1874" s="536"/>
      <c r="J1874" s="536"/>
      <c r="K1874" s="536"/>
      <c r="L1874" s="536"/>
    </row>
    <row r="1875" spans="1:12" ht="13.15" customHeight="1" x14ac:dyDescent="0.2">
      <c r="A1875" s="536"/>
      <c r="B1875" s="536"/>
      <c r="C1875" s="295"/>
      <c r="D1875" s="295"/>
      <c r="E1875" s="538"/>
      <c r="F1875" s="534"/>
      <c r="G1875" s="536"/>
      <c r="H1875" s="536"/>
      <c r="I1875" s="536"/>
      <c r="J1875" s="536"/>
      <c r="K1875" s="536"/>
      <c r="L1875" s="536"/>
    </row>
    <row r="1876" spans="1:12" ht="13.15" customHeight="1" x14ac:dyDescent="0.2">
      <c r="A1876" s="536"/>
      <c r="B1876" s="536"/>
      <c r="C1876" s="295"/>
      <c r="D1876" s="295"/>
      <c r="E1876" s="538"/>
      <c r="F1876" s="534"/>
      <c r="G1876" s="536"/>
      <c r="H1876" s="536"/>
      <c r="I1876" s="536"/>
      <c r="J1876" s="536"/>
      <c r="K1876" s="536"/>
      <c r="L1876" s="536"/>
    </row>
    <row r="1877" spans="1:12" ht="13.15" customHeight="1" x14ac:dyDescent="0.2">
      <c r="A1877" s="536"/>
      <c r="B1877" s="536"/>
      <c r="C1877" s="295"/>
      <c r="D1877" s="295"/>
      <c r="E1877" s="538"/>
      <c r="F1877" s="534"/>
      <c r="G1877" s="536"/>
      <c r="H1877" s="536"/>
      <c r="I1877" s="536"/>
      <c r="J1877" s="536"/>
      <c r="K1877" s="536"/>
      <c r="L1877" s="536"/>
    </row>
    <row r="1878" spans="1:12" ht="13.15" customHeight="1" x14ac:dyDescent="0.2">
      <c r="A1878" s="536"/>
      <c r="B1878" s="536"/>
      <c r="C1878" s="295"/>
      <c r="D1878" s="295"/>
      <c r="E1878" s="538"/>
      <c r="F1878" s="534"/>
      <c r="G1878" s="536"/>
      <c r="H1878" s="536"/>
      <c r="I1878" s="536"/>
      <c r="J1878" s="536"/>
      <c r="K1878" s="536"/>
      <c r="L1878" s="536"/>
    </row>
    <row r="1879" spans="1:12" ht="13.15" customHeight="1" x14ac:dyDescent="0.2">
      <c r="A1879" s="536"/>
      <c r="B1879" s="536"/>
      <c r="C1879" s="295"/>
      <c r="D1879" s="295"/>
      <c r="E1879" s="538"/>
      <c r="F1879" s="534"/>
      <c r="G1879" s="536"/>
      <c r="H1879" s="536"/>
      <c r="I1879" s="536"/>
      <c r="J1879" s="536"/>
      <c r="K1879" s="536"/>
      <c r="L1879" s="536"/>
    </row>
    <row r="1880" spans="1:12" ht="13.15" customHeight="1" x14ac:dyDescent="0.2">
      <c r="A1880" s="536"/>
      <c r="B1880" s="536"/>
      <c r="C1880" s="295"/>
      <c r="D1880" s="295"/>
      <c r="E1880" s="538"/>
      <c r="F1880" s="534"/>
      <c r="G1880" s="536"/>
      <c r="H1880" s="536"/>
      <c r="I1880" s="536"/>
      <c r="J1880" s="536"/>
      <c r="K1880" s="536"/>
      <c r="L1880" s="536"/>
    </row>
    <row r="1881" spans="1:12" ht="13.15" customHeight="1" x14ac:dyDescent="0.2">
      <c r="A1881" s="536"/>
      <c r="B1881" s="536"/>
      <c r="C1881" s="295"/>
      <c r="D1881" s="295"/>
      <c r="E1881" s="538"/>
      <c r="F1881" s="534"/>
      <c r="G1881" s="536"/>
      <c r="H1881" s="536"/>
      <c r="I1881" s="536"/>
      <c r="J1881" s="536"/>
      <c r="K1881" s="536"/>
      <c r="L1881" s="536"/>
    </row>
    <row r="1882" spans="1:12" ht="13.15" customHeight="1" x14ac:dyDescent="0.2">
      <c r="A1882" s="536"/>
      <c r="B1882" s="536"/>
      <c r="C1882" s="295"/>
      <c r="D1882" s="295"/>
      <c r="E1882" s="538"/>
      <c r="F1882" s="534"/>
      <c r="G1882" s="536"/>
      <c r="H1882" s="536"/>
      <c r="I1882" s="536"/>
      <c r="J1882" s="536"/>
      <c r="K1882" s="536"/>
      <c r="L1882" s="536"/>
    </row>
    <row r="1883" spans="1:12" ht="13.15" customHeight="1" x14ac:dyDescent="0.2">
      <c r="A1883" s="536"/>
      <c r="B1883" s="536"/>
      <c r="C1883" s="295"/>
      <c r="D1883" s="295"/>
      <c r="E1883" s="538"/>
      <c r="F1883" s="534"/>
      <c r="G1883" s="536"/>
      <c r="H1883" s="536"/>
      <c r="I1883" s="536"/>
      <c r="J1883" s="536"/>
      <c r="K1883" s="536"/>
      <c r="L1883" s="536"/>
    </row>
    <row r="1884" spans="1:12" ht="13.15" customHeight="1" x14ac:dyDescent="0.2">
      <c r="A1884" s="536"/>
      <c r="B1884" s="536"/>
      <c r="C1884" s="295"/>
      <c r="D1884" s="295"/>
      <c r="E1884" s="538"/>
      <c r="F1884" s="534"/>
      <c r="G1884" s="536"/>
      <c r="H1884" s="536"/>
      <c r="I1884" s="536"/>
      <c r="J1884" s="536"/>
      <c r="K1884" s="536"/>
      <c r="L1884" s="536"/>
    </row>
    <row r="1885" spans="1:12" ht="13.15" customHeight="1" x14ac:dyDescent="0.2">
      <c r="A1885" s="536"/>
      <c r="B1885" s="536"/>
      <c r="C1885" s="295"/>
      <c r="D1885" s="295"/>
      <c r="E1885" s="538"/>
      <c r="F1885" s="534"/>
      <c r="G1885" s="536"/>
      <c r="H1885" s="536"/>
      <c r="I1885" s="536"/>
      <c r="J1885" s="536"/>
      <c r="K1885" s="536"/>
      <c r="L1885" s="536"/>
    </row>
    <row r="1886" spans="1:12" ht="13.15" customHeight="1" x14ac:dyDescent="0.2">
      <c r="A1886" s="536"/>
      <c r="B1886" s="536"/>
      <c r="C1886" s="295"/>
      <c r="D1886" s="295"/>
      <c r="E1886" s="538"/>
      <c r="F1886" s="534"/>
      <c r="G1886" s="536"/>
      <c r="H1886" s="536"/>
      <c r="I1886" s="536"/>
      <c r="J1886" s="536"/>
      <c r="K1886" s="536"/>
      <c r="L1886" s="536"/>
    </row>
    <row r="1887" spans="1:12" ht="13.15" customHeight="1" x14ac:dyDescent="0.2">
      <c r="A1887" s="536"/>
      <c r="B1887" s="536"/>
      <c r="C1887" s="295"/>
      <c r="D1887" s="295"/>
      <c r="E1887" s="538"/>
      <c r="F1887" s="534"/>
      <c r="G1887" s="536"/>
      <c r="H1887" s="536"/>
      <c r="I1887" s="536"/>
      <c r="J1887" s="536"/>
      <c r="K1887" s="536"/>
      <c r="L1887" s="536"/>
    </row>
    <row r="1888" spans="1:12" ht="13.15" customHeight="1" x14ac:dyDescent="0.2">
      <c r="A1888" s="536"/>
      <c r="B1888" s="536"/>
      <c r="C1888" s="295"/>
      <c r="D1888" s="295"/>
      <c r="E1888" s="538"/>
      <c r="F1888" s="534"/>
      <c r="G1888" s="536"/>
      <c r="H1888" s="536"/>
      <c r="I1888" s="536"/>
      <c r="J1888" s="536"/>
      <c r="K1888" s="536"/>
      <c r="L1888" s="536"/>
    </row>
    <row r="1889" spans="1:12" ht="13.15" customHeight="1" x14ac:dyDescent="0.2">
      <c r="A1889" s="536"/>
      <c r="B1889" s="536"/>
      <c r="C1889" s="295"/>
      <c r="D1889" s="295"/>
      <c r="E1889" s="538"/>
      <c r="F1889" s="534"/>
      <c r="G1889" s="536"/>
      <c r="H1889" s="536"/>
      <c r="I1889" s="536"/>
      <c r="J1889" s="536"/>
      <c r="K1889" s="536"/>
      <c r="L1889" s="536"/>
    </row>
    <row r="1890" spans="1:12" ht="13.15" customHeight="1" x14ac:dyDescent="0.2">
      <c r="A1890" s="536"/>
      <c r="B1890" s="536"/>
      <c r="C1890" s="295"/>
      <c r="D1890" s="295"/>
      <c r="E1890" s="538"/>
      <c r="F1890" s="534"/>
      <c r="G1890" s="536"/>
      <c r="H1890" s="536"/>
      <c r="I1890" s="536"/>
      <c r="J1890" s="536"/>
      <c r="K1890" s="536"/>
      <c r="L1890" s="536"/>
    </row>
    <row r="1891" spans="1:12" ht="13.15" customHeight="1" x14ac:dyDescent="0.2">
      <c r="A1891" s="536"/>
      <c r="B1891" s="536"/>
      <c r="C1891" s="295"/>
      <c r="D1891" s="295"/>
      <c r="E1891" s="538"/>
      <c r="F1891" s="534"/>
      <c r="G1891" s="536"/>
      <c r="H1891" s="536"/>
      <c r="I1891" s="536"/>
      <c r="J1891" s="536"/>
      <c r="K1891" s="536"/>
      <c r="L1891" s="536"/>
    </row>
    <row r="1892" spans="1:12" ht="13.15" customHeight="1" x14ac:dyDescent="0.2">
      <c r="A1892" s="536"/>
      <c r="B1892" s="536"/>
      <c r="C1892" s="295"/>
      <c r="D1892" s="295"/>
      <c r="E1892" s="538"/>
      <c r="F1892" s="534"/>
      <c r="G1892" s="536"/>
      <c r="H1892" s="536"/>
      <c r="I1892" s="536"/>
      <c r="J1892" s="536"/>
      <c r="K1892" s="536"/>
      <c r="L1892" s="536"/>
    </row>
    <row r="1893" spans="1:12" ht="13.15" customHeight="1" x14ac:dyDescent="0.2">
      <c r="A1893" s="536"/>
      <c r="B1893" s="536"/>
      <c r="C1893" s="295"/>
      <c r="D1893" s="295"/>
      <c r="E1893" s="538"/>
      <c r="F1893" s="534"/>
      <c r="G1893" s="536"/>
      <c r="H1893" s="536"/>
      <c r="I1893" s="536"/>
      <c r="J1893" s="536"/>
      <c r="K1893" s="536"/>
      <c r="L1893" s="536"/>
    </row>
    <row r="1894" spans="1:12" ht="13.15" customHeight="1" x14ac:dyDescent="0.2">
      <c r="A1894" s="536"/>
      <c r="B1894" s="536"/>
      <c r="C1894" s="295"/>
      <c r="D1894" s="295"/>
      <c r="E1894" s="538"/>
      <c r="F1894" s="534"/>
      <c r="G1894" s="536"/>
      <c r="H1894" s="536"/>
      <c r="I1894" s="536"/>
      <c r="J1894" s="536"/>
      <c r="K1894" s="536"/>
      <c r="L1894" s="536"/>
    </row>
    <row r="1895" spans="1:12" ht="13.15" customHeight="1" x14ac:dyDescent="0.2">
      <c r="A1895" s="536"/>
      <c r="B1895" s="536"/>
      <c r="C1895" s="295"/>
      <c r="D1895" s="295"/>
      <c r="E1895" s="538"/>
      <c r="F1895" s="534"/>
      <c r="G1895" s="536"/>
      <c r="H1895" s="536"/>
      <c r="I1895" s="536"/>
      <c r="J1895" s="536"/>
      <c r="K1895" s="536"/>
      <c r="L1895" s="536"/>
    </row>
    <row r="1896" spans="1:12" ht="13.15" customHeight="1" x14ac:dyDescent="0.2">
      <c r="A1896" s="536"/>
      <c r="B1896" s="536"/>
      <c r="C1896" s="295"/>
      <c r="D1896" s="295"/>
      <c r="E1896" s="538"/>
      <c r="F1896" s="534"/>
      <c r="G1896" s="536"/>
      <c r="H1896" s="536"/>
      <c r="I1896" s="536"/>
      <c r="J1896" s="536"/>
      <c r="K1896" s="536"/>
      <c r="L1896" s="536"/>
    </row>
    <row r="1897" spans="1:12" ht="13.15" customHeight="1" x14ac:dyDescent="0.2">
      <c r="A1897" s="536"/>
      <c r="B1897" s="536"/>
      <c r="C1897" s="295"/>
      <c r="D1897" s="295"/>
      <c r="E1897" s="538"/>
      <c r="F1897" s="534"/>
      <c r="G1897" s="536"/>
      <c r="H1897" s="536"/>
      <c r="I1897" s="536"/>
      <c r="J1897" s="536"/>
      <c r="K1897" s="536"/>
      <c r="L1897" s="536"/>
    </row>
    <row r="1898" spans="1:12" ht="13.15" customHeight="1" x14ac:dyDescent="0.2">
      <c r="A1898" s="536"/>
      <c r="B1898" s="536"/>
      <c r="C1898" s="295"/>
      <c r="D1898" s="295"/>
      <c r="E1898" s="538"/>
      <c r="F1898" s="534"/>
      <c r="G1898" s="536"/>
      <c r="H1898" s="536"/>
      <c r="I1898" s="536"/>
      <c r="J1898" s="536"/>
      <c r="K1898" s="536"/>
      <c r="L1898" s="536"/>
    </row>
    <row r="1899" spans="1:12" ht="13.15" customHeight="1" x14ac:dyDescent="0.2">
      <c r="A1899" s="536"/>
      <c r="B1899" s="536"/>
      <c r="C1899" s="295"/>
      <c r="D1899" s="295"/>
      <c r="E1899" s="538"/>
      <c r="F1899" s="534"/>
      <c r="G1899" s="536"/>
      <c r="H1899" s="536"/>
      <c r="I1899" s="536"/>
      <c r="J1899" s="536"/>
      <c r="K1899" s="536"/>
      <c r="L1899" s="536"/>
    </row>
    <row r="1900" spans="1:12" ht="13.15" customHeight="1" x14ac:dyDescent="0.2">
      <c r="A1900" s="536"/>
      <c r="B1900" s="536"/>
      <c r="C1900" s="295"/>
      <c r="D1900" s="295"/>
      <c r="E1900" s="538"/>
      <c r="F1900" s="534"/>
      <c r="G1900" s="536"/>
      <c r="H1900" s="536"/>
      <c r="I1900" s="536"/>
      <c r="J1900" s="536"/>
      <c r="K1900" s="536"/>
      <c r="L1900" s="536"/>
    </row>
    <row r="1901" spans="1:12" ht="13.15" customHeight="1" x14ac:dyDescent="0.2">
      <c r="A1901" s="536"/>
      <c r="B1901" s="536"/>
      <c r="C1901" s="295"/>
      <c r="D1901" s="295"/>
      <c r="E1901" s="538"/>
      <c r="F1901" s="534"/>
      <c r="G1901" s="536"/>
      <c r="H1901" s="536"/>
      <c r="I1901" s="536"/>
      <c r="J1901" s="536"/>
      <c r="K1901" s="536"/>
      <c r="L1901" s="536"/>
    </row>
    <row r="1902" spans="1:12" ht="13.15" customHeight="1" x14ac:dyDescent="0.2">
      <c r="A1902" s="536"/>
      <c r="B1902" s="536"/>
      <c r="C1902" s="295"/>
      <c r="D1902" s="295"/>
      <c r="E1902" s="538"/>
      <c r="F1902" s="534"/>
      <c r="G1902" s="536"/>
      <c r="H1902" s="536"/>
      <c r="I1902" s="536"/>
      <c r="J1902" s="536"/>
      <c r="K1902" s="536"/>
      <c r="L1902" s="536"/>
    </row>
    <row r="1903" spans="1:12" ht="13.15" customHeight="1" x14ac:dyDescent="0.2">
      <c r="A1903" s="536"/>
      <c r="B1903" s="536"/>
      <c r="C1903" s="295"/>
      <c r="D1903" s="295"/>
      <c r="E1903" s="538"/>
      <c r="F1903" s="534"/>
      <c r="G1903" s="536"/>
      <c r="H1903" s="536"/>
      <c r="I1903" s="536"/>
      <c r="J1903" s="536"/>
      <c r="K1903" s="536"/>
      <c r="L1903" s="536"/>
    </row>
    <row r="1904" spans="1:12" ht="13.15" customHeight="1" x14ac:dyDescent="0.2">
      <c r="A1904" s="536"/>
      <c r="B1904" s="536"/>
      <c r="C1904" s="295"/>
      <c r="D1904" s="295"/>
      <c r="E1904" s="538"/>
      <c r="F1904" s="534"/>
      <c r="G1904" s="536"/>
      <c r="H1904" s="536"/>
      <c r="I1904" s="536"/>
      <c r="J1904" s="536"/>
      <c r="K1904" s="536"/>
      <c r="L1904" s="536"/>
    </row>
    <row r="1905" spans="1:12" ht="13.15" customHeight="1" x14ac:dyDescent="0.2">
      <c r="A1905" s="536"/>
      <c r="B1905" s="536"/>
      <c r="C1905" s="295"/>
      <c r="D1905" s="295"/>
      <c r="E1905" s="538"/>
      <c r="F1905" s="534"/>
      <c r="G1905" s="536"/>
      <c r="H1905" s="536"/>
      <c r="I1905" s="536"/>
      <c r="J1905" s="536"/>
      <c r="K1905" s="536"/>
      <c r="L1905" s="536"/>
    </row>
    <row r="1906" spans="1:12" ht="13.15" customHeight="1" x14ac:dyDescent="0.2">
      <c r="A1906" s="536"/>
      <c r="B1906" s="536"/>
      <c r="C1906" s="295"/>
      <c r="D1906" s="295"/>
      <c r="E1906" s="538"/>
      <c r="F1906" s="534"/>
      <c r="G1906" s="536"/>
      <c r="H1906" s="536"/>
      <c r="I1906" s="536"/>
      <c r="J1906" s="536"/>
      <c r="K1906" s="536"/>
      <c r="L1906" s="536"/>
    </row>
    <row r="1907" spans="1:12" ht="13.15" customHeight="1" x14ac:dyDescent="0.2">
      <c r="A1907" s="536"/>
      <c r="B1907" s="536"/>
      <c r="C1907" s="295"/>
      <c r="D1907" s="295"/>
      <c r="E1907" s="538"/>
      <c r="F1907" s="534"/>
      <c r="G1907" s="536"/>
      <c r="H1907" s="536"/>
      <c r="I1907" s="536"/>
      <c r="J1907" s="536"/>
      <c r="K1907" s="536"/>
      <c r="L1907" s="536"/>
    </row>
    <row r="1908" spans="1:12" ht="13.15" customHeight="1" x14ac:dyDescent="0.2">
      <c r="A1908" s="536"/>
      <c r="B1908" s="536"/>
      <c r="C1908" s="295"/>
      <c r="D1908" s="295"/>
      <c r="E1908" s="538"/>
      <c r="F1908" s="534"/>
      <c r="G1908" s="536"/>
      <c r="H1908" s="536"/>
      <c r="I1908" s="536"/>
      <c r="J1908" s="536"/>
      <c r="K1908" s="536"/>
      <c r="L1908" s="536"/>
    </row>
    <row r="1909" spans="1:12" ht="13.15" customHeight="1" x14ac:dyDescent="0.2">
      <c r="A1909" s="536"/>
      <c r="B1909" s="536"/>
      <c r="C1909" s="295"/>
      <c r="D1909" s="295"/>
      <c r="E1909" s="538"/>
      <c r="F1909" s="534"/>
      <c r="G1909" s="536"/>
      <c r="H1909" s="536"/>
      <c r="I1909" s="536"/>
      <c r="J1909" s="536"/>
      <c r="K1909" s="536"/>
      <c r="L1909" s="536"/>
    </row>
    <row r="1910" spans="1:12" ht="13.15" customHeight="1" x14ac:dyDescent="0.2">
      <c r="A1910" s="536"/>
      <c r="B1910" s="536"/>
      <c r="C1910" s="295"/>
      <c r="D1910" s="295"/>
      <c r="E1910" s="538"/>
      <c r="F1910" s="534"/>
      <c r="G1910" s="536"/>
      <c r="H1910" s="536"/>
      <c r="I1910" s="536"/>
      <c r="J1910" s="536"/>
      <c r="K1910" s="536"/>
      <c r="L1910" s="536"/>
    </row>
    <row r="1911" spans="1:12" ht="13.15" customHeight="1" x14ac:dyDescent="0.2">
      <c r="A1911" s="536"/>
      <c r="B1911" s="536"/>
      <c r="C1911" s="295"/>
      <c r="D1911" s="295"/>
      <c r="E1911" s="538"/>
      <c r="F1911" s="534"/>
      <c r="G1911" s="536"/>
      <c r="H1911" s="536"/>
      <c r="I1911" s="536"/>
      <c r="J1911" s="536"/>
      <c r="K1911" s="536"/>
      <c r="L1911" s="536"/>
    </row>
    <row r="1912" spans="1:12" ht="13.15" customHeight="1" x14ac:dyDescent="0.2">
      <c r="A1912" s="536"/>
      <c r="B1912" s="536"/>
      <c r="C1912" s="295"/>
      <c r="D1912" s="295"/>
      <c r="E1912" s="538"/>
      <c r="F1912" s="534"/>
      <c r="G1912" s="536"/>
      <c r="H1912" s="536"/>
      <c r="I1912" s="536"/>
      <c r="J1912" s="536"/>
      <c r="K1912" s="536"/>
      <c r="L1912" s="536"/>
    </row>
    <row r="1913" spans="1:12" ht="13.15" customHeight="1" x14ac:dyDescent="0.2">
      <c r="A1913" s="536"/>
      <c r="B1913" s="536"/>
      <c r="C1913" s="295"/>
      <c r="D1913" s="295"/>
      <c r="E1913" s="538"/>
      <c r="F1913" s="534"/>
      <c r="G1913" s="536"/>
      <c r="H1913" s="536"/>
      <c r="I1913" s="536"/>
      <c r="J1913" s="536"/>
      <c r="K1913" s="536"/>
      <c r="L1913" s="536"/>
    </row>
    <row r="1914" spans="1:12" ht="13.15" customHeight="1" x14ac:dyDescent="0.2">
      <c r="A1914" s="536"/>
      <c r="B1914" s="536"/>
      <c r="C1914" s="295"/>
      <c r="D1914" s="295"/>
      <c r="E1914" s="538"/>
      <c r="F1914" s="534"/>
      <c r="G1914" s="536"/>
      <c r="H1914" s="536"/>
      <c r="I1914" s="536"/>
      <c r="J1914" s="536"/>
      <c r="K1914" s="536"/>
      <c r="L1914" s="536"/>
    </row>
    <row r="1915" spans="1:12" ht="13.15" customHeight="1" x14ac:dyDescent="0.2">
      <c r="A1915" s="536"/>
      <c r="B1915" s="536"/>
      <c r="C1915" s="295"/>
      <c r="D1915" s="295"/>
      <c r="E1915" s="538"/>
      <c r="F1915" s="534"/>
      <c r="G1915" s="536"/>
      <c r="H1915" s="536"/>
      <c r="I1915" s="536"/>
      <c r="J1915" s="536"/>
      <c r="K1915" s="536"/>
      <c r="L1915" s="536"/>
    </row>
    <row r="1916" spans="1:12" ht="13.15" customHeight="1" x14ac:dyDescent="0.2">
      <c r="A1916" s="536"/>
      <c r="B1916" s="536"/>
      <c r="C1916" s="295"/>
      <c r="D1916" s="295"/>
      <c r="E1916" s="538"/>
      <c r="F1916" s="534"/>
      <c r="G1916" s="536"/>
      <c r="H1916" s="536"/>
      <c r="I1916" s="536"/>
      <c r="J1916" s="536"/>
      <c r="K1916" s="536"/>
      <c r="L1916" s="536"/>
    </row>
    <row r="1917" spans="1:12" ht="13.15" customHeight="1" x14ac:dyDescent="0.2">
      <c r="A1917" s="536"/>
      <c r="B1917" s="536"/>
      <c r="C1917" s="295"/>
      <c r="D1917" s="295"/>
      <c r="E1917" s="538"/>
      <c r="F1917" s="534"/>
      <c r="G1917" s="536"/>
      <c r="H1917" s="536"/>
      <c r="I1917" s="536"/>
      <c r="J1917" s="536"/>
      <c r="K1917" s="536"/>
      <c r="L1917" s="536"/>
    </row>
    <row r="1918" spans="1:12" ht="13.15" customHeight="1" x14ac:dyDescent="0.2">
      <c r="A1918" s="536"/>
      <c r="B1918" s="536"/>
      <c r="C1918" s="295"/>
      <c r="D1918" s="295"/>
      <c r="E1918" s="538"/>
      <c r="F1918" s="534"/>
      <c r="G1918" s="536"/>
      <c r="H1918" s="536"/>
      <c r="I1918" s="536"/>
      <c r="J1918" s="536"/>
      <c r="K1918" s="536"/>
      <c r="L1918" s="536"/>
    </row>
    <row r="1919" spans="1:12" ht="13.15" customHeight="1" x14ac:dyDescent="0.2">
      <c r="A1919" s="536"/>
      <c r="B1919" s="536"/>
      <c r="C1919" s="295"/>
      <c r="D1919" s="295"/>
      <c r="E1919" s="538"/>
      <c r="F1919" s="534"/>
      <c r="G1919" s="536"/>
      <c r="H1919" s="536"/>
      <c r="I1919" s="536"/>
      <c r="J1919" s="536"/>
      <c r="K1919" s="536"/>
      <c r="L1919" s="536"/>
    </row>
    <row r="1920" spans="1:12" ht="13.15" customHeight="1" x14ac:dyDescent="0.2">
      <c r="A1920" s="536"/>
      <c r="B1920" s="536"/>
      <c r="C1920" s="295"/>
      <c r="D1920" s="295"/>
      <c r="E1920" s="538"/>
      <c r="F1920" s="534"/>
      <c r="G1920" s="536"/>
      <c r="H1920" s="536"/>
      <c r="I1920" s="536"/>
      <c r="J1920" s="536"/>
      <c r="K1920" s="536"/>
      <c r="L1920" s="536"/>
    </row>
    <row r="1921" spans="1:12" ht="13.15" customHeight="1" x14ac:dyDescent="0.2">
      <c r="A1921" s="536"/>
      <c r="B1921" s="536"/>
      <c r="C1921" s="295"/>
      <c r="D1921" s="295"/>
      <c r="E1921" s="538"/>
      <c r="F1921" s="534"/>
      <c r="G1921" s="536"/>
      <c r="H1921" s="536"/>
      <c r="I1921" s="536"/>
      <c r="J1921" s="536"/>
      <c r="K1921" s="536"/>
      <c r="L1921" s="536"/>
    </row>
    <row r="1922" spans="1:12" ht="13.15" customHeight="1" x14ac:dyDescent="0.2">
      <c r="A1922" s="536"/>
      <c r="B1922" s="536"/>
      <c r="C1922" s="295"/>
      <c r="D1922" s="295"/>
      <c r="E1922" s="538"/>
      <c r="F1922" s="534"/>
      <c r="G1922" s="536"/>
      <c r="H1922" s="536"/>
      <c r="I1922" s="536"/>
      <c r="J1922" s="536"/>
      <c r="K1922" s="536"/>
      <c r="L1922" s="536"/>
    </row>
    <row r="1923" spans="1:12" ht="13.15" customHeight="1" x14ac:dyDescent="0.2">
      <c r="A1923" s="536"/>
      <c r="B1923" s="536"/>
      <c r="C1923" s="295"/>
      <c r="D1923" s="295"/>
      <c r="E1923" s="538"/>
      <c r="F1923" s="534"/>
      <c r="G1923" s="536"/>
      <c r="H1923" s="536"/>
      <c r="I1923" s="536"/>
      <c r="J1923" s="536"/>
      <c r="K1923" s="536"/>
      <c r="L1923" s="536"/>
    </row>
    <row r="1924" spans="1:12" ht="13.15" customHeight="1" x14ac:dyDescent="0.2">
      <c r="A1924" s="536"/>
      <c r="B1924" s="536"/>
      <c r="C1924" s="295"/>
      <c r="D1924" s="295"/>
      <c r="E1924" s="538"/>
      <c r="F1924" s="534"/>
      <c r="G1924" s="536"/>
      <c r="H1924" s="536"/>
      <c r="I1924" s="536"/>
      <c r="J1924" s="536"/>
      <c r="K1924" s="536"/>
      <c r="L1924" s="536"/>
    </row>
    <row r="1925" spans="1:12" ht="13.15" customHeight="1" x14ac:dyDescent="0.2">
      <c r="A1925" s="536"/>
      <c r="B1925" s="536"/>
      <c r="C1925" s="295"/>
      <c r="D1925" s="295"/>
      <c r="E1925" s="538"/>
      <c r="F1925" s="534"/>
      <c r="G1925" s="536"/>
      <c r="H1925" s="536"/>
      <c r="I1925" s="536"/>
      <c r="J1925" s="536"/>
      <c r="K1925" s="536"/>
      <c r="L1925" s="536"/>
    </row>
    <row r="1926" spans="1:12" ht="13.15" customHeight="1" x14ac:dyDescent="0.2">
      <c r="A1926" s="536"/>
      <c r="B1926" s="536"/>
      <c r="C1926" s="295"/>
      <c r="D1926" s="295"/>
      <c r="E1926" s="538"/>
      <c r="F1926" s="534"/>
      <c r="G1926" s="536"/>
      <c r="H1926" s="536"/>
      <c r="I1926" s="536"/>
      <c r="J1926" s="536"/>
      <c r="K1926" s="536"/>
      <c r="L1926" s="536"/>
    </row>
    <row r="1927" spans="1:12" ht="13.15" customHeight="1" x14ac:dyDescent="0.2">
      <c r="A1927" s="536"/>
      <c r="B1927" s="536"/>
      <c r="C1927" s="295"/>
      <c r="D1927" s="295"/>
      <c r="E1927" s="538"/>
      <c r="F1927" s="534"/>
      <c r="G1927" s="536"/>
      <c r="H1927" s="536"/>
      <c r="I1927" s="536"/>
      <c r="J1927" s="536"/>
      <c r="K1927" s="536"/>
      <c r="L1927" s="536"/>
    </row>
    <row r="1928" spans="1:12" ht="13.15" customHeight="1" x14ac:dyDescent="0.2">
      <c r="A1928" s="536"/>
      <c r="B1928" s="536"/>
      <c r="C1928" s="295"/>
      <c r="D1928" s="295"/>
      <c r="E1928" s="538"/>
      <c r="F1928" s="534"/>
      <c r="G1928" s="536"/>
      <c r="H1928" s="536"/>
      <c r="I1928" s="536"/>
      <c r="J1928" s="536"/>
      <c r="K1928" s="536"/>
      <c r="L1928" s="536"/>
    </row>
    <row r="1929" spans="1:12" ht="13.15" customHeight="1" x14ac:dyDescent="0.2">
      <c r="A1929" s="536"/>
      <c r="B1929" s="536"/>
      <c r="C1929" s="295"/>
      <c r="D1929" s="295"/>
      <c r="E1929" s="538"/>
      <c r="F1929" s="534"/>
      <c r="G1929" s="536"/>
      <c r="H1929" s="536"/>
      <c r="I1929" s="536"/>
      <c r="J1929" s="536"/>
      <c r="K1929" s="536"/>
      <c r="L1929" s="536"/>
    </row>
    <row r="1930" spans="1:12" ht="13.15" customHeight="1" x14ac:dyDescent="0.2">
      <c r="A1930" s="536"/>
      <c r="B1930" s="536"/>
      <c r="C1930" s="295"/>
      <c r="D1930" s="295"/>
      <c r="E1930" s="538"/>
      <c r="F1930" s="534"/>
      <c r="G1930" s="536"/>
      <c r="H1930" s="536"/>
      <c r="I1930" s="536"/>
      <c r="J1930" s="536"/>
      <c r="K1930" s="536"/>
      <c r="L1930" s="536"/>
    </row>
    <row r="1931" spans="1:12" ht="13.15" customHeight="1" x14ac:dyDescent="0.2">
      <c r="A1931" s="536"/>
      <c r="B1931" s="536"/>
      <c r="C1931" s="295"/>
      <c r="D1931" s="295"/>
      <c r="E1931" s="538"/>
      <c r="F1931" s="534"/>
      <c r="G1931" s="536"/>
      <c r="H1931" s="536"/>
      <c r="I1931" s="536"/>
      <c r="J1931" s="536"/>
      <c r="K1931" s="536"/>
      <c r="L1931" s="536"/>
    </row>
    <row r="1932" spans="1:12" ht="13.15" customHeight="1" x14ac:dyDescent="0.2">
      <c r="A1932" s="536"/>
      <c r="B1932" s="536"/>
      <c r="C1932" s="295"/>
      <c r="D1932" s="295"/>
      <c r="E1932" s="538"/>
      <c r="F1932" s="534"/>
      <c r="G1932" s="536"/>
      <c r="H1932" s="536"/>
      <c r="I1932" s="536"/>
      <c r="J1932" s="536"/>
      <c r="K1932" s="536"/>
      <c r="L1932" s="536"/>
    </row>
    <row r="1933" spans="1:12" ht="13.15" customHeight="1" x14ac:dyDescent="0.2">
      <c r="A1933" s="536"/>
      <c r="B1933" s="536"/>
      <c r="C1933" s="295"/>
      <c r="D1933" s="295"/>
      <c r="E1933" s="538"/>
      <c r="F1933" s="534"/>
      <c r="G1933" s="536"/>
      <c r="H1933" s="536"/>
      <c r="I1933" s="536"/>
      <c r="J1933" s="536"/>
      <c r="K1933" s="536"/>
      <c r="L1933" s="536"/>
    </row>
    <row r="1934" spans="1:12" ht="13.15" customHeight="1" x14ac:dyDescent="0.2">
      <c r="A1934" s="536"/>
      <c r="B1934" s="536"/>
      <c r="C1934" s="295"/>
      <c r="D1934" s="295"/>
      <c r="E1934" s="538"/>
      <c r="F1934" s="534"/>
      <c r="G1934" s="536"/>
      <c r="H1934" s="536"/>
      <c r="I1934" s="536"/>
      <c r="J1934" s="536"/>
      <c r="K1934" s="536"/>
      <c r="L1934" s="536"/>
    </row>
    <row r="1935" spans="1:12" ht="13.15" customHeight="1" x14ac:dyDescent="0.2">
      <c r="A1935" s="536"/>
      <c r="B1935" s="536"/>
      <c r="C1935" s="295"/>
      <c r="D1935" s="295"/>
      <c r="E1935" s="538"/>
      <c r="F1935" s="534"/>
      <c r="G1935" s="536"/>
      <c r="H1935" s="536"/>
      <c r="I1935" s="536"/>
      <c r="J1935" s="536"/>
      <c r="K1935" s="536"/>
      <c r="L1935" s="536"/>
    </row>
    <row r="1936" spans="1:12" ht="13.15" customHeight="1" x14ac:dyDescent="0.2">
      <c r="A1936" s="536"/>
      <c r="B1936" s="536"/>
      <c r="C1936" s="295"/>
      <c r="D1936" s="295"/>
      <c r="E1936" s="538"/>
      <c r="F1936" s="534"/>
      <c r="G1936" s="536"/>
      <c r="H1936" s="536"/>
      <c r="I1936" s="536"/>
      <c r="J1936" s="536"/>
      <c r="K1936" s="536"/>
      <c r="L1936" s="536"/>
    </row>
    <row r="1937" spans="1:12" ht="13.15" customHeight="1" x14ac:dyDescent="0.2">
      <c r="A1937" s="536"/>
      <c r="B1937" s="536"/>
      <c r="C1937" s="295"/>
      <c r="D1937" s="295"/>
      <c r="E1937" s="538"/>
      <c r="F1937" s="534"/>
      <c r="G1937" s="536"/>
      <c r="H1937" s="536"/>
      <c r="I1937" s="536"/>
      <c r="J1937" s="536"/>
      <c r="K1937" s="536"/>
      <c r="L1937" s="536"/>
    </row>
    <row r="1938" spans="1:12" ht="13.15" customHeight="1" x14ac:dyDescent="0.2">
      <c r="A1938" s="536"/>
      <c r="B1938" s="536"/>
      <c r="C1938" s="295"/>
      <c r="D1938" s="295"/>
      <c r="E1938" s="538"/>
      <c r="F1938" s="534"/>
      <c r="G1938" s="536"/>
      <c r="H1938" s="536"/>
      <c r="I1938" s="536"/>
      <c r="J1938" s="536"/>
      <c r="K1938" s="536"/>
      <c r="L1938" s="536"/>
    </row>
    <row r="1939" spans="1:12" ht="13.15" customHeight="1" x14ac:dyDescent="0.2">
      <c r="A1939" s="536"/>
      <c r="B1939" s="536"/>
      <c r="C1939" s="295"/>
      <c r="D1939" s="295"/>
      <c r="E1939" s="538"/>
      <c r="F1939" s="534"/>
      <c r="G1939" s="536"/>
      <c r="H1939" s="536"/>
      <c r="I1939" s="536"/>
      <c r="J1939" s="536"/>
      <c r="K1939" s="536"/>
      <c r="L1939" s="536"/>
    </row>
    <row r="1940" spans="1:12" ht="13.15" customHeight="1" x14ac:dyDescent="0.2">
      <c r="A1940" s="536"/>
      <c r="B1940" s="536"/>
      <c r="C1940" s="295"/>
      <c r="D1940" s="295"/>
      <c r="E1940" s="538"/>
      <c r="F1940" s="534"/>
      <c r="G1940" s="536"/>
      <c r="H1940" s="536"/>
      <c r="I1940" s="536"/>
      <c r="J1940" s="536"/>
      <c r="K1940" s="536"/>
      <c r="L1940" s="536"/>
    </row>
    <row r="1941" spans="1:12" ht="13.15" customHeight="1" x14ac:dyDescent="0.2">
      <c r="A1941" s="536"/>
      <c r="B1941" s="536"/>
      <c r="C1941" s="295"/>
      <c r="D1941" s="295"/>
      <c r="E1941" s="538"/>
      <c r="F1941" s="534"/>
      <c r="G1941" s="536"/>
      <c r="H1941" s="536"/>
      <c r="I1941" s="536"/>
      <c r="J1941" s="536"/>
      <c r="K1941" s="536"/>
      <c r="L1941" s="536"/>
    </row>
    <row r="1942" spans="1:12" ht="13.15" customHeight="1" x14ac:dyDescent="0.2">
      <c r="A1942" s="536"/>
      <c r="B1942" s="536"/>
      <c r="C1942" s="295"/>
      <c r="D1942" s="295"/>
      <c r="E1942" s="538"/>
      <c r="F1942" s="534"/>
      <c r="G1942" s="536"/>
      <c r="H1942" s="536"/>
      <c r="I1942" s="536"/>
      <c r="J1942" s="536"/>
      <c r="K1942" s="536"/>
      <c r="L1942" s="536"/>
    </row>
    <row r="1943" spans="1:12" ht="13.15" customHeight="1" x14ac:dyDescent="0.2">
      <c r="A1943" s="536"/>
      <c r="B1943" s="536"/>
      <c r="C1943" s="295"/>
      <c r="D1943" s="295"/>
      <c r="E1943" s="538"/>
      <c r="F1943" s="534"/>
      <c r="G1943" s="536"/>
      <c r="H1943" s="536"/>
      <c r="I1943" s="536"/>
      <c r="J1943" s="536"/>
      <c r="K1943" s="536"/>
      <c r="L1943" s="536"/>
    </row>
    <row r="1944" spans="1:12" ht="13.15" customHeight="1" x14ac:dyDescent="0.2">
      <c r="A1944" s="536"/>
      <c r="B1944" s="536"/>
      <c r="C1944" s="295"/>
      <c r="D1944" s="295"/>
      <c r="E1944" s="538"/>
      <c r="F1944" s="534"/>
      <c r="G1944" s="536"/>
      <c r="H1944" s="536"/>
      <c r="I1944" s="536"/>
      <c r="J1944" s="536"/>
      <c r="K1944" s="536"/>
      <c r="L1944" s="536"/>
    </row>
    <row r="1945" spans="1:12" ht="13.15" customHeight="1" x14ac:dyDescent="0.2">
      <c r="A1945" s="536"/>
      <c r="B1945" s="536"/>
      <c r="C1945" s="295"/>
      <c r="D1945" s="295"/>
      <c r="E1945" s="538"/>
      <c r="F1945" s="534"/>
      <c r="G1945" s="536"/>
      <c r="H1945" s="536"/>
      <c r="I1945" s="536"/>
      <c r="J1945" s="536"/>
      <c r="K1945" s="536"/>
      <c r="L1945" s="536"/>
    </row>
    <row r="1946" spans="1:12" ht="13.15" customHeight="1" x14ac:dyDescent="0.2">
      <c r="A1946" s="536"/>
      <c r="B1946" s="536"/>
      <c r="C1946" s="295"/>
      <c r="D1946" s="295"/>
      <c r="E1946" s="538"/>
      <c r="F1946" s="534"/>
      <c r="G1946" s="536"/>
      <c r="H1946" s="536"/>
      <c r="I1946" s="536"/>
      <c r="J1946" s="536"/>
      <c r="K1946" s="536"/>
      <c r="L1946" s="536"/>
    </row>
    <row r="1947" spans="1:12" ht="13.15" customHeight="1" x14ac:dyDescent="0.2">
      <c r="A1947" s="536"/>
      <c r="B1947" s="536"/>
      <c r="C1947" s="295"/>
      <c r="D1947" s="295"/>
      <c r="E1947" s="538"/>
      <c r="F1947" s="534"/>
      <c r="G1947" s="536"/>
      <c r="H1947" s="536"/>
      <c r="I1947" s="536"/>
      <c r="J1947" s="536"/>
      <c r="K1947" s="536"/>
      <c r="L1947" s="536"/>
    </row>
    <row r="1948" spans="1:12" ht="13.15" customHeight="1" x14ac:dyDescent="0.2">
      <c r="A1948" s="536"/>
      <c r="B1948" s="536"/>
      <c r="C1948" s="295"/>
      <c r="D1948" s="295"/>
      <c r="E1948" s="538"/>
      <c r="F1948" s="534"/>
      <c r="G1948" s="536"/>
      <c r="H1948" s="536"/>
      <c r="I1948" s="536"/>
      <c r="J1948" s="536"/>
      <c r="K1948" s="536"/>
      <c r="L1948" s="536"/>
    </row>
    <row r="1949" spans="1:12" ht="13.15" customHeight="1" x14ac:dyDescent="0.2">
      <c r="A1949" s="536"/>
      <c r="B1949" s="536"/>
      <c r="C1949" s="295"/>
      <c r="D1949" s="295"/>
      <c r="E1949" s="538"/>
      <c r="F1949" s="534"/>
      <c r="G1949" s="536"/>
      <c r="H1949" s="536"/>
      <c r="I1949" s="536"/>
      <c r="J1949" s="536"/>
      <c r="K1949" s="536"/>
      <c r="L1949" s="536"/>
    </row>
    <row r="1950" spans="1:12" ht="13.15" customHeight="1" x14ac:dyDescent="0.2">
      <c r="A1950" s="536"/>
      <c r="B1950" s="536"/>
      <c r="C1950" s="295"/>
      <c r="D1950" s="295"/>
      <c r="E1950" s="538"/>
      <c r="F1950" s="534"/>
      <c r="G1950" s="536"/>
      <c r="H1950" s="536"/>
      <c r="I1950" s="536"/>
      <c r="J1950" s="536"/>
      <c r="K1950" s="536"/>
      <c r="L1950" s="536"/>
    </row>
    <row r="1951" spans="1:12" ht="13.15" customHeight="1" x14ac:dyDescent="0.2">
      <c r="A1951" s="536"/>
      <c r="B1951" s="536"/>
      <c r="C1951" s="295"/>
      <c r="D1951" s="295"/>
      <c r="E1951" s="538"/>
      <c r="F1951" s="534"/>
      <c r="G1951" s="536"/>
      <c r="H1951" s="536"/>
      <c r="I1951" s="536"/>
      <c r="J1951" s="536"/>
      <c r="K1951" s="536"/>
      <c r="L1951" s="536"/>
    </row>
    <row r="1952" spans="1:12" ht="13.15" customHeight="1" x14ac:dyDescent="0.2">
      <c r="A1952" s="536"/>
      <c r="B1952" s="536"/>
      <c r="C1952" s="295"/>
      <c r="D1952" s="295"/>
      <c r="E1952" s="538"/>
      <c r="F1952" s="534"/>
      <c r="G1952" s="536"/>
      <c r="H1952" s="536"/>
      <c r="I1952" s="536"/>
      <c r="J1952" s="536"/>
      <c r="K1952" s="536"/>
      <c r="L1952" s="536"/>
    </row>
    <row r="1953" spans="1:12" ht="13.15" customHeight="1" x14ac:dyDescent="0.2">
      <c r="A1953" s="536"/>
      <c r="B1953" s="536"/>
      <c r="C1953" s="295"/>
      <c r="D1953" s="295"/>
      <c r="E1953" s="538"/>
      <c r="F1953" s="534"/>
      <c r="G1953" s="536"/>
      <c r="H1953" s="536"/>
      <c r="I1953" s="536"/>
      <c r="J1953" s="536"/>
      <c r="K1953" s="536"/>
      <c r="L1953" s="536"/>
    </row>
    <row r="1954" spans="1:12" ht="13.15" customHeight="1" x14ac:dyDescent="0.2">
      <c r="A1954" s="536"/>
      <c r="B1954" s="536"/>
      <c r="C1954" s="295"/>
      <c r="D1954" s="295"/>
      <c r="E1954" s="538"/>
      <c r="F1954" s="534"/>
      <c r="G1954" s="536"/>
      <c r="H1954" s="536"/>
      <c r="I1954" s="536"/>
      <c r="J1954" s="536"/>
      <c r="K1954" s="536"/>
      <c r="L1954" s="536"/>
    </row>
    <row r="1955" spans="1:12" ht="13.15" customHeight="1" x14ac:dyDescent="0.2">
      <c r="A1955" s="536"/>
      <c r="B1955" s="536"/>
      <c r="C1955" s="295"/>
      <c r="D1955" s="295"/>
      <c r="E1955" s="538"/>
      <c r="F1955" s="534"/>
      <c r="G1955" s="536"/>
      <c r="H1955" s="536"/>
      <c r="I1955" s="536"/>
      <c r="J1955" s="536"/>
      <c r="K1955" s="536"/>
      <c r="L1955" s="536"/>
    </row>
    <row r="1956" spans="1:12" ht="13.15" customHeight="1" x14ac:dyDescent="0.2">
      <c r="A1956" s="536"/>
      <c r="B1956" s="536"/>
      <c r="C1956" s="295"/>
      <c r="D1956" s="295"/>
      <c r="E1956" s="538"/>
      <c r="F1956" s="534"/>
      <c r="G1956" s="536"/>
      <c r="H1956" s="536"/>
      <c r="I1956" s="536"/>
      <c r="J1956" s="536"/>
      <c r="K1956" s="536"/>
      <c r="L1956" s="536"/>
    </row>
    <row r="1957" spans="1:12" ht="13.15" customHeight="1" x14ac:dyDescent="0.2">
      <c r="A1957" s="536"/>
      <c r="B1957" s="536"/>
      <c r="C1957" s="295"/>
      <c r="D1957" s="295"/>
      <c r="E1957" s="538"/>
      <c r="F1957" s="534"/>
      <c r="G1957" s="536"/>
      <c r="H1957" s="536"/>
      <c r="I1957" s="536"/>
      <c r="J1957" s="536"/>
      <c r="K1957" s="536"/>
      <c r="L1957" s="536"/>
    </row>
    <row r="1958" spans="1:12" ht="13.15" customHeight="1" x14ac:dyDescent="0.2">
      <c r="A1958" s="536"/>
      <c r="B1958" s="536"/>
      <c r="C1958" s="295"/>
      <c r="D1958" s="295"/>
      <c r="E1958" s="538"/>
      <c r="F1958" s="534"/>
      <c r="G1958" s="536"/>
      <c r="H1958" s="536"/>
      <c r="I1958" s="536"/>
      <c r="J1958" s="536"/>
      <c r="K1958" s="536"/>
      <c r="L1958" s="536"/>
    </row>
    <row r="1959" spans="1:12" ht="13.15" customHeight="1" x14ac:dyDescent="0.2">
      <c r="A1959" s="536"/>
      <c r="B1959" s="536"/>
      <c r="C1959" s="295"/>
      <c r="D1959" s="295"/>
      <c r="E1959" s="538"/>
      <c r="F1959" s="534"/>
      <c r="G1959" s="536"/>
      <c r="H1959" s="536"/>
      <c r="I1959" s="536"/>
      <c r="J1959" s="536"/>
      <c r="K1959" s="536"/>
      <c r="L1959" s="536"/>
    </row>
    <row r="1960" spans="1:12" ht="13.15" customHeight="1" x14ac:dyDescent="0.2">
      <c r="A1960" s="536"/>
      <c r="B1960" s="536"/>
      <c r="C1960" s="295"/>
      <c r="D1960" s="295"/>
      <c r="E1960" s="538"/>
      <c r="F1960" s="534"/>
      <c r="G1960" s="536"/>
      <c r="H1960" s="536"/>
      <c r="I1960" s="536"/>
      <c r="J1960" s="536"/>
      <c r="K1960" s="536"/>
      <c r="L1960" s="536"/>
    </row>
    <row r="1961" spans="1:12" ht="13.15" customHeight="1" x14ac:dyDescent="0.2">
      <c r="A1961" s="536"/>
      <c r="B1961" s="536"/>
      <c r="C1961" s="295"/>
      <c r="D1961" s="295"/>
      <c r="E1961" s="538"/>
      <c r="F1961" s="534"/>
      <c r="G1961" s="536"/>
      <c r="H1961" s="536"/>
      <c r="I1961" s="536"/>
      <c r="J1961" s="536"/>
      <c r="K1961" s="536"/>
      <c r="L1961" s="536"/>
    </row>
    <row r="1962" spans="1:12" ht="13.15" customHeight="1" x14ac:dyDescent="0.2">
      <c r="A1962" s="536"/>
      <c r="B1962" s="536"/>
      <c r="C1962" s="295"/>
      <c r="D1962" s="295"/>
      <c r="E1962" s="538"/>
      <c r="F1962" s="534"/>
      <c r="G1962" s="536"/>
      <c r="H1962" s="536"/>
      <c r="I1962" s="536"/>
      <c r="J1962" s="536"/>
      <c r="K1962" s="536"/>
      <c r="L1962" s="536"/>
    </row>
    <row r="1963" spans="1:12" ht="13.15" customHeight="1" x14ac:dyDescent="0.2">
      <c r="A1963" s="536"/>
      <c r="B1963" s="536"/>
      <c r="C1963" s="295"/>
      <c r="D1963" s="295"/>
      <c r="E1963" s="538"/>
      <c r="F1963" s="534"/>
      <c r="G1963" s="536"/>
      <c r="H1963" s="536"/>
      <c r="I1963" s="536"/>
      <c r="J1963" s="536"/>
      <c r="K1963" s="536"/>
      <c r="L1963" s="536"/>
    </row>
    <row r="1964" spans="1:12" ht="13.15" customHeight="1" x14ac:dyDescent="0.2">
      <c r="A1964" s="536"/>
      <c r="B1964" s="536"/>
      <c r="C1964" s="295"/>
      <c r="D1964" s="295"/>
      <c r="E1964" s="538"/>
      <c r="F1964" s="534"/>
      <c r="G1964" s="536"/>
      <c r="H1964" s="536"/>
      <c r="I1964" s="536"/>
      <c r="J1964" s="536"/>
      <c r="K1964" s="536"/>
      <c r="L1964" s="536"/>
    </row>
    <row r="1965" spans="1:12" ht="13.15" customHeight="1" x14ac:dyDescent="0.2">
      <c r="A1965" s="536"/>
      <c r="B1965" s="536"/>
      <c r="C1965" s="295"/>
      <c r="D1965" s="295"/>
      <c r="E1965" s="538"/>
      <c r="F1965" s="534"/>
      <c r="G1965" s="536"/>
      <c r="H1965" s="536"/>
      <c r="I1965" s="536"/>
      <c r="J1965" s="536"/>
      <c r="K1965" s="536"/>
      <c r="L1965" s="536"/>
    </row>
    <row r="1966" spans="1:12" ht="13.15" customHeight="1" x14ac:dyDescent="0.2">
      <c r="A1966" s="536"/>
      <c r="B1966" s="536"/>
      <c r="C1966" s="295"/>
      <c r="D1966" s="295"/>
      <c r="E1966" s="538"/>
      <c r="F1966" s="534"/>
      <c r="G1966" s="536"/>
      <c r="H1966" s="536"/>
      <c r="I1966" s="536"/>
      <c r="J1966" s="536"/>
      <c r="K1966" s="536"/>
      <c r="L1966" s="536"/>
    </row>
    <row r="1967" spans="1:12" ht="13.15" customHeight="1" x14ac:dyDescent="0.2">
      <c r="A1967" s="536"/>
      <c r="B1967" s="536"/>
      <c r="C1967" s="295"/>
      <c r="D1967" s="295"/>
      <c r="E1967" s="538"/>
      <c r="F1967" s="534"/>
      <c r="G1967" s="536"/>
      <c r="H1967" s="536"/>
      <c r="I1967" s="536"/>
      <c r="J1967" s="536"/>
      <c r="K1967" s="536"/>
      <c r="L1967" s="536"/>
    </row>
    <row r="1968" spans="1:12" ht="13.15" customHeight="1" x14ac:dyDescent="0.2">
      <c r="A1968" s="536"/>
      <c r="B1968" s="536"/>
      <c r="C1968" s="295"/>
      <c r="D1968" s="295"/>
      <c r="E1968" s="538"/>
      <c r="F1968" s="534"/>
      <c r="G1968" s="536"/>
      <c r="H1968" s="536"/>
      <c r="I1968" s="536"/>
      <c r="J1968" s="536"/>
      <c r="K1968" s="536"/>
      <c r="L1968" s="536"/>
    </row>
    <row r="1969" spans="1:12" ht="13.15" customHeight="1" x14ac:dyDescent="0.2">
      <c r="A1969" s="536"/>
      <c r="B1969" s="536"/>
      <c r="C1969" s="295"/>
      <c r="D1969" s="295"/>
      <c r="E1969" s="538"/>
      <c r="F1969" s="534"/>
      <c r="G1969" s="536"/>
      <c r="H1969" s="536"/>
      <c r="I1969" s="536"/>
      <c r="J1969" s="536"/>
      <c r="K1969" s="536"/>
      <c r="L1969" s="536"/>
    </row>
    <row r="1970" spans="1:12" ht="13.15" customHeight="1" x14ac:dyDescent="0.2">
      <c r="A1970" s="536"/>
      <c r="B1970" s="536"/>
      <c r="C1970" s="295"/>
      <c r="D1970" s="295"/>
      <c r="E1970" s="538"/>
      <c r="F1970" s="534"/>
      <c r="G1970" s="536"/>
      <c r="H1970" s="536"/>
      <c r="I1970" s="536"/>
      <c r="J1970" s="536"/>
      <c r="K1970" s="536"/>
      <c r="L1970" s="536"/>
    </row>
    <row r="1971" spans="1:12" ht="13.15" customHeight="1" x14ac:dyDescent="0.2">
      <c r="A1971" s="536"/>
      <c r="B1971" s="536"/>
      <c r="C1971" s="295"/>
      <c r="D1971" s="295"/>
      <c r="E1971" s="538"/>
      <c r="F1971" s="534"/>
      <c r="G1971" s="536"/>
      <c r="H1971" s="536"/>
      <c r="I1971" s="536"/>
      <c r="J1971" s="536"/>
      <c r="K1971" s="536"/>
      <c r="L1971" s="536"/>
    </row>
    <row r="1972" spans="1:12" ht="13.15" customHeight="1" x14ac:dyDescent="0.2">
      <c r="A1972" s="536"/>
      <c r="B1972" s="536"/>
      <c r="C1972" s="295"/>
      <c r="D1972" s="295"/>
      <c r="E1972" s="538"/>
      <c r="F1972" s="534"/>
      <c r="G1972" s="536"/>
      <c r="H1972" s="536"/>
      <c r="I1972" s="536"/>
      <c r="J1972" s="536"/>
      <c r="K1972" s="536"/>
      <c r="L1972" s="536"/>
    </row>
    <row r="1973" spans="1:12" ht="13.15" customHeight="1" x14ac:dyDescent="0.2">
      <c r="A1973" s="536"/>
      <c r="B1973" s="536"/>
      <c r="C1973" s="295"/>
      <c r="D1973" s="295"/>
      <c r="E1973" s="538"/>
      <c r="F1973" s="534"/>
      <c r="G1973" s="536"/>
      <c r="H1973" s="536"/>
      <c r="I1973" s="536"/>
      <c r="J1973" s="536"/>
      <c r="K1973" s="536"/>
      <c r="L1973" s="536"/>
    </row>
    <row r="1974" spans="1:12" ht="13.15" customHeight="1" x14ac:dyDescent="0.2">
      <c r="A1974" s="536"/>
      <c r="B1974" s="536"/>
      <c r="C1974" s="295"/>
      <c r="D1974" s="295"/>
      <c r="E1974" s="538"/>
      <c r="F1974" s="534"/>
      <c r="G1974" s="536"/>
      <c r="H1974" s="536"/>
      <c r="I1974" s="536"/>
      <c r="J1974" s="536"/>
      <c r="K1974" s="536"/>
      <c r="L1974" s="536"/>
    </row>
    <row r="1975" spans="1:12" ht="13.15" customHeight="1" x14ac:dyDescent="0.2">
      <c r="A1975" s="536"/>
      <c r="B1975" s="536"/>
      <c r="C1975" s="295"/>
      <c r="D1975" s="295"/>
      <c r="E1975" s="538"/>
      <c r="F1975" s="534"/>
      <c r="G1975" s="536"/>
      <c r="H1975" s="536"/>
      <c r="I1975" s="536"/>
      <c r="J1975" s="536"/>
      <c r="K1975" s="536"/>
      <c r="L1975" s="536"/>
    </row>
    <row r="1976" spans="1:12" ht="13.15" customHeight="1" x14ac:dyDescent="0.2">
      <c r="A1976" s="536"/>
      <c r="B1976" s="536"/>
      <c r="C1976" s="295"/>
      <c r="D1976" s="295"/>
      <c r="E1976" s="538"/>
      <c r="F1976" s="534"/>
      <c r="G1976" s="536"/>
      <c r="H1976" s="536"/>
      <c r="I1976" s="536"/>
      <c r="J1976" s="536"/>
      <c r="K1976" s="536"/>
      <c r="L1976" s="536"/>
    </row>
    <row r="1977" spans="1:12" ht="13.15" customHeight="1" x14ac:dyDescent="0.2">
      <c r="A1977" s="536"/>
      <c r="B1977" s="536"/>
      <c r="C1977" s="295"/>
      <c r="D1977" s="295"/>
      <c r="E1977" s="538"/>
      <c r="F1977" s="534"/>
      <c r="G1977" s="536"/>
      <c r="H1977" s="536"/>
      <c r="I1977" s="536"/>
      <c r="J1977" s="536"/>
      <c r="K1977" s="536"/>
      <c r="L1977" s="536"/>
    </row>
    <row r="1978" spans="1:12" ht="13.15" customHeight="1" x14ac:dyDescent="0.2">
      <c r="A1978" s="536"/>
      <c r="B1978" s="536"/>
      <c r="C1978" s="295"/>
      <c r="D1978" s="295"/>
      <c r="E1978" s="538"/>
      <c r="F1978" s="534"/>
      <c r="G1978" s="536"/>
      <c r="H1978" s="536"/>
      <c r="I1978" s="536"/>
      <c r="J1978" s="536"/>
      <c r="K1978" s="536"/>
      <c r="L1978" s="536"/>
    </row>
    <row r="1979" spans="1:12" ht="13.15" customHeight="1" x14ac:dyDescent="0.2">
      <c r="A1979" s="536"/>
      <c r="B1979" s="536"/>
      <c r="C1979" s="295"/>
      <c r="D1979" s="295"/>
      <c r="E1979" s="538"/>
      <c r="F1979" s="534"/>
      <c r="G1979" s="536"/>
      <c r="H1979" s="536"/>
      <c r="I1979" s="536"/>
      <c r="J1979" s="536"/>
      <c r="K1979" s="536"/>
      <c r="L1979" s="536"/>
    </row>
    <row r="1980" spans="1:12" ht="13.15" customHeight="1" x14ac:dyDescent="0.2">
      <c r="A1980" s="536"/>
      <c r="B1980" s="536"/>
      <c r="C1980" s="295"/>
      <c r="D1980" s="295"/>
      <c r="E1980" s="538"/>
      <c r="F1980" s="534"/>
      <c r="G1980" s="536"/>
      <c r="H1980" s="536"/>
      <c r="I1980" s="536"/>
      <c r="J1980" s="536"/>
      <c r="K1980" s="536"/>
      <c r="L1980" s="536"/>
    </row>
    <row r="1981" spans="1:12" ht="13.15" customHeight="1" x14ac:dyDescent="0.2">
      <c r="A1981" s="536"/>
      <c r="B1981" s="536"/>
      <c r="C1981" s="295"/>
      <c r="D1981" s="295"/>
      <c r="E1981" s="538"/>
      <c r="F1981" s="534"/>
      <c r="G1981" s="536"/>
      <c r="H1981" s="536"/>
      <c r="I1981" s="536"/>
      <c r="J1981" s="536"/>
      <c r="K1981" s="536"/>
      <c r="L1981" s="536"/>
    </row>
    <row r="1982" spans="1:12" ht="13.15" customHeight="1" x14ac:dyDescent="0.2">
      <c r="A1982" s="536"/>
      <c r="B1982" s="536"/>
      <c r="C1982" s="295"/>
      <c r="D1982" s="295"/>
      <c r="E1982" s="538"/>
      <c r="F1982" s="534"/>
      <c r="G1982" s="536"/>
      <c r="H1982" s="536"/>
      <c r="I1982" s="536"/>
      <c r="J1982" s="536"/>
      <c r="K1982" s="536"/>
      <c r="L1982" s="536"/>
    </row>
    <row r="1983" spans="1:12" ht="13.15" customHeight="1" x14ac:dyDescent="0.2">
      <c r="A1983" s="536"/>
      <c r="B1983" s="536"/>
      <c r="C1983" s="295"/>
      <c r="D1983" s="295"/>
      <c r="E1983" s="538"/>
      <c r="F1983" s="534"/>
      <c r="G1983" s="536"/>
      <c r="H1983" s="536"/>
      <c r="I1983" s="536"/>
      <c r="J1983" s="536"/>
      <c r="K1983" s="536"/>
      <c r="L1983" s="536"/>
    </row>
    <row r="1984" spans="1:12" ht="13.15" customHeight="1" x14ac:dyDescent="0.2">
      <c r="A1984" s="536"/>
      <c r="B1984" s="536"/>
      <c r="C1984" s="295"/>
      <c r="D1984" s="295"/>
      <c r="E1984" s="538"/>
      <c r="F1984" s="534"/>
      <c r="G1984" s="536"/>
      <c r="H1984" s="536"/>
      <c r="I1984" s="536"/>
      <c r="J1984" s="536"/>
      <c r="K1984" s="536"/>
      <c r="L1984" s="536"/>
    </row>
    <row r="1985" spans="1:18" ht="13.15" customHeight="1" x14ac:dyDescent="0.2">
      <c r="A1985" s="536"/>
      <c r="B1985" s="536"/>
      <c r="C1985" s="295"/>
      <c r="D1985" s="295"/>
      <c r="E1985" s="538"/>
      <c r="F1985" s="534"/>
      <c r="G1985" s="536"/>
      <c r="H1985" s="536"/>
      <c r="I1985" s="536"/>
      <c r="J1985" s="536"/>
      <c r="K1985" s="536"/>
      <c r="L1985" s="536"/>
    </row>
    <row r="1986" spans="1:18" ht="13.15" customHeight="1" x14ac:dyDescent="0.2">
      <c r="A1986" s="536"/>
      <c r="B1986" s="536"/>
      <c r="C1986" s="295"/>
      <c r="D1986" s="295"/>
      <c r="E1986" s="538"/>
      <c r="F1986" s="534"/>
      <c r="G1986" s="536"/>
      <c r="H1986" s="536"/>
      <c r="I1986" s="536"/>
      <c r="J1986" s="536"/>
      <c r="K1986" s="536"/>
      <c r="L1986" s="536"/>
    </row>
    <row r="1987" spans="1:18" ht="13.15" customHeight="1" x14ac:dyDescent="0.2">
      <c r="A1987" s="536"/>
      <c r="B1987" s="536"/>
      <c r="C1987" s="295"/>
      <c r="D1987" s="295"/>
      <c r="E1987" s="538"/>
      <c r="F1987" s="534"/>
      <c r="G1987" s="536"/>
      <c r="H1987" s="536"/>
      <c r="I1987" s="536"/>
      <c r="J1987" s="536"/>
      <c r="K1987" s="536"/>
      <c r="L1987" s="536"/>
    </row>
    <row r="1988" spans="1:18" ht="13.15" customHeight="1" x14ac:dyDescent="0.2">
      <c r="A1988" s="536"/>
      <c r="B1988" s="536"/>
      <c r="C1988" s="295"/>
      <c r="D1988" s="295"/>
      <c r="E1988" s="538"/>
      <c r="F1988" s="534"/>
      <c r="G1988" s="536"/>
      <c r="H1988" s="536"/>
      <c r="I1988" s="536"/>
      <c r="J1988" s="536"/>
      <c r="K1988" s="536"/>
      <c r="L1988" s="536"/>
      <c r="M1988" s="540"/>
      <c r="N1988" s="540"/>
      <c r="O1988" s="540"/>
      <c r="P1988" s="540"/>
      <c r="Q1988" s="540"/>
      <c r="R1988" s="540"/>
    </row>
    <row r="1989" spans="1:18" ht="13.15" customHeight="1" x14ac:dyDescent="0.2">
      <c r="A1989" s="536"/>
      <c r="B1989" s="536"/>
      <c r="C1989" s="295"/>
      <c r="D1989" s="295"/>
      <c r="E1989" s="538"/>
      <c r="F1989" s="534"/>
      <c r="G1989" s="536"/>
      <c r="H1989" s="536"/>
      <c r="I1989" s="536"/>
      <c r="J1989" s="536"/>
      <c r="K1989" s="536"/>
      <c r="L1989" s="536"/>
      <c r="M1989" s="540"/>
      <c r="N1989" s="540"/>
      <c r="O1989" s="540"/>
      <c r="P1989" s="540"/>
      <c r="Q1989" s="540"/>
      <c r="R1989" s="540"/>
    </row>
    <row r="1990" spans="1:18" ht="13.15" customHeight="1" x14ac:dyDescent="0.2">
      <c r="A1990" s="536"/>
      <c r="B1990" s="536"/>
      <c r="C1990" s="295"/>
      <c r="D1990" s="295"/>
      <c r="E1990" s="538"/>
      <c r="F1990" s="534"/>
      <c r="G1990" s="536"/>
      <c r="H1990" s="536"/>
      <c r="I1990" s="536"/>
      <c r="J1990" s="536"/>
      <c r="K1990" s="536"/>
      <c r="L1990" s="536"/>
      <c r="M1990" s="540"/>
      <c r="N1990" s="540"/>
      <c r="O1990" s="540"/>
      <c r="P1990" s="540"/>
      <c r="Q1990" s="540"/>
      <c r="R1990" s="540"/>
    </row>
    <row r="1991" spans="1:18" ht="13.15" customHeight="1" x14ac:dyDescent="0.2">
      <c r="A1991" s="536"/>
      <c r="B1991" s="536"/>
      <c r="C1991" s="295"/>
      <c r="D1991" s="295"/>
      <c r="E1991" s="538"/>
      <c r="F1991" s="534"/>
      <c r="G1991" s="536"/>
      <c r="H1991" s="536"/>
      <c r="I1991" s="536"/>
      <c r="J1991" s="536"/>
      <c r="K1991" s="536"/>
      <c r="L1991" s="536"/>
      <c r="M1991" s="540"/>
      <c r="N1991" s="540"/>
      <c r="O1991" s="540"/>
      <c r="P1991" s="540"/>
      <c r="Q1991" s="540"/>
      <c r="R1991" s="540"/>
    </row>
    <row r="1992" spans="1:18" ht="13.15" customHeight="1" x14ac:dyDescent="0.2">
      <c r="A1992" s="536"/>
      <c r="B1992" s="536"/>
      <c r="C1992" s="295"/>
      <c r="D1992" s="295"/>
      <c r="E1992" s="538"/>
      <c r="F1992" s="534"/>
      <c r="G1992" s="536"/>
      <c r="H1992" s="536"/>
      <c r="I1992" s="536"/>
      <c r="J1992" s="536"/>
      <c r="K1992" s="536"/>
      <c r="L1992" s="536"/>
      <c r="M1992" s="540"/>
      <c r="N1992" s="540"/>
      <c r="O1992" s="540"/>
      <c r="P1992" s="540"/>
      <c r="Q1992" s="540"/>
      <c r="R1992" s="540"/>
    </row>
    <row r="1993" spans="1:18" ht="13.15" customHeight="1" x14ac:dyDescent="0.2">
      <c r="A1993" s="536"/>
      <c r="B1993" s="536"/>
      <c r="C1993" s="295"/>
      <c r="D1993" s="295"/>
      <c r="E1993" s="538"/>
      <c r="F1993" s="534"/>
      <c r="G1993" s="536"/>
      <c r="H1993" s="536"/>
      <c r="I1993" s="536"/>
      <c r="J1993" s="536"/>
      <c r="K1993" s="536"/>
      <c r="L1993" s="536"/>
      <c r="M1993" s="540"/>
      <c r="N1993" s="540"/>
      <c r="O1993" s="540"/>
      <c r="P1993" s="540"/>
      <c r="Q1993" s="540"/>
      <c r="R1993" s="540"/>
    </row>
    <row r="1994" spans="1:18" ht="13.15" customHeight="1" x14ac:dyDescent="0.2">
      <c r="A1994" s="536"/>
      <c r="B1994" s="536"/>
      <c r="C1994" s="295"/>
      <c r="D1994" s="295"/>
      <c r="E1994" s="538"/>
      <c r="F1994" s="534"/>
      <c r="G1994" s="536"/>
      <c r="H1994" s="536"/>
      <c r="I1994" s="536"/>
      <c r="J1994" s="536"/>
      <c r="K1994" s="536"/>
      <c r="L1994" s="536"/>
      <c r="M1994" s="540"/>
      <c r="N1994" s="540"/>
      <c r="O1994" s="540"/>
      <c r="P1994" s="540"/>
      <c r="Q1994" s="540"/>
      <c r="R1994" s="540"/>
    </row>
    <row r="1995" spans="1:18" ht="13.15" customHeight="1" x14ac:dyDescent="0.2">
      <c r="A1995" s="536"/>
      <c r="B1995" s="536"/>
      <c r="C1995" s="295"/>
      <c r="D1995" s="295"/>
      <c r="E1995" s="538"/>
      <c r="F1995" s="534"/>
      <c r="G1995" s="536"/>
      <c r="H1995" s="536"/>
      <c r="I1995" s="536"/>
      <c r="J1995" s="536"/>
      <c r="K1995" s="536"/>
      <c r="L1995" s="536"/>
      <c r="M1995" s="540"/>
      <c r="N1995" s="540"/>
      <c r="O1995" s="540"/>
      <c r="P1995" s="540"/>
      <c r="Q1995" s="540"/>
      <c r="R1995" s="540"/>
    </row>
    <row r="1996" spans="1:18" ht="13.15" customHeight="1" x14ac:dyDescent="0.2">
      <c r="A1996" s="536"/>
      <c r="B1996" s="536"/>
      <c r="C1996" s="295"/>
      <c r="D1996" s="295"/>
      <c r="E1996" s="538"/>
      <c r="F1996" s="534"/>
      <c r="G1996" s="536"/>
      <c r="H1996" s="536"/>
      <c r="I1996" s="536"/>
      <c r="J1996" s="536"/>
      <c r="K1996" s="536"/>
      <c r="L1996" s="536"/>
      <c r="M1996" s="540"/>
      <c r="N1996" s="540"/>
      <c r="O1996" s="540"/>
      <c r="P1996" s="540"/>
      <c r="Q1996" s="540"/>
      <c r="R1996" s="540"/>
    </row>
    <row r="1997" spans="1:18" ht="13.15" customHeight="1" x14ac:dyDescent="0.2">
      <c r="A1997" s="536"/>
      <c r="B1997" s="536"/>
      <c r="C1997" s="295"/>
      <c r="D1997" s="295"/>
      <c r="E1997" s="538"/>
      <c r="F1997" s="534"/>
      <c r="G1997" s="536"/>
      <c r="H1997" s="536"/>
      <c r="I1997" s="536"/>
      <c r="J1997" s="536"/>
      <c r="K1997" s="536"/>
      <c r="L1997" s="536"/>
      <c r="M1997" s="540"/>
      <c r="N1997" s="540"/>
      <c r="O1997" s="540"/>
      <c r="P1997" s="540"/>
      <c r="Q1997" s="540"/>
      <c r="R1997" s="540"/>
    </row>
    <row r="1998" spans="1:18" ht="13.15" customHeight="1" x14ac:dyDescent="0.2">
      <c r="A1998" s="536"/>
      <c r="B1998" s="536"/>
      <c r="C1998" s="295"/>
      <c r="D1998" s="295"/>
      <c r="E1998" s="538"/>
      <c r="F1998" s="534"/>
      <c r="G1998" s="536"/>
      <c r="H1998" s="536"/>
      <c r="I1998" s="536"/>
      <c r="J1998" s="536"/>
      <c r="K1998" s="536"/>
      <c r="L1998" s="536"/>
      <c r="M1998" s="540"/>
      <c r="N1998" s="540"/>
      <c r="O1998" s="540"/>
      <c r="P1998" s="540"/>
      <c r="Q1998" s="540"/>
      <c r="R1998" s="540"/>
    </row>
    <row r="1999" spans="1:18" ht="13.15" customHeight="1" x14ac:dyDescent="0.2">
      <c r="A1999" s="536"/>
      <c r="B1999" s="536"/>
      <c r="C1999" s="295"/>
      <c r="D1999" s="295"/>
      <c r="E1999" s="538"/>
      <c r="F1999" s="534"/>
      <c r="G1999" s="536"/>
      <c r="H1999" s="536"/>
      <c r="I1999" s="536"/>
      <c r="J1999" s="536"/>
      <c r="K1999" s="536"/>
      <c r="L1999" s="536"/>
      <c r="M1999" s="540"/>
      <c r="N1999" s="540"/>
      <c r="O1999" s="540"/>
      <c r="P1999" s="540"/>
      <c r="Q1999" s="540"/>
      <c r="R1999" s="540"/>
    </row>
    <row r="2000" spans="1:18" ht="13.15" customHeight="1" x14ac:dyDescent="0.2">
      <c r="A2000" s="536"/>
      <c r="B2000" s="536"/>
      <c r="C2000" s="295"/>
      <c r="D2000" s="295"/>
      <c r="E2000" s="538"/>
      <c r="F2000" s="534"/>
      <c r="G2000" s="536"/>
      <c r="H2000" s="536"/>
      <c r="I2000" s="536"/>
      <c r="J2000" s="536"/>
      <c r="K2000" s="536"/>
      <c r="L2000" s="536"/>
      <c r="M2000" s="540"/>
      <c r="N2000" s="540"/>
      <c r="O2000" s="540"/>
      <c r="P2000" s="540"/>
      <c r="Q2000" s="540"/>
      <c r="R2000" s="540"/>
    </row>
    <row r="2001" spans="1:18" ht="13.15" customHeight="1" x14ac:dyDescent="0.2">
      <c r="A2001" s="536"/>
      <c r="B2001" s="536"/>
      <c r="C2001" s="295"/>
      <c r="D2001" s="295"/>
      <c r="E2001" s="538"/>
      <c r="F2001" s="534"/>
      <c r="G2001" s="536"/>
      <c r="H2001" s="536"/>
      <c r="I2001" s="536"/>
      <c r="J2001" s="536"/>
      <c r="K2001" s="536"/>
      <c r="L2001" s="536"/>
      <c r="M2001" s="540"/>
      <c r="N2001" s="540"/>
      <c r="O2001" s="540"/>
      <c r="P2001" s="540"/>
      <c r="Q2001" s="540"/>
      <c r="R2001" s="540"/>
    </row>
    <row r="2002" spans="1:18" ht="13.15" customHeight="1" x14ac:dyDescent="0.2">
      <c r="A2002" s="536"/>
      <c r="B2002" s="536"/>
      <c r="C2002" s="295"/>
      <c r="D2002" s="295"/>
      <c r="E2002" s="538"/>
      <c r="F2002" s="534"/>
      <c r="G2002" s="536"/>
      <c r="H2002" s="536"/>
      <c r="I2002" s="536"/>
      <c r="J2002" s="536"/>
      <c r="K2002" s="536"/>
      <c r="L2002" s="536"/>
      <c r="M2002" s="540"/>
      <c r="N2002" s="540"/>
      <c r="O2002" s="540"/>
      <c r="P2002" s="540"/>
      <c r="Q2002" s="540"/>
      <c r="R2002" s="540"/>
    </row>
    <row r="2003" spans="1:18" ht="13.15" customHeight="1" x14ac:dyDescent="0.2">
      <c r="A2003" s="536"/>
      <c r="B2003" s="536"/>
      <c r="C2003" s="295"/>
      <c r="D2003" s="295"/>
      <c r="E2003" s="538"/>
      <c r="F2003" s="534"/>
      <c r="G2003" s="536"/>
      <c r="H2003" s="536"/>
      <c r="I2003" s="536"/>
      <c r="J2003" s="536"/>
      <c r="K2003" s="536"/>
      <c r="L2003" s="536"/>
      <c r="M2003" s="540"/>
      <c r="N2003" s="540"/>
      <c r="O2003" s="540"/>
      <c r="P2003" s="540"/>
      <c r="Q2003" s="540"/>
      <c r="R2003" s="540"/>
    </row>
    <row r="2004" spans="1:18" ht="13.15" customHeight="1" x14ac:dyDescent="0.2">
      <c r="A2004" s="536"/>
      <c r="B2004" s="536"/>
      <c r="C2004" s="295"/>
      <c r="D2004" s="295"/>
      <c r="E2004" s="538"/>
      <c r="F2004" s="534"/>
      <c r="G2004" s="536"/>
      <c r="H2004" s="536"/>
      <c r="I2004" s="536"/>
      <c r="J2004" s="536"/>
      <c r="K2004" s="536"/>
      <c r="L2004" s="536"/>
      <c r="M2004" s="540"/>
      <c r="N2004" s="540"/>
      <c r="O2004" s="540"/>
      <c r="P2004" s="540"/>
      <c r="Q2004" s="540"/>
      <c r="R2004" s="540"/>
    </row>
    <row r="2005" spans="1:18" ht="13.15" customHeight="1" x14ac:dyDescent="0.2">
      <c r="A2005" s="536"/>
      <c r="B2005" s="536"/>
      <c r="C2005" s="295"/>
      <c r="D2005" s="295"/>
      <c r="E2005" s="538"/>
      <c r="F2005" s="534"/>
      <c r="G2005" s="536"/>
      <c r="H2005" s="536"/>
      <c r="I2005" s="536"/>
      <c r="J2005" s="536"/>
      <c r="K2005" s="536"/>
      <c r="L2005" s="536"/>
      <c r="M2005" s="540"/>
      <c r="N2005" s="540"/>
      <c r="O2005" s="540"/>
      <c r="P2005" s="540"/>
      <c r="Q2005" s="540"/>
      <c r="R2005" s="540"/>
    </row>
    <row r="2006" spans="1:18" ht="13.15" customHeight="1" x14ac:dyDescent="0.2">
      <c r="A2006" s="536"/>
      <c r="B2006" s="536"/>
      <c r="C2006" s="295"/>
      <c r="D2006" s="295"/>
      <c r="E2006" s="538"/>
      <c r="F2006" s="534"/>
      <c r="G2006" s="536"/>
      <c r="H2006" s="536"/>
      <c r="I2006" s="536"/>
      <c r="J2006" s="536"/>
      <c r="K2006" s="536"/>
      <c r="L2006" s="536"/>
      <c r="M2006" s="540"/>
      <c r="N2006" s="540"/>
      <c r="O2006" s="540"/>
      <c r="P2006" s="540"/>
      <c r="Q2006" s="540"/>
      <c r="R2006" s="540"/>
    </row>
    <row r="2007" spans="1:18" ht="13.15" customHeight="1" x14ac:dyDescent="0.2">
      <c r="A2007" s="536"/>
      <c r="B2007" s="536"/>
      <c r="C2007" s="295"/>
      <c r="D2007" s="295"/>
      <c r="E2007" s="538"/>
      <c r="F2007" s="534"/>
      <c r="G2007" s="536"/>
      <c r="H2007" s="536"/>
      <c r="I2007" s="536"/>
      <c r="J2007" s="536"/>
      <c r="K2007" s="536"/>
      <c r="L2007" s="536"/>
      <c r="M2007" s="540"/>
      <c r="N2007" s="540"/>
      <c r="O2007" s="540"/>
      <c r="P2007" s="540"/>
      <c r="Q2007" s="540"/>
      <c r="R2007" s="540"/>
    </row>
    <row r="2008" spans="1:18" ht="13.15" customHeight="1" x14ac:dyDescent="0.2">
      <c r="A2008" s="536"/>
      <c r="B2008" s="536"/>
      <c r="C2008" s="295"/>
      <c r="D2008" s="295"/>
      <c r="E2008" s="538"/>
      <c r="F2008" s="534"/>
      <c r="G2008" s="536"/>
      <c r="H2008" s="536"/>
      <c r="I2008" s="536"/>
      <c r="J2008" s="536"/>
      <c r="K2008" s="536"/>
      <c r="L2008" s="536"/>
      <c r="M2008" s="540"/>
      <c r="N2008" s="540"/>
      <c r="O2008" s="540"/>
      <c r="P2008" s="540"/>
      <c r="Q2008" s="540"/>
      <c r="R2008" s="540"/>
    </row>
    <row r="2009" spans="1:18" ht="13.15" customHeight="1" x14ac:dyDescent="0.2">
      <c r="A2009" s="536"/>
      <c r="B2009" s="536"/>
      <c r="C2009" s="295"/>
      <c r="D2009" s="295"/>
      <c r="E2009" s="538"/>
      <c r="F2009" s="534"/>
      <c r="G2009" s="536"/>
      <c r="H2009" s="536"/>
      <c r="I2009" s="536"/>
      <c r="J2009" s="536"/>
      <c r="K2009" s="536"/>
      <c r="L2009" s="536"/>
      <c r="M2009" s="540"/>
      <c r="N2009" s="540"/>
      <c r="O2009" s="540"/>
      <c r="P2009" s="540"/>
      <c r="Q2009" s="540"/>
      <c r="R2009" s="540"/>
    </row>
    <row r="2010" spans="1:18" ht="13.15" customHeight="1" x14ac:dyDescent="0.2">
      <c r="A2010" s="536"/>
      <c r="B2010" s="536"/>
      <c r="C2010" s="295"/>
      <c r="D2010" s="295"/>
      <c r="E2010" s="538"/>
      <c r="F2010" s="534"/>
      <c r="G2010" s="536"/>
      <c r="H2010" s="536"/>
      <c r="I2010" s="536"/>
      <c r="J2010" s="536"/>
      <c r="K2010" s="536"/>
      <c r="L2010" s="536"/>
      <c r="M2010" s="540"/>
      <c r="N2010" s="540"/>
      <c r="O2010" s="540"/>
      <c r="P2010" s="540"/>
      <c r="Q2010" s="540"/>
      <c r="R2010" s="540"/>
    </row>
    <row r="2011" spans="1:18" ht="13.15" customHeight="1" x14ac:dyDescent="0.2">
      <c r="A2011" s="536"/>
      <c r="B2011" s="536"/>
      <c r="C2011" s="295"/>
      <c r="D2011" s="295"/>
      <c r="E2011" s="538"/>
      <c r="F2011" s="534"/>
      <c r="G2011" s="536"/>
      <c r="H2011" s="536"/>
      <c r="I2011" s="536"/>
      <c r="J2011" s="536"/>
      <c r="K2011" s="536"/>
      <c r="L2011" s="536"/>
      <c r="M2011" s="540"/>
      <c r="N2011" s="540"/>
      <c r="O2011" s="540"/>
      <c r="P2011" s="540"/>
      <c r="Q2011" s="540"/>
      <c r="R2011" s="540"/>
    </row>
    <row r="2012" spans="1:18" ht="13.15" customHeight="1" x14ac:dyDescent="0.2">
      <c r="A2012" s="536"/>
      <c r="B2012" s="536"/>
      <c r="C2012" s="295"/>
      <c r="D2012" s="295"/>
      <c r="E2012" s="538"/>
      <c r="F2012" s="534"/>
      <c r="G2012" s="536"/>
      <c r="H2012" s="536"/>
      <c r="I2012" s="536"/>
      <c r="J2012" s="536"/>
      <c r="K2012" s="536"/>
      <c r="L2012" s="536"/>
      <c r="M2012" s="540"/>
      <c r="N2012" s="540"/>
      <c r="O2012" s="540"/>
      <c r="P2012" s="540"/>
      <c r="Q2012" s="540"/>
      <c r="R2012" s="540"/>
    </row>
    <row r="2013" spans="1:18" ht="13.15" customHeight="1" x14ac:dyDescent="0.2">
      <c r="A2013" s="536"/>
      <c r="B2013" s="536"/>
      <c r="C2013" s="295"/>
      <c r="D2013" s="295"/>
      <c r="E2013" s="538"/>
      <c r="F2013" s="534"/>
      <c r="G2013" s="536"/>
      <c r="H2013" s="536"/>
      <c r="I2013" s="536"/>
      <c r="J2013" s="536"/>
      <c r="K2013" s="536"/>
      <c r="L2013" s="536"/>
      <c r="M2013" s="540"/>
      <c r="N2013" s="540"/>
      <c r="O2013" s="540"/>
      <c r="P2013" s="540"/>
      <c r="Q2013" s="540"/>
      <c r="R2013" s="540"/>
    </row>
    <row r="2014" spans="1:18" ht="13.15" customHeight="1" x14ac:dyDescent="0.2">
      <c r="A2014" s="536"/>
      <c r="B2014" s="536"/>
      <c r="C2014" s="295"/>
      <c r="D2014" s="295"/>
      <c r="E2014" s="538"/>
      <c r="F2014" s="534"/>
      <c r="G2014" s="536"/>
      <c r="H2014" s="536"/>
      <c r="I2014" s="536"/>
      <c r="J2014" s="536"/>
      <c r="K2014" s="536"/>
      <c r="L2014" s="536"/>
      <c r="M2014" s="540"/>
      <c r="N2014" s="540"/>
      <c r="O2014" s="540"/>
      <c r="P2014" s="540"/>
      <c r="Q2014" s="540"/>
      <c r="R2014" s="540"/>
    </row>
    <row r="2015" spans="1:18" ht="13.15" customHeight="1" x14ac:dyDescent="0.2">
      <c r="A2015" s="536"/>
      <c r="B2015" s="536"/>
      <c r="C2015" s="295"/>
      <c r="D2015" s="295"/>
      <c r="E2015" s="538"/>
      <c r="F2015" s="534"/>
      <c r="G2015" s="536"/>
      <c r="H2015" s="536"/>
      <c r="I2015" s="536"/>
      <c r="J2015" s="536"/>
      <c r="K2015" s="536"/>
      <c r="L2015" s="536"/>
      <c r="M2015" s="540"/>
      <c r="N2015" s="540"/>
      <c r="O2015" s="540"/>
      <c r="P2015" s="540"/>
      <c r="Q2015" s="540"/>
      <c r="R2015" s="540"/>
    </row>
    <row r="2016" spans="1:18" x14ac:dyDescent="0.2">
      <c r="A2016" s="536"/>
      <c r="B2016" s="536"/>
      <c r="C2016" s="295"/>
      <c r="D2016" s="295"/>
      <c r="E2016" s="538"/>
      <c r="F2016" s="534"/>
      <c r="G2016" s="536"/>
      <c r="H2016" s="536"/>
      <c r="I2016" s="536"/>
      <c r="J2016" s="536"/>
      <c r="K2016" s="536"/>
      <c r="L2016" s="536"/>
      <c r="M2016" s="540"/>
      <c r="N2016" s="540"/>
      <c r="O2016" s="540"/>
      <c r="P2016" s="540"/>
      <c r="Q2016" s="540"/>
      <c r="R2016" s="540"/>
    </row>
    <row r="2017" spans="1:18" x14ac:dyDescent="0.2">
      <c r="A2017" s="536"/>
      <c r="B2017" s="536"/>
      <c r="C2017" s="295"/>
      <c r="D2017" s="295"/>
      <c r="E2017" s="538"/>
      <c r="F2017" s="534"/>
      <c r="G2017" s="536"/>
      <c r="H2017" s="536"/>
      <c r="I2017" s="536"/>
      <c r="J2017" s="536"/>
      <c r="K2017" s="536"/>
      <c r="L2017" s="536"/>
      <c r="M2017" s="540"/>
      <c r="N2017" s="540"/>
      <c r="O2017" s="540"/>
      <c r="P2017" s="540"/>
      <c r="Q2017" s="540"/>
      <c r="R2017" s="540"/>
    </row>
    <row r="2018" spans="1:18" x14ac:dyDescent="0.2">
      <c r="A2018" s="536"/>
      <c r="B2018" s="536"/>
      <c r="C2018" s="295"/>
      <c r="D2018" s="295"/>
      <c r="E2018" s="538"/>
      <c r="F2018" s="534"/>
      <c r="G2018" s="536"/>
      <c r="H2018" s="536"/>
      <c r="I2018" s="536"/>
      <c r="J2018" s="536"/>
      <c r="K2018" s="536"/>
      <c r="L2018" s="536"/>
      <c r="M2018" s="540"/>
      <c r="N2018" s="540"/>
      <c r="O2018" s="540"/>
      <c r="P2018" s="540"/>
      <c r="Q2018" s="540"/>
      <c r="R2018" s="540"/>
    </row>
    <row r="2019" spans="1:18" x14ac:dyDescent="0.2">
      <c r="A2019" s="536"/>
      <c r="B2019" s="536"/>
      <c r="C2019" s="295"/>
      <c r="D2019" s="295"/>
      <c r="E2019" s="538"/>
      <c r="F2019" s="534"/>
      <c r="G2019" s="536"/>
      <c r="H2019" s="536"/>
      <c r="I2019" s="536"/>
      <c r="J2019" s="536"/>
      <c r="K2019" s="536"/>
      <c r="L2019" s="536"/>
      <c r="M2019" s="540"/>
      <c r="N2019" s="540"/>
      <c r="O2019" s="540"/>
      <c r="P2019" s="540"/>
      <c r="Q2019" s="540"/>
      <c r="R2019" s="540"/>
    </row>
    <row r="2020" spans="1:18" x14ac:dyDescent="0.2">
      <c r="A2020" s="536"/>
      <c r="B2020" s="536"/>
      <c r="C2020" s="295"/>
      <c r="D2020" s="295"/>
      <c r="E2020" s="538"/>
      <c r="F2020" s="534"/>
      <c r="G2020" s="536"/>
      <c r="H2020" s="536"/>
      <c r="I2020" s="536"/>
      <c r="J2020" s="536"/>
      <c r="K2020" s="536"/>
      <c r="L2020" s="536"/>
      <c r="M2020" s="540"/>
      <c r="N2020" s="540"/>
      <c r="O2020" s="540"/>
      <c r="P2020" s="540"/>
      <c r="Q2020" s="540"/>
      <c r="R2020" s="540"/>
    </row>
    <row r="2021" spans="1:18" x14ac:dyDescent="0.2">
      <c r="A2021" s="536"/>
      <c r="B2021" s="536"/>
      <c r="C2021" s="295"/>
      <c r="D2021" s="295"/>
      <c r="E2021" s="538"/>
      <c r="F2021" s="534"/>
      <c r="G2021" s="536"/>
      <c r="H2021" s="536"/>
      <c r="I2021" s="536"/>
      <c r="J2021" s="536"/>
      <c r="K2021" s="536"/>
      <c r="L2021" s="536"/>
      <c r="M2021" s="540"/>
      <c r="N2021" s="540"/>
      <c r="O2021" s="540"/>
      <c r="P2021" s="540"/>
      <c r="Q2021" s="540"/>
      <c r="R2021" s="540"/>
    </row>
    <row r="2022" spans="1:18" x14ac:dyDescent="0.2">
      <c r="A2022" s="536"/>
      <c r="B2022" s="536"/>
      <c r="C2022" s="295"/>
      <c r="D2022" s="295"/>
      <c r="E2022" s="538"/>
      <c r="F2022" s="534"/>
      <c r="G2022" s="536"/>
      <c r="H2022" s="536"/>
      <c r="I2022" s="536"/>
      <c r="J2022" s="536"/>
      <c r="K2022" s="536"/>
      <c r="L2022" s="536"/>
      <c r="M2022" s="540"/>
      <c r="N2022" s="540"/>
      <c r="O2022" s="540"/>
      <c r="P2022" s="540"/>
      <c r="Q2022" s="540"/>
      <c r="R2022" s="540"/>
    </row>
    <row r="2023" spans="1:18" ht="13.15" customHeight="1" x14ac:dyDescent="0.2">
      <c r="A2023" s="536"/>
      <c r="B2023" s="536"/>
      <c r="C2023" s="295"/>
      <c r="D2023" s="295"/>
      <c r="E2023" s="538"/>
      <c r="F2023" s="534"/>
      <c r="G2023" s="536"/>
      <c r="H2023" s="536"/>
      <c r="I2023" s="536"/>
      <c r="J2023" s="536"/>
      <c r="K2023" s="536"/>
      <c r="L2023" s="536"/>
      <c r="M2023" s="540"/>
      <c r="N2023" s="540"/>
      <c r="O2023" s="540"/>
      <c r="P2023" s="540"/>
      <c r="Q2023" s="540"/>
      <c r="R2023" s="540"/>
    </row>
    <row r="2024" spans="1:18" ht="13.15" customHeight="1" x14ac:dyDescent="0.2">
      <c r="A2024" s="536"/>
      <c r="B2024" s="536"/>
      <c r="C2024" s="295"/>
      <c r="D2024" s="295"/>
      <c r="E2024" s="538"/>
      <c r="F2024" s="534"/>
      <c r="G2024" s="536"/>
      <c r="H2024" s="536"/>
      <c r="I2024" s="536"/>
      <c r="J2024" s="536"/>
      <c r="K2024" s="536"/>
      <c r="L2024" s="536"/>
      <c r="M2024" s="540"/>
      <c r="N2024" s="540"/>
      <c r="O2024" s="540"/>
      <c r="P2024" s="540"/>
      <c r="Q2024" s="540"/>
      <c r="R2024" s="540"/>
    </row>
    <row r="2025" spans="1:18" ht="13.15" customHeight="1" x14ac:dyDescent="0.2">
      <c r="A2025" s="536"/>
      <c r="B2025" s="536"/>
      <c r="C2025" s="295"/>
      <c r="D2025" s="295"/>
      <c r="E2025" s="538"/>
      <c r="F2025" s="534"/>
      <c r="G2025" s="536"/>
      <c r="H2025" s="536"/>
      <c r="I2025" s="536"/>
      <c r="J2025" s="536"/>
      <c r="K2025" s="536"/>
      <c r="L2025" s="536"/>
      <c r="M2025" s="540"/>
      <c r="N2025" s="540"/>
      <c r="O2025" s="540"/>
      <c r="P2025" s="540"/>
      <c r="Q2025" s="540"/>
      <c r="R2025" s="540"/>
    </row>
    <row r="2026" spans="1:18" ht="13.15" customHeight="1" x14ac:dyDescent="0.2">
      <c r="A2026" s="536"/>
      <c r="B2026" s="536"/>
      <c r="C2026" s="295"/>
      <c r="D2026" s="295"/>
      <c r="E2026" s="538"/>
      <c r="F2026" s="534"/>
      <c r="G2026" s="536"/>
      <c r="H2026" s="536"/>
      <c r="I2026" s="536"/>
      <c r="J2026" s="536"/>
      <c r="K2026" s="536"/>
      <c r="L2026" s="536"/>
      <c r="M2026" s="540"/>
      <c r="N2026" s="540"/>
      <c r="O2026" s="540"/>
      <c r="P2026" s="540"/>
      <c r="Q2026" s="540"/>
      <c r="R2026" s="540"/>
    </row>
    <row r="2027" spans="1:18" ht="13.15" customHeight="1" x14ac:dyDescent="0.2">
      <c r="A2027" s="536"/>
      <c r="B2027" s="536"/>
      <c r="C2027" s="295"/>
      <c r="D2027" s="295"/>
      <c r="E2027" s="538"/>
      <c r="F2027" s="534"/>
      <c r="G2027" s="536"/>
      <c r="H2027" s="536"/>
      <c r="I2027" s="536"/>
      <c r="J2027" s="536"/>
      <c r="K2027" s="536"/>
      <c r="L2027" s="536"/>
      <c r="M2027" s="540"/>
      <c r="N2027" s="540"/>
      <c r="O2027" s="540"/>
      <c r="P2027" s="540"/>
      <c r="Q2027" s="540"/>
      <c r="R2027" s="540"/>
    </row>
    <row r="2028" spans="1:18" ht="13.15" customHeight="1" x14ac:dyDescent="0.2">
      <c r="A2028" s="536"/>
      <c r="B2028" s="536"/>
      <c r="C2028" s="295"/>
      <c r="D2028" s="295"/>
      <c r="E2028" s="538"/>
      <c r="F2028" s="534"/>
      <c r="G2028" s="536"/>
      <c r="H2028" s="536"/>
      <c r="I2028" s="536"/>
      <c r="J2028" s="536"/>
      <c r="K2028" s="536"/>
      <c r="L2028" s="536"/>
      <c r="M2028" s="540"/>
      <c r="N2028" s="540"/>
      <c r="O2028" s="540"/>
      <c r="P2028" s="540"/>
      <c r="Q2028" s="540"/>
      <c r="R2028" s="540"/>
    </row>
    <row r="2029" spans="1:18" ht="13.15" customHeight="1" x14ac:dyDescent="0.2">
      <c r="A2029" s="536"/>
      <c r="B2029" s="536"/>
      <c r="C2029" s="295"/>
      <c r="D2029" s="295"/>
      <c r="E2029" s="538"/>
      <c r="F2029" s="534"/>
      <c r="G2029" s="536"/>
      <c r="H2029" s="536"/>
      <c r="I2029" s="536"/>
      <c r="J2029" s="536"/>
      <c r="K2029" s="536"/>
      <c r="L2029" s="536"/>
      <c r="M2029" s="540"/>
      <c r="N2029" s="540"/>
      <c r="O2029" s="540"/>
      <c r="P2029" s="540"/>
      <c r="Q2029" s="540"/>
      <c r="R2029" s="540"/>
    </row>
    <row r="2030" spans="1:18" ht="13.15" customHeight="1" x14ac:dyDescent="0.2">
      <c r="A2030" s="536"/>
      <c r="B2030" s="536"/>
      <c r="C2030" s="295"/>
      <c r="D2030" s="295"/>
      <c r="E2030" s="538"/>
      <c r="F2030" s="534"/>
      <c r="G2030" s="536"/>
      <c r="H2030" s="536"/>
      <c r="I2030" s="536"/>
      <c r="J2030" s="536"/>
      <c r="K2030" s="536"/>
      <c r="L2030" s="536"/>
      <c r="M2030" s="540"/>
      <c r="N2030" s="540"/>
      <c r="O2030" s="540"/>
      <c r="P2030" s="540"/>
      <c r="Q2030" s="540"/>
      <c r="R2030" s="540"/>
    </row>
    <row r="2031" spans="1:18" ht="13.15" customHeight="1" x14ac:dyDescent="0.2">
      <c r="A2031" s="536"/>
      <c r="B2031" s="536"/>
      <c r="C2031" s="295"/>
      <c r="D2031" s="295"/>
      <c r="E2031" s="538"/>
      <c r="F2031" s="534"/>
      <c r="G2031" s="536"/>
      <c r="H2031" s="536"/>
      <c r="I2031" s="536"/>
      <c r="J2031" s="536"/>
      <c r="K2031" s="536"/>
      <c r="L2031" s="536"/>
      <c r="M2031" s="540"/>
      <c r="N2031" s="540"/>
      <c r="O2031" s="540"/>
      <c r="P2031" s="540"/>
      <c r="Q2031" s="540"/>
      <c r="R2031" s="540"/>
    </row>
    <row r="2032" spans="1:18" ht="13.15" customHeight="1" x14ac:dyDescent="0.2">
      <c r="A2032" s="536"/>
      <c r="B2032" s="536"/>
      <c r="C2032" s="295"/>
      <c r="D2032" s="295"/>
      <c r="E2032" s="538"/>
      <c r="F2032" s="534"/>
      <c r="G2032" s="536"/>
      <c r="H2032" s="536"/>
      <c r="I2032" s="536"/>
      <c r="J2032" s="536"/>
      <c r="K2032" s="536"/>
      <c r="L2032" s="536"/>
      <c r="M2032" s="540"/>
      <c r="N2032" s="540"/>
      <c r="O2032" s="540"/>
      <c r="P2032" s="540"/>
      <c r="Q2032" s="540"/>
      <c r="R2032" s="540"/>
    </row>
    <row r="2033" spans="1:18" x14ac:dyDescent="0.2">
      <c r="A2033" s="536"/>
      <c r="B2033" s="536"/>
      <c r="C2033" s="295"/>
      <c r="D2033" s="295"/>
      <c r="E2033" s="538"/>
      <c r="F2033" s="534"/>
      <c r="G2033" s="536"/>
      <c r="H2033" s="536"/>
      <c r="I2033" s="536"/>
      <c r="J2033" s="536"/>
      <c r="K2033" s="536"/>
      <c r="L2033" s="536"/>
      <c r="M2033" s="540"/>
      <c r="N2033" s="540"/>
      <c r="O2033" s="540"/>
      <c r="P2033" s="540"/>
      <c r="Q2033" s="540"/>
      <c r="R2033" s="540"/>
    </row>
    <row r="2034" spans="1:18" x14ac:dyDescent="0.2">
      <c r="A2034" s="536"/>
      <c r="B2034" s="536"/>
      <c r="C2034" s="295"/>
      <c r="D2034" s="295"/>
      <c r="E2034" s="538"/>
      <c r="F2034" s="534"/>
      <c r="G2034" s="536"/>
      <c r="H2034" s="536"/>
      <c r="I2034" s="536"/>
      <c r="J2034" s="536"/>
      <c r="K2034" s="536"/>
      <c r="L2034" s="536"/>
      <c r="M2034" s="540"/>
      <c r="N2034" s="540"/>
      <c r="O2034" s="540"/>
      <c r="P2034" s="540"/>
      <c r="Q2034" s="540"/>
      <c r="R2034" s="540"/>
    </row>
    <row r="2035" spans="1:18" x14ac:dyDescent="0.2">
      <c r="A2035" s="536"/>
      <c r="B2035" s="536"/>
      <c r="C2035" s="295"/>
      <c r="D2035" s="295"/>
      <c r="E2035" s="538"/>
      <c r="F2035" s="534"/>
      <c r="G2035" s="536"/>
      <c r="H2035" s="536"/>
      <c r="I2035" s="536"/>
      <c r="J2035" s="536"/>
      <c r="K2035" s="536"/>
      <c r="L2035" s="536"/>
      <c r="M2035" s="540"/>
      <c r="N2035" s="540"/>
      <c r="O2035" s="540"/>
      <c r="P2035" s="540"/>
      <c r="Q2035" s="540"/>
      <c r="R2035" s="540"/>
    </row>
    <row r="2036" spans="1:18" s="540" customFormat="1" x14ac:dyDescent="0.2">
      <c r="A2036" s="536"/>
      <c r="B2036" s="536"/>
      <c r="C2036" s="295"/>
      <c r="D2036" s="295"/>
      <c r="E2036" s="538"/>
      <c r="F2036" s="534"/>
      <c r="G2036" s="536"/>
      <c r="H2036" s="536"/>
      <c r="I2036" s="536"/>
      <c r="J2036" s="536"/>
      <c r="K2036" s="536"/>
      <c r="L2036" s="536"/>
    </row>
    <row r="2037" spans="1:18" s="540" customFormat="1" x14ac:dyDescent="0.2">
      <c r="A2037" s="536"/>
      <c r="B2037" s="536"/>
      <c r="C2037" s="295"/>
      <c r="D2037" s="295"/>
      <c r="E2037" s="538"/>
      <c r="F2037" s="534"/>
      <c r="G2037" s="536"/>
      <c r="H2037" s="536"/>
      <c r="I2037" s="536"/>
      <c r="J2037" s="536"/>
      <c r="K2037" s="536"/>
      <c r="L2037" s="536"/>
    </row>
    <row r="2038" spans="1:18" s="540" customFormat="1" x14ac:dyDescent="0.2">
      <c r="A2038" s="536"/>
      <c r="B2038" s="536"/>
      <c r="C2038" s="295"/>
      <c r="D2038" s="295"/>
      <c r="E2038" s="538"/>
      <c r="F2038" s="534"/>
      <c r="G2038" s="536"/>
      <c r="H2038" s="536"/>
      <c r="I2038" s="536"/>
      <c r="J2038" s="536"/>
      <c r="K2038" s="536"/>
      <c r="L2038" s="536"/>
    </row>
    <row r="2039" spans="1:18" s="540" customFormat="1" x14ac:dyDescent="0.2">
      <c r="A2039" s="536"/>
      <c r="B2039" s="536"/>
      <c r="C2039" s="295"/>
      <c r="D2039" s="295"/>
      <c r="E2039" s="538"/>
      <c r="F2039" s="534"/>
      <c r="G2039" s="536"/>
      <c r="H2039" s="536"/>
      <c r="I2039" s="536"/>
      <c r="J2039" s="536"/>
      <c r="K2039" s="536"/>
      <c r="L2039" s="536"/>
    </row>
    <row r="2040" spans="1:18" s="540" customFormat="1" x14ac:dyDescent="0.2">
      <c r="A2040" s="536"/>
      <c r="B2040" s="536"/>
      <c r="C2040" s="295"/>
      <c r="D2040" s="295"/>
      <c r="E2040" s="538"/>
      <c r="F2040" s="534"/>
      <c r="G2040" s="536"/>
      <c r="H2040" s="536"/>
      <c r="I2040" s="536"/>
      <c r="J2040" s="536"/>
      <c r="K2040" s="536"/>
      <c r="L2040" s="536"/>
    </row>
    <row r="2041" spans="1:18" s="540" customFormat="1" x14ac:dyDescent="0.2">
      <c r="A2041" s="536"/>
      <c r="B2041" s="536"/>
      <c r="C2041" s="295"/>
      <c r="D2041" s="295"/>
      <c r="E2041" s="538"/>
      <c r="F2041" s="534"/>
      <c r="G2041" s="536"/>
      <c r="H2041" s="536"/>
      <c r="I2041" s="536"/>
      <c r="J2041" s="536"/>
      <c r="K2041" s="536"/>
      <c r="L2041" s="536"/>
    </row>
    <row r="2042" spans="1:18" s="540" customFormat="1" ht="13.15" customHeight="1" x14ac:dyDescent="0.2">
      <c r="A2042" s="536"/>
      <c r="B2042" s="536"/>
      <c r="C2042" s="295"/>
      <c r="D2042" s="295"/>
      <c r="E2042" s="538"/>
      <c r="F2042" s="534"/>
      <c r="G2042" s="536"/>
      <c r="H2042" s="536"/>
      <c r="I2042" s="536"/>
      <c r="J2042" s="536"/>
      <c r="K2042" s="536"/>
      <c r="L2042" s="536"/>
    </row>
    <row r="2043" spans="1:18" s="540" customFormat="1" ht="13.15" customHeight="1" x14ac:dyDescent="0.2">
      <c r="A2043" s="536"/>
      <c r="B2043" s="536"/>
      <c r="C2043" s="295"/>
      <c r="D2043" s="295"/>
      <c r="E2043" s="538"/>
      <c r="F2043" s="534"/>
      <c r="G2043" s="536"/>
      <c r="H2043" s="536"/>
      <c r="I2043" s="536"/>
      <c r="J2043" s="536"/>
      <c r="K2043" s="536"/>
      <c r="L2043" s="536"/>
    </row>
    <row r="2044" spans="1:18" s="540" customFormat="1" ht="13.15" customHeight="1" x14ac:dyDescent="0.2">
      <c r="A2044" s="536"/>
      <c r="B2044" s="536"/>
      <c r="C2044" s="295"/>
      <c r="D2044" s="295"/>
      <c r="E2044" s="538"/>
      <c r="F2044" s="534"/>
      <c r="G2044" s="536"/>
      <c r="H2044" s="536"/>
      <c r="I2044" s="536"/>
      <c r="J2044" s="536"/>
      <c r="K2044" s="536"/>
      <c r="L2044" s="536"/>
    </row>
    <row r="2045" spans="1:18" s="540" customFormat="1" ht="13.15" customHeight="1" x14ac:dyDescent="0.2">
      <c r="A2045" s="536"/>
      <c r="B2045" s="536"/>
      <c r="C2045" s="295"/>
      <c r="D2045" s="295"/>
      <c r="E2045" s="538"/>
      <c r="F2045" s="534"/>
      <c r="G2045" s="536"/>
      <c r="H2045" s="536"/>
      <c r="I2045" s="536"/>
      <c r="J2045" s="536"/>
      <c r="K2045" s="536"/>
      <c r="L2045" s="536"/>
    </row>
    <row r="2046" spans="1:18" s="540" customFormat="1" ht="13.15" customHeight="1" x14ac:dyDescent="0.2">
      <c r="A2046" s="536"/>
      <c r="B2046" s="536"/>
      <c r="C2046" s="295"/>
      <c r="D2046" s="295"/>
      <c r="E2046" s="538"/>
      <c r="F2046" s="534"/>
      <c r="G2046" s="536"/>
      <c r="H2046" s="536"/>
      <c r="I2046" s="536"/>
      <c r="J2046" s="536"/>
      <c r="K2046" s="536"/>
      <c r="L2046" s="536"/>
    </row>
    <row r="2047" spans="1:18" s="540" customFormat="1" x14ac:dyDescent="0.2">
      <c r="A2047" s="536"/>
      <c r="B2047" s="536"/>
      <c r="C2047" s="295"/>
      <c r="D2047" s="295"/>
      <c r="E2047" s="538"/>
      <c r="F2047" s="534"/>
      <c r="G2047" s="536"/>
      <c r="H2047" s="536"/>
      <c r="I2047" s="536"/>
      <c r="J2047" s="536"/>
      <c r="K2047" s="536"/>
      <c r="L2047" s="536"/>
    </row>
    <row r="2048" spans="1:18" s="540" customFormat="1" ht="13.15" customHeight="1" x14ac:dyDescent="0.2">
      <c r="A2048" s="536"/>
      <c r="B2048" s="536"/>
      <c r="C2048" s="295"/>
      <c r="D2048" s="295"/>
      <c r="E2048" s="538"/>
      <c r="F2048" s="534"/>
      <c r="G2048" s="536"/>
      <c r="H2048" s="536"/>
      <c r="I2048" s="536"/>
      <c r="J2048" s="536"/>
      <c r="K2048" s="536"/>
      <c r="L2048" s="536"/>
    </row>
    <row r="2049" spans="1:12" s="540" customFormat="1" ht="13.15" customHeight="1" x14ac:dyDescent="0.2">
      <c r="A2049" s="536"/>
      <c r="B2049" s="536"/>
      <c r="C2049" s="295"/>
      <c r="D2049" s="295"/>
      <c r="E2049" s="538"/>
      <c r="F2049" s="534"/>
      <c r="G2049" s="536"/>
      <c r="H2049" s="536"/>
      <c r="I2049" s="536"/>
      <c r="J2049" s="536"/>
      <c r="K2049" s="536"/>
      <c r="L2049" s="536"/>
    </row>
    <row r="2050" spans="1:12" s="540" customFormat="1" ht="13.15" customHeight="1" x14ac:dyDescent="0.2">
      <c r="A2050" s="536"/>
      <c r="B2050" s="536"/>
      <c r="C2050" s="295"/>
      <c r="D2050" s="295"/>
      <c r="E2050" s="538"/>
      <c r="F2050" s="534"/>
      <c r="G2050" s="536"/>
      <c r="H2050" s="536"/>
      <c r="I2050" s="536"/>
      <c r="J2050" s="536"/>
      <c r="K2050" s="536"/>
      <c r="L2050" s="536"/>
    </row>
    <row r="2051" spans="1:12" s="540" customFormat="1" ht="13.15" customHeight="1" x14ac:dyDescent="0.2">
      <c r="A2051" s="536"/>
      <c r="B2051" s="536"/>
      <c r="C2051" s="295"/>
      <c r="D2051" s="295"/>
      <c r="E2051" s="538"/>
      <c r="F2051" s="534"/>
      <c r="G2051" s="536"/>
      <c r="H2051" s="536"/>
      <c r="I2051" s="536"/>
      <c r="J2051" s="536"/>
      <c r="K2051" s="536"/>
      <c r="L2051" s="536"/>
    </row>
    <row r="2052" spans="1:12" s="540" customFormat="1" ht="13.15" customHeight="1" x14ac:dyDescent="0.2">
      <c r="A2052" s="536"/>
      <c r="B2052" s="536"/>
      <c r="C2052" s="295"/>
      <c r="D2052" s="295"/>
      <c r="E2052" s="538"/>
      <c r="F2052" s="534"/>
      <c r="G2052" s="536"/>
      <c r="H2052" s="536"/>
      <c r="I2052" s="536"/>
      <c r="J2052" s="536"/>
      <c r="K2052" s="536"/>
      <c r="L2052" s="536"/>
    </row>
    <row r="2053" spans="1:12" s="540" customFormat="1" ht="13.15" customHeight="1" x14ac:dyDescent="0.2">
      <c r="A2053" s="536"/>
      <c r="B2053" s="536"/>
      <c r="C2053" s="295"/>
      <c r="D2053" s="295"/>
      <c r="E2053" s="538"/>
      <c r="F2053" s="534"/>
      <c r="G2053" s="536"/>
      <c r="H2053" s="536"/>
      <c r="I2053" s="536"/>
      <c r="J2053" s="536"/>
      <c r="K2053" s="536"/>
      <c r="L2053" s="536"/>
    </row>
    <row r="2054" spans="1:12" s="540" customFormat="1" ht="13.15" customHeight="1" x14ac:dyDescent="0.2">
      <c r="A2054" s="536"/>
      <c r="B2054" s="536"/>
      <c r="C2054" s="295"/>
      <c r="D2054" s="295"/>
      <c r="E2054" s="538"/>
      <c r="F2054" s="534"/>
      <c r="G2054" s="536"/>
      <c r="H2054" s="536"/>
      <c r="I2054" s="536"/>
      <c r="J2054" s="536"/>
      <c r="K2054" s="536"/>
      <c r="L2054" s="536"/>
    </row>
    <row r="2055" spans="1:12" s="540" customFormat="1" ht="13.15" customHeight="1" x14ac:dyDescent="0.2">
      <c r="A2055" s="536"/>
      <c r="B2055" s="536"/>
      <c r="C2055" s="295"/>
      <c r="D2055" s="295"/>
      <c r="E2055" s="538"/>
      <c r="F2055" s="534"/>
      <c r="G2055" s="536"/>
      <c r="H2055" s="536"/>
      <c r="I2055" s="536"/>
      <c r="J2055" s="536"/>
      <c r="K2055" s="536"/>
      <c r="L2055" s="536"/>
    </row>
    <row r="2056" spans="1:12" s="540" customFormat="1" ht="13.15" customHeight="1" x14ac:dyDescent="0.2">
      <c r="A2056" s="536"/>
      <c r="B2056" s="536"/>
      <c r="C2056" s="295"/>
      <c r="D2056" s="295"/>
      <c r="E2056" s="538"/>
      <c r="F2056" s="534"/>
      <c r="G2056" s="536"/>
      <c r="H2056" s="536"/>
      <c r="I2056" s="536"/>
      <c r="J2056" s="536"/>
      <c r="K2056" s="536"/>
      <c r="L2056" s="536"/>
    </row>
    <row r="2057" spans="1:12" s="540" customFormat="1" ht="13.15" customHeight="1" x14ac:dyDescent="0.2">
      <c r="A2057" s="536"/>
      <c r="B2057" s="536"/>
      <c r="C2057" s="295"/>
      <c r="D2057" s="295"/>
      <c r="E2057" s="538"/>
      <c r="F2057" s="534"/>
      <c r="G2057" s="536"/>
      <c r="H2057" s="536"/>
      <c r="I2057" s="536"/>
      <c r="J2057" s="536"/>
      <c r="K2057" s="536"/>
      <c r="L2057" s="536"/>
    </row>
    <row r="2058" spans="1:12" s="540" customFormat="1" ht="13.15" customHeight="1" x14ac:dyDescent="0.2">
      <c r="A2058" s="536"/>
      <c r="B2058" s="536"/>
      <c r="C2058" s="295"/>
      <c r="D2058" s="295"/>
      <c r="E2058" s="538"/>
      <c r="F2058" s="534"/>
      <c r="G2058" s="536"/>
      <c r="H2058" s="536"/>
      <c r="I2058" s="536"/>
      <c r="J2058" s="536"/>
      <c r="K2058" s="536"/>
      <c r="L2058" s="536"/>
    </row>
    <row r="2059" spans="1:12" s="540" customFormat="1" ht="13.15" customHeight="1" x14ac:dyDescent="0.2">
      <c r="A2059" s="536"/>
      <c r="B2059" s="536"/>
      <c r="C2059" s="295"/>
      <c r="D2059" s="295"/>
      <c r="E2059" s="538"/>
      <c r="F2059" s="534"/>
      <c r="G2059" s="536"/>
      <c r="H2059" s="536"/>
      <c r="I2059" s="536"/>
      <c r="J2059" s="536"/>
      <c r="K2059" s="536"/>
      <c r="L2059" s="536"/>
    </row>
    <row r="2060" spans="1:12" s="540" customFormat="1" ht="13.15" customHeight="1" x14ac:dyDescent="0.2">
      <c r="A2060" s="536"/>
      <c r="B2060" s="536"/>
      <c r="C2060" s="295"/>
      <c r="D2060" s="295"/>
      <c r="E2060" s="538"/>
      <c r="F2060" s="534"/>
      <c r="G2060" s="536"/>
      <c r="H2060" s="536"/>
      <c r="I2060" s="536"/>
      <c r="J2060" s="536"/>
      <c r="K2060" s="536"/>
      <c r="L2060" s="536"/>
    </row>
    <row r="2061" spans="1:12" s="540" customFormat="1" ht="13.15" customHeight="1" x14ac:dyDescent="0.2">
      <c r="A2061" s="536"/>
      <c r="B2061" s="536"/>
      <c r="C2061" s="295"/>
      <c r="D2061" s="295"/>
      <c r="E2061" s="538"/>
      <c r="F2061" s="534"/>
      <c r="G2061" s="536"/>
      <c r="H2061" s="536"/>
      <c r="I2061" s="536"/>
      <c r="J2061" s="536"/>
      <c r="K2061" s="536"/>
      <c r="L2061" s="536"/>
    </row>
    <row r="2062" spans="1:12" s="540" customFormat="1" ht="13.15" customHeight="1" x14ac:dyDescent="0.2">
      <c r="A2062" s="536"/>
      <c r="B2062" s="536"/>
      <c r="C2062" s="295"/>
      <c r="D2062" s="295"/>
      <c r="E2062" s="538"/>
      <c r="F2062" s="534"/>
      <c r="G2062" s="536"/>
      <c r="H2062" s="536"/>
      <c r="I2062" s="536"/>
      <c r="J2062" s="536"/>
      <c r="K2062" s="536"/>
      <c r="L2062" s="536"/>
    </row>
    <row r="2063" spans="1:12" s="540" customFormat="1" ht="13.15" customHeight="1" x14ac:dyDescent="0.2">
      <c r="A2063" s="536"/>
      <c r="B2063" s="536"/>
      <c r="C2063" s="295"/>
      <c r="D2063" s="295"/>
      <c r="E2063" s="538"/>
      <c r="F2063" s="534"/>
      <c r="G2063" s="536"/>
      <c r="H2063" s="536"/>
      <c r="I2063" s="536"/>
      <c r="J2063" s="536"/>
      <c r="K2063" s="536"/>
      <c r="L2063" s="536"/>
    </row>
    <row r="2064" spans="1:12" s="540" customFormat="1" ht="13.15" customHeight="1" x14ac:dyDescent="0.2">
      <c r="A2064" s="536"/>
      <c r="B2064" s="536"/>
      <c r="C2064" s="295"/>
      <c r="D2064" s="295"/>
      <c r="E2064" s="538"/>
      <c r="F2064" s="534"/>
      <c r="G2064" s="536"/>
      <c r="H2064" s="536"/>
      <c r="I2064" s="536"/>
      <c r="J2064" s="536"/>
      <c r="K2064" s="536"/>
      <c r="L2064" s="536"/>
    </row>
    <row r="2065" spans="1:18" s="540" customFormat="1" ht="13.15" customHeight="1" x14ac:dyDescent="0.2">
      <c r="A2065" s="536"/>
      <c r="B2065" s="536"/>
      <c r="C2065" s="295"/>
      <c r="D2065" s="295"/>
      <c r="E2065" s="538"/>
      <c r="F2065" s="534"/>
      <c r="G2065" s="536"/>
      <c r="H2065" s="536"/>
      <c r="I2065" s="536"/>
      <c r="J2065" s="536"/>
      <c r="K2065" s="536"/>
      <c r="L2065" s="536"/>
    </row>
    <row r="2066" spans="1:18" s="540" customFormat="1" ht="13.15" customHeight="1" x14ac:dyDescent="0.2">
      <c r="A2066" s="536"/>
      <c r="B2066" s="536"/>
      <c r="C2066" s="295"/>
      <c r="D2066" s="295"/>
      <c r="E2066" s="538"/>
      <c r="F2066" s="534"/>
      <c r="G2066" s="536"/>
      <c r="H2066" s="536"/>
      <c r="I2066" s="536"/>
      <c r="J2066" s="536"/>
      <c r="K2066" s="536"/>
      <c r="L2066" s="536"/>
    </row>
    <row r="2067" spans="1:18" s="540" customFormat="1" ht="13.15" customHeight="1" x14ac:dyDescent="0.2">
      <c r="A2067" s="536"/>
      <c r="B2067" s="536"/>
      <c r="C2067" s="295"/>
      <c r="D2067" s="295"/>
      <c r="E2067" s="538"/>
      <c r="F2067" s="534"/>
      <c r="G2067" s="536"/>
      <c r="H2067" s="536"/>
      <c r="I2067" s="536"/>
      <c r="J2067" s="536"/>
      <c r="K2067" s="536"/>
      <c r="L2067" s="536"/>
    </row>
    <row r="2068" spans="1:18" s="540" customFormat="1" ht="13.15" customHeight="1" x14ac:dyDescent="0.2">
      <c r="A2068" s="536"/>
      <c r="B2068" s="536"/>
      <c r="C2068" s="295"/>
      <c r="D2068" s="295"/>
      <c r="E2068" s="538"/>
      <c r="F2068" s="534"/>
      <c r="G2068" s="536"/>
      <c r="H2068" s="536"/>
      <c r="I2068" s="536"/>
      <c r="J2068" s="536"/>
      <c r="K2068" s="536"/>
      <c r="L2068" s="536"/>
    </row>
    <row r="2069" spans="1:18" s="540" customFormat="1" ht="13.15" customHeight="1" x14ac:dyDescent="0.2">
      <c r="A2069" s="536"/>
      <c r="B2069" s="536"/>
      <c r="C2069" s="295"/>
      <c r="D2069" s="295"/>
      <c r="E2069" s="538"/>
      <c r="F2069" s="534"/>
      <c r="G2069" s="536"/>
      <c r="H2069" s="536"/>
      <c r="I2069" s="536"/>
      <c r="J2069" s="536"/>
      <c r="K2069" s="536"/>
      <c r="L2069" s="536"/>
    </row>
    <row r="2070" spans="1:18" s="540" customFormat="1" ht="13.15" customHeight="1" x14ac:dyDescent="0.2">
      <c r="A2070" s="536"/>
      <c r="B2070" s="536"/>
      <c r="C2070" s="295"/>
      <c r="D2070" s="295"/>
      <c r="E2070" s="538"/>
      <c r="F2070" s="534"/>
      <c r="G2070" s="536"/>
      <c r="H2070" s="536"/>
      <c r="I2070" s="536"/>
      <c r="J2070" s="536"/>
      <c r="K2070" s="536"/>
      <c r="L2070" s="536"/>
    </row>
    <row r="2071" spans="1:18" s="540" customFormat="1" ht="13.15" customHeight="1" x14ac:dyDescent="0.2">
      <c r="A2071" s="536"/>
      <c r="B2071" s="536"/>
      <c r="C2071" s="295"/>
      <c r="D2071" s="295"/>
      <c r="E2071" s="538"/>
      <c r="F2071" s="534"/>
      <c r="G2071" s="536"/>
      <c r="H2071" s="536"/>
      <c r="I2071" s="536"/>
      <c r="J2071" s="536"/>
      <c r="K2071" s="536"/>
      <c r="L2071" s="536"/>
    </row>
    <row r="2072" spans="1:18" s="540" customFormat="1" ht="13.15" customHeight="1" x14ac:dyDescent="0.2">
      <c r="A2072" s="536"/>
      <c r="B2072" s="536"/>
      <c r="C2072" s="295"/>
      <c r="D2072" s="295"/>
      <c r="E2072" s="538"/>
      <c r="F2072" s="534"/>
      <c r="G2072" s="536"/>
      <c r="H2072" s="536"/>
      <c r="I2072" s="536"/>
      <c r="J2072" s="536"/>
      <c r="K2072" s="536"/>
      <c r="L2072" s="536"/>
    </row>
    <row r="2073" spans="1:18" s="540" customFormat="1" ht="13.15" customHeight="1" x14ac:dyDescent="0.2">
      <c r="A2073" s="536"/>
      <c r="B2073" s="536"/>
      <c r="C2073" s="295"/>
      <c r="D2073" s="295"/>
      <c r="E2073" s="538"/>
      <c r="F2073" s="534"/>
      <c r="G2073" s="536"/>
      <c r="H2073" s="536"/>
      <c r="I2073" s="536"/>
      <c r="J2073" s="536"/>
      <c r="K2073" s="536"/>
      <c r="L2073" s="536"/>
    </row>
    <row r="2074" spans="1:18" s="540" customFormat="1" ht="13.15" customHeight="1" x14ac:dyDescent="0.2">
      <c r="A2074" s="536"/>
      <c r="B2074" s="536"/>
      <c r="C2074" s="295"/>
      <c r="D2074" s="295"/>
      <c r="E2074" s="538"/>
      <c r="F2074" s="534"/>
      <c r="G2074" s="536"/>
      <c r="H2074" s="536"/>
      <c r="I2074" s="536"/>
      <c r="J2074" s="536"/>
      <c r="K2074" s="536"/>
      <c r="L2074" s="536"/>
    </row>
    <row r="2075" spans="1:18" s="540" customFormat="1" ht="13.15" customHeight="1" x14ac:dyDescent="0.2">
      <c r="A2075" s="536"/>
      <c r="B2075" s="536"/>
      <c r="C2075" s="295"/>
      <c r="D2075" s="295"/>
      <c r="E2075" s="538"/>
      <c r="F2075" s="534"/>
      <c r="G2075" s="536"/>
      <c r="H2075" s="536"/>
      <c r="I2075" s="536"/>
      <c r="J2075" s="536"/>
      <c r="K2075" s="536"/>
      <c r="L2075" s="536"/>
    </row>
    <row r="2076" spans="1:18" s="540" customFormat="1" ht="13.15" customHeight="1" x14ac:dyDescent="0.2">
      <c r="A2076" s="536"/>
      <c r="B2076" s="536"/>
      <c r="C2076" s="295"/>
      <c r="D2076" s="295"/>
      <c r="E2076" s="538"/>
      <c r="F2076" s="534"/>
      <c r="G2076" s="536"/>
      <c r="H2076" s="536"/>
      <c r="I2076" s="536"/>
      <c r="J2076" s="536"/>
      <c r="K2076" s="536"/>
      <c r="L2076" s="536"/>
    </row>
    <row r="2077" spans="1:18" s="540" customFormat="1" ht="13.15" customHeight="1" x14ac:dyDescent="0.2">
      <c r="A2077" s="536"/>
      <c r="B2077" s="536"/>
      <c r="C2077" s="295"/>
      <c r="D2077" s="295"/>
      <c r="E2077" s="538"/>
      <c r="F2077" s="534"/>
      <c r="G2077" s="536"/>
      <c r="H2077" s="536"/>
      <c r="I2077" s="536"/>
      <c r="J2077" s="536"/>
      <c r="K2077" s="536"/>
      <c r="L2077" s="536"/>
    </row>
    <row r="2078" spans="1:18" s="540" customFormat="1" ht="13.15" customHeight="1" x14ac:dyDescent="0.2">
      <c r="A2078" s="536"/>
      <c r="B2078" s="536"/>
      <c r="C2078" s="295"/>
      <c r="D2078" s="295"/>
      <c r="E2078" s="538"/>
      <c r="F2078" s="534"/>
      <c r="G2078" s="536"/>
      <c r="H2078" s="536"/>
      <c r="I2078" s="536"/>
      <c r="J2078" s="536"/>
      <c r="K2078" s="536"/>
      <c r="L2078" s="536"/>
      <c r="M2078" s="254"/>
      <c r="N2078" s="254"/>
      <c r="O2078" s="254"/>
      <c r="P2078" s="254"/>
      <c r="Q2078" s="254"/>
      <c r="R2078" s="254"/>
    </row>
    <row r="2079" spans="1:18" s="540" customFormat="1" ht="13.15" customHeight="1" x14ac:dyDescent="0.2">
      <c r="A2079" s="536"/>
      <c r="B2079" s="536"/>
      <c r="C2079" s="295"/>
      <c r="D2079" s="295"/>
      <c r="E2079" s="538"/>
      <c r="F2079" s="534"/>
      <c r="G2079" s="536"/>
      <c r="H2079" s="536"/>
      <c r="I2079" s="536"/>
      <c r="J2079" s="536"/>
      <c r="K2079" s="536"/>
      <c r="L2079" s="536"/>
      <c r="M2079" s="254"/>
      <c r="N2079" s="254"/>
      <c r="O2079" s="254"/>
      <c r="P2079" s="254"/>
      <c r="Q2079" s="254"/>
      <c r="R2079" s="254"/>
    </row>
    <row r="2080" spans="1:18" s="540" customFormat="1" ht="13.15" customHeight="1" x14ac:dyDescent="0.2">
      <c r="A2080" s="536"/>
      <c r="B2080" s="536"/>
      <c r="C2080" s="295"/>
      <c r="D2080" s="295"/>
      <c r="E2080" s="538"/>
      <c r="F2080" s="534"/>
      <c r="G2080" s="536"/>
      <c r="H2080" s="536"/>
      <c r="I2080" s="536"/>
      <c r="J2080" s="536"/>
      <c r="K2080" s="536"/>
      <c r="L2080" s="536"/>
      <c r="M2080" s="254"/>
      <c r="N2080" s="254"/>
      <c r="O2080" s="254"/>
      <c r="P2080" s="254"/>
      <c r="Q2080" s="254"/>
      <c r="R2080" s="254"/>
    </row>
    <row r="2081" spans="1:18" s="540" customFormat="1" ht="13.15" customHeight="1" x14ac:dyDescent="0.2">
      <c r="A2081" s="536"/>
      <c r="B2081" s="536"/>
      <c r="C2081" s="295"/>
      <c r="D2081" s="295"/>
      <c r="E2081" s="538"/>
      <c r="F2081" s="534"/>
      <c r="G2081" s="536"/>
      <c r="H2081" s="536"/>
      <c r="I2081" s="536"/>
      <c r="J2081" s="536"/>
      <c r="K2081" s="536"/>
      <c r="L2081" s="536"/>
      <c r="M2081" s="254"/>
      <c r="N2081" s="254"/>
      <c r="O2081" s="254"/>
      <c r="P2081" s="254"/>
      <c r="Q2081" s="254"/>
      <c r="R2081" s="254"/>
    </row>
    <row r="2082" spans="1:18" s="540" customFormat="1" ht="13.15" customHeight="1" x14ac:dyDescent="0.2">
      <c r="A2082" s="536"/>
      <c r="B2082" s="536"/>
      <c r="C2082" s="295"/>
      <c r="D2082" s="295"/>
      <c r="E2082" s="538"/>
      <c r="F2082" s="534"/>
      <c r="G2082" s="536"/>
      <c r="H2082" s="536"/>
      <c r="I2082" s="536"/>
      <c r="J2082" s="536"/>
      <c r="K2082" s="536"/>
      <c r="L2082" s="536"/>
      <c r="M2082" s="254"/>
      <c r="N2082" s="254"/>
      <c r="O2082" s="254"/>
      <c r="P2082" s="254"/>
      <c r="Q2082" s="254"/>
      <c r="R2082" s="254"/>
    </row>
    <row r="2083" spans="1:18" s="540" customFormat="1" ht="13.15" customHeight="1" x14ac:dyDescent="0.2">
      <c r="A2083" s="536"/>
      <c r="B2083" s="536"/>
      <c r="C2083" s="295"/>
      <c r="D2083" s="295"/>
      <c r="E2083" s="538"/>
      <c r="F2083" s="534"/>
      <c r="G2083" s="536"/>
      <c r="H2083" s="536"/>
      <c r="I2083" s="536"/>
      <c r="J2083" s="536"/>
      <c r="K2083" s="536"/>
      <c r="L2083" s="536"/>
      <c r="M2083" s="254"/>
      <c r="N2083" s="254"/>
      <c r="O2083" s="254"/>
      <c r="P2083" s="254"/>
      <c r="Q2083" s="254"/>
      <c r="R2083" s="254"/>
    </row>
    <row r="2084" spans="1:18" s="540" customFormat="1" ht="13.15" customHeight="1" x14ac:dyDescent="0.2">
      <c r="A2084" s="536"/>
      <c r="B2084" s="536"/>
      <c r="C2084" s="295"/>
      <c r="D2084" s="295"/>
      <c r="E2084" s="538"/>
      <c r="F2084" s="534"/>
      <c r="G2084" s="536"/>
      <c r="H2084" s="536"/>
      <c r="I2084" s="536"/>
      <c r="J2084" s="536"/>
      <c r="K2084" s="536"/>
      <c r="L2084" s="536"/>
      <c r="M2084" s="254"/>
      <c r="N2084" s="254"/>
      <c r="O2084" s="254"/>
      <c r="P2084" s="254"/>
      <c r="Q2084" s="254"/>
      <c r="R2084" s="254"/>
    </row>
    <row r="2085" spans="1:18" s="540" customFormat="1" ht="13.15" customHeight="1" x14ac:dyDescent="0.2">
      <c r="A2085" s="536"/>
      <c r="B2085" s="536"/>
      <c r="C2085" s="295"/>
      <c r="D2085" s="295"/>
      <c r="E2085" s="538"/>
      <c r="F2085" s="534"/>
      <c r="G2085" s="536"/>
      <c r="H2085" s="536"/>
      <c r="I2085" s="536"/>
      <c r="J2085" s="536"/>
      <c r="K2085" s="536"/>
      <c r="L2085" s="536"/>
      <c r="M2085" s="254"/>
      <c r="N2085" s="254"/>
      <c r="O2085" s="254"/>
      <c r="P2085" s="254"/>
      <c r="Q2085" s="254"/>
      <c r="R2085" s="254"/>
    </row>
    <row r="2086" spans="1:18" s="540" customFormat="1" ht="13.15" customHeight="1" x14ac:dyDescent="0.2">
      <c r="A2086" s="536"/>
      <c r="B2086" s="536"/>
      <c r="C2086" s="295"/>
      <c r="D2086" s="295"/>
      <c r="E2086" s="538"/>
      <c r="F2086" s="534"/>
      <c r="G2086" s="536"/>
      <c r="H2086" s="536"/>
      <c r="I2086" s="536"/>
      <c r="J2086" s="536"/>
      <c r="K2086" s="536"/>
      <c r="L2086" s="536"/>
      <c r="M2086" s="254"/>
      <c r="N2086" s="254"/>
      <c r="O2086" s="254"/>
      <c r="P2086" s="254"/>
      <c r="Q2086" s="254"/>
      <c r="R2086" s="254"/>
    </row>
    <row r="2087" spans="1:18" s="540" customFormat="1" ht="13.15" customHeight="1" x14ac:dyDescent="0.2">
      <c r="A2087" s="536"/>
      <c r="B2087" s="536"/>
      <c r="C2087" s="295"/>
      <c r="D2087" s="295"/>
      <c r="E2087" s="538"/>
      <c r="F2087" s="534"/>
      <c r="G2087" s="536"/>
      <c r="H2087" s="536"/>
      <c r="I2087" s="536"/>
      <c r="J2087" s="536"/>
      <c r="K2087" s="536"/>
      <c r="L2087" s="536"/>
      <c r="M2087" s="254"/>
      <c r="N2087" s="254"/>
      <c r="O2087" s="254"/>
      <c r="P2087" s="254"/>
      <c r="Q2087" s="254"/>
      <c r="R2087" s="254"/>
    </row>
    <row r="2088" spans="1:18" s="540" customFormat="1" ht="13.15" customHeight="1" x14ac:dyDescent="0.2">
      <c r="A2088" s="536"/>
      <c r="B2088" s="536"/>
      <c r="C2088" s="295"/>
      <c r="D2088" s="295"/>
      <c r="E2088" s="538"/>
      <c r="F2088" s="534"/>
      <c r="G2088" s="536"/>
      <c r="H2088" s="536"/>
      <c r="I2088" s="536"/>
      <c r="J2088" s="536"/>
      <c r="K2088" s="536"/>
      <c r="L2088" s="536"/>
      <c r="M2088" s="254"/>
      <c r="N2088" s="254"/>
      <c r="O2088" s="254"/>
      <c r="P2088" s="254"/>
      <c r="Q2088" s="254"/>
      <c r="R2088" s="254"/>
    </row>
    <row r="2089" spans="1:18" s="540" customFormat="1" ht="13.15" customHeight="1" x14ac:dyDescent="0.2">
      <c r="A2089" s="536"/>
      <c r="B2089" s="536"/>
      <c r="C2089" s="295"/>
      <c r="D2089" s="295"/>
      <c r="E2089" s="538"/>
      <c r="F2089" s="534"/>
      <c r="G2089" s="536"/>
      <c r="H2089" s="536"/>
      <c r="I2089" s="536"/>
      <c r="J2089" s="536"/>
      <c r="K2089" s="536"/>
      <c r="L2089" s="536"/>
      <c r="M2089" s="254"/>
      <c r="N2089" s="254"/>
      <c r="O2089" s="254"/>
      <c r="P2089" s="254"/>
      <c r="Q2089" s="254"/>
      <c r="R2089" s="254"/>
    </row>
    <row r="2090" spans="1:18" s="540" customFormat="1" ht="13.15" customHeight="1" x14ac:dyDescent="0.2">
      <c r="A2090" s="536"/>
      <c r="B2090" s="536"/>
      <c r="C2090" s="295"/>
      <c r="D2090" s="295"/>
      <c r="E2090" s="538"/>
      <c r="F2090" s="534"/>
      <c r="G2090" s="536"/>
      <c r="H2090" s="536"/>
      <c r="I2090" s="536"/>
      <c r="J2090" s="536"/>
      <c r="K2090" s="536"/>
      <c r="L2090" s="536"/>
      <c r="M2090" s="254"/>
      <c r="N2090" s="254"/>
      <c r="O2090" s="254"/>
      <c r="P2090" s="254"/>
      <c r="Q2090" s="254"/>
      <c r="R2090" s="254"/>
    </row>
    <row r="2091" spans="1:18" s="540" customFormat="1" ht="13.15" customHeight="1" x14ac:dyDescent="0.2">
      <c r="A2091" s="536"/>
      <c r="B2091" s="536"/>
      <c r="C2091" s="295"/>
      <c r="D2091" s="295"/>
      <c r="E2091" s="538"/>
      <c r="F2091" s="534"/>
      <c r="G2091" s="536"/>
      <c r="H2091" s="536"/>
      <c r="I2091" s="536"/>
      <c r="J2091" s="536"/>
      <c r="K2091" s="536"/>
      <c r="L2091" s="536"/>
      <c r="M2091" s="254"/>
      <c r="N2091" s="254"/>
      <c r="O2091" s="254"/>
      <c r="P2091" s="254"/>
      <c r="Q2091" s="254"/>
      <c r="R2091" s="254"/>
    </row>
    <row r="2092" spans="1:18" s="540" customFormat="1" ht="13.15" customHeight="1" x14ac:dyDescent="0.2">
      <c r="A2092" s="536"/>
      <c r="B2092" s="536"/>
      <c r="C2092" s="295"/>
      <c r="D2092" s="295"/>
      <c r="E2092" s="538"/>
      <c r="F2092" s="534"/>
      <c r="G2092" s="536"/>
      <c r="H2092" s="536"/>
      <c r="I2092" s="536"/>
      <c r="J2092" s="536"/>
      <c r="K2092" s="536"/>
      <c r="L2092" s="536"/>
      <c r="M2092" s="254"/>
      <c r="N2092" s="254"/>
      <c r="O2092" s="254"/>
      <c r="P2092" s="254"/>
      <c r="Q2092" s="254"/>
      <c r="R2092" s="254"/>
    </row>
    <row r="2093" spans="1:18" s="540" customFormat="1" ht="13.15" customHeight="1" x14ac:dyDescent="0.2">
      <c r="A2093" s="536"/>
      <c r="B2093" s="536"/>
      <c r="C2093" s="295"/>
      <c r="D2093" s="295"/>
      <c r="E2093" s="538"/>
      <c r="F2093" s="534"/>
      <c r="G2093" s="536"/>
      <c r="H2093" s="536"/>
      <c r="I2093" s="536"/>
      <c r="J2093" s="536"/>
      <c r="K2093" s="536"/>
      <c r="L2093" s="536"/>
      <c r="M2093" s="254"/>
      <c r="N2093" s="254"/>
      <c r="O2093" s="254"/>
      <c r="P2093" s="254"/>
      <c r="Q2093" s="254"/>
      <c r="R2093" s="254"/>
    </row>
    <row r="2094" spans="1:18" s="540" customFormat="1" ht="13.15" customHeight="1" x14ac:dyDescent="0.2">
      <c r="A2094" s="536"/>
      <c r="B2094" s="536"/>
      <c r="C2094" s="295"/>
      <c r="D2094" s="295"/>
      <c r="E2094" s="538"/>
      <c r="F2094" s="534"/>
      <c r="G2094" s="536"/>
      <c r="H2094" s="536"/>
      <c r="I2094" s="536"/>
      <c r="J2094" s="536"/>
      <c r="K2094" s="536"/>
      <c r="L2094" s="536"/>
      <c r="M2094" s="254"/>
      <c r="N2094" s="254"/>
      <c r="O2094" s="254"/>
      <c r="P2094" s="254"/>
      <c r="Q2094" s="254"/>
      <c r="R2094" s="254"/>
    </row>
    <row r="2095" spans="1:18" s="540" customFormat="1" ht="13.15" customHeight="1" x14ac:dyDescent="0.2">
      <c r="A2095" s="536"/>
      <c r="B2095" s="536"/>
      <c r="C2095" s="295"/>
      <c r="D2095" s="295"/>
      <c r="E2095" s="538"/>
      <c r="F2095" s="534"/>
      <c r="G2095" s="536"/>
      <c r="H2095" s="536"/>
      <c r="I2095" s="536"/>
      <c r="J2095" s="536"/>
      <c r="K2095" s="536"/>
      <c r="L2095" s="536"/>
      <c r="M2095" s="254"/>
      <c r="N2095" s="254"/>
      <c r="O2095" s="254"/>
      <c r="P2095" s="254"/>
      <c r="Q2095" s="254"/>
      <c r="R2095" s="254"/>
    </row>
    <row r="2096" spans="1:18" s="540" customFormat="1" ht="13.15" customHeight="1" x14ac:dyDescent="0.2">
      <c r="A2096" s="536"/>
      <c r="B2096" s="536"/>
      <c r="C2096" s="295"/>
      <c r="D2096" s="295"/>
      <c r="E2096" s="538"/>
      <c r="F2096" s="534"/>
      <c r="G2096" s="536"/>
      <c r="H2096" s="536"/>
      <c r="I2096" s="536"/>
      <c r="J2096" s="536"/>
      <c r="K2096" s="536"/>
      <c r="L2096" s="536"/>
      <c r="M2096" s="254"/>
      <c r="N2096" s="254"/>
      <c r="O2096" s="254"/>
      <c r="P2096" s="254"/>
      <c r="Q2096" s="254"/>
      <c r="R2096" s="254"/>
    </row>
    <row r="2097" spans="1:18" s="540" customFormat="1" ht="13.15" customHeight="1" x14ac:dyDescent="0.2">
      <c r="A2097" s="536"/>
      <c r="B2097" s="536"/>
      <c r="C2097" s="295"/>
      <c r="D2097" s="295"/>
      <c r="E2097" s="538"/>
      <c r="F2097" s="534"/>
      <c r="G2097" s="536"/>
      <c r="H2097" s="536"/>
      <c r="I2097" s="536"/>
      <c r="J2097" s="536"/>
      <c r="K2097" s="536"/>
      <c r="L2097" s="536"/>
      <c r="M2097" s="254"/>
      <c r="N2097" s="254"/>
      <c r="O2097" s="254"/>
      <c r="P2097" s="254"/>
      <c r="Q2097" s="254"/>
      <c r="R2097" s="254"/>
    </row>
    <row r="2098" spans="1:18" s="540" customFormat="1" ht="13.15" customHeight="1" x14ac:dyDescent="0.2">
      <c r="A2098" s="536"/>
      <c r="B2098" s="536"/>
      <c r="C2098" s="295"/>
      <c r="D2098" s="295"/>
      <c r="E2098" s="538"/>
      <c r="F2098" s="534"/>
      <c r="G2098" s="536"/>
      <c r="H2098" s="536"/>
      <c r="I2098" s="536"/>
      <c r="J2098" s="536"/>
      <c r="K2098" s="536"/>
      <c r="L2098" s="536"/>
      <c r="M2098" s="254"/>
      <c r="N2098" s="254"/>
      <c r="O2098" s="254"/>
      <c r="P2098" s="254"/>
      <c r="Q2098" s="254"/>
      <c r="R2098" s="254"/>
    </row>
    <row r="2099" spans="1:18" s="540" customFormat="1" ht="13.15" customHeight="1" x14ac:dyDescent="0.2">
      <c r="A2099" s="536"/>
      <c r="B2099" s="536"/>
      <c r="C2099" s="295"/>
      <c r="D2099" s="295"/>
      <c r="E2099" s="538"/>
      <c r="F2099" s="534"/>
      <c r="G2099" s="536"/>
      <c r="H2099" s="536"/>
      <c r="I2099" s="536"/>
      <c r="J2099" s="536"/>
      <c r="K2099" s="536"/>
      <c r="L2099" s="536"/>
      <c r="M2099" s="254"/>
      <c r="N2099" s="254"/>
      <c r="O2099" s="254"/>
      <c r="P2099" s="254"/>
      <c r="Q2099" s="254"/>
      <c r="R2099" s="254"/>
    </row>
    <row r="2100" spans="1:18" s="540" customFormat="1" ht="13.15" customHeight="1" x14ac:dyDescent="0.2">
      <c r="A2100" s="536"/>
      <c r="B2100" s="536"/>
      <c r="C2100" s="295"/>
      <c r="D2100" s="295"/>
      <c r="E2100" s="538"/>
      <c r="F2100" s="534"/>
      <c r="G2100" s="536"/>
      <c r="H2100" s="536"/>
      <c r="I2100" s="536"/>
      <c r="J2100" s="536"/>
      <c r="K2100" s="536"/>
      <c r="L2100" s="536"/>
      <c r="M2100" s="254"/>
      <c r="N2100" s="254"/>
      <c r="O2100" s="254"/>
      <c r="P2100" s="254"/>
      <c r="Q2100" s="254"/>
      <c r="R2100" s="254"/>
    </row>
    <row r="2101" spans="1:18" s="540" customFormat="1" ht="13.15" customHeight="1" x14ac:dyDescent="0.2">
      <c r="A2101" s="536"/>
      <c r="B2101" s="536"/>
      <c r="C2101" s="295"/>
      <c r="D2101" s="295"/>
      <c r="E2101" s="538"/>
      <c r="F2101" s="534"/>
      <c r="G2101" s="536"/>
      <c r="H2101" s="536"/>
      <c r="I2101" s="536"/>
      <c r="J2101" s="536"/>
      <c r="K2101" s="536"/>
      <c r="L2101" s="536"/>
      <c r="M2101" s="254"/>
      <c r="N2101" s="254"/>
      <c r="O2101" s="254"/>
      <c r="P2101" s="254"/>
      <c r="Q2101" s="254"/>
      <c r="R2101" s="254"/>
    </row>
    <row r="2102" spans="1:18" s="540" customFormat="1" ht="13.15" customHeight="1" x14ac:dyDescent="0.2">
      <c r="A2102" s="536"/>
      <c r="B2102" s="536"/>
      <c r="C2102" s="295"/>
      <c r="D2102" s="295"/>
      <c r="E2102" s="538"/>
      <c r="F2102" s="534"/>
      <c r="G2102" s="536"/>
      <c r="H2102" s="536"/>
      <c r="I2102" s="536"/>
      <c r="J2102" s="536"/>
      <c r="K2102" s="536"/>
      <c r="L2102" s="536"/>
      <c r="M2102" s="254"/>
      <c r="N2102" s="254"/>
      <c r="O2102" s="254"/>
      <c r="P2102" s="254"/>
      <c r="Q2102" s="254"/>
      <c r="R2102" s="254"/>
    </row>
    <row r="2103" spans="1:18" s="540" customFormat="1" ht="13.15" customHeight="1" x14ac:dyDescent="0.2">
      <c r="A2103" s="536"/>
      <c r="B2103" s="536"/>
      <c r="C2103" s="295"/>
      <c r="D2103" s="295"/>
      <c r="E2103" s="538"/>
      <c r="F2103" s="534"/>
      <c r="G2103" s="536"/>
      <c r="H2103" s="536"/>
      <c r="I2103" s="536"/>
      <c r="J2103" s="536"/>
      <c r="K2103" s="536"/>
      <c r="L2103" s="536"/>
      <c r="M2103" s="254"/>
      <c r="N2103" s="254"/>
      <c r="O2103" s="254"/>
      <c r="P2103" s="254"/>
      <c r="Q2103" s="254"/>
      <c r="R2103" s="254"/>
    </row>
    <row r="2104" spans="1:18" s="540" customFormat="1" ht="13.15" customHeight="1" x14ac:dyDescent="0.2">
      <c r="A2104" s="536"/>
      <c r="B2104" s="536"/>
      <c r="C2104" s="295"/>
      <c r="D2104" s="295"/>
      <c r="E2104" s="538"/>
      <c r="F2104" s="534"/>
      <c r="G2104" s="536"/>
      <c r="H2104" s="536"/>
      <c r="I2104" s="536"/>
      <c r="J2104" s="536"/>
      <c r="K2104" s="536"/>
      <c r="L2104" s="536"/>
      <c r="M2104" s="254"/>
      <c r="N2104" s="254"/>
      <c r="O2104" s="254"/>
      <c r="P2104" s="254"/>
      <c r="Q2104" s="254"/>
      <c r="R2104" s="254"/>
    </row>
    <row r="2105" spans="1:18" s="540" customFormat="1" ht="13.15" customHeight="1" x14ac:dyDescent="0.2">
      <c r="A2105" s="536"/>
      <c r="B2105" s="536"/>
      <c r="C2105" s="295"/>
      <c r="D2105" s="295"/>
      <c r="E2105" s="538"/>
      <c r="F2105" s="534"/>
      <c r="G2105" s="536"/>
      <c r="H2105" s="536"/>
      <c r="I2105" s="536"/>
      <c r="J2105" s="536"/>
      <c r="K2105" s="536"/>
      <c r="L2105" s="536"/>
      <c r="M2105" s="254"/>
      <c r="N2105" s="254"/>
      <c r="O2105" s="254"/>
      <c r="P2105" s="254"/>
      <c r="Q2105" s="254"/>
      <c r="R2105" s="254"/>
    </row>
    <row r="2106" spans="1:18" s="540" customFormat="1" ht="13.15" customHeight="1" x14ac:dyDescent="0.2">
      <c r="A2106" s="536"/>
      <c r="B2106" s="536"/>
      <c r="C2106" s="295"/>
      <c r="D2106" s="295"/>
      <c r="E2106" s="538"/>
      <c r="F2106" s="534"/>
      <c r="G2106" s="536"/>
      <c r="H2106" s="536"/>
      <c r="I2106" s="536"/>
      <c r="J2106" s="536"/>
      <c r="K2106" s="536"/>
      <c r="L2106" s="536"/>
      <c r="M2106" s="254"/>
      <c r="N2106" s="254"/>
      <c r="O2106" s="254"/>
      <c r="P2106" s="254"/>
      <c r="Q2106" s="254"/>
      <c r="R2106" s="254"/>
    </row>
    <row r="2107" spans="1:18" s="540" customFormat="1" ht="13.15" customHeight="1" x14ac:dyDescent="0.2">
      <c r="A2107" s="536"/>
      <c r="B2107" s="536"/>
      <c r="C2107" s="295"/>
      <c r="D2107" s="295"/>
      <c r="E2107" s="538"/>
      <c r="F2107" s="534"/>
      <c r="G2107" s="536"/>
      <c r="H2107" s="536"/>
      <c r="I2107" s="536"/>
      <c r="J2107" s="536"/>
      <c r="K2107" s="536"/>
      <c r="L2107" s="536"/>
      <c r="M2107" s="254"/>
      <c r="N2107" s="254"/>
      <c r="O2107" s="254"/>
      <c r="P2107" s="254"/>
      <c r="Q2107" s="254"/>
      <c r="R2107" s="254"/>
    </row>
    <row r="2108" spans="1:18" s="540" customFormat="1" ht="13.15" customHeight="1" x14ac:dyDescent="0.2">
      <c r="A2108" s="536"/>
      <c r="B2108" s="536"/>
      <c r="C2108" s="295"/>
      <c r="D2108" s="295"/>
      <c r="E2108" s="538"/>
      <c r="F2108" s="534"/>
      <c r="G2108" s="536"/>
      <c r="H2108" s="536"/>
      <c r="I2108" s="536"/>
      <c r="J2108" s="536"/>
      <c r="K2108" s="536"/>
      <c r="L2108" s="536"/>
      <c r="M2108" s="254"/>
      <c r="N2108" s="254"/>
      <c r="O2108" s="254"/>
      <c r="P2108" s="254"/>
      <c r="Q2108" s="254"/>
      <c r="R2108" s="254"/>
    </row>
    <row r="2109" spans="1:18" s="540" customFormat="1" ht="13.15" customHeight="1" x14ac:dyDescent="0.2">
      <c r="A2109" s="536"/>
      <c r="B2109" s="536"/>
      <c r="C2109" s="295"/>
      <c r="D2109" s="295"/>
      <c r="E2109" s="538"/>
      <c r="F2109" s="534"/>
      <c r="G2109" s="536"/>
      <c r="H2109" s="536"/>
      <c r="I2109" s="536"/>
      <c r="J2109" s="536"/>
      <c r="K2109" s="536"/>
      <c r="L2109" s="536"/>
      <c r="M2109" s="254"/>
      <c r="N2109" s="254"/>
      <c r="O2109" s="254"/>
      <c r="P2109" s="254"/>
      <c r="Q2109" s="254"/>
      <c r="R2109" s="254"/>
    </row>
    <row r="2110" spans="1:18" s="540" customFormat="1" ht="13.15" customHeight="1" x14ac:dyDescent="0.2">
      <c r="A2110" s="536"/>
      <c r="B2110" s="536"/>
      <c r="C2110" s="295"/>
      <c r="D2110" s="295"/>
      <c r="E2110" s="538"/>
      <c r="F2110" s="534"/>
      <c r="G2110" s="536"/>
      <c r="H2110" s="536"/>
      <c r="I2110" s="536"/>
      <c r="J2110" s="536"/>
      <c r="K2110" s="536"/>
      <c r="L2110" s="536"/>
      <c r="M2110" s="254"/>
      <c r="N2110" s="254"/>
      <c r="O2110" s="254"/>
      <c r="P2110" s="254"/>
      <c r="Q2110" s="254"/>
      <c r="R2110" s="254"/>
    </row>
    <row r="2111" spans="1:18" s="540" customFormat="1" ht="13.15" customHeight="1" x14ac:dyDescent="0.2">
      <c r="A2111" s="536"/>
      <c r="B2111" s="536"/>
      <c r="C2111" s="295"/>
      <c r="D2111" s="295"/>
      <c r="E2111" s="538"/>
      <c r="F2111" s="534"/>
      <c r="G2111" s="536"/>
      <c r="H2111" s="536"/>
      <c r="I2111" s="536"/>
      <c r="J2111" s="536"/>
      <c r="K2111" s="536"/>
      <c r="L2111" s="536"/>
      <c r="M2111" s="522"/>
      <c r="N2111" s="522"/>
      <c r="O2111" s="522"/>
      <c r="P2111" s="522"/>
      <c r="Q2111" s="522"/>
      <c r="R2111" s="522"/>
    </row>
    <row r="2112" spans="1:18" s="540" customFormat="1" ht="13.15" customHeight="1" x14ac:dyDescent="0.2">
      <c r="A2112" s="536"/>
      <c r="B2112" s="536"/>
      <c r="C2112" s="295"/>
      <c r="D2112" s="295"/>
      <c r="E2112" s="538"/>
      <c r="F2112" s="534"/>
      <c r="G2112" s="536"/>
      <c r="H2112" s="536"/>
      <c r="I2112" s="536"/>
      <c r="J2112" s="536"/>
      <c r="K2112" s="536"/>
      <c r="L2112" s="536"/>
      <c r="M2112" s="250"/>
      <c r="N2112" s="250"/>
      <c r="O2112" s="250"/>
      <c r="P2112" s="250"/>
      <c r="Q2112" s="250"/>
      <c r="R2112" s="250"/>
    </row>
    <row r="2113" spans="1:18" s="540" customFormat="1" ht="13.15" customHeight="1" x14ac:dyDescent="0.2">
      <c r="A2113" s="536"/>
      <c r="B2113" s="536"/>
      <c r="C2113" s="295"/>
      <c r="D2113" s="295"/>
      <c r="E2113" s="538"/>
      <c r="F2113" s="534"/>
      <c r="G2113" s="536"/>
      <c r="H2113" s="536"/>
      <c r="I2113" s="536"/>
      <c r="J2113" s="536"/>
      <c r="K2113" s="536"/>
      <c r="L2113" s="536"/>
      <c r="M2113" s="254"/>
      <c r="N2113" s="254"/>
      <c r="O2113" s="254"/>
      <c r="P2113" s="254"/>
      <c r="Q2113" s="254"/>
      <c r="R2113" s="254"/>
    </row>
    <row r="2114" spans="1:18" s="540" customFormat="1" ht="13.15" customHeight="1" x14ac:dyDescent="0.2">
      <c r="A2114" s="536"/>
      <c r="B2114" s="536"/>
      <c r="C2114" s="295"/>
      <c r="D2114" s="295"/>
      <c r="E2114" s="538"/>
      <c r="F2114" s="534"/>
      <c r="G2114" s="536"/>
      <c r="H2114" s="536"/>
      <c r="I2114" s="536"/>
      <c r="J2114" s="536"/>
      <c r="K2114" s="536"/>
      <c r="L2114" s="536"/>
      <c r="M2114" s="254"/>
      <c r="N2114" s="254"/>
      <c r="O2114" s="254"/>
      <c r="P2114" s="254"/>
      <c r="Q2114" s="254"/>
      <c r="R2114" s="254"/>
    </row>
    <row r="2115" spans="1:18" s="540" customFormat="1" ht="13.15" customHeight="1" x14ac:dyDescent="0.2">
      <c r="A2115" s="536"/>
      <c r="B2115" s="536"/>
      <c r="C2115" s="295"/>
      <c r="D2115" s="295"/>
      <c r="E2115" s="538"/>
      <c r="F2115" s="534"/>
      <c r="G2115" s="536"/>
      <c r="H2115" s="536"/>
      <c r="I2115" s="536"/>
      <c r="J2115" s="536"/>
      <c r="K2115" s="536"/>
      <c r="L2115" s="536"/>
      <c r="M2115" s="254"/>
      <c r="N2115" s="254"/>
      <c r="O2115" s="254"/>
      <c r="P2115" s="254"/>
      <c r="Q2115" s="254"/>
      <c r="R2115" s="254"/>
    </row>
    <row r="2116" spans="1:18" s="540" customFormat="1" ht="13.15" customHeight="1" x14ac:dyDescent="0.2">
      <c r="A2116" s="536"/>
      <c r="B2116" s="536"/>
      <c r="C2116" s="295"/>
      <c r="D2116" s="295"/>
      <c r="E2116" s="538"/>
      <c r="F2116" s="534"/>
      <c r="G2116" s="536"/>
      <c r="H2116" s="536"/>
      <c r="I2116" s="536"/>
      <c r="J2116" s="536"/>
      <c r="K2116" s="536"/>
      <c r="L2116" s="536"/>
      <c r="M2116" s="254"/>
      <c r="N2116" s="254"/>
      <c r="O2116" s="254"/>
      <c r="P2116" s="254"/>
      <c r="Q2116" s="254"/>
      <c r="R2116" s="254"/>
    </row>
    <row r="2117" spans="1:18" s="540" customFormat="1" ht="13.15" customHeight="1" x14ac:dyDescent="0.2">
      <c r="A2117" s="536"/>
      <c r="B2117" s="536"/>
      <c r="C2117" s="295"/>
      <c r="D2117" s="295"/>
      <c r="E2117" s="538"/>
      <c r="F2117" s="534"/>
      <c r="G2117" s="536"/>
      <c r="H2117" s="536"/>
      <c r="I2117" s="536"/>
      <c r="J2117" s="536"/>
      <c r="K2117" s="536"/>
      <c r="L2117" s="536"/>
      <c r="M2117" s="254"/>
      <c r="N2117" s="254"/>
      <c r="O2117" s="254"/>
      <c r="P2117" s="254"/>
      <c r="Q2117" s="254"/>
      <c r="R2117" s="254"/>
    </row>
    <row r="2118" spans="1:18" s="540" customFormat="1" ht="13.15" customHeight="1" x14ac:dyDescent="0.2">
      <c r="A2118" s="536"/>
      <c r="B2118" s="536"/>
      <c r="C2118" s="295"/>
      <c r="D2118" s="295"/>
      <c r="E2118" s="538"/>
      <c r="F2118" s="534"/>
      <c r="G2118" s="536"/>
      <c r="H2118" s="536"/>
      <c r="I2118" s="536"/>
      <c r="J2118" s="536"/>
      <c r="K2118" s="536"/>
      <c r="L2118" s="536"/>
      <c r="M2118" s="254"/>
      <c r="N2118" s="254"/>
      <c r="O2118" s="254"/>
      <c r="P2118" s="254"/>
      <c r="Q2118" s="254"/>
      <c r="R2118" s="254"/>
    </row>
    <row r="2119" spans="1:18" s="540" customFormat="1" ht="13.15" customHeight="1" x14ac:dyDescent="0.2">
      <c r="A2119" s="536"/>
      <c r="B2119" s="536"/>
      <c r="C2119" s="295"/>
      <c r="D2119" s="295"/>
      <c r="E2119" s="538"/>
      <c r="F2119" s="534"/>
      <c r="G2119" s="536"/>
      <c r="H2119" s="536"/>
      <c r="I2119" s="536"/>
      <c r="J2119" s="536"/>
      <c r="K2119" s="536"/>
      <c r="L2119" s="536"/>
      <c r="M2119" s="254"/>
      <c r="N2119" s="254"/>
      <c r="O2119" s="254"/>
      <c r="P2119" s="254"/>
      <c r="Q2119" s="254"/>
      <c r="R2119" s="254"/>
    </row>
    <row r="2120" spans="1:18" s="540" customFormat="1" ht="13.15" customHeight="1" x14ac:dyDescent="0.2">
      <c r="A2120" s="536"/>
      <c r="B2120" s="536"/>
      <c r="C2120" s="295"/>
      <c r="D2120" s="295"/>
      <c r="E2120" s="538"/>
      <c r="F2120" s="534"/>
      <c r="G2120" s="536"/>
      <c r="H2120" s="536"/>
      <c r="I2120" s="536"/>
      <c r="J2120" s="536"/>
      <c r="K2120" s="536"/>
      <c r="L2120" s="536"/>
      <c r="M2120" s="254"/>
      <c r="N2120" s="254"/>
      <c r="O2120" s="254"/>
      <c r="P2120" s="254"/>
      <c r="Q2120" s="254"/>
      <c r="R2120" s="254"/>
    </row>
    <row r="2121" spans="1:18" s="540" customFormat="1" ht="13.15" customHeight="1" x14ac:dyDescent="0.2">
      <c r="A2121" s="536"/>
      <c r="B2121" s="536"/>
      <c r="C2121" s="295"/>
      <c r="D2121" s="295"/>
      <c r="E2121" s="538"/>
      <c r="F2121" s="534"/>
      <c r="G2121" s="536"/>
      <c r="H2121" s="536"/>
      <c r="I2121" s="536"/>
      <c r="J2121" s="536"/>
      <c r="K2121" s="536"/>
      <c r="L2121" s="536"/>
      <c r="M2121" s="254"/>
      <c r="N2121" s="254"/>
      <c r="O2121" s="254"/>
      <c r="P2121" s="254"/>
      <c r="Q2121" s="254"/>
      <c r="R2121" s="254"/>
    </row>
    <row r="2122" spans="1:18" s="540" customFormat="1" ht="13.15" customHeight="1" x14ac:dyDescent="0.2">
      <c r="A2122" s="536"/>
      <c r="B2122" s="536"/>
      <c r="C2122" s="295"/>
      <c r="D2122" s="295"/>
      <c r="E2122" s="538"/>
      <c r="F2122" s="534"/>
      <c r="G2122" s="536"/>
      <c r="H2122" s="536"/>
      <c r="I2122" s="536"/>
      <c r="J2122" s="536"/>
      <c r="K2122" s="536"/>
      <c r="L2122" s="536"/>
      <c r="M2122" s="254"/>
      <c r="N2122" s="254"/>
      <c r="O2122" s="254"/>
      <c r="P2122" s="254"/>
      <c r="Q2122" s="254"/>
      <c r="R2122" s="254"/>
    </row>
    <row r="2123" spans="1:18" s="540" customFormat="1" ht="13.15" customHeight="1" x14ac:dyDescent="0.2">
      <c r="A2123" s="536"/>
      <c r="B2123" s="536"/>
      <c r="C2123" s="295"/>
      <c r="D2123" s="295"/>
      <c r="E2123" s="538"/>
      <c r="F2123" s="534"/>
      <c r="G2123" s="536"/>
      <c r="H2123" s="536"/>
      <c r="I2123" s="536"/>
      <c r="J2123" s="536"/>
      <c r="K2123" s="536"/>
      <c r="L2123" s="536"/>
      <c r="M2123" s="254"/>
      <c r="N2123" s="254"/>
      <c r="O2123" s="254"/>
      <c r="P2123" s="254"/>
      <c r="Q2123" s="254"/>
      <c r="R2123" s="254"/>
    </row>
    <row r="2124" spans="1:18" s="540" customFormat="1" ht="13.15" customHeight="1" x14ac:dyDescent="0.2">
      <c r="A2124" s="536"/>
      <c r="B2124" s="536"/>
      <c r="C2124" s="295"/>
      <c r="D2124" s="295"/>
      <c r="E2124" s="538"/>
      <c r="F2124" s="534"/>
      <c r="G2124" s="536"/>
      <c r="H2124" s="536"/>
      <c r="I2124" s="536"/>
      <c r="J2124" s="536"/>
      <c r="K2124" s="536"/>
      <c r="L2124" s="536"/>
      <c r="M2124" s="254"/>
      <c r="N2124" s="254"/>
      <c r="O2124" s="254"/>
      <c r="P2124" s="254"/>
      <c r="Q2124" s="254"/>
      <c r="R2124" s="254"/>
    </row>
    <row r="2125" spans="1:18" s="540" customFormat="1" ht="13.15" customHeight="1" x14ac:dyDescent="0.2">
      <c r="A2125" s="536"/>
      <c r="B2125" s="536"/>
      <c r="C2125" s="295"/>
      <c r="D2125" s="295"/>
      <c r="E2125" s="538"/>
      <c r="F2125" s="534"/>
      <c r="G2125" s="536"/>
      <c r="H2125" s="536"/>
      <c r="I2125" s="536"/>
      <c r="J2125" s="536"/>
      <c r="K2125" s="536"/>
      <c r="L2125" s="536"/>
      <c r="M2125" s="254"/>
      <c r="N2125" s="254"/>
      <c r="O2125" s="254"/>
      <c r="P2125" s="254"/>
      <c r="Q2125" s="254"/>
      <c r="R2125" s="254"/>
    </row>
    <row r="2126" spans="1:18" ht="13.15" customHeight="1" x14ac:dyDescent="0.2">
      <c r="A2126" s="536"/>
      <c r="B2126" s="536"/>
      <c r="C2126" s="295"/>
      <c r="D2126" s="295"/>
      <c r="E2126" s="538"/>
      <c r="F2126" s="534"/>
      <c r="G2126" s="536"/>
      <c r="H2126" s="536"/>
      <c r="I2126" s="536"/>
      <c r="J2126" s="536"/>
      <c r="K2126" s="536"/>
      <c r="L2126" s="536"/>
    </row>
    <row r="2127" spans="1:18" ht="13.15" customHeight="1" x14ac:dyDescent="0.2">
      <c r="A2127" s="536"/>
      <c r="B2127" s="536"/>
      <c r="C2127" s="295"/>
      <c r="D2127" s="295"/>
      <c r="E2127" s="538"/>
      <c r="F2127" s="534"/>
      <c r="G2127" s="536"/>
      <c r="H2127" s="536"/>
      <c r="I2127" s="536"/>
      <c r="J2127" s="536"/>
      <c r="K2127" s="536"/>
      <c r="L2127" s="536"/>
    </row>
    <row r="2128" spans="1:18" ht="13.15" customHeight="1" x14ac:dyDescent="0.2">
      <c r="A2128" s="536"/>
      <c r="B2128" s="536"/>
      <c r="C2128" s="295"/>
      <c r="D2128" s="295"/>
      <c r="E2128" s="538"/>
      <c r="F2128" s="534"/>
      <c r="G2128" s="536"/>
      <c r="H2128" s="536"/>
      <c r="I2128" s="536"/>
      <c r="J2128" s="536"/>
      <c r="K2128" s="536"/>
      <c r="L2128" s="536"/>
    </row>
    <row r="2129" spans="1:12" ht="13.15" customHeight="1" x14ac:dyDescent="0.2">
      <c r="A2129" s="536"/>
      <c r="B2129" s="536"/>
      <c r="C2129" s="295"/>
      <c r="D2129" s="295"/>
      <c r="E2129" s="538"/>
      <c r="F2129" s="534"/>
      <c r="G2129" s="536"/>
      <c r="H2129" s="536"/>
      <c r="I2129" s="536"/>
      <c r="J2129" s="536"/>
      <c r="K2129" s="536"/>
      <c r="L2129" s="536"/>
    </row>
    <row r="2130" spans="1:12" ht="13.15" customHeight="1" x14ac:dyDescent="0.2">
      <c r="A2130" s="536"/>
      <c r="B2130" s="536"/>
      <c r="C2130" s="295"/>
      <c r="D2130" s="295"/>
      <c r="E2130" s="538"/>
      <c r="F2130" s="534"/>
      <c r="G2130" s="536"/>
      <c r="H2130" s="536"/>
      <c r="I2130" s="536"/>
      <c r="J2130" s="536"/>
      <c r="K2130" s="536"/>
      <c r="L2130" s="536"/>
    </row>
    <row r="2131" spans="1:12" ht="13.15" customHeight="1" x14ac:dyDescent="0.2">
      <c r="A2131" s="536"/>
      <c r="B2131" s="536"/>
      <c r="C2131" s="295"/>
      <c r="D2131" s="295"/>
      <c r="E2131" s="538"/>
      <c r="F2131" s="534"/>
      <c r="G2131" s="536"/>
      <c r="H2131" s="536"/>
      <c r="I2131" s="536"/>
      <c r="J2131" s="536"/>
      <c r="K2131" s="536"/>
      <c r="L2131" s="536"/>
    </row>
    <row r="2132" spans="1:12" ht="13.15" customHeight="1" x14ac:dyDescent="0.2">
      <c r="A2132" s="536"/>
      <c r="B2132" s="536"/>
      <c r="C2132" s="295"/>
      <c r="D2132" s="295"/>
      <c r="E2132" s="538"/>
      <c r="F2132" s="534"/>
      <c r="G2132" s="536"/>
      <c r="H2132" s="536"/>
      <c r="I2132" s="536"/>
      <c r="J2132" s="536"/>
      <c r="K2132" s="536"/>
      <c r="L2132" s="536"/>
    </row>
    <row r="2133" spans="1:12" ht="13.15" customHeight="1" x14ac:dyDescent="0.2">
      <c r="A2133" s="536"/>
      <c r="B2133" s="536"/>
      <c r="C2133" s="295"/>
      <c r="D2133" s="295"/>
      <c r="E2133" s="538"/>
      <c r="F2133" s="534"/>
      <c r="G2133" s="536"/>
      <c r="H2133" s="536"/>
      <c r="I2133" s="536"/>
      <c r="J2133" s="536"/>
      <c r="K2133" s="536"/>
      <c r="L2133" s="536"/>
    </row>
    <row r="2134" spans="1:12" ht="13.15" customHeight="1" x14ac:dyDescent="0.2">
      <c r="A2134" s="536"/>
      <c r="B2134" s="536"/>
      <c r="C2134" s="295"/>
      <c r="D2134" s="295"/>
      <c r="E2134" s="538"/>
      <c r="F2134" s="534"/>
      <c r="G2134" s="536"/>
      <c r="H2134" s="536"/>
      <c r="I2134" s="536"/>
      <c r="J2134" s="536"/>
      <c r="K2134" s="536"/>
      <c r="L2134" s="536"/>
    </row>
    <row r="2135" spans="1:12" ht="13.15" customHeight="1" x14ac:dyDescent="0.2">
      <c r="A2135" s="536"/>
      <c r="B2135" s="536"/>
      <c r="C2135" s="295"/>
      <c r="D2135" s="295"/>
      <c r="E2135" s="538"/>
      <c r="F2135" s="534"/>
      <c r="G2135" s="536"/>
      <c r="H2135" s="536"/>
      <c r="I2135" s="536"/>
      <c r="J2135" s="536"/>
      <c r="K2135" s="536"/>
      <c r="L2135" s="536"/>
    </row>
    <row r="2136" spans="1:12" ht="13.15" customHeight="1" x14ac:dyDescent="0.2">
      <c r="A2136" s="536"/>
      <c r="B2136" s="536"/>
      <c r="C2136" s="295"/>
      <c r="D2136" s="295"/>
      <c r="E2136" s="538"/>
      <c r="F2136" s="534"/>
      <c r="G2136" s="536"/>
      <c r="H2136" s="536"/>
      <c r="I2136" s="536"/>
      <c r="J2136" s="536"/>
      <c r="K2136" s="536"/>
      <c r="L2136" s="536"/>
    </row>
    <row r="2137" spans="1:12" ht="13.15" customHeight="1" x14ac:dyDescent="0.2">
      <c r="A2137" s="536"/>
      <c r="B2137" s="536"/>
      <c r="C2137" s="295"/>
      <c r="D2137" s="295"/>
      <c r="E2137" s="538"/>
      <c r="F2137" s="534"/>
      <c r="G2137" s="536"/>
      <c r="H2137" s="536"/>
      <c r="I2137" s="536"/>
      <c r="J2137" s="536"/>
      <c r="K2137" s="536"/>
      <c r="L2137" s="536"/>
    </row>
    <row r="2138" spans="1:12" ht="13.15" customHeight="1" x14ac:dyDescent="0.2">
      <c r="A2138" s="536"/>
      <c r="B2138" s="536"/>
      <c r="C2138" s="295"/>
      <c r="D2138" s="295"/>
      <c r="E2138" s="538"/>
      <c r="F2138" s="534"/>
      <c r="G2138" s="536"/>
      <c r="H2138" s="536"/>
      <c r="I2138" s="536"/>
      <c r="J2138" s="536"/>
      <c r="K2138" s="536"/>
      <c r="L2138" s="536"/>
    </row>
    <row r="2139" spans="1:12" ht="13.15" customHeight="1" x14ac:dyDescent="0.2">
      <c r="A2139" s="536"/>
      <c r="B2139" s="536"/>
      <c r="C2139" s="295"/>
      <c r="D2139" s="295"/>
      <c r="E2139" s="538"/>
      <c r="F2139" s="534"/>
      <c r="G2139" s="536"/>
      <c r="H2139" s="536"/>
      <c r="I2139" s="536"/>
      <c r="J2139" s="536"/>
      <c r="K2139" s="536"/>
      <c r="L2139" s="536"/>
    </row>
    <row r="2140" spans="1:12" ht="13.15" customHeight="1" x14ac:dyDescent="0.2">
      <c r="A2140" s="536"/>
      <c r="B2140" s="536"/>
      <c r="C2140" s="295"/>
      <c r="D2140" s="295"/>
      <c r="E2140" s="538"/>
      <c r="F2140" s="534"/>
      <c r="G2140" s="536"/>
      <c r="H2140" s="536"/>
      <c r="I2140" s="536"/>
      <c r="J2140" s="536"/>
      <c r="K2140" s="536"/>
      <c r="L2140" s="536"/>
    </row>
    <row r="2141" spans="1:12" ht="13.15" customHeight="1" x14ac:dyDescent="0.2">
      <c r="A2141" s="536"/>
      <c r="B2141" s="536"/>
      <c r="C2141" s="295"/>
      <c r="D2141" s="295"/>
      <c r="E2141" s="538"/>
      <c r="F2141" s="534"/>
      <c r="G2141" s="536"/>
      <c r="H2141" s="536"/>
      <c r="I2141" s="536"/>
      <c r="J2141" s="536"/>
      <c r="K2141" s="536"/>
      <c r="L2141" s="536"/>
    </row>
    <row r="2142" spans="1:12" ht="13.15" customHeight="1" x14ac:dyDescent="0.2">
      <c r="A2142" s="536"/>
      <c r="B2142" s="536"/>
      <c r="C2142" s="295"/>
      <c r="D2142" s="295"/>
      <c r="E2142" s="538"/>
      <c r="F2142" s="534"/>
      <c r="G2142" s="536"/>
      <c r="H2142" s="536"/>
      <c r="I2142" s="536"/>
      <c r="J2142" s="536"/>
      <c r="K2142" s="536"/>
      <c r="L2142" s="536"/>
    </row>
    <row r="2143" spans="1:12" ht="13.15" customHeight="1" x14ac:dyDescent="0.2">
      <c r="A2143" s="536"/>
      <c r="B2143" s="536"/>
      <c r="C2143" s="295"/>
      <c r="D2143" s="295"/>
      <c r="E2143" s="538"/>
      <c r="F2143" s="534"/>
      <c r="G2143" s="536"/>
      <c r="H2143" s="536"/>
      <c r="I2143" s="536"/>
      <c r="J2143" s="536"/>
      <c r="K2143" s="536"/>
      <c r="L2143" s="536"/>
    </row>
    <row r="2144" spans="1:12" ht="13.15" customHeight="1" x14ac:dyDescent="0.2">
      <c r="A2144" s="536"/>
      <c r="B2144" s="536"/>
      <c r="C2144" s="295"/>
      <c r="D2144" s="295"/>
      <c r="E2144" s="538"/>
      <c r="F2144" s="534"/>
      <c r="G2144" s="536"/>
      <c r="H2144" s="536"/>
      <c r="I2144" s="536"/>
      <c r="J2144" s="536"/>
      <c r="K2144" s="536"/>
      <c r="L2144" s="536"/>
    </row>
    <row r="2145" spans="1:18" ht="13.15" customHeight="1" x14ac:dyDescent="0.2">
      <c r="A2145" s="536"/>
      <c r="B2145" s="536"/>
      <c r="C2145" s="295"/>
      <c r="D2145" s="295"/>
      <c r="E2145" s="538"/>
      <c r="F2145" s="534"/>
      <c r="G2145" s="536"/>
      <c r="H2145" s="536"/>
      <c r="I2145" s="536"/>
      <c r="J2145" s="536"/>
      <c r="K2145" s="536"/>
      <c r="L2145" s="536"/>
    </row>
    <row r="2146" spans="1:18" ht="13.15" customHeight="1" x14ac:dyDescent="0.2">
      <c r="A2146" s="536"/>
      <c r="B2146" s="536"/>
      <c r="C2146" s="295"/>
      <c r="D2146" s="295"/>
      <c r="E2146" s="538"/>
      <c r="F2146" s="534"/>
      <c r="G2146" s="536"/>
      <c r="H2146" s="536"/>
      <c r="I2146" s="536"/>
      <c r="J2146" s="536"/>
      <c r="K2146" s="536"/>
      <c r="L2146" s="536"/>
    </row>
    <row r="2147" spans="1:18" ht="13.15" customHeight="1" x14ac:dyDescent="0.2">
      <c r="A2147" s="536"/>
      <c r="B2147" s="536"/>
      <c r="C2147" s="295"/>
      <c r="D2147" s="295"/>
      <c r="E2147" s="538"/>
      <c r="F2147" s="534"/>
      <c r="G2147" s="536"/>
      <c r="H2147" s="536"/>
      <c r="I2147" s="536"/>
      <c r="J2147" s="536"/>
      <c r="K2147" s="536"/>
      <c r="L2147" s="536"/>
    </row>
    <row r="2148" spans="1:18" ht="13.15" customHeight="1" x14ac:dyDescent="0.2">
      <c r="A2148" s="536"/>
      <c r="B2148" s="536"/>
      <c r="C2148" s="295"/>
      <c r="D2148" s="295"/>
      <c r="E2148" s="538"/>
      <c r="F2148" s="534"/>
      <c r="G2148" s="536"/>
      <c r="H2148" s="536"/>
      <c r="I2148" s="536"/>
      <c r="J2148" s="536"/>
      <c r="K2148" s="536"/>
      <c r="L2148" s="536"/>
    </row>
    <row r="2149" spans="1:18" ht="13.15" customHeight="1" x14ac:dyDescent="0.2">
      <c r="A2149" s="536"/>
      <c r="B2149" s="536"/>
      <c r="C2149" s="295"/>
      <c r="D2149" s="295"/>
      <c r="E2149" s="538"/>
      <c r="F2149" s="534"/>
      <c r="G2149" s="536"/>
      <c r="H2149" s="536"/>
      <c r="I2149" s="536"/>
      <c r="J2149" s="536"/>
      <c r="K2149" s="536"/>
      <c r="L2149" s="536"/>
    </row>
    <row r="2150" spans="1:18" ht="13.15" customHeight="1" x14ac:dyDescent="0.2">
      <c r="A2150" s="536"/>
      <c r="B2150" s="536"/>
      <c r="C2150" s="295"/>
      <c r="D2150" s="295"/>
      <c r="E2150" s="538"/>
      <c r="F2150" s="534"/>
      <c r="G2150" s="536"/>
      <c r="H2150" s="536"/>
      <c r="I2150" s="536"/>
      <c r="J2150" s="536"/>
      <c r="K2150" s="536"/>
      <c r="L2150" s="536"/>
    </row>
    <row r="2151" spans="1:18" ht="13.15" customHeight="1" x14ac:dyDescent="0.2">
      <c r="A2151" s="536"/>
      <c r="B2151" s="536"/>
      <c r="C2151" s="295"/>
      <c r="D2151" s="295"/>
      <c r="E2151" s="538"/>
      <c r="F2151" s="534"/>
      <c r="G2151" s="536"/>
      <c r="H2151" s="536"/>
      <c r="I2151" s="536"/>
      <c r="J2151" s="536"/>
      <c r="K2151" s="536"/>
      <c r="L2151" s="536"/>
    </row>
    <row r="2152" spans="1:18" ht="13.15" customHeight="1" x14ac:dyDescent="0.2">
      <c r="A2152" s="536"/>
      <c r="B2152" s="536"/>
      <c r="C2152" s="295"/>
      <c r="D2152" s="295"/>
      <c r="E2152" s="538"/>
      <c r="F2152" s="534"/>
      <c r="G2152" s="536"/>
      <c r="H2152" s="536"/>
      <c r="I2152" s="536"/>
      <c r="J2152" s="536"/>
      <c r="K2152" s="536"/>
      <c r="L2152" s="536"/>
    </row>
    <row r="2153" spans="1:18" ht="13.15" customHeight="1" x14ac:dyDescent="0.2">
      <c r="A2153" s="536"/>
      <c r="B2153" s="536"/>
      <c r="C2153" s="295"/>
      <c r="D2153" s="295"/>
      <c r="E2153" s="538"/>
      <c r="F2153" s="534"/>
      <c r="G2153" s="536"/>
      <c r="H2153" s="536"/>
      <c r="I2153" s="536"/>
      <c r="J2153" s="536"/>
      <c r="K2153" s="536"/>
      <c r="L2153" s="536"/>
    </row>
    <row r="2154" spans="1:18" ht="13.15" customHeight="1" x14ac:dyDescent="0.2">
      <c r="A2154" s="536"/>
      <c r="B2154" s="536"/>
      <c r="C2154" s="295"/>
      <c r="D2154" s="295"/>
      <c r="E2154" s="538"/>
      <c r="F2154" s="534"/>
      <c r="G2154" s="536"/>
      <c r="H2154" s="536"/>
      <c r="I2154" s="536"/>
      <c r="J2154" s="536"/>
      <c r="K2154" s="536"/>
      <c r="L2154" s="536"/>
    </row>
    <row r="2155" spans="1:18" ht="13.15" customHeight="1" x14ac:dyDescent="0.2">
      <c r="A2155" s="536"/>
      <c r="B2155" s="536"/>
      <c r="C2155" s="295"/>
      <c r="D2155" s="295"/>
      <c r="E2155" s="538"/>
      <c r="F2155" s="534"/>
      <c r="G2155" s="536"/>
      <c r="H2155" s="536"/>
      <c r="I2155" s="536"/>
      <c r="J2155" s="536"/>
      <c r="K2155" s="536"/>
      <c r="L2155" s="536"/>
    </row>
    <row r="2156" spans="1:18" ht="13.15" customHeight="1" x14ac:dyDescent="0.2">
      <c r="A2156" s="536"/>
      <c r="B2156" s="536"/>
      <c r="C2156" s="295"/>
      <c r="D2156" s="295"/>
      <c r="E2156" s="538"/>
      <c r="F2156" s="534"/>
      <c r="G2156" s="536"/>
      <c r="H2156" s="536"/>
      <c r="I2156" s="536"/>
      <c r="J2156" s="536"/>
      <c r="K2156" s="536"/>
      <c r="L2156" s="536"/>
    </row>
    <row r="2157" spans="1:18" x14ac:dyDescent="0.2">
      <c r="A2157" s="536"/>
      <c r="B2157" s="536"/>
      <c r="C2157" s="295"/>
      <c r="D2157" s="295"/>
      <c r="E2157" s="538"/>
      <c r="F2157" s="534"/>
      <c r="G2157" s="536"/>
      <c r="H2157" s="536"/>
      <c r="I2157" s="536"/>
      <c r="J2157" s="536"/>
      <c r="K2157" s="536"/>
      <c r="L2157" s="536"/>
    </row>
    <row r="2158" spans="1:18" x14ac:dyDescent="0.2">
      <c r="A2158" s="536"/>
      <c r="B2158" s="536"/>
      <c r="C2158" s="295"/>
      <c r="D2158" s="295"/>
      <c r="E2158" s="538"/>
      <c r="F2158" s="534"/>
      <c r="G2158" s="536"/>
      <c r="H2158" s="536"/>
      <c r="I2158" s="536"/>
      <c r="J2158" s="536"/>
      <c r="K2158" s="536"/>
      <c r="L2158" s="536"/>
    </row>
    <row r="2159" spans="1:18" s="526" customFormat="1" x14ac:dyDescent="0.2">
      <c r="A2159" s="536"/>
      <c r="B2159" s="536"/>
      <c r="C2159" s="295"/>
      <c r="D2159" s="295"/>
      <c r="E2159" s="538"/>
      <c r="F2159" s="534"/>
      <c r="G2159" s="536"/>
      <c r="H2159" s="536"/>
      <c r="I2159" s="536"/>
      <c r="J2159" s="536"/>
      <c r="K2159" s="536"/>
      <c r="L2159" s="536"/>
      <c r="M2159" s="254"/>
      <c r="N2159" s="254"/>
      <c r="O2159" s="254"/>
      <c r="P2159" s="254"/>
      <c r="Q2159" s="254"/>
      <c r="R2159" s="254"/>
    </row>
    <row r="2160" spans="1:18" s="250" customFormat="1" x14ac:dyDescent="0.2">
      <c r="A2160" s="536"/>
      <c r="B2160" s="536"/>
      <c r="C2160" s="295"/>
      <c r="D2160" s="295"/>
      <c r="E2160" s="538"/>
      <c r="F2160" s="534"/>
      <c r="G2160" s="536"/>
      <c r="H2160" s="536"/>
      <c r="I2160" s="536"/>
      <c r="J2160" s="536"/>
      <c r="K2160" s="536"/>
      <c r="L2160" s="536"/>
      <c r="M2160" s="254"/>
      <c r="N2160" s="254"/>
      <c r="O2160" s="254"/>
      <c r="P2160" s="254"/>
      <c r="Q2160" s="254"/>
      <c r="R2160" s="254"/>
    </row>
    <row r="2161" spans="1:18" x14ac:dyDescent="0.2">
      <c r="A2161" s="536"/>
      <c r="B2161" s="536"/>
      <c r="C2161" s="295"/>
      <c r="D2161" s="295"/>
      <c r="E2161" s="538"/>
      <c r="F2161" s="534"/>
      <c r="G2161" s="536"/>
      <c r="H2161" s="536"/>
      <c r="I2161" s="536"/>
      <c r="J2161" s="536"/>
      <c r="K2161" s="536"/>
      <c r="L2161" s="536"/>
    </row>
    <row r="2162" spans="1:18" x14ac:dyDescent="0.2">
      <c r="A2162" s="536"/>
      <c r="B2162" s="536"/>
      <c r="C2162" s="295"/>
      <c r="D2162" s="295"/>
      <c r="E2162" s="538"/>
      <c r="F2162" s="534"/>
      <c r="G2162" s="536"/>
      <c r="H2162" s="536"/>
      <c r="I2162" s="536"/>
      <c r="J2162" s="536"/>
      <c r="K2162" s="536"/>
      <c r="L2162" s="536"/>
    </row>
    <row r="2163" spans="1:18" x14ac:dyDescent="0.2">
      <c r="A2163" s="536"/>
      <c r="B2163" s="536"/>
      <c r="C2163" s="295"/>
      <c r="D2163" s="295"/>
      <c r="E2163" s="538"/>
      <c r="F2163" s="534"/>
      <c r="G2163" s="536"/>
      <c r="H2163" s="536"/>
      <c r="I2163" s="536"/>
      <c r="J2163" s="536"/>
      <c r="K2163" s="536"/>
      <c r="L2163" s="536"/>
    </row>
    <row r="2164" spans="1:18" x14ac:dyDescent="0.2">
      <c r="A2164" s="536"/>
      <c r="B2164" s="536"/>
      <c r="C2164" s="295"/>
      <c r="D2164" s="295"/>
      <c r="E2164" s="538"/>
      <c r="F2164" s="534"/>
      <c r="G2164" s="536"/>
      <c r="H2164" s="536"/>
      <c r="I2164" s="536"/>
      <c r="J2164" s="536"/>
      <c r="K2164" s="536"/>
      <c r="L2164" s="536"/>
    </row>
    <row r="2165" spans="1:18" x14ac:dyDescent="0.2">
      <c r="C2165" s="295"/>
      <c r="D2165" s="295"/>
    </row>
    <row r="2166" spans="1:18" x14ac:dyDescent="0.2">
      <c r="C2166" s="295"/>
      <c r="D2166" s="295"/>
      <c r="M2166" s="250"/>
      <c r="N2166" s="250"/>
      <c r="O2166" s="250"/>
      <c r="P2166" s="250"/>
      <c r="Q2166" s="250"/>
      <c r="R2166" s="250"/>
    </row>
    <row r="2214" spans="1:18" s="250" customFormat="1" x14ac:dyDescent="0.2">
      <c r="A2214" s="254"/>
      <c r="B2214" s="254"/>
      <c r="C2214" s="257"/>
      <c r="D2214" s="254"/>
      <c r="E2214" s="254"/>
      <c r="G2214" s="254"/>
      <c r="H2214" s="254"/>
      <c r="I2214" s="254"/>
      <c r="J2214" s="254"/>
      <c r="K2214" s="254"/>
      <c r="L2214" s="254"/>
      <c r="M2214" s="254"/>
      <c r="N2214" s="254"/>
      <c r="O2214" s="254"/>
      <c r="P2214" s="254"/>
      <c r="Q2214" s="254"/>
      <c r="R2214" s="254"/>
    </row>
  </sheetData>
  <mergeCells count="1">
    <mergeCell ref="H4:L4"/>
  </mergeCells>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O2034"/>
  <sheetViews>
    <sheetView zoomScale="70" zoomScaleNormal="70" workbookViewId="0">
      <selection activeCell="A2" sqref="A2"/>
    </sheetView>
  </sheetViews>
  <sheetFormatPr defaultColWidth="9.140625" defaultRowHeight="12.75" x14ac:dyDescent="0.2"/>
  <cols>
    <col min="1" max="1" width="24.42578125" style="250" customWidth="1"/>
    <col min="2" max="2" width="10.42578125" style="250" customWidth="1"/>
    <col min="3" max="3" width="10.42578125" style="302" customWidth="1"/>
    <col min="4" max="4" width="22.85546875" style="250" customWidth="1"/>
    <col min="5" max="5" width="11.5703125" style="250" customWidth="1"/>
    <col min="6" max="6" width="12.140625" style="250" customWidth="1"/>
    <col min="7" max="7" width="34" style="250" customWidth="1"/>
    <col min="8" max="8" width="45.85546875" style="250" customWidth="1"/>
    <col min="9" max="9" width="27.5703125" style="250" customWidth="1"/>
    <col min="10" max="24" width="13.7109375" style="250" customWidth="1"/>
    <col min="25" max="25" width="23" style="255" bestFit="1" customWidth="1"/>
    <col min="26" max="26" width="12.85546875" style="254" bestFit="1" customWidth="1"/>
    <col min="27" max="16384" width="9.140625" style="254"/>
  </cols>
  <sheetData>
    <row r="1" spans="1:38" s="250" customFormat="1" x14ac:dyDescent="0.2">
      <c r="A1" s="248" t="s">
        <v>18324</v>
      </c>
      <c r="B1" s="248"/>
      <c r="C1" s="249"/>
      <c r="G1" s="7"/>
      <c r="H1" s="7"/>
      <c r="Y1" s="259"/>
      <c r="Z1" s="251"/>
      <c r="AA1" s="251"/>
      <c r="AB1" s="251"/>
      <c r="AC1" s="251"/>
    </row>
    <row r="2" spans="1:38" x14ac:dyDescent="0.2">
      <c r="A2" s="259"/>
      <c r="B2" s="252"/>
      <c r="C2" s="253"/>
      <c r="D2" s="252"/>
      <c r="E2" s="254"/>
      <c r="F2" s="254"/>
      <c r="G2" s="254"/>
      <c r="H2" s="254"/>
      <c r="I2" s="254"/>
      <c r="J2" s="255"/>
      <c r="K2" s="254"/>
      <c r="L2" s="254"/>
      <c r="M2" s="254"/>
      <c r="N2" s="254"/>
      <c r="O2" s="254"/>
      <c r="P2" s="254"/>
      <c r="Q2" s="254"/>
      <c r="R2" s="254"/>
      <c r="S2" s="254"/>
      <c r="Z2" s="256"/>
      <c r="AA2" s="251"/>
      <c r="AB2" s="256"/>
      <c r="AC2" s="251"/>
    </row>
    <row r="3" spans="1:38" ht="13.5" thickBot="1" x14ac:dyDescent="0.25">
      <c r="B3" s="254"/>
      <c r="C3" s="257"/>
      <c r="D3" s="254"/>
      <c r="E3" s="254"/>
      <c r="F3" s="603"/>
      <c r="G3" s="147"/>
      <c r="H3" s="147"/>
      <c r="I3" s="147"/>
      <c r="J3" s="147"/>
      <c r="K3" s="147"/>
      <c r="N3" s="254"/>
      <c r="O3" s="254"/>
      <c r="P3" s="254"/>
      <c r="Q3" s="254"/>
      <c r="R3" s="254"/>
      <c r="S3" s="254"/>
    </row>
    <row r="4" spans="1:38" ht="55.5" customHeight="1" thickBot="1" x14ac:dyDescent="0.25">
      <c r="A4" s="254"/>
      <c r="B4" s="254"/>
      <c r="C4" s="257"/>
      <c r="D4" s="254"/>
      <c r="E4" s="258"/>
      <c r="G4" s="259"/>
      <c r="H4" s="259"/>
      <c r="I4" s="259"/>
      <c r="J4" s="707" t="s">
        <v>17092</v>
      </c>
      <c r="K4" s="708"/>
      <c r="L4" s="708"/>
      <c r="M4" s="708"/>
      <c r="N4" s="709"/>
      <c r="O4" s="710" t="s">
        <v>17090</v>
      </c>
      <c r="P4" s="711"/>
      <c r="Q4" s="711"/>
      <c r="R4" s="711"/>
      <c r="S4" s="711"/>
      <c r="T4" s="712" t="s">
        <v>17091</v>
      </c>
      <c r="U4" s="713"/>
      <c r="V4" s="714"/>
      <c r="W4" s="714"/>
      <c r="X4" s="715"/>
      <c r="Y4" s="271" t="s">
        <v>17093</v>
      </c>
      <c r="Z4" s="261"/>
      <c r="AA4" s="256"/>
      <c r="AB4" s="256"/>
      <c r="AC4" s="256"/>
      <c r="AF4" s="716"/>
      <c r="AG4" s="716"/>
      <c r="AH4" s="716"/>
      <c r="AI4" s="716"/>
      <c r="AJ4" s="716"/>
    </row>
    <row r="5" spans="1:38" s="271" customFormat="1" ht="42.75" customHeight="1" thickBot="1" x14ac:dyDescent="0.25">
      <c r="A5" s="262" t="s">
        <v>15905</v>
      </c>
      <c r="B5" s="262" t="s">
        <v>15145</v>
      </c>
      <c r="C5" s="263" t="s">
        <v>15146</v>
      </c>
      <c r="D5" s="262" t="s">
        <v>10030</v>
      </c>
      <c r="E5" s="262" t="s">
        <v>1286</v>
      </c>
      <c r="F5" s="262" t="s">
        <v>18317</v>
      </c>
      <c r="G5" s="262" t="s">
        <v>18318</v>
      </c>
      <c r="H5" s="262" t="s">
        <v>18319</v>
      </c>
      <c r="I5" s="262" t="s">
        <v>15906</v>
      </c>
      <c r="J5" s="264" t="s">
        <v>17094</v>
      </c>
      <c r="K5" s="265" t="s">
        <v>17095</v>
      </c>
      <c r="L5" s="265" t="s">
        <v>17096</v>
      </c>
      <c r="M5" s="265" t="s">
        <v>17097</v>
      </c>
      <c r="N5" s="266" t="s">
        <v>17098</v>
      </c>
      <c r="O5" s="267" t="s">
        <v>17094</v>
      </c>
      <c r="P5" s="268" t="s">
        <v>17095</v>
      </c>
      <c r="Q5" s="268" t="s">
        <v>17096</v>
      </c>
      <c r="R5" s="268" t="s">
        <v>17097</v>
      </c>
      <c r="S5" s="268" t="s">
        <v>17098</v>
      </c>
      <c r="T5" s="267" t="s">
        <v>17094</v>
      </c>
      <c r="U5" s="268" t="s">
        <v>17095</v>
      </c>
      <c r="V5" s="268" t="s">
        <v>17096</v>
      </c>
      <c r="W5" s="268" t="s">
        <v>17097</v>
      </c>
      <c r="X5" s="269" t="s">
        <v>17098</v>
      </c>
      <c r="Y5" s="271" t="s">
        <v>17099</v>
      </c>
      <c r="Z5" s="260"/>
      <c r="AA5" s="260"/>
      <c r="AB5" s="260"/>
      <c r="AC5" s="260"/>
      <c r="AD5" s="262"/>
      <c r="AE5" s="262"/>
      <c r="AF5" s="270"/>
      <c r="AG5" s="270"/>
      <c r="AH5" s="270"/>
      <c r="AI5" s="270"/>
      <c r="AJ5" s="270"/>
      <c r="AL5" s="262"/>
    </row>
    <row r="6" spans="1:38" s="284" customFormat="1" x14ac:dyDescent="0.2">
      <c r="A6" s="272" t="s">
        <v>1285</v>
      </c>
      <c r="B6" s="272" t="s">
        <v>17066</v>
      </c>
      <c r="C6" s="257">
        <v>56023</v>
      </c>
      <c r="D6" s="272" t="s">
        <v>17028</v>
      </c>
      <c r="E6" s="273" t="s">
        <v>17266</v>
      </c>
      <c r="F6" s="274">
        <v>20200202</v>
      </c>
      <c r="G6" s="272" t="s">
        <v>17267</v>
      </c>
      <c r="H6" s="272" t="s">
        <v>17268</v>
      </c>
      <c r="I6" s="272" t="s">
        <v>14790</v>
      </c>
      <c r="J6" s="275">
        <v>0</v>
      </c>
      <c r="K6" s="276">
        <v>0</v>
      </c>
      <c r="L6" s="276">
        <v>0</v>
      </c>
      <c r="M6" s="276">
        <v>0</v>
      </c>
      <c r="N6" s="276">
        <v>0</v>
      </c>
      <c r="O6" s="277">
        <v>0</v>
      </c>
      <c r="P6" s="278">
        <v>0</v>
      </c>
      <c r="Q6" s="278">
        <v>0</v>
      </c>
      <c r="R6" s="278">
        <v>0</v>
      </c>
      <c r="S6" s="278">
        <v>0</v>
      </c>
      <c r="T6" s="279">
        <v>0</v>
      </c>
      <c r="U6" s="280">
        <v>0</v>
      </c>
      <c r="V6" s="280">
        <v>0</v>
      </c>
      <c r="W6" s="280">
        <v>0</v>
      </c>
      <c r="X6" s="281">
        <v>0</v>
      </c>
      <c r="Y6" s="604" t="s">
        <v>16661</v>
      </c>
      <c r="Z6" s="282"/>
      <c r="AA6" s="282"/>
      <c r="AB6" s="282"/>
      <c r="AC6" s="282"/>
      <c r="AD6" s="282"/>
      <c r="AE6" s="282"/>
      <c r="AF6" s="285"/>
      <c r="AG6" s="285"/>
      <c r="AH6" s="285"/>
      <c r="AI6" s="285"/>
      <c r="AJ6" s="285"/>
      <c r="AL6" s="286"/>
    </row>
    <row r="7" spans="1:38" s="294" customFormat="1" x14ac:dyDescent="0.2">
      <c r="A7" s="272" t="s">
        <v>1285</v>
      </c>
      <c r="B7" s="272" t="s">
        <v>17066</v>
      </c>
      <c r="C7" s="257">
        <v>56023</v>
      </c>
      <c r="D7" s="272" t="s">
        <v>17028</v>
      </c>
      <c r="E7" s="273" t="s">
        <v>17266</v>
      </c>
      <c r="F7" s="274">
        <v>20200202</v>
      </c>
      <c r="G7" s="272" t="s">
        <v>17269</v>
      </c>
      <c r="H7" s="272" t="s">
        <v>17270</v>
      </c>
      <c r="I7" s="272" t="s">
        <v>14790</v>
      </c>
      <c r="J7" s="287">
        <v>0</v>
      </c>
      <c r="K7" s="288">
        <v>0</v>
      </c>
      <c r="L7" s="288">
        <v>0</v>
      </c>
      <c r="M7" s="288">
        <v>0</v>
      </c>
      <c r="N7" s="288">
        <v>0</v>
      </c>
      <c r="O7" s="289">
        <v>0</v>
      </c>
      <c r="P7" s="290">
        <v>0</v>
      </c>
      <c r="Q7" s="290">
        <v>0</v>
      </c>
      <c r="R7" s="290">
        <v>0</v>
      </c>
      <c r="S7" s="290">
        <v>0</v>
      </c>
      <c r="T7" s="291">
        <v>0</v>
      </c>
      <c r="U7" s="292">
        <v>0</v>
      </c>
      <c r="V7" s="292">
        <v>0</v>
      </c>
      <c r="W7" s="292">
        <v>0</v>
      </c>
      <c r="X7" s="293">
        <v>0</v>
      </c>
      <c r="Y7" s="604" t="s">
        <v>16661</v>
      </c>
      <c r="Z7" s="282"/>
      <c r="AA7" s="282"/>
      <c r="AB7" s="282"/>
      <c r="AC7" s="282"/>
      <c r="AD7" s="282"/>
      <c r="AE7" s="282"/>
      <c r="AF7" s="285"/>
      <c r="AG7" s="285"/>
      <c r="AH7" s="285"/>
      <c r="AI7" s="285"/>
      <c r="AJ7" s="285"/>
      <c r="AL7" s="286"/>
    </row>
    <row r="8" spans="1:38" s="294" customFormat="1" x14ac:dyDescent="0.2">
      <c r="A8" s="272" t="s">
        <v>1285</v>
      </c>
      <c r="B8" s="272" t="s">
        <v>17066</v>
      </c>
      <c r="C8" s="257">
        <v>56023</v>
      </c>
      <c r="D8" s="272" t="s">
        <v>17028</v>
      </c>
      <c r="E8" s="273" t="s">
        <v>17266</v>
      </c>
      <c r="F8" s="274">
        <v>20200202</v>
      </c>
      <c r="G8" s="272" t="s">
        <v>17271</v>
      </c>
      <c r="H8" s="272" t="s">
        <v>17272</v>
      </c>
      <c r="I8" s="272" t="s">
        <v>14790</v>
      </c>
      <c r="J8" s="287">
        <v>0</v>
      </c>
      <c r="K8" s="288">
        <v>0</v>
      </c>
      <c r="L8" s="288">
        <v>0</v>
      </c>
      <c r="M8" s="288">
        <v>0</v>
      </c>
      <c r="N8" s="288">
        <v>0</v>
      </c>
      <c r="O8" s="289">
        <v>0</v>
      </c>
      <c r="P8" s="290">
        <v>0</v>
      </c>
      <c r="Q8" s="290">
        <v>0</v>
      </c>
      <c r="R8" s="290">
        <v>0</v>
      </c>
      <c r="S8" s="290">
        <v>0</v>
      </c>
      <c r="T8" s="291">
        <v>0</v>
      </c>
      <c r="U8" s="292">
        <v>0</v>
      </c>
      <c r="V8" s="292">
        <v>0</v>
      </c>
      <c r="W8" s="292">
        <v>0</v>
      </c>
      <c r="X8" s="293">
        <v>0</v>
      </c>
      <c r="Y8" s="604" t="s">
        <v>16661</v>
      </c>
      <c r="Z8" s="282"/>
      <c r="AA8" s="282"/>
      <c r="AB8" s="282"/>
      <c r="AC8" s="282"/>
      <c r="AD8" s="282"/>
      <c r="AE8" s="282"/>
      <c r="AF8" s="285"/>
      <c r="AG8" s="285"/>
      <c r="AH8" s="285"/>
      <c r="AI8" s="285"/>
      <c r="AJ8" s="285"/>
      <c r="AL8" s="286"/>
    </row>
    <row r="9" spans="1:38" s="294" customFormat="1" x14ac:dyDescent="0.2">
      <c r="A9" s="272" t="s">
        <v>1285</v>
      </c>
      <c r="B9" s="272" t="s">
        <v>17066</v>
      </c>
      <c r="C9" s="257">
        <v>56023</v>
      </c>
      <c r="D9" s="272" t="s">
        <v>17028</v>
      </c>
      <c r="E9" s="273" t="s">
        <v>17266</v>
      </c>
      <c r="F9" s="274">
        <v>20200202</v>
      </c>
      <c r="G9" s="272" t="s">
        <v>17271</v>
      </c>
      <c r="H9" s="272" t="s">
        <v>17273</v>
      </c>
      <c r="I9" s="272" t="s">
        <v>14790</v>
      </c>
      <c r="J9" s="287">
        <v>0</v>
      </c>
      <c r="K9" s="288">
        <v>0</v>
      </c>
      <c r="L9" s="288">
        <v>0</v>
      </c>
      <c r="M9" s="288">
        <v>0</v>
      </c>
      <c r="N9" s="288">
        <v>0</v>
      </c>
      <c r="O9" s="289">
        <v>0</v>
      </c>
      <c r="P9" s="290">
        <v>0</v>
      </c>
      <c r="Q9" s="290">
        <v>0</v>
      </c>
      <c r="R9" s="290">
        <v>0</v>
      </c>
      <c r="S9" s="290">
        <v>0</v>
      </c>
      <c r="T9" s="291">
        <v>0</v>
      </c>
      <c r="U9" s="292">
        <v>0</v>
      </c>
      <c r="V9" s="292">
        <v>0</v>
      </c>
      <c r="W9" s="292">
        <v>0</v>
      </c>
      <c r="X9" s="293">
        <v>0</v>
      </c>
      <c r="Y9" s="604" t="s">
        <v>16661</v>
      </c>
      <c r="Z9" s="282"/>
      <c r="AA9" s="282"/>
      <c r="AB9" s="282"/>
      <c r="AC9" s="282"/>
      <c r="AD9" s="282"/>
      <c r="AE9" s="282"/>
      <c r="AF9" s="285"/>
      <c r="AG9" s="285"/>
      <c r="AH9" s="285"/>
      <c r="AI9" s="285"/>
      <c r="AJ9" s="285"/>
      <c r="AL9" s="286"/>
    </row>
    <row r="10" spans="1:38" s="294" customFormat="1" x14ac:dyDescent="0.2">
      <c r="A10" s="272" t="s">
        <v>1285</v>
      </c>
      <c r="B10" s="272" t="s">
        <v>17066</v>
      </c>
      <c r="C10" s="257">
        <v>56023</v>
      </c>
      <c r="D10" s="272" t="s">
        <v>17028</v>
      </c>
      <c r="E10" s="273" t="s">
        <v>17266</v>
      </c>
      <c r="F10" s="274">
        <v>20200253</v>
      </c>
      <c r="G10" s="272" t="s">
        <v>17271</v>
      </c>
      <c r="H10" s="272" t="s">
        <v>17274</v>
      </c>
      <c r="I10" s="272" t="s">
        <v>14790</v>
      </c>
      <c r="J10" s="287">
        <v>7.0080000000000009</v>
      </c>
      <c r="K10" s="288">
        <v>4.5739814400000009E-2</v>
      </c>
      <c r="L10" s="288">
        <v>0.87600000000000011</v>
      </c>
      <c r="M10" s="288">
        <v>0</v>
      </c>
      <c r="N10" s="288">
        <v>2.9993574240000001E-2</v>
      </c>
      <c r="O10" s="289">
        <v>7.5959842552254324</v>
      </c>
      <c r="P10" s="290">
        <v>4.9577470037005356E-2</v>
      </c>
      <c r="Q10" s="290">
        <v>0.94949803190317905</v>
      </c>
      <c r="R10" s="290">
        <v>0</v>
      </c>
      <c r="S10" s="290">
        <v>3.2510090993860603E-2</v>
      </c>
      <c r="T10" s="291">
        <v>7.0317688575685482</v>
      </c>
      <c r="U10" s="292">
        <v>4.9178746249000309E-2</v>
      </c>
      <c r="V10" s="292">
        <v>0.91295405322387158</v>
      </c>
      <c r="W10" s="292">
        <v>0</v>
      </c>
      <c r="X10" s="293">
        <v>3.2510090993860603E-2</v>
      </c>
      <c r="Y10" s="604" t="s">
        <v>16661</v>
      </c>
      <c r="Z10" s="282"/>
      <c r="AA10" s="282"/>
      <c r="AB10" s="282"/>
      <c r="AC10" s="282"/>
      <c r="AD10" s="282"/>
      <c r="AE10" s="282"/>
      <c r="AF10" s="285"/>
      <c r="AG10" s="285"/>
      <c r="AH10" s="285"/>
      <c r="AI10" s="285"/>
      <c r="AJ10" s="285"/>
      <c r="AL10" s="286"/>
    </row>
    <row r="11" spans="1:38" s="294" customFormat="1" x14ac:dyDescent="0.2">
      <c r="A11" s="272" t="s">
        <v>1285</v>
      </c>
      <c r="B11" s="272" t="s">
        <v>17066</v>
      </c>
      <c r="C11" s="257">
        <v>56023</v>
      </c>
      <c r="D11" s="272" t="s">
        <v>17028</v>
      </c>
      <c r="E11" s="273" t="s">
        <v>17266</v>
      </c>
      <c r="F11" s="274">
        <v>20200253</v>
      </c>
      <c r="G11" s="272" t="s">
        <v>17271</v>
      </c>
      <c r="H11" s="272" t="s">
        <v>17275</v>
      </c>
      <c r="I11" s="272" t="s">
        <v>14790</v>
      </c>
      <c r="J11" s="287">
        <v>13.14</v>
      </c>
      <c r="K11" s="288">
        <v>1.2342489600000001E-2</v>
      </c>
      <c r="L11" s="288">
        <v>4.8179999999999996</v>
      </c>
      <c r="M11" s="288">
        <v>0</v>
      </c>
      <c r="N11" s="288">
        <v>8.0935041600000007E-3</v>
      </c>
      <c r="O11" s="289">
        <v>14.242470478547684</v>
      </c>
      <c r="P11" s="290">
        <v>1.337804747030303E-2</v>
      </c>
      <c r="Q11" s="290">
        <v>5.2222391754674833</v>
      </c>
      <c r="R11" s="290">
        <v>0</v>
      </c>
      <c r="S11" s="290">
        <v>8.7725642364385754E-3</v>
      </c>
      <c r="T11" s="291">
        <v>13.184566607941028</v>
      </c>
      <c r="U11" s="292">
        <v>1.3270455337031827E-2</v>
      </c>
      <c r="V11" s="292">
        <v>5.0212472927312923</v>
      </c>
      <c r="W11" s="292">
        <v>0</v>
      </c>
      <c r="X11" s="293">
        <v>8.7725642364385754E-3</v>
      </c>
      <c r="Y11" s="604" t="s">
        <v>16661</v>
      </c>
      <c r="Z11" s="282"/>
      <c r="AA11" s="282"/>
      <c r="AB11" s="282"/>
      <c r="AC11" s="282"/>
      <c r="AD11" s="282"/>
      <c r="AE11" s="282"/>
      <c r="AF11" s="285"/>
      <c r="AG11" s="285"/>
      <c r="AH11" s="285"/>
      <c r="AI11" s="285"/>
      <c r="AJ11" s="285"/>
      <c r="AL11" s="286"/>
    </row>
    <row r="12" spans="1:38" s="294" customFormat="1" x14ac:dyDescent="0.2">
      <c r="A12" s="272" t="s">
        <v>1285</v>
      </c>
      <c r="B12" s="272" t="s">
        <v>17066</v>
      </c>
      <c r="C12" s="257">
        <v>56023</v>
      </c>
      <c r="D12" s="272" t="s">
        <v>17028</v>
      </c>
      <c r="E12" s="273" t="s">
        <v>17266</v>
      </c>
      <c r="F12" s="274">
        <v>20200202</v>
      </c>
      <c r="G12" s="272" t="s">
        <v>17276</v>
      </c>
      <c r="H12" s="272" t="s">
        <v>17277</v>
      </c>
      <c r="I12" s="272" t="s">
        <v>14790</v>
      </c>
      <c r="J12" s="287">
        <v>0</v>
      </c>
      <c r="K12" s="288">
        <v>0</v>
      </c>
      <c r="L12" s="288">
        <v>0</v>
      </c>
      <c r="M12" s="288">
        <v>0</v>
      </c>
      <c r="N12" s="288">
        <v>0</v>
      </c>
      <c r="O12" s="289">
        <v>0</v>
      </c>
      <c r="P12" s="290">
        <v>0</v>
      </c>
      <c r="Q12" s="290">
        <v>0</v>
      </c>
      <c r="R12" s="290">
        <v>0</v>
      </c>
      <c r="S12" s="290">
        <v>0</v>
      </c>
      <c r="T12" s="291">
        <v>0</v>
      </c>
      <c r="U12" s="292">
        <v>0</v>
      </c>
      <c r="V12" s="292">
        <v>0</v>
      </c>
      <c r="W12" s="292">
        <v>0</v>
      </c>
      <c r="X12" s="293">
        <v>0</v>
      </c>
      <c r="Y12" s="604" t="s">
        <v>16661</v>
      </c>
      <c r="Z12" s="282"/>
      <c r="AA12" s="282"/>
      <c r="AB12" s="282"/>
      <c r="AC12" s="282"/>
      <c r="AD12" s="282"/>
      <c r="AE12" s="282"/>
      <c r="AF12" s="285"/>
      <c r="AG12" s="285"/>
      <c r="AH12" s="285"/>
      <c r="AI12" s="285"/>
      <c r="AJ12" s="285"/>
      <c r="AL12" s="286"/>
    </row>
    <row r="13" spans="1:38" s="294" customFormat="1" x14ac:dyDescent="0.2">
      <c r="A13" s="272" t="s">
        <v>1285</v>
      </c>
      <c r="B13" s="272" t="s">
        <v>17066</v>
      </c>
      <c r="C13" s="257">
        <v>56037</v>
      </c>
      <c r="D13" s="272" t="s">
        <v>17030</v>
      </c>
      <c r="E13" s="273" t="s">
        <v>17278</v>
      </c>
      <c r="F13" s="274">
        <v>20200202</v>
      </c>
      <c r="G13" s="272" t="s">
        <v>17279</v>
      </c>
      <c r="H13" s="272" t="s">
        <v>17280</v>
      </c>
      <c r="I13" s="272" t="s">
        <v>14790</v>
      </c>
      <c r="J13" s="287">
        <v>0</v>
      </c>
      <c r="K13" s="288">
        <v>1.8163860000000001</v>
      </c>
      <c r="L13" s="288">
        <v>0</v>
      </c>
      <c r="M13" s="288">
        <v>0</v>
      </c>
      <c r="N13" s="288">
        <v>0</v>
      </c>
      <c r="O13" s="289">
        <v>0</v>
      </c>
      <c r="P13" s="290">
        <v>1.9687841691512415</v>
      </c>
      <c r="Q13" s="290">
        <v>0</v>
      </c>
      <c r="R13" s="290">
        <v>0</v>
      </c>
      <c r="S13" s="290">
        <v>0</v>
      </c>
      <c r="T13" s="291">
        <v>0</v>
      </c>
      <c r="U13" s="292">
        <v>1.9529503421910839</v>
      </c>
      <c r="V13" s="292">
        <v>0</v>
      </c>
      <c r="W13" s="292">
        <v>0</v>
      </c>
      <c r="X13" s="293">
        <v>0</v>
      </c>
      <c r="Y13" s="604" t="s">
        <v>16661</v>
      </c>
      <c r="Z13" s="282"/>
      <c r="AA13" s="282"/>
      <c r="AB13" s="282"/>
      <c r="AC13" s="282"/>
      <c r="AD13" s="282"/>
      <c r="AE13" s="282"/>
      <c r="AF13" s="285"/>
      <c r="AG13" s="285"/>
      <c r="AH13" s="285"/>
      <c r="AI13" s="285"/>
      <c r="AJ13" s="285"/>
      <c r="AL13" s="286"/>
    </row>
    <row r="14" spans="1:38" s="294" customFormat="1" x14ac:dyDescent="0.2">
      <c r="A14" s="272" t="s">
        <v>1285</v>
      </c>
      <c r="B14" s="272" t="s">
        <v>17066</v>
      </c>
      <c r="C14" s="257">
        <v>56037</v>
      </c>
      <c r="D14" s="272" t="s">
        <v>17030</v>
      </c>
      <c r="E14" s="273" t="s">
        <v>17278</v>
      </c>
      <c r="F14" s="274">
        <v>20200202</v>
      </c>
      <c r="G14" s="272" t="s">
        <v>17279</v>
      </c>
      <c r="H14" s="272" t="s">
        <v>17281</v>
      </c>
      <c r="I14" s="272" t="s">
        <v>14790</v>
      </c>
      <c r="J14" s="287">
        <v>0</v>
      </c>
      <c r="K14" s="288">
        <v>0</v>
      </c>
      <c r="L14" s="288">
        <v>0</v>
      </c>
      <c r="M14" s="288">
        <v>0</v>
      </c>
      <c r="N14" s="288">
        <v>0</v>
      </c>
      <c r="O14" s="289">
        <v>0</v>
      </c>
      <c r="P14" s="290">
        <v>0</v>
      </c>
      <c r="Q14" s="290">
        <v>0</v>
      </c>
      <c r="R14" s="290">
        <v>0</v>
      </c>
      <c r="S14" s="290">
        <v>0</v>
      </c>
      <c r="T14" s="291">
        <v>0</v>
      </c>
      <c r="U14" s="292">
        <v>0</v>
      </c>
      <c r="V14" s="292">
        <v>0</v>
      </c>
      <c r="W14" s="292">
        <v>0</v>
      </c>
      <c r="X14" s="293">
        <v>0</v>
      </c>
      <c r="Y14" s="604" t="s">
        <v>16661</v>
      </c>
      <c r="Z14" s="282"/>
      <c r="AA14" s="282"/>
      <c r="AB14" s="282"/>
      <c r="AC14" s="282"/>
      <c r="AD14" s="282"/>
      <c r="AE14" s="282"/>
      <c r="AF14" s="285"/>
      <c r="AG14" s="285"/>
      <c r="AH14" s="285"/>
      <c r="AI14" s="285"/>
      <c r="AJ14" s="285"/>
      <c r="AL14" s="286"/>
    </row>
    <row r="15" spans="1:38" s="294" customFormat="1" x14ac:dyDescent="0.2">
      <c r="A15" s="272" t="s">
        <v>1285</v>
      </c>
      <c r="B15" s="272" t="s">
        <v>17066</v>
      </c>
      <c r="C15" s="257">
        <v>56037</v>
      </c>
      <c r="D15" s="272" t="s">
        <v>17030</v>
      </c>
      <c r="E15" s="273" t="s">
        <v>17278</v>
      </c>
      <c r="F15" s="274">
        <v>20200254</v>
      </c>
      <c r="G15" s="272" t="s">
        <v>17282</v>
      </c>
      <c r="H15" s="272" t="s">
        <v>17283</v>
      </c>
      <c r="I15" s="272" t="s">
        <v>14790</v>
      </c>
      <c r="J15" s="287">
        <v>17.52</v>
      </c>
      <c r="K15" s="288">
        <v>3.4905306239999998</v>
      </c>
      <c r="L15" s="288">
        <v>5.6940000000000008</v>
      </c>
      <c r="M15" s="288">
        <v>0</v>
      </c>
      <c r="N15" s="288">
        <v>0.29542608809280002</v>
      </c>
      <c r="O15" s="289">
        <v>18.989960638063579</v>
      </c>
      <c r="P15" s="290">
        <v>3.783392645874172</v>
      </c>
      <c r="Q15" s="290">
        <v>6.171737207370664</v>
      </c>
      <c r="R15" s="290">
        <v>0</v>
      </c>
      <c r="S15" s="290">
        <v>0.32021288723398261</v>
      </c>
      <c r="T15" s="291">
        <v>17.57942214392137</v>
      </c>
      <c r="U15" s="292">
        <v>3.7529649405849068</v>
      </c>
      <c r="V15" s="292">
        <v>5.9342013459551657</v>
      </c>
      <c r="W15" s="292">
        <v>0</v>
      </c>
      <c r="X15" s="293">
        <v>0.32021288723398261</v>
      </c>
      <c r="Y15" s="604" t="s">
        <v>16661</v>
      </c>
      <c r="Z15" s="282"/>
      <c r="AA15" s="282"/>
      <c r="AB15" s="282"/>
      <c r="AC15" s="282"/>
      <c r="AD15" s="282"/>
      <c r="AE15" s="282"/>
      <c r="AF15" s="285"/>
      <c r="AG15" s="285"/>
      <c r="AH15" s="285"/>
      <c r="AI15" s="285"/>
      <c r="AJ15" s="285"/>
      <c r="AL15" s="286"/>
    </row>
    <row r="16" spans="1:38" s="294" customFormat="1" x14ac:dyDescent="0.2">
      <c r="A16" s="272" t="s">
        <v>1285</v>
      </c>
      <c r="B16" s="272" t="s">
        <v>17066</v>
      </c>
      <c r="C16" s="257">
        <v>56037</v>
      </c>
      <c r="D16" s="272" t="s">
        <v>17030</v>
      </c>
      <c r="E16" s="273" t="s">
        <v>17278</v>
      </c>
      <c r="F16" s="274">
        <v>20200202</v>
      </c>
      <c r="G16" s="272" t="s">
        <v>17284</v>
      </c>
      <c r="H16" s="272" t="s">
        <v>17285</v>
      </c>
      <c r="I16" s="272" t="s">
        <v>14790</v>
      </c>
      <c r="J16" s="287">
        <v>5.2559999999999993</v>
      </c>
      <c r="K16" s="288">
        <v>0</v>
      </c>
      <c r="L16" s="288">
        <v>5.2559999999999993</v>
      </c>
      <c r="M16" s="288">
        <v>0</v>
      </c>
      <c r="N16" s="288">
        <v>0</v>
      </c>
      <c r="O16" s="289">
        <v>5.6969881914190728</v>
      </c>
      <c r="P16" s="290">
        <v>0</v>
      </c>
      <c r="Q16" s="290">
        <v>5.6969881914190728</v>
      </c>
      <c r="R16" s="290">
        <v>0</v>
      </c>
      <c r="S16" s="290">
        <v>0</v>
      </c>
      <c r="T16" s="291">
        <v>5.2738266431764096</v>
      </c>
      <c r="U16" s="292">
        <v>0</v>
      </c>
      <c r="V16" s="292">
        <v>5.4777243193432277</v>
      </c>
      <c r="W16" s="292">
        <v>0</v>
      </c>
      <c r="X16" s="293">
        <v>0</v>
      </c>
      <c r="Y16" s="604" t="s">
        <v>16661</v>
      </c>
      <c r="Z16" s="282"/>
      <c r="AA16" s="282"/>
      <c r="AB16" s="282"/>
      <c r="AC16" s="282"/>
      <c r="AD16" s="282"/>
      <c r="AE16" s="282"/>
      <c r="AF16" s="285"/>
      <c r="AG16" s="285"/>
      <c r="AH16" s="285"/>
      <c r="AI16" s="285"/>
      <c r="AJ16" s="285"/>
      <c r="AL16" s="286"/>
    </row>
    <row r="17" spans="1:38" s="294" customFormat="1" x14ac:dyDescent="0.2">
      <c r="A17" s="272" t="s">
        <v>1285</v>
      </c>
      <c r="B17" s="272" t="s">
        <v>17066</v>
      </c>
      <c r="C17" s="257">
        <v>56037</v>
      </c>
      <c r="D17" s="272" t="s">
        <v>17030</v>
      </c>
      <c r="E17" s="273" t="s">
        <v>17278</v>
      </c>
      <c r="F17" s="274">
        <v>20200202</v>
      </c>
      <c r="G17" s="272" t="s">
        <v>17286</v>
      </c>
      <c r="H17" s="272" t="s">
        <v>17287</v>
      </c>
      <c r="I17" s="272" t="s">
        <v>14790</v>
      </c>
      <c r="J17" s="287">
        <v>0</v>
      </c>
      <c r="K17" s="288">
        <v>0</v>
      </c>
      <c r="L17" s="288">
        <v>0</v>
      </c>
      <c r="M17" s="288">
        <v>0</v>
      </c>
      <c r="N17" s="288">
        <v>0</v>
      </c>
      <c r="O17" s="289">
        <v>0</v>
      </c>
      <c r="P17" s="290">
        <v>0</v>
      </c>
      <c r="Q17" s="290">
        <v>0</v>
      </c>
      <c r="R17" s="290">
        <v>0</v>
      </c>
      <c r="S17" s="290">
        <v>0</v>
      </c>
      <c r="T17" s="291">
        <v>0</v>
      </c>
      <c r="U17" s="292">
        <v>0</v>
      </c>
      <c r="V17" s="292">
        <v>0</v>
      </c>
      <c r="W17" s="292">
        <v>0</v>
      </c>
      <c r="X17" s="293">
        <v>0</v>
      </c>
      <c r="Y17" s="604" t="s">
        <v>16661</v>
      </c>
      <c r="Z17" s="282"/>
      <c r="AA17" s="282"/>
      <c r="AB17" s="282"/>
      <c r="AC17" s="282"/>
      <c r="AD17" s="282"/>
      <c r="AE17" s="282"/>
      <c r="AF17" s="285"/>
      <c r="AG17" s="285"/>
      <c r="AH17" s="285"/>
      <c r="AI17" s="285"/>
      <c r="AJ17" s="285"/>
      <c r="AL17" s="286"/>
    </row>
    <row r="18" spans="1:38" s="294" customFormat="1" x14ac:dyDescent="0.2">
      <c r="A18" s="272" t="s">
        <v>1285</v>
      </c>
      <c r="B18" s="272" t="s">
        <v>17066</v>
      </c>
      <c r="C18" s="257">
        <v>56037</v>
      </c>
      <c r="D18" s="272" t="s">
        <v>17030</v>
      </c>
      <c r="E18" s="273" t="s">
        <v>17278</v>
      </c>
      <c r="F18" s="274">
        <v>20200202</v>
      </c>
      <c r="G18" s="272" t="s">
        <v>17286</v>
      </c>
      <c r="H18" s="272" t="s">
        <v>17288</v>
      </c>
      <c r="I18" s="272" t="s">
        <v>14790</v>
      </c>
      <c r="J18" s="287">
        <v>0</v>
      </c>
      <c r="K18" s="288">
        <v>0</v>
      </c>
      <c r="L18" s="288">
        <v>0</v>
      </c>
      <c r="M18" s="288">
        <v>0</v>
      </c>
      <c r="N18" s="288">
        <v>0</v>
      </c>
      <c r="O18" s="289">
        <v>0</v>
      </c>
      <c r="P18" s="290">
        <v>0</v>
      </c>
      <c r="Q18" s="290">
        <v>0</v>
      </c>
      <c r="R18" s="290">
        <v>0</v>
      </c>
      <c r="S18" s="290">
        <v>0</v>
      </c>
      <c r="T18" s="291">
        <v>0</v>
      </c>
      <c r="U18" s="292">
        <v>0</v>
      </c>
      <c r="V18" s="292">
        <v>0</v>
      </c>
      <c r="W18" s="292">
        <v>0</v>
      </c>
      <c r="X18" s="293">
        <v>0</v>
      </c>
      <c r="Y18" s="604" t="s">
        <v>16661</v>
      </c>
      <c r="Z18" s="282"/>
      <c r="AA18" s="282"/>
      <c r="AB18" s="282"/>
      <c r="AC18" s="282"/>
      <c r="AD18" s="282"/>
      <c r="AE18" s="282"/>
      <c r="AF18" s="285"/>
      <c r="AG18" s="285"/>
      <c r="AH18" s="285"/>
      <c r="AI18" s="285"/>
      <c r="AJ18" s="285"/>
      <c r="AL18" s="286"/>
    </row>
    <row r="19" spans="1:38" s="294" customFormat="1" x14ac:dyDescent="0.2">
      <c r="A19" s="272" t="s">
        <v>1285</v>
      </c>
      <c r="B19" s="272" t="s">
        <v>17066</v>
      </c>
      <c r="C19" s="257">
        <v>56037</v>
      </c>
      <c r="D19" s="272" t="s">
        <v>17030</v>
      </c>
      <c r="E19" s="273" t="s">
        <v>17278</v>
      </c>
      <c r="F19" s="274">
        <v>20200202</v>
      </c>
      <c r="G19" s="272" t="s">
        <v>17289</v>
      </c>
      <c r="H19" s="272" t="s">
        <v>17290</v>
      </c>
      <c r="I19" s="272" t="s">
        <v>14790</v>
      </c>
      <c r="J19" s="287">
        <v>0</v>
      </c>
      <c r="K19" s="288">
        <v>0</v>
      </c>
      <c r="L19" s="288">
        <v>8.76</v>
      </c>
      <c r="M19" s="288">
        <v>0</v>
      </c>
      <c r="N19" s="288">
        <v>0</v>
      </c>
      <c r="O19" s="289">
        <v>0</v>
      </c>
      <c r="P19" s="290">
        <v>0</v>
      </c>
      <c r="Q19" s="290">
        <v>9.4949803190317894</v>
      </c>
      <c r="R19" s="290">
        <v>0</v>
      </c>
      <c r="S19" s="290">
        <v>0</v>
      </c>
      <c r="T19" s="291">
        <v>0</v>
      </c>
      <c r="U19" s="292">
        <v>0</v>
      </c>
      <c r="V19" s="292">
        <v>9.129540532238714</v>
      </c>
      <c r="W19" s="292">
        <v>0</v>
      </c>
      <c r="X19" s="293">
        <v>0</v>
      </c>
      <c r="Y19" s="604" t="s">
        <v>16661</v>
      </c>
      <c r="Z19" s="282"/>
      <c r="AA19" s="282"/>
      <c r="AB19" s="282"/>
      <c r="AC19" s="282"/>
      <c r="AD19" s="282"/>
      <c r="AE19" s="282"/>
      <c r="AF19" s="285"/>
      <c r="AG19" s="285"/>
      <c r="AH19" s="285"/>
      <c r="AI19" s="285"/>
      <c r="AJ19" s="285"/>
      <c r="AL19" s="286"/>
    </row>
    <row r="20" spans="1:38" s="294" customFormat="1" x14ac:dyDescent="0.2">
      <c r="A20" s="272" t="s">
        <v>1285</v>
      </c>
      <c r="B20" s="272" t="s">
        <v>17066</v>
      </c>
      <c r="C20" s="257">
        <v>56037</v>
      </c>
      <c r="D20" s="272" t="s">
        <v>17030</v>
      </c>
      <c r="E20" s="273" t="s">
        <v>17278</v>
      </c>
      <c r="F20" s="274">
        <v>20200202</v>
      </c>
      <c r="G20" s="272" t="s">
        <v>17286</v>
      </c>
      <c r="H20" s="272" t="s">
        <v>17291</v>
      </c>
      <c r="I20" s="272" t="s">
        <v>14790</v>
      </c>
      <c r="J20" s="287">
        <v>0</v>
      </c>
      <c r="K20" s="288">
        <v>0</v>
      </c>
      <c r="L20" s="288">
        <v>57.815999999999995</v>
      </c>
      <c r="M20" s="288">
        <v>0</v>
      </c>
      <c r="N20" s="288">
        <v>0</v>
      </c>
      <c r="O20" s="289">
        <v>0</v>
      </c>
      <c r="P20" s="290">
        <v>0</v>
      </c>
      <c r="Q20" s="290">
        <v>62.666870105609803</v>
      </c>
      <c r="R20" s="290">
        <v>0</v>
      </c>
      <c r="S20" s="290">
        <v>0</v>
      </c>
      <c r="T20" s="291">
        <v>0</v>
      </c>
      <c r="U20" s="292">
        <v>0</v>
      </c>
      <c r="V20" s="292">
        <v>60.254967512775508</v>
      </c>
      <c r="W20" s="292">
        <v>0</v>
      </c>
      <c r="X20" s="293">
        <v>0</v>
      </c>
      <c r="Y20" s="604" t="s">
        <v>16661</v>
      </c>
      <c r="Z20" s="282"/>
      <c r="AA20" s="282"/>
      <c r="AB20" s="282"/>
      <c r="AC20" s="282"/>
      <c r="AD20" s="282"/>
      <c r="AE20" s="282"/>
      <c r="AF20" s="285"/>
      <c r="AG20" s="285"/>
      <c r="AH20" s="285"/>
      <c r="AI20" s="285"/>
      <c r="AJ20" s="285"/>
      <c r="AL20" s="286"/>
    </row>
    <row r="21" spans="1:38" s="294" customFormat="1" x14ac:dyDescent="0.2">
      <c r="A21" s="272" t="s">
        <v>1285</v>
      </c>
      <c r="B21" s="272" t="s">
        <v>17066</v>
      </c>
      <c r="C21" s="257">
        <v>56037</v>
      </c>
      <c r="D21" s="272" t="s">
        <v>17030</v>
      </c>
      <c r="E21" s="273" t="s">
        <v>17278</v>
      </c>
      <c r="F21" s="274">
        <v>20200253</v>
      </c>
      <c r="G21" s="272" t="s">
        <v>17289</v>
      </c>
      <c r="H21" s="272" t="s">
        <v>17290</v>
      </c>
      <c r="I21" s="272" t="s">
        <v>14790</v>
      </c>
      <c r="J21" s="287">
        <v>207.61200000000002</v>
      </c>
      <c r="K21" s="288">
        <v>1.4201123328000003</v>
      </c>
      <c r="L21" s="288">
        <v>26.28</v>
      </c>
      <c r="M21" s="288">
        <v>0</v>
      </c>
      <c r="N21" s="288">
        <v>0.93122906688000018</v>
      </c>
      <c r="O21" s="289">
        <v>225.03103356105342</v>
      </c>
      <c r="P21" s="290">
        <v>1.5392624030536901</v>
      </c>
      <c r="Q21" s="290">
        <v>28.484940957095368</v>
      </c>
      <c r="R21" s="290">
        <v>0</v>
      </c>
      <c r="S21" s="290">
        <v>1.0093609203808149</v>
      </c>
      <c r="T21" s="291">
        <v>208.31615240546824</v>
      </c>
      <c r="U21" s="292">
        <v>1.5268829787784859</v>
      </c>
      <c r="V21" s="292">
        <v>27.388621596716145</v>
      </c>
      <c r="W21" s="292">
        <v>0</v>
      </c>
      <c r="X21" s="293">
        <v>1.0093609203808149</v>
      </c>
      <c r="Y21" s="604" t="s">
        <v>16661</v>
      </c>
      <c r="Z21" s="282"/>
      <c r="AA21" s="282"/>
      <c r="AB21" s="282"/>
      <c r="AC21" s="282"/>
      <c r="AD21" s="282"/>
      <c r="AE21" s="282"/>
      <c r="AF21" s="285"/>
      <c r="AG21" s="285"/>
      <c r="AH21" s="285"/>
      <c r="AI21" s="285"/>
      <c r="AJ21" s="285"/>
      <c r="AL21" s="286"/>
    </row>
    <row r="22" spans="1:38" s="294" customFormat="1" x14ac:dyDescent="0.2">
      <c r="A22" s="272" t="s">
        <v>1285</v>
      </c>
      <c r="B22" s="272" t="s">
        <v>17066</v>
      </c>
      <c r="C22" s="257">
        <v>56037</v>
      </c>
      <c r="D22" s="272" t="s">
        <v>17030</v>
      </c>
      <c r="E22" s="273" t="s">
        <v>17278</v>
      </c>
      <c r="F22" s="274">
        <v>20200253</v>
      </c>
      <c r="G22" s="272" t="s">
        <v>17286</v>
      </c>
      <c r="H22" s="272" t="s">
        <v>17292</v>
      </c>
      <c r="I22" s="272" t="s">
        <v>14790</v>
      </c>
      <c r="J22" s="287">
        <v>34.602000000000004</v>
      </c>
      <c r="K22" s="288">
        <v>0.21780864000000008</v>
      </c>
      <c r="L22" s="288">
        <v>28.907999999999998</v>
      </c>
      <c r="M22" s="288">
        <v>0</v>
      </c>
      <c r="N22" s="288">
        <v>0.14282654400000003</v>
      </c>
      <c r="O22" s="289">
        <v>37.50517226017557</v>
      </c>
      <c r="P22" s="290">
        <v>0.23608319065240649</v>
      </c>
      <c r="Q22" s="290">
        <v>31.333435052804901</v>
      </c>
      <c r="R22" s="290">
        <v>0</v>
      </c>
      <c r="S22" s="290">
        <v>0.15480995711362192</v>
      </c>
      <c r="T22" s="291">
        <v>34.719358734244707</v>
      </c>
      <c r="U22" s="292">
        <v>0.23418450594762055</v>
      </c>
      <c r="V22" s="292">
        <v>30.127483756387754</v>
      </c>
      <c r="W22" s="292">
        <v>0</v>
      </c>
      <c r="X22" s="293">
        <v>0.15480995711362192</v>
      </c>
      <c r="Y22" s="604" t="s">
        <v>16661</v>
      </c>
      <c r="Z22" s="282"/>
      <c r="AA22" s="282"/>
      <c r="AB22" s="282"/>
      <c r="AC22" s="282"/>
      <c r="AD22" s="282"/>
      <c r="AE22" s="282"/>
      <c r="AF22" s="285"/>
      <c r="AG22" s="285"/>
      <c r="AH22" s="285"/>
      <c r="AI22" s="285"/>
      <c r="AJ22" s="285"/>
      <c r="AL22" s="286"/>
    </row>
    <row r="23" spans="1:38" s="294" customFormat="1" x14ac:dyDescent="0.2">
      <c r="A23" s="272" t="s">
        <v>1285</v>
      </c>
      <c r="B23" s="272" t="s">
        <v>17066</v>
      </c>
      <c r="C23" s="257">
        <v>56037</v>
      </c>
      <c r="D23" s="272" t="s">
        <v>17030</v>
      </c>
      <c r="E23" s="273" t="s">
        <v>17278</v>
      </c>
      <c r="F23" s="274">
        <v>20200253</v>
      </c>
      <c r="G23" s="272" t="s">
        <v>17293</v>
      </c>
      <c r="H23" s="272" t="s">
        <v>17294</v>
      </c>
      <c r="I23" s="272" t="s">
        <v>14790</v>
      </c>
      <c r="J23" s="287">
        <v>21.242999999999999</v>
      </c>
      <c r="K23" s="288">
        <v>0.19239763200000004</v>
      </c>
      <c r="L23" s="288">
        <v>35.477999999999994</v>
      </c>
      <c r="M23" s="288">
        <v>0</v>
      </c>
      <c r="N23" s="288">
        <v>0.1261634472</v>
      </c>
      <c r="O23" s="289">
        <v>23.025327273652085</v>
      </c>
      <c r="P23" s="290">
        <v>0.20854015174295903</v>
      </c>
      <c r="Q23" s="290">
        <v>38.454670292078738</v>
      </c>
      <c r="R23" s="290">
        <v>0</v>
      </c>
      <c r="S23" s="290">
        <v>0.136748795450366</v>
      </c>
      <c r="T23" s="291">
        <v>21.315049349504655</v>
      </c>
      <c r="U23" s="292">
        <v>0.20686298025373145</v>
      </c>
      <c r="V23" s="292">
        <v>36.974639155566784</v>
      </c>
      <c r="W23" s="292">
        <v>0</v>
      </c>
      <c r="X23" s="293">
        <v>0.136748795450366</v>
      </c>
      <c r="Y23" s="604" t="s">
        <v>16661</v>
      </c>
      <c r="Z23" s="282"/>
      <c r="AA23" s="282"/>
      <c r="AB23" s="282"/>
      <c r="AC23" s="282"/>
      <c r="AD23" s="282"/>
      <c r="AE23" s="282"/>
      <c r="AF23" s="285"/>
      <c r="AG23" s="285"/>
      <c r="AH23" s="285"/>
      <c r="AI23" s="285"/>
      <c r="AJ23" s="285"/>
      <c r="AL23" s="286"/>
    </row>
    <row r="24" spans="1:38" s="294" customFormat="1" x14ac:dyDescent="0.2">
      <c r="A24" s="272" t="s">
        <v>1285</v>
      </c>
      <c r="B24" s="272" t="s">
        <v>17066</v>
      </c>
      <c r="C24" s="257">
        <v>56037</v>
      </c>
      <c r="D24" s="272" t="s">
        <v>17030</v>
      </c>
      <c r="E24" s="273" t="s">
        <v>17278</v>
      </c>
      <c r="F24" s="274">
        <v>20200254</v>
      </c>
      <c r="G24" s="272" t="s">
        <v>17293</v>
      </c>
      <c r="H24" s="272" t="s">
        <v>17295</v>
      </c>
      <c r="I24" s="272" t="s">
        <v>14790</v>
      </c>
      <c r="J24" s="287">
        <v>6.57</v>
      </c>
      <c r="K24" s="288">
        <v>1.9420779840000004</v>
      </c>
      <c r="L24" s="288">
        <v>25.842000000000002</v>
      </c>
      <c r="M24" s="288">
        <v>0</v>
      </c>
      <c r="N24" s="288">
        <v>0.16437056808480008</v>
      </c>
      <c r="O24" s="289">
        <v>7.1212352392738421</v>
      </c>
      <c r="P24" s="290">
        <v>2.1050219447608378</v>
      </c>
      <c r="Q24" s="290">
        <v>28.010191941143781</v>
      </c>
      <c r="R24" s="290">
        <v>0</v>
      </c>
      <c r="S24" s="290">
        <v>0.17816156495356752</v>
      </c>
      <c r="T24" s="291">
        <v>6.5922833039705138</v>
      </c>
      <c r="U24" s="292">
        <v>2.0880924337748534</v>
      </c>
      <c r="V24" s="292">
        <v>26.93214457010421</v>
      </c>
      <c r="W24" s="292">
        <v>0</v>
      </c>
      <c r="X24" s="293">
        <v>0.17816156495356752</v>
      </c>
      <c r="Y24" s="604" t="s">
        <v>16661</v>
      </c>
      <c r="Z24" s="282"/>
      <c r="AA24" s="282"/>
      <c r="AB24" s="282"/>
      <c r="AC24" s="282"/>
      <c r="AD24" s="282"/>
      <c r="AE24" s="282"/>
      <c r="AF24" s="285"/>
      <c r="AG24" s="285"/>
      <c r="AH24" s="285"/>
      <c r="AI24" s="285"/>
      <c r="AJ24" s="285"/>
      <c r="AL24" s="286"/>
    </row>
    <row r="25" spans="1:38" s="294" customFormat="1" x14ac:dyDescent="0.2">
      <c r="A25" s="272" t="s">
        <v>1285</v>
      </c>
      <c r="B25" s="272" t="s">
        <v>17066</v>
      </c>
      <c r="C25" s="257">
        <v>56037</v>
      </c>
      <c r="D25" s="272" t="s">
        <v>17030</v>
      </c>
      <c r="E25" s="273" t="s">
        <v>17278</v>
      </c>
      <c r="F25" s="274">
        <v>20200202</v>
      </c>
      <c r="G25" s="272" t="s">
        <v>17296</v>
      </c>
      <c r="H25" s="272" t="s">
        <v>17297</v>
      </c>
      <c r="I25" s="272" t="s">
        <v>14790</v>
      </c>
      <c r="J25" s="287">
        <v>0</v>
      </c>
      <c r="K25" s="288">
        <v>0</v>
      </c>
      <c r="L25" s="288">
        <v>0</v>
      </c>
      <c r="M25" s="288">
        <v>0</v>
      </c>
      <c r="N25" s="288">
        <v>0</v>
      </c>
      <c r="O25" s="289">
        <v>0</v>
      </c>
      <c r="P25" s="290">
        <v>0</v>
      </c>
      <c r="Q25" s="290">
        <v>0</v>
      </c>
      <c r="R25" s="290">
        <v>0</v>
      </c>
      <c r="S25" s="290">
        <v>0</v>
      </c>
      <c r="T25" s="291">
        <v>0</v>
      </c>
      <c r="U25" s="292">
        <v>0</v>
      </c>
      <c r="V25" s="292">
        <v>0</v>
      </c>
      <c r="W25" s="292">
        <v>0</v>
      </c>
      <c r="X25" s="293">
        <v>0</v>
      </c>
      <c r="Y25" s="604" t="s">
        <v>16661</v>
      </c>
      <c r="Z25" s="282"/>
      <c r="AA25" s="282"/>
      <c r="AB25" s="282"/>
      <c r="AC25" s="282"/>
      <c r="AD25" s="282"/>
      <c r="AE25" s="282"/>
      <c r="AF25" s="285"/>
      <c r="AG25" s="285"/>
      <c r="AH25" s="285"/>
      <c r="AI25" s="285"/>
      <c r="AJ25" s="285"/>
      <c r="AL25" s="286"/>
    </row>
    <row r="26" spans="1:38" s="294" customFormat="1" x14ac:dyDescent="0.2">
      <c r="A26" s="272" t="s">
        <v>1285</v>
      </c>
      <c r="B26" s="272" t="s">
        <v>17066</v>
      </c>
      <c r="C26" s="257">
        <v>56037</v>
      </c>
      <c r="D26" s="272" t="s">
        <v>17030</v>
      </c>
      <c r="E26" s="273" t="s">
        <v>17278</v>
      </c>
      <c r="F26" s="274">
        <v>20200202</v>
      </c>
      <c r="G26" s="272" t="s">
        <v>17296</v>
      </c>
      <c r="H26" s="272" t="s">
        <v>17298</v>
      </c>
      <c r="I26" s="272" t="s">
        <v>14790</v>
      </c>
      <c r="J26" s="287">
        <v>0</v>
      </c>
      <c r="K26" s="288">
        <v>0.72655440000000016</v>
      </c>
      <c r="L26" s="288">
        <v>0</v>
      </c>
      <c r="M26" s="288">
        <v>0</v>
      </c>
      <c r="N26" s="288">
        <v>0</v>
      </c>
      <c r="O26" s="289">
        <v>0</v>
      </c>
      <c r="P26" s="290">
        <v>0.7875136676604968</v>
      </c>
      <c r="Q26" s="290">
        <v>0</v>
      </c>
      <c r="R26" s="290">
        <v>0</v>
      </c>
      <c r="S26" s="290">
        <v>0</v>
      </c>
      <c r="T26" s="291">
        <v>0</v>
      </c>
      <c r="U26" s="292">
        <v>0.78118013687643373</v>
      </c>
      <c r="V26" s="292">
        <v>0</v>
      </c>
      <c r="W26" s="292">
        <v>0</v>
      </c>
      <c r="X26" s="293">
        <v>0</v>
      </c>
      <c r="Y26" s="604" t="s">
        <v>16661</v>
      </c>
      <c r="Z26" s="282"/>
      <c r="AA26" s="282"/>
      <c r="AB26" s="282"/>
      <c r="AC26" s="282"/>
      <c r="AD26" s="282"/>
      <c r="AE26" s="282"/>
      <c r="AF26" s="285"/>
      <c r="AG26" s="285"/>
      <c r="AH26" s="285"/>
      <c r="AI26" s="285"/>
      <c r="AJ26" s="285"/>
      <c r="AL26" s="286"/>
    </row>
    <row r="27" spans="1:38" s="294" customFormat="1" x14ac:dyDescent="0.2">
      <c r="A27" s="272" t="s">
        <v>1285</v>
      </c>
      <c r="B27" s="272" t="s">
        <v>17066</v>
      </c>
      <c r="C27" s="257">
        <v>56037</v>
      </c>
      <c r="D27" s="272" t="s">
        <v>17030</v>
      </c>
      <c r="E27" s="273" t="s">
        <v>17278</v>
      </c>
      <c r="F27" s="274">
        <v>20200202</v>
      </c>
      <c r="G27" s="272" t="s">
        <v>17299</v>
      </c>
      <c r="H27" s="272" t="s">
        <v>17300</v>
      </c>
      <c r="I27" s="272" t="s">
        <v>14790</v>
      </c>
      <c r="J27" s="287">
        <v>0</v>
      </c>
      <c r="K27" s="288">
        <v>0</v>
      </c>
      <c r="L27" s="288">
        <v>0</v>
      </c>
      <c r="M27" s="288">
        <v>0</v>
      </c>
      <c r="N27" s="288">
        <v>0</v>
      </c>
      <c r="O27" s="289">
        <v>0</v>
      </c>
      <c r="P27" s="290">
        <v>0</v>
      </c>
      <c r="Q27" s="290">
        <v>0</v>
      </c>
      <c r="R27" s="290">
        <v>0</v>
      </c>
      <c r="S27" s="290">
        <v>0</v>
      </c>
      <c r="T27" s="291">
        <v>0</v>
      </c>
      <c r="U27" s="292">
        <v>0</v>
      </c>
      <c r="V27" s="292">
        <v>0</v>
      </c>
      <c r="W27" s="292">
        <v>0</v>
      </c>
      <c r="X27" s="293">
        <v>0</v>
      </c>
      <c r="Y27" s="604" t="s">
        <v>16661</v>
      </c>
      <c r="Z27" s="282"/>
      <c r="AA27" s="282"/>
      <c r="AB27" s="282"/>
      <c r="AC27" s="282"/>
      <c r="AD27" s="282"/>
      <c r="AE27" s="282"/>
      <c r="AF27" s="285"/>
      <c r="AG27" s="285"/>
      <c r="AH27" s="285"/>
      <c r="AI27" s="285"/>
      <c r="AJ27" s="285"/>
      <c r="AL27" s="286"/>
    </row>
    <row r="28" spans="1:38" s="294" customFormat="1" x14ac:dyDescent="0.2">
      <c r="A28" s="272" t="s">
        <v>1285</v>
      </c>
      <c r="B28" s="272" t="s">
        <v>17066</v>
      </c>
      <c r="C28" s="257">
        <v>56037</v>
      </c>
      <c r="D28" s="272" t="s">
        <v>17030</v>
      </c>
      <c r="E28" s="273" t="s">
        <v>17278</v>
      </c>
      <c r="F28" s="274">
        <v>20200202</v>
      </c>
      <c r="G28" s="272" t="s">
        <v>17299</v>
      </c>
      <c r="H28" s="272" t="s">
        <v>17301</v>
      </c>
      <c r="I28" s="272" t="s">
        <v>14790</v>
      </c>
      <c r="J28" s="287">
        <v>0</v>
      </c>
      <c r="K28" s="288">
        <v>2.5429404000000006E-2</v>
      </c>
      <c r="L28" s="288">
        <v>0</v>
      </c>
      <c r="M28" s="288">
        <v>0</v>
      </c>
      <c r="N28" s="288">
        <v>0</v>
      </c>
      <c r="O28" s="289">
        <v>0</v>
      </c>
      <c r="P28" s="290">
        <v>2.7562978368117386E-2</v>
      </c>
      <c r="Q28" s="290">
        <v>0</v>
      </c>
      <c r="R28" s="290">
        <v>0</v>
      </c>
      <c r="S28" s="290">
        <v>0</v>
      </c>
      <c r="T28" s="291">
        <v>0</v>
      </c>
      <c r="U28" s="292">
        <v>2.7341304790675178E-2</v>
      </c>
      <c r="V28" s="292">
        <v>0</v>
      </c>
      <c r="W28" s="292">
        <v>0</v>
      </c>
      <c r="X28" s="293">
        <v>0</v>
      </c>
      <c r="Y28" s="604" t="s">
        <v>16661</v>
      </c>
      <c r="Z28" s="282"/>
      <c r="AA28" s="282"/>
      <c r="AB28" s="282"/>
      <c r="AC28" s="282"/>
      <c r="AD28" s="282"/>
      <c r="AE28" s="282"/>
      <c r="AF28" s="285"/>
      <c r="AG28" s="285"/>
      <c r="AH28" s="285"/>
      <c r="AI28" s="285"/>
      <c r="AJ28" s="285"/>
      <c r="AL28" s="286"/>
    </row>
    <row r="29" spans="1:38" s="294" customFormat="1" x14ac:dyDescent="0.2">
      <c r="A29" s="272" t="s">
        <v>1285</v>
      </c>
      <c r="B29" s="272" t="s">
        <v>17066</v>
      </c>
      <c r="C29" s="257">
        <v>56037</v>
      </c>
      <c r="D29" s="272" t="s">
        <v>17030</v>
      </c>
      <c r="E29" s="273" t="s">
        <v>17278</v>
      </c>
      <c r="F29" s="274">
        <v>20200202</v>
      </c>
      <c r="G29" s="272" t="s">
        <v>17299</v>
      </c>
      <c r="H29" s="272" t="s">
        <v>17302</v>
      </c>
      <c r="I29" s="272" t="s">
        <v>14790</v>
      </c>
      <c r="J29" s="287">
        <v>0</v>
      </c>
      <c r="K29" s="288">
        <v>0</v>
      </c>
      <c r="L29" s="288">
        <v>0</v>
      </c>
      <c r="M29" s="288">
        <v>0</v>
      </c>
      <c r="N29" s="288">
        <v>0</v>
      </c>
      <c r="O29" s="289">
        <v>0</v>
      </c>
      <c r="P29" s="290">
        <v>0</v>
      </c>
      <c r="Q29" s="290">
        <v>0</v>
      </c>
      <c r="R29" s="290">
        <v>0</v>
      </c>
      <c r="S29" s="290">
        <v>0</v>
      </c>
      <c r="T29" s="291">
        <v>0</v>
      </c>
      <c r="U29" s="292">
        <v>0</v>
      </c>
      <c r="V29" s="292">
        <v>0</v>
      </c>
      <c r="W29" s="292">
        <v>0</v>
      </c>
      <c r="X29" s="293">
        <v>0</v>
      </c>
      <c r="Y29" s="604" t="s">
        <v>16661</v>
      </c>
      <c r="Z29" s="282"/>
      <c r="AA29" s="282"/>
      <c r="AB29" s="282"/>
      <c r="AC29" s="282"/>
      <c r="AD29" s="282"/>
      <c r="AE29" s="282"/>
      <c r="AF29" s="285"/>
      <c r="AG29" s="285"/>
      <c r="AH29" s="285"/>
      <c r="AI29" s="285"/>
      <c r="AJ29" s="285"/>
      <c r="AL29" s="286"/>
    </row>
    <row r="30" spans="1:38" s="294" customFormat="1" x14ac:dyDescent="0.2">
      <c r="A30" s="272" t="s">
        <v>1285</v>
      </c>
      <c r="B30" s="272" t="s">
        <v>17066</v>
      </c>
      <c r="C30" s="257">
        <v>56037</v>
      </c>
      <c r="D30" s="272" t="s">
        <v>17030</v>
      </c>
      <c r="E30" s="273" t="s">
        <v>17278</v>
      </c>
      <c r="F30" s="274">
        <v>20200202</v>
      </c>
      <c r="G30" s="272" t="s">
        <v>17299</v>
      </c>
      <c r="H30" s="272" t="s">
        <v>17303</v>
      </c>
      <c r="I30" s="272" t="s">
        <v>14790</v>
      </c>
      <c r="J30" s="287">
        <v>0</v>
      </c>
      <c r="K30" s="288">
        <v>0</v>
      </c>
      <c r="L30" s="288">
        <v>0</v>
      </c>
      <c r="M30" s="288">
        <v>0</v>
      </c>
      <c r="N30" s="288">
        <v>0</v>
      </c>
      <c r="O30" s="289">
        <v>0</v>
      </c>
      <c r="P30" s="290">
        <v>0</v>
      </c>
      <c r="Q30" s="290">
        <v>0</v>
      </c>
      <c r="R30" s="290">
        <v>0</v>
      </c>
      <c r="S30" s="290">
        <v>0</v>
      </c>
      <c r="T30" s="291">
        <v>0</v>
      </c>
      <c r="U30" s="292">
        <v>0</v>
      </c>
      <c r="V30" s="292">
        <v>0</v>
      </c>
      <c r="W30" s="292">
        <v>0</v>
      </c>
      <c r="X30" s="293">
        <v>0</v>
      </c>
      <c r="Y30" s="604" t="s">
        <v>16661</v>
      </c>
      <c r="Z30" s="282"/>
      <c r="AA30" s="282"/>
      <c r="AB30" s="282"/>
      <c r="AC30" s="282"/>
      <c r="AD30" s="282"/>
      <c r="AE30" s="282"/>
      <c r="AF30" s="285"/>
      <c r="AG30" s="285"/>
      <c r="AH30" s="285"/>
      <c r="AI30" s="285"/>
      <c r="AJ30" s="285"/>
      <c r="AL30" s="286"/>
    </row>
    <row r="31" spans="1:38" s="294" customFormat="1" x14ac:dyDescent="0.2">
      <c r="A31" s="272" t="s">
        <v>1285</v>
      </c>
      <c r="B31" s="272" t="s">
        <v>17066</v>
      </c>
      <c r="C31" s="257">
        <v>56037</v>
      </c>
      <c r="D31" s="272" t="s">
        <v>17030</v>
      </c>
      <c r="E31" s="273" t="s">
        <v>17278</v>
      </c>
      <c r="F31" s="274">
        <v>20200202</v>
      </c>
      <c r="G31" s="272" t="s">
        <v>17299</v>
      </c>
      <c r="H31" s="272" t="s">
        <v>17304</v>
      </c>
      <c r="I31" s="272" t="s">
        <v>14790</v>
      </c>
      <c r="J31" s="287">
        <v>0</v>
      </c>
      <c r="K31" s="288">
        <v>0</v>
      </c>
      <c r="L31" s="288">
        <v>0</v>
      </c>
      <c r="M31" s="288">
        <v>0</v>
      </c>
      <c r="N31" s="288">
        <v>0</v>
      </c>
      <c r="O31" s="289">
        <v>0</v>
      </c>
      <c r="P31" s="290">
        <v>0</v>
      </c>
      <c r="Q31" s="290">
        <v>0</v>
      </c>
      <c r="R31" s="290">
        <v>0</v>
      </c>
      <c r="S31" s="290">
        <v>0</v>
      </c>
      <c r="T31" s="291">
        <v>0</v>
      </c>
      <c r="U31" s="292">
        <v>0</v>
      </c>
      <c r="V31" s="292">
        <v>0</v>
      </c>
      <c r="W31" s="292">
        <v>0</v>
      </c>
      <c r="X31" s="293">
        <v>0</v>
      </c>
      <c r="Y31" s="604" t="s">
        <v>16661</v>
      </c>
      <c r="Z31" s="282"/>
      <c r="AA31" s="282"/>
      <c r="AB31" s="282"/>
      <c r="AC31" s="282"/>
      <c r="AD31" s="282"/>
      <c r="AE31" s="282"/>
      <c r="AF31" s="285"/>
      <c r="AG31" s="285"/>
      <c r="AH31" s="285"/>
      <c r="AI31" s="285"/>
      <c r="AJ31" s="285"/>
      <c r="AL31" s="286"/>
    </row>
    <row r="32" spans="1:38" s="294" customFormat="1" x14ac:dyDescent="0.2">
      <c r="A32" s="272" t="s">
        <v>1285</v>
      </c>
      <c r="B32" s="272" t="s">
        <v>17066</v>
      </c>
      <c r="C32" s="257">
        <v>56037</v>
      </c>
      <c r="D32" s="272" t="s">
        <v>17030</v>
      </c>
      <c r="E32" s="273" t="s">
        <v>17278</v>
      </c>
      <c r="F32" s="274">
        <v>20200202</v>
      </c>
      <c r="G32" s="272" t="s">
        <v>17299</v>
      </c>
      <c r="H32" s="272" t="s">
        <v>17305</v>
      </c>
      <c r="I32" s="272" t="s">
        <v>14790</v>
      </c>
      <c r="J32" s="287">
        <v>0</v>
      </c>
      <c r="K32" s="288">
        <v>9.0819300000000019E-2</v>
      </c>
      <c r="L32" s="288">
        <v>0</v>
      </c>
      <c r="M32" s="288">
        <v>0</v>
      </c>
      <c r="N32" s="288">
        <v>0</v>
      </c>
      <c r="O32" s="289">
        <v>0</v>
      </c>
      <c r="P32" s="290">
        <v>9.84392084575621E-2</v>
      </c>
      <c r="Q32" s="290">
        <v>0</v>
      </c>
      <c r="R32" s="290">
        <v>0</v>
      </c>
      <c r="S32" s="290">
        <v>0</v>
      </c>
      <c r="T32" s="291">
        <v>0</v>
      </c>
      <c r="U32" s="292">
        <v>9.7647517109554216E-2</v>
      </c>
      <c r="V32" s="292">
        <v>0</v>
      </c>
      <c r="W32" s="292">
        <v>0</v>
      </c>
      <c r="X32" s="293">
        <v>0</v>
      </c>
      <c r="Y32" s="604" t="s">
        <v>16661</v>
      </c>
      <c r="Z32" s="282"/>
      <c r="AA32" s="282"/>
      <c r="AB32" s="282"/>
      <c r="AC32" s="282"/>
      <c r="AD32" s="282"/>
      <c r="AE32" s="282"/>
      <c r="AF32" s="285"/>
      <c r="AG32" s="285"/>
      <c r="AH32" s="285"/>
      <c r="AI32" s="285"/>
      <c r="AJ32" s="285"/>
      <c r="AL32" s="286"/>
    </row>
    <row r="33" spans="1:38" s="294" customFormat="1" x14ac:dyDescent="0.2">
      <c r="A33" s="272" t="s">
        <v>1285</v>
      </c>
      <c r="B33" s="272" t="s">
        <v>17066</v>
      </c>
      <c r="C33" s="257">
        <v>56037</v>
      </c>
      <c r="D33" s="272" t="s">
        <v>17030</v>
      </c>
      <c r="E33" s="273" t="s">
        <v>17278</v>
      </c>
      <c r="F33" s="274">
        <v>20200202</v>
      </c>
      <c r="G33" s="272" t="s">
        <v>17299</v>
      </c>
      <c r="H33" s="272" t="s">
        <v>17306</v>
      </c>
      <c r="I33" s="272" t="s">
        <v>14790</v>
      </c>
      <c r="J33" s="287">
        <v>0</v>
      </c>
      <c r="K33" s="288">
        <v>0</v>
      </c>
      <c r="L33" s="288">
        <v>0</v>
      </c>
      <c r="M33" s="288">
        <v>0</v>
      </c>
      <c r="N33" s="288">
        <v>0</v>
      </c>
      <c r="O33" s="289">
        <v>0</v>
      </c>
      <c r="P33" s="290">
        <v>0</v>
      </c>
      <c r="Q33" s="290">
        <v>0</v>
      </c>
      <c r="R33" s="290">
        <v>0</v>
      </c>
      <c r="S33" s="290">
        <v>0</v>
      </c>
      <c r="T33" s="291">
        <v>0</v>
      </c>
      <c r="U33" s="292">
        <v>0</v>
      </c>
      <c r="V33" s="292">
        <v>0</v>
      </c>
      <c r="W33" s="292">
        <v>0</v>
      </c>
      <c r="X33" s="293">
        <v>0</v>
      </c>
      <c r="Y33" s="604" t="s">
        <v>16661</v>
      </c>
      <c r="Z33" s="282"/>
      <c r="AA33" s="282"/>
      <c r="AB33" s="282"/>
      <c r="AC33" s="282"/>
      <c r="AD33" s="282"/>
      <c r="AE33" s="282"/>
      <c r="AF33" s="285"/>
      <c r="AG33" s="285"/>
      <c r="AH33" s="285"/>
      <c r="AI33" s="285"/>
      <c r="AJ33" s="285"/>
      <c r="AL33" s="286"/>
    </row>
    <row r="34" spans="1:38" s="294" customFormat="1" x14ac:dyDescent="0.2">
      <c r="A34" s="272" t="s">
        <v>1285</v>
      </c>
      <c r="B34" s="272" t="s">
        <v>17066</v>
      </c>
      <c r="C34" s="257">
        <v>56037</v>
      </c>
      <c r="D34" s="272" t="s">
        <v>17030</v>
      </c>
      <c r="E34" s="273" t="s">
        <v>17278</v>
      </c>
      <c r="F34" s="274">
        <v>20200202</v>
      </c>
      <c r="G34" s="272" t="s">
        <v>17299</v>
      </c>
      <c r="H34" s="272" t="s">
        <v>17307</v>
      </c>
      <c r="I34" s="272" t="s">
        <v>14790</v>
      </c>
      <c r="J34" s="287">
        <v>0</v>
      </c>
      <c r="K34" s="288">
        <v>0</v>
      </c>
      <c r="L34" s="288">
        <v>0</v>
      </c>
      <c r="M34" s="288">
        <v>0</v>
      </c>
      <c r="N34" s="288">
        <v>0</v>
      </c>
      <c r="O34" s="289">
        <v>0</v>
      </c>
      <c r="P34" s="290">
        <v>0</v>
      </c>
      <c r="Q34" s="290">
        <v>0</v>
      </c>
      <c r="R34" s="290">
        <v>0</v>
      </c>
      <c r="S34" s="290">
        <v>0</v>
      </c>
      <c r="T34" s="291">
        <v>0</v>
      </c>
      <c r="U34" s="292">
        <v>0</v>
      </c>
      <c r="V34" s="292">
        <v>0</v>
      </c>
      <c r="W34" s="292">
        <v>0</v>
      </c>
      <c r="X34" s="293">
        <v>0</v>
      </c>
      <c r="Y34" s="604" t="s">
        <v>16661</v>
      </c>
      <c r="Z34" s="282"/>
      <c r="AA34" s="282"/>
      <c r="AB34" s="282"/>
      <c r="AC34" s="282"/>
      <c r="AD34" s="282"/>
      <c r="AE34" s="282"/>
      <c r="AF34" s="285"/>
      <c r="AG34" s="285"/>
      <c r="AH34" s="285"/>
      <c r="AI34" s="285"/>
      <c r="AJ34" s="285"/>
      <c r="AL34" s="286"/>
    </row>
    <row r="35" spans="1:38" s="294" customFormat="1" x14ac:dyDescent="0.2">
      <c r="A35" s="272" t="s">
        <v>1285</v>
      </c>
      <c r="B35" s="272" t="s">
        <v>17066</v>
      </c>
      <c r="C35" s="257">
        <v>56037</v>
      </c>
      <c r="D35" s="272" t="s">
        <v>17030</v>
      </c>
      <c r="E35" s="273" t="s">
        <v>17278</v>
      </c>
      <c r="F35" s="274">
        <v>20200253</v>
      </c>
      <c r="G35" s="272" t="s">
        <v>17299</v>
      </c>
      <c r="H35" s="272" t="s">
        <v>17308</v>
      </c>
      <c r="I35" s="272" t="s">
        <v>14790</v>
      </c>
      <c r="J35" s="287">
        <v>2.6279999999999997</v>
      </c>
      <c r="K35" s="288">
        <v>3.1219238399999995E-2</v>
      </c>
      <c r="L35" s="288">
        <v>2.6279999999999997</v>
      </c>
      <c r="M35" s="288">
        <v>0</v>
      </c>
      <c r="N35" s="288">
        <v>2.0471804639999997E-2</v>
      </c>
      <c r="O35" s="289">
        <v>2.8484940957095364</v>
      </c>
      <c r="P35" s="290">
        <v>3.3838590660178247E-2</v>
      </c>
      <c r="Q35" s="290">
        <v>2.8484940957095364</v>
      </c>
      <c r="R35" s="290">
        <v>0</v>
      </c>
      <c r="S35" s="290">
        <v>2.2189427186285804E-2</v>
      </c>
      <c r="T35" s="291">
        <v>2.6369133215882048</v>
      </c>
      <c r="U35" s="292">
        <v>3.3566445852492265E-2</v>
      </c>
      <c r="V35" s="292">
        <v>2.7388621596716138</v>
      </c>
      <c r="W35" s="292">
        <v>0</v>
      </c>
      <c r="X35" s="293">
        <v>2.2189427186285804E-2</v>
      </c>
      <c r="Y35" s="604" t="s">
        <v>16661</v>
      </c>
      <c r="Z35" s="282"/>
      <c r="AA35" s="282"/>
      <c r="AB35" s="282"/>
      <c r="AC35" s="282"/>
      <c r="AD35" s="282"/>
      <c r="AE35" s="282"/>
      <c r="AF35" s="285"/>
      <c r="AG35" s="285"/>
      <c r="AH35" s="285"/>
      <c r="AI35" s="285"/>
      <c r="AJ35" s="285"/>
      <c r="AL35" s="286"/>
    </row>
    <row r="36" spans="1:38" s="294" customFormat="1" x14ac:dyDescent="0.2">
      <c r="A36" s="272" t="s">
        <v>1285</v>
      </c>
      <c r="B36" s="272" t="s">
        <v>17066</v>
      </c>
      <c r="C36" s="257">
        <v>56037</v>
      </c>
      <c r="D36" s="272" t="s">
        <v>17030</v>
      </c>
      <c r="E36" s="273" t="s">
        <v>17278</v>
      </c>
      <c r="F36" s="274">
        <v>20200253</v>
      </c>
      <c r="G36" s="272" t="s">
        <v>17299</v>
      </c>
      <c r="H36" s="272" t="s">
        <v>17309</v>
      </c>
      <c r="I36" s="272" t="s">
        <v>14790</v>
      </c>
      <c r="J36" s="287">
        <v>3.5040000000000004</v>
      </c>
      <c r="K36" s="288">
        <v>4.3561728000000001E-2</v>
      </c>
      <c r="L36" s="288">
        <v>5.2559999999999993</v>
      </c>
      <c r="M36" s="288">
        <v>0</v>
      </c>
      <c r="N36" s="288">
        <v>2.8565308799999998E-2</v>
      </c>
      <c r="O36" s="289">
        <v>3.7979921276127162</v>
      </c>
      <c r="P36" s="290">
        <v>4.7216638130481284E-2</v>
      </c>
      <c r="Q36" s="290">
        <v>5.6969881914190728</v>
      </c>
      <c r="R36" s="290">
        <v>0</v>
      </c>
      <c r="S36" s="290">
        <v>3.0961991422724378E-2</v>
      </c>
      <c r="T36" s="291">
        <v>3.5158844287842741</v>
      </c>
      <c r="U36" s="292">
        <v>4.6836901189524098E-2</v>
      </c>
      <c r="V36" s="292">
        <v>5.4777243193432277</v>
      </c>
      <c r="W36" s="292">
        <v>0</v>
      </c>
      <c r="X36" s="293">
        <v>3.0961991422724378E-2</v>
      </c>
      <c r="Y36" s="604" t="s">
        <v>16661</v>
      </c>
      <c r="Z36" s="282"/>
      <c r="AA36" s="282"/>
      <c r="AB36" s="282"/>
      <c r="AC36" s="282"/>
      <c r="AD36" s="282"/>
      <c r="AE36" s="282"/>
      <c r="AF36" s="285"/>
      <c r="AG36" s="285"/>
      <c r="AH36" s="285"/>
      <c r="AI36" s="285"/>
      <c r="AJ36" s="285"/>
      <c r="AL36" s="286"/>
    </row>
    <row r="37" spans="1:38" s="294" customFormat="1" x14ac:dyDescent="0.2">
      <c r="A37" s="272" t="s">
        <v>1285</v>
      </c>
      <c r="B37" s="272" t="s">
        <v>17066</v>
      </c>
      <c r="C37" s="257">
        <v>56037</v>
      </c>
      <c r="D37" s="272" t="s">
        <v>17030</v>
      </c>
      <c r="E37" s="273" t="s">
        <v>17278</v>
      </c>
      <c r="F37" s="274">
        <v>20200254</v>
      </c>
      <c r="G37" s="272" t="s">
        <v>17299</v>
      </c>
      <c r="H37" s="272" t="s">
        <v>17310</v>
      </c>
      <c r="I37" s="272" t="s">
        <v>14790</v>
      </c>
      <c r="J37" s="287">
        <v>0.17519999999999999</v>
      </c>
      <c r="K37" s="288">
        <v>0.17076393600000001</v>
      </c>
      <c r="L37" s="288">
        <v>4.3799999999999999E-2</v>
      </c>
      <c r="M37" s="288">
        <v>0</v>
      </c>
      <c r="N37" s="288">
        <v>1.4452851739199999E-2</v>
      </c>
      <c r="O37" s="289">
        <v>0.18989960638063577</v>
      </c>
      <c r="P37" s="290">
        <v>0.18509134834707808</v>
      </c>
      <c r="Q37" s="290">
        <v>4.7474901595158943E-2</v>
      </c>
      <c r="R37" s="290">
        <v>0</v>
      </c>
      <c r="S37" s="290">
        <v>1.5665472924382234E-2</v>
      </c>
      <c r="T37" s="291">
        <v>0.17579422143921367</v>
      </c>
      <c r="U37" s="292">
        <v>0.18360276243325829</v>
      </c>
      <c r="V37" s="292">
        <v>4.564770266119357E-2</v>
      </c>
      <c r="W37" s="292">
        <v>0</v>
      </c>
      <c r="X37" s="293">
        <v>1.5665472924382234E-2</v>
      </c>
      <c r="Y37" s="604" t="s">
        <v>16661</v>
      </c>
      <c r="Z37" s="282"/>
      <c r="AA37" s="282"/>
      <c r="AB37" s="282"/>
      <c r="AC37" s="282"/>
      <c r="AD37" s="282"/>
      <c r="AE37" s="282"/>
      <c r="AF37" s="285"/>
      <c r="AG37" s="285"/>
      <c r="AH37" s="285"/>
      <c r="AI37" s="285"/>
      <c r="AJ37" s="285"/>
      <c r="AL37" s="286"/>
    </row>
    <row r="38" spans="1:38" s="294" customFormat="1" x14ac:dyDescent="0.2">
      <c r="A38" s="272" t="s">
        <v>1285</v>
      </c>
      <c r="B38" s="272" t="s">
        <v>17066</v>
      </c>
      <c r="C38" s="257">
        <v>56037</v>
      </c>
      <c r="D38" s="272" t="s">
        <v>17030</v>
      </c>
      <c r="E38" s="273" t="s">
        <v>17278</v>
      </c>
      <c r="F38" s="274">
        <v>20200254</v>
      </c>
      <c r="G38" s="272" t="s">
        <v>17299</v>
      </c>
      <c r="H38" s="272" t="s">
        <v>17310</v>
      </c>
      <c r="I38" s="272" t="s">
        <v>14790</v>
      </c>
      <c r="J38" s="287">
        <v>0.43800000000000006</v>
      </c>
      <c r="K38" s="288">
        <v>0.17076393600000001</v>
      </c>
      <c r="L38" s="288">
        <v>0.87600000000000011</v>
      </c>
      <c r="M38" s="288">
        <v>0</v>
      </c>
      <c r="N38" s="288">
        <v>1.4452851739200001E-2</v>
      </c>
      <c r="O38" s="289">
        <v>0.47474901595158953</v>
      </c>
      <c r="P38" s="290">
        <v>0.18509134834707808</v>
      </c>
      <c r="Q38" s="290">
        <v>0.94949803190317905</v>
      </c>
      <c r="R38" s="290">
        <v>0</v>
      </c>
      <c r="S38" s="290">
        <v>1.5665472924382234E-2</v>
      </c>
      <c r="T38" s="291">
        <v>0.43948555359803426</v>
      </c>
      <c r="U38" s="292">
        <v>0.18360276243325829</v>
      </c>
      <c r="V38" s="292">
        <v>0.91295405322387158</v>
      </c>
      <c r="W38" s="292">
        <v>0</v>
      </c>
      <c r="X38" s="293">
        <v>1.5665472924382234E-2</v>
      </c>
      <c r="Y38" s="604" t="s">
        <v>16661</v>
      </c>
      <c r="Z38" s="282"/>
      <c r="AA38" s="282"/>
      <c r="AB38" s="282"/>
      <c r="AC38" s="282"/>
      <c r="AD38" s="282"/>
      <c r="AE38" s="282"/>
      <c r="AF38" s="285"/>
      <c r="AG38" s="285"/>
      <c r="AH38" s="285"/>
      <c r="AI38" s="285"/>
      <c r="AJ38" s="285"/>
      <c r="AL38" s="286"/>
    </row>
    <row r="39" spans="1:38" s="294" customFormat="1" x14ac:dyDescent="0.2">
      <c r="A39" s="272" t="s">
        <v>1285</v>
      </c>
      <c r="B39" s="272" t="s">
        <v>17066</v>
      </c>
      <c r="C39" s="257">
        <v>56037</v>
      </c>
      <c r="D39" s="272" t="s">
        <v>17030</v>
      </c>
      <c r="E39" s="273" t="s">
        <v>17278</v>
      </c>
      <c r="F39" s="274">
        <v>20200254</v>
      </c>
      <c r="G39" s="272" t="s">
        <v>17299</v>
      </c>
      <c r="H39" s="272" t="s">
        <v>17311</v>
      </c>
      <c r="I39" s="272" t="s">
        <v>14790</v>
      </c>
      <c r="J39" s="287">
        <v>0.87600000000000011</v>
      </c>
      <c r="K39" s="288">
        <v>0.29232470400000005</v>
      </c>
      <c r="L39" s="288">
        <v>0.87600000000000011</v>
      </c>
      <c r="M39" s="288">
        <v>0</v>
      </c>
      <c r="N39" s="288">
        <v>2.4741322468800005E-2</v>
      </c>
      <c r="O39" s="289">
        <v>0.94949803190317905</v>
      </c>
      <c r="P39" s="290">
        <v>0.31685129123821848</v>
      </c>
      <c r="Q39" s="290">
        <v>0.94949803190317905</v>
      </c>
      <c r="R39" s="290">
        <v>0</v>
      </c>
      <c r="S39" s="290">
        <v>2.6817165514620437E-2</v>
      </c>
      <c r="T39" s="291">
        <v>0.87897110719606852</v>
      </c>
      <c r="U39" s="292">
        <v>0.3143030339959168</v>
      </c>
      <c r="V39" s="292">
        <v>0.91295405322387158</v>
      </c>
      <c r="W39" s="292">
        <v>0</v>
      </c>
      <c r="X39" s="293">
        <v>2.6817165514620437E-2</v>
      </c>
      <c r="Y39" s="604" t="s">
        <v>16661</v>
      </c>
      <c r="Z39" s="282"/>
      <c r="AA39" s="282"/>
      <c r="AB39" s="282"/>
      <c r="AC39" s="282"/>
      <c r="AD39" s="282"/>
      <c r="AE39" s="282"/>
      <c r="AF39" s="285"/>
      <c r="AG39" s="285"/>
      <c r="AH39" s="285"/>
      <c r="AI39" s="285"/>
      <c r="AJ39" s="285"/>
      <c r="AL39" s="286"/>
    </row>
    <row r="40" spans="1:38" s="294" customFormat="1" x14ac:dyDescent="0.2">
      <c r="A40" s="272" t="s">
        <v>1285</v>
      </c>
      <c r="B40" s="272" t="s">
        <v>17066</v>
      </c>
      <c r="C40" s="257">
        <v>56037</v>
      </c>
      <c r="D40" s="272" t="s">
        <v>17030</v>
      </c>
      <c r="E40" s="273" t="s">
        <v>17278</v>
      </c>
      <c r="F40" s="274">
        <v>20200254</v>
      </c>
      <c r="G40" s="272" t="s">
        <v>17299</v>
      </c>
      <c r="H40" s="272" t="s">
        <v>17311</v>
      </c>
      <c r="I40" s="272" t="s">
        <v>14790</v>
      </c>
      <c r="J40" s="287">
        <v>1.1826000000000001</v>
      </c>
      <c r="K40" s="288">
        <v>0.30390191999999999</v>
      </c>
      <c r="L40" s="288">
        <v>1.0074000000000001</v>
      </c>
      <c r="M40" s="288">
        <v>0</v>
      </c>
      <c r="N40" s="288">
        <v>2.5721176823999999E-2</v>
      </c>
      <c r="O40" s="289">
        <v>1.2818223430692917</v>
      </c>
      <c r="P40" s="290">
        <v>0.32939985722785081</v>
      </c>
      <c r="Q40" s="290">
        <v>1.0919227366886559</v>
      </c>
      <c r="R40" s="290">
        <v>0</v>
      </c>
      <c r="S40" s="290">
        <v>2.7879231475595498E-2</v>
      </c>
      <c r="T40" s="291">
        <v>1.1866109947146926</v>
      </c>
      <c r="U40" s="292">
        <v>0.32675067890664611</v>
      </c>
      <c r="V40" s="292">
        <v>1.0498971612074524</v>
      </c>
      <c r="W40" s="292">
        <v>0</v>
      </c>
      <c r="X40" s="293">
        <v>2.7879231475595498E-2</v>
      </c>
      <c r="Y40" s="604" t="s">
        <v>16661</v>
      </c>
      <c r="Z40" s="282"/>
      <c r="AA40" s="282"/>
      <c r="AB40" s="282"/>
      <c r="AC40" s="282"/>
      <c r="AD40" s="282"/>
      <c r="AE40" s="282"/>
      <c r="AF40" s="285"/>
      <c r="AG40" s="285"/>
      <c r="AH40" s="285"/>
      <c r="AI40" s="285"/>
      <c r="AJ40" s="285"/>
      <c r="AL40" s="286"/>
    </row>
    <row r="41" spans="1:38" s="294" customFormat="1" x14ac:dyDescent="0.2">
      <c r="A41" s="272" t="s">
        <v>1285</v>
      </c>
      <c r="B41" s="272" t="s">
        <v>17066</v>
      </c>
      <c r="C41" s="257">
        <v>56037</v>
      </c>
      <c r="D41" s="272" t="s">
        <v>17030</v>
      </c>
      <c r="E41" s="273" t="s">
        <v>17278</v>
      </c>
      <c r="F41" s="274">
        <v>20200254</v>
      </c>
      <c r="G41" s="272" t="s">
        <v>17299</v>
      </c>
      <c r="H41" s="272" t="s">
        <v>17302</v>
      </c>
      <c r="I41" s="272" t="s">
        <v>14790</v>
      </c>
      <c r="J41" s="287">
        <v>0.87600000000000011</v>
      </c>
      <c r="K41" s="288">
        <v>0.27495888000000002</v>
      </c>
      <c r="L41" s="288">
        <v>0.87600000000000011</v>
      </c>
      <c r="M41" s="288">
        <v>0</v>
      </c>
      <c r="N41" s="288">
        <v>2.3271540936000003E-2</v>
      </c>
      <c r="O41" s="289">
        <v>0.94949803190317905</v>
      </c>
      <c r="P41" s="290">
        <v>0.29802844225376979</v>
      </c>
      <c r="Q41" s="290">
        <v>0.94949803190317905</v>
      </c>
      <c r="R41" s="290">
        <v>0</v>
      </c>
      <c r="S41" s="290">
        <v>2.5224066573157837E-2</v>
      </c>
      <c r="T41" s="291">
        <v>0.87897110719606852</v>
      </c>
      <c r="U41" s="292">
        <v>0.29563156662982271</v>
      </c>
      <c r="V41" s="292">
        <v>0.91295405322387158</v>
      </c>
      <c r="W41" s="292">
        <v>0</v>
      </c>
      <c r="X41" s="293">
        <v>2.5224066573157837E-2</v>
      </c>
      <c r="Y41" s="604" t="s">
        <v>16661</v>
      </c>
      <c r="Z41" s="282"/>
      <c r="AA41" s="282"/>
      <c r="AB41" s="282"/>
      <c r="AC41" s="282"/>
      <c r="AD41" s="282"/>
      <c r="AE41" s="282"/>
      <c r="AF41" s="285"/>
      <c r="AG41" s="285"/>
      <c r="AH41" s="285"/>
      <c r="AI41" s="285"/>
      <c r="AJ41" s="285"/>
      <c r="AL41" s="286"/>
    </row>
    <row r="42" spans="1:38" s="294" customFormat="1" x14ac:dyDescent="0.2">
      <c r="A42" s="272" t="s">
        <v>1285</v>
      </c>
      <c r="B42" s="272" t="s">
        <v>17066</v>
      </c>
      <c r="C42" s="257">
        <v>56037</v>
      </c>
      <c r="D42" s="272" t="s">
        <v>17030</v>
      </c>
      <c r="E42" s="273" t="s">
        <v>17278</v>
      </c>
      <c r="F42" s="274">
        <v>20200254</v>
      </c>
      <c r="G42" s="272" t="s">
        <v>17299</v>
      </c>
      <c r="H42" s="272" t="s">
        <v>17303</v>
      </c>
      <c r="I42" s="272" t="s">
        <v>14790</v>
      </c>
      <c r="J42" s="287">
        <v>0.87600000000000011</v>
      </c>
      <c r="K42" s="288">
        <v>0.30390191999999999</v>
      </c>
      <c r="L42" s="288">
        <v>1.3139999999999998</v>
      </c>
      <c r="M42" s="288">
        <v>0</v>
      </c>
      <c r="N42" s="288">
        <v>2.5721176824000002E-2</v>
      </c>
      <c r="O42" s="289">
        <v>0.94949803190317905</v>
      </c>
      <c r="P42" s="290">
        <v>0.32939985722785081</v>
      </c>
      <c r="Q42" s="290">
        <v>1.4242470478547682</v>
      </c>
      <c r="R42" s="290">
        <v>0</v>
      </c>
      <c r="S42" s="290">
        <v>2.7879231475595501E-2</v>
      </c>
      <c r="T42" s="291">
        <v>0.87897110719606852</v>
      </c>
      <c r="U42" s="292">
        <v>0.32675067890664611</v>
      </c>
      <c r="V42" s="292">
        <v>1.3694310798358069</v>
      </c>
      <c r="W42" s="292">
        <v>0</v>
      </c>
      <c r="X42" s="293">
        <v>2.7879231475595501E-2</v>
      </c>
      <c r="Y42" s="604" t="s">
        <v>16661</v>
      </c>
      <c r="Z42" s="282"/>
      <c r="AA42" s="282"/>
      <c r="AB42" s="282"/>
      <c r="AC42" s="282"/>
      <c r="AD42" s="282"/>
      <c r="AE42" s="282"/>
      <c r="AF42" s="285"/>
      <c r="AG42" s="285"/>
      <c r="AH42" s="285"/>
      <c r="AI42" s="285"/>
      <c r="AJ42" s="285"/>
      <c r="AL42" s="286"/>
    </row>
    <row r="43" spans="1:38" s="294" customFormat="1" x14ac:dyDescent="0.2">
      <c r="A43" s="272" t="s">
        <v>1285</v>
      </c>
      <c r="B43" s="272" t="s">
        <v>17066</v>
      </c>
      <c r="C43" s="257">
        <v>56037</v>
      </c>
      <c r="D43" s="272" t="s">
        <v>17030</v>
      </c>
      <c r="E43" s="273" t="s">
        <v>17278</v>
      </c>
      <c r="F43" s="274">
        <v>20200254</v>
      </c>
      <c r="G43" s="272" t="s">
        <v>17299</v>
      </c>
      <c r="H43" s="272" t="s">
        <v>17304</v>
      </c>
      <c r="I43" s="272" t="s">
        <v>14790</v>
      </c>
      <c r="J43" s="287">
        <v>1.7520000000000002</v>
      </c>
      <c r="K43" s="288">
        <v>0.48913737600000007</v>
      </c>
      <c r="L43" s="288">
        <v>2.6279999999999997</v>
      </c>
      <c r="M43" s="288">
        <v>0</v>
      </c>
      <c r="N43" s="288">
        <v>4.1398846507200007E-2</v>
      </c>
      <c r="O43" s="289">
        <v>1.8989960638063581</v>
      </c>
      <c r="P43" s="290">
        <v>0.53017691306196946</v>
      </c>
      <c r="Q43" s="290">
        <v>2.8484940957095364</v>
      </c>
      <c r="R43" s="290">
        <v>0</v>
      </c>
      <c r="S43" s="290">
        <v>4.4872286851196576E-2</v>
      </c>
      <c r="T43" s="291">
        <v>1.757942214392137</v>
      </c>
      <c r="U43" s="292">
        <v>0.52591299747831621</v>
      </c>
      <c r="V43" s="292">
        <v>2.7388621596716138</v>
      </c>
      <c r="W43" s="292">
        <v>0</v>
      </c>
      <c r="X43" s="293">
        <v>4.4872286851196576E-2</v>
      </c>
      <c r="Y43" s="604" t="s">
        <v>16661</v>
      </c>
      <c r="Z43" s="282"/>
      <c r="AA43" s="282"/>
      <c r="AB43" s="282"/>
      <c r="AC43" s="282"/>
      <c r="AD43" s="282"/>
      <c r="AE43" s="282"/>
      <c r="AF43" s="285"/>
      <c r="AG43" s="285"/>
      <c r="AH43" s="285"/>
      <c r="AI43" s="285"/>
      <c r="AJ43" s="285"/>
      <c r="AL43" s="286"/>
    </row>
    <row r="44" spans="1:38" s="294" customFormat="1" x14ac:dyDescent="0.2">
      <c r="A44" s="272" t="s">
        <v>1285</v>
      </c>
      <c r="B44" s="272" t="s">
        <v>17066</v>
      </c>
      <c r="C44" s="257">
        <v>56037</v>
      </c>
      <c r="D44" s="272" t="s">
        <v>17030</v>
      </c>
      <c r="E44" s="273" t="s">
        <v>17278</v>
      </c>
      <c r="F44" s="274">
        <v>20200254</v>
      </c>
      <c r="G44" s="272" t="s">
        <v>17299</v>
      </c>
      <c r="H44" s="272" t="s">
        <v>17304</v>
      </c>
      <c r="I44" s="272" t="s">
        <v>14790</v>
      </c>
      <c r="J44" s="287">
        <v>1.7520000000000002</v>
      </c>
      <c r="K44" s="288">
        <v>0.49203168000000014</v>
      </c>
      <c r="L44" s="288">
        <v>2.6279999999999997</v>
      </c>
      <c r="M44" s="288">
        <v>0</v>
      </c>
      <c r="N44" s="288">
        <v>4.1643810096000017E-2</v>
      </c>
      <c r="O44" s="289">
        <v>1.8989960638063581</v>
      </c>
      <c r="P44" s="290">
        <v>0.53331405455937764</v>
      </c>
      <c r="Q44" s="290">
        <v>2.8484940957095364</v>
      </c>
      <c r="R44" s="290">
        <v>0</v>
      </c>
      <c r="S44" s="290">
        <v>4.5137803341440352E-2</v>
      </c>
      <c r="T44" s="291">
        <v>1.757942214392137</v>
      </c>
      <c r="U44" s="292">
        <v>0.52902490870599861</v>
      </c>
      <c r="V44" s="292">
        <v>2.7388621596716138</v>
      </c>
      <c r="W44" s="292">
        <v>0</v>
      </c>
      <c r="X44" s="293">
        <v>4.5137803341440352E-2</v>
      </c>
      <c r="Y44" s="604" t="s">
        <v>16661</v>
      </c>
      <c r="Z44" s="282"/>
      <c r="AA44" s="282"/>
      <c r="AB44" s="282"/>
      <c r="AC44" s="282"/>
      <c r="AD44" s="282"/>
      <c r="AE44" s="282"/>
      <c r="AF44" s="285"/>
      <c r="AG44" s="285"/>
      <c r="AH44" s="285"/>
      <c r="AI44" s="285"/>
      <c r="AJ44" s="285"/>
      <c r="AL44" s="286"/>
    </row>
    <row r="45" spans="1:38" s="294" customFormat="1" x14ac:dyDescent="0.2">
      <c r="A45" s="272" t="s">
        <v>1285</v>
      </c>
      <c r="B45" s="272" t="s">
        <v>17066</v>
      </c>
      <c r="C45" s="257">
        <v>56037</v>
      </c>
      <c r="D45" s="272" t="s">
        <v>17030</v>
      </c>
      <c r="E45" s="273" t="s">
        <v>17278</v>
      </c>
      <c r="F45" s="274">
        <v>20200254</v>
      </c>
      <c r="G45" s="272" t="s">
        <v>17299</v>
      </c>
      <c r="H45" s="272" t="s">
        <v>17304</v>
      </c>
      <c r="I45" s="272" t="s">
        <v>14790</v>
      </c>
      <c r="J45" s="287">
        <v>2.19</v>
      </c>
      <c r="K45" s="288">
        <v>0.587543712</v>
      </c>
      <c r="L45" s="288">
        <v>3.0659999999999994</v>
      </c>
      <c r="M45" s="288">
        <v>0</v>
      </c>
      <c r="N45" s="288">
        <v>4.97276085264E-2</v>
      </c>
      <c r="O45" s="289">
        <v>2.3737450797579474</v>
      </c>
      <c r="P45" s="290">
        <v>0.63683972397384492</v>
      </c>
      <c r="Q45" s="290">
        <v>3.3232431116611254</v>
      </c>
      <c r="R45" s="290">
        <v>0</v>
      </c>
      <c r="S45" s="290">
        <v>5.389984751948463E-2</v>
      </c>
      <c r="T45" s="291">
        <v>2.1974277679901713</v>
      </c>
      <c r="U45" s="292">
        <v>0.63171797921951589</v>
      </c>
      <c r="V45" s="292">
        <v>3.1953391862835492</v>
      </c>
      <c r="W45" s="292">
        <v>0</v>
      </c>
      <c r="X45" s="293">
        <v>5.389984751948463E-2</v>
      </c>
      <c r="Y45" s="604" t="s">
        <v>16661</v>
      </c>
      <c r="Z45" s="282"/>
      <c r="AA45" s="282"/>
      <c r="AB45" s="282"/>
      <c r="AC45" s="282"/>
      <c r="AD45" s="282"/>
      <c r="AE45" s="282"/>
      <c r="AF45" s="285"/>
      <c r="AG45" s="285"/>
      <c r="AH45" s="285"/>
      <c r="AI45" s="285"/>
      <c r="AJ45" s="285"/>
      <c r="AL45" s="286"/>
    </row>
    <row r="46" spans="1:38" s="294" customFormat="1" x14ac:dyDescent="0.2">
      <c r="A46" s="272" t="s">
        <v>1285</v>
      </c>
      <c r="B46" s="272" t="s">
        <v>17066</v>
      </c>
      <c r="C46" s="257">
        <v>56037</v>
      </c>
      <c r="D46" s="272" t="s">
        <v>17030</v>
      </c>
      <c r="E46" s="273" t="s">
        <v>17278</v>
      </c>
      <c r="F46" s="274">
        <v>20200254</v>
      </c>
      <c r="G46" s="272" t="s">
        <v>17299</v>
      </c>
      <c r="H46" s="272" t="s">
        <v>17312</v>
      </c>
      <c r="I46" s="272" t="s">
        <v>14790</v>
      </c>
      <c r="J46" s="287">
        <v>2.19</v>
      </c>
      <c r="K46" s="288">
        <v>0.587543712</v>
      </c>
      <c r="L46" s="288">
        <v>3.0659999999999994</v>
      </c>
      <c r="M46" s="288">
        <v>0</v>
      </c>
      <c r="N46" s="288">
        <v>4.97276085264E-2</v>
      </c>
      <c r="O46" s="289">
        <v>2.3737450797579474</v>
      </c>
      <c r="P46" s="290">
        <v>0.63683972397384492</v>
      </c>
      <c r="Q46" s="290">
        <v>3.3232431116611254</v>
      </c>
      <c r="R46" s="290">
        <v>0</v>
      </c>
      <c r="S46" s="290">
        <v>5.389984751948463E-2</v>
      </c>
      <c r="T46" s="291">
        <v>2.1974277679901713</v>
      </c>
      <c r="U46" s="292">
        <v>0.63171797921951589</v>
      </c>
      <c r="V46" s="292">
        <v>3.1953391862835492</v>
      </c>
      <c r="W46" s="292">
        <v>0</v>
      </c>
      <c r="X46" s="293">
        <v>5.389984751948463E-2</v>
      </c>
      <c r="Y46" s="604" t="s">
        <v>16661</v>
      </c>
      <c r="Z46" s="282"/>
      <c r="AA46" s="282"/>
      <c r="AB46" s="282"/>
      <c r="AC46" s="282"/>
      <c r="AD46" s="282"/>
      <c r="AE46" s="282"/>
      <c r="AF46" s="285"/>
      <c r="AG46" s="285"/>
      <c r="AH46" s="285"/>
      <c r="AI46" s="285"/>
      <c r="AJ46" s="285"/>
      <c r="AL46" s="286"/>
    </row>
    <row r="47" spans="1:38" s="294" customFormat="1" x14ac:dyDescent="0.2">
      <c r="A47" s="272" t="s">
        <v>1285</v>
      </c>
      <c r="B47" s="272" t="s">
        <v>17066</v>
      </c>
      <c r="C47" s="257">
        <v>56037</v>
      </c>
      <c r="D47" s="272" t="s">
        <v>17030</v>
      </c>
      <c r="E47" s="273" t="s">
        <v>17278</v>
      </c>
      <c r="F47" s="274">
        <v>20200254</v>
      </c>
      <c r="G47" s="272" t="s">
        <v>17299</v>
      </c>
      <c r="H47" s="272" t="s">
        <v>17313</v>
      </c>
      <c r="I47" s="272" t="s">
        <v>14790</v>
      </c>
      <c r="J47" s="287">
        <v>0.87600000000000011</v>
      </c>
      <c r="K47" s="288">
        <v>0.121560768</v>
      </c>
      <c r="L47" s="288">
        <v>0.87600000000000011</v>
      </c>
      <c r="M47" s="288">
        <v>0</v>
      </c>
      <c r="N47" s="288">
        <v>1.0288470729600001E-2</v>
      </c>
      <c r="O47" s="289">
        <v>0.94949803190317905</v>
      </c>
      <c r="P47" s="290">
        <v>0.13175994289114032</v>
      </c>
      <c r="Q47" s="290">
        <v>0.94949803190317905</v>
      </c>
      <c r="R47" s="290">
        <v>0</v>
      </c>
      <c r="S47" s="290">
        <v>1.1151692590238202E-2</v>
      </c>
      <c r="T47" s="291">
        <v>0.87897110719606852</v>
      </c>
      <c r="U47" s="292">
        <v>0.13070027156265845</v>
      </c>
      <c r="V47" s="292">
        <v>0.91295405322387158</v>
      </c>
      <c r="W47" s="292">
        <v>0</v>
      </c>
      <c r="X47" s="293">
        <v>1.1151692590238202E-2</v>
      </c>
      <c r="Y47" s="604" t="s">
        <v>16661</v>
      </c>
      <c r="Z47" s="282"/>
      <c r="AA47" s="282"/>
      <c r="AB47" s="282"/>
      <c r="AC47" s="282"/>
      <c r="AD47" s="282"/>
      <c r="AE47" s="282"/>
      <c r="AF47" s="285"/>
      <c r="AG47" s="285"/>
      <c r="AH47" s="285"/>
      <c r="AI47" s="285"/>
      <c r="AJ47" s="285"/>
      <c r="AL47" s="286"/>
    </row>
    <row r="48" spans="1:38" s="294" customFormat="1" x14ac:dyDescent="0.2">
      <c r="A48" s="272" t="s">
        <v>1285</v>
      </c>
      <c r="B48" s="272" t="s">
        <v>17066</v>
      </c>
      <c r="C48" s="257">
        <v>56037</v>
      </c>
      <c r="D48" s="272" t="s">
        <v>17030</v>
      </c>
      <c r="E48" s="273" t="s">
        <v>17278</v>
      </c>
      <c r="F48" s="274">
        <v>20200254</v>
      </c>
      <c r="G48" s="272" t="s">
        <v>17299</v>
      </c>
      <c r="H48" s="272" t="s">
        <v>17313</v>
      </c>
      <c r="I48" s="272" t="s">
        <v>14790</v>
      </c>
      <c r="J48" s="287">
        <v>7.8839999999999995</v>
      </c>
      <c r="K48" s="288">
        <v>1.0940469119999998</v>
      </c>
      <c r="L48" s="288">
        <v>7.8839999999999995</v>
      </c>
      <c r="M48" s="288">
        <v>0</v>
      </c>
      <c r="N48" s="288">
        <v>9.2596236566399995E-2</v>
      </c>
      <c r="O48" s="289">
        <v>8.5454822871286087</v>
      </c>
      <c r="P48" s="290">
        <v>1.1858394860202628</v>
      </c>
      <c r="Q48" s="290">
        <v>8.5454822871286087</v>
      </c>
      <c r="R48" s="290">
        <v>0</v>
      </c>
      <c r="S48" s="290">
        <v>0.1003652333121438</v>
      </c>
      <c r="T48" s="291">
        <v>7.9107399647646144</v>
      </c>
      <c r="U48" s="292">
        <v>1.1763024440639258</v>
      </c>
      <c r="V48" s="292">
        <v>8.2165864790148415</v>
      </c>
      <c r="W48" s="292">
        <v>0</v>
      </c>
      <c r="X48" s="293">
        <v>0.1003652333121438</v>
      </c>
      <c r="Y48" s="604" t="s">
        <v>16661</v>
      </c>
      <c r="Z48" s="282"/>
      <c r="AA48" s="282"/>
      <c r="AB48" s="282"/>
      <c r="AC48" s="282"/>
      <c r="AD48" s="282"/>
      <c r="AE48" s="282"/>
      <c r="AF48" s="285"/>
      <c r="AG48" s="285"/>
      <c r="AH48" s="285"/>
      <c r="AI48" s="285"/>
      <c r="AJ48" s="285"/>
      <c r="AL48" s="286"/>
    </row>
    <row r="49" spans="1:38" s="294" customFormat="1" x14ac:dyDescent="0.2">
      <c r="A49" s="272" t="s">
        <v>1285</v>
      </c>
      <c r="B49" s="272" t="s">
        <v>17066</v>
      </c>
      <c r="C49" s="257">
        <v>56037</v>
      </c>
      <c r="D49" s="272" t="s">
        <v>17030</v>
      </c>
      <c r="E49" s="273" t="s">
        <v>17278</v>
      </c>
      <c r="F49" s="274">
        <v>20200254</v>
      </c>
      <c r="G49" s="272" t="s">
        <v>17299</v>
      </c>
      <c r="H49" s="272" t="s">
        <v>17313</v>
      </c>
      <c r="I49" s="272" t="s">
        <v>14790</v>
      </c>
      <c r="J49" s="287">
        <v>4.38</v>
      </c>
      <c r="K49" s="288">
        <v>0.60780383999999987</v>
      </c>
      <c r="L49" s="288">
        <v>4.38</v>
      </c>
      <c r="M49" s="288">
        <v>0</v>
      </c>
      <c r="N49" s="288">
        <v>5.1442353647999997E-2</v>
      </c>
      <c r="O49" s="289">
        <v>4.7474901595158947</v>
      </c>
      <c r="P49" s="290">
        <v>0.65879971445570151</v>
      </c>
      <c r="Q49" s="290">
        <v>4.7474901595158947</v>
      </c>
      <c r="R49" s="290">
        <v>0</v>
      </c>
      <c r="S49" s="290">
        <v>5.5758462951190996E-2</v>
      </c>
      <c r="T49" s="291">
        <v>4.3948555359803425</v>
      </c>
      <c r="U49" s="292">
        <v>0.65350135781329211</v>
      </c>
      <c r="V49" s="292">
        <v>4.564770266119357</v>
      </c>
      <c r="W49" s="292">
        <v>0</v>
      </c>
      <c r="X49" s="293">
        <v>5.5758462951190996E-2</v>
      </c>
      <c r="Y49" s="604" t="s">
        <v>16661</v>
      </c>
      <c r="Z49" s="282"/>
      <c r="AA49" s="282"/>
      <c r="AB49" s="282"/>
      <c r="AC49" s="282"/>
      <c r="AD49" s="282"/>
      <c r="AE49" s="282"/>
      <c r="AF49" s="285"/>
      <c r="AG49" s="285"/>
      <c r="AH49" s="285"/>
      <c r="AI49" s="285"/>
      <c r="AJ49" s="285"/>
      <c r="AL49" s="286"/>
    </row>
    <row r="50" spans="1:38" s="294" customFormat="1" x14ac:dyDescent="0.2">
      <c r="A50" s="272" t="s">
        <v>1285</v>
      </c>
      <c r="B50" s="272" t="s">
        <v>17066</v>
      </c>
      <c r="C50" s="257">
        <v>56037</v>
      </c>
      <c r="D50" s="272" t="s">
        <v>17030</v>
      </c>
      <c r="E50" s="273" t="s">
        <v>17278</v>
      </c>
      <c r="F50" s="274">
        <v>20200254</v>
      </c>
      <c r="G50" s="272" t="s">
        <v>17299</v>
      </c>
      <c r="H50" s="272" t="s">
        <v>17308</v>
      </c>
      <c r="I50" s="272" t="s">
        <v>14790</v>
      </c>
      <c r="J50" s="287">
        <v>0.43800000000000006</v>
      </c>
      <c r="K50" s="288">
        <v>0.12445507200000001</v>
      </c>
      <c r="L50" s="288">
        <v>0.87600000000000011</v>
      </c>
      <c r="M50" s="288">
        <v>0</v>
      </c>
      <c r="N50" s="288">
        <v>1.0533434318400002E-2</v>
      </c>
      <c r="O50" s="289">
        <v>0.47474901595158953</v>
      </c>
      <c r="P50" s="290">
        <v>0.13489708438854844</v>
      </c>
      <c r="Q50" s="290">
        <v>0.94949803190317905</v>
      </c>
      <c r="R50" s="290">
        <v>0</v>
      </c>
      <c r="S50" s="290">
        <v>1.1417209080481969E-2</v>
      </c>
      <c r="T50" s="291">
        <v>0.43948555359803426</v>
      </c>
      <c r="U50" s="292">
        <v>0.13381218279034082</v>
      </c>
      <c r="V50" s="292">
        <v>0.91295405322387158</v>
      </c>
      <c r="W50" s="292">
        <v>0</v>
      </c>
      <c r="X50" s="293">
        <v>1.1417209080481969E-2</v>
      </c>
      <c r="Y50" s="604" t="s">
        <v>16661</v>
      </c>
      <c r="Z50" s="282"/>
      <c r="AA50" s="282"/>
      <c r="AB50" s="282"/>
      <c r="AC50" s="282"/>
      <c r="AD50" s="282"/>
      <c r="AE50" s="282"/>
      <c r="AF50" s="285"/>
      <c r="AG50" s="285"/>
      <c r="AH50" s="285"/>
      <c r="AI50" s="285"/>
      <c r="AJ50" s="285"/>
      <c r="AL50" s="286"/>
    </row>
    <row r="51" spans="1:38" s="294" customFormat="1" x14ac:dyDescent="0.2">
      <c r="A51" s="272" t="s">
        <v>1285</v>
      </c>
      <c r="B51" s="272" t="s">
        <v>17066</v>
      </c>
      <c r="C51" s="257">
        <v>56037</v>
      </c>
      <c r="D51" s="272" t="s">
        <v>17030</v>
      </c>
      <c r="E51" s="273" t="s">
        <v>17278</v>
      </c>
      <c r="F51" s="274">
        <v>20200254</v>
      </c>
      <c r="G51" s="272" t="s">
        <v>17299</v>
      </c>
      <c r="H51" s="272" t="s">
        <v>17306</v>
      </c>
      <c r="I51" s="272" t="s">
        <v>14790</v>
      </c>
      <c r="J51" s="287">
        <v>21.023999999999997</v>
      </c>
      <c r="K51" s="288">
        <v>6.0780383999999987</v>
      </c>
      <c r="L51" s="288">
        <v>31.536000000000005</v>
      </c>
      <c r="M51" s="288">
        <v>0</v>
      </c>
      <c r="N51" s="288">
        <v>0.51442353647999994</v>
      </c>
      <c r="O51" s="289">
        <v>22.787952765676291</v>
      </c>
      <c r="P51" s="290">
        <v>6.5879971445570149</v>
      </c>
      <c r="Q51" s="290">
        <v>34.181929148514449</v>
      </c>
      <c r="R51" s="290">
        <v>0</v>
      </c>
      <c r="S51" s="290">
        <v>0.5575846295119099</v>
      </c>
      <c r="T51" s="291">
        <v>21.095306572705638</v>
      </c>
      <c r="U51" s="292">
        <v>6.5350135781329213</v>
      </c>
      <c r="V51" s="292">
        <v>32.86634591605938</v>
      </c>
      <c r="W51" s="292">
        <v>0</v>
      </c>
      <c r="X51" s="293">
        <v>0.5575846295119099</v>
      </c>
      <c r="Y51" s="604" t="s">
        <v>16661</v>
      </c>
      <c r="Z51" s="282"/>
      <c r="AA51" s="282"/>
      <c r="AB51" s="282"/>
      <c r="AC51" s="282"/>
      <c r="AD51" s="282"/>
      <c r="AE51" s="282"/>
      <c r="AF51" s="285"/>
      <c r="AG51" s="285"/>
      <c r="AH51" s="285"/>
      <c r="AI51" s="285"/>
      <c r="AJ51" s="285"/>
      <c r="AL51" s="286"/>
    </row>
    <row r="52" spans="1:38" s="294" customFormat="1" x14ac:dyDescent="0.2">
      <c r="A52" s="272" t="s">
        <v>1285</v>
      </c>
      <c r="B52" s="272" t="s">
        <v>17066</v>
      </c>
      <c r="C52" s="257">
        <v>56037</v>
      </c>
      <c r="D52" s="272" t="s">
        <v>17030</v>
      </c>
      <c r="E52" s="273" t="s">
        <v>17278</v>
      </c>
      <c r="F52" s="274">
        <v>20200254</v>
      </c>
      <c r="G52" s="272" t="s">
        <v>17299</v>
      </c>
      <c r="H52" s="272" t="s">
        <v>17314</v>
      </c>
      <c r="I52" s="272" t="s">
        <v>14790</v>
      </c>
      <c r="J52" s="287">
        <v>1.3139999999999998</v>
      </c>
      <c r="K52" s="288">
        <v>0.16497532799999995</v>
      </c>
      <c r="L52" s="288">
        <v>1.3139999999999998</v>
      </c>
      <c r="M52" s="288">
        <v>0</v>
      </c>
      <c r="N52" s="288">
        <v>1.3962924561599999E-2</v>
      </c>
      <c r="O52" s="289">
        <v>1.4242470478547682</v>
      </c>
      <c r="P52" s="290">
        <v>0.17881706535226183</v>
      </c>
      <c r="Q52" s="290">
        <v>1.4242470478547682</v>
      </c>
      <c r="R52" s="290">
        <v>0</v>
      </c>
      <c r="S52" s="290">
        <v>1.5134439943894698E-2</v>
      </c>
      <c r="T52" s="291">
        <v>1.3184566607941024</v>
      </c>
      <c r="U52" s="292">
        <v>0.17737893997789356</v>
      </c>
      <c r="V52" s="292">
        <v>1.3694310798358069</v>
      </c>
      <c r="W52" s="292">
        <v>0</v>
      </c>
      <c r="X52" s="293">
        <v>1.5134439943894698E-2</v>
      </c>
      <c r="Y52" s="604" t="s">
        <v>16661</v>
      </c>
      <c r="Z52" s="282"/>
      <c r="AA52" s="282"/>
      <c r="AB52" s="282"/>
      <c r="AC52" s="282"/>
      <c r="AD52" s="282"/>
      <c r="AE52" s="282"/>
      <c r="AF52" s="285"/>
      <c r="AG52" s="285"/>
      <c r="AH52" s="285"/>
      <c r="AI52" s="285"/>
      <c r="AJ52" s="285"/>
      <c r="AL52" s="286"/>
    </row>
    <row r="53" spans="1:38" s="294" customFormat="1" x14ac:dyDescent="0.2">
      <c r="A53" s="272" t="s">
        <v>1285</v>
      </c>
      <c r="B53" s="272" t="s">
        <v>17066</v>
      </c>
      <c r="C53" s="257">
        <v>56037</v>
      </c>
      <c r="D53" s="272" t="s">
        <v>17030</v>
      </c>
      <c r="E53" s="273" t="s">
        <v>17278</v>
      </c>
      <c r="F53" s="274">
        <v>20200202</v>
      </c>
      <c r="G53" s="272" t="s">
        <v>17315</v>
      </c>
      <c r="H53" s="272" t="s">
        <v>17316</v>
      </c>
      <c r="I53" s="272" t="s">
        <v>14790</v>
      </c>
      <c r="J53" s="287">
        <v>0</v>
      </c>
      <c r="K53" s="288">
        <v>0</v>
      </c>
      <c r="L53" s="288">
        <v>0</v>
      </c>
      <c r="M53" s="288">
        <v>0</v>
      </c>
      <c r="N53" s="288">
        <v>0</v>
      </c>
      <c r="O53" s="289">
        <v>0</v>
      </c>
      <c r="P53" s="290">
        <v>0</v>
      </c>
      <c r="Q53" s="290">
        <v>0</v>
      </c>
      <c r="R53" s="290">
        <v>0</v>
      </c>
      <c r="S53" s="290">
        <v>0</v>
      </c>
      <c r="T53" s="291">
        <v>0</v>
      </c>
      <c r="U53" s="292">
        <v>0</v>
      </c>
      <c r="V53" s="292">
        <v>0</v>
      </c>
      <c r="W53" s="292">
        <v>0</v>
      </c>
      <c r="X53" s="293">
        <v>0</v>
      </c>
      <c r="Y53" s="604" t="s">
        <v>16661</v>
      </c>
      <c r="Z53" s="282"/>
      <c r="AA53" s="282"/>
      <c r="AB53" s="282"/>
      <c r="AC53" s="282"/>
      <c r="AD53" s="282"/>
      <c r="AE53" s="282"/>
      <c r="AF53" s="285"/>
      <c r="AG53" s="285"/>
      <c r="AH53" s="285"/>
      <c r="AI53" s="285"/>
      <c r="AJ53" s="285"/>
      <c r="AL53" s="286"/>
    </row>
    <row r="54" spans="1:38" s="294" customFormat="1" x14ac:dyDescent="0.2">
      <c r="A54" s="272" t="s">
        <v>1285</v>
      </c>
      <c r="B54" s="272" t="s">
        <v>17066</v>
      </c>
      <c r="C54" s="257">
        <v>56037</v>
      </c>
      <c r="D54" s="272" t="s">
        <v>17030</v>
      </c>
      <c r="E54" s="273" t="s">
        <v>17278</v>
      </c>
      <c r="F54" s="274">
        <v>20200202</v>
      </c>
      <c r="G54" s="272" t="s">
        <v>17317</v>
      </c>
      <c r="H54" s="272" t="s">
        <v>17318</v>
      </c>
      <c r="I54" s="272" t="s">
        <v>14790</v>
      </c>
      <c r="J54" s="287">
        <v>0</v>
      </c>
      <c r="K54" s="288">
        <v>0</v>
      </c>
      <c r="L54" s="288">
        <v>0</v>
      </c>
      <c r="M54" s="288">
        <v>0</v>
      </c>
      <c r="N54" s="288">
        <v>0</v>
      </c>
      <c r="O54" s="289">
        <v>0</v>
      </c>
      <c r="P54" s="290">
        <v>0</v>
      </c>
      <c r="Q54" s="290">
        <v>0</v>
      </c>
      <c r="R54" s="290">
        <v>0</v>
      </c>
      <c r="S54" s="290">
        <v>0</v>
      </c>
      <c r="T54" s="291">
        <v>0</v>
      </c>
      <c r="U54" s="292">
        <v>0</v>
      </c>
      <c r="V54" s="292">
        <v>0</v>
      </c>
      <c r="W54" s="292">
        <v>0</v>
      </c>
      <c r="X54" s="293">
        <v>0</v>
      </c>
      <c r="Y54" s="604" t="s">
        <v>16661</v>
      </c>
      <c r="Z54" s="282"/>
      <c r="AA54" s="282"/>
      <c r="AB54" s="282"/>
      <c r="AC54" s="282"/>
      <c r="AD54" s="282"/>
      <c r="AE54" s="282"/>
      <c r="AF54" s="285"/>
      <c r="AG54" s="285"/>
      <c r="AH54" s="285"/>
      <c r="AI54" s="285"/>
      <c r="AJ54" s="285"/>
      <c r="AL54" s="286"/>
    </row>
    <row r="55" spans="1:38" s="294" customFormat="1" x14ac:dyDescent="0.2">
      <c r="A55" s="272" t="s">
        <v>1285</v>
      </c>
      <c r="B55" s="272" t="s">
        <v>17066</v>
      </c>
      <c r="C55" s="257">
        <v>56037</v>
      </c>
      <c r="D55" s="272" t="s">
        <v>17030</v>
      </c>
      <c r="E55" s="273" t="s">
        <v>17278</v>
      </c>
      <c r="F55" s="274">
        <v>20200202</v>
      </c>
      <c r="G55" s="272" t="s">
        <v>17319</v>
      </c>
      <c r="H55" s="272" t="s">
        <v>17295</v>
      </c>
      <c r="I55" s="272" t="s">
        <v>14790</v>
      </c>
      <c r="J55" s="287">
        <v>0</v>
      </c>
      <c r="K55" s="288">
        <v>0</v>
      </c>
      <c r="L55" s="288">
        <v>0</v>
      </c>
      <c r="M55" s="288">
        <v>0</v>
      </c>
      <c r="N55" s="288">
        <v>0</v>
      </c>
      <c r="O55" s="289">
        <v>0</v>
      </c>
      <c r="P55" s="290">
        <v>0</v>
      </c>
      <c r="Q55" s="290">
        <v>0</v>
      </c>
      <c r="R55" s="290">
        <v>0</v>
      </c>
      <c r="S55" s="290">
        <v>0</v>
      </c>
      <c r="T55" s="291">
        <v>0</v>
      </c>
      <c r="U55" s="292">
        <v>0</v>
      </c>
      <c r="V55" s="292">
        <v>0</v>
      </c>
      <c r="W55" s="292">
        <v>0</v>
      </c>
      <c r="X55" s="293">
        <v>0</v>
      </c>
      <c r="Y55" s="604" t="s">
        <v>16661</v>
      </c>
      <c r="Z55" s="282"/>
      <c r="AA55" s="282"/>
      <c r="AB55" s="282"/>
      <c r="AC55" s="282"/>
      <c r="AD55" s="282"/>
      <c r="AE55" s="282"/>
      <c r="AF55" s="285"/>
      <c r="AG55" s="285"/>
      <c r="AH55" s="285"/>
      <c r="AI55" s="285"/>
      <c r="AJ55" s="285"/>
      <c r="AL55" s="286"/>
    </row>
    <row r="56" spans="1:38" s="294" customFormat="1" x14ac:dyDescent="0.2">
      <c r="A56" s="272" t="s">
        <v>1285</v>
      </c>
      <c r="B56" s="272" t="s">
        <v>17066</v>
      </c>
      <c r="C56" s="257">
        <v>56037</v>
      </c>
      <c r="D56" s="272" t="s">
        <v>17030</v>
      </c>
      <c r="E56" s="273" t="s">
        <v>17278</v>
      </c>
      <c r="F56" s="274">
        <v>20200202</v>
      </c>
      <c r="G56" s="272" t="s">
        <v>17320</v>
      </c>
      <c r="H56" s="272" t="s">
        <v>17321</v>
      </c>
      <c r="I56" s="272" t="s">
        <v>14790</v>
      </c>
      <c r="J56" s="287">
        <v>0</v>
      </c>
      <c r="K56" s="288">
        <v>0</v>
      </c>
      <c r="L56" s="288">
        <v>0</v>
      </c>
      <c r="M56" s="288">
        <v>0</v>
      </c>
      <c r="N56" s="288">
        <v>0</v>
      </c>
      <c r="O56" s="289">
        <v>0</v>
      </c>
      <c r="P56" s="290">
        <v>0</v>
      </c>
      <c r="Q56" s="290">
        <v>0</v>
      </c>
      <c r="R56" s="290">
        <v>0</v>
      </c>
      <c r="S56" s="290">
        <v>0</v>
      </c>
      <c r="T56" s="291">
        <v>0</v>
      </c>
      <c r="U56" s="292">
        <v>0</v>
      </c>
      <c r="V56" s="292">
        <v>0</v>
      </c>
      <c r="W56" s="292">
        <v>0</v>
      </c>
      <c r="X56" s="293">
        <v>0</v>
      </c>
      <c r="Y56" s="604" t="s">
        <v>16661</v>
      </c>
      <c r="Z56" s="282"/>
      <c r="AA56" s="282"/>
      <c r="AB56" s="282"/>
      <c r="AC56" s="282"/>
      <c r="AD56" s="282"/>
      <c r="AE56" s="282"/>
      <c r="AF56" s="285"/>
      <c r="AG56" s="285"/>
      <c r="AH56" s="285"/>
      <c r="AI56" s="285"/>
      <c r="AJ56" s="285"/>
      <c r="AL56" s="286"/>
    </row>
    <row r="57" spans="1:38" s="294" customFormat="1" x14ac:dyDescent="0.2">
      <c r="A57" s="272" t="s">
        <v>1285</v>
      </c>
      <c r="B57" s="272" t="s">
        <v>17066</v>
      </c>
      <c r="C57" s="257">
        <v>56037</v>
      </c>
      <c r="D57" s="272" t="s">
        <v>17030</v>
      </c>
      <c r="E57" s="273" t="s">
        <v>17278</v>
      </c>
      <c r="F57" s="274">
        <v>20200202</v>
      </c>
      <c r="G57" s="272" t="s">
        <v>17322</v>
      </c>
      <c r="H57" s="272" t="s">
        <v>17323</v>
      </c>
      <c r="I57" s="272" t="s">
        <v>14790</v>
      </c>
      <c r="J57" s="287">
        <v>0</v>
      </c>
      <c r="K57" s="288">
        <v>0</v>
      </c>
      <c r="L57" s="288">
        <v>0</v>
      </c>
      <c r="M57" s="288">
        <v>0</v>
      </c>
      <c r="N57" s="288">
        <v>0</v>
      </c>
      <c r="O57" s="289">
        <v>0</v>
      </c>
      <c r="P57" s="290">
        <v>0</v>
      </c>
      <c r="Q57" s="290">
        <v>0</v>
      </c>
      <c r="R57" s="290">
        <v>0</v>
      </c>
      <c r="S57" s="290">
        <v>0</v>
      </c>
      <c r="T57" s="291">
        <v>0</v>
      </c>
      <c r="U57" s="292">
        <v>0</v>
      </c>
      <c r="V57" s="292">
        <v>0</v>
      </c>
      <c r="W57" s="292">
        <v>0</v>
      </c>
      <c r="X57" s="293">
        <v>0</v>
      </c>
      <c r="Y57" s="604" t="s">
        <v>16661</v>
      </c>
      <c r="Z57" s="282"/>
      <c r="AA57" s="282"/>
      <c r="AB57" s="282"/>
      <c r="AC57" s="282"/>
      <c r="AD57" s="282"/>
      <c r="AE57" s="282"/>
      <c r="AF57" s="285"/>
      <c r="AG57" s="285"/>
      <c r="AH57" s="285"/>
      <c r="AI57" s="285"/>
      <c r="AJ57" s="285"/>
      <c r="AL57" s="286"/>
    </row>
    <row r="58" spans="1:38" s="294" customFormat="1" x14ac:dyDescent="0.2">
      <c r="A58" s="272" t="s">
        <v>1285</v>
      </c>
      <c r="B58" s="272" t="s">
        <v>17066</v>
      </c>
      <c r="C58" s="257">
        <v>56037</v>
      </c>
      <c r="D58" s="272" t="s">
        <v>17030</v>
      </c>
      <c r="E58" s="273" t="s">
        <v>17278</v>
      </c>
      <c r="F58" s="274">
        <v>20200254</v>
      </c>
      <c r="G58" s="272" t="s">
        <v>17324</v>
      </c>
      <c r="H58" s="272" t="s">
        <v>17325</v>
      </c>
      <c r="I58" s="272" t="s">
        <v>14790</v>
      </c>
      <c r="J58" s="287">
        <v>3.9420000000000006</v>
      </c>
      <c r="K58" s="288">
        <v>1.2011361600000001</v>
      </c>
      <c r="L58" s="288">
        <v>3.9420000000000006</v>
      </c>
      <c r="M58" s="288">
        <v>0</v>
      </c>
      <c r="N58" s="288">
        <v>0.10165988935200003</v>
      </c>
      <c r="O58" s="289">
        <v>4.2727411435643061</v>
      </c>
      <c r="P58" s="290">
        <v>1.3019137214243628</v>
      </c>
      <c r="Q58" s="290">
        <v>4.2727411435643061</v>
      </c>
      <c r="R58" s="290">
        <v>0</v>
      </c>
      <c r="S58" s="290">
        <v>0.1101893434511632</v>
      </c>
      <c r="T58" s="291">
        <v>3.955369982382309</v>
      </c>
      <c r="U58" s="292">
        <v>1.2914431594881728</v>
      </c>
      <c r="V58" s="292">
        <v>4.1082932395074225</v>
      </c>
      <c r="W58" s="292">
        <v>0</v>
      </c>
      <c r="X58" s="293">
        <v>0.1101893434511632</v>
      </c>
      <c r="Y58" s="604" t="s">
        <v>16661</v>
      </c>
      <c r="Z58" s="282"/>
      <c r="AA58" s="282"/>
      <c r="AB58" s="282"/>
      <c r="AC58" s="282"/>
      <c r="AD58" s="282"/>
      <c r="AE58" s="282"/>
      <c r="AF58" s="285"/>
      <c r="AG58" s="285"/>
      <c r="AH58" s="285"/>
      <c r="AI58" s="285"/>
      <c r="AJ58" s="285"/>
      <c r="AL58" s="286"/>
    </row>
    <row r="59" spans="1:38" s="294" customFormat="1" x14ac:dyDescent="0.2">
      <c r="A59" s="272" t="s">
        <v>1285</v>
      </c>
      <c r="B59" s="272" t="s">
        <v>17066</v>
      </c>
      <c r="C59" s="257">
        <v>56037</v>
      </c>
      <c r="D59" s="272" t="s">
        <v>17030</v>
      </c>
      <c r="E59" s="273" t="s">
        <v>17278</v>
      </c>
      <c r="F59" s="274">
        <v>20200202</v>
      </c>
      <c r="G59" s="272" t="s">
        <v>17326</v>
      </c>
      <c r="H59" s="272" t="s">
        <v>17327</v>
      </c>
      <c r="I59" s="272" t="s">
        <v>14790</v>
      </c>
      <c r="J59" s="287">
        <v>0</v>
      </c>
      <c r="K59" s="288">
        <v>0</v>
      </c>
      <c r="L59" s="288">
        <v>0</v>
      </c>
      <c r="M59" s="288">
        <v>0</v>
      </c>
      <c r="N59" s="288">
        <v>0</v>
      </c>
      <c r="O59" s="289">
        <v>0</v>
      </c>
      <c r="P59" s="290">
        <v>0</v>
      </c>
      <c r="Q59" s="290">
        <v>0</v>
      </c>
      <c r="R59" s="290">
        <v>0</v>
      </c>
      <c r="S59" s="290">
        <v>0</v>
      </c>
      <c r="T59" s="291">
        <v>0</v>
      </c>
      <c r="U59" s="292">
        <v>0</v>
      </c>
      <c r="V59" s="292">
        <v>0</v>
      </c>
      <c r="W59" s="292">
        <v>0</v>
      </c>
      <c r="X59" s="293">
        <v>0</v>
      </c>
      <c r="Y59" s="604" t="s">
        <v>16661</v>
      </c>
      <c r="Z59" s="282"/>
      <c r="AA59" s="282"/>
      <c r="AB59" s="282"/>
      <c r="AC59" s="282"/>
      <c r="AD59" s="282"/>
      <c r="AE59" s="282"/>
      <c r="AF59" s="285"/>
      <c r="AG59" s="285"/>
      <c r="AH59" s="285"/>
      <c r="AI59" s="285"/>
      <c r="AJ59" s="285"/>
      <c r="AL59" s="286"/>
    </row>
    <row r="60" spans="1:38" s="294" customFormat="1" x14ac:dyDescent="0.2">
      <c r="A60" s="272" t="s">
        <v>1285</v>
      </c>
      <c r="B60" s="272" t="s">
        <v>17066</v>
      </c>
      <c r="C60" s="257">
        <v>56037</v>
      </c>
      <c r="D60" s="272" t="s">
        <v>17030</v>
      </c>
      <c r="E60" s="273" t="s">
        <v>17278</v>
      </c>
      <c r="F60" s="274">
        <v>20200202</v>
      </c>
      <c r="G60" s="272" t="s">
        <v>17328</v>
      </c>
      <c r="H60" s="272" t="s">
        <v>17329</v>
      </c>
      <c r="I60" s="272" t="s">
        <v>14790</v>
      </c>
      <c r="J60" s="287">
        <v>0</v>
      </c>
      <c r="K60" s="288">
        <v>0</v>
      </c>
      <c r="L60" s="288">
        <v>0</v>
      </c>
      <c r="M60" s="288">
        <v>0</v>
      </c>
      <c r="N60" s="288">
        <v>0</v>
      </c>
      <c r="O60" s="289">
        <v>0</v>
      </c>
      <c r="P60" s="290">
        <v>0</v>
      </c>
      <c r="Q60" s="290">
        <v>0</v>
      </c>
      <c r="R60" s="290">
        <v>0</v>
      </c>
      <c r="S60" s="290">
        <v>0</v>
      </c>
      <c r="T60" s="291">
        <v>0</v>
      </c>
      <c r="U60" s="292">
        <v>0</v>
      </c>
      <c r="V60" s="292">
        <v>0</v>
      </c>
      <c r="W60" s="292">
        <v>0</v>
      </c>
      <c r="X60" s="293">
        <v>0</v>
      </c>
      <c r="Y60" s="604" t="s">
        <v>16661</v>
      </c>
      <c r="Z60" s="282"/>
      <c r="AA60" s="282"/>
      <c r="AB60" s="282"/>
      <c r="AC60" s="282"/>
      <c r="AD60" s="282"/>
      <c r="AE60" s="282"/>
      <c r="AF60" s="285"/>
      <c r="AG60" s="285"/>
      <c r="AH60" s="285"/>
      <c r="AI60" s="285"/>
      <c r="AJ60" s="285"/>
      <c r="AL60" s="286"/>
    </row>
    <row r="61" spans="1:38" s="294" customFormat="1" x14ac:dyDescent="0.2">
      <c r="A61" s="272" t="s">
        <v>1285</v>
      </c>
      <c r="B61" s="272" t="s">
        <v>17066</v>
      </c>
      <c r="C61" s="257">
        <v>56037</v>
      </c>
      <c r="D61" s="272" t="s">
        <v>17030</v>
      </c>
      <c r="E61" s="273" t="s">
        <v>17278</v>
      </c>
      <c r="F61" s="274">
        <v>20200202</v>
      </c>
      <c r="G61" s="272" t="s">
        <v>17330</v>
      </c>
      <c r="H61" s="272" t="s">
        <v>17329</v>
      </c>
      <c r="I61" s="272" t="s">
        <v>14790</v>
      </c>
      <c r="J61" s="287">
        <v>0</v>
      </c>
      <c r="K61" s="288">
        <v>0</v>
      </c>
      <c r="L61" s="288">
        <v>0</v>
      </c>
      <c r="M61" s="288">
        <v>0</v>
      </c>
      <c r="N61" s="288">
        <v>0</v>
      </c>
      <c r="O61" s="289">
        <v>0</v>
      </c>
      <c r="P61" s="290">
        <v>0</v>
      </c>
      <c r="Q61" s="290">
        <v>0</v>
      </c>
      <c r="R61" s="290">
        <v>0</v>
      </c>
      <c r="S61" s="290">
        <v>0</v>
      </c>
      <c r="T61" s="291">
        <v>0</v>
      </c>
      <c r="U61" s="292">
        <v>0</v>
      </c>
      <c r="V61" s="292">
        <v>0</v>
      </c>
      <c r="W61" s="292">
        <v>0</v>
      </c>
      <c r="X61" s="293">
        <v>0</v>
      </c>
      <c r="Y61" s="604" t="s">
        <v>16661</v>
      </c>
      <c r="Z61" s="282"/>
      <c r="AA61" s="282"/>
      <c r="AB61" s="282"/>
      <c r="AC61" s="282"/>
      <c r="AD61" s="282"/>
      <c r="AE61" s="282"/>
      <c r="AF61" s="285"/>
      <c r="AG61" s="285"/>
      <c r="AH61" s="285"/>
      <c r="AI61" s="285"/>
      <c r="AJ61" s="285"/>
      <c r="AL61" s="286"/>
    </row>
    <row r="62" spans="1:38" s="294" customFormat="1" x14ac:dyDescent="0.2">
      <c r="A62" s="272" t="s">
        <v>1285</v>
      </c>
      <c r="B62" s="272" t="s">
        <v>17066</v>
      </c>
      <c r="C62" s="257">
        <v>56037</v>
      </c>
      <c r="D62" s="272" t="s">
        <v>17030</v>
      </c>
      <c r="E62" s="273" t="s">
        <v>17278</v>
      </c>
      <c r="F62" s="274">
        <v>20200202</v>
      </c>
      <c r="G62" s="272" t="s">
        <v>17331</v>
      </c>
      <c r="H62" s="272" t="s">
        <v>17327</v>
      </c>
      <c r="I62" s="272" t="s">
        <v>14790</v>
      </c>
      <c r="J62" s="287">
        <v>0</v>
      </c>
      <c r="K62" s="288">
        <v>0</v>
      </c>
      <c r="L62" s="288">
        <v>0</v>
      </c>
      <c r="M62" s="288">
        <v>0</v>
      </c>
      <c r="N62" s="288">
        <v>0</v>
      </c>
      <c r="O62" s="289">
        <v>0</v>
      </c>
      <c r="P62" s="290">
        <v>0</v>
      </c>
      <c r="Q62" s="290">
        <v>0</v>
      </c>
      <c r="R62" s="290">
        <v>0</v>
      </c>
      <c r="S62" s="290">
        <v>0</v>
      </c>
      <c r="T62" s="291">
        <v>0</v>
      </c>
      <c r="U62" s="292">
        <v>0</v>
      </c>
      <c r="V62" s="292">
        <v>0</v>
      </c>
      <c r="W62" s="292">
        <v>0</v>
      </c>
      <c r="X62" s="293">
        <v>0</v>
      </c>
      <c r="Y62" s="604" t="s">
        <v>16661</v>
      </c>
      <c r="Z62" s="282"/>
      <c r="AA62" s="282"/>
      <c r="AB62" s="282"/>
      <c r="AC62" s="282"/>
      <c r="AD62" s="282"/>
      <c r="AE62" s="282"/>
      <c r="AF62" s="285"/>
      <c r="AG62" s="285"/>
      <c r="AH62" s="285"/>
      <c r="AI62" s="285"/>
      <c r="AJ62" s="285"/>
      <c r="AL62" s="286"/>
    </row>
    <row r="63" spans="1:38" s="294" customFormat="1" x14ac:dyDescent="0.2">
      <c r="A63" s="272" t="s">
        <v>1285</v>
      </c>
      <c r="B63" s="272" t="s">
        <v>17066</v>
      </c>
      <c r="C63" s="257">
        <v>56037</v>
      </c>
      <c r="D63" s="272" t="s">
        <v>17030</v>
      </c>
      <c r="E63" s="273" t="s">
        <v>17278</v>
      </c>
      <c r="F63" s="274">
        <v>20200202</v>
      </c>
      <c r="G63" s="272" t="s">
        <v>17332</v>
      </c>
      <c r="H63" s="272" t="s">
        <v>17333</v>
      </c>
      <c r="I63" s="272" t="s">
        <v>14790</v>
      </c>
      <c r="J63" s="287">
        <v>0</v>
      </c>
      <c r="K63" s="288">
        <v>0</v>
      </c>
      <c r="L63" s="288">
        <v>0</v>
      </c>
      <c r="M63" s="288">
        <v>0</v>
      </c>
      <c r="N63" s="288">
        <v>0</v>
      </c>
      <c r="O63" s="289">
        <v>0</v>
      </c>
      <c r="P63" s="290">
        <v>0</v>
      </c>
      <c r="Q63" s="290">
        <v>0</v>
      </c>
      <c r="R63" s="290">
        <v>0</v>
      </c>
      <c r="S63" s="290">
        <v>0</v>
      </c>
      <c r="T63" s="291">
        <v>0</v>
      </c>
      <c r="U63" s="292">
        <v>0</v>
      </c>
      <c r="V63" s="292">
        <v>0</v>
      </c>
      <c r="W63" s="292">
        <v>0</v>
      </c>
      <c r="X63" s="293">
        <v>0</v>
      </c>
      <c r="Y63" s="604" t="s">
        <v>16661</v>
      </c>
      <c r="Z63" s="282"/>
      <c r="AA63" s="282"/>
      <c r="AB63" s="282"/>
      <c r="AC63" s="282"/>
      <c r="AD63" s="282"/>
      <c r="AE63" s="282"/>
      <c r="AF63" s="285"/>
      <c r="AG63" s="285"/>
      <c r="AH63" s="285"/>
      <c r="AI63" s="285"/>
      <c r="AJ63" s="285"/>
      <c r="AL63" s="286"/>
    </row>
    <row r="64" spans="1:38" s="294" customFormat="1" x14ac:dyDescent="0.2">
      <c r="A64" s="272" t="s">
        <v>1285</v>
      </c>
      <c r="B64" s="272" t="s">
        <v>17066</v>
      </c>
      <c r="C64" s="257">
        <v>56037</v>
      </c>
      <c r="D64" s="272" t="s">
        <v>17030</v>
      </c>
      <c r="E64" s="273" t="s">
        <v>17278</v>
      </c>
      <c r="F64" s="274">
        <v>20200202</v>
      </c>
      <c r="G64" s="272" t="s">
        <v>17334</v>
      </c>
      <c r="H64" s="272" t="s">
        <v>17335</v>
      </c>
      <c r="I64" s="272" t="s">
        <v>14790</v>
      </c>
      <c r="J64" s="287">
        <v>0</v>
      </c>
      <c r="K64" s="288">
        <v>0</v>
      </c>
      <c r="L64" s="288">
        <v>0</v>
      </c>
      <c r="M64" s="288">
        <v>0</v>
      </c>
      <c r="N64" s="288">
        <v>0</v>
      </c>
      <c r="O64" s="289">
        <v>0</v>
      </c>
      <c r="P64" s="290">
        <v>0</v>
      </c>
      <c r="Q64" s="290">
        <v>0</v>
      </c>
      <c r="R64" s="290">
        <v>0</v>
      </c>
      <c r="S64" s="290">
        <v>0</v>
      </c>
      <c r="T64" s="291">
        <v>0</v>
      </c>
      <c r="U64" s="292">
        <v>0</v>
      </c>
      <c r="V64" s="292">
        <v>0</v>
      </c>
      <c r="W64" s="292">
        <v>0</v>
      </c>
      <c r="X64" s="293">
        <v>0</v>
      </c>
      <c r="Y64" s="604" t="s">
        <v>16661</v>
      </c>
      <c r="Z64" s="282"/>
      <c r="AA64" s="282"/>
      <c r="AB64" s="282"/>
      <c r="AC64" s="282"/>
      <c r="AD64" s="282"/>
      <c r="AE64" s="282"/>
      <c r="AF64" s="285"/>
      <c r="AG64" s="285"/>
      <c r="AH64" s="285"/>
      <c r="AI64" s="285"/>
      <c r="AJ64" s="285"/>
      <c r="AL64" s="286"/>
    </row>
    <row r="65" spans="1:38" s="294" customFormat="1" x14ac:dyDescent="0.2">
      <c r="A65" s="272" t="s">
        <v>1285</v>
      </c>
      <c r="B65" s="272" t="s">
        <v>17066</v>
      </c>
      <c r="C65" s="257">
        <v>56037</v>
      </c>
      <c r="D65" s="272" t="s">
        <v>17030</v>
      </c>
      <c r="E65" s="273" t="s">
        <v>17278</v>
      </c>
      <c r="F65" s="274">
        <v>20200202</v>
      </c>
      <c r="G65" s="272" t="s">
        <v>17334</v>
      </c>
      <c r="H65" s="272" t="s">
        <v>17336</v>
      </c>
      <c r="I65" s="272" t="s">
        <v>14790</v>
      </c>
      <c r="J65" s="287">
        <v>0</v>
      </c>
      <c r="K65" s="288">
        <v>0</v>
      </c>
      <c r="L65" s="288">
        <v>0</v>
      </c>
      <c r="M65" s="288">
        <v>0</v>
      </c>
      <c r="N65" s="288">
        <v>0</v>
      </c>
      <c r="O65" s="289">
        <v>0</v>
      </c>
      <c r="P65" s="290">
        <v>0</v>
      </c>
      <c r="Q65" s="290">
        <v>0</v>
      </c>
      <c r="R65" s="290">
        <v>0</v>
      </c>
      <c r="S65" s="290">
        <v>0</v>
      </c>
      <c r="T65" s="291">
        <v>0</v>
      </c>
      <c r="U65" s="292">
        <v>0</v>
      </c>
      <c r="V65" s="292">
        <v>0</v>
      </c>
      <c r="W65" s="292">
        <v>0</v>
      </c>
      <c r="X65" s="293">
        <v>0</v>
      </c>
      <c r="Y65" s="604" t="s">
        <v>16661</v>
      </c>
      <c r="Z65" s="282"/>
      <c r="AA65" s="282"/>
      <c r="AB65" s="282"/>
      <c r="AC65" s="282"/>
      <c r="AD65" s="282"/>
      <c r="AE65" s="282"/>
      <c r="AF65" s="285"/>
      <c r="AG65" s="285"/>
      <c r="AH65" s="285"/>
      <c r="AI65" s="285"/>
      <c r="AJ65" s="285"/>
      <c r="AL65" s="286"/>
    </row>
    <row r="66" spans="1:38" s="294" customFormat="1" x14ac:dyDescent="0.2">
      <c r="A66" s="272" t="s">
        <v>1285</v>
      </c>
      <c r="B66" s="272" t="s">
        <v>17066</v>
      </c>
      <c r="C66" s="257">
        <v>56037</v>
      </c>
      <c r="D66" s="272" t="s">
        <v>17030</v>
      </c>
      <c r="E66" s="273" t="s">
        <v>17278</v>
      </c>
      <c r="F66" s="274">
        <v>20200202</v>
      </c>
      <c r="G66" s="272" t="s">
        <v>17334</v>
      </c>
      <c r="H66" s="272" t="s">
        <v>17337</v>
      </c>
      <c r="I66" s="272" t="s">
        <v>14790</v>
      </c>
      <c r="J66" s="287">
        <v>0</v>
      </c>
      <c r="K66" s="288">
        <v>0</v>
      </c>
      <c r="L66" s="288">
        <v>0</v>
      </c>
      <c r="M66" s="288">
        <v>0</v>
      </c>
      <c r="N66" s="288">
        <v>0</v>
      </c>
      <c r="O66" s="289">
        <v>0</v>
      </c>
      <c r="P66" s="290">
        <v>0</v>
      </c>
      <c r="Q66" s="290">
        <v>0</v>
      </c>
      <c r="R66" s="290">
        <v>0</v>
      </c>
      <c r="S66" s="290">
        <v>0</v>
      </c>
      <c r="T66" s="291">
        <v>0</v>
      </c>
      <c r="U66" s="292">
        <v>0</v>
      </c>
      <c r="V66" s="292">
        <v>0</v>
      </c>
      <c r="W66" s="292">
        <v>0</v>
      </c>
      <c r="X66" s="293">
        <v>0</v>
      </c>
      <c r="Y66" s="604" t="s">
        <v>16661</v>
      </c>
      <c r="Z66" s="282"/>
      <c r="AA66" s="282"/>
      <c r="AB66" s="282"/>
      <c r="AC66" s="282"/>
      <c r="AD66" s="282"/>
      <c r="AE66" s="282"/>
      <c r="AF66" s="285"/>
      <c r="AG66" s="285"/>
      <c r="AH66" s="285"/>
      <c r="AI66" s="285"/>
      <c r="AJ66" s="285"/>
      <c r="AL66" s="286"/>
    </row>
    <row r="67" spans="1:38" s="294" customFormat="1" x14ac:dyDescent="0.2">
      <c r="A67" s="272" t="s">
        <v>1285</v>
      </c>
      <c r="B67" s="272" t="s">
        <v>17066</v>
      </c>
      <c r="C67" s="257">
        <v>56037</v>
      </c>
      <c r="D67" s="272" t="s">
        <v>17030</v>
      </c>
      <c r="E67" s="273" t="s">
        <v>17278</v>
      </c>
      <c r="F67" s="274">
        <v>20200202</v>
      </c>
      <c r="G67" s="272" t="s">
        <v>17334</v>
      </c>
      <c r="H67" s="272" t="s">
        <v>17337</v>
      </c>
      <c r="I67" s="272" t="s">
        <v>14790</v>
      </c>
      <c r="J67" s="287">
        <v>0</v>
      </c>
      <c r="K67" s="288">
        <v>0</v>
      </c>
      <c r="L67" s="288">
        <v>0</v>
      </c>
      <c r="M67" s="288">
        <v>0</v>
      </c>
      <c r="N67" s="288">
        <v>0</v>
      </c>
      <c r="O67" s="289">
        <v>0</v>
      </c>
      <c r="P67" s="290">
        <v>0</v>
      </c>
      <c r="Q67" s="290">
        <v>0</v>
      </c>
      <c r="R67" s="290">
        <v>0</v>
      </c>
      <c r="S67" s="290">
        <v>0</v>
      </c>
      <c r="T67" s="291">
        <v>0</v>
      </c>
      <c r="U67" s="292">
        <v>0</v>
      </c>
      <c r="V67" s="292">
        <v>0</v>
      </c>
      <c r="W67" s="292">
        <v>0</v>
      </c>
      <c r="X67" s="293">
        <v>0</v>
      </c>
      <c r="Y67" s="604" t="s">
        <v>16661</v>
      </c>
      <c r="Z67" s="282"/>
      <c r="AA67" s="282"/>
      <c r="AB67" s="282"/>
      <c r="AC67" s="282"/>
      <c r="AD67" s="282"/>
      <c r="AE67" s="282"/>
      <c r="AF67" s="285"/>
      <c r="AG67" s="285"/>
      <c r="AH67" s="285"/>
      <c r="AI67" s="285"/>
      <c r="AJ67" s="285"/>
      <c r="AL67" s="286"/>
    </row>
    <row r="68" spans="1:38" s="294" customFormat="1" x14ac:dyDescent="0.2">
      <c r="A68" s="272" t="s">
        <v>1285</v>
      </c>
      <c r="B68" s="272" t="s">
        <v>17066</v>
      </c>
      <c r="C68" s="257">
        <v>56037</v>
      </c>
      <c r="D68" s="272" t="s">
        <v>17030</v>
      </c>
      <c r="E68" s="273" t="s">
        <v>17278</v>
      </c>
      <c r="F68" s="274">
        <v>20200202</v>
      </c>
      <c r="G68" s="272" t="s">
        <v>17334</v>
      </c>
      <c r="H68" s="272" t="s">
        <v>17338</v>
      </c>
      <c r="I68" s="272" t="s">
        <v>14790</v>
      </c>
      <c r="J68" s="287">
        <v>0</v>
      </c>
      <c r="K68" s="288">
        <v>0</v>
      </c>
      <c r="L68" s="288">
        <v>0</v>
      </c>
      <c r="M68" s="288">
        <v>0</v>
      </c>
      <c r="N68" s="288">
        <v>0</v>
      </c>
      <c r="O68" s="289">
        <v>0</v>
      </c>
      <c r="P68" s="290">
        <v>0</v>
      </c>
      <c r="Q68" s="290">
        <v>0</v>
      </c>
      <c r="R68" s="290">
        <v>0</v>
      </c>
      <c r="S68" s="290">
        <v>0</v>
      </c>
      <c r="T68" s="291">
        <v>0</v>
      </c>
      <c r="U68" s="292">
        <v>0</v>
      </c>
      <c r="V68" s="292">
        <v>0</v>
      </c>
      <c r="W68" s="292">
        <v>0</v>
      </c>
      <c r="X68" s="293">
        <v>0</v>
      </c>
      <c r="Y68" s="604" t="s">
        <v>16661</v>
      </c>
      <c r="Z68" s="282"/>
      <c r="AA68" s="282"/>
      <c r="AB68" s="282"/>
      <c r="AC68" s="282"/>
      <c r="AD68" s="282"/>
      <c r="AE68" s="282"/>
      <c r="AF68" s="285"/>
      <c r="AG68" s="285"/>
      <c r="AH68" s="285"/>
      <c r="AI68" s="285"/>
      <c r="AJ68" s="285"/>
      <c r="AL68" s="286"/>
    </row>
    <row r="69" spans="1:38" s="294" customFormat="1" x14ac:dyDescent="0.2">
      <c r="A69" s="272" t="s">
        <v>1285</v>
      </c>
      <c r="B69" s="272" t="s">
        <v>17066</v>
      </c>
      <c r="C69" s="257">
        <v>56037</v>
      </c>
      <c r="D69" s="272" t="s">
        <v>17030</v>
      </c>
      <c r="E69" s="273" t="s">
        <v>17278</v>
      </c>
      <c r="F69" s="274">
        <v>20200202</v>
      </c>
      <c r="G69" s="272" t="s">
        <v>17334</v>
      </c>
      <c r="H69" s="272" t="s">
        <v>17339</v>
      </c>
      <c r="I69" s="272" t="s">
        <v>14790</v>
      </c>
      <c r="J69" s="287">
        <v>0</v>
      </c>
      <c r="K69" s="288">
        <v>0</v>
      </c>
      <c r="L69" s="288">
        <v>0</v>
      </c>
      <c r="M69" s="288">
        <v>0</v>
      </c>
      <c r="N69" s="288">
        <v>0</v>
      </c>
      <c r="O69" s="289">
        <v>0</v>
      </c>
      <c r="P69" s="290">
        <v>0</v>
      </c>
      <c r="Q69" s="290">
        <v>0</v>
      </c>
      <c r="R69" s="290">
        <v>0</v>
      </c>
      <c r="S69" s="290">
        <v>0</v>
      </c>
      <c r="T69" s="291">
        <v>0</v>
      </c>
      <c r="U69" s="292">
        <v>0</v>
      </c>
      <c r="V69" s="292">
        <v>0</v>
      </c>
      <c r="W69" s="292">
        <v>0</v>
      </c>
      <c r="X69" s="293">
        <v>0</v>
      </c>
      <c r="Y69" s="604" t="s">
        <v>16661</v>
      </c>
      <c r="Z69" s="282"/>
      <c r="AA69" s="282"/>
      <c r="AB69" s="282"/>
      <c r="AC69" s="282"/>
      <c r="AD69" s="282"/>
      <c r="AE69" s="282"/>
      <c r="AF69" s="285"/>
      <c r="AG69" s="285"/>
      <c r="AH69" s="285"/>
      <c r="AI69" s="285"/>
      <c r="AJ69" s="285"/>
      <c r="AL69" s="286"/>
    </row>
    <row r="70" spans="1:38" s="294" customFormat="1" x14ac:dyDescent="0.2">
      <c r="A70" s="272" t="s">
        <v>1285</v>
      </c>
      <c r="B70" s="272" t="s">
        <v>17066</v>
      </c>
      <c r="C70" s="257">
        <v>56037</v>
      </c>
      <c r="D70" s="272" t="s">
        <v>17030</v>
      </c>
      <c r="E70" s="273" t="s">
        <v>17278</v>
      </c>
      <c r="F70" s="274">
        <v>20200202</v>
      </c>
      <c r="G70" s="272" t="s">
        <v>17340</v>
      </c>
      <c r="H70" s="272" t="s">
        <v>17341</v>
      </c>
      <c r="I70" s="272" t="s">
        <v>14790</v>
      </c>
      <c r="J70" s="287">
        <v>0</v>
      </c>
      <c r="K70" s="288">
        <v>0</v>
      </c>
      <c r="L70" s="288">
        <v>0</v>
      </c>
      <c r="M70" s="288">
        <v>0</v>
      </c>
      <c r="N70" s="288">
        <v>0</v>
      </c>
      <c r="O70" s="289">
        <v>0</v>
      </c>
      <c r="P70" s="290">
        <v>0</v>
      </c>
      <c r="Q70" s="290">
        <v>0</v>
      </c>
      <c r="R70" s="290">
        <v>0</v>
      </c>
      <c r="S70" s="290">
        <v>0</v>
      </c>
      <c r="T70" s="291">
        <v>0</v>
      </c>
      <c r="U70" s="292">
        <v>0</v>
      </c>
      <c r="V70" s="292">
        <v>0</v>
      </c>
      <c r="W70" s="292">
        <v>0</v>
      </c>
      <c r="X70" s="293">
        <v>0</v>
      </c>
      <c r="Y70" s="604" t="s">
        <v>16661</v>
      </c>
      <c r="Z70" s="282"/>
      <c r="AA70" s="282"/>
      <c r="AB70" s="282"/>
      <c r="AC70" s="282"/>
      <c r="AD70" s="282"/>
      <c r="AE70" s="282"/>
      <c r="AF70" s="285"/>
      <c r="AG70" s="285"/>
      <c r="AH70" s="285"/>
      <c r="AI70" s="285"/>
      <c r="AJ70" s="285"/>
      <c r="AL70" s="286"/>
    </row>
    <row r="71" spans="1:38" s="294" customFormat="1" x14ac:dyDescent="0.2">
      <c r="A71" s="272" t="s">
        <v>1285</v>
      </c>
      <c r="B71" s="272" t="s">
        <v>17066</v>
      </c>
      <c r="C71" s="257">
        <v>56037</v>
      </c>
      <c r="D71" s="272" t="s">
        <v>17030</v>
      </c>
      <c r="E71" s="273" t="s">
        <v>17278</v>
      </c>
      <c r="F71" s="274">
        <v>20200202</v>
      </c>
      <c r="G71" s="272" t="s">
        <v>17342</v>
      </c>
      <c r="H71" s="272" t="s">
        <v>17343</v>
      </c>
      <c r="I71" s="272" t="s">
        <v>14790</v>
      </c>
      <c r="J71" s="287">
        <v>0</v>
      </c>
      <c r="K71" s="288">
        <v>0</v>
      </c>
      <c r="L71" s="288">
        <v>0</v>
      </c>
      <c r="M71" s="288">
        <v>0</v>
      </c>
      <c r="N71" s="288">
        <v>0</v>
      </c>
      <c r="O71" s="289">
        <v>0</v>
      </c>
      <c r="P71" s="290">
        <v>0</v>
      </c>
      <c r="Q71" s="290">
        <v>0</v>
      </c>
      <c r="R71" s="290">
        <v>0</v>
      </c>
      <c r="S71" s="290">
        <v>0</v>
      </c>
      <c r="T71" s="291">
        <v>0</v>
      </c>
      <c r="U71" s="292">
        <v>0</v>
      </c>
      <c r="V71" s="292">
        <v>0</v>
      </c>
      <c r="W71" s="292">
        <v>0</v>
      </c>
      <c r="X71" s="293">
        <v>0</v>
      </c>
      <c r="Y71" s="604" t="s">
        <v>16661</v>
      </c>
      <c r="Z71" s="282"/>
      <c r="AA71" s="282"/>
      <c r="AB71" s="282"/>
      <c r="AC71" s="282"/>
      <c r="AD71" s="282"/>
      <c r="AE71" s="282"/>
      <c r="AF71" s="285"/>
      <c r="AG71" s="285"/>
      <c r="AH71" s="285"/>
      <c r="AI71" s="285"/>
      <c r="AJ71" s="285"/>
      <c r="AL71" s="286"/>
    </row>
    <row r="72" spans="1:38" s="294" customFormat="1" x14ac:dyDescent="0.2">
      <c r="A72" s="272" t="s">
        <v>1285</v>
      </c>
      <c r="B72" s="272" t="s">
        <v>17066</v>
      </c>
      <c r="C72" s="257">
        <v>56037</v>
      </c>
      <c r="D72" s="272" t="s">
        <v>17030</v>
      </c>
      <c r="E72" s="273" t="s">
        <v>17278</v>
      </c>
      <c r="F72" s="274">
        <v>20200202</v>
      </c>
      <c r="G72" s="272" t="s">
        <v>17342</v>
      </c>
      <c r="H72" s="272" t="s">
        <v>17344</v>
      </c>
      <c r="I72" s="272" t="s">
        <v>14790</v>
      </c>
      <c r="J72" s="287">
        <v>0</v>
      </c>
      <c r="K72" s="288">
        <v>0</v>
      </c>
      <c r="L72" s="288">
        <v>0</v>
      </c>
      <c r="M72" s="288">
        <v>0</v>
      </c>
      <c r="N72" s="288">
        <v>0</v>
      </c>
      <c r="O72" s="289">
        <v>0</v>
      </c>
      <c r="P72" s="290">
        <v>0</v>
      </c>
      <c r="Q72" s="290">
        <v>0</v>
      </c>
      <c r="R72" s="290">
        <v>0</v>
      </c>
      <c r="S72" s="290">
        <v>0</v>
      </c>
      <c r="T72" s="291">
        <v>0</v>
      </c>
      <c r="U72" s="292">
        <v>0</v>
      </c>
      <c r="V72" s="292">
        <v>0</v>
      </c>
      <c r="W72" s="292">
        <v>0</v>
      </c>
      <c r="X72" s="293">
        <v>0</v>
      </c>
      <c r="Y72" s="604" t="s">
        <v>16661</v>
      </c>
      <c r="Z72" s="282"/>
      <c r="AA72" s="282"/>
      <c r="AB72" s="282"/>
      <c r="AC72" s="282"/>
      <c r="AD72" s="282"/>
      <c r="AE72" s="282"/>
      <c r="AF72" s="285"/>
      <c r="AG72" s="285"/>
      <c r="AH72" s="285"/>
      <c r="AI72" s="285"/>
      <c r="AJ72" s="285"/>
      <c r="AL72" s="286"/>
    </row>
    <row r="73" spans="1:38" s="294" customFormat="1" x14ac:dyDescent="0.2">
      <c r="A73" s="272" t="s">
        <v>1285</v>
      </c>
      <c r="B73" s="272" t="s">
        <v>17066</v>
      </c>
      <c r="C73" s="257">
        <v>56037</v>
      </c>
      <c r="D73" s="272" t="s">
        <v>17030</v>
      </c>
      <c r="E73" s="273" t="s">
        <v>17278</v>
      </c>
      <c r="F73" s="274">
        <v>20200202</v>
      </c>
      <c r="G73" s="272" t="s">
        <v>17342</v>
      </c>
      <c r="H73" s="272" t="s">
        <v>17272</v>
      </c>
      <c r="I73" s="272" t="s">
        <v>14790</v>
      </c>
      <c r="J73" s="287">
        <v>0</v>
      </c>
      <c r="K73" s="288">
        <v>0</v>
      </c>
      <c r="L73" s="288">
        <v>0</v>
      </c>
      <c r="M73" s="288">
        <v>0</v>
      </c>
      <c r="N73" s="288">
        <v>0</v>
      </c>
      <c r="O73" s="289">
        <v>0</v>
      </c>
      <c r="P73" s="290">
        <v>0</v>
      </c>
      <c r="Q73" s="290">
        <v>0</v>
      </c>
      <c r="R73" s="290">
        <v>0</v>
      </c>
      <c r="S73" s="290">
        <v>0</v>
      </c>
      <c r="T73" s="291">
        <v>0</v>
      </c>
      <c r="U73" s="292">
        <v>0</v>
      </c>
      <c r="V73" s="292">
        <v>0</v>
      </c>
      <c r="W73" s="292">
        <v>0</v>
      </c>
      <c r="X73" s="293">
        <v>0</v>
      </c>
      <c r="Y73" s="604" t="s">
        <v>16661</v>
      </c>
      <c r="Z73" s="282"/>
      <c r="AA73" s="282"/>
      <c r="AB73" s="282"/>
      <c r="AC73" s="282"/>
      <c r="AD73" s="282"/>
      <c r="AE73" s="282"/>
      <c r="AF73" s="285"/>
      <c r="AG73" s="285"/>
      <c r="AH73" s="285"/>
      <c r="AI73" s="285"/>
      <c r="AJ73" s="285"/>
      <c r="AL73" s="286"/>
    </row>
    <row r="74" spans="1:38" s="294" customFormat="1" x14ac:dyDescent="0.2">
      <c r="A74" s="272" t="s">
        <v>1285</v>
      </c>
      <c r="B74" s="272" t="s">
        <v>17066</v>
      </c>
      <c r="C74" s="257">
        <v>56037</v>
      </c>
      <c r="D74" s="272" t="s">
        <v>17030</v>
      </c>
      <c r="E74" s="273" t="s">
        <v>17278</v>
      </c>
      <c r="F74" s="274">
        <v>20200202</v>
      </c>
      <c r="G74" s="272" t="s">
        <v>17345</v>
      </c>
      <c r="H74" s="272" t="s">
        <v>17335</v>
      </c>
      <c r="I74" s="272" t="s">
        <v>14790</v>
      </c>
      <c r="J74" s="287">
        <v>0</v>
      </c>
      <c r="K74" s="288">
        <v>0</v>
      </c>
      <c r="L74" s="288">
        <v>0</v>
      </c>
      <c r="M74" s="288">
        <v>0</v>
      </c>
      <c r="N74" s="288">
        <v>0</v>
      </c>
      <c r="O74" s="289">
        <v>0</v>
      </c>
      <c r="P74" s="290">
        <v>0</v>
      </c>
      <c r="Q74" s="290">
        <v>0</v>
      </c>
      <c r="R74" s="290">
        <v>0</v>
      </c>
      <c r="S74" s="290">
        <v>0</v>
      </c>
      <c r="T74" s="291">
        <v>0</v>
      </c>
      <c r="U74" s="292">
        <v>0</v>
      </c>
      <c r="V74" s="292">
        <v>0</v>
      </c>
      <c r="W74" s="292">
        <v>0</v>
      </c>
      <c r="X74" s="293">
        <v>0</v>
      </c>
      <c r="Y74" s="604" t="s">
        <v>16661</v>
      </c>
      <c r="Z74" s="282"/>
      <c r="AA74" s="282"/>
      <c r="AB74" s="282"/>
      <c r="AC74" s="282"/>
      <c r="AD74" s="282"/>
      <c r="AE74" s="282"/>
      <c r="AF74" s="285"/>
      <c r="AG74" s="285"/>
      <c r="AH74" s="285"/>
      <c r="AI74" s="285"/>
      <c r="AJ74" s="285"/>
      <c r="AL74" s="286"/>
    </row>
    <row r="75" spans="1:38" s="294" customFormat="1" x14ac:dyDescent="0.2">
      <c r="A75" s="272" t="s">
        <v>1285</v>
      </c>
      <c r="B75" s="272" t="s">
        <v>17066</v>
      </c>
      <c r="C75" s="257">
        <v>56037</v>
      </c>
      <c r="D75" s="272" t="s">
        <v>17030</v>
      </c>
      <c r="E75" s="273" t="s">
        <v>17278</v>
      </c>
      <c r="F75" s="274">
        <v>20200202</v>
      </c>
      <c r="G75" s="272" t="s">
        <v>17345</v>
      </c>
      <c r="H75" s="272" t="s">
        <v>17346</v>
      </c>
      <c r="I75" s="272" t="s">
        <v>14790</v>
      </c>
      <c r="J75" s="287">
        <v>0</v>
      </c>
      <c r="K75" s="288">
        <v>0</v>
      </c>
      <c r="L75" s="288">
        <v>0</v>
      </c>
      <c r="M75" s="288">
        <v>0</v>
      </c>
      <c r="N75" s="288">
        <v>0</v>
      </c>
      <c r="O75" s="289">
        <v>0</v>
      </c>
      <c r="P75" s="290">
        <v>0</v>
      </c>
      <c r="Q75" s="290">
        <v>0</v>
      </c>
      <c r="R75" s="290">
        <v>0</v>
      </c>
      <c r="S75" s="290">
        <v>0</v>
      </c>
      <c r="T75" s="291">
        <v>0</v>
      </c>
      <c r="U75" s="292">
        <v>0</v>
      </c>
      <c r="V75" s="292">
        <v>0</v>
      </c>
      <c r="W75" s="292">
        <v>0</v>
      </c>
      <c r="X75" s="293">
        <v>0</v>
      </c>
      <c r="Y75" s="604" t="s">
        <v>16661</v>
      </c>
      <c r="Z75" s="282"/>
      <c r="AA75" s="282"/>
      <c r="AB75" s="282"/>
      <c r="AC75" s="282"/>
      <c r="AD75" s="282"/>
      <c r="AE75" s="282"/>
      <c r="AF75" s="285"/>
      <c r="AG75" s="285"/>
      <c r="AH75" s="285"/>
      <c r="AI75" s="285"/>
      <c r="AJ75" s="285"/>
      <c r="AL75" s="286"/>
    </row>
    <row r="76" spans="1:38" s="294" customFormat="1" x14ac:dyDescent="0.2">
      <c r="A76" s="272" t="s">
        <v>1285</v>
      </c>
      <c r="B76" s="272" t="s">
        <v>17066</v>
      </c>
      <c r="C76" s="257">
        <v>56037</v>
      </c>
      <c r="D76" s="272" t="s">
        <v>17030</v>
      </c>
      <c r="E76" s="273" t="s">
        <v>17278</v>
      </c>
      <c r="F76" s="274">
        <v>20200202</v>
      </c>
      <c r="G76" s="272" t="s">
        <v>17345</v>
      </c>
      <c r="H76" s="272" t="s">
        <v>17347</v>
      </c>
      <c r="I76" s="272" t="s">
        <v>14790</v>
      </c>
      <c r="J76" s="287">
        <v>0</v>
      </c>
      <c r="K76" s="288">
        <v>0</v>
      </c>
      <c r="L76" s="288">
        <v>0</v>
      </c>
      <c r="M76" s="288">
        <v>0</v>
      </c>
      <c r="N76" s="288">
        <v>0</v>
      </c>
      <c r="O76" s="289">
        <v>0</v>
      </c>
      <c r="P76" s="290">
        <v>0</v>
      </c>
      <c r="Q76" s="290">
        <v>0</v>
      </c>
      <c r="R76" s="290">
        <v>0</v>
      </c>
      <c r="S76" s="290">
        <v>0</v>
      </c>
      <c r="T76" s="291">
        <v>0</v>
      </c>
      <c r="U76" s="292">
        <v>0</v>
      </c>
      <c r="V76" s="292">
        <v>0</v>
      </c>
      <c r="W76" s="292">
        <v>0</v>
      </c>
      <c r="X76" s="293">
        <v>0</v>
      </c>
      <c r="Y76" s="604" t="s">
        <v>16661</v>
      </c>
      <c r="Z76" s="282"/>
      <c r="AA76" s="282"/>
      <c r="AB76" s="282"/>
      <c r="AC76" s="282"/>
      <c r="AD76" s="282"/>
      <c r="AE76" s="282"/>
      <c r="AF76" s="285"/>
      <c r="AG76" s="285"/>
      <c r="AH76" s="285"/>
      <c r="AI76" s="285"/>
      <c r="AJ76" s="285"/>
      <c r="AL76" s="286"/>
    </row>
    <row r="77" spans="1:38" s="294" customFormat="1" x14ac:dyDescent="0.2">
      <c r="A77" s="272" t="s">
        <v>1285</v>
      </c>
      <c r="B77" s="272" t="s">
        <v>17066</v>
      </c>
      <c r="C77" s="257">
        <v>56037</v>
      </c>
      <c r="D77" s="272" t="s">
        <v>17030</v>
      </c>
      <c r="E77" s="273" t="s">
        <v>17278</v>
      </c>
      <c r="F77" s="274">
        <v>20200202</v>
      </c>
      <c r="G77" s="272" t="s">
        <v>17345</v>
      </c>
      <c r="H77" s="272" t="s">
        <v>17347</v>
      </c>
      <c r="I77" s="272" t="s">
        <v>14790</v>
      </c>
      <c r="J77" s="287">
        <v>0</v>
      </c>
      <c r="K77" s="288">
        <v>0</v>
      </c>
      <c r="L77" s="288">
        <v>0</v>
      </c>
      <c r="M77" s="288">
        <v>0</v>
      </c>
      <c r="N77" s="288">
        <v>0</v>
      </c>
      <c r="O77" s="289">
        <v>0</v>
      </c>
      <c r="P77" s="290">
        <v>0</v>
      </c>
      <c r="Q77" s="290">
        <v>0</v>
      </c>
      <c r="R77" s="290">
        <v>0</v>
      </c>
      <c r="S77" s="290">
        <v>0</v>
      </c>
      <c r="T77" s="291">
        <v>0</v>
      </c>
      <c r="U77" s="292">
        <v>0</v>
      </c>
      <c r="V77" s="292">
        <v>0</v>
      </c>
      <c r="W77" s="292">
        <v>0</v>
      </c>
      <c r="X77" s="293">
        <v>0</v>
      </c>
      <c r="Y77" s="604" t="s">
        <v>16661</v>
      </c>
      <c r="Z77" s="282"/>
      <c r="AA77" s="282"/>
      <c r="AB77" s="282"/>
      <c r="AC77" s="282"/>
      <c r="AD77" s="282"/>
      <c r="AE77" s="282"/>
      <c r="AF77" s="285"/>
      <c r="AG77" s="285"/>
      <c r="AH77" s="285"/>
      <c r="AI77" s="285"/>
      <c r="AJ77" s="285"/>
      <c r="AL77" s="286"/>
    </row>
    <row r="78" spans="1:38" s="294" customFormat="1" x14ac:dyDescent="0.2">
      <c r="A78" s="272" t="s">
        <v>1285</v>
      </c>
      <c r="B78" s="272" t="s">
        <v>17066</v>
      </c>
      <c r="C78" s="257">
        <v>56037</v>
      </c>
      <c r="D78" s="272" t="s">
        <v>17030</v>
      </c>
      <c r="E78" s="273" t="s">
        <v>17278</v>
      </c>
      <c r="F78" s="274">
        <v>20200253</v>
      </c>
      <c r="G78" s="272" t="s">
        <v>17334</v>
      </c>
      <c r="H78" s="272" t="s">
        <v>17348</v>
      </c>
      <c r="I78" s="272" t="s">
        <v>14790</v>
      </c>
      <c r="J78" s="287">
        <v>1.7520000000000002</v>
      </c>
      <c r="K78" s="288">
        <v>1.2342489600000003E-2</v>
      </c>
      <c r="L78" s="288">
        <v>0.43800000000000006</v>
      </c>
      <c r="M78" s="288">
        <v>0</v>
      </c>
      <c r="N78" s="288">
        <v>8.0935041600000007E-3</v>
      </c>
      <c r="O78" s="289">
        <v>1.8989960638063581</v>
      </c>
      <c r="P78" s="290">
        <v>1.3378047470303031E-2</v>
      </c>
      <c r="Q78" s="290">
        <v>0.47474901595158953</v>
      </c>
      <c r="R78" s="290">
        <v>0</v>
      </c>
      <c r="S78" s="290">
        <v>8.7725642364385754E-3</v>
      </c>
      <c r="T78" s="291">
        <v>1.757942214392137</v>
      </c>
      <c r="U78" s="292">
        <v>1.3270455337031828E-2</v>
      </c>
      <c r="V78" s="292">
        <v>0.45647702661193579</v>
      </c>
      <c r="W78" s="292">
        <v>0</v>
      </c>
      <c r="X78" s="293">
        <v>8.7725642364385754E-3</v>
      </c>
      <c r="Y78" s="604" t="s">
        <v>16661</v>
      </c>
      <c r="Z78" s="282"/>
      <c r="AA78" s="282"/>
      <c r="AB78" s="282"/>
      <c r="AC78" s="282"/>
      <c r="AD78" s="282"/>
      <c r="AE78" s="282"/>
      <c r="AF78" s="285"/>
      <c r="AG78" s="285"/>
      <c r="AH78" s="285"/>
      <c r="AI78" s="285"/>
      <c r="AJ78" s="285"/>
      <c r="AL78" s="286"/>
    </row>
    <row r="79" spans="1:38" s="294" customFormat="1" x14ac:dyDescent="0.2">
      <c r="A79" s="272" t="s">
        <v>1285</v>
      </c>
      <c r="B79" s="272" t="s">
        <v>17066</v>
      </c>
      <c r="C79" s="257">
        <v>56037</v>
      </c>
      <c r="D79" s="272" t="s">
        <v>17030</v>
      </c>
      <c r="E79" s="273" t="s">
        <v>17278</v>
      </c>
      <c r="F79" s="274">
        <v>20200253</v>
      </c>
      <c r="G79" s="272" t="s">
        <v>17340</v>
      </c>
      <c r="H79" s="272" t="s">
        <v>17349</v>
      </c>
      <c r="I79" s="272" t="s">
        <v>14790</v>
      </c>
      <c r="J79" s="287">
        <v>1.7520000000000002</v>
      </c>
      <c r="K79" s="288">
        <v>2.3958950400000002E-2</v>
      </c>
      <c r="L79" s="288">
        <v>1.7520000000000002</v>
      </c>
      <c r="M79" s="288">
        <v>0</v>
      </c>
      <c r="N79" s="288">
        <v>1.571091984E-2</v>
      </c>
      <c r="O79" s="289">
        <v>1.8989960638063581</v>
      </c>
      <c r="P79" s="290">
        <v>2.5969150971764707E-2</v>
      </c>
      <c r="Q79" s="290">
        <v>1.8989960638063581</v>
      </c>
      <c r="R79" s="290">
        <v>0</v>
      </c>
      <c r="S79" s="290">
        <v>1.7029095282498408E-2</v>
      </c>
      <c r="T79" s="291">
        <v>1.757942214392137</v>
      </c>
      <c r="U79" s="292">
        <v>2.5760295654238256E-2</v>
      </c>
      <c r="V79" s="292">
        <v>1.8259081064477432</v>
      </c>
      <c r="W79" s="292">
        <v>0</v>
      </c>
      <c r="X79" s="293">
        <v>1.7029095282498408E-2</v>
      </c>
      <c r="Y79" s="604" t="s">
        <v>16661</v>
      </c>
      <c r="Z79" s="282"/>
      <c r="AA79" s="282"/>
      <c r="AB79" s="282"/>
      <c r="AC79" s="282"/>
      <c r="AD79" s="282"/>
      <c r="AE79" s="282"/>
      <c r="AF79" s="285"/>
      <c r="AG79" s="285"/>
      <c r="AH79" s="285"/>
      <c r="AI79" s="285"/>
      <c r="AJ79" s="285"/>
      <c r="AL79" s="286"/>
    </row>
    <row r="80" spans="1:38" s="294" customFormat="1" x14ac:dyDescent="0.2">
      <c r="A80" s="272" t="s">
        <v>1285</v>
      </c>
      <c r="B80" s="272" t="s">
        <v>17066</v>
      </c>
      <c r="C80" s="257">
        <v>56037</v>
      </c>
      <c r="D80" s="272" t="s">
        <v>17030</v>
      </c>
      <c r="E80" s="273" t="s">
        <v>17278</v>
      </c>
      <c r="F80" s="274">
        <v>20200253</v>
      </c>
      <c r="G80" s="272" t="s">
        <v>17345</v>
      </c>
      <c r="H80" s="272" t="s">
        <v>17350</v>
      </c>
      <c r="I80" s="272" t="s">
        <v>14790</v>
      </c>
      <c r="J80" s="287">
        <v>1.7520000000000002</v>
      </c>
      <c r="K80" s="288">
        <v>1.2342489600000003E-2</v>
      </c>
      <c r="L80" s="288">
        <v>0.43800000000000006</v>
      </c>
      <c r="M80" s="288">
        <v>0</v>
      </c>
      <c r="N80" s="288">
        <v>8.0935041600000007E-3</v>
      </c>
      <c r="O80" s="289">
        <v>1.8989960638063581</v>
      </c>
      <c r="P80" s="290">
        <v>1.3378047470303031E-2</v>
      </c>
      <c r="Q80" s="290">
        <v>0.47474901595158953</v>
      </c>
      <c r="R80" s="290">
        <v>0</v>
      </c>
      <c r="S80" s="290">
        <v>8.7725642364385754E-3</v>
      </c>
      <c r="T80" s="291">
        <v>1.757942214392137</v>
      </c>
      <c r="U80" s="292">
        <v>1.3270455337031828E-2</v>
      </c>
      <c r="V80" s="292">
        <v>0.45647702661193579</v>
      </c>
      <c r="W80" s="292">
        <v>0</v>
      </c>
      <c r="X80" s="293">
        <v>8.7725642364385754E-3</v>
      </c>
      <c r="Y80" s="604" t="s">
        <v>16661</v>
      </c>
      <c r="Z80" s="282"/>
      <c r="AA80" s="282"/>
      <c r="AB80" s="282"/>
      <c r="AC80" s="282"/>
      <c r="AD80" s="282"/>
      <c r="AE80" s="282"/>
      <c r="AF80" s="285"/>
      <c r="AG80" s="285"/>
      <c r="AH80" s="285"/>
      <c r="AI80" s="285"/>
      <c r="AJ80" s="285"/>
      <c r="AL80" s="286"/>
    </row>
    <row r="81" spans="1:38" s="294" customFormat="1" x14ac:dyDescent="0.2">
      <c r="A81" s="272" t="s">
        <v>1285</v>
      </c>
      <c r="B81" s="272" t="s">
        <v>17066</v>
      </c>
      <c r="C81" s="257">
        <v>56037</v>
      </c>
      <c r="D81" s="272" t="s">
        <v>17030</v>
      </c>
      <c r="E81" s="273" t="s">
        <v>17278</v>
      </c>
      <c r="F81" s="274">
        <v>20200254</v>
      </c>
      <c r="G81" s="272" t="s">
        <v>17345</v>
      </c>
      <c r="H81" s="272" t="s">
        <v>17351</v>
      </c>
      <c r="I81" s="272" t="s">
        <v>14790</v>
      </c>
      <c r="J81" s="287">
        <v>12.263999999999998</v>
      </c>
      <c r="K81" s="288">
        <v>4.8624307199999981</v>
      </c>
      <c r="L81" s="288">
        <v>5.2559999999999993</v>
      </c>
      <c r="M81" s="288">
        <v>0</v>
      </c>
      <c r="N81" s="288">
        <v>0.41153882918399987</v>
      </c>
      <c r="O81" s="289">
        <v>13.292972446644502</v>
      </c>
      <c r="P81" s="290">
        <v>5.2703977156456112</v>
      </c>
      <c r="Q81" s="290">
        <v>5.6969881914190728</v>
      </c>
      <c r="R81" s="290">
        <v>0</v>
      </c>
      <c r="S81" s="290">
        <v>0.44606770360952785</v>
      </c>
      <c r="T81" s="291">
        <v>12.305595500744955</v>
      </c>
      <c r="U81" s="292">
        <v>5.228010862506336</v>
      </c>
      <c r="V81" s="292">
        <v>5.4777243193432277</v>
      </c>
      <c r="W81" s="292">
        <v>0</v>
      </c>
      <c r="X81" s="293">
        <v>0.44606770360952785</v>
      </c>
      <c r="Y81" s="604" t="s">
        <v>16661</v>
      </c>
      <c r="Z81" s="282"/>
      <c r="AA81" s="282"/>
      <c r="AB81" s="282"/>
      <c r="AC81" s="282"/>
      <c r="AD81" s="282"/>
      <c r="AE81" s="282"/>
      <c r="AF81" s="285"/>
      <c r="AG81" s="285"/>
      <c r="AH81" s="285"/>
      <c r="AI81" s="285"/>
      <c r="AJ81" s="285"/>
      <c r="AL81" s="286"/>
    </row>
    <row r="82" spans="1:38" s="294" customFormat="1" x14ac:dyDescent="0.2">
      <c r="A82" s="272" t="s">
        <v>1285</v>
      </c>
      <c r="B82" s="272" t="s">
        <v>17066</v>
      </c>
      <c r="C82" s="257">
        <v>56037</v>
      </c>
      <c r="D82" s="272" t="s">
        <v>17030</v>
      </c>
      <c r="E82" s="273" t="s">
        <v>17278</v>
      </c>
      <c r="F82" s="274">
        <v>20200254</v>
      </c>
      <c r="G82" s="272" t="s">
        <v>17345</v>
      </c>
      <c r="H82" s="272" t="s">
        <v>17351</v>
      </c>
      <c r="I82" s="272" t="s">
        <v>14790</v>
      </c>
      <c r="J82" s="287">
        <v>24.527999999999995</v>
      </c>
      <c r="K82" s="288">
        <v>10.436860223999998</v>
      </c>
      <c r="L82" s="288">
        <v>10.511999999999999</v>
      </c>
      <c r="M82" s="288">
        <v>0</v>
      </c>
      <c r="N82" s="288">
        <v>0.8833387012128</v>
      </c>
      <c r="O82" s="289">
        <v>26.585944893289003</v>
      </c>
      <c r="P82" s="290">
        <v>11.312532239653617</v>
      </c>
      <c r="Q82" s="290">
        <v>11.393976382838146</v>
      </c>
      <c r="R82" s="290">
        <v>0</v>
      </c>
      <c r="S82" s="290">
        <v>0.9574524638190226</v>
      </c>
      <c r="T82" s="291">
        <v>24.61119100148991</v>
      </c>
      <c r="U82" s="292">
        <v>11.22155188702253</v>
      </c>
      <c r="V82" s="292">
        <v>10.955448638686455</v>
      </c>
      <c r="W82" s="292">
        <v>0</v>
      </c>
      <c r="X82" s="293">
        <v>0.9574524638190226</v>
      </c>
      <c r="Y82" s="604" t="s">
        <v>16661</v>
      </c>
      <c r="Z82" s="282"/>
      <c r="AA82" s="282"/>
      <c r="AB82" s="282"/>
      <c r="AC82" s="282"/>
      <c r="AD82" s="282"/>
      <c r="AE82" s="282"/>
      <c r="AF82" s="285"/>
      <c r="AG82" s="285"/>
      <c r="AH82" s="285"/>
      <c r="AI82" s="285"/>
      <c r="AJ82" s="285"/>
      <c r="AL82" s="286"/>
    </row>
    <row r="83" spans="1:38" s="294" customFormat="1" x14ac:dyDescent="0.2">
      <c r="A83" s="272" t="s">
        <v>1285</v>
      </c>
      <c r="B83" s="272" t="s">
        <v>17066</v>
      </c>
      <c r="C83" s="257">
        <v>56037</v>
      </c>
      <c r="D83" s="272" t="s">
        <v>17030</v>
      </c>
      <c r="E83" s="273" t="s">
        <v>17278</v>
      </c>
      <c r="F83" s="274">
        <v>20200254</v>
      </c>
      <c r="G83" s="272" t="s">
        <v>17345</v>
      </c>
      <c r="H83" s="272" t="s">
        <v>17352</v>
      </c>
      <c r="I83" s="272" t="s">
        <v>14790</v>
      </c>
      <c r="J83" s="287">
        <v>16.206000000000003</v>
      </c>
      <c r="K83" s="288">
        <v>4.8624307199999999</v>
      </c>
      <c r="L83" s="288">
        <v>32.412000000000006</v>
      </c>
      <c r="M83" s="288">
        <v>0</v>
      </c>
      <c r="N83" s="288">
        <v>0.41153882918400014</v>
      </c>
      <c r="O83" s="289">
        <v>17.565713590208812</v>
      </c>
      <c r="P83" s="290">
        <v>5.270397715645613</v>
      </c>
      <c r="Q83" s="290">
        <v>35.131427180417624</v>
      </c>
      <c r="R83" s="290">
        <v>0</v>
      </c>
      <c r="S83" s="290">
        <v>0.44606770360952813</v>
      </c>
      <c r="T83" s="291">
        <v>16.260965483127269</v>
      </c>
      <c r="U83" s="292">
        <v>5.2280108625063377</v>
      </c>
      <c r="V83" s="292">
        <v>33.779299969283244</v>
      </c>
      <c r="W83" s="292">
        <v>0</v>
      </c>
      <c r="X83" s="293">
        <v>0.44606770360952813</v>
      </c>
      <c r="Y83" s="604" t="s">
        <v>16661</v>
      </c>
      <c r="Z83" s="282"/>
      <c r="AA83" s="282"/>
      <c r="AB83" s="282"/>
      <c r="AC83" s="282"/>
      <c r="AD83" s="282"/>
      <c r="AE83" s="282"/>
      <c r="AF83" s="285"/>
      <c r="AG83" s="285"/>
      <c r="AH83" s="285"/>
      <c r="AI83" s="285"/>
      <c r="AJ83" s="285"/>
      <c r="AL83" s="286"/>
    </row>
    <row r="84" spans="1:38" s="294" customFormat="1" x14ac:dyDescent="0.2">
      <c r="A84" s="272" t="s">
        <v>1285</v>
      </c>
      <c r="B84" s="272" t="s">
        <v>17066</v>
      </c>
      <c r="C84" s="257">
        <v>56037</v>
      </c>
      <c r="D84" s="272" t="s">
        <v>17030</v>
      </c>
      <c r="E84" s="273" t="s">
        <v>17278</v>
      </c>
      <c r="F84" s="274">
        <v>20200202</v>
      </c>
      <c r="G84" s="272" t="s">
        <v>17353</v>
      </c>
      <c r="H84" s="272" t="s">
        <v>17354</v>
      </c>
      <c r="I84" s="272" t="s">
        <v>14790</v>
      </c>
      <c r="J84" s="287">
        <v>0</v>
      </c>
      <c r="K84" s="288">
        <v>1.6347474000000002</v>
      </c>
      <c r="L84" s="288">
        <v>0</v>
      </c>
      <c r="M84" s="288">
        <v>0</v>
      </c>
      <c r="N84" s="288">
        <v>0</v>
      </c>
      <c r="O84" s="289">
        <v>0</v>
      </c>
      <c r="P84" s="290">
        <v>1.7719057522361175</v>
      </c>
      <c r="Q84" s="290">
        <v>0</v>
      </c>
      <c r="R84" s="290">
        <v>0</v>
      </c>
      <c r="S84" s="290">
        <v>0</v>
      </c>
      <c r="T84" s="291">
        <v>0</v>
      </c>
      <c r="U84" s="292">
        <v>1.7576553079719754</v>
      </c>
      <c r="V84" s="292">
        <v>0</v>
      </c>
      <c r="W84" s="292">
        <v>0</v>
      </c>
      <c r="X84" s="293">
        <v>0</v>
      </c>
      <c r="Y84" s="604" t="s">
        <v>16661</v>
      </c>
      <c r="Z84" s="282"/>
      <c r="AA84" s="282"/>
      <c r="AB84" s="282"/>
      <c r="AC84" s="282"/>
      <c r="AD84" s="282"/>
      <c r="AE84" s="282"/>
      <c r="AF84" s="285"/>
      <c r="AG84" s="285"/>
      <c r="AH84" s="285"/>
      <c r="AI84" s="285"/>
      <c r="AJ84" s="285"/>
      <c r="AL84" s="286"/>
    </row>
    <row r="85" spans="1:38" s="294" customFormat="1" x14ac:dyDescent="0.2">
      <c r="A85" s="272" t="s">
        <v>1285</v>
      </c>
      <c r="B85" s="272" t="s">
        <v>17066</v>
      </c>
      <c r="C85" s="257">
        <v>56037</v>
      </c>
      <c r="D85" s="272" t="s">
        <v>17030</v>
      </c>
      <c r="E85" s="273" t="s">
        <v>17278</v>
      </c>
      <c r="F85" s="274">
        <v>20200202</v>
      </c>
      <c r="G85" s="272" t="s">
        <v>17353</v>
      </c>
      <c r="H85" s="272" t="s">
        <v>17355</v>
      </c>
      <c r="I85" s="272" t="s">
        <v>14790</v>
      </c>
      <c r="J85" s="287">
        <v>0</v>
      </c>
      <c r="K85" s="288">
        <v>0</v>
      </c>
      <c r="L85" s="288">
        <v>0</v>
      </c>
      <c r="M85" s="288">
        <v>0</v>
      </c>
      <c r="N85" s="288">
        <v>0</v>
      </c>
      <c r="O85" s="289">
        <v>0</v>
      </c>
      <c r="P85" s="290">
        <v>0</v>
      </c>
      <c r="Q85" s="290">
        <v>0</v>
      </c>
      <c r="R85" s="290">
        <v>0</v>
      </c>
      <c r="S85" s="290">
        <v>0</v>
      </c>
      <c r="T85" s="291">
        <v>0</v>
      </c>
      <c r="U85" s="292">
        <v>0</v>
      </c>
      <c r="V85" s="292">
        <v>0</v>
      </c>
      <c r="W85" s="292">
        <v>0</v>
      </c>
      <c r="X85" s="293">
        <v>0</v>
      </c>
      <c r="Y85" s="604" t="s">
        <v>16661</v>
      </c>
      <c r="Z85" s="282"/>
      <c r="AA85" s="282"/>
      <c r="AB85" s="282"/>
      <c r="AC85" s="282"/>
      <c r="AD85" s="282"/>
      <c r="AE85" s="282"/>
      <c r="AF85" s="285"/>
      <c r="AG85" s="285"/>
      <c r="AH85" s="285"/>
      <c r="AI85" s="285"/>
      <c r="AJ85" s="285"/>
      <c r="AL85" s="286"/>
    </row>
    <row r="86" spans="1:38" s="294" customFormat="1" x14ac:dyDescent="0.2">
      <c r="A86" s="272" t="s">
        <v>1285</v>
      </c>
      <c r="B86" s="272" t="s">
        <v>17066</v>
      </c>
      <c r="C86" s="257">
        <v>56037</v>
      </c>
      <c r="D86" s="272" t="s">
        <v>17030</v>
      </c>
      <c r="E86" s="273" t="s">
        <v>17278</v>
      </c>
      <c r="F86" s="274">
        <v>20200202</v>
      </c>
      <c r="G86" s="272" t="s">
        <v>17353</v>
      </c>
      <c r="H86" s="272" t="s">
        <v>17356</v>
      </c>
      <c r="I86" s="272" t="s">
        <v>14790</v>
      </c>
      <c r="J86" s="287">
        <v>0</v>
      </c>
      <c r="K86" s="288">
        <v>0</v>
      </c>
      <c r="L86" s="288">
        <v>0</v>
      </c>
      <c r="M86" s="288">
        <v>0</v>
      </c>
      <c r="N86" s="288">
        <v>0</v>
      </c>
      <c r="O86" s="289">
        <v>0</v>
      </c>
      <c r="P86" s="290">
        <v>0</v>
      </c>
      <c r="Q86" s="290">
        <v>0</v>
      </c>
      <c r="R86" s="290">
        <v>0</v>
      </c>
      <c r="S86" s="290">
        <v>0</v>
      </c>
      <c r="T86" s="291">
        <v>0</v>
      </c>
      <c r="U86" s="292">
        <v>0</v>
      </c>
      <c r="V86" s="292">
        <v>0</v>
      </c>
      <c r="W86" s="292">
        <v>0</v>
      </c>
      <c r="X86" s="293">
        <v>0</v>
      </c>
      <c r="Y86" s="604" t="s">
        <v>16661</v>
      </c>
      <c r="Z86" s="282"/>
      <c r="AA86" s="282"/>
      <c r="AB86" s="282"/>
      <c r="AC86" s="282"/>
      <c r="AD86" s="282"/>
      <c r="AE86" s="282"/>
      <c r="AF86" s="285"/>
      <c r="AG86" s="285"/>
      <c r="AH86" s="285"/>
      <c r="AI86" s="285"/>
      <c r="AJ86" s="285"/>
      <c r="AL86" s="286"/>
    </row>
    <row r="87" spans="1:38" s="294" customFormat="1" x14ac:dyDescent="0.2">
      <c r="A87" s="272" t="s">
        <v>1285</v>
      </c>
      <c r="B87" s="272" t="s">
        <v>17066</v>
      </c>
      <c r="C87" s="257">
        <v>56037</v>
      </c>
      <c r="D87" s="272" t="s">
        <v>17030</v>
      </c>
      <c r="E87" s="273" t="s">
        <v>17278</v>
      </c>
      <c r="F87" s="274">
        <v>20200253</v>
      </c>
      <c r="G87" s="272" t="s">
        <v>17353</v>
      </c>
      <c r="H87" s="272" t="s">
        <v>17357</v>
      </c>
      <c r="I87" s="272" t="s">
        <v>14790</v>
      </c>
      <c r="J87" s="287">
        <v>10.8186</v>
      </c>
      <c r="K87" s="288">
        <v>7.4054937600000009E-2</v>
      </c>
      <c r="L87" s="288">
        <v>1.5768000000000002</v>
      </c>
      <c r="M87" s="288">
        <v>0</v>
      </c>
      <c r="N87" s="288">
        <v>4.8561024960000004E-2</v>
      </c>
      <c r="O87" s="289">
        <v>11.726300694004259</v>
      </c>
      <c r="P87" s="290">
        <v>8.0268284821818192E-2</v>
      </c>
      <c r="Q87" s="290">
        <v>1.7090964574257221</v>
      </c>
      <c r="R87" s="290">
        <v>0</v>
      </c>
      <c r="S87" s="290">
        <v>5.2635385418631449E-2</v>
      </c>
      <c r="T87" s="291">
        <v>10.855293173871445</v>
      </c>
      <c r="U87" s="292">
        <v>7.9622732022190973E-2</v>
      </c>
      <c r="V87" s="292">
        <v>1.6433172958029687</v>
      </c>
      <c r="W87" s="292">
        <v>0</v>
      </c>
      <c r="X87" s="293">
        <v>5.2635385418631449E-2</v>
      </c>
      <c r="Y87" s="604" t="s">
        <v>16661</v>
      </c>
      <c r="Z87" s="282"/>
      <c r="AA87" s="282"/>
      <c r="AB87" s="282"/>
      <c r="AC87" s="282"/>
      <c r="AD87" s="282"/>
      <c r="AE87" s="282"/>
      <c r="AF87" s="285"/>
      <c r="AG87" s="285"/>
      <c r="AH87" s="285"/>
      <c r="AI87" s="285"/>
      <c r="AJ87" s="285"/>
      <c r="AL87" s="286"/>
    </row>
    <row r="88" spans="1:38" s="294" customFormat="1" x14ac:dyDescent="0.2">
      <c r="A88" s="272" t="s">
        <v>1285</v>
      </c>
      <c r="B88" s="272" t="s">
        <v>17066</v>
      </c>
      <c r="C88" s="257">
        <v>56037</v>
      </c>
      <c r="D88" s="272" t="s">
        <v>17030</v>
      </c>
      <c r="E88" s="273" t="s">
        <v>17278</v>
      </c>
      <c r="F88" s="274">
        <v>20200254</v>
      </c>
      <c r="G88" s="272" t="s">
        <v>17353</v>
      </c>
      <c r="H88" s="272" t="s">
        <v>17354</v>
      </c>
      <c r="I88" s="272" t="s">
        <v>14790</v>
      </c>
      <c r="J88" s="287">
        <v>6.8766000000000007</v>
      </c>
      <c r="K88" s="288">
        <v>1.1577215999999999</v>
      </c>
      <c r="L88" s="288">
        <v>1.0512000000000001</v>
      </c>
      <c r="M88" s="288">
        <v>0</v>
      </c>
      <c r="N88" s="288">
        <v>9.7985435520000011E-2</v>
      </c>
      <c r="O88" s="289">
        <v>7.4535595504399552</v>
      </c>
      <c r="P88" s="290">
        <v>1.2548565989632412</v>
      </c>
      <c r="Q88" s="290">
        <v>1.1393976382838149</v>
      </c>
      <c r="R88" s="290">
        <v>0</v>
      </c>
      <c r="S88" s="290">
        <v>0.10620659609750668</v>
      </c>
      <c r="T88" s="291">
        <v>6.8999231914891377</v>
      </c>
      <c r="U88" s="292">
        <v>1.2447644910729376</v>
      </c>
      <c r="V88" s="292">
        <v>1.095544863868646</v>
      </c>
      <c r="W88" s="292">
        <v>0</v>
      </c>
      <c r="X88" s="293">
        <v>0.10620659609750668</v>
      </c>
      <c r="Y88" s="604" t="s">
        <v>16661</v>
      </c>
      <c r="Z88" s="282"/>
      <c r="AA88" s="282"/>
      <c r="AB88" s="282"/>
      <c r="AC88" s="282"/>
      <c r="AD88" s="282"/>
      <c r="AE88" s="282"/>
      <c r="AF88" s="285"/>
      <c r="AG88" s="285"/>
      <c r="AH88" s="285"/>
      <c r="AI88" s="285"/>
      <c r="AJ88" s="285"/>
      <c r="AL88" s="286"/>
    </row>
    <row r="89" spans="1:38" s="294" customFormat="1" x14ac:dyDescent="0.2">
      <c r="A89" s="272" t="s">
        <v>1285</v>
      </c>
      <c r="B89" s="272" t="s">
        <v>17066</v>
      </c>
      <c r="C89" s="257">
        <v>56037</v>
      </c>
      <c r="D89" s="272" t="s">
        <v>17030</v>
      </c>
      <c r="E89" s="273" t="s">
        <v>17278</v>
      </c>
      <c r="F89" s="274">
        <v>20200253</v>
      </c>
      <c r="G89" s="272" t="s">
        <v>17358</v>
      </c>
      <c r="H89" s="272" t="s">
        <v>17359</v>
      </c>
      <c r="I89" s="272" t="s">
        <v>14790</v>
      </c>
      <c r="J89" s="287">
        <v>204.10800000000003</v>
      </c>
      <c r="K89" s="288">
        <v>1.3939752959999998</v>
      </c>
      <c r="L89" s="288">
        <v>26.28</v>
      </c>
      <c r="M89" s="288">
        <v>0</v>
      </c>
      <c r="N89" s="288">
        <v>0.91408988159999982</v>
      </c>
      <c r="O89" s="289">
        <v>221.23304143344072</v>
      </c>
      <c r="P89" s="290">
        <v>1.5109324201754009</v>
      </c>
      <c r="Q89" s="290">
        <v>28.484940957095368</v>
      </c>
      <c r="R89" s="290">
        <v>0</v>
      </c>
      <c r="S89" s="290">
        <v>0.99078372552717997</v>
      </c>
      <c r="T89" s="291">
        <v>204.80026797668398</v>
      </c>
      <c r="U89" s="292">
        <v>1.4987808380647709</v>
      </c>
      <c r="V89" s="292">
        <v>27.388621596716145</v>
      </c>
      <c r="W89" s="292">
        <v>0</v>
      </c>
      <c r="X89" s="293">
        <v>0.99078372552717997</v>
      </c>
      <c r="Y89" s="604" t="s">
        <v>16661</v>
      </c>
      <c r="Z89" s="282"/>
      <c r="AA89" s="282"/>
      <c r="AB89" s="282"/>
      <c r="AC89" s="282"/>
      <c r="AD89" s="282"/>
      <c r="AE89" s="282"/>
      <c r="AF89" s="285"/>
      <c r="AG89" s="285"/>
      <c r="AH89" s="285"/>
      <c r="AI89" s="285"/>
      <c r="AJ89" s="285"/>
      <c r="AL89" s="286"/>
    </row>
    <row r="90" spans="1:38" s="294" customFormat="1" x14ac:dyDescent="0.2">
      <c r="A90" s="272" t="s">
        <v>1285</v>
      </c>
      <c r="B90" s="272" t="s">
        <v>17066</v>
      </c>
      <c r="C90" s="257">
        <v>56037</v>
      </c>
      <c r="D90" s="272" t="s">
        <v>17030</v>
      </c>
      <c r="E90" s="273" t="s">
        <v>17278</v>
      </c>
      <c r="F90" s="274">
        <v>20200254</v>
      </c>
      <c r="G90" s="272" t="s">
        <v>17358</v>
      </c>
      <c r="H90" s="272" t="s">
        <v>17360</v>
      </c>
      <c r="I90" s="272" t="s">
        <v>14790</v>
      </c>
      <c r="J90" s="287">
        <v>25.403999999999996</v>
      </c>
      <c r="K90" s="288">
        <v>3.8233755839999986</v>
      </c>
      <c r="L90" s="288">
        <v>28.032000000000004</v>
      </c>
      <c r="M90" s="288">
        <v>0</v>
      </c>
      <c r="N90" s="288">
        <v>0.32359690080479991</v>
      </c>
      <c r="O90" s="289">
        <v>27.535442925192186</v>
      </c>
      <c r="P90" s="290">
        <v>4.144163918076103</v>
      </c>
      <c r="Q90" s="290">
        <v>30.38393702090173</v>
      </c>
      <c r="R90" s="290">
        <v>0</v>
      </c>
      <c r="S90" s="290">
        <v>0.35074728361201568</v>
      </c>
      <c r="T90" s="291">
        <v>25.490162108685983</v>
      </c>
      <c r="U90" s="292">
        <v>4.1108347317683753</v>
      </c>
      <c r="V90" s="292">
        <v>29.21452970316389</v>
      </c>
      <c r="W90" s="292">
        <v>0</v>
      </c>
      <c r="X90" s="293">
        <v>0.35074728361201568</v>
      </c>
      <c r="Y90" s="604" t="s">
        <v>16661</v>
      </c>
      <c r="Z90" s="282"/>
      <c r="AA90" s="282"/>
      <c r="AB90" s="282"/>
      <c r="AC90" s="282"/>
      <c r="AD90" s="282"/>
      <c r="AE90" s="282"/>
      <c r="AF90" s="285"/>
      <c r="AG90" s="285"/>
      <c r="AH90" s="285"/>
      <c r="AI90" s="285"/>
      <c r="AJ90" s="285"/>
      <c r="AL90" s="286"/>
    </row>
    <row r="91" spans="1:38" s="294" customFormat="1" x14ac:dyDescent="0.2">
      <c r="A91" s="272" t="s">
        <v>1285</v>
      </c>
      <c r="B91" s="272" t="s">
        <v>17066</v>
      </c>
      <c r="C91" s="257">
        <v>56037</v>
      </c>
      <c r="D91" s="272" t="s">
        <v>17030</v>
      </c>
      <c r="E91" s="273" t="s">
        <v>17278</v>
      </c>
      <c r="F91" s="274">
        <v>20200202</v>
      </c>
      <c r="G91" s="272" t="s">
        <v>17361</v>
      </c>
      <c r="H91" s="272" t="s">
        <v>17362</v>
      </c>
      <c r="I91" s="272" t="s">
        <v>14790</v>
      </c>
      <c r="J91" s="287">
        <v>0</v>
      </c>
      <c r="K91" s="288">
        <v>0</v>
      </c>
      <c r="L91" s="288">
        <v>0</v>
      </c>
      <c r="M91" s="288">
        <v>0</v>
      </c>
      <c r="N91" s="288">
        <v>0</v>
      </c>
      <c r="O91" s="289">
        <v>0</v>
      </c>
      <c r="P91" s="290">
        <v>0</v>
      </c>
      <c r="Q91" s="290">
        <v>0</v>
      </c>
      <c r="R91" s="290">
        <v>0</v>
      </c>
      <c r="S91" s="290">
        <v>0</v>
      </c>
      <c r="T91" s="291">
        <v>0</v>
      </c>
      <c r="U91" s="292">
        <v>0</v>
      </c>
      <c r="V91" s="292">
        <v>0</v>
      </c>
      <c r="W91" s="292">
        <v>0</v>
      </c>
      <c r="X91" s="293">
        <v>0</v>
      </c>
      <c r="Y91" s="604" t="s">
        <v>16661</v>
      </c>
      <c r="Z91" s="282"/>
      <c r="AA91" s="282"/>
      <c r="AB91" s="282"/>
      <c r="AC91" s="282"/>
      <c r="AD91" s="282"/>
      <c r="AE91" s="282"/>
      <c r="AF91" s="285"/>
      <c r="AG91" s="285"/>
      <c r="AH91" s="285"/>
      <c r="AI91" s="285"/>
      <c r="AJ91" s="285"/>
      <c r="AL91" s="286"/>
    </row>
    <row r="92" spans="1:38" s="294" customFormat="1" x14ac:dyDescent="0.2">
      <c r="A92" s="272" t="s">
        <v>1285</v>
      </c>
      <c r="B92" s="272" t="s">
        <v>17066</v>
      </c>
      <c r="C92" s="257">
        <v>56037</v>
      </c>
      <c r="D92" s="272" t="s">
        <v>17030</v>
      </c>
      <c r="E92" s="273" t="s">
        <v>17278</v>
      </c>
      <c r="F92" s="274">
        <v>20200202</v>
      </c>
      <c r="G92" s="272" t="s">
        <v>17363</v>
      </c>
      <c r="H92" s="272" t="s">
        <v>17364</v>
      </c>
      <c r="I92" s="272" t="s">
        <v>14790</v>
      </c>
      <c r="J92" s="287">
        <v>0</v>
      </c>
      <c r="K92" s="288">
        <v>0</v>
      </c>
      <c r="L92" s="288">
        <v>0</v>
      </c>
      <c r="M92" s="288">
        <v>0</v>
      </c>
      <c r="N92" s="288">
        <v>0</v>
      </c>
      <c r="O92" s="289">
        <v>0</v>
      </c>
      <c r="P92" s="290">
        <v>0</v>
      </c>
      <c r="Q92" s="290">
        <v>0</v>
      </c>
      <c r="R92" s="290">
        <v>0</v>
      </c>
      <c r="S92" s="290">
        <v>0</v>
      </c>
      <c r="T92" s="291">
        <v>0</v>
      </c>
      <c r="U92" s="292">
        <v>0</v>
      </c>
      <c r="V92" s="292">
        <v>0</v>
      </c>
      <c r="W92" s="292">
        <v>0</v>
      </c>
      <c r="X92" s="293">
        <v>0</v>
      </c>
      <c r="Y92" s="604" t="s">
        <v>16661</v>
      </c>
      <c r="Z92" s="282"/>
      <c r="AA92" s="282"/>
      <c r="AB92" s="282"/>
      <c r="AC92" s="282"/>
      <c r="AD92" s="282"/>
      <c r="AE92" s="282"/>
      <c r="AF92" s="285"/>
      <c r="AG92" s="285"/>
      <c r="AH92" s="285"/>
      <c r="AI92" s="285"/>
      <c r="AJ92" s="285"/>
      <c r="AL92" s="286"/>
    </row>
    <row r="93" spans="1:38" s="294" customFormat="1" x14ac:dyDescent="0.2">
      <c r="A93" s="272" t="s">
        <v>1285</v>
      </c>
      <c r="B93" s="272" t="s">
        <v>17066</v>
      </c>
      <c r="C93" s="257">
        <v>56037</v>
      </c>
      <c r="D93" s="272" t="s">
        <v>17030</v>
      </c>
      <c r="E93" s="273" t="s">
        <v>17278</v>
      </c>
      <c r="F93" s="274">
        <v>20200202</v>
      </c>
      <c r="G93" s="272" t="s">
        <v>17365</v>
      </c>
      <c r="H93" s="272" t="s">
        <v>17362</v>
      </c>
      <c r="I93" s="272" t="s">
        <v>14790</v>
      </c>
      <c r="J93" s="287">
        <v>0</v>
      </c>
      <c r="K93" s="288">
        <v>0</v>
      </c>
      <c r="L93" s="288">
        <v>0</v>
      </c>
      <c r="M93" s="288">
        <v>0</v>
      </c>
      <c r="N93" s="288">
        <v>0</v>
      </c>
      <c r="O93" s="289">
        <v>0</v>
      </c>
      <c r="P93" s="290">
        <v>0</v>
      </c>
      <c r="Q93" s="290">
        <v>0</v>
      </c>
      <c r="R93" s="290">
        <v>0</v>
      </c>
      <c r="S93" s="290">
        <v>0</v>
      </c>
      <c r="T93" s="291">
        <v>0</v>
      </c>
      <c r="U93" s="292">
        <v>0</v>
      </c>
      <c r="V93" s="292">
        <v>0</v>
      </c>
      <c r="W93" s="292">
        <v>0</v>
      </c>
      <c r="X93" s="293">
        <v>0</v>
      </c>
      <c r="Y93" s="604" t="s">
        <v>16661</v>
      </c>
      <c r="Z93" s="282"/>
      <c r="AA93" s="282"/>
      <c r="AB93" s="282"/>
      <c r="AC93" s="282"/>
      <c r="AD93" s="282"/>
      <c r="AE93" s="282"/>
      <c r="AF93" s="285"/>
      <c r="AG93" s="285"/>
      <c r="AH93" s="285"/>
      <c r="AI93" s="285"/>
      <c r="AJ93" s="285"/>
      <c r="AL93" s="286"/>
    </row>
    <row r="94" spans="1:38" s="294" customFormat="1" x14ac:dyDescent="0.2">
      <c r="A94" s="272" t="s">
        <v>1285</v>
      </c>
      <c r="B94" s="272" t="s">
        <v>17066</v>
      </c>
      <c r="C94" s="257">
        <v>56037</v>
      </c>
      <c r="D94" s="272" t="s">
        <v>17030</v>
      </c>
      <c r="E94" s="273" t="s">
        <v>17278</v>
      </c>
      <c r="F94" s="274">
        <v>20200202</v>
      </c>
      <c r="G94" s="272" t="s">
        <v>17365</v>
      </c>
      <c r="H94" s="272" t="s">
        <v>17339</v>
      </c>
      <c r="I94" s="272" t="s">
        <v>14790</v>
      </c>
      <c r="J94" s="287">
        <v>0</v>
      </c>
      <c r="K94" s="288">
        <v>0</v>
      </c>
      <c r="L94" s="288">
        <v>0</v>
      </c>
      <c r="M94" s="288">
        <v>0</v>
      </c>
      <c r="N94" s="288">
        <v>0</v>
      </c>
      <c r="O94" s="289">
        <v>0</v>
      </c>
      <c r="P94" s="290">
        <v>0</v>
      </c>
      <c r="Q94" s="290">
        <v>0</v>
      </c>
      <c r="R94" s="290">
        <v>0</v>
      </c>
      <c r="S94" s="290">
        <v>0</v>
      </c>
      <c r="T94" s="291">
        <v>0</v>
      </c>
      <c r="U94" s="292">
        <v>0</v>
      </c>
      <c r="V94" s="292">
        <v>0</v>
      </c>
      <c r="W94" s="292">
        <v>0</v>
      </c>
      <c r="X94" s="293">
        <v>0</v>
      </c>
      <c r="Y94" s="604" t="s">
        <v>16661</v>
      </c>
      <c r="Z94" s="282"/>
      <c r="AA94" s="282"/>
      <c r="AB94" s="282"/>
      <c r="AC94" s="282"/>
      <c r="AD94" s="282"/>
      <c r="AE94" s="282"/>
      <c r="AF94" s="285"/>
      <c r="AG94" s="285"/>
      <c r="AH94" s="285"/>
      <c r="AI94" s="285"/>
      <c r="AJ94" s="285"/>
      <c r="AL94" s="286"/>
    </row>
    <row r="95" spans="1:38" s="294" customFormat="1" x14ac:dyDescent="0.2">
      <c r="A95" s="272" t="s">
        <v>1285</v>
      </c>
      <c r="B95" s="272" t="s">
        <v>17066</v>
      </c>
      <c r="C95" s="257">
        <v>56037</v>
      </c>
      <c r="D95" s="272" t="s">
        <v>17030</v>
      </c>
      <c r="E95" s="273" t="s">
        <v>17278</v>
      </c>
      <c r="F95" s="274">
        <v>20200202</v>
      </c>
      <c r="G95" s="272" t="s">
        <v>17366</v>
      </c>
      <c r="H95" s="272" t="s">
        <v>17367</v>
      </c>
      <c r="I95" s="272" t="s">
        <v>14790</v>
      </c>
      <c r="J95" s="287">
        <v>0</v>
      </c>
      <c r="K95" s="288">
        <v>0</v>
      </c>
      <c r="L95" s="288">
        <v>0</v>
      </c>
      <c r="M95" s="288">
        <v>0</v>
      </c>
      <c r="N95" s="288">
        <v>0</v>
      </c>
      <c r="O95" s="289">
        <v>0</v>
      </c>
      <c r="P95" s="290">
        <v>0</v>
      </c>
      <c r="Q95" s="290">
        <v>0</v>
      </c>
      <c r="R95" s="290">
        <v>0</v>
      </c>
      <c r="S95" s="290">
        <v>0</v>
      </c>
      <c r="T95" s="291">
        <v>0</v>
      </c>
      <c r="U95" s="292">
        <v>0</v>
      </c>
      <c r="V95" s="292">
        <v>0</v>
      </c>
      <c r="W95" s="292">
        <v>0</v>
      </c>
      <c r="X95" s="293">
        <v>0</v>
      </c>
      <c r="Y95" s="604" t="s">
        <v>16661</v>
      </c>
      <c r="Z95" s="282"/>
      <c r="AA95" s="282"/>
      <c r="AB95" s="282"/>
      <c r="AC95" s="282"/>
      <c r="AD95" s="282"/>
      <c r="AE95" s="282"/>
      <c r="AF95" s="285"/>
      <c r="AG95" s="285"/>
      <c r="AH95" s="285"/>
      <c r="AI95" s="285"/>
      <c r="AJ95" s="285"/>
      <c r="AL95" s="286"/>
    </row>
    <row r="96" spans="1:38" s="294" customFormat="1" x14ac:dyDescent="0.2">
      <c r="A96" s="272" t="s">
        <v>1285</v>
      </c>
      <c r="B96" s="272" t="s">
        <v>17066</v>
      </c>
      <c r="C96" s="257">
        <v>56037</v>
      </c>
      <c r="D96" s="272" t="s">
        <v>17030</v>
      </c>
      <c r="E96" s="273" t="s">
        <v>17278</v>
      </c>
      <c r="F96" s="274">
        <v>20200202</v>
      </c>
      <c r="G96" s="272" t="s">
        <v>17368</v>
      </c>
      <c r="H96" s="272" t="s">
        <v>17369</v>
      </c>
      <c r="I96" s="272" t="s">
        <v>14790</v>
      </c>
      <c r="J96" s="287">
        <v>0</v>
      </c>
      <c r="K96" s="288">
        <v>0</v>
      </c>
      <c r="L96" s="288">
        <v>0</v>
      </c>
      <c r="M96" s="288">
        <v>0</v>
      </c>
      <c r="N96" s="288">
        <v>0</v>
      </c>
      <c r="O96" s="289">
        <v>0</v>
      </c>
      <c r="P96" s="290">
        <v>0</v>
      </c>
      <c r="Q96" s="290">
        <v>0</v>
      </c>
      <c r="R96" s="290">
        <v>0</v>
      </c>
      <c r="S96" s="290">
        <v>0</v>
      </c>
      <c r="T96" s="291">
        <v>0</v>
      </c>
      <c r="U96" s="292">
        <v>0</v>
      </c>
      <c r="V96" s="292">
        <v>0</v>
      </c>
      <c r="W96" s="292">
        <v>0</v>
      </c>
      <c r="X96" s="293">
        <v>0</v>
      </c>
      <c r="Y96" s="604" t="s">
        <v>16661</v>
      </c>
      <c r="Z96" s="282"/>
      <c r="AA96" s="282"/>
      <c r="AB96" s="282"/>
      <c r="AC96" s="282"/>
      <c r="AD96" s="282"/>
      <c r="AE96" s="282"/>
      <c r="AF96" s="285"/>
      <c r="AG96" s="285"/>
      <c r="AH96" s="285"/>
      <c r="AI96" s="285"/>
      <c r="AJ96" s="285"/>
      <c r="AL96" s="286"/>
    </row>
    <row r="97" spans="1:38" s="294" customFormat="1" x14ac:dyDescent="0.2">
      <c r="A97" s="272" t="s">
        <v>1285</v>
      </c>
      <c r="B97" s="272" t="s">
        <v>17066</v>
      </c>
      <c r="C97" s="257">
        <v>56037</v>
      </c>
      <c r="D97" s="272" t="s">
        <v>17030</v>
      </c>
      <c r="E97" s="273" t="s">
        <v>17278</v>
      </c>
      <c r="F97" s="274">
        <v>20200253</v>
      </c>
      <c r="G97" s="272" t="s">
        <v>17358</v>
      </c>
      <c r="H97" s="272" t="s">
        <v>17370</v>
      </c>
      <c r="I97" s="272" t="s">
        <v>14790</v>
      </c>
      <c r="J97" s="287">
        <v>43.405800000000006</v>
      </c>
      <c r="K97" s="288">
        <v>0.79194429600000005</v>
      </c>
      <c r="L97" s="288">
        <v>37.974599999999995</v>
      </c>
      <c r="M97" s="288">
        <v>0</v>
      </c>
      <c r="N97" s="288">
        <v>0.13378086288000002</v>
      </c>
      <c r="O97" s="289">
        <v>47.047627480802518</v>
      </c>
      <c r="P97" s="290">
        <v>0.85838989774994134</v>
      </c>
      <c r="Q97" s="290">
        <v>41.160739683002802</v>
      </c>
      <c r="R97" s="290">
        <v>0</v>
      </c>
      <c r="S97" s="290">
        <v>0.14500532649642586</v>
      </c>
      <c r="T97" s="291">
        <v>43.553018361565194</v>
      </c>
      <c r="U97" s="292">
        <v>0.85148634919531252</v>
      </c>
      <c r="V97" s="292">
        <v>39.57655820725482</v>
      </c>
      <c r="W97" s="292">
        <v>0</v>
      </c>
      <c r="X97" s="293">
        <v>0.14500532649642586</v>
      </c>
      <c r="Y97" s="604" t="s">
        <v>16661</v>
      </c>
      <c r="Z97" s="282"/>
      <c r="AA97" s="282"/>
      <c r="AB97" s="282"/>
      <c r="AC97" s="282"/>
      <c r="AD97" s="282"/>
      <c r="AE97" s="282"/>
      <c r="AF97" s="285"/>
      <c r="AG97" s="285"/>
      <c r="AH97" s="285"/>
      <c r="AI97" s="285"/>
      <c r="AJ97" s="285"/>
      <c r="AL97" s="286"/>
    </row>
    <row r="98" spans="1:38" s="294" customFormat="1" x14ac:dyDescent="0.2">
      <c r="A98" s="272" t="s">
        <v>1285</v>
      </c>
      <c r="B98" s="272" t="s">
        <v>17066</v>
      </c>
      <c r="C98" s="257">
        <v>56037</v>
      </c>
      <c r="D98" s="272" t="s">
        <v>17030</v>
      </c>
      <c r="E98" s="273" t="s">
        <v>17278</v>
      </c>
      <c r="F98" s="274">
        <v>20200253</v>
      </c>
      <c r="G98" s="272" t="s">
        <v>17371</v>
      </c>
      <c r="H98" s="272" t="s">
        <v>17372</v>
      </c>
      <c r="I98" s="272" t="s">
        <v>14790</v>
      </c>
      <c r="J98" s="287">
        <v>38.806799999999996</v>
      </c>
      <c r="K98" s="288">
        <v>0.39960491999999997</v>
      </c>
      <c r="L98" s="288">
        <v>2.1461999999999999</v>
      </c>
      <c r="M98" s="288">
        <v>0</v>
      </c>
      <c r="N98" s="288">
        <v>0.10664381952</v>
      </c>
      <c r="O98" s="289">
        <v>42.062762813310819</v>
      </c>
      <c r="P98" s="290">
        <v>0.43313251721327312</v>
      </c>
      <c r="Q98" s="290">
        <v>2.3262701781627881</v>
      </c>
      <c r="R98" s="290">
        <v>0</v>
      </c>
      <c r="S98" s="290">
        <v>0.11559143464483769</v>
      </c>
      <c r="T98" s="291">
        <v>38.938420048785829</v>
      </c>
      <c r="U98" s="292">
        <v>0.42964907528203844</v>
      </c>
      <c r="V98" s="292">
        <v>2.2367374303984846</v>
      </c>
      <c r="W98" s="292">
        <v>0</v>
      </c>
      <c r="X98" s="293">
        <v>0.11559143464483769</v>
      </c>
      <c r="Y98" s="604" t="s">
        <v>16661</v>
      </c>
      <c r="Z98" s="282"/>
      <c r="AA98" s="282"/>
      <c r="AB98" s="282"/>
      <c r="AC98" s="282"/>
      <c r="AD98" s="282"/>
      <c r="AE98" s="282"/>
      <c r="AF98" s="285"/>
      <c r="AG98" s="285"/>
      <c r="AH98" s="285"/>
      <c r="AI98" s="285"/>
      <c r="AJ98" s="285"/>
      <c r="AL98" s="286"/>
    </row>
    <row r="99" spans="1:38" s="294" customFormat="1" x14ac:dyDescent="0.2">
      <c r="A99" s="272" t="s">
        <v>1285</v>
      </c>
      <c r="B99" s="272" t="s">
        <v>17066</v>
      </c>
      <c r="C99" s="257">
        <v>56037</v>
      </c>
      <c r="D99" s="272" t="s">
        <v>17030</v>
      </c>
      <c r="E99" s="273" t="s">
        <v>17278</v>
      </c>
      <c r="F99" s="274">
        <v>20200253</v>
      </c>
      <c r="G99" s="272" t="s">
        <v>17368</v>
      </c>
      <c r="H99" s="272" t="s">
        <v>17373</v>
      </c>
      <c r="I99" s="272" t="s">
        <v>14790</v>
      </c>
      <c r="J99" s="287">
        <v>13.90212</v>
      </c>
      <c r="K99" s="288">
        <v>9.5109772800000006E-2</v>
      </c>
      <c r="L99" s="288">
        <v>13.2714</v>
      </c>
      <c r="M99" s="288">
        <v>0</v>
      </c>
      <c r="N99" s="288">
        <v>6.2367590879999997E-2</v>
      </c>
      <c r="O99" s="289">
        <v>15.06853376630345</v>
      </c>
      <c r="P99" s="290">
        <v>0.10308965991821747</v>
      </c>
      <c r="Q99" s="290">
        <v>14.38489518333316</v>
      </c>
      <c r="R99" s="290">
        <v>0</v>
      </c>
      <c r="S99" s="290">
        <v>6.7600347939614891E-2</v>
      </c>
      <c r="T99" s="291">
        <v>13.949271471201607</v>
      </c>
      <c r="U99" s="292">
        <v>0.10226056759712762</v>
      </c>
      <c r="V99" s="292">
        <v>13.831253906341653</v>
      </c>
      <c r="W99" s="292">
        <v>0</v>
      </c>
      <c r="X99" s="293">
        <v>6.7600347939614891E-2</v>
      </c>
      <c r="Y99" s="604" t="s">
        <v>16661</v>
      </c>
      <c r="Z99" s="282"/>
      <c r="AA99" s="282"/>
      <c r="AB99" s="282"/>
      <c r="AC99" s="282"/>
      <c r="AD99" s="282"/>
      <c r="AE99" s="282"/>
      <c r="AF99" s="285"/>
      <c r="AG99" s="285"/>
      <c r="AH99" s="285"/>
      <c r="AI99" s="285"/>
      <c r="AJ99" s="285"/>
      <c r="AL99" s="286"/>
    </row>
    <row r="100" spans="1:38" s="294" customFormat="1" x14ac:dyDescent="0.2">
      <c r="A100" s="272" t="s">
        <v>1285</v>
      </c>
      <c r="B100" s="272" t="s">
        <v>17066</v>
      </c>
      <c r="C100" s="257">
        <v>56037</v>
      </c>
      <c r="D100" s="272" t="s">
        <v>17030</v>
      </c>
      <c r="E100" s="273" t="s">
        <v>17278</v>
      </c>
      <c r="F100" s="274">
        <v>20200254</v>
      </c>
      <c r="G100" s="272" t="s">
        <v>17374</v>
      </c>
      <c r="H100" s="272" t="s">
        <v>17375</v>
      </c>
      <c r="I100" s="272" t="s">
        <v>14790</v>
      </c>
      <c r="J100" s="287">
        <v>3.9420000000000006</v>
      </c>
      <c r="K100" s="288">
        <v>1.1577216000000001</v>
      </c>
      <c r="L100" s="288">
        <v>7.8840000000000012</v>
      </c>
      <c r="M100" s="288">
        <v>0</v>
      </c>
      <c r="N100" s="288">
        <v>9.7985435520000025E-2</v>
      </c>
      <c r="O100" s="289">
        <v>4.2727411435643061</v>
      </c>
      <c r="P100" s="290">
        <v>1.2548565989632414</v>
      </c>
      <c r="Q100" s="290">
        <v>8.5454822871286122</v>
      </c>
      <c r="R100" s="290">
        <v>0</v>
      </c>
      <c r="S100" s="290">
        <v>0.1062065960975067</v>
      </c>
      <c r="T100" s="291">
        <v>3.955369982382309</v>
      </c>
      <c r="U100" s="292">
        <v>1.2447644910729379</v>
      </c>
      <c r="V100" s="292">
        <v>8.2165864790148451</v>
      </c>
      <c r="W100" s="292">
        <v>0</v>
      </c>
      <c r="X100" s="293">
        <v>0.1062065960975067</v>
      </c>
      <c r="Y100" s="604" t="s">
        <v>16661</v>
      </c>
      <c r="Z100" s="282"/>
      <c r="AA100" s="282"/>
      <c r="AB100" s="282"/>
      <c r="AC100" s="282"/>
      <c r="AD100" s="282"/>
      <c r="AE100" s="282"/>
      <c r="AF100" s="285"/>
      <c r="AG100" s="285"/>
      <c r="AH100" s="285"/>
      <c r="AI100" s="285"/>
      <c r="AJ100" s="285"/>
      <c r="AL100" s="286"/>
    </row>
    <row r="101" spans="1:38" s="294" customFormat="1" x14ac:dyDescent="0.2">
      <c r="A101" s="272" t="s">
        <v>1285</v>
      </c>
      <c r="B101" s="272" t="s">
        <v>17066</v>
      </c>
      <c r="C101" s="257">
        <v>56037</v>
      </c>
      <c r="D101" s="272" t="s">
        <v>17030</v>
      </c>
      <c r="E101" s="273" t="s">
        <v>17278</v>
      </c>
      <c r="F101" s="274">
        <v>20200254</v>
      </c>
      <c r="G101" s="272" t="s">
        <v>17363</v>
      </c>
      <c r="H101" s="272" t="s">
        <v>17376</v>
      </c>
      <c r="I101" s="272" t="s">
        <v>14790</v>
      </c>
      <c r="J101" s="287">
        <v>21.9</v>
      </c>
      <c r="K101" s="288">
        <v>3.6327720000000001</v>
      </c>
      <c r="L101" s="288">
        <v>2.19</v>
      </c>
      <c r="M101" s="288">
        <v>0</v>
      </c>
      <c r="N101" s="288">
        <v>0.36744538319999992</v>
      </c>
      <c r="O101" s="289">
        <v>23.73745079757947</v>
      </c>
      <c r="P101" s="290">
        <v>3.9375683383024831</v>
      </c>
      <c r="Q101" s="290">
        <v>2.3737450797579474</v>
      </c>
      <c r="R101" s="290">
        <v>0</v>
      </c>
      <c r="S101" s="290">
        <v>0.39827473536564989</v>
      </c>
      <c r="T101" s="291">
        <v>21.974277679901707</v>
      </c>
      <c r="U101" s="292">
        <v>3.9059006843821678</v>
      </c>
      <c r="V101" s="292">
        <v>2.2823851330596785</v>
      </c>
      <c r="W101" s="292">
        <v>0</v>
      </c>
      <c r="X101" s="293">
        <v>0.39827473536564989</v>
      </c>
      <c r="Y101" s="604" t="s">
        <v>16661</v>
      </c>
      <c r="Z101" s="282"/>
      <c r="AA101" s="282"/>
      <c r="AB101" s="282"/>
      <c r="AC101" s="282"/>
      <c r="AD101" s="282"/>
      <c r="AE101" s="282"/>
      <c r="AF101" s="285"/>
      <c r="AG101" s="285"/>
      <c r="AH101" s="285"/>
      <c r="AI101" s="285"/>
      <c r="AJ101" s="285"/>
      <c r="AL101" s="286"/>
    </row>
    <row r="102" spans="1:38" s="294" customFormat="1" x14ac:dyDescent="0.2">
      <c r="A102" s="272" t="s">
        <v>1285</v>
      </c>
      <c r="B102" s="272" t="s">
        <v>17066</v>
      </c>
      <c r="C102" s="257">
        <v>56037</v>
      </c>
      <c r="D102" s="272" t="s">
        <v>17030</v>
      </c>
      <c r="E102" s="273" t="s">
        <v>17278</v>
      </c>
      <c r="F102" s="274">
        <v>20200254</v>
      </c>
      <c r="G102" s="272" t="s">
        <v>17365</v>
      </c>
      <c r="H102" s="272" t="s">
        <v>17339</v>
      </c>
      <c r="I102" s="272" t="s">
        <v>14790</v>
      </c>
      <c r="J102" s="287">
        <v>0.7884000000000001</v>
      </c>
      <c r="K102" s="288">
        <v>3.797326848</v>
      </c>
      <c r="L102" s="288">
        <v>7.7526000000000002</v>
      </c>
      <c r="M102" s="288">
        <v>0</v>
      </c>
      <c r="N102" s="288">
        <v>0.32139222850560006</v>
      </c>
      <c r="O102" s="289">
        <v>0.85454822871286107</v>
      </c>
      <c r="P102" s="290">
        <v>4.1159296445994311</v>
      </c>
      <c r="Q102" s="290">
        <v>8.4030575823431342</v>
      </c>
      <c r="R102" s="290">
        <v>0</v>
      </c>
      <c r="S102" s="290">
        <v>0.34835763519982194</v>
      </c>
      <c r="T102" s="291">
        <v>0.79107399647646159</v>
      </c>
      <c r="U102" s="292">
        <v>4.0828275307192357</v>
      </c>
      <c r="V102" s="292">
        <v>8.0796433710312634</v>
      </c>
      <c r="W102" s="292">
        <v>0</v>
      </c>
      <c r="X102" s="293">
        <v>0.34835763519982194</v>
      </c>
      <c r="Y102" s="604" t="s">
        <v>16661</v>
      </c>
      <c r="Z102" s="282"/>
      <c r="AA102" s="282"/>
      <c r="AB102" s="282"/>
      <c r="AC102" s="282"/>
      <c r="AD102" s="282"/>
      <c r="AE102" s="282"/>
      <c r="AF102" s="285"/>
      <c r="AG102" s="285"/>
      <c r="AH102" s="285"/>
      <c r="AI102" s="285"/>
      <c r="AJ102" s="285"/>
      <c r="AL102" s="286"/>
    </row>
    <row r="103" spans="1:38" s="294" customFormat="1" x14ac:dyDescent="0.2">
      <c r="A103" s="272" t="s">
        <v>1285</v>
      </c>
      <c r="B103" s="272" t="s">
        <v>17066</v>
      </c>
      <c r="C103" s="257">
        <v>56037</v>
      </c>
      <c r="D103" s="272" t="s">
        <v>17030</v>
      </c>
      <c r="E103" s="273" t="s">
        <v>17278</v>
      </c>
      <c r="F103" s="274">
        <v>20200202</v>
      </c>
      <c r="G103" s="272" t="s">
        <v>17377</v>
      </c>
      <c r="H103" s="272" t="s">
        <v>17378</v>
      </c>
      <c r="I103" s="272" t="s">
        <v>14790</v>
      </c>
      <c r="J103" s="287">
        <v>0</v>
      </c>
      <c r="K103" s="288">
        <v>0</v>
      </c>
      <c r="L103" s="288">
        <v>0</v>
      </c>
      <c r="M103" s="288">
        <v>0</v>
      </c>
      <c r="N103" s="288">
        <v>0</v>
      </c>
      <c r="O103" s="289">
        <v>0</v>
      </c>
      <c r="P103" s="290">
        <v>0</v>
      </c>
      <c r="Q103" s="290">
        <v>0</v>
      </c>
      <c r="R103" s="290">
        <v>0</v>
      </c>
      <c r="S103" s="290">
        <v>0</v>
      </c>
      <c r="T103" s="291">
        <v>0</v>
      </c>
      <c r="U103" s="292">
        <v>0</v>
      </c>
      <c r="V103" s="292">
        <v>0</v>
      </c>
      <c r="W103" s="292">
        <v>0</v>
      </c>
      <c r="X103" s="293">
        <v>0</v>
      </c>
      <c r="Y103" s="604" t="s">
        <v>16661</v>
      </c>
      <c r="Z103" s="282"/>
      <c r="AA103" s="282"/>
      <c r="AB103" s="282"/>
      <c r="AC103" s="282"/>
      <c r="AD103" s="282"/>
      <c r="AE103" s="282"/>
      <c r="AF103" s="285"/>
      <c r="AG103" s="285"/>
      <c r="AH103" s="285"/>
      <c r="AI103" s="285"/>
      <c r="AJ103" s="285"/>
      <c r="AL103" s="286"/>
    </row>
    <row r="104" spans="1:38" s="294" customFormat="1" x14ac:dyDescent="0.2">
      <c r="A104" s="272" t="s">
        <v>1285</v>
      </c>
      <c r="B104" s="272" t="s">
        <v>17066</v>
      </c>
      <c r="C104" s="257">
        <v>56037</v>
      </c>
      <c r="D104" s="272" t="s">
        <v>17030</v>
      </c>
      <c r="E104" s="273" t="s">
        <v>17278</v>
      </c>
      <c r="F104" s="274">
        <v>20200202</v>
      </c>
      <c r="G104" s="272" t="s">
        <v>17377</v>
      </c>
      <c r="H104" s="272" t="s">
        <v>17379</v>
      </c>
      <c r="I104" s="272" t="s">
        <v>14790</v>
      </c>
      <c r="J104" s="287">
        <v>0</v>
      </c>
      <c r="K104" s="288">
        <v>0</v>
      </c>
      <c r="L104" s="288">
        <v>0</v>
      </c>
      <c r="M104" s="288">
        <v>0</v>
      </c>
      <c r="N104" s="288">
        <v>0</v>
      </c>
      <c r="O104" s="289">
        <v>0</v>
      </c>
      <c r="P104" s="290">
        <v>0</v>
      </c>
      <c r="Q104" s="290">
        <v>0</v>
      </c>
      <c r="R104" s="290">
        <v>0</v>
      </c>
      <c r="S104" s="290">
        <v>0</v>
      </c>
      <c r="T104" s="291">
        <v>0</v>
      </c>
      <c r="U104" s="292">
        <v>0</v>
      </c>
      <c r="V104" s="292">
        <v>0</v>
      </c>
      <c r="W104" s="292">
        <v>0</v>
      </c>
      <c r="X104" s="293">
        <v>0</v>
      </c>
      <c r="Y104" s="604" t="s">
        <v>16661</v>
      </c>
      <c r="Z104" s="282"/>
      <c r="AA104" s="282"/>
      <c r="AB104" s="282"/>
      <c r="AC104" s="282"/>
      <c r="AD104" s="282"/>
      <c r="AE104" s="282"/>
      <c r="AF104" s="285"/>
      <c r="AG104" s="285"/>
      <c r="AH104" s="285"/>
      <c r="AI104" s="285"/>
      <c r="AJ104" s="285"/>
      <c r="AL104" s="286"/>
    </row>
    <row r="105" spans="1:38" s="294" customFormat="1" x14ac:dyDescent="0.2">
      <c r="A105" s="272" t="s">
        <v>1285</v>
      </c>
      <c r="B105" s="272" t="s">
        <v>17066</v>
      </c>
      <c r="C105" s="257">
        <v>56037</v>
      </c>
      <c r="D105" s="272" t="s">
        <v>17030</v>
      </c>
      <c r="E105" s="273" t="s">
        <v>17278</v>
      </c>
      <c r="F105" s="274">
        <v>20200202</v>
      </c>
      <c r="G105" s="272" t="s">
        <v>17377</v>
      </c>
      <c r="H105" s="272" t="s">
        <v>17380</v>
      </c>
      <c r="I105" s="272" t="s">
        <v>14790</v>
      </c>
      <c r="J105" s="287">
        <v>0</v>
      </c>
      <c r="K105" s="288">
        <v>0</v>
      </c>
      <c r="L105" s="288">
        <v>0</v>
      </c>
      <c r="M105" s="288">
        <v>0</v>
      </c>
      <c r="N105" s="288">
        <v>0</v>
      </c>
      <c r="O105" s="289">
        <v>0</v>
      </c>
      <c r="P105" s="290">
        <v>0</v>
      </c>
      <c r="Q105" s="290">
        <v>0</v>
      </c>
      <c r="R105" s="290">
        <v>0</v>
      </c>
      <c r="S105" s="290">
        <v>0</v>
      </c>
      <c r="T105" s="291">
        <v>0</v>
      </c>
      <c r="U105" s="292">
        <v>0</v>
      </c>
      <c r="V105" s="292">
        <v>0</v>
      </c>
      <c r="W105" s="292">
        <v>0</v>
      </c>
      <c r="X105" s="293">
        <v>0</v>
      </c>
      <c r="Y105" s="604" t="s">
        <v>16661</v>
      </c>
      <c r="Z105" s="282"/>
      <c r="AA105" s="282"/>
      <c r="AB105" s="282"/>
      <c r="AC105" s="282"/>
      <c r="AD105" s="282"/>
      <c r="AE105" s="282"/>
      <c r="AF105" s="285"/>
      <c r="AG105" s="285"/>
      <c r="AH105" s="285"/>
      <c r="AI105" s="285"/>
      <c r="AJ105" s="285"/>
      <c r="AL105" s="286"/>
    </row>
    <row r="106" spans="1:38" s="294" customFormat="1" x14ac:dyDescent="0.2">
      <c r="A106" s="272" t="s">
        <v>1285</v>
      </c>
      <c r="B106" s="272" t="s">
        <v>17066</v>
      </c>
      <c r="C106" s="257">
        <v>56037</v>
      </c>
      <c r="D106" s="272" t="s">
        <v>17030</v>
      </c>
      <c r="E106" s="273" t="s">
        <v>17278</v>
      </c>
      <c r="F106" s="274">
        <v>20200202</v>
      </c>
      <c r="G106" s="272" t="s">
        <v>17377</v>
      </c>
      <c r="H106" s="272" t="s">
        <v>17381</v>
      </c>
      <c r="I106" s="272" t="s">
        <v>14790</v>
      </c>
      <c r="J106" s="287">
        <v>426.61200000000008</v>
      </c>
      <c r="K106" s="288">
        <v>0</v>
      </c>
      <c r="L106" s="288">
        <v>23.652000000000005</v>
      </c>
      <c r="M106" s="288">
        <v>0</v>
      </c>
      <c r="N106" s="288">
        <v>0</v>
      </c>
      <c r="O106" s="289">
        <v>462.4055415368482</v>
      </c>
      <c r="P106" s="290">
        <v>0</v>
      </c>
      <c r="Q106" s="290">
        <v>25.636446861385835</v>
      </c>
      <c r="R106" s="290">
        <v>0</v>
      </c>
      <c r="S106" s="290">
        <v>0</v>
      </c>
      <c r="T106" s="291">
        <v>428.05892920448542</v>
      </c>
      <c r="U106" s="292">
        <v>0</v>
      </c>
      <c r="V106" s="292">
        <v>24.649759437044533</v>
      </c>
      <c r="W106" s="292">
        <v>0</v>
      </c>
      <c r="X106" s="293">
        <v>0</v>
      </c>
      <c r="Y106" s="604" t="s">
        <v>16661</v>
      </c>
      <c r="Z106" s="282"/>
      <c r="AA106" s="282"/>
      <c r="AB106" s="282"/>
      <c r="AC106" s="282"/>
      <c r="AD106" s="282"/>
      <c r="AE106" s="282"/>
      <c r="AF106" s="285"/>
      <c r="AG106" s="285"/>
      <c r="AH106" s="285"/>
      <c r="AI106" s="285"/>
      <c r="AJ106" s="285"/>
      <c r="AL106" s="286"/>
    </row>
    <row r="107" spans="1:38" s="294" customFormat="1" x14ac:dyDescent="0.2">
      <c r="A107" s="272" t="s">
        <v>1285</v>
      </c>
      <c r="B107" s="272" t="s">
        <v>17066</v>
      </c>
      <c r="C107" s="257">
        <v>56037</v>
      </c>
      <c r="D107" s="272" t="s">
        <v>17030</v>
      </c>
      <c r="E107" s="273" t="s">
        <v>17278</v>
      </c>
      <c r="F107" s="274">
        <v>20200202</v>
      </c>
      <c r="G107" s="272" t="s">
        <v>17377</v>
      </c>
      <c r="H107" s="272" t="s">
        <v>17382</v>
      </c>
      <c r="I107" s="272" t="s">
        <v>14790</v>
      </c>
      <c r="J107" s="287">
        <v>0</v>
      </c>
      <c r="K107" s="288">
        <v>0</v>
      </c>
      <c r="L107" s="288">
        <v>0</v>
      </c>
      <c r="M107" s="288">
        <v>0</v>
      </c>
      <c r="N107" s="288">
        <v>0</v>
      </c>
      <c r="O107" s="289">
        <v>0</v>
      </c>
      <c r="P107" s="290">
        <v>0</v>
      </c>
      <c r="Q107" s="290">
        <v>0</v>
      </c>
      <c r="R107" s="290">
        <v>0</v>
      </c>
      <c r="S107" s="290">
        <v>0</v>
      </c>
      <c r="T107" s="291">
        <v>0</v>
      </c>
      <c r="U107" s="292">
        <v>0</v>
      </c>
      <c r="V107" s="292">
        <v>0</v>
      </c>
      <c r="W107" s="292">
        <v>0</v>
      </c>
      <c r="X107" s="293">
        <v>0</v>
      </c>
      <c r="Y107" s="604" t="s">
        <v>16661</v>
      </c>
      <c r="Z107" s="282"/>
      <c r="AA107" s="282"/>
      <c r="AB107" s="282"/>
      <c r="AC107" s="282"/>
      <c r="AD107" s="282"/>
      <c r="AE107" s="282"/>
      <c r="AF107" s="285"/>
      <c r="AG107" s="285"/>
      <c r="AH107" s="285"/>
      <c r="AI107" s="285"/>
      <c r="AJ107" s="285"/>
      <c r="AL107" s="286"/>
    </row>
    <row r="108" spans="1:38" s="294" customFormat="1" x14ac:dyDescent="0.2">
      <c r="A108" s="272" t="s">
        <v>1285</v>
      </c>
      <c r="B108" s="272" t="s">
        <v>17066</v>
      </c>
      <c r="C108" s="257">
        <v>56037</v>
      </c>
      <c r="D108" s="272" t="s">
        <v>17030</v>
      </c>
      <c r="E108" s="273" t="s">
        <v>17278</v>
      </c>
      <c r="F108" s="274">
        <v>20200202</v>
      </c>
      <c r="G108" s="272" t="s">
        <v>17377</v>
      </c>
      <c r="H108" s="272" t="s">
        <v>17383</v>
      </c>
      <c r="I108" s="272" t="s">
        <v>14790</v>
      </c>
      <c r="J108" s="287">
        <v>0</v>
      </c>
      <c r="K108" s="288">
        <v>0</v>
      </c>
      <c r="L108" s="288">
        <v>0</v>
      </c>
      <c r="M108" s="288">
        <v>0</v>
      </c>
      <c r="N108" s="288">
        <v>0</v>
      </c>
      <c r="O108" s="289">
        <v>0</v>
      </c>
      <c r="P108" s="290">
        <v>0</v>
      </c>
      <c r="Q108" s="290">
        <v>0</v>
      </c>
      <c r="R108" s="290">
        <v>0</v>
      </c>
      <c r="S108" s="290">
        <v>0</v>
      </c>
      <c r="T108" s="291">
        <v>0</v>
      </c>
      <c r="U108" s="292">
        <v>0</v>
      </c>
      <c r="V108" s="292">
        <v>0</v>
      </c>
      <c r="W108" s="292">
        <v>0</v>
      </c>
      <c r="X108" s="293">
        <v>0</v>
      </c>
      <c r="Y108" s="604" t="s">
        <v>16661</v>
      </c>
      <c r="Z108" s="282"/>
      <c r="AA108" s="282"/>
      <c r="AB108" s="282"/>
      <c r="AC108" s="282"/>
      <c r="AD108" s="282"/>
      <c r="AE108" s="282"/>
      <c r="AF108" s="285"/>
      <c r="AG108" s="285"/>
      <c r="AH108" s="285"/>
      <c r="AI108" s="285"/>
      <c r="AJ108" s="285"/>
      <c r="AL108" s="286"/>
    </row>
    <row r="109" spans="1:38" s="294" customFormat="1" x14ac:dyDescent="0.2">
      <c r="A109" s="272" t="s">
        <v>1285</v>
      </c>
      <c r="B109" s="272" t="s">
        <v>17066</v>
      </c>
      <c r="C109" s="257">
        <v>56037</v>
      </c>
      <c r="D109" s="272" t="s">
        <v>17030</v>
      </c>
      <c r="E109" s="273" t="s">
        <v>17278</v>
      </c>
      <c r="F109" s="274">
        <v>20200202</v>
      </c>
      <c r="G109" s="272" t="s">
        <v>17384</v>
      </c>
      <c r="H109" s="272" t="s">
        <v>17385</v>
      </c>
      <c r="I109" s="272" t="s">
        <v>14790</v>
      </c>
      <c r="J109" s="287">
        <v>0</v>
      </c>
      <c r="K109" s="288">
        <v>4.1776877999999993</v>
      </c>
      <c r="L109" s="288">
        <v>0</v>
      </c>
      <c r="M109" s="288">
        <v>0</v>
      </c>
      <c r="N109" s="288">
        <v>0</v>
      </c>
      <c r="O109" s="289">
        <v>0</v>
      </c>
      <c r="P109" s="290">
        <v>4.5282035890478545</v>
      </c>
      <c r="Q109" s="290">
        <v>0</v>
      </c>
      <c r="R109" s="290">
        <v>0</v>
      </c>
      <c r="S109" s="290">
        <v>0</v>
      </c>
      <c r="T109" s="291">
        <v>0</v>
      </c>
      <c r="U109" s="292">
        <v>4.4917857870394915</v>
      </c>
      <c r="V109" s="292">
        <v>0</v>
      </c>
      <c r="W109" s="292">
        <v>0</v>
      </c>
      <c r="X109" s="293">
        <v>0</v>
      </c>
      <c r="Y109" s="604" t="s">
        <v>16661</v>
      </c>
      <c r="Z109" s="282"/>
      <c r="AA109" s="282"/>
      <c r="AB109" s="282"/>
      <c r="AC109" s="282"/>
      <c r="AD109" s="282"/>
      <c r="AE109" s="282"/>
      <c r="AF109" s="285"/>
      <c r="AG109" s="285"/>
      <c r="AH109" s="285"/>
      <c r="AI109" s="285"/>
      <c r="AJ109" s="285"/>
      <c r="AL109" s="286"/>
    </row>
    <row r="110" spans="1:38" s="294" customFormat="1" x14ac:dyDescent="0.2">
      <c r="A110" s="272" t="s">
        <v>1285</v>
      </c>
      <c r="B110" s="272" t="s">
        <v>17066</v>
      </c>
      <c r="C110" s="257">
        <v>56037</v>
      </c>
      <c r="D110" s="272" t="s">
        <v>17030</v>
      </c>
      <c r="E110" s="273" t="s">
        <v>17278</v>
      </c>
      <c r="F110" s="274">
        <v>20200202</v>
      </c>
      <c r="G110" s="272" t="s">
        <v>17386</v>
      </c>
      <c r="H110" s="272" t="s">
        <v>17387</v>
      </c>
      <c r="I110" s="272" t="s">
        <v>14790</v>
      </c>
      <c r="J110" s="287">
        <v>0</v>
      </c>
      <c r="K110" s="288">
        <v>0</v>
      </c>
      <c r="L110" s="288">
        <v>0</v>
      </c>
      <c r="M110" s="288">
        <v>0</v>
      </c>
      <c r="N110" s="288">
        <v>0</v>
      </c>
      <c r="O110" s="289">
        <v>0</v>
      </c>
      <c r="P110" s="290">
        <v>0</v>
      </c>
      <c r="Q110" s="290">
        <v>0</v>
      </c>
      <c r="R110" s="290">
        <v>0</v>
      </c>
      <c r="S110" s="290">
        <v>0</v>
      </c>
      <c r="T110" s="291">
        <v>0</v>
      </c>
      <c r="U110" s="292">
        <v>0</v>
      </c>
      <c r="V110" s="292">
        <v>0</v>
      </c>
      <c r="W110" s="292">
        <v>0</v>
      </c>
      <c r="X110" s="293">
        <v>0</v>
      </c>
      <c r="Y110" s="604" t="s">
        <v>16661</v>
      </c>
      <c r="Z110" s="282"/>
      <c r="AA110" s="282"/>
      <c r="AB110" s="282"/>
      <c r="AC110" s="282"/>
      <c r="AD110" s="282"/>
      <c r="AE110" s="282"/>
      <c r="AF110" s="285"/>
      <c r="AG110" s="285"/>
      <c r="AH110" s="285"/>
      <c r="AI110" s="285"/>
      <c r="AJ110" s="285"/>
      <c r="AL110" s="286"/>
    </row>
    <row r="111" spans="1:38" s="294" customFormat="1" x14ac:dyDescent="0.2">
      <c r="A111" s="272" t="s">
        <v>1285</v>
      </c>
      <c r="B111" s="272" t="s">
        <v>17066</v>
      </c>
      <c r="C111" s="257">
        <v>56037</v>
      </c>
      <c r="D111" s="272" t="s">
        <v>17030</v>
      </c>
      <c r="E111" s="273" t="s">
        <v>17278</v>
      </c>
      <c r="F111" s="274">
        <v>20200202</v>
      </c>
      <c r="G111" s="272" t="s">
        <v>17386</v>
      </c>
      <c r="H111" s="272" t="s">
        <v>17388</v>
      </c>
      <c r="I111" s="272" t="s">
        <v>14790</v>
      </c>
      <c r="J111" s="287">
        <v>0</v>
      </c>
      <c r="K111" s="288">
        <v>0</v>
      </c>
      <c r="L111" s="288">
        <v>0</v>
      </c>
      <c r="M111" s="288">
        <v>0</v>
      </c>
      <c r="N111" s="288">
        <v>0</v>
      </c>
      <c r="O111" s="289">
        <v>0</v>
      </c>
      <c r="P111" s="290">
        <v>0</v>
      </c>
      <c r="Q111" s="290">
        <v>0</v>
      </c>
      <c r="R111" s="290">
        <v>0</v>
      </c>
      <c r="S111" s="290">
        <v>0</v>
      </c>
      <c r="T111" s="291">
        <v>0</v>
      </c>
      <c r="U111" s="292">
        <v>0</v>
      </c>
      <c r="V111" s="292">
        <v>0</v>
      </c>
      <c r="W111" s="292">
        <v>0</v>
      </c>
      <c r="X111" s="293">
        <v>0</v>
      </c>
      <c r="Y111" s="604" t="s">
        <v>16661</v>
      </c>
      <c r="Z111" s="282"/>
      <c r="AA111" s="282"/>
      <c r="AB111" s="282"/>
      <c r="AC111" s="282"/>
      <c r="AD111" s="282"/>
      <c r="AE111" s="282"/>
      <c r="AF111" s="285"/>
      <c r="AG111" s="285"/>
      <c r="AH111" s="285"/>
      <c r="AI111" s="285"/>
      <c r="AJ111" s="285"/>
      <c r="AL111" s="286"/>
    </row>
    <row r="112" spans="1:38" s="294" customFormat="1" x14ac:dyDescent="0.2">
      <c r="A112" s="272" t="s">
        <v>1285</v>
      </c>
      <c r="B112" s="272" t="s">
        <v>17066</v>
      </c>
      <c r="C112" s="257">
        <v>56037</v>
      </c>
      <c r="D112" s="272" t="s">
        <v>17030</v>
      </c>
      <c r="E112" s="273" t="s">
        <v>17278</v>
      </c>
      <c r="F112" s="274">
        <v>20200253</v>
      </c>
      <c r="G112" s="272" t="s">
        <v>17377</v>
      </c>
      <c r="H112" s="272" t="s">
        <v>17389</v>
      </c>
      <c r="I112" s="272" t="s">
        <v>14790</v>
      </c>
      <c r="J112" s="287">
        <v>56.064000000000007</v>
      </c>
      <c r="K112" s="288">
        <v>0.31582252800000005</v>
      </c>
      <c r="L112" s="288">
        <v>17.52</v>
      </c>
      <c r="M112" s="288">
        <v>0</v>
      </c>
      <c r="N112" s="288">
        <v>0.20709848880000004</v>
      </c>
      <c r="O112" s="289">
        <v>60.767874041803459</v>
      </c>
      <c r="P112" s="290">
        <v>0.34232062644598932</v>
      </c>
      <c r="Q112" s="290">
        <v>18.989960638063579</v>
      </c>
      <c r="R112" s="290">
        <v>0</v>
      </c>
      <c r="S112" s="290">
        <v>0.22447443781475179</v>
      </c>
      <c r="T112" s="291">
        <v>56.254150860548386</v>
      </c>
      <c r="U112" s="292">
        <v>0.33956753362404973</v>
      </c>
      <c r="V112" s="292">
        <v>18.259081064477428</v>
      </c>
      <c r="W112" s="292">
        <v>0</v>
      </c>
      <c r="X112" s="293">
        <v>0.22447443781475179</v>
      </c>
      <c r="Y112" s="604" t="s">
        <v>16661</v>
      </c>
      <c r="Z112" s="282"/>
      <c r="AA112" s="282"/>
      <c r="AB112" s="282"/>
      <c r="AC112" s="282"/>
      <c r="AD112" s="282"/>
      <c r="AE112" s="282"/>
      <c r="AF112" s="285"/>
      <c r="AG112" s="285"/>
      <c r="AH112" s="285"/>
      <c r="AI112" s="285"/>
      <c r="AJ112" s="285"/>
      <c r="AL112" s="286"/>
    </row>
    <row r="113" spans="1:38" s="294" customFormat="1" x14ac:dyDescent="0.2">
      <c r="A113" s="272" t="s">
        <v>1285</v>
      </c>
      <c r="B113" s="272" t="s">
        <v>17066</v>
      </c>
      <c r="C113" s="257">
        <v>56037</v>
      </c>
      <c r="D113" s="272" t="s">
        <v>17030</v>
      </c>
      <c r="E113" s="273" t="s">
        <v>17278</v>
      </c>
      <c r="F113" s="274">
        <v>20200253</v>
      </c>
      <c r="G113" s="272" t="s">
        <v>17377</v>
      </c>
      <c r="H113" s="272" t="s">
        <v>17390</v>
      </c>
      <c r="I113" s="272" t="s">
        <v>14790</v>
      </c>
      <c r="J113" s="287">
        <v>5.2559999999999993</v>
      </c>
      <c r="K113" s="288">
        <v>0.36327720000000008</v>
      </c>
      <c r="L113" s="288">
        <v>8.76</v>
      </c>
      <c r="M113" s="288">
        <v>0</v>
      </c>
      <c r="N113" s="288">
        <v>2.1423981599999992E-2</v>
      </c>
      <c r="O113" s="289">
        <v>5.6969881914190728</v>
      </c>
      <c r="P113" s="290">
        <v>0.3937568338302484</v>
      </c>
      <c r="Q113" s="290">
        <v>9.4949803190317894</v>
      </c>
      <c r="R113" s="290">
        <v>0</v>
      </c>
      <c r="S113" s="290">
        <v>2.3221493567043276E-2</v>
      </c>
      <c r="T113" s="291">
        <v>5.2738266431764096</v>
      </c>
      <c r="U113" s="292">
        <v>0.39059006843821686</v>
      </c>
      <c r="V113" s="292">
        <v>9.129540532238714</v>
      </c>
      <c r="W113" s="292">
        <v>0</v>
      </c>
      <c r="X113" s="293">
        <v>2.3221493567043276E-2</v>
      </c>
      <c r="Y113" s="604" t="s">
        <v>16661</v>
      </c>
      <c r="Z113" s="282"/>
      <c r="AA113" s="282"/>
      <c r="AB113" s="282"/>
      <c r="AC113" s="282"/>
      <c r="AD113" s="282"/>
      <c r="AE113" s="282"/>
      <c r="AF113" s="285"/>
      <c r="AG113" s="285"/>
      <c r="AH113" s="285"/>
      <c r="AI113" s="285"/>
      <c r="AJ113" s="285"/>
      <c r="AL113" s="286"/>
    </row>
    <row r="114" spans="1:38" s="294" customFormat="1" x14ac:dyDescent="0.2">
      <c r="A114" s="272" t="s">
        <v>1285</v>
      </c>
      <c r="B114" s="272" t="s">
        <v>17066</v>
      </c>
      <c r="C114" s="257">
        <v>56037</v>
      </c>
      <c r="D114" s="272" t="s">
        <v>17030</v>
      </c>
      <c r="E114" s="273" t="s">
        <v>17278</v>
      </c>
      <c r="F114" s="274">
        <v>20200253</v>
      </c>
      <c r="G114" s="272" t="s">
        <v>17377</v>
      </c>
      <c r="H114" s="272" t="s">
        <v>17391</v>
      </c>
      <c r="I114" s="272" t="s">
        <v>14790</v>
      </c>
      <c r="J114" s="287">
        <v>9.5484000000000009</v>
      </c>
      <c r="K114" s="288">
        <v>6.5342592000000019E-2</v>
      </c>
      <c r="L114" s="288">
        <v>1.2264000000000002</v>
      </c>
      <c r="M114" s="288">
        <v>0</v>
      </c>
      <c r="N114" s="288">
        <v>4.2847963200000005E-2</v>
      </c>
      <c r="O114" s="289">
        <v>10.349528547744651</v>
      </c>
      <c r="P114" s="290">
        <v>7.0824957195721946E-2</v>
      </c>
      <c r="Q114" s="290">
        <v>1.3292972446644507</v>
      </c>
      <c r="R114" s="290">
        <v>0</v>
      </c>
      <c r="S114" s="290">
        <v>4.6442987134086573E-2</v>
      </c>
      <c r="T114" s="291">
        <v>9.5807850684371463</v>
      </c>
      <c r="U114" s="292">
        <v>7.0255351784286171E-2</v>
      </c>
      <c r="V114" s="292">
        <v>1.2781356745134203</v>
      </c>
      <c r="W114" s="292">
        <v>0</v>
      </c>
      <c r="X114" s="293">
        <v>4.6442987134086573E-2</v>
      </c>
      <c r="Y114" s="604" t="s">
        <v>16661</v>
      </c>
      <c r="Z114" s="282"/>
      <c r="AA114" s="282"/>
      <c r="AB114" s="282"/>
      <c r="AC114" s="282"/>
      <c r="AD114" s="282"/>
      <c r="AE114" s="282"/>
      <c r="AF114" s="285"/>
      <c r="AG114" s="285"/>
      <c r="AH114" s="285"/>
      <c r="AI114" s="285"/>
      <c r="AJ114" s="285"/>
      <c r="AL114" s="286"/>
    </row>
    <row r="115" spans="1:38" s="294" customFormat="1" x14ac:dyDescent="0.2">
      <c r="A115" s="272" t="s">
        <v>1285</v>
      </c>
      <c r="B115" s="272" t="s">
        <v>17066</v>
      </c>
      <c r="C115" s="257">
        <v>56037</v>
      </c>
      <c r="D115" s="272" t="s">
        <v>17030</v>
      </c>
      <c r="E115" s="273" t="s">
        <v>17278</v>
      </c>
      <c r="F115" s="274">
        <v>20200253</v>
      </c>
      <c r="G115" s="272" t="s">
        <v>17392</v>
      </c>
      <c r="H115" s="272" t="s">
        <v>17393</v>
      </c>
      <c r="I115" s="272" t="s">
        <v>14790</v>
      </c>
      <c r="J115" s="287">
        <v>32.674799999999998</v>
      </c>
      <c r="K115" s="288">
        <v>0.13649341440000001</v>
      </c>
      <c r="L115" s="288">
        <v>1.8395999999999999</v>
      </c>
      <c r="M115" s="288">
        <v>0</v>
      </c>
      <c r="N115" s="288">
        <v>8.9504634239999992E-2</v>
      </c>
      <c r="O115" s="289">
        <v>35.41627658998857</v>
      </c>
      <c r="P115" s="290">
        <v>0.14794546614217469</v>
      </c>
      <c r="Q115" s="290">
        <v>1.9939458669966756</v>
      </c>
      <c r="R115" s="290">
        <v>0</v>
      </c>
      <c r="S115" s="290">
        <v>9.701423979120305E-2</v>
      </c>
      <c r="T115" s="291">
        <v>32.785622298413351</v>
      </c>
      <c r="U115" s="292">
        <v>0.14675562372717552</v>
      </c>
      <c r="V115" s="292">
        <v>1.91720351177013</v>
      </c>
      <c r="W115" s="292">
        <v>0</v>
      </c>
      <c r="X115" s="293">
        <v>9.701423979120305E-2</v>
      </c>
      <c r="Y115" s="604" t="s">
        <v>16661</v>
      </c>
      <c r="Z115" s="282"/>
      <c r="AA115" s="282"/>
      <c r="AB115" s="282"/>
      <c r="AC115" s="282"/>
      <c r="AD115" s="282"/>
      <c r="AE115" s="282"/>
      <c r="AF115" s="285"/>
      <c r="AG115" s="285"/>
      <c r="AH115" s="285"/>
      <c r="AI115" s="285"/>
      <c r="AJ115" s="285"/>
      <c r="AL115" s="286"/>
    </row>
    <row r="116" spans="1:38" s="294" customFormat="1" x14ac:dyDescent="0.2">
      <c r="A116" s="272" t="s">
        <v>1285</v>
      </c>
      <c r="B116" s="272" t="s">
        <v>17066</v>
      </c>
      <c r="C116" s="257">
        <v>56037</v>
      </c>
      <c r="D116" s="272" t="s">
        <v>17030</v>
      </c>
      <c r="E116" s="273" t="s">
        <v>17278</v>
      </c>
      <c r="F116" s="274">
        <v>20200253</v>
      </c>
      <c r="G116" s="272" t="s">
        <v>17361</v>
      </c>
      <c r="H116" s="272" t="s">
        <v>17394</v>
      </c>
      <c r="I116" s="272" t="s">
        <v>14790</v>
      </c>
      <c r="J116" s="287">
        <v>24.527999999999995</v>
      </c>
      <c r="K116" s="288">
        <v>0.10237006079999997</v>
      </c>
      <c r="L116" s="288">
        <v>1.3577999999999999</v>
      </c>
      <c r="M116" s="288">
        <v>0</v>
      </c>
      <c r="N116" s="288">
        <v>6.712847567999998E-2</v>
      </c>
      <c r="O116" s="289">
        <v>26.585944893289003</v>
      </c>
      <c r="P116" s="290">
        <v>0.11095909960663097</v>
      </c>
      <c r="Q116" s="290">
        <v>1.4717219494499272</v>
      </c>
      <c r="R116" s="290">
        <v>0</v>
      </c>
      <c r="S116" s="290">
        <v>7.2760679843402273E-2</v>
      </c>
      <c r="T116" s="291">
        <v>24.61119100148991</v>
      </c>
      <c r="U116" s="292">
        <v>0.11006671779538159</v>
      </c>
      <c r="V116" s="292">
        <v>1.4150787824970006</v>
      </c>
      <c r="W116" s="292">
        <v>0</v>
      </c>
      <c r="X116" s="293">
        <v>7.2760679843402273E-2</v>
      </c>
      <c r="Y116" s="604" t="s">
        <v>16661</v>
      </c>
      <c r="Z116" s="282"/>
      <c r="AA116" s="282"/>
      <c r="AB116" s="282"/>
      <c r="AC116" s="282"/>
      <c r="AD116" s="282"/>
      <c r="AE116" s="282"/>
      <c r="AF116" s="285"/>
      <c r="AG116" s="285"/>
      <c r="AH116" s="285"/>
      <c r="AI116" s="285"/>
      <c r="AJ116" s="285"/>
      <c r="AL116" s="286"/>
    </row>
    <row r="117" spans="1:38" s="294" customFormat="1" x14ac:dyDescent="0.2">
      <c r="A117" s="272" t="s">
        <v>1285</v>
      </c>
      <c r="B117" s="272" t="s">
        <v>17066</v>
      </c>
      <c r="C117" s="257">
        <v>56037</v>
      </c>
      <c r="D117" s="272" t="s">
        <v>17030</v>
      </c>
      <c r="E117" s="273" t="s">
        <v>17278</v>
      </c>
      <c r="F117" s="274">
        <v>20200253</v>
      </c>
      <c r="G117" s="272" t="s">
        <v>17361</v>
      </c>
      <c r="H117" s="272" t="s">
        <v>17395</v>
      </c>
      <c r="I117" s="272" t="s">
        <v>14790</v>
      </c>
      <c r="J117" s="287">
        <v>52.209600000000002</v>
      </c>
      <c r="K117" s="288">
        <v>0.24539773440000007</v>
      </c>
      <c r="L117" s="288">
        <v>45.683399999999999</v>
      </c>
      <c r="M117" s="288">
        <v>0</v>
      </c>
      <c r="N117" s="288">
        <v>0.16091790624000002</v>
      </c>
      <c r="O117" s="289">
        <v>56.590082701429466</v>
      </c>
      <c r="P117" s="290">
        <v>0.26598706146837797</v>
      </c>
      <c r="Q117" s="290">
        <v>49.516322363750781</v>
      </c>
      <c r="R117" s="290">
        <v>0</v>
      </c>
      <c r="S117" s="290">
        <v>0.17441921834801402</v>
      </c>
      <c r="T117" s="291">
        <v>52.38667798888568</v>
      </c>
      <c r="U117" s="292">
        <v>0.26384787670098581</v>
      </c>
      <c r="V117" s="292">
        <v>47.610553875624895</v>
      </c>
      <c r="W117" s="292">
        <v>0</v>
      </c>
      <c r="X117" s="293">
        <v>0.17441921834801402</v>
      </c>
      <c r="Y117" s="604" t="s">
        <v>16661</v>
      </c>
      <c r="Z117" s="282"/>
      <c r="AA117" s="282"/>
      <c r="AB117" s="282"/>
      <c r="AC117" s="282"/>
      <c r="AD117" s="282"/>
      <c r="AE117" s="282"/>
      <c r="AF117" s="285"/>
      <c r="AG117" s="285"/>
      <c r="AH117" s="285"/>
      <c r="AI117" s="285"/>
      <c r="AJ117" s="285"/>
      <c r="AL117" s="286"/>
    </row>
    <row r="118" spans="1:38" s="294" customFormat="1" x14ac:dyDescent="0.2">
      <c r="A118" s="272" t="s">
        <v>1285</v>
      </c>
      <c r="B118" s="272" t="s">
        <v>17066</v>
      </c>
      <c r="C118" s="257">
        <v>56037</v>
      </c>
      <c r="D118" s="272" t="s">
        <v>17030</v>
      </c>
      <c r="E118" s="273" t="s">
        <v>17278</v>
      </c>
      <c r="F118" s="274">
        <v>20200253</v>
      </c>
      <c r="G118" s="272" t="s">
        <v>17361</v>
      </c>
      <c r="H118" s="272" t="s">
        <v>17396</v>
      </c>
      <c r="I118" s="272" t="s">
        <v>14790</v>
      </c>
      <c r="J118" s="287">
        <v>78.752399999999994</v>
      </c>
      <c r="K118" s="288">
        <v>0.37027468799999991</v>
      </c>
      <c r="L118" s="288">
        <v>68.941199999999995</v>
      </c>
      <c r="M118" s="288">
        <v>0</v>
      </c>
      <c r="N118" s="288">
        <v>0.24280512479999997</v>
      </c>
      <c r="O118" s="289">
        <v>85.35987306809578</v>
      </c>
      <c r="P118" s="290">
        <v>0.40134142410909079</v>
      </c>
      <c r="Q118" s="290">
        <v>74.725495110780173</v>
      </c>
      <c r="R118" s="290">
        <v>0</v>
      </c>
      <c r="S118" s="290">
        <v>0.26317692709315721</v>
      </c>
      <c r="T118" s="291">
        <v>79.019502536926552</v>
      </c>
      <c r="U118" s="292">
        <v>0.39811366011095473</v>
      </c>
      <c r="V118" s="292">
        <v>71.849483988718674</v>
      </c>
      <c r="W118" s="292">
        <v>0</v>
      </c>
      <c r="X118" s="293">
        <v>0.26317692709315721</v>
      </c>
      <c r="Y118" s="604" t="s">
        <v>16661</v>
      </c>
      <c r="Z118" s="282"/>
      <c r="AA118" s="282"/>
      <c r="AB118" s="282"/>
      <c r="AC118" s="282"/>
      <c r="AD118" s="282"/>
      <c r="AE118" s="282"/>
      <c r="AF118" s="285"/>
      <c r="AG118" s="285"/>
      <c r="AH118" s="285"/>
      <c r="AI118" s="285"/>
      <c r="AJ118" s="285"/>
      <c r="AL118" s="286"/>
    </row>
    <row r="119" spans="1:38" s="294" customFormat="1" x14ac:dyDescent="0.2">
      <c r="A119" s="272" t="s">
        <v>1285</v>
      </c>
      <c r="B119" s="272" t="s">
        <v>17066</v>
      </c>
      <c r="C119" s="257">
        <v>56037</v>
      </c>
      <c r="D119" s="272" t="s">
        <v>17030</v>
      </c>
      <c r="E119" s="273" t="s">
        <v>17278</v>
      </c>
      <c r="F119" s="274">
        <v>20200253</v>
      </c>
      <c r="G119" s="272" t="s">
        <v>17361</v>
      </c>
      <c r="H119" s="272" t="s">
        <v>17397</v>
      </c>
      <c r="I119" s="272" t="s">
        <v>14790</v>
      </c>
      <c r="J119" s="287">
        <v>22.819800000000001</v>
      </c>
      <c r="K119" s="288">
        <v>0.1074522624</v>
      </c>
      <c r="L119" s="288">
        <v>1.4016</v>
      </c>
      <c r="M119" s="288">
        <v>0</v>
      </c>
      <c r="N119" s="288">
        <v>7.0461095040000005E-2</v>
      </c>
      <c r="O119" s="289">
        <v>24.734423731077811</v>
      </c>
      <c r="P119" s="290">
        <v>0.11646770738852048</v>
      </c>
      <c r="Q119" s="290">
        <v>1.5191968510450862</v>
      </c>
      <c r="R119" s="290">
        <v>0</v>
      </c>
      <c r="S119" s="290">
        <v>7.6372912176053478E-2</v>
      </c>
      <c r="T119" s="291">
        <v>22.897197342457584</v>
      </c>
      <c r="U119" s="292">
        <v>0.11553102293415943</v>
      </c>
      <c r="V119" s="292">
        <v>1.4607264851581943</v>
      </c>
      <c r="W119" s="292">
        <v>0</v>
      </c>
      <c r="X119" s="293">
        <v>7.6372912176053478E-2</v>
      </c>
      <c r="Y119" s="604" t="s">
        <v>16661</v>
      </c>
      <c r="Z119" s="282"/>
      <c r="AA119" s="282"/>
      <c r="AB119" s="282"/>
      <c r="AC119" s="282"/>
      <c r="AD119" s="282"/>
      <c r="AE119" s="282"/>
      <c r="AF119" s="285"/>
      <c r="AG119" s="285"/>
      <c r="AH119" s="285"/>
      <c r="AI119" s="285"/>
      <c r="AJ119" s="285"/>
      <c r="AL119" s="286"/>
    </row>
    <row r="120" spans="1:38" s="294" customFormat="1" x14ac:dyDescent="0.2">
      <c r="A120" s="272" t="s">
        <v>1285</v>
      </c>
      <c r="B120" s="272" t="s">
        <v>17066</v>
      </c>
      <c r="C120" s="257">
        <v>56037</v>
      </c>
      <c r="D120" s="272" t="s">
        <v>17030</v>
      </c>
      <c r="E120" s="273" t="s">
        <v>17278</v>
      </c>
      <c r="F120" s="274">
        <v>20200254</v>
      </c>
      <c r="G120" s="272" t="s">
        <v>17386</v>
      </c>
      <c r="H120" s="272" t="s">
        <v>17398</v>
      </c>
      <c r="I120" s="272" t="s">
        <v>14790</v>
      </c>
      <c r="J120" s="287">
        <v>1.7520000000000002</v>
      </c>
      <c r="K120" s="288">
        <v>0.15918671999999998</v>
      </c>
      <c r="L120" s="288">
        <v>2.6279999999999997</v>
      </c>
      <c r="M120" s="288">
        <v>0</v>
      </c>
      <c r="N120" s="288">
        <v>1.3472997384000001E-2</v>
      </c>
      <c r="O120" s="289">
        <v>1.8989960638063581</v>
      </c>
      <c r="P120" s="290">
        <v>0.17254278235744563</v>
      </c>
      <c r="Q120" s="290">
        <v>2.8484940957095364</v>
      </c>
      <c r="R120" s="290">
        <v>0</v>
      </c>
      <c r="S120" s="290">
        <v>1.4603406963407168E-2</v>
      </c>
      <c r="T120" s="291">
        <v>1.757942214392137</v>
      </c>
      <c r="U120" s="292">
        <v>0.1711551175225289</v>
      </c>
      <c r="V120" s="292">
        <v>2.7388621596716138</v>
      </c>
      <c r="W120" s="292">
        <v>0</v>
      </c>
      <c r="X120" s="293">
        <v>1.4603406963407168E-2</v>
      </c>
      <c r="Y120" s="604" t="s">
        <v>16661</v>
      </c>
      <c r="Z120" s="282"/>
      <c r="AA120" s="282"/>
      <c r="AB120" s="282"/>
      <c r="AC120" s="282"/>
      <c r="AD120" s="282"/>
      <c r="AE120" s="282"/>
      <c r="AF120" s="285"/>
      <c r="AG120" s="285"/>
      <c r="AH120" s="285"/>
      <c r="AI120" s="285"/>
      <c r="AJ120" s="285"/>
      <c r="AL120" s="286"/>
    </row>
    <row r="121" spans="1:38" s="294" customFormat="1" x14ac:dyDescent="0.2">
      <c r="A121" s="272" t="s">
        <v>1285</v>
      </c>
      <c r="B121" s="272" t="s">
        <v>17066</v>
      </c>
      <c r="C121" s="257">
        <v>56037</v>
      </c>
      <c r="D121" s="272" t="s">
        <v>17030</v>
      </c>
      <c r="E121" s="273" t="s">
        <v>17278</v>
      </c>
      <c r="F121" s="274">
        <v>20200254</v>
      </c>
      <c r="G121" s="272" t="s">
        <v>17386</v>
      </c>
      <c r="H121" s="272" t="s">
        <v>17398</v>
      </c>
      <c r="I121" s="272" t="s">
        <v>14790</v>
      </c>
      <c r="J121" s="287">
        <v>1.7520000000000002</v>
      </c>
      <c r="K121" s="288">
        <v>0.20549558399999998</v>
      </c>
      <c r="L121" s="288">
        <v>2.6279999999999997</v>
      </c>
      <c r="M121" s="288">
        <v>0</v>
      </c>
      <c r="N121" s="288">
        <v>1.7392414804799999E-2</v>
      </c>
      <c r="O121" s="289">
        <v>1.8989960638063581</v>
      </c>
      <c r="P121" s="290">
        <v>0.2227370463159753</v>
      </c>
      <c r="Q121" s="290">
        <v>2.8484940957095364</v>
      </c>
      <c r="R121" s="290">
        <v>0</v>
      </c>
      <c r="S121" s="290">
        <v>1.8851670807307434E-2</v>
      </c>
      <c r="T121" s="291">
        <v>1.757942214392137</v>
      </c>
      <c r="U121" s="292">
        <v>0.2209456971654464</v>
      </c>
      <c r="V121" s="292">
        <v>2.7388621596716138</v>
      </c>
      <c r="W121" s="292">
        <v>0</v>
      </c>
      <c r="X121" s="293">
        <v>1.8851670807307434E-2</v>
      </c>
      <c r="Y121" s="604" t="s">
        <v>16661</v>
      </c>
      <c r="Z121" s="282"/>
      <c r="AA121" s="282"/>
      <c r="AB121" s="282"/>
      <c r="AC121" s="282"/>
      <c r="AD121" s="282"/>
      <c r="AE121" s="282"/>
      <c r="AF121" s="285"/>
      <c r="AG121" s="285"/>
      <c r="AH121" s="285"/>
      <c r="AI121" s="285"/>
      <c r="AJ121" s="285"/>
      <c r="AL121" s="286"/>
    </row>
    <row r="122" spans="1:38" s="294" customFormat="1" x14ac:dyDescent="0.2">
      <c r="A122" s="272" t="s">
        <v>1285</v>
      </c>
      <c r="B122" s="272" t="s">
        <v>17066</v>
      </c>
      <c r="C122" s="257">
        <v>56037</v>
      </c>
      <c r="D122" s="272" t="s">
        <v>17030</v>
      </c>
      <c r="E122" s="273" t="s">
        <v>17278</v>
      </c>
      <c r="F122" s="274">
        <v>20200202</v>
      </c>
      <c r="G122" s="272" t="s">
        <v>17399</v>
      </c>
      <c r="H122" s="272" t="s">
        <v>17400</v>
      </c>
      <c r="I122" s="272" t="s">
        <v>14790</v>
      </c>
      <c r="J122" s="287">
        <v>0</v>
      </c>
      <c r="K122" s="288">
        <v>0</v>
      </c>
      <c r="L122" s="288">
        <v>0</v>
      </c>
      <c r="M122" s="288">
        <v>0</v>
      </c>
      <c r="N122" s="288">
        <v>0</v>
      </c>
      <c r="O122" s="289">
        <v>0</v>
      </c>
      <c r="P122" s="290">
        <v>0</v>
      </c>
      <c r="Q122" s="290">
        <v>0</v>
      </c>
      <c r="R122" s="290">
        <v>0</v>
      </c>
      <c r="S122" s="290">
        <v>0</v>
      </c>
      <c r="T122" s="291">
        <v>0</v>
      </c>
      <c r="U122" s="292">
        <v>0</v>
      </c>
      <c r="V122" s="292">
        <v>0</v>
      </c>
      <c r="W122" s="292">
        <v>0</v>
      </c>
      <c r="X122" s="293">
        <v>0</v>
      </c>
      <c r="Y122" s="604" t="s">
        <v>16661</v>
      </c>
      <c r="Z122" s="282"/>
      <c r="AA122" s="282"/>
      <c r="AB122" s="282"/>
      <c r="AC122" s="282"/>
      <c r="AD122" s="282"/>
      <c r="AE122" s="282"/>
      <c r="AF122" s="285"/>
      <c r="AG122" s="285"/>
      <c r="AH122" s="285"/>
      <c r="AI122" s="285"/>
      <c r="AJ122" s="285"/>
      <c r="AL122" s="286"/>
    </row>
    <row r="123" spans="1:38" s="294" customFormat="1" x14ac:dyDescent="0.2">
      <c r="A123" s="272" t="s">
        <v>1285</v>
      </c>
      <c r="B123" s="272" t="s">
        <v>17066</v>
      </c>
      <c r="C123" s="257">
        <v>56037</v>
      </c>
      <c r="D123" s="272" t="s">
        <v>17030</v>
      </c>
      <c r="E123" s="273" t="s">
        <v>17278</v>
      </c>
      <c r="F123" s="274">
        <v>20200202</v>
      </c>
      <c r="G123" s="272" t="s">
        <v>17399</v>
      </c>
      <c r="H123" s="272" t="s">
        <v>17401</v>
      </c>
      <c r="I123" s="272" t="s">
        <v>14790</v>
      </c>
      <c r="J123" s="287">
        <v>0</v>
      </c>
      <c r="K123" s="288">
        <v>0</v>
      </c>
      <c r="L123" s="288">
        <v>0</v>
      </c>
      <c r="M123" s="288">
        <v>0</v>
      </c>
      <c r="N123" s="288">
        <v>0</v>
      </c>
      <c r="O123" s="289">
        <v>0</v>
      </c>
      <c r="P123" s="290">
        <v>0</v>
      </c>
      <c r="Q123" s="290">
        <v>0</v>
      </c>
      <c r="R123" s="290">
        <v>0</v>
      </c>
      <c r="S123" s="290">
        <v>0</v>
      </c>
      <c r="T123" s="291">
        <v>0</v>
      </c>
      <c r="U123" s="292">
        <v>0</v>
      </c>
      <c r="V123" s="292">
        <v>0</v>
      </c>
      <c r="W123" s="292">
        <v>0</v>
      </c>
      <c r="X123" s="293">
        <v>0</v>
      </c>
      <c r="Y123" s="604" t="s">
        <v>16661</v>
      </c>
      <c r="Z123" s="282"/>
      <c r="AA123" s="282"/>
      <c r="AB123" s="282"/>
      <c r="AC123" s="282"/>
      <c r="AD123" s="282"/>
      <c r="AE123" s="282"/>
      <c r="AF123" s="285"/>
      <c r="AG123" s="285"/>
      <c r="AH123" s="285"/>
      <c r="AI123" s="285"/>
      <c r="AJ123" s="285"/>
      <c r="AL123" s="286"/>
    </row>
    <row r="124" spans="1:38" s="294" customFormat="1" x14ac:dyDescent="0.2">
      <c r="A124" s="272" t="s">
        <v>1285</v>
      </c>
      <c r="B124" s="272" t="s">
        <v>17066</v>
      </c>
      <c r="C124" s="257">
        <v>56037</v>
      </c>
      <c r="D124" s="272" t="s">
        <v>17030</v>
      </c>
      <c r="E124" s="273" t="s">
        <v>17278</v>
      </c>
      <c r="F124" s="274">
        <v>20200202</v>
      </c>
      <c r="G124" s="272" t="s">
        <v>17293</v>
      </c>
      <c r="H124" s="272" t="s">
        <v>17351</v>
      </c>
      <c r="I124" s="272" t="s">
        <v>14790</v>
      </c>
      <c r="J124" s="287">
        <v>0</v>
      </c>
      <c r="K124" s="288">
        <v>0</v>
      </c>
      <c r="L124" s="288">
        <v>0</v>
      </c>
      <c r="M124" s="288">
        <v>0</v>
      </c>
      <c r="N124" s="288">
        <v>0</v>
      </c>
      <c r="O124" s="289">
        <v>0</v>
      </c>
      <c r="P124" s="290">
        <v>0</v>
      </c>
      <c r="Q124" s="290">
        <v>0</v>
      </c>
      <c r="R124" s="290">
        <v>0</v>
      </c>
      <c r="S124" s="290">
        <v>0</v>
      </c>
      <c r="T124" s="291">
        <v>0</v>
      </c>
      <c r="U124" s="292">
        <v>0</v>
      </c>
      <c r="V124" s="292">
        <v>0</v>
      </c>
      <c r="W124" s="292">
        <v>0</v>
      </c>
      <c r="X124" s="293">
        <v>0</v>
      </c>
      <c r="Y124" s="604" t="s">
        <v>16661</v>
      </c>
      <c r="Z124" s="282"/>
      <c r="AA124" s="282"/>
      <c r="AB124" s="282"/>
      <c r="AC124" s="282"/>
      <c r="AD124" s="282"/>
      <c r="AE124" s="282"/>
      <c r="AF124" s="285"/>
      <c r="AG124" s="285"/>
      <c r="AH124" s="285"/>
      <c r="AI124" s="285"/>
      <c r="AJ124" s="285"/>
      <c r="AL124" s="286"/>
    </row>
    <row r="125" spans="1:38" s="294" customFormat="1" x14ac:dyDescent="0.2">
      <c r="A125" s="272" t="s">
        <v>1285</v>
      </c>
      <c r="B125" s="272" t="s">
        <v>17066</v>
      </c>
      <c r="C125" s="257">
        <v>56037</v>
      </c>
      <c r="D125" s="272" t="s">
        <v>17030</v>
      </c>
      <c r="E125" s="273" t="s">
        <v>17278</v>
      </c>
      <c r="F125" s="274">
        <v>20200202</v>
      </c>
      <c r="G125" s="272" t="s">
        <v>17293</v>
      </c>
      <c r="H125" s="272" t="s">
        <v>17402</v>
      </c>
      <c r="I125" s="272" t="s">
        <v>14790</v>
      </c>
      <c r="J125" s="287">
        <v>0</v>
      </c>
      <c r="K125" s="288">
        <v>1.8163860000000001</v>
      </c>
      <c r="L125" s="288">
        <v>0</v>
      </c>
      <c r="M125" s="288">
        <v>0</v>
      </c>
      <c r="N125" s="288">
        <v>0</v>
      </c>
      <c r="O125" s="289">
        <v>0</v>
      </c>
      <c r="P125" s="290">
        <v>1.9687841691512415</v>
      </c>
      <c r="Q125" s="290">
        <v>0</v>
      </c>
      <c r="R125" s="290">
        <v>0</v>
      </c>
      <c r="S125" s="290">
        <v>0</v>
      </c>
      <c r="T125" s="291">
        <v>0</v>
      </c>
      <c r="U125" s="292">
        <v>1.9529503421910839</v>
      </c>
      <c r="V125" s="292">
        <v>0</v>
      </c>
      <c r="W125" s="292">
        <v>0</v>
      </c>
      <c r="X125" s="293">
        <v>0</v>
      </c>
      <c r="Y125" s="604" t="s">
        <v>16661</v>
      </c>
      <c r="Z125" s="282"/>
      <c r="AA125" s="282"/>
      <c r="AB125" s="282"/>
      <c r="AC125" s="282"/>
      <c r="AD125" s="282"/>
      <c r="AE125" s="282"/>
      <c r="AF125" s="285"/>
      <c r="AG125" s="285"/>
      <c r="AH125" s="285"/>
      <c r="AI125" s="285"/>
      <c r="AJ125" s="285"/>
      <c r="AL125" s="286"/>
    </row>
    <row r="126" spans="1:38" s="294" customFormat="1" x14ac:dyDescent="0.2">
      <c r="A126" s="272" t="s">
        <v>1285</v>
      </c>
      <c r="B126" s="272" t="s">
        <v>17066</v>
      </c>
      <c r="C126" s="257">
        <v>56037</v>
      </c>
      <c r="D126" s="272" t="s">
        <v>17030</v>
      </c>
      <c r="E126" s="273" t="s">
        <v>17278</v>
      </c>
      <c r="F126" s="274">
        <v>20200254</v>
      </c>
      <c r="G126" s="272" t="s">
        <v>17293</v>
      </c>
      <c r="H126" s="272" t="s">
        <v>17402</v>
      </c>
      <c r="I126" s="272" t="s">
        <v>14790</v>
      </c>
      <c r="J126" s="287">
        <v>6.1319999999999988</v>
      </c>
      <c r="K126" s="288">
        <v>1.8163860000000001</v>
      </c>
      <c r="L126" s="288">
        <v>12.263999999999998</v>
      </c>
      <c r="M126" s="288">
        <v>0</v>
      </c>
      <c r="N126" s="288">
        <v>0.15506195171039996</v>
      </c>
      <c r="O126" s="289">
        <v>6.6464862233222508</v>
      </c>
      <c r="P126" s="290">
        <v>1.9687841691512415</v>
      </c>
      <c r="Q126" s="290">
        <v>13.292972446644502</v>
      </c>
      <c r="R126" s="290">
        <v>0</v>
      </c>
      <c r="S126" s="290">
        <v>0.16807193832430425</v>
      </c>
      <c r="T126" s="291">
        <v>6.1527977503724776</v>
      </c>
      <c r="U126" s="292">
        <v>1.9529503421910839</v>
      </c>
      <c r="V126" s="292">
        <v>12.781356745134197</v>
      </c>
      <c r="W126" s="292">
        <v>0</v>
      </c>
      <c r="X126" s="293">
        <v>0.16807193832430425</v>
      </c>
      <c r="Y126" s="604" t="s">
        <v>16661</v>
      </c>
      <c r="Z126" s="282"/>
      <c r="AA126" s="282"/>
      <c r="AB126" s="282"/>
      <c r="AC126" s="282"/>
      <c r="AD126" s="282"/>
      <c r="AE126" s="282"/>
      <c r="AF126" s="285"/>
      <c r="AG126" s="285"/>
      <c r="AH126" s="285"/>
      <c r="AI126" s="285"/>
      <c r="AJ126" s="285"/>
      <c r="AL126" s="286"/>
    </row>
    <row r="127" spans="1:38" s="294" customFormat="1" x14ac:dyDescent="0.2">
      <c r="A127" s="272" t="s">
        <v>1285</v>
      </c>
      <c r="B127" s="272" t="s">
        <v>17066</v>
      </c>
      <c r="C127" s="257">
        <v>56037</v>
      </c>
      <c r="D127" s="272" t="s">
        <v>17030</v>
      </c>
      <c r="E127" s="273" t="s">
        <v>17278</v>
      </c>
      <c r="F127" s="274">
        <v>20200202</v>
      </c>
      <c r="G127" s="272" t="s">
        <v>17403</v>
      </c>
      <c r="H127" s="272" t="s">
        <v>17335</v>
      </c>
      <c r="I127" s="272" t="s">
        <v>14790</v>
      </c>
      <c r="J127" s="287">
        <v>0</v>
      </c>
      <c r="K127" s="288">
        <v>0.54491579999999984</v>
      </c>
      <c r="L127" s="288">
        <v>0</v>
      </c>
      <c r="M127" s="288">
        <v>0</v>
      </c>
      <c r="N127" s="288">
        <v>0</v>
      </c>
      <c r="O127" s="289">
        <v>0</v>
      </c>
      <c r="P127" s="290">
        <v>0.59063525074537226</v>
      </c>
      <c r="Q127" s="290">
        <v>0</v>
      </c>
      <c r="R127" s="290">
        <v>0</v>
      </c>
      <c r="S127" s="290">
        <v>0</v>
      </c>
      <c r="T127" s="291">
        <v>0</v>
      </c>
      <c r="U127" s="292">
        <v>0.58588510265732496</v>
      </c>
      <c r="V127" s="292">
        <v>0</v>
      </c>
      <c r="W127" s="292">
        <v>0</v>
      </c>
      <c r="X127" s="293">
        <v>0</v>
      </c>
      <c r="Y127" s="604" t="s">
        <v>16661</v>
      </c>
      <c r="Z127" s="282"/>
      <c r="AA127" s="282"/>
      <c r="AB127" s="282"/>
      <c r="AC127" s="282"/>
      <c r="AD127" s="282"/>
      <c r="AE127" s="282"/>
      <c r="AF127" s="285"/>
      <c r="AG127" s="285"/>
      <c r="AH127" s="285"/>
      <c r="AI127" s="285"/>
      <c r="AJ127" s="285"/>
      <c r="AL127" s="286"/>
    </row>
    <row r="128" spans="1:38" s="294" customFormat="1" x14ac:dyDescent="0.2">
      <c r="A128" s="272" t="s">
        <v>1285</v>
      </c>
      <c r="B128" s="272" t="s">
        <v>17066</v>
      </c>
      <c r="C128" s="257">
        <v>56037</v>
      </c>
      <c r="D128" s="272" t="s">
        <v>17030</v>
      </c>
      <c r="E128" s="273" t="s">
        <v>17278</v>
      </c>
      <c r="F128" s="274">
        <v>20200202</v>
      </c>
      <c r="G128" s="272" t="s">
        <v>17403</v>
      </c>
      <c r="H128" s="272" t="s">
        <v>17404</v>
      </c>
      <c r="I128" s="272" t="s">
        <v>14790</v>
      </c>
      <c r="J128" s="287">
        <v>0</v>
      </c>
      <c r="K128" s="288">
        <v>0</v>
      </c>
      <c r="L128" s="288">
        <v>0</v>
      </c>
      <c r="M128" s="288">
        <v>0</v>
      </c>
      <c r="N128" s="288">
        <v>0</v>
      </c>
      <c r="O128" s="289">
        <v>0</v>
      </c>
      <c r="P128" s="290">
        <v>0</v>
      </c>
      <c r="Q128" s="290">
        <v>0</v>
      </c>
      <c r="R128" s="290">
        <v>0</v>
      </c>
      <c r="S128" s="290">
        <v>0</v>
      </c>
      <c r="T128" s="291">
        <v>0</v>
      </c>
      <c r="U128" s="292">
        <v>0</v>
      </c>
      <c r="V128" s="292">
        <v>0</v>
      </c>
      <c r="W128" s="292">
        <v>0</v>
      </c>
      <c r="X128" s="293">
        <v>0</v>
      </c>
      <c r="Y128" s="604" t="s">
        <v>16661</v>
      </c>
      <c r="Z128" s="282"/>
      <c r="AA128" s="282"/>
      <c r="AB128" s="282"/>
      <c r="AC128" s="282"/>
      <c r="AD128" s="282"/>
      <c r="AE128" s="282"/>
      <c r="AF128" s="285"/>
      <c r="AG128" s="285"/>
      <c r="AH128" s="285"/>
      <c r="AI128" s="285"/>
      <c r="AJ128" s="285"/>
      <c r="AL128" s="286"/>
    </row>
    <row r="129" spans="1:38" s="294" customFormat="1" x14ac:dyDescent="0.2">
      <c r="A129" s="272" t="s">
        <v>1285</v>
      </c>
      <c r="B129" s="272" t="s">
        <v>17066</v>
      </c>
      <c r="C129" s="257">
        <v>56037</v>
      </c>
      <c r="D129" s="272" t="s">
        <v>17030</v>
      </c>
      <c r="E129" s="273" t="s">
        <v>17278</v>
      </c>
      <c r="F129" s="274">
        <v>20200202</v>
      </c>
      <c r="G129" s="272" t="s">
        <v>17405</v>
      </c>
      <c r="H129" s="272" t="s">
        <v>17406</v>
      </c>
      <c r="I129" s="272" t="s">
        <v>14790</v>
      </c>
      <c r="J129" s="287">
        <v>0</v>
      </c>
      <c r="K129" s="288">
        <v>0</v>
      </c>
      <c r="L129" s="288">
        <v>0</v>
      </c>
      <c r="M129" s="288">
        <v>0</v>
      </c>
      <c r="N129" s="288">
        <v>0</v>
      </c>
      <c r="O129" s="289">
        <v>0</v>
      </c>
      <c r="P129" s="290">
        <v>0</v>
      </c>
      <c r="Q129" s="290">
        <v>0</v>
      </c>
      <c r="R129" s="290">
        <v>0</v>
      </c>
      <c r="S129" s="290">
        <v>0</v>
      </c>
      <c r="T129" s="291">
        <v>0</v>
      </c>
      <c r="U129" s="292">
        <v>0</v>
      </c>
      <c r="V129" s="292">
        <v>0</v>
      </c>
      <c r="W129" s="292">
        <v>0</v>
      </c>
      <c r="X129" s="293">
        <v>0</v>
      </c>
      <c r="Y129" s="604" t="s">
        <v>16661</v>
      </c>
      <c r="Z129" s="282"/>
      <c r="AA129" s="282"/>
      <c r="AB129" s="282"/>
      <c r="AC129" s="282"/>
      <c r="AD129" s="282"/>
      <c r="AE129" s="282"/>
      <c r="AF129" s="285"/>
      <c r="AG129" s="285"/>
      <c r="AH129" s="285"/>
      <c r="AI129" s="285"/>
      <c r="AJ129" s="285"/>
      <c r="AL129" s="286"/>
    </row>
    <row r="130" spans="1:38" s="294" customFormat="1" x14ac:dyDescent="0.2">
      <c r="A130" s="272" t="s">
        <v>1285</v>
      </c>
      <c r="B130" s="272" t="s">
        <v>17066</v>
      </c>
      <c r="C130" s="257">
        <v>56037</v>
      </c>
      <c r="D130" s="272" t="s">
        <v>17030</v>
      </c>
      <c r="E130" s="273" t="s">
        <v>17278</v>
      </c>
      <c r="F130" s="274">
        <v>20200253</v>
      </c>
      <c r="G130" s="272" t="s">
        <v>17407</v>
      </c>
      <c r="H130" s="272" t="s">
        <v>17408</v>
      </c>
      <c r="I130" s="272" t="s">
        <v>14790</v>
      </c>
      <c r="J130" s="287">
        <v>8.3219999999999974</v>
      </c>
      <c r="K130" s="288">
        <v>0.12705503999999998</v>
      </c>
      <c r="L130" s="288">
        <v>1.7520000000000002</v>
      </c>
      <c r="M130" s="288">
        <v>0</v>
      </c>
      <c r="N130" s="288">
        <v>8.3315483999999995E-2</v>
      </c>
      <c r="O130" s="289">
        <v>9.0202313030801964</v>
      </c>
      <c r="P130" s="290">
        <v>0.13771519454723705</v>
      </c>
      <c r="Q130" s="290">
        <v>1.8989960638063581</v>
      </c>
      <c r="R130" s="290">
        <v>0</v>
      </c>
      <c r="S130" s="290">
        <v>9.0305808316279435E-2</v>
      </c>
      <c r="T130" s="291">
        <v>8.350225518362647</v>
      </c>
      <c r="U130" s="292">
        <v>0.13660762846944527</v>
      </c>
      <c r="V130" s="292">
        <v>1.8259081064477432</v>
      </c>
      <c r="W130" s="292">
        <v>0</v>
      </c>
      <c r="X130" s="293">
        <v>9.0305808316279435E-2</v>
      </c>
      <c r="Y130" s="604" t="s">
        <v>16661</v>
      </c>
      <c r="Z130" s="282"/>
      <c r="AA130" s="282"/>
      <c r="AB130" s="282"/>
      <c r="AC130" s="282"/>
      <c r="AD130" s="282"/>
      <c r="AE130" s="282"/>
      <c r="AF130" s="285"/>
      <c r="AG130" s="285"/>
      <c r="AH130" s="285"/>
      <c r="AI130" s="285"/>
      <c r="AJ130" s="285"/>
      <c r="AL130" s="286"/>
    </row>
    <row r="131" spans="1:38" s="294" customFormat="1" x14ac:dyDescent="0.2">
      <c r="A131" s="272" t="s">
        <v>1285</v>
      </c>
      <c r="B131" s="272" t="s">
        <v>17066</v>
      </c>
      <c r="C131" s="257">
        <v>56037</v>
      </c>
      <c r="D131" s="272" t="s">
        <v>17030</v>
      </c>
      <c r="E131" s="273" t="s">
        <v>17278</v>
      </c>
      <c r="F131" s="274">
        <v>20200254</v>
      </c>
      <c r="G131" s="272" t="s">
        <v>17409</v>
      </c>
      <c r="H131" s="272" t="s">
        <v>17410</v>
      </c>
      <c r="I131" s="272" t="s">
        <v>14790</v>
      </c>
      <c r="J131" s="287">
        <v>7.4459999999999988</v>
      </c>
      <c r="K131" s="288">
        <v>2.2865001600000001</v>
      </c>
      <c r="L131" s="288">
        <v>7.4459999999999988</v>
      </c>
      <c r="M131" s="288">
        <v>0</v>
      </c>
      <c r="N131" s="288">
        <v>0.19352123515199998</v>
      </c>
      <c r="O131" s="289">
        <v>8.0707332711770192</v>
      </c>
      <c r="P131" s="290">
        <v>2.4783417829524015</v>
      </c>
      <c r="Q131" s="290">
        <v>8.0707332711770192</v>
      </c>
      <c r="R131" s="290">
        <v>0</v>
      </c>
      <c r="S131" s="290">
        <v>0.20975802729257564</v>
      </c>
      <c r="T131" s="291">
        <v>7.47125441116658</v>
      </c>
      <c r="U131" s="292">
        <v>2.458409869869052</v>
      </c>
      <c r="V131" s="292">
        <v>7.7601094524029053</v>
      </c>
      <c r="W131" s="292">
        <v>0</v>
      </c>
      <c r="X131" s="293">
        <v>0.20975802729257564</v>
      </c>
      <c r="Y131" s="604" t="s">
        <v>16661</v>
      </c>
      <c r="Z131" s="282"/>
      <c r="AA131" s="282"/>
      <c r="AB131" s="282"/>
      <c r="AC131" s="282"/>
      <c r="AD131" s="282"/>
      <c r="AE131" s="282"/>
      <c r="AF131" s="285"/>
      <c r="AG131" s="285"/>
      <c r="AH131" s="285"/>
      <c r="AI131" s="285"/>
      <c r="AJ131" s="285"/>
      <c r="AL131" s="286"/>
    </row>
    <row r="132" spans="1:38" s="294" customFormat="1" x14ac:dyDescent="0.2">
      <c r="A132" s="272" t="s">
        <v>1285</v>
      </c>
      <c r="B132" s="272" t="s">
        <v>17066</v>
      </c>
      <c r="C132" s="257">
        <v>56037</v>
      </c>
      <c r="D132" s="272" t="s">
        <v>17030</v>
      </c>
      <c r="E132" s="273" t="s">
        <v>17278</v>
      </c>
      <c r="F132" s="274">
        <v>20200254</v>
      </c>
      <c r="G132" s="272" t="s">
        <v>17411</v>
      </c>
      <c r="H132" s="272" t="s">
        <v>17311</v>
      </c>
      <c r="I132" s="272" t="s">
        <v>14790</v>
      </c>
      <c r="J132" s="287">
        <v>1.3139999999999998</v>
      </c>
      <c r="K132" s="288">
        <v>0.72655440000000016</v>
      </c>
      <c r="L132" s="288">
        <v>2.6279999999999997</v>
      </c>
      <c r="M132" s="288">
        <v>0</v>
      </c>
      <c r="N132" s="288">
        <v>3.5519720376E-2</v>
      </c>
      <c r="O132" s="289">
        <v>1.4242470478547682</v>
      </c>
      <c r="P132" s="290">
        <v>0.7875136676604968</v>
      </c>
      <c r="Q132" s="290">
        <v>2.8484940957095364</v>
      </c>
      <c r="R132" s="290">
        <v>0</v>
      </c>
      <c r="S132" s="290">
        <v>3.8499891085346169E-2</v>
      </c>
      <c r="T132" s="291">
        <v>1.3184566607941024</v>
      </c>
      <c r="U132" s="292">
        <v>0.78118013687643373</v>
      </c>
      <c r="V132" s="292">
        <v>2.7388621596716138</v>
      </c>
      <c r="W132" s="292">
        <v>0</v>
      </c>
      <c r="X132" s="293">
        <v>3.8499891085346169E-2</v>
      </c>
      <c r="Y132" s="604" t="s">
        <v>16661</v>
      </c>
      <c r="Z132" s="282"/>
      <c r="AA132" s="282"/>
      <c r="AB132" s="282"/>
      <c r="AC132" s="282"/>
      <c r="AD132" s="282"/>
      <c r="AE132" s="282"/>
      <c r="AF132" s="285"/>
      <c r="AG132" s="285"/>
      <c r="AH132" s="285"/>
      <c r="AI132" s="285"/>
      <c r="AJ132" s="285"/>
      <c r="AL132" s="286"/>
    </row>
    <row r="133" spans="1:38" s="294" customFormat="1" x14ac:dyDescent="0.2">
      <c r="A133" s="272" t="s">
        <v>1285</v>
      </c>
      <c r="B133" s="272" t="s">
        <v>17066</v>
      </c>
      <c r="C133" s="257">
        <v>56037</v>
      </c>
      <c r="D133" s="272" t="s">
        <v>17030</v>
      </c>
      <c r="E133" s="273" t="s">
        <v>17278</v>
      </c>
      <c r="F133" s="274">
        <v>20200254</v>
      </c>
      <c r="G133" s="272" t="s">
        <v>17411</v>
      </c>
      <c r="H133" s="272" t="s">
        <v>17367</v>
      </c>
      <c r="I133" s="272" t="s">
        <v>14790</v>
      </c>
      <c r="J133" s="287">
        <v>3.0659999999999994</v>
      </c>
      <c r="K133" s="288">
        <v>0.89433993599999984</v>
      </c>
      <c r="L133" s="288">
        <v>2.6279999999999997</v>
      </c>
      <c r="M133" s="288">
        <v>0</v>
      </c>
      <c r="N133" s="288">
        <v>7.5693748939200001E-2</v>
      </c>
      <c r="O133" s="289">
        <v>3.3232431116611254</v>
      </c>
      <c r="P133" s="290">
        <v>0.96937672269910369</v>
      </c>
      <c r="Q133" s="290">
        <v>2.8484940957095364</v>
      </c>
      <c r="R133" s="290">
        <v>0</v>
      </c>
      <c r="S133" s="290">
        <v>8.2044595485323904E-2</v>
      </c>
      <c r="T133" s="291">
        <v>3.0763988751862388</v>
      </c>
      <c r="U133" s="292">
        <v>0.96158056935384417</v>
      </c>
      <c r="V133" s="292">
        <v>2.7388621596716138</v>
      </c>
      <c r="W133" s="292">
        <v>0</v>
      </c>
      <c r="X133" s="293">
        <v>8.2044595485323904E-2</v>
      </c>
      <c r="Y133" s="604" t="s">
        <v>16661</v>
      </c>
      <c r="Z133" s="282"/>
      <c r="AA133" s="282"/>
      <c r="AB133" s="282"/>
      <c r="AC133" s="282"/>
      <c r="AD133" s="282"/>
      <c r="AE133" s="282"/>
      <c r="AF133" s="285"/>
      <c r="AG133" s="285"/>
      <c r="AH133" s="285"/>
      <c r="AI133" s="285"/>
      <c r="AJ133" s="285"/>
      <c r="AL133" s="286"/>
    </row>
    <row r="134" spans="1:38" s="294" customFormat="1" x14ac:dyDescent="0.2">
      <c r="A134" s="272" t="s">
        <v>1285</v>
      </c>
      <c r="B134" s="272" t="s">
        <v>17066</v>
      </c>
      <c r="C134" s="257">
        <v>56037</v>
      </c>
      <c r="D134" s="272" t="s">
        <v>17030</v>
      </c>
      <c r="E134" s="273" t="s">
        <v>17278</v>
      </c>
      <c r="F134" s="274">
        <v>20200254</v>
      </c>
      <c r="G134" s="272" t="s">
        <v>17411</v>
      </c>
      <c r="H134" s="272" t="s">
        <v>17412</v>
      </c>
      <c r="I134" s="272" t="s">
        <v>14790</v>
      </c>
      <c r="J134" s="287">
        <v>3.0659999999999994</v>
      </c>
      <c r="K134" s="288">
        <v>0.76699055999999965</v>
      </c>
      <c r="L134" s="288">
        <v>4.8179999999999996</v>
      </c>
      <c r="M134" s="288">
        <v>0</v>
      </c>
      <c r="N134" s="288">
        <v>6.4915351031999982E-2</v>
      </c>
      <c r="O134" s="289">
        <v>3.3232431116611254</v>
      </c>
      <c r="P134" s="290">
        <v>0.83134249681314698</v>
      </c>
      <c r="Q134" s="290">
        <v>5.2222391754674833</v>
      </c>
      <c r="R134" s="290">
        <v>0</v>
      </c>
      <c r="S134" s="290">
        <v>7.0361869914598141E-2</v>
      </c>
      <c r="T134" s="291">
        <v>3.0763988751862388</v>
      </c>
      <c r="U134" s="292">
        <v>0.82465647533582087</v>
      </c>
      <c r="V134" s="292">
        <v>5.0212472927312923</v>
      </c>
      <c r="W134" s="292">
        <v>0</v>
      </c>
      <c r="X134" s="293">
        <v>7.0361869914598141E-2</v>
      </c>
      <c r="Y134" s="604" t="s">
        <v>16661</v>
      </c>
      <c r="Z134" s="282"/>
      <c r="AA134" s="282"/>
      <c r="AB134" s="282"/>
      <c r="AC134" s="282"/>
      <c r="AD134" s="282"/>
      <c r="AE134" s="282"/>
      <c r="AF134" s="285"/>
      <c r="AG134" s="285"/>
      <c r="AH134" s="285"/>
      <c r="AI134" s="285"/>
      <c r="AJ134" s="285"/>
      <c r="AL134" s="286"/>
    </row>
    <row r="135" spans="1:38" s="294" customFormat="1" x14ac:dyDescent="0.2">
      <c r="A135" s="272" t="s">
        <v>1285</v>
      </c>
      <c r="B135" s="272" t="s">
        <v>17066</v>
      </c>
      <c r="C135" s="257">
        <v>56037</v>
      </c>
      <c r="D135" s="272" t="s">
        <v>17030</v>
      </c>
      <c r="E135" s="273" t="s">
        <v>17278</v>
      </c>
      <c r="F135" s="274">
        <v>20200254</v>
      </c>
      <c r="G135" s="272" t="s">
        <v>17411</v>
      </c>
      <c r="H135" s="272" t="s">
        <v>17413</v>
      </c>
      <c r="I135" s="272" t="s">
        <v>14790</v>
      </c>
      <c r="J135" s="287">
        <v>3.1536000000000004</v>
      </c>
      <c r="K135" s="288">
        <v>0.65389896000000014</v>
      </c>
      <c r="L135" s="288">
        <v>4.7304000000000004</v>
      </c>
      <c r="M135" s="288">
        <v>0</v>
      </c>
      <c r="N135" s="288">
        <v>3.9929064974400019E-2</v>
      </c>
      <c r="O135" s="289">
        <v>3.4181929148514443</v>
      </c>
      <c r="P135" s="290">
        <v>0.70876230089444703</v>
      </c>
      <c r="Q135" s="290">
        <v>5.1272893722771666</v>
      </c>
      <c r="R135" s="290">
        <v>0</v>
      </c>
      <c r="S135" s="290">
        <v>4.3279187909733986E-2</v>
      </c>
      <c r="T135" s="291">
        <v>3.1642959859058464</v>
      </c>
      <c r="U135" s="292">
        <v>0.70306212318879024</v>
      </c>
      <c r="V135" s="292">
        <v>4.9299518874089063</v>
      </c>
      <c r="W135" s="292">
        <v>0</v>
      </c>
      <c r="X135" s="293">
        <v>4.3279187909733986E-2</v>
      </c>
      <c r="Y135" s="604" t="s">
        <v>16661</v>
      </c>
      <c r="Z135" s="282"/>
      <c r="AA135" s="282"/>
      <c r="AB135" s="282"/>
      <c r="AC135" s="282"/>
      <c r="AD135" s="282"/>
      <c r="AE135" s="282"/>
      <c r="AF135" s="285"/>
      <c r="AG135" s="285"/>
      <c r="AH135" s="285"/>
      <c r="AI135" s="285"/>
      <c r="AJ135" s="285"/>
      <c r="AL135" s="286"/>
    </row>
    <row r="136" spans="1:38" s="294" customFormat="1" x14ac:dyDescent="0.2">
      <c r="A136" s="272" t="s">
        <v>1285</v>
      </c>
      <c r="B136" s="272" t="s">
        <v>17066</v>
      </c>
      <c r="C136" s="257">
        <v>56037</v>
      </c>
      <c r="D136" s="272" t="s">
        <v>17030</v>
      </c>
      <c r="E136" s="273" t="s">
        <v>17278</v>
      </c>
      <c r="F136" s="274">
        <v>20200202</v>
      </c>
      <c r="G136" s="272" t="s">
        <v>17414</v>
      </c>
      <c r="H136" s="272" t="s">
        <v>17415</v>
      </c>
      <c r="I136" s="272" t="s">
        <v>14790</v>
      </c>
      <c r="J136" s="287">
        <v>0</v>
      </c>
      <c r="K136" s="288">
        <v>0</v>
      </c>
      <c r="L136" s="288">
        <v>0</v>
      </c>
      <c r="M136" s="288">
        <v>0</v>
      </c>
      <c r="N136" s="288">
        <v>0</v>
      </c>
      <c r="O136" s="289">
        <v>0</v>
      </c>
      <c r="P136" s="290">
        <v>0</v>
      </c>
      <c r="Q136" s="290">
        <v>0</v>
      </c>
      <c r="R136" s="290">
        <v>0</v>
      </c>
      <c r="S136" s="290">
        <v>0</v>
      </c>
      <c r="T136" s="291">
        <v>0</v>
      </c>
      <c r="U136" s="292">
        <v>0</v>
      </c>
      <c r="V136" s="292">
        <v>0</v>
      </c>
      <c r="W136" s="292">
        <v>0</v>
      </c>
      <c r="X136" s="293">
        <v>0</v>
      </c>
      <c r="Y136" s="604" t="s">
        <v>16661</v>
      </c>
      <c r="Z136" s="282"/>
      <c r="AA136" s="282"/>
      <c r="AB136" s="282"/>
      <c r="AC136" s="282"/>
      <c r="AD136" s="282"/>
      <c r="AE136" s="282"/>
      <c r="AF136" s="285"/>
      <c r="AG136" s="285"/>
      <c r="AH136" s="285"/>
      <c r="AI136" s="285"/>
      <c r="AJ136" s="285"/>
      <c r="AL136" s="286"/>
    </row>
    <row r="137" spans="1:38" s="294" customFormat="1" x14ac:dyDescent="0.2">
      <c r="A137" s="272" t="s">
        <v>1285</v>
      </c>
      <c r="B137" s="272" t="s">
        <v>17066</v>
      </c>
      <c r="C137" s="257">
        <v>56037</v>
      </c>
      <c r="D137" s="272" t="s">
        <v>17030</v>
      </c>
      <c r="E137" s="273" t="s">
        <v>17278</v>
      </c>
      <c r="F137" s="274">
        <v>20200202</v>
      </c>
      <c r="G137" s="272" t="s">
        <v>17414</v>
      </c>
      <c r="H137" s="272" t="s">
        <v>17416</v>
      </c>
      <c r="I137" s="272" t="s">
        <v>14790</v>
      </c>
      <c r="J137" s="287">
        <v>0</v>
      </c>
      <c r="K137" s="288">
        <v>0</v>
      </c>
      <c r="L137" s="288">
        <v>0</v>
      </c>
      <c r="M137" s="288">
        <v>0</v>
      </c>
      <c r="N137" s="288">
        <v>0</v>
      </c>
      <c r="O137" s="289">
        <v>0</v>
      </c>
      <c r="P137" s="290">
        <v>0</v>
      </c>
      <c r="Q137" s="290">
        <v>0</v>
      </c>
      <c r="R137" s="290">
        <v>0</v>
      </c>
      <c r="S137" s="290">
        <v>0</v>
      </c>
      <c r="T137" s="291">
        <v>0</v>
      </c>
      <c r="U137" s="292">
        <v>0</v>
      </c>
      <c r="V137" s="292">
        <v>0</v>
      </c>
      <c r="W137" s="292">
        <v>0</v>
      </c>
      <c r="X137" s="293">
        <v>0</v>
      </c>
      <c r="Y137" s="604" t="s">
        <v>16661</v>
      </c>
      <c r="Z137" s="282"/>
      <c r="AA137" s="282"/>
      <c r="AB137" s="282"/>
      <c r="AC137" s="282"/>
      <c r="AD137" s="282"/>
      <c r="AE137" s="282"/>
      <c r="AF137" s="285"/>
      <c r="AG137" s="285"/>
      <c r="AH137" s="285"/>
      <c r="AI137" s="285"/>
      <c r="AJ137" s="285"/>
      <c r="AL137" s="286"/>
    </row>
    <row r="138" spans="1:38" s="294" customFormat="1" x14ac:dyDescent="0.2">
      <c r="A138" s="272" t="s">
        <v>1285</v>
      </c>
      <c r="B138" s="272" t="s">
        <v>17066</v>
      </c>
      <c r="C138" s="257">
        <v>56037</v>
      </c>
      <c r="D138" s="272" t="s">
        <v>17030</v>
      </c>
      <c r="E138" s="273" t="s">
        <v>17278</v>
      </c>
      <c r="F138" s="274">
        <v>20200254</v>
      </c>
      <c r="G138" s="272" t="s">
        <v>17414</v>
      </c>
      <c r="H138" s="272" t="s">
        <v>17295</v>
      </c>
      <c r="I138" s="272" t="s">
        <v>14790</v>
      </c>
      <c r="J138" s="287">
        <v>3.0659999999999994</v>
      </c>
      <c r="K138" s="288">
        <v>1.4471519999999995</v>
      </c>
      <c r="L138" s="288">
        <v>0.43800000000000006</v>
      </c>
      <c r="M138" s="288">
        <v>0</v>
      </c>
      <c r="N138" s="288">
        <v>0.12248179439999998</v>
      </c>
      <c r="O138" s="289">
        <v>3.3232431116611254</v>
      </c>
      <c r="P138" s="290">
        <v>1.568570748704051</v>
      </c>
      <c r="Q138" s="290">
        <v>0.47474901595158953</v>
      </c>
      <c r="R138" s="290">
        <v>0</v>
      </c>
      <c r="S138" s="290">
        <v>0.13275824512188331</v>
      </c>
      <c r="T138" s="291">
        <v>3.0763988751862388</v>
      </c>
      <c r="U138" s="292">
        <v>1.5559556138411714</v>
      </c>
      <c r="V138" s="292">
        <v>0.45647702661193579</v>
      </c>
      <c r="W138" s="292">
        <v>0</v>
      </c>
      <c r="X138" s="293">
        <v>0.13275824512188331</v>
      </c>
      <c r="Y138" s="604" t="s">
        <v>16661</v>
      </c>
      <c r="Z138" s="282"/>
      <c r="AA138" s="282"/>
      <c r="AB138" s="282"/>
      <c r="AC138" s="282"/>
      <c r="AD138" s="282"/>
      <c r="AE138" s="282"/>
      <c r="AF138" s="285"/>
      <c r="AG138" s="285"/>
      <c r="AH138" s="285"/>
      <c r="AI138" s="285"/>
      <c r="AJ138" s="285"/>
      <c r="AL138" s="286"/>
    </row>
    <row r="139" spans="1:38" s="294" customFormat="1" x14ac:dyDescent="0.2">
      <c r="A139" s="272" t="s">
        <v>1285</v>
      </c>
      <c r="B139" s="272" t="s">
        <v>17066</v>
      </c>
      <c r="C139" s="257">
        <v>56037</v>
      </c>
      <c r="D139" s="272" t="s">
        <v>17030</v>
      </c>
      <c r="E139" s="273" t="s">
        <v>17278</v>
      </c>
      <c r="F139" s="274">
        <v>20200253</v>
      </c>
      <c r="G139" s="272" t="s">
        <v>17417</v>
      </c>
      <c r="H139" s="272" t="s">
        <v>17418</v>
      </c>
      <c r="I139" s="272" t="s">
        <v>14790</v>
      </c>
      <c r="J139" s="287">
        <v>14.8482</v>
      </c>
      <c r="K139" s="288">
        <v>8.3493312000000014E-2</v>
      </c>
      <c r="L139" s="288">
        <v>1.8395999999999999</v>
      </c>
      <c r="M139" s="288">
        <v>0</v>
      </c>
      <c r="N139" s="288">
        <v>5.4750175200000008E-2</v>
      </c>
      <c r="O139" s="289">
        <v>16.093991640758883</v>
      </c>
      <c r="P139" s="290">
        <v>9.0498556416755804E-2</v>
      </c>
      <c r="Q139" s="290">
        <v>1.9939458669966756</v>
      </c>
      <c r="R139" s="290">
        <v>0</v>
      </c>
      <c r="S139" s="290">
        <v>5.9343816893555071E-2</v>
      </c>
      <c r="T139" s="291">
        <v>14.898560266973361</v>
      </c>
      <c r="U139" s="292">
        <v>8.9770727279921192E-2</v>
      </c>
      <c r="V139" s="292">
        <v>1.91720351177013</v>
      </c>
      <c r="W139" s="292">
        <v>0</v>
      </c>
      <c r="X139" s="293">
        <v>5.9343816893555071E-2</v>
      </c>
      <c r="Y139" s="604" t="s">
        <v>16661</v>
      </c>
      <c r="Z139" s="282"/>
      <c r="AA139" s="282"/>
      <c r="AB139" s="282"/>
      <c r="AC139" s="282"/>
      <c r="AD139" s="282"/>
      <c r="AE139" s="282"/>
      <c r="AF139" s="285"/>
      <c r="AG139" s="285"/>
      <c r="AH139" s="285"/>
      <c r="AI139" s="285"/>
      <c r="AJ139" s="285"/>
      <c r="AL139" s="286"/>
    </row>
    <row r="140" spans="1:38" s="294" customFormat="1" x14ac:dyDescent="0.2">
      <c r="A140" s="272" t="s">
        <v>1285</v>
      </c>
      <c r="B140" s="272" t="s">
        <v>17066</v>
      </c>
      <c r="C140" s="257">
        <v>56037</v>
      </c>
      <c r="D140" s="272" t="s">
        <v>17030</v>
      </c>
      <c r="E140" s="273" t="s">
        <v>17278</v>
      </c>
      <c r="F140" s="274">
        <v>20200253</v>
      </c>
      <c r="G140" s="272" t="s">
        <v>17417</v>
      </c>
      <c r="H140" s="272" t="s">
        <v>17419</v>
      </c>
      <c r="I140" s="272" t="s">
        <v>14790</v>
      </c>
      <c r="J140" s="287">
        <v>24.09</v>
      </c>
      <c r="K140" s="288">
        <v>0.1648085376</v>
      </c>
      <c r="L140" s="288">
        <v>3.0659999999999994</v>
      </c>
      <c r="M140" s="288">
        <v>0</v>
      </c>
      <c r="N140" s="288">
        <v>0.10807208495999999</v>
      </c>
      <c r="O140" s="289">
        <v>26.111195877337419</v>
      </c>
      <c r="P140" s="290">
        <v>0.1786362809269875</v>
      </c>
      <c r="Q140" s="290">
        <v>3.3232431116611254</v>
      </c>
      <c r="R140" s="290">
        <v>0</v>
      </c>
      <c r="S140" s="290">
        <v>0.1171395342159739</v>
      </c>
      <c r="T140" s="291">
        <v>24.171705447891881</v>
      </c>
      <c r="U140" s="292">
        <v>0.17719960950036615</v>
      </c>
      <c r="V140" s="292">
        <v>3.1953391862835492</v>
      </c>
      <c r="W140" s="292">
        <v>0</v>
      </c>
      <c r="X140" s="293">
        <v>0.1171395342159739</v>
      </c>
      <c r="Y140" s="604" t="s">
        <v>16661</v>
      </c>
      <c r="Z140" s="282"/>
      <c r="AA140" s="282"/>
      <c r="AB140" s="282"/>
      <c r="AC140" s="282"/>
      <c r="AD140" s="282"/>
      <c r="AE140" s="282"/>
      <c r="AF140" s="285"/>
      <c r="AG140" s="285"/>
      <c r="AH140" s="285"/>
      <c r="AI140" s="285"/>
      <c r="AJ140" s="285"/>
      <c r="AL140" s="286"/>
    </row>
    <row r="141" spans="1:38" s="294" customFormat="1" x14ac:dyDescent="0.2">
      <c r="A141" s="272" t="s">
        <v>1285</v>
      </c>
      <c r="B141" s="272" t="s">
        <v>17066</v>
      </c>
      <c r="C141" s="257">
        <v>56037</v>
      </c>
      <c r="D141" s="272" t="s">
        <v>17030</v>
      </c>
      <c r="E141" s="273" t="s">
        <v>17278</v>
      </c>
      <c r="F141" s="274">
        <v>20200254</v>
      </c>
      <c r="G141" s="272" t="s">
        <v>17417</v>
      </c>
      <c r="H141" s="272" t="s">
        <v>17420</v>
      </c>
      <c r="I141" s="272" t="s">
        <v>14790</v>
      </c>
      <c r="J141" s="287">
        <v>122.72760000000001</v>
      </c>
      <c r="K141" s="288">
        <v>13.892659200000002</v>
      </c>
      <c r="L141" s="288">
        <v>33.28799999999999</v>
      </c>
      <c r="M141" s="288">
        <v>0</v>
      </c>
      <c r="N141" s="288">
        <v>1.1758252262400002</v>
      </c>
      <c r="O141" s="289">
        <v>133.02467426963537</v>
      </c>
      <c r="P141" s="290">
        <v>15.058279187558897</v>
      </c>
      <c r="Q141" s="290">
        <v>36.080925212320786</v>
      </c>
      <c r="R141" s="290">
        <v>0</v>
      </c>
      <c r="S141" s="290">
        <v>1.2744791531700801</v>
      </c>
      <c r="T141" s="291">
        <v>123.14385211816919</v>
      </c>
      <c r="U141" s="292">
        <v>14.937173892875254</v>
      </c>
      <c r="V141" s="292">
        <v>34.6922540225071</v>
      </c>
      <c r="W141" s="292">
        <v>0</v>
      </c>
      <c r="X141" s="293">
        <v>1.2744791531700801</v>
      </c>
      <c r="Y141" s="604" t="s">
        <v>16661</v>
      </c>
      <c r="Z141" s="282"/>
      <c r="AA141" s="282"/>
      <c r="AB141" s="282"/>
      <c r="AC141" s="282"/>
      <c r="AD141" s="282"/>
      <c r="AE141" s="282"/>
      <c r="AF141" s="285"/>
      <c r="AG141" s="285"/>
      <c r="AH141" s="285"/>
      <c r="AI141" s="285"/>
      <c r="AJ141" s="285"/>
      <c r="AL141" s="286"/>
    </row>
    <row r="142" spans="1:38" s="294" customFormat="1" x14ac:dyDescent="0.2">
      <c r="A142" s="272" t="s">
        <v>1285</v>
      </c>
      <c r="B142" s="272" t="s">
        <v>17066</v>
      </c>
      <c r="C142" s="257">
        <v>56037</v>
      </c>
      <c r="D142" s="272" t="s">
        <v>17030</v>
      </c>
      <c r="E142" s="273" t="s">
        <v>17278</v>
      </c>
      <c r="F142" s="274">
        <v>20200202</v>
      </c>
      <c r="G142" s="272" t="s">
        <v>17421</v>
      </c>
      <c r="H142" s="272" t="s">
        <v>17336</v>
      </c>
      <c r="I142" s="272" t="s">
        <v>14790</v>
      </c>
      <c r="J142" s="287">
        <v>0</v>
      </c>
      <c r="K142" s="288">
        <v>0</v>
      </c>
      <c r="L142" s="288">
        <v>0</v>
      </c>
      <c r="M142" s="288">
        <v>0</v>
      </c>
      <c r="N142" s="288">
        <v>0</v>
      </c>
      <c r="O142" s="289">
        <v>0</v>
      </c>
      <c r="P142" s="290">
        <v>0</v>
      </c>
      <c r="Q142" s="290">
        <v>0</v>
      </c>
      <c r="R142" s="290">
        <v>0</v>
      </c>
      <c r="S142" s="290">
        <v>0</v>
      </c>
      <c r="T142" s="291">
        <v>0</v>
      </c>
      <c r="U142" s="292">
        <v>0</v>
      </c>
      <c r="V142" s="292">
        <v>0</v>
      </c>
      <c r="W142" s="292">
        <v>0</v>
      </c>
      <c r="X142" s="293">
        <v>0</v>
      </c>
      <c r="Y142" s="604" t="s">
        <v>16661</v>
      </c>
      <c r="Z142" s="282"/>
      <c r="AA142" s="282"/>
      <c r="AB142" s="282"/>
      <c r="AC142" s="282"/>
      <c r="AD142" s="282"/>
      <c r="AE142" s="282"/>
      <c r="AF142" s="285"/>
      <c r="AG142" s="285"/>
      <c r="AH142" s="285"/>
      <c r="AI142" s="285"/>
      <c r="AJ142" s="285"/>
      <c r="AL142" s="286"/>
    </row>
    <row r="143" spans="1:38" s="294" customFormat="1" x14ac:dyDescent="0.2">
      <c r="A143" s="272" t="s">
        <v>1285</v>
      </c>
      <c r="B143" s="272" t="s">
        <v>17066</v>
      </c>
      <c r="C143" s="257">
        <v>56037</v>
      </c>
      <c r="D143" s="272" t="s">
        <v>17030</v>
      </c>
      <c r="E143" s="273" t="s">
        <v>17278</v>
      </c>
      <c r="F143" s="274">
        <v>20200202</v>
      </c>
      <c r="G143" s="272" t="s">
        <v>17422</v>
      </c>
      <c r="H143" s="272" t="s">
        <v>17423</v>
      </c>
      <c r="I143" s="272" t="s">
        <v>14790</v>
      </c>
      <c r="J143" s="287">
        <v>0</v>
      </c>
      <c r="K143" s="288">
        <v>0</v>
      </c>
      <c r="L143" s="288">
        <v>0</v>
      </c>
      <c r="M143" s="288">
        <v>0</v>
      </c>
      <c r="N143" s="288">
        <v>0</v>
      </c>
      <c r="O143" s="289">
        <v>0</v>
      </c>
      <c r="P143" s="290">
        <v>0</v>
      </c>
      <c r="Q143" s="290">
        <v>0</v>
      </c>
      <c r="R143" s="290">
        <v>0</v>
      </c>
      <c r="S143" s="290">
        <v>0</v>
      </c>
      <c r="T143" s="291">
        <v>0</v>
      </c>
      <c r="U143" s="292">
        <v>0</v>
      </c>
      <c r="V143" s="292">
        <v>0</v>
      </c>
      <c r="W143" s="292">
        <v>0</v>
      </c>
      <c r="X143" s="293">
        <v>0</v>
      </c>
      <c r="Y143" s="604" t="s">
        <v>16661</v>
      </c>
      <c r="Z143" s="282"/>
      <c r="AA143" s="282"/>
      <c r="AB143" s="282"/>
      <c r="AC143" s="282"/>
      <c r="AD143" s="282"/>
      <c r="AE143" s="282"/>
      <c r="AF143" s="285"/>
      <c r="AG143" s="285"/>
      <c r="AH143" s="285"/>
      <c r="AI143" s="285"/>
      <c r="AJ143" s="285"/>
      <c r="AL143" s="286"/>
    </row>
    <row r="144" spans="1:38" s="294" customFormat="1" x14ac:dyDescent="0.2">
      <c r="A144" s="272" t="s">
        <v>1285</v>
      </c>
      <c r="B144" s="272" t="s">
        <v>17066</v>
      </c>
      <c r="C144" s="257">
        <v>56037</v>
      </c>
      <c r="D144" s="272" t="s">
        <v>17030</v>
      </c>
      <c r="E144" s="273" t="s">
        <v>17278</v>
      </c>
      <c r="F144" s="274">
        <v>20200254</v>
      </c>
      <c r="G144" s="272" t="s">
        <v>17422</v>
      </c>
      <c r="H144" s="272" t="s">
        <v>17424</v>
      </c>
      <c r="I144" s="272" t="s">
        <v>14790</v>
      </c>
      <c r="J144" s="287">
        <v>0.43800000000000006</v>
      </c>
      <c r="K144" s="288">
        <v>0.19681267200000002</v>
      </c>
      <c r="L144" s="288">
        <v>0.43800000000000006</v>
      </c>
      <c r="M144" s="288">
        <v>0</v>
      </c>
      <c r="N144" s="288">
        <v>1.6657524038400002E-2</v>
      </c>
      <c r="O144" s="289">
        <v>0.47474901595158953</v>
      </c>
      <c r="P144" s="290">
        <v>0.21332562182375103</v>
      </c>
      <c r="Q144" s="290">
        <v>0.47474901595158953</v>
      </c>
      <c r="R144" s="290">
        <v>0</v>
      </c>
      <c r="S144" s="290">
        <v>1.8055121336576135E-2</v>
      </c>
      <c r="T144" s="291">
        <v>0.43948555359803426</v>
      </c>
      <c r="U144" s="292">
        <v>0.21160996348239944</v>
      </c>
      <c r="V144" s="292">
        <v>0.45647702661193579</v>
      </c>
      <c r="W144" s="292">
        <v>0</v>
      </c>
      <c r="X144" s="293">
        <v>1.8055121336576135E-2</v>
      </c>
      <c r="Y144" s="604" t="s">
        <v>16661</v>
      </c>
      <c r="Z144" s="282"/>
      <c r="AA144" s="282"/>
      <c r="AB144" s="282"/>
      <c r="AC144" s="282"/>
      <c r="AD144" s="282"/>
      <c r="AE144" s="282"/>
      <c r="AF144" s="285"/>
      <c r="AG144" s="285"/>
      <c r="AH144" s="285"/>
      <c r="AI144" s="285"/>
      <c r="AJ144" s="285"/>
      <c r="AL144" s="286"/>
    </row>
    <row r="145" spans="1:38" s="294" customFormat="1" x14ac:dyDescent="0.2">
      <c r="A145" s="272" t="s">
        <v>1285</v>
      </c>
      <c r="B145" s="272" t="s">
        <v>17066</v>
      </c>
      <c r="C145" s="257">
        <v>56037</v>
      </c>
      <c r="D145" s="272" t="s">
        <v>17030</v>
      </c>
      <c r="E145" s="273" t="s">
        <v>17278</v>
      </c>
      <c r="F145" s="274">
        <v>20200202</v>
      </c>
      <c r="G145" s="272" t="s">
        <v>17425</v>
      </c>
      <c r="H145" s="272" t="s">
        <v>17426</v>
      </c>
      <c r="I145" s="272" t="s">
        <v>14790</v>
      </c>
      <c r="J145" s="287">
        <v>0</v>
      </c>
      <c r="K145" s="288">
        <v>0</v>
      </c>
      <c r="L145" s="288">
        <v>0</v>
      </c>
      <c r="M145" s="288">
        <v>0</v>
      </c>
      <c r="N145" s="288">
        <v>0</v>
      </c>
      <c r="O145" s="289">
        <v>0</v>
      </c>
      <c r="P145" s="290">
        <v>0</v>
      </c>
      <c r="Q145" s="290">
        <v>0</v>
      </c>
      <c r="R145" s="290">
        <v>0</v>
      </c>
      <c r="S145" s="290">
        <v>0</v>
      </c>
      <c r="T145" s="291">
        <v>0</v>
      </c>
      <c r="U145" s="292">
        <v>0</v>
      </c>
      <c r="V145" s="292">
        <v>0</v>
      </c>
      <c r="W145" s="292">
        <v>0</v>
      </c>
      <c r="X145" s="293">
        <v>0</v>
      </c>
      <c r="Y145" s="604" t="s">
        <v>16661</v>
      </c>
      <c r="Z145" s="282"/>
      <c r="AA145" s="282"/>
      <c r="AB145" s="282"/>
      <c r="AC145" s="282"/>
      <c r="AD145" s="282"/>
      <c r="AE145" s="282"/>
      <c r="AF145" s="285"/>
      <c r="AG145" s="285"/>
      <c r="AH145" s="285"/>
      <c r="AI145" s="285"/>
      <c r="AJ145" s="285"/>
      <c r="AL145" s="286"/>
    </row>
    <row r="146" spans="1:38" s="294" customFormat="1" x14ac:dyDescent="0.2">
      <c r="A146" s="272" t="s">
        <v>1285</v>
      </c>
      <c r="B146" s="272" t="s">
        <v>17066</v>
      </c>
      <c r="C146" s="257">
        <v>56037</v>
      </c>
      <c r="D146" s="272" t="s">
        <v>17030</v>
      </c>
      <c r="E146" s="273" t="s">
        <v>17278</v>
      </c>
      <c r="F146" s="274">
        <v>20200202</v>
      </c>
      <c r="G146" s="272" t="s">
        <v>17425</v>
      </c>
      <c r="H146" s="272" t="s">
        <v>17427</v>
      </c>
      <c r="I146" s="272" t="s">
        <v>14790</v>
      </c>
      <c r="J146" s="287">
        <v>0</v>
      </c>
      <c r="K146" s="288">
        <v>0</v>
      </c>
      <c r="L146" s="288">
        <v>0</v>
      </c>
      <c r="M146" s="288">
        <v>0</v>
      </c>
      <c r="N146" s="288">
        <v>0</v>
      </c>
      <c r="O146" s="289">
        <v>0</v>
      </c>
      <c r="P146" s="290">
        <v>0</v>
      </c>
      <c r="Q146" s="290">
        <v>0</v>
      </c>
      <c r="R146" s="290">
        <v>0</v>
      </c>
      <c r="S146" s="290">
        <v>0</v>
      </c>
      <c r="T146" s="291">
        <v>0</v>
      </c>
      <c r="U146" s="292">
        <v>0</v>
      </c>
      <c r="V146" s="292">
        <v>0</v>
      </c>
      <c r="W146" s="292">
        <v>0</v>
      </c>
      <c r="X146" s="293">
        <v>0</v>
      </c>
      <c r="Y146" s="604" t="s">
        <v>16661</v>
      </c>
      <c r="Z146" s="282"/>
      <c r="AA146" s="282"/>
      <c r="AB146" s="282"/>
      <c r="AC146" s="282"/>
      <c r="AD146" s="282"/>
      <c r="AE146" s="282"/>
      <c r="AF146" s="285"/>
      <c r="AG146" s="285"/>
      <c r="AH146" s="285"/>
      <c r="AI146" s="285"/>
      <c r="AJ146" s="285"/>
      <c r="AL146" s="286"/>
    </row>
    <row r="147" spans="1:38" s="294" customFormat="1" x14ac:dyDescent="0.2">
      <c r="A147" s="272" t="s">
        <v>1285</v>
      </c>
      <c r="B147" s="272" t="s">
        <v>17066</v>
      </c>
      <c r="C147" s="257">
        <v>56037</v>
      </c>
      <c r="D147" s="272" t="s">
        <v>17030</v>
      </c>
      <c r="E147" s="273" t="s">
        <v>17278</v>
      </c>
      <c r="F147" s="274">
        <v>20200202</v>
      </c>
      <c r="G147" s="272" t="s">
        <v>17428</v>
      </c>
      <c r="H147" s="272" t="s">
        <v>17429</v>
      </c>
      <c r="I147" s="272" t="s">
        <v>14790</v>
      </c>
      <c r="J147" s="287">
        <v>0</v>
      </c>
      <c r="K147" s="288">
        <v>0</v>
      </c>
      <c r="L147" s="288">
        <v>0</v>
      </c>
      <c r="M147" s="288">
        <v>0</v>
      </c>
      <c r="N147" s="288">
        <v>0</v>
      </c>
      <c r="O147" s="289">
        <v>0</v>
      </c>
      <c r="P147" s="290">
        <v>0</v>
      </c>
      <c r="Q147" s="290">
        <v>0</v>
      </c>
      <c r="R147" s="290">
        <v>0</v>
      </c>
      <c r="S147" s="290">
        <v>0</v>
      </c>
      <c r="T147" s="291">
        <v>0</v>
      </c>
      <c r="U147" s="292">
        <v>0</v>
      </c>
      <c r="V147" s="292">
        <v>0</v>
      </c>
      <c r="W147" s="292">
        <v>0</v>
      </c>
      <c r="X147" s="293">
        <v>0</v>
      </c>
      <c r="Y147" s="604" t="s">
        <v>16661</v>
      </c>
      <c r="Z147" s="282"/>
      <c r="AA147" s="282"/>
      <c r="AB147" s="282"/>
      <c r="AC147" s="282"/>
      <c r="AD147" s="282"/>
      <c r="AE147" s="282"/>
      <c r="AF147" s="285"/>
      <c r="AG147" s="285"/>
      <c r="AH147" s="285"/>
      <c r="AI147" s="285"/>
      <c r="AJ147" s="285"/>
      <c r="AL147" s="286"/>
    </row>
    <row r="148" spans="1:38" s="294" customFormat="1" x14ac:dyDescent="0.2">
      <c r="A148" s="272" t="s">
        <v>1285</v>
      </c>
      <c r="B148" s="272" t="s">
        <v>17066</v>
      </c>
      <c r="C148" s="257">
        <v>56037</v>
      </c>
      <c r="D148" s="272" t="s">
        <v>17030</v>
      </c>
      <c r="E148" s="273" t="s">
        <v>17278</v>
      </c>
      <c r="F148" s="274">
        <v>20200202</v>
      </c>
      <c r="G148" s="272" t="s">
        <v>17428</v>
      </c>
      <c r="H148" s="272" t="s">
        <v>17430</v>
      </c>
      <c r="I148" s="272" t="s">
        <v>14790</v>
      </c>
      <c r="J148" s="287">
        <v>0</v>
      </c>
      <c r="K148" s="288">
        <v>0</v>
      </c>
      <c r="L148" s="288">
        <v>0</v>
      </c>
      <c r="M148" s="288">
        <v>0</v>
      </c>
      <c r="N148" s="288">
        <v>0</v>
      </c>
      <c r="O148" s="289">
        <v>0</v>
      </c>
      <c r="P148" s="290">
        <v>0</v>
      </c>
      <c r="Q148" s="290">
        <v>0</v>
      </c>
      <c r="R148" s="290">
        <v>0</v>
      </c>
      <c r="S148" s="290">
        <v>0</v>
      </c>
      <c r="T148" s="291">
        <v>0</v>
      </c>
      <c r="U148" s="292">
        <v>0</v>
      </c>
      <c r="V148" s="292">
        <v>0</v>
      </c>
      <c r="W148" s="292">
        <v>0</v>
      </c>
      <c r="X148" s="293">
        <v>0</v>
      </c>
      <c r="Y148" s="604" t="s">
        <v>16661</v>
      </c>
      <c r="Z148" s="282"/>
      <c r="AA148" s="282"/>
      <c r="AB148" s="282"/>
      <c r="AC148" s="282"/>
      <c r="AD148" s="282"/>
      <c r="AE148" s="282"/>
      <c r="AF148" s="285"/>
      <c r="AG148" s="285"/>
      <c r="AH148" s="285"/>
      <c r="AI148" s="285"/>
      <c r="AJ148" s="285"/>
      <c r="AL148" s="286"/>
    </row>
    <row r="149" spans="1:38" s="294" customFormat="1" x14ac:dyDescent="0.2">
      <c r="A149" s="272" t="s">
        <v>1285</v>
      </c>
      <c r="B149" s="272" t="s">
        <v>17066</v>
      </c>
      <c r="C149" s="257">
        <v>56037</v>
      </c>
      <c r="D149" s="272" t="s">
        <v>17030</v>
      </c>
      <c r="E149" s="273" t="s">
        <v>17278</v>
      </c>
      <c r="F149" s="274">
        <v>20200202</v>
      </c>
      <c r="G149" s="272" t="s">
        <v>17431</v>
      </c>
      <c r="H149" s="272" t="s">
        <v>17430</v>
      </c>
      <c r="I149" s="272" t="s">
        <v>14790</v>
      </c>
      <c r="J149" s="287">
        <v>0</v>
      </c>
      <c r="K149" s="288">
        <v>0</v>
      </c>
      <c r="L149" s="288">
        <v>0</v>
      </c>
      <c r="M149" s="288">
        <v>0</v>
      </c>
      <c r="N149" s="288">
        <v>0</v>
      </c>
      <c r="O149" s="289">
        <v>0</v>
      </c>
      <c r="P149" s="290">
        <v>0</v>
      </c>
      <c r="Q149" s="290">
        <v>0</v>
      </c>
      <c r="R149" s="290">
        <v>0</v>
      </c>
      <c r="S149" s="290">
        <v>0</v>
      </c>
      <c r="T149" s="291">
        <v>0</v>
      </c>
      <c r="U149" s="292">
        <v>0</v>
      </c>
      <c r="V149" s="292">
        <v>0</v>
      </c>
      <c r="W149" s="292">
        <v>0</v>
      </c>
      <c r="X149" s="293">
        <v>0</v>
      </c>
      <c r="Y149" s="604" t="s">
        <v>16661</v>
      </c>
      <c r="Z149" s="282"/>
      <c r="AA149" s="282"/>
      <c r="AB149" s="282"/>
      <c r="AC149" s="282"/>
      <c r="AD149" s="282"/>
      <c r="AE149" s="282"/>
      <c r="AF149" s="285"/>
      <c r="AG149" s="285"/>
      <c r="AH149" s="285"/>
      <c r="AI149" s="285"/>
      <c r="AJ149" s="285"/>
      <c r="AL149" s="286"/>
    </row>
    <row r="150" spans="1:38" s="294" customFormat="1" x14ac:dyDescent="0.2">
      <c r="A150" s="272" t="s">
        <v>1285</v>
      </c>
      <c r="B150" s="272" t="s">
        <v>17066</v>
      </c>
      <c r="C150" s="257">
        <v>56037</v>
      </c>
      <c r="D150" s="272" t="s">
        <v>17030</v>
      </c>
      <c r="E150" s="273" t="s">
        <v>17278</v>
      </c>
      <c r="F150" s="274">
        <v>20200202</v>
      </c>
      <c r="G150" s="272" t="s">
        <v>17411</v>
      </c>
      <c r="H150" s="272" t="s">
        <v>17432</v>
      </c>
      <c r="I150" s="272" t="s">
        <v>14790</v>
      </c>
      <c r="J150" s="287">
        <v>0</v>
      </c>
      <c r="K150" s="288">
        <v>0</v>
      </c>
      <c r="L150" s="288">
        <v>0</v>
      </c>
      <c r="M150" s="288">
        <v>0</v>
      </c>
      <c r="N150" s="288">
        <v>0</v>
      </c>
      <c r="O150" s="289">
        <v>0</v>
      </c>
      <c r="P150" s="290">
        <v>0</v>
      </c>
      <c r="Q150" s="290">
        <v>0</v>
      </c>
      <c r="R150" s="290">
        <v>0</v>
      </c>
      <c r="S150" s="290">
        <v>0</v>
      </c>
      <c r="T150" s="291">
        <v>0</v>
      </c>
      <c r="U150" s="292">
        <v>0</v>
      </c>
      <c r="V150" s="292">
        <v>0</v>
      </c>
      <c r="W150" s="292">
        <v>0</v>
      </c>
      <c r="X150" s="293">
        <v>0</v>
      </c>
      <c r="Y150" s="604" t="s">
        <v>16661</v>
      </c>
      <c r="Z150" s="282"/>
      <c r="AA150" s="282"/>
      <c r="AB150" s="282"/>
      <c r="AC150" s="282"/>
      <c r="AD150" s="282"/>
      <c r="AE150" s="282"/>
      <c r="AF150" s="285"/>
      <c r="AG150" s="285"/>
      <c r="AH150" s="285"/>
      <c r="AI150" s="285"/>
      <c r="AJ150" s="285"/>
      <c r="AL150" s="286"/>
    </row>
    <row r="151" spans="1:38" s="294" customFormat="1" x14ac:dyDescent="0.2">
      <c r="A151" s="272" t="s">
        <v>1285</v>
      </c>
      <c r="B151" s="272" t="s">
        <v>17066</v>
      </c>
      <c r="C151" s="257">
        <v>56037</v>
      </c>
      <c r="D151" s="272" t="s">
        <v>17030</v>
      </c>
      <c r="E151" s="273" t="s">
        <v>17278</v>
      </c>
      <c r="F151" s="274">
        <v>20200254</v>
      </c>
      <c r="G151" s="272" t="s">
        <v>17425</v>
      </c>
      <c r="H151" s="272" t="s">
        <v>17335</v>
      </c>
      <c r="I151" s="272" t="s">
        <v>14790</v>
      </c>
      <c r="J151" s="287">
        <v>4.38</v>
      </c>
      <c r="K151" s="288">
        <v>0.56438927999999999</v>
      </c>
      <c r="L151" s="288">
        <v>4.38</v>
      </c>
      <c r="M151" s="288">
        <v>0</v>
      </c>
      <c r="N151" s="288">
        <v>4.7767899815999999E-2</v>
      </c>
      <c r="O151" s="289">
        <v>4.7474901595158947</v>
      </c>
      <c r="P151" s="290">
        <v>0.61174259199458014</v>
      </c>
      <c r="Q151" s="290">
        <v>4.7474901595158947</v>
      </c>
      <c r="R151" s="290">
        <v>0</v>
      </c>
      <c r="S151" s="290">
        <v>5.1775715597534501E-2</v>
      </c>
      <c r="T151" s="291">
        <v>4.3948555359803425</v>
      </c>
      <c r="U151" s="292">
        <v>0.60682268939805717</v>
      </c>
      <c r="V151" s="292">
        <v>4.564770266119357</v>
      </c>
      <c r="W151" s="292">
        <v>0</v>
      </c>
      <c r="X151" s="293">
        <v>5.1775715597534501E-2</v>
      </c>
      <c r="Y151" s="604" t="s">
        <v>16661</v>
      </c>
      <c r="Z151" s="282"/>
      <c r="AA151" s="282"/>
      <c r="AB151" s="282"/>
      <c r="AC151" s="282"/>
      <c r="AD151" s="282"/>
      <c r="AE151" s="282"/>
      <c r="AF151" s="285"/>
      <c r="AG151" s="285"/>
      <c r="AH151" s="285"/>
      <c r="AI151" s="285"/>
      <c r="AJ151" s="285"/>
      <c r="AL151" s="286"/>
    </row>
    <row r="152" spans="1:38" s="294" customFormat="1" x14ac:dyDescent="0.2">
      <c r="A152" s="272" t="s">
        <v>1285</v>
      </c>
      <c r="B152" s="272" t="s">
        <v>17066</v>
      </c>
      <c r="C152" s="257">
        <v>56037</v>
      </c>
      <c r="D152" s="272" t="s">
        <v>17030</v>
      </c>
      <c r="E152" s="273" t="s">
        <v>17278</v>
      </c>
      <c r="F152" s="274">
        <v>20200254</v>
      </c>
      <c r="G152" s="272" t="s">
        <v>17428</v>
      </c>
      <c r="H152" s="272" t="s">
        <v>17432</v>
      </c>
      <c r="I152" s="272" t="s">
        <v>14790</v>
      </c>
      <c r="J152" s="287">
        <v>1.3139999999999998</v>
      </c>
      <c r="K152" s="288">
        <v>0.38204812799999999</v>
      </c>
      <c r="L152" s="288">
        <v>1.3139999999999998</v>
      </c>
      <c r="M152" s="288">
        <v>0</v>
      </c>
      <c r="N152" s="288">
        <v>3.23351937216E-2</v>
      </c>
      <c r="O152" s="289">
        <v>1.4242470478547682</v>
      </c>
      <c r="P152" s="290">
        <v>0.41410267765786957</v>
      </c>
      <c r="Q152" s="290">
        <v>1.4242470478547682</v>
      </c>
      <c r="R152" s="290">
        <v>0</v>
      </c>
      <c r="S152" s="290">
        <v>3.5048176712177199E-2</v>
      </c>
      <c r="T152" s="291">
        <v>1.3184566607941024</v>
      </c>
      <c r="U152" s="292">
        <v>0.4107722820540694</v>
      </c>
      <c r="V152" s="292">
        <v>1.3694310798358069</v>
      </c>
      <c r="W152" s="292">
        <v>0</v>
      </c>
      <c r="X152" s="293">
        <v>3.5048176712177199E-2</v>
      </c>
      <c r="Y152" s="604" t="s">
        <v>16661</v>
      </c>
      <c r="Z152" s="282"/>
      <c r="AA152" s="282"/>
      <c r="AB152" s="282"/>
      <c r="AC152" s="282"/>
      <c r="AD152" s="282"/>
      <c r="AE152" s="282"/>
      <c r="AF152" s="285"/>
      <c r="AG152" s="285"/>
      <c r="AH152" s="285"/>
      <c r="AI152" s="285"/>
      <c r="AJ152" s="285"/>
      <c r="AL152" s="286"/>
    </row>
    <row r="153" spans="1:38" s="294" customFormat="1" x14ac:dyDescent="0.2">
      <c r="A153" s="272" t="s">
        <v>1285</v>
      </c>
      <c r="B153" s="272" t="s">
        <v>17066</v>
      </c>
      <c r="C153" s="257">
        <v>56037</v>
      </c>
      <c r="D153" s="272" t="s">
        <v>17030</v>
      </c>
      <c r="E153" s="273" t="s">
        <v>17278</v>
      </c>
      <c r="F153" s="274">
        <v>20200202</v>
      </c>
      <c r="G153" s="272" t="s">
        <v>17433</v>
      </c>
      <c r="H153" s="272" t="s">
        <v>17338</v>
      </c>
      <c r="I153" s="272" t="s">
        <v>14790</v>
      </c>
      <c r="J153" s="287">
        <v>0</v>
      </c>
      <c r="K153" s="288">
        <v>17.618944199999998</v>
      </c>
      <c r="L153" s="288">
        <v>0</v>
      </c>
      <c r="M153" s="288">
        <v>0</v>
      </c>
      <c r="N153" s="288">
        <v>0</v>
      </c>
      <c r="O153" s="289">
        <v>0</v>
      </c>
      <c r="P153" s="290">
        <v>19.097206440767039</v>
      </c>
      <c r="Q153" s="290">
        <v>0</v>
      </c>
      <c r="R153" s="290">
        <v>0</v>
      </c>
      <c r="S153" s="290">
        <v>0</v>
      </c>
      <c r="T153" s="291">
        <v>0</v>
      </c>
      <c r="U153" s="292">
        <v>18.94361831925351</v>
      </c>
      <c r="V153" s="292">
        <v>0</v>
      </c>
      <c r="W153" s="292">
        <v>0</v>
      </c>
      <c r="X153" s="293">
        <v>0</v>
      </c>
      <c r="Y153" s="604" t="s">
        <v>16661</v>
      </c>
      <c r="Z153" s="282"/>
      <c r="AA153" s="282"/>
      <c r="AB153" s="282"/>
      <c r="AC153" s="282"/>
      <c r="AD153" s="282"/>
      <c r="AE153" s="282"/>
      <c r="AF153" s="285"/>
      <c r="AG153" s="285"/>
      <c r="AH153" s="285"/>
      <c r="AI153" s="285"/>
      <c r="AJ153" s="285"/>
      <c r="AL153" s="286"/>
    </row>
    <row r="154" spans="1:38" s="294" customFormat="1" x14ac:dyDescent="0.2">
      <c r="A154" s="272" t="s">
        <v>1285</v>
      </c>
      <c r="B154" s="272" t="s">
        <v>17066</v>
      </c>
      <c r="C154" s="257">
        <v>56037</v>
      </c>
      <c r="D154" s="272" t="s">
        <v>17030</v>
      </c>
      <c r="E154" s="273" t="s">
        <v>17278</v>
      </c>
      <c r="F154" s="274">
        <v>20200202</v>
      </c>
      <c r="G154" s="272" t="s">
        <v>17434</v>
      </c>
      <c r="H154" s="272" t="s">
        <v>17435</v>
      </c>
      <c r="I154" s="272" t="s">
        <v>14790</v>
      </c>
      <c r="J154" s="287">
        <v>0</v>
      </c>
      <c r="K154" s="288">
        <v>0</v>
      </c>
      <c r="L154" s="288">
        <v>0</v>
      </c>
      <c r="M154" s="288">
        <v>0</v>
      </c>
      <c r="N154" s="288">
        <v>0</v>
      </c>
      <c r="O154" s="289">
        <v>0</v>
      </c>
      <c r="P154" s="290">
        <v>0</v>
      </c>
      <c r="Q154" s="290">
        <v>0</v>
      </c>
      <c r="R154" s="290">
        <v>0</v>
      </c>
      <c r="S154" s="290">
        <v>0</v>
      </c>
      <c r="T154" s="291">
        <v>0</v>
      </c>
      <c r="U154" s="292">
        <v>0</v>
      </c>
      <c r="V154" s="292">
        <v>0</v>
      </c>
      <c r="W154" s="292">
        <v>0</v>
      </c>
      <c r="X154" s="293">
        <v>0</v>
      </c>
      <c r="Y154" s="604" t="s">
        <v>16661</v>
      </c>
      <c r="Z154" s="282"/>
      <c r="AA154" s="282"/>
      <c r="AB154" s="282"/>
      <c r="AC154" s="282"/>
      <c r="AD154" s="282"/>
      <c r="AE154" s="282"/>
      <c r="AF154" s="285"/>
      <c r="AG154" s="285"/>
      <c r="AH154" s="285"/>
      <c r="AI154" s="285"/>
      <c r="AJ154" s="285"/>
      <c r="AL154" s="286"/>
    </row>
    <row r="155" spans="1:38" s="294" customFormat="1" x14ac:dyDescent="0.2">
      <c r="A155" s="272" t="s">
        <v>1285</v>
      </c>
      <c r="B155" s="272" t="s">
        <v>17066</v>
      </c>
      <c r="C155" s="257">
        <v>56037</v>
      </c>
      <c r="D155" s="272" t="s">
        <v>17030</v>
      </c>
      <c r="E155" s="273" t="s">
        <v>17278</v>
      </c>
      <c r="F155" s="274">
        <v>20200202</v>
      </c>
      <c r="G155" s="272" t="s">
        <v>17434</v>
      </c>
      <c r="H155" s="272" t="s">
        <v>17436</v>
      </c>
      <c r="I155" s="272" t="s">
        <v>14790</v>
      </c>
      <c r="J155" s="287">
        <v>0</v>
      </c>
      <c r="K155" s="288">
        <v>0</v>
      </c>
      <c r="L155" s="288">
        <v>0</v>
      </c>
      <c r="M155" s="288">
        <v>0</v>
      </c>
      <c r="N155" s="288">
        <v>0</v>
      </c>
      <c r="O155" s="289">
        <v>0</v>
      </c>
      <c r="P155" s="290">
        <v>0</v>
      </c>
      <c r="Q155" s="290">
        <v>0</v>
      </c>
      <c r="R155" s="290">
        <v>0</v>
      </c>
      <c r="S155" s="290">
        <v>0</v>
      </c>
      <c r="T155" s="291">
        <v>0</v>
      </c>
      <c r="U155" s="292">
        <v>0</v>
      </c>
      <c r="V155" s="292">
        <v>0</v>
      </c>
      <c r="W155" s="292">
        <v>0</v>
      </c>
      <c r="X155" s="293">
        <v>0</v>
      </c>
      <c r="Y155" s="604" t="s">
        <v>16661</v>
      </c>
      <c r="Z155" s="282"/>
      <c r="AA155" s="282"/>
      <c r="AB155" s="282"/>
      <c r="AC155" s="282"/>
      <c r="AD155" s="282"/>
      <c r="AE155" s="282"/>
      <c r="AF155" s="285"/>
      <c r="AG155" s="285"/>
      <c r="AH155" s="285"/>
      <c r="AI155" s="285"/>
      <c r="AJ155" s="285"/>
      <c r="AL155" s="286"/>
    </row>
    <row r="156" spans="1:38" s="294" customFormat="1" x14ac:dyDescent="0.2">
      <c r="A156" s="272" t="s">
        <v>1285</v>
      </c>
      <c r="B156" s="272" t="s">
        <v>17066</v>
      </c>
      <c r="C156" s="257">
        <v>56037</v>
      </c>
      <c r="D156" s="272" t="s">
        <v>17030</v>
      </c>
      <c r="E156" s="273" t="s">
        <v>17278</v>
      </c>
      <c r="F156" s="274">
        <v>20200202</v>
      </c>
      <c r="G156" s="272" t="s">
        <v>17437</v>
      </c>
      <c r="H156" s="272" t="s">
        <v>17438</v>
      </c>
      <c r="I156" s="272" t="s">
        <v>14790</v>
      </c>
      <c r="J156" s="287">
        <v>0</v>
      </c>
      <c r="K156" s="288">
        <v>0</v>
      </c>
      <c r="L156" s="288">
        <v>0</v>
      </c>
      <c r="M156" s="288">
        <v>0</v>
      </c>
      <c r="N156" s="288">
        <v>0</v>
      </c>
      <c r="O156" s="289">
        <v>0</v>
      </c>
      <c r="P156" s="290">
        <v>0</v>
      </c>
      <c r="Q156" s="290">
        <v>0</v>
      </c>
      <c r="R156" s="290">
        <v>0</v>
      </c>
      <c r="S156" s="290">
        <v>0</v>
      </c>
      <c r="T156" s="291">
        <v>0</v>
      </c>
      <c r="U156" s="292">
        <v>0</v>
      </c>
      <c r="V156" s="292">
        <v>0</v>
      </c>
      <c r="W156" s="292">
        <v>0</v>
      </c>
      <c r="X156" s="293">
        <v>0</v>
      </c>
      <c r="Y156" s="604" t="s">
        <v>16661</v>
      </c>
      <c r="Z156" s="282"/>
      <c r="AA156" s="282"/>
      <c r="AB156" s="282"/>
      <c r="AC156" s="282"/>
      <c r="AD156" s="282"/>
      <c r="AE156" s="282"/>
      <c r="AF156" s="285"/>
      <c r="AG156" s="285"/>
      <c r="AH156" s="285"/>
      <c r="AI156" s="285"/>
      <c r="AJ156" s="285"/>
      <c r="AL156" s="286"/>
    </row>
    <row r="157" spans="1:38" s="294" customFormat="1" x14ac:dyDescent="0.2">
      <c r="A157" s="272" t="s">
        <v>1285</v>
      </c>
      <c r="B157" s="272" t="s">
        <v>17066</v>
      </c>
      <c r="C157" s="257">
        <v>56037</v>
      </c>
      <c r="D157" s="272" t="s">
        <v>17030</v>
      </c>
      <c r="E157" s="273" t="s">
        <v>17278</v>
      </c>
      <c r="F157" s="274">
        <v>20200202</v>
      </c>
      <c r="G157" s="272" t="s">
        <v>17437</v>
      </c>
      <c r="H157" s="272" t="s">
        <v>17439</v>
      </c>
      <c r="I157" s="272" t="s">
        <v>14790</v>
      </c>
      <c r="J157" s="287">
        <v>0</v>
      </c>
      <c r="K157" s="288">
        <v>0</v>
      </c>
      <c r="L157" s="288">
        <v>0</v>
      </c>
      <c r="M157" s="288">
        <v>0</v>
      </c>
      <c r="N157" s="288">
        <v>0</v>
      </c>
      <c r="O157" s="289">
        <v>0</v>
      </c>
      <c r="P157" s="290">
        <v>0</v>
      </c>
      <c r="Q157" s="290">
        <v>0</v>
      </c>
      <c r="R157" s="290">
        <v>0</v>
      </c>
      <c r="S157" s="290">
        <v>0</v>
      </c>
      <c r="T157" s="291">
        <v>0</v>
      </c>
      <c r="U157" s="292">
        <v>0</v>
      </c>
      <c r="V157" s="292">
        <v>0</v>
      </c>
      <c r="W157" s="292">
        <v>0</v>
      </c>
      <c r="X157" s="293">
        <v>0</v>
      </c>
      <c r="Y157" s="604" t="s">
        <v>16661</v>
      </c>
      <c r="Z157" s="282"/>
      <c r="AA157" s="282"/>
      <c r="AB157" s="282"/>
      <c r="AC157" s="282"/>
      <c r="AD157" s="282"/>
      <c r="AE157" s="282"/>
      <c r="AF157" s="285"/>
      <c r="AG157" s="285"/>
      <c r="AH157" s="285"/>
      <c r="AI157" s="285"/>
      <c r="AJ157" s="285"/>
      <c r="AL157" s="286"/>
    </row>
    <row r="158" spans="1:38" s="294" customFormat="1" x14ac:dyDescent="0.2">
      <c r="A158" s="272" t="s">
        <v>1285</v>
      </c>
      <c r="B158" s="272" t="s">
        <v>17066</v>
      </c>
      <c r="C158" s="257">
        <v>56037</v>
      </c>
      <c r="D158" s="272" t="s">
        <v>17030</v>
      </c>
      <c r="E158" s="273" t="s">
        <v>17278</v>
      </c>
      <c r="F158" s="274">
        <v>20200202</v>
      </c>
      <c r="G158" s="272" t="s">
        <v>17437</v>
      </c>
      <c r="H158" s="272" t="s">
        <v>17440</v>
      </c>
      <c r="I158" s="272" t="s">
        <v>14790</v>
      </c>
      <c r="J158" s="287">
        <v>0</v>
      </c>
      <c r="K158" s="288">
        <v>0</v>
      </c>
      <c r="L158" s="288">
        <v>0</v>
      </c>
      <c r="M158" s="288">
        <v>0</v>
      </c>
      <c r="N158" s="288">
        <v>0</v>
      </c>
      <c r="O158" s="289">
        <v>0</v>
      </c>
      <c r="P158" s="290">
        <v>0</v>
      </c>
      <c r="Q158" s="290">
        <v>0</v>
      </c>
      <c r="R158" s="290">
        <v>0</v>
      </c>
      <c r="S158" s="290">
        <v>0</v>
      </c>
      <c r="T158" s="291">
        <v>0</v>
      </c>
      <c r="U158" s="292">
        <v>0</v>
      </c>
      <c r="V158" s="292">
        <v>0</v>
      </c>
      <c r="W158" s="292">
        <v>0</v>
      </c>
      <c r="X158" s="293">
        <v>0</v>
      </c>
      <c r="Y158" s="604" t="s">
        <v>16661</v>
      </c>
      <c r="Z158" s="282"/>
      <c r="AA158" s="282"/>
      <c r="AB158" s="282"/>
      <c r="AC158" s="282"/>
      <c r="AD158" s="282"/>
      <c r="AE158" s="282"/>
      <c r="AF158" s="285"/>
      <c r="AG158" s="285"/>
      <c r="AH158" s="285"/>
      <c r="AI158" s="285"/>
      <c r="AJ158" s="285"/>
      <c r="AL158" s="286"/>
    </row>
    <row r="159" spans="1:38" s="294" customFormat="1" x14ac:dyDescent="0.2">
      <c r="A159" s="272" t="s">
        <v>1285</v>
      </c>
      <c r="B159" s="272" t="s">
        <v>17066</v>
      </c>
      <c r="C159" s="257">
        <v>56037</v>
      </c>
      <c r="D159" s="272" t="s">
        <v>17030</v>
      </c>
      <c r="E159" s="273" t="s">
        <v>17278</v>
      </c>
      <c r="F159" s="274">
        <v>20200202</v>
      </c>
      <c r="G159" s="272" t="s">
        <v>17437</v>
      </c>
      <c r="H159" s="272" t="s">
        <v>17347</v>
      </c>
      <c r="I159" s="272" t="s">
        <v>14790</v>
      </c>
      <c r="J159" s="287">
        <v>0</v>
      </c>
      <c r="K159" s="288">
        <v>0</v>
      </c>
      <c r="L159" s="288">
        <v>0</v>
      </c>
      <c r="M159" s="288">
        <v>0</v>
      </c>
      <c r="N159" s="288">
        <v>0</v>
      </c>
      <c r="O159" s="289">
        <v>0</v>
      </c>
      <c r="P159" s="290">
        <v>0</v>
      </c>
      <c r="Q159" s="290">
        <v>0</v>
      </c>
      <c r="R159" s="290">
        <v>0</v>
      </c>
      <c r="S159" s="290">
        <v>0</v>
      </c>
      <c r="T159" s="291">
        <v>0</v>
      </c>
      <c r="U159" s="292">
        <v>0</v>
      </c>
      <c r="V159" s="292">
        <v>0</v>
      </c>
      <c r="W159" s="292">
        <v>0</v>
      </c>
      <c r="X159" s="293">
        <v>0</v>
      </c>
      <c r="Y159" s="604" t="s">
        <v>16661</v>
      </c>
      <c r="Z159" s="282"/>
      <c r="AA159" s="282"/>
      <c r="AB159" s="282"/>
      <c r="AC159" s="282"/>
      <c r="AD159" s="282"/>
      <c r="AE159" s="282"/>
      <c r="AF159" s="285"/>
      <c r="AG159" s="285"/>
      <c r="AH159" s="285"/>
      <c r="AI159" s="285"/>
      <c r="AJ159" s="285"/>
      <c r="AL159" s="286"/>
    </row>
    <row r="160" spans="1:38" s="294" customFormat="1" x14ac:dyDescent="0.2">
      <c r="A160" s="272" t="s">
        <v>1285</v>
      </c>
      <c r="B160" s="272" t="s">
        <v>17066</v>
      </c>
      <c r="C160" s="257">
        <v>56037</v>
      </c>
      <c r="D160" s="272" t="s">
        <v>17030</v>
      </c>
      <c r="E160" s="273" t="s">
        <v>17278</v>
      </c>
      <c r="F160" s="274">
        <v>20200202</v>
      </c>
      <c r="G160" s="272" t="s">
        <v>17437</v>
      </c>
      <c r="H160" s="272" t="s">
        <v>17352</v>
      </c>
      <c r="I160" s="272" t="s">
        <v>14790</v>
      </c>
      <c r="J160" s="287">
        <v>0</v>
      </c>
      <c r="K160" s="288">
        <v>0</v>
      </c>
      <c r="L160" s="288">
        <v>0</v>
      </c>
      <c r="M160" s="288">
        <v>0</v>
      </c>
      <c r="N160" s="288">
        <v>0</v>
      </c>
      <c r="O160" s="289">
        <v>0</v>
      </c>
      <c r="P160" s="290">
        <v>0</v>
      </c>
      <c r="Q160" s="290">
        <v>0</v>
      </c>
      <c r="R160" s="290">
        <v>0</v>
      </c>
      <c r="S160" s="290">
        <v>0</v>
      </c>
      <c r="T160" s="291">
        <v>0</v>
      </c>
      <c r="U160" s="292">
        <v>0</v>
      </c>
      <c r="V160" s="292">
        <v>0</v>
      </c>
      <c r="W160" s="292">
        <v>0</v>
      </c>
      <c r="X160" s="293">
        <v>0</v>
      </c>
      <c r="Y160" s="604" t="s">
        <v>16661</v>
      </c>
      <c r="Z160" s="282"/>
      <c r="AA160" s="282"/>
      <c r="AB160" s="282"/>
      <c r="AC160" s="282"/>
      <c r="AD160" s="282"/>
      <c r="AE160" s="282"/>
      <c r="AF160" s="285"/>
      <c r="AG160" s="285"/>
      <c r="AH160" s="285"/>
      <c r="AI160" s="285"/>
      <c r="AJ160" s="285"/>
      <c r="AL160" s="286"/>
    </row>
    <row r="161" spans="1:38" s="294" customFormat="1" x14ac:dyDescent="0.2">
      <c r="A161" s="272" t="s">
        <v>1285</v>
      </c>
      <c r="B161" s="272" t="s">
        <v>17066</v>
      </c>
      <c r="C161" s="257">
        <v>56037</v>
      </c>
      <c r="D161" s="272" t="s">
        <v>17030</v>
      </c>
      <c r="E161" s="273" t="s">
        <v>17278</v>
      </c>
      <c r="F161" s="274">
        <v>20200202</v>
      </c>
      <c r="G161" s="272" t="s">
        <v>17324</v>
      </c>
      <c r="H161" s="272" t="s">
        <v>17435</v>
      </c>
      <c r="I161" s="272" t="s">
        <v>14790</v>
      </c>
      <c r="J161" s="287">
        <v>0</v>
      </c>
      <c r="K161" s="288">
        <v>0</v>
      </c>
      <c r="L161" s="288">
        <v>0</v>
      </c>
      <c r="M161" s="288">
        <v>0</v>
      </c>
      <c r="N161" s="288">
        <v>0</v>
      </c>
      <c r="O161" s="289">
        <v>0</v>
      </c>
      <c r="P161" s="290">
        <v>0</v>
      </c>
      <c r="Q161" s="290">
        <v>0</v>
      </c>
      <c r="R161" s="290">
        <v>0</v>
      </c>
      <c r="S161" s="290">
        <v>0</v>
      </c>
      <c r="T161" s="291">
        <v>0</v>
      </c>
      <c r="U161" s="292">
        <v>0</v>
      </c>
      <c r="V161" s="292">
        <v>0</v>
      </c>
      <c r="W161" s="292">
        <v>0</v>
      </c>
      <c r="X161" s="293">
        <v>0</v>
      </c>
      <c r="Y161" s="604" t="s">
        <v>16661</v>
      </c>
      <c r="Z161" s="282"/>
      <c r="AA161" s="282"/>
      <c r="AB161" s="282"/>
      <c r="AC161" s="282"/>
      <c r="AD161" s="282"/>
      <c r="AE161" s="282"/>
      <c r="AF161" s="285"/>
      <c r="AG161" s="285"/>
      <c r="AH161" s="285"/>
      <c r="AI161" s="285"/>
      <c r="AJ161" s="285"/>
      <c r="AL161" s="286"/>
    </row>
    <row r="162" spans="1:38" s="294" customFormat="1" x14ac:dyDescent="0.2">
      <c r="A162" s="272" t="s">
        <v>1285</v>
      </c>
      <c r="B162" s="272" t="s">
        <v>17066</v>
      </c>
      <c r="C162" s="257">
        <v>56037</v>
      </c>
      <c r="D162" s="272" t="s">
        <v>17030</v>
      </c>
      <c r="E162" s="273" t="s">
        <v>17278</v>
      </c>
      <c r="F162" s="274">
        <v>20200202</v>
      </c>
      <c r="G162" s="272" t="s">
        <v>17324</v>
      </c>
      <c r="H162" s="272" t="s">
        <v>17441</v>
      </c>
      <c r="I162" s="272" t="s">
        <v>14790</v>
      </c>
      <c r="J162" s="287">
        <v>0</v>
      </c>
      <c r="K162" s="288">
        <v>0</v>
      </c>
      <c r="L162" s="288">
        <v>0</v>
      </c>
      <c r="M162" s="288">
        <v>0</v>
      </c>
      <c r="N162" s="288">
        <v>0</v>
      </c>
      <c r="O162" s="289">
        <v>0</v>
      </c>
      <c r="P162" s="290">
        <v>0</v>
      </c>
      <c r="Q162" s="290">
        <v>0</v>
      </c>
      <c r="R162" s="290">
        <v>0</v>
      </c>
      <c r="S162" s="290">
        <v>0</v>
      </c>
      <c r="T162" s="291">
        <v>0</v>
      </c>
      <c r="U162" s="292">
        <v>0</v>
      </c>
      <c r="V162" s="292">
        <v>0</v>
      </c>
      <c r="W162" s="292">
        <v>0</v>
      </c>
      <c r="X162" s="293">
        <v>0</v>
      </c>
      <c r="Y162" s="604" t="s">
        <v>16661</v>
      </c>
      <c r="Z162" s="282"/>
      <c r="AA162" s="282"/>
      <c r="AB162" s="282"/>
      <c r="AC162" s="282"/>
      <c r="AD162" s="282"/>
      <c r="AE162" s="282"/>
      <c r="AF162" s="285"/>
      <c r="AG162" s="285"/>
      <c r="AH162" s="285"/>
      <c r="AI162" s="285"/>
      <c r="AJ162" s="285"/>
      <c r="AL162" s="286"/>
    </row>
    <row r="163" spans="1:38" s="294" customFormat="1" x14ac:dyDescent="0.2">
      <c r="A163" s="272" t="s">
        <v>1285</v>
      </c>
      <c r="B163" s="272" t="s">
        <v>17066</v>
      </c>
      <c r="C163" s="257">
        <v>56037</v>
      </c>
      <c r="D163" s="272" t="s">
        <v>17030</v>
      </c>
      <c r="E163" s="273" t="s">
        <v>17278</v>
      </c>
      <c r="F163" s="274">
        <v>20200202</v>
      </c>
      <c r="G163" s="272" t="s">
        <v>17324</v>
      </c>
      <c r="H163" s="272" t="s">
        <v>17350</v>
      </c>
      <c r="I163" s="272" t="s">
        <v>14790</v>
      </c>
      <c r="J163" s="287">
        <v>0</v>
      </c>
      <c r="K163" s="288">
        <v>0.18163860000000004</v>
      </c>
      <c r="L163" s="288">
        <v>0</v>
      </c>
      <c r="M163" s="288">
        <v>0</v>
      </c>
      <c r="N163" s="288">
        <v>0</v>
      </c>
      <c r="O163" s="289">
        <v>0</v>
      </c>
      <c r="P163" s="290">
        <v>0.1968784169151242</v>
      </c>
      <c r="Q163" s="290">
        <v>0</v>
      </c>
      <c r="R163" s="290">
        <v>0</v>
      </c>
      <c r="S163" s="290">
        <v>0</v>
      </c>
      <c r="T163" s="291">
        <v>0</v>
      </c>
      <c r="U163" s="292">
        <v>0.19529503421910843</v>
      </c>
      <c r="V163" s="292">
        <v>0</v>
      </c>
      <c r="W163" s="292">
        <v>0</v>
      </c>
      <c r="X163" s="293">
        <v>0</v>
      </c>
      <c r="Y163" s="604" t="s">
        <v>16661</v>
      </c>
      <c r="Z163" s="282"/>
      <c r="AA163" s="282"/>
      <c r="AB163" s="282"/>
      <c r="AC163" s="282"/>
      <c r="AD163" s="282"/>
      <c r="AE163" s="282"/>
      <c r="AF163" s="285"/>
      <c r="AG163" s="285"/>
      <c r="AH163" s="285"/>
      <c r="AI163" s="285"/>
      <c r="AJ163" s="285"/>
      <c r="AL163" s="286"/>
    </row>
    <row r="164" spans="1:38" s="294" customFormat="1" x14ac:dyDescent="0.2">
      <c r="A164" s="272" t="s">
        <v>1285</v>
      </c>
      <c r="B164" s="272" t="s">
        <v>17066</v>
      </c>
      <c r="C164" s="257">
        <v>56037</v>
      </c>
      <c r="D164" s="272" t="s">
        <v>17030</v>
      </c>
      <c r="E164" s="273" t="s">
        <v>17278</v>
      </c>
      <c r="F164" s="274">
        <v>20200202</v>
      </c>
      <c r="G164" s="272" t="s">
        <v>17324</v>
      </c>
      <c r="H164" s="272" t="s">
        <v>17347</v>
      </c>
      <c r="I164" s="272" t="s">
        <v>14790</v>
      </c>
      <c r="J164" s="287">
        <v>0</v>
      </c>
      <c r="K164" s="288">
        <v>0</v>
      </c>
      <c r="L164" s="288">
        <v>0</v>
      </c>
      <c r="M164" s="288">
        <v>0</v>
      </c>
      <c r="N164" s="288">
        <v>0</v>
      </c>
      <c r="O164" s="289">
        <v>0</v>
      </c>
      <c r="P164" s="290">
        <v>0</v>
      </c>
      <c r="Q164" s="290">
        <v>0</v>
      </c>
      <c r="R164" s="290">
        <v>0</v>
      </c>
      <c r="S164" s="290">
        <v>0</v>
      </c>
      <c r="T164" s="291">
        <v>0</v>
      </c>
      <c r="U164" s="292">
        <v>0</v>
      </c>
      <c r="V164" s="292">
        <v>0</v>
      </c>
      <c r="W164" s="292">
        <v>0</v>
      </c>
      <c r="X164" s="293">
        <v>0</v>
      </c>
      <c r="Y164" s="604" t="s">
        <v>16661</v>
      </c>
      <c r="Z164" s="282"/>
      <c r="AA164" s="282"/>
      <c r="AB164" s="282"/>
      <c r="AC164" s="282"/>
      <c r="AD164" s="282"/>
      <c r="AE164" s="282"/>
      <c r="AF164" s="285"/>
      <c r="AG164" s="285"/>
      <c r="AH164" s="285"/>
      <c r="AI164" s="285"/>
      <c r="AJ164" s="285"/>
      <c r="AL164" s="286"/>
    </row>
    <row r="165" spans="1:38" s="294" customFormat="1" x14ac:dyDescent="0.2">
      <c r="A165" s="272" t="s">
        <v>1285</v>
      </c>
      <c r="B165" s="272" t="s">
        <v>17066</v>
      </c>
      <c r="C165" s="257">
        <v>56037</v>
      </c>
      <c r="D165" s="272" t="s">
        <v>17030</v>
      </c>
      <c r="E165" s="273" t="s">
        <v>17278</v>
      </c>
      <c r="F165" s="274">
        <v>20200202</v>
      </c>
      <c r="G165" s="272" t="s">
        <v>17324</v>
      </c>
      <c r="H165" s="272" t="s">
        <v>17442</v>
      </c>
      <c r="I165" s="272" t="s">
        <v>14790</v>
      </c>
      <c r="J165" s="287">
        <v>0</v>
      </c>
      <c r="K165" s="288">
        <v>3.7599190199999999</v>
      </c>
      <c r="L165" s="288">
        <v>0</v>
      </c>
      <c r="M165" s="288">
        <v>0</v>
      </c>
      <c r="N165" s="288">
        <v>0</v>
      </c>
      <c r="O165" s="289">
        <v>0</v>
      </c>
      <c r="P165" s="290">
        <v>4.0753832301430695</v>
      </c>
      <c r="Q165" s="290">
        <v>0</v>
      </c>
      <c r="R165" s="290">
        <v>0</v>
      </c>
      <c r="S165" s="290">
        <v>0</v>
      </c>
      <c r="T165" s="291">
        <v>0</v>
      </c>
      <c r="U165" s="292">
        <v>4.0426072083355429</v>
      </c>
      <c r="V165" s="292">
        <v>0</v>
      </c>
      <c r="W165" s="292">
        <v>0</v>
      </c>
      <c r="X165" s="293">
        <v>0</v>
      </c>
      <c r="Y165" s="604" t="s">
        <v>16661</v>
      </c>
      <c r="Z165" s="282"/>
      <c r="AA165" s="282"/>
      <c r="AB165" s="282"/>
      <c r="AC165" s="282"/>
      <c r="AD165" s="282"/>
      <c r="AE165" s="282"/>
      <c r="AF165" s="285"/>
      <c r="AG165" s="285"/>
      <c r="AH165" s="285"/>
      <c r="AI165" s="285"/>
      <c r="AJ165" s="285"/>
      <c r="AL165" s="286"/>
    </row>
    <row r="166" spans="1:38" s="294" customFormat="1" x14ac:dyDescent="0.2">
      <c r="A166" s="272" t="s">
        <v>1285</v>
      </c>
      <c r="B166" s="272" t="s">
        <v>17066</v>
      </c>
      <c r="C166" s="257">
        <v>56037</v>
      </c>
      <c r="D166" s="272" t="s">
        <v>17030</v>
      </c>
      <c r="E166" s="273" t="s">
        <v>17278</v>
      </c>
      <c r="F166" s="274">
        <v>20200202</v>
      </c>
      <c r="G166" s="272" t="s">
        <v>17324</v>
      </c>
      <c r="H166" s="272" t="s">
        <v>17443</v>
      </c>
      <c r="I166" s="272" t="s">
        <v>14790</v>
      </c>
      <c r="J166" s="287">
        <v>0</v>
      </c>
      <c r="K166" s="288">
        <v>0</v>
      </c>
      <c r="L166" s="288">
        <v>0</v>
      </c>
      <c r="M166" s="288">
        <v>0</v>
      </c>
      <c r="N166" s="288">
        <v>0</v>
      </c>
      <c r="O166" s="289">
        <v>0</v>
      </c>
      <c r="P166" s="290">
        <v>0</v>
      </c>
      <c r="Q166" s="290">
        <v>0</v>
      </c>
      <c r="R166" s="290">
        <v>0</v>
      </c>
      <c r="S166" s="290">
        <v>0</v>
      </c>
      <c r="T166" s="291">
        <v>0</v>
      </c>
      <c r="U166" s="292">
        <v>0</v>
      </c>
      <c r="V166" s="292">
        <v>0</v>
      </c>
      <c r="W166" s="292">
        <v>0</v>
      </c>
      <c r="X166" s="293">
        <v>0</v>
      </c>
      <c r="Y166" s="604" t="s">
        <v>16661</v>
      </c>
      <c r="Z166" s="282"/>
      <c r="AA166" s="282"/>
      <c r="AB166" s="282"/>
      <c r="AC166" s="282"/>
      <c r="AD166" s="282"/>
      <c r="AE166" s="282"/>
      <c r="AF166" s="285"/>
      <c r="AG166" s="285"/>
      <c r="AH166" s="285"/>
      <c r="AI166" s="285"/>
      <c r="AJ166" s="285"/>
      <c r="AL166" s="286"/>
    </row>
    <row r="167" spans="1:38" s="294" customFormat="1" x14ac:dyDescent="0.2">
      <c r="A167" s="272" t="s">
        <v>1285</v>
      </c>
      <c r="B167" s="272" t="s">
        <v>17066</v>
      </c>
      <c r="C167" s="257">
        <v>56037</v>
      </c>
      <c r="D167" s="272" t="s">
        <v>17030</v>
      </c>
      <c r="E167" s="273" t="s">
        <v>17278</v>
      </c>
      <c r="F167" s="274">
        <v>20200202</v>
      </c>
      <c r="G167" s="272" t="s">
        <v>17444</v>
      </c>
      <c r="H167" s="272" t="s">
        <v>17435</v>
      </c>
      <c r="I167" s="272" t="s">
        <v>14790</v>
      </c>
      <c r="J167" s="287">
        <v>2.3652000000000002</v>
      </c>
      <c r="K167" s="288">
        <v>7.2655440000000002E-2</v>
      </c>
      <c r="L167" s="288">
        <v>0.17519999999999999</v>
      </c>
      <c r="M167" s="288">
        <v>0</v>
      </c>
      <c r="N167" s="288">
        <v>0</v>
      </c>
      <c r="O167" s="289">
        <v>2.5636446861385833</v>
      </c>
      <c r="P167" s="290">
        <v>7.8751366766049657E-2</v>
      </c>
      <c r="Q167" s="290">
        <v>0.18989960638063577</v>
      </c>
      <c r="R167" s="290">
        <v>0</v>
      </c>
      <c r="S167" s="290">
        <v>0</v>
      </c>
      <c r="T167" s="291">
        <v>2.3732219894293851</v>
      </c>
      <c r="U167" s="292">
        <v>7.8118013687643345E-2</v>
      </c>
      <c r="V167" s="292">
        <v>0.18259081064477428</v>
      </c>
      <c r="W167" s="292">
        <v>0</v>
      </c>
      <c r="X167" s="293">
        <v>0</v>
      </c>
      <c r="Y167" s="604" t="s">
        <v>16661</v>
      </c>
      <c r="Z167" s="282"/>
      <c r="AA167" s="282"/>
      <c r="AB167" s="282"/>
      <c r="AC167" s="282"/>
      <c r="AD167" s="282"/>
      <c r="AE167" s="282"/>
      <c r="AF167" s="285"/>
      <c r="AG167" s="285"/>
      <c r="AH167" s="285"/>
      <c r="AI167" s="285"/>
      <c r="AJ167" s="285"/>
      <c r="AL167" s="286"/>
    </row>
    <row r="168" spans="1:38" s="272" customFormat="1" x14ac:dyDescent="0.2">
      <c r="A168" s="272" t="s">
        <v>1285</v>
      </c>
      <c r="B168" s="272" t="s">
        <v>17066</v>
      </c>
      <c r="C168" s="257">
        <v>56037</v>
      </c>
      <c r="D168" s="272" t="s">
        <v>17030</v>
      </c>
      <c r="E168" s="273" t="s">
        <v>17278</v>
      </c>
      <c r="F168" s="274">
        <v>20200202</v>
      </c>
      <c r="G168" s="272" t="s">
        <v>17444</v>
      </c>
      <c r="H168" s="272" t="s">
        <v>17438</v>
      </c>
      <c r="I168" s="272" t="s">
        <v>14790</v>
      </c>
      <c r="J168" s="287">
        <v>0</v>
      </c>
      <c r="K168" s="288">
        <v>0</v>
      </c>
      <c r="L168" s="288">
        <v>0</v>
      </c>
      <c r="M168" s="288">
        <v>0</v>
      </c>
      <c r="N168" s="288">
        <v>0</v>
      </c>
      <c r="O168" s="289">
        <v>0</v>
      </c>
      <c r="P168" s="290">
        <v>0</v>
      </c>
      <c r="Q168" s="290">
        <v>0</v>
      </c>
      <c r="R168" s="290">
        <v>0</v>
      </c>
      <c r="S168" s="290">
        <v>0</v>
      </c>
      <c r="T168" s="291">
        <v>0</v>
      </c>
      <c r="U168" s="292">
        <v>0</v>
      </c>
      <c r="V168" s="292">
        <v>0</v>
      </c>
      <c r="W168" s="292">
        <v>0</v>
      </c>
      <c r="X168" s="293">
        <v>0</v>
      </c>
      <c r="Y168" s="604" t="s">
        <v>16661</v>
      </c>
      <c r="Z168" s="282"/>
      <c r="AA168" s="282"/>
      <c r="AB168" s="282"/>
      <c r="AC168" s="282"/>
      <c r="AD168" s="282"/>
      <c r="AE168" s="282"/>
      <c r="AF168" s="285"/>
      <c r="AG168" s="285"/>
      <c r="AH168" s="285"/>
      <c r="AI168" s="285"/>
      <c r="AJ168" s="285"/>
      <c r="AL168" s="286"/>
    </row>
    <row r="169" spans="1:38" s="272" customFormat="1" x14ac:dyDescent="0.2">
      <c r="A169" s="272" t="s">
        <v>1285</v>
      </c>
      <c r="B169" s="272" t="s">
        <v>17066</v>
      </c>
      <c r="C169" s="257">
        <v>56037</v>
      </c>
      <c r="D169" s="272" t="s">
        <v>17030</v>
      </c>
      <c r="E169" s="273" t="s">
        <v>17278</v>
      </c>
      <c r="F169" s="274">
        <v>20200202</v>
      </c>
      <c r="G169" s="272" t="s">
        <v>17444</v>
      </c>
      <c r="H169" s="272" t="s">
        <v>17439</v>
      </c>
      <c r="I169" s="272" t="s">
        <v>14790</v>
      </c>
      <c r="J169" s="287">
        <v>0</v>
      </c>
      <c r="K169" s="288">
        <v>0</v>
      </c>
      <c r="L169" s="288">
        <v>0</v>
      </c>
      <c r="M169" s="288">
        <v>0</v>
      </c>
      <c r="N169" s="288">
        <v>0</v>
      </c>
      <c r="O169" s="289">
        <v>0</v>
      </c>
      <c r="P169" s="290">
        <v>0</v>
      </c>
      <c r="Q169" s="290">
        <v>0</v>
      </c>
      <c r="R169" s="290">
        <v>0</v>
      </c>
      <c r="S169" s="290">
        <v>0</v>
      </c>
      <c r="T169" s="291">
        <v>0</v>
      </c>
      <c r="U169" s="292">
        <v>0</v>
      </c>
      <c r="V169" s="292">
        <v>0</v>
      </c>
      <c r="W169" s="292">
        <v>0</v>
      </c>
      <c r="X169" s="293">
        <v>0</v>
      </c>
      <c r="Y169" s="604" t="s">
        <v>16661</v>
      </c>
      <c r="Z169" s="282"/>
      <c r="AA169" s="282"/>
      <c r="AB169" s="282"/>
      <c r="AC169" s="282"/>
      <c r="AD169" s="282"/>
      <c r="AE169" s="282"/>
      <c r="AF169" s="285"/>
      <c r="AG169" s="285"/>
      <c r="AH169" s="285"/>
      <c r="AI169" s="285"/>
      <c r="AJ169" s="285"/>
      <c r="AL169" s="286"/>
    </row>
    <row r="170" spans="1:38" s="272" customFormat="1" x14ac:dyDescent="0.2">
      <c r="A170" s="272" t="s">
        <v>1285</v>
      </c>
      <c r="B170" s="272" t="s">
        <v>17066</v>
      </c>
      <c r="C170" s="257">
        <v>56037</v>
      </c>
      <c r="D170" s="272" t="s">
        <v>17030</v>
      </c>
      <c r="E170" s="273" t="s">
        <v>17278</v>
      </c>
      <c r="F170" s="274">
        <v>20200253</v>
      </c>
      <c r="G170" s="272" t="s">
        <v>17433</v>
      </c>
      <c r="H170" s="272" t="s">
        <v>17350</v>
      </c>
      <c r="I170" s="272" t="s">
        <v>14790</v>
      </c>
      <c r="J170" s="287">
        <v>1.7520000000000002</v>
      </c>
      <c r="K170" s="288">
        <v>1.2342489600000003E-2</v>
      </c>
      <c r="L170" s="288">
        <v>0.43800000000000006</v>
      </c>
      <c r="M170" s="288">
        <v>0</v>
      </c>
      <c r="N170" s="288">
        <v>8.0935041600000007E-3</v>
      </c>
      <c r="O170" s="289">
        <v>1.8989960638063581</v>
      </c>
      <c r="P170" s="290">
        <v>1.3378047470303031E-2</v>
      </c>
      <c r="Q170" s="290">
        <v>0.47474901595158953</v>
      </c>
      <c r="R170" s="290">
        <v>0</v>
      </c>
      <c r="S170" s="290">
        <v>8.7725642364385754E-3</v>
      </c>
      <c r="T170" s="291">
        <v>1.757942214392137</v>
      </c>
      <c r="U170" s="292">
        <v>1.3270455337031828E-2</v>
      </c>
      <c r="V170" s="292">
        <v>0.45647702661193579</v>
      </c>
      <c r="W170" s="292">
        <v>0</v>
      </c>
      <c r="X170" s="293">
        <v>8.7725642364385754E-3</v>
      </c>
      <c r="Y170" s="604" t="s">
        <v>16661</v>
      </c>
      <c r="Z170" s="282"/>
      <c r="AA170" s="282"/>
      <c r="AB170" s="282"/>
      <c r="AC170" s="282"/>
      <c r="AD170" s="282"/>
      <c r="AE170" s="282"/>
      <c r="AF170" s="285"/>
      <c r="AG170" s="285"/>
      <c r="AH170" s="285"/>
      <c r="AI170" s="285"/>
      <c r="AJ170" s="285"/>
      <c r="AL170" s="286"/>
    </row>
    <row r="171" spans="1:38" s="272" customFormat="1" x14ac:dyDescent="0.2">
      <c r="A171" s="272" t="s">
        <v>1285</v>
      </c>
      <c r="B171" s="272" t="s">
        <v>17066</v>
      </c>
      <c r="C171" s="257">
        <v>56037</v>
      </c>
      <c r="D171" s="272" t="s">
        <v>17030</v>
      </c>
      <c r="E171" s="273" t="s">
        <v>17278</v>
      </c>
      <c r="F171" s="274">
        <v>20200253</v>
      </c>
      <c r="G171" s="272" t="s">
        <v>17434</v>
      </c>
      <c r="H171" s="272" t="s">
        <v>17350</v>
      </c>
      <c r="I171" s="272" t="s">
        <v>14790</v>
      </c>
      <c r="J171" s="287">
        <v>3.0659999999999994</v>
      </c>
      <c r="K171" s="288">
        <v>1.2342489599999997E-2</v>
      </c>
      <c r="L171" s="288">
        <v>0.87600000000000011</v>
      </c>
      <c r="M171" s="288">
        <v>0</v>
      </c>
      <c r="N171" s="288">
        <v>8.0935041599999973E-3</v>
      </c>
      <c r="O171" s="289">
        <v>3.3232431116611254</v>
      </c>
      <c r="P171" s="290">
        <v>1.3378047470303026E-2</v>
      </c>
      <c r="Q171" s="290">
        <v>0.94949803190317905</v>
      </c>
      <c r="R171" s="290">
        <v>0</v>
      </c>
      <c r="S171" s="290">
        <v>8.7725642364385719E-3</v>
      </c>
      <c r="T171" s="291">
        <v>3.0763988751862388</v>
      </c>
      <c r="U171" s="292">
        <v>1.3270455337031823E-2</v>
      </c>
      <c r="V171" s="292">
        <v>0.91295405322387158</v>
      </c>
      <c r="W171" s="292">
        <v>0</v>
      </c>
      <c r="X171" s="293">
        <v>8.7725642364385719E-3</v>
      </c>
      <c r="Y171" s="604" t="s">
        <v>16661</v>
      </c>
      <c r="Z171" s="282"/>
      <c r="AA171" s="282"/>
      <c r="AB171" s="282"/>
      <c r="AC171" s="282"/>
      <c r="AD171" s="282"/>
      <c r="AE171" s="282"/>
      <c r="AF171" s="285"/>
      <c r="AG171" s="285"/>
      <c r="AH171" s="285"/>
      <c r="AI171" s="285"/>
      <c r="AJ171" s="285"/>
      <c r="AL171" s="286"/>
    </row>
    <row r="172" spans="1:38" s="272" customFormat="1" x14ac:dyDescent="0.2">
      <c r="A172" s="272" t="s">
        <v>1285</v>
      </c>
      <c r="B172" s="272" t="s">
        <v>17066</v>
      </c>
      <c r="C172" s="257">
        <v>56037</v>
      </c>
      <c r="D172" s="272" t="s">
        <v>17030</v>
      </c>
      <c r="E172" s="273" t="s">
        <v>17278</v>
      </c>
      <c r="F172" s="274">
        <v>20200253</v>
      </c>
      <c r="G172" s="272" t="s">
        <v>17437</v>
      </c>
      <c r="H172" s="272" t="s">
        <v>17445</v>
      </c>
      <c r="I172" s="272" t="s">
        <v>14790</v>
      </c>
      <c r="J172" s="287">
        <v>7.9716000000000005</v>
      </c>
      <c r="K172" s="288">
        <v>5.4452159999999999E-2</v>
      </c>
      <c r="L172" s="288">
        <v>1.0074000000000001</v>
      </c>
      <c r="M172" s="288">
        <v>0</v>
      </c>
      <c r="N172" s="288">
        <v>3.5706635999999993E-2</v>
      </c>
      <c r="O172" s="289">
        <v>8.640432090318928</v>
      </c>
      <c r="P172" s="290">
        <v>5.9020797663101601E-2</v>
      </c>
      <c r="Q172" s="290">
        <v>1.0919227366886559</v>
      </c>
      <c r="R172" s="290">
        <v>0</v>
      </c>
      <c r="S172" s="290">
        <v>3.8702489278405465E-2</v>
      </c>
      <c r="T172" s="291">
        <v>7.9986370754842229</v>
      </c>
      <c r="U172" s="292">
        <v>5.8546126486905117E-2</v>
      </c>
      <c r="V172" s="292">
        <v>1.0498971612074524</v>
      </c>
      <c r="W172" s="292">
        <v>0</v>
      </c>
      <c r="X172" s="293">
        <v>3.8702489278405465E-2</v>
      </c>
      <c r="Y172" s="604" t="s">
        <v>16661</v>
      </c>
      <c r="Z172" s="282"/>
      <c r="AA172" s="282"/>
      <c r="AB172" s="282"/>
      <c r="AC172" s="282"/>
      <c r="AD172" s="282"/>
      <c r="AE172" s="282"/>
      <c r="AF172" s="285"/>
      <c r="AG172" s="285"/>
      <c r="AH172" s="285"/>
      <c r="AI172" s="285"/>
      <c r="AJ172" s="285"/>
      <c r="AL172" s="286"/>
    </row>
    <row r="173" spans="1:38" s="272" customFormat="1" x14ac:dyDescent="0.2">
      <c r="A173" s="272" t="s">
        <v>1285</v>
      </c>
      <c r="B173" s="272" t="s">
        <v>17066</v>
      </c>
      <c r="C173" s="257">
        <v>56037</v>
      </c>
      <c r="D173" s="272" t="s">
        <v>17030</v>
      </c>
      <c r="E173" s="273" t="s">
        <v>17278</v>
      </c>
      <c r="F173" s="274">
        <v>20200253</v>
      </c>
      <c r="G173" s="272" t="s">
        <v>17437</v>
      </c>
      <c r="H173" s="272" t="s">
        <v>17446</v>
      </c>
      <c r="I173" s="272" t="s">
        <v>14790</v>
      </c>
      <c r="J173" s="287">
        <v>7.9716000000000005</v>
      </c>
      <c r="K173" s="288">
        <v>5.4452159999999999E-2</v>
      </c>
      <c r="L173" s="288">
        <v>1.0074000000000001</v>
      </c>
      <c r="M173" s="288">
        <v>0</v>
      </c>
      <c r="N173" s="288">
        <v>3.5706635999999993E-2</v>
      </c>
      <c r="O173" s="289">
        <v>8.640432090318928</v>
      </c>
      <c r="P173" s="290">
        <v>5.9020797663101601E-2</v>
      </c>
      <c r="Q173" s="290">
        <v>1.0919227366886559</v>
      </c>
      <c r="R173" s="290">
        <v>0</v>
      </c>
      <c r="S173" s="290">
        <v>3.8702489278405465E-2</v>
      </c>
      <c r="T173" s="291">
        <v>7.9986370754842229</v>
      </c>
      <c r="U173" s="292">
        <v>5.8546126486905117E-2</v>
      </c>
      <c r="V173" s="292">
        <v>1.0498971612074524</v>
      </c>
      <c r="W173" s="292">
        <v>0</v>
      </c>
      <c r="X173" s="293">
        <v>3.8702489278405465E-2</v>
      </c>
      <c r="Y173" s="604" t="s">
        <v>16661</v>
      </c>
      <c r="Z173" s="282"/>
      <c r="AA173" s="282"/>
      <c r="AB173" s="282"/>
      <c r="AC173" s="282"/>
      <c r="AD173" s="282"/>
      <c r="AE173" s="282"/>
      <c r="AF173" s="285"/>
      <c r="AG173" s="285"/>
      <c r="AH173" s="285"/>
      <c r="AI173" s="285"/>
      <c r="AJ173" s="285"/>
      <c r="AL173" s="286"/>
    </row>
    <row r="174" spans="1:38" s="272" customFormat="1" x14ac:dyDescent="0.2">
      <c r="A174" s="272" t="s">
        <v>1285</v>
      </c>
      <c r="B174" s="272" t="s">
        <v>17066</v>
      </c>
      <c r="C174" s="257">
        <v>56037</v>
      </c>
      <c r="D174" s="272" t="s">
        <v>17030</v>
      </c>
      <c r="E174" s="273" t="s">
        <v>17278</v>
      </c>
      <c r="F174" s="274">
        <v>20200253</v>
      </c>
      <c r="G174" s="272" t="s">
        <v>17437</v>
      </c>
      <c r="H174" s="272" t="s">
        <v>17344</v>
      </c>
      <c r="I174" s="272" t="s">
        <v>14790</v>
      </c>
      <c r="J174" s="287">
        <v>6.7013999999999996</v>
      </c>
      <c r="K174" s="288">
        <v>4.5739814399999995E-2</v>
      </c>
      <c r="L174" s="288">
        <v>0.83220000000000005</v>
      </c>
      <c r="M174" s="288">
        <v>0</v>
      </c>
      <c r="N174" s="288">
        <v>2.9993574239999994E-2</v>
      </c>
      <c r="O174" s="289">
        <v>7.2636599440593184</v>
      </c>
      <c r="P174" s="290">
        <v>4.9577470037005342E-2</v>
      </c>
      <c r="Q174" s="290">
        <v>0.90202313030801995</v>
      </c>
      <c r="R174" s="290">
        <v>0</v>
      </c>
      <c r="S174" s="290">
        <v>3.2510090993860589E-2</v>
      </c>
      <c r="T174" s="291">
        <v>6.7241289700499234</v>
      </c>
      <c r="U174" s="292">
        <v>4.9178746249000295E-2</v>
      </c>
      <c r="V174" s="292">
        <v>0.8673063505626778</v>
      </c>
      <c r="W174" s="292">
        <v>0</v>
      </c>
      <c r="X174" s="293">
        <v>3.2510090993860589E-2</v>
      </c>
      <c r="Y174" s="604" t="s">
        <v>16661</v>
      </c>
      <c r="Z174" s="282"/>
      <c r="AA174" s="282"/>
      <c r="AB174" s="282"/>
      <c r="AC174" s="282"/>
      <c r="AD174" s="282"/>
      <c r="AE174" s="282"/>
      <c r="AF174" s="285"/>
      <c r="AG174" s="285"/>
      <c r="AH174" s="285"/>
      <c r="AI174" s="285"/>
      <c r="AJ174" s="285"/>
      <c r="AL174" s="286"/>
    </row>
    <row r="175" spans="1:38" s="272" customFormat="1" x14ac:dyDescent="0.2">
      <c r="A175" s="272" t="s">
        <v>1285</v>
      </c>
      <c r="B175" s="272" t="s">
        <v>17066</v>
      </c>
      <c r="C175" s="257">
        <v>56037</v>
      </c>
      <c r="D175" s="272" t="s">
        <v>17030</v>
      </c>
      <c r="E175" s="273" t="s">
        <v>17278</v>
      </c>
      <c r="F175" s="274">
        <v>20200253</v>
      </c>
      <c r="G175" s="272" t="s">
        <v>17437</v>
      </c>
      <c r="H175" s="272" t="s">
        <v>17447</v>
      </c>
      <c r="I175" s="272" t="s">
        <v>14790</v>
      </c>
      <c r="J175" s="287">
        <v>6.7013999999999996</v>
      </c>
      <c r="K175" s="288">
        <v>4.5739814399999995E-2</v>
      </c>
      <c r="L175" s="288">
        <v>0.83220000000000005</v>
      </c>
      <c r="M175" s="288">
        <v>0</v>
      </c>
      <c r="N175" s="288">
        <v>2.9993574239999994E-2</v>
      </c>
      <c r="O175" s="289">
        <v>7.2636599440593184</v>
      </c>
      <c r="P175" s="290">
        <v>4.9577470037005342E-2</v>
      </c>
      <c r="Q175" s="290">
        <v>0.90202313030801995</v>
      </c>
      <c r="R175" s="290">
        <v>0</v>
      </c>
      <c r="S175" s="290">
        <v>3.2510090993860589E-2</v>
      </c>
      <c r="T175" s="291">
        <v>6.7241289700499234</v>
      </c>
      <c r="U175" s="292">
        <v>4.9178746249000295E-2</v>
      </c>
      <c r="V175" s="292">
        <v>0.8673063505626778</v>
      </c>
      <c r="W175" s="292">
        <v>0</v>
      </c>
      <c r="X175" s="293">
        <v>3.2510090993860589E-2</v>
      </c>
      <c r="Y175" s="604" t="s">
        <v>16661</v>
      </c>
      <c r="Z175" s="282"/>
      <c r="AA175" s="282"/>
      <c r="AB175" s="282"/>
      <c r="AC175" s="282"/>
      <c r="AD175" s="282"/>
      <c r="AE175" s="282"/>
      <c r="AF175" s="285"/>
      <c r="AG175" s="285"/>
      <c r="AH175" s="285"/>
      <c r="AI175" s="285"/>
      <c r="AJ175" s="285"/>
      <c r="AL175" s="286"/>
    </row>
    <row r="176" spans="1:38" s="272" customFormat="1" x14ac:dyDescent="0.2">
      <c r="A176" s="272" t="s">
        <v>1285</v>
      </c>
      <c r="B176" s="272" t="s">
        <v>17066</v>
      </c>
      <c r="C176" s="257">
        <v>56037</v>
      </c>
      <c r="D176" s="272" t="s">
        <v>17030</v>
      </c>
      <c r="E176" s="273" t="s">
        <v>17278</v>
      </c>
      <c r="F176" s="274">
        <v>20200253</v>
      </c>
      <c r="G176" s="272" t="s">
        <v>17324</v>
      </c>
      <c r="H176" s="272" t="s">
        <v>17448</v>
      </c>
      <c r="I176" s="272" t="s">
        <v>14790</v>
      </c>
      <c r="J176" s="287">
        <v>38.193600000000004</v>
      </c>
      <c r="K176" s="288">
        <v>0.26137036800000008</v>
      </c>
      <c r="L176" s="288">
        <v>4.8618000000000006</v>
      </c>
      <c r="M176" s="288">
        <v>0</v>
      </c>
      <c r="N176" s="288">
        <v>0.17139185280000002</v>
      </c>
      <c r="O176" s="289">
        <v>41.398114190978603</v>
      </c>
      <c r="P176" s="290">
        <v>0.28329982878288779</v>
      </c>
      <c r="Q176" s="290">
        <v>5.2697140770626438</v>
      </c>
      <c r="R176" s="290">
        <v>0</v>
      </c>
      <c r="S176" s="290">
        <v>0.18577194853634629</v>
      </c>
      <c r="T176" s="291">
        <v>38.323140273748585</v>
      </c>
      <c r="U176" s="292">
        <v>0.28102140713714469</v>
      </c>
      <c r="V176" s="292">
        <v>5.0668949953924871</v>
      </c>
      <c r="W176" s="292">
        <v>0</v>
      </c>
      <c r="X176" s="293">
        <v>0.18577194853634629</v>
      </c>
      <c r="Y176" s="604" t="s">
        <v>16661</v>
      </c>
      <c r="Z176" s="282"/>
      <c r="AA176" s="282"/>
      <c r="AB176" s="282"/>
      <c r="AC176" s="282"/>
      <c r="AD176" s="282"/>
      <c r="AE176" s="282"/>
      <c r="AF176" s="285"/>
      <c r="AG176" s="285"/>
      <c r="AH176" s="285"/>
      <c r="AI176" s="285"/>
      <c r="AJ176" s="285"/>
      <c r="AL176" s="286"/>
    </row>
    <row r="177" spans="1:38" s="272" customFormat="1" x14ac:dyDescent="0.2">
      <c r="A177" s="272" t="s">
        <v>1285</v>
      </c>
      <c r="B177" s="272" t="s">
        <v>17066</v>
      </c>
      <c r="C177" s="257">
        <v>56037</v>
      </c>
      <c r="D177" s="272" t="s">
        <v>17030</v>
      </c>
      <c r="E177" s="273" t="s">
        <v>17278</v>
      </c>
      <c r="F177" s="274">
        <v>20200253</v>
      </c>
      <c r="G177" s="272" t="s">
        <v>17444</v>
      </c>
      <c r="H177" s="272" t="s">
        <v>17343</v>
      </c>
      <c r="I177" s="272" t="s">
        <v>14790</v>
      </c>
      <c r="J177" s="287">
        <v>27.593999999999998</v>
      </c>
      <c r="K177" s="288">
        <v>0.35430205439999995</v>
      </c>
      <c r="L177" s="288">
        <v>5.6940000000000008</v>
      </c>
      <c r="M177" s="288">
        <v>0</v>
      </c>
      <c r="N177" s="288">
        <v>0.23233117823999999</v>
      </c>
      <c r="O177" s="289">
        <v>29.909188004950131</v>
      </c>
      <c r="P177" s="290">
        <v>0.38402865679458104</v>
      </c>
      <c r="Q177" s="290">
        <v>6.171737207370664</v>
      </c>
      <c r="R177" s="290">
        <v>0</v>
      </c>
      <c r="S177" s="290">
        <v>0.25182419690482494</v>
      </c>
      <c r="T177" s="291">
        <v>27.687589876676153</v>
      </c>
      <c r="U177" s="292">
        <v>0.3809401296747959</v>
      </c>
      <c r="V177" s="292">
        <v>5.9342013459551657</v>
      </c>
      <c r="W177" s="292">
        <v>0</v>
      </c>
      <c r="X177" s="293">
        <v>0.25182419690482494</v>
      </c>
      <c r="Y177" s="604" t="s">
        <v>16661</v>
      </c>
      <c r="Z177" s="282"/>
      <c r="AA177" s="282"/>
      <c r="AB177" s="282"/>
      <c r="AC177" s="282"/>
      <c r="AD177" s="282"/>
      <c r="AE177" s="282"/>
      <c r="AF177" s="285"/>
      <c r="AG177" s="285"/>
      <c r="AH177" s="285"/>
      <c r="AI177" s="285"/>
      <c r="AJ177" s="285"/>
      <c r="AL177" s="286"/>
    </row>
    <row r="178" spans="1:38" s="272" customFormat="1" x14ac:dyDescent="0.2">
      <c r="A178" s="272" t="s">
        <v>1285</v>
      </c>
      <c r="B178" s="272" t="s">
        <v>17066</v>
      </c>
      <c r="C178" s="257">
        <v>56037</v>
      </c>
      <c r="D178" s="272" t="s">
        <v>17030</v>
      </c>
      <c r="E178" s="273" t="s">
        <v>17278</v>
      </c>
      <c r="F178" s="274">
        <v>20200254</v>
      </c>
      <c r="G178" s="272" t="s">
        <v>17433</v>
      </c>
      <c r="H178" s="272" t="s">
        <v>17347</v>
      </c>
      <c r="I178" s="272" t="s">
        <v>14790</v>
      </c>
      <c r="J178" s="287">
        <v>48.618000000000009</v>
      </c>
      <c r="K178" s="288">
        <v>14.587292160000001</v>
      </c>
      <c r="L178" s="288">
        <v>97.236000000000018</v>
      </c>
      <c r="M178" s="288">
        <v>0</v>
      </c>
      <c r="N178" s="288">
        <v>1.2346164875520003</v>
      </c>
      <c r="O178" s="289">
        <v>52.69714077062644</v>
      </c>
      <c r="P178" s="290">
        <v>15.811193146936841</v>
      </c>
      <c r="Q178" s="290">
        <v>105.39428154125288</v>
      </c>
      <c r="R178" s="290">
        <v>0</v>
      </c>
      <c r="S178" s="290">
        <v>1.3382031108285843</v>
      </c>
      <c r="T178" s="291">
        <v>48.782896449381809</v>
      </c>
      <c r="U178" s="292">
        <v>15.684032587519015</v>
      </c>
      <c r="V178" s="292">
        <v>101.33789990784975</v>
      </c>
      <c r="W178" s="292">
        <v>0</v>
      </c>
      <c r="X178" s="293">
        <v>1.3382031108285843</v>
      </c>
      <c r="Y178" s="604" t="s">
        <v>16661</v>
      </c>
      <c r="Z178" s="282"/>
      <c r="AA178" s="282"/>
      <c r="AB178" s="282"/>
      <c r="AC178" s="282"/>
      <c r="AD178" s="282"/>
      <c r="AE178" s="282"/>
      <c r="AF178" s="285"/>
      <c r="AG178" s="285"/>
      <c r="AH178" s="285"/>
      <c r="AI178" s="285"/>
      <c r="AJ178" s="285"/>
      <c r="AL178" s="286"/>
    </row>
    <row r="179" spans="1:38" s="272" customFormat="1" x14ac:dyDescent="0.2">
      <c r="A179" s="272" t="s">
        <v>1285</v>
      </c>
      <c r="B179" s="272" t="s">
        <v>17066</v>
      </c>
      <c r="C179" s="257">
        <v>56037</v>
      </c>
      <c r="D179" s="272" t="s">
        <v>17030</v>
      </c>
      <c r="E179" s="273" t="s">
        <v>17278</v>
      </c>
      <c r="F179" s="274">
        <v>20200254</v>
      </c>
      <c r="G179" s="272" t="s">
        <v>17434</v>
      </c>
      <c r="H179" s="272" t="s">
        <v>17449</v>
      </c>
      <c r="I179" s="272" t="s">
        <v>14790</v>
      </c>
      <c r="J179" s="287">
        <v>9.6359999999999992</v>
      </c>
      <c r="K179" s="288">
        <v>2.8943039999999995</v>
      </c>
      <c r="L179" s="288">
        <v>19.271999999999998</v>
      </c>
      <c r="M179" s="288">
        <v>0</v>
      </c>
      <c r="N179" s="288">
        <v>0.24496358879999997</v>
      </c>
      <c r="O179" s="289">
        <v>10.444478350934967</v>
      </c>
      <c r="P179" s="290">
        <v>3.1371414974081024</v>
      </c>
      <c r="Q179" s="290">
        <v>20.888956701869933</v>
      </c>
      <c r="R179" s="290">
        <v>0</v>
      </c>
      <c r="S179" s="290">
        <v>0.26551649024376661</v>
      </c>
      <c r="T179" s="291">
        <v>9.6686821791567521</v>
      </c>
      <c r="U179" s="292">
        <v>3.1119112276823433</v>
      </c>
      <c r="V179" s="292">
        <v>20.084989170925169</v>
      </c>
      <c r="W179" s="292">
        <v>0</v>
      </c>
      <c r="X179" s="293">
        <v>0.26551649024376661</v>
      </c>
      <c r="Y179" s="604" t="s">
        <v>16661</v>
      </c>
      <c r="Z179" s="282"/>
      <c r="AA179" s="282"/>
      <c r="AB179" s="282"/>
      <c r="AC179" s="282"/>
      <c r="AD179" s="282"/>
      <c r="AE179" s="282"/>
      <c r="AF179" s="285"/>
      <c r="AG179" s="285"/>
      <c r="AH179" s="285"/>
      <c r="AI179" s="285"/>
      <c r="AJ179" s="285"/>
      <c r="AL179" s="286"/>
    </row>
    <row r="180" spans="1:38" s="272" customFormat="1" x14ac:dyDescent="0.2">
      <c r="A180" s="272" t="s">
        <v>1285</v>
      </c>
      <c r="B180" s="272" t="s">
        <v>17066</v>
      </c>
      <c r="C180" s="257">
        <v>56037</v>
      </c>
      <c r="D180" s="272" t="s">
        <v>17030</v>
      </c>
      <c r="E180" s="273" t="s">
        <v>17278</v>
      </c>
      <c r="F180" s="274">
        <v>20200254</v>
      </c>
      <c r="G180" s="272" t="s">
        <v>17324</v>
      </c>
      <c r="H180" s="272" t="s">
        <v>17450</v>
      </c>
      <c r="I180" s="272" t="s">
        <v>14790</v>
      </c>
      <c r="J180" s="287">
        <v>15.943200000000001</v>
      </c>
      <c r="K180" s="288">
        <v>3.30582252</v>
      </c>
      <c r="L180" s="288">
        <v>23.9148</v>
      </c>
      <c r="M180" s="288">
        <v>0</v>
      </c>
      <c r="N180" s="288">
        <v>0.18372269160000002</v>
      </c>
      <c r="O180" s="289">
        <v>17.280864180637856</v>
      </c>
      <c r="P180" s="290">
        <v>3.5831871878552595</v>
      </c>
      <c r="Q180" s="290">
        <v>25.921296270956784</v>
      </c>
      <c r="R180" s="290">
        <v>0</v>
      </c>
      <c r="S180" s="290">
        <v>0.199137367682825</v>
      </c>
      <c r="T180" s="291">
        <v>15.997274150968446</v>
      </c>
      <c r="U180" s="292">
        <v>3.5543696227877724</v>
      </c>
      <c r="V180" s="292">
        <v>24.92364565301169</v>
      </c>
      <c r="W180" s="292">
        <v>0</v>
      </c>
      <c r="X180" s="293">
        <v>0.199137367682825</v>
      </c>
      <c r="Y180" s="604" t="s">
        <v>16661</v>
      </c>
      <c r="Z180" s="282"/>
      <c r="AA180" s="282"/>
      <c r="AB180" s="282"/>
      <c r="AC180" s="282"/>
      <c r="AD180" s="282"/>
      <c r="AE180" s="282"/>
      <c r="AF180" s="285"/>
      <c r="AG180" s="285"/>
      <c r="AH180" s="285"/>
      <c r="AI180" s="285"/>
      <c r="AJ180" s="285"/>
      <c r="AL180" s="286"/>
    </row>
    <row r="181" spans="1:38" s="272" customFormat="1" x14ac:dyDescent="0.2">
      <c r="A181" s="272" t="s">
        <v>1285</v>
      </c>
      <c r="B181" s="272" t="s">
        <v>17066</v>
      </c>
      <c r="C181" s="257">
        <v>56037</v>
      </c>
      <c r="D181" s="272" t="s">
        <v>17030</v>
      </c>
      <c r="E181" s="273" t="s">
        <v>17278</v>
      </c>
      <c r="F181" s="274">
        <v>20200254</v>
      </c>
      <c r="G181" s="272" t="s">
        <v>17444</v>
      </c>
      <c r="H181" s="272" t="s">
        <v>17440</v>
      </c>
      <c r="I181" s="272" t="s">
        <v>14790</v>
      </c>
      <c r="J181" s="287">
        <v>26.5428</v>
      </c>
      <c r="K181" s="288">
        <v>3.9796679999999993</v>
      </c>
      <c r="L181" s="288">
        <v>33.200400000000002</v>
      </c>
      <c r="M181" s="288">
        <v>0</v>
      </c>
      <c r="N181" s="288">
        <v>0.33682493460000001</v>
      </c>
      <c r="O181" s="289">
        <v>28.769790366666321</v>
      </c>
      <c r="P181" s="290">
        <v>4.3135695589361411</v>
      </c>
      <c r="Q181" s="290">
        <v>35.985975409130482</v>
      </c>
      <c r="R181" s="290">
        <v>0</v>
      </c>
      <c r="S181" s="290">
        <v>0.36508517408517915</v>
      </c>
      <c r="T181" s="291">
        <v>26.632824548040873</v>
      </c>
      <c r="U181" s="292">
        <v>4.2788779380632223</v>
      </c>
      <c r="V181" s="292">
        <v>34.60095861718473</v>
      </c>
      <c r="W181" s="292">
        <v>0</v>
      </c>
      <c r="X181" s="293">
        <v>0.36508517408517915</v>
      </c>
      <c r="Y181" s="604" t="s">
        <v>16661</v>
      </c>
      <c r="Z181" s="282"/>
      <c r="AA181" s="282"/>
      <c r="AB181" s="282"/>
      <c r="AC181" s="282"/>
      <c r="AD181" s="282"/>
      <c r="AE181" s="282"/>
      <c r="AF181" s="285"/>
      <c r="AG181" s="285"/>
      <c r="AH181" s="285"/>
      <c r="AI181" s="285"/>
      <c r="AJ181" s="285"/>
      <c r="AL181" s="286"/>
    </row>
    <row r="182" spans="1:38" s="272" customFormat="1" x14ac:dyDescent="0.2">
      <c r="A182" s="272" t="s">
        <v>1285</v>
      </c>
      <c r="B182" s="272" t="s">
        <v>17066</v>
      </c>
      <c r="C182" s="257">
        <v>56037</v>
      </c>
      <c r="D182" s="272" t="s">
        <v>17030</v>
      </c>
      <c r="E182" s="273" t="s">
        <v>17278</v>
      </c>
      <c r="F182" s="274">
        <v>20200254</v>
      </c>
      <c r="G182" s="272" t="s">
        <v>17451</v>
      </c>
      <c r="H182" s="272" t="s">
        <v>17452</v>
      </c>
      <c r="I182" s="272" t="s">
        <v>14790</v>
      </c>
      <c r="J182" s="287">
        <v>2.19</v>
      </c>
      <c r="K182" s="288">
        <v>0.587543712</v>
      </c>
      <c r="L182" s="288">
        <v>2.19</v>
      </c>
      <c r="M182" s="288">
        <v>0</v>
      </c>
      <c r="N182" s="288">
        <v>4.97276085264E-2</v>
      </c>
      <c r="O182" s="289">
        <v>2.3737450797579474</v>
      </c>
      <c r="P182" s="290">
        <v>0.63683972397384492</v>
      </c>
      <c r="Q182" s="290">
        <v>2.3737450797579474</v>
      </c>
      <c r="R182" s="290">
        <v>0</v>
      </c>
      <c r="S182" s="290">
        <v>5.389984751948463E-2</v>
      </c>
      <c r="T182" s="291">
        <v>2.1974277679901713</v>
      </c>
      <c r="U182" s="292">
        <v>0.63171797921951589</v>
      </c>
      <c r="V182" s="292">
        <v>2.2823851330596785</v>
      </c>
      <c r="W182" s="292">
        <v>0</v>
      </c>
      <c r="X182" s="293">
        <v>5.389984751948463E-2</v>
      </c>
      <c r="Y182" s="604" t="s">
        <v>16661</v>
      </c>
      <c r="Z182" s="282"/>
      <c r="AA182" s="282"/>
      <c r="AB182" s="282"/>
      <c r="AC182" s="282"/>
      <c r="AD182" s="282"/>
      <c r="AE182" s="282"/>
      <c r="AF182" s="285"/>
      <c r="AG182" s="285"/>
      <c r="AH182" s="285"/>
      <c r="AI182" s="285"/>
      <c r="AJ182" s="285"/>
      <c r="AL182" s="286"/>
    </row>
    <row r="183" spans="1:38" s="272" customFormat="1" x14ac:dyDescent="0.2">
      <c r="A183" s="272" t="s">
        <v>1285</v>
      </c>
      <c r="B183" s="272" t="s">
        <v>17066</v>
      </c>
      <c r="C183" s="257">
        <v>56037</v>
      </c>
      <c r="D183" s="272" t="s">
        <v>17030</v>
      </c>
      <c r="E183" s="273" t="s">
        <v>17278</v>
      </c>
      <c r="F183" s="274">
        <v>20200202</v>
      </c>
      <c r="G183" s="272" t="s">
        <v>17453</v>
      </c>
      <c r="H183" s="272" t="s">
        <v>17454</v>
      </c>
      <c r="I183" s="272" t="s">
        <v>14790</v>
      </c>
      <c r="J183" s="287">
        <v>0</v>
      </c>
      <c r="K183" s="288">
        <v>0</v>
      </c>
      <c r="L183" s="288">
        <v>0</v>
      </c>
      <c r="M183" s="288">
        <v>0</v>
      </c>
      <c r="N183" s="288">
        <v>0</v>
      </c>
      <c r="O183" s="289">
        <v>0</v>
      </c>
      <c r="P183" s="290">
        <v>0</v>
      </c>
      <c r="Q183" s="290">
        <v>0</v>
      </c>
      <c r="R183" s="290">
        <v>0</v>
      </c>
      <c r="S183" s="290">
        <v>0</v>
      </c>
      <c r="T183" s="291">
        <v>0</v>
      </c>
      <c r="U183" s="292">
        <v>0</v>
      </c>
      <c r="V183" s="292">
        <v>0</v>
      </c>
      <c r="W183" s="292">
        <v>0</v>
      </c>
      <c r="X183" s="293">
        <v>0</v>
      </c>
      <c r="Y183" s="604" t="s">
        <v>16661</v>
      </c>
      <c r="Z183" s="282"/>
      <c r="AA183" s="282"/>
      <c r="AB183" s="282"/>
      <c r="AC183" s="282"/>
      <c r="AD183" s="282"/>
      <c r="AE183" s="282"/>
      <c r="AF183" s="285"/>
      <c r="AG183" s="285"/>
      <c r="AH183" s="285"/>
      <c r="AI183" s="285"/>
      <c r="AJ183" s="285"/>
      <c r="AL183" s="286"/>
    </row>
    <row r="184" spans="1:38" s="272" customFormat="1" x14ac:dyDescent="0.2">
      <c r="A184" s="272" t="s">
        <v>1285</v>
      </c>
      <c r="B184" s="272" t="s">
        <v>17066</v>
      </c>
      <c r="C184" s="257">
        <v>56037</v>
      </c>
      <c r="D184" s="272" t="s">
        <v>17030</v>
      </c>
      <c r="E184" s="273" t="s">
        <v>17278</v>
      </c>
      <c r="F184" s="274">
        <v>20200202</v>
      </c>
      <c r="G184" s="272" t="s">
        <v>17455</v>
      </c>
      <c r="H184" s="272" t="s">
        <v>17456</v>
      </c>
      <c r="I184" s="272" t="s">
        <v>14790</v>
      </c>
      <c r="J184" s="287">
        <v>0</v>
      </c>
      <c r="K184" s="288">
        <v>0</v>
      </c>
      <c r="L184" s="288">
        <v>0</v>
      </c>
      <c r="M184" s="288">
        <v>0</v>
      </c>
      <c r="N184" s="288">
        <v>0</v>
      </c>
      <c r="O184" s="289">
        <v>0</v>
      </c>
      <c r="P184" s="290">
        <v>0</v>
      </c>
      <c r="Q184" s="290">
        <v>0</v>
      </c>
      <c r="R184" s="290">
        <v>0</v>
      </c>
      <c r="S184" s="290">
        <v>0</v>
      </c>
      <c r="T184" s="291">
        <v>0</v>
      </c>
      <c r="U184" s="292">
        <v>0</v>
      </c>
      <c r="V184" s="292">
        <v>0</v>
      </c>
      <c r="W184" s="292">
        <v>0</v>
      </c>
      <c r="X184" s="293">
        <v>0</v>
      </c>
      <c r="Y184" s="604" t="s">
        <v>16661</v>
      </c>
      <c r="Z184" s="282"/>
      <c r="AA184" s="282"/>
      <c r="AB184" s="282"/>
      <c r="AC184" s="282"/>
      <c r="AD184" s="282"/>
      <c r="AE184" s="282"/>
      <c r="AF184" s="285"/>
      <c r="AG184" s="285"/>
      <c r="AH184" s="285"/>
      <c r="AI184" s="285"/>
      <c r="AJ184" s="285"/>
      <c r="AL184" s="286"/>
    </row>
    <row r="185" spans="1:38" s="272" customFormat="1" x14ac:dyDescent="0.2">
      <c r="A185" s="272" t="s">
        <v>1285</v>
      </c>
      <c r="B185" s="272" t="s">
        <v>17066</v>
      </c>
      <c r="C185" s="257">
        <v>56037</v>
      </c>
      <c r="D185" s="272" t="s">
        <v>17030</v>
      </c>
      <c r="E185" s="273" t="s">
        <v>17278</v>
      </c>
      <c r="F185" s="274">
        <v>20200202</v>
      </c>
      <c r="G185" s="272" t="s">
        <v>17455</v>
      </c>
      <c r="H185" s="272" t="s">
        <v>17457</v>
      </c>
      <c r="I185" s="272" t="s">
        <v>14790</v>
      </c>
      <c r="J185" s="287">
        <v>3.7668000000000004</v>
      </c>
      <c r="K185" s="288">
        <v>0</v>
      </c>
      <c r="L185" s="288">
        <v>9.6359999999999992</v>
      </c>
      <c r="M185" s="288">
        <v>0</v>
      </c>
      <c r="N185" s="288">
        <v>0</v>
      </c>
      <c r="O185" s="289">
        <v>4.0828415371836693</v>
      </c>
      <c r="P185" s="290">
        <v>0</v>
      </c>
      <c r="Q185" s="290">
        <v>10.444478350934967</v>
      </c>
      <c r="R185" s="290">
        <v>0</v>
      </c>
      <c r="S185" s="290">
        <v>0</v>
      </c>
      <c r="T185" s="291">
        <v>3.7795757609430942</v>
      </c>
      <c r="U185" s="292">
        <v>0</v>
      </c>
      <c r="V185" s="292">
        <v>10.042494585462585</v>
      </c>
      <c r="W185" s="292">
        <v>0</v>
      </c>
      <c r="X185" s="293">
        <v>0</v>
      </c>
      <c r="Y185" s="604" t="s">
        <v>16661</v>
      </c>
      <c r="Z185" s="282"/>
      <c r="AA185" s="282"/>
      <c r="AB185" s="282"/>
      <c r="AC185" s="282"/>
      <c r="AD185" s="282"/>
      <c r="AE185" s="282"/>
      <c r="AF185" s="285"/>
      <c r="AG185" s="285"/>
      <c r="AH185" s="285"/>
      <c r="AI185" s="285"/>
      <c r="AJ185" s="285"/>
      <c r="AL185" s="286"/>
    </row>
    <row r="186" spans="1:38" s="272" customFormat="1" x14ac:dyDescent="0.2">
      <c r="A186" s="272" t="s">
        <v>1285</v>
      </c>
      <c r="B186" s="272" t="s">
        <v>17066</v>
      </c>
      <c r="C186" s="257">
        <v>56037</v>
      </c>
      <c r="D186" s="272" t="s">
        <v>17030</v>
      </c>
      <c r="E186" s="273" t="s">
        <v>17278</v>
      </c>
      <c r="F186" s="274">
        <v>20200202</v>
      </c>
      <c r="G186" s="272" t="s">
        <v>17455</v>
      </c>
      <c r="H186" s="272" t="s">
        <v>17388</v>
      </c>
      <c r="I186" s="272" t="s">
        <v>14790</v>
      </c>
      <c r="J186" s="287">
        <v>18.833999999999996</v>
      </c>
      <c r="K186" s="288">
        <v>5.2675194000000003</v>
      </c>
      <c r="L186" s="288">
        <v>33.725999999999999</v>
      </c>
      <c r="M186" s="288">
        <v>0</v>
      </c>
      <c r="N186" s="288">
        <v>0</v>
      </c>
      <c r="O186" s="289">
        <v>20.414207685918342</v>
      </c>
      <c r="P186" s="290">
        <v>5.7094740905386008</v>
      </c>
      <c r="Q186" s="290">
        <v>36.555674228272387</v>
      </c>
      <c r="R186" s="290">
        <v>0</v>
      </c>
      <c r="S186" s="290">
        <v>0</v>
      </c>
      <c r="T186" s="291">
        <v>18.897878804715468</v>
      </c>
      <c r="U186" s="292">
        <v>5.6635559923541434</v>
      </c>
      <c r="V186" s="292">
        <v>35.14873104911905</v>
      </c>
      <c r="W186" s="292">
        <v>0</v>
      </c>
      <c r="X186" s="293">
        <v>0</v>
      </c>
      <c r="Y186" s="604" t="s">
        <v>16661</v>
      </c>
      <c r="Z186" s="282"/>
      <c r="AA186" s="282"/>
      <c r="AB186" s="282"/>
      <c r="AC186" s="282"/>
      <c r="AD186" s="282"/>
      <c r="AE186" s="282"/>
      <c r="AF186" s="285"/>
      <c r="AG186" s="285"/>
      <c r="AH186" s="285"/>
      <c r="AI186" s="285"/>
      <c r="AJ186" s="285"/>
      <c r="AL186" s="286"/>
    </row>
    <row r="187" spans="1:38" s="272" customFormat="1" x14ac:dyDescent="0.2">
      <c r="A187" s="272" t="s">
        <v>1285</v>
      </c>
      <c r="B187" s="272" t="s">
        <v>17066</v>
      </c>
      <c r="C187" s="257">
        <v>56037</v>
      </c>
      <c r="D187" s="272" t="s">
        <v>17030</v>
      </c>
      <c r="E187" s="273" t="s">
        <v>17278</v>
      </c>
      <c r="F187" s="274">
        <v>20200254</v>
      </c>
      <c r="G187" s="272" t="s">
        <v>17453</v>
      </c>
      <c r="H187" s="272" t="s">
        <v>17458</v>
      </c>
      <c r="I187" s="272" t="s">
        <v>14790</v>
      </c>
      <c r="J187" s="287">
        <v>2.19</v>
      </c>
      <c r="K187" s="288">
        <v>2.3096545919999998</v>
      </c>
      <c r="L187" s="288">
        <v>20.586000000000002</v>
      </c>
      <c r="M187" s="288">
        <v>0</v>
      </c>
      <c r="N187" s="288">
        <v>0.1954809438624</v>
      </c>
      <c r="O187" s="289">
        <v>2.3737450797579474</v>
      </c>
      <c r="P187" s="290">
        <v>2.503438914931666</v>
      </c>
      <c r="Q187" s="290">
        <v>22.313203749724707</v>
      </c>
      <c r="R187" s="290">
        <v>0</v>
      </c>
      <c r="S187" s="290">
        <v>0.2118821592145258</v>
      </c>
      <c r="T187" s="291">
        <v>2.1974277679901713</v>
      </c>
      <c r="U187" s="292">
        <v>2.4833051596905102</v>
      </c>
      <c r="V187" s="292">
        <v>21.454420250760982</v>
      </c>
      <c r="W187" s="292">
        <v>0</v>
      </c>
      <c r="X187" s="293">
        <v>0.2118821592145258</v>
      </c>
      <c r="Y187" s="604" t="s">
        <v>16661</v>
      </c>
      <c r="Z187" s="282"/>
      <c r="AA187" s="282"/>
      <c r="AB187" s="282"/>
      <c r="AC187" s="282"/>
      <c r="AD187" s="282"/>
      <c r="AE187" s="282"/>
      <c r="AF187" s="285"/>
      <c r="AG187" s="285"/>
      <c r="AH187" s="285"/>
      <c r="AI187" s="285"/>
      <c r="AJ187" s="285"/>
      <c r="AL187" s="286"/>
    </row>
    <row r="188" spans="1:38" s="272" customFormat="1" x14ac:dyDescent="0.2">
      <c r="A188" s="272" t="s">
        <v>1285</v>
      </c>
      <c r="B188" s="272" t="s">
        <v>17066</v>
      </c>
      <c r="C188" s="257">
        <v>56037</v>
      </c>
      <c r="D188" s="272" t="s">
        <v>17030</v>
      </c>
      <c r="E188" s="273" t="s">
        <v>17278</v>
      </c>
      <c r="F188" s="274">
        <v>20200254</v>
      </c>
      <c r="G188" s="272" t="s">
        <v>17453</v>
      </c>
      <c r="H188" s="272" t="s">
        <v>17454</v>
      </c>
      <c r="I188" s="272" t="s">
        <v>14790</v>
      </c>
      <c r="J188" s="287">
        <v>3.5916000000000001</v>
      </c>
      <c r="K188" s="288">
        <v>3.1432141440000003</v>
      </c>
      <c r="L188" s="288">
        <v>22.556999999999999</v>
      </c>
      <c r="M188" s="288">
        <v>0</v>
      </c>
      <c r="N188" s="288">
        <v>0.26603045743680009</v>
      </c>
      <c r="O188" s="289">
        <v>3.8929419308030337</v>
      </c>
      <c r="P188" s="290">
        <v>3.4069356661852002</v>
      </c>
      <c r="Q188" s="290">
        <v>24.449574321506855</v>
      </c>
      <c r="R188" s="290">
        <v>0</v>
      </c>
      <c r="S188" s="290">
        <v>0.28835090840473071</v>
      </c>
      <c r="T188" s="291">
        <v>3.6037815395038808</v>
      </c>
      <c r="U188" s="292">
        <v>3.379535593263026</v>
      </c>
      <c r="V188" s="292">
        <v>23.508566870514688</v>
      </c>
      <c r="W188" s="292">
        <v>0</v>
      </c>
      <c r="X188" s="293">
        <v>0.28835090840473071</v>
      </c>
      <c r="Y188" s="604" t="s">
        <v>16661</v>
      </c>
      <c r="Z188" s="282"/>
      <c r="AA188" s="282"/>
      <c r="AB188" s="282"/>
      <c r="AC188" s="282"/>
      <c r="AD188" s="282"/>
      <c r="AE188" s="282"/>
      <c r="AF188" s="285"/>
      <c r="AG188" s="285"/>
      <c r="AH188" s="285"/>
      <c r="AI188" s="285"/>
      <c r="AJ188" s="285"/>
      <c r="AL188" s="286"/>
    </row>
    <row r="189" spans="1:38" s="272" customFormat="1" x14ac:dyDescent="0.2">
      <c r="A189" s="272" t="s">
        <v>1285</v>
      </c>
      <c r="B189" s="272" t="s">
        <v>17066</v>
      </c>
      <c r="C189" s="257">
        <v>56037</v>
      </c>
      <c r="D189" s="272" t="s">
        <v>17030</v>
      </c>
      <c r="E189" s="273" t="s">
        <v>17278</v>
      </c>
      <c r="F189" s="274">
        <v>20200254</v>
      </c>
      <c r="G189" s="272" t="s">
        <v>17453</v>
      </c>
      <c r="H189" s="272" t="s">
        <v>17459</v>
      </c>
      <c r="I189" s="272" t="s">
        <v>14790</v>
      </c>
      <c r="J189" s="287">
        <v>15.768000000000002</v>
      </c>
      <c r="K189" s="288">
        <v>3.1866287040000003</v>
      </c>
      <c r="L189" s="288">
        <v>31.973999999999997</v>
      </c>
      <c r="M189" s="288">
        <v>0</v>
      </c>
      <c r="N189" s="288">
        <v>0.26970491126880008</v>
      </c>
      <c r="O189" s="289">
        <v>17.090964574257224</v>
      </c>
      <c r="P189" s="290">
        <v>3.453992788646322</v>
      </c>
      <c r="Q189" s="290">
        <v>34.656678164466022</v>
      </c>
      <c r="R189" s="290">
        <v>0</v>
      </c>
      <c r="S189" s="290">
        <v>0.29233365575838721</v>
      </c>
      <c r="T189" s="291">
        <v>15.821479929529236</v>
      </c>
      <c r="U189" s="292">
        <v>3.4262142616782612</v>
      </c>
      <c r="V189" s="292">
        <v>33.322822942671301</v>
      </c>
      <c r="W189" s="292">
        <v>0</v>
      </c>
      <c r="X189" s="293">
        <v>0.29233365575838721</v>
      </c>
      <c r="Y189" s="604" t="s">
        <v>16661</v>
      </c>
      <c r="Z189" s="282"/>
      <c r="AA189" s="282"/>
      <c r="AB189" s="282"/>
      <c r="AC189" s="282"/>
      <c r="AD189" s="282"/>
      <c r="AE189" s="282"/>
      <c r="AF189" s="285"/>
      <c r="AG189" s="285"/>
      <c r="AH189" s="285"/>
      <c r="AI189" s="285"/>
      <c r="AJ189" s="285"/>
      <c r="AL189" s="286"/>
    </row>
    <row r="190" spans="1:38" s="272" customFormat="1" x14ac:dyDescent="0.2">
      <c r="A190" s="272" t="s">
        <v>1285</v>
      </c>
      <c r="B190" s="272" t="s">
        <v>17066</v>
      </c>
      <c r="C190" s="257">
        <v>56037</v>
      </c>
      <c r="D190" s="272" t="s">
        <v>17030</v>
      </c>
      <c r="E190" s="273" t="s">
        <v>17278</v>
      </c>
      <c r="F190" s="274">
        <v>20200254</v>
      </c>
      <c r="G190" s="272" t="s">
        <v>17455</v>
      </c>
      <c r="H190" s="272" t="s">
        <v>17460</v>
      </c>
      <c r="I190" s="272" t="s">
        <v>14790</v>
      </c>
      <c r="J190" s="287">
        <v>5.4749999999999996</v>
      </c>
      <c r="K190" s="288">
        <v>1.638176064</v>
      </c>
      <c r="L190" s="288">
        <v>5.4749999999999996</v>
      </c>
      <c r="M190" s="288">
        <v>0</v>
      </c>
      <c r="N190" s="288">
        <v>0.1386493912608</v>
      </c>
      <c r="O190" s="289">
        <v>5.9343626993948675</v>
      </c>
      <c r="P190" s="290">
        <v>1.7756220875329864</v>
      </c>
      <c r="Q190" s="290">
        <v>5.9343626993948675</v>
      </c>
      <c r="R190" s="290">
        <v>0</v>
      </c>
      <c r="S190" s="290">
        <v>0.15028233347797193</v>
      </c>
      <c r="T190" s="291">
        <v>5.4935694199754268</v>
      </c>
      <c r="U190" s="292">
        <v>1.7613417548682069</v>
      </c>
      <c r="V190" s="292">
        <v>5.7059628326491953</v>
      </c>
      <c r="W190" s="292">
        <v>0</v>
      </c>
      <c r="X190" s="293">
        <v>0.15028233347797193</v>
      </c>
      <c r="Y190" s="604" t="s">
        <v>16661</v>
      </c>
      <c r="Z190" s="282"/>
      <c r="AA190" s="282"/>
      <c r="AB190" s="282"/>
      <c r="AC190" s="282"/>
      <c r="AD190" s="282"/>
      <c r="AE190" s="282"/>
      <c r="AF190" s="285"/>
      <c r="AG190" s="285"/>
      <c r="AH190" s="285"/>
      <c r="AI190" s="285"/>
      <c r="AJ190" s="285"/>
      <c r="AL190" s="286"/>
    </row>
    <row r="191" spans="1:38" s="272" customFormat="1" x14ac:dyDescent="0.2">
      <c r="A191" s="272" t="s">
        <v>1285</v>
      </c>
      <c r="B191" s="272" t="s">
        <v>17066</v>
      </c>
      <c r="C191" s="257">
        <v>56037</v>
      </c>
      <c r="D191" s="272" t="s">
        <v>17030</v>
      </c>
      <c r="E191" s="273" t="s">
        <v>17278</v>
      </c>
      <c r="F191" s="274">
        <v>20200254</v>
      </c>
      <c r="G191" s="272" t="s">
        <v>17455</v>
      </c>
      <c r="H191" s="272" t="s">
        <v>17461</v>
      </c>
      <c r="I191" s="272" t="s">
        <v>14790</v>
      </c>
      <c r="J191" s="287">
        <v>0.43800000000000006</v>
      </c>
      <c r="K191" s="288">
        <v>0.17365823999999996</v>
      </c>
      <c r="L191" s="288">
        <v>1.3139999999999998</v>
      </c>
      <c r="M191" s="288">
        <v>0</v>
      </c>
      <c r="N191" s="288">
        <v>1.4697815328E-2</v>
      </c>
      <c r="O191" s="289">
        <v>0.47474901595158953</v>
      </c>
      <c r="P191" s="290">
        <v>0.18822848984448615</v>
      </c>
      <c r="Q191" s="290">
        <v>1.4242470478547682</v>
      </c>
      <c r="R191" s="290">
        <v>0</v>
      </c>
      <c r="S191" s="290">
        <v>1.5930989414626E-2</v>
      </c>
      <c r="T191" s="291">
        <v>0.43948555359803426</v>
      </c>
      <c r="U191" s="292">
        <v>0.18671467366094061</v>
      </c>
      <c r="V191" s="292">
        <v>1.3694310798358069</v>
      </c>
      <c r="W191" s="292">
        <v>0</v>
      </c>
      <c r="X191" s="293">
        <v>1.5930989414626E-2</v>
      </c>
      <c r="Y191" s="604" t="s">
        <v>16661</v>
      </c>
      <c r="Z191" s="282"/>
      <c r="AA191" s="282"/>
      <c r="AB191" s="282"/>
      <c r="AC191" s="282"/>
      <c r="AD191" s="282"/>
      <c r="AE191" s="282"/>
      <c r="AF191" s="285"/>
      <c r="AG191" s="285"/>
      <c r="AH191" s="285"/>
      <c r="AI191" s="285"/>
      <c r="AJ191" s="285"/>
      <c r="AL191" s="286"/>
    </row>
    <row r="192" spans="1:38" s="272" customFormat="1" x14ac:dyDescent="0.2">
      <c r="A192" s="272" t="s">
        <v>1285</v>
      </c>
      <c r="B192" s="272" t="s">
        <v>17066</v>
      </c>
      <c r="C192" s="257">
        <v>56037</v>
      </c>
      <c r="D192" s="272" t="s">
        <v>17030</v>
      </c>
      <c r="E192" s="273" t="s">
        <v>17278</v>
      </c>
      <c r="F192" s="274">
        <v>20200202</v>
      </c>
      <c r="G192" s="272" t="s">
        <v>17462</v>
      </c>
      <c r="H192" s="272" t="s">
        <v>17463</v>
      </c>
      <c r="I192" s="272" t="s">
        <v>14790</v>
      </c>
      <c r="J192" s="287">
        <v>0</v>
      </c>
      <c r="K192" s="288">
        <v>0</v>
      </c>
      <c r="L192" s="288">
        <v>0</v>
      </c>
      <c r="M192" s="288">
        <v>0</v>
      </c>
      <c r="N192" s="288">
        <v>0</v>
      </c>
      <c r="O192" s="289">
        <v>0</v>
      </c>
      <c r="P192" s="290">
        <v>0</v>
      </c>
      <c r="Q192" s="290">
        <v>0</v>
      </c>
      <c r="R192" s="290">
        <v>0</v>
      </c>
      <c r="S192" s="290">
        <v>0</v>
      </c>
      <c r="T192" s="291">
        <v>0</v>
      </c>
      <c r="U192" s="292">
        <v>0</v>
      </c>
      <c r="V192" s="292">
        <v>0</v>
      </c>
      <c r="W192" s="292">
        <v>0</v>
      </c>
      <c r="X192" s="293">
        <v>0</v>
      </c>
      <c r="Y192" s="604" t="s">
        <v>16661</v>
      </c>
      <c r="Z192" s="282"/>
      <c r="AA192" s="282"/>
      <c r="AB192" s="282"/>
      <c r="AC192" s="282"/>
      <c r="AD192" s="282"/>
      <c r="AE192" s="282"/>
      <c r="AF192" s="285"/>
      <c r="AG192" s="285"/>
      <c r="AH192" s="285"/>
      <c r="AI192" s="285"/>
      <c r="AJ192" s="285"/>
      <c r="AL192" s="286"/>
    </row>
    <row r="193" spans="1:38" s="272" customFormat="1" x14ac:dyDescent="0.2">
      <c r="A193" s="272" t="s">
        <v>1285</v>
      </c>
      <c r="B193" s="272" t="s">
        <v>17066</v>
      </c>
      <c r="C193" s="257">
        <v>56037</v>
      </c>
      <c r="D193" s="272" t="s">
        <v>17030</v>
      </c>
      <c r="E193" s="273" t="s">
        <v>17278</v>
      </c>
      <c r="F193" s="274">
        <v>20200202</v>
      </c>
      <c r="G193" s="272" t="s">
        <v>17462</v>
      </c>
      <c r="H193" s="272" t="s">
        <v>17464</v>
      </c>
      <c r="I193" s="272" t="s">
        <v>14790</v>
      </c>
      <c r="J193" s="287">
        <v>0</v>
      </c>
      <c r="K193" s="288">
        <v>0</v>
      </c>
      <c r="L193" s="288">
        <v>0</v>
      </c>
      <c r="M193" s="288">
        <v>0</v>
      </c>
      <c r="N193" s="288">
        <v>0</v>
      </c>
      <c r="O193" s="289">
        <v>0</v>
      </c>
      <c r="P193" s="290">
        <v>0</v>
      </c>
      <c r="Q193" s="290">
        <v>0</v>
      </c>
      <c r="R193" s="290">
        <v>0</v>
      </c>
      <c r="S193" s="290">
        <v>0</v>
      </c>
      <c r="T193" s="291">
        <v>0</v>
      </c>
      <c r="U193" s="292">
        <v>0</v>
      </c>
      <c r="V193" s="292">
        <v>0</v>
      </c>
      <c r="W193" s="292">
        <v>0</v>
      </c>
      <c r="X193" s="293">
        <v>0</v>
      </c>
      <c r="Y193" s="604" t="s">
        <v>16661</v>
      </c>
      <c r="Z193" s="282"/>
      <c r="AA193" s="282"/>
      <c r="AB193" s="282"/>
      <c r="AC193" s="282"/>
      <c r="AD193" s="282"/>
      <c r="AE193" s="282"/>
      <c r="AF193" s="285"/>
      <c r="AG193" s="285"/>
      <c r="AH193" s="285"/>
      <c r="AI193" s="285"/>
      <c r="AJ193" s="285"/>
      <c r="AL193" s="286"/>
    </row>
    <row r="194" spans="1:38" s="272" customFormat="1" x14ac:dyDescent="0.2">
      <c r="A194" s="272" t="s">
        <v>1285</v>
      </c>
      <c r="B194" s="272" t="s">
        <v>17066</v>
      </c>
      <c r="C194" s="257">
        <v>56037</v>
      </c>
      <c r="D194" s="272" t="s">
        <v>17030</v>
      </c>
      <c r="E194" s="273" t="s">
        <v>17278</v>
      </c>
      <c r="F194" s="274">
        <v>20200202</v>
      </c>
      <c r="G194" s="272" t="s">
        <v>17465</v>
      </c>
      <c r="H194" s="272" t="s">
        <v>17466</v>
      </c>
      <c r="I194" s="272" t="s">
        <v>14790</v>
      </c>
      <c r="J194" s="287">
        <v>0</v>
      </c>
      <c r="K194" s="288">
        <v>0</v>
      </c>
      <c r="L194" s="288">
        <v>0</v>
      </c>
      <c r="M194" s="288">
        <v>0</v>
      </c>
      <c r="N194" s="288">
        <v>0</v>
      </c>
      <c r="O194" s="289">
        <v>0</v>
      </c>
      <c r="P194" s="290">
        <v>0</v>
      </c>
      <c r="Q194" s="290">
        <v>0</v>
      </c>
      <c r="R194" s="290">
        <v>0</v>
      </c>
      <c r="S194" s="290">
        <v>0</v>
      </c>
      <c r="T194" s="291">
        <v>0</v>
      </c>
      <c r="U194" s="292">
        <v>0</v>
      </c>
      <c r="V194" s="292">
        <v>0</v>
      </c>
      <c r="W194" s="292">
        <v>0</v>
      </c>
      <c r="X194" s="293">
        <v>0</v>
      </c>
      <c r="Y194" s="604" t="s">
        <v>16661</v>
      </c>
      <c r="Z194" s="282"/>
      <c r="AA194" s="282"/>
      <c r="AB194" s="282"/>
      <c r="AC194" s="282"/>
      <c r="AD194" s="282"/>
      <c r="AE194" s="282"/>
      <c r="AF194" s="285"/>
      <c r="AG194" s="285"/>
      <c r="AH194" s="285"/>
      <c r="AI194" s="285"/>
      <c r="AJ194" s="285"/>
      <c r="AL194" s="286"/>
    </row>
    <row r="195" spans="1:38" s="272" customFormat="1" x14ac:dyDescent="0.2">
      <c r="A195" s="272" t="s">
        <v>1285</v>
      </c>
      <c r="B195" s="272" t="s">
        <v>17066</v>
      </c>
      <c r="C195" s="257">
        <v>56037</v>
      </c>
      <c r="D195" s="272" t="s">
        <v>17030</v>
      </c>
      <c r="E195" s="273" t="s">
        <v>17278</v>
      </c>
      <c r="F195" s="274">
        <v>20200202</v>
      </c>
      <c r="G195" s="272" t="s">
        <v>17465</v>
      </c>
      <c r="H195" s="272" t="s">
        <v>17467</v>
      </c>
      <c r="I195" s="272" t="s">
        <v>14790</v>
      </c>
      <c r="J195" s="287">
        <v>0</v>
      </c>
      <c r="K195" s="288">
        <v>0</v>
      </c>
      <c r="L195" s="288">
        <v>0</v>
      </c>
      <c r="M195" s="288">
        <v>0</v>
      </c>
      <c r="N195" s="288">
        <v>0</v>
      </c>
      <c r="O195" s="289">
        <v>0</v>
      </c>
      <c r="P195" s="290">
        <v>0</v>
      </c>
      <c r="Q195" s="290">
        <v>0</v>
      </c>
      <c r="R195" s="290">
        <v>0</v>
      </c>
      <c r="S195" s="290">
        <v>0</v>
      </c>
      <c r="T195" s="291">
        <v>0</v>
      </c>
      <c r="U195" s="292">
        <v>0</v>
      </c>
      <c r="V195" s="292">
        <v>0</v>
      </c>
      <c r="W195" s="292">
        <v>0</v>
      </c>
      <c r="X195" s="293">
        <v>0</v>
      </c>
      <c r="Y195" s="604" t="s">
        <v>16661</v>
      </c>
      <c r="Z195" s="282"/>
      <c r="AA195" s="282"/>
      <c r="AB195" s="282"/>
      <c r="AC195" s="282"/>
      <c r="AD195" s="282"/>
      <c r="AE195" s="282"/>
      <c r="AF195" s="285"/>
      <c r="AG195" s="285"/>
      <c r="AH195" s="285"/>
      <c r="AI195" s="285"/>
      <c r="AJ195" s="285"/>
      <c r="AL195" s="286"/>
    </row>
    <row r="196" spans="1:38" s="272" customFormat="1" x14ac:dyDescent="0.2">
      <c r="A196" s="272" t="s">
        <v>1285</v>
      </c>
      <c r="B196" s="272" t="s">
        <v>17066</v>
      </c>
      <c r="C196" s="257">
        <v>56041</v>
      </c>
      <c r="D196" s="272" t="s">
        <v>17031</v>
      </c>
      <c r="E196" s="273" t="s">
        <v>17468</v>
      </c>
      <c r="F196" s="274">
        <v>20200202</v>
      </c>
      <c r="G196" s="272" t="s">
        <v>17469</v>
      </c>
      <c r="H196" s="272" t="s">
        <v>17470</v>
      </c>
      <c r="I196" s="272" t="s">
        <v>14790</v>
      </c>
      <c r="J196" s="287">
        <v>0</v>
      </c>
      <c r="K196" s="288">
        <v>0</v>
      </c>
      <c r="L196" s="288">
        <v>0</v>
      </c>
      <c r="M196" s="288">
        <v>0</v>
      </c>
      <c r="N196" s="288">
        <v>0</v>
      </c>
      <c r="O196" s="289">
        <v>0</v>
      </c>
      <c r="P196" s="290">
        <v>0</v>
      </c>
      <c r="Q196" s="290">
        <v>0</v>
      </c>
      <c r="R196" s="290">
        <v>0</v>
      </c>
      <c r="S196" s="290">
        <v>0</v>
      </c>
      <c r="T196" s="291">
        <v>0</v>
      </c>
      <c r="U196" s="292">
        <v>0</v>
      </c>
      <c r="V196" s="292">
        <v>0</v>
      </c>
      <c r="W196" s="292">
        <v>0</v>
      </c>
      <c r="X196" s="293">
        <v>0</v>
      </c>
      <c r="Y196" s="604" t="s">
        <v>16661</v>
      </c>
      <c r="Z196" s="282"/>
      <c r="AA196" s="282"/>
      <c r="AB196" s="282"/>
      <c r="AC196" s="282"/>
      <c r="AD196" s="282"/>
      <c r="AE196" s="282"/>
      <c r="AF196" s="285"/>
      <c r="AG196" s="285"/>
      <c r="AH196" s="285"/>
      <c r="AI196" s="285"/>
      <c r="AJ196" s="285"/>
      <c r="AL196" s="286"/>
    </row>
    <row r="197" spans="1:38" s="272" customFormat="1" x14ac:dyDescent="0.2">
      <c r="A197" s="272" t="s">
        <v>1285</v>
      </c>
      <c r="B197" s="272" t="s">
        <v>17066</v>
      </c>
      <c r="C197" s="257">
        <v>56041</v>
      </c>
      <c r="D197" s="272" t="s">
        <v>17031</v>
      </c>
      <c r="E197" s="273" t="s">
        <v>17468</v>
      </c>
      <c r="F197" s="274">
        <v>20200202</v>
      </c>
      <c r="G197" s="272" t="s">
        <v>17471</v>
      </c>
      <c r="H197" s="272" t="s">
        <v>17472</v>
      </c>
      <c r="I197" s="272" t="s">
        <v>14790</v>
      </c>
      <c r="J197" s="287">
        <v>0</v>
      </c>
      <c r="K197" s="288">
        <v>0</v>
      </c>
      <c r="L197" s="288">
        <v>0</v>
      </c>
      <c r="M197" s="288">
        <v>0</v>
      </c>
      <c r="N197" s="288">
        <v>0</v>
      </c>
      <c r="O197" s="289">
        <v>0</v>
      </c>
      <c r="P197" s="290">
        <v>0</v>
      </c>
      <c r="Q197" s="290">
        <v>0</v>
      </c>
      <c r="R197" s="290">
        <v>0</v>
      </c>
      <c r="S197" s="290">
        <v>0</v>
      </c>
      <c r="T197" s="291">
        <v>0</v>
      </c>
      <c r="U197" s="292">
        <v>0</v>
      </c>
      <c r="V197" s="292">
        <v>0</v>
      </c>
      <c r="W197" s="292">
        <v>0</v>
      </c>
      <c r="X197" s="293">
        <v>0</v>
      </c>
      <c r="Y197" s="604" t="s">
        <v>16661</v>
      </c>
      <c r="Z197" s="282"/>
      <c r="AA197" s="282"/>
      <c r="AB197" s="282"/>
      <c r="AC197" s="282"/>
      <c r="AD197" s="282"/>
      <c r="AE197" s="282"/>
      <c r="AF197" s="285"/>
      <c r="AG197" s="285"/>
      <c r="AH197" s="285"/>
      <c r="AI197" s="285"/>
      <c r="AJ197" s="285"/>
      <c r="AL197" s="286"/>
    </row>
    <row r="198" spans="1:38" s="272" customFormat="1" x14ac:dyDescent="0.2">
      <c r="A198" s="272" t="s">
        <v>1285</v>
      </c>
      <c r="B198" s="272" t="s">
        <v>17066</v>
      </c>
      <c r="C198" s="257">
        <v>56041</v>
      </c>
      <c r="D198" s="272" t="s">
        <v>17031</v>
      </c>
      <c r="E198" s="273" t="s">
        <v>17468</v>
      </c>
      <c r="F198" s="274">
        <v>20200254</v>
      </c>
      <c r="G198" s="272" t="s">
        <v>17473</v>
      </c>
      <c r="H198" s="272" t="s">
        <v>17474</v>
      </c>
      <c r="I198" s="272" t="s">
        <v>14790</v>
      </c>
      <c r="J198" s="287">
        <v>8.2343999999999991</v>
      </c>
      <c r="K198" s="288">
        <v>1.6497532799999997</v>
      </c>
      <c r="L198" s="288">
        <v>4.38</v>
      </c>
      <c r="M198" s="288">
        <v>0</v>
      </c>
      <c r="N198" s="288">
        <v>0.13962924561599999</v>
      </c>
      <c r="O198" s="289">
        <v>8.9252814998898806</v>
      </c>
      <c r="P198" s="290">
        <v>1.7881706535226183</v>
      </c>
      <c r="Q198" s="290">
        <v>4.7474901595158947</v>
      </c>
      <c r="R198" s="290">
        <v>0</v>
      </c>
      <c r="S198" s="290">
        <v>0.15134439943894698</v>
      </c>
      <c r="T198" s="291">
        <v>8.262328407643043</v>
      </c>
      <c r="U198" s="292">
        <v>1.7737893997789358</v>
      </c>
      <c r="V198" s="292">
        <v>4.564770266119357</v>
      </c>
      <c r="W198" s="292">
        <v>0</v>
      </c>
      <c r="X198" s="293">
        <v>0.15134439943894698</v>
      </c>
      <c r="Y198" s="604" t="s">
        <v>16661</v>
      </c>
      <c r="Z198" s="282"/>
      <c r="AA198" s="282"/>
      <c r="AB198" s="282"/>
      <c r="AC198" s="282"/>
      <c r="AD198" s="282"/>
      <c r="AE198" s="282"/>
      <c r="AF198" s="285"/>
      <c r="AG198" s="285"/>
      <c r="AH198" s="285"/>
      <c r="AI198" s="285"/>
      <c r="AJ198" s="285"/>
      <c r="AL198" s="286"/>
    </row>
    <row r="199" spans="1:38" s="272" customFormat="1" x14ac:dyDescent="0.2">
      <c r="A199" s="272" t="s">
        <v>1285</v>
      </c>
      <c r="B199" s="272" t="s">
        <v>17066</v>
      </c>
      <c r="C199" s="257">
        <v>56041</v>
      </c>
      <c r="D199" s="272" t="s">
        <v>17031</v>
      </c>
      <c r="E199" s="273" t="s">
        <v>17468</v>
      </c>
      <c r="F199" s="274">
        <v>20200202</v>
      </c>
      <c r="G199" s="272" t="s">
        <v>17475</v>
      </c>
      <c r="H199" s="272" t="s">
        <v>17476</v>
      </c>
      <c r="I199" s="272" t="s">
        <v>14790</v>
      </c>
      <c r="J199" s="287">
        <v>0</v>
      </c>
      <c r="K199" s="288">
        <v>0</v>
      </c>
      <c r="L199" s="288">
        <v>0</v>
      </c>
      <c r="M199" s="288">
        <v>0</v>
      </c>
      <c r="N199" s="288">
        <v>0</v>
      </c>
      <c r="O199" s="289">
        <v>0</v>
      </c>
      <c r="P199" s="290">
        <v>0</v>
      </c>
      <c r="Q199" s="290">
        <v>0</v>
      </c>
      <c r="R199" s="290">
        <v>0</v>
      </c>
      <c r="S199" s="290">
        <v>0</v>
      </c>
      <c r="T199" s="291">
        <v>0</v>
      </c>
      <c r="U199" s="292">
        <v>0</v>
      </c>
      <c r="V199" s="292">
        <v>0</v>
      </c>
      <c r="W199" s="292">
        <v>0</v>
      </c>
      <c r="X199" s="293">
        <v>0</v>
      </c>
      <c r="Y199" s="604" t="s">
        <v>16661</v>
      </c>
      <c r="Z199" s="282"/>
      <c r="AA199" s="282"/>
      <c r="AB199" s="282"/>
      <c r="AC199" s="282"/>
      <c r="AD199" s="282"/>
      <c r="AE199" s="282"/>
      <c r="AF199" s="285"/>
      <c r="AG199" s="285"/>
      <c r="AH199" s="285"/>
      <c r="AI199" s="285"/>
      <c r="AJ199" s="285"/>
      <c r="AL199" s="286"/>
    </row>
    <row r="200" spans="1:38" s="272" customFormat="1" x14ac:dyDescent="0.2">
      <c r="A200" s="272" t="s">
        <v>1285</v>
      </c>
      <c r="B200" s="272" t="s">
        <v>17066</v>
      </c>
      <c r="C200" s="257">
        <v>56041</v>
      </c>
      <c r="D200" s="272" t="s">
        <v>17031</v>
      </c>
      <c r="E200" s="273" t="s">
        <v>17468</v>
      </c>
      <c r="F200" s="274">
        <v>20200202</v>
      </c>
      <c r="G200" s="272" t="s">
        <v>17475</v>
      </c>
      <c r="H200" s="272" t="s">
        <v>17477</v>
      </c>
      <c r="I200" s="272" t="s">
        <v>14790</v>
      </c>
      <c r="J200" s="287">
        <v>0</v>
      </c>
      <c r="K200" s="288">
        <v>0.36327720000000008</v>
      </c>
      <c r="L200" s="288">
        <v>0</v>
      </c>
      <c r="M200" s="288">
        <v>0</v>
      </c>
      <c r="N200" s="288">
        <v>0</v>
      </c>
      <c r="O200" s="289">
        <v>0</v>
      </c>
      <c r="P200" s="290">
        <v>0.3937568338302484</v>
      </c>
      <c r="Q200" s="290">
        <v>0</v>
      </c>
      <c r="R200" s="290">
        <v>0</v>
      </c>
      <c r="S200" s="290">
        <v>0</v>
      </c>
      <c r="T200" s="291">
        <v>0</v>
      </c>
      <c r="U200" s="292">
        <v>0.39059006843821686</v>
      </c>
      <c r="V200" s="292">
        <v>0</v>
      </c>
      <c r="W200" s="292">
        <v>0</v>
      </c>
      <c r="X200" s="293">
        <v>0</v>
      </c>
      <c r="Y200" s="604" t="s">
        <v>16661</v>
      </c>
      <c r="Z200" s="282"/>
      <c r="AA200" s="282"/>
      <c r="AB200" s="282"/>
      <c r="AC200" s="282"/>
      <c r="AD200" s="282"/>
      <c r="AE200" s="282"/>
      <c r="AF200" s="285"/>
      <c r="AG200" s="285"/>
      <c r="AH200" s="285"/>
      <c r="AI200" s="285"/>
      <c r="AJ200" s="285"/>
      <c r="AL200" s="286"/>
    </row>
    <row r="201" spans="1:38" s="272" customFormat="1" x14ac:dyDescent="0.2">
      <c r="A201" s="272" t="s">
        <v>1285</v>
      </c>
      <c r="B201" s="272" t="s">
        <v>17066</v>
      </c>
      <c r="C201" s="257">
        <v>56041</v>
      </c>
      <c r="D201" s="272" t="s">
        <v>17031</v>
      </c>
      <c r="E201" s="273" t="s">
        <v>17468</v>
      </c>
      <c r="F201" s="274">
        <v>20200202</v>
      </c>
      <c r="G201" s="272" t="s">
        <v>17478</v>
      </c>
      <c r="H201" s="272" t="s">
        <v>17479</v>
      </c>
      <c r="I201" s="272" t="s">
        <v>14790</v>
      </c>
      <c r="J201" s="287">
        <v>0</v>
      </c>
      <c r="K201" s="288">
        <v>0</v>
      </c>
      <c r="L201" s="288">
        <v>0</v>
      </c>
      <c r="M201" s="288">
        <v>0</v>
      </c>
      <c r="N201" s="288">
        <v>0</v>
      </c>
      <c r="O201" s="289">
        <v>0</v>
      </c>
      <c r="P201" s="290">
        <v>0</v>
      </c>
      <c r="Q201" s="290">
        <v>0</v>
      </c>
      <c r="R201" s="290">
        <v>0</v>
      </c>
      <c r="S201" s="290">
        <v>0</v>
      </c>
      <c r="T201" s="291">
        <v>0</v>
      </c>
      <c r="U201" s="292">
        <v>0</v>
      </c>
      <c r="V201" s="292">
        <v>0</v>
      </c>
      <c r="W201" s="292">
        <v>0</v>
      </c>
      <c r="X201" s="293">
        <v>0</v>
      </c>
      <c r="Y201" s="604" t="s">
        <v>16661</v>
      </c>
      <c r="Z201" s="282"/>
      <c r="AA201" s="282"/>
      <c r="AB201" s="282"/>
      <c r="AC201" s="282"/>
      <c r="AD201" s="282"/>
      <c r="AE201" s="282"/>
      <c r="AF201" s="285"/>
      <c r="AG201" s="285"/>
      <c r="AH201" s="285"/>
      <c r="AI201" s="285"/>
      <c r="AJ201" s="285"/>
      <c r="AL201" s="286"/>
    </row>
    <row r="202" spans="1:38" s="272" customFormat="1" x14ac:dyDescent="0.2">
      <c r="A202" s="272" t="s">
        <v>1285</v>
      </c>
      <c r="B202" s="272" t="s">
        <v>17066</v>
      </c>
      <c r="C202" s="257">
        <v>56041</v>
      </c>
      <c r="D202" s="272" t="s">
        <v>17031</v>
      </c>
      <c r="E202" s="273" t="s">
        <v>17468</v>
      </c>
      <c r="F202" s="274">
        <v>20200202</v>
      </c>
      <c r="G202" s="272" t="s">
        <v>17478</v>
      </c>
      <c r="H202" s="272" t="s">
        <v>17479</v>
      </c>
      <c r="I202" s="272" t="s">
        <v>14790</v>
      </c>
      <c r="J202" s="287">
        <v>0</v>
      </c>
      <c r="K202" s="288">
        <v>0</v>
      </c>
      <c r="L202" s="288">
        <v>0</v>
      </c>
      <c r="M202" s="288">
        <v>0</v>
      </c>
      <c r="N202" s="288">
        <v>0</v>
      </c>
      <c r="O202" s="289">
        <v>0</v>
      </c>
      <c r="P202" s="290">
        <v>0</v>
      </c>
      <c r="Q202" s="290">
        <v>0</v>
      </c>
      <c r="R202" s="290">
        <v>0</v>
      </c>
      <c r="S202" s="290">
        <v>0</v>
      </c>
      <c r="T202" s="291">
        <v>0</v>
      </c>
      <c r="U202" s="292">
        <v>0</v>
      </c>
      <c r="V202" s="292">
        <v>0</v>
      </c>
      <c r="W202" s="292">
        <v>0</v>
      </c>
      <c r="X202" s="293">
        <v>0</v>
      </c>
      <c r="Y202" s="604" t="s">
        <v>16661</v>
      </c>
      <c r="Z202" s="282"/>
      <c r="AA202" s="282"/>
      <c r="AB202" s="282"/>
      <c r="AC202" s="282"/>
      <c r="AD202" s="282"/>
      <c r="AE202" s="282"/>
      <c r="AF202" s="285"/>
      <c r="AG202" s="285"/>
      <c r="AH202" s="285"/>
      <c r="AI202" s="285"/>
      <c r="AJ202" s="285"/>
      <c r="AL202" s="286"/>
    </row>
    <row r="203" spans="1:38" s="272" customFormat="1" x14ac:dyDescent="0.2">
      <c r="A203" s="272" t="s">
        <v>1285</v>
      </c>
      <c r="B203" s="272" t="s">
        <v>17066</v>
      </c>
      <c r="C203" s="257">
        <v>56041</v>
      </c>
      <c r="D203" s="272" t="s">
        <v>17031</v>
      </c>
      <c r="E203" s="273" t="s">
        <v>17468</v>
      </c>
      <c r="F203" s="274">
        <v>20200202</v>
      </c>
      <c r="G203" s="272" t="s">
        <v>17478</v>
      </c>
      <c r="H203" s="272" t="s">
        <v>17480</v>
      </c>
      <c r="I203" s="272" t="s">
        <v>14790</v>
      </c>
      <c r="J203" s="287">
        <v>0</v>
      </c>
      <c r="K203" s="288">
        <v>0</v>
      </c>
      <c r="L203" s="288">
        <v>0</v>
      </c>
      <c r="M203" s="288">
        <v>0</v>
      </c>
      <c r="N203" s="288">
        <v>0</v>
      </c>
      <c r="O203" s="289">
        <v>0</v>
      </c>
      <c r="P203" s="290">
        <v>0</v>
      </c>
      <c r="Q203" s="290">
        <v>0</v>
      </c>
      <c r="R203" s="290">
        <v>0</v>
      </c>
      <c r="S203" s="290">
        <v>0</v>
      </c>
      <c r="T203" s="291">
        <v>0</v>
      </c>
      <c r="U203" s="292">
        <v>0</v>
      </c>
      <c r="V203" s="292">
        <v>0</v>
      </c>
      <c r="W203" s="292">
        <v>0</v>
      </c>
      <c r="X203" s="293">
        <v>0</v>
      </c>
      <c r="Y203" s="604" t="s">
        <v>16661</v>
      </c>
      <c r="Z203" s="282"/>
      <c r="AA203" s="282"/>
      <c r="AB203" s="282"/>
      <c r="AC203" s="282"/>
      <c r="AD203" s="282"/>
      <c r="AE203" s="282"/>
      <c r="AF203" s="285"/>
      <c r="AG203" s="285"/>
      <c r="AH203" s="285"/>
      <c r="AI203" s="285"/>
      <c r="AJ203" s="285"/>
      <c r="AL203" s="286"/>
    </row>
    <row r="204" spans="1:38" s="272" customFormat="1" x14ac:dyDescent="0.2">
      <c r="A204" s="272" t="s">
        <v>1285</v>
      </c>
      <c r="B204" s="272" t="s">
        <v>17066</v>
      </c>
      <c r="C204" s="257">
        <v>56041</v>
      </c>
      <c r="D204" s="272" t="s">
        <v>17031</v>
      </c>
      <c r="E204" s="273" t="s">
        <v>17468</v>
      </c>
      <c r="F204" s="274">
        <v>20200202</v>
      </c>
      <c r="G204" s="272" t="s">
        <v>17478</v>
      </c>
      <c r="H204" s="272" t="s">
        <v>17481</v>
      </c>
      <c r="I204" s="272" t="s">
        <v>14790</v>
      </c>
      <c r="J204" s="287">
        <v>0</v>
      </c>
      <c r="K204" s="288">
        <v>0</v>
      </c>
      <c r="L204" s="288">
        <v>0</v>
      </c>
      <c r="M204" s="288">
        <v>0</v>
      </c>
      <c r="N204" s="288">
        <v>0</v>
      </c>
      <c r="O204" s="289">
        <v>0</v>
      </c>
      <c r="P204" s="290">
        <v>0</v>
      </c>
      <c r="Q204" s="290">
        <v>0</v>
      </c>
      <c r="R204" s="290">
        <v>0</v>
      </c>
      <c r="S204" s="290">
        <v>0</v>
      </c>
      <c r="T204" s="291">
        <v>0</v>
      </c>
      <c r="U204" s="292">
        <v>0</v>
      </c>
      <c r="V204" s="292">
        <v>0</v>
      </c>
      <c r="W204" s="292">
        <v>0</v>
      </c>
      <c r="X204" s="293">
        <v>0</v>
      </c>
      <c r="Y204" s="604" t="s">
        <v>16661</v>
      </c>
      <c r="Z204" s="282"/>
      <c r="AA204" s="282"/>
      <c r="AB204" s="282"/>
      <c r="AC204" s="282"/>
      <c r="AD204" s="282"/>
      <c r="AE204" s="282"/>
      <c r="AF204" s="285"/>
      <c r="AG204" s="285"/>
      <c r="AH204" s="285"/>
      <c r="AI204" s="285"/>
      <c r="AJ204" s="285"/>
      <c r="AL204" s="286"/>
    </row>
    <row r="205" spans="1:38" s="272" customFormat="1" x14ac:dyDescent="0.2">
      <c r="A205" s="272" t="s">
        <v>1285</v>
      </c>
      <c r="B205" s="272" t="s">
        <v>17066</v>
      </c>
      <c r="C205" s="257">
        <v>56041</v>
      </c>
      <c r="D205" s="272" t="s">
        <v>17031</v>
      </c>
      <c r="E205" s="273" t="s">
        <v>17468</v>
      </c>
      <c r="F205" s="274">
        <v>20200202</v>
      </c>
      <c r="G205" s="272" t="s">
        <v>17478</v>
      </c>
      <c r="H205" s="272" t="s">
        <v>17482</v>
      </c>
      <c r="I205" s="272" t="s">
        <v>14790</v>
      </c>
      <c r="J205" s="287">
        <v>0</v>
      </c>
      <c r="K205" s="288">
        <v>0</v>
      </c>
      <c r="L205" s="288">
        <v>0</v>
      </c>
      <c r="M205" s="288">
        <v>0</v>
      </c>
      <c r="N205" s="288">
        <v>0</v>
      </c>
      <c r="O205" s="289">
        <v>0</v>
      </c>
      <c r="P205" s="290">
        <v>0</v>
      </c>
      <c r="Q205" s="290">
        <v>0</v>
      </c>
      <c r="R205" s="290">
        <v>0</v>
      </c>
      <c r="S205" s="290">
        <v>0</v>
      </c>
      <c r="T205" s="291">
        <v>0</v>
      </c>
      <c r="U205" s="292">
        <v>0</v>
      </c>
      <c r="V205" s="292">
        <v>0</v>
      </c>
      <c r="W205" s="292">
        <v>0</v>
      </c>
      <c r="X205" s="293">
        <v>0</v>
      </c>
      <c r="Y205" s="604" t="s">
        <v>16661</v>
      </c>
      <c r="Z205" s="282"/>
      <c r="AA205" s="282"/>
      <c r="AB205" s="282"/>
      <c r="AC205" s="282"/>
      <c r="AD205" s="282"/>
      <c r="AE205" s="282"/>
      <c r="AF205" s="285"/>
      <c r="AG205" s="285"/>
      <c r="AH205" s="285"/>
      <c r="AI205" s="285"/>
      <c r="AJ205" s="285"/>
      <c r="AL205" s="286"/>
    </row>
    <row r="206" spans="1:38" s="272" customFormat="1" x14ac:dyDescent="0.2">
      <c r="A206" s="272" t="s">
        <v>1285</v>
      </c>
      <c r="B206" s="272" t="s">
        <v>17066</v>
      </c>
      <c r="C206" s="257">
        <v>56041</v>
      </c>
      <c r="D206" s="272" t="s">
        <v>17031</v>
      </c>
      <c r="E206" s="273" t="s">
        <v>17468</v>
      </c>
      <c r="F206" s="274">
        <v>20200253</v>
      </c>
      <c r="G206" s="272" t="s">
        <v>17483</v>
      </c>
      <c r="H206" s="272" t="s">
        <v>17484</v>
      </c>
      <c r="I206" s="272" t="s">
        <v>14790</v>
      </c>
      <c r="J206" s="287">
        <v>8.76</v>
      </c>
      <c r="K206" s="288">
        <v>5.9534361599999995E-2</v>
      </c>
      <c r="L206" s="288">
        <v>1.3139999999999998</v>
      </c>
      <c r="M206" s="288">
        <v>0</v>
      </c>
      <c r="N206" s="288">
        <v>3.9039255359999997E-2</v>
      </c>
      <c r="O206" s="289">
        <v>9.4949803190317894</v>
      </c>
      <c r="P206" s="290">
        <v>6.4529405444991084E-2</v>
      </c>
      <c r="Q206" s="290">
        <v>1.4242470478547682</v>
      </c>
      <c r="R206" s="290">
        <v>0</v>
      </c>
      <c r="S206" s="290">
        <v>4.2314721611056649E-2</v>
      </c>
      <c r="T206" s="291">
        <v>8.789711071960685</v>
      </c>
      <c r="U206" s="292">
        <v>6.4010431625682929E-2</v>
      </c>
      <c r="V206" s="292">
        <v>1.3694310798358069</v>
      </c>
      <c r="W206" s="292">
        <v>0</v>
      </c>
      <c r="X206" s="293">
        <v>4.2314721611056649E-2</v>
      </c>
      <c r="Y206" s="604" t="s">
        <v>16661</v>
      </c>
      <c r="Z206" s="282"/>
      <c r="AA206" s="282"/>
      <c r="AB206" s="282"/>
      <c r="AC206" s="282"/>
      <c r="AD206" s="282"/>
      <c r="AE206" s="282"/>
      <c r="AF206" s="285"/>
      <c r="AG206" s="285"/>
      <c r="AH206" s="285"/>
      <c r="AI206" s="285"/>
      <c r="AJ206" s="285"/>
      <c r="AL206" s="286"/>
    </row>
    <row r="207" spans="1:38" s="272" customFormat="1" x14ac:dyDescent="0.2">
      <c r="A207" s="272" t="s">
        <v>1285</v>
      </c>
      <c r="B207" s="272" t="s">
        <v>17066</v>
      </c>
      <c r="C207" s="257">
        <v>56041</v>
      </c>
      <c r="D207" s="272" t="s">
        <v>17031</v>
      </c>
      <c r="E207" s="273" t="s">
        <v>17468</v>
      </c>
      <c r="F207" s="274">
        <v>20200254</v>
      </c>
      <c r="G207" s="272" t="s">
        <v>17478</v>
      </c>
      <c r="H207" s="272" t="s">
        <v>17460</v>
      </c>
      <c r="I207" s="272" t="s">
        <v>14790</v>
      </c>
      <c r="J207" s="287">
        <v>6.1319999999999988</v>
      </c>
      <c r="K207" s="288">
        <v>1.8163860000000001</v>
      </c>
      <c r="L207" s="288">
        <v>0</v>
      </c>
      <c r="M207" s="288">
        <v>0</v>
      </c>
      <c r="N207" s="288">
        <v>0.15555187888799998</v>
      </c>
      <c r="O207" s="289">
        <v>6.6464862233222508</v>
      </c>
      <c r="P207" s="290">
        <v>1.9687841691512415</v>
      </c>
      <c r="Q207" s="290">
        <v>0</v>
      </c>
      <c r="R207" s="290">
        <v>0</v>
      </c>
      <c r="S207" s="290">
        <v>0.16860297130479182</v>
      </c>
      <c r="T207" s="291">
        <v>6.1527977503724776</v>
      </c>
      <c r="U207" s="292">
        <v>1.9529503421910839</v>
      </c>
      <c r="V207" s="292">
        <v>0</v>
      </c>
      <c r="W207" s="292">
        <v>0</v>
      </c>
      <c r="X207" s="293">
        <v>0.16860297130479182</v>
      </c>
      <c r="Y207" s="604" t="s">
        <v>16661</v>
      </c>
      <c r="Z207" s="282"/>
      <c r="AA207" s="282"/>
      <c r="AB207" s="282"/>
      <c r="AC207" s="282"/>
      <c r="AD207" s="282"/>
      <c r="AE207" s="282"/>
      <c r="AF207" s="285"/>
      <c r="AG207" s="285"/>
      <c r="AH207" s="285"/>
      <c r="AI207" s="285"/>
      <c r="AJ207" s="285"/>
      <c r="AL207" s="286"/>
    </row>
    <row r="208" spans="1:38" s="272" customFormat="1" x14ac:dyDescent="0.2">
      <c r="A208" s="272" t="s">
        <v>1285</v>
      </c>
      <c r="B208" s="272" t="s">
        <v>17066</v>
      </c>
      <c r="C208" s="257">
        <v>56041</v>
      </c>
      <c r="D208" s="272" t="s">
        <v>17031</v>
      </c>
      <c r="E208" s="273" t="s">
        <v>17468</v>
      </c>
      <c r="F208" s="274">
        <v>20200254</v>
      </c>
      <c r="G208" s="272" t="s">
        <v>17478</v>
      </c>
      <c r="H208" s="272" t="s">
        <v>17480</v>
      </c>
      <c r="I208" s="272" t="s">
        <v>14790</v>
      </c>
      <c r="J208" s="287">
        <v>15.373799999999999</v>
      </c>
      <c r="K208" s="288">
        <v>3.8204812800000001</v>
      </c>
      <c r="L208" s="288">
        <v>33.28799999999999</v>
      </c>
      <c r="M208" s="288">
        <v>0</v>
      </c>
      <c r="N208" s="288">
        <v>0.32335193721600003</v>
      </c>
      <c r="O208" s="289">
        <v>16.663690459900788</v>
      </c>
      <c r="P208" s="290">
        <v>4.1410267765786966</v>
      </c>
      <c r="Q208" s="290">
        <v>36.080925212320786</v>
      </c>
      <c r="R208" s="290">
        <v>0</v>
      </c>
      <c r="S208" s="290">
        <v>0.35048176712177204</v>
      </c>
      <c r="T208" s="291">
        <v>15.425942931291001</v>
      </c>
      <c r="U208" s="292">
        <v>4.1077228205406948</v>
      </c>
      <c r="V208" s="292">
        <v>34.6922540225071</v>
      </c>
      <c r="W208" s="292">
        <v>0</v>
      </c>
      <c r="X208" s="293">
        <v>0.35048176712177204</v>
      </c>
      <c r="Y208" s="604" t="s">
        <v>16661</v>
      </c>
      <c r="Z208" s="282"/>
      <c r="AA208" s="282"/>
      <c r="AB208" s="282"/>
      <c r="AC208" s="282"/>
      <c r="AD208" s="282"/>
      <c r="AE208" s="282"/>
      <c r="AF208" s="285"/>
      <c r="AG208" s="285"/>
      <c r="AH208" s="285"/>
      <c r="AI208" s="285"/>
      <c r="AJ208" s="285"/>
      <c r="AL208" s="286"/>
    </row>
    <row r="209" spans="1:38" s="272" customFormat="1" x14ac:dyDescent="0.2">
      <c r="A209" s="272" t="s">
        <v>1285</v>
      </c>
      <c r="B209" s="272" t="s">
        <v>17066</v>
      </c>
      <c r="C209" s="257">
        <v>56041</v>
      </c>
      <c r="D209" s="272" t="s">
        <v>17031</v>
      </c>
      <c r="E209" s="273" t="s">
        <v>17468</v>
      </c>
      <c r="F209" s="274">
        <v>20200202</v>
      </c>
      <c r="G209" s="272" t="s">
        <v>17485</v>
      </c>
      <c r="H209" s="272" t="s">
        <v>17486</v>
      </c>
      <c r="I209" s="272" t="s">
        <v>14790</v>
      </c>
      <c r="J209" s="287">
        <v>0</v>
      </c>
      <c r="K209" s="288">
        <v>0</v>
      </c>
      <c r="L209" s="288">
        <v>0</v>
      </c>
      <c r="M209" s="288">
        <v>0</v>
      </c>
      <c r="N209" s="288">
        <v>0</v>
      </c>
      <c r="O209" s="289">
        <v>0</v>
      </c>
      <c r="P209" s="290">
        <v>0</v>
      </c>
      <c r="Q209" s="290">
        <v>0</v>
      </c>
      <c r="R209" s="290">
        <v>0</v>
      </c>
      <c r="S209" s="290">
        <v>0</v>
      </c>
      <c r="T209" s="291">
        <v>0</v>
      </c>
      <c r="U209" s="292">
        <v>0</v>
      </c>
      <c r="V209" s="292">
        <v>0</v>
      </c>
      <c r="W209" s="292">
        <v>0</v>
      </c>
      <c r="X209" s="293">
        <v>0</v>
      </c>
      <c r="Y209" s="604" t="s">
        <v>16661</v>
      </c>
      <c r="Z209" s="282"/>
      <c r="AA209" s="282"/>
      <c r="AB209" s="282"/>
      <c r="AC209" s="282"/>
      <c r="AD209" s="282"/>
      <c r="AE209" s="282"/>
      <c r="AF209" s="285"/>
      <c r="AG209" s="285"/>
      <c r="AH209" s="285"/>
      <c r="AI209" s="285"/>
      <c r="AJ209" s="285"/>
      <c r="AL209" s="286"/>
    </row>
    <row r="210" spans="1:38" s="272" customFormat="1" x14ac:dyDescent="0.2">
      <c r="A210" s="272" t="s">
        <v>1285</v>
      </c>
      <c r="B210" s="272" t="s">
        <v>17066</v>
      </c>
      <c r="C210" s="257">
        <v>56041</v>
      </c>
      <c r="D210" s="272" t="s">
        <v>17031</v>
      </c>
      <c r="E210" s="273" t="s">
        <v>17468</v>
      </c>
      <c r="F210" s="274">
        <v>20200253</v>
      </c>
      <c r="G210" s="272" t="s">
        <v>17485</v>
      </c>
      <c r="H210" s="272" t="s">
        <v>17487</v>
      </c>
      <c r="I210" s="272" t="s">
        <v>14790</v>
      </c>
      <c r="J210" s="287">
        <v>26.717999999999996</v>
      </c>
      <c r="K210" s="288">
        <v>0.18150719999999995</v>
      </c>
      <c r="L210" s="288">
        <v>1.7520000000000002</v>
      </c>
      <c r="M210" s="288">
        <v>0</v>
      </c>
      <c r="N210" s="288">
        <v>0.11902211999999998</v>
      </c>
      <c r="O210" s="289">
        <v>28.959689973046952</v>
      </c>
      <c r="P210" s="290">
        <v>0.19673599221033861</v>
      </c>
      <c r="Q210" s="290">
        <v>1.8989960638063581</v>
      </c>
      <c r="R210" s="290">
        <v>0</v>
      </c>
      <c r="S210" s="290">
        <v>0.12900829759468491</v>
      </c>
      <c r="T210" s="291">
        <v>26.808618769480084</v>
      </c>
      <c r="U210" s="292">
        <v>0.19515375495635034</v>
      </c>
      <c r="V210" s="292">
        <v>1.8259081064477432</v>
      </c>
      <c r="W210" s="292">
        <v>0</v>
      </c>
      <c r="X210" s="293">
        <v>0.12900829759468491</v>
      </c>
      <c r="Y210" s="604" t="s">
        <v>16661</v>
      </c>
      <c r="Z210" s="282"/>
      <c r="AA210" s="282"/>
      <c r="AB210" s="282"/>
      <c r="AC210" s="282"/>
      <c r="AD210" s="282"/>
      <c r="AE210" s="282"/>
      <c r="AF210" s="285"/>
      <c r="AG210" s="285"/>
      <c r="AH210" s="285"/>
      <c r="AI210" s="285"/>
      <c r="AJ210" s="285"/>
      <c r="AL210" s="286"/>
    </row>
    <row r="211" spans="1:38" s="272" customFormat="1" x14ac:dyDescent="0.2">
      <c r="A211" s="272" t="s">
        <v>1285</v>
      </c>
      <c r="B211" s="272" t="s">
        <v>17066</v>
      </c>
      <c r="C211" s="257">
        <v>56041</v>
      </c>
      <c r="D211" s="272" t="s">
        <v>17031</v>
      </c>
      <c r="E211" s="273" t="s">
        <v>17468</v>
      </c>
      <c r="F211" s="274">
        <v>20200253</v>
      </c>
      <c r="G211" s="272" t="s">
        <v>17485</v>
      </c>
      <c r="H211" s="272" t="s">
        <v>17488</v>
      </c>
      <c r="I211" s="272" t="s">
        <v>14790</v>
      </c>
      <c r="J211" s="287">
        <v>26.761800000000004</v>
      </c>
      <c r="K211" s="288">
        <v>0.18150720000000001</v>
      </c>
      <c r="L211" s="288">
        <v>1.8395999999999999</v>
      </c>
      <c r="M211" s="288">
        <v>0</v>
      </c>
      <c r="N211" s="288">
        <v>0.11902212000000001</v>
      </c>
      <c r="O211" s="289">
        <v>29.007164874642122</v>
      </c>
      <c r="P211" s="290">
        <v>0.19673599221033866</v>
      </c>
      <c r="Q211" s="290">
        <v>1.9939458669966756</v>
      </c>
      <c r="R211" s="290">
        <v>0</v>
      </c>
      <c r="S211" s="290">
        <v>0.12900829759468493</v>
      </c>
      <c r="T211" s="291">
        <v>26.852567324839896</v>
      </c>
      <c r="U211" s="292">
        <v>0.1951537549563504</v>
      </c>
      <c r="V211" s="292">
        <v>1.91720351177013</v>
      </c>
      <c r="W211" s="292">
        <v>0</v>
      </c>
      <c r="X211" s="293">
        <v>0.12900829759468493</v>
      </c>
      <c r="Y211" s="604" t="s">
        <v>16661</v>
      </c>
      <c r="Z211" s="282"/>
      <c r="AA211" s="282"/>
      <c r="AB211" s="282"/>
      <c r="AC211" s="282"/>
      <c r="AD211" s="282"/>
      <c r="AE211" s="282"/>
      <c r="AF211" s="285"/>
      <c r="AG211" s="285"/>
      <c r="AH211" s="285"/>
      <c r="AI211" s="285"/>
      <c r="AJ211" s="285"/>
      <c r="AL211" s="286"/>
    </row>
    <row r="212" spans="1:38" s="272" customFormat="1" x14ac:dyDescent="0.2">
      <c r="A212" s="272" t="s">
        <v>1285</v>
      </c>
      <c r="B212" s="272" t="s">
        <v>17066</v>
      </c>
      <c r="C212" s="257">
        <v>56041</v>
      </c>
      <c r="D212" s="272" t="s">
        <v>17031</v>
      </c>
      <c r="E212" s="273" t="s">
        <v>17468</v>
      </c>
      <c r="F212" s="274">
        <v>20200253</v>
      </c>
      <c r="G212" s="272" t="s">
        <v>17485</v>
      </c>
      <c r="H212" s="272" t="s">
        <v>17489</v>
      </c>
      <c r="I212" s="272" t="s">
        <v>14790</v>
      </c>
      <c r="J212" s="287">
        <v>26.717999999999996</v>
      </c>
      <c r="K212" s="288">
        <v>0.18150719999999995</v>
      </c>
      <c r="L212" s="288">
        <v>1.7520000000000002</v>
      </c>
      <c r="M212" s="288">
        <v>0</v>
      </c>
      <c r="N212" s="288">
        <v>0.11902211999999998</v>
      </c>
      <c r="O212" s="289">
        <v>28.959689973046952</v>
      </c>
      <c r="P212" s="290">
        <v>0.19673599221033861</v>
      </c>
      <c r="Q212" s="290">
        <v>1.8989960638063581</v>
      </c>
      <c r="R212" s="290">
        <v>0</v>
      </c>
      <c r="S212" s="290">
        <v>0.12900829759468491</v>
      </c>
      <c r="T212" s="291">
        <v>26.808618769480084</v>
      </c>
      <c r="U212" s="292">
        <v>0.19515375495635034</v>
      </c>
      <c r="V212" s="292">
        <v>1.8259081064477432</v>
      </c>
      <c r="W212" s="292">
        <v>0</v>
      </c>
      <c r="X212" s="293">
        <v>0.12900829759468491</v>
      </c>
      <c r="Y212" s="604" t="s">
        <v>16661</v>
      </c>
      <c r="Z212" s="282"/>
      <c r="AA212" s="282"/>
      <c r="AB212" s="282"/>
      <c r="AC212" s="282"/>
      <c r="AD212" s="282"/>
      <c r="AE212" s="282"/>
      <c r="AF212" s="285"/>
      <c r="AG212" s="285"/>
      <c r="AH212" s="285"/>
      <c r="AI212" s="285"/>
      <c r="AJ212" s="285"/>
      <c r="AL212" s="286"/>
    </row>
    <row r="213" spans="1:38" s="272" customFormat="1" x14ac:dyDescent="0.2">
      <c r="A213" s="272" t="s">
        <v>1285</v>
      </c>
      <c r="B213" s="272" t="s">
        <v>17066</v>
      </c>
      <c r="C213" s="257">
        <v>56041</v>
      </c>
      <c r="D213" s="272" t="s">
        <v>17031</v>
      </c>
      <c r="E213" s="273" t="s">
        <v>17468</v>
      </c>
      <c r="F213" s="274">
        <v>20200253</v>
      </c>
      <c r="G213" s="272" t="s">
        <v>17485</v>
      </c>
      <c r="H213" s="272" t="s">
        <v>17490</v>
      </c>
      <c r="I213" s="272" t="s">
        <v>14790</v>
      </c>
      <c r="J213" s="287">
        <v>26.761800000000004</v>
      </c>
      <c r="K213" s="288">
        <v>0.18150720000000001</v>
      </c>
      <c r="L213" s="288">
        <v>1.8395999999999999</v>
      </c>
      <c r="M213" s="288">
        <v>0</v>
      </c>
      <c r="N213" s="288">
        <v>0.11902212000000001</v>
      </c>
      <c r="O213" s="289">
        <v>29.007164874642122</v>
      </c>
      <c r="P213" s="290">
        <v>0.19673599221033866</v>
      </c>
      <c r="Q213" s="290">
        <v>1.9939458669966756</v>
      </c>
      <c r="R213" s="290">
        <v>0</v>
      </c>
      <c r="S213" s="290">
        <v>0.12900829759468493</v>
      </c>
      <c r="T213" s="291">
        <v>26.852567324839896</v>
      </c>
      <c r="U213" s="292">
        <v>0.1951537549563504</v>
      </c>
      <c r="V213" s="292">
        <v>1.91720351177013</v>
      </c>
      <c r="W213" s="292">
        <v>0</v>
      </c>
      <c r="X213" s="293">
        <v>0.12900829759468493</v>
      </c>
      <c r="Y213" s="604" t="s">
        <v>16661</v>
      </c>
      <c r="Z213" s="282"/>
      <c r="AA213" s="282"/>
      <c r="AB213" s="282"/>
      <c r="AC213" s="282"/>
      <c r="AD213" s="282"/>
      <c r="AE213" s="282"/>
      <c r="AF213" s="285"/>
      <c r="AG213" s="285"/>
      <c r="AH213" s="285"/>
      <c r="AI213" s="285"/>
      <c r="AJ213" s="285"/>
      <c r="AL213" s="286"/>
    </row>
    <row r="214" spans="1:38" s="272" customFormat="1" x14ac:dyDescent="0.2">
      <c r="A214" s="272" t="s">
        <v>1285</v>
      </c>
      <c r="B214" s="272" t="s">
        <v>17066</v>
      </c>
      <c r="C214" s="257">
        <v>56041</v>
      </c>
      <c r="D214" s="272" t="s">
        <v>17031</v>
      </c>
      <c r="E214" s="273" t="s">
        <v>17468</v>
      </c>
      <c r="F214" s="274">
        <v>20200253</v>
      </c>
      <c r="G214" s="272" t="s">
        <v>17485</v>
      </c>
      <c r="H214" s="272" t="s">
        <v>17491</v>
      </c>
      <c r="I214" s="272" t="s">
        <v>14790</v>
      </c>
      <c r="J214" s="287">
        <v>1.3139999999999998</v>
      </c>
      <c r="K214" s="288">
        <v>1.1906872319999998E-2</v>
      </c>
      <c r="L214" s="288">
        <v>2.19</v>
      </c>
      <c r="M214" s="288">
        <v>0</v>
      </c>
      <c r="N214" s="288">
        <v>7.8078510719999982E-3</v>
      </c>
      <c r="O214" s="289">
        <v>1.4242470478547682</v>
      </c>
      <c r="P214" s="290">
        <v>1.2905881088998214E-2</v>
      </c>
      <c r="Q214" s="290">
        <v>2.3737450797579474</v>
      </c>
      <c r="R214" s="290">
        <v>0</v>
      </c>
      <c r="S214" s="290">
        <v>8.4629443222113288E-3</v>
      </c>
      <c r="T214" s="291">
        <v>1.3184566607941024</v>
      </c>
      <c r="U214" s="292">
        <v>1.2802086325136583E-2</v>
      </c>
      <c r="V214" s="292">
        <v>2.2823851330596785</v>
      </c>
      <c r="W214" s="292">
        <v>0</v>
      </c>
      <c r="X214" s="293">
        <v>8.4629443222113288E-3</v>
      </c>
      <c r="Y214" s="604" t="s">
        <v>16661</v>
      </c>
      <c r="Z214" s="282"/>
      <c r="AA214" s="282"/>
      <c r="AB214" s="282"/>
      <c r="AC214" s="282"/>
      <c r="AD214" s="282"/>
      <c r="AE214" s="282"/>
      <c r="AF214" s="285"/>
      <c r="AG214" s="285"/>
      <c r="AH214" s="285"/>
      <c r="AI214" s="285"/>
      <c r="AJ214" s="285"/>
      <c r="AL214" s="286"/>
    </row>
    <row r="215" spans="1:38" s="272" customFormat="1" x14ac:dyDescent="0.2">
      <c r="A215" s="272" t="s">
        <v>1285</v>
      </c>
      <c r="B215" s="272" t="s">
        <v>17066</v>
      </c>
      <c r="C215" s="257">
        <v>56041</v>
      </c>
      <c r="D215" s="272" t="s">
        <v>17031</v>
      </c>
      <c r="E215" s="273" t="s">
        <v>17468</v>
      </c>
      <c r="F215" s="274">
        <v>20200254</v>
      </c>
      <c r="G215" s="272" t="s">
        <v>17485</v>
      </c>
      <c r="H215" s="272" t="s">
        <v>17492</v>
      </c>
      <c r="I215" s="272" t="s">
        <v>14790</v>
      </c>
      <c r="J215" s="287">
        <v>6.0881999999999996</v>
      </c>
      <c r="K215" s="288">
        <v>1.6902735360000003</v>
      </c>
      <c r="L215" s="288">
        <v>1.7958000000000001</v>
      </c>
      <c r="M215" s="288">
        <v>0</v>
      </c>
      <c r="N215" s="288">
        <v>0.14305873585920004</v>
      </c>
      <c r="O215" s="289">
        <v>6.5990113217270929</v>
      </c>
      <c r="P215" s="290">
        <v>1.8320906344863326</v>
      </c>
      <c r="Q215" s="290">
        <v>1.9464709654015169</v>
      </c>
      <c r="R215" s="290">
        <v>0</v>
      </c>
      <c r="S215" s="290">
        <v>0.15506163030235978</v>
      </c>
      <c r="T215" s="291">
        <v>6.1088491950126755</v>
      </c>
      <c r="U215" s="292">
        <v>1.8173561569664893</v>
      </c>
      <c r="V215" s="292">
        <v>1.8715558091089366</v>
      </c>
      <c r="W215" s="292">
        <v>0</v>
      </c>
      <c r="X215" s="293">
        <v>0.15506163030235978</v>
      </c>
      <c r="Y215" s="604" t="s">
        <v>16661</v>
      </c>
      <c r="Z215" s="282"/>
      <c r="AA215" s="282"/>
      <c r="AB215" s="282"/>
      <c r="AC215" s="282"/>
      <c r="AD215" s="282"/>
      <c r="AE215" s="282"/>
      <c r="AF215" s="285"/>
      <c r="AG215" s="285"/>
      <c r="AH215" s="285"/>
      <c r="AI215" s="285"/>
      <c r="AJ215" s="285"/>
      <c r="AL215" s="286"/>
    </row>
    <row r="216" spans="1:38" s="272" customFormat="1" x14ac:dyDescent="0.2">
      <c r="A216" s="272" t="s">
        <v>1285</v>
      </c>
      <c r="B216" s="272">
        <v>56</v>
      </c>
      <c r="C216" s="257">
        <v>56037</v>
      </c>
      <c r="D216" s="272" t="s">
        <v>17030</v>
      </c>
      <c r="E216" s="273" t="s">
        <v>17493</v>
      </c>
      <c r="F216" s="274">
        <v>20200202</v>
      </c>
      <c r="G216" s="272" t="s">
        <v>17494</v>
      </c>
      <c r="H216" s="272" t="s">
        <v>17495</v>
      </c>
      <c r="I216" s="272" t="s">
        <v>14790</v>
      </c>
      <c r="J216" s="287">
        <v>0</v>
      </c>
      <c r="K216" s="288">
        <v>14.712726600000003</v>
      </c>
      <c r="L216" s="288">
        <v>0</v>
      </c>
      <c r="M216" s="288">
        <v>0</v>
      </c>
      <c r="N216" s="288">
        <v>0</v>
      </c>
      <c r="O216" s="289">
        <v>0</v>
      </c>
      <c r="P216" s="290">
        <v>15.947151770125059</v>
      </c>
      <c r="Q216" s="290">
        <v>0</v>
      </c>
      <c r="R216" s="290">
        <v>0</v>
      </c>
      <c r="S216" s="290">
        <v>0</v>
      </c>
      <c r="T216" s="291">
        <v>0</v>
      </c>
      <c r="U216" s="292">
        <v>15.81889777174778</v>
      </c>
      <c r="V216" s="292">
        <v>0</v>
      </c>
      <c r="W216" s="292">
        <v>0</v>
      </c>
      <c r="X216" s="293">
        <v>0</v>
      </c>
      <c r="Y216" s="604" t="s">
        <v>16661</v>
      </c>
      <c r="Z216" s="282"/>
      <c r="AA216" s="282"/>
      <c r="AB216" s="282"/>
      <c r="AC216" s="282"/>
      <c r="AD216" s="282"/>
      <c r="AE216" s="282"/>
      <c r="AF216" s="285"/>
      <c r="AG216" s="285"/>
      <c r="AH216" s="285"/>
      <c r="AI216" s="285"/>
      <c r="AJ216" s="285"/>
      <c r="AL216" s="286"/>
    </row>
    <row r="217" spans="1:38" s="272" customFormat="1" x14ac:dyDescent="0.2">
      <c r="A217" s="272" t="s">
        <v>1285</v>
      </c>
      <c r="B217" s="272">
        <v>56</v>
      </c>
      <c r="C217" s="257">
        <v>56023</v>
      </c>
      <c r="D217" s="272" t="s">
        <v>17028</v>
      </c>
      <c r="E217" s="273" t="s">
        <v>17493</v>
      </c>
      <c r="F217" s="274">
        <v>20200253</v>
      </c>
      <c r="G217" s="272" t="s">
        <v>17496</v>
      </c>
      <c r="H217" s="272" t="s">
        <v>17497</v>
      </c>
      <c r="I217" s="272" t="s">
        <v>14790</v>
      </c>
      <c r="J217" s="287">
        <v>88.100206291903035</v>
      </c>
      <c r="K217" s="288">
        <v>15.962399999999999</v>
      </c>
      <c r="L217" s="288">
        <v>88.035971223021591</v>
      </c>
      <c r="M217" s="288">
        <v>0</v>
      </c>
      <c r="N217" s="288">
        <v>6.427194479999998E-2</v>
      </c>
      <c r="O217" s="289">
        <v>95.491977721947478</v>
      </c>
      <c r="P217" s="290">
        <v>17.301675096405596</v>
      </c>
      <c r="Q217" s="290">
        <v>95.422353211123166</v>
      </c>
      <c r="R217" s="290">
        <v>0</v>
      </c>
      <c r="S217" s="290">
        <v>6.9664480701129836E-2</v>
      </c>
      <c r="T217" s="291">
        <v>88.399013548625618</v>
      </c>
      <c r="U217" s="292">
        <v>17.162527426544223</v>
      </c>
      <c r="V217" s="292">
        <v>91.749767988079526</v>
      </c>
      <c r="W217" s="292">
        <v>0</v>
      </c>
      <c r="X217" s="293">
        <v>6.9664480701129836E-2</v>
      </c>
      <c r="Y217" s="604" t="s">
        <v>16661</v>
      </c>
      <c r="Z217" s="282"/>
      <c r="AA217" s="282"/>
      <c r="AB217" s="282"/>
      <c r="AC217" s="282"/>
      <c r="AD217" s="282"/>
      <c r="AE217" s="282"/>
      <c r="AF217" s="285"/>
      <c r="AG217" s="285"/>
      <c r="AH217" s="285"/>
      <c r="AI217" s="285"/>
      <c r="AJ217" s="285"/>
      <c r="AL217" s="286"/>
    </row>
    <row r="218" spans="1:38" s="272" customFormat="1" x14ac:dyDescent="0.2">
      <c r="A218" s="272" t="s">
        <v>1285</v>
      </c>
      <c r="B218" s="272">
        <v>56</v>
      </c>
      <c r="C218" s="257">
        <v>56023</v>
      </c>
      <c r="D218" s="272" t="s">
        <v>17028</v>
      </c>
      <c r="E218" s="273" t="s">
        <v>17493</v>
      </c>
      <c r="F218" s="274">
        <v>20200253</v>
      </c>
      <c r="G218" s="272" t="s">
        <v>17496</v>
      </c>
      <c r="H218" s="272" t="s">
        <v>17498</v>
      </c>
      <c r="I218" s="272" t="s">
        <v>14790</v>
      </c>
      <c r="J218" s="287">
        <v>88.100206291903035</v>
      </c>
      <c r="K218" s="288">
        <v>15.962399999999999</v>
      </c>
      <c r="L218" s="288">
        <v>88.035971223021591</v>
      </c>
      <c r="M218" s="288">
        <v>0</v>
      </c>
      <c r="N218" s="288">
        <v>6.427194479999998E-2</v>
      </c>
      <c r="O218" s="289">
        <v>95.491977721947478</v>
      </c>
      <c r="P218" s="290">
        <v>17.301675096405596</v>
      </c>
      <c r="Q218" s="290">
        <v>95.422353211123166</v>
      </c>
      <c r="R218" s="290">
        <v>0</v>
      </c>
      <c r="S218" s="290">
        <v>6.9664480701129836E-2</v>
      </c>
      <c r="T218" s="291">
        <v>88.399013548625618</v>
      </c>
      <c r="U218" s="292">
        <v>17.162527426544223</v>
      </c>
      <c r="V218" s="292">
        <v>91.749767988079526</v>
      </c>
      <c r="W218" s="292">
        <v>0</v>
      </c>
      <c r="X218" s="293">
        <v>6.9664480701129836E-2</v>
      </c>
      <c r="Y218" s="604" t="s">
        <v>16661</v>
      </c>
      <c r="Z218" s="282"/>
      <c r="AA218" s="282"/>
      <c r="AB218" s="282"/>
      <c r="AC218" s="282"/>
      <c r="AD218" s="282"/>
      <c r="AE218" s="282"/>
      <c r="AF218" s="285"/>
      <c r="AG218" s="285"/>
      <c r="AH218" s="285"/>
      <c r="AI218" s="285"/>
      <c r="AJ218" s="285"/>
      <c r="AL218" s="286"/>
    </row>
    <row r="219" spans="1:38" s="272" customFormat="1" x14ac:dyDescent="0.2">
      <c r="A219" s="272" t="s">
        <v>1285</v>
      </c>
      <c r="B219" s="272">
        <v>56</v>
      </c>
      <c r="C219" s="257">
        <v>56023</v>
      </c>
      <c r="D219" s="272" t="s">
        <v>17028</v>
      </c>
      <c r="E219" s="273" t="s">
        <v>17493</v>
      </c>
      <c r="F219" s="274">
        <v>20200253</v>
      </c>
      <c r="G219" s="272" t="s">
        <v>17496</v>
      </c>
      <c r="H219" s="272" t="s">
        <v>17499</v>
      </c>
      <c r="I219" s="272" t="s">
        <v>14790</v>
      </c>
      <c r="J219" s="287">
        <v>231.49958741619392</v>
      </c>
      <c r="K219" s="288">
        <v>41.975200000000008</v>
      </c>
      <c r="L219" s="288">
        <v>231.82805755395682</v>
      </c>
      <c r="M219" s="288">
        <v>0</v>
      </c>
      <c r="N219" s="288">
        <v>0.16901141040000003</v>
      </c>
      <c r="O219" s="289">
        <v>250.92283406172837</v>
      </c>
      <c r="P219" s="290">
        <v>45.496997475733245</v>
      </c>
      <c r="Q219" s="290">
        <v>251.27886345595763</v>
      </c>
      <c r="R219" s="290">
        <v>0</v>
      </c>
      <c r="S219" s="290">
        <v>0.18319178258445262</v>
      </c>
      <c r="T219" s="291">
        <v>232.28475875187786</v>
      </c>
      <c r="U219" s="292">
        <v>45.131090640171855</v>
      </c>
      <c r="V219" s="292">
        <v>241.60772236860939</v>
      </c>
      <c r="W219" s="292">
        <v>0</v>
      </c>
      <c r="X219" s="293">
        <v>0.18319178258445262</v>
      </c>
      <c r="Y219" s="604" t="s">
        <v>16661</v>
      </c>
      <c r="Z219" s="282"/>
      <c r="AA219" s="282"/>
      <c r="AB219" s="282"/>
      <c r="AC219" s="282"/>
      <c r="AD219" s="282"/>
      <c r="AE219" s="282"/>
      <c r="AF219" s="285"/>
      <c r="AG219" s="285"/>
      <c r="AH219" s="285"/>
      <c r="AI219" s="285"/>
      <c r="AJ219" s="285"/>
      <c r="AL219" s="286"/>
    </row>
    <row r="220" spans="1:38" s="272" customFormat="1" x14ac:dyDescent="0.2">
      <c r="A220" s="272" t="s">
        <v>1285</v>
      </c>
      <c r="B220" s="272">
        <v>56</v>
      </c>
      <c r="C220" s="257">
        <v>56037</v>
      </c>
      <c r="D220" s="272" t="s">
        <v>17030</v>
      </c>
      <c r="E220" s="273" t="s">
        <v>17493</v>
      </c>
      <c r="F220" s="274">
        <v>20100102</v>
      </c>
      <c r="G220" s="272" t="s">
        <v>17500</v>
      </c>
      <c r="H220" s="272" t="s">
        <v>17501</v>
      </c>
      <c r="I220" s="272" t="s">
        <v>14790</v>
      </c>
      <c r="J220" s="287">
        <v>0</v>
      </c>
      <c r="K220" s="288">
        <v>0</v>
      </c>
      <c r="L220" s="288">
        <v>0</v>
      </c>
      <c r="M220" s="288">
        <v>0</v>
      </c>
      <c r="N220" s="288">
        <v>0</v>
      </c>
      <c r="O220" s="289">
        <v>0</v>
      </c>
      <c r="P220" s="290">
        <v>0</v>
      </c>
      <c r="Q220" s="290">
        <v>0</v>
      </c>
      <c r="R220" s="290">
        <v>0</v>
      </c>
      <c r="S220" s="290">
        <v>0</v>
      </c>
      <c r="T220" s="291">
        <v>0</v>
      </c>
      <c r="U220" s="292">
        <v>0</v>
      </c>
      <c r="V220" s="292">
        <v>0</v>
      </c>
      <c r="W220" s="292">
        <v>0</v>
      </c>
      <c r="X220" s="293">
        <v>0</v>
      </c>
      <c r="Y220" s="604" t="s">
        <v>16661</v>
      </c>
      <c r="Z220" s="282"/>
      <c r="AA220" s="282"/>
      <c r="AB220" s="282"/>
      <c r="AC220" s="282"/>
      <c r="AD220" s="282"/>
      <c r="AE220" s="282"/>
      <c r="AF220" s="285"/>
      <c r="AG220" s="285"/>
      <c r="AH220" s="285"/>
      <c r="AI220" s="285"/>
      <c r="AJ220" s="285"/>
      <c r="AL220" s="286"/>
    </row>
    <row r="221" spans="1:38" s="272" customFormat="1" x14ac:dyDescent="0.2">
      <c r="A221" s="272" t="s">
        <v>1285</v>
      </c>
      <c r="B221" s="272">
        <v>56</v>
      </c>
      <c r="C221" s="257">
        <v>56037</v>
      </c>
      <c r="D221" s="272" t="s">
        <v>17030</v>
      </c>
      <c r="E221" s="273" t="s">
        <v>17493</v>
      </c>
      <c r="F221" s="274">
        <v>20200202</v>
      </c>
      <c r="G221" s="272" t="s">
        <v>17500</v>
      </c>
      <c r="H221" s="272" t="s">
        <v>17502</v>
      </c>
      <c r="I221" s="272" t="s">
        <v>14790</v>
      </c>
      <c r="J221" s="287">
        <v>0</v>
      </c>
      <c r="K221" s="288">
        <v>0</v>
      </c>
      <c r="L221" s="288">
        <v>0</v>
      </c>
      <c r="M221" s="288">
        <v>0</v>
      </c>
      <c r="N221" s="288">
        <v>0</v>
      </c>
      <c r="O221" s="289">
        <v>0</v>
      </c>
      <c r="P221" s="290">
        <v>0</v>
      </c>
      <c r="Q221" s="290">
        <v>0</v>
      </c>
      <c r="R221" s="290">
        <v>0</v>
      </c>
      <c r="S221" s="290">
        <v>0</v>
      </c>
      <c r="T221" s="291">
        <v>0</v>
      </c>
      <c r="U221" s="292">
        <v>0</v>
      </c>
      <c r="V221" s="292">
        <v>0</v>
      </c>
      <c r="W221" s="292">
        <v>0</v>
      </c>
      <c r="X221" s="293">
        <v>0</v>
      </c>
      <c r="Y221" s="604" t="s">
        <v>16661</v>
      </c>
      <c r="Z221" s="282"/>
      <c r="AA221" s="282"/>
      <c r="AB221" s="282"/>
      <c r="AC221" s="282"/>
      <c r="AD221" s="282"/>
      <c r="AE221" s="282"/>
      <c r="AF221" s="285"/>
      <c r="AG221" s="285"/>
      <c r="AH221" s="285"/>
      <c r="AI221" s="285"/>
      <c r="AJ221" s="285"/>
      <c r="AL221" s="286"/>
    </row>
    <row r="222" spans="1:38" s="272" customFormat="1" x14ac:dyDescent="0.2">
      <c r="A222" s="272" t="s">
        <v>1285</v>
      </c>
      <c r="B222" s="272">
        <v>56</v>
      </c>
      <c r="C222" s="257">
        <v>56037</v>
      </c>
      <c r="D222" s="272" t="s">
        <v>17030</v>
      </c>
      <c r="E222" s="273" t="s">
        <v>17493</v>
      </c>
      <c r="F222" s="274">
        <v>20200202</v>
      </c>
      <c r="G222" s="272" t="s">
        <v>17500</v>
      </c>
      <c r="H222" s="272" t="s">
        <v>17295</v>
      </c>
      <c r="I222" s="272" t="s">
        <v>14790</v>
      </c>
      <c r="J222" s="287">
        <v>0</v>
      </c>
      <c r="K222" s="288">
        <v>0</v>
      </c>
      <c r="L222" s="288">
        <v>0</v>
      </c>
      <c r="M222" s="288">
        <v>0</v>
      </c>
      <c r="N222" s="288">
        <v>0</v>
      </c>
      <c r="O222" s="289">
        <v>0</v>
      </c>
      <c r="P222" s="290">
        <v>0</v>
      </c>
      <c r="Q222" s="290">
        <v>0</v>
      </c>
      <c r="R222" s="290">
        <v>0</v>
      </c>
      <c r="S222" s="290">
        <v>0</v>
      </c>
      <c r="T222" s="291">
        <v>0</v>
      </c>
      <c r="U222" s="292">
        <v>0</v>
      </c>
      <c r="V222" s="292">
        <v>0</v>
      </c>
      <c r="W222" s="292">
        <v>0</v>
      </c>
      <c r="X222" s="293">
        <v>0</v>
      </c>
      <c r="Y222" s="604" t="s">
        <v>16661</v>
      </c>
      <c r="Z222" s="282"/>
      <c r="AA222" s="282"/>
      <c r="AB222" s="282"/>
      <c r="AC222" s="282"/>
      <c r="AD222" s="282"/>
      <c r="AE222" s="282"/>
      <c r="AF222" s="285"/>
      <c r="AG222" s="285"/>
      <c r="AH222" s="285"/>
      <c r="AI222" s="285"/>
      <c r="AJ222" s="285"/>
      <c r="AL222" s="286"/>
    </row>
    <row r="223" spans="1:38" s="272" customFormat="1" x14ac:dyDescent="0.2">
      <c r="A223" s="272" t="s">
        <v>1285</v>
      </c>
      <c r="B223" s="272">
        <v>56</v>
      </c>
      <c r="C223" s="257">
        <v>56037</v>
      </c>
      <c r="D223" s="272" t="s">
        <v>17030</v>
      </c>
      <c r="E223" s="273" t="s">
        <v>17493</v>
      </c>
      <c r="F223" s="274">
        <v>20200253</v>
      </c>
      <c r="G223" s="272" t="s">
        <v>17500</v>
      </c>
      <c r="H223" s="272" t="s">
        <v>17503</v>
      </c>
      <c r="I223" s="272" t="s">
        <v>14790</v>
      </c>
      <c r="J223" s="287">
        <v>5.6940000000000008</v>
      </c>
      <c r="K223" s="288">
        <v>6.3164505600000004E-2</v>
      </c>
      <c r="L223" s="288">
        <v>7.0080000000000009</v>
      </c>
      <c r="M223" s="288">
        <v>0</v>
      </c>
      <c r="N223" s="288">
        <v>4.1419697760000006E-2</v>
      </c>
      <c r="O223" s="289">
        <v>6.171737207370664</v>
      </c>
      <c r="P223" s="290">
        <v>6.8464125289197861E-2</v>
      </c>
      <c r="Q223" s="290">
        <v>7.5959842552254324</v>
      </c>
      <c r="R223" s="290">
        <v>0</v>
      </c>
      <c r="S223" s="290">
        <v>4.4894887562950354E-2</v>
      </c>
      <c r="T223" s="291">
        <v>5.7133121967744458</v>
      </c>
      <c r="U223" s="292">
        <v>6.7913506724809947E-2</v>
      </c>
      <c r="V223" s="292">
        <v>7.3036324257909726</v>
      </c>
      <c r="W223" s="292">
        <v>0</v>
      </c>
      <c r="X223" s="293">
        <v>4.4894887562950354E-2</v>
      </c>
      <c r="Y223" s="604" t="s">
        <v>16661</v>
      </c>
      <c r="Z223" s="282"/>
      <c r="AA223" s="282"/>
      <c r="AB223" s="282"/>
      <c r="AC223" s="282"/>
      <c r="AD223" s="282"/>
      <c r="AE223" s="282"/>
      <c r="AF223" s="285"/>
      <c r="AG223" s="285"/>
      <c r="AH223" s="285"/>
      <c r="AI223" s="285"/>
      <c r="AJ223" s="285"/>
      <c r="AL223" s="286"/>
    </row>
    <row r="224" spans="1:38" s="272" customFormat="1" x14ac:dyDescent="0.2">
      <c r="A224" s="272" t="s">
        <v>1285</v>
      </c>
      <c r="B224" s="272">
        <v>56</v>
      </c>
      <c r="C224" s="257">
        <v>56037</v>
      </c>
      <c r="D224" s="272" t="s">
        <v>17030</v>
      </c>
      <c r="E224" s="273" t="s">
        <v>17493</v>
      </c>
      <c r="F224" s="274">
        <v>20200253</v>
      </c>
      <c r="G224" s="272" t="s">
        <v>17500</v>
      </c>
      <c r="H224" s="272" t="s">
        <v>17295</v>
      </c>
      <c r="I224" s="272" t="s">
        <v>14790</v>
      </c>
      <c r="J224" s="287">
        <v>16.994400000000002</v>
      </c>
      <c r="K224" s="288">
        <v>0.11616460800000002</v>
      </c>
      <c r="L224" s="288">
        <v>2.1461999999999999</v>
      </c>
      <c r="M224" s="288">
        <v>0</v>
      </c>
      <c r="N224" s="288">
        <v>7.6174156800000004E-2</v>
      </c>
      <c r="O224" s="289">
        <v>18.420261818921674</v>
      </c>
      <c r="P224" s="290">
        <v>0.12591103501461676</v>
      </c>
      <c r="Q224" s="290">
        <v>2.3262701781627881</v>
      </c>
      <c r="R224" s="290">
        <v>0</v>
      </c>
      <c r="S224" s="290">
        <v>8.2565310460598354E-2</v>
      </c>
      <c r="T224" s="291">
        <v>17.052039479603732</v>
      </c>
      <c r="U224" s="292">
        <v>0.12489840317206426</v>
      </c>
      <c r="V224" s="292">
        <v>2.2367374303984846</v>
      </c>
      <c r="W224" s="292">
        <v>0</v>
      </c>
      <c r="X224" s="293">
        <v>8.2565310460598354E-2</v>
      </c>
      <c r="Y224" s="604" t="s">
        <v>16661</v>
      </c>
      <c r="Z224" s="282"/>
      <c r="AA224" s="282"/>
      <c r="AB224" s="282"/>
      <c r="AC224" s="282"/>
      <c r="AD224" s="282"/>
      <c r="AE224" s="282"/>
      <c r="AF224" s="285"/>
      <c r="AG224" s="285"/>
      <c r="AH224" s="285"/>
      <c r="AI224" s="285"/>
      <c r="AJ224" s="285"/>
      <c r="AL224" s="286"/>
    </row>
    <row r="225" spans="1:38" s="272" customFormat="1" x14ac:dyDescent="0.2">
      <c r="A225" s="272" t="s">
        <v>1285</v>
      </c>
      <c r="B225" s="272">
        <v>56</v>
      </c>
      <c r="C225" s="257">
        <v>56037</v>
      </c>
      <c r="D225" s="272" t="s">
        <v>17030</v>
      </c>
      <c r="E225" s="273" t="s">
        <v>17493</v>
      </c>
      <c r="F225" s="274">
        <v>20200254</v>
      </c>
      <c r="G225" s="272" t="s">
        <v>17504</v>
      </c>
      <c r="H225" s="272" t="s">
        <v>17505</v>
      </c>
      <c r="I225" s="272" t="s">
        <v>14790</v>
      </c>
      <c r="J225" s="287">
        <v>194.69100000000003</v>
      </c>
      <c r="K225" s="288">
        <v>64.83240960000002</v>
      </c>
      <c r="L225" s="288">
        <v>102.71100000000001</v>
      </c>
      <c r="M225" s="288">
        <v>0</v>
      </c>
      <c r="N225" s="288">
        <v>5.4871843891200012</v>
      </c>
      <c r="O225" s="289">
        <v>211.02593759048153</v>
      </c>
      <c r="P225" s="290">
        <v>70.27196954194153</v>
      </c>
      <c r="Q225" s="290">
        <v>111.32864424064773</v>
      </c>
      <c r="R225" s="290">
        <v>0</v>
      </c>
      <c r="S225" s="290">
        <v>5.9475693814603741</v>
      </c>
      <c r="T225" s="291">
        <v>195.35132857432623</v>
      </c>
      <c r="U225" s="292">
        <v>69.706811500084527</v>
      </c>
      <c r="V225" s="292">
        <v>107.04386274049894</v>
      </c>
      <c r="W225" s="292">
        <v>0</v>
      </c>
      <c r="X225" s="293">
        <v>5.9475693814603741</v>
      </c>
      <c r="Y225" s="604" t="s">
        <v>16661</v>
      </c>
      <c r="Z225" s="282"/>
      <c r="AA225" s="282"/>
      <c r="AB225" s="282"/>
      <c r="AC225" s="282"/>
      <c r="AD225" s="282"/>
      <c r="AE225" s="282"/>
      <c r="AF225" s="285"/>
      <c r="AG225" s="285"/>
      <c r="AH225" s="285"/>
      <c r="AI225" s="285"/>
      <c r="AJ225" s="285"/>
      <c r="AL225" s="286"/>
    </row>
    <row r="226" spans="1:38" s="272" customFormat="1" x14ac:dyDescent="0.2">
      <c r="A226" s="272" t="s">
        <v>1285</v>
      </c>
      <c r="B226" s="272">
        <v>56</v>
      </c>
      <c r="C226" s="257">
        <v>56037</v>
      </c>
      <c r="D226" s="272" t="s">
        <v>17030</v>
      </c>
      <c r="E226" s="273" t="s">
        <v>17493</v>
      </c>
      <c r="F226" s="274">
        <v>20200202</v>
      </c>
      <c r="G226" s="272" t="s">
        <v>17506</v>
      </c>
      <c r="H226" s="272" t="s">
        <v>17507</v>
      </c>
      <c r="I226" s="272" t="s">
        <v>14790</v>
      </c>
      <c r="J226" s="287">
        <v>0</v>
      </c>
      <c r="K226" s="288">
        <v>0</v>
      </c>
      <c r="L226" s="288">
        <v>16.9068</v>
      </c>
      <c r="M226" s="288">
        <v>0</v>
      </c>
      <c r="N226" s="288">
        <v>0</v>
      </c>
      <c r="O226" s="289">
        <v>0</v>
      </c>
      <c r="P226" s="290">
        <v>0</v>
      </c>
      <c r="Q226" s="290">
        <v>18.325312015731352</v>
      </c>
      <c r="R226" s="290">
        <v>0</v>
      </c>
      <c r="S226" s="290">
        <v>0</v>
      </c>
      <c r="T226" s="291">
        <v>0</v>
      </c>
      <c r="U226" s="292">
        <v>0</v>
      </c>
      <c r="V226" s="292">
        <v>17.620013227220717</v>
      </c>
      <c r="W226" s="292">
        <v>0</v>
      </c>
      <c r="X226" s="293">
        <v>0</v>
      </c>
      <c r="Y226" s="604" t="s">
        <v>16661</v>
      </c>
      <c r="Z226" s="282"/>
      <c r="AA226" s="282"/>
      <c r="AB226" s="282"/>
      <c r="AC226" s="282"/>
      <c r="AD226" s="282"/>
      <c r="AE226" s="282"/>
      <c r="AF226" s="285"/>
      <c r="AG226" s="285"/>
      <c r="AH226" s="285"/>
      <c r="AI226" s="285"/>
      <c r="AJ226" s="285"/>
      <c r="AL226" s="286"/>
    </row>
    <row r="227" spans="1:38" s="272" customFormat="1" x14ac:dyDescent="0.2">
      <c r="A227" s="272" t="s">
        <v>1285</v>
      </c>
      <c r="B227" s="272">
        <v>56</v>
      </c>
      <c r="C227" s="257">
        <v>56037</v>
      </c>
      <c r="D227" s="272" t="s">
        <v>17030</v>
      </c>
      <c r="E227" s="273" t="s">
        <v>17493</v>
      </c>
      <c r="F227" s="274">
        <v>20200202</v>
      </c>
      <c r="G227" s="272" t="s">
        <v>17506</v>
      </c>
      <c r="H227" s="272" t="s">
        <v>17508</v>
      </c>
      <c r="I227" s="272" t="s">
        <v>14790</v>
      </c>
      <c r="J227" s="287">
        <v>0</v>
      </c>
      <c r="K227" s="288">
        <v>0</v>
      </c>
      <c r="L227" s="288">
        <v>16.9068</v>
      </c>
      <c r="M227" s="288">
        <v>0</v>
      </c>
      <c r="N227" s="288">
        <v>0</v>
      </c>
      <c r="O227" s="289">
        <v>0</v>
      </c>
      <c r="P227" s="290">
        <v>0</v>
      </c>
      <c r="Q227" s="290">
        <v>18.325312015731352</v>
      </c>
      <c r="R227" s="290">
        <v>0</v>
      </c>
      <c r="S227" s="290">
        <v>0</v>
      </c>
      <c r="T227" s="291">
        <v>0</v>
      </c>
      <c r="U227" s="292">
        <v>0</v>
      </c>
      <c r="V227" s="292">
        <v>17.620013227220717</v>
      </c>
      <c r="W227" s="292">
        <v>0</v>
      </c>
      <c r="X227" s="293">
        <v>0</v>
      </c>
      <c r="Y227" s="604" t="s">
        <v>16661</v>
      </c>
      <c r="Z227" s="282"/>
      <c r="AA227" s="282"/>
      <c r="AB227" s="282"/>
      <c r="AC227" s="282"/>
      <c r="AD227" s="282"/>
      <c r="AE227" s="282"/>
      <c r="AF227" s="285"/>
      <c r="AG227" s="285"/>
      <c r="AH227" s="285"/>
      <c r="AI227" s="285"/>
      <c r="AJ227" s="285"/>
      <c r="AL227" s="286"/>
    </row>
    <row r="228" spans="1:38" s="272" customFormat="1" x14ac:dyDescent="0.2">
      <c r="A228" s="272" t="s">
        <v>1285</v>
      </c>
      <c r="B228" s="272">
        <v>56</v>
      </c>
      <c r="C228" s="257">
        <v>56037</v>
      </c>
      <c r="D228" s="272" t="s">
        <v>17030</v>
      </c>
      <c r="E228" s="273" t="s">
        <v>17493</v>
      </c>
      <c r="F228" s="274">
        <v>20200202</v>
      </c>
      <c r="G228" s="272" t="s">
        <v>17506</v>
      </c>
      <c r="H228" s="272" t="s">
        <v>17508</v>
      </c>
      <c r="I228" s="272" t="s">
        <v>14790</v>
      </c>
      <c r="J228" s="287">
        <v>0</v>
      </c>
      <c r="K228" s="288">
        <v>0</v>
      </c>
      <c r="L228" s="288">
        <v>25.491600000000002</v>
      </c>
      <c r="M228" s="288">
        <v>0</v>
      </c>
      <c r="N228" s="288">
        <v>0</v>
      </c>
      <c r="O228" s="289">
        <v>0</v>
      </c>
      <c r="P228" s="290">
        <v>0</v>
      </c>
      <c r="Q228" s="290">
        <v>27.630392728382507</v>
      </c>
      <c r="R228" s="290">
        <v>0</v>
      </c>
      <c r="S228" s="290">
        <v>0</v>
      </c>
      <c r="T228" s="291">
        <v>0</v>
      </c>
      <c r="U228" s="292">
        <v>0</v>
      </c>
      <c r="V228" s="292">
        <v>26.566962948814659</v>
      </c>
      <c r="W228" s="292">
        <v>0</v>
      </c>
      <c r="X228" s="293">
        <v>0</v>
      </c>
      <c r="Y228" s="604" t="s">
        <v>16661</v>
      </c>
      <c r="Z228" s="282"/>
      <c r="AA228" s="282"/>
      <c r="AB228" s="282"/>
      <c r="AC228" s="282"/>
      <c r="AD228" s="282"/>
      <c r="AE228" s="282"/>
      <c r="AF228" s="285"/>
      <c r="AG228" s="285"/>
      <c r="AH228" s="285"/>
      <c r="AI228" s="285"/>
      <c r="AJ228" s="285"/>
      <c r="AL228" s="286"/>
    </row>
    <row r="229" spans="1:38" s="272" customFormat="1" x14ac:dyDescent="0.2">
      <c r="A229" s="272" t="s">
        <v>1285</v>
      </c>
      <c r="B229" s="272">
        <v>56</v>
      </c>
      <c r="C229" s="257">
        <v>56037</v>
      </c>
      <c r="D229" s="272" t="s">
        <v>17030</v>
      </c>
      <c r="E229" s="273" t="s">
        <v>17493</v>
      </c>
      <c r="F229" s="274">
        <v>20200202</v>
      </c>
      <c r="G229" s="272" t="s">
        <v>17506</v>
      </c>
      <c r="H229" s="272" t="s">
        <v>17509</v>
      </c>
      <c r="I229" s="272" t="s">
        <v>14790</v>
      </c>
      <c r="J229" s="287">
        <v>0</v>
      </c>
      <c r="K229" s="288">
        <v>0</v>
      </c>
      <c r="L229" s="288">
        <v>0</v>
      </c>
      <c r="M229" s="288">
        <v>0</v>
      </c>
      <c r="N229" s="288">
        <v>0</v>
      </c>
      <c r="O229" s="289">
        <v>0</v>
      </c>
      <c r="P229" s="290">
        <v>0</v>
      </c>
      <c r="Q229" s="290">
        <v>0</v>
      </c>
      <c r="R229" s="290">
        <v>0</v>
      </c>
      <c r="S229" s="290">
        <v>0</v>
      </c>
      <c r="T229" s="291">
        <v>0</v>
      </c>
      <c r="U229" s="292">
        <v>0</v>
      </c>
      <c r="V229" s="292">
        <v>0</v>
      </c>
      <c r="W229" s="292">
        <v>0</v>
      </c>
      <c r="X229" s="293">
        <v>0</v>
      </c>
      <c r="Y229" s="604" t="s">
        <v>16661</v>
      </c>
      <c r="Z229" s="282"/>
      <c r="AA229" s="282"/>
      <c r="AB229" s="282"/>
      <c r="AC229" s="282"/>
      <c r="AD229" s="282"/>
      <c r="AE229" s="282"/>
      <c r="AF229" s="285"/>
      <c r="AG229" s="285"/>
      <c r="AH229" s="285"/>
      <c r="AI229" s="285"/>
      <c r="AJ229" s="285"/>
      <c r="AL229" s="286"/>
    </row>
    <row r="230" spans="1:38" s="272" customFormat="1" x14ac:dyDescent="0.2">
      <c r="A230" s="272" t="s">
        <v>1285</v>
      </c>
      <c r="B230" s="272">
        <v>56</v>
      </c>
      <c r="C230" s="257">
        <v>56037</v>
      </c>
      <c r="D230" s="272" t="s">
        <v>17030</v>
      </c>
      <c r="E230" s="273" t="s">
        <v>17493</v>
      </c>
      <c r="F230" s="274">
        <v>20200253</v>
      </c>
      <c r="G230" s="272" t="s">
        <v>17506</v>
      </c>
      <c r="H230" s="272" t="s">
        <v>17510</v>
      </c>
      <c r="I230" s="272" t="s">
        <v>14790</v>
      </c>
      <c r="J230" s="287">
        <v>11.169</v>
      </c>
      <c r="K230" s="288">
        <v>7.623302400000001E-2</v>
      </c>
      <c r="L230" s="288">
        <v>1.6205999999999998</v>
      </c>
      <c r="M230" s="288">
        <v>0</v>
      </c>
      <c r="N230" s="288">
        <v>4.9989290400000004E-2</v>
      </c>
      <c r="O230" s="289">
        <v>12.106099906765531</v>
      </c>
      <c r="P230" s="290">
        <v>8.262911672834225E-2</v>
      </c>
      <c r="Q230" s="290">
        <v>1.7565713590208807</v>
      </c>
      <c r="R230" s="290">
        <v>0</v>
      </c>
      <c r="S230" s="290">
        <v>5.4183484989767668E-2</v>
      </c>
      <c r="T230" s="291">
        <v>11.206881616749872</v>
      </c>
      <c r="U230" s="292">
        <v>8.196457708166717E-2</v>
      </c>
      <c r="V230" s="292">
        <v>1.6889649984641619</v>
      </c>
      <c r="W230" s="292">
        <v>0</v>
      </c>
      <c r="X230" s="293">
        <v>5.4183484989767668E-2</v>
      </c>
      <c r="Y230" s="604" t="s">
        <v>16661</v>
      </c>
      <c r="Z230" s="282"/>
      <c r="AA230" s="282"/>
      <c r="AB230" s="282"/>
      <c r="AC230" s="282"/>
      <c r="AD230" s="282"/>
      <c r="AE230" s="282"/>
      <c r="AF230" s="285"/>
      <c r="AG230" s="285"/>
      <c r="AH230" s="285"/>
      <c r="AI230" s="285"/>
      <c r="AJ230" s="285"/>
      <c r="AL230" s="286"/>
    </row>
    <row r="231" spans="1:38" s="272" customFormat="1" x14ac:dyDescent="0.2">
      <c r="A231" s="272" t="s">
        <v>1285</v>
      </c>
      <c r="B231" s="272">
        <v>56</v>
      </c>
      <c r="C231" s="257">
        <v>56037</v>
      </c>
      <c r="D231" s="272" t="s">
        <v>17030</v>
      </c>
      <c r="E231" s="273" t="s">
        <v>17493</v>
      </c>
      <c r="F231" s="274">
        <v>20200202</v>
      </c>
      <c r="G231" s="272" t="s">
        <v>17511</v>
      </c>
      <c r="H231" s="272" t="s">
        <v>17512</v>
      </c>
      <c r="I231" s="272" t="s">
        <v>14790</v>
      </c>
      <c r="J231" s="287">
        <v>0</v>
      </c>
      <c r="K231" s="288">
        <v>0</v>
      </c>
      <c r="L231" s="288">
        <v>0</v>
      </c>
      <c r="M231" s="288">
        <v>0</v>
      </c>
      <c r="N231" s="288">
        <v>0</v>
      </c>
      <c r="O231" s="289">
        <v>0</v>
      </c>
      <c r="P231" s="290">
        <v>0</v>
      </c>
      <c r="Q231" s="290">
        <v>0</v>
      </c>
      <c r="R231" s="290">
        <v>0</v>
      </c>
      <c r="S231" s="290">
        <v>0</v>
      </c>
      <c r="T231" s="291">
        <v>0</v>
      </c>
      <c r="U231" s="292">
        <v>0</v>
      </c>
      <c r="V231" s="292">
        <v>0</v>
      </c>
      <c r="W231" s="292">
        <v>0</v>
      </c>
      <c r="X231" s="293">
        <v>0</v>
      </c>
      <c r="Y231" s="604" t="s">
        <v>16661</v>
      </c>
      <c r="Z231" s="282"/>
      <c r="AA231" s="282"/>
      <c r="AB231" s="282"/>
      <c r="AC231" s="282"/>
      <c r="AD231" s="282"/>
      <c r="AE231" s="282"/>
      <c r="AF231" s="285"/>
      <c r="AG231" s="285"/>
      <c r="AH231" s="285"/>
      <c r="AI231" s="285"/>
      <c r="AJ231" s="285"/>
      <c r="AL231" s="286"/>
    </row>
    <row r="232" spans="1:38" s="272" customFormat="1" x14ac:dyDescent="0.2">
      <c r="A232" s="272" t="s">
        <v>1285</v>
      </c>
      <c r="B232" s="272">
        <v>56</v>
      </c>
      <c r="C232" s="257">
        <v>56037</v>
      </c>
      <c r="D232" s="272" t="s">
        <v>17030</v>
      </c>
      <c r="E232" s="273" t="s">
        <v>17493</v>
      </c>
      <c r="F232" s="274">
        <v>20200202</v>
      </c>
      <c r="G232" s="272" t="s">
        <v>17511</v>
      </c>
      <c r="H232" s="272" t="s">
        <v>17512</v>
      </c>
      <c r="I232" s="272" t="s">
        <v>14790</v>
      </c>
      <c r="J232" s="287">
        <v>0</v>
      </c>
      <c r="K232" s="288">
        <v>0</v>
      </c>
      <c r="L232" s="288">
        <v>0</v>
      </c>
      <c r="M232" s="288">
        <v>0</v>
      </c>
      <c r="N232" s="288">
        <v>0</v>
      </c>
      <c r="O232" s="289">
        <v>0</v>
      </c>
      <c r="P232" s="290">
        <v>0</v>
      </c>
      <c r="Q232" s="290">
        <v>0</v>
      </c>
      <c r="R232" s="290">
        <v>0</v>
      </c>
      <c r="S232" s="290">
        <v>0</v>
      </c>
      <c r="T232" s="291">
        <v>0</v>
      </c>
      <c r="U232" s="292">
        <v>0</v>
      </c>
      <c r="V232" s="292">
        <v>0</v>
      </c>
      <c r="W232" s="292">
        <v>0</v>
      </c>
      <c r="X232" s="293">
        <v>0</v>
      </c>
      <c r="Y232" s="604" t="s">
        <v>16661</v>
      </c>
      <c r="Z232" s="282"/>
      <c r="AA232" s="282"/>
      <c r="AB232" s="282"/>
      <c r="AC232" s="282"/>
      <c r="AD232" s="282"/>
      <c r="AE232" s="282"/>
      <c r="AF232" s="285"/>
      <c r="AG232" s="285"/>
      <c r="AH232" s="285"/>
      <c r="AI232" s="285"/>
      <c r="AJ232" s="285"/>
      <c r="AL232" s="286"/>
    </row>
    <row r="233" spans="1:38" s="272" customFormat="1" x14ac:dyDescent="0.2">
      <c r="A233" s="272" t="s">
        <v>1285</v>
      </c>
      <c r="B233" s="272">
        <v>56</v>
      </c>
      <c r="C233" s="257">
        <v>56037</v>
      </c>
      <c r="D233" s="272" t="s">
        <v>17030</v>
      </c>
      <c r="E233" s="273" t="s">
        <v>17493</v>
      </c>
      <c r="F233" s="274">
        <v>20200202</v>
      </c>
      <c r="G233" s="272" t="s">
        <v>17513</v>
      </c>
      <c r="H233" s="272" t="s">
        <v>17514</v>
      </c>
      <c r="I233" s="272" t="s">
        <v>14790</v>
      </c>
      <c r="J233" s="287">
        <v>0</v>
      </c>
      <c r="K233" s="288">
        <v>0</v>
      </c>
      <c r="L233" s="288">
        <v>0</v>
      </c>
      <c r="M233" s="288">
        <v>0</v>
      </c>
      <c r="N233" s="288">
        <v>0</v>
      </c>
      <c r="O233" s="289">
        <v>0</v>
      </c>
      <c r="P233" s="290">
        <v>0</v>
      </c>
      <c r="Q233" s="290">
        <v>0</v>
      </c>
      <c r="R233" s="290">
        <v>0</v>
      </c>
      <c r="S233" s="290">
        <v>0</v>
      </c>
      <c r="T233" s="291">
        <v>0</v>
      </c>
      <c r="U233" s="292">
        <v>0</v>
      </c>
      <c r="V233" s="292">
        <v>0</v>
      </c>
      <c r="W233" s="292">
        <v>0</v>
      </c>
      <c r="X233" s="293">
        <v>0</v>
      </c>
      <c r="Y233" s="604" t="s">
        <v>16661</v>
      </c>
      <c r="Z233" s="282"/>
      <c r="AA233" s="282"/>
      <c r="AB233" s="282"/>
      <c r="AC233" s="282"/>
      <c r="AD233" s="282"/>
      <c r="AE233" s="282"/>
      <c r="AF233" s="285"/>
      <c r="AG233" s="285"/>
      <c r="AH233" s="285"/>
      <c r="AI233" s="285"/>
      <c r="AJ233" s="285"/>
      <c r="AL233" s="286"/>
    </row>
    <row r="234" spans="1:38" s="272" customFormat="1" x14ac:dyDescent="0.2">
      <c r="A234" s="272" t="s">
        <v>1285</v>
      </c>
      <c r="B234" s="272">
        <v>56</v>
      </c>
      <c r="C234" s="257">
        <v>56037</v>
      </c>
      <c r="D234" s="272" t="s">
        <v>17030</v>
      </c>
      <c r="E234" s="273" t="s">
        <v>17493</v>
      </c>
      <c r="F234" s="274">
        <v>20200202</v>
      </c>
      <c r="G234" s="272" t="s">
        <v>17513</v>
      </c>
      <c r="H234" s="272" t="s">
        <v>17515</v>
      </c>
      <c r="I234" s="272" t="s">
        <v>14790</v>
      </c>
      <c r="J234" s="287">
        <v>0</v>
      </c>
      <c r="K234" s="288">
        <v>0</v>
      </c>
      <c r="L234" s="288">
        <v>0</v>
      </c>
      <c r="M234" s="288">
        <v>0</v>
      </c>
      <c r="N234" s="288">
        <v>0</v>
      </c>
      <c r="O234" s="289">
        <v>0</v>
      </c>
      <c r="P234" s="290">
        <v>0</v>
      </c>
      <c r="Q234" s="290">
        <v>0</v>
      </c>
      <c r="R234" s="290">
        <v>0</v>
      </c>
      <c r="S234" s="290">
        <v>0</v>
      </c>
      <c r="T234" s="291">
        <v>0</v>
      </c>
      <c r="U234" s="292">
        <v>0</v>
      </c>
      <c r="V234" s="292">
        <v>0</v>
      </c>
      <c r="W234" s="292">
        <v>0</v>
      </c>
      <c r="X234" s="293">
        <v>0</v>
      </c>
      <c r="Y234" s="604" t="s">
        <v>16661</v>
      </c>
      <c r="Z234" s="282"/>
      <c r="AA234" s="282"/>
      <c r="AB234" s="282"/>
      <c r="AC234" s="282"/>
      <c r="AD234" s="282"/>
      <c r="AE234" s="282"/>
      <c r="AF234" s="285"/>
      <c r="AG234" s="285"/>
      <c r="AH234" s="285"/>
      <c r="AI234" s="285"/>
      <c r="AJ234" s="285"/>
      <c r="AL234" s="286"/>
    </row>
    <row r="235" spans="1:38" s="272" customFormat="1" x14ac:dyDescent="0.2">
      <c r="A235" s="272" t="s">
        <v>1285</v>
      </c>
      <c r="B235" s="272">
        <v>56</v>
      </c>
      <c r="C235" s="257">
        <v>56037</v>
      </c>
      <c r="D235" s="272" t="s">
        <v>17030</v>
      </c>
      <c r="E235" s="273" t="s">
        <v>17493</v>
      </c>
      <c r="F235" s="274">
        <v>20200202</v>
      </c>
      <c r="G235" s="272" t="s">
        <v>17516</v>
      </c>
      <c r="H235" s="272" t="s">
        <v>17517</v>
      </c>
      <c r="I235" s="272" t="s">
        <v>14790</v>
      </c>
      <c r="J235" s="287">
        <v>0</v>
      </c>
      <c r="K235" s="288">
        <v>0</v>
      </c>
      <c r="L235" s="288">
        <v>0</v>
      </c>
      <c r="M235" s="288">
        <v>0</v>
      </c>
      <c r="N235" s="288">
        <v>0</v>
      </c>
      <c r="O235" s="289">
        <v>0</v>
      </c>
      <c r="P235" s="290">
        <v>0</v>
      </c>
      <c r="Q235" s="290">
        <v>0</v>
      </c>
      <c r="R235" s="290">
        <v>0</v>
      </c>
      <c r="S235" s="290">
        <v>0</v>
      </c>
      <c r="T235" s="291">
        <v>0</v>
      </c>
      <c r="U235" s="292">
        <v>0</v>
      </c>
      <c r="V235" s="292">
        <v>0</v>
      </c>
      <c r="W235" s="292">
        <v>0</v>
      </c>
      <c r="X235" s="293">
        <v>0</v>
      </c>
      <c r="Y235" s="604" t="s">
        <v>16661</v>
      </c>
      <c r="Z235" s="282"/>
      <c r="AA235" s="282"/>
      <c r="AB235" s="282"/>
      <c r="AC235" s="282"/>
      <c r="AD235" s="282"/>
      <c r="AE235" s="282"/>
      <c r="AF235" s="285"/>
      <c r="AG235" s="285"/>
      <c r="AH235" s="285"/>
      <c r="AI235" s="285"/>
      <c r="AJ235" s="285"/>
      <c r="AL235" s="286"/>
    </row>
    <row r="236" spans="1:38" s="272" customFormat="1" x14ac:dyDescent="0.2">
      <c r="A236" s="272" t="s">
        <v>1285</v>
      </c>
      <c r="B236" s="272">
        <v>56</v>
      </c>
      <c r="C236" s="257">
        <v>56037</v>
      </c>
      <c r="D236" s="272" t="s">
        <v>17030</v>
      </c>
      <c r="E236" s="273" t="s">
        <v>17493</v>
      </c>
      <c r="F236" s="274">
        <v>20200253</v>
      </c>
      <c r="G236" s="272" t="s">
        <v>17513</v>
      </c>
      <c r="H236" s="272" t="s">
        <v>17518</v>
      </c>
      <c r="I236" s="272" t="s">
        <v>14790</v>
      </c>
      <c r="J236" s="287">
        <v>271.73520000000002</v>
      </c>
      <c r="K236" s="288">
        <v>1.858633728</v>
      </c>
      <c r="L236" s="288">
        <v>34.514400000000002</v>
      </c>
      <c r="M236" s="288">
        <v>0</v>
      </c>
      <c r="N236" s="288">
        <v>1.2187865088000001</v>
      </c>
      <c r="O236" s="289">
        <v>294.53428949636611</v>
      </c>
      <c r="P236" s="290">
        <v>2.0145765602338681</v>
      </c>
      <c r="Q236" s="290">
        <v>37.410222456985252</v>
      </c>
      <c r="R236" s="290">
        <v>0</v>
      </c>
      <c r="S236" s="290">
        <v>1.3210449673695737</v>
      </c>
      <c r="T236" s="291">
        <v>272.65683745222043</v>
      </c>
      <c r="U236" s="292">
        <v>1.9983744507530281</v>
      </c>
      <c r="V236" s="292">
        <v>35.970389697020536</v>
      </c>
      <c r="W236" s="292">
        <v>0</v>
      </c>
      <c r="X236" s="293">
        <v>1.3210449673695737</v>
      </c>
      <c r="Y236" s="604" t="s">
        <v>16661</v>
      </c>
      <c r="Z236" s="282"/>
      <c r="AA236" s="282"/>
      <c r="AB236" s="282"/>
      <c r="AC236" s="282"/>
      <c r="AD236" s="282"/>
      <c r="AE236" s="282"/>
      <c r="AF236" s="285"/>
      <c r="AG236" s="285"/>
      <c r="AH236" s="285"/>
      <c r="AI236" s="285"/>
      <c r="AJ236" s="285"/>
      <c r="AL236" s="286"/>
    </row>
    <row r="237" spans="1:38" s="272" customFormat="1" x14ac:dyDescent="0.2">
      <c r="A237" s="272" t="s">
        <v>1285</v>
      </c>
      <c r="B237" s="272">
        <v>56</v>
      </c>
      <c r="C237" s="257">
        <v>56037</v>
      </c>
      <c r="D237" s="272" t="s">
        <v>17030</v>
      </c>
      <c r="E237" s="273" t="s">
        <v>17493</v>
      </c>
      <c r="F237" s="274">
        <v>20200253</v>
      </c>
      <c r="G237" s="272" t="s">
        <v>17513</v>
      </c>
      <c r="H237" s="272" t="s">
        <v>17519</v>
      </c>
      <c r="I237" s="272" t="s">
        <v>14790</v>
      </c>
      <c r="J237" s="287">
        <v>131.57520000000002</v>
      </c>
      <c r="K237" s="288">
        <v>0.90027571200000012</v>
      </c>
      <c r="L237" s="288">
        <v>16.7316</v>
      </c>
      <c r="M237" s="288">
        <v>0</v>
      </c>
      <c r="N237" s="288">
        <v>0.59034971520000012</v>
      </c>
      <c r="O237" s="289">
        <v>142.61460439185748</v>
      </c>
      <c r="P237" s="290">
        <v>0.97581052136327995</v>
      </c>
      <c r="Q237" s="290">
        <v>18.135412409350717</v>
      </c>
      <c r="R237" s="290">
        <v>0</v>
      </c>
      <c r="S237" s="290">
        <v>0.63988115606963736</v>
      </c>
      <c r="T237" s="291">
        <v>132.0214603008495</v>
      </c>
      <c r="U237" s="292">
        <v>0.96796262458349813</v>
      </c>
      <c r="V237" s="292">
        <v>17.437422416575945</v>
      </c>
      <c r="W237" s="292">
        <v>0</v>
      </c>
      <c r="X237" s="293">
        <v>0.63988115606963736</v>
      </c>
      <c r="Y237" s="604" t="s">
        <v>16661</v>
      </c>
      <c r="Z237" s="282"/>
      <c r="AA237" s="282"/>
      <c r="AB237" s="282"/>
      <c r="AC237" s="282"/>
      <c r="AD237" s="282"/>
      <c r="AE237" s="282"/>
      <c r="AF237" s="285"/>
      <c r="AG237" s="285"/>
      <c r="AH237" s="285"/>
      <c r="AI237" s="285"/>
      <c r="AJ237" s="285"/>
      <c r="AL237" s="286"/>
    </row>
    <row r="238" spans="1:38" s="272" customFormat="1" x14ac:dyDescent="0.2">
      <c r="A238" s="272" t="s">
        <v>1285</v>
      </c>
      <c r="B238" s="272">
        <v>56</v>
      </c>
      <c r="C238" s="257">
        <v>56037</v>
      </c>
      <c r="D238" s="272" t="s">
        <v>17030</v>
      </c>
      <c r="E238" s="273" t="s">
        <v>17493</v>
      </c>
      <c r="F238" s="274">
        <v>20200253</v>
      </c>
      <c r="G238" s="272" t="s">
        <v>17516</v>
      </c>
      <c r="H238" s="272" t="s">
        <v>17520</v>
      </c>
      <c r="I238" s="272" t="s">
        <v>14790</v>
      </c>
      <c r="J238" s="287">
        <v>160.6584</v>
      </c>
      <c r="K238" s="288">
        <v>0.98739916800000016</v>
      </c>
      <c r="L238" s="288">
        <v>20.410799999999998</v>
      </c>
      <c r="M238" s="288">
        <v>0</v>
      </c>
      <c r="N238" s="288">
        <v>0.64748033280000017</v>
      </c>
      <c r="O238" s="289">
        <v>174.13793905104302</v>
      </c>
      <c r="P238" s="290">
        <v>1.0702437976242425</v>
      </c>
      <c r="Q238" s="290">
        <v>22.123304143344065</v>
      </c>
      <c r="R238" s="290">
        <v>0</v>
      </c>
      <c r="S238" s="290">
        <v>0.70180513891508611</v>
      </c>
      <c r="T238" s="291">
        <v>161.20330105975896</v>
      </c>
      <c r="U238" s="292">
        <v>1.0616364269625462</v>
      </c>
      <c r="V238" s="292">
        <v>21.2718294401162</v>
      </c>
      <c r="W238" s="292">
        <v>0</v>
      </c>
      <c r="X238" s="293">
        <v>0.70180513891508611</v>
      </c>
      <c r="Y238" s="604" t="s">
        <v>16661</v>
      </c>
      <c r="Z238" s="282"/>
      <c r="AA238" s="282"/>
      <c r="AB238" s="282"/>
      <c r="AC238" s="282"/>
      <c r="AD238" s="282"/>
      <c r="AE238" s="282"/>
      <c r="AF238" s="285"/>
      <c r="AG238" s="285"/>
      <c r="AH238" s="285"/>
      <c r="AI238" s="285"/>
      <c r="AJ238" s="285"/>
      <c r="AL238" s="286"/>
    </row>
    <row r="239" spans="1:38" s="272" customFormat="1" x14ac:dyDescent="0.2">
      <c r="A239" s="272" t="s">
        <v>1285</v>
      </c>
      <c r="B239" s="272">
        <v>56</v>
      </c>
      <c r="C239" s="257">
        <v>56037</v>
      </c>
      <c r="D239" s="272" t="s">
        <v>17030</v>
      </c>
      <c r="E239" s="273" t="s">
        <v>17493</v>
      </c>
      <c r="F239" s="274">
        <v>20200254</v>
      </c>
      <c r="G239" s="272" t="s">
        <v>17513</v>
      </c>
      <c r="H239" s="272" t="s">
        <v>17521</v>
      </c>
      <c r="I239" s="272" t="s">
        <v>14790</v>
      </c>
      <c r="J239" s="287">
        <v>59.13</v>
      </c>
      <c r="K239" s="288">
        <v>25.223859359999999</v>
      </c>
      <c r="L239" s="288">
        <v>21.024000000000004</v>
      </c>
      <c r="M239" s="288">
        <v>0</v>
      </c>
      <c r="N239" s="288">
        <v>2.134857676392</v>
      </c>
      <c r="O239" s="289">
        <v>64.09111715346458</v>
      </c>
      <c r="P239" s="290">
        <v>27.340188149911615</v>
      </c>
      <c r="Q239" s="290">
        <v>22.787952765676298</v>
      </c>
      <c r="R239" s="290">
        <v>0</v>
      </c>
      <c r="S239" s="290">
        <v>2.3139762124744263</v>
      </c>
      <c r="T239" s="291">
        <v>59.330549735734621</v>
      </c>
      <c r="U239" s="292">
        <v>27.120306349251624</v>
      </c>
      <c r="V239" s="292">
        <v>21.910897277372918</v>
      </c>
      <c r="W239" s="292">
        <v>0</v>
      </c>
      <c r="X239" s="293">
        <v>2.3139762124744263</v>
      </c>
      <c r="Y239" s="604" t="s">
        <v>16661</v>
      </c>
      <c r="Z239" s="282"/>
      <c r="AA239" s="282"/>
      <c r="AB239" s="282"/>
      <c r="AC239" s="282"/>
      <c r="AD239" s="282"/>
      <c r="AE239" s="282"/>
      <c r="AF239" s="285"/>
      <c r="AG239" s="285"/>
      <c r="AH239" s="285"/>
      <c r="AI239" s="285"/>
      <c r="AJ239" s="285"/>
      <c r="AL239" s="286"/>
    </row>
    <row r="240" spans="1:38" s="272" customFormat="1" x14ac:dyDescent="0.2">
      <c r="A240" s="272" t="s">
        <v>1285</v>
      </c>
      <c r="B240" s="272">
        <v>56</v>
      </c>
      <c r="C240" s="257">
        <v>56037</v>
      </c>
      <c r="D240" s="272" t="s">
        <v>17030</v>
      </c>
      <c r="E240" s="273" t="s">
        <v>17493</v>
      </c>
      <c r="F240" s="274">
        <v>20200254</v>
      </c>
      <c r="G240" s="272" t="s">
        <v>17513</v>
      </c>
      <c r="H240" s="272" t="s">
        <v>17522</v>
      </c>
      <c r="I240" s="272" t="s">
        <v>14790</v>
      </c>
      <c r="J240" s="287">
        <v>39.42</v>
      </c>
      <c r="K240" s="288">
        <v>16.81590624</v>
      </c>
      <c r="L240" s="288">
        <v>14.016000000000002</v>
      </c>
      <c r="M240" s="288">
        <v>0</v>
      </c>
      <c r="N240" s="288">
        <v>1.4232384509280001</v>
      </c>
      <c r="O240" s="289">
        <v>42.727411435643049</v>
      </c>
      <c r="P240" s="290">
        <v>18.226792099941079</v>
      </c>
      <c r="Q240" s="290">
        <v>15.191968510450865</v>
      </c>
      <c r="R240" s="290">
        <v>0</v>
      </c>
      <c r="S240" s="290">
        <v>1.5426508083162844</v>
      </c>
      <c r="T240" s="291">
        <v>39.553699823823081</v>
      </c>
      <c r="U240" s="292">
        <v>18.080204232834419</v>
      </c>
      <c r="V240" s="292">
        <v>14.607264851581945</v>
      </c>
      <c r="W240" s="292">
        <v>0</v>
      </c>
      <c r="X240" s="293">
        <v>1.5426508083162844</v>
      </c>
      <c r="Y240" s="604" t="s">
        <v>16661</v>
      </c>
      <c r="Z240" s="282"/>
      <c r="AA240" s="282"/>
      <c r="AB240" s="282"/>
      <c r="AC240" s="282"/>
      <c r="AD240" s="282"/>
      <c r="AE240" s="282"/>
      <c r="AF240" s="285"/>
      <c r="AG240" s="285"/>
      <c r="AH240" s="285"/>
      <c r="AI240" s="285"/>
      <c r="AJ240" s="285"/>
      <c r="AL240" s="286"/>
    </row>
    <row r="241" spans="1:38" s="272" customFormat="1" x14ac:dyDescent="0.2">
      <c r="A241" s="272" t="s">
        <v>1285</v>
      </c>
      <c r="B241" s="272">
        <v>56</v>
      </c>
      <c r="C241" s="257">
        <v>56037</v>
      </c>
      <c r="D241" s="272" t="s">
        <v>17030</v>
      </c>
      <c r="E241" s="273" t="s">
        <v>17493</v>
      </c>
      <c r="F241" s="274">
        <v>20200254</v>
      </c>
      <c r="G241" s="272" t="s">
        <v>17513</v>
      </c>
      <c r="H241" s="272" t="s">
        <v>17523</v>
      </c>
      <c r="I241" s="272" t="s">
        <v>14790</v>
      </c>
      <c r="J241" s="287">
        <v>1.3139999999999998</v>
      </c>
      <c r="K241" s="288">
        <v>0.36327720000000008</v>
      </c>
      <c r="L241" s="288">
        <v>2.6279999999999997</v>
      </c>
      <c r="M241" s="288">
        <v>0</v>
      </c>
      <c r="N241" s="288">
        <v>3.3560011665599986E-2</v>
      </c>
      <c r="O241" s="289">
        <v>1.4242470478547682</v>
      </c>
      <c r="P241" s="290">
        <v>0.3937568338302484</v>
      </c>
      <c r="Q241" s="290">
        <v>2.8484940957095364</v>
      </c>
      <c r="R241" s="290">
        <v>0</v>
      </c>
      <c r="S241" s="290">
        <v>3.637575916339602E-2</v>
      </c>
      <c r="T241" s="291">
        <v>1.3184566607941024</v>
      </c>
      <c r="U241" s="292">
        <v>0.39059006843821686</v>
      </c>
      <c r="V241" s="292">
        <v>2.7388621596716138</v>
      </c>
      <c r="W241" s="292">
        <v>0</v>
      </c>
      <c r="X241" s="293">
        <v>3.637575916339602E-2</v>
      </c>
      <c r="Y241" s="604" t="s">
        <v>16661</v>
      </c>
      <c r="Z241" s="282"/>
      <c r="AA241" s="282"/>
      <c r="AB241" s="282"/>
      <c r="AC241" s="282"/>
      <c r="AD241" s="282"/>
      <c r="AE241" s="282"/>
      <c r="AF241" s="285"/>
      <c r="AG241" s="285"/>
      <c r="AH241" s="285"/>
      <c r="AI241" s="285"/>
      <c r="AJ241" s="285"/>
      <c r="AL241" s="286"/>
    </row>
    <row r="242" spans="1:38" s="272" customFormat="1" x14ac:dyDescent="0.2">
      <c r="A242" s="272" t="s">
        <v>1285</v>
      </c>
      <c r="B242" s="272">
        <v>56</v>
      </c>
      <c r="C242" s="257">
        <v>56037</v>
      </c>
      <c r="D242" s="272" t="s">
        <v>17030</v>
      </c>
      <c r="E242" s="273" t="s">
        <v>17524</v>
      </c>
      <c r="F242" s="274">
        <v>20200254</v>
      </c>
      <c r="G242" s="272" t="s">
        <v>17513</v>
      </c>
      <c r="H242" s="272" t="s">
        <v>17352</v>
      </c>
      <c r="I242" s="272" t="s">
        <v>14790</v>
      </c>
      <c r="J242" s="287">
        <v>28.032000000000004</v>
      </c>
      <c r="K242" s="288">
        <v>9.261772800000001</v>
      </c>
      <c r="L242" s="288">
        <v>15.768000000000002</v>
      </c>
      <c r="M242" s="288">
        <v>0</v>
      </c>
      <c r="N242" s="288">
        <v>0.78388348416000009</v>
      </c>
      <c r="O242" s="289">
        <v>30.38393702090173</v>
      </c>
      <c r="P242" s="290">
        <v>10.038852791705931</v>
      </c>
      <c r="Q242" s="290">
        <v>17.090964574257224</v>
      </c>
      <c r="R242" s="290">
        <v>0</v>
      </c>
      <c r="S242" s="290">
        <v>0.84965276878005347</v>
      </c>
      <c r="T242" s="291">
        <v>28.127075430274193</v>
      </c>
      <c r="U242" s="292">
        <v>9.9581159285835028</v>
      </c>
      <c r="V242" s="292">
        <v>16.43317295802969</v>
      </c>
      <c r="W242" s="292">
        <v>0</v>
      </c>
      <c r="X242" s="293">
        <v>0.84965276878005347</v>
      </c>
      <c r="Y242" s="604" t="s">
        <v>16661</v>
      </c>
      <c r="Z242" s="282"/>
      <c r="AA242" s="282"/>
      <c r="AB242" s="282"/>
      <c r="AC242" s="282"/>
      <c r="AD242" s="282"/>
      <c r="AE242" s="282"/>
      <c r="AF242" s="285"/>
      <c r="AG242" s="285"/>
      <c r="AH242" s="285"/>
      <c r="AI242" s="285"/>
      <c r="AJ242" s="285"/>
      <c r="AL242" s="286"/>
    </row>
    <row r="243" spans="1:38" s="272" customFormat="1" x14ac:dyDescent="0.2">
      <c r="A243" s="272" t="s">
        <v>1285</v>
      </c>
      <c r="B243" s="272">
        <v>56</v>
      </c>
      <c r="C243" s="257">
        <v>56037</v>
      </c>
      <c r="D243" s="272" t="s">
        <v>17030</v>
      </c>
      <c r="E243" s="273" t="s">
        <v>17493</v>
      </c>
      <c r="F243" s="274">
        <v>20200254</v>
      </c>
      <c r="G243" s="272" t="s">
        <v>17513</v>
      </c>
      <c r="H243" s="272" t="s">
        <v>17525</v>
      </c>
      <c r="I243" s="272" t="s">
        <v>14790</v>
      </c>
      <c r="J243" s="287">
        <v>194.69100000000003</v>
      </c>
      <c r="K243" s="288">
        <v>64.83240960000002</v>
      </c>
      <c r="L243" s="288">
        <v>108.22979999999998</v>
      </c>
      <c r="M243" s="288">
        <v>0</v>
      </c>
      <c r="N243" s="288">
        <v>5.4871843891200012</v>
      </c>
      <c r="O243" s="289">
        <v>211.02593759048153</v>
      </c>
      <c r="P243" s="290">
        <v>70.27196954194153</v>
      </c>
      <c r="Q243" s="290">
        <v>117.31048184163774</v>
      </c>
      <c r="R243" s="290">
        <v>0</v>
      </c>
      <c r="S243" s="290">
        <v>5.9475693814603741</v>
      </c>
      <c r="T243" s="291">
        <v>195.35132857432623</v>
      </c>
      <c r="U243" s="292">
        <v>69.706811500084527</v>
      </c>
      <c r="V243" s="292">
        <v>112.7954732758093</v>
      </c>
      <c r="W243" s="292">
        <v>0</v>
      </c>
      <c r="X243" s="293">
        <v>5.9475693814603741</v>
      </c>
      <c r="Y243" s="604" t="s">
        <v>16661</v>
      </c>
      <c r="Z243" s="282"/>
      <c r="AA243" s="282"/>
      <c r="AB243" s="282"/>
      <c r="AC243" s="282"/>
      <c r="AD243" s="282"/>
      <c r="AE243" s="282"/>
      <c r="AF243" s="285"/>
      <c r="AG243" s="285"/>
      <c r="AH243" s="285"/>
      <c r="AI243" s="285"/>
      <c r="AJ243" s="285"/>
      <c r="AL243" s="286"/>
    </row>
    <row r="244" spans="1:38" s="272" customFormat="1" x14ac:dyDescent="0.2">
      <c r="A244" s="272" t="s">
        <v>1285</v>
      </c>
      <c r="B244" s="272">
        <v>56</v>
      </c>
      <c r="C244" s="257">
        <v>56037</v>
      </c>
      <c r="D244" s="272" t="s">
        <v>17030</v>
      </c>
      <c r="E244" s="273" t="s">
        <v>17526</v>
      </c>
      <c r="F244" s="274">
        <v>20200254</v>
      </c>
      <c r="G244" s="272" t="s">
        <v>17513</v>
      </c>
      <c r="H244" s="272" t="s">
        <v>17515</v>
      </c>
      <c r="I244" s="272" t="s">
        <v>14790</v>
      </c>
      <c r="J244" s="287">
        <v>5.2559999999999993</v>
      </c>
      <c r="K244" s="288">
        <v>1.6121273279999999</v>
      </c>
      <c r="L244" s="288">
        <v>10.95</v>
      </c>
      <c r="M244" s="288">
        <v>0</v>
      </c>
      <c r="N244" s="288">
        <v>0.13644471896159999</v>
      </c>
      <c r="O244" s="289">
        <v>5.6969881914190728</v>
      </c>
      <c r="P244" s="290">
        <v>1.7473878140563133</v>
      </c>
      <c r="Q244" s="290">
        <v>11.868725398789735</v>
      </c>
      <c r="R244" s="290">
        <v>0</v>
      </c>
      <c r="S244" s="290">
        <v>0.14789268506577802</v>
      </c>
      <c r="T244" s="291">
        <v>5.2738266431764096</v>
      </c>
      <c r="U244" s="292">
        <v>1.7333345538190656</v>
      </c>
      <c r="V244" s="292">
        <v>11.411925665298391</v>
      </c>
      <c r="W244" s="292">
        <v>0</v>
      </c>
      <c r="X244" s="293">
        <v>0.14789268506577802</v>
      </c>
      <c r="Y244" s="604" t="s">
        <v>16661</v>
      </c>
      <c r="Z244" s="282"/>
      <c r="AA244" s="282"/>
      <c r="AB244" s="282"/>
      <c r="AC244" s="282"/>
      <c r="AD244" s="282"/>
      <c r="AE244" s="282"/>
      <c r="AF244" s="285"/>
      <c r="AG244" s="285"/>
      <c r="AH244" s="285"/>
      <c r="AI244" s="285"/>
      <c r="AJ244" s="285"/>
      <c r="AL244" s="286"/>
    </row>
    <row r="245" spans="1:38" s="272" customFormat="1" x14ac:dyDescent="0.2">
      <c r="A245" s="272" t="s">
        <v>1285</v>
      </c>
      <c r="B245" s="272">
        <v>56</v>
      </c>
      <c r="C245" s="257">
        <v>56037</v>
      </c>
      <c r="D245" s="272" t="s">
        <v>17030</v>
      </c>
      <c r="E245" s="273" t="s">
        <v>17493</v>
      </c>
      <c r="F245" s="274">
        <v>20200254</v>
      </c>
      <c r="G245" s="272" t="s">
        <v>17513</v>
      </c>
      <c r="H245" s="272" t="s">
        <v>17515</v>
      </c>
      <c r="I245" s="272" t="s">
        <v>14790</v>
      </c>
      <c r="J245" s="287">
        <v>24.527999999999995</v>
      </c>
      <c r="K245" s="288">
        <v>3.6468230399999992</v>
      </c>
      <c r="L245" s="288">
        <v>24.527999999999995</v>
      </c>
      <c r="M245" s="288">
        <v>0</v>
      </c>
      <c r="N245" s="288">
        <v>0.30865412188799995</v>
      </c>
      <c r="O245" s="289">
        <v>26.585944893289003</v>
      </c>
      <c r="P245" s="290">
        <v>3.9527982867342089</v>
      </c>
      <c r="Q245" s="290">
        <v>26.585944893289003</v>
      </c>
      <c r="R245" s="290">
        <v>0</v>
      </c>
      <c r="S245" s="290">
        <v>0.33455077770714592</v>
      </c>
      <c r="T245" s="291">
        <v>24.61119100148991</v>
      </c>
      <c r="U245" s="292">
        <v>3.9210081468797524</v>
      </c>
      <c r="V245" s="292">
        <v>25.562713490268393</v>
      </c>
      <c r="W245" s="292">
        <v>0</v>
      </c>
      <c r="X245" s="293">
        <v>0.33455077770714592</v>
      </c>
      <c r="Y245" s="604" t="s">
        <v>16661</v>
      </c>
      <c r="Z245" s="282"/>
      <c r="AA245" s="282"/>
      <c r="AB245" s="282"/>
      <c r="AC245" s="282"/>
      <c r="AD245" s="282"/>
      <c r="AE245" s="282"/>
      <c r="AF245" s="285"/>
      <c r="AG245" s="285"/>
      <c r="AH245" s="285"/>
      <c r="AI245" s="285"/>
      <c r="AJ245" s="285"/>
      <c r="AL245" s="286"/>
    </row>
    <row r="246" spans="1:38" s="272" customFormat="1" x14ac:dyDescent="0.2">
      <c r="A246" s="272" t="s">
        <v>1285</v>
      </c>
      <c r="B246" s="272">
        <v>56</v>
      </c>
      <c r="C246" s="257">
        <v>56037</v>
      </c>
      <c r="D246" s="272" t="s">
        <v>17030</v>
      </c>
      <c r="E246" s="273" t="s">
        <v>17493</v>
      </c>
      <c r="F246" s="274">
        <v>20200254</v>
      </c>
      <c r="G246" s="272" t="s">
        <v>17513</v>
      </c>
      <c r="H246" s="272" t="s">
        <v>17515</v>
      </c>
      <c r="I246" s="272" t="s">
        <v>14790</v>
      </c>
      <c r="J246" s="287">
        <v>24.703199999999995</v>
      </c>
      <c r="K246" s="288">
        <v>3.7047091199999991</v>
      </c>
      <c r="L246" s="288">
        <v>24.703199999999995</v>
      </c>
      <c r="M246" s="288">
        <v>0</v>
      </c>
      <c r="N246" s="288">
        <v>0.31355339366399998</v>
      </c>
      <c r="O246" s="289">
        <v>26.775844499669638</v>
      </c>
      <c r="P246" s="290">
        <v>4.0155411166823711</v>
      </c>
      <c r="Q246" s="290">
        <v>26.775844499669638</v>
      </c>
      <c r="R246" s="290">
        <v>0</v>
      </c>
      <c r="S246" s="290">
        <v>0.33986110751202131</v>
      </c>
      <c r="T246" s="291">
        <v>24.786985222929125</v>
      </c>
      <c r="U246" s="292">
        <v>3.9832463714333999</v>
      </c>
      <c r="V246" s="292">
        <v>25.745304300913169</v>
      </c>
      <c r="W246" s="292">
        <v>0</v>
      </c>
      <c r="X246" s="293">
        <v>0.33986110751202131</v>
      </c>
      <c r="Y246" s="604" t="s">
        <v>16661</v>
      </c>
      <c r="Z246" s="282"/>
      <c r="AA246" s="282"/>
      <c r="AB246" s="282"/>
      <c r="AC246" s="282"/>
      <c r="AD246" s="282"/>
      <c r="AE246" s="282"/>
      <c r="AF246" s="285"/>
      <c r="AG246" s="285"/>
      <c r="AH246" s="285"/>
      <c r="AI246" s="285"/>
      <c r="AJ246" s="285"/>
      <c r="AL246" s="286"/>
    </row>
    <row r="247" spans="1:38" s="272" customFormat="1" x14ac:dyDescent="0.2">
      <c r="A247" s="272" t="s">
        <v>1285</v>
      </c>
      <c r="B247" s="272">
        <v>56</v>
      </c>
      <c r="C247" s="257">
        <v>56037</v>
      </c>
      <c r="D247" s="272" t="s">
        <v>17030</v>
      </c>
      <c r="E247" s="273" t="s">
        <v>17493</v>
      </c>
      <c r="F247" s="274">
        <v>20200254</v>
      </c>
      <c r="G247" s="272" t="s">
        <v>17513</v>
      </c>
      <c r="H247" s="272" t="s">
        <v>17515</v>
      </c>
      <c r="I247" s="272" t="s">
        <v>14790</v>
      </c>
      <c r="J247" s="287">
        <v>13.578000000000001</v>
      </c>
      <c r="K247" s="288">
        <v>2.0289071040000004</v>
      </c>
      <c r="L247" s="288">
        <v>13.578000000000001</v>
      </c>
      <c r="M247" s="288">
        <v>0</v>
      </c>
      <c r="N247" s="288">
        <v>0.17171947574880003</v>
      </c>
      <c r="O247" s="289">
        <v>14.717219494499274</v>
      </c>
      <c r="P247" s="290">
        <v>2.1991361896830806</v>
      </c>
      <c r="Q247" s="290">
        <v>14.717219494499274</v>
      </c>
      <c r="R247" s="290">
        <v>0</v>
      </c>
      <c r="S247" s="290">
        <v>0.18612705966088047</v>
      </c>
      <c r="T247" s="291">
        <v>13.624052161539062</v>
      </c>
      <c r="U247" s="292">
        <v>2.1814497706053237</v>
      </c>
      <c r="V247" s="292">
        <v>14.150787824970008</v>
      </c>
      <c r="W247" s="292">
        <v>0</v>
      </c>
      <c r="X247" s="293">
        <v>0.18612705966088047</v>
      </c>
      <c r="Y247" s="604" t="s">
        <v>16661</v>
      </c>
      <c r="Z247" s="282"/>
      <c r="AA247" s="282"/>
      <c r="AB247" s="282"/>
      <c r="AC247" s="282"/>
      <c r="AD247" s="282"/>
      <c r="AE247" s="282"/>
      <c r="AF247" s="285"/>
      <c r="AG247" s="285"/>
      <c r="AH247" s="285"/>
      <c r="AI247" s="285"/>
      <c r="AJ247" s="285"/>
      <c r="AL247" s="286"/>
    </row>
    <row r="248" spans="1:38" s="272" customFormat="1" x14ac:dyDescent="0.2">
      <c r="A248" s="272" t="s">
        <v>1285</v>
      </c>
      <c r="B248" s="272">
        <v>56</v>
      </c>
      <c r="C248" s="257">
        <v>56037</v>
      </c>
      <c r="D248" s="272" t="s">
        <v>17030</v>
      </c>
      <c r="E248" s="273" t="s">
        <v>17527</v>
      </c>
      <c r="F248" s="274">
        <v>20200254</v>
      </c>
      <c r="G248" s="272" t="s">
        <v>17513</v>
      </c>
      <c r="H248" s="272" t="s">
        <v>17515</v>
      </c>
      <c r="I248" s="272" t="s">
        <v>14790</v>
      </c>
      <c r="J248" s="287">
        <v>10.862399999999999</v>
      </c>
      <c r="K248" s="288">
        <v>2.1707279999999995</v>
      </c>
      <c r="L248" s="288">
        <v>14.453999999999999</v>
      </c>
      <c r="M248" s="288">
        <v>0</v>
      </c>
      <c r="N248" s="288">
        <v>0.18372269160000002</v>
      </c>
      <c r="O248" s="289">
        <v>11.773775595599417</v>
      </c>
      <c r="P248" s="290">
        <v>2.3528561230560769</v>
      </c>
      <c r="Q248" s="290">
        <v>15.666717526402451</v>
      </c>
      <c r="R248" s="290">
        <v>0</v>
      </c>
      <c r="S248" s="290">
        <v>0.199137367682825</v>
      </c>
      <c r="T248" s="291">
        <v>10.899241729231248</v>
      </c>
      <c r="U248" s="292">
        <v>2.3339334207617579</v>
      </c>
      <c r="V248" s="292">
        <v>15.063741878193877</v>
      </c>
      <c r="W248" s="292">
        <v>0</v>
      </c>
      <c r="X248" s="293">
        <v>0.199137367682825</v>
      </c>
      <c r="Y248" s="604" t="s">
        <v>16661</v>
      </c>
      <c r="Z248" s="282"/>
      <c r="AA248" s="282"/>
      <c r="AB248" s="282"/>
      <c r="AC248" s="282"/>
      <c r="AD248" s="282"/>
      <c r="AE248" s="282"/>
      <c r="AF248" s="285"/>
      <c r="AG248" s="285"/>
      <c r="AH248" s="285"/>
      <c r="AI248" s="285"/>
      <c r="AJ248" s="285"/>
      <c r="AL248" s="286"/>
    </row>
    <row r="249" spans="1:38" s="272" customFormat="1" x14ac:dyDescent="0.2">
      <c r="A249" s="272" t="s">
        <v>1285</v>
      </c>
      <c r="B249" s="272">
        <v>56</v>
      </c>
      <c r="C249" s="257">
        <v>56037</v>
      </c>
      <c r="D249" s="272" t="s">
        <v>17030</v>
      </c>
      <c r="E249" s="273" t="s">
        <v>17527</v>
      </c>
      <c r="F249" s="274">
        <v>20200254</v>
      </c>
      <c r="G249" s="272" t="s">
        <v>17513</v>
      </c>
      <c r="H249" s="272" t="s">
        <v>17515</v>
      </c>
      <c r="I249" s="272" t="s">
        <v>14790</v>
      </c>
      <c r="J249" s="287">
        <v>19.271999999999998</v>
      </c>
      <c r="K249" s="288">
        <v>5.6599722666666663</v>
      </c>
      <c r="L249" s="288">
        <v>30.66</v>
      </c>
      <c r="M249" s="288">
        <v>0</v>
      </c>
      <c r="N249" s="288">
        <v>0.47903990698666665</v>
      </c>
      <c r="O249" s="289">
        <v>20.888956701869933</v>
      </c>
      <c r="P249" s="290">
        <v>6.1348544838202903</v>
      </c>
      <c r="Q249" s="290">
        <v>33.232431116611259</v>
      </c>
      <c r="R249" s="290">
        <v>0</v>
      </c>
      <c r="S249" s="290">
        <v>0.51923224758781039</v>
      </c>
      <c r="T249" s="291">
        <v>19.337364358313504</v>
      </c>
      <c r="U249" s="292">
        <v>6.0855152896899174</v>
      </c>
      <c r="V249" s="292">
        <v>31.953391862835499</v>
      </c>
      <c r="W249" s="292">
        <v>0</v>
      </c>
      <c r="X249" s="293">
        <v>0.51923224758781039</v>
      </c>
      <c r="Y249" s="604" t="s">
        <v>16661</v>
      </c>
      <c r="Z249" s="282"/>
      <c r="AA249" s="282"/>
      <c r="AB249" s="282"/>
      <c r="AC249" s="282"/>
      <c r="AD249" s="282"/>
      <c r="AE249" s="282"/>
      <c r="AF249" s="285"/>
      <c r="AG249" s="285"/>
      <c r="AH249" s="285"/>
      <c r="AI249" s="285"/>
      <c r="AJ249" s="285"/>
      <c r="AL249" s="286"/>
    </row>
    <row r="250" spans="1:38" s="272" customFormat="1" x14ac:dyDescent="0.2">
      <c r="A250" s="272" t="s">
        <v>1285</v>
      </c>
      <c r="B250" s="272">
        <v>56</v>
      </c>
      <c r="C250" s="257">
        <v>56037</v>
      </c>
      <c r="D250" s="272" t="s">
        <v>17030</v>
      </c>
      <c r="E250" s="273" t="s">
        <v>17527</v>
      </c>
      <c r="F250" s="274">
        <v>20200254</v>
      </c>
      <c r="G250" s="272" t="s">
        <v>17516</v>
      </c>
      <c r="H250" s="272" t="s">
        <v>17528</v>
      </c>
      <c r="I250" s="272" t="s">
        <v>14790</v>
      </c>
      <c r="J250" s="287">
        <v>3.3288000000000002</v>
      </c>
      <c r="K250" s="288">
        <v>0.33284495999999997</v>
      </c>
      <c r="L250" s="288">
        <v>2.9784000000000002</v>
      </c>
      <c r="M250" s="288">
        <v>0</v>
      </c>
      <c r="N250" s="288">
        <v>2.8170812711999997E-2</v>
      </c>
      <c r="O250" s="289">
        <v>3.6080925212320798</v>
      </c>
      <c r="P250" s="290">
        <v>0.36077127220193184</v>
      </c>
      <c r="Q250" s="290">
        <v>3.2282933084708083</v>
      </c>
      <c r="R250" s="290">
        <v>0</v>
      </c>
      <c r="S250" s="290">
        <v>3.0534396378033162E-2</v>
      </c>
      <c r="T250" s="291">
        <v>3.3400902073450602</v>
      </c>
      <c r="U250" s="292">
        <v>0.35786979118346957</v>
      </c>
      <c r="V250" s="292">
        <v>3.1040437809611627</v>
      </c>
      <c r="W250" s="292">
        <v>0</v>
      </c>
      <c r="X250" s="293">
        <v>3.0534396378033162E-2</v>
      </c>
      <c r="Y250" s="604" t="s">
        <v>16661</v>
      </c>
      <c r="Z250" s="282"/>
      <c r="AA250" s="282"/>
      <c r="AB250" s="282"/>
      <c r="AC250" s="282"/>
      <c r="AD250" s="282"/>
      <c r="AE250" s="282"/>
      <c r="AF250" s="285"/>
      <c r="AG250" s="285"/>
      <c r="AH250" s="285"/>
      <c r="AI250" s="285"/>
      <c r="AJ250" s="285"/>
      <c r="AL250" s="286"/>
    </row>
    <row r="251" spans="1:38" s="272" customFormat="1" x14ac:dyDescent="0.2">
      <c r="A251" s="272" t="s">
        <v>1285</v>
      </c>
      <c r="B251" s="272">
        <v>56</v>
      </c>
      <c r="C251" s="257">
        <v>56037</v>
      </c>
      <c r="D251" s="272" t="s">
        <v>17030</v>
      </c>
      <c r="E251" s="273" t="s">
        <v>17527</v>
      </c>
      <c r="F251" s="274">
        <v>20200254</v>
      </c>
      <c r="G251" s="272" t="s">
        <v>17516</v>
      </c>
      <c r="H251" s="272" t="s">
        <v>17495</v>
      </c>
      <c r="I251" s="272" t="s">
        <v>14790</v>
      </c>
      <c r="J251" s="287">
        <v>12.263999999999998</v>
      </c>
      <c r="K251" s="288">
        <v>5.2184301119999992</v>
      </c>
      <c r="L251" s="288">
        <v>4.8179999999999996</v>
      </c>
      <c r="M251" s="288">
        <v>0</v>
      </c>
      <c r="N251" s="288">
        <v>0.4416693506064</v>
      </c>
      <c r="O251" s="289">
        <v>13.292972446644502</v>
      </c>
      <c r="P251" s="290">
        <v>5.6562661198268085</v>
      </c>
      <c r="Q251" s="290">
        <v>5.2222391754674833</v>
      </c>
      <c r="R251" s="290">
        <v>0</v>
      </c>
      <c r="S251" s="290">
        <v>0.4787262319095113</v>
      </c>
      <c r="T251" s="291">
        <v>12.305595500744955</v>
      </c>
      <c r="U251" s="292">
        <v>5.610775943511265</v>
      </c>
      <c r="V251" s="292">
        <v>5.0212472927312923</v>
      </c>
      <c r="W251" s="292">
        <v>0</v>
      </c>
      <c r="X251" s="293">
        <v>0.4787262319095113</v>
      </c>
      <c r="Y251" s="604" t="s">
        <v>16661</v>
      </c>
      <c r="Z251" s="282"/>
      <c r="AA251" s="282"/>
      <c r="AB251" s="282"/>
      <c r="AC251" s="282"/>
      <c r="AD251" s="282"/>
      <c r="AE251" s="282"/>
      <c r="AF251" s="285"/>
      <c r="AG251" s="285"/>
      <c r="AH251" s="285"/>
      <c r="AI251" s="285"/>
      <c r="AJ251" s="285"/>
      <c r="AL251" s="286"/>
    </row>
    <row r="252" spans="1:38" s="272" customFormat="1" x14ac:dyDescent="0.2">
      <c r="A252" s="272" t="s">
        <v>1285</v>
      </c>
      <c r="B252" s="272">
        <v>56</v>
      </c>
      <c r="C252" s="257">
        <v>56037</v>
      </c>
      <c r="D252" s="272" t="s">
        <v>17030</v>
      </c>
      <c r="E252" s="273" t="s">
        <v>17527</v>
      </c>
      <c r="F252" s="274">
        <v>20200254</v>
      </c>
      <c r="G252" s="272" t="s">
        <v>17516</v>
      </c>
      <c r="H252" s="272" t="s">
        <v>17517</v>
      </c>
      <c r="I252" s="272" t="s">
        <v>14790</v>
      </c>
      <c r="J252" s="287">
        <v>16.206000000000003</v>
      </c>
      <c r="K252" s="288">
        <v>4.8624307199999999</v>
      </c>
      <c r="L252" s="288">
        <v>32.412000000000006</v>
      </c>
      <c r="M252" s="288">
        <v>0</v>
      </c>
      <c r="N252" s="288">
        <v>0.41153882918400014</v>
      </c>
      <c r="O252" s="289">
        <v>17.565713590208812</v>
      </c>
      <c r="P252" s="290">
        <v>5.270397715645613</v>
      </c>
      <c r="Q252" s="290">
        <v>35.131427180417624</v>
      </c>
      <c r="R252" s="290">
        <v>0</v>
      </c>
      <c r="S252" s="290">
        <v>0.44606770360952813</v>
      </c>
      <c r="T252" s="291">
        <v>16.260965483127269</v>
      </c>
      <c r="U252" s="292">
        <v>5.2280108625063377</v>
      </c>
      <c r="V252" s="292">
        <v>33.779299969283244</v>
      </c>
      <c r="W252" s="292">
        <v>0</v>
      </c>
      <c r="X252" s="293">
        <v>0.44606770360952813</v>
      </c>
      <c r="Y252" s="604" t="s">
        <v>16661</v>
      </c>
      <c r="Z252" s="282"/>
      <c r="AA252" s="282"/>
      <c r="AB252" s="282"/>
      <c r="AC252" s="282"/>
      <c r="AD252" s="282"/>
      <c r="AE252" s="282"/>
      <c r="AF252" s="285"/>
      <c r="AG252" s="285"/>
      <c r="AH252" s="285"/>
      <c r="AI252" s="285"/>
      <c r="AJ252" s="285"/>
      <c r="AL252" s="286"/>
    </row>
    <row r="253" spans="1:38" s="272" customFormat="1" x14ac:dyDescent="0.2">
      <c r="A253" s="272" t="s">
        <v>1285</v>
      </c>
      <c r="B253" s="272">
        <v>56</v>
      </c>
      <c r="C253" s="257">
        <v>56037</v>
      </c>
      <c r="D253" s="272" t="s">
        <v>17030</v>
      </c>
      <c r="E253" s="273" t="s">
        <v>17527</v>
      </c>
      <c r="F253" s="274">
        <v>20200202</v>
      </c>
      <c r="G253" s="272" t="s">
        <v>17529</v>
      </c>
      <c r="H253" s="272" t="s">
        <v>17530</v>
      </c>
      <c r="I253" s="272" t="s">
        <v>14790</v>
      </c>
      <c r="J253" s="287">
        <v>0</v>
      </c>
      <c r="K253" s="288">
        <v>0</v>
      </c>
      <c r="L253" s="288">
        <v>0</v>
      </c>
      <c r="M253" s="288">
        <v>0</v>
      </c>
      <c r="N253" s="288">
        <v>0</v>
      </c>
      <c r="O253" s="289">
        <v>0</v>
      </c>
      <c r="P253" s="290">
        <v>0</v>
      </c>
      <c r="Q253" s="290">
        <v>0</v>
      </c>
      <c r="R253" s="290">
        <v>0</v>
      </c>
      <c r="S253" s="290">
        <v>0</v>
      </c>
      <c r="T253" s="291">
        <v>0</v>
      </c>
      <c r="U253" s="292">
        <v>0</v>
      </c>
      <c r="V253" s="292">
        <v>0</v>
      </c>
      <c r="W253" s="292">
        <v>0</v>
      </c>
      <c r="X253" s="293">
        <v>0</v>
      </c>
      <c r="Y253" s="604" t="s">
        <v>16661</v>
      </c>
      <c r="Z253" s="282"/>
      <c r="AA253" s="282"/>
      <c r="AB253" s="282"/>
      <c r="AC253" s="282"/>
      <c r="AD253" s="282"/>
      <c r="AE253" s="282"/>
      <c r="AF253" s="285"/>
      <c r="AG253" s="285"/>
      <c r="AH253" s="285"/>
      <c r="AI253" s="285"/>
      <c r="AJ253" s="285"/>
      <c r="AL253" s="286"/>
    </row>
    <row r="254" spans="1:38" s="272" customFormat="1" x14ac:dyDescent="0.2">
      <c r="A254" s="272" t="s">
        <v>1285</v>
      </c>
      <c r="B254" s="272">
        <v>56</v>
      </c>
      <c r="C254" s="257">
        <v>56037</v>
      </c>
      <c r="D254" s="272" t="s">
        <v>17030</v>
      </c>
      <c r="E254" s="273" t="s">
        <v>17527</v>
      </c>
      <c r="F254" s="274">
        <v>20200254</v>
      </c>
      <c r="G254" s="272" t="s">
        <v>17529</v>
      </c>
      <c r="H254" s="272" t="s">
        <v>17531</v>
      </c>
      <c r="I254" s="272" t="s">
        <v>14790</v>
      </c>
      <c r="J254" s="287">
        <v>7.2269999999999994</v>
      </c>
      <c r="K254" s="288">
        <v>1.082469696</v>
      </c>
      <c r="L254" s="288">
        <v>10.8186</v>
      </c>
      <c r="M254" s="288">
        <v>0</v>
      </c>
      <c r="N254" s="288">
        <v>9.1616382211200012E-2</v>
      </c>
      <c r="O254" s="289">
        <v>7.8333587632012254</v>
      </c>
      <c r="P254" s="290">
        <v>1.1732909200306305</v>
      </c>
      <c r="Q254" s="290">
        <v>11.726300694004259</v>
      </c>
      <c r="R254" s="290">
        <v>0</v>
      </c>
      <c r="S254" s="290">
        <v>9.9303167351168745E-2</v>
      </c>
      <c r="T254" s="291">
        <v>7.2515116343675645</v>
      </c>
      <c r="U254" s="292">
        <v>1.1638547991531967</v>
      </c>
      <c r="V254" s="292">
        <v>11.274982557314811</v>
      </c>
      <c r="W254" s="292">
        <v>0</v>
      </c>
      <c r="X254" s="293">
        <v>9.9303167351168745E-2</v>
      </c>
      <c r="Y254" s="604" t="s">
        <v>16661</v>
      </c>
      <c r="Z254" s="282"/>
      <c r="AA254" s="282"/>
      <c r="AB254" s="282"/>
      <c r="AC254" s="282"/>
      <c r="AD254" s="282"/>
      <c r="AE254" s="282"/>
      <c r="AF254" s="285"/>
      <c r="AG254" s="285"/>
      <c r="AH254" s="285"/>
      <c r="AI254" s="285"/>
      <c r="AJ254" s="285"/>
      <c r="AL254" s="286"/>
    </row>
    <row r="255" spans="1:38" s="272" customFormat="1" x14ac:dyDescent="0.2">
      <c r="A255" s="272" t="s">
        <v>1285</v>
      </c>
      <c r="B255" s="272">
        <v>56</v>
      </c>
      <c r="C255" s="257">
        <v>56037</v>
      </c>
      <c r="D255" s="272" t="s">
        <v>17030</v>
      </c>
      <c r="E255" s="273" t="s">
        <v>17493</v>
      </c>
      <c r="F255" s="274">
        <v>20200254</v>
      </c>
      <c r="G255" s="272" t="s">
        <v>17529</v>
      </c>
      <c r="H255" s="272" t="s">
        <v>17532</v>
      </c>
      <c r="I255" s="272" t="s">
        <v>14790</v>
      </c>
      <c r="J255" s="287">
        <v>5.0807999999999991</v>
      </c>
      <c r="K255" s="288">
        <v>3.1229540159999996</v>
      </c>
      <c r="L255" s="288">
        <v>26.937000000000005</v>
      </c>
      <c r="M255" s="288">
        <v>0</v>
      </c>
      <c r="N255" s="288">
        <v>0.26431571231520001</v>
      </c>
      <c r="O255" s="289">
        <v>5.5070885850384368</v>
      </c>
      <c r="P255" s="290">
        <v>3.3849756757033429</v>
      </c>
      <c r="Q255" s="290">
        <v>29.197064481022757</v>
      </c>
      <c r="R255" s="290">
        <v>0</v>
      </c>
      <c r="S255" s="290">
        <v>0.28649229297302425</v>
      </c>
      <c r="T255" s="291">
        <v>5.0980324217371962</v>
      </c>
      <c r="U255" s="292">
        <v>3.3577522146692491</v>
      </c>
      <c r="V255" s="292">
        <v>28.073337136634052</v>
      </c>
      <c r="W255" s="292">
        <v>0</v>
      </c>
      <c r="X255" s="293">
        <v>0.28649229297302425</v>
      </c>
      <c r="Y255" s="604" t="s">
        <v>16661</v>
      </c>
      <c r="Z255" s="282"/>
      <c r="AA255" s="282"/>
      <c r="AB255" s="282"/>
      <c r="AC255" s="282"/>
      <c r="AD255" s="282"/>
      <c r="AE255" s="282"/>
      <c r="AF255" s="285"/>
      <c r="AG255" s="285"/>
      <c r="AH255" s="285"/>
      <c r="AI255" s="285"/>
      <c r="AJ255" s="285"/>
      <c r="AL255" s="286"/>
    </row>
    <row r="256" spans="1:38" s="272" customFormat="1" x14ac:dyDescent="0.2">
      <c r="A256" s="272" t="s">
        <v>1285</v>
      </c>
      <c r="B256" s="272">
        <v>56</v>
      </c>
      <c r="C256" s="257">
        <v>56037</v>
      </c>
      <c r="D256" s="272" t="s">
        <v>17030</v>
      </c>
      <c r="E256" s="273" t="s">
        <v>17493</v>
      </c>
      <c r="F256" s="274">
        <v>20200254</v>
      </c>
      <c r="G256" s="272" t="s">
        <v>17529</v>
      </c>
      <c r="H256" s="272" t="s">
        <v>17533</v>
      </c>
      <c r="I256" s="272" t="s">
        <v>14790</v>
      </c>
      <c r="J256" s="287">
        <v>20.848800000000001</v>
      </c>
      <c r="K256" s="288">
        <v>3.1229540159999996</v>
      </c>
      <c r="L256" s="288">
        <v>31.273199999999996</v>
      </c>
      <c r="M256" s="288">
        <v>0</v>
      </c>
      <c r="N256" s="288">
        <v>0.26431571231519996</v>
      </c>
      <c r="O256" s="289">
        <v>22.598053159295659</v>
      </c>
      <c r="P256" s="290">
        <v>3.3849756757033429</v>
      </c>
      <c r="Q256" s="290">
        <v>33.897079738943482</v>
      </c>
      <c r="R256" s="290">
        <v>0</v>
      </c>
      <c r="S256" s="290">
        <v>0.2864922929730242</v>
      </c>
      <c r="T256" s="291">
        <v>20.91951235126643</v>
      </c>
      <c r="U256" s="292">
        <v>3.3577522146692491</v>
      </c>
      <c r="V256" s="292">
        <v>32.592459700092206</v>
      </c>
      <c r="W256" s="292">
        <v>0</v>
      </c>
      <c r="X256" s="293">
        <v>0.2864922929730242</v>
      </c>
      <c r="Y256" s="604" t="s">
        <v>16661</v>
      </c>
      <c r="Z256" s="282"/>
      <c r="AA256" s="282"/>
      <c r="AB256" s="282"/>
      <c r="AC256" s="282"/>
      <c r="AD256" s="282"/>
      <c r="AE256" s="282"/>
      <c r="AF256" s="285"/>
      <c r="AG256" s="285"/>
      <c r="AH256" s="285"/>
      <c r="AI256" s="285"/>
      <c r="AJ256" s="285"/>
      <c r="AL256" s="286"/>
    </row>
    <row r="257" spans="1:38" s="272" customFormat="1" x14ac:dyDescent="0.2">
      <c r="A257" s="272" t="s">
        <v>1285</v>
      </c>
      <c r="B257" s="272">
        <v>56</v>
      </c>
      <c r="C257" s="257">
        <v>56037</v>
      </c>
      <c r="D257" s="272" t="s">
        <v>17030</v>
      </c>
      <c r="E257" s="273" t="s">
        <v>17493</v>
      </c>
      <c r="F257" s="274">
        <v>20200254</v>
      </c>
      <c r="G257" s="272" t="s">
        <v>17529</v>
      </c>
      <c r="H257" s="272" t="s">
        <v>17534</v>
      </c>
      <c r="I257" s="272" t="s">
        <v>14790</v>
      </c>
      <c r="J257" s="287">
        <v>6.6138000000000003</v>
      </c>
      <c r="K257" s="288">
        <v>3.7915382399999999</v>
      </c>
      <c r="L257" s="288">
        <v>27.812999999999995</v>
      </c>
      <c r="M257" s="288">
        <v>0</v>
      </c>
      <c r="N257" s="288">
        <v>0.32090230132800002</v>
      </c>
      <c r="O257" s="289">
        <v>7.1687101408690008</v>
      </c>
      <c r="P257" s="290">
        <v>4.1096553616046148</v>
      </c>
      <c r="Q257" s="290">
        <v>30.146562512925925</v>
      </c>
      <c r="R257" s="290">
        <v>0</v>
      </c>
      <c r="S257" s="290">
        <v>0.34782660221933437</v>
      </c>
      <c r="T257" s="291">
        <v>6.6362318593303167</v>
      </c>
      <c r="U257" s="292">
        <v>4.0766037082638702</v>
      </c>
      <c r="V257" s="292">
        <v>28.986291189857912</v>
      </c>
      <c r="W257" s="292">
        <v>0</v>
      </c>
      <c r="X257" s="293">
        <v>0.34782660221933437</v>
      </c>
      <c r="Y257" s="604" t="s">
        <v>16661</v>
      </c>
      <c r="Z257" s="282"/>
      <c r="AA257" s="282"/>
      <c r="AB257" s="282"/>
      <c r="AC257" s="282"/>
      <c r="AD257" s="282"/>
      <c r="AE257" s="282"/>
      <c r="AF257" s="285"/>
      <c r="AG257" s="285"/>
      <c r="AH257" s="285"/>
      <c r="AI257" s="285"/>
      <c r="AJ257" s="285"/>
      <c r="AL257" s="286"/>
    </row>
    <row r="258" spans="1:38" s="272" customFormat="1" x14ac:dyDescent="0.2">
      <c r="A258" s="272" t="s">
        <v>1285</v>
      </c>
      <c r="B258" s="272">
        <v>56</v>
      </c>
      <c r="C258" s="257">
        <v>56037</v>
      </c>
      <c r="D258" s="272" t="s">
        <v>17030</v>
      </c>
      <c r="E258" s="273" t="s">
        <v>17493</v>
      </c>
      <c r="F258" s="274">
        <v>20200202</v>
      </c>
      <c r="G258" s="272" t="s">
        <v>17535</v>
      </c>
      <c r="H258" s="272" t="s">
        <v>17347</v>
      </c>
      <c r="I258" s="272" t="s">
        <v>14790</v>
      </c>
      <c r="J258" s="287">
        <v>0</v>
      </c>
      <c r="K258" s="288">
        <v>0</v>
      </c>
      <c r="L258" s="288">
        <v>0</v>
      </c>
      <c r="M258" s="288">
        <v>0</v>
      </c>
      <c r="N258" s="288">
        <v>0</v>
      </c>
      <c r="O258" s="289">
        <v>0</v>
      </c>
      <c r="P258" s="290">
        <v>0</v>
      </c>
      <c r="Q258" s="290">
        <v>0</v>
      </c>
      <c r="R258" s="290">
        <v>0</v>
      </c>
      <c r="S258" s="290">
        <v>0</v>
      </c>
      <c r="T258" s="291">
        <v>0</v>
      </c>
      <c r="U258" s="292">
        <v>0</v>
      </c>
      <c r="V258" s="292">
        <v>0</v>
      </c>
      <c r="W258" s="292">
        <v>0</v>
      </c>
      <c r="X258" s="293">
        <v>0</v>
      </c>
      <c r="Y258" s="604" t="s">
        <v>16661</v>
      </c>
      <c r="Z258" s="282"/>
      <c r="AA258" s="282"/>
      <c r="AB258" s="282"/>
      <c r="AC258" s="282"/>
      <c r="AD258" s="282"/>
      <c r="AE258" s="282"/>
      <c r="AF258" s="285"/>
      <c r="AG258" s="285"/>
      <c r="AH258" s="285"/>
      <c r="AI258" s="285"/>
      <c r="AJ258" s="285"/>
      <c r="AL258" s="286"/>
    </row>
    <row r="259" spans="1:38" s="272" customFormat="1" x14ac:dyDescent="0.2">
      <c r="A259" s="272" t="s">
        <v>1285</v>
      </c>
      <c r="B259" s="272">
        <v>56</v>
      </c>
      <c r="C259" s="257">
        <v>56037</v>
      </c>
      <c r="D259" s="272" t="s">
        <v>17030</v>
      </c>
      <c r="E259" s="273" t="s">
        <v>17493</v>
      </c>
      <c r="F259" s="274">
        <v>20200202</v>
      </c>
      <c r="G259" s="272" t="s">
        <v>17536</v>
      </c>
      <c r="H259" s="272" t="s">
        <v>17537</v>
      </c>
      <c r="I259" s="272" t="s">
        <v>14790</v>
      </c>
      <c r="J259" s="287">
        <v>0</v>
      </c>
      <c r="K259" s="288">
        <v>0</v>
      </c>
      <c r="L259" s="288">
        <v>0</v>
      </c>
      <c r="M259" s="288">
        <v>0</v>
      </c>
      <c r="N259" s="288">
        <v>0</v>
      </c>
      <c r="O259" s="289">
        <v>0</v>
      </c>
      <c r="P259" s="290">
        <v>0</v>
      </c>
      <c r="Q259" s="290">
        <v>0</v>
      </c>
      <c r="R259" s="290">
        <v>0</v>
      </c>
      <c r="S259" s="290">
        <v>0</v>
      </c>
      <c r="T259" s="291">
        <v>0</v>
      </c>
      <c r="U259" s="292">
        <v>0</v>
      </c>
      <c r="V259" s="292">
        <v>0</v>
      </c>
      <c r="W259" s="292">
        <v>0</v>
      </c>
      <c r="X259" s="293">
        <v>0</v>
      </c>
      <c r="Y259" s="604" t="s">
        <v>16661</v>
      </c>
      <c r="Z259" s="282"/>
      <c r="AA259" s="282"/>
      <c r="AB259" s="282"/>
      <c r="AC259" s="282"/>
      <c r="AD259" s="282"/>
      <c r="AE259" s="282"/>
      <c r="AF259" s="285"/>
      <c r="AG259" s="285"/>
      <c r="AH259" s="285"/>
      <c r="AI259" s="285"/>
      <c r="AJ259" s="285"/>
      <c r="AL259" s="286"/>
    </row>
    <row r="260" spans="1:38" s="272" customFormat="1" x14ac:dyDescent="0.2">
      <c r="A260" s="272" t="s">
        <v>1285</v>
      </c>
      <c r="B260" s="272">
        <v>56</v>
      </c>
      <c r="C260" s="257">
        <v>56037</v>
      </c>
      <c r="D260" s="272" t="s">
        <v>17030</v>
      </c>
      <c r="E260" s="273" t="s">
        <v>17493</v>
      </c>
      <c r="F260" s="274">
        <v>20200202</v>
      </c>
      <c r="G260" s="272" t="s">
        <v>17536</v>
      </c>
      <c r="H260" s="272" t="s">
        <v>17538</v>
      </c>
      <c r="I260" s="272" t="s">
        <v>14790</v>
      </c>
      <c r="J260" s="287">
        <v>0</v>
      </c>
      <c r="K260" s="288">
        <v>0</v>
      </c>
      <c r="L260" s="288">
        <v>0</v>
      </c>
      <c r="M260" s="288">
        <v>0</v>
      </c>
      <c r="N260" s="288">
        <v>0</v>
      </c>
      <c r="O260" s="289">
        <v>0</v>
      </c>
      <c r="P260" s="290">
        <v>0</v>
      </c>
      <c r="Q260" s="290">
        <v>0</v>
      </c>
      <c r="R260" s="290">
        <v>0</v>
      </c>
      <c r="S260" s="290">
        <v>0</v>
      </c>
      <c r="T260" s="291">
        <v>0</v>
      </c>
      <c r="U260" s="292">
        <v>0</v>
      </c>
      <c r="V260" s="292">
        <v>0</v>
      </c>
      <c r="W260" s="292">
        <v>0</v>
      </c>
      <c r="X260" s="293">
        <v>0</v>
      </c>
      <c r="Y260" s="604" t="s">
        <v>16661</v>
      </c>
      <c r="Z260" s="282"/>
      <c r="AA260" s="282"/>
      <c r="AB260" s="282"/>
      <c r="AC260" s="282"/>
      <c r="AD260" s="282"/>
      <c r="AE260" s="282"/>
      <c r="AF260" s="285"/>
      <c r="AG260" s="285"/>
      <c r="AH260" s="285"/>
      <c r="AI260" s="285"/>
      <c r="AJ260" s="285"/>
      <c r="AL260" s="286"/>
    </row>
    <row r="261" spans="1:38" s="272" customFormat="1" x14ac:dyDescent="0.2">
      <c r="A261" s="272" t="s">
        <v>1285</v>
      </c>
      <c r="B261" s="272">
        <v>56</v>
      </c>
      <c r="C261" s="257">
        <v>56037</v>
      </c>
      <c r="D261" s="272" t="s">
        <v>17030</v>
      </c>
      <c r="E261" s="273" t="s">
        <v>17493</v>
      </c>
      <c r="F261" s="274">
        <v>20200202</v>
      </c>
      <c r="G261" s="272" t="s">
        <v>17536</v>
      </c>
      <c r="H261" s="272" t="s">
        <v>17539</v>
      </c>
      <c r="I261" s="272" t="s">
        <v>14790</v>
      </c>
      <c r="J261" s="287">
        <v>0</v>
      </c>
      <c r="K261" s="288">
        <v>0</v>
      </c>
      <c r="L261" s="288">
        <v>0</v>
      </c>
      <c r="M261" s="288">
        <v>0</v>
      </c>
      <c r="N261" s="288">
        <v>0</v>
      </c>
      <c r="O261" s="289">
        <v>0</v>
      </c>
      <c r="P261" s="290">
        <v>0</v>
      </c>
      <c r="Q261" s="290">
        <v>0</v>
      </c>
      <c r="R261" s="290">
        <v>0</v>
      </c>
      <c r="S261" s="290">
        <v>0</v>
      </c>
      <c r="T261" s="291">
        <v>0</v>
      </c>
      <c r="U261" s="292">
        <v>0</v>
      </c>
      <c r="V261" s="292">
        <v>0</v>
      </c>
      <c r="W261" s="292">
        <v>0</v>
      </c>
      <c r="X261" s="293">
        <v>0</v>
      </c>
      <c r="Y261" s="604" t="s">
        <v>16661</v>
      </c>
      <c r="Z261" s="282"/>
      <c r="AA261" s="282"/>
      <c r="AB261" s="282"/>
      <c r="AC261" s="282"/>
      <c r="AD261" s="282"/>
      <c r="AE261" s="282"/>
      <c r="AF261" s="285"/>
      <c r="AG261" s="285"/>
      <c r="AH261" s="285"/>
      <c r="AI261" s="285"/>
      <c r="AJ261" s="285"/>
      <c r="AL261" s="286"/>
    </row>
    <row r="262" spans="1:38" s="272" customFormat="1" x14ac:dyDescent="0.2">
      <c r="A262" s="272" t="s">
        <v>1285</v>
      </c>
      <c r="B262" s="272">
        <v>56</v>
      </c>
      <c r="C262" s="257">
        <v>56037</v>
      </c>
      <c r="D262" s="272" t="s">
        <v>17030</v>
      </c>
      <c r="E262" s="273" t="s">
        <v>17527</v>
      </c>
      <c r="F262" s="274">
        <v>20200253</v>
      </c>
      <c r="G262" s="272" t="s">
        <v>17535</v>
      </c>
      <c r="H262" s="272" t="s">
        <v>17540</v>
      </c>
      <c r="I262" s="272" t="s">
        <v>14790</v>
      </c>
      <c r="J262" s="287">
        <v>61.32</v>
      </c>
      <c r="K262" s="288">
        <v>0.71150822400000002</v>
      </c>
      <c r="L262" s="288">
        <v>9.6359999999999992</v>
      </c>
      <c r="M262" s="288">
        <v>0</v>
      </c>
      <c r="N262" s="288">
        <v>0.46656671040000003</v>
      </c>
      <c r="O262" s="289">
        <v>66.464862233222519</v>
      </c>
      <c r="P262" s="290">
        <v>0.77120508946452759</v>
      </c>
      <c r="Q262" s="290">
        <v>10.444478350934967</v>
      </c>
      <c r="R262" s="290">
        <v>0</v>
      </c>
      <c r="S262" s="290">
        <v>0.50571252657116494</v>
      </c>
      <c r="T262" s="291">
        <v>61.527977503724784</v>
      </c>
      <c r="U262" s="292">
        <v>0.76500271942889353</v>
      </c>
      <c r="V262" s="292">
        <v>10.042494585462585</v>
      </c>
      <c r="W262" s="292">
        <v>0</v>
      </c>
      <c r="X262" s="293">
        <v>0.50571252657116494</v>
      </c>
      <c r="Y262" s="604" t="s">
        <v>16661</v>
      </c>
      <c r="Z262" s="282"/>
      <c r="AA262" s="282"/>
      <c r="AB262" s="282"/>
      <c r="AC262" s="282"/>
      <c r="AD262" s="282"/>
      <c r="AE262" s="282"/>
      <c r="AF262" s="285"/>
      <c r="AG262" s="285"/>
      <c r="AH262" s="285"/>
      <c r="AI262" s="285"/>
      <c r="AJ262" s="285"/>
      <c r="AL262" s="286"/>
    </row>
    <row r="263" spans="1:38" s="272" customFormat="1" x14ac:dyDescent="0.2">
      <c r="A263" s="272" t="s">
        <v>1285</v>
      </c>
      <c r="B263" s="272">
        <v>56</v>
      </c>
      <c r="C263" s="257">
        <v>56037</v>
      </c>
      <c r="D263" s="272" t="s">
        <v>17030</v>
      </c>
      <c r="E263" s="273" t="s">
        <v>17527</v>
      </c>
      <c r="F263" s="274">
        <v>20200253</v>
      </c>
      <c r="G263" s="272" t="s">
        <v>17535</v>
      </c>
      <c r="H263" s="272" t="s">
        <v>17541</v>
      </c>
      <c r="I263" s="272" t="s">
        <v>14790</v>
      </c>
      <c r="J263" s="287">
        <v>10.9062</v>
      </c>
      <c r="K263" s="288">
        <v>5.808230399999998E-2</v>
      </c>
      <c r="L263" s="288">
        <v>2.3214000000000001</v>
      </c>
      <c r="M263" s="288">
        <v>0</v>
      </c>
      <c r="N263" s="288">
        <v>3.8087078399999988E-2</v>
      </c>
      <c r="O263" s="289">
        <v>11.821250497194578</v>
      </c>
      <c r="P263" s="290">
        <v>6.2955517507308351E-2</v>
      </c>
      <c r="Q263" s="290">
        <v>2.5161697845434241</v>
      </c>
      <c r="R263" s="290">
        <v>0</v>
      </c>
      <c r="S263" s="290">
        <v>4.1282655230299163E-2</v>
      </c>
      <c r="T263" s="291">
        <v>10.943190284591052</v>
      </c>
      <c r="U263" s="292">
        <v>6.2449201586032101E-2</v>
      </c>
      <c r="V263" s="292">
        <v>2.4193282410432593</v>
      </c>
      <c r="W263" s="292">
        <v>0</v>
      </c>
      <c r="X263" s="293">
        <v>4.1282655230299163E-2</v>
      </c>
      <c r="Y263" s="604" t="s">
        <v>16661</v>
      </c>
      <c r="Z263" s="282"/>
      <c r="AA263" s="282"/>
      <c r="AB263" s="282"/>
      <c r="AC263" s="282"/>
      <c r="AD263" s="282"/>
      <c r="AE263" s="282"/>
      <c r="AF263" s="285"/>
      <c r="AG263" s="285"/>
      <c r="AH263" s="285"/>
      <c r="AI263" s="285"/>
      <c r="AJ263" s="285"/>
      <c r="AL263" s="286"/>
    </row>
    <row r="264" spans="1:38" s="272" customFormat="1" x14ac:dyDescent="0.2">
      <c r="A264" s="272" t="s">
        <v>1285</v>
      </c>
      <c r="B264" s="272">
        <v>56</v>
      </c>
      <c r="C264" s="257">
        <v>56037</v>
      </c>
      <c r="D264" s="272" t="s">
        <v>17030</v>
      </c>
      <c r="E264" s="273" t="s">
        <v>17527</v>
      </c>
      <c r="F264" s="274">
        <v>20200254</v>
      </c>
      <c r="G264" s="272" t="s">
        <v>17535</v>
      </c>
      <c r="H264" s="272" t="s">
        <v>17542</v>
      </c>
      <c r="I264" s="272" t="s">
        <v>14790</v>
      </c>
      <c r="J264" s="287">
        <v>1.7520000000000002</v>
      </c>
      <c r="K264" s="288">
        <v>0.18163860000000004</v>
      </c>
      <c r="L264" s="288">
        <v>1.7520000000000002</v>
      </c>
      <c r="M264" s="288">
        <v>0</v>
      </c>
      <c r="N264" s="288">
        <v>2.3761468113599998E-2</v>
      </c>
      <c r="O264" s="289">
        <v>1.8989960638063581</v>
      </c>
      <c r="P264" s="290">
        <v>0.1968784169151242</v>
      </c>
      <c r="Q264" s="290">
        <v>1.8989960638063581</v>
      </c>
      <c r="R264" s="290">
        <v>0</v>
      </c>
      <c r="S264" s="290">
        <v>2.5755099553645366E-2</v>
      </c>
      <c r="T264" s="291">
        <v>1.757942214392137</v>
      </c>
      <c r="U264" s="292">
        <v>0.19529503421910843</v>
      </c>
      <c r="V264" s="292">
        <v>1.8259081064477432</v>
      </c>
      <c r="W264" s="292">
        <v>0</v>
      </c>
      <c r="X264" s="293">
        <v>2.5755099553645366E-2</v>
      </c>
      <c r="Y264" s="604" t="s">
        <v>16661</v>
      </c>
      <c r="Z264" s="282"/>
      <c r="AA264" s="282"/>
      <c r="AB264" s="282"/>
      <c r="AC264" s="282"/>
      <c r="AD264" s="282"/>
      <c r="AE264" s="282"/>
      <c r="AF264" s="285"/>
      <c r="AG264" s="285"/>
      <c r="AH264" s="285"/>
      <c r="AI264" s="285"/>
      <c r="AJ264" s="285"/>
      <c r="AL264" s="286"/>
    </row>
    <row r="265" spans="1:38" s="272" customFormat="1" x14ac:dyDescent="0.2">
      <c r="A265" s="272" t="s">
        <v>1285</v>
      </c>
      <c r="B265" s="272">
        <v>56</v>
      </c>
      <c r="C265" s="257">
        <v>56037</v>
      </c>
      <c r="D265" s="272" t="s">
        <v>17030</v>
      </c>
      <c r="E265" s="273" t="s">
        <v>17527</v>
      </c>
      <c r="F265" s="274">
        <v>20200254</v>
      </c>
      <c r="G265" s="272" t="s">
        <v>17535</v>
      </c>
      <c r="H265" s="272" t="s">
        <v>17543</v>
      </c>
      <c r="I265" s="272" t="s">
        <v>14790</v>
      </c>
      <c r="J265" s="287">
        <v>1.4454</v>
      </c>
      <c r="K265" s="288">
        <v>0.40520255999999999</v>
      </c>
      <c r="L265" s="288">
        <v>2.8908</v>
      </c>
      <c r="M265" s="288">
        <v>0</v>
      </c>
      <c r="N265" s="288">
        <v>3.4294902432E-2</v>
      </c>
      <c r="O265" s="289">
        <v>1.5666717526402452</v>
      </c>
      <c r="P265" s="290">
        <v>0.4391998096371344</v>
      </c>
      <c r="Q265" s="290">
        <v>3.1333435052804903</v>
      </c>
      <c r="R265" s="290">
        <v>0</v>
      </c>
      <c r="S265" s="290">
        <v>3.7172308634127335E-2</v>
      </c>
      <c r="T265" s="291">
        <v>1.4503023268735129</v>
      </c>
      <c r="U265" s="292">
        <v>0.43566757187552813</v>
      </c>
      <c r="V265" s="292">
        <v>3.0127483756387758</v>
      </c>
      <c r="W265" s="292">
        <v>0</v>
      </c>
      <c r="X265" s="293">
        <v>3.7172308634127335E-2</v>
      </c>
      <c r="Y265" s="604" t="s">
        <v>16661</v>
      </c>
      <c r="Z265" s="282"/>
      <c r="AA265" s="282"/>
      <c r="AB265" s="282"/>
      <c r="AC265" s="282"/>
      <c r="AD265" s="282"/>
      <c r="AE265" s="282"/>
      <c r="AF265" s="285"/>
      <c r="AG265" s="285"/>
      <c r="AH265" s="285"/>
      <c r="AI265" s="285"/>
      <c r="AJ265" s="285"/>
      <c r="AL265" s="286"/>
    </row>
    <row r="266" spans="1:38" s="272" customFormat="1" x14ac:dyDescent="0.2">
      <c r="A266" s="272" t="s">
        <v>1285</v>
      </c>
      <c r="B266" s="272">
        <v>56</v>
      </c>
      <c r="C266" s="257">
        <v>56037</v>
      </c>
      <c r="D266" s="272" t="s">
        <v>17030</v>
      </c>
      <c r="E266" s="273" t="s">
        <v>17527</v>
      </c>
      <c r="F266" s="274">
        <v>20200254</v>
      </c>
      <c r="G266" s="272" t="s">
        <v>17535</v>
      </c>
      <c r="H266" s="272" t="s">
        <v>17544</v>
      </c>
      <c r="I266" s="272" t="s">
        <v>14790</v>
      </c>
      <c r="J266" s="287">
        <v>26.28</v>
      </c>
      <c r="K266" s="288">
        <v>3.9651964799999999</v>
      </c>
      <c r="L266" s="288">
        <v>39.85799999999999</v>
      </c>
      <c r="M266" s="288">
        <v>0</v>
      </c>
      <c r="N266" s="288">
        <v>0.33560011665600004</v>
      </c>
      <c r="O266" s="289">
        <v>28.484940957095368</v>
      </c>
      <c r="P266" s="290">
        <v>4.2978838514491011</v>
      </c>
      <c r="Q266" s="290">
        <v>43.202160451594629</v>
      </c>
      <c r="R266" s="290">
        <v>0</v>
      </c>
      <c r="S266" s="290">
        <v>0.36375759163396038</v>
      </c>
      <c r="T266" s="291">
        <v>26.369133215882055</v>
      </c>
      <c r="U266" s="292">
        <v>4.2633183819248117</v>
      </c>
      <c r="V266" s="292">
        <v>41.539409421686138</v>
      </c>
      <c r="W266" s="292">
        <v>0</v>
      </c>
      <c r="X266" s="293">
        <v>0.36375759163396038</v>
      </c>
      <c r="Y266" s="604" t="s">
        <v>16661</v>
      </c>
      <c r="Z266" s="282"/>
      <c r="AA266" s="282"/>
      <c r="AB266" s="282"/>
      <c r="AC266" s="282"/>
      <c r="AD266" s="282"/>
      <c r="AE266" s="282"/>
      <c r="AF266" s="285"/>
      <c r="AG266" s="285"/>
      <c r="AH266" s="285"/>
      <c r="AI266" s="285"/>
      <c r="AJ266" s="285"/>
      <c r="AL266" s="286"/>
    </row>
    <row r="267" spans="1:38" s="272" customFormat="1" x14ac:dyDescent="0.2">
      <c r="A267" s="272" t="s">
        <v>1285</v>
      </c>
      <c r="B267" s="272">
        <v>56</v>
      </c>
      <c r="C267" s="257">
        <v>56037</v>
      </c>
      <c r="D267" s="272" t="s">
        <v>17030</v>
      </c>
      <c r="E267" s="273" t="s">
        <v>17527</v>
      </c>
      <c r="F267" s="274">
        <v>20200254</v>
      </c>
      <c r="G267" s="272" t="s">
        <v>17535</v>
      </c>
      <c r="H267" s="272" t="s">
        <v>17545</v>
      </c>
      <c r="I267" s="272" t="s">
        <v>14790</v>
      </c>
      <c r="J267" s="287">
        <v>115.63200000000001</v>
      </c>
      <c r="K267" s="288">
        <v>23.0097168</v>
      </c>
      <c r="L267" s="288">
        <v>7.8839999999999995</v>
      </c>
      <c r="M267" s="288">
        <v>0</v>
      </c>
      <c r="N267" s="288">
        <v>1.9474605309600002</v>
      </c>
      <c r="O267" s="289">
        <v>125.33374021121962</v>
      </c>
      <c r="P267" s="290">
        <v>24.940274904394418</v>
      </c>
      <c r="Q267" s="290">
        <v>8.5454822871286087</v>
      </c>
      <c r="R267" s="290">
        <v>0</v>
      </c>
      <c r="S267" s="290">
        <v>2.1108560974379453</v>
      </c>
      <c r="T267" s="291">
        <v>116.02418614988103</v>
      </c>
      <c r="U267" s="292">
        <v>24.739694260074636</v>
      </c>
      <c r="V267" s="292">
        <v>8.2165864790148415</v>
      </c>
      <c r="W267" s="292">
        <v>0</v>
      </c>
      <c r="X267" s="293">
        <v>2.1108560974379453</v>
      </c>
      <c r="Y267" s="604" t="s">
        <v>16661</v>
      </c>
      <c r="Z267" s="282"/>
      <c r="AA267" s="282"/>
      <c r="AB267" s="282"/>
      <c r="AC267" s="282"/>
      <c r="AD267" s="282"/>
      <c r="AE267" s="282"/>
      <c r="AF267" s="285"/>
      <c r="AG267" s="285"/>
      <c r="AH267" s="285"/>
      <c r="AI267" s="285"/>
      <c r="AJ267" s="285"/>
      <c r="AL267" s="286"/>
    </row>
    <row r="268" spans="1:38" s="272" customFormat="1" x14ac:dyDescent="0.2">
      <c r="A268" s="272" t="s">
        <v>1285</v>
      </c>
      <c r="B268" s="272">
        <v>56</v>
      </c>
      <c r="C268" s="257">
        <v>56037</v>
      </c>
      <c r="D268" s="272" t="s">
        <v>17030</v>
      </c>
      <c r="E268" s="273" t="s">
        <v>17527</v>
      </c>
      <c r="F268" s="274">
        <v>20200254</v>
      </c>
      <c r="G268" s="272" t="s">
        <v>17535</v>
      </c>
      <c r="H268" s="272" t="s">
        <v>17546</v>
      </c>
      <c r="I268" s="272" t="s">
        <v>14790</v>
      </c>
      <c r="J268" s="287">
        <v>41.172000000000004</v>
      </c>
      <c r="K268" s="288">
        <v>6.1243472640000007</v>
      </c>
      <c r="L268" s="288">
        <v>4.38</v>
      </c>
      <c r="M268" s="288">
        <v>0</v>
      </c>
      <c r="N268" s="288">
        <v>0.5183429539008001</v>
      </c>
      <c r="O268" s="289">
        <v>44.626407499449414</v>
      </c>
      <c r="P268" s="290">
        <v>6.6381914085155467</v>
      </c>
      <c r="Q268" s="290">
        <v>4.7474901595158947</v>
      </c>
      <c r="R268" s="290">
        <v>0</v>
      </c>
      <c r="S268" s="290">
        <v>0.56183289335581033</v>
      </c>
      <c r="T268" s="291">
        <v>41.311642038215219</v>
      </c>
      <c r="U268" s="292">
        <v>6.5848041577758405</v>
      </c>
      <c r="V268" s="292">
        <v>4.564770266119357</v>
      </c>
      <c r="W268" s="292">
        <v>0</v>
      </c>
      <c r="X268" s="293">
        <v>0.56183289335581033</v>
      </c>
      <c r="Y268" s="604" t="s">
        <v>16661</v>
      </c>
      <c r="Z268" s="282"/>
      <c r="AA268" s="282"/>
      <c r="AB268" s="282"/>
      <c r="AC268" s="282"/>
      <c r="AD268" s="282"/>
      <c r="AE268" s="282"/>
      <c r="AF268" s="285"/>
      <c r="AG268" s="285"/>
      <c r="AH268" s="285"/>
      <c r="AI268" s="285"/>
      <c r="AJ268" s="285"/>
      <c r="AL268" s="286"/>
    </row>
    <row r="269" spans="1:38" s="272" customFormat="1" x14ac:dyDescent="0.2">
      <c r="A269" s="272" t="s">
        <v>1285</v>
      </c>
      <c r="B269" s="272">
        <v>56</v>
      </c>
      <c r="C269" s="257">
        <v>56037</v>
      </c>
      <c r="D269" s="272" t="s">
        <v>17030</v>
      </c>
      <c r="E269" s="273" t="s">
        <v>17493</v>
      </c>
      <c r="F269" s="274">
        <v>20200254</v>
      </c>
      <c r="G269" s="272" t="s">
        <v>17536</v>
      </c>
      <c r="H269" s="272" t="s">
        <v>17547</v>
      </c>
      <c r="I269" s="272" t="s">
        <v>14790</v>
      </c>
      <c r="J269" s="287">
        <v>4.7742000000000004</v>
      </c>
      <c r="K269" s="288">
        <v>2.0260128000000006</v>
      </c>
      <c r="L269" s="288">
        <v>2.1461999999999999</v>
      </c>
      <c r="M269" s="288">
        <v>0</v>
      </c>
      <c r="N269" s="288">
        <v>0.17147451216000006</v>
      </c>
      <c r="O269" s="289">
        <v>5.1747642738723254</v>
      </c>
      <c r="P269" s="290">
        <v>2.1959990481856728</v>
      </c>
      <c r="Q269" s="290">
        <v>2.3262701781627881</v>
      </c>
      <c r="R269" s="290">
        <v>0</v>
      </c>
      <c r="S269" s="290">
        <v>0.18586154317063674</v>
      </c>
      <c r="T269" s="291">
        <v>4.7903925342185731</v>
      </c>
      <c r="U269" s="292">
        <v>2.1783378593776415</v>
      </c>
      <c r="V269" s="292">
        <v>2.2367374303984846</v>
      </c>
      <c r="W269" s="292">
        <v>0</v>
      </c>
      <c r="X269" s="293">
        <v>0.18586154317063674</v>
      </c>
      <c r="Y269" s="604" t="s">
        <v>16661</v>
      </c>
      <c r="Z269" s="282"/>
      <c r="AA269" s="282"/>
      <c r="AB269" s="282"/>
      <c r="AC269" s="282"/>
      <c r="AD269" s="282"/>
      <c r="AE269" s="282"/>
      <c r="AF269" s="285"/>
      <c r="AG269" s="285"/>
      <c r="AH269" s="285"/>
      <c r="AI269" s="285"/>
      <c r="AJ269" s="285"/>
      <c r="AL269" s="286"/>
    </row>
    <row r="270" spans="1:38" s="272" customFormat="1" x14ac:dyDescent="0.2">
      <c r="A270" s="272" t="s">
        <v>1285</v>
      </c>
      <c r="B270" s="272">
        <v>56</v>
      </c>
      <c r="C270" s="257">
        <v>56037</v>
      </c>
      <c r="D270" s="272" t="s">
        <v>17030</v>
      </c>
      <c r="E270" s="273" t="s">
        <v>17493</v>
      </c>
      <c r="F270" s="274">
        <v>20200202</v>
      </c>
      <c r="G270" s="272" t="s">
        <v>17548</v>
      </c>
      <c r="H270" s="272" t="s">
        <v>17549</v>
      </c>
      <c r="I270" s="272" t="s">
        <v>14790</v>
      </c>
      <c r="J270" s="287">
        <v>0</v>
      </c>
      <c r="K270" s="288">
        <v>0</v>
      </c>
      <c r="L270" s="288">
        <v>0</v>
      </c>
      <c r="M270" s="288">
        <v>0</v>
      </c>
      <c r="N270" s="288">
        <v>0</v>
      </c>
      <c r="O270" s="289">
        <v>0</v>
      </c>
      <c r="P270" s="290">
        <v>0</v>
      </c>
      <c r="Q270" s="290">
        <v>0</v>
      </c>
      <c r="R270" s="290">
        <v>0</v>
      </c>
      <c r="S270" s="290">
        <v>0</v>
      </c>
      <c r="T270" s="291">
        <v>0</v>
      </c>
      <c r="U270" s="292">
        <v>0</v>
      </c>
      <c r="V270" s="292">
        <v>0</v>
      </c>
      <c r="W270" s="292">
        <v>0</v>
      </c>
      <c r="X270" s="293">
        <v>0</v>
      </c>
      <c r="Y270" s="604" t="s">
        <v>16661</v>
      </c>
      <c r="Z270" s="282"/>
      <c r="AA270" s="282"/>
      <c r="AB270" s="282"/>
      <c r="AC270" s="282"/>
      <c r="AD270" s="282"/>
      <c r="AE270" s="282"/>
      <c r="AF270" s="285"/>
      <c r="AG270" s="285"/>
      <c r="AH270" s="285"/>
      <c r="AI270" s="285"/>
      <c r="AJ270" s="285"/>
      <c r="AL270" s="286"/>
    </row>
    <row r="271" spans="1:38" s="272" customFormat="1" x14ac:dyDescent="0.2">
      <c r="A271" s="272" t="s">
        <v>1285</v>
      </c>
      <c r="B271" s="272">
        <v>56</v>
      </c>
      <c r="C271" s="257">
        <v>56037</v>
      </c>
      <c r="D271" s="272" t="s">
        <v>17030</v>
      </c>
      <c r="E271" s="273" t="s">
        <v>17493</v>
      </c>
      <c r="F271" s="274">
        <v>20200253</v>
      </c>
      <c r="G271" s="272" t="s">
        <v>17548</v>
      </c>
      <c r="H271" s="272" t="s">
        <v>17550</v>
      </c>
      <c r="I271" s="272" t="s">
        <v>14790</v>
      </c>
      <c r="J271" s="287">
        <v>6.1319999999999988</v>
      </c>
      <c r="K271" s="288">
        <v>5.0822015999999991E-2</v>
      </c>
      <c r="L271" s="288">
        <v>6.1319999999999988</v>
      </c>
      <c r="M271" s="288">
        <v>0</v>
      </c>
      <c r="N271" s="288">
        <v>3.3326193599999991E-2</v>
      </c>
      <c r="O271" s="289">
        <v>6.6464862233222508</v>
      </c>
      <c r="P271" s="290">
        <v>5.5086077818894817E-2</v>
      </c>
      <c r="Q271" s="290">
        <v>6.6464862233222508</v>
      </c>
      <c r="R271" s="290">
        <v>0</v>
      </c>
      <c r="S271" s="290">
        <v>3.6122323326511767E-2</v>
      </c>
      <c r="T271" s="291">
        <v>6.1527977503724776</v>
      </c>
      <c r="U271" s="292">
        <v>5.4643051387778099E-2</v>
      </c>
      <c r="V271" s="292">
        <v>6.3906783725670984</v>
      </c>
      <c r="W271" s="292">
        <v>0</v>
      </c>
      <c r="X271" s="293">
        <v>3.6122323326511767E-2</v>
      </c>
      <c r="Y271" s="604" t="s">
        <v>16661</v>
      </c>
      <c r="Z271" s="282"/>
      <c r="AA271" s="282"/>
      <c r="AB271" s="282"/>
      <c r="AC271" s="282"/>
      <c r="AD271" s="282"/>
      <c r="AE271" s="282"/>
      <c r="AF271" s="285"/>
      <c r="AG271" s="285"/>
      <c r="AH271" s="285"/>
      <c r="AI271" s="285"/>
      <c r="AJ271" s="285"/>
      <c r="AL271" s="286"/>
    </row>
    <row r="272" spans="1:38" s="272" customFormat="1" x14ac:dyDescent="0.2">
      <c r="A272" s="272" t="s">
        <v>1285</v>
      </c>
      <c r="B272" s="272">
        <v>56</v>
      </c>
      <c r="C272" s="257">
        <v>56037</v>
      </c>
      <c r="D272" s="272" t="s">
        <v>17030</v>
      </c>
      <c r="E272" s="273" t="s">
        <v>17493</v>
      </c>
      <c r="F272" s="274">
        <v>20200254</v>
      </c>
      <c r="G272" s="272" t="s">
        <v>17548</v>
      </c>
      <c r="H272" s="272" t="s">
        <v>17551</v>
      </c>
      <c r="I272" s="272" t="s">
        <v>14790</v>
      </c>
      <c r="J272" s="287">
        <v>8.76</v>
      </c>
      <c r="K272" s="288">
        <v>1.3342741439999999</v>
      </c>
      <c r="L272" s="288">
        <v>13.14</v>
      </c>
      <c r="M272" s="288">
        <v>0</v>
      </c>
      <c r="N272" s="288">
        <v>0.11292821443680001</v>
      </c>
      <c r="O272" s="289">
        <v>9.4949803190317894</v>
      </c>
      <c r="P272" s="290">
        <v>1.4462222303051353</v>
      </c>
      <c r="Q272" s="290">
        <v>14.242470478547684</v>
      </c>
      <c r="R272" s="290">
        <v>0</v>
      </c>
      <c r="S272" s="290">
        <v>0.12240310200237645</v>
      </c>
      <c r="T272" s="291">
        <v>8.789711071960685</v>
      </c>
      <c r="U272" s="292">
        <v>1.4345910759615603</v>
      </c>
      <c r="V272" s="292">
        <v>13.694310798358073</v>
      </c>
      <c r="W272" s="292">
        <v>0</v>
      </c>
      <c r="X272" s="293">
        <v>0.12240310200237645</v>
      </c>
      <c r="Y272" s="604" t="s">
        <v>16661</v>
      </c>
      <c r="Z272" s="282"/>
      <c r="AA272" s="282"/>
      <c r="AB272" s="282"/>
      <c r="AC272" s="282"/>
      <c r="AD272" s="282"/>
      <c r="AE272" s="282"/>
      <c r="AF272" s="285"/>
      <c r="AG272" s="285"/>
      <c r="AH272" s="285"/>
      <c r="AI272" s="285"/>
      <c r="AJ272" s="285"/>
      <c r="AL272" s="286"/>
    </row>
    <row r="273" spans="1:38" s="272" customFormat="1" x14ac:dyDescent="0.2">
      <c r="A273" s="272" t="s">
        <v>1285</v>
      </c>
      <c r="B273" s="272">
        <v>56</v>
      </c>
      <c r="C273" s="257">
        <v>56037</v>
      </c>
      <c r="D273" s="272" t="s">
        <v>17030</v>
      </c>
      <c r="E273" s="273" t="s">
        <v>17493</v>
      </c>
      <c r="F273" s="274">
        <v>20200254</v>
      </c>
      <c r="G273" s="272" t="s">
        <v>17548</v>
      </c>
      <c r="H273" s="272" t="s">
        <v>17552</v>
      </c>
      <c r="I273" s="272" t="s">
        <v>14790</v>
      </c>
      <c r="J273" s="287">
        <v>0.87600000000000011</v>
      </c>
      <c r="K273" s="288">
        <v>0.22286140800000001</v>
      </c>
      <c r="L273" s="288">
        <v>0.87600000000000011</v>
      </c>
      <c r="M273" s="288">
        <v>0</v>
      </c>
      <c r="N273" s="288">
        <v>1.8862196337600001E-2</v>
      </c>
      <c r="O273" s="289">
        <v>0.94949803190317905</v>
      </c>
      <c r="P273" s="290">
        <v>0.24155989530042396</v>
      </c>
      <c r="Q273" s="290">
        <v>0.94949803190317905</v>
      </c>
      <c r="R273" s="290">
        <v>0</v>
      </c>
      <c r="S273" s="290">
        <v>2.0444769748770034E-2</v>
      </c>
      <c r="T273" s="291">
        <v>0.87897110719606852</v>
      </c>
      <c r="U273" s="292">
        <v>0.23961716453154053</v>
      </c>
      <c r="V273" s="292">
        <v>0.91295405322387158</v>
      </c>
      <c r="W273" s="292">
        <v>0</v>
      </c>
      <c r="X273" s="293">
        <v>2.0444769748770034E-2</v>
      </c>
      <c r="Y273" s="604" t="s">
        <v>16661</v>
      </c>
      <c r="Z273" s="282"/>
      <c r="AA273" s="282"/>
      <c r="AB273" s="282"/>
      <c r="AC273" s="282"/>
      <c r="AD273" s="282"/>
      <c r="AE273" s="282"/>
      <c r="AF273" s="285"/>
      <c r="AG273" s="285"/>
      <c r="AH273" s="285"/>
      <c r="AI273" s="285"/>
      <c r="AJ273" s="285"/>
      <c r="AL273" s="286"/>
    </row>
    <row r="274" spans="1:38" s="272" customFormat="1" x14ac:dyDescent="0.2">
      <c r="A274" s="272" t="s">
        <v>1285</v>
      </c>
      <c r="B274" s="272">
        <v>56</v>
      </c>
      <c r="C274" s="257">
        <v>56037</v>
      </c>
      <c r="D274" s="272" t="s">
        <v>17030</v>
      </c>
      <c r="E274" s="273" t="s">
        <v>17493</v>
      </c>
      <c r="F274" s="274">
        <v>20200254</v>
      </c>
      <c r="G274" s="272" t="s">
        <v>17548</v>
      </c>
      <c r="H274" s="272" t="s">
        <v>17553</v>
      </c>
      <c r="I274" s="272" t="s">
        <v>14790</v>
      </c>
      <c r="J274" s="287">
        <v>1.7520000000000002</v>
      </c>
      <c r="K274" s="288">
        <v>0.49203168000000014</v>
      </c>
      <c r="L274" s="288">
        <v>1.7520000000000002</v>
      </c>
      <c r="M274" s="288">
        <v>0</v>
      </c>
      <c r="N274" s="288">
        <v>4.1643810096000017E-2</v>
      </c>
      <c r="O274" s="289">
        <v>1.8989960638063581</v>
      </c>
      <c r="P274" s="290">
        <v>0.53331405455937764</v>
      </c>
      <c r="Q274" s="290">
        <v>1.8989960638063581</v>
      </c>
      <c r="R274" s="290">
        <v>0</v>
      </c>
      <c r="S274" s="290">
        <v>4.5137803341440352E-2</v>
      </c>
      <c r="T274" s="291">
        <v>1.757942214392137</v>
      </c>
      <c r="U274" s="292">
        <v>0.52902490870599861</v>
      </c>
      <c r="V274" s="292">
        <v>1.8259081064477432</v>
      </c>
      <c r="W274" s="292">
        <v>0</v>
      </c>
      <c r="X274" s="293">
        <v>4.5137803341440352E-2</v>
      </c>
      <c r="Y274" s="604" t="s">
        <v>16661</v>
      </c>
      <c r="Z274" s="282"/>
      <c r="AA274" s="282"/>
      <c r="AB274" s="282"/>
      <c r="AC274" s="282"/>
      <c r="AD274" s="282"/>
      <c r="AE274" s="282"/>
      <c r="AF274" s="285"/>
      <c r="AG274" s="285"/>
      <c r="AH274" s="285"/>
      <c r="AI274" s="285"/>
      <c r="AJ274" s="285"/>
      <c r="AL274" s="286"/>
    </row>
    <row r="275" spans="1:38" s="272" customFormat="1" x14ac:dyDescent="0.2">
      <c r="A275" s="272" t="s">
        <v>1285</v>
      </c>
      <c r="B275" s="272">
        <v>56</v>
      </c>
      <c r="C275" s="257">
        <v>56037</v>
      </c>
      <c r="D275" s="272" t="s">
        <v>17030</v>
      </c>
      <c r="E275" s="273" t="s">
        <v>17493</v>
      </c>
      <c r="F275" s="274">
        <v>20200254</v>
      </c>
      <c r="G275" s="272" t="s">
        <v>17548</v>
      </c>
      <c r="H275" s="272" t="s">
        <v>17554</v>
      </c>
      <c r="I275" s="272" t="s">
        <v>14790</v>
      </c>
      <c r="J275" s="287">
        <v>10.511999999999999</v>
      </c>
      <c r="K275" s="288">
        <v>1.5629241599999999</v>
      </c>
      <c r="L275" s="288">
        <v>18.396000000000004</v>
      </c>
      <c r="M275" s="288">
        <v>0</v>
      </c>
      <c r="N275" s="288">
        <v>0.132280337952</v>
      </c>
      <c r="O275" s="289">
        <v>11.393976382838146</v>
      </c>
      <c r="P275" s="290">
        <v>1.6940564086003755</v>
      </c>
      <c r="Q275" s="290">
        <v>19.939458669966761</v>
      </c>
      <c r="R275" s="290">
        <v>0</v>
      </c>
      <c r="S275" s="290">
        <v>0.143378904731634</v>
      </c>
      <c r="T275" s="291">
        <v>10.547653286352819</v>
      </c>
      <c r="U275" s="292">
        <v>1.6804320629484657</v>
      </c>
      <c r="V275" s="292">
        <v>19.172035117701306</v>
      </c>
      <c r="W275" s="292">
        <v>0</v>
      </c>
      <c r="X275" s="293">
        <v>0.143378904731634</v>
      </c>
      <c r="Y275" s="604" t="s">
        <v>16661</v>
      </c>
      <c r="Z275" s="282"/>
      <c r="AA275" s="282"/>
      <c r="AB275" s="282"/>
      <c r="AC275" s="282"/>
      <c r="AD275" s="282"/>
      <c r="AE275" s="282"/>
      <c r="AF275" s="285"/>
      <c r="AG275" s="285"/>
      <c r="AH275" s="285"/>
      <c r="AI275" s="285"/>
      <c r="AJ275" s="285"/>
      <c r="AL275" s="286"/>
    </row>
    <row r="276" spans="1:38" s="272" customFormat="1" x14ac:dyDescent="0.2">
      <c r="A276" s="272" t="s">
        <v>1285</v>
      </c>
      <c r="B276" s="272">
        <v>56</v>
      </c>
      <c r="C276" s="257">
        <v>56037</v>
      </c>
      <c r="D276" s="272" t="s">
        <v>17030</v>
      </c>
      <c r="E276" s="273" t="s">
        <v>17493</v>
      </c>
      <c r="F276" s="274">
        <v>20200254</v>
      </c>
      <c r="G276" s="272" t="s">
        <v>17548</v>
      </c>
      <c r="H276" s="272" t="s">
        <v>17555</v>
      </c>
      <c r="I276" s="272" t="s">
        <v>14790</v>
      </c>
      <c r="J276" s="287">
        <v>20.586000000000002</v>
      </c>
      <c r="K276" s="288">
        <v>3.122954016</v>
      </c>
      <c r="L276" s="288">
        <v>31.097999999999995</v>
      </c>
      <c r="M276" s="288">
        <v>0</v>
      </c>
      <c r="N276" s="288">
        <v>0.26431571231520001</v>
      </c>
      <c r="O276" s="289">
        <v>22.313203749724707</v>
      </c>
      <c r="P276" s="290">
        <v>3.3849756757033433</v>
      </c>
      <c r="Q276" s="290">
        <v>33.707180132562847</v>
      </c>
      <c r="R276" s="290">
        <v>0</v>
      </c>
      <c r="S276" s="290">
        <v>0.28649229297302425</v>
      </c>
      <c r="T276" s="291">
        <v>20.655821019107609</v>
      </c>
      <c r="U276" s="292">
        <v>3.3577522146692496</v>
      </c>
      <c r="V276" s="292">
        <v>32.409868889447431</v>
      </c>
      <c r="W276" s="292">
        <v>0</v>
      </c>
      <c r="X276" s="293">
        <v>0.28649229297302425</v>
      </c>
      <c r="Y276" s="604" t="s">
        <v>16661</v>
      </c>
      <c r="Z276" s="282"/>
      <c r="AA276" s="282"/>
      <c r="AB276" s="282"/>
      <c r="AC276" s="282"/>
      <c r="AD276" s="282"/>
      <c r="AE276" s="282"/>
      <c r="AF276" s="285"/>
      <c r="AG276" s="285"/>
      <c r="AH276" s="285"/>
      <c r="AI276" s="285"/>
      <c r="AJ276" s="285"/>
      <c r="AL276" s="286"/>
    </row>
    <row r="277" spans="1:38" s="272" customFormat="1" x14ac:dyDescent="0.2">
      <c r="A277" s="272" t="s">
        <v>1285</v>
      </c>
      <c r="B277" s="272">
        <v>56</v>
      </c>
      <c r="C277" s="257">
        <v>56037</v>
      </c>
      <c r="D277" s="272" t="s">
        <v>17030</v>
      </c>
      <c r="E277" s="273" t="s">
        <v>17493</v>
      </c>
      <c r="F277" s="274">
        <v>20200254</v>
      </c>
      <c r="G277" s="272" t="s">
        <v>17548</v>
      </c>
      <c r="H277" s="272" t="s">
        <v>17556</v>
      </c>
      <c r="I277" s="272" t="s">
        <v>14790</v>
      </c>
      <c r="J277" s="287">
        <v>20.586000000000002</v>
      </c>
      <c r="K277" s="288">
        <v>3.122954016</v>
      </c>
      <c r="L277" s="288">
        <v>31.097999999999995</v>
      </c>
      <c r="M277" s="288">
        <v>0</v>
      </c>
      <c r="N277" s="288">
        <v>0.26431571231520001</v>
      </c>
      <c r="O277" s="289">
        <v>22.313203749724707</v>
      </c>
      <c r="P277" s="290">
        <v>3.3849756757033433</v>
      </c>
      <c r="Q277" s="290">
        <v>33.707180132562847</v>
      </c>
      <c r="R277" s="290">
        <v>0</v>
      </c>
      <c r="S277" s="290">
        <v>0.28649229297302425</v>
      </c>
      <c r="T277" s="291">
        <v>20.655821019107609</v>
      </c>
      <c r="U277" s="292">
        <v>3.3577522146692496</v>
      </c>
      <c r="V277" s="292">
        <v>32.409868889447431</v>
      </c>
      <c r="W277" s="292">
        <v>0</v>
      </c>
      <c r="X277" s="293">
        <v>0.28649229297302425</v>
      </c>
      <c r="Y277" s="604" t="s">
        <v>16661</v>
      </c>
      <c r="Z277" s="282"/>
      <c r="AA277" s="282"/>
      <c r="AB277" s="282"/>
      <c r="AC277" s="282"/>
      <c r="AD277" s="282"/>
      <c r="AE277" s="282"/>
      <c r="AF277" s="285"/>
      <c r="AG277" s="285"/>
      <c r="AH277" s="285"/>
      <c r="AI277" s="285"/>
      <c r="AJ277" s="285"/>
      <c r="AL277" s="286"/>
    </row>
    <row r="278" spans="1:38" s="272" customFormat="1" x14ac:dyDescent="0.2">
      <c r="A278" s="272" t="s">
        <v>1285</v>
      </c>
      <c r="B278" s="272">
        <v>56</v>
      </c>
      <c r="C278" s="257">
        <v>56037</v>
      </c>
      <c r="D278" s="272" t="s">
        <v>17030</v>
      </c>
      <c r="E278" s="273" t="s">
        <v>17493</v>
      </c>
      <c r="F278" s="274">
        <v>20200254</v>
      </c>
      <c r="G278" s="272" t="s">
        <v>17548</v>
      </c>
      <c r="H278" s="272" t="s">
        <v>17557</v>
      </c>
      <c r="I278" s="272" t="s">
        <v>14790</v>
      </c>
      <c r="J278" s="287">
        <v>25.403999999999996</v>
      </c>
      <c r="K278" s="288">
        <v>3.7915382399999995</v>
      </c>
      <c r="L278" s="288">
        <v>38.106000000000002</v>
      </c>
      <c r="M278" s="288">
        <v>0</v>
      </c>
      <c r="N278" s="288">
        <v>0.32090230132799996</v>
      </c>
      <c r="O278" s="289">
        <v>27.535442925192186</v>
      </c>
      <c r="P278" s="290">
        <v>4.1096553616046148</v>
      </c>
      <c r="Q278" s="290">
        <v>41.303164387788286</v>
      </c>
      <c r="R278" s="290">
        <v>0</v>
      </c>
      <c r="S278" s="290">
        <v>0.34782660221933426</v>
      </c>
      <c r="T278" s="291">
        <v>25.490162108685983</v>
      </c>
      <c r="U278" s="292">
        <v>4.0766037082638702</v>
      </c>
      <c r="V278" s="292">
        <v>39.71350131523841</v>
      </c>
      <c r="W278" s="292">
        <v>0</v>
      </c>
      <c r="X278" s="293">
        <v>0.34782660221933426</v>
      </c>
      <c r="Y278" s="604" t="s">
        <v>16661</v>
      </c>
      <c r="Z278" s="282"/>
      <c r="AA278" s="282"/>
      <c r="AB278" s="282"/>
      <c r="AC278" s="282"/>
      <c r="AD278" s="282"/>
      <c r="AE278" s="282"/>
      <c r="AF278" s="285"/>
      <c r="AG278" s="285"/>
      <c r="AH278" s="285"/>
      <c r="AI278" s="285"/>
      <c r="AJ278" s="285"/>
      <c r="AL278" s="286"/>
    </row>
    <row r="279" spans="1:38" s="272" customFormat="1" x14ac:dyDescent="0.2">
      <c r="A279" s="272" t="s">
        <v>1285</v>
      </c>
      <c r="B279" s="272">
        <v>56</v>
      </c>
      <c r="C279" s="257">
        <v>56037</v>
      </c>
      <c r="D279" s="272" t="s">
        <v>17030</v>
      </c>
      <c r="E279" s="273" t="s">
        <v>17527</v>
      </c>
      <c r="F279" s="274">
        <v>20200254</v>
      </c>
      <c r="G279" s="272" t="s">
        <v>17548</v>
      </c>
      <c r="H279" s="272" t="s">
        <v>17558</v>
      </c>
      <c r="I279" s="272" t="s">
        <v>14790</v>
      </c>
      <c r="J279" s="287">
        <v>25.403999999999996</v>
      </c>
      <c r="K279" s="288">
        <v>3.7915382399999995</v>
      </c>
      <c r="L279" s="288">
        <v>38.106000000000002</v>
      </c>
      <c r="M279" s="288">
        <v>0</v>
      </c>
      <c r="N279" s="288">
        <v>0.32090230132799996</v>
      </c>
      <c r="O279" s="289">
        <v>27.535442925192186</v>
      </c>
      <c r="P279" s="290">
        <v>4.1096553616046148</v>
      </c>
      <c r="Q279" s="290">
        <v>41.303164387788286</v>
      </c>
      <c r="R279" s="290">
        <v>0</v>
      </c>
      <c r="S279" s="290">
        <v>0.34782660221933426</v>
      </c>
      <c r="T279" s="291">
        <v>25.490162108685983</v>
      </c>
      <c r="U279" s="292">
        <v>4.0766037082638702</v>
      </c>
      <c r="V279" s="292">
        <v>39.71350131523841</v>
      </c>
      <c r="W279" s="292">
        <v>0</v>
      </c>
      <c r="X279" s="293">
        <v>0.34782660221933426</v>
      </c>
      <c r="Y279" s="604" t="s">
        <v>16661</v>
      </c>
      <c r="Z279" s="282"/>
      <c r="AA279" s="282"/>
      <c r="AB279" s="282"/>
      <c r="AC279" s="282"/>
      <c r="AD279" s="282"/>
      <c r="AE279" s="282"/>
      <c r="AF279" s="285"/>
      <c r="AG279" s="285"/>
      <c r="AH279" s="285"/>
      <c r="AI279" s="285"/>
      <c r="AJ279" s="285"/>
      <c r="AL279" s="286"/>
    </row>
    <row r="280" spans="1:38" s="272" customFormat="1" x14ac:dyDescent="0.2">
      <c r="A280" s="272" t="s">
        <v>1285</v>
      </c>
      <c r="B280" s="272">
        <v>56</v>
      </c>
      <c r="C280" s="257">
        <v>56041</v>
      </c>
      <c r="D280" s="272" t="s">
        <v>17031</v>
      </c>
      <c r="E280" s="273" t="s">
        <v>17527</v>
      </c>
      <c r="F280" s="274">
        <v>20200253</v>
      </c>
      <c r="G280" s="272" t="s">
        <v>17559</v>
      </c>
      <c r="H280" s="272" t="s">
        <v>17560</v>
      </c>
      <c r="I280" s="272" t="s">
        <v>14790</v>
      </c>
      <c r="J280" s="287">
        <v>46.033799999999999</v>
      </c>
      <c r="K280" s="288">
        <v>0.34631573760000001</v>
      </c>
      <c r="L280" s="288">
        <v>46.033799999999999</v>
      </c>
      <c r="M280" s="288">
        <v>0</v>
      </c>
      <c r="N280" s="288">
        <v>0.22709420495999999</v>
      </c>
      <c r="O280" s="289">
        <v>49.896121576512051</v>
      </c>
      <c r="P280" s="290">
        <v>0.37537227313732618</v>
      </c>
      <c r="Q280" s="290">
        <v>49.896121576512051</v>
      </c>
      <c r="R280" s="290">
        <v>0</v>
      </c>
      <c r="S280" s="290">
        <v>0.2461478318106588</v>
      </c>
      <c r="T280" s="291">
        <v>46.189931683153397</v>
      </c>
      <c r="U280" s="292">
        <v>0.37235336445671657</v>
      </c>
      <c r="V280" s="292">
        <v>47.975735496914446</v>
      </c>
      <c r="W280" s="292">
        <v>0</v>
      </c>
      <c r="X280" s="293">
        <v>0.2461478318106588</v>
      </c>
      <c r="Y280" s="604" t="s">
        <v>16661</v>
      </c>
      <c r="Z280" s="282"/>
      <c r="AA280" s="282"/>
      <c r="AB280" s="282"/>
      <c r="AC280" s="282"/>
      <c r="AD280" s="282"/>
      <c r="AE280" s="282"/>
      <c r="AF280" s="285"/>
      <c r="AG280" s="285"/>
      <c r="AH280" s="285"/>
      <c r="AI280" s="285"/>
      <c r="AJ280" s="285"/>
      <c r="AL280" s="286"/>
    </row>
    <row r="281" spans="1:38" s="272" customFormat="1" x14ac:dyDescent="0.2">
      <c r="A281" s="272" t="s">
        <v>1285</v>
      </c>
      <c r="B281" s="272">
        <v>56</v>
      </c>
      <c r="C281" s="257">
        <v>56041</v>
      </c>
      <c r="D281" s="272" t="s">
        <v>17031</v>
      </c>
      <c r="E281" s="273" t="s">
        <v>17527</v>
      </c>
      <c r="F281" s="274">
        <v>20200254</v>
      </c>
      <c r="G281" s="272" t="s">
        <v>17561</v>
      </c>
      <c r="H281" s="272" t="s">
        <v>17562</v>
      </c>
      <c r="I281" s="272" t="s">
        <v>14790</v>
      </c>
      <c r="J281" s="287">
        <v>12.570599999999999</v>
      </c>
      <c r="K281" s="288">
        <v>4.6308864000000005</v>
      </c>
      <c r="L281" s="288">
        <v>29.346000000000004</v>
      </c>
      <c r="M281" s="288">
        <v>0</v>
      </c>
      <c r="N281" s="288">
        <v>0.39194174208000004</v>
      </c>
      <c r="O281" s="289">
        <v>13.625296757810617</v>
      </c>
      <c r="P281" s="290">
        <v>5.0194263958529657</v>
      </c>
      <c r="Q281" s="290">
        <v>31.808184068756496</v>
      </c>
      <c r="R281" s="290">
        <v>0</v>
      </c>
      <c r="S281" s="290">
        <v>0.42482638439002673</v>
      </c>
      <c r="T281" s="291">
        <v>12.613235388263581</v>
      </c>
      <c r="U281" s="292">
        <v>4.9790579642917514</v>
      </c>
      <c r="V281" s="292">
        <v>30.583960782999696</v>
      </c>
      <c r="W281" s="292">
        <v>0</v>
      </c>
      <c r="X281" s="293">
        <v>0.42482638439002673</v>
      </c>
      <c r="Y281" s="604" t="s">
        <v>16661</v>
      </c>
      <c r="Z281" s="282"/>
      <c r="AA281" s="282"/>
      <c r="AB281" s="282"/>
      <c r="AC281" s="282"/>
      <c r="AD281" s="282"/>
      <c r="AE281" s="282"/>
      <c r="AF281" s="285"/>
      <c r="AG281" s="285"/>
      <c r="AH281" s="285"/>
      <c r="AI281" s="285"/>
      <c r="AJ281" s="285"/>
      <c r="AL281" s="286"/>
    </row>
    <row r="282" spans="1:38" s="272" customFormat="1" x14ac:dyDescent="0.2">
      <c r="A282" s="272" t="s">
        <v>1285</v>
      </c>
      <c r="B282" s="272">
        <v>56</v>
      </c>
      <c r="C282" s="257">
        <v>56041</v>
      </c>
      <c r="D282" s="272" t="s">
        <v>17031</v>
      </c>
      <c r="E282" s="273" t="s">
        <v>17527</v>
      </c>
      <c r="F282" s="274">
        <v>20200253</v>
      </c>
      <c r="G282" s="272" t="s">
        <v>17563</v>
      </c>
      <c r="H282" s="272" t="s">
        <v>17564</v>
      </c>
      <c r="I282" s="272" t="s">
        <v>14790</v>
      </c>
      <c r="J282" s="287">
        <v>34.689599999999999</v>
      </c>
      <c r="K282" s="288">
        <v>0.23958950399999998</v>
      </c>
      <c r="L282" s="288">
        <v>4.4676</v>
      </c>
      <c r="M282" s="288">
        <v>0</v>
      </c>
      <c r="N282" s="288">
        <v>0.15710919839999996</v>
      </c>
      <c r="O282" s="289">
        <v>37.60012206336588</v>
      </c>
      <c r="P282" s="290">
        <v>0.25969150971764704</v>
      </c>
      <c r="Q282" s="290">
        <v>4.8424399627062122</v>
      </c>
      <c r="R282" s="290">
        <v>0</v>
      </c>
      <c r="S282" s="290">
        <v>0.17029095282498405</v>
      </c>
      <c r="T282" s="291">
        <v>34.80725584496431</v>
      </c>
      <c r="U282" s="292">
        <v>0.25760295654238252</v>
      </c>
      <c r="V282" s="292">
        <v>4.6560656714417439</v>
      </c>
      <c r="W282" s="292">
        <v>0</v>
      </c>
      <c r="X282" s="293">
        <v>0.17029095282498405</v>
      </c>
      <c r="Y282" s="604" t="s">
        <v>16661</v>
      </c>
      <c r="Z282" s="282"/>
      <c r="AA282" s="282"/>
      <c r="AB282" s="282"/>
      <c r="AC282" s="282"/>
      <c r="AD282" s="282"/>
      <c r="AE282" s="282"/>
      <c r="AF282" s="285"/>
      <c r="AG282" s="285"/>
      <c r="AH282" s="285"/>
      <c r="AI282" s="285"/>
      <c r="AJ282" s="285"/>
      <c r="AL282" s="286"/>
    </row>
    <row r="283" spans="1:38" s="272" customFormat="1" x14ac:dyDescent="0.2">
      <c r="A283" s="272" t="s">
        <v>1285</v>
      </c>
      <c r="B283" s="272">
        <v>56</v>
      </c>
      <c r="C283" s="257">
        <v>56041</v>
      </c>
      <c r="D283" s="272" t="s">
        <v>17031</v>
      </c>
      <c r="E283" s="273" t="s">
        <v>17527</v>
      </c>
      <c r="F283" s="274">
        <v>20200253</v>
      </c>
      <c r="G283" s="272" t="s">
        <v>17563</v>
      </c>
      <c r="H283" s="272" t="s">
        <v>17565</v>
      </c>
      <c r="I283" s="272" t="s">
        <v>14790</v>
      </c>
      <c r="J283" s="287">
        <v>34.689599999999999</v>
      </c>
      <c r="K283" s="288">
        <v>0.23958950399999998</v>
      </c>
      <c r="L283" s="288">
        <v>4.4676</v>
      </c>
      <c r="M283" s="288">
        <v>0</v>
      </c>
      <c r="N283" s="288">
        <v>0.15710919839999996</v>
      </c>
      <c r="O283" s="289">
        <v>37.60012206336588</v>
      </c>
      <c r="P283" s="290">
        <v>0.25969150971764704</v>
      </c>
      <c r="Q283" s="290">
        <v>4.8424399627062122</v>
      </c>
      <c r="R283" s="290">
        <v>0</v>
      </c>
      <c r="S283" s="290">
        <v>0.17029095282498405</v>
      </c>
      <c r="T283" s="291">
        <v>34.80725584496431</v>
      </c>
      <c r="U283" s="292">
        <v>0.25760295654238252</v>
      </c>
      <c r="V283" s="292">
        <v>4.6560656714417439</v>
      </c>
      <c r="W283" s="292">
        <v>0</v>
      </c>
      <c r="X283" s="293">
        <v>0.17029095282498405</v>
      </c>
      <c r="Y283" s="604" t="s">
        <v>16661</v>
      </c>
      <c r="Z283" s="282"/>
      <c r="AA283" s="282"/>
      <c r="AB283" s="282"/>
      <c r="AC283" s="282"/>
      <c r="AD283" s="282"/>
      <c r="AE283" s="282"/>
      <c r="AF283" s="285"/>
      <c r="AG283" s="285"/>
      <c r="AH283" s="285"/>
      <c r="AI283" s="285"/>
      <c r="AJ283" s="285"/>
      <c r="AL283" s="286"/>
    </row>
    <row r="284" spans="1:38" s="272" customFormat="1" x14ac:dyDescent="0.2">
      <c r="A284" s="272" t="s">
        <v>1285</v>
      </c>
      <c r="B284" s="272">
        <v>56</v>
      </c>
      <c r="C284" s="257">
        <v>56041</v>
      </c>
      <c r="D284" s="272" t="s">
        <v>17031</v>
      </c>
      <c r="E284" s="273" t="s">
        <v>17527</v>
      </c>
      <c r="F284" s="274">
        <v>20200202</v>
      </c>
      <c r="G284" s="272" t="s">
        <v>17566</v>
      </c>
      <c r="H284" s="272" t="s">
        <v>17519</v>
      </c>
      <c r="I284" s="272" t="s">
        <v>14790</v>
      </c>
      <c r="J284" s="287">
        <v>0</v>
      </c>
      <c r="K284" s="288">
        <v>0</v>
      </c>
      <c r="L284" s="288">
        <v>0</v>
      </c>
      <c r="M284" s="288">
        <v>0</v>
      </c>
      <c r="N284" s="288">
        <v>0</v>
      </c>
      <c r="O284" s="289">
        <v>0</v>
      </c>
      <c r="P284" s="290">
        <v>0</v>
      </c>
      <c r="Q284" s="290">
        <v>0</v>
      </c>
      <c r="R284" s="290">
        <v>0</v>
      </c>
      <c r="S284" s="290">
        <v>0</v>
      </c>
      <c r="T284" s="291">
        <v>0</v>
      </c>
      <c r="U284" s="292">
        <v>0</v>
      </c>
      <c r="V284" s="292">
        <v>0</v>
      </c>
      <c r="W284" s="292">
        <v>0</v>
      </c>
      <c r="X284" s="293">
        <v>0</v>
      </c>
      <c r="Y284" s="604" t="s">
        <v>16661</v>
      </c>
      <c r="Z284" s="282"/>
      <c r="AA284" s="282"/>
      <c r="AB284" s="282"/>
      <c r="AC284" s="282"/>
      <c r="AD284" s="282"/>
      <c r="AE284" s="282"/>
      <c r="AF284" s="285"/>
      <c r="AG284" s="285"/>
      <c r="AH284" s="285"/>
      <c r="AI284" s="285"/>
      <c r="AJ284" s="285"/>
      <c r="AL284" s="286"/>
    </row>
    <row r="285" spans="1:38" s="272" customFormat="1" x14ac:dyDescent="0.2">
      <c r="A285" s="272" t="s">
        <v>1285</v>
      </c>
      <c r="B285" s="272">
        <v>56</v>
      </c>
      <c r="C285" s="257">
        <v>56041</v>
      </c>
      <c r="D285" s="272" t="s">
        <v>17031</v>
      </c>
      <c r="E285" s="273" t="s">
        <v>17527</v>
      </c>
      <c r="F285" s="274">
        <v>20200202</v>
      </c>
      <c r="G285" s="272" t="s">
        <v>17567</v>
      </c>
      <c r="H285" s="272" t="s">
        <v>17568</v>
      </c>
      <c r="I285" s="272" t="s">
        <v>14790</v>
      </c>
      <c r="J285" s="287">
        <v>0</v>
      </c>
      <c r="K285" s="288">
        <v>0</v>
      </c>
      <c r="L285" s="288">
        <v>0</v>
      </c>
      <c r="M285" s="288">
        <v>0</v>
      </c>
      <c r="N285" s="288">
        <v>0</v>
      </c>
      <c r="O285" s="289">
        <v>0</v>
      </c>
      <c r="P285" s="290">
        <v>0</v>
      </c>
      <c r="Q285" s="290">
        <v>0</v>
      </c>
      <c r="R285" s="290">
        <v>0</v>
      </c>
      <c r="S285" s="290">
        <v>0</v>
      </c>
      <c r="T285" s="291">
        <v>0</v>
      </c>
      <c r="U285" s="292">
        <v>0</v>
      </c>
      <c r="V285" s="292">
        <v>0</v>
      </c>
      <c r="W285" s="292">
        <v>0</v>
      </c>
      <c r="X285" s="293">
        <v>0</v>
      </c>
      <c r="Y285" s="604" t="s">
        <v>16661</v>
      </c>
      <c r="Z285" s="282"/>
      <c r="AA285" s="282"/>
      <c r="AB285" s="282"/>
      <c r="AC285" s="282"/>
      <c r="AD285" s="282"/>
      <c r="AE285" s="282"/>
      <c r="AF285" s="285"/>
      <c r="AG285" s="285"/>
      <c r="AH285" s="285"/>
      <c r="AI285" s="285"/>
      <c r="AJ285" s="285"/>
      <c r="AL285" s="286"/>
    </row>
    <row r="286" spans="1:38" s="272" customFormat="1" x14ac:dyDescent="0.2">
      <c r="A286" s="272" t="s">
        <v>1285</v>
      </c>
      <c r="B286" s="272">
        <v>56</v>
      </c>
      <c r="C286" s="257">
        <v>56041</v>
      </c>
      <c r="D286" s="272" t="s">
        <v>17031</v>
      </c>
      <c r="E286" s="273" t="s">
        <v>17527</v>
      </c>
      <c r="F286" s="274">
        <v>20200253</v>
      </c>
      <c r="G286" s="272" t="s">
        <v>17569</v>
      </c>
      <c r="H286" s="272" t="s">
        <v>17570</v>
      </c>
      <c r="I286" s="272" t="s">
        <v>14790</v>
      </c>
      <c r="J286" s="287">
        <v>8.7365842009743062</v>
      </c>
      <c r="K286" s="288">
        <v>5.7957062481492443</v>
      </c>
      <c r="L286" s="288">
        <v>26.699778270509967</v>
      </c>
      <c r="M286" s="288">
        <v>0</v>
      </c>
      <c r="N286" s="288">
        <v>0.18900712655999999</v>
      </c>
      <c r="O286" s="289">
        <v>9.4695998908464727</v>
      </c>
      <c r="P286" s="290">
        <v>6.2819767992085209</v>
      </c>
      <c r="Q286" s="290">
        <v>28.939939406507392</v>
      </c>
      <c r="R286" s="290">
        <v>0</v>
      </c>
      <c r="S286" s="290">
        <v>0.20486517658035963</v>
      </c>
      <c r="T286" s="291">
        <v>8.7662158541576076</v>
      </c>
      <c r="U286" s="292">
        <v>6.2314543828030322</v>
      </c>
      <c r="V286" s="292">
        <v>27.826108210320459</v>
      </c>
      <c r="W286" s="292">
        <v>0</v>
      </c>
      <c r="X286" s="293">
        <v>0.20486517658035963</v>
      </c>
      <c r="Y286" s="604" t="s">
        <v>16661</v>
      </c>
      <c r="Z286" s="282"/>
      <c r="AA286" s="282"/>
      <c r="AB286" s="282"/>
      <c r="AC286" s="282"/>
      <c r="AD286" s="282"/>
      <c r="AE286" s="282"/>
      <c r="AF286" s="285"/>
      <c r="AG286" s="285"/>
      <c r="AH286" s="285"/>
      <c r="AI286" s="285"/>
      <c r="AJ286" s="285"/>
      <c r="AL286" s="286"/>
    </row>
    <row r="287" spans="1:38" s="272" customFormat="1" x14ac:dyDescent="0.2">
      <c r="A287" s="272" t="s">
        <v>1285</v>
      </c>
      <c r="B287" s="272">
        <v>56</v>
      </c>
      <c r="C287" s="257">
        <v>56041</v>
      </c>
      <c r="D287" s="272" t="s">
        <v>17031</v>
      </c>
      <c r="E287" s="273" t="s">
        <v>17527</v>
      </c>
      <c r="F287" s="274">
        <v>20200253</v>
      </c>
      <c r="G287" s="272" t="s">
        <v>17569</v>
      </c>
      <c r="H287" s="272" t="s">
        <v>17571</v>
      </c>
      <c r="I287" s="272" t="s">
        <v>14790</v>
      </c>
      <c r="J287" s="287">
        <v>32.781707899512845</v>
      </c>
      <c r="K287" s="288">
        <v>21.752146875925376</v>
      </c>
      <c r="L287" s="288">
        <v>100.250110864745</v>
      </c>
      <c r="M287" s="288">
        <v>0</v>
      </c>
      <c r="N287" s="288">
        <v>0.70937183520000002</v>
      </c>
      <c r="O287" s="289">
        <v>35.532154261429611</v>
      </c>
      <c r="P287" s="290">
        <v>23.577192520958935</v>
      </c>
      <c r="Q287" s="290">
        <v>108.66128192254665</v>
      </c>
      <c r="R287" s="290">
        <v>0</v>
      </c>
      <c r="S287" s="290">
        <v>0.76888945366432215</v>
      </c>
      <c r="T287" s="291">
        <v>32.892892794763597</v>
      </c>
      <c r="U287" s="292">
        <v>23.387574383819945</v>
      </c>
      <c r="V287" s="292">
        <v>104.47916101610892</v>
      </c>
      <c r="W287" s="292">
        <v>0</v>
      </c>
      <c r="X287" s="293">
        <v>0.76888945366432215</v>
      </c>
      <c r="Y287" s="604" t="s">
        <v>16661</v>
      </c>
      <c r="Z287" s="282"/>
      <c r="AA287" s="282"/>
      <c r="AB287" s="282"/>
      <c r="AC287" s="282"/>
      <c r="AD287" s="282"/>
      <c r="AE287" s="282"/>
      <c r="AF287" s="285"/>
      <c r="AG287" s="285"/>
      <c r="AH287" s="285"/>
      <c r="AI287" s="285"/>
      <c r="AJ287" s="285"/>
      <c r="AL287" s="286"/>
    </row>
    <row r="288" spans="1:38" s="272" customFormat="1" x14ac:dyDescent="0.2">
      <c r="A288" s="272" t="s">
        <v>1285</v>
      </c>
      <c r="B288" s="272">
        <v>56</v>
      </c>
      <c r="C288" s="257">
        <v>56041</v>
      </c>
      <c r="D288" s="272" t="s">
        <v>17031</v>
      </c>
      <c r="E288" s="273" t="s">
        <v>17527</v>
      </c>
      <c r="F288" s="274">
        <v>20200253</v>
      </c>
      <c r="G288" s="272" t="s">
        <v>17569</v>
      </c>
      <c r="H288" s="272" t="s">
        <v>17572</v>
      </c>
      <c r="I288" s="272" t="s">
        <v>14790</v>
      </c>
      <c r="J288" s="287">
        <v>32.781707899512845</v>
      </c>
      <c r="K288" s="288">
        <v>21.752146875925376</v>
      </c>
      <c r="L288" s="288">
        <v>100.250110864745</v>
      </c>
      <c r="M288" s="288">
        <v>0</v>
      </c>
      <c r="N288" s="288">
        <v>0.70937183520000002</v>
      </c>
      <c r="O288" s="289">
        <v>35.532154261429611</v>
      </c>
      <c r="P288" s="290">
        <v>23.577192520958935</v>
      </c>
      <c r="Q288" s="290">
        <v>108.66128192254665</v>
      </c>
      <c r="R288" s="290">
        <v>0</v>
      </c>
      <c r="S288" s="290">
        <v>0.76888945366432215</v>
      </c>
      <c r="T288" s="291">
        <v>32.892892794763597</v>
      </c>
      <c r="U288" s="292">
        <v>23.387574383819945</v>
      </c>
      <c r="V288" s="292">
        <v>104.47916101610892</v>
      </c>
      <c r="W288" s="292">
        <v>0</v>
      </c>
      <c r="X288" s="293">
        <v>0.76888945366432215</v>
      </c>
      <c r="Y288" s="604" t="s">
        <v>16661</v>
      </c>
      <c r="Z288" s="282"/>
      <c r="AA288" s="282"/>
      <c r="AB288" s="282"/>
      <c r="AC288" s="282"/>
      <c r="AD288" s="282"/>
      <c r="AE288" s="282"/>
      <c r="AF288" s="285"/>
      <c r="AG288" s="285"/>
      <c r="AH288" s="285"/>
      <c r="AI288" s="285"/>
      <c r="AJ288" s="285"/>
      <c r="AL288" s="286"/>
    </row>
    <row r="289" spans="1:38" s="272" customFormat="1" x14ac:dyDescent="0.2">
      <c r="A289" s="272" t="s">
        <v>1285</v>
      </c>
      <c r="B289" s="272">
        <v>56</v>
      </c>
      <c r="C289" s="257">
        <v>56041</v>
      </c>
      <c r="D289" s="272" t="s">
        <v>17031</v>
      </c>
      <c r="E289" s="273" t="s">
        <v>17493</v>
      </c>
      <c r="F289" s="274">
        <v>20200253</v>
      </c>
      <c r="G289" s="272" t="s">
        <v>17567</v>
      </c>
      <c r="H289" s="272" t="s">
        <v>17573</v>
      </c>
      <c r="I289" s="272" t="s">
        <v>14790</v>
      </c>
      <c r="J289" s="287">
        <v>55.187999999999995</v>
      </c>
      <c r="K289" s="288">
        <v>0.25774022399999996</v>
      </c>
      <c r="L289" s="288">
        <v>13.008599999999999</v>
      </c>
      <c r="M289" s="288">
        <v>0</v>
      </c>
      <c r="N289" s="288">
        <v>0.16901141039999995</v>
      </c>
      <c r="O289" s="289">
        <v>59.818376009900263</v>
      </c>
      <c r="P289" s="290">
        <v>0.27936510893868088</v>
      </c>
      <c r="Q289" s="290">
        <v>14.100045773762206</v>
      </c>
      <c r="R289" s="290">
        <v>0</v>
      </c>
      <c r="S289" s="290">
        <v>0.18319178258445254</v>
      </c>
      <c r="T289" s="291">
        <v>55.375179753352306</v>
      </c>
      <c r="U289" s="292">
        <v>0.27711833203801756</v>
      </c>
      <c r="V289" s="292">
        <v>13.557367690374489</v>
      </c>
      <c r="W289" s="292">
        <v>0</v>
      </c>
      <c r="X289" s="293">
        <v>0.18319178258445254</v>
      </c>
      <c r="Y289" s="604" t="s">
        <v>16661</v>
      </c>
      <c r="Z289" s="282"/>
      <c r="AA289" s="282"/>
      <c r="AB289" s="282"/>
      <c r="AC289" s="282"/>
      <c r="AD289" s="282"/>
      <c r="AE289" s="282"/>
      <c r="AF289" s="285"/>
      <c r="AG289" s="285"/>
      <c r="AH289" s="285"/>
      <c r="AI289" s="285"/>
      <c r="AJ289" s="285"/>
      <c r="AL289" s="286"/>
    </row>
    <row r="290" spans="1:38" s="272" customFormat="1" x14ac:dyDescent="0.2">
      <c r="A290" s="272" t="s">
        <v>1285</v>
      </c>
      <c r="B290" s="272">
        <v>56</v>
      </c>
      <c r="C290" s="257">
        <v>56041</v>
      </c>
      <c r="D290" s="272" t="s">
        <v>17031</v>
      </c>
      <c r="E290" s="273" t="s">
        <v>17493</v>
      </c>
      <c r="F290" s="274">
        <v>20200254</v>
      </c>
      <c r="G290" s="272" t="s">
        <v>17567</v>
      </c>
      <c r="H290" s="272" t="s">
        <v>17568</v>
      </c>
      <c r="I290" s="272" t="s">
        <v>14790</v>
      </c>
      <c r="J290" s="287">
        <v>30.3096</v>
      </c>
      <c r="K290" s="288">
        <v>7.0100042879999993</v>
      </c>
      <c r="L290" s="288">
        <v>38.412599999999998</v>
      </c>
      <c r="M290" s="288">
        <v>0</v>
      </c>
      <c r="N290" s="288">
        <v>0.5933018120736</v>
      </c>
      <c r="O290" s="289">
        <v>32.852631903849989</v>
      </c>
      <c r="P290" s="290">
        <v>7.5981567067224249</v>
      </c>
      <c r="Q290" s="290">
        <v>41.63548869895439</v>
      </c>
      <c r="R290" s="290">
        <v>0</v>
      </c>
      <c r="S290" s="290">
        <v>0.64308093937040289</v>
      </c>
      <c r="T290" s="291">
        <v>30.412400308983969</v>
      </c>
      <c r="U290" s="292">
        <v>7.5370489934466365</v>
      </c>
      <c r="V290" s="292">
        <v>40.033035233866755</v>
      </c>
      <c r="W290" s="292">
        <v>0</v>
      </c>
      <c r="X290" s="293">
        <v>0.64308093937040289</v>
      </c>
      <c r="Y290" s="604" t="s">
        <v>16661</v>
      </c>
      <c r="Z290" s="282"/>
      <c r="AA290" s="282"/>
      <c r="AB290" s="282"/>
      <c r="AC290" s="282"/>
      <c r="AD290" s="282"/>
      <c r="AE290" s="282"/>
      <c r="AF290" s="285"/>
      <c r="AG290" s="285"/>
      <c r="AH290" s="285"/>
      <c r="AI290" s="285"/>
      <c r="AJ290" s="285"/>
      <c r="AL290" s="286"/>
    </row>
    <row r="291" spans="1:38" s="272" customFormat="1" x14ac:dyDescent="0.2">
      <c r="A291" s="272" t="s">
        <v>1285</v>
      </c>
      <c r="B291" s="272">
        <v>56</v>
      </c>
      <c r="C291" s="257">
        <v>56041</v>
      </c>
      <c r="D291" s="272" t="s">
        <v>17031</v>
      </c>
      <c r="E291" s="273" t="s">
        <v>17493</v>
      </c>
      <c r="F291" s="274">
        <v>20200202</v>
      </c>
      <c r="G291" s="272" t="s">
        <v>17574</v>
      </c>
      <c r="H291" s="272" t="s">
        <v>17575</v>
      </c>
      <c r="I291" s="272" t="s">
        <v>14790</v>
      </c>
      <c r="J291" s="287">
        <v>0</v>
      </c>
      <c r="K291" s="288">
        <v>0</v>
      </c>
      <c r="L291" s="288">
        <v>0</v>
      </c>
      <c r="M291" s="288">
        <v>0</v>
      </c>
      <c r="N291" s="288">
        <v>0</v>
      </c>
      <c r="O291" s="289">
        <v>0</v>
      </c>
      <c r="P291" s="290">
        <v>0</v>
      </c>
      <c r="Q291" s="290">
        <v>0</v>
      </c>
      <c r="R291" s="290">
        <v>0</v>
      </c>
      <c r="S291" s="290">
        <v>0</v>
      </c>
      <c r="T291" s="291">
        <v>0</v>
      </c>
      <c r="U291" s="292">
        <v>0</v>
      </c>
      <c r="V291" s="292">
        <v>0</v>
      </c>
      <c r="W291" s="292">
        <v>0</v>
      </c>
      <c r="X291" s="293">
        <v>0</v>
      </c>
      <c r="Y291" s="604" t="s">
        <v>16661</v>
      </c>
      <c r="Z291" s="282"/>
      <c r="AA291" s="282"/>
      <c r="AB291" s="282"/>
      <c r="AC291" s="282"/>
      <c r="AD291" s="282"/>
      <c r="AE291" s="282"/>
      <c r="AF291" s="285"/>
      <c r="AG291" s="285"/>
      <c r="AH291" s="285"/>
      <c r="AI291" s="285"/>
      <c r="AJ291" s="285"/>
      <c r="AL291" s="286"/>
    </row>
    <row r="292" spans="1:38" s="272" customFormat="1" x14ac:dyDescent="0.2">
      <c r="A292" s="272" t="s">
        <v>1285</v>
      </c>
      <c r="B292" s="272">
        <v>56</v>
      </c>
      <c r="C292" s="257">
        <v>56041</v>
      </c>
      <c r="D292" s="272" t="s">
        <v>17031</v>
      </c>
      <c r="E292" s="273" t="s">
        <v>17493</v>
      </c>
      <c r="F292" s="274">
        <v>20200202</v>
      </c>
      <c r="G292" s="272" t="s">
        <v>17574</v>
      </c>
      <c r="H292" s="272" t="s">
        <v>17576</v>
      </c>
      <c r="I292" s="272" t="s">
        <v>14790</v>
      </c>
      <c r="J292" s="287">
        <v>0</v>
      </c>
      <c r="K292" s="288">
        <v>0</v>
      </c>
      <c r="L292" s="288">
        <v>0</v>
      </c>
      <c r="M292" s="288">
        <v>0</v>
      </c>
      <c r="N292" s="288">
        <v>0</v>
      </c>
      <c r="O292" s="289">
        <v>0</v>
      </c>
      <c r="P292" s="290">
        <v>0</v>
      </c>
      <c r="Q292" s="290">
        <v>0</v>
      </c>
      <c r="R292" s="290">
        <v>0</v>
      </c>
      <c r="S292" s="290">
        <v>0</v>
      </c>
      <c r="T292" s="291">
        <v>0</v>
      </c>
      <c r="U292" s="292">
        <v>0</v>
      </c>
      <c r="V292" s="292">
        <v>0</v>
      </c>
      <c r="W292" s="292">
        <v>0</v>
      </c>
      <c r="X292" s="293">
        <v>0</v>
      </c>
      <c r="Y292" s="604" t="s">
        <v>16661</v>
      </c>
      <c r="Z292" s="282"/>
      <c r="AA292" s="282"/>
      <c r="AB292" s="282"/>
      <c r="AC292" s="282"/>
      <c r="AD292" s="282"/>
      <c r="AE292" s="282"/>
      <c r="AF292" s="285"/>
      <c r="AG292" s="285"/>
      <c r="AH292" s="285"/>
      <c r="AI292" s="285"/>
      <c r="AJ292" s="285"/>
      <c r="AL292" s="286"/>
    </row>
    <row r="293" spans="1:38" s="272" customFormat="1" x14ac:dyDescent="0.2">
      <c r="A293" s="272" t="s">
        <v>1285</v>
      </c>
      <c r="B293" s="272">
        <v>56</v>
      </c>
      <c r="C293" s="257">
        <v>56041</v>
      </c>
      <c r="D293" s="272" t="s">
        <v>17031</v>
      </c>
      <c r="E293" s="273" t="s">
        <v>17493</v>
      </c>
      <c r="F293" s="274">
        <v>20200202</v>
      </c>
      <c r="G293" s="272" t="s">
        <v>17574</v>
      </c>
      <c r="H293" s="272" t="s">
        <v>17577</v>
      </c>
      <c r="I293" s="272" t="s">
        <v>14790</v>
      </c>
      <c r="J293" s="287">
        <v>0</v>
      </c>
      <c r="K293" s="288">
        <v>0</v>
      </c>
      <c r="L293" s="288">
        <v>0</v>
      </c>
      <c r="M293" s="288">
        <v>0</v>
      </c>
      <c r="N293" s="288">
        <v>0</v>
      </c>
      <c r="O293" s="289">
        <v>0</v>
      </c>
      <c r="P293" s="290">
        <v>0</v>
      </c>
      <c r="Q293" s="290">
        <v>0</v>
      </c>
      <c r="R293" s="290">
        <v>0</v>
      </c>
      <c r="S293" s="290">
        <v>0</v>
      </c>
      <c r="T293" s="291">
        <v>0</v>
      </c>
      <c r="U293" s="292">
        <v>0</v>
      </c>
      <c r="V293" s="292">
        <v>0</v>
      </c>
      <c r="W293" s="292">
        <v>0</v>
      </c>
      <c r="X293" s="293">
        <v>0</v>
      </c>
      <c r="Y293" s="604" t="s">
        <v>16661</v>
      </c>
      <c r="Z293" s="282"/>
      <c r="AA293" s="282"/>
      <c r="AB293" s="282"/>
      <c r="AC293" s="282"/>
      <c r="AD293" s="282"/>
      <c r="AE293" s="282"/>
      <c r="AF293" s="285"/>
      <c r="AG293" s="285"/>
      <c r="AH293" s="285"/>
      <c r="AI293" s="285"/>
      <c r="AJ293" s="285"/>
      <c r="AL293" s="286"/>
    </row>
    <row r="294" spans="1:38" s="272" customFormat="1" x14ac:dyDescent="0.2">
      <c r="A294" s="272" t="s">
        <v>1285</v>
      </c>
      <c r="B294" s="272">
        <v>56</v>
      </c>
      <c r="C294" s="257">
        <v>56041</v>
      </c>
      <c r="D294" s="272" t="s">
        <v>17031</v>
      </c>
      <c r="E294" s="273" t="s">
        <v>17493</v>
      </c>
      <c r="F294" s="274">
        <v>20200202</v>
      </c>
      <c r="G294" s="272" t="s">
        <v>17574</v>
      </c>
      <c r="H294" s="272" t="s">
        <v>17578</v>
      </c>
      <c r="I294" s="272" t="s">
        <v>14790</v>
      </c>
      <c r="J294" s="287">
        <v>0</v>
      </c>
      <c r="K294" s="288">
        <v>0</v>
      </c>
      <c r="L294" s="288">
        <v>0</v>
      </c>
      <c r="M294" s="288">
        <v>0</v>
      </c>
      <c r="N294" s="288">
        <v>0</v>
      </c>
      <c r="O294" s="289">
        <v>0</v>
      </c>
      <c r="P294" s="290">
        <v>0</v>
      </c>
      <c r="Q294" s="290">
        <v>0</v>
      </c>
      <c r="R294" s="290">
        <v>0</v>
      </c>
      <c r="S294" s="290">
        <v>0</v>
      </c>
      <c r="T294" s="291">
        <v>0</v>
      </c>
      <c r="U294" s="292">
        <v>0</v>
      </c>
      <c r="V294" s="292">
        <v>0</v>
      </c>
      <c r="W294" s="292">
        <v>0</v>
      </c>
      <c r="X294" s="293">
        <v>0</v>
      </c>
      <c r="Y294" s="604" t="s">
        <v>16661</v>
      </c>
      <c r="Z294" s="282"/>
      <c r="AA294" s="282"/>
      <c r="AB294" s="282"/>
      <c r="AC294" s="282"/>
      <c r="AD294" s="282"/>
      <c r="AE294" s="282"/>
      <c r="AF294" s="285"/>
      <c r="AG294" s="285"/>
      <c r="AH294" s="285"/>
      <c r="AI294" s="285"/>
      <c r="AJ294" s="285"/>
      <c r="AL294" s="286"/>
    </row>
    <row r="295" spans="1:38" s="272" customFormat="1" x14ac:dyDescent="0.2">
      <c r="A295" s="272" t="s">
        <v>1285</v>
      </c>
      <c r="B295" s="272">
        <v>56</v>
      </c>
      <c r="C295" s="257">
        <v>56041</v>
      </c>
      <c r="D295" s="272" t="s">
        <v>17031</v>
      </c>
      <c r="E295" s="273" t="s">
        <v>17493</v>
      </c>
      <c r="F295" s="274">
        <v>20200202</v>
      </c>
      <c r="G295" s="272" t="s">
        <v>17574</v>
      </c>
      <c r="H295" s="272" t="s">
        <v>17579</v>
      </c>
      <c r="I295" s="272" t="s">
        <v>14790</v>
      </c>
      <c r="J295" s="287">
        <v>0</v>
      </c>
      <c r="K295" s="288">
        <v>0</v>
      </c>
      <c r="L295" s="288">
        <v>0</v>
      </c>
      <c r="M295" s="288">
        <v>0</v>
      </c>
      <c r="N295" s="288">
        <v>0</v>
      </c>
      <c r="O295" s="289">
        <v>0</v>
      </c>
      <c r="P295" s="290">
        <v>0</v>
      </c>
      <c r="Q295" s="290">
        <v>0</v>
      </c>
      <c r="R295" s="290">
        <v>0</v>
      </c>
      <c r="S295" s="290">
        <v>0</v>
      </c>
      <c r="T295" s="291">
        <v>0</v>
      </c>
      <c r="U295" s="292">
        <v>0</v>
      </c>
      <c r="V295" s="292">
        <v>0</v>
      </c>
      <c r="W295" s="292">
        <v>0</v>
      </c>
      <c r="X295" s="293">
        <v>0</v>
      </c>
      <c r="Y295" s="604" t="s">
        <v>16661</v>
      </c>
      <c r="Z295" s="282"/>
      <c r="AA295" s="282"/>
      <c r="AB295" s="282"/>
      <c r="AC295" s="282"/>
      <c r="AD295" s="282"/>
      <c r="AE295" s="282"/>
      <c r="AF295" s="285"/>
      <c r="AG295" s="285"/>
      <c r="AH295" s="285"/>
      <c r="AI295" s="285"/>
      <c r="AJ295" s="285"/>
      <c r="AL295" s="286"/>
    </row>
    <row r="296" spans="1:38" s="272" customFormat="1" x14ac:dyDescent="0.2">
      <c r="A296" s="272" t="s">
        <v>1285</v>
      </c>
      <c r="B296" s="272">
        <v>56</v>
      </c>
      <c r="C296" s="257">
        <v>56041</v>
      </c>
      <c r="D296" s="272" t="s">
        <v>17031</v>
      </c>
      <c r="E296" s="273" t="s">
        <v>17493</v>
      </c>
      <c r="F296" s="274">
        <v>20200202</v>
      </c>
      <c r="G296" s="272" t="s">
        <v>17574</v>
      </c>
      <c r="H296" s="272" t="s">
        <v>17580</v>
      </c>
      <c r="I296" s="272" t="s">
        <v>14790</v>
      </c>
      <c r="J296" s="287">
        <v>0</v>
      </c>
      <c r="K296" s="288">
        <v>0</v>
      </c>
      <c r="L296" s="288">
        <v>0</v>
      </c>
      <c r="M296" s="288">
        <v>0</v>
      </c>
      <c r="N296" s="288">
        <v>0</v>
      </c>
      <c r="O296" s="289">
        <v>0</v>
      </c>
      <c r="P296" s="290">
        <v>0</v>
      </c>
      <c r="Q296" s="290">
        <v>0</v>
      </c>
      <c r="R296" s="290">
        <v>0</v>
      </c>
      <c r="S296" s="290">
        <v>0</v>
      </c>
      <c r="T296" s="291">
        <v>0</v>
      </c>
      <c r="U296" s="292">
        <v>0</v>
      </c>
      <c r="V296" s="292">
        <v>0</v>
      </c>
      <c r="W296" s="292">
        <v>0</v>
      </c>
      <c r="X296" s="293">
        <v>0</v>
      </c>
      <c r="Y296" s="604" t="s">
        <v>16661</v>
      </c>
      <c r="Z296" s="282"/>
      <c r="AA296" s="282"/>
      <c r="AB296" s="282"/>
      <c r="AC296" s="282"/>
      <c r="AD296" s="282"/>
      <c r="AE296" s="282"/>
      <c r="AF296" s="285"/>
      <c r="AG296" s="285"/>
      <c r="AH296" s="285"/>
      <c r="AI296" s="285"/>
      <c r="AJ296" s="285"/>
      <c r="AL296" s="286"/>
    </row>
    <row r="297" spans="1:38" s="272" customFormat="1" x14ac:dyDescent="0.2">
      <c r="A297" s="272" t="s">
        <v>1285</v>
      </c>
      <c r="B297" s="272">
        <v>56</v>
      </c>
      <c r="C297" s="257">
        <v>56041</v>
      </c>
      <c r="D297" s="272" t="s">
        <v>17031</v>
      </c>
      <c r="E297" s="273" t="s">
        <v>17493</v>
      </c>
      <c r="F297" s="274">
        <v>20200202</v>
      </c>
      <c r="G297" s="272" t="s">
        <v>17581</v>
      </c>
      <c r="H297" s="272" t="s">
        <v>17582</v>
      </c>
      <c r="I297" s="272" t="s">
        <v>14790</v>
      </c>
      <c r="J297" s="287">
        <v>0</v>
      </c>
      <c r="K297" s="288">
        <v>0</v>
      </c>
      <c r="L297" s="288">
        <v>0</v>
      </c>
      <c r="M297" s="288">
        <v>0</v>
      </c>
      <c r="N297" s="288">
        <v>0</v>
      </c>
      <c r="O297" s="289">
        <v>0</v>
      </c>
      <c r="P297" s="290">
        <v>0</v>
      </c>
      <c r="Q297" s="290">
        <v>0</v>
      </c>
      <c r="R297" s="290">
        <v>0</v>
      </c>
      <c r="S297" s="290">
        <v>0</v>
      </c>
      <c r="T297" s="291">
        <v>0</v>
      </c>
      <c r="U297" s="292">
        <v>0</v>
      </c>
      <c r="V297" s="292">
        <v>0</v>
      </c>
      <c r="W297" s="292">
        <v>0</v>
      </c>
      <c r="X297" s="293">
        <v>0</v>
      </c>
      <c r="Y297" s="604" t="s">
        <v>16661</v>
      </c>
      <c r="Z297" s="282"/>
      <c r="AA297" s="282"/>
      <c r="AB297" s="282"/>
      <c r="AC297" s="282"/>
      <c r="AD297" s="282"/>
      <c r="AE297" s="282"/>
      <c r="AF297" s="285"/>
      <c r="AG297" s="285"/>
      <c r="AH297" s="285"/>
      <c r="AI297" s="285"/>
      <c r="AJ297" s="285"/>
      <c r="AL297" s="286"/>
    </row>
    <row r="298" spans="1:38" s="272" customFormat="1" x14ac:dyDescent="0.2">
      <c r="A298" s="272" t="s">
        <v>1285</v>
      </c>
      <c r="B298" s="272">
        <v>56</v>
      </c>
      <c r="C298" s="257">
        <v>56041</v>
      </c>
      <c r="D298" s="272" t="s">
        <v>17031</v>
      </c>
      <c r="E298" s="273" t="s">
        <v>17493</v>
      </c>
      <c r="F298" s="274">
        <v>20200202</v>
      </c>
      <c r="G298" s="272" t="s">
        <v>17581</v>
      </c>
      <c r="H298" s="272" t="s">
        <v>17583</v>
      </c>
      <c r="I298" s="272" t="s">
        <v>14790</v>
      </c>
      <c r="J298" s="287">
        <v>0</v>
      </c>
      <c r="K298" s="288">
        <v>0</v>
      </c>
      <c r="L298" s="288">
        <v>0</v>
      </c>
      <c r="M298" s="288">
        <v>0</v>
      </c>
      <c r="N298" s="288">
        <v>0</v>
      </c>
      <c r="O298" s="289">
        <v>0</v>
      </c>
      <c r="P298" s="290">
        <v>0</v>
      </c>
      <c r="Q298" s="290">
        <v>0</v>
      </c>
      <c r="R298" s="290">
        <v>0</v>
      </c>
      <c r="S298" s="290">
        <v>0</v>
      </c>
      <c r="T298" s="291">
        <v>0</v>
      </c>
      <c r="U298" s="292">
        <v>0</v>
      </c>
      <c r="V298" s="292">
        <v>0</v>
      </c>
      <c r="W298" s="292">
        <v>0</v>
      </c>
      <c r="X298" s="293">
        <v>0</v>
      </c>
      <c r="Y298" s="604" t="s">
        <v>16661</v>
      </c>
      <c r="Z298" s="282"/>
      <c r="AA298" s="282"/>
      <c r="AB298" s="282"/>
      <c r="AC298" s="282"/>
      <c r="AD298" s="282"/>
      <c r="AE298" s="282"/>
      <c r="AF298" s="285"/>
      <c r="AG298" s="285"/>
      <c r="AH298" s="285"/>
      <c r="AI298" s="285"/>
      <c r="AJ298" s="285"/>
      <c r="AL298" s="286"/>
    </row>
    <row r="299" spans="1:38" s="272" customFormat="1" x14ac:dyDescent="0.2">
      <c r="A299" s="272" t="s">
        <v>1285</v>
      </c>
      <c r="B299" s="272">
        <v>56</v>
      </c>
      <c r="C299" s="257">
        <v>56041</v>
      </c>
      <c r="D299" s="272" t="s">
        <v>17031</v>
      </c>
      <c r="E299" s="273" t="s">
        <v>17493</v>
      </c>
      <c r="F299" s="274">
        <v>20200202</v>
      </c>
      <c r="G299" s="272" t="s">
        <v>17581</v>
      </c>
      <c r="H299" s="272" t="s">
        <v>17584</v>
      </c>
      <c r="I299" s="272" t="s">
        <v>14790</v>
      </c>
      <c r="J299" s="287">
        <v>0</v>
      </c>
      <c r="K299" s="288">
        <v>0</v>
      </c>
      <c r="L299" s="288">
        <v>0</v>
      </c>
      <c r="M299" s="288">
        <v>0</v>
      </c>
      <c r="N299" s="288">
        <v>0</v>
      </c>
      <c r="O299" s="289">
        <v>0</v>
      </c>
      <c r="P299" s="290">
        <v>0</v>
      </c>
      <c r="Q299" s="290">
        <v>0</v>
      </c>
      <c r="R299" s="290">
        <v>0</v>
      </c>
      <c r="S299" s="290">
        <v>0</v>
      </c>
      <c r="T299" s="291">
        <v>0</v>
      </c>
      <c r="U299" s="292">
        <v>0</v>
      </c>
      <c r="V299" s="292">
        <v>0</v>
      </c>
      <c r="W299" s="292">
        <v>0</v>
      </c>
      <c r="X299" s="293">
        <v>0</v>
      </c>
      <c r="Y299" s="604" t="s">
        <v>16661</v>
      </c>
      <c r="Z299" s="282"/>
      <c r="AA299" s="282"/>
      <c r="AB299" s="282"/>
      <c r="AC299" s="282"/>
      <c r="AD299" s="282"/>
      <c r="AE299" s="282"/>
      <c r="AF299" s="285"/>
      <c r="AG299" s="285"/>
      <c r="AH299" s="285"/>
      <c r="AI299" s="285"/>
      <c r="AJ299" s="285"/>
      <c r="AL299" s="286"/>
    </row>
    <row r="300" spans="1:38" s="272" customFormat="1" x14ac:dyDescent="0.2">
      <c r="A300" s="272" t="s">
        <v>1285</v>
      </c>
      <c r="B300" s="272">
        <v>56</v>
      </c>
      <c r="C300" s="257">
        <v>56041</v>
      </c>
      <c r="D300" s="272" t="s">
        <v>17031</v>
      </c>
      <c r="E300" s="273" t="s">
        <v>17493</v>
      </c>
      <c r="F300" s="274">
        <v>20200202</v>
      </c>
      <c r="G300" s="272" t="s">
        <v>17585</v>
      </c>
      <c r="H300" s="272" t="s">
        <v>17586</v>
      </c>
      <c r="I300" s="272" t="s">
        <v>14790</v>
      </c>
      <c r="J300" s="287">
        <v>0</v>
      </c>
      <c r="K300" s="288">
        <v>0</v>
      </c>
      <c r="L300" s="288">
        <v>0</v>
      </c>
      <c r="M300" s="288">
        <v>0</v>
      </c>
      <c r="N300" s="288">
        <v>0</v>
      </c>
      <c r="O300" s="289">
        <v>0</v>
      </c>
      <c r="P300" s="290">
        <v>0</v>
      </c>
      <c r="Q300" s="290">
        <v>0</v>
      </c>
      <c r="R300" s="290">
        <v>0</v>
      </c>
      <c r="S300" s="290">
        <v>0</v>
      </c>
      <c r="T300" s="291">
        <v>0</v>
      </c>
      <c r="U300" s="292">
        <v>0</v>
      </c>
      <c r="V300" s="292">
        <v>0</v>
      </c>
      <c r="W300" s="292">
        <v>0</v>
      </c>
      <c r="X300" s="293">
        <v>0</v>
      </c>
      <c r="Y300" s="604" t="s">
        <v>16661</v>
      </c>
      <c r="Z300" s="282"/>
      <c r="AA300" s="282"/>
      <c r="AB300" s="282"/>
      <c r="AC300" s="282"/>
      <c r="AD300" s="282"/>
      <c r="AE300" s="282"/>
      <c r="AF300" s="285"/>
      <c r="AG300" s="285"/>
      <c r="AH300" s="285"/>
      <c r="AI300" s="285"/>
      <c r="AJ300" s="285"/>
      <c r="AL300" s="286"/>
    </row>
    <row r="301" spans="1:38" s="272" customFormat="1" x14ac:dyDescent="0.2">
      <c r="A301" s="272" t="s">
        <v>1285</v>
      </c>
      <c r="B301" s="272">
        <v>56</v>
      </c>
      <c r="C301" s="257">
        <v>56041</v>
      </c>
      <c r="D301" s="272" t="s">
        <v>17031</v>
      </c>
      <c r="E301" s="273" t="s">
        <v>17493</v>
      </c>
      <c r="F301" s="274">
        <v>20200202</v>
      </c>
      <c r="G301" s="272" t="s">
        <v>17585</v>
      </c>
      <c r="H301" s="272" t="s">
        <v>17587</v>
      </c>
      <c r="I301" s="272" t="s">
        <v>14790</v>
      </c>
      <c r="J301" s="287">
        <v>0</v>
      </c>
      <c r="K301" s="288">
        <v>0</v>
      </c>
      <c r="L301" s="288">
        <v>0</v>
      </c>
      <c r="M301" s="288">
        <v>0</v>
      </c>
      <c r="N301" s="288">
        <v>0</v>
      </c>
      <c r="O301" s="289">
        <v>0</v>
      </c>
      <c r="P301" s="290">
        <v>0</v>
      </c>
      <c r="Q301" s="290">
        <v>0</v>
      </c>
      <c r="R301" s="290">
        <v>0</v>
      </c>
      <c r="S301" s="290">
        <v>0</v>
      </c>
      <c r="T301" s="291">
        <v>0</v>
      </c>
      <c r="U301" s="292">
        <v>0</v>
      </c>
      <c r="V301" s="292">
        <v>0</v>
      </c>
      <c r="W301" s="292">
        <v>0</v>
      </c>
      <c r="X301" s="293">
        <v>0</v>
      </c>
      <c r="Y301" s="604" t="s">
        <v>16661</v>
      </c>
      <c r="Z301" s="282"/>
      <c r="AA301" s="282"/>
      <c r="AB301" s="282"/>
      <c r="AC301" s="282"/>
      <c r="AD301" s="282"/>
      <c r="AE301" s="282"/>
      <c r="AF301" s="285"/>
      <c r="AG301" s="285"/>
      <c r="AH301" s="285"/>
      <c r="AI301" s="285"/>
      <c r="AJ301" s="285"/>
      <c r="AL301" s="286"/>
    </row>
    <row r="302" spans="1:38" s="272" customFormat="1" x14ac:dyDescent="0.2">
      <c r="A302" s="272" t="s">
        <v>1285</v>
      </c>
      <c r="B302" s="272">
        <v>56</v>
      </c>
      <c r="C302" s="257">
        <v>56041</v>
      </c>
      <c r="D302" s="272" t="s">
        <v>17031</v>
      </c>
      <c r="E302" s="273" t="s">
        <v>17493</v>
      </c>
      <c r="F302" s="274">
        <v>20200202</v>
      </c>
      <c r="G302" s="272" t="s">
        <v>17588</v>
      </c>
      <c r="H302" s="272" t="s">
        <v>17589</v>
      </c>
      <c r="I302" s="272" t="s">
        <v>14790</v>
      </c>
      <c r="J302" s="287">
        <v>0</v>
      </c>
      <c r="K302" s="288">
        <v>0</v>
      </c>
      <c r="L302" s="288">
        <v>0</v>
      </c>
      <c r="M302" s="288">
        <v>0</v>
      </c>
      <c r="N302" s="288">
        <v>0</v>
      </c>
      <c r="O302" s="289">
        <v>0</v>
      </c>
      <c r="P302" s="290">
        <v>0</v>
      </c>
      <c r="Q302" s="290">
        <v>0</v>
      </c>
      <c r="R302" s="290">
        <v>0</v>
      </c>
      <c r="S302" s="290">
        <v>0</v>
      </c>
      <c r="T302" s="291">
        <v>0</v>
      </c>
      <c r="U302" s="292">
        <v>0</v>
      </c>
      <c r="V302" s="292">
        <v>0</v>
      </c>
      <c r="W302" s="292">
        <v>0</v>
      </c>
      <c r="X302" s="293">
        <v>0</v>
      </c>
      <c r="Y302" s="604" t="s">
        <v>16661</v>
      </c>
      <c r="Z302" s="282"/>
      <c r="AA302" s="282"/>
      <c r="AB302" s="282"/>
      <c r="AC302" s="282"/>
      <c r="AD302" s="282"/>
      <c r="AE302" s="282"/>
      <c r="AF302" s="285"/>
      <c r="AG302" s="285"/>
      <c r="AH302" s="285"/>
      <c r="AI302" s="285"/>
      <c r="AJ302" s="285"/>
      <c r="AL302" s="286"/>
    </row>
    <row r="303" spans="1:38" s="272" customFormat="1" x14ac:dyDescent="0.2">
      <c r="A303" s="272" t="s">
        <v>1285</v>
      </c>
      <c r="B303" s="272">
        <v>56</v>
      </c>
      <c r="C303" s="257">
        <v>56041</v>
      </c>
      <c r="D303" s="272" t="s">
        <v>17031</v>
      </c>
      <c r="E303" s="273" t="s">
        <v>17527</v>
      </c>
      <c r="F303" s="274">
        <v>20200253</v>
      </c>
      <c r="G303" s="272" t="s">
        <v>17574</v>
      </c>
      <c r="H303" s="272" t="s">
        <v>17579</v>
      </c>
      <c r="I303" s="272" t="s">
        <v>14790</v>
      </c>
      <c r="J303" s="287">
        <v>316.017</v>
      </c>
      <c r="K303" s="288">
        <v>2.2957030656000006</v>
      </c>
      <c r="L303" s="288">
        <v>273.04919999999998</v>
      </c>
      <c r="M303" s="288">
        <v>0</v>
      </c>
      <c r="N303" s="288">
        <v>1.5053917737600002</v>
      </c>
      <c r="O303" s="289">
        <v>342.53141500907179</v>
      </c>
      <c r="P303" s="290">
        <v>2.4883168294763642</v>
      </c>
      <c r="Q303" s="290">
        <v>295.95853654422086</v>
      </c>
      <c r="R303" s="290">
        <v>0</v>
      </c>
      <c r="S303" s="290">
        <v>1.6316969479775751</v>
      </c>
      <c r="T303" s="291">
        <v>317.08882692098172</v>
      </c>
      <c r="U303" s="292">
        <v>2.4683046926879206</v>
      </c>
      <c r="V303" s="292">
        <v>284.56777838988074</v>
      </c>
      <c r="W303" s="292">
        <v>0</v>
      </c>
      <c r="X303" s="293">
        <v>1.6316969479775751</v>
      </c>
      <c r="Y303" s="604" t="s">
        <v>16661</v>
      </c>
      <c r="Z303" s="282"/>
      <c r="AA303" s="282"/>
      <c r="AB303" s="282"/>
      <c r="AC303" s="282"/>
      <c r="AD303" s="282"/>
      <c r="AE303" s="282"/>
      <c r="AF303" s="285"/>
      <c r="AG303" s="285"/>
      <c r="AH303" s="285"/>
      <c r="AI303" s="285"/>
      <c r="AJ303" s="285"/>
      <c r="AL303" s="286"/>
    </row>
    <row r="304" spans="1:38" s="272" customFormat="1" x14ac:dyDescent="0.2">
      <c r="A304" s="272" t="s">
        <v>1285</v>
      </c>
      <c r="B304" s="272">
        <v>56</v>
      </c>
      <c r="C304" s="257">
        <v>56041</v>
      </c>
      <c r="D304" s="272" t="s">
        <v>17031</v>
      </c>
      <c r="E304" s="273" t="s">
        <v>17527</v>
      </c>
      <c r="F304" s="274">
        <v>20200253</v>
      </c>
      <c r="G304" s="272" t="s">
        <v>17581</v>
      </c>
      <c r="H304" s="272" t="s">
        <v>17590</v>
      </c>
      <c r="I304" s="272" t="s">
        <v>14790</v>
      </c>
      <c r="J304" s="287">
        <v>24.09</v>
      </c>
      <c r="K304" s="288">
        <v>0.11253446400000003</v>
      </c>
      <c r="L304" s="288">
        <v>5.6940000000000008</v>
      </c>
      <c r="M304" s="288">
        <v>0</v>
      </c>
      <c r="N304" s="288">
        <v>7.3793714400000016E-2</v>
      </c>
      <c r="O304" s="289">
        <v>26.111195877337419</v>
      </c>
      <c r="P304" s="290">
        <v>0.12197631517041001</v>
      </c>
      <c r="Q304" s="290">
        <v>6.171737207370664</v>
      </c>
      <c r="R304" s="290">
        <v>0</v>
      </c>
      <c r="S304" s="290">
        <v>7.998514450870467E-2</v>
      </c>
      <c r="T304" s="291">
        <v>24.171705447891881</v>
      </c>
      <c r="U304" s="292">
        <v>0.12099532807293728</v>
      </c>
      <c r="V304" s="292">
        <v>5.9342013459551657</v>
      </c>
      <c r="W304" s="292">
        <v>0</v>
      </c>
      <c r="X304" s="293">
        <v>7.998514450870467E-2</v>
      </c>
      <c r="Y304" s="604" t="s">
        <v>16661</v>
      </c>
      <c r="Z304" s="282"/>
      <c r="AA304" s="282"/>
      <c r="AB304" s="282"/>
      <c r="AC304" s="282"/>
      <c r="AD304" s="282"/>
      <c r="AE304" s="282"/>
      <c r="AF304" s="285"/>
      <c r="AG304" s="285"/>
      <c r="AH304" s="285"/>
      <c r="AI304" s="285"/>
      <c r="AJ304" s="285"/>
      <c r="AL304" s="286"/>
    </row>
    <row r="305" spans="1:38" s="272" customFormat="1" x14ac:dyDescent="0.2">
      <c r="A305" s="272" t="s">
        <v>1285</v>
      </c>
      <c r="B305" s="272">
        <v>56</v>
      </c>
      <c r="C305" s="257">
        <v>56041</v>
      </c>
      <c r="D305" s="272" t="s">
        <v>17031</v>
      </c>
      <c r="E305" s="273" t="s">
        <v>17527</v>
      </c>
      <c r="F305" s="274">
        <v>20200253</v>
      </c>
      <c r="G305" s="272" t="s">
        <v>17581</v>
      </c>
      <c r="H305" s="272" t="s">
        <v>17573</v>
      </c>
      <c r="I305" s="272" t="s">
        <v>14790</v>
      </c>
      <c r="J305" s="287">
        <v>55.187999999999995</v>
      </c>
      <c r="K305" s="288">
        <v>0.25774022399999996</v>
      </c>
      <c r="L305" s="288">
        <v>13.008599999999999</v>
      </c>
      <c r="M305" s="288">
        <v>0</v>
      </c>
      <c r="N305" s="288">
        <v>0.16901141039999995</v>
      </c>
      <c r="O305" s="289">
        <v>59.818376009900263</v>
      </c>
      <c r="P305" s="290">
        <v>0.27936510893868088</v>
      </c>
      <c r="Q305" s="290">
        <v>14.100045773762206</v>
      </c>
      <c r="R305" s="290">
        <v>0</v>
      </c>
      <c r="S305" s="290">
        <v>0.18319178258445254</v>
      </c>
      <c r="T305" s="291">
        <v>55.375179753352306</v>
      </c>
      <c r="U305" s="292">
        <v>0.27711833203801756</v>
      </c>
      <c r="V305" s="292">
        <v>13.557367690374489</v>
      </c>
      <c r="W305" s="292">
        <v>0</v>
      </c>
      <c r="X305" s="293">
        <v>0.18319178258445254</v>
      </c>
      <c r="Y305" s="604" t="s">
        <v>16661</v>
      </c>
      <c r="Z305" s="282"/>
      <c r="AA305" s="282"/>
      <c r="AB305" s="282"/>
      <c r="AC305" s="282"/>
      <c r="AD305" s="282"/>
      <c r="AE305" s="282"/>
      <c r="AF305" s="285"/>
      <c r="AG305" s="285"/>
      <c r="AH305" s="285"/>
      <c r="AI305" s="285"/>
      <c r="AJ305" s="285"/>
      <c r="AL305" s="286"/>
    </row>
    <row r="306" spans="1:38" s="272" customFormat="1" x14ac:dyDescent="0.2">
      <c r="A306" s="272" t="s">
        <v>1285</v>
      </c>
      <c r="B306" s="272">
        <v>56</v>
      </c>
      <c r="C306" s="257">
        <v>56041</v>
      </c>
      <c r="D306" s="272" t="s">
        <v>17031</v>
      </c>
      <c r="E306" s="273" t="s">
        <v>17527</v>
      </c>
      <c r="F306" s="274">
        <v>20200253</v>
      </c>
      <c r="G306" s="272" t="s">
        <v>17581</v>
      </c>
      <c r="H306" s="272" t="s">
        <v>17573</v>
      </c>
      <c r="I306" s="272" t="s">
        <v>14790</v>
      </c>
      <c r="J306" s="287">
        <v>95.615399999999994</v>
      </c>
      <c r="K306" s="288">
        <v>0.74417952000000009</v>
      </c>
      <c r="L306" s="288">
        <v>22.732200000000002</v>
      </c>
      <c r="M306" s="288">
        <v>0</v>
      </c>
      <c r="N306" s="288">
        <v>0.48799069200000006</v>
      </c>
      <c r="O306" s="289">
        <v>103.63771018223197</v>
      </c>
      <c r="P306" s="290">
        <v>0.8066175680623886</v>
      </c>
      <c r="Q306" s="290">
        <v>24.639473927887494</v>
      </c>
      <c r="R306" s="290">
        <v>0</v>
      </c>
      <c r="S306" s="290">
        <v>0.52893402013820823</v>
      </c>
      <c r="T306" s="291">
        <v>95.939696350450859</v>
      </c>
      <c r="U306" s="292">
        <v>0.80013039532103669</v>
      </c>
      <c r="V306" s="292">
        <v>23.691157681159464</v>
      </c>
      <c r="W306" s="292">
        <v>0</v>
      </c>
      <c r="X306" s="293">
        <v>0.52893402013820823</v>
      </c>
      <c r="Y306" s="604" t="s">
        <v>16661</v>
      </c>
      <c r="Z306" s="282"/>
      <c r="AA306" s="282"/>
      <c r="AB306" s="282"/>
      <c r="AC306" s="282"/>
      <c r="AD306" s="282"/>
      <c r="AE306" s="282"/>
      <c r="AF306" s="285"/>
      <c r="AG306" s="285"/>
      <c r="AH306" s="285"/>
      <c r="AI306" s="285"/>
      <c r="AJ306" s="285"/>
      <c r="AL306" s="286"/>
    </row>
    <row r="307" spans="1:38" s="272" customFormat="1" x14ac:dyDescent="0.2">
      <c r="A307" s="272" t="s">
        <v>1285</v>
      </c>
      <c r="B307" s="272">
        <v>56</v>
      </c>
      <c r="C307" s="257">
        <v>56041</v>
      </c>
      <c r="D307" s="272" t="s">
        <v>17031</v>
      </c>
      <c r="E307" s="273" t="s">
        <v>17527</v>
      </c>
      <c r="F307" s="274">
        <v>20200253</v>
      </c>
      <c r="G307" s="272" t="s">
        <v>17585</v>
      </c>
      <c r="H307" s="272" t="s">
        <v>17295</v>
      </c>
      <c r="I307" s="272" t="s">
        <v>14790</v>
      </c>
      <c r="J307" s="287">
        <v>19.71</v>
      </c>
      <c r="K307" s="288">
        <v>0.10701664512</v>
      </c>
      <c r="L307" s="288">
        <v>10.95</v>
      </c>
      <c r="M307" s="288">
        <v>0</v>
      </c>
      <c r="N307" s="288">
        <v>7.0175441951999998E-2</v>
      </c>
      <c r="O307" s="289">
        <v>21.363705717821524</v>
      </c>
      <c r="P307" s="290">
        <v>0.11599554100721568</v>
      </c>
      <c r="Q307" s="290">
        <v>11.868725398789735</v>
      </c>
      <c r="R307" s="290">
        <v>0</v>
      </c>
      <c r="S307" s="290">
        <v>7.6063292261826218E-2</v>
      </c>
      <c r="T307" s="291">
        <v>19.77684991191154</v>
      </c>
      <c r="U307" s="292">
        <v>0.1150626539222642</v>
      </c>
      <c r="V307" s="292">
        <v>11.411925665298391</v>
      </c>
      <c r="W307" s="292">
        <v>0</v>
      </c>
      <c r="X307" s="293">
        <v>7.6063292261826218E-2</v>
      </c>
      <c r="Y307" s="604" t="s">
        <v>16661</v>
      </c>
      <c r="Z307" s="282"/>
      <c r="AA307" s="282"/>
      <c r="AB307" s="282"/>
      <c r="AC307" s="282"/>
      <c r="AD307" s="282"/>
      <c r="AE307" s="282"/>
      <c r="AF307" s="285"/>
      <c r="AG307" s="285"/>
      <c r="AH307" s="285"/>
      <c r="AI307" s="285"/>
      <c r="AJ307" s="285"/>
      <c r="AL307" s="286"/>
    </row>
    <row r="308" spans="1:38" s="272" customFormat="1" x14ac:dyDescent="0.2">
      <c r="A308" s="272" t="s">
        <v>1285</v>
      </c>
      <c r="B308" s="272">
        <v>56</v>
      </c>
      <c r="C308" s="257">
        <v>56041</v>
      </c>
      <c r="D308" s="272" t="s">
        <v>17031</v>
      </c>
      <c r="E308" s="273" t="s">
        <v>17527</v>
      </c>
      <c r="F308" s="274">
        <v>20200253</v>
      </c>
      <c r="G308" s="272" t="s">
        <v>17588</v>
      </c>
      <c r="H308" s="272" t="s">
        <v>17591</v>
      </c>
      <c r="I308" s="272" t="s">
        <v>14790</v>
      </c>
      <c r="J308" s="287">
        <v>21.311624338218365</v>
      </c>
      <c r="K308" s="288">
        <v>23.513459977395165</v>
      </c>
      <c r="L308" s="288">
        <v>29.331064294269929</v>
      </c>
      <c r="M308" s="288">
        <v>0</v>
      </c>
      <c r="N308" s="288">
        <v>2.8841882601797995</v>
      </c>
      <c r="O308" s="289">
        <v>23.09970932168747</v>
      </c>
      <c r="P308" s="290">
        <v>25.4862830727978</v>
      </c>
      <c r="Q308" s="290">
        <v>31.791995229491896</v>
      </c>
      <c r="R308" s="290">
        <v>0</v>
      </c>
      <c r="S308" s="290">
        <v>3.1261770281723438</v>
      </c>
      <c r="T308" s="291">
        <v>21.383906439167209</v>
      </c>
      <c r="U308" s="292">
        <v>25.281311190985967</v>
      </c>
      <c r="V308" s="292">
        <v>30.568395014638931</v>
      </c>
      <c r="W308" s="292">
        <v>0</v>
      </c>
      <c r="X308" s="293">
        <v>3.1261770281723438</v>
      </c>
      <c r="Y308" s="604" t="s">
        <v>16661</v>
      </c>
      <c r="Z308" s="282"/>
      <c r="AA308" s="282"/>
      <c r="AB308" s="282"/>
      <c r="AC308" s="282"/>
      <c r="AD308" s="282"/>
      <c r="AE308" s="282"/>
      <c r="AF308" s="285"/>
      <c r="AG308" s="285"/>
      <c r="AH308" s="285"/>
      <c r="AI308" s="285"/>
      <c r="AJ308" s="285"/>
      <c r="AL308" s="286"/>
    </row>
    <row r="309" spans="1:38" s="272" customFormat="1" x14ac:dyDescent="0.2">
      <c r="A309" s="272" t="s">
        <v>1285</v>
      </c>
      <c r="B309" s="272">
        <v>56</v>
      </c>
      <c r="C309" s="257">
        <v>56041</v>
      </c>
      <c r="D309" s="272" t="s">
        <v>17031</v>
      </c>
      <c r="E309" s="273" t="s">
        <v>17527</v>
      </c>
      <c r="F309" s="274">
        <v>20200253</v>
      </c>
      <c r="G309" s="272" t="s">
        <v>17588</v>
      </c>
      <c r="H309" s="272" t="s">
        <v>17592</v>
      </c>
      <c r="I309" s="272" t="s">
        <v>14790</v>
      </c>
      <c r="J309" s="287">
        <v>8.294943604695769</v>
      </c>
      <c r="K309" s="288">
        <v>5.8356837963700192</v>
      </c>
      <c r="L309" s="288">
        <v>0.95827054596035688</v>
      </c>
      <c r="M309" s="288">
        <v>0</v>
      </c>
      <c r="N309" s="288">
        <v>0.71581173982020063</v>
      </c>
      <c r="O309" s="289">
        <v>8.9909048258064992</v>
      </c>
      <c r="P309" s="290">
        <v>6.3253085381993204</v>
      </c>
      <c r="Q309" s="290">
        <v>1.0386712299316707</v>
      </c>
      <c r="R309" s="290">
        <v>0</v>
      </c>
      <c r="S309" s="290">
        <v>0.77586967827907627</v>
      </c>
      <c r="T309" s="291">
        <v>8.3230773565620861</v>
      </c>
      <c r="U309" s="292">
        <v>6.2744376289179673</v>
      </c>
      <c r="V309" s="292">
        <v>0.99869518152917802</v>
      </c>
      <c r="W309" s="292">
        <v>0</v>
      </c>
      <c r="X309" s="293">
        <v>0.77586967827907627</v>
      </c>
      <c r="Y309" s="604" t="s">
        <v>16661</v>
      </c>
      <c r="Z309" s="282"/>
      <c r="AA309" s="282"/>
      <c r="AB309" s="282"/>
      <c r="AC309" s="282"/>
      <c r="AD309" s="282"/>
      <c r="AE309" s="282"/>
      <c r="AF309" s="285"/>
      <c r="AG309" s="285"/>
      <c r="AH309" s="285"/>
      <c r="AI309" s="285"/>
      <c r="AJ309" s="285"/>
      <c r="AL309" s="286"/>
    </row>
    <row r="310" spans="1:38" s="272" customFormat="1" x14ac:dyDescent="0.2">
      <c r="A310" s="272" t="s">
        <v>1285</v>
      </c>
      <c r="B310" s="272">
        <v>56</v>
      </c>
      <c r="C310" s="257">
        <v>56041</v>
      </c>
      <c r="D310" s="272" t="s">
        <v>17031</v>
      </c>
      <c r="E310" s="273" t="s">
        <v>17527</v>
      </c>
      <c r="F310" s="274">
        <v>20200254</v>
      </c>
      <c r="G310" s="272" t="s">
        <v>17574</v>
      </c>
      <c r="H310" s="272" t="s">
        <v>17593</v>
      </c>
      <c r="I310" s="272" t="s">
        <v>14790</v>
      </c>
      <c r="J310" s="287">
        <v>5.1245999999999992</v>
      </c>
      <c r="K310" s="288">
        <v>2.894304</v>
      </c>
      <c r="L310" s="288">
        <v>25.7544</v>
      </c>
      <c r="M310" s="288">
        <v>0</v>
      </c>
      <c r="N310" s="288">
        <v>0.24496358880000005</v>
      </c>
      <c r="O310" s="289">
        <v>5.5545634866335956</v>
      </c>
      <c r="P310" s="290">
        <v>3.1371414974081029</v>
      </c>
      <c r="Q310" s="290">
        <v>27.915242137953459</v>
      </c>
      <c r="R310" s="290">
        <v>0</v>
      </c>
      <c r="S310" s="290">
        <v>0.26551649024376672</v>
      </c>
      <c r="T310" s="291">
        <v>5.1419809770969991</v>
      </c>
      <c r="U310" s="292">
        <v>3.1119112276823437</v>
      </c>
      <c r="V310" s="292">
        <v>26.840849164781819</v>
      </c>
      <c r="W310" s="292">
        <v>0</v>
      </c>
      <c r="X310" s="293">
        <v>0.26551649024376672</v>
      </c>
      <c r="Y310" s="604" t="s">
        <v>16661</v>
      </c>
      <c r="Z310" s="282"/>
      <c r="AA310" s="282"/>
      <c r="AB310" s="282"/>
      <c r="AC310" s="282"/>
      <c r="AD310" s="282"/>
      <c r="AE310" s="282"/>
      <c r="AF310" s="285"/>
      <c r="AG310" s="285"/>
      <c r="AH310" s="285"/>
      <c r="AI310" s="285"/>
      <c r="AJ310" s="285"/>
      <c r="AL310" s="286"/>
    </row>
    <row r="311" spans="1:38" s="272" customFormat="1" x14ac:dyDescent="0.2">
      <c r="A311" s="272" t="s">
        <v>1285</v>
      </c>
      <c r="B311" s="272">
        <v>56</v>
      </c>
      <c r="C311" s="257">
        <v>56041</v>
      </c>
      <c r="D311" s="272" t="s">
        <v>17031</v>
      </c>
      <c r="E311" s="273" t="s">
        <v>17527</v>
      </c>
      <c r="F311" s="274">
        <v>20200254</v>
      </c>
      <c r="G311" s="272" t="s">
        <v>17574</v>
      </c>
      <c r="H311" s="272" t="s">
        <v>17594</v>
      </c>
      <c r="I311" s="272" t="s">
        <v>14790</v>
      </c>
      <c r="J311" s="287">
        <v>1.8395999999999999</v>
      </c>
      <c r="K311" s="288">
        <v>2.8943039999999995</v>
      </c>
      <c r="L311" s="288">
        <v>27.988199999999996</v>
      </c>
      <c r="M311" s="288">
        <v>0</v>
      </c>
      <c r="N311" s="288">
        <v>0.24496358880000002</v>
      </c>
      <c r="O311" s="289">
        <v>1.9939458669966756</v>
      </c>
      <c r="P311" s="290">
        <v>3.1371414974081024</v>
      </c>
      <c r="Q311" s="290">
        <v>30.33646211930656</v>
      </c>
      <c r="R311" s="290">
        <v>0</v>
      </c>
      <c r="S311" s="290">
        <v>0.26551649024376667</v>
      </c>
      <c r="T311" s="291">
        <v>1.8458393251117438</v>
      </c>
      <c r="U311" s="292">
        <v>3.1119112276823433</v>
      </c>
      <c r="V311" s="292">
        <v>29.168882000502688</v>
      </c>
      <c r="W311" s="292">
        <v>0</v>
      </c>
      <c r="X311" s="293">
        <v>0.26551649024376667</v>
      </c>
      <c r="Y311" s="604" t="s">
        <v>16661</v>
      </c>
      <c r="Z311" s="282"/>
      <c r="AA311" s="282"/>
      <c r="AB311" s="282"/>
      <c r="AC311" s="282"/>
      <c r="AD311" s="282"/>
      <c r="AE311" s="282"/>
      <c r="AF311" s="285"/>
      <c r="AG311" s="285"/>
      <c r="AH311" s="285"/>
      <c r="AI311" s="285"/>
      <c r="AJ311" s="285"/>
      <c r="AL311" s="286"/>
    </row>
    <row r="312" spans="1:38" s="272" customFormat="1" x14ac:dyDescent="0.2">
      <c r="A312" s="272" t="s">
        <v>1285</v>
      </c>
      <c r="B312" s="272">
        <v>56</v>
      </c>
      <c r="C312" s="257">
        <v>56041</v>
      </c>
      <c r="D312" s="272" t="s">
        <v>17031</v>
      </c>
      <c r="E312" s="273" t="s">
        <v>17527</v>
      </c>
      <c r="F312" s="274">
        <v>20200202</v>
      </c>
      <c r="G312" s="272" t="s">
        <v>17595</v>
      </c>
      <c r="H312" s="272" t="s">
        <v>17596</v>
      </c>
      <c r="I312" s="272" t="s">
        <v>14790</v>
      </c>
      <c r="J312" s="287">
        <v>0</v>
      </c>
      <c r="K312" s="288">
        <v>0</v>
      </c>
      <c r="L312" s="288">
        <v>0</v>
      </c>
      <c r="M312" s="288">
        <v>0</v>
      </c>
      <c r="N312" s="288">
        <v>0</v>
      </c>
      <c r="O312" s="289">
        <v>0</v>
      </c>
      <c r="P312" s="290">
        <v>0</v>
      </c>
      <c r="Q312" s="290">
        <v>0</v>
      </c>
      <c r="R312" s="290">
        <v>0</v>
      </c>
      <c r="S312" s="290">
        <v>0</v>
      </c>
      <c r="T312" s="291">
        <v>0</v>
      </c>
      <c r="U312" s="292">
        <v>0</v>
      </c>
      <c r="V312" s="292">
        <v>0</v>
      </c>
      <c r="W312" s="292">
        <v>0</v>
      </c>
      <c r="X312" s="293">
        <v>0</v>
      </c>
      <c r="Y312" s="604" t="s">
        <v>16661</v>
      </c>
      <c r="Z312" s="282"/>
      <c r="AA312" s="282"/>
      <c r="AB312" s="282"/>
      <c r="AC312" s="282"/>
      <c r="AD312" s="282"/>
      <c r="AE312" s="282"/>
      <c r="AF312" s="285"/>
      <c r="AG312" s="285"/>
      <c r="AH312" s="285"/>
      <c r="AI312" s="285"/>
      <c r="AJ312" s="285"/>
      <c r="AL312" s="286"/>
    </row>
    <row r="313" spans="1:38" s="272" customFormat="1" x14ac:dyDescent="0.2">
      <c r="A313" s="272" t="s">
        <v>1285</v>
      </c>
      <c r="B313" s="272">
        <v>56</v>
      </c>
      <c r="C313" s="257">
        <v>56041</v>
      </c>
      <c r="D313" s="272" t="s">
        <v>17031</v>
      </c>
      <c r="E313" s="273" t="s">
        <v>17493</v>
      </c>
      <c r="F313" s="274">
        <v>20200202</v>
      </c>
      <c r="G313" s="272" t="s">
        <v>17595</v>
      </c>
      <c r="H313" s="272" t="s">
        <v>17597</v>
      </c>
      <c r="I313" s="272" t="s">
        <v>14790</v>
      </c>
      <c r="J313" s="287">
        <v>0</v>
      </c>
      <c r="K313" s="288">
        <v>0</v>
      </c>
      <c r="L313" s="288">
        <v>0</v>
      </c>
      <c r="M313" s="288">
        <v>0</v>
      </c>
      <c r="N313" s="288">
        <v>0</v>
      </c>
      <c r="O313" s="289">
        <v>0</v>
      </c>
      <c r="P313" s="290">
        <v>0</v>
      </c>
      <c r="Q313" s="290">
        <v>0</v>
      </c>
      <c r="R313" s="290">
        <v>0</v>
      </c>
      <c r="S313" s="290">
        <v>0</v>
      </c>
      <c r="T313" s="291">
        <v>0</v>
      </c>
      <c r="U313" s="292">
        <v>0</v>
      </c>
      <c r="V313" s="292">
        <v>0</v>
      </c>
      <c r="W313" s="292">
        <v>0</v>
      </c>
      <c r="X313" s="293">
        <v>0</v>
      </c>
      <c r="Y313" s="604" t="s">
        <v>16661</v>
      </c>
      <c r="Z313" s="282"/>
      <c r="AA313" s="282"/>
      <c r="AB313" s="282"/>
      <c r="AC313" s="282"/>
      <c r="AD313" s="282"/>
      <c r="AE313" s="282"/>
      <c r="AF313" s="285"/>
      <c r="AG313" s="285"/>
      <c r="AH313" s="285"/>
      <c r="AI313" s="285"/>
      <c r="AJ313" s="285"/>
      <c r="AL313" s="286"/>
    </row>
    <row r="314" spans="1:38" s="272" customFormat="1" x14ac:dyDescent="0.2">
      <c r="A314" s="272" t="s">
        <v>1285</v>
      </c>
      <c r="B314" s="272">
        <v>56</v>
      </c>
      <c r="C314" s="257">
        <v>56041</v>
      </c>
      <c r="D314" s="272" t="s">
        <v>17031</v>
      </c>
      <c r="E314" s="273" t="s">
        <v>17493</v>
      </c>
      <c r="F314" s="274">
        <v>20200202</v>
      </c>
      <c r="G314" s="272" t="s">
        <v>17595</v>
      </c>
      <c r="H314" s="272" t="s">
        <v>17598</v>
      </c>
      <c r="I314" s="272" t="s">
        <v>14790</v>
      </c>
      <c r="J314" s="287">
        <v>0</v>
      </c>
      <c r="K314" s="288">
        <v>0</v>
      </c>
      <c r="L314" s="288">
        <v>0</v>
      </c>
      <c r="M314" s="288">
        <v>0</v>
      </c>
      <c r="N314" s="288">
        <v>0</v>
      </c>
      <c r="O314" s="289">
        <v>0</v>
      </c>
      <c r="P314" s="290">
        <v>0</v>
      </c>
      <c r="Q314" s="290">
        <v>0</v>
      </c>
      <c r="R314" s="290">
        <v>0</v>
      </c>
      <c r="S314" s="290">
        <v>0</v>
      </c>
      <c r="T314" s="291">
        <v>0</v>
      </c>
      <c r="U314" s="292">
        <v>0</v>
      </c>
      <c r="V314" s="292">
        <v>0</v>
      </c>
      <c r="W314" s="292">
        <v>0</v>
      </c>
      <c r="X314" s="293">
        <v>0</v>
      </c>
      <c r="Y314" s="604" t="s">
        <v>16661</v>
      </c>
      <c r="Z314" s="282"/>
      <c r="AA314" s="282"/>
      <c r="AB314" s="282"/>
      <c r="AC314" s="282"/>
      <c r="AD314" s="282"/>
      <c r="AE314" s="282"/>
      <c r="AF314" s="285"/>
      <c r="AG314" s="285"/>
      <c r="AH314" s="285"/>
      <c r="AI314" s="285"/>
      <c r="AJ314" s="285"/>
      <c r="AL314" s="286"/>
    </row>
    <row r="315" spans="1:38" s="272" customFormat="1" x14ac:dyDescent="0.2">
      <c r="A315" s="272" t="s">
        <v>1285</v>
      </c>
      <c r="B315" s="272">
        <v>56</v>
      </c>
      <c r="C315" s="257">
        <v>56041</v>
      </c>
      <c r="D315" s="272" t="s">
        <v>17031</v>
      </c>
      <c r="E315" s="273" t="s">
        <v>17493</v>
      </c>
      <c r="F315" s="274">
        <v>20200202</v>
      </c>
      <c r="G315" s="272" t="s">
        <v>17595</v>
      </c>
      <c r="H315" s="272" t="s">
        <v>17295</v>
      </c>
      <c r="I315" s="272" t="s">
        <v>14790</v>
      </c>
      <c r="J315" s="287">
        <v>0</v>
      </c>
      <c r="K315" s="288">
        <v>0</v>
      </c>
      <c r="L315" s="288">
        <v>0</v>
      </c>
      <c r="M315" s="288">
        <v>0</v>
      </c>
      <c r="N315" s="288">
        <v>0</v>
      </c>
      <c r="O315" s="289">
        <v>0</v>
      </c>
      <c r="P315" s="290">
        <v>0</v>
      </c>
      <c r="Q315" s="290">
        <v>0</v>
      </c>
      <c r="R315" s="290">
        <v>0</v>
      </c>
      <c r="S315" s="290">
        <v>0</v>
      </c>
      <c r="T315" s="291">
        <v>0</v>
      </c>
      <c r="U315" s="292">
        <v>0</v>
      </c>
      <c r="V315" s="292">
        <v>0</v>
      </c>
      <c r="W315" s="292">
        <v>0</v>
      </c>
      <c r="X315" s="293">
        <v>0</v>
      </c>
      <c r="Y315" s="604" t="s">
        <v>16661</v>
      </c>
      <c r="Z315" s="282"/>
      <c r="AA315" s="282"/>
      <c r="AB315" s="282"/>
      <c r="AC315" s="282"/>
      <c r="AD315" s="282"/>
      <c r="AE315" s="282"/>
      <c r="AF315" s="285"/>
      <c r="AG315" s="285"/>
      <c r="AH315" s="285"/>
      <c r="AI315" s="285"/>
      <c r="AJ315" s="285"/>
      <c r="AL315" s="286"/>
    </row>
    <row r="316" spans="1:38" s="272" customFormat="1" x14ac:dyDescent="0.2">
      <c r="A316" s="272" t="s">
        <v>1285</v>
      </c>
      <c r="B316" s="272">
        <v>56</v>
      </c>
      <c r="C316" s="257">
        <v>56041</v>
      </c>
      <c r="D316" s="272" t="s">
        <v>17031</v>
      </c>
      <c r="E316" s="273" t="s">
        <v>17493</v>
      </c>
      <c r="F316" s="274">
        <v>20200202</v>
      </c>
      <c r="G316" s="272" t="s">
        <v>17595</v>
      </c>
      <c r="H316" s="272" t="s">
        <v>17599</v>
      </c>
      <c r="I316" s="272" t="s">
        <v>14790</v>
      </c>
      <c r="J316" s="287">
        <v>0</v>
      </c>
      <c r="K316" s="288">
        <v>0</v>
      </c>
      <c r="L316" s="288">
        <v>0</v>
      </c>
      <c r="M316" s="288">
        <v>0</v>
      </c>
      <c r="N316" s="288">
        <v>0</v>
      </c>
      <c r="O316" s="289">
        <v>0</v>
      </c>
      <c r="P316" s="290">
        <v>0</v>
      </c>
      <c r="Q316" s="290">
        <v>0</v>
      </c>
      <c r="R316" s="290">
        <v>0</v>
      </c>
      <c r="S316" s="290">
        <v>0</v>
      </c>
      <c r="T316" s="291">
        <v>0</v>
      </c>
      <c r="U316" s="292">
        <v>0</v>
      </c>
      <c r="V316" s="292">
        <v>0</v>
      </c>
      <c r="W316" s="292">
        <v>0</v>
      </c>
      <c r="X316" s="293">
        <v>0</v>
      </c>
      <c r="Y316" s="604" t="s">
        <v>16661</v>
      </c>
      <c r="Z316" s="282"/>
      <c r="AA316" s="282"/>
      <c r="AB316" s="282"/>
      <c r="AC316" s="282"/>
      <c r="AD316" s="282"/>
      <c r="AE316" s="282"/>
      <c r="AF316" s="285"/>
      <c r="AG316" s="285"/>
      <c r="AH316" s="285"/>
      <c r="AI316" s="285"/>
      <c r="AJ316" s="285"/>
      <c r="AL316" s="286"/>
    </row>
    <row r="317" spans="1:38" s="272" customFormat="1" x14ac:dyDescent="0.2">
      <c r="A317" s="272" t="s">
        <v>1285</v>
      </c>
      <c r="B317" s="272">
        <v>56</v>
      </c>
      <c r="C317" s="257">
        <v>56041</v>
      </c>
      <c r="D317" s="272" t="s">
        <v>17031</v>
      </c>
      <c r="E317" s="273" t="s">
        <v>17493</v>
      </c>
      <c r="F317" s="274">
        <v>20200202</v>
      </c>
      <c r="G317" s="272" t="s">
        <v>17595</v>
      </c>
      <c r="H317" s="272" t="s">
        <v>17600</v>
      </c>
      <c r="I317" s="272" t="s">
        <v>14790</v>
      </c>
      <c r="J317" s="287">
        <v>0</v>
      </c>
      <c r="K317" s="288">
        <v>0</v>
      </c>
      <c r="L317" s="288">
        <v>0</v>
      </c>
      <c r="M317" s="288">
        <v>0</v>
      </c>
      <c r="N317" s="288">
        <v>0</v>
      </c>
      <c r="O317" s="289">
        <v>0</v>
      </c>
      <c r="P317" s="290">
        <v>0</v>
      </c>
      <c r="Q317" s="290">
        <v>0</v>
      </c>
      <c r="R317" s="290">
        <v>0</v>
      </c>
      <c r="S317" s="290">
        <v>0</v>
      </c>
      <c r="T317" s="291">
        <v>0</v>
      </c>
      <c r="U317" s="292">
        <v>0</v>
      </c>
      <c r="V317" s="292">
        <v>0</v>
      </c>
      <c r="W317" s="292">
        <v>0</v>
      </c>
      <c r="X317" s="293">
        <v>0</v>
      </c>
      <c r="Y317" s="604" t="s">
        <v>16661</v>
      </c>
      <c r="Z317" s="282"/>
      <c r="AA317" s="282"/>
      <c r="AB317" s="282"/>
      <c r="AC317" s="282"/>
      <c r="AD317" s="282"/>
      <c r="AE317" s="282"/>
      <c r="AF317" s="285"/>
      <c r="AG317" s="285"/>
      <c r="AH317" s="285"/>
      <c r="AI317" s="285"/>
      <c r="AJ317" s="285"/>
      <c r="AL317" s="286"/>
    </row>
    <row r="318" spans="1:38" s="272" customFormat="1" x14ac:dyDescent="0.2">
      <c r="A318" s="272" t="s">
        <v>1285</v>
      </c>
      <c r="B318" s="272">
        <v>56</v>
      </c>
      <c r="C318" s="257">
        <v>56041</v>
      </c>
      <c r="D318" s="272" t="s">
        <v>17031</v>
      </c>
      <c r="E318" s="273" t="s">
        <v>17493</v>
      </c>
      <c r="F318" s="274">
        <v>20200202</v>
      </c>
      <c r="G318" s="272" t="s">
        <v>17601</v>
      </c>
      <c r="H318" s="272" t="s">
        <v>17602</v>
      </c>
      <c r="I318" s="272" t="s">
        <v>14790</v>
      </c>
      <c r="J318" s="287">
        <v>0</v>
      </c>
      <c r="K318" s="288">
        <v>0</v>
      </c>
      <c r="L318" s="288">
        <v>0</v>
      </c>
      <c r="M318" s="288">
        <v>0</v>
      </c>
      <c r="N318" s="288">
        <v>0</v>
      </c>
      <c r="O318" s="289">
        <v>0</v>
      </c>
      <c r="P318" s="290">
        <v>0</v>
      </c>
      <c r="Q318" s="290">
        <v>0</v>
      </c>
      <c r="R318" s="290">
        <v>0</v>
      </c>
      <c r="S318" s="290">
        <v>0</v>
      </c>
      <c r="T318" s="291">
        <v>0</v>
      </c>
      <c r="U318" s="292">
        <v>0</v>
      </c>
      <c r="V318" s="292">
        <v>0</v>
      </c>
      <c r="W318" s="292">
        <v>0</v>
      </c>
      <c r="X318" s="293">
        <v>0</v>
      </c>
      <c r="Y318" s="604" t="s">
        <v>16661</v>
      </c>
      <c r="Z318" s="282"/>
      <c r="AA318" s="282"/>
      <c r="AB318" s="282"/>
      <c r="AC318" s="282"/>
      <c r="AD318" s="282"/>
      <c r="AE318" s="282"/>
      <c r="AF318" s="285"/>
      <c r="AG318" s="285"/>
      <c r="AH318" s="285"/>
      <c r="AI318" s="285"/>
      <c r="AJ318" s="285"/>
      <c r="AL318" s="286"/>
    </row>
    <row r="319" spans="1:38" s="272" customFormat="1" x14ac:dyDescent="0.2">
      <c r="A319" s="272" t="s">
        <v>1285</v>
      </c>
      <c r="B319" s="272">
        <v>56</v>
      </c>
      <c r="C319" s="257">
        <v>56041</v>
      </c>
      <c r="D319" s="272" t="s">
        <v>17031</v>
      </c>
      <c r="E319" s="273" t="s">
        <v>17493</v>
      </c>
      <c r="F319" s="274">
        <v>20200253</v>
      </c>
      <c r="G319" s="272" t="s">
        <v>17595</v>
      </c>
      <c r="H319" s="272" t="s">
        <v>17603</v>
      </c>
      <c r="I319" s="272" t="s">
        <v>14790</v>
      </c>
      <c r="J319" s="287">
        <v>158.994</v>
      </c>
      <c r="K319" s="288">
        <v>1.0890432000000001</v>
      </c>
      <c r="L319" s="288">
        <v>20.586000000000002</v>
      </c>
      <c r="M319" s="288">
        <v>0</v>
      </c>
      <c r="N319" s="288">
        <v>0.71413272000000005</v>
      </c>
      <c r="O319" s="289">
        <v>172.33389279042697</v>
      </c>
      <c r="P319" s="290">
        <v>1.1804159532620322</v>
      </c>
      <c r="Q319" s="290">
        <v>22.313203749724707</v>
      </c>
      <c r="R319" s="290">
        <v>0</v>
      </c>
      <c r="S319" s="290">
        <v>0.77404978556810955</v>
      </c>
      <c r="T319" s="291">
        <v>159.53325595608644</v>
      </c>
      <c r="U319" s="292">
        <v>1.1709225297381025</v>
      </c>
      <c r="V319" s="292">
        <v>21.454420250760982</v>
      </c>
      <c r="W319" s="292">
        <v>0</v>
      </c>
      <c r="X319" s="293">
        <v>0.77404978556810955</v>
      </c>
      <c r="Y319" s="604" t="s">
        <v>16661</v>
      </c>
      <c r="Z319" s="282"/>
      <c r="AA319" s="282"/>
      <c r="AB319" s="282"/>
      <c r="AC319" s="282"/>
      <c r="AD319" s="282"/>
      <c r="AE319" s="282"/>
      <c r="AF319" s="285"/>
      <c r="AG319" s="285"/>
      <c r="AH319" s="285"/>
      <c r="AI319" s="285"/>
      <c r="AJ319" s="285"/>
      <c r="AL319" s="286"/>
    </row>
    <row r="320" spans="1:38" s="272" customFormat="1" x14ac:dyDescent="0.2">
      <c r="A320" s="272" t="s">
        <v>1285</v>
      </c>
      <c r="B320" s="272">
        <v>56</v>
      </c>
      <c r="C320" s="257">
        <v>56041</v>
      </c>
      <c r="D320" s="272" t="s">
        <v>17031</v>
      </c>
      <c r="E320" s="273" t="s">
        <v>17493</v>
      </c>
      <c r="F320" s="274">
        <v>20200254</v>
      </c>
      <c r="G320" s="272" t="s">
        <v>17595</v>
      </c>
      <c r="H320" s="272" t="s">
        <v>17604</v>
      </c>
      <c r="I320" s="272" t="s">
        <v>14790</v>
      </c>
      <c r="J320" s="287">
        <v>21.549599999999998</v>
      </c>
      <c r="K320" s="288">
        <v>3.2271489600000001</v>
      </c>
      <c r="L320" s="288">
        <v>32.2806</v>
      </c>
      <c r="M320" s="288">
        <v>0</v>
      </c>
      <c r="N320" s="288">
        <v>0.27313440151200002</v>
      </c>
      <c r="O320" s="289">
        <v>23.3576515848182</v>
      </c>
      <c r="P320" s="290">
        <v>3.4979127696100352</v>
      </c>
      <c r="Q320" s="290">
        <v>34.989002475632141</v>
      </c>
      <c r="R320" s="290">
        <v>0</v>
      </c>
      <c r="S320" s="290">
        <v>0.29605088662179985</v>
      </c>
      <c r="T320" s="291">
        <v>21.622689237023284</v>
      </c>
      <c r="U320" s="292">
        <v>3.469781018865814</v>
      </c>
      <c r="V320" s="292">
        <v>33.64235686129966</v>
      </c>
      <c r="W320" s="292">
        <v>0</v>
      </c>
      <c r="X320" s="293">
        <v>0.29605088662179985</v>
      </c>
      <c r="Y320" s="604" t="s">
        <v>16661</v>
      </c>
      <c r="Z320" s="282"/>
      <c r="AA320" s="282"/>
      <c r="AB320" s="282"/>
      <c r="AC320" s="282"/>
      <c r="AD320" s="282"/>
      <c r="AE320" s="282"/>
      <c r="AF320" s="285"/>
      <c r="AG320" s="285"/>
      <c r="AH320" s="285"/>
      <c r="AI320" s="285"/>
      <c r="AJ320" s="285"/>
      <c r="AL320" s="286"/>
    </row>
    <row r="321" spans="1:38" s="272" customFormat="1" x14ac:dyDescent="0.2">
      <c r="A321" s="272" t="s">
        <v>1285</v>
      </c>
      <c r="B321" s="272">
        <v>56</v>
      </c>
      <c r="C321" s="257">
        <v>56041</v>
      </c>
      <c r="D321" s="272" t="s">
        <v>17031</v>
      </c>
      <c r="E321" s="273" t="s">
        <v>17493</v>
      </c>
      <c r="F321" s="274">
        <v>20200254</v>
      </c>
      <c r="G321" s="272" t="s">
        <v>17601</v>
      </c>
      <c r="H321" s="272" t="s">
        <v>17605</v>
      </c>
      <c r="I321" s="272" t="s">
        <v>14790</v>
      </c>
      <c r="J321" s="287">
        <v>51.202199999999998</v>
      </c>
      <c r="K321" s="288">
        <v>6.1214529600000009</v>
      </c>
      <c r="L321" s="288">
        <v>15.768000000000002</v>
      </c>
      <c r="M321" s="288">
        <v>0</v>
      </c>
      <c r="N321" s="288">
        <v>0.5180979903120001</v>
      </c>
      <c r="O321" s="289">
        <v>55.4981599647408</v>
      </c>
      <c r="P321" s="290">
        <v>6.6350542670181394</v>
      </c>
      <c r="Q321" s="290">
        <v>17.090964574257224</v>
      </c>
      <c r="R321" s="290">
        <v>0</v>
      </c>
      <c r="S321" s="290">
        <v>0.56156737686556657</v>
      </c>
      <c r="T321" s="291">
        <v>51.375861215610193</v>
      </c>
      <c r="U321" s="292">
        <v>6.5816922465481591</v>
      </c>
      <c r="V321" s="292">
        <v>16.43317295802969</v>
      </c>
      <c r="W321" s="292">
        <v>0</v>
      </c>
      <c r="X321" s="293">
        <v>0.56156737686556657</v>
      </c>
      <c r="Y321" s="604" t="s">
        <v>16661</v>
      </c>
      <c r="Z321" s="282"/>
      <c r="AA321" s="282"/>
      <c r="AB321" s="282"/>
      <c r="AC321" s="282"/>
      <c r="AD321" s="282"/>
      <c r="AE321" s="282"/>
      <c r="AF321" s="285"/>
      <c r="AG321" s="285"/>
      <c r="AH321" s="285"/>
      <c r="AI321" s="285"/>
      <c r="AJ321" s="285"/>
      <c r="AL321" s="286"/>
    </row>
    <row r="322" spans="1:38" s="272" customFormat="1" x14ac:dyDescent="0.2">
      <c r="A322" s="272" t="s">
        <v>1285</v>
      </c>
      <c r="B322" s="272">
        <v>56</v>
      </c>
      <c r="C322" s="257">
        <v>56041</v>
      </c>
      <c r="D322" s="272" t="s">
        <v>17031</v>
      </c>
      <c r="E322" s="273" t="s">
        <v>17493</v>
      </c>
      <c r="F322" s="274">
        <v>20200254</v>
      </c>
      <c r="G322" s="272" t="s">
        <v>17601</v>
      </c>
      <c r="H322" s="272" t="s">
        <v>17606</v>
      </c>
      <c r="I322" s="272" t="s">
        <v>14790</v>
      </c>
      <c r="J322" s="287">
        <v>42.135599999999997</v>
      </c>
      <c r="K322" s="288">
        <v>6.1214529599999983</v>
      </c>
      <c r="L322" s="288">
        <v>15.768000000000002</v>
      </c>
      <c r="M322" s="288">
        <v>0</v>
      </c>
      <c r="N322" s="288">
        <v>0.51809799031199999</v>
      </c>
      <c r="O322" s="289">
        <v>45.6708553345429</v>
      </c>
      <c r="P322" s="290">
        <v>6.6350542670181358</v>
      </c>
      <c r="Q322" s="290">
        <v>17.090964574257224</v>
      </c>
      <c r="R322" s="290">
        <v>0</v>
      </c>
      <c r="S322" s="290">
        <v>0.56156737686556646</v>
      </c>
      <c r="T322" s="291">
        <v>42.278510256130886</v>
      </c>
      <c r="U322" s="292">
        <v>6.5816922465481555</v>
      </c>
      <c r="V322" s="292">
        <v>16.43317295802969</v>
      </c>
      <c r="W322" s="292">
        <v>0</v>
      </c>
      <c r="X322" s="293">
        <v>0.56156737686556646</v>
      </c>
      <c r="Y322" s="604" t="s">
        <v>16661</v>
      </c>
      <c r="Z322" s="282"/>
      <c r="AA322" s="282"/>
      <c r="AB322" s="282"/>
      <c r="AC322" s="282"/>
      <c r="AD322" s="282"/>
      <c r="AE322" s="282"/>
      <c r="AF322" s="285"/>
      <c r="AG322" s="285"/>
      <c r="AH322" s="285"/>
      <c r="AI322" s="285"/>
      <c r="AJ322" s="285"/>
      <c r="AL322" s="286"/>
    </row>
    <row r="323" spans="1:38" s="272" customFormat="1" x14ac:dyDescent="0.2">
      <c r="A323" s="272" t="s">
        <v>1285</v>
      </c>
      <c r="B323" s="272">
        <v>56</v>
      </c>
      <c r="C323" s="257">
        <v>56041</v>
      </c>
      <c r="D323" s="272" t="s">
        <v>17031</v>
      </c>
      <c r="E323" s="273" t="s">
        <v>17493</v>
      </c>
      <c r="F323" s="274">
        <v>20200202</v>
      </c>
      <c r="G323" s="272" t="s">
        <v>17607</v>
      </c>
      <c r="H323" s="272" t="s">
        <v>17608</v>
      </c>
      <c r="I323" s="272" t="s">
        <v>14790</v>
      </c>
      <c r="J323" s="287">
        <v>0</v>
      </c>
      <c r="K323" s="288">
        <v>0</v>
      </c>
      <c r="L323" s="288">
        <v>0</v>
      </c>
      <c r="M323" s="288">
        <v>0</v>
      </c>
      <c r="N323" s="288">
        <v>0</v>
      </c>
      <c r="O323" s="289">
        <v>0</v>
      </c>
      <c r="P323" s="290">
        <v>0</v>
      </c>
      <c r="Q323" s="290">
        <v>0</v>
      </c>
      <c r="R323" s="290">
        <v>0</v>
      </c>
      <c r="S323" s="290">
        <v>0</v>
      </c>
      <c r="T323" s="291">
        <v>0</v>
      </c>
      <c r="U323" s="292">
        <v>0</v>
      </c>
      <c r="V323" s="292">
        <v>0</v>
      </c>
      <c r="W323" s="292">
        <v>0</v>
      </c>
      <c r="X323" s="293">
        <v>0</v>
      </c>
      <c r="Y323" s="604" t="s">
        <v>16661</v>
      </c>
      <c r="Z323" s="282"/>
      <c r="AA323" s="282"/>
      <c r="AB323" s="282"/>
      <c r="AC323" s="282"/>
      <c r="AD323" s="282"/>
      <c r="AE323" s="282"/>
      <c r="AF323" s="285"/>
      <c r="AG323" s="285"/>
      <c r="AH323" s="285"/>
      <c r="AI323" s="285"/>
      <c r="AJ323" s="285"/>
      <c r="AL323" s="286"/>
    </row>
    <row r="324" spans="1:38" s="272" customFormat="1" x14ac:dyDescent="0.2">
      <c r="A324" s="272" t="s">
        <v>1285</v>
      </c>
      <c r="B324" s="272">
        <v>56</v>
      </c>
      <c r="C324" s="257">
        <v>56041</v>
      </c>
      <c r="D324" s="272" t="s">
        <v>17031</v>
      </c>
      <c r="E324" s="273" t="s">
        <v>17493</v>
      </c>
      <c r="F324" s="274">
        <v>20200202</v>
      </c>
      <c r="G324" s="272" t="s">
        <v>17607</v>
      </c>
      <c r="H324" s="272" t="s">
        <v>17609</v>
      </c>
      <c r="I324" s="272" t="s">
        <v>14790</v>
      </c>
      <c r="J324" s="287">
        <v>0</v>
      </c>
      <c r="K324" s="288">
        <v>0</v>
      </c>
      <c r="L324" s="288">
        <v>0</v>
      </c>
      <c r="M324" s="288">
        <v>0</v>
      </c>
      <c r="N324" s="288">
        <v>0</v>
      </c>
      <c r="O324" s="289">
        <v>0</v>
      </c>
      <c r="P324" s="290">
        <v>0</v>
      </c>
      <c r="Q324" s="290">
        <v>0</v>
      </c>
      <c r="R324" s="290">
        <v>0</v>
      </c>
      <c r="S324" s="290">
        <v>0</v>
      </c>
      <c r="T324" s="291">
        <v>0</v>
      </c>
      <c r="U324" s="292">
        <v>0</v>
      </c>
      <c r="V324" s="292">
        <v>0</v>
      </c>
      <c r="W324" s="292">
        <v>0</v>
      </c>
      <c r="X324" s="293">
        <v>0</v>
      </c>
      <c r="Y324" s="604" t="s">
        <v>16661</v>
      </c>
      <c r="Z324" s="282"/>
      <c r="AA324" s="282"/>
      <c r="AB324" s="282"/>
      <c r="AC324" s="282"/>
      <c r="AD324" s="282"/>
      <c r="AE324" s="282"/>
      <c r="AF324" s="285"/>
      <c r="AG324" s="285"/>
      <c r="AH324" s="285"/>
      <c r="AI324" s="285"/>
      <c r="AJ324" s="285"/>
      <c r="AL324" s="286"/>
    </row>
    <row r="325" spans="1:38" s="272" customFormat="1" x14ac:dyDescent="0.2">
      <c r="A325" s="272" t="s">
        <v>1285</v>
      </c>
      <c r="B325" s="272">
        <v>56</v>
      </c>
      <c r="C325" s="257">
        <v>56041</v>
      </c>
      <c r="D325" s="272" t="s">
        <v>17031</v>
      </c>
      <c r="E325" s="273" t="s">
        <v>17493</v>
      </c>
      <c r="F325" s="274">
        <v>20200202</v>
      </c>
      <c r="G325" s="272" t="s">
        <v>17607</v>
      </c>
      <c r="H325" s="272" t="s">
        <v>17610</v>
      </c>
      <c r="I325" s="272" t="s">
        <v>14790</v>
      </c>
      <c r="J325" s="287">
        <v>0</v>
      </c>
      <c r="K325" s="288">
        <v>0</v>
      </c>
      <c r="L325" s="288">
        <v>0</v>
      </c>
      <c r="M325" s="288">
        <v>0</v>
      </c>
      <c r="N325" s="288">
        <v>0</v>
      </c>
      <c r="O325" s="289">
        <v>0</v>
      </c>
      <c r="P325" s="290">
        <v>0</v>
      </c>
      <c r="Q325" s="290">
        <v>0</v>
      </c>
      <c r="R325" s="290">
        <v>0</v>
      </c>
      <c r="S325" s="290">
        <v>0</v>
      </c>
      <c r="T325" s="291">
        <v>0</v>
      </c>
      <c r="U325" s="292">
        <v>0</v>
      </c>
      <c r="V325" s="292">
        <v>0</v>
      </c>
      <c r="W325" s="292">
        <v>0</v>
      </c>
      <c r="X325" s="293">
        <v>0</v>
      </c>
      <c r="Y325" s="604" t="s">
        <v>16661</v>
      </c>
      <c r="Z325" s="282"/>
      <c r="AA325" s="282"/>
      <c r="AB325" s="282"/>
      <c r="AC325" s="282"/>
      <c r="AD325" s="282"/>
      <c r="AE325" s="282"/>
      <c r="AF325" s="285"/>
      <c r="AG325" s="285"/>
      <c r="AH325" s="285"/>
      <c r="AI325" s="285"/>
      <c r="AJ325" s="285"/>
      <c r="AL325" s="286"/>
    </row>
    <row r="326" spans="1:38" s="272" customFormat="1" x14ac:dyDescent="0.2">
      <c r="A326" s="272" t="s">
        <v>1285</v>
      </c>
      <c r="B326" s="272">
        <v>56</v>
      </c>
      <c r="C326" s="257">
        <v>56041</v>
      </c>
      <c r="D326" s="272" t="s">
        <v>17031</v>
      </c>
      <c r="E326" s="273" t="s">
        <v>17493</v>
      </c>
      <c r="F326" s="274">
        <v>20200202</v>
      </c>
      <c r="G326" s="272" t="s">
        <v>17607</v>
      </c>
      <c r="H326" s="272" t="s">
        <v>17611</v>
      </c>
      <c r="I326" s="272" t="s">
        <v>14790</v>
      </c>
      <c r="J326" s="287">
        <v>0</v>
      </c>
      <c r="K326" s="288">
        <v>0</v>
      </c>
      <c r="L326" s="288">
        <v>0</v>
      </c>
      <c r="M326" s="288">
        <v>0</v>
      </c>
      <c r="N326" s="288">
        <v>0</v>
      </c>
      <c r="O326" s="289">
        <v>0</v>
      </c>
      <c r="P326" s="290">
        <v>0</v>
      </c>
      <c r="Q326" s="290">
        <v>0</v>
      </c>
      <c r="R326" s="290">
        <v>0</v>
      </c>
      <c r="S326" s="290">
        <v>0</v>
      </c>
      <c r="T326" s="291">
        <v>0</v>
      </c>
      <c r="U326" s="292">
        <v>0</v>
      </c>
      <c r="V326" s="292">
        <v>0</v>
      </c>
      <c r="W326" s="292">
        <v>0</v>
      </c>
      <c r="X326" s="293">
        <v>0</v>
      </c>
      <c r="Y326" s="604" t="s">
        <v>16661</v>
      </c>
      <c r="Z326" s="282"/>
      <c r="AA326" s="282"/>
      <c r="AB326" s="282"/>
      <c r="AC326" s="282"/>
      <c r="AD326" s="282"/>
      <c r="AE326" s="282"/>
      <c r="AF326" s="285"/>
      <c r="AG326" s="285"/>
      <c r="AH326" s="285"/>
      <c r="AI326" s="285"/>
      <c r="AJ326" s="285"/>
      <c r="AL326" s="286"/>
    </row>
    <row r="327" spans="1:38" s="272" customFormat="1" x14ac:dyDescent="0.2">
      <c r="A327" s="272" t="s">
        <v>1285</v>
      </c>
      <c r="B327" s="272">
        <v>56</v>
      </c>
      <c r="C327" s="257">
        <v>56041</v>
      </c>
      <c r="D327" s="272" t="s">
        <v>17031</v>
      </c>
      <c r="E327" s="273" t="s">
        <v>17493</v>
      </c>
      <c r="F327" s="274">
        <v>20200202</v>
      </c>
      <c r="G327" s="272" t="s">
        <v>17607</v>
      </c>
      <c r="H327" s="272" t="s">
        <v>17612</v>
      </c>
      <c r="I327" s="272" t="s">
        <v>14790</v>
      </c>
      <c r="J327" s="287">
        <v>0</v>
      </c>
      <c r="K327" s="288">
        <v>0</v>
      </c>
      <c r="L327" s="288">
        <v>0</v>
      </c>
      <c r="M327" s="288">
        <v>0</v>
      </c>
      <c r="N327" s="288">
        <v>0</v>
      </c>
      <c r="O327" s="289">
        <v>0</v>
      </c>
      <c r="P327" s="290">
        <v>0</v>
      </c>
      <c r="Q327" s="290">
        <v>0</v>
      </c>
      <c r="R327" s="290">
        <v>0</v>
      </c>
      <c r="S327" s="290">
        <v>0</v>
      </c>
      <c r="T327" s="291">
        <v>0</v>
      </c>
      <c r="U327" s="292">
        <v>0</v>
      </c>
      <c r="V327" s="292">
        <v>0</v>
      </c>
      <c r="W327" s="292">
        <v>0</v>
      </c>
      <c r="X327" s="293">
        <v>0</v>
      </c>
      <c r="Y327" s="604" t="s">
        <v>16661</v>
      </c>
      <c r="Z327" s="282"/>
      <c r="AA327" s="282"/>
      <c r="AB327" s="282"/>
      <c r="AC327" s="282"/>
      <c r="AD327" s="282"/>
      <c r="AE327" s="282"/>
      <c r="AF327" s="285"/>
      <c r="AG327" s="285"/>
      <c r="AH327" s="285"/>
      <c r="AI327" s="285"/>
      <c r="AJ327" s="285"/>
      <c r="AL327" s="286"/>
    </row>
    <row r="328" spans="1:38" s="272" customFormat="1" x14ac:dyDescent="0.2">
      <c r="A328" s="272" t="s">
        <v>1285</v>
      </c>
      <c r="B328" s="272">
        <v>56</v>
      </c>
      <c r="C328" s="257">
        <v>56041</v>
      </c>
      <c r="D328" s="272" t="s">
        <v>17031</v>
      </c>
      <c r="E328" s="273" t="s">
        <v>17493</v>
      </c>
      <c r="F328" s="274">
        <v>20200202</v>
      </c>
      <c r="G328" s="272" t="s">
        <v>17607</v>
      </c>
      <c r="H328" s="272" t="s">
        <v>17613</v>
      </c>
      <c r="I328" s="272" t="s">
        <v>14790</v>
      </c>
      <c r="J328" s="287">
        <v>0</v>
      </c>
      <c r="K328" s="288">
        <v>0</v>
      </c>
      <c r="L328" s="288">
        <v>0</v>
      </c>
      <c r="M328" s="288">
        <v>0</v>
      </c>
      <c r="N328" s="288">
        <v>0</v>
      </c>
      <c r="O328" s="289">
        <v>0</v>
      </c>
      <c r="P328" s="290">
        <v>0</v>
      </c>
      <c r="Q328" s="290">
        <v>0</v>
      </c>
      <c r="R328" s="290">
        <v>0</v>
      </c>
      <c r="S328" s="290">
        <v>0</v>
      </c>
      <c r="T328" s="291">
        <v>0</v>
      </c>
      <c r="U328" s="292">
        <v>0</v>
      </c>
      <c r="V328" s="292">
        <v>0</v>
      </c>
      <c r="W328" s="292">
        <v>0</v>
      </c>
      <c r="X328" s="293">
        <v>0</v>
      </c>
      <c r="Y328" s="604" t="s">
        <v>16661</v>
      </c>
      <c r="Z328" s="282"/>
      <c r="AA328" s="282"/>
      <c r="AB328" s="282"/>
      <c r="AC328" s="282"/>
      <c r="AD328" s="282"/>
      <c r="AE328" s="282"/>
      <c r="AF328" s="285"/>
      <c r="AG328" s="285"/>
      <c r="AH328" s="285"/>
      <c r="AI328" s="285"/>
      <c r="AJ328" s="285"/>
      <c r="AL328" s="286"/>
    </row>
    <row r="329" spans="1:38" s="272" customFormat="1" x14ac:dyDescent="0.2">
      <c r="A329" s="272" t="s">
        <v>1285</v>
      </c>
      <c r="B329" s="272">
        <v>56</v>
      </c>
      <c r="C329" s="257">
        <v>56041</v>
      </c>
      <c r="D329" s="272" t="s">
        <v>17031</v>
      </c>
      <c r="E329" s="273" t="s">
        <v>17493</v>
      </c>
      <c r="F329" s="274">
        <v>20200202</v>
      </c>
      <c r="G329" s="272" t="s">
        <v>17607</v>
      </c>
      <c r="H329" s="272" t="s">
        <v>17614</v>
      </c>
      <c r="I329" s="272" t="s">
        <v>14790</v>
      </c>
      <c r="J329" s="287">
        <v>0</v>
      </c>
      <c r="K329" s="288">
        <v>0</v>
      </c>
      <c r="L329" s="288">
        <v>0</v>
      </c>
      <c r="M329" s="288">
        <v>0</v>
      </c>
      <c r="N329" s="288">
        <v>0</v>
      </c>
      <c r="O329" s="289">
        <v>0</v>
      </c>
      <c r="P329" s="290">
        <v>0</v>
      </c>
      <c r="Q329" s="290">
        <v>0</v>
      </c>
      <c r="R329" s="290">
        <v>0</v>
      </c>
      <c r="S329" s="290">
        <v>0</v>
      </c>
      <c r="T329" s="291">
        <v>0</v>
      </c>
      <c r="U329" s="292">
        <v>0</v>
      </c>
      <c r="V329" s="292">
        <v>0</v>
      </c>
      <c r="W329" s="292">
        <v>0</v>
      </c>
      <c r="X329" s="293">
        <v>0</v>
      </c>
      <c r="Y329" s="604" t="s">
        <v>16661</v>
      </c>
      <c r="Z329" s="282"/>
      <c r="AA329" s="282"/>
      <c r="AB329" s="282"/>
      <c r="AC329" s="282"/>
      <c r="AD329" s="282"/>
      <c r="AE329" s="282"/>
      <c r="AF329" s="285"/>
      <c r="AG329" s="285"/>
      <c r="AH329" s="285"/>
      <c r="AI329" s="285"/>
      <c r="AJ329" s="285"/>
      <c r="AL329" s="286"/>
    </row>
    <row r="330" spans="1:38" s="272" customFormat="1" x14ac:dyDescent="0.2">
      <c r="A330" s="272" t="s">
        <v>1285</v>
      </c>
      <c r="B330" s="272">
        <v>56</v>
      </c>
      <c r="C330" s="257">
        <v>56041</v>
      </c>
      <c r="D330" s="272" t="s">
        <v>17031</v>
      </c>
      <c r="E330" s="273" t="s">
        <v>17493</v>
      </c>
      <c r="F330" s="274">
        <v>20200202</v>
      </c>
      <c r="G330" s="272" t="s">
        <v>17607</v>
      </c>
      <c r="H330" s="272" t="s">
        <v>17615</v>
      </c>
      <c r="I330" s="272" t="s">
        <v>14790</v>
      </c>
      <c r="J330" s="287">
        <v>0</v>
      </c>
      <c r="K330" s="288">
        <v>0</v>
      </c>
      <c r="L330" s="288">
        <v>0</v>
      </c>
      <c r="M330" s="288">
        <v>0</v>
      </c>
      <c r="N330" s="288">
        <v>0</v>
      </c>
      <c r="O330" s="289">
        <v>0</v>
      </c>
      <c r="P330" s="290">
        <v>0</v>
      </c>
      <c r="Q330" s="290">
        <v>0</v>
      </c>
      <c r="R330" s="290">
        <v>0</v>
      </c>
      <c r="S330" s="290">
        <v>0</v>
      </c>
      <c r="T330" s="291">
        <v>0</v>
      </c>
      <c r="U330" s="292">
        <v>0</v>
      </c>
      <c r="V330" s="292">
        <v>0</v>
      </c>
      <c r="W330" s="292">
        <v>0</v>
      </c>
      <c r="X330" s="293">
        <v>0</v>
      </c>
      <c r="Y330" s="604" t="s">
        <v>16661</v>
      </c>
      <c r="Z330" s="282"/>
      <c r="AA330" s="282"/>
      <c r="AB330" s="282"/>
      <c r="AC330" s="282"/>
      <c r="AD330" s="282"/>
      <c r="AE330" s="282"/>
      <c r="AF330" s="285"/>
      <c r="AG330" s="285"/>
      <c r="AH330" s="285"/>
      <c r="AI330" s="285"/>
      <c r="AJ330" s="285"/>
      <c r="AL330" s="286"/>
    </row>
    <row r="331" spans="1:38" s="272" customFormat="1" x14ac:dyDescent="0.2">
      <c r="A331" s="272" t="s">
        <v>1285</v>
      </c>
      <c r="B331" s="272">
        <v>56</v>
      </c>
      <c r="C331" s="257">
        <v>56041</v>
      </c>
      <c r="D331" s="272" t="s">
        <v>17031</v>
      </c>
      <c r="E331" s="273" t="s">
        <v>17493</v>
      </c>
      <c r="F331" s="274">
        <v>20200253</v>
      </c>
      <c r="G331" s="272" t="s">
        <v>17607</v>
      </c>
      <c r="H331" s="272" t="s">
        <v>17616</v>
      </c>
      <c r="I331" s="272" t="s">
        <v>14790</v>
      </c>
      <c r="J331" s="287">
        <v>49.932000000000009</v>
      </c>
      <c r="K331" s="288">
        <v>0.43561728000000005</v>
      </c>
      <c r="L331" s="288">
        <v>5.2122000000000002</v>
      </c>
      <c r="M331" s="288">
        <v>0</v>
      </c>
      <c r="N331" s="288">
        <v>0.285653088</v>
      </c>
      <c r="O331" s="289">
        <v>54.12138781848121</v>
      </c>
      <c r="P331" s="290">
        <v>0.47216638130481287</v>
      </c>
      <c r="Q331" s="290">
        <v>5.6495132898239149</v>
      </c>
      <c r="R331" s="290">
        <v>0</v>
      </c>
      <c r="S331" s="290">
        <v>0.30961991422724378</v>
      </c>
      <c r="T331" s="291">
        <v>50.101353110175914</v>
      </c>
      <c r="U331" s="292">
        <v>0.46836901189524099</v>
      </c>
      <c r="V331" s="292">
        <v>5.4320766166820356</v>
      </c>
      <c r="W331" s="292">
        <v>0</v>
      </c>
      <c r="X331" s="293">
        <v>0.30961991422724378</v>
      </c>
      <c r="Y331" s="604" t="s">
        <v>16661</v>
      </c>
      <c r="Z331" s="282"/>
      <c r="AA331" s="282"/>
      <c r="AB331" s="282"/>
      <c r="AC331" s="282"/>
      <c r="AD331" s="282"/>
      <c r="AE331" s="282"/>
      <c r="AF331" s="285"/>
      <c r="AG331" s="285"/>
      <c r="AH331" s="285"/>
      <c r="AI331" s="285"/>
      <c r="AJ331" s="285"/>
      <c r="AL331" s="286"/>
    </row>
    <row r="332" spans="1:38" s="272" customFormat="1" x14ac:dyDescent="0.2">
      <c r="A332" s="272" t="s">
        <v>1285</v>
      </c>
      <c r="B332" s="272">
        <v>56</v>
      </c>
      <c r="C332" s="257">
        <v>56041</v>
      </c>
      <c r="D332" s="272" t="s">
        <v>17031</v>
      </c>
      <c r="E332" s="273" t="s">
        <v>17493</v>
      </c>
      <c r="F332" s="274">
        <v>20200254</v>
      </c>
      <c r="G332" s="272" t="s">
        <v>17607</v>
      </c>
      <c r="H332" s="272" t="s">
        <v>17617</v>
      </c>
      <c r="I332" s="272" t="s">
        <v>14790</v>
      </c>
      <c r="J332" s="287">
        <v>14.453999999999999</v>
      </c>
      <c r="K332" s="288">
        <v>6.1995991680000007</v>
      </c>
      <c r="L332" s="288">
        <v>6.1319999999999988</v>
      </c>
      <c r="M332" s="288">
        <v>0</v>
      </c>
      <c r="N332" s="288">
        <v>0.5247120072096001</v>
      </c>
      <c r="O332" s="289">
        <v>15.666717526402451</v>
      </c>
      <c r="P332" s="290">
        <v>6.7197570874481576</v>
      </c>
      <c r="Q332" s="290">
        <v>6.6464862233222508</v>
      </c>
      <c r="R332" s="290">
        <v>0</v>
      </c>
      <c r="S332" s="290">
        <v>0.56873632210214831</v>
      </c>
      <c r="T332" s="291">
        <v>14.503023268735129</v>
      </c>
      <c r="U332" s="292">
        <v>6.6657138496955817</v>
      </c>
      <c r="V332" s="292">
        <v>6.3906783725670984</v>
      </c>
      <c r="W332" s="292">
        <v>0</v>
      </c>
      <c r="X332" s="293">
        <v>0.56873632210214831</v>
      </c>
      <c r="Y332" s="604" t="s">
        <v>16661</v>
      </c>
      <c r="Z332" s="282"/>
      <c r="AA332" s="282"/>
      <c r="AB332" s="282"/>
      <c r="AC332" s="282"/>
      <c r="AD332" s="282"/>
      <c r="AE332" s="282"/>
      <c r="AF332" s="285"/>
      <c r="AG332" s="285"/>
      <c r="AH332" s="285"/>
      <c r="AI332" s="285"/>
      <c r="AJ332" s="285"/>
      <c r="AL332" s="286"/>
    </row>
    <row r="333" spans="1:38" s="272" customFormat="1" x14ac:dyDescent="0.2">
      <c r="A333" s="272" t="s">
        <v>1285</v>
      </c>
      <c r="B333" s="272">
        <v>56</v>
      </c>
      <c r="C333" s="257">
        <v>56041</v>
      </c>
      <c r="D333" s="272" t="s">
        <v>17031</v>
      </c>
      <c r="E333" s="273" t="s">
        <v>17493</v>
      </c>
      <c r="F333" s="274">
        <v>20200254</v>
      </c>
      <c r="G333" s="272" t="s">
        <v>17607</v>
      </c>
      <c r="H333" s="272" t="s">
        <v>17618</v>
      </c>
      <c r="I333" s="272" t="s">
        <v>14790</v>
      </c>
      <c r="J333" s="287">
        <v>26.717999999999996</v>
      </c>
      <c r="K333" s="288">
        <v>11.374614719999999</v>
      </c>
      <c r="L333" s="288">
        <v>9.6359999999999992</v>
      </c>
      <c r="M333" s="288">
        <v>0</v>
      </c>
      <c r="N333" s="288">
        <v>0.96270690398400005</v>
      </c>
      <c r="O333" s="289">
        <v>28.959689973046952</v>
      </c>
      <c r="P333" s="290">
        <v>12.328966084813844</v>
      </c>
      <c r="Q333" s="290">
        <v>10.444478350934967</v>
      </c>
      <c r="R333" s="290">
        <v>0</v>
      </c>
      <c r="S333" s="290">
        <v>1.0434798066580031</v>
      </c>
      <c r="T333" s="291">
        <v>26.808618769480084</v>
      </c>
      <c r="U333" s="292">
        <v>12.229811124791611</v>
      </c>
      <c r="V333" s="292">
        <v>10.042494585462585</v>
      </c>
      <c r="W333" s="292">
        <v>0</v>
      </c>
      <c r="X333" s="293">
        <v>1.0434798066580031</v>
      </c>
      <c r="Y333" s="604" t="s">
        <v>16661</v>
      </c>
      <c r="Z333" s="282"/>
      <c r="AA333" s="282"/>
      <c r="AB333" s="282"/>
      <c r="AC333" s="282"/>
      <c r="AD333" s="282"/>
      <c r="AE333" s="282"/>
      <c r="AF333" s="285"/>
      <c r="AG333" s="285"/>
      <c r="AH333" s="285"/>
      <c r="AI333" s="285"/>
      <c r="AJ333" s="285"/>
      <c r="AL333" s="286"/>
    </row>
    <row r="334" spans="1:38" s="272" customFormat="1" x14ac:dyDescent="0.2">
      <c r="A334" s="272" t="s">
        <v>1285</v>
      </c>
      <c r="B334" s="272">
        <v>56</v>
      </c>
      <c r="C334" s="257">
        <v>56041</v>
      </c>
      <c r="D334" s="272" t="s">
        <v>17031</v>
      </c>
      <c r="E334" s="273" t="s">
        <v>17493</v>
      </c>
      <c r="F334" s="274">
        <v>20200254</v>
      </c>
      <c r="G334" s="272" t="s">
        <v>17607</v>
      </c>
      <c r="H334" s="272" t="s">
        <v>17619</v>
      </c>
      <c r="I334" s="272" t="s">
        <v>14790</v>
      </c>
      <c r="J334" s="287">
        <v>0.87600000000000011</v>
      </c>
      <c r="K334" s="288">
        <v>0.21707280000000001</v>
      </c>
      <c r="L334" s="288">
        <v>0.87600000000000011</v>
      </c>
      <c r="M334" s="288">
        <v>0</v>
      </c>
      <c r="N334" s="288">
        <v>1.8372269160000003E-2</v>
      </c>
      <c r="O334" s="289">
        <v>0.94949803190317905</v>
      </c>
      <c r="P334" s="290">
        <v>0.23528561230560774</v>
      </c>
      <c r="Q334" s="290">
        <v>0.94949803190317905</v>
      </c>
      <c r="R334" s="290">
        <v>0</v>
      </c>
      <c r="S334" s="290">
        <v>1.9913736768282501E-2</v>
      </c>
      <c r="T334" s="291">
        <v>0.87897110719606852</v>
      </c>
      <c r="U334" s="292">
        <v>0.23339334207617582</v>
      </c>
      <c r="V334" s="292">
        <v>0.91295405322387158</v>
      </c>
      <c r="W334" s="292">
        <v>0</v>
      </c>
      <c r="X334" s="293">
        <v>1.9913736768282501E-2</v>
      </c>
      <c r="Y334" s="604" t="s">
        <v>16661</v>
      </c>
      <c r="Z334" s="282"/>
      <c r="AA334" s="282"/>
      <c r="AB334" s="282"/>
      <c r="AC334" s="282"/>
      <c r="AD334" s="282"/>
      <c r="AE334" s="282"/>
      <c r="AF334" s="285"/>
      <c r="AG334" s="285"/>
      <c r="AH334" s="285"/>
      <c r="AI334" s="285"/>
      <c r="AJ334" s="285"/>
      <c r="AL334" s="286"/>
    </row>
    <row r="335" spans="1:38" s="272" customFormat="1" x14ac:dyDescent="0.2">
      <c r="A335" s="272" t="s">
        <v>1285</v>
      </c>
      <c r="B335" s="272">
        <v>56</v>
      </c>
      <c r="C335" s="257">
        <v>56041</v>
      </c>
      <c r="D335" s="272" t="s">
        <v>17031</v>
      </c>
      <c r="E335" s="273" t="s">
        <v>17493</v>
      </c>
      <c r="F335" s="274">
        <v>20200202</v>
      </c>
      <c r="G335" s="272" t="s">
        <v>17620</v>
      </c>
      <c r="H335" s="272" t="s">
        <v>17281</v>
      </c>
      <c r="I335" s="272" t="s">
        <v>14790</v>
      </c>
      <c r="J335" s="287">
        <v>0</v>
      </c>
      <c r="K335" s="288">
        <v>0</v>
      </c>
      <c r="L335" s="288">
        <v>0</v>
      </c>
      <c r="M335" s="288">
        <v>0</v>
      </c>
      <c r="N335" s="288">
        <v>0</v>
      </c>
      <c r="O335" s="289">
        <v>0</v>
      </c>
      <c r="P335" s="290">
        <v>0</v>
      </c>
      <c r="Q335" s="290">
        <v>0</v>
      </c>
      <c r="R335" s="290">
        <v>0</v>
      </c>
      <c r="S335" s="290">
        <v>0</v>
      </c>
      <c r="T335" s="291">
        <v>0</v>
      </c>
      <c r="U335" s="292">
        <v>0</v>
      </c>
      <c r="V335" s="292">
        <v>0</v>
      </c>
      <c r="W335" s="292">
        <v>0</v>
      </c>
      <c r="X335" s="293">
        <v>0</v>
      </c>
      <c r="Y335" s="604" t="s">
        <v>16661</v>
      </c>
      <c r="Z335" s="282"/>
      <c r="AA335" s="282"/>
      <c r="AB335" s="282"/>
      <c r="AC335" s="282"/>
      <c r="AD335" s="282"/>
      <c r="AE335" s="282"/>
      <c r="AF335" s="285"/>
      <c r="AG335" s="285"/>
      <c r="AH335" s="285"/>
      <c r="AI335" s="285"/>
      <c r="AJ335" s="285"/>
      <c r="AL335" s="286"/>
    </row>
    <row r="336" spans="1:38" s="272" customFormat="1" x14ac:dyDescent="0.2">
      <c r="A336" s="272" t="s">
        <v>1285</v>
      </c>
      <c r="B336" s="272">
        <v>56</v>
      </c>
      <c r="C336" s="257">
        <v>56041</v>
      </c>
      <c r="D336" s="272" t="s">
        <v>17031</v>
      </c>
      <c r="E336" s="273" t="s">
        <v>17493</v>
      </c>
      <c r="F336" s="274">
        <v>20200202</v>
      </c>
      <c r="G336" s="272" t="s">
        <v>17620</v>
      </c>
      <c r="H336" s="272" t="s">
        <v>17621</v>
      </c>
      <c r="I336" s="272" t="s">
        <v>14790</v>
      </c>
      <c r="J336" s="287">
        <v>0</v>
      </c>
      <c r="K336" s="288">
        <v>0.23613018000000002</v>
      </c>
      <c r="L336" s="288">
        <v>0</v>
      </c>
      <c r="M336" s="288">
        <v>0</v>
      </c>
      <c r="N336" s="288">
        <v>0</v>
      </c>
      <c r="O336" s="289">
        <v>0</v>
      </c>
      <c r="P336" s="290">
        <v>0.25594194198966141</v>
      </c>
      <c r="Q336" s="290">
        <v>0</v>
      </c>
      <c r="R336" s="290">
        <v>0</v>
      </c>
      <c r="S336" s="290">
        <v>0</v>
      </c>
      <c r="T336" s="291">
        <v>0</v>
      </c>
      <c r="U336" s="292">
        <v>0.25388354448484091</v>
      </c>
      <c r="V336" s="292">
        <v>0</v>
      </c>
      <c r="W336" s="292">
        <v>0</v>
      </c>
      <c r="X336" s="293">
        <v>0</v>
      </c>
      <c r="Y336" s="604" t="s">
        <v>16661</v>
      </c>
      <c r="Z336" s="282"/>
      <c r="AA336" s="282"/>
      <c r="AB336" s="282"/>
      <c r="AC336" s="282"/>
      <c r="AD336" s="282"/>
      <c r="AE336" s="282"/>
      <c r="AF336" s="285"/>
      <c r="AG336" s="285"/>
      <c r="AH336" s="285"/>
      <c r="AI336" s="285"/>
      <c r="AJ336" s="285"/>
      <c r="AL336" s="286"/>
    </row>
    <row r="337" spans="1:38" s="272" customFormat="1" x14ac:dyDescent="0.2">
      <c r="A337" s="272" t="s">
        <v>1285</v>
      </c>
      <c r="B337" s="272">
        <v>56</v>
      </c>
      <c r="C337" s="257">
        <v>56041</v>
      </c>
      <c r="D337" s="272" t="s">
        <v>17031</v>
      </c>
      <c r="E337" s="273" t="s">
        <v>17493</v>
      </c>
      <c r="F337" s="274">
        <v>20200253</v>
      </c>
      <c r="G337" s="272" t="s">
        <v>17620</v>
      </c>
      <c r="H337" s="272" t="s">
        <v>17622</v>
      </c>
      <c r="I337" s="272" t="s">
        <v>14790</v>
      </c>
      <c r="J337" s="287">
        <v>14.760599999999998</v>
      </c>
      <c r="K337" s="288">
        <v>0.19980245999999999</v>
      </c>
      <c r="L337" s="288">
        <v>4.9493999999999998</v>
      </c>
      <c r="M337" s="288">
        <v>0</v>
      </c>
      <c r="N337" s="288">
        <v>3.761098991999999E-2</v>
      </c>
      <c r="O337" s="289">
        <v>15.999041837568562</v>
      </c>
      <c r="P337" s="290">
        <v>0.21656625860663656</v>
      </c>
      <c r="Q337" s="290">
        <v>5.3646638802529605</v>
      </c>
      <c r="R337" s="290">
        <v>0</v>
      </c>
      <c r="S337" s="290">
        <v>4.0766622039920423E-2</v>
      </c>
      <c r="T337" s="291">
        <v>14.810663156253751</v>
      </c>
      <c r="U337" s="292">
        <v>0.21482453764101922</v>
      </c>
      <c r="V337" s="292">
        <v>5.1581904007148731</v>
      </c>
      <c r="W337" s="292">
        <v>0</v>
      </c>
      <c r="X337" s="293">
        <v>4.0766622039920423E-2</v>
      </c>
      <c r="Y337" s="604" t="s">
        <v>16661</v>
      </c>
      <c r="Z337" s="282"/>
      <c r="AA337" s="282"/>
      <c r="AB337" s="282"/>
      <c r="AC337" s="282"/>
      <c r="AD337" s="282"/>
      <c r="AE337" s="282"/>
      <c r="AF337" s="285"/>
      <c r="AG337" s="285"/>
      <c r="AH337" s="285"/>
      <c r="AI337" s="285"/>
      <c r="AJ337" s="285"/>
      <c r="AL337" s="286"/>
    </row>
    <row r="338" spans="1:38" s="272" customFormat="1" x14ac:dyDescent="0.2">
      <c r="A338" s="272" t="s">
        <v>1285</v>
      </c>
      <c r="B338" s="272">
        <v>56</v>
      </c>
      <c r="C338" s="257">
        <v>56041</v>
      </c>
      <c r="D338" s="272" t="s">
        <v>17031</v>
      </c>
      <c r="E338" s="273" t="s">
        <v>17493</v>
      </c>
      <c r="F338" s="274">
        <v>20200254</v>
      </c>
      <c r="G338" s="272" t="s">
        <v>17620</v>
      </c>
      <c r="H338" s="272" t="s">
        <v>17623</v>
      </c>
      <c r="I338" s="272" t="s">
        <v>14790</v>
      </c>
      <c r="J338" s="287">
        <v>0.87600000000000011</v>
      </c>
      <c r="K338" s="288">
        <v>0.30100761600000003</v>
      </c>
      <c r="L338" s="288">
        <v>0.87600000000000011</v>
      </c>
      <c r="M338" s="288">
        <v>0</v>
      </c>
      <c r="N338" s="288">
        <v>2.5476213235200006E-2</v>
      </c>
      <c r="O338" s="289">
        <v>0.94949803190317905</v>
      </c>
      <c r="P338" s="290">
        <v>0.32626271573044274</v>
      </c>
      <c r="Q338" s="290">
        <v>0.94949803190317905</v>
      </c>
      <c r="R338" s="290">
        <v>0</v>
      </c>
      <c r="S338" s="290">
        <v>2.7613714985351739E-2</v>
      </c>
      <c r="T338" s="291">
        <v>0.87897110719606852</v>
      </c>
      <c r="U338" s="292">
        <v>0.32363876767896382</v>
      </c>
      <c r="V338" s="292">
        <v>0.91295405322387158</v>
      </c>
      <c r="W338" s="292">
        <v>0</v>
      </c>
      <c r="X338" s="293">
        <v>2.7613714985351739E-2</v>
      </c>
      <c r="Y338" s="604" t="s">
        <v>16661</v>
      </c>
      <c r="Z338" s="282"/>
      <c r="AA338" s="282"/>
      <c r="AB338" s="282"/>
      <c r="AC338" s="282"/>
      <c r="AD338" s="282"/>
      <c r="AE338" s="282"/>
      <c r="AF338" s="285"/>
      <c r="AG338" s="285"/>
      <c r="AH338" s="285"/>
      <c r="AI338" s="285"/>
      <c r="AJ338" s="285"/>
      <c r="AL338" s="286"/>
    </row>
    <row r="339" spans="1:38" s="272" customFormat="1" x14ac:dyDescent="0.2">
      <c r="A339" s="272" t="s">
        <v>1285</v>
      </c>
      <c r="B339" s="272">
        <v>56</v>
      </c>
      <c r="C339" s="257">
        <v>56041</v>
      </c>
      <c r="D339" s="272" t="s">
        <v>17031</v>
      </c>
      <c r="E339" s="273" t="s">
        <v>17493</v>
      </c>
      <c r="F339" s="274">
        <v>20200254</v>
      </c>
      <c r="G339" s="272" t="s">
        <v>17620</v>
      </c>
      <c r="H339" s="272" t="s">
        <v>17281</v>
      </c>
      <c r="I339" s="272" t="s">
        <v>14790</v>
      </c>
      <c r="J339" s="287">
        <v>19.271999999999998</v>
      </c>
      <c r="K339" s="288">
        <v>3.878367359999999</v>
      </c>
      <c r="L339" s="288">
        <v>1.7520000000000002</v>
      </c>
      <c r="M339" s="288">
        <v>0</v>
      </c>
      <c r="N339" s="288">
        <v>0.32825120899199994</v>
      </c>
      <c r="O339" s="289">
        <v>20.888956701869933</v>
      </c>
      <c r="P339" s="290">
        <v>4.2037696065268575</v>
      </c>
      <c r="Q339" s="290">
        <v>1.8989960638063581</v>
      </c>
      <c r="R339" s="290">
        <v>0</v>
      </c>
      <c r="S339" s="290">
        <v>0.35579209692664726</v>
      </c>
      <c r="T339" s="291">
        <v>19.337364358313504</v>
      </c>
      <c r="U339" s="292">
        <v>4.1699610450943405</v>
      </c>
      <c r="V339" s="292">
        <v>1.8259081064477432</v>
      </c>
      <c r="W339" s="292">
        <v>0</v>
      </c>
      <c r="X339" s="293">
        <v>0.35579209692664726</v>
      </c>
      <c r="Y339" s="604" t="s">
        <v>16661</v>
      </c>
      <c r="Z339" s="282"/>
      <c r="AA339" s="282"/>
      <c r="AB339" s="282"/>
      <c r="AC339" s="282"/>
      <c r="AD339" s="282"/>
      <c r="AE339" s="282"/>
      <c r="AF339" s="285"/>
      <c r="AG339" s="285"/>
      <c r="AH339" s="285"/>
      <c r="AI339" s="285"/>
      <c r="AJ339" s="285"/>
      <c r="AL339" s="286"/>
    </row>
    <row r="340" spans="1:38" s="272" customFormat="1" x14ac:dyDescent="0.2">
      <c r="A340" s="272" t="s">
        <v>1285</v>
      </c>
      <c r="B340" s="272">
        <v>56</v>
      </c>
      <c r="C340" s="257">
        <v>56041</v>
      </c>
      <c r="D340" s="272" t="s">
        <v>17031</v>
      </c>
      <c r="E340" s="273" t="s">
        <v>17493</v>
      </c>
      <c r="F340" s="274">
        <v>20200254</v>
      </c>
      <c r="G340" s="272" t="s">
        <v>17620</v>
      </c>
      <c r="H340" s="272" t="s">
        <v>17624</v>
      </c>
      <c r="I340" s="272" t="s">
        <v>14790</v>
      </c>
      <c r="J340" s="287">
        <v>2.9784000000000002</v>
      </c>
      <c r="K340" s="288">
        <v>0.29062176000000001</v>
      </c>
      <c r="L340" s="288">
        <v>4.4676</v>
      </c>
      <c r="M340" s="288">
        <v>0</v>
      </c>
      <c r="N340" s="288">
        <v>3.7724392675199996E-2</v>
      </c>
      <c r="O340" s="289">
        <v>3.2282933084708083</v>
      </c>
      <c r="P340" s="290">
        <v>0.31500546706419863</v>
      </c>
      <c r="Q340" s="290">
        <v>4.8424399627062122</v>
      </c>
      <c r="R340" s="290">
        <v>0</v>
      </c>
      <c r="S340" s="290">
        <v>4.088953949754006E-2</v>
      </c>
      <c r="T340" s="291">
        <v>2.9885017644666325</v>
      </c>
      <c r="U340" s="292">
        <v>0.31247205475057338</v>
      </c>
      <c r="V340" s="292">
        <v>4.6560656714417439</v>
      </c>
      <c r="W340" s="292">
        <v>0</v>
      </c>
      <c r="X340" s="293">
        <v>4.088953949754006E-2</v>
      </c>
      <c r="Y340" s="604" t="s">
        <v>16661</v>
      </c>
      <c r="Z340" s="282"/>
      <c r="AA340" s="282"/>
      <c r="AB340" s="282"/>
      <c r="AC340" s="282"/>
      <c r="AD340" s="282"/>
      <c r="AE340" s="282"/>
      <c r="AF340" s="285"/>
      <c r="AG340" s="285"/>
      <c r="AH340" s="285"/>
      <c r="AI340" s="285"/>
      <c r="AJ340" s="285"/>
      <c r="AL340" s="286"/>
    </row>
    <row r="341" spans="1:38" s="272" customFormat="1" x14ac:dyDescent="0.2">
      <c r="A341" s="272" t="s">
        <v>1285</v>
      </c>
      <c r="B341" s="272">
        <v>56</v>
      </c>
      <c r="C341" s="257">
        <v>56041</v>
      </c>
      <c r="D341" s="272" t="s">
        <v>17031</v>
      </c>
      <c r="E341" s="273" t="s">
        <v>17493</v>
      </c>
      <c r="F341" s="274">
        <v>20200254</v>
      </c>
      <c r="G341" s="272" t="s">
        <v>17620</v>
      </c>
      <c r="H341" s="272" t="s">
        <v>17625</v>
      </c>
      <c r="I341" s="272" t="s">
        <v>14790</v>
      </c>
      <c r="J341" s="287">
        <v>38.763000000000005</v>
      </c>
      <c r="K341" s="288">
        <v>3.5419527000000008</v>
      </c>
      <c r="L341" s="288">
        <v>48.486599999999996</v>
      </c>
      <c r="M341" s="288">
        <v>0</v>
      </c>
      <c r="N341" s="288">
        <v>0.49237681348800005</v>
      </c>
      <c r="O341" s="289">
        <v>42.015287911715674</v>
      </c>
      <c r="P341" s="290">
        <v>3.8391291298449217</v>
      </c>
      <c r="Q341" s="290">
        <v>52.55471606584095</v>
      </c>
      <c r="R341" s="290">
        <v>0</v>
      </c>
      <c r="S341" s="290">
        <v>0.533688145389971</v>
      </c>
      <c r="T341" s="291">
        <v>38.894471493426039</v>
      </c>
      <c r="U341" s="292">
        <v>3.8082531672726141</v>
      </c>
      <c r="V341" s="292">
        <v>50.532006845941282</v>
      </c>
      <c r="W341" s="292">
        <v>0</v>
      </c>
      <c r="X341" s="293">
        <v>0.533688145389971</v>
      </c>
      <c r="Y341" s="604" t="s">
        <v>16661</v>
      </c>
      <c r="Z341" s="282"/>
      <c r="AA341" s="282"/>
      <c r="AB341" s="282"/>
      <c r="AC341" s="282"/>
      <c r="AD341" s="282"/>
      <c r="AE341" s="282"/>
      <c r="AF341" s="285"/>
      <c r="AG341" s="285"/>
      <c r="AH341" s="285"/>
      <c r="AI341" s="285"/>
      <c r="AJ341" s="285"/>
      <c r="AL341" s="286"/>
    </row>
    <row r="342" spans="1:38" s="272" customFormat="1" x14ac:dyDescent="0.2">
      <c r="A342" s="272" t="s">
        <v>1285</v>
      </c>
      <c r="B342" s="272" t="s">
        <v>17066</v>
      </c>
      <c r="C342" s="257">
        <v>56023</v>
      </c>
      <c r="D342" s="272" t="s">
        <v>17028</v>
      </c>
      <c r="E342" s="273" t="s">
        <v>17266</v>
      </c>
      <c r="F342" s="274">
        <v>20200202</v>
      </c>
      <c r="G342" s="272" t="s">
        <v>17626</v>
      </c>
      <c r="H342" s="272" t="s">
        <v>17627</v>
      </c>
      <c r="I342" s="272" t="s">
        <v>14790</v>
      </c>
      <c r="J342" s="287">
        <v>0</v>
      </c>
      <c r="K342" s="288">
        <v>0</v>
      </c>
      <c r="L342" s="288">
        <v>0</v>
      </c>
      <c r="M342" s="288">
        <v>0</v>
      </c>
      <c r="N342" s="288">
        <v>0</v>
      </c>
      <c r="O342" s="289">
        <v>0</v>
      </c>
      <c r="P342" s="290">
        <v>0</v>
      </c>
      <c r="Q342" s="290">
        <v>0</v>
      </c>
      <c r="R342" s="290">
        <v>0</v>
      </c>
      <c r="S342" s="290">
        <v>0</v>
      </c>
      <c r="T342" s="291">
        <v>0</v>
      </c>
      <c r="U342" s="292">
        <v>0</v>
      </c>
      <c r="V342" s="292">
        <v>0</v>
      </c>
      <c r="W342" s="292">
        <v>0</v>
      </c>
      <c r="X342" s="293">
        <v>0</v>
      </c>
      <c r="Y342" s="604" t="s">
        <v>16661</v>
      </c>
      <c r="Z342" s="282"/>
      <c r="AA342" s="282"/>
      <c r="AB342" s="282"/>
      <c r="AC342" s="282"/>
      <c r="AD342" s="282"/>
      <c r="AE342" s="282"/>
      <c r="AF342" s="285"/>
      <c r="AG342" s="285"/>
      <c r="AH342" s="285"/>
      <c r="AI342" s="285"/>
      <c r="AJ342" s="285"/>
      <c r="AL342" s="286"/>
    </row>
    <row r="343" spans="1:38" s="272" customFormat="1" x14ac:dyDescent="0.2">
      <c r="A343" s="272" t="s">
        <v>1285</v>
      </c>
      <c r="B343" s="272" t="s">
        <v>17066</v>
      </c>
      <c r="C343" s="257">
        <v>56037</v>
      </c>
      <c r="D343" s="272" t="s">
        <v>17030</v>
      </c>
      <c r="E343" s="273" t="s">
        <v>17278</v>
      </c>
      <c r="F343" s="274">
        <v>20200202</v>
      </c>
      <c r="G343" s="272" t="s">
        <v>17628</v>
      </c>
      <c r="H343" s="272" t="s">
        <v>17629</v>
      </c>
      <c r="I343" s="272" t="s">
        <v>14790</v>
      </c>
      <c r="J343" s="287">
        <v>0</v>
      </c>
      <c r="K343" s="288">
        <v>0</v>
      </c>
      <c r="L343" s="288">
        <v>0</v>
      </c>
      <c r="M343" s="288">
        <v>0</v>
      </c>
      <c r="N343" s="288">
        <v>0</v>
      </c>
      <c r="O343" s="289">
        <v>0</v>
      </c>
      <c r="P343" s="290">
        <v>0</v>
      </c>
      <c r="Q343" s="290">
        <v>0</v>
      </c>
      <c r="R343" s="290">
        <v>0</v>
      </c>
      <c r="S343" s="290">
        <v>0</v>
      </c>
      <c r="T343" s="291">
        <v>0</v>
      </c>
      <c r="U343" s="292">
        <v>0</v>
      </c>
      <c r="V343" s="292">
        <v>0</v>
      </c>
      <c r="W343" s="292">
        <v>0</v>
      </c>
      <c r="X343" s="293">
        <v>0</v>
      </c>
      <c r="Y343" s="604" t="s">
        <v>16661</v>
      </c>
      <c r="Z343" s="282"/>
      <c r="AA343" s="282"/>
      <c r="AB343" s="282"/>
      <c r="AC343" s="282"/>
      <c r="AD343" s="282"/>
      <c r="AE343" s="282"/>
      <c r="AF343" s="285"/>
      <c r="AG343" s="285"/>
      <c r="AH343" s="285"/>
      <c r="AI343" s="285"/>
      <c r="AJ343" s="285"/>
      <c r="AL343" s="286"/>
    </row>
    <row r="344" spans="1:38" s="272" customFormat="1" x14ac:dyDescent="0.2">
      <c r="A344" s="272" t="s">
        <v>1285</v>
      </c>
      <c r="B344" s="272" t="s">
        <v>17066</v>
      </c>
      <c r="C344" s="257">
        <v>56037</v>
      </c>
      <c r="D344" s="272" t="s">
        <v>17030</v>
      </c>
      <c r="E344" s="273" t="s">
        <v>17278</v>
      </c>
      <c r="F344" s="274">
        <v>20200202</v>
      </c>
      <c r="G344" s="272" t="s">
        <v>17630</v>
      </c>
      <c r="H344" s="272" t="s">
        <v>17335</v>
      </c>
      <c r="I344" s="272" t="s">
        <v>14790</v>
      </c>
      <c r="J344" s="287">
        <v>0</v>
      </c>
      <c r="K344" s="288">
        <v>0</v>
      </c>
      <c r="L344" s="288">
        <v>0</v>
      </c>
      <c r="M344" s="288">
        <v>0</v>
      </c>
      <c r="N344" s="288">
        <v>0</v>
      </c>
      <c r="O344" s="289">
        <v>0</v>
      </c>
      <c r="P344" s="290">
        <v>0</v>
      </c>
      <c r="Q344" s="290">
        <v>0</v>
      </c>
      <c r="R344" s="290">
        <v>0</v>
      </c>
      <c r="S344" s="290">
        <v>0</v>
      </c>
      <c r="T344" s="291">
        <v>0</v>
      </c>
      <c r="U344" s="292">
        <v>0</v>
      </c>
      <c r="V344" s="292">
        <v>0</v>
      </c>
      <c r="W344" s="292">
        <v>0</v>
      </c>
      <c r="X344" s="293">
        <v>0</v>
      </c>
      <c r="Y344" s="604" t="s">
        <v>16661</v>
      </c>
      <c r="Z344" s="282"/>
      <c r="AA344" s="282"/>
      <c r="AB344" s="282"/>
      <c r="AC344" s="282"/>
      <c r="AD344" s="282"/>
      <c r="AE344" s="282"/>
      <c r="AF344" s="285"/>
      <c r="AG344" s="285"/>
      <c r="AH344" s="285"/>
      <c r="AI344" s="285"/>
      <c r="AJ344" s="285"/>
      <c r="AL344" s="286"/>
    </row>
    <row r="345" spans="1:38" s="272" customFormat="1" x14ac:dyDescent="0.2">
      <c r="A345" s="272" t="s">
        <v>1285</v>
      </c>
      <c r="B345" s="272" t="s">
        <v>17066</v>
      </c>
      <c r="C345" s="257">
        <v>56037</v>
      </c>
      <c r="D345" s="272" t="s">
        <v>17030</v>
      </c>
      <c r="E345" s="273" t="s">
        <v>17278</v>
      </c>
      <c r="F345" s="274">
        <v>20200202</v>
      </c>
      <c r="G345" s="272" t="s">
        <v>17630</v>
      </c>
      <c r="H345" s="272" t="s">
        <v>17302</v>
      </c>
      <c r="I345" s="272" t="s">
        <v>14790</v>
      </c>
      <c r="J345" s="287">
        <v>0</v>
      </c>
      <c r="K345" s="288">
        <v>0</v>
      </c>
      <c r="L345" s="288">
        <v>0</v>
      </c>
      <c r="M345" s="288">
        <v>0</v>
      </c>
      <c r="N345" s="288">
        <v>0</v>
      </c>
      <c r="O345" s="289">
        <v>0</v>
      </c>
      <c r="P345" s="290">
        <v>0</v>
      </c>
      <c r="Q345" s="290">
        <v>0</v>
      </c>
      <c r="R345" s="290">
        <v>0</v>
      </c>
      <c r="S345" s="290">
        <v>0</v>
      </c>
      <c r="T345" s="291">
        <v>0</v>
      </c>
      <c r="U345" s="292">
        <v>0</v>
      </c>
      <c r="V345" s="292">
        <v>0</v>
      </c>
      <c r="W345" s="292">
        <v>0</v>
      </c>
      <c r="X345" s="293">
        <v>0</v>
      </c>
      <c r="Y345" s="604" t="s">
        <v>16661</v>
      </c>
      <c r="Z345" s="282"/>
      <c r="AA345" s="282"/>
      <c r="AB345" s="282"/>
      <c r="AC345" s="282"/>
      <c r="AD345" s="282"/>
      <c r="AE345" s="282"/>
      <c r="AF345" s="285"/>
      <c r="AG345" s="285"/>
      <c r="AH345" s="285"/>
      <c r="AI345" s="285"/>
      <c r="AJ345" s="285"/>
      <c r="AL345" s="286"/>
    </row>
    <row r="346" spans="1:38" s="272" customFormat="1" x14ac:dyDescent="0.2">
      <c r="A346" s="272" t="s">
        <v>1285</v>
      </c>
      <c r="B346" s="272" t="s">
        <v>17066</v>
      </c>
      <c r="C346" s="257">
        <v>56037</v>
      </c>
      <c r="D346" s="272" t="s">
        <v>17030</v>
      </c>
      <c r="E346" s="273" t="s">
        <v>17278</v>
      </c>
      <c r="F346" s="274">
        <v>20200202</v>
      </c>
      <c r="G346" s="272" t="s">
        <v>17631</v>
      </c>
      <c r="H346" s="272" t="s">
        <v>17632</v>
      </c>
      <c r="I346" s="272" t="s">
        <v>14790</v>
      </c>
      <c r="J346" s="287">
        <v>0</v>
      </c>
      <c r="K346" s="288">
        <v>0</v>
      </c>
      <c r="L346" s="288">
        <v>0</v>
      </c>
      <c r="M346" s="288">
        <v>0</v>
      </c>
      <c r="N346" s="288">
        <v>0</v>
      </c>
      <c r="O346" s="289">
        <v>0</v>
      </c>
      <c r="P346" s="290">
        <v>0</v>
      </c>
      <c r="Q346" s="290">
        <v>0</v>
      </c>
      <c r="R346" s="290">
        <v>0</v>
      </c>
      <c r="S346" s="290">
        <v>0</v>
      </c>
      <c r="T346" s="291">
        <v>0</v>
      </c>
      <c r="U346" s="292">
        <v>0</v>
      </c>
      <c r="V346" s="292">
        <v>0</v>
      </c>
      <c r="W346" s="292">
        <v>0</v>
      </c>
      <c r="X346" s="293">
        <v>0</v>
      </c>
      <c r="Y346" s="604" t="s">
        <v>16661</v>
      </c>
      <c r="Z346" s="282"/>
      <c r="AA346" s="282"/>
      <c r="AB346" s="282"/>
      <c r="AC346" s="282"/>
      <c r="AD346" s="282"/>
      <c r="AE346" s="282"/>
      <c r="AF346" s="285"/>
      <c r="AG346" s="285"/>
      <c r="AH346" s="285"/>
      <c r="AI346" s="285"/>
      <c r="AJ346" s="285"/>
      <c r="AL346" s="286"/>
    </row>
    <row r="347" spans="1:38" s="272" customFormat="1" x14ac:dyDescent="0.2">
      <c r="A347" s="272" t="s">
        <v>1285</v>
      </c>
      <c r="B347" s="272" t="s">
        <v>17066</v>
      </c>
      <c r="C347" s="257">
        <v>56037</v>
      </c>
      <c r="D347" s="272" t="s">
        <v>17030</v>
      </c>
      <c r="E347" s="273" t="s">
        <v>17278</v>
      </c>
      <c r="F347" s="274">
        <v>20200202</v>
      </c>
      <c r="G347" s="272" t="s">
        <v>17631</v>
      </c>
      <c r="H347" s="272" t="s">
        <v>17406</v>
      </c>
      <c r="I347" s="272" t="s">
        <v>14790</v>
      </c>
      <c r="J347" s="287">
        <v>0</v>
      </c>
      <c r="K347" s="288">
        <v>0</v>
      </c>
      <c r="L347" s="288">
        <v>0</v>
      </c>
      <c r="M347" s="288">
        <v>0</v>
      </c>
      <c r="N347" s="288">
        <v>0</v>
      </c>
      <c r="O347" s="289">
        <v>0</v>
      </c>
      <c r="P347" s="290">
        <v>0</v>
      </c>
      <c r="Q347" s="290">
        <v>0</v>
      </c>
      <c r="R347" s="290">
        <v>0</v>
      </c>
      <c r="S347" s="290">
        <v>0</v>
      </c>
      <c r="T347" s="291">
        <v>0</v>
      </c>
      <c r="U347" s="292">
        <v>0</v>
      </c>
      <c r="V347" s="292">
        <v>0</v>
      </c>
      <c r="W347" s="292">
        <v>0</v>
      </c>
      <c r="X347" s="293">
        <v>0</v>
      </c>
      <c r="Y347" s="604" t="s">
        <v>16661</v>
      </c>
      <c r="Z347" s="282"/>
      <c r="AA347" s="282"/>
      <c r="AB347" s="282"/>
      <c r="AC347" s="282"/>
      <c r="AD347" s="282"/>
      <c r="AE347" s="282"/>
      <c r="AF347" s="285"/>
      <c r="AG347" s="285"/>
      <c r="AH347" s="285"/>
      <c r="AI347" s="285"/>
      <c r="AJ347" s="285"/>
      <c r="AL347" s="286"/>
    </row>
    <row r="348" spans="1:38" s="272" customFormat="1" x14ac:dyDescent="0.2">
      <c r="A348" s="272" t="s">
        <v>1285</v>
      </c>
      <c r="B348" s="272" t="s">
        <v>17066</v>
      </c>
      <c r="C348" s="257">
        <v>56037</v>
      </c>
      <c r="D348" s="272" t="s">
        <v>17030</v>
      </c>
      <c r="E348" s="273" t="s">
        <v>17278</v>
      </c>
      <c r="F348" s="274">
        <v>20200202</v>
      </c>
      <c r="G348" s="272" t="s">
        <v>17631</v>
      </c>
      <c r="H348" s="272" t="s">
        <v>17633</v>
      </c>
      <c r="I348" s="272" t="s">
        <v>14790</v>
      </c>
      <c r="J348" s="287">
        <v>0</v>
      </c>
      <c r="K348" s="288">
        <v>0</v>
      </c>
      <c r="L348" s="288">
        <v>0</v>
      </c>
      <c r="M348" s="288">
        <v>0</v>
      </c>
      <c r="N348" s="288">
        <v>0</v>
      </c>
      <c r="O348" s="289">
        <v>0</v>
      </c>
      <c r="P348" s="290">
        <v>0</v>
      </c>
      <c r="Q348" s="290">
        <v>0</v>
      </c>
      <c r="R348" s="290">
        <v>0</v>
      </c>
      <c r="S348" s="290">
        <v>0</v>
      </c>
      <c r="T348" s="291">
        <v>0</v>
      </c>
      <c r="U348" s="292">
        <v>0</v>
      </c>
      <c r="V348" s="292">
        <v>0</v>
      </c>
      <c r="W348" s="292">
        <v>0</v>
      </c>
      <c r="X348" s="293">
        <v>0</v>
      </c>
      <c r="Y348" s="604" t="s">
        <v>16661</v>
      </c>
      <c r="Z348" s="282"/>
      <c r="AA348" s="282"/>
      <c r="AB348" s="282"/>
      <c r="AC348" s="282"/>
      <c r="AD348" s="282"/>
      <c r="AE348" s="282"/>
      <c r="AF348" s="285"/>
      <c r="AG348" s="285"/>
      <c r="AH348" s="285"/>
      <c r="AI348" s="285"/>
      <c r="AJ348" s="285"/>
      <c r="AL348" s="286"/>
    </row>
    <row r="349" spans="1:38" s="272" customFormat="1" x14ac:dyDescent="0.2">
      <c r="A349" s="272" t="s">
        <v>1285</v>
      </c>
      <c r="B349" s="272" t="s">
        <v>17066</v>
      </c>
      <c r="C349" s="257">
        <v>56037</v>
      </c>
      <c r="D349" s="272" t="s">
        <v>17030</v>
      </c>
      <c r="E349" s="273" t="s">
        <v>17278</v>
      </c>
      <c r="F349" s="274">
        <v>20200202</v>
      </c>
      <c r="G349" s="272" t="s">
        <v>17631</v>
      </c>
      <c r="H349" s="272" t="s">
        <v>17634</v>
      </c>
      <c r="I349" s="272" t="s">
        <v>14790</v>
      </c>
      <c r="J349" s="287">
        <v>0</v>
      </c>
      <c r="K349" s="288">
        <v>0</v>
      </c>
      <c r="L349" s="288">
        <v>0</v>
      </c>
      <c r="M349" s="288">
        <v>0</v>
      </c>
      <c r="N349" s="288">
        <v>0</v>
      </c>
      <c r="O349" s="289">
        <v>0</v>
      </c>
      <c r="P349" s="290">
        <v>0</v>
      </c>
      <c r="Q349" s="290">
        <v>0</v>
      </c>
      <c r="R349" s="290">
        <v>0</v>
      </c>
      <c r="S349" s="290">
        <v>0</v>
      </c>
      <c r="T349" s="291">
        <v>0</v>
      </c>
      <c r="U349" s="292">
        <v>0</v>
      </c>
      <c r="V349" s="292">
        <v>0</v>
      </c>
      <c r="W349" s="292">
        <v>0</v>
      </c>
      <c r="X349" s="293">
        <v>0</v>
      </c>
      <c r="Y349" s="604" t="s">
        <v>16661</v>
      </c>
      <c r="Z349" s="282"/>
      <c r="AA349" s="282"/>
      <c r="AB349" s="282"/>
      <c r="AC349" s="282"/>
      <c r="AD349" s="282"/>
      <c r="AE349" s="282"/>
      <c r="AF349" s="285"/>
      <c r="AG349" s="285"/>
      <c r="AH349" s="285"/>
      <c r="AI349" s="285"/>
      <c r="AJ349" s="285"/>
      <c r="AL349" s="286"/>
    </row>
    <row r="350" spans="1:38" s="272" customFormat="1" x14ac:dyDescent="0.2">
      <c r="A350" s="272" t="s">
        <v>1285</v>
      </c>
      <c r="B350" s="272" t="s">
        <v>17066</v>
      </c>
      <c r="C350" s="257">
        <v>56037</v>
      </c>
      <c r="D350" s="272" t="s">
        <v>17030</v>
      </c>
      <c r="E350" s="273" t="s">
        <v>17278</v>
      </c>
      <c r="F350" s="274">
        <v>20200253</v>
      </c>
      <c r="G350" s="272" t="s">
        <v>17630</v>
      </c>
      <c r="H350" s="272" t="s">
        <v>17635</v>
      </c>
      <c r="I350" s="272" t="s">
        <v>14790</v>
      </c>
      <c r="J350" s="287">
        <v>2.6279999999999997</v>
      </c>
      <c r="K350" s="288">
        <v>4.2109670399999993E-2</v>
      </c>
      <c r="L350" s="288">
        <v>1.3139999999999998</v>
      </c>
      <c r="M350" s="288">
        <v>0</v>
      </c>
      <c r="N350" s="288">
        <v>2.7613131839999996E-2</v>
      </c>
      <c r="O350" s="289">
        <v>2.8484940957095364</v>
      </c>
      <c r="P350" s="290">
        <v>4.5642750192798565E-2</v>
      </c>
      <c r="Q350" s="290">
        <v>1.4242470478547682</v>
      </c>
      <c r="R350" s="290">
        <v>0</v>
      </c>
      <c r="S350" s="290">
        <v>2.9929925041966895E-2</v>
      </c>
      <c r="T350" s="291">
        <v>2.6369133215882048</v>
      </c>
      <c r="U350" s="292">
        <v>4.5275671149873284E-2</v>
      </c>
      <c r="V350" s="292">
        <v>1.3694310798358069</v>
      </c>
      <c r="W350" s="292">
        <v>0</v>
      </c>
      <c r="X350" s="293">
        <v>2.9929925041966895E-2</v>
      </c>
      <c r="Y350" s="604" t="s">
        <v>16661</v>
      </c>
      <c r="Z350" s="282"/>
      <c r="AA350" s="282"/>
      <c r="AB350" s="282"/>
      <c r="AC350" s="282"/>
      <c r="AD350" s="282"/>
      <c r="AE350" s="282"/>
      <c r="AF350" s="285"/>
      <c r="AG350" s="285"/>
      <c r="AH350" s="285"/>
      <c r="AI350" s="285"/>
      <c r="AJ350" s="285"/>
      <c r="AL350" s="286"/>
    </row>
    <row r="351" spans="1:38" s="272" customFormat="1" x14ac:dyDescent="0.2">
      <c r="A351" s="272" t="s">
        <v>1285</v>
      </c>
      <c r="B351" s="272" t="s">
        <v>17066</v>
      </c>
      <c r="C351" s="257">
        <v>56037</v>
      </c>
      <c r="D351" s="272" t="s">
        <v>17030</v>
      </c>
      <c r="E351" s="273" t="s">
        <v>17278</v>
      </c>
      <c r="F351" s="274">
        <v>20200253</v>
      </c>
      <c r="G351" s="272" t="s">
        <v>17630</v>
      </c>
      <c r="H351" s="272" t="s">
        <v>17636</v>
      </c>
      <c r="I351" s="272" t="s">
        <v>14790</v>
      </c>
      <c r="J351" s="287">
        <v>3.0659999999999994</v>
      </c>
      <c r="K351" s="288">
        <v>5.4210150399999997E-2</v>
      </c>
      <c r="L351" s="288">
        <v>2.19</v>
      </c>
      <c r="M351" s="288">
        <v>0</v>
      </c>
      <c r="N351" s="288">
        <v>3.5547939839999994E-2</v>
      </c>
      <c r="O351" s="289">
        <v>3.3232431116611254</v>
      </c>
      <c r="P351" s="290">
        <v>5.8758483006821148E-2</v>
      </c>
      <c r="Q351" s="290">
        <v>2.3737450797579474</v>
      </c>
      <c r="R351" s="290">
        <v>0</v>
      </c>
      <c r="S351" s="290">
        <v>3.8530478214945887E-2</v>
      </c>
      <c r="T351" s="291">
        <v>3.0763988751862388</v>
      </c>
      <c r="U351" s="292">
        <v>5.8285921480296647E-2</v>
      </c>
      <c r="V351" s="292">
        <v>2.2823851330596785</v>
      </c>
      <c r="W351" s="292">
        <v>0</v>
      </c>
      <c r="X351" s="293">
        <v>3.8530478214945887E-2</v>
      </c>
      <c r="Y351" s="604" t="s">
        <v>16661</v>
      </c>
      <c r="Z351" s="282"/>
      <c r="AA351" s="282"/>
      <c r="AB351" s="282"/>
      <c r="AC351" s="282"/>
      <c r="AD351" s="282"/>
      <c r="AE351" s="282"/>
      <c r="AF351" s="285"/>
      <c r="AG351" s="285"/>
      <c r="AH351" s="285"/>
      <c r="AI351" s="285"/>
      <c r="AJ351" s="285"/>
      <c r="AL351" s="286"/>
    </row>
    <row r="352" spans="1:38" s="272" customFormat="1" x14ac:dyDescent="0.2">
      <c r="A352" s="272" t="s">
        <v>1285</v>
      </c>
      <c r="B352" s="272" t="s">
        <v>17066</v>
      </c>
      <c r="C352" s="257">
        <v>56037</v>
      </c>
      <c r="D352" s="272" t="s">
        <v>17030</v>
      </c>
      <c r="E352" s="273" t="s">
        <v>17278</v>
      </c>
      <c r="F352" s="274">
        <v>20200254</v>
      </c>
      <c r="G352" s="272" t="s">
        <v>17630</v>
      </c>
      <c r="H352" s="272" t="s">
        <v>17637</v>
      </c>
      <c r="I352" s="272" t="s">
        <v>14790</v>
      </c>
      <c r="J352" s="287">
        <v>1.3139999999999998</v>
      </c>
      <c r="K352" s="288">
        <v>0.14471519999999993</v>
      </c>
      <c r="L352" s="288">
        <v>3.0659999999999994</v>
      </c>
      <c r="M352" s="288">
        <v>0</v>
      </c>
      <c r="N352" s="288">
        <v>1.2248179439999998E-2</v>
      </c>
      <c r="O352" s="289">
        <v>1.4242470478547682</v>
      </c>
      <c r="P352" s="290">
        <v>0.15685707487040507</v>
      </c>
      <c r="Q352" s="290">
        <v>3.3232431116611254</v>
      </c>
      <c r="R352" s="290">
        <v>0</v>
      </c>
      <c r="S352" s="290">
        <v>1.327582451218833E-2</v>
      </c>
      <c r="T352" s="291">
        <v>1.3184566607941024</v>
      </c>
      <c r="U352" s="292">
        <v>0.15559556138411712</v>
      </c>
      <c r="V352" s="292">
        <v>3.1953391862835492</v>
      </c>
      <c r="W352" s="292">
        <v>0</v>
      </c>
      <c r="X352" s="293">
        <v>1.327582451218833E-2</v>
      </c>
      <c r="Y352" s="604" t="s">
        <v>16661</v>
      </c>
      <c r="Z352" s="282"/>
      <c r="AA352" s="282"/>
      <c r="AB352" s="282"/>
      <c r="AC352" s="282"/>
      <c r="AD352" s="282"/>
      <c r="AE352" s="282"/>
      <c r="AF352" s="285"/>
      <c r="AG352" s="285"/>
      <c r="AH352" s="285"/>
      <c r="AI352" s="285"/>
      <c r="AJ352" s="285"/>
      <c r="AL352" s="286"/>
    </row>
    <row r="353" spans="1:38" s="272" customFormat="1" x14ac:dyDescent="0.2">
      <c r="A353" s="272" t="s">
        <v>1285</v>
      </c>
      <c r="B353" s="272" t="s">
        <v>17066</v>
      </c>
      <c r="C353" s="257">
        <v>56037</v>
      </c>
      <c r="D353" s="272" t="s">
        <v>17030</v>
      </c>
      <c r="E353" s="273" t="s">
        <v>17278</v>
      </c>
      <c r="F353" s="274">
        <v>20200254</v>
      </c>
      <c r="G353" s="272" t="s">
        <v>17630</v>
      </c>
      <c r="H353" s="272" t="s">
        <v>17302</v>
      </c>
      <c r="I353" s="272" t="s">
        <v>14790</v>
      </c>
      <c r="J353" s="287">
        <v>0.87600000000000011</v>
      </c>
      <c r="K353" s="288">
        <v>0.23154432000000003</v>
      </c>
      <c r="L353" s="288">
        <v>1.7520000000000002</v>
      </c>
      <c r="M353" s="288">
        <v>0</v>
      </c>
      <c r="N353" s="288">
        <v>1.9597087104000006E-2</v>
      </c>
      <c r="O353" s="289">
        <v>0.94949803190317905</v>
      </c>
      <c r="P353" s="290">
        <v>0.25097131979264825</v>
      </c>
      <c r="Q353" s="290">
        <v>1.8989960638063581</v>
      </c>
      <c r="R353" s="290">
        <v>0</v>
      </c>
      <c r="S353" s="290">
        <v>2.1241319219501339E-2</v>
      </c>
      <c r="T353" s="291">
        <v>0.87897110719606852</v>
      </c>
      <c r="U353" s="292">
        <v>0.24895289821458755</v>
      </c>
      <c r="V353" s="292">
        <v>1.8259081064477432</v>
      </c>
      <c r="W353" s="292">
        <v>0</v>
      </c>
      <c r="X353" s="293">
        <v>2.1241319219501339E-2</v>
      </c>
      <c r="Y353" s="604" t="s">
        <v>16661</v>
      </c>
      <c r="Z353" s="282"/>
      <c r="AA353" s="282"/>
      <c r="AB353" s="282"/>
      <c r="AC353" s="282"/>
      <c r="AD353" s="282"/>
      <c r="AE353" s="282"/>
      <c r="AF353" s="285"/>
      <c r="AG353" s="285"/>
      <c r="AH353" s="285"/>
      <c r="AI353" s="285"/>
      <c r="AJ353" s="285"/>
      <c r="AL353" s="286"/>
    </row>
    <row r="354" spans="1:38" s="272" customFormat="1" x14ac:dyDescent="0.2">
      <c r="A354" s="272" t="s">
        <v>1285</v>
      </c>
      <c r="B354" s="272" t="s">
        <v>17066</v>
      </c>
      <c r="C354" s="257">
        <v>56037</v>
      </c>
      <c r="D354" s="272" t="s">
        <v>17030</v>
      </c>
      <c r="E354" s="273" t="s">
        <v>17278</v>
      </c>
      <c r="F354" s="274">
        <v>20200254</v>
      </c>
      <c r="G354" s="272" t="s">
        <v>17630</v>
      </c>
      <c r="H354" s="272" t="s">
        <v>17638</v>
      </c>
      <c r="I354" s="272" t="s">
        <v>14790</v>
      </c>
      <c r="J354" s="287">
        <v>2.6279999999999997</v>
      </c>
      <c r="K354" s="288">
        <v>0.86829119999999982</v>
      </c>
      <c r="L354" s="288">
        <v>6.1319999999999988</v>
      </c>
      <c r="M354" s="288">
        <v>0</v>
      </c>
      <c r="N354" s="288">
        <v>7.3489076639999984E-2</v>
      </c>
      <c r="O354" s="289">
        <v>2.8484940957095364</v>
      </c>
      <c r="P354" s="290">
        <v>0.94114244922243073</v>
      </c>
      <c r="Q354" s="290">
        <v>6.6464862233222508</v>
      </c>
      <c r="R354" s="290">
        <v>0</v>
      </c>
      <c r="S354" s="290">
        <v>7.9654947073129978E-2</v>
      </c>
      <c r="T354" s="291">
        <v>2.6369133215882048</v>
      </c>
      <c r="U354" s="292">
        <v>0.93357336830470306</v>
      </c>
      <c r="V354" s="292">
        <v>6.3906783725670984</v>
      </c>
      <c r="W354" s="292">
        <v>0</v>
      </c>
      <c r="X354" s="293">
        <v>7.9654947073129978E-2</v>
      </c>
      <c r="Y354" s="604" t="s">
        <v>16661</v>
      </c>
      <c r="Z354" s="282"/>
      <c r="AA354" s="282"/>
      <c r="AB354" s="282"/>
      <c r="AC354" s="282"/>
      <c r="AD354" s="282"/>
      <c r="AE354" s="282"/>
      <c r="AF354" s="285"/>
      <c r="AG354" s="285"/>
      <c r="AH354" s="285"/>
      <c r="AI354" s="285"/>
      <c r="AJ354" s="285"/>
      <c r="AL354" s="286"/>
    </row>
    <row r="355" spans="1:38" s="272" customFormat="1" x14ac:dyDescent="0.2">
      <c r="A355" s="272" t="s">
        <v>1285</v>
      </c>
      <c r="B355" s="272" t="s">
        <v>17066</v>
      </c>
      <c r="C355" s="257">
        <v>56037</v>
      </c>
      <c r="D355" s="272" t="s">
        <v>17030</v>
      </c>
      <c r="E355" s="273" t="s">
        <v>17278</v>
      </c>
      <c r="F355" s="274">
        <v>20200254</v>
      </c>
      <c r="G355" s="272" t="s">
        <v>17630</v>
      </c>
      <c r="H355" s="272" t="s">
        <v>17639</v>
      </c>
      <c r="I355" s="272" t="s">
        <v>14790</v>
      </c>
      <c r="J355" s="287">
        <v>2.7155999999999998</v>
      </c>
      <c r="K355" s="288">
        <v>0.74470441920000008</v>
      </c>
      <c r="L355" s="288">
        <v>2.8908</v>
      </c>
      <c r="M355" s="288">
        <v>0</v>
      </c>
      <c r="N355" s="288">
        <v>6.3029131398239999E-2</v>
      </c>
      <c r="O355" s="289">
        <v>2.9434438988998544</v>
      </c>
      <c r="P355" s="290">
        <v>0.80718650728310504</v>
      </c>
      <c r="Q355" s="290">
        <v>3.1333435052804903</v>
      </c>
      <c r="R355" s="290">
        <v>0</v>
      </c>
      <c r="S355" s="290">
        <v>6.8317392939721167E-2</v>
      </c>
      <c r="T355" s="291">
        <v>2.7248104323078119</v>
      </c>
      <c r="U355" s="292">
        <v>0.80069475888266728</v>
      </c>
      <c r="V355" s="292">
        <v>3.0127483756387758</v>
      </c>
      <c r="W355" s="292">
        <v>0</v>
      </c>
      <c r="X355" s="293">
        <v>6.8317392939721167E-2</v>
      </c>
      <c r="Y355" s="604" t="s">
        <v>16661</v>
      </c>
      <c r="Z355" s="282"/>
      <c r="AA355" s="282"/>
      <c r="AB355" s="282"/>
      <c r="AC355" s="282"/>
      <c r="AD355" s="282"/>
      <c r="AE355" s="282"/>
      <c r="AF355" s="285"/>
      <c r="AG355" s="285"/>
      <c r="AH355" s="285"/>
      <c r="AI355" s="285"/>
      <c r="AJ355" s="285"/>
      <c r="AL355" s="286"/>
    </row>
    <row r="356" spans="1:38" s="272" customFormat="1" x14ac:dyDescent="0.2">
      <c r="A356" s="272" t="s">
        <v>1285</v>
      </c>
      <c r="B356" s="272" t="s">
        <v>17066</v>
      </c>
      <c r="C356" s="257">
        <v>56037</v>
      </c>
      <c r="D356" s="272" t="s">
        <v>17030</v>
      </c>
      <c r="E356" s="273" t="s">
        <v>17278</v>
      </c>
      <c r="F356" s="274">
        <v>20200254</v>
      </c>
      <c r="G356" s="272" t="s">
        <v>17640</v>
      </c>
      <c r="H356" s="272" t="s">
        <v>17641</v>
      </c>
      <c r="I356" s="272" t="s">
        <v>14790</v>
      </c>
      <c r="J356" s="287">
        <v>0.21900000000000003</v>
      </c>
      <c r="K356" s="288">
        <v>1.0564209600000001</v>
      </c>
      <c r="L356" s="288">
        <v>0.30660000000000004</v>
      </c>
      <c r="M356" s="288">
        <v>0</v>
      </c>
      <c r="N356" s="288">
        <v>8.9411709912000009E-2</v>
      </c>
      <c r="O356" s="289">
        <v>0.23737450797579476</v>
      </c>
      <c r="P356" s="290">
        <v>1.1450566465539578</v>
      </c>
      <c r="Q356" s="290">
        <v>0.33232431116611266</v>
      </c>
      <c r="R356" s="290">
        <v>0</v>
      </c>
      <c r="S356" s="290">
        <v>9.6913518938974846E-2</v>
      </c>
      <c r="T356" s="291">
        <v>0.21974277679901713</v>
      </c>
      <c r="U356" s="292">
        <v>1.1358475981040557</v>
      </c>
      <c r="V356" s="292">
        <v>0.31953391862835506</v>
      </c>
      <c r="W356" s="292">
        <v>0</v>
      </c>
      <c r="X356" s="293">
        <v>9.6913518938974846E-2</v>
      </c>
      <c r="Y356" s="604" t="s">
        <v>16661</v>
      </c>
      <c r="Z356" s="282"/>
      <c r="AA356" s="282"/>
      <c r="AB356" s="282"/>
      <c r="AC356" s="282"/>
      <c r="AD356" s="282"/>
      <c r="AE356" s="282"/>
      <c r="AF356" s="285"/>
      <c r="AG356" s="285"/>
      <c r="AH356" s="285"/>
      <c r="AI356" s="285"/>
      <c r="AJ356" s="285"/>
      <c r="AL356" s="286"/>
    </row>
    <row r="357" spans="1:38" s="272" customFormat="1" x14ac:dyDescent="0.2">
      <c r="A357" s="272" t="s">
        <v>1285</v>
      </c>
      <c r="B357" s="272" t="s">
        <v>17066</v>
      </c>
      <c r="C357" s="257">
        <v>56037</v>
      </c>
      <c r="D357" s="272" t="s">
        <v>17030</v>
      </c>
      <c r="E357" s="273" t="s">
        <v>17278</v>
      </c>
      <c r="F357" s="274">
        <v>20200254</v>
      </c>
      <c r="G357" s="272" t="s">
        <v>17631</v>
      </c>
      <c r="H357" s="272" t="s">
        <v>17642</v>
      </c>
      <c r="I357" s="272" t="s">
        <v>14790</v>
      </c>
      <c r="J357" s="287">
        <v>0.87600000000000011</v>
      </c>
      <c r="K357" s="288">
        <v>8.6539689599999997E-2</v>
      </c>
      <c r="L357" s="288">
        <v>0.43800000000000006</v>
      </c>
      <c r="M357" s="288">
        <v>0</v>
      </c>
      <c r="N357" s="288">
        <v>7.3244113051199999E-3</v>
      </c>
      <c r="O357" s="289">
        <v>0.94949803190317905</v>
      </c>
      <c r="P357" s="290">
        <v>9.3800530772502277E-2</v>
      </c>
      <c r="Q357" s="290">
        <v>0.47474901595158953</v>
      </c>
      <c r="R357" s="290">
        <v>0</v>
      </c>
      <c r="S357" s="290">
        <v>7.9389430582886226E-3</v>
      </c>
      <c r="T357" s="291">
        <v>0.87897110719606852</v>
      </c>
      <c r="U357" s="292">
        <v>9.3046145707702088E-2</v>
      </c>
      <c r="V357" s="292">
        <v>0.45647702661193579</v>
      </c>
      <c r="W357" s="292">
        <v>0</v>
      </c>
      <c r="X357" s="293">
        <v>7.9389430582886226E-3</v>
      </c>
      <c r="Y357" s="604" t="s">
        <v>16661</v>
      </c>
      <c r="Z357" s="282"/>
      <c r="AA357" s="282"/>
      <c r="AB357" s="282"/>
      <c r="AC357" s="282"/>
      <c r="AD357" s="282"/>
      <c r="AE357" s="282"/>
      <c r="AF357" s="285"/>
      <c r="AG357" s="285"/>
      <c r="AH357" s="285"/>
      <c r="AI357" s="285"/>
      <c r="AJ357" s="285"/>
      <c r="AL357" s="286"/>
    </row>
    <row r="358" spans="1:38" s="272" customFormat="1" x14ac:dyDescent="0.2">
      <c r="A358" s="272" t="s">
        <v>1285</v>
      </c>
      <c r="B358" s="272" t="s">
        <v>17066</v>
      </c>
      <c r="C358" s="257">
        <v>56037</v>
      </c>
      <c r="D358" s="272" t="s">
        <v>17030</v>
      </c>
      <c r="E358" s="273" t="s">
        <v>17278</v>
      </c>
      <c r="F358" s="274">
        <v>20200254</v>
      </c>
      <c r="G358" s="272" t="s">
        <v>17631</v>
      </c>
      <c r="H358" s="272" t="s">
        <v>17643</v>
      </c>
      <c r="I358" s="272" t="s">
        <v>14790</v>
      </c>
      <c r="J358" s="287">
        <v>0.87600000000000011</v>
      </c>
      <c r="K358" s="288">
        <v>0.23154432000000003</v>
      </c>
      <c r="L358" s="288">
        <v>1.7520000000000002</v>
      </c>
      <c r="M358" s="288">
        <v>0</v>
      </c>
      <c r="N358" s="288">
        <v>1.9597087104000006E-2</v>
      </c>
      <c r="O358" s="289">
        <v>0.94949803190317905</v>
      </c>
      <c r="P358" s="290">
        <v>0.25097131979264825</v>
      </c>
      <c r="Q358" s="290">
        <v>1.8989960638063581</v>
      </c>
      <c r="R358" s="290">
        <v>0</v>
      </c>
      <c r="S358" s="290">
        <v>2.1241319219501339E-2</v>
      </c>
      <c r="T358" s="291">
        <v>0.87897110719606852</v>
      </c>
      <c r="U358" s="292">
        <v>0.24895289821458755</v>
      </c>
      <c r="V358" s="292">
        <v>1.8259081064477432</v>
      </c>
      <c r="W358" s="292">
        <v>0</v>
      </c>
      <c r="X358" s="293">
        <v>2.1241319219501339E-2</v>
      </c>
      <c r="Y358" s="604" t="s">
        <v>16661</v>
      </c>
      <c r="Z358" s="282"/>
      <c r="AA358" s="282"/>
      <c r="AB358" s="282"/>
      <c r="AC358" s="282"/>
      <c r="AD358" s="282"/>
      <c r="AE358" s="282"/>
      <c r="AF358" s="285"/>
      <c r="AG358" s="285"/>
      <c r="AH358" s="285"/>
      <c r="AI358" s="285"/>
      <c r="AJ358" s="285"/>
      <c r="AL358" s="286"/>
    </row>
    <row r="359" spans="1:38" s="272" customFormat="1" x14ac:dyDescent="0.2">
      <c r="A359" s="272" t="s">
        <v>1285</v>
      </c>
      <c r="B359" s="272" t="s">
        <v>17066</v>
      </c>
      <c r="C359" s="257">
        <v>56037</v>
      </c>
      <c r="D359" s="272" t="s">
        <v>17030</v>
      </c>
      <c r="E359" s="273" t="s">
        <v>17278</v>
      </c>
      <c r="F359" s="274">
        <v>20200254</v>
      </c>
      <c r="G359" s="272" t="s">
        <v>17631</v>
      </c>
      <c r="H359" s="272" t="s">
        <v>17643</v>
      </c>
      <c r="I359" s="272" t="s">
        <v>14790</v>
      </c>
      <c r="J359" s="287">
        <v>0.65699999999999992</v>
      </c>
      <c r="K359" s="288">
        <v>0.23154431999999997</v>
      </c>
      <c r="L359" s="288">
        <v>0</v>
      </c>
      <c r="M359" s="288">
        <v>0</v>
      </c>
      <c r="N359" s="288">
        <v>1.9597087103999999E-2</v>
      </c>
      <c r="O359" s="289">
        <v>0.71212352392738409</v>
      </c>
      <c r="P359" s="290">
        <v>0.2509713197926482</v>
      </c>
      <c r="Q359" s="290">
        <v>0</v>
      </c>
      <c r="R359" s="290">
        <v>0</v>
      </c>
      <c r="S359" s="290">
        <v>2.1241319219501332E-2</v>
      </c>
      <c r="T359" s="291">
        <v>0.6592283303970512</v>
      </c>
      <c r="U359" s="292">
        <v>0.24895289821458749</v>
      </c>
      <c r="V359" s="292">
        <v>0</v>
      </c>
      <c r="W359" s="292">
        <v>0</v>
      </c>
      <c r="X359" s="293">
        <v>2.1241319219501332E-2</v>
      </c>
      <c r="Y359" s="604" t="s">
        <v>16661</v>
      </c>
      <c r="Z359" s="282"/>
      <c r="AA359" s="282"/>
      <c r="AB359" s="282"/>
      <c r="AC359" s="282"/>
      <c r="AD359" s="282"/>
      <c r="AE359" s="282"/>
      <c r="AF359" s="285"/>
      <c r="AG359" s="285"/>
      <c r="AH359" s="285"/>
      <c r="AI359" s="285"/>
      <c r="AJ359" s="285"/>
      <c r="AL359" s="286"/>
    </row>
    <row r="360" spans="1:38" s="272" customFormat="1" x14ac:dyDescent="0.2">
      <c r="A360" s="272" t="s">
        <v>1285</v>
      </c>
      <c r="B360" s="272" t="s">
        <v>17066</v>
      </c>
      <c r="C360" s="257">
        <v>56037</v>
      </c>
      <c r="D360" s="272" t="s">
        <v>17030</v>
      </c>
      <c r="E360" s="273" t="s">
        <v>17278</v>
      </c>
      <c r="F360" s="274">
        <v>20200254</v>
      </c>
      <c r="G360" s="272" t="s">
        <v>17631</v>
      </c>
      <c r="H360" s="272" t="s">
        <v>17629</v>
      </c>
      <c r="I360" s="272" t="s">
        <v>14790</v>
      </c>
      <c r="J360" s="287">
        <v>3.0659999999999994</v>
      </c>
      <c r="K360" s="288">
        <v>0.94064879999999951</v>
      </c>
      <c r="L360" s="288">
        <v>6.1319999999999988</v>
      </c>
      <c r="M360" s="288">
        <v>0</v>
      </c>
      <c r="N360" s="288">
        <v>7.9613166359999973E-2</v>
      </c>
      <c r="O360" s="289">
        <v>3.3232431116611254</v>
      </c>
      <c r="P360" s="290">
        <v>1.019570986657633</v>
      </c>
      <c r="Q360" s="290">
        <v>6.6464862233222508</v>
      </c>
      <c r="R360" s="290">
        <v>0</v>
      </c>
      <c r="S360" s="290">
        <v>8.6292859329224134E-2</v>
      </c>
      <c r="T360" s="291">
        <v>3.0763988751862388</v>
      </c>
      <c r="U360" s="292">
        <v>1.0113711489967614</v>
      </c>
      <c r="V360" s="292">
        <v>6.3906783725670984</v>
      </c>
      <c r="W360" s="292">
        <v>0</v>
      </c>
      <c r="X360" s="293">
        <v>8.6292859329224134E-2</v>
      </c>
      <c r="Y360" s="604" t="s">
        <v>16661</v>
      </c>
      <c r="Z360" s="282"/>
      <c r="AA360" s="282"/>
      <c r="AB360" s="282"/>
      <c r="AC360" s="282"/>
      <c r="AD360" s="282"/>
      <c r="AE360" s="282"/>
      <c r="AF360" s="285"/>
      <c r="AG360" s="285"/>
      <c r="AH360" s="285"/>
      <c r="AI360" s="285"/>
      <c r="AJ360" s="285"/>
      <c r="AL360" s="286"/>
    </row>
    <row r="361" spans="1:38" s="272" customFormat="1" x14ac:dyDescent="0.2">
      <c r="A361" s="272" t="s">
        <v>1285</v>
      </c>
      <c r="B361" s="272" t="s">
        <v>17066</v>
      </c>
      <c r="C361" s="257">
        <v>56037</v>
      </c>
      <c r="D361" s="272" t="s">
        <v>17030</v>
      </c>
      <c r="E361" s="273" t="s">
        <v>17278</v>
      </c>
      <c r="F361" s="274">
        <v>20200254</v>
      </c>
      <c r="G361" s="272" t="s">
        <v>17631</v>
      </c>
      <c r="H361" s="272" t="s">
        <v>17644</v>
      </c>
      <c r="I361" s="272" t="s">
        <v>14790</v>
      </c>
      <c r="J361" s="287">
        <v>3.0659999999999994</v>
      </c>
      <c r="K361" s="288">
        <v>0.90302284799999988</v>
      </c>
      <c r="L361" s="288">
        <v>4.38</v>
      </c>
      <c r="M361" s="288">
        <v>0</v>
      </c>
      <c r="N361" s="288">
        <v>7.6428639705600002E-2</v>
      </c>
      <c r="O361" s="289">
        <v>3.3232431116611254</v>
      </c>
      <c r="P361" s="290">
        <v>0.97878814719132801</v>
      </c>
      <c r="Q361" s="290">
        <v>4.7474901595158947</v>
      </c>
      <c r="R361" s="290">
        <v>0</v>
      </c>
      <c r="S361" s="290">
        <v>8.2841144956055199E-2</v>
      </c>
      <c r="T361" s="291">
        <v>3.0763988751862388</v>
      </c>
      <c r="U361" s="292">
        <v>0.97091630303689125</v>
      </c>
      <c r="V361" s="292">
        <v>4.564770266119357</v>
      </c>
      <c r="W361" s="292">
        <v>0</v>
      </c>
      <c r="X361" s="293">
        <v>8.2841144956055199E-2</v>
      </c>
      <c r="Y361" s="604" t="s">
        <v>16661</v>
      </c>
      <c r="Z361" s="282"/>
      <c r="AA361" s="282"/>
      <c r="AB361" s="282"/>
      <c r="AC361" s="282"/>
      <c r="AD361" s="282"/>
      <c r="AE361" s="282"/>
      <c r="AF361" s="285"/>
      <c r="AG361" s="285"/>
      <c r="AH361" s="285"/>
      <c r="AI361" s="285"/>
      <c r="AJ361" s="285"/>
      <c r="AL361" s="286"/>
    </row>
    <row r="362" spans="1:38" s="272" customFormat="1" x14ac:dyDescent="0.2">
      <c r="A362" s="272" t="s">
        <v>1285</v>
      </c>
      <c r="B362" s="272" t="s">
        <v>17066</v>
      </c>
      <c r="C362" s="257">
        <v>56037</v>
      </c>
      <c r="D362" s="272" t="s">
        <v>17030</v>
      </c>
      <c r="E362" s="273" t="s">
        <v>17278</v>
      </c>
      <c r="F362" s="274">
        <v>20200254</v>
      </c>
      <c r="G362" s="272" t="s">
        <v>17631</v>
      </c>
      <c r="H362" s="272" t="s">
        <v>17645</v>
      </c>
      <c r="I362" s="272" t="s">
        <v>14790</v>
      </c>
      <c r="J362" s="287">
        <v>0.87600000000000011</v>
      </c>
      <c r="K362" s="288">
        <v>0.23733292800000003</v>
      </c>
      <c r="L362" s="288">
        <v>0.87600000000000011</v>
      </c>
      <c r="M362" s="288">
        <v>0</v>
      </c>
      <c r="N362" s="288">
        <v>2.0087014281600004E-2</v>
      </c>
      <c r="O362" s="289">
        <v>0.94949803190317905</v>
      </c>
      <c r="P362" s="290">
        <v>0.2572456027874645</v>
      </c>
      <c r="Q362" s="290">
        <v>0.94949803190317905</v>
      </c>
      <c r="R362" s="290">
        <v>0</v>
      </c>
      <c r="S362" s="290">
        <v>2.1772352199988871E-2</v>
      </c>
      <c r="T362" s="291">
        <v>0.87897110719606852</v>
      </c>
      <c r="U362" s="292">
        <v>0.25517672066995228</v>
      </c>
      <c r="V362" s="292">
        <v>0.91295405322387158</v>
      </c>
      <c r="W362" s="292">
        <v>0</v>
      </c>
      <c r="X362" s="293">
        <v>2.1772352199988871E-2</v>
      </c>
      <c r="Y362" s="604" t="s">
        <v>16661</v>
      </c>
      <c r="Z362" s="282"/>
      <c r="AA362" s="282"/>
      <c r="AB362" s="282"/>
      <c r="AC362" s="282"/>
      <c r="AD362" s="282"/>
      <c r="AE362" s="282"/>
      <c r="AF362" s="285"/>
      <c r="AG362" s="285"/>
      <c r="AH362" s="285"/>
      <c r="AI362" s="285"/>
      <c r="AJ362" s="285"/>
      <c r="AL362" s="286"/>
    </row>
    <row r="363" spans="1:38" s="272" customFormat="1" x14ac:dyDescent="0.2">
      <c r="A363" s="272" t="s">
        <v>1285</v>
      </c>
      <c r="B363" s="272" t="s">
        <v>17066</v>
      </c>
      <c r="C363" s="257">
        <v>56037</v>
      </c>
      <c r="D363" s="272" t="s">
        <v>17030</v>
      </c>
      <c r="E363" s="273" t="s">
        <v>17278</v>
      </c>
      <c r="F363" s="274">
        <v>20200254</v>
      </c>
      <c r="G363" s="272" t="s">
        <v>17631</v>
      </c>
      <c r="H363" s="272" t="s">
        <v>17646</v>
      </c>
      <c r="I363" s="272" t="s">
        <v>14790</v>
      </c>
      <c r="J363" s="287">
        <v>2.6279999999999997</v>
      </c>
      <c r="K363" s="288">
        <v>0.96669753599999975</v>
      </c>
      <c r="L363" s="288">
        <v>1.7520000000000002</v>
      </c>
      <c r="M363" s="288">
        <v>0</v>
      </c>
      <c r="N363" s="288">
        <v>8.181783865919999E-2</v>
      </c>
      <c r="O363" s="289">
        <v>2.8484940957095364</v>
      </c>
      <c r="P363" s="290">
        <v>1.0478052601343062</v>
      </c>
      <c r="Q363" s="290">
        <v>1.8989960638063581</v>
      </c>
      <c r="R363" s="290">
        <v>0</v>
      </c>
      <c r="S363" s="290">
        <v>8.868250774141806E-2</v>
      </c>
      <c r="T363" s="291">
        <v>2.6369133215882048</v>
      </c>
      <c r="U363" s="292">
        <v>1.0393783500459026</v>
      </c>
      <c r="V363" s="292">
        <v>1.8259081064477432</v>
      </c>
      <c r="W363" s="292">
        <v>0</v>
      </c>
      <c r="X363" s="293">
        <v>8.868250774141806E-2</v>
      </c>
      <c r="Y363" s="604" t="s">
        <v>16661</v>
      </c>
      <c r="Z363" s="282"/>
      <c r="AA363" s="282"/>
      <c r="AB363" s="282"/>
      <c r="AC363" s="282"/>
      <c r="AD363" s="282"/>
      <c r="AE363" s="282"/>
      <c r="AF363" s="285"/>
      <c r="AG363" s="285"/>
      <c r="AH363" s="285"/>
      <c r="AI363" s="285"/>
      <c r="AJ363" s="285"/>
      <c r="AL363" s="286"/>
    </row>
    <row r="364" spans="1:38" s="272" customFormat="1" x14ac:dyDescent="0.2">
      <c r="A364" s="272" t="s">
        <v>1285</v>
      </c>
      <c r="B364" s="272" t="s">
        <v>17066</v>
      </c>
      <c r="C364" s="257">
        <v>56037</v>
      </c>
      <c r="D364" s="272" t="s">
        <v>17030</v>
      </c>
      <c r="E364" s="273" t="s">
        <v>17278</v>
      </c>
      <c r="F364" s="274">
        <v>20200254</v>
      </c>
      <c r="G364" s="272" t="s">
        <v>17631</v>
      </c>
      <c r="H364" s="272" t="s">
        <v>17647</v>
      </c>
      <c r="I364" s="272" t="s">
        <v>14790</v>
      </c>
      <c r="J364" s="287">
        <v>7.4897999999999998</v>
      </c>
      <c r="K364" s="288">
        <v>2.9000926079999996</v>
      </c>
      <c r="L364" s="288">
        <v>4.5989999999999993</v>
      </c>
      <c r="M364" s="288">
        <v>0</v>
      </c>
      <c r="N364" s="288">
        <v>0.24545351597760001</v>
      </c>
      <c r="O364" s="289">
        <v>8.1182081727721798</v>
      </c>
      <c r="P364" s="290">
        <v>3.1434157804029188</v>
      </c>
      <c r="Q364" s="290">
        <v>4.9848646674916886</v>
      </c>
      <c r="R364" s="290">
        <v>0</v>
      </c>
      <c r="S364" s="290">
        <v>0.26604752322425423</v>
      </c>
      <c r="T364" s="291">
        <v>7.5152029665263855</v>
      </c>
      <c r="U364" s="292">
        <v>3.1181350501377083</v>
      </c>
      <c r="V364" s="292">
        <v>4.7930087794253247</v>
      </c>
      <c r="W364" s="292">
        <v>0</v>
      </c>
      <c r="X364" s="293">
        <v>0.26604752322425423</v>
      </c>
      <c r="Y364" s="604" t="s">
        <v>16661</v>
      </c>
      <c r="Z364" s="282"/>
      <c r="AA364" s="282"/>
      <c r="AB364" s="282"/>
      <c r="AC364" s="282"/>
      <c r="AD364" s="282"/>
      <c r="AE364" s="282"/>
      <c r="AF364" s="285"/>
      <c r="AG364" s="285"/>
      <c r="AH364" s="285"/>
      <c r="AI364" s="285"/>
      <c r="AJ364" s="285"/>
      <c r="AL364" s="286"/>
    </row>
    <row r="365" spans="1:38" s="272" customFormat="1" x14ac:dyDescent="0.2">
      <c r="A365" s="272" t="s">
        <v>1285</v>
      </c>
      <c r="B365" s="272" t="s">
        <v>17066</v>
      </c>
      <c r="C365" s="257">
        <v>56037</v>
      </c>
      <c r="D365" s="272" t="s">
        <v>17030</v>
      </c>
      <c r="E365" s="273" t="s">
        <v>17278</v>
      </c>
      <c r="F365" s="274">
        <v>20200202</v>
      </c>
      <c r="G365" s="272" t="s">
        <v>17648</v>
      </c>
      <c r="H365" s="272" t="s">
        <v>17649</v>
      </c>
      <c r="I365" s="272" t="s">
        <v>14790</v>
      </c>
      <c r="J365" s="287">
        <v>0</v>
      </c>
      <c r="K365" s="288">
        <v>0</v>
      </c>
      <c r="L365" s="288">
        <v>0</v>
      </c>
      <c r="M365" s="288">
        <v>0</v>
      </c>
      <c r="N365" s="288">
        <v>0</v>
      </c>
      <c r="O365" s="289">
        <v>0</v>
      </c>
      <c r="P365" s="290">
        <v>0</v>
      </c>
      <c r="Q365" s="290">
        <v>0</v>
      </c>
      <c r="R365" s="290">
        <v>0</v>
      </c>
      <c r="S365" s="290">
        <v>0</v>
      </c>
      <c r="T365" s="291">
        <v>0</v>
      </c>
      <c r="U365" s="292">
        <v>0</v>
      </c>
      <c r="V365" s="292">
        <v>0</v>
      </c>
      <c r="W365" s="292">
        <v>0</v>
      </c>
      <c r="X365" s="293">
        <v>0</v>
      </c>
      <c r="Y365" s="604" t="s">
        <v>16661</v>
      </c>
      <c r="Z365" s="282"/>
      <c r="AA365" s="282"/>
      <c r="AB365" s="282"/>
      <c r="AC365" s="282"/>
      <c r="AD365" s="282"/>
      <c r="AE365" s="282"/>
      <c r="AF365" s="285"/>
      <c r="AG365" s="285"/>
      <c r="AH365" s="285"/>
      <c r="AI365" s="285"/>
      <c r="AJ365" s="285"/>
      <c r="AL365" s="286"/>
    </row>
    <row r="366" spans="1:38" s="272" customFormat="1" x14ac:dyDescent="0.2">
      <c r="A366" s="272" t="s">
        <v>1285</v>
      </c>
      <c r="B366" s="272" t="s">
        <v>17066</v>
      </c>
      <c r="C366" s="257">
        <v>56037</v>
      </c>
      <c r="D366" s="272" t="s">
        <v>17030</v>
      </c>
      <c r="E366" s="273" t="s">
        <v>17278</v>
      </c>
      <c r="F366" s="274">
        <v>20200253</v>
      </c>
      <c r="G366" s="272" t="s">
        <v>17648</v>
      </c>
      <c r="H366" s="272" t="s">
        <v>17650</v>
      </c>
      <c r="I366" s="272" t="s">
        <v>14790</v>
      </c>
      <c r="J366" s="287">
        <v>21.462</v>
      </c>
      <c r="K366" s="288">
        <v>0.23595935999999995</v>
      </c>
      <c r="L366" s="288">
        <v>26.717999999999996</v>
      </c>
      <c r="M366" s="288">
        <v>0</v>
      </c>
      <c r="N366" s="288">
        <v>0.15472875599999997</v>
      </c>
      <c r="O366" s="289">
        <v>23.262701781627882</v>
      </c>
      <c r="P366" s="290">
        <v>0.25575678987344019</v>
      </c>
      <c r="Q366" s="290">
        <v>28.959689973046952</v>
      </c>
      <c r="R366" s="290">
        <v>0</v>
      </c>
      <c r="S366" s="290">
        <v>0.16771078687309035</v>
      </c>
      <c r="T366" s="291">
        <v>21.534792126303675</v>
      </c>
      <c r="U366" s="292">
        <v>0.25369988144325545</v>
      </c>
      <c r="V366" s="292">
        <v>27.845098623328074</v>
      </c>
      <c r="W366" s="292">
        <v>0</v>
      </c>
      <c r="X366" s="293">
        <v>0.16771078687309035</v>
      </c>
      <c r="Y366" s="604" t="s">
        <v>16661</v>
      </c>
      <c r="Z366" s="282"/>
      <c r="AA366" s="282"/>
      <c r="AB366" s="282"/>
      <c r="AC366" s="282"/>
      <c r="AD366" s="282"/>
      <c r="AE366" s="282"/>
      <c r="AF366" s="285"/>
      <c r="AG366" s="285"/>
      <c r="AH366" s="285"/>
      <c r="AI366" s="285"/>
      <c r="AJ366" s="285"/>
      <c r="AL366" s="286"/>
    </row>
    <row r="367" spans="1:38" s="272" customFormat="1" x14ac:dyDescent="0.2">
      <c r="A367" s="272" t="s">
        <v>1285</v>
      </c>
      <c r="B367" s="272" t="s">
        <v>17066</v>
      </c>
      <c r="C367" s="257">
        <v>56037</v>
      </c>
      <c r="D367" s="272" t="s">
        <v>17030</v>
      </c>
      <c r="E367" s="273" t="s">
        <v>17278</v>
      </c>
      <c r="F367" s="274">
        <v>20200202</v>
      </c>
      <c r="G367" s="272" t="s">
        <v>17651</v>
      </c>
      <c r="H367" s="272" t="s">
        <v>17452</v>
      </c>
      <c r="I367" s="272" t="s">
        <v>14790</v>
      </c>
      <c r="J367" s="287">
        <v>0</v>
      </c>
      <c r="K367" s="288">
        <v>2.5429404</v>
      </c>
      <c r="L367" s="288">
        <v>0</v>
      </c>
      <c r="M367" s="288">
        <v>0</v>
      </c>
      <c r="N367" s="288">
        <v>0</v>
      </c>
      <c r="O367" s="289">
        <v>0</v>
      </c>
      <c r="P367" s="290">
        <v>2.7562978368117381</v>
      </c>
      <c r="Q367" s="290">
        <v>0</v>
      </c>
      <c r="R367" s="290">
        <v>0</v>
      </c>
      <c r="S367" s="290">
        <v>0</v>
      </c>
      <c r="T367" s="291">
        <v>0</v>
      </c>
      <c r="U367" s="292">
        <v>2.7341304790675172</v>
      </c>
      <c r="V367" s="292">
        <v>0</v>
      </c>
      <c r="W367" s="292">
        <v>0</v>
      </c>
      <c r="X367" s="293">
        <v>0</v>
      </c>
      <c r="Y367" s="604" t="s">
        <v>16661</v>
      </c>
      <c r="Z367" s="282"/>
      <c r="AA367" s="282"/>
      <c r="AB367" s="282"/>
      <c r="AC367" s="282"/>
      <c r="AD367" s="282"/>
      <c r="AE367" s="282"/>
      <c r="AF367" s="285"/>
      <c r="AG367" s="285"/>
      <c r="AH367" s="285"/>
      <c r="AI367" s="285"/>
      <c r="AJ367" s="285"/>
      <c r="AL367" s="286"/>
    </row>
    <row r="368" spans="1:38" s="272" customFormat="1" x14ac:dyDescent="0.2">
      <c r="A368" s="272" t="s">
        <v>1285</v>
      </c>
      <c r="B368" s="272" t="s">
        <v>17066</v>
      </c>
      <c r="C368" s="257">
        <v>56037</v>
      </c>
      <c r="D368" s="272" t="s">
        <v>17030</v>
      </c>
      <c r="E368" s="273" t="s">
        <v>17278</v>
      </c>
      <c r="F368" s="274">
        <v>20200254</v>
      </c>
      <c r="G368" s="272" t="s">
        <v>17651</v>
      </c>
      <c r="H368" s="272" t="s">
        <v>17652</v>
      </c>
      <c r="I368" s="272" t="s">
        <v>14790</v>
      </c>
      <c r="J368" s="287">
        <v>0.43800000000000006</v>
      </c>
      <c r="K368" s="288">
        <v>0.13024368000000003</v>
      </c>
      <c r="L368" s="288">
        <v>0.43800000000000006</v>
      </c>
      <c r="M368" s="288">
        <v>0</v>
      </c>
      <c r="N368" s="288">
        <v>1.1023361496000002E-2</v>
      </c>
      <c r="O368" s="289">
        <v>0.47474901595158953</v>
      </c>
      <c r="P368" s="290">
        <v>0.14117136738336467</v>
      </c>
      <c r="Q368" s="290">
        <v>0.47474901595158953</v>
      </c>
      <c r="R368" s="290">
        <v>0</v>
      </c>
      <c r="S368" s="290">
        <v>1.1948242060969502E-2</v>
      </c>
      <c r="T368" s="291">
        <v>0.43948555359803426</v>
      </c>
      <c r="U368" s="292">
        <v>0.1400360052457055</v>
      </c>
      <c r="V368" s="292">
        <v>0.45647702661193579</v>
      </c>
      <c r="W368" s="292">
        <v>0</v>
      </c>
      <c r="X368" s="293">
        <v>1.1948242060969502E-2</v>
      </c>
      <c r="Y368" s="604" t="s">
        <v>16661</v>
      </c>
      <c r="Z368" s="282"/>
      <c r="AA368" s="282"/>
      <c r="AB368" s="282"/>
      <c r="AC368" s="282"/>
      <c r="AD368" s="282"/>
      <c r="AE368" s="282"/>
      <c r="AF368" s="285"/>
      <c r="AG368" s="285"/>
      <c r="AH368" s="285"/>
      <c r="AI368" s="285"/>
      <c r="AJ368" s="285"/>
      <c r="AL368" s="286"/>
    </row>
    <row r="369" spans="1:38" s="272" customFormat="1" x14ac:dyDescent="0.2">
      <c r="A369" s="272" t="s">
        <v>1285</v>
      </c>
      <c r="B369" s="272" t="s">
        <v>17066</v>
      </c>
      <c r="C369" s="257">
        <v>56037</v>
      </c>
      <c r="D369" s="272" t="s">
        <v>17030</v>
      </c>
      <c r="E369" s="273" t="s">
        <v>17278</v>
      </c>
      <c r="F369" s="274">
        <v>20200254</v>
      </c>
      <c r="G369" s="272" t="s">
        <v>17653</v>
      </c>
      <c r="H369" s="272" t="s">
        <v>17528</v>
      </c>
      <c r="I369" s="272" t="s">
        <v>14790</v>
      </c>
      <c r="J369" s="287">
        <v>2.6279999999999997</v>
      </c>
      <c r="K369" s="288">
        <v>0.2633816639999999</v>
      </c>
      <c r="L369" s="288">
        <v>1.7520000000000002</v>
      </c>
      <c r="M369" s="288">
        <v>0</v>
      </c>
      <c r="N369" s="288">
        <v>2.2291686580799993E-2</v>
      </c>
      <c r="O369" s="289">
        <v>2.8484940957095364</v>
      </c>
      <c r="P369" s="290">
        <v>0.28547987626413729</v>
      </c>
      <c r="Q369" s="290">
        <v>1.8989960638063581</v>
      </c>
      <c r="R369" s="290">
        <v>0</v>
      </c>
      <c r="S369" s="290">
        <v>2.4162000612182759E-2</v>
      </c>
      <c r="T369" s="291">
        <v>2.6369133215882048</v>
      </c>
      <c r="U369" s="292">
        <v>0.28318392171909323</v>
      </c>
      <c r="V369" s="292">
        <v>1.8259081064477432</v>
      </c>
      <c r="W369" s="292">
        <v>0</v>
      </c>
      <c r="X369" s="293">
        <v>2.4162000612182759E-2</v>
      </c>
      <c r="Y369" s="604" t="s">
        <v>16661</v>
      </c>
      <c r="Z369" s="282"/>
      <c r="AA369" s="282"/>
      <c r="AB369" s="282"/>
      <c r="AC369" s="282"/>
      <c r="AD369" s="282"/>
      <c r="AE369" s="282"/>
      <c r="AF369" s="285"/>
      <c r="AG369" s="285"/>
      <c r="AH369" s="285"/>
      <c r="AI369" s="285"/>
      <c r="AJ369" s="285"/>
      <c r="AL369" s="286"/>
    </row>
    <row r="370" spans="1:38" s="272" customFormat="1" x14ac:dyDescent="0.2">
      <c r="A370" s="272" t="s">
        <v>1285</v>
      </c>
      <c r="B370" s="272" t="s">
        <v>17066</v>
      </c>
      <c r="C370" s="257">
        <v>56037</v>
      </c>
      <c r="D370" s="272" t="s">
        <v>17030</v>
      </c>
      <c r="E370" s="273" t="s">
        <v>17278</v>
      </c>
      <c r="F370" s="274">
        <v>20200202</v>
      </c>
      <c r="G370" s="272" t="s">
        <v>17654</v>
      </c>
      <c r="H370" s="272" t="s">
        <v>17301</v>
      </c>
      <c r="I370" s="272" t="s">
        <v>14790</v>
      </c>
      <c r="J370" s="287">
        <v>0</v>
      </c>
      <c r="K370" s="288">
        <v>0</v>
      </c>
      <c r="L370" s="288">
        <v>0</v>
      </c>
      <c r="M370" s="288">
        <v>0</v>
      </c>
      <c r="N370" s="288">
        <v>0</v>
      </c>
      <c r="O370" s="289">
        <v>0</v>
      </c>
      <c r="P370" s="290">
        <v>0</v>
      </c>
      <c r="Q370" s="290">
        <v>0</v>
      </c>
      <c r="R370" s="290">
        <v>0</v>
      </c>
      <c r="S370" s="290">
        <v>0</v>
      </c>
      <c r="T370" s="291">
        <v>0</v>
      </c>
      <c r="U370" s="292">
        <v>0</v>
      </c>
      <c r="V370" s="292">
        <v>0</v>
      </c>
      <c r="W370" s="292">
        <v>0</v>
      </c>
      <c r="X370" s="293">
        <v>0</v>
      </c>
      <c r="Y370" s="604" t="s">
        <v>16661</v>
      </c>
      <c r="Z370" s="282"/>
      <c r="AA370" s="282"/>
      <c r="AB370" s="282"/>
      <c r="AC370" s="282"/>
      <c r="AD370" s="282"/>
      <c r="AE370" s="282"/>
      <c r="AF370" s="285"/>
      <c r="AG370" s="285"/>
      <c r="AH370" s="285"/>
      <c r="AI370" s="285"/>
      <c r="AJ370" s="285"/>
      <c r="AL370" s="286"/>
    </row>
    <row r="371" spans="1:38" s="272" customFormat="1" x14ac:dyDescent="0.2">
      <c r="A371" s="272" t="s">
        <v>1285</v>
      </c>
      <c r="B371" s="272" t="s">
        <v>17066</v>
      </c>
      <c r="C371" s="257">
        <v>56037</v>
      </c>
      <c r="D371" s="272" t="s">
        <v>17030</v>
      </c>
      <c r="E371" s="273" t="s">
        <v>17278</v>
      </c>
      <c r="F371" s="274">
        <v>20100102</v>
      </c>
      <c r="G371" s="272" t="s">
        <v>17655</v>
      </c>
      <c r="H371" s="272" t="s">
        <v>17656</v>
      </c>
      <c r="I371" s="272" t="s">
        <v>14790</v>
      </c>
      <c r="J371" s="287">
        <v>5.2559999999999993</v>
      </c>
      <c r="K371" s="288">
        <v>0.35215199999999997</v>
      </c>
      <c r="L371" s="288">
        <v>4.8179999999999996</v>
      </c>
      <c r="M371" s="288">
        <v>0.64123199999999991</v>
      </c>
      <c r="N371" s="288">
        <v>0.29959199999999997</v>
      </c>
      <c r="O371" s="289">
        <v>5.6969881914190728</v>
      </c>
      <c r="P371" s="290">
        <v>0.38169820882507788</v>
      </c>
      <c r="Q371" s="290">
        <v>5.2222391754674833</v>
      </c>
      <c r="R371" s="290">
        <v>0.69503255935312691</v>
      </c>
      <c r="S371" s="290">
        <v>0.32472832691088716</v>
      </c>
      <c r="T371" s="291">
        <v>5.2738266431764096</v>
      </c>
      <c r="U371" s="292">
        <v>0.37862842419137477</v>
      </c>
      <c r="V371" s="292">
        <v>5.0212472927312923</v>
      </c>
      <c r="W371" s="292">
        <v>0.69503255935312691</v>
      </c>
      <c r="X371" s="293">
        <v>0.32472832691088716</v>
      </c>
      <c r="Y371" s="604" t="s">
        <v>16661</v>
      </c>
      <c r="Z371" s="282"/>
      <c r="AA371" s="282"/>
      <c r="AB371" s="282"/>
      <c r="AC371" s="282"/>
      <c r="AD371" s="282"/>
      <c r="AE371" s="282"/>
      <c r="AF371" s="285"/>
      <c r="AG371" s="285"/>
      <c r="AH371" s="285"/>
      <c r="AI371" s="285"/>
      <c r="AJ371" s="285"/>
      <c r="AL371" s="286"/>
    </row>
    <row r="372" spans="1:38" s="272" customFormat="1" x14ac:dyDescent="0.2">
      <c r="A372" s="272" t="s">
        <v>1285</v>
      </c>
      <c r="B372" s="272" t="s">
        <v>17066</v>
      </c>
      <c r="C372" s="257">
        <v>56037</v>
      </c>
      <c r="D372" s="272" t="s">
        <v>17030</v>
      </c>
      <c r="E372" s="273" t="s">
        <v>17278</v>
      </c>
      <c r="F372" s="274">
        <v>20200202</v>
      </c>
      <c r="G372" s="272" t="s">
        <v>17657</v>
      </c>
      <c r="H372" s="272" t="s">
        <v>17658</v>
      </c>
      <c r="I372" s="272" t="s">
        <v>14790</v>
      </c>
      <c r="J372" s="287">
        <v>2.19</v>
      </c>
      <c r="K372" s="288">
        <v>0</v>
      </c>
      <c r="L372" s="288">
        <v>1.3139999999999998</v>
      </c>
      <c r="M372" s="288">
        <v>0</v>
      </c>
      <c r="N372" s="288">
        <v>0</v>
      </c>
      <c r="O372" s="289">
        <v>2.3737450797579474</v>
      </c>
      <c r="P372" s="290">
        <v>0</v>
      </c>
      <c r="Q372" s="290">
        <v>1.4242470478547682</v>
      </c>
      <c r="R372" s="290">
        <v>0</v>
      </c>
      <c r="S372" s="290">
        <v>0</v>
      </c>
      <c r="T372" s="291">
        <v>2.1974277679901713</v>
      </c>
      <c r="U372" s="292">
        <v>0</v>
      </c>
      <c r="V372" s="292">
        <v>1.3694310798358069</v>
      </c>
      <c r="W372" s="292">
        <v>0</v>
      </c>
      <c r="X372" s="293">
        <v>0</v>
      </c>
      <c r="Y372" s="604" t="s">
        <v>16661</v>
      </c>
      <c r="Z372" s="282"/>
      <c r="AA372" s="282"/>
      <c r="AB372" s="282"/>
      <c r="AC372" s="282"/>
      <c r="AD372" s="282"/>
      <c r="AE372" s="282"/>
      <c r="AF372" s="285"/>
      <c r="AG372" s="285"/>
      <c r="AH372" s="285"/>
      <c r="AI372" s="285"/>
      <c r="AJ372" s="285"/>
      <c r="AL372" s="286"/>
    </row>
    <row r="373" spans="1:38" s="272" customFormat="1" x14ac:dyDescent="0.2">
      <c r="A373" s="272" t="s">
        <v>1285</v>
      </c>
      <c r="B373" s="272" t="s">
        <v>17066</v>
      </c>
      <c r="C373" s="257">
        <v>56037</v>
      </c>
      <c r="D373" s="272" t="s">
        <v>17030</v>
      </c>
      <c r="E373" s="273" t="s">
        <v>17278</v>
      </c>
      <c r="F373" s="274">
        <v>20200202</v>
      </c>
      <c r="G373" s="272" t="s">
        <v>17657</v>
      </c>
      <c r="H373" s="272" t="s">
        <v>17301</v>
      </c>
      <c r="I373" s="272" t="s">
        <v>14790</v>
      </c>
      <c r="J373" s="287">
        <v>0</v>
      </c>
      <c r="K373" s="288">
        <v>0</v>
      </c>
      <c r="L373" s="288">
        <v>0</v>
      </c>
      <c r="M373" s="288">
        <v>0</v>
      </c>
      <c r="N373" s="288">
        <v>0</v>
      </c>
      <c r="O373" s="289">
        <v>0</v>
      </c>
      <c r="P373" s="290">
        <v>0</v>
      </c>
      <c r="Q373" s="290">
        <v>0</v>
      </c>
      <c r="R373" s="290">
        <v>0</v>
      </c>
      <c r="S373" s="290">
        <v>0</v>
      </c>
      <c r="T373" s="291">
        <v>0</v>
      </c>
      <c r="U373" s="292">
        <v>0</v>
      </c>
      <c r="V373" s="292">
        <v>0</v>
      </c>
      <c r="W373" s="292">
        <v>0</v>
      </c>
      <c r="X373" s="293">
        <v>0</v>
      </c>
      <c r="Y373" s="604" t="s">
        <v>16661</v>
      </c>
      <c r="Z373" s="282"/>
      <c r="AA373" s="282"/>
      <c r="AB373" s="282"/>
      <c r="AC373" s="282"/>
      <c r="AD373" s="282"/>
      <c r="AE373" s="282"/>
      <c r="AF373" s="285"/>
      <c r="AG373" s="285"/>
      <c r="AH373" s="285"/>
      <c r="AI373" s="285"/>
      <c r="AJ373" s="285"/>
      <c r="AL373" s="286"/>
    </row>
    <row r="374" spans="1:38" s="272" customFormat="1" x14ac:dyDescent="0.2">
      <c r="A374" s="272" t="s">
        <v>1285</v>
      </c>
      <c r="B374" s="272" t="s">
        <v>17066</v>
      </c>
      <c r="C374" s="257">
        <v>56037</v>
      </c>
      <c r="D374" s="272" t="s">
        <v>17030</v>
      </c>
      <c r="E374" s="273" t="s">
        <v>17278</v>
      </c>
      <c r="F374" s="274">
        <v>20200202</v>
      </c>
      <c r="G374" s="272" t="s">
        <v>17657</v>
      </c>
      <c r="H374" s="272" t="s">
        <v>17302</v>
      </c>
      <c r="I374" s="272" t="s">
        <v>14790</v>
      </c>
      <c r="J374" s="287">
        <v>0</v>
      </c>
      <c r="K374" s="288">
        <v>0</v>
      </c>
      <c r="L374" s="288">
        <v>0</v>
      </c>
      <c r="M374" s="288">
        <v>0</v>
      </c>
      <c r="N374" s="288">
        <v>0</v>
      </c>
      <c r="O374" s="289">
        <v>0</v>
      </c>
      <c r="P374" s="290">
        <v>0</v>
      </c>
      <c r="Q374" s="290">
        <v>0</v>
      </c>
      <c r="R374" s="290">
        <v>0</v>
      </c>
      <c r="S374" s="290">
        <v>0</v>
      </c>
      <c r="T374" s="291">
        <v>0</v>
      </c>
      <c r="U374" s="292">
        <v>0</v>
      </c>
      <c r="V374" s="292">
        <v>0</v>
      </c>
      <c r="W374" s="292">
        <v>0</v>
      </c>
      <c r="X374" s="293">
        <v>0</v>
      </c>
      <c r="Y374" s="604" t="s">
        <v>16661</v>
      </c>
      <c r="Z374" s="282"/>
      <c r="AA374" s="282"/>
      <c r="AB374" s="282"/>
      <c r="AC374" s="282"/>
      <c r="AD374" s="282"/>
      <c r="AE374" s="282"/>
      <c r="AF374" s="285"/>
      <c r="AG374" s="285"/>
      <c r="AH374" s="285"/>
      <c r="AI374" s="285"/>
      <c r="AJ374" s="285"/>
      <c r="AL374" s="286"/>
    </row>
    <row r="375" spans="1:38" s="272" customFormat="1" x14ac:dyDescent="0.2">
      <c r="A375" s="272" t="s">
        <v>1285</v>
      </c>
      <c r="B375" s="272" t="s">
        <v>17066</v>
      </c>
      <c r="C375" s="257">
        <v>56037</v>
      </c>
      <c r="D375" s="272" t="s">
        <v>17030</v>
      </c>
      <c r="E375" s="273" t="s">
        <v>17278</v>
      </c>
      <c r="F375" s="274">
        <v>20200202</v>
      </c>
      <c r="G375" s="272" t="s">
        <v>17657</v>
      </c>
      <c r="H375" s="272" t="s">
        <v>17302</v>
      </c>
      <c r="I375" s="272" t="s">
        <v>14790</v>
      </c>
      <c r="J375" s="287">
        <v>0</v>
      </c>
      <c r="K375" s="288">
        <v>0</v>
      </c>
      <c r="L375" s="288">
        <v>0</v>
      </c>
      <c r="M375" s="288">
        <v>0</v>
      </c>
      <c r="N375" s="288">
        <v>0</v>
      </c>
      <c r="O375" s="289">
        <v>0</v>
      </c>
      <c r="P375" s="290">
        <v>0</v>
      </c>
      <c r="Q375" s="290">
        <v>0</v>
      </c>
      <c r="R375" s="290">
        <v>0</v>
      </c>
      <c r="S375" s="290">
        <v>0</v>
      </c>
      <c r="T375" s="291">
        <v>0</v>
      </c>
      <c r="U375" s="292">
        <v>0</v>
      </c>
      <c r="V375" s="292">
        <v>0</v>
      </c>
      <c r="W375" s="292">
        <v>0</v>
      </c>
      <c r="X375" s="293">
        <v>0</v>
      </c>
      <c r="Y375" s="604" t="s">
        <v>16661</v>
      </c>
      <c r="Z375" s="282"/>
      <c r="AA375" s="282"/>
      <c r="AB375" s="282"/>
      <c r="AC375" s="282"/>
      <c r="AD375" s="282"/>
      <c r="AE375" s="282"/>
      <c r="AF375" s="285"/>
      <c r="AG375" s="285"/>
      <c r="AH375" s="285"/>
      <c r="AI375" s="285"/>
      <c r="AJ375" s="285"/>
      <c r="AL375" s="286"/>
    </row>
    <row r="376" spans="1:38" s="272" customFormat="1" x14ac:dyDescent="0.2">
      <c r="A376" s="272" t="s">
        <v>1285</v>
      </c>
      <c r="B376" s="272" t="s">
        <v>17066</v>
      </c>
      <c r="C376" s="257">
        <v>56037</v>
      </c>
      <c r="D376" s="272" t="s">
        <v>17030</v>
      </c>
      <c r="E376" s="273" t="s">
        <v>17278</v>
      </c>
      <c r="F376" s="274">
        <v>20200202</v>
      </c>
      <c r="G376" s="272" t="s">
        <v>17657</v>
      </c>
      <c r="H376" s="272" t="s">
        <v>17659</v>
      </c>
      <c r="I376" s="272" t="s">
        <v>14790</v>
      </c>
      <c r="J376" s="287">
        <v>0</v>
      </c>
      <c r="K376" s="288">
        <v>0</v>
      </c>
      <c r="L376" s="288">
        <v>0</v>
      </c>
      <c r="M376" s="288">
        <v>0</v>
      </c>
      <c r="N376" s="288">
        <v>0</v>
      </c>
      <c r="O376" s="289">
        <v>0</v>
      </c>
      <c r="P376" s="290">
        <v>0</v>
      </c>
      <c r="Q376" s="290">
        <v>0</v>
      </c>
      <c r="R376" s="290">
        <v>0</v>
      </c>
      <c r="S376" s="290">
        <v>0</v>
      </c>
      <c r="T376" s="291">
        <v>0</v>
      </c>
      <c r="U376" s="292">
        <v>0</v>
      </c>
      <c r="V376" s="292">
        <v>0</v>
      </c>
      <c r="W376" s="292">
        <v>0</v>
      </c>
      <c r="X376" s="293">
        <v>0</v>
      </c>
      <c r="Y376" s="604" t="s">
        <v>16661</v>
      </c>
      <c r="Z376" s="282"/>
      <c r="AA376" s="282"/>
      <c r="AB376" s="282"/>
      <c r="AC376" s="282"/>
      <c r="AD376" s="282"/>
      <c r="AE376" s="282"/>
      <c r="AF376" s="285"/>
      <c r="AG376" s="285"/>
      <c r="AH376" s="285"/>
      <c r="AI376" s="285"/>
      <c r="AJ376" s="285"/>
      <c r="AL376" s="286"/>
    </row>
    <row r="377" spans="1:38" s="272" customFormat="1" x14ac:dyDescent="0.2">
      <c r="A377" s="272" t="s">
        <v>1285</v>
      </c>
      <c r="B377" s="272" t="s">
        <v>17066</v>
      </c>
      <c r="C377" s="257">
        <v>56037</v>
      </c>
      <c r="D377" s="272" t="s">
        <v>17030</v>
      </c>
      <c r="E377" s="273" t="s">
        <v>17278</v>
      </c>
      <c r="F377" s="274">
        <v>20200202</v>
      </c>
      <c r="G377" s="272" t="s">
        <v>17657</v>
      </c>
      <c r="H377" s="272" t="s">
        <v>17659</v>
      </c>
      <c r="I377" s="272" t="s">
        <v>14790</v>
      </c>
      <c r="J377" s="287">
        <v>0</v>
      </c>
      <c r="K377" s="288">
        <v>0</v>
      </c>
      <c r="L377" s="288">
        <v>0</v>
      </c>
      <c r="M377" s="288">
        <v>0</v>
      </c>
      <c r="N377" s="288">
        <v>0</v>
      </c>
      <c r="O377" s="289">
        <v>0</v>
      </c>
      <c r="P377" s="290">
        <v>0</v>
      </c>
      <c r="Q377" s="290">
        <v>0</v>
      </c>
      <c r="R377" s="290">
        <v>0</v>
      </c>
      <c r="S377" s="290">
        <v>0</v>
      </c>
      <c r="T377" s="291">
        <v>0</v>
      </c>
      <c r="U377" s="292">
        <v>0</v>
      </c>
      <c r="V377" s="292">
        <v>0</v>
      </c>
      <c r="W377" s="292">
        <v>0</v>
      </c>
      <c r="X377" s="293">
        <v>0</v>
      </c>
      <c r="Y377" s="604" t="s">
        <v>16661</v>
      </c>
      <c r="Z377" s="282"/>
      <c r="AA377" s="282"/>
      <c r="AB377" s="282"/>
      <c r="AC377" s="282"/>
      <c r="AD377" s="282"/>
      <c r="AE377" s="282"/>
      <c r="AF377" s="285"/>
      <c r="AG377" s="285"/>
      <c r="AH377" s="285"/>
      <c r="AI377" s="285"/>
      <c r="AJ377" s="285"/>
      <c r="AL377" s="286"/>
    </row>
    <row r="378" spans="1:38" s="272" customFormat="1" x14ac:dyDescent="0.2">
      <c r="A378" s="272" t="s">
        <v>1285</v>
      </c>
      <c r="B378" s="272" t="s">
        <v>17066</v>
      </c>
      <c r="C378" s="257">
        <v>56037</v>
      </c>
      <c r="D378" s="272" t="s">
        <v>17030</v>
      </c>
      <c r="E378" s="273" t="s">
        <v>17278</v>
      </c>
      <c r="F378" s="274">
        <v>20200202</v>
      </c>
      <c r="G378" s="272" t="s">
        <v>17657</v>
      </c>
      <c r="H378" s="272" t="s">
        <v>17304</v>
      </c>
      <c r="I378" s="272" t="s">
        <v>14790</v>
      </c>
      <c r="J378" s="287">
        <v>0</v>
      </c>
      <c r="K378" s="288">
        <v>0</v>
      </c>
      <c r="L378" s="288">
        <v>0</v>
      </c>
      <c r="M378" s="288">
        <v>0</v>
      </c>
      <c r="N378" s="288">
        <v>0</v>
      </c>
      <c r="O378" s="289">
        <v>0</v>
      </c>
      <c r="P378" s="290">
        <v>0</v>
      </c>
      <c r="Q378" s="290">
        <v>0</v>
      </c>
      <c r="R378" s="290">
        <v>0</v>
      </c>
      <c r="S378" s="290">
        <v>0</v>
      </c>
      <c r="T378" s="291">
        <v>0</v>
      </c>
      <c r="U378" s="292">
        <v>0</v>
      </c>
      <c r="V378" s="292">
        <v>0</v>
      </c>
      <c r="W378" s="292">
        <v>0</v>
      </c>
      <c r="X378" s="293">
        <v>0</v>
      </c>
      <c r="Y378" s="604" t="s">
        <v>16661</v>
      </c>
      <c r="Z378" s="282"/>
      <c r="AA378" s="282"/>
      <c r="AB378" s="282"/>
      <c r="AC378" s="282"/>
      <c r="AD378" s="282"/>
      <c r="AE378" s="282"/>
      <c r="AF378" s="285"/>
      <c r="AG378" s="285"/>
      <c r="AH378" s="285"/>
      <c r="AI378" s="285"/>
      <c r="AJ378" s="285"/>
      <c r="AL378" s="286"/>
    </row>
    <row r="379" spans="1:38" s="272" customFormat="1" x14ac:dyDescent="0.2">
      <c r="A379" s="272" t="s">
        <v>1285</v>
      </c>
      <c r="B379" s="272" t="s">
        <v>17066</v>
      </c>
      <c r="C379" s="257">
        <v>56037</v>
      </c>
      <c r="D379" s="272" t="s">
        <v>17030</v>
      </c>
      <c r="E379" s="273" t="s">
        <v>17278</v>
      </c>
      <c r="F379" s="274">
        <v>20200202</v>
      </c>
      <c r="G379" s="272" t="s">
        <v>17657</v>
      </c>
      <c r="H379" s="272" t="s">
        <v>17312</v>
      </c>
      <c r="I379" s="272" t="s">
        <v>14790</v>
      </c>
      <c r="J379" s="287">
        <v>0</v>
      </c>
      <c r="K379" s="288">
        <v>0</v>
      </c>
      <c r="L379" s="288">
        <v>0</v>
      </c>
      <c r="M379" s="288">
        <v>0</v>
      </c>
      <c r="N379" s="288">
        <v>0</v>
      </c>
      <c r="O379" s="289">
        <v>0</v>
      </c>
      <c r="P379" s="290">
        <v>0</v>
      </c>
      <c r="Q379" s="290">
        <v>0</v>
      </c>
      <c r="R379" s="290">
        <v>0</v>
      </c>
      <c r="S379" s="290">
        <v>0</v>
      </c>
      <c r="T379" s="291">
        <v>0</v>
      </c>
      <c r="U379" s="292">
        <v>0</v>
      </c>
      <c r="V379" s="292">
        <v>0</v>
      </c>
      <c r="W379" s="292">
        <v>0</v>
      </c>
      <c r="X379" s="293">
        <v>0</v>
      </c>
      <c r="Y379" s="604" t="s">
        <v>16661</v>
      </c>
      <c r="Z379" s="282"/>
      <c r="AA379" s="282"/>
      <c r="AB379" s="282"/>
      <c r="AC379" s="282"/>
      <c r="AD379" s="282"/>
      <c r="AE379" s="282"/>
      <c r="AF379" s="285"/>
      <c r="AG379" s="285"/>
      <c r="AH379" s="285"/>
      <c r="AI379" s="285"/>
      <c r="AJ379" s="285"/>
      <c r="AL379" s="286"/>
    </row>
    <row r="380" spans="1:38" s="272" customFormat="1" x14ac:dyDescent="0.2">
      <c r="A380" s="272" t="s">
        <v>1285</v>
      </c>
      <c r="B380" s="272" t="s">
        <v>17066</v>
      </c>
      <c r="C380" s="257">
        <v>56037</v>
      </c>
      <c r="D380" s="272" t="s">
        <v>17030</v>
      </c>
      <c r="E380" s="273" t="s">
        <v>17278</v>
      </c>
      <c r="F380" s="274">
        <v>20200202</v>
      </c>
      <c r="G380" s="272" t="s">
        <v>17657</v>
      </c>
      <c r="H380" s="272" t="s">
        <v>17312</v>
      </c>
      <c r="I380" s="272" t="s">
        <v>14790</v>
      </c>
      <c r="J380" s="287">
        <v>0</v>
      </c>
      <c r="K380" s="288">
        <v>0</v>
      </c>
      <c r="L380" s="288">
        <v>0</v>
      </c>
      <c r="M380" s="288">
        <v>0</v>
      </c>
      <c r="N380" s="288">
        <v>0</v>
      </c>
      <c r="O380" s="289">
        <v>0</v>
      </c>
      <c r="P380" s="290">
        <v>0</v>
      </c>
      <c r="Q380" s="290">
        <v>0</v>
      </c>
      <c r="R380" s="290">
        <v>0</v>
      </c>
      <c r="S380" s="290">
        <v>0</v>
      </c>
      <c r="T380" s="291">
        <v>0</v>
      </c>
      <c r="U380" s="292">
        <v>0</v>
      </c>
      <c r="V380" s="292">
        <v>0</v>
      </c>
      <c r="W380" s="292">
        <v>0</v>
      </c>
      <c r="X380" s="293">
        <v>0</v>
      </c>
      <c r="Y380" s="604" t="s">
        <v>16661</v>
      </c>
      <c r="Z380" s="282"/>
      <c r="AA380" s="282"/>
      <c r="AB380" s="282"/>
      <c r="AC380" s="282"/>
      <c r="AD380" s="282"/>
      <c r="AE380" s="282"/>
      <c r="AF380" s="285"/>
      <c r="AG380" s="285"/>
      <c r="AH380" s="285"/>
      <c r="AI380" s="285"/>
      <c r="AJ380" s="285"/>
      <c r="AL380" s="286"/>
    </row>
    <row r="381" spans="1:38" s="272" customFormat="1" x14ac:dyDescent="0.2">
      <c r="A381" s="272" t="s">
        <v>1285</v>
      </c>
      <c r="B381" s="272" t="s">
        <v>17066</v>
      </c>
      <c r="C381" s="257">
        <v>56037</v>
      </c>
      <c r="D381" s="272" t="s">
        <v>17030</v>
      </c>
      <c r="E381" s="273" t="s">
        <v>17278</v>
      </c>
      <c r="F381" s="274">
        <v>20200202</v>
      </c>
      <c r="G381" s="272" t="s">
        <v>17657</v>
      </c>
      <c r="H381" s="272" t="s">
        <v>17312</v>
      </c>
      <c r="I381" s="272" t="s">
        <v>14790</v>
      </c>
      <c r="J381" s="287">
        <v>0</v>
      </c>
      <c r="K381" s="288">
        <v>0</v>
      </c>
      <c r="L381" s="288">
        <v>0</v>
      </c>
      <c r="M381" s="288">
        <v>0</v>
      </c>
      <c r="N381" s="288">
        <v>0</v>
      </c>
      <c r="O381" s="289">
        <v>0</v>
      </c>
      <c r="P381" s="290">
        <v>0</v>
      </c>
      <c r="Q381" s="290">
        <v>0</v>
      </c>
      <c r="R381" s="290">
        <v>0</v>
      </c>
      <c r="S381" s="290">
        <v>0</v>
      </c>
      <c r="T381" s="291">
        <v>0</v>
      </c>
      <c r="U381" s="292">
        <v>0</v>
      </c>
      <c r="V381" s="292">
        <v>0</v>
      </c>
      <c r="W381" s="292">
        <v>0</v>
      </c>
      <c r="X381" s="293">
        <v>0</v>
      </c>
      <c r="Y381" s="604" t="s">
        <v>16661</v>
      </c>
      <c r="Z381" s="282"/>
      <c r="AA381" s="282"/>
      <c r="AB381" s="282"/>
      <c r="AC381" s="282"/>
      <c r="AD381" s="282"/>
      <c r="AE381" s="282"/>
      <c r="AF381" s="285"/>
      <c r="AG381" s="285"/>
      <c r="AH381" s="285"/>
      <c r="AI381" s="285"/>
      <c r="AJ381" s="285"/>
      <c r="AL381" s="286"/>
    </row>
    <row r="382" spans="1:38" s="272" customFormat="1" x14ac:dyDescent="0.2">
      <c r="A382" s="272" t="s">
        <v>1285</v>
      </c>
      <c r="B382" s="272" t="s">
        <v>17066</v>
      </c>
      <c r="C382" s="257">
        <v>56037</v>
      </c>
      <c r="D382" s="272" t="s">
        <v>17030</v>
      </c>
      <c r="E382" s="273" t="s">
        <v>17278</v>
      </c>
      <c r="F382" s="274">
        <v>20200202</v>
      </c>
      <c r="G382" s="272" t="s">
        <v>17657</v>
      </c>
      <c r="H382" s="272" t="s">
        <v>17660</v>
      </c>
      <c r="I382" s="272" t="s">
        <v>14790</v>
      </c>
      <c r="J382" s="287">
        <v>1.7520000000000002</v>
      </c>
      <c r="K382" s="288">
        <v>0</v>
      </c>
      <c r="L382" s="288">
        <v>1.7520000000000002</v>
      </c>
      <c r="M382" s="288">
        <v>0</v>
      </c>
      <c r="N382" s="288">
        <v>0</v>
      </c>
      <c r="O382" s="289">
        <v>1.8989960638063581</v>
      </c>
      <c r="P382" s="290">
        <v>0</v>
      </c>
      <c r="Q382" s="290">
        <v>1.8989960638063581</v>
      </c>
      <c r="R382" s="290">
        <v>0</v>
      </c>
      <c r="S382" s="290">
        <v>0</v>
      </c>
      <c r="T382" s="291">
        <v>1.757942214392137</v>
      </c>
      <c r="U382" s="292">
        <v>0</v>
      </c>
      <c r="V382" s="292">
        <v>1.8259081064477432</v>
      </c>
      <c r="W382" s="292">
        <v>0</v>
      </c>
      <c r="X382" s="293">
        <v>0</v>
      </c>
      <c r="Y382" s="604" t="s">
        <v>16661</v>
      </c>
      <c r="Z382" s="282"/>
      <c r="AA382" s="282"/>
      <c r="AB382" s="282"/>
      <c r="AC382" s="282"/>
      <c r="AD382" s="282"/>
      <c r="AE382" s="282"/>
      <c r="AF382" s="285"/>
      <c r="AG382" s="285"/>
      <c r="AH382" s="285"/>
      <c r="AI382" s="285"/>
      <c r="AJ382" s="285"/>
      <c r="AL382" s="286"/>
    </row>
    <row r="383" spans="1:38" s="272" customFormat="1" x14ac:dyDescent="0.2">
      <c r="A383" s="272" t="s">
        <v>1285</v>
      </c>
      <c r="B383" s="272" t="s">
        <v>17066</v>
      </c>
      <c r="C383" s="257">
        <v>56037</v>
      </c>
      <c r="D383" s="272" t="s">
        <v>17030</v>
      </c>
      <c r="E383" s="273" t="s">
        <v>17278</v>
      </c>
      <c r="F383" s="274">
        <v>20200202</v>
      </c>
      <c r="G383" s="272" t="s">
        <v>17657</v>
      </c>
      <c r="H383" s="272" t="s">
        <v>17661</v>
      </c>
      <c r="I383" s="272" t="s">
        <v>14790</v>
      </c>
      <c r="J383" s="287">
        <v>0</v>
      </c>
      <c r="K383" s="288">
        <v>0</v>
      </c>
      <c r="L383" s="288">
        <v>0</v>
      </c>
      <c r="M383" s="288">
        <v>0</v>
      </c>
      <c r="N383" s="288">
        <v>0</v>
      </c>
      <c r="O383" s="289">
        <v>0</v>
      </c>
      <c r="P383" s="290">
        <v>0</v>
      </c>
      <c r="Q383" s="290">
        <v>0</v>
      </c>
      <c r="R383" s="290">
        <v>0</v>
      </c>
      <c r="S383" s="290">
        <v>0</v>
      </c>
      <c r="T383" s="291">
        <v>0</v>
      </c>
      <c r="U383" s="292">
        <v>0</v>
      </c>
      <c r="V383" s="292">
        <v>0</v>
      </c>
      <c r="W383" s="292">
        <v>0</v>
      </c>
      <c r="X383" s="293">
        <v>0</v>
      </c>
      <c r="Y383" s="604" t="s">
        <v>16661</v>
      </c>
      <c r="Z383" s="282"/>
      <c r="AA383" s="282"/>
      <c r="AB383" s="282"/>
      <c r="AC383" s="282"/>
      <c r="AD383" s="282"/>
      <c r="AE383" s="282"/>
      <c r="AF383" s="285"/>
      <c r="AG383" s="285"/>
      <c r="AH383" s="285"/>
      <c r="AI383" s="285"/>
      <c r="AJ383" s="285"/>
      <c r="AL383" s="286"/>
    </row>
    <row r="384" spans="1:38" s="272" customFormat="1" x14ac:dyDescent="0.2">
      <c r="A384" s="272" t="s">
        <v>1285</v>
      </c>
      <c r="B384" s="272" t="s">
        <v>17066</v>
      </c>
      <c r="C384" s="257">
        <v>56037</v>
      </c>
      <c r="D384" s="272" t="s">
        <v>17030</v>
      </c>
      <c r="E384" s="273" t="s">
        <v>17278</v>
      </c>
      <c r="F384" s="274">
        <v>20200202</v>
      </c>
      <c r="G384" s="272" t="s">
        <v>17657</v>
      </c>
      <c r="H384" s="272" t="s">
        <v>17662</v>
      </c>
      <c r="I384" s="272" t="s">
        <v>14790</v>
      </c>
      <c r="J384" s="287">
        <v>0</v>
      </c>
      <c r="K384" s="288">
        <v>0</v>
      </c>
      <c r="L384" s="288">
        <v>0</v>
      </c>
      <c r="M384" s="288">
        <v>0</v>
      </c>
      <c r="N384" s="288">
        <v>0</v>
      </c>
      <c r="O384" s="289">
        <v>0</v>
      </c>
      <c r="P384" s="290">
        <v>0</v>
      </c>
      <c r="Q384" s="290">
        <v>0</v>
      </c>
      <c r="R384" s="290">
        <v>0</v>
      </c>
      <c r="S384" s="290">
        <v>0</v>
      </c>
      <c r="T384" s="291">
        <v>0</v>
      </c>
      <c r="U384" s="292">
        <v>0</v>
      </c>
      <c r="V384" s="292">
        <v>0</v>
      </c>
      <c r="W384" s="292">
        <v>0</v>
      </c>
      <c r="X384" s="293">
        <v>0</v>
      </c>
      <c r="Y384" s="604" t="s">
        <v>16661</v>
      </c>
      <c r="Z384" s="282"/>
      <c r="AA384" s="282"/>
      <c r="AB384" s="282"/>
      <c r="AC384" s="282"/>
      <c r="AD384" s="282"/>
      <c r="AE384" s="282"/>
      <c r="AF384" s="285"/>
      <c r="AG384" s="285"/>
      <c r="AH384" s="285"/>
      <c r="AI384" s="285"/>
      <c r="AJ384" s="285"/>
      <c r="AL384" s="286"/>
    </row>
    <row r="385" spans="1:38" s="272" customFormat="1" x14ac:dyDescent="0.2">
      <c r="A385" s="272" t="s">
        <v>1285</v>
      </c>
      <c r="B385" s="272" t="s">
        <v>17066</v>
      </c>
      <c r="C385" s="257">
        <v>56037</v>
      </c>
      <c r="D385" s="272" t="s">
        <v>17030</v>
      </c>
      <c r="E385" s="273" t="s">
        <v>17278</v>
      </c>
      <c r="F385" s="274">
        <v>20200202</v>
      </c>
      <c r="G385" s="272" t="s">
        <v>17631</v>
      </c>
      <c r="H385" s="272" t="s">
        <v>17663</v>
      </c>
      <c r="I385" s="272" t="s">
        <v>14790</v>
      </c>
      <c r="J385" s="287">
        <v>0</v>
      </c>
      <c r="K385" s="288">
        <v>0</v>
      </c>
      <c r="L385" s="288">
        <v>0</v>
      </c>
      <c r="M385" s="288">
        <v>0</v>
      </c>
      <c r="N385" s="288">
        <v>0</v>
      </c>
      <c r="O385" s="289">
        <v>0</v>
      </c>
      <c r="P385" s="290">
        <v>0</v>
      </c>
      <c r="Q385" s="290">
        <v>0</v>
      </c>
      <c r="R385" s="290">
        <v>0</v>
      </c>
      <c r="S385" s="290">
        <v>0</v>
      </c>
      <c r="T385" s="291">
        <v>0</v>
      </c>
      <c r="U385" s="292">
        <v>0</v>
      </c>
      <c r="V385" s="292">
        <v>0</v>
      </c>
      <c r="W385" s="292">
        <v>0</v>
      </c>
      <c r="X385" s="293">
        <v>0</v>
      </c>
      <c r="Y385" s="604" t="s">
        <v>16661</v>
      </c>
      <c r="Z385" s="282"/>
      <c r="AA385" s="282"/>
      <c r="AB385" s="282"/>
      <c r="AC385" s="282"/>
      <c r="AD385" s="282"/>
      <c r="AE385" s="282"/>
      <c r="AF385" s="285"/>
      <c r="AG385" s="285"/>
      <c r="AH385" s="285"/>
      <c r="AI385" s="285"/>
      <c r="AJ385" s="285"/>
      <c r="AL385" s="286"/>
    </row>
    <row r="386" spans="1:38" s="272" customFormat="1" x14ac:dyDescent="0.2">
      <c r="A386" s="272" t="s">
        <v>1285</v>
      </c>
      <c r="B386" s="272" t="s">
        <v>17066</v>
      </c>
      <c r="C386" s="257">
        <v>56037</v>
      </c>
      <c r="D386" s="272" t="s">
        <v>17030</v>
      </c>
      <c r="E386" s="273" t="s">
        <v>17278</v>
      </c>
      <c r="F386" s="274">
        <v>20200202</v>
      </c>
      <c r="G386" s="272" t="s">
        <v>17631</v>
      </c>
      <c r="H386" s="272" t="s">
        <v>17664</v>
      </c>
      <c r="I386" s="272" t="s">
        <v>14790</v>
      </c>
      <c r="J386" s="287">
        <v>0</v>
      </c>
      <c r="K386" s="288">
        <v>0</v>
      </c>
      <c r="L386" s="288">
        <v>0</v>
      </c>
      <c r="M386" s="288">
        <v>0</v>
      </c>
      <c r="N386" s="288">
        <v>0</v>
      </c>
      <c r="O386" s="289">
        <v>0</v>
      </c>
      <c r="P386" s="290">
        <v>0</v>
      </c>
      <c r="Q386" s="290">
        <v>0</v>
      </c>
      <c r="R386" s="290">
        <v>0</v>
      </c>
      <c r="S386" s="290">
        <v>0</v>
      </c>
      <c r="T386" s="291">
        <v>0</v>
      </c>
      <c r="U386" s="292">
        <v>0</v>
      </c>
      <c r="V386" s="292">
        <v>0</v>
      </c>
      <c r="W386" s="292">
        <v>0</v>
      </c>
      <c r="X386" s="293">
        <v>0</v>
      </c>
      <c r="Y386" s="604" t="s">
        <v>16661</v>
      </c>
      <c r="Z386" s="282"/>
      <c r="AA386" s="282"/>
      <c r="AB386" s="282"/>
      <c r="AC386" s="282"/>
      <c r="AD386" s="282"/>
      <c r="AE386" s="282"/>
      <c r="AF386" s="285"/>
      <c r="AG386" s="285"/>
      <c r="AH386" s="285"/>
      <c r="AI386" s="285"/>
      <c r="AJ386" s="285"/>
      <c r="AL386" s="286"/>
    </row>
    <row r="387" spans="1:38" s="272" customFormat="1" x14ac:dyDescent="0.2">
      <c r="A387" s="272" t="s">
        <v>1285</v>
      </c>
      <c r="B387" s="272" t="s">
        <v>17066</v>
      </c>
      <c r="C387" s="257">
        <v>56037</v>
      </c>
      <c r="D387" s="272" t="s">
        <v>17030</v>
      </c>
      <c r="E387" s="273" t="s">
        <v>17278</v>
      </c>
      <c r="F387" s="274">
        <v>20200254</v>
      </c>
      <c r="G387" s="272" t="s">
        <v>17657</v>
      </c>
      <c r="H387" s="272" t="s">
        <v>17335</v>
      </c>
      <c r="I387" s="272" t="s">
        <v>14790</v>
      </c>
      <c r="J387" s="287">
        <v>1.5329999999999997</v>
      </c>
      <c r="K387" s="288">
        <v>0.37625951999999996</v>
      </c>
      <c r="L387" s="288">
        <v>1.5768000000000002</v>
      </c>
      <c r="M387" s="288">
        <v>0</v>
      </c>
      <c r="N387" s="288">
        <v>3.1845266543999995E-2</v>
      </c>
      <c r="O387" s="289">
        <v>1.6616215558305627</v>
      </c>
      <c r="P387" s="290">
        <v>0.40782839466305337</v>
      </c>
      <c r="Q387" s="290">
        <v>1.7090964574257221</v>
      </c>
      <c r="R387" s="290">
        <v>0</v>
      </c>
      <c r="S387" s="290">
        <v>3.451714373168966E-2</v>
      </c>
      <c r="T387" s="291">
        <v>1.5381994375931194</v>
      </c>
      <c r="U387" s="292">
        <v>0.40454845959870472</v>
      </c>
      <c r="V387" s="292">
        <v>1.6433172958029687</v>
      </c>
      <c r="W387" s="292">
        <v>0</v>
      </c>
      <c r="X387" s="293">
        <v>3.451714373168966E-2</v>
      </c>
      <c r="Y387" s="604" t="s">
        <v>16661</v>
      </c>
      <c r="Z387" s="282"/>
      <c r="AA387" s="282"/>
      <c r="AB387" s="282"/>
      <c r="AC387" s="282"/>
      <c r="AD387" s="282"/>
      <c r="AE387" s="282"/>
      <c r="AF387" s="285"/>
      <c r="AG387" s="285"/>
      <c r="AH387" s="285"/>
      <c r="AI387" s="285"/>
      <c r="AJ387" s="285"/>
      <c r="AL387" s="286"/>
    </row>
    <row r="388" spans="1:38" s="272" customFormat="1" x14ac:dyDescent="0.2">
      <c r="A388" s="272" t="s">
        <v>1285</v>
      </c>
      <c r="B388" s="272" t="s">
        <v>17066</v>
      </c>
      <c r="C388" s="257">
        <v>56037</v>
      </c>
      <c r="D388" s="272" t="s">
        <v>17030</v>
      </c>
      <c r="E388" s="273" t="s">
        <v>17278</v>
      </c>
      <c r="F388" s="274">
        <v>20200254</v>
      </c>
      <c r="G388" s="272" t="s">
        <v>17657</v>
      </c>
      <c r="H388" s="272" t="s">
        <v>17537</v>
      </c>
      <c r="I388" s="272" t="s">
        <v>14790</v>
      </c>
      <c r="J388" s="287">
        <v>0.17519999999999999</v>
      </c>
      <c r="K388" s="288">
        <v>0.63964118399999981</v>
      </c>
      <c r="L388" s="288">
        <v>0.52560000000000007</v>
      </c>
      <c r="M388" s="288">
        <v>0</v>
      </c>
      <c r="N388" s="288">
        <v>5.4136953124799998E-2</v>
      </c>
      <c r="O388" s="289">
        <v>0.18989960638063577</v>
      </c>
      <c r="P388" s="290">
        <v>0.69330827092719061</v>
      </c>
      <c r="Q388" s="290">
        <v>0.56969881914190745</v>
      </c>
      <c r="R388" s="290">
        <v>0</v>
      </c>
      <c r="S388" s="290">
        <v>5.8679144343872433E-2</v>
      </c>
      <c r="T388" s="291">
        <v>0.17579422143921367</v>
      </c>
      <c r="U388" s="292">
        <v>0.6877323813177979</v>
      </c>
      <c r="V388" s="292">
        <v>0.54777243193432301</v>
      </c>
      <c r="W388" s="292">
        <v>0</v>
      </c>
      <c r="X388" s="293">
        <v>5.8679144343872433E-2</v>
      </c>
      <c r="Y388" s="604" t="s">
        <v>16661</v>
      </c>
      <c r="Z388" s="282"/>
      <c r="AA388" s="282"/>
      <c r="AB388" s="282"/>
      <c r="AC388" s="282"/>
      <c r="AD388" s="282"/>
      <c r="AE388" s="282"/>
      <c r="AF388" s="285"/>
      <c r="AG388" s="285"/>
      <c r="AH388" s="285"/>
      <c r="AI388" s="285"/>
      <c r="AJ388" s="285"/>
      <c r="AL388" s="286"/>
    </row>
    <row r="389" spans="1:38" s="272" customFormat="1" x14ac:dyDescent="0.2">
      <c r="A389" s="272" t="s">
        <v>1285</v>
      </c>
      <c r="B389" s="272" t="s">
        <v>17066</v>
      </c>
      <c r="C389" s="257">
        <v>56037</v>
      </c>
      <c r="D389" s="272" t="s">
        <v>17030</v>
      </c>
      <c r="E389" s="273" t="s">
        <v>17278</v>
      </c>
      <c r="F389" s="274">
        <v>20200254</v>
      </c>
      <c r="G389" s="272" t="s">
        <v>17657</v>
      </c>
      <c r="H389" s="272" t="s">
        <v>17665</v>
      </c>
      <c r="I389" s="272" t="s">
        <v>14790</v>
      </c>
      <c r="J389" s="287">
        <v>2.19</v>
      </c>
      <c r="K389" s="288">
        <v>0.63964118400000003</v>
      </c>
      <c r="L389" s="288">
        <v>2.19</v>
      </c>
      <c r="M389" s="288">
        <v>0</v>
      </c>
      <c r="N389" s="288">
        <v>5.4136953124800005E-2</v>
      </c>
      <c r="O389" s="289">
        <v>2.3737450797579474</v>
      </c>
      <c r="P389" s="290">
        <v>0.69330827092719083</v>
      </c>
      <c r="Q389" s="290">
        <v>2.3737450797579474</v>
      </c>
      <c r="R389" s="290">
        <v>0</v>
      </c>
      <c r="S389" s="290">
        <v>5.867914434387244E-2</v>
      </c>
      <c r="T389" s="291">
        <v>2.1974277679901713</v>
      </c>
      <c r="U389" s="292">
        <v>0.68773238131779812</v>
      </c>
      <c r="V389" s="292">
        <v>2.2823851330596785</v>
      </c>
      <c r="W389" s="292">
        <v>0</v>
      </c>
      <c r="X389" s="293">
        <v>5.867914434387244E-2</v>
      </c>
      <c r="Y389" s="604" t="s">
        <v>16661</v>
      </c>
      <c r="Z389" s="282"/>
      <c r="AA389" s="282"/>
      <c r="AB389" s="282"/>
      <c r="AC389" s="282"/>
      <c r="AD389" s="282"/>
      <c r="AE389" s="282"/>
      <c r="AF389" s="285"/>
      <c r="AG389" s="285"/>
      <c r="AH389" s="285"/>
      <c r="AI389" s="285"/>
      <c r="AJ389" s="285"/>
      <c r="AL389" s="286"/>
    </row>
    <row r="390" spans="1:38" s="272" customFormat="1" x14ac:dyDescent="0.2">
      <c r="A390" s="272" t="s">
        <v>1285</v>
      </c>
      <c r="B390" s="272" t="s">
        <v>17066</v>
      </c>
      <c r="C390" s="257">
        <v>56037</v>
      </c>
      <c r="D390" s="272" t="s">
        <v>17030</v>
      </c>
      <c r="E390" s="273" t="s">
        <v>17278</v>
      </c>
      <c r="F390" s="274">
        <v>20200254</v>
      </c>
      <c r="G390" s="272" t="s">
        <v>17657</v>
      </c>
      <c r="H390" s="272" t="s">
        <v>17302</v>
      </c>
      <c r="I390" s="272" t="s">
        <v>14790</v>
      </c>
      <c r="J390" s="287">
        <v>0.70079999999999998</v>
      </c>
      <c r="K390" s="288">
        <v>0.22865001599999998</v>
      </c>
      <c r="L390" s="288">
        <v>0.39420000000000005</v>
      </c>
      <c r="M390" s="288">
        <v>0</v>
      </c>
      <c r="N390" s="288">
        <v>1.93521235152E-2</v>
      </c>
      <c r="O390" s="289">
        <v>0.75959842552254309</v>
      </c>
      <c r="P390" s="290">
        <v>0.24783417829524013</v>
      </c>
      <c r="Q390" s="290">
        <v>0.42727411435643053</v>
      </c>
      <c r="R390" s="290">
        <v>0</v>
      </c>
      <c r="S390" s="290">
        <v>2.0975802729257566E-2</v>
      </c>
      <c r="T390" s="291">
        <v>0.70317688575685466</v>
      </c>
      <c r="U390" s="292">
        <v>0.24584098698690518</v>
      </c>
      <c r="V390" s="292">
        <v>0.41082932395074218</v>
      </c>
      <c r="W390" s="292">
        <v>0</v>
      </c>
      <c r="X390" s="293">
        <v>2.0975802729257566E-2</v>
      </c>
      <c r="Y390" s="604" t="s">
        <v>16661</v>
      </c>
      <c r="Z390" s="282"/>
      <c r="AA390" s="282"/>
      <c r="AB390" s="282"/>
      <c r="AC390" s="282"/>
      <c r="AD390" s="282"/>
      <c r="AE390" s="282"/>
      <c r="AF390" s="285"/>
      <c r="AG390" s="285"/>
      <c r="AH390" s="285"/>
      <c r="AI390" s="285"/>
      <c r="AJ390" s="285"/>
      <c r="AL390" s="286"/>
    </row>
    <row r="391" spans="1:38" s="272" customFormat="1" x14ac:dyDescent="0.2">
      <c r="A391" s="272" t="s">
        <v>1285</v>
      </c>
      <c r="B391" s="272" t="s">
        <v>17066</v>
      </c>
      <c r="C391" s="257">
        <v>56037</v>
      </c>
      <c r="D391" s="272" t="s">
        <v>17030</v>
      </c>
      <c r="E391" s="273" t="s">
        <v>17278</v>
      </c>
      <c r="F391" s="274">
        <v>20200254</v>
      </c>
      <c r="G391" s="272" t="s">
        <v>17657</v>
      </c>
      <c r="H391" s="272" t="s">
        <v>17302</v>
      </c>
      <c r="I391" s="272" t="s">
        <v>14790</v>
      </c>
      <c r="J391" s="287">
        <v>0.87600000000000011</v>
      </c>
      <c r="K391" s="288">
        <v>0.27495888000000002</v>
      </c>
      <c r="L391" s="288">
        <v>0.87600000000000011</v>
      </c>
      <c r="M391" s="288">
        <v>0</v>
      </c>
      <c r="N391" s="288">
        <v>2.3271540936000003E-2</v>
      </c>
      <c r="O391" s="289">
        <v>0.94949803190317905</v>
      </c>
      <c r="P391" s="290">
        <v>0.29802844225376979</v>
      </c>
      <c r="Q391" s="290">
        <v>0.94949803190317905</v>
      </c>
      <c r="R391" s="290">
        <v>0</v>
      </c>
      <c r="S391" s="290">
        <v>2.5224066573157837E-2</v>
      </c>
      <c r="T391" s="291">
        <v>0.87897110719606852</v>
      </c>
      <c r="U391" s="292">
        <v>0.29563156662982271</v>
      </c>
      <c r="V391" s="292">
        <v>0.91295405322387158</v>
      </c>
      <c r="W391" s="292">
        <v>0</v>
      </c>
      <c r="X391" s="293">
        <v>2.5224066573157837E-2</v>
      </c>
      <c r="Y391" s="604" t="s">
        <v>16661</v>
      </c>
      <c r="Z391" s="282"/>
      <c r="AA391" s="282"/>
      <c r="AB391" s="282"/>
      <c r="AC391" s="282"/>
      <c r="AD391" s="282"/>
      <c r="AE391" s="282"/>
      <c r="AF391" s="285"/>
      <c r="AG391" s="285"/>
      <c r="AH391" s="285"/>
      <c r="AI391" s="285"/>
      <c r="AJ391" s="285"/>
      <c r="AL391" s="286"/>
    </row>
    <row r="392" spans="1:38" s="272" customFormat="1" x14ac:dyDescent="0.2">
      <c r="A392" s="272" t="s">
        <v>1285</v>
      </c>
      <c r="B392" s="272" t="s">
        <v>17066</v>
      </c>
      <c r="C392" s="257">
        <v>56037</v>
      </c>
      <c r="D392" s="272" t="s">
        <v>17030</v>
      </c>
      <c r="E392" s="273" t="s">
        <v>17278</v>
      </c>
      <c r="F392" s="274">
        <v>20200254</v>
      </c>
      <c r="G392" s="272" t="s">
        <v>17657</v>
      </c>
      <c r="H392" s="272" t="s">
        <v>17312</v>
      </c>
      <c r="I392" s="272" t="s">
        <v>14790</v>
      </c>
      <c r="J392" s="287">
        <v>1.7520000000000002</v>
      </c>
      <c r="K392" s="288">
        <v>0.50071459200000001</v>
      </c>
      <c r="L392" s="288">
        <v>1.7520000000000002</v>
      </c>
      <c r="M392" s="288">
        <v>0</v>
      </c>
      <c r="N392" s="288">
        <v>4.2378700862400011E-2</v>
      </c>
      <c r="O392" s="289">
        <v>1.8989960638063581</v>
      </c>
      <c r="P392" s="290">
        <v>0.54272547905160184</v>
      </c>
      <c r="Q392" s="290">
        <v>1.8989960638063581</v>
      </c>
      <c r="R392" s="290">
        <v>0</v>
      </c>
      <c r="S392" s="290">
        <v>4.5934352812171647E-2</v>
      </c>
      <c r="T392" s="291">
        <v>1.757942214392137</v>
      </c>
      <c r="U392" s="292">
        <v>0.53836064238904557</v>
      </c>
      <c r="V392" s="292">
        <v>1.8259081064477432</v>
      </c>
      <c r="W392" s="292">
        <v>0</v>
      </c>
      <c r="X392" s="293">
        <v>4.5934352812171647E-2</v>
      </c>
      <c r="Y392" s="604" t="s">
        <v>16661</v>
      </c>
      <c r="Z392" s="282"/>
      <c r="AA392" s="282"/>
      <c r="AB392" s="282"/>
      <c r="AC392" s="282"/>
      <c r="AD392" s="282"/>
      <c r="AE392" s="282"/>
      <c r="AF392" s="285"/>
      <c r="AG392" s="285"/>
      <c r="AH392" s="285"/>
      <c r="AI392" s="285"/>
      <c r="AJ392" s="285"/>
      <c r="AL392" s="286"/>
    </row>
    <row r="393" spans="1:38" s="272" customFormat="1" x14ac:dyDescent="0.2">
      <c r="A393" s="272" t="s">
        <v>1285</v>
      </c>
      <c r="B393" s="272" t="s">
        <v>17066</v>
      </c>
      <c r="C393" s="257">
        <v>56037</v>
      </c>
      <c r="D393" s="272" t="s">
        <v>17030</v>
      </c>
      <c r="E393" s="273" t="s">
        <v>17278</v>
      </c>
      <c r="F393" s="274">
        <v>20200254</v>
      </c>
      <c r="G393" s="272" t="s">
        <v>17657</v>
      </c>
      <c r="H393" s="272" t="s">
        <v>17666</v>
      </c>
      <c r="I393" s="272" t="s">
        <v>14790</v>
      </c>
      <c r="J393" s="287">
        <v>1.7520000000000002</v>
      </c>
      <c r="K393" s="288">
        <v>0.63964118400000003</v>
      </c>
      <c r="L393" s="288">
        <v>1.7520000000000002</v>
      </c>
      <c r="M393" s="288">
        <v>0</v>
      </c>
      <c r="N393" s="288">
        <v>5.4136953124800012E-2</v>
      </c>
      <c r="O393" s="289">
        <v>1.8989960638063581</v>
      </c>
      <c r="P393" s="290">
        <v>0.69330827092719083</v>
      </c>
      <c r="Q393" s="290">
        <v>1.8989960638063581</v>
      </c>
      <c r="R393" s="290">
        <v>0</v>
      </c>
      <c r="S393" s="290">
        <v>5.8679144343872447E-2</v>
      </c>
      <c r="T393" s="291">
        <v>1.757942214392137</v>
      </c>
      <c r="U393" s="292">
        <v>0.68773238131779812</v>
      </c>
      <c r="V393" s="292">
        <v>1.8259081064477432</v>
      </c>
      <c r="W393" s="292">
        <v>0</v>
      </c>
      <c r="X393" s="293">
        <v>5.8679144343872447E-2</v>
      </c>
      <c r="Y393" s="604" t="s">
        <v>16661</v>
      </c>
      <c r="Z393" s="282"/>
      <c r="AA393" s="282"/>
      <c r="AB393" s="282"/>
      <c r="AC393" s="282"/>
      <c r="AD393" s="282"/>
      <c r="AE393" s="282"/>
      <c r="AF393" s="285"/>
      <c r="AG393" s="285"/>
      <c r="AH393" s="285"/>
      <c r="AI393" s="285"/>
      <c r="AJ393" s="285"/>
      <c r="AL393" s="286"/>
    </row>
    <row r="394" spans="1:38" s="272" customFormat="1" x14ac:dyDescent="0.2">
      <c r="A394" s="272" t="s">
        <v>1285</v>
      </c>
      <c r="B394" s="272" t="s">
        <v>17066</v>
      </c>
      <c r="C394" s="257">
        <v>56037</v>
      </c>
      <c r="D394" s="272" t="s">
        <v>17030</v>
      </c>
      <c r="E394" s="273" t="s">
        <v>17278</v>
      </c>
      <c r="F394" s="274">
        <v>20200254</v>
      </c>
      <c r="G394" s="272" t="s">
        <v>17657</v>
      </c>
      <c r="H394" s="272" t="s">
        <v>17634</v>
      </c>
      <c r="I394" s="272" t="s">
        <v>14790</v>
      </c>
      <c r="J394" s="287">
        <v>3.5040000000000004</v>
      </c>
      <c r="K394" s="288">
        <v>0.36468230400000001</v>
      </c>
      <c r="L394" s="288">
        <v>5.2559999999999993</v>
      </c>
      <c r="M394" s="288">
        <v>0</v>
      </c>
      <c r="N394" s="288">
        <v>3.0865412188800009E-2</v>
      </c>
      <c r="O394" s="289">
        <v>3.7979921276127162</v>
      </c>
      <c r="P394" s="290">
        <v>0.39527982867342099</v>
      </c>
      <c r="Q394" s="290">
        <v>5.6969881914190728</v>
      </c>
      <c r="R394" s="290">
        <v>0</v>
      </c>
      <c r="S394" s="290">
        <v>3.345507777071461E-2</v>
      </c>
      <c r="T394" s="291">
        <v>3.5158844287842741</v>
      </c>
      <c r="U394" s="292">
        <v>0.39210081468797536</v>
      </c>
      <c r="V394" s="292">
        <v>5.4777243193432277</v>
      </c>
      <c r="W394" s="292">
        <v>0</v>
      </c>
      <c r="X394" s="293">
        <v>3.345507777071461E-2</v>
      </c>
      <c r="Y394" s="604" t="s">
        <v>16661</v>
      </c>
      <c r="Z394" s="282"/>
      <c r="AA394" s="282"/>
      <c r="AB394" s="282"/>
      <c r="AC394" s="282"/>
      <c r="AD394" s="282"/>
      <c r="AE394" s="282"/>
      <c r="AF394" s="285"/>
      <c r="AG394" s="285"/>
      <c r="AH394" s="285"/>
      <c r="AI394" s="285"/>
      <c r="AJ394" s="285"/>
      <c r="AL394" s="286"/>
    </row>
    <row r="395" spans="1:38" s="272" customFormat="1" x14ac:dyDescent="0.2">
      <c r="A395" s="272" t="s">
        <v>1285</v>
      </c>
      <c r="B395" s="272" t="s">
        <v>17066</v>
      </c>
      <c r="C395" s="257">
        <v>56037</v>
      </c>
      <c r="D395" s="272" t="s">
        <v>17030</v>
      </c>
      <c r="E395" s="273" t="s">
        <v>17278</v>
      </c>
      <c r="F395" s="274">
        <v>20200254</v>
      </c>
      <c r="G395" s="272" t="s">
        <v>17657</v>
      </c>
      <c r="H395" s="272" t="s">
        <v>17634</v>
      </c>
      <c r="I395" s="272" t="s">
        <v>14790</v>
      </c>
      <c r="J395" s="287">
        <v>3.5040000000000004</v>
      </c>
      <c r="K395" s="288">
        <v>0.51229180800000018</v>
      </c>
      <c r="L395" s="288">
        <v>5.2559999999999993</v>
      </c>
      <c r="M395" s="288">
        <v>0</v>
      </c>
      <c r="N395" s="288">
        <v>4.3358555217600014E-2</v>
      </c>
      <c r="O395" s="289">
        <v>3.7979921276127162</v>
      </c>
      <c r="P395" s="290">
        <v>0.55527404504123445</v>
      </c>
      <c r="Q395" s="290">
        <v>5.6969881914190728</v>
      </c>
      <c r="R395" s="290">
        <v>0</v>
      </c>
      <c r="S395" s="290">
        <v>4.6996418773146711E-2</v>
      </c>
      <c r="T395" s="291">
        <v>3.5158844287842741</v>
      </c>
      <c r="U395" s="292">
        <v>0.55080828729977516</v>
      </c>
      <c r="V395" s="292">
        <v>5.4777243193432277</v>
      </c>
      <c r="W395" s="292">
        <v>0</v>
      </c>
      <c r="X395" s="293">
        <v>4.6996418773146711E-2</v>
      </c>
      <c r="Y395" s="604" t="s">
        <v>16661</v>
      </c>
      <c r="Z395" s="282"/>
      <c r="AA395" s="282"/>
      <c r="AB395" s="282"/>
      <c r="AC395" s="282"/>
      <c r="AD395" s="282"/>
      <c r="AE395" s="282"/>
      <c r="AF395" s="285"/>
      <c r="AG395" s="285"/>
      <c r="AH395" s="285"/>
      <c r="AI395" s="285"/>
      <c r="AJ395" s="285"/>
      <c r="AL395" s="286"/>
    </row>
    <row r="396" spans="1:38" s="272" customFormat="1" x14ac:dyDescent="0.2">
      <c r="A396" s="272" t="s">
        <v>1285</v>
      </c>
      <c r="B396" s="272" t="s">
        <v>17066</v>
      </c>
      <c r="C396" s="257">
        <v>56037</v>
      </c>
      <c r="D396" s="272" t="s">
        <v>17030</v>
      </c>
      <c r="E396" s="273" t="s">
        <v>17278</v>
      </c>
      <c r="F396" s="274">
        <v>20200254</v>
      </c>
      <c r="G396" s="272" t="s">
        <v>17657</v>
      </c>
      <c r="H396" s="272" t="s">
        <v>17634</v>
      </c>
      <c r="I396" s="272" t="s">
        <v>14790</v>
      </c>
      <c r="J396" s="287">
        <v>3.5040000000000004</v>
      </c>
      <c r="K396" s="288">
        <v>0.51229180800000018</v>
      </c>
      <c r="L396" s="288">
        <v>5.2559999999999993</v>
      </c>
      <c r="M396" s="288">
        <v>0</v>
      </c>
      <c r="N396" s="288">
        <v>4.3358555217600014E-2</v>
      </c>
      <c r="O396" s="289">
        <v>3.7979921276127162</v>
      </c>
      <c r="P396" s="290">
        <v>0.55527404504123445</v>
      </c>
      <c r="Q396" s="290">
        <v>5.6969881914190728</v>
      </c>
      <c r="R396" s="290">
        <v>0</v>
      </c>
      <c r="S396" s="290">
        <v>4.6996418773146711E-2</v>
      </c>
      <c r="T396" s="291">
        <v>3.5158844287842741</v>
      </c>
      <c r="U396" s="292">
        <v>0.55080828729977516</v>
      </c>
      <c r="V396" s="292">
        <v>5.4777243193432277</v>
      </c>
      <c r="W396" s="292">
        <v>0</v>
      </c>
      <c r="X396" s="293">
        <v>4.6996418773146711E-2</v>
      </c>
      <c r="Y396" s="604" t="s">
        <v>16661</v>
      </c>
      <c r="Z396" s="282"/>
      <c r="AA396" s="282"/>
      <c r="AB396" s="282"/>
      <c r="AC396" s="282"/>
      <c r="AD396" s="282"/>
      <c r="AE396" s="282"/>
      <c r="AF396" s="285"/>
      <c r="AG396" s="285"/>
      <c r="AH396" s="285"/>
      <c r="AI396" s="285"/>
      <c r="AJ396" s="285"/>
      <c r="AL396" s="286"/>
    </row>
    <row r="397" spans="1:38" s="272" customFormat="1" x14ac:dyDescent="0.2">
      <c r="A397" s="272" t="s">
        <v>1285</v>
      </c>
      <c r="B397" s="272" t="s">
        <v>17066</v>
      </c>
      <c r="C397" s="257">
        <v>56037</v>
      </c>
      <c r="D397" s="272" t="s">
        <v>17030</v>
      </c>
      <c r="E397" s="273" t="s">
        <v>17278</v>
      </c>
      <c r="F397" s="274">
        <v>20200254</v>
      </c>
      <c r="G397" s="272" t="s">
        <v>17655</v>
      </c>
      <c r="H397" s="272" t="s">
        <v>17667</v>
      </c>
      <c r="I397" s="272" t="s">
        <v>14790</v>
      </c>
      <c r="J397" s="287">
        <v>5.2559999999999993</v>
      </c>
      <c r="K397" s="288">
        <v>1.0274779199999997</v>
      </c>
      <c r="L397" s="288">
        <v>4.8179999999999996</v>
      </c>
      <c r="M397" s="288">
        <v>0</v>
      </c>
      <c r="N397" s="288">
        <v>8.6962074023999983E-2</v>
      </c>
      <c r="O397" s="289">
        <v>5.6969881914190728</v>
      </c>
      <c r="P397" s="290">
        <v>1.1136852315798762</v>
      </c>
      <c r="Q397" s="290">
        <v>5.2222391754674833</v>
      </c>
      <c r="R397" s="290">
        <v>0</v>
      </c>
      <c r="S397" s="290">
        <v>9.4258354036537151E-2</v>
      </c>
      <c r="T397" s="291">
        <v>5.2738266431764096</v>
      </c>
      <c r="U397" s="292">
        <v>1.1047284858272317</v>
      </c>
      <c r="V397" s="292">
        <v>5.0212472927312923</v>
      </c>
      <c r="W397" s="292">
        <v>0</v>
      </c>
      <c r="X397" s="293">
        <v>9.4258354036537151E-2</v>
      </c>
      <c r="Y397" s="604" t="s">
        <v>16661</v>
      </c>
      <c r="Z397" s="282"/>
      <c r="AA397" s="282"/>
      <c r="AB397" s="282"/>
      <c r="AC397" s="282"/>
      <c r="AD397" s="282"/>
      <c r="AE397" s="282"/>
      <c r="AF397" s="285"/>
      <c r="AG397" s="285"/>
      <c r="AH397" s="285"/>
      <c r="AI397" s="285"/>
      <c r="AJ397" s="285"/>
      <c r="AL397" s="286"/>
    </row>
    <row r="398" spans="1:38" s="272" customFormat="1" x14ac:dyDescent="0.2">
      <c r="A398" s="272" t="s">
        <v>1285</v>
      </c>
      <c r="B398" s="272" t="s">
        <v>17066</v>
      </c>
      <c r="C398" s="257">
        <v>56037</v>
      </c>
      <c r="D398" s="272" t="s">
        <v>17030</v>
      </c>
      <c r="E398" s="273" t="s">
        <v>17278</v>
      </c>
      <c r="F398" s="274">
        <v>20200254</v>
      </c>
      <c r="G398" s="272" t="s">
        <v>17631</v>
      </c>
      <c r="H398" s="272" t="s">
        <v>17668</v>
      </c>
      <c r="I398" s="272" t="s">
        <v>14790</v>
      </c>
      <c r="J398" s="287">
        <v>5.2559999999999993</v>
      </c>
      <c r="K398" s="288">
        <v>0.62227535999999994</v>
      </c>
      <c r="L398" s="288">
        <v>6.1319999999999988</v>
      </c>
      <c r="M398" s="288">
        <v>0</v>
      </c>
      <c r="N398" s="288">
        <v>5.2667171591999996E-2</v>
      </c>
      <c r="O398" s="289">
        <v>5.6969881914190728</v>
      </c>
      <c r="P398" s="290">
        <v>0.67448542194274208</v>
      </c>
      <c r="Q398" s="290">
        <v>6.6464862233222508</v>
      </c>
      <c r="R398" s="290">
        <v>0</v>
      </c>
      <c r="S398" s="290">
        <v>5.708604540240983E-2</v>
      </c>
      <c r="T398" s="291">
        <v>5.2738266431764096</v>
      </c>
      <c r="U398" s="292">
        <v>0.66906091395170386</v>
      </c>
      <c r="V398" s="292">
        <v>6.3906783725670984</v>
      </c>
      <c r="W398" s="292">
        <v>0</v>
      </c>
      <c r="X398" s="293">
        <v>5.708604540240983E-2</v>
      </c>
      <c r="Y398" s="604" t="s">
        <v>16661</v>
      </c>
      <c r="Z398" s="282"/>
      <c r="AA398" s="282"/>
      <c r="AB398" s="282"/>
      <c r="AC398" s="282"/>
      <c r="AD398" s="282"/>
      <c r="AE398" s="282"/>
      <c r="AF398" s="285"/>
      <c r="AG398" s="285"/>
      <c r="AH398" s="285"/>
      <c r="AI398" s="285"/>
      <c r="AJ398" s="285"/>
      <c r="AL398" s="286"/>
    </row>
    <row r="399" spans="1:38" s="272" customFormat="1" x14ac:dyDescent="0.2">
      <c r="A399" s="272" t="s">
        <v>1285</v>
      </c>
      <c r="B399" s="272" t="s">
        <v>17066</v>
      </c>
      <c r="C399" s="257">
        <v>56037</v>
      </c>
      <c r="D399" s="272" t="s">
        <v>17030</v>
      </c>
      <c r="E399" s="273" t="s">
        <v>17278</v>
      </c>
      <c r="F399" s="274">
        <v>20200254</v>
      </c>
      <c r="G399" s="272" t="s">
        <v>17631</v>
      </c>
      <c r="H399" s="272" t="s">
        <v>17537</v>
      </c>
      <c r="I399" s="272" t="s">
        <v>14790</v>
      </c>
      <c r="J399" s="287">
        <v>2.19</v>
      </c>
      <c r="K399" s="288">
        <v>0.70910447999999993</v>
      </c>
      <c r="L399" s="288">
        <v>2.19</v>
      </c>
      <c r="M399" s="288">
        <v>0</v>
      </c>
      <c r="N399" s="288">
        <v>6.0016079255999992E-2</v>
      </c>
      <c r="O399" s="289">
        <v>2.3737450797579474</v>
      </c>
      <c r="P399" s="290">
        <v>0.76859966686498515</v>
      </c>
      <c r="Q399" s="290">
        <v>2.3737450797579474</v>
      </c>
      <c r="R399" s="290">
        <v>0</v>
      </c>
      <c r="S399" s="290">
        <v>6.5051540109722819E-2</v>
      </c>
      <c r="T399" s="291">
        <v>2.1974277679901713</v>
      </c>
      <c r="U399" s="292">
        <v>0.76241825078217418</v>
      </c>
      <c r="V399" s="292">
        <v>2.2823851330596785</v>
      </c>
      <c r="W399" s="292">
        <v>0</v>
      </c>
      <c r="X399" s="293">
        <v>6.5051540109722819E-2</v>
      </c>
      <c r="Y399" s="604" t="s">
        <v>16661</v>
      </c>
      <c r="Z399" s="282"/>
      <c r="AA399" s="282"/>
      <c r="AB399" s="282"/>
      <c r="AC399" s="282"/>
      <c r="AD399" s="282"/>
      <c r="AE399" s="282"/>
      <c r="AF399" s="285"/>
      <c r="AG399" s="285"/>
      <c r="AH399" s="285"/>
      <c r="AI399" s="285"/>
      <c r="AJ399" s="285"/>
      <c r="AL399" s="286"/>
    </row>
    <row r="400" spans="1:38" s="272" customFormat="1" x14ac:dyDescent="0.2">
      <c r="A400" s="272" t="s">
        <v>1285</v>
      </c>
      <c r="B400" s="272" t="s">
        <v>17066</v>
      </c>
      <c r="C400" s="257">
        <v>56037</v>
      </c>
      <c r="D400" s="272" t="s">
        <v>17030</v>
      </c>
      <c r="E400" s="273" t="s">
        <v>17278</v>
      </c>
      <c r="F400" s="274">
        <v>20200254</v>
      </c>
      <c r="G400" s="272" t="s">
        <v>17631</v>
      </c>
      <c r="H400" s="272" t="s">
        <v>17669</v>
      </c>
      <c r="I400" s="272" t="s">
        <v>14790</v>
      </c>
      <c r="J400" s="287">
        <v>2.6279999999999997</v>
      </c>
      <c r="K400" s="288">
        <v>0.3646823039999999</v>
      </c>
      <c r="L400" s="288">
        <v>3.5040000000000004</v>
      </c>
      <c r="M400" s="288">
        <v>0</v>
      </c>
      <c r="N400" s="288">
        <v>3.0865412188799995E-2</v>
      </c>
      <c r="O400" s="289">
        <v>2.8484940957095364</v>
      </c>
      <c r="P400" s="290">
        <v>0.39527982867342087</v>
      </c>
      <c r="Q400" s="290">
        <v>3.7979921276127162</v>
      </c>
      <c r="R400" s="290">
        <v>0</v>
      </c>
      <c r="S400" s="290">
        <v>3.3455077770714596E-2</v>
      </c>
      <c r="T400" s="291">
        <v>2.6369133215882048</v>
      </c>
      <c r="U400" s="292">
        <v>0.39210081468797525</v>
      </c>
      <c r="V400" s="292">
        <v>3.6518162128954863</v>
      </c>
      <c r="W400" s="292">
        <v>0</v>
      </c>
      <c r="X400" s="293">
        <v>3.3455077770714596E-2</v>
      </c>
      <c r="Y400" s="604" t="s">
        <v>16661</v>
      </c>
      <c r="Z400" s="282"/>
      <c r="AA400" s="282"/>
      <c r="AB400" s="282"/>
      <c r="AC400" s="282"/>
      <c r="AD400" s="282"/>
      <c r="AE400" s="282"/>
      <c r="AF400" s="285"/>
      <c r="AG400" s="285"/>
      <c r="AH400" s="285"/>
      <c r="AI400" s="285"/>
      <c r="AJ400" s="285"/>
      <c r="AL400" s="286"/>
    </row>
    <row r="401" spans="1:38" s="272" customFormat="1" x14ac:dyDescent="0.2">
      <c r="A401" s="272" t="s">
        <v>1285</v>
      </c>
      <c r="B401" s="272" t="s">
        <v>17066</v>
      </c>
      <c r="C401" s="257">
        <v>56037</v>
      </c>
      <c r="D401" s="272" t="s">
        <v>17030</v>
      </c>
      <c r="E401" s="273" t="s">
        <v>17278</v>
      </c>
      <c r="F401" s="274">
        <v>20200254</v>
      </c>
      <c r="G401" s="272" t="s">
        <v>17631</v>
      </c>
      <c r="H401" s="272" t="s">
        <v>17670</v>
      </c>
      <c r="I401" s="272" t="s">
        <v>14790</v>
      </c>
      <c r="J401" s="287">
        <v>0.87600000000000011</v>
      </c>
      <c r="K401" s="288">
        <v>0.25469875200000003</v>
      </c>
      <c r="L401" s="288">
        <v>0.87600000000000011</v>
      </c>
      <c r="M401" s="288">
        <v>0</v>
      </c>
      <c r="N401" s="288">
        <v>2.1556795814400006E-2</v>
      </c>
      <c r="O401" s="289">
        <v>0.94949803190317905</v>
      </c>
      <c r="P401" s="290">
        <v>0.27606845177191308</v>
      </c>
      <c r="Q401" s="290">
        <v>0.94949803190317905</v>
      </c>
      <c r="R401" s="290">
        <v>0</v>
      </c>
      <c r="S401" s="290">
        <v>2.3365451141451471E-2</v>
      </c>
      <c r="T401" s="291">
        <v>0.87897110719606852</v>
      </c>
      <c r="U401" s="292">
        <v>0.27384818803604627</v>
      </c>
      <c r="V401" s="292">
        <v>0.91295405322387158</v>
      </c>
      <c r="W401" s="292">
        <v>0</v>
      </c>
      <c r="X401" s="293">
        <v>2.3365451141451471E-2</v>
      </c>
      <c r="Y401" s="604" t="s">
        <v>16661</v>
      </c>
      <c r="Z401" s="282"/>
      <c r="AA401" s="282"/>
      <c r="AB401" s="282"/>
      <c r="AC401" s="282"/>
      <c r="AD401" s="282"/>
      <c r="AE401" s="282"/>
      <c r="AF401" s="285"/>
      <c r="AG401" s="285"/>
      <c r="AH401" s="285"/>
      <c r="AI401" s="285"/>
      <c r="AJ401" s="285"/>
      <c r="AL401" s="286"/>
    </row>
    <row r="402" spans="1:38" s="272" customFormat="1" x14ac:dyDescent="0.2">
      <c r="A402" s="272" t="s">
        <v>1285</v>
      </c>
      <c r="B402" s="272" t="s">
        <v>17066</v>
      </c>
      <c r="C402" s="257">
        <v>56037</v>
      </c>
      <c r="D402" s="272" t="s">
        <v>17030</v>
      </c>
      <c r="E402" s="273" t="s">
        <v>17278</v>
      </c>
      <c r="F402" s="274">
        <v>20200254</v>
      </c>
      <c r="G402" s="272" t="s">
        <v>17631</v>
      </c>
      <c r="H402" s="272" t="s">
        <v>17671</v>
      </c>
      <c r="I402" s="272" t="s">
        <v>14790</v>
      </c>
      <c r="J402" s="287">
        <v>3.0659999999999994</v>
      </c>
      <c r="K402" s="288">
        <v>0.59429708799999981</v>
      </c>
      <c r="L402" s="288">
        <v>4.8179999999999996</v>
      </c>
      <c r="M402" s="288">
        <v>0</v>
      </c>
      <c r="N402" s="288">
        <v>5.0299190233599987E-2</v>
      </c>
      <c r="O402" s="289">
        <v>3.3232431116611254</v>
      </c>
      <c r="P402" s="290">
        <v>0.64415972080113026</v>
      </c>
      <c r="Q402" s="290">
        <v>5.2222391754674833</v>
      </c>
      <c r="R402" s="290">
        <v>0</v>
      </c>
      <c r="S402" s="290">
        <v>5.4519385996720071E-2</v>
      </c>
      <c r="T402" s="291">
        <v>3.0763988751862388</v>
      </c>
      <c r="U402" s="292">
        <v>0.63897910541744107</v>
      </c>
      <c r="V402" s="292">
        <v>5.0212472927312923</v>
      </c>
      <c r="W402" s="292">
        <v>0</v>
      </c>
      <c r="X402" s="293">
        <v>5.4519385996720071E-2</v>
      </c>
      <c r="Y402" s="604" t="s">
        <v>16661</v>
      </c>
      <c r="Z402" s="282"/>
      <c r="AA402" s="282"/>
      <c r="AB402" s="282"/>
      <c r="AC402" s="282"/>
      <c r="AD402" s="282"/>
      <c r="AE402" s="282"/>
      <c r="AF402" s="285"/>
      <c r="AG402" s="285"/>
      <c r="AH402" s="285"/>
      <c r="AI402" s="285"/>
      <c r="AJ402" s="285"/>
      <c r="AL402" s="286"/>
    </row>
    <row r="403" spans="1:38" s="272" customFormat="1" x14ac:dyDescent="0.2">
      <c r="A403" s="272" t="s">
        <v>1285</v>
      </c>
      <c r="B403" s="272" t="s">
        <v>17066</v>
      </c>
      <c r="C403" s="257">
        <v>56037</v>
      </c>
      <c r="D403" s="272" t="s">
        <v>17030</v>
      </c>
      <c r="E403" s="273" t="s">
        <v>17278</v>
      </c>
      <c r="F403" s="274">
        <v>20200254</v>
      </c>
      <c r="G403" s="272" t="s">
        <v>17631</v>
      </c>
      <c r="H403" s="272" t="s">
        <v>17306</v>
      </c>
      <c r="I403" s="272" t="s">
        <v>14790</v>
      </c>
      <c r="J403" s="287">
        <v>1.3139999999999998</v>
      </c>
      <c r="K403" s="288">
        <v>0.43125129599999995</v>
      </c>
      <c r="L403" s="288">
        <v>3.0659999999999994</v>
      </c>
      <c r="M403" s="288">
        <v>0</v>
      </c>
      <c r="N403" s="288">
        <v>3.6499574731199996E-2</v>
      </c>
      <c r="O403" s="289">
        <v>1.4242470478547682</v>
      </c>
      <c r="P403" s="290">
        <v>0.4674340831138073</v>
      </c>
      <c r="Q403" s="290">
        <v>3.3232431116611254</v>
      </c>
      <c r="R403" s="290">
        <v>0</v>
      </c>
      <c r="S403" s="290">
        <v>3.9561957046321226E-2</v>
      </c>
      <c r="T403" s="291">
        <v>1.3184566607941024</v>
      </c>
      <c r="U403" s="292">
        <v>0.46367477292466919</v>
      </c>
      <c r="V403" s="292">
        <v>3.1953391862835492</v>
      </c>
      <c r="W403" s="292">
        <v>0</v>
      </c>
      <c r="X403" s="293">
        <v>3.9561957046321226E-2</v>
      </c>
      <c r="Y403" s="604" t="s">
        <v>16661</v>
      </c>
      <c r="Z403" s="282"/>
      <c r="AA403" s="282"/>
      <c r="AB403" s="282"/>
      <c r="AC403" s="282"/>
      <c r="AD403" s="282"/>
      <c r="AE403" s="282"/>
      <c r="AF403" s="285"/>
      <c r="AG403" s="285"/>
      <c r="AH403" s="285"/>
      <c r="AI403" s="285"/>
      <c r="AJ403" s="285"/>
      <c r="AL403" s="286"/>
    </row>
    <row r="404" spans="1:38" s="272" customFormat="1" x14ac:dyDescent="0.2">
      <c r="A404" s="272" t="s">
        <v>1285</v>
      </c>
      <c r="B404" s="272" t="s">
        <v>17066</v>
      </c>
      <c r="C404" s="257">
        <v>56037</v>
      </c>
      <c r="D404" s="272" t="s">
        <v>17030</v>
      </c>
      <c r="E404" s="273" t="s">
        <v>17278</v>
      </c>
      <c r="F404" s="274">
        <v>20200254</v>
      </c>
      <c r="G404" s="272" t="s">
        <v>17631</v>
      </c>
      <c r="H404" s="272" t="s">
        <v>17672</v>
      </c>
      <c r="I404" s="272" t="s">
        <v>14790</v>
      </c>
      <c r="J404" s="287">
        <v>0.87600000000000011</v>
      </c>
      <c r="K404" s="288">
        <v>0.32705635199999999</v>
      </c>
      <c r="L404" s="288">
        <v>0.87600000000000011</v>
      </c>
      <c r="M404" s="288">
        <v>0</v>
      </c>
      <c r="N404" s="288">
        <v>2.7680885534400006E-2</v>
      </c>
      <c r="O404" s="289">
        <v>0.94949803190317905</v>
      </c>
      <c r="P404" s="290">
        <v>0.35449698920711564</v>
      </c>
      <c r="Q404" s="290">
        <v>0.94949803190317905</v>
      </c>
      <c r="R404" s="290">
        <v>0</v>
      </c>
      <c r="S404" s="290">
        <v>3.000336339754564E-2</v>
      </c>
      <c r="T404" s="291">
        <v>0.87897110719606852</v>
      </c>
      <c r="U404" s="292">
        <v>0.35164596872810489</v>
      </c>
      <c r="V404" s="292">
        <v>0.91295405322387158</v>
      </c>
      <c r="W404" s="292">
        <v>0</v>
      </c>
      <c r="X404" s="293">
        <v>3.000336339754564E-2</v>
      </c>
      <c r="Y404" s="604" t="s">
        <v>16661</v>
      </c>
      <c r="Z404" s="282"/>
      <c r="AA404" s="282"/>
      <c r="AB404" s="282"/>
      <c r="AC404" s="282"/>
      <c r="AD404" s="282"/>
      <c r="AE404" s="282"/>
      <c r="AF404" s="285"/>
      <c r="AG404" s="285"/>
      <c r="AH404" s="285"/>
      <c r="AI404" s="285"/>
      <c r="AJ404" s="285"/>
      <c r="AL404" s="286"/>
    </row>
    <row r="405" spans="1:38" s="272" customFormat="1" x14ac:dyDescent="0.2">
      <c r="A405" s="272" t="s">
        <v>1285</v>
      </c>
      <c r="B405" s="272" t="s">
        <v>17066</v>
      </c>
      <c r="C405" s="257">
        <v>56037</v>
      </c>
      <c r="D405" s="272" t="s">
        <v>17030</v>
      </c>
      <c r="E405" s="273" t="s">
        <v>17278</v>
      </c>
      <c r="F405" s="274">
        <v>20200202</v>
      </c>
      <c r="G405" s="272" t="s">
        <v>17673</v>
      </c>
      <c r="H405" s="272" t="s">
        <v>17303</v>
      </c>
      <c r="I405" s="272" t="s">
        <v>14790</v>
      </c>
      <c r="J405" s="287">
        <v>0</v>
      </c>
      <c r="K405" s="288">
        <v>0</v>
      </c>
      <c r="L405" s="288">
        <v>0</v>
      </c>
      <c r="M405" s="288">
        <v>0</v>
      </c>
      <c r="N405" s="288">
        <v>0</v>
      </c>
      <c r="O405" s="289">
        <v>0</v>
      </c>
      <c r="P405" s="290">
        <v>0</v>
      </c>
      <c r="Q405" s="290">
        <v>0</v>
      </c>
      <c r="R405" s="290">
        <v>0</v>
      </c>
      <c r="S405" s="290">
        <v>0</v>
      </c>
      <c r="T405" s="291">
        <v>0</v>
      </c>
      <c r="U405" s="292">
        <v>0</v>
      </c>
      <c r="V405" s="292">
        <v>0</v>
      </c>
      <c r="W405" s="292">
        <v>0</v>
      </c>
      <c r="X405" s="293">
        <v>0</v>
      </c>
      <c r="Y405" s="604" t="s">
        <v>16661</v>
      </c>
      <c r="Z405" s="282"/>
      <c r="AA405" s="282"/>
      <c r="AB405" s="282"/>
      <c r="AC405" s="282"/>
      <c r="AD405" s="282"/>
      <c r="AE405" s="282"/>
      <c r="AF405" s="285"/>
      <c r="AG405" s="285"/>
      <c r="AH405" s="285"/>
      <c r="AI405" s="285"/>
      <c r="AJ405" s="285"/>
      <c r="AL405" s="286"/>
    </row>
    <row r="406" spans="1:38" s="272" customFormat="1" x14ac:dyDescent="0.2">
      <c r="A406" s="272" t="s">
        <v>1285</v>
      </c>
      <c r="B406" s="272" t="s">
        <v>17066</v>
      </c>
      <c r="C406" s="257">
        <v>56037</v>
      </c>
      <c r="D406" s="272" t="s">
        <v>17030</v>
      </c>
      <c r="E406" s="273" t="s">
        <v>17278</v>
      </c>
      <c r="F406" s="274">
        <v>20200202</v>
      </c>
      <c r="G406" s="272" t="s">
        <v>17674</v>
      </c>
      <c r="H406" s="272" t="s">
        <v>17314</v>
      </c>
      <c r="I406" s="272" t="s">
        <v>14790</v>
      </c>
      <c r="J406" s="287">
        <v>0</v>
      </c>
      <c r="K406" s="288">
        <v>0</v>
      </c>
      <c r="L406" s="288">
        <v>0</v>
      </c>
      <c r="M406" s="288">
        <v>0</v>
      </c>
      <c r="N406" s="288">
        <v>0</v>
      </c>
      <c r="O406" s="289">
        <v>0</v>
      </c>
      <c r="P406" s="290">
        <v>0</v>
      </c>
      <c r="Q406" s="290">
        <v>0</v>
      </c>
      <c r="R406" s="290">
        <v>0</v>
      </c>
      <c r="S406" s="290">
        <v>0</v>
      </c>
      <c r="T406" s="291">
        <v>0</v>
      </c>
      <c r="U406" s="292">
        <v>0</v>
      </c>
      <c r="V406" s="292">
        <v>0</v>
      </c>
      <c r="W406" s="292">
        <v>0</v>
      </c>
      <c r="X406" s="293">
        <v>0</v>
      </c>
      <c r="Y406" s="604" t="s">
        <v>16661</v>
      </c>
      <c r="Z406" s="282"/>
      <c r="AA406" s="282"/>
      <c r="AB406" s="282"/>
      <c r="AC406" s="282"/>
      <c r="AD406" s="282"/>
      <c r="AE406" s="282"/>
      <c r="AF406" s="285"/>
      <c r="AG406" s="285"/>
      <c r="AH406" s="285"/>
      <c r="AI406" s="285"/>
      <c r="AJ406" s="285"/>
      <c r="AL406" s="286"/>
    </row>
    <row r="407" spans="1:38" s="272" customFormat="1" x14ac:dyDescent="0.2">
      <c r="A407" s="272" t="s">
        <v>1285</v>
      </c>
      <c r="B407" s="272" t="s">
        <v>17066</v>
      </c>
      <c r="C407" s="257">
        <v>56037</v>
      </c>
      <c r="D407" s="272" t="s">
        <v>17030</v>
      </c>
      <c r="E407" s="273" t="s">
        <v>17278</v>
      </c>
      <c r="F407" s="274">
        <v>20200254</v>
      </c>
      <c r="G407" s="272" t="s">
        <v>17673</v>
      </c>
      <c r="H407" s="272" t="s">
        <v>17675</v>
      </c>
      <c r="I407" s="272" t="s">
        <v>14790</v>
      </c>
      <c r="J407" s="287">
        <v>1.7520000000000002</v>
      </c>
      <c r="K407" s="288">
        <v>0.57886080000000006</v>
      </c>
      <c r="L407" s="288">
        <v>5.6940000000000008</v>
      </c>
      <c r="M407" s="288">
        <v>0</v>
      </c>
      <c r="N407" s="288">
        <v>4.8992717760000006E-2</v>
      </c>
      <c r="O407" s="289">
        <v>1.8989960638063581</v>
      </c>
      <c r="P407" s="290">
        <v>0.62742829948162071</v>
      </c>
      <c r="Q407" s="290">
        <v>6.171737207370664</v>
      </c>
      <c r="R407" s="290">
        <v>0</v>
      </c>
      <c r="S407" s="290">
        <v>5.3103298048753342E-2</v>
      </c>
      <c r="T407" s="291">
        <v>1.757942214392137</v>
      </c>
      <c r="U407" s="292">
        <v>0.62238224553646893</v>
      </c>
      <c r="V407" s="292">
        <v>5.9342013459551657</v>
      </c>
      <c r="W407" s="292">
        <v>0</v>
      </c>
      <c r="X407" s="293">
        <v>5.3103298048753342E-2</v>
      </c>
      <c r="Y407" s="604" t="s">
        <v>16661</v>
      </c>
      <c r="Z407" s="282"/>
      <c r="AA407" s="282"/>
      <c r="AB407" s="282"/>
      <c r="AC407" s="282"/>
      <c r="AD407" s="282"/>
      <c r="AE407" s="282"/>
      <c r="AF407" s="285"/>
      <c r="AG407" s="285"/>
      <c r="AH407" s="285"/>
      <c r="AI407" s="285"/>
      <c r="AJ407" s="285"/>
      <c r="AL407" s="286"/>
    </row>
    <row r="408" spans="1:38" s="272" customFormat="1" x14ac:dyDescent="0.2">
      <c r="A408" s="272" t="s">
        <v>1285</v>
      </c>
      <c r="B408" s="272" t="s">
        <v>17066</v>
      </c>
      <c r="C408" s="257">
        <v>56037</v>
      </c>
      <c r="D408" s="272" t="s">
        <v>17030</v>
      </c>
      <c r="E408" s="273" t="s">
        <v>17278</v>
      </c>
      <c r="F408" s="274">
        <v>20200202</v>
      </c>
      <c r="G408" s="272" t="s">
        <v>17676</v>
      </c>
      <c r="H408" s="272" t="s">
        <v>17642</v>
      </c>
      <c r="I408" s="272" t="s">
        <v>14790</v>
      </c>
      <c r="J408" s="287">
        <v>0</v>
      </c>
      <c r="K408" s="288">
        <v>0</v>
      </c>
      <c r="L408" s="288">
        <v>0</v>
      </c>
      <c r="M408" s="288">
        <v>0</v>
      </c>
      <c r="N408" s="288">
        <v>0</v>
      </c>
      <c r="O408" s="289">
        <v>0</v>
      </c>
      <c r="P408" s="290">
        <v>0</v>
      </c>
      <c r="Q408" s="290">
        <v>0</v>
      </c>
      <c r="R408" s="290">
        <v>0</v>
      </c>
      <c r="S408" s="290">
        <v>0</v>
      </c>
      <c r="T408" s="291">
        <v>0</v>
      </c>
      <c r="U408" s="292">
        <v>0</v>
      </c>
      <c r="V408" s="292">
        <v>0</v>
      </c>
      <c r="W408" s="292">
        <v>0</v>
      </c>
      <c r="X408" s="293">
        <v>0</v>
      </c>
      <c r="Y408" s="604" t="s">
        <v>16661</v>
      </c>
      <c r="Z408" s="282"/>
      <c r="AA408" s="282"/>
      <c r="AB408" s="282"/>
      <c r="AC408" s="282"/>
      <c r="AD408" s="282"/>
      <c r="AE408" s="282"/>
      <c r="AF408" s="285"/>
      <c r="AG408" s="285"/>
      <c r="AH408" s="285"/>
      <c r="AI408" s="285"/>
      <c r="AJ408" s="285"/>
      <c r="AL408" s="286"/>
    </row>
    <row r="409" spans="1:38" s="272" customFormat="1" x14ac:dyDescent="0.2">
      <c r="A409" s="272" t="s">
        <v>1285</v>
      </c>
      <c r="B409" s="272" t="s">
        <v>17066</v>
      </c>
      <c r="C409" s="257">
        <v>56037</v>
      </c>
      <c r="D409" s="272" t="s">
        <v>17030</v>
      </c>
      <c r="E409" s="273" t="s">
        <v>17278</v>
      </c>
      <c r="F409" s="274">
        <v>20200202</v>
      </c>
      <c r="G409" s="272" t="s">
        <v>17676</v>
      </c>
      <c r="H409" s="272" t="s">
        <v>17677</v>
      </c>
      <c r="I409" s="272" t="s">
        <v>14790</v>
      </c>
      <c r="J409" s="287">
        <v>0</v>
      </c>
      <c r="K409" s="288">
        <v>0</v>
      </c>
      <c r="L409" s="288">
        <v>0</v>
      </c>
      <c r="M409" s="288">
        <v>0</v>
      </c>
      <c r="N409" s="288">
        <v>0</v>
      </c>
      <c r="O409" s="289">
        <v>0</v>
      </c>
      <c r="P409" s="290">
        <v>0</v>
      </c>
      <c r="Q409" s="290">
        <v>0</v>
      </c>
      <c r="R409" s="290">
        <v>0</v>
      </c>
      <c r="S409" s="290">
        <v>0</v>
      </c>
      <c r="T409" s="291">
        <v>0</v>
      </c>
      <c r="U409" s="292">
        <v>0</v>
      </c>
      <c r="V409" s="292">
        <v>0</v>
      </c>
      <c r="W409" s="292">
        <v>0</v>
      </c>
      <c r="X409" s="293">
        <v>0</v>
      </c>
      <c r="Y409" s="604" t="s">
        <v>16661</v>
      </c>
      <c r="Z409" s="282"/>
      <c r="AA409" s="282"/>
      <c r="AB409" s="282"/>
      <c r="AC409" s="282"/>
      <c r="AD409" s="282"/>
      <c r="AE409" s="282"/>
      <c r="AF409" s="285"/>
      <c r="AG409" s="285"/>
      <c r="AH409" s="285"/>
      <c r="AI409" s="285"/>
      <c r="AJ409" s="285"/>
      <c r="AL409" s="286"/>
    </row>
    <row r="410" spans="1:38" s="272" customFormat="1" x14ac:dyDescent="0.2">
      <c r="A410" s="272" t="s">
        <v>1285</v>
      </c>
      <c r="B410" s="272" t="s">
        <v>17066</v>
      </c>
      <c r="C410" s="257">
        <v>56037</v>
      </c>
      <c r="D410" s="272" t="s">
        <v>17030</v>
      </c>
      <c r="E410" s="273" t="s">
        <v>17278</v>
      </c>
      <c r="F410" s="274">
        <v>20200202</v>
      </c>
      <c r="G410" s="272" t="s">
        <v>17676</v>
      </c>
      <c r="H410" s="272" t="s">
        <v>17528</v>
      </c>
      <c r="I410" s="272" t="s">
        <v>14790</v>
      </c>
      <c r="J410" s="287">
        <v>0</v>
      </c>
      <c r="K410" s="288">
        <v>0</v>
      </c>
      <c r="L410" s="288">
        <v>0</v>
      </c>
      <c r="M410" s="288">
        <v>0</v>
      </c>
      <c r="N410" s="288">
        <v>0</v>
      </c>
      <c r="O410" s="289">
        <v>0</v>
      </c>
      <c r="P410" s="290">
        <v>0</v>
      </c>
      <c r="Q410" s="290">
        <v>0</v>
      </c>
      <c r="R410" s="290">
        <v>0</v>
      </c>
      <c r="S410" s="290">
        <v>0</v>
      </c>
      <c r="T410" s="291">
        <v>0</v>
      </c>
      <c r="U410" s="292">
        <v>0</v>
      </c>
      <c r="V410" s="292">
        <v>0</v>
      </c>
      <c r="W410" s="292">
        <v>0</v>
      </c>
      <c r="X410" s="293">
        <v>0</v>
      </c>
      <c r="Y410" s="604" t="s">
        <v>16661</v>
      </c>
      <c r="Z410" s="282"/>
      <c r="AA410" s="282"/>
      <c r="AB410" s="282"/>
      <c r="AC410" s="282"/>
      <c r="AD410" s="282"/>
      <c r="AE410" s="282"/>
      <c r="AF410" s="285"/>
      <c r="AG410" s="285"/>
      <c r="AH410" s="285"/>
      <c r="AI410" s="285"/>
      <c r="AJ410" s="285"/>
      <c r="AL410" s="286"/>
    </row>
    <row r="411" spans="1:38" s="272" customFormat="1" x14ac:dyDescent="0.2">
      <c r="A411" s="272" t="s">
        <v>1285</v>
      </c>
      <c r="B411" s="272" t="s">
        <v>17066</v>
      </c>
      <c r="C411" s="257">
        <v>56037</v>
      </c>
      <c r="D411" s="272" t="s">
        <v>17030</v>
      </c>
      <c r="E411" s="273" t="s">
        <v>17278</v>
      </c>
      <c r="F411" s="274">
        <v>20200202</v>
      </c>
      <c r="G411" s="272" t="s">
        <v>17676</v>
      </c>
      <c r="H411" s="272" t="s">
        <v>17678</v>
      </c>
      <c r="I411" s="272" t="s">
        <v>14790</v>
      </c>
      <c r="J411" s="287">
        <v>0</v>
      </c>
      <c r="K411" s="288">
        <v>0</v>
      </c>
      <c r="L411" s="288">
        <v>0</v>
      </c>
      <c r="M411" s="288">
        <v>0</v>
      </c>
      <c r="N411" s="288">
        <v>0</v>
      </c>
      <c r="O411" s="289">
        <v>0</v>
      </c>
      <c r="P411" s="290">
        <v>0</v>
      </c>
      <c r="Q411" s="290">
        <v>0</v>
      </c>
      <c r="R411" s="290">
        <v>0</v>
      </c>
      <c r="S411" s="290">
        <v>0</v>
      </c>
      <c r="T411" s="291">
        <v>0</v>
      </c>
      <c r="U411" s="292">
        <v>0</v>
      </c>
      <c r="V411" s="292">
        <v>0</v>
      </c>
      <c r="W411" s="292">
        <v>0</v>
      </c>
      <c r="X411" s="293">
        <v>0</v>
      </c>
      <c r="Y411" s="604" t="s">
        <v>16661</v>
      </c>
      <c r="Z411" s="282"/>
      <c r="AA411" s="282"/>
      <c r="AB411" s="282"/>
      <c r="AC411" s="282"/>
      <c r="AD411" s="282"/>
      <c r="AE411" s="282"/>
      <c r="AF411" s="285"/>
      <c r="AG411" s="285"/>
      <c r="AH411" s="285"/>
      <c r="AI411" s="285"/>
      <c r="AJ411" s="285"/>
      <c r="AL411" s="286"/>
    </row>
    <row r="412" spans="1:38" s="272" customFormat="1" x14ac:dyDescent="0.2">
      <c r="A412" s="272" t="s">
        <v>1285</v>
      </c>
      <c r="B412" s="272" t="s">
        <v>17066</v>
      </c>
      <c r="C412" s="257">
        <v>56037</v>
      </c>
      <c r="D412" s="272" t="s">
        <v>17030</v>
      </c>
      <c r="E412" s="273" t="s">
        <v>17278</v>
      </c>
      <c r="F412" s="274">
        <v>20200202</v>
      </c>
      <c r="G412" s="272" t="s">
        <v>17676</v>
      </c>
      <c r="H412" s="272" t="s">
        <v>17404</v>
      </c>
      <c r="I412" s="272" t="s">
        <v>14790</v>
      </c>
      <c r="J412" s="287">
        <v>0</v>
      </c>
      <c r="K412" s="288">
        <v>0</v>
      </c>
      <c r="L412" s="288">
        <v>0</v>
      </c>
      <c r="M412" s="288">
        <v>0</v>
      </c>
      <c r="N412" s="288">
        <v>0</v>
      </c>
      <c r="O412" s="289">
        <v>0</v>
      </c>
      <c r="P412" s="290">
        <v>0</v>
      </c>
      <c r="Q412" s="290">
        <v>0</v>
      </c>
      <c r="R412" s="290">
        <v>0</v>
      </c>
      <c r="S412" s="290">
        <v>0</v>
      </c>
      <c r="T412" s="291">
        <v>0</v>
      </c>
      <c r="U412" s="292">
        <v>0</v>
      </c>
      <c r="V412" s="292">
        <v>0</v>
      </c>
      <c r="W412" s="292">
        <v>0</v>
      </c>
      <c r="X412" s="293">
        <v>0</v>
      </c>
      <c r="Y412" s="604" t="s">
        <v>16661</v>
      </c>
      <c r="Z412" s="282"/>
      <c r="AA412" s="282"/>
      <c r="AB412" s="282"/>
      <c r="AC412" s="282"/>
      <c r="AD412" s="282"/>
      <c r="AE412" s="282"/>
      <c r="AF412" s="285"/>
      <c r="AG412" s="285"/>
      <c r="AH412" s="285"/>
      <c r="AI412" s="285"/>
      <c r="AJ412" s="285"/>
      <c r="AL412" s="286"/>
    </row>
    <row r="413" spans="1:38" s="272" customFormat="1" x14ac:dyDescent="0.2">
      <c r="A413" s="272" t="s">
        <v>1285</v>
      </c>
      <c r="B413" s="272" t="s">
        <v>17066</v>
      </c>
      <c r="C413" s="257">
        <v>56037</v>
      </c>
      <c r="D413" s="272" t="s">
        <v>17030</v>
      </c>
      <c r="E413" s="273" t="s">
        <v>17278</v>
      </c>
      <c r="F413" s="274">
        <v>20200202</v>
      </c>
      <c r="G413" s="272" t="s">
        <v>17676</v>
      </c>
      <c r="H413" s="272" t="s">
        <v>17679</v>
      </c>
      <c r="I413" s="272" t="s">
        <v>14790</v>
      </c>
      <c r="J413" s="287">
        <v>0</v>
      </c>
      <c r="K413" s="288">
        <v>0</v>
      </c>
      <c r="L413" s="288">
        <v>0</v>
      </c>
      <c r="M413" s="288">
        <v>0</v>
      </c>
      <c r="N413" s="288">
        <v>0</v>
      </c>
      <c r="O413" s="289">
        <v>0</v>
      </c>
      <c r="P413" s="290">
        <v>0</v>
      </c>
      <c r="Q413" s="290">
        <v>0</v>
      </c>
      <c r="R413" s="290">
        <v>0</v>
      </c>
      <c r="S413" s="290">
        <v>0</v>
      </c>
      <c r="T413" s="291">
        <v>0</v>
      </c>
      <c r="U413" s="292">
        <v>0</v>
      </c>
      <c r="V413" s="292">
        <v>0</v>
      </c>
      <c r="W413" s="292">
        <v>0</v>
      </c>
      <c r="X413" s="293">
        <v>0</v>
      </c>
      <c r="Y413" s="604" t="s">
        <v>16661</v>
      </c>
      <c r="Z413" s="282"/>
      <c r="AA413" s="282"/>
      <c r="AB413" s="282"/>
      <c r="AC413" s="282"/>
      <c r="AD413" s="282"/>
      <c r="AE413" s="282"/>
      <c r="AF413" s="285"/>
      <c r="AG413" s="285"/>
      <c r="AH413" s="285"/>
      <c r="AI413" s="285"/>
      <c r="AJ413" s="285"/>
      <c r="AL413" s="286"/>
    </row>
    <row r="414" spans="1:38" s="272" customFormat="1" x14ac:dyDescent="0.2">
      <c r="A414" s="272" t="s">
        <v>1285</v>
      </c>
      <c r="B414" s="272" t="s">
        <v>17066</v>
      </c>
      <c r="C414" s="257">
        <v>56037</v>
      </c>
      <c r="D414" s="272" t="s">
        <v>17030</v>
      </c>
      <c r="E414" s="273" t="s">
        <v>17278</v>
      </c>
      <c r="F414" s="274">
        <v>20200202</v>
      </c>
      <c r="G414" s="272" t="s">
        <v>17676</v>
      </c>
      <c r="H414" s="272" t="s">
        <v>17302</v>
      </c>
      <c r="I414" s="272" t="s">
        <v>14790</v>
      </c>
      <c r="J414" s="287">
        <v>0</v>
      </c>
      <c r="K414" s="288">
        <v>0</v>
      </c>
      <c r="L414" s="288">
        <v>0</v>
      </c>
      <c r="M414" s="288">
        <v>0</v>
      </c>
      <c r="N414" s="288">
        <v>0</v>
      </c>
      <c r="O414" s="289">
        <v>0</v>
      </c>
      <c r="P414" s="290">
        <v>0</v>
      </c>
      <c r="Q414" s="290">
        <v>0</v>
      </c>
      <c r="R414" s="290">
        <v>0</v>
      </c>
      <c r="S414" s="290">
        <v>0</v>
      </c>
      <c r="T414" s="291">
        <v>0</v>
      </c>
      <c r="U414" s="292">
        <v>0</v>
      </c>
      <c r="V414" s="292">
        <v>0</v>
      </c>
      <c r="W414" s="292">
        <v>0</v>
      </c>
      <c r="X414" s="293">
        <v>0</v>
      </c>
      <c r="Y414" s="604" t="s">
        <v>16661</v>
      </c>
      <c r="Z414" s="282"/>
      <c r="AA414" s="282"/>
      <c r="AB414" s="282"/>
      <c r="AC414" s="282"/>
      <c r="AD414" s="282"/>
      <c r="AE414" s="282"/>
      <c r="AF414" s="285"/>
      <c r="AG414" s="285"/>
      <c r="AH414" s="285"/>
      <c r="AI414" s="285"/>
      <c r="AJ414" s="285"/>
      <c r="AL414" s="286"/>
    </row>
    <row r="415" spans="1:38" s="272" customFormat="1" x14ac:dyDescent="0.2">
      <c r="A415" s="272" t="s">
        <v>1285</v>
      </c>
      <c r="B415" s="272" t="s">
        <v>17066</v>
      </c>
      <c r="C415" s="257">
        <v>56037</v>
      </c>
      <c r="D415" s="272" t="s">
        <v>17030</v>
      </c>
      <c r="E415" s="273" t="s">
        <v>17278</v>
      </c>
      <c r="F415" s="274">
        <v>20200202</v>
      </c>
      <c r="G415" s="272" t="s">
        <v>17676</v>
      </c>
      <c r="H415" s="272" t="s">
        <v>17312</v>
      </c>
      <c r="I415" s="272" t="s">
        <v>14790</v>
      </c>
      <c r="J415" s="287">
        <v>0</v>
      </c>
      <c r="K415" s="288">
        <v>0</v>
      </c>
      <c r="L415" s="288">
        <v>0</v>
      </c>
      <c r="M415" s="288">
        <v>0</v>
      </c>
      <c r="N415" s="288">
        <v>0</v>
      </c>
      <c r="O415" s="289">
        <v>0</v>
      </c>
      <c r="P415" s="290">
        <v>0</v>
      </c>
      <c r="Q415" s="290">
        <v>0</v>
      </c>
      <c r="R415" s="290">
        <v>0</v>
      </c>
      <c r="S415" s="290">
        <v>0</v>
      </c>
      <c r="T415" s="291">
        <v>0</v>
      </c>
      <c r="U415" s="292">
        <v>0</v>
      </c>
      <c r="V415" s="292">
        <v>0</v>
      </c>
      <c r="W415" s="292">
        <v>0</v>
      </c>
      <c r="X415" s="293">
        <v>0</v>
      </c>
      <c r="Y415" s="604" t="s">
        <v>16661</v>
      </c>
      <c r="Z415" s="282"/>
      <c r="AA415" s="282"/>
      <c r="AB415" s="282"/>
      <c r="AC415" s="282"/>
      <c r="AD415" s="282"/>
      <c r="AE415" s="282"/>
      <c r="AF415" s="285"/>
      <c r="AG415" s="285"/>
      <c r="AH415" s="285"/>
      <c r="AI415" s="285"/>
      <c r="AJ415" s="285"/>
      <c r="AL415" s="286"/>
    </row>
    <row r="416" spans="1:38" s="272" customFormat="1" x14ac:dyDescent="0.2">
      <c r="A416" s="272" t="s">
        <v>1285</v>
      </c>
      <c r="B416" s="272" t="s">
        <v>17066</v>
      </c>
      <c r="C416" s="257">
        <v>56037</v>
      </c>
      <c r="D416" s="272" t="s">
        <v>17030</v>
      </c>
      <c r="E416" s="273" t="s">
        <v>17278</v>
      </c>
      <c r="F416" s="274">
        <v>20200202</v>
      </c>
      <c r="G416" s="272" t="s">
        <v>17676</v>
      </c>
      <c r="H416" s="272" t="s">
        <v>17680</v>
      </c>
      <c r="I416" s="272" t="s">
        <v>14790</v>
      </c>
      <c r="J416" s="287">
        <v>0</v>
      </c>
      <c r="K416" s="288">
        <v>0</v>
      </c>
      <c r="L416" s="288">
        <v>0</v>
      </c>
      <c r="M416" s="288">
        <v>0</v>
      </c>
      <c r="N416" s="288">
        <v>0</v>
      </c>
      <c r="O416" s="289">
        <v>0</v>
      </c>
      <c r="P416" s="290">
        <v>0</v>
      </c>
      <c r="Q416" s="290">
        <v>0</v>
      </c>
      <c r="R416" s="290">
        <v>0</v>
      </c>
      <c r="S416" s="290">
        <v>0</v>
      </c>
      <c r="T416" s="291">
        <v>0</v>
      </c>
      <c r="U416" s="292">
        <v>0</v>
      </c>
      <c r="V416" s="292">
        <v>0</v>
      </c>
      <c r="W416" s="292">
        <v>0</v>
      </c>
      <c r="X416" s="293">
        <v>0</v>
      </c>
      <c r="Y416" s="604" t="s">
        <v>16661</v>
      </c>
      <c r="Z416" s="282"/>
      <c r="AA416" s="282"/>
      <c r="AB416" s="282"/>
      <c r="AC416" s="282"/>
      <c r="AD416" s="282"/>
      <c r="AE416" s="282"/>
      <c r="AF416" s="285"/>
      <c r="AG416" s="285"/>
      <c r="AH416" s="285"/>
      <c r="AI416" s="285"/>
      <c r="AJ416" s="285"/>
      <c r="AL416" s="286"/>
    </row>
    <row r="417" spans="1:38" s="272" customFormat="1" x14ac:dyDescent="0.2">
      <c r="A417" s="272" t="s">
        <v>1285</v>
      </c>
      <c r="B417" s="272" t="s">
        <v>17066</v>
      </c>
      <c r="C417" s="257">
        <v>56037</v>
      </c>
      <c r="D417" s="272" t="s">
        <v>17030</v>
      </c>
      <c r="E417" s="273" t="s">
        <v>17278</v>
      </c>
      <c r="F417" s="274">
        <v>20200202</v>
      </c>
      <c r="G417" s="272" t="s">
        <v>17676</v>
      </c>
      <c r="H417" s="272" t="s">
        <v>17639</v>
      </c>
      <c r="I417" s="272" t="s">
        <v>14790</v>
      </c>
      <c r="J417" s="287">
        <v>0</v>
      </c>
      <c r="K417" s="288">
        <v>0</v>
      </c>
      <c r="L417" s="288">
        <v>0</v>
      </c>
      <c r="M417" s="288">
        <v>0</v>
      </c>
      <c r="N417" s="288">
        <v>0</v>
      </c>
      <c r="O417" s="289">
        <v>0</v>
      </c>
      <c r="P417" s="290">
        <v>0</v>
      </c>
      <c r="Q417" s="290">
        <v>0</v>
      </c>
      <c r="R417" s="290">
        <v>0</v>
      </c>
      <c r="S417" s="290">
        <v>0</v>
      </c>
      <c r="T417" s="291">
        <v>0</v>
      </c>
      <c r="U417" s="292">
        <v>0</v>
      </c>
      <c r="V417" s="292">
        <v>0</v>
      </c>
      <c r="W417" s="292">
        <v>0</v>
      </c>
      <c r="X417" s="293">
        <v>0</v>
      </c>
      <c r="Y417" s="604" t="s">
        <v>16661</v>
      </c>
      <c r="Z417" s="282"/>
      <c r="AA417" s="282"/>
      <c r="AB417" s="282"/>
      <c r="AC417" s="282"/>
      <c r="AD417" s="282"/>
      <c r="AE417" s="282"/>
      <c r="AF417" s="285"/>
      <c r="AG417" s="285"/>
      <c r="AH417" s="285"/>
      <c r="AI417" s="285"/>
      <c r="AJ417" s="285"/>
      <c r="AL417" s="286"/>
    </row>
    <row r="418" spans="1:38" s="272" customFormat="1" x14ac:dyDescent="0.2">
      <c r="A418" s="272" t="s">
        <v>1285</v>
      </c>
      <c r="B418" s="272" t="s">
        <v>17066</v>
      </c>
      <c r="C418" s="257">
        <v>56037</v>
      </c>
      <c r="D418" s="272" t="s">
        <v>17030</v>
      </c>
      <c r="E418" s="273" t="s">
        <v>17278</v>
      </c>
      <c r="F418" s="274">
        <v>20200202</v>
      </c>
      <c r="G418" s="272" t="s">
        <v>17676</v>
      </c>
      <c r="H418" s="272" t="s">
        <v>17309</v>
      </c>
      <c r="I418" s="272" t="s">
        <v>14790</v>
      </c>
      <c r="J418" s="287">
        <v>0</v>
      </c>
      <c r="K418" s="288">
        <v>0</v>
      </c>
      <c r="L418" s="288">
        <v>0</v>
      </c>
      <c r="M418" s="288">
        <v>0</v>
      </c>
      <c r="N418" s="288">
        <v>0</v>
      </c>
      <c r="O418" s="289">
        <v>0</v>
      </c>
      <c r="P418" s="290">
        <v>0</v>
      </c>
      <c r="Q418" s="290">
        <v>0</v>
      </c>
      <c r="R418" s="290">
        <v>0</v>
      </c>
      <c r="S418" s="290">
        <v>0</v>
      </c>
      <c r="T418" s="291">
        <v>0</v>
      </c>
      <c r="U418" s="292">
        <v>0</v>
      </c>
      <c r="V418" s="292">
        <v>0</v>
      </c>
      <c r="W418" s="292">
        <v>0</v>
      </c>
      <c r="X418" s="293">
        <v>0</v>
      </c>
      <c r="Y418" s="604" t="s">
        <v>16661</v>
      </c>
      <c r="Z418" s="282"/>
      <c r="AA418" s="282"/>
      <c r="AB418" s="282"/>
      <c r="AC418" s="282"/>
      <c r="AD418" s="282"/>
      <c r="AE418" s="282"/>
      <c r="AF418" s="285"/>
      <c r="AG418" s="285"/>
      <c r="AH418" s="285"/>
      <c r="AI418" s="285"/>
      <c r="AJ418" s="285"/>
      <c r="AL418" s="286"/>
    </row>
    <row r="419" spans="1:38" s="272" customFormat="1" x14ac:dyDescent="0.2">
      <c r="A419" s="272" t="s">
        <v>1285</v>
      </c>
      <c r="B419" s="272" t="s">
        <v>17066</v>
      </c>
      <c r="C419" s="257">
        <v>56037</v>
      </c>
      <c r="D419" s="272" t="s">
        <v>17030</v>
      </c>
      <c r="E419" s="273" t="s">
        <v>17278</v>
      </c>
      <c r="F419" s="274">
        <v>20200202</v>
      </c>
      <c r="G419" s="272" t="s">
        <v>17676</v>
      </c>
      <c r="H419" s="272" t="s">
        <v>17314</v>
      </c>
      <c r="I419" s="272" t="s">
        <v>14790</v>
      </c>
      <c r="J419" s="287">
        <v>0</v>
      </c>
      <c r="K419" s="288">
        <v>0</v>
      </c>
      <c r="L419" s="288">
        <v>0</v>
      </c>
      <c r="M419" s="288">
        <v>0</v>
      </c>
      <c r="N419" s="288">
        <v>0</v>
      </c>
      <c r="O419" s="289">
        <v>0</v>
      </c>
      <c r="P419" s="290">
        <v>0</v>
      </c>
      <c r="Q419" s="290">
        <v>0</v>
      </c>
      <c r="R419" s="290">
        <v>0</v>
      </c>
      <c r="S419" s="290">
        <v>0</v>
      </c>
      <c r="T419" s="291">
        <v>0</v>
      </c>
      <c r="U419" s="292">
        <v>0</v>
      </c>
      <c r="V419" s="292">
        <v>0</v>
      </c>
      <c r="W419" s="292">
        <v>0</v>
      </c>
      <c r="X419" s="293">
        <v>0</v>
      </c>
      <c r="Y419" s="604" t="s">
        <v>16661</v>
      </c>
      <c r="Z419" s="282"/>
      <c r="AA419" s="282"/>
      <c r="AB419" s="282"/>
      <c r="AC419" s="282"/>
      <c r="AD419" s="282"/>
      <c r="AE419" s="282"/>
      <c r="AF419" s="285"/>
      <c r="AG419" s="285"/>
      <c r="AH419" s="285"/>
      <c r="AI419" s="285"/>
      <c r="AJ419" s="285"/>
      <c r="AL419" s="286"/>
    </row>
    <row r="420" spans="1:38" s="272" customFormat="1" x14ac:dyDescent="0.2">
      <c r="A420" s="272" t="s">
        <v>1285</v>
      </c>
      <c r="B420" s="272" t="s">
        <v>17066</v>
      </c>
      <c r="C420" s="257">
        <v>56037</v>
      </c>
      <c r="D420" s="272" t="s">
        <v>17030</v>
      </c>
      <c r="E420" s="273" t="s">
        <v>17278</v>
      </c>
      <c r="F420" s="274">
        <v>20200202</v>
      </c>
      <c r="G420" s="272" t="s">
        <v>17676</v>
      </c>
      <c r="H420" s="272" t="s">
        <v>17307</v>
      </c>
      <c r="I420" s="272" t="s">
        <v>14790</v>
      </c>
      <c r="J420" s="287">
        <v>0</v>
      </c>
      <c r="K420" s="288">
        <v>0</v>
      </c>
      <c r="L420" s="288">
        <v>0</v>
      </c>
      <c r="M420" s="288">
        <v>0</v>
      </c>
      <c r="N420" s="288">
        <v>0</v>
      </c>
      <c r="O420" s="289">
        <v>0</v>
      </c>
      <c r="P420" s="290">
        <v>0</v>
      </c>
      <c r="Q420" s="290">
        <v>0</v>
      </c>
      <c r="R420" s="290">
        <v>0</v>
      </c>
      <c r="S420" s="290">
        <v>0</v>
      </c>
      <c r="T420" s="291">
        <v>0</v>
      </c>
      <c r="U420" s="292">
        <v>0</v>
      </c>
      <c r="V420" s="292">
        <v>0</v>
      </c>
      <c r="W420" s="292">
        <v>0</v>
      </c>
      <c r="X420" s="293">
        <v>0</v>
      </c>
      <c r="Y420" s="604" t="s">
        <v>16661</v>
      </c>
      <c r="Z420" s="282"/>
      <c r="AA420" s="282"/>
      <c r="AB420" s="282"/>
      <c r="AC420" s="282"/>
      <c r="AD420" s="282"/>
      <c r="AE420" s="282"/>
      <c r="AF420" s="285"/>
      <c r="AG420" s="285"/>
      <c r="AH420" s="285"/>
      <c r="AI420" s="285"/>
      <c r="AJ420" s="285"/>
      <c r="AL420" s="286"/>
    </row>
    <row r="421" spans="1:38" s="272" customFormat="1" x14ac:dyDescent="0.2">
      <c r="A421" s="272" t="s">
        <v>1285</v>
      </c>
      <c r="B421" s="272" t="s">
        <v>17066</v>
      </c>
      <c r="C421" s="257">
        <v>56037</v>
      </c>
      <c r="D421" s="272" t="s">
        <v>17030</v>
      </c>
      <c r="E421" s="273" t="s">
        <v>17278</v>
      </c>
      <c r="F421" s="274">
        <v>20200202</v>
      </c>
      <c r="G421" s="272" t="s">
        <v>17676</v>
      </c>
      <c r="H421" s="272" t="s">
        <v>17424</v>
      </c>
      <c r="I421" s="272" t="s">
        <v>14790</v>
      </c>
      <c r="J421" s="287">
        <v>0</v>
      </c>
      <c r="K421" s="288">
        <v>0</v>
      </c>
      <c r="L421" s="288">
        <v>0</v>
      </c>
      <c r="M421" s="288">
        <v>0</v>
      </c>
      <c r="N421" s="288">
        <v>0</v>
      </c>
      <c r="O421" s="289">
        <v>0</v>
      </c>
      <c r="P421" s="290">
        <v>0</v>
      </c>
      <c r="Q421" s="290">
        <v>0</v>
      </c>
      <c r="R421" s="290">
        <v>0</v>
      </c>
      <c r="S421" s="290">
        <v>0</v>
      </c>
      <c r="T421" s="291">
        <v>0</v>
      </c>
      <c r="U421" s="292">
        <v>0</v>
      </c>
      <c r="V421" s="292">
        <v>0</v>
      </c>
      <c r="W421" s="292">
        <v>0</v>
      </c>
      <c r="X421" s="293">
        <v>0</v>
      </c>
      <c r="Y421" s="604" t="s">
        <v>16661</v>
      </c>
      <c r="Z421" s="282"/>
      <c r="AA421" s="282"/>
      <c r="AB421" s="282"/>
      <c r="AC421" s="282"/>
      <c r="AD421" s="282"/>
      <c r="AE421" s="282"/>
      <c r="AF421" s="285"/>
      <c r="AG421" s="285"/>
      <c r="AH421" s="285"/>
      <c r="AI421" s="285"/>
      <c r="AJ421" s="285"/>
      <c r="AL421" s="286"/>
    </row>
    <row r="422" spans="1:38" s="272" customFormat="1" x14ac:dyDescent="0.2">
      <c r="A422" s="272" t="s">
        <v>1285</v>
      </c>
      <c r="B422" s="272" t="s">
        <v>17066</v>
      </c>
      <c r="C422" s="257">
        <v>56037</v>
      </c>
      <c r="D422" s="272" t="s">
        <v>17030</v>
      </c>
      <c r="E422" s="273" t="s">
        <v>17278</v>
      </c>
      <c r="F422" s="274">
        <v>20200202</v>
      </c>
      <c r="G422" s="272" t="s">
        <v>17676</v>
      </c>
      <c r="H422" s="272" t="s">
        <v>17424</v>
      </c>
      <c r="I422" s="272" t="s">
        <v>14790</v>
      </c>
      <c r="J422" s="287">
        <v>0</v>
      </c>
      <c r="K422" s="288">
        <v>0</v>
      </c>
      <c r="L422" s="288">
        <v>0</v>
      </c>
      <c r="M422" s="288">
        <v>0</v>
      </c>
      <c r="N422" s="288">
        <v>0</v>
      </c>
      <c r="O422" s="289">
        <v>0</v>
      </c>
      <c r="P422" s="290">
        <v>0</v>
      </c>
      <c r="Q422" s="290">
        <v>0</v>
      </c>
      <c r="R422" s="290">
        <v>0</v>
      </c>
      <c r="S422" s="290">
        <v>0</v>
      </c>
      <c r="T422" s="291">
        <v>0</v>
      </c>
      <c r="U422" s="292">
        <v>0</v>
      </c>
      <c r="V422" s="292">
        <v>0</v>
      </c>
      <c r="W422" s="292">
        <v>0</v>
      </c>
      <c r="X422" s="293">
        <v>0</v>
      </c>
      <c r="Y422" s="604" t="s">
        <v>16661</v>
      </c>
      <c r="Z422" s="282"/>
      <c r="AA422" s="282"/>
      <c r="AB422" s="282"/>
      <c r="AC422" s="282"/>
      <c r="AD422" s="282"/>
      <c r="AE422" s="282"/>
      <c r="AF422" s="285"/>
      <c r="AG422" s="285"/>
      <c r="AH422" s="285"/>
      <c r="AI422" s="285"/>
      <c r="AJ422" s="285"/>
      <c r="AL422" s="286"/>
    </row>
    <row r="423" spans="1:38" s="272" customFormat="1" x14ac:dyDescent="0.2">
      <c r="A423" s="272" t="s">
        <v>1285</v>
      </c>
      <c r="B423" s="272" t="s">
        <v>17066</v>
      </c>
      <c r="C423" s="257">
        <v>56037</v>
      </c>
      <c r="D423" s="272" t="s">
        <v>17030</v>
      </c>
      <c r="E423" s="273" t="s">
        <v>17278</v>
      </c>
      <c r="F423" s="274">
        <v>20200202</v>
      </c>
      <c r="G423" s="272" t="s">
        <v>17676</v>
      </c>
      <c r="H423" s="272" t="s">
        <v>17681</v>
      </c>
      <c r="I423" s="272" t="s">
        <v>14790</v>
      </c>
      <c r="J423" s="287">
        <v>0</v>
      </c>
      <c r="K423" s="288">
        <v>0</v>
      </c>
      <c r="L423" s="288">
        <v>0</v>
      </c>
      <c r="M423" s="288">
        <v>0</v>
      </c>
      <c r="N423" s="288">
        <v>0</v>
      </c>
      <c r="O423" s="289">
        <v>0</v>
      </c>
      <c r="P423" s="290">
        <v>0</v>
      </c>
      <c r="Q423" s="290">
        <v>0</v>
      </c>
      <c r="R423" s="290">
        <v>0</v>
      </c>
      <c r="S423" s="290">
        <v>0</v>
      </c>
      <c r="T423" s="291">
        <v>0</v>
      </c>
      <c r="U423" s="292">
        <v>0</v>
      </c>
      <c r="V423" s="292">
        <v>0</v>
      </c>
      <c r="W423" s="292">
        <v>0</v>
      </c>
      <c r="X423" s="293">
        <v>0</v>
      </c>
      <c r="Y423" s="604" t="s">
        <v>16661</v>
      </c>
      <c r="Z423" s="282"/>
      <c r="AA423" s="282"/>
      <c r="AB423" s="282"/>
      <c r="AC423" s="282"/>
      <c r="AD423" s="282"/>
      <c r="AE423" s="282"/>
      <c r="AF423" s="285"/>
      <c r="AG423" s="285"/>
      <c r="AH423" s="285"/>
      <c r="AI423" s="285"/>
      <c r="AJ423" s="285"/>
      <c r="AL423" s="286"/>
    </row>
    <row r="424" spans="1:38" s="272" customFormat="1" x14ac:dyDescent="0.2">
      <c r="A424" s="272" t="s">
        <v>1285</v>
      </c>
      <c r="B424" s="272" t="s">
        <v>17066</v>
      </c>
      <c r="C424" s="257">
        <v>56037</v>
      </c>
      <c r="D424" s="272" t="s">
        <v>17030</v>
      </c>
      <c r="E424" s="273" t="s">
        <v>17278</v>
      </c>
      <c r="F424" s="274">
        <v>20200202</v>
      </c>
      <c r="G424" s="272" t="s">
        <v>17682</v>
      </c>
      <c r="H424" s="272" t="s">
        <v>17683</v>
      </c>
      <c r="I424" s="272" t="s">
        <v>14790</v>
      </c>
      <c r="J424" s="287">
        <v>0</v>
      </c>
      <c r="K424" s="288">
        <v>0</v>
      </c>
      <c r="L424" s="288">
        <v>0</v>
      </c>
      <c r="M424" s="288">
        <v>0</v>
      </c>
      <c r="N424" s="288">
        <v>0</v>
      </c>
      <c r="O424" s="289">
        <v>0</v>
      </c>
      <c r="P424" s="290">
        <v>0</v>
      </c>
      <c r="Q424" s="290">
        <v>0</v>
      </c>
      <c r="R424" s="290">
        <v>0</v>
      </c>
      <c r="S424" s="290">
        <v>0</v>
      </c>
      <c r="T424" s="291">
        <v>0</v>
      </c>
      <c r="U424" s="292">
        <v>0</v>
      </c>
      <c r="V424" s="292">
        <v>0</v>
      </c>
      <c r="W424" s="292">
        <v>0</v>
      </c>
      <c r="X424" s="293">
        <v>0</v>
      </c>
      <c r="Y424" s="604" t="s">
        <v>16661</v>
      </c>
      <c r="Z424" s="282"/>
      <c r="AA424" s="282"/>
      <c r="AB424" s="282"/>
      <c r="AC424" s="282"/>
      <c r="AD424" s="282"/>
      <c r="AE424" s="282"/>
      <c r="AF424" s="285"/>
      <c r="AG424" s="285"/>
      <c r="AH424" s="285"/>
      <c r="AI424" s="285"/>
      <c r="AJ424" s="285"/>
      <c r="AL424" s="286"/>
    </row>
    <row r="425" spans="1:38" s="272" customFormat="1" x14ac:dyDescent="0.2">
      <c r="A425" s="272" t="s">
        <v>1285</v>
      </c>
      <c r="B425" s="272" t="s">
        <v>17066</v>
      </c>
      <c r="C425" s="257">
        <v>56037</v>
      </c>
      <c r="D425" s="272" t="s">
        <v>17030</v>
      </c>
      <c r="E425" s="273" t="s">
        <v>17278</v>
      </c>
      <c r="F425" s="274">
        <v>20200202</v>
      </c>
      <c r="G425" s="272" t="s">
        <v>17682</v>
      </c>
      <c r="H425" s="272" t="s">
        <v>17302</v>
      </c>
      <c r="I425" s="272" t="s">
        <v>14790</v>
      </c>
      <c r="J425" s="287">
        <v>0</v>
      </c>
      <c r="K425" s="288">
        <v>0</v>
      </c>
      <c r="L425" s="288">
        <v>0</v>
      </c>
      <c r="M425" s="288">
        <v>0</v>
      </c>
      <c r="N425" s="288">
        <v>0</v>
      </c>
      <c r="O425" s="289">
        <v>0</v>
      </c>
      <c r="P425" s="290">
        <v>0</v>
      </c>
      <c r="Q425" s="290">
        <v>0</v>
      </c>
      <c r="R425" s="290">
        <v>0</v>
      </c>
      <c r="S425" s="290">
        <v>0</v>
      </c>
      <c r="T425" s="291">
        <v>0</v>
      </c>
      <c r="U425" s="292">
        <v>0</v>
      </c>
      <c r="V425" s="292">
        <v>0</v>
      </c>
      <c r="W425" s="292">
        <v>0</v>
      </c>
      <c r="X425" s="293">
        <v>0</v>
      </c>
      <c r="Y425" s="604" t="s">
        <v>16661</v>
      </c>
      <c r="Z425" s="282"/>
      <c r="AA425" s="282"/>
      <c r="AB425" s="282"/>
      <c r="AC425" s="282"/>
      <c r="AD425" s="282"/>
      <c r="AE425" s="282"/>
      <c r="AF425" s="285"/>
      <c r="AG425" s="285"/>
      <c r="AH425" s="285"/>
      <c r="AI425" s="285"/>
      <c r="AJ425" s="285"/>
      <c r="AL425" s="286"/>
    </row>
    <row r="426" spans="1:38" s="272" customFormat="1" x14ac:dyDescent="0.2">
      <c r="A426" s="272" t="s">
        <v>1285</v>
      </c>
      <c r="B426" s="272" t="s">
        <v>17066</v>
      </c>
      <c r="C426" s="257">
        <v>56037</v>
      </c>
      <c r="D426" s="272" t="s">
        <v>17030</v>
      </c>
      <c r="E426" s="273" t="s">
        <v>17278</v>
      </c>
      <c r="F426" s="274">
        <v>20200202</v>
      </c>
      <c r="G426" s="272" t="s">
        <v>17682</v>
      </c>
      <c r="H426" s="272" t="s">
        <v>17304</v>
      </c>
      <c r="I426" s="272" t="s">
        <v>14790</v>
      </c>
      <c r="J426" s="287">
        <v>0</v>
      </c>
      <c r="K426" s="288">
        <v>0</v>
      </c>
      <c r="L426" s="288">
        <v>0</v>
      </c>
      <c r="M426" s="288">
        <v>0</v>
      </c>
      <c r="N426" s="288">
        <v>0</v>
      </c>
      <c r="O426" s="289">
        <v>0</v>
      </c>
      <c r="P426" s="290">
        <v>0</v>
      </c>
      <c r="Q426" s="290">
        <v>0</v>
      </c>
      <c r="R426" s="290">
        <v>0</v>
      </c>
      <c r="S426" s="290">
        <v>0</v>
      </c>
      <c r="T426" s="291">
        <v>0</v>
      </c>
      <c r="U426" s="292">
        <v>0</v>
      </c>
      <c r="V426" s="292">
        <v>0</v>
      </c>
      <c r="W426" s="292">
        <v>0</v>
      </c>
      <c r="X426" s="293">
        <v>0</v>
      </c>
      <c r="Y426" s="604" t="s">
        <v>16661</v>
      </c>
      <c r="Z426" s="282"/>
      <c r="AA426" s="282"/>
      <c r="AB426" s="282"/>
      <c r="AC426" s="282"/>
      <c r="AD426" s="282"/>
      <c r="AE426" s="282"/>
      <c r="AF426" s="285"/>
      <c r="AG426" s="285"/>
      <c r="AH426" s="285"/>
      <c r="AI426" s="285"/>
      <c r="AJ426" s="285"/>
      <c r="AL426" s="286"/>
    </row>
    <row r="427" spans="1:38" s="272" customFormat="1" x14ac:dyDescent="0.2">
      <c r="A427" s="272" t="s">
        <v>1285</v>
      </c>
      <c r="B427" s="272" t="s">
        <v>17066</v>
      </c>
      <c r="C427" s="257">
        <v>56037</v>
      </c>
      <c r="D427" s="272" t="s">
        <v>17030</v>
      </c>
      <c r="E427" s="273" t="s">
        <v>17278</v>
      </c>
      <c r="F427" s="274">
        <v>20200253</v>
      </c>
      <c r="G427" s="272" t="s">
        <v>17676</v>
      </c>
      <c r="H427" s="272" t="s">
        <v>17677</v>
      </c>
      <c r="I427" s="272" t="s">
        <v>14790</v>
      </c>
      <c r="J427" s="287">
        <v>1.7520000000000002</v>
      </c>
      <c r="K427" s="288">
        <v>3.6301440000000004E-2</v>
      </c>
      <c r="L427" s="288">
        <v>0.87600000000000011</v>
      </c>
      <c r="M427" s="288">
        <v>0</v>
      </c>
      <c r="N427" s="288">
        <v>2.3804424000000005E-2</v>
      </c>
      <c r="O427" s="289">
        <v>1.8989960638063581</v>
      </c>
      <c r="P427" s="290">
        <v>3.9347198442067736E-2</v>
      </c>
      <c r="Q427" s="290">
        <v>0.94949803190317905</v>
      </c>
      <c r="R427" s="290">
        <v>0</v>
      </c>
      <c r="S427" s="290">
        <v>2.5801659518936988E-2</v>
      </c>
      <c r="T427" s="291">
        <v>1.757942214392137</v>
      </c>
      <c r="U427" s="292">
        <v>3.9030750991270083E-2</v>
      </c>
      <c r="V427" s="292">
        <v>0.91295405322387158</v>
      </c>
      <c r="W427" s="292">
        <v>0</v>
      </c>
      <c r="X427" s="293">
        <v>2.5801659518936988E-2</v>
      </c>
      <c r="Y427" s="604" t="s">
        <v>16661</v>
      </c>
      <c r="Z427" s="282"/>
      <c r="AA427" s="282"/>
      <c r="AB427" s="282"/>
      <c r="AC427" s="282"/>
      <c r="AD427" s="282"/>
      <c r="AE427" s="282"/>
      <c r="AF427" s="285"/>
      <c r="AG427" s="285"/>
      <c r="AH427" s="285"/>
      <c r="AI427" s="285"/>
      <c r="AJ427" s="285"/>
      <c r="AL427" s="286"/>
    </row>
    <row r="428" spans="1:38" s="272" customFormat="1" x14ac:dyDescent="0.2">
      <c r="A428" s="272" t="s">
        <v>1285</v>
      </c>
      <c r="B428" s="272" t="s">
        <v>17066</v>
      </c>
      <c r="C428" s="257">
        <v>56037</v>
      </c>
      <c r="D428" s="272" t="s">
        <v>17030</v>
      </c>
      <c r="E428" s="273" t="s">
        <v>17278</v>
      </c>
      <c r="F428" s="274">
        <v>20200253</v>
      </c>
      <c r="G428" s="272" t="s">
        <v>17676</v>
      </c>
      <c r="H428" s="272" t="s">
        <v>17684</v>
      </c>
      <c r="I428" s="272" t="s">
        <v>14790</v>
      </c>
      <c r="J428" s="287">
        <v>1.7520000000000002</v>
      </c>
      <c r="K428" s="288">
        <v>3.0493209600000001E-2</v>
      </c>
      <c r="L428" s="288">
        <v>0.87600000000000011</v>
      </c>
      <c r="M428" s="288">
        <v>0</v>
      </c>
      <c r="N428" s="288">
        <v>1.999571616E-2</v>
      </c>
      <c r="O428" s="289">
        <v>1.8989960638063581</v>
      </c>
      <c r="P428" s="290">
        <v>3.3051646691336894E-2</v>
      </c>
      <c r="Q428" s="290">
        <v>0.94949803190317905</v>
      </c>
      <c r="R428" s="290">
        <v>0</v>
      </c>
      <c r="S428" s="290">
        <v>2.1673393995907064E-2</v>
      </c>
      <c r="T428" s="291">
        <v>1.757942214392137</v>
      </c>
      <c r="U428" s="292">
        <v>3.2785830832666868E-2</v>
      </c>
      <c r="V428" s="292">
        <v>0.91295405322387158</v>
      </c>
      <c r="W428" s="292">
        <v>0</v>
      </c>
      <c r="X428" s="293">
        <v>2.1673393995907064E-2</v>
      </c>
      <c r="Y428" s="604" t="s">
        <v>16661</v>
      </c>
      <c r="Z428" s="282"/>
      <c r="AA428" s="282"/>
      <c r="AB428" s="282"/>
      <c r="AC428" s="282"/>
      <c r="AD428" s="282"/>
      <c r="AE428" s="282"/>
      <c r="AF428" s="285"/>
      <c r="AG428" s="285"/>
      <c r="AH428" s="285"/>
      <c r="AI428" s="285"/>
      <c r="AJ428" s="285"/>
      <c r="AL428" s="286"/>
    </row>
    <row r="429" spans="1:38" s="272" customFormat="1" x14ac:dyDescent="0.2">
      <c r="A429" s="272" t="s">
        <v>1285</v>
      </c>
      <c r="B429" s="272" t="s">
        <v>17066</v>
      </c>
      <c r="C429" s="257">
        <v>56037</v>
      </c>
      <c r="D429" s="272" t="s">
        <v>17030</v>
      </c>
      <c r="E429" s="273" t="s">
        <v>17278</v>
      </c>
      <c r="F429" s="274">
        <v>20200253</v>
      </c>
      <c r="G429" s="272" t="s">
        <v>17676</v>
      </c>
      <c r="H429" s="272" t="s">
        <v>17678</v>
      </c>
      <c r="I429" s="272" t="s">
        <v>14790</v>
      </c>
      <c r="J429" s="287">
        <v>3.5040000000000004</v>
      </c>
      <c r="K429" s="288">
        <v>4.4287756800000001E-2</v>
      </c>
      <c r="L429" s="288">
        <v>0.56940000000000002</v>
      </c>
      <c r="M429" s="288">
        <v>0</v>
      </c>
      <c r="N429" s="288">
        <v>2.9041397279999995E-2</v>
      </c>
      <c r="O429" s="289">
        <v>3.7979921276127162</v>
      </c>
      <c r="P429" s="290">
        <v>4.8003582099322636E-2</v>
      </c>
      <c r="Q429" s="290">
        <v>0.61717372073706633</v>
      </c>
      <c r="R429" s="290">
        <v>0</v>
      </c>
      <c r="S429" s="290">
        <v>3.1478024613103117E-2</v>
      </c>
      <c r="T429" s="291">
        <v>3.5158844287842741</v>
      </c>
      <c r="U429" s="292">
        <v>4.7617516209349495E-2</v>
      </c>
      <c r="V429" s="292">
        <v>0.59342013459551646</v>
      </c>
      <c r="W429" s="292">
        <v>0</v>
      </c>
      <c r="X429" s="293">
        <v>3.1478024613103117E-2</v>
      </c>
      <c r="Y429" s="604" t="s">
        <v>16661</v>
      </c>
      <c r="Z429" s="282"/>
      <c r="AA429" s="282"/>
      <c r="AB429" s="282"/>
      <c r="AC429" s="282"/>
      <c r="AD429" s="282"/>
      <c r="AE429" s="282"/>
      <c r="AF429" s="285"/>
      <c r="AG429" s="285"/>
      <c r="AH429" s="285"/>
      <c r="AI429" s="285"/>
      <c r="AJ429" s="285"/>
      <c r="AL429" s="286"/>
    </row>
    <row r="430" spans="1:38" s="272" customFormat="1" x14ac:dyDescent="0.2">
      <c r="A430" s="272" t="s">
        <v>1285</v>
      </c>
      <c r="B430" s="272" t="s">
        <v>17066</v>
      </c>
      <c r="C430" s="257">
        <v>56037</v>
      </c>
      <c r="D430" s="272" t="s">
        <v>17030</v>
      </c>
      <c r="E430" s="273" t="s">
        <v>17278</v>
      </c>
      <c r="F430" s="274">
        <v>20200254</v>
      </c>
      <c r="G430" s="272" t="s">
        <v>17682</v>
      </c>
      <c r="H430" s="272" t="s">
        <v>17537</v>
      </c>
      <c r="I430" s="272" t="s">
        <v>14790</v>
      </c>
      <c r="J430" s="287">
        <v>1.3139999999999998</v>
      </c>
      <c r="K430" s="288">
        <v>0.45151142399999994</v>
      </c>
      <c r="L430" s="288">
        <v>3.0659999999999994</v>
      </c>
      <c r="M430" s="288">
        <v>0</v>
      </c>
      <c r="N430" s="288">
        <v>3.8214319852800001E-2</v>
      </c>
      <c r="O430" s="289">
        <v>1.4242470478547682</v>
      </c>
      <c r="P430" s="290">
        <v>0.489394073595664</v>
      </c>
      <c r="Q430" s="290">
        <v>3.3232431116611254</v>
      </c>
      <c r="R430" s="290">
        <v>0</v>
      </c>
      <c r="S430" s="290">
        <v>4.1420572478027599E-2</v>
      </c>
      <c r="T430" s="291">
        <v>1.3184566607941024</v>
      </c>
      <c r="U430" s="292">
        <v>0.48545815151844562</v>
      </c>
      <c r="V430" s="292">
        <v>3.1953391862835492</v>
      </c>
      <c r="W430" s="292">
        <v>0</v>
      </c>
      <c r="X430" s="293">
        <v>4.1420572478027599E-2</v>
      </c>
      <c r="Y430" s="604" t="s">
        <v>16661</v>
      </c>
      <c r="Z430" s="282"/>
      <c r="AA430" s="282"/>
      <c r="AB430" s="282"/>
      <c r="AC430" s="282"/>
      <c r="AD430" s="282"/>
      <c r="AE430" s="282"/>
      <c r="AF430" s="285"/>
      <c r="AG430" s="285"/>
      <c r="AH430" s="285"/>
      <c r="AI430" s="285"/>
      <c r="AJ430" s="285"/>
      <c r="AL430" s="286"/>
    </row>
    <row r="431" spans="1:38" s="272" customFormat="1" x14ac:dyDescent="0.2">
      <c r="A431" s="272" t="s">
        <v>1285</v>
      </c>
      <c r="B431" s="272" t="s">
        <v>17066</v>
      </c>
      <c r="C431" s="257">
        <v>56037</v>
      </c>
      <c r="D431" s="272" t="s">
        <v>17030</v>
      </c>
      <c r="E431" s="273" t="s">
        <v>17278</v>
      </c>
      <c r="F431" s="274">
        <v>20200254</v>
      </c>
      <c r="G431" s="272" t="s">
        <v>17682</v>
      </c>
      <c r="H431" s="272" t="s">
        <v>17314</v>
      </c>
      <c r="I431" s="272" t="s">
        <v>14790</v>
      </c>
      <c r="J431" s="287">
        <v>0.43800000000000006</v>
      </c>
      <c r="K431" s="288">
        <v>0.13024368000000003</v>
      </c>
      <c r="L431" s="288">
        <v>0.87600000000000011</v>
      </c>
      <c r="M431" s="288">
        <v>0</v>
      </c>
      <c r="N431" s="288">
        <v>1.1023361496000002E-2</v>
      </c>
      <c r="O431" s="289">
        <v>0.47474901595158953</v>
      </c>
      <c r="P431" s="290">
        <v>0.14117136738336467</v>
      </c>
      <c r="Q431" s="290">
        <v>0.94949803190317905</v>
      </c>
      <c r="R431" s="290">
        <v>0</v>
      </c>
      <c r="S431" s="290">
        <v>1.1948242060969502E-2</v>
      </c>
      <c r="T431" s="291">
        <v>0.43948555359803426</v>
      </c>
      <c r="U431" s="292">
        <v>0.1400360052457055</v>
      </c>
      <c r="V431" s="292">
        <v>0.91295405322387158</v>
      </c>
      <c r="W431" s="292">
        <v>0</v>
      </c>
      <c r="X431" s="293">
        <v>1.1948242060969502E-2</v>
      </c>
      <c r="Y431" s="604" t="s">
        <v>16661</v>
      </c>
      <c r="Z431" s="282"/>
      <c r="AA431" s="282"/>
      <c r="AB431" s="282"/>
      <c r="AC431" s="282"/>
      <c r="AD431" s="282"/>
      <c r="AE431" s="282"/>
      <c r="AF431" s="285"/>
      <c r="AG431" s="285"/>
      <c r="AH431" s="285"/>
      <c r="AI431" s="285"/>
      <c r="AJ431" s="285"/>
      <c r="AL431" s="286"/>
    </row>
    <row r="432" spans="1:38" s="272" customFormat="1" x14ac:dyDescent="0.2">
      <c r="A432" s="272" t="s">
        <v>1285</v>
      </c>
      <c r="B432" s="272" t="s">
        <v>17066</v>
      </c>
      <c r="C432" s="257">
        <v>56037</v>
      </c>
      <c r="D432" s="272" t="s">
        <v>17030</v>
      </c>
      <c r="E432" s="273" t="s">
        <v>17278</v>
      </c>
      <c r="F432" s="274">
        <v>20200202</v>
      </c>
      <c r="G432" s="272" t="s">
        <v>17685</v>
      </c>
      <c r="H432" s="272" t="s">
        <v>17686</v>
      </c>
      <c r="I432" s="272" t="s">
        <v>14790</v>
      </c>
      <c r="J432" s="287">
        <v>0</v>
      </c>
      <c r="K432" s="288">
        <v>0</v>
      </c>
      <c r="L432" s="288">
        <v>0</v>
      </c>
      <c r="M432" s="288">
        <v>0</v>
      </c>
      <c r="N432" s="288">
        <v>0</v>
      </c>
      <c r="O432" s="289">
        <v>0</v>
      </c>
      <c r="P432" s="290">
        <v>0</v>
      </c>
      <c r="Q432" s="290">
        <v>0</v>
      </c>
      <c r="R432" s="290">
        <v>0</v>
      </c>
      <c r="S432" s="290">
        <v>0</v>
      </c>
      <c r="T432" s="291">
        <v>0</v>
      </c>
      <c r="U432" s="292">
        <v>0</v>
      </c>
      <c r="V432" s="292">
        <v>0</v>
      </c>
      <c r="W432" s="292">
        <v>0</v>
      </c>
      <c r="X432" s="293">
        <v>0</v>
      </c>
      <c r="Y432" s="604" t="s">
        <v>16661</v>
      </c>
      <c r="Z432" s="282"/>
      <c r="AA432" s="282"/>
      <c r="AB432" s="282"/>
      <c r="AC432" s="282"/>
      <c r="AD432" s="282"/>
      <c r="AE432" s="282"/>
      <c r="AF432" s="285"/>
      <c r="AG432" s="285"/>
      <c r="AH432" s="285"/>
      <c r="AI432" s="285"/>
      <c r="AJ432" s="285"/>
      <c r="AL432" s="286"/>
    </row>
    <row r="433" spans="1:38" s="272" customFormat="1" x14ac:dyDescent="0.2">
      <c r="A433" s="272" t="s">
        <v>1285</v>
      </c>
      <c r="B433" s="272" t="s">
        <v>17066</v>
      </c>
      <c r="C433" s="257">
        <v>56037</v>
      </c>
      <c r="D433" s="272" t="s">
        <v>17030</v>
      </c>
      <c r="E433" s="273" t="s">
        <v>17278</v>
      </c>
      <c r="F433" s="274">
        <v>20200253</v>
      </c>
      <c r="G433" s="272" t="s">
        <v>17687</v>
      </c>
      <c r="H433" s="272" t="s">
        <v>17688</v>
      </c>
      <c r="I433" s="272" t="s">
        <v>14790</v>
      </c>
      <c r="J433" s="287">
        <v>34.164000000000001</v>
      </c>
      <c r="K433" s="288">
        <v>0.25701419520000007</v>
      </c>
      <c r="L433" s="288">
        <v>34.164000000000001</v>
      </c>
      <c r="M433" s="288">
        <v>0</v>
      </c>
      <c r="N433" s="288">
        <v>0.16853532192000001</v>
      </c>
      <c r="O433" s="289">
        <v>37.030423244223975</v>
      </c>
      <c r="P433" s="290">
        <v>0.27857816496983961</v>
      </c>
      <c r="Q433" s="290">
        <v>37.030423244223975</v>
      </c>
      <c r="R433" s="290">
        <v>0</v>
      </c>
      <c r="S433" s="290">
        <v>0.18267574939407386</v>
      </c>
      <c r="T433" s="291">
        <v>34.279873180646668</v>
      </c>
      <c r="U433" s="292">
        <v>0.27633771701819221</v>
      </c>
      <c r="V433" s="292">
        <v>35.605208075730985</v>
      </c>
      <c r="W433" s="292">
        <v>0</v>
      </c>
      <c r="X433" s="293">
        <v>0.18267574939407386</v>
      </c>
      <c r="Y433" s="604" t="s">
        <v>16661</v>
      </c>
      <c r="Z433" s="282"/>
      <c r="AA433" s="282"/>
      <c r="AB433" s="282"/>
      <c r="AC433" s="282"/>
      <c r="AD433" s="282"/>
      <c r="AE433" s="282"/>
      <c r="AF433" s="285"/>
      <c r="AG433" s="285"/>
      <c r="AH433" s="285"/>
      <c r="AI433" s="285"/>
      <c r="AJ433" s="285"/>
      <c r="AL433" s="286"/>
    </row>
    <row r="434" spans="1:38" s="272" customFormat="1" x14ac:dyDescent="0.2">
      <c r="A434" s="272" t="s">
        <v>1285</v>
      </c>
      <c r="B434" s="272" t="s">
        <v>17066</v>
      </c>
      <c r="C434" s="257">
        <v>56037</v>
      </c>
      <c r="D434" s="272" t="s">
        <v>17030</v>
      </c>
      <c r="E434" s="273" t="s">
        <v>17278</v>
      </c>
      <c r="F434" s="274">
        <v>20200254</v>
      </c>
      <c r="G434" s="272" t="s">
        <v>17657</v>
      </c>
      <c r="H434" s="272" t="s">
        <v>17689</v>
      </c>
      <c r="I434" s="272" t="s">
        <v>14790</v>
      </c>
      <c r="J434" s="287">
        <v>1.7958000000000001</v>
      </c>
      <c r="K434" s="288">
        <v>0.272064576</v>
      </c>
      <c r="L434" s="288">
        <v>1.7958000000000001</v>
      </c>
      <c r="M434" s="288">
        <v>0</v>
      </c>
      <c r="N434" s="288">
        <v>2.3026577347200001E-2</v>
      </c>
      <c r="O434" s="289">
        <v>1.9464709654015169</v>
      </c>
      <c r="P434" s="290">
        <v>0.29489130075636172</v>
      </c>
      <c r="Q434" s="290">
        <v>1.9464709654015169</v>
      </c>
      <c r="R434" s="290">
        <v>0</v>
      </c>
      <c r="S434" s="290">
        <v>2.4958550082914067E-2</v>
      </c>
      <c r="T434" s="291">
        <v>1.8018907697519404</v>
      </c>
      <c r="U434" s="292">
        <v>0.29251965540214037</v>
      </c>
      <c r="V434" s="292">
        <v>1.8715558091089366</v>
      </c>
      <c r="W434" s="292">
        <v>0</v>
      </c>
      <c r="X434" s="293">
        <v>2.4958550082914067E-2</v>
      </c>
      <c r="Y434" s="604" t="s">
        <v>16661</v>
      </c>
      <c r="Z434" s="282"/>
      <c r="AA434" s="282"/>
      <c r="AB434" s="282"/>
      <c r="AC434" s="282"/>
      <c r="AD434" s="282"/>
      <c r="AE434" s="282"/>
      <c r="AF434" s="285"/>
      <c r="AG434" s="285"/>
      <c r="AH434" s="285"/>
      <c r="AI434" s="285"/>
      <c r="AJ434" s="285"/>
      <c r="AL434" s="286"/>
    </row>
    <row r="435" spans="1:38" s="272" customFormat="1" x14ac:dyDescent="0.2">
      <c r="A435" s="272" t="s">
        <v>1285</v>
      </c>
      <c r="B435" s="272" t="s">
        <v>17066</v>
      </c>
      <c r="C435" s="257">
        <v>56037</v>
      </c>
      <c r="D435" s="272" t="s">
        <v>17030</v>
      </c>
      <c r="E435" s="273" t="s">
        <v>17278</v>
      </c>
      <c r="F435" s="274">
        <v>20200254</v>
      </c>
      <c r="G435" s="272" t="s">
        <v>17657</v>
      </c>
      <c r="H435" s="272" t="s">
        <v>17690</v>
      </c>
      <c r="I435" s="272" t="s">
        <v>14790</v>
      </c>
      <c r="J435" s="287">
        <v>1.7520000000000002</v>
      </c>
      <c r="K435" s="288">
        <v>0.272064576</v>
      </c>
      <c r="L435" s="288">
        <v>1.7520000000000002</v>
      </c>
      <c r="M435" s="288">
        <v>0</v>
      </c>
      <c r="N435" s="288">
        <v>2.3026577347200001E-2</v>
      </c>
      <c r="O435" s="289">
        <v>1.8989960638063581</v>
      </c>
      <c r="P435" s="290">
        <v>0.29489130075636172</v>
      </c>
      <c r="Q435" s="290">
        <v>1.8989960638063581</v>
      </c>
      <c r="R435" s="290">
        <v>0</v>
      </c>
      <c r="S435" s="290">
        <v>2.4958550082914067E-2</v>
      </c>
      <c r="T435" s="291">
        <v>1.757942214392137</v>
      </c>
      <c r="U435" s="292">
        <v>0.29251965540214037</v>
      </c>
      <c r="V435" s="292">
        <v>1.8259081064477432</v>
      </c>
      <c r="W435" s="292">
        <v>0</v>
      </c>
      <c r="X435" s="293">
        <v>2.4958550082914067E-2</v>
      </c>
      <c r="Y435" s="604" t="s">
        <v>16661</v>
      </c>
      <c r="Z435" s="282"/>
      <c r="AA435" s="282"/>
      <c r="AB435" s="282"/>
      <c r="AC435" s="282"/>
      <c r="AD435" s="282"/>
      <c r="AE435" s="282"/>
      <c r="AF435" s="285"/>
      <c r="AG435" s="285"/>
      <c r="AH435" s="285"/>
      <c r="AI435" s="285"/>
      <c r="AJ435" s="285"/>
      <c r="AL435" s="286"/>
    </row>
    <row r="436" spans="1:38" s="272" customFormat="1" x14ac:dyDescent="0.2">
      <c r="A436" s="272" t="s">
        <v>1285</v>
      </c>
      <c r="B436" s="272" t="s">
        <v>17066</v>
      </c>
      <c r="C436" s="257">
        <v>56037</v>
      </c>
      <c r="D436" s="272" t="s">
        <v>17030</v>
      </c>
      <c r="E436" s="273" t="s">
        <v>17278</v>
      </c>
      <c r="F436" s="274">
        <v>20200254</v>
      </c>
      <c r="G436" s="272" t="s">
        <v>17651</v>
      </c>
      <c r="H436" s="272" t="s">
        <v>17666</v>
      </c>
      <c r="I436" s="272" t="s">
        <v>14790</v>
      </c>
      <c r="J436" s="287">
        <v>2.6279999999999997</v>
      </c>
      <c r="K436" s="288">
        <v>0.76699055999999977</v>
      </c>
      <c r="L436" s="288">
        <v>5.2559999999999993</v>
      </c>
      <c r="M436" s="288">
        <v>0</v>
      </c>
      <c r="N436" s="288">
        <v>6.4915351031999996E-2</v>
      </c>
      <c r="O436" s="289">
        <v>2.8484940957095364</v>
      </c>
      <c r="P436" s="290">
        <v>0.83134249681314709</v>
      </c>
      <c r="Q436" s="290">
        <v>5.6969881914190728</v>
      </c>
      <c r="R436" s="290">
        <v>0</v>
      </c>
      <c r="S436" s="290">
        <v>7.0361869914598155E-2</v>
      </c>
      <c r="T436" s="291">
        <v>2.6369133215882048</v>
      </c>
      <c r="U436" s="292">
        <v>0.82465647533582098</v>
      </c>
      <c r="V436" s="292">
        <v>5.4777243193432277</v>
      </c>
      <c r="W436" s="292">
        <v>0</v>
      </c>
      <c r="X436" s="293">
        <v>7.0361869914598155E-2</v>
      </c>
      <c r="Y436" s="604" t="s">
        <v>16661</v>
      </c>
      <c r="Z436" s="282"/>
      <c r="AA436" s="282"/>
      <c r="AB436" s="282"/>
      <c r="AC436" s="282"/>
      <c r="AD436" s="282"/>
      <c r="AE436" s="282"/>
      <c r="AF436" s="285"/>
      <c r="AG436" s="285"/>
      <c r="AH436" s="285"/>
      <c r="AI436" s="285"/>
      <c r="AJ436" s="285"/>
      <c r="AL436" s="286"/>
    </row>
    <row r="437" spans="1:38" s="272" customFormat="1" x14ac:dyDescent="0.2">
      <c r="A437" s="272" t="s">
        <v>1285</v>
      </c>
      <c r="B437" s="272" t="s">
        <v>17066</v>
      </c>
      <c r="C437" s="257">
        <v>56037</v>
      </c>
      <c r="D437" s="272" t="s">
        <v>17030</v>
      </c>
      <c r="E437" s="273" t="s">
        <v>17278</v>
      </c>
      <c r="F437" s="274">
        <v>20200202</v>
      </c>
      <c r="G437" s="272" t="s">
        <v>17691</v>
      </c>
      <c r="H437" s="272" t="s">
        <v>17302</v>
      </c>
      <c r="I437" s="272" t="s">
        <v>14790</v>
      </c>
      <c r="J437" s="287">
        <v>0</v>
      </c>
      <c r="K437" s="288">
        <v>0</v>
      </c>
      <c r="L437" s="288">
        <v>0</v>
      </c>
      <c r="M437" s="288">
        <v>0</v>
      </c>
      <c r="N437" s="288">
        <v>0</v>
      </c>
      <c r="O437" s="289">
        <v>0</v>
      </c>
      <c r="P437" s="290">
        <v>0</v>
      </c>
      <c r="Q437" s="290">
        <v>0</v>
      </c>
      <c r="R437" s="290">
        <v>0</v>
      </c>
      <c r="S437" s="290">
        <v>0</v>
      </c>
      <c r="T437" s="291">
        <v>0</v>
      </c>
      <c r="U437" s="292">
        <v>0</v>
      </c>
      <c r="V437" s="292">
        <v>0</v>
      </c>
      <c r="W437" s="292">
        <v>0</v>
      </c>
      <c r="X437" s="293">
        <v>0</v>
      </c>
      <c r="Y437" s="604" t="s">
        <v>16661</v>
      </c>
      <c r="Z437" s="282"/>
      <c r="AA437" s="282"/>
      <c r="AB437" s="282"/>
      <c r="AC437" s="282"/>
      <c r="AD437" s="282"/>
      <c r="AE437" s="282"/>
      <c r="AF437" s="285"/>
      <c r="AG437" s="285"/>
      <c r="AH437" s="285"/>
      <c r="AI437" s="285"/>
      <c r="AJ437" s="285"/>
      <c r="AL437" s="286"/>
    </row>
    <row r="438" spans="1:38" s="272" customFormat="1" x14ac:dyDescent="0.2">
      <c r="A438" s="272" t="s">
        <v>1285</v>
      </c>
      <c r="B438" s="272" t="s">
        <v>17066</v>
      </c>
      <c r="C438" s="257">
        <v>56037</v>
      </c>
      <c r="D438" s="272" t="s">
        <v>17030</v>
      </c>
      <c r="E438" s="273" t="s">
        <v>17278</v>
      </c>
      <c r="F438" s="274">
        <v>20200202</v>
      </c>
      <c r="G438" s="272" t="s">
        <v>17692</v>
      </c>
      <c r="H438" s="272" t="s">
        <v>17693</v>
      </c>
      <c r="I438" s="272" t="s">
        <v>14790</v>
      </c>
      <c r="J438" s="287">
        <v>0</v>
      </c>
      <c r="K438" s="288">
        <v>0</v>
      </c>
      <c r="L438" s="288">
        <v>0</v>
      </c>
      <c r="M438" s="288">
        <v>0</v>
      </c>
      <c r="N438" s="288">
        <v>0</v>
      </c>
      <c r="O438" s="289">
        <v>0</v>
      </c>
      <c r="P438" s="290">
        <v>0</v>
      </c>
      <c r="Q438" s="290">
        <v>0</v>
      </c>
      <c r="R438" s="290">
        <v>0</v>
      </c>
      <c r="S438" s="290">
        <v>0</v>
      </c>
      <c r="T438" s="291">
        <v>0</v>
      </c>
      <c r="U438" s="292">
        <v>0</v>
      </c>
      <c r="V438" s="292">
        <v>0</v>
      </c>
      <c r="W438" s="292">
        <v>0</v>
      </c>
      <c r="X438" s="293">
        <v>0</v>
      </c>
      <c r="Y438" s="604" t="s">
        <v>16661</v>
      </c>
      <c r="Z438" s="282"/>
      <c r="AA438" s="282"/>
      <c r="AB438" s="282"/>
      <c r="AC438" s="282"/>
      <c r="AD438" s="282"/>
      <c r="AE438" s="282"/>
      <c r="AF438" s="285"/>
      <c r="AG438" s="285"/>
      <c r="AH438" s="285"/>
      <c r="AI438" s="285"/>
      <c r="AJ438" s="285"/>
      <c r="AL438" s="286"/>
    </row>
    <row r="439" spans="1:38" s="272" customFormat="1" x14ac:dyDescent="0.2">
      <c r="A439" s="272" t="s">
        <v>1285</v>
      </c>
      <c r="B439" s="272" t="s">
        <v>17066</v>
      </c>
      <c r="C439" s="257">
        <v>56037</v>
      </c>
      <c r="D439" s="272" t="s">
        <v>17030</v>
      </c>
      <c r="E439" s="273" t="s">
        <v>17278</v>
      </c>
      <c r="F439" s="274">
        <v>20200202</v>
      </c>
      <c r="G439" s="272" t="s">
        <v>17694</v>
      </c>
      <c r="H439" s="272" t="s">
        <v>17693</v>
      </c>
      <c r="I439" s="272" t="s">
        <v>14790</v>
      </c>
      <c r="J439" s="287">
        <v>0</v>
      </c>
      <c r="K439" s="288">
        <v>0</v>
      </c>
      <c r="L439" s="288">
        <v>0</v>
      </c>
      <c r="M439" s="288">
        <v>0</v>
      </c>
      <c r="N439" s="288">
        <v>0</v>
      </c>
      <c r="O439" s="289">
        <v>0</v>
      </c>
      <c r="P439" s="290">
        <v>0</v>
      </c>
      <c r="Q439" s="290">
        <v>0</v>
      </c>
      <c r="R439" s="290">
        <v>0</v>
      </c>
      <c r="S439" s="290">
        <v>0</v>
      </c>
      <c r="T439" s="291">
        <v>0</v>
      </c>
      <c r="U439" s="292">
        <v>0</v>
      </c>
      <c r="V439" s="292">
        <v>0</v>
      </c>
      <c r="W439" s="292">
        <v>0</v>
      </c>
      <c r="X439" s="293">
        <v>0</v>
      </c>
      <c r="Y439" s="604" t="s">
        <v>16661</v>
      </c>
      <c r="Z439" s="282"/>
      <c r="AA439" s="282"/>
      <c r="AB439" s="282"/>
      <c r="AC439" s="282"/>
      <c r="AD439" s="282"/>
      <c r="AE439" s="282"/>
      <c r="AF439" s="285"/>
      <c r="AG439" s="285"/>
      <c r="AH439" s="285"/>
      <c r="AI439" s="285"/>
      <c r="AJ439" s="285"/>
      <c r="AL439" s="286"/>
    </row>
    <row r="440" spans="1:38" s="272" customFormat="1" x14ac:dyDescent="0.2">
      <c r="A440" s="272" t="s">
        <v>1285</v>
      </c>
      <c r="B440" s="272" t="s">
        <v>17066</v>
      </c>
      <c r="C440" s="257">
        <v>56037</v>
      </c>
      <c r="D440" s="272" t="s">
        <v>17030</v>
      </c>
      <c r="E440" s="273" t="s">
        <v>17278</v>
      </c>
      <c r="F440" s="274">
        <v>20200202</v>
      </c>
      <c r="G440" s="272" t="s">
        <v>17695</v>
      </c>
      <c r="H440" s="272" t="s">
        <v>17693</v>
      </c>
      <c r="I440" s="272" t="s">
        <v>14790</v>
      </c>
      <c r="J440" s="287">
        <v>0</v>
      </c>
      <c r="K440" s="288">
        <v>0</v>
      </c>
      <c r="L440" s="288">
        <v>0</v>
      </c>
      <c r="M440" s="288">
        <v>0</v>
      </c>
      <c r="N440" s="288">
        <v>0</v>
      </c>
      <c r="O440" s="289">
        <v>0</v>
      </c>
      <c r="P440" s="290">
        <v>0</v>
      </c>
      <c r="Q440" s="290">
        <v>0</v>
      </c>
      <c r="R440" s="290">
        <v>0</v>
      </c>
      <c r="S440" s="290">
        <v>0</v>
      </c>
      <c r="T440" s="291">
        <v>0</v>
      </c>
      <c r="U440" s="292">
        <v>0</v>
      </c>
      <c r="V440" s="292">
        <v>0</v>
      </c>
      <c r="W440" s="292">
        <v>0</v>
      </c>
      <c r="X440" s="293">
        <v>0</v>
      </c>
      <c r="Y440" s="604" t="s">
        <v>16661</v>
      </c>
      <c r="Z440" s="282"/>
      <c r="AA440" s="282"/>
      <c r="AB440" s="282"/>
      <c r="AC440" s="282"/>
      <c r="AD440" s="282"/>
      <c r="AE440" s="282"/>
      <c r="AF440" s="285"/>
      <c r="AG440" s="285"/>
      <c r="AH440" s="285"/>
      <c r="AI440" s="285"/>
      <c r="AJ440" s="285"/>
      <c r="AL440" s="286"/>
    </row>
    <row r="441" spans="1:38" s="272" customFormat="1" x14ac:dyDescent="0.2">
      <c r="A441" s="272" t="s">
        <v>1285</v>
      </c>
      <c r="B441" s="272" t="s">
        <v>17066</v>
      </c>
      <c r="C441" s="257">
        <v>56037</v>
      </c>
      <c r="D441" s="272" t="s">
        <v>17030</v>
      </c>
      <c r="E441" s="273" t="s">
        <v>17278</v>
      </c>
      <c r="F441" s="274">
        <v>20100102</v>
      </c>
      <c r="G441" s="272" t="s">
        <v>17631</v>
      </c>
      <c r="H441" s="272" t="s">
        <v>17696</v>
      </c>
      <c r="I441" s="272" t="s">
        <v>14790</v>
      </c>
      <c r="J441" s="287">
        <v>0</v>
      </c>
      <c r="K441" s="288">
        <v>0</v>
      </c>
      <c r="L441" s="288">
        <v>0</v>
      </c>
      <c r="M441" s="288">
        <v>0</v>
      </c>
      <c r="N441" s="288">
        <v>0</v>
      </c>
      <c r="O441" s="289">
        <v>0</v>
      </c>
      <c r="P441" s="290">
        <v>0</v>
      </c>
      <c r="Q441" s="290">
        <v>0</v>
      </c>
      <c r="R441" s="290">
        <v>0</v>
      </c>
      <c r="S441" s="290">
        <v>0</v>
      </c>
      <c r="T441" s="291">
        <v>0</v>
      </c>
      <c r="U441" s="292">
        <v>0</v>
      </c>
      <c r="V441" s="292">
        <v>0</v>
      </c>
      <c r="W441" s="292">
        <v>0</v>
      </c>
      <c r="X441" s="293">
        <v>0</v>
      </c>
      <c r="Y441" s="604" t="s">
        <v>16661</v>
      </c>
      <c r="Z441" s="282"/>
      <c r="AA441" s="282"/>
      <c r="AB441" s="282"/>
      <c r="AC441" s="282"/>
      <c r="AD441" s="282"/>
      <c r="AE441" s="282"/>
      <c r="AF441" s="285"/>
      <c r="AG441" s="285"/>
      <c r="AH441" s="285"/>
      <c r="AI441" s="285"/>
      <c r="AJ441" s="285"/>
      <c r="AL441" s="286"/>
    </row>
    <row r="442" spans="1:38" s="272" customFormat="1" x14ac:dyDescent="0.2">
      <c r="A442" s="272" t="s">
        <v>1285</v>
      </c>
      <c r="B442" s="272" t="s">
        <v>17066</v>
      </c>
      <c r="C442" s="257">
        <v>56037</v>
      </c>
      <c r="D442" s="272" t="s">
        <v>17030</v>
      </c>
      <c r="E442" s="273" t="s">
        <v>17278</v>
      </c>
      <c r="F442" s="274">
        <v>20200202</v>
      </c>
      <c r="G442" s="272" t="s">
        <v>17631</v>
      </c>
      <c r="H442" s="272" t="s">
        <v>17301</v>
      </c>
      <c r="I442" s="272" t="s">
        <v>14790</v>
      </c>
      <c r="J442" s="287">
        <v>0</v>
      </c>
      <c r="K442" s="288">
        <v>0</v>
      </c>
      <c r="L442" s="288">
        <v>0</v>
      </c>
      <c r="M442" s="288">
        <v>0</v>
      </c>
      <c r="N442" s="288">
        <v>0</v>
      </c>
      <c r="O442" s="289">
        <v>0</v>
      </c>
      <c r="P442" s="290">
        <v>0</v>
      </c>
      <c r="Q442" s="290">
        <v>0</v>
      </c>
      <c r="R442" s="290">
        <v>0</v>
      </c>
      <c r="S442" s="290">
        <v>0</v>
      </c>
      <c r="T442" s="291">
        <v>0</v>
      </c>
      <c r="U442" s="292">
        <v>0</v>
      </c>
      <c r="V442" s="292">
        <v>0</v>
      </c>
      <c r="W442" s="292">
        <v>0</v>
      </c>
      <c r="X442" s="293">
        <v>0</v>
      </c>
      <c r="Y442" s="604" t="s">
        <v>16661</v>
      </c>
      <c r="Z442" s="282"/>
      <c r="AA442" s="282"/>
      <c r="AB442" s="282"/>
      <c r="AC442" s="282"/>
      <c r="AD442" s="282"/>
      <c r="AE442" s="282"/>
      <c r="AF442" s="285"/>
      <c r="AG442" s="285"/>
      <c r="AH442" s="285"/>
      <c r="AI442" s="285"/>
      <c r="AJ442" s="285"/>
      <c r="AL442" s="286"/>
    </row>
    <row r="443" spans="1:38" s="272" customFormat="1" x14ac:dyDescent="0.2">
      <c r="A443" s="272" t="s">
        <v>1285</v>
      </c>
      <c r="B443" s="272" t="s">
        <v>17066</v>
      </c>
      <c r="C443" s="257">
        <v>56037</v>
      </c>
      <c r="D443" s="272" t="s">
        <v>17030</v>
      </c>
      <c r="E443" s="273" t="s">
        <v>17278</v>
      </c>
      <c r="F443" s="274">
        <v>20200202</v>
      </c>
      <c r="G443" s="272" t="s">
        <v>17631</v>
      </c>
      <c r="H443" s="272" t="s">
        <v>17697</v>
      </c>
      <c r="I443" s="272" t="s">
        <v>14790</v>
      </c>
      <c r="J443" s="287">
        <v>0</v>
      </c>
      <c r="K443" s="288">
        <v>0</v>
      </c>
      <c r="L443" s="288">
        <v>0</v>
      </c>
      <c r="M443" s="288">
        <v>0</v>
      </c>
      <c r="N443" s="288">
        <v>0</v>
      </c>
      <c r="O443" s="289">
        <v>0</v>
      </c>
      <c r="P443" s="290">
        <v>0</v>
      </c>
      <c r="Q443" s="290">
        <v>0</v>
      </c>
      <c r="R443" s="290">
        <v>0</v>
      </c>
      <c r="S443" s="290">
        <v>0</v>
      </c>
      <c r="T443" s="291">
        <v>0</v>
      </c>
      <c r="U443" s="292">
        <v>0</v>
      </c>
      <c r="V443" s="292">
        <v>0</v>
      </c>
      <c r="W443" s="292">
        <v>0</v>
      </c>
      <c r="X443" s="293">
        <v>0</v>
      </c>
      <c r="Y443" s="604" t="s">
        <v>16661</v>
      </c>
      <c r="Z443" s="282"/>
      <c r="AA443" s="282"/>
      <c r="AB443" s="282"/>
      <c r="AC443" s="282"/>
      <c r="AD443" s="282"/>
      <c r="AE443" s="282"/>
      <c r="AF443" s="285"/>
      <c r="AG443" s="285"/>
      <c r="AH443" s="285"/>
      <c r="AI443" s="285"/>
      <c r="AJ443" s="285"/>
      <c r="AL443" s="286"/>
    </row>
    <row r="444" spans="1:38" s="272" customFormat="1" x14ac:dyDescent="0.2">
      <c r="A444" s="272" t="s">
        <v>1285</v>
      </c>
      <c r="B444" s="272" t="s">
        <v>17066</v>
      </c>
      <c r="C444" s="257">
        <v>56037</v>
      </c>
      <c r="D444" s="272" t="s">
        <v>17030</v>
      </c>
      <c r="E444" s="273" t="s">
        <v>17278</v>
      </c>
      <c r="F444" s="274">
        <v>20200202</v>
      </c>
      <c r="G444" s="272" t="s">
        <v>17631</v>
      </c>
      <c r="H444" s="272" t="s">
        <v>17698</v>
      </c>
      <c r="I444" s="272" t="s">
        <v>14790</v>
      </c>
      <c r="J444" s="287">
        <v>0</v>
      </c>
      <c r="K444" s="288">
        <v>0</v>
      </c>
      <c r="L444" s="288">
        <v>0</v>
      </c>
      <c r="M444" s="288">
        <v>0</v>
      </c>
      <c r="N444" s="288">
        <v>0</v>
      </c>
      <c r="O444" s="289">
        <v>0</v>
      </c>
      <c r="P444" s="290">
        <v>0</v>
      </c>
      <c r="Q444" s="290">
        <v>0</v>
      </c>
      <c r="R444" s="290">
        <v>0</v>
      </c>
      <c r="S444" s="290">
        <v>0</v>
      </c>
      <c r="T444" s="291">
        <v>0</v>
      </c>
      <c r="U444" s="292">
        <v>0</v>
      </c>
      <c r="V444" s="292">
        <v>0</v>
      </c>
      <c r="W444" s="292">
        <v>0</v>
      </c>
      <c r="X444" s="293">
        <v>0</v>
      </c>
      <c r="Y444" s="604" t="s">
        <v>16661</v>
      </c>
      <c r="Z444" s="282"/>
      <c r="AA444" s="282"/>
      <c r="AB444" s="282"/>
      <c r="AC444" s="282"/>
      <c r="AD444" s="282"/>
      <c r="AE444" s="282"/>
      <c r="AF444" s="285"/>
      <c r="AG444" s="285"/>
      <c r="AH444" s="285"/>
      <c r="AI444" s="285"/>
      <c r="AJ444" s="285"/>
      <c r="AL444" s="286"/>
    </row>
    <row r="445" spans="1:38" s="272" customFormat="1" x14ac:dyDescent="0.2">
      <c r="A445" s="272" t="s">
        <v>1285</v>
      </c>
      <c r="B445" s="272" t="s">
        <v>17066</v>
      </c>
      <c r="C445" s="257">
        <v>56037</v>
      </c>
      <c r="D445" s="272" t="s">
        <v>17030</v>
      </c>
      <c r="E445" s="273" t="s">
        <v>17278</v>
      </c>
      <c r="F445" s="274">
        <v>20200202</v>
      </c>
      <c r="G445" s="272" t="s">
        <v>17631</v>
      </c>
      <c r="H445" s="272" t="s">
        <v>17698</v>
      </c>
      <c r="I445" s="272" t="s">
        <v>14790</v>
      </c>
      <c r="J445" s="287">
        <v>0</v>
      </c>
      <c r="K445" s="288">
        <v>1.0898315999999997</v>
      </c>
      <c r="L445" s="288">
        <v>0</v>
      </c>
      <c r="M445" s="288">
        <v>0</v>
      </c>
      <c r="N445" s="288">
        <v>0</v>
      </c>
      <c r="O445" s="289">
        <v>0</v>
      </c>
      <c r="P445" s="290">
        <v>1.1812705014907445</v>
      </c>
      <c r="Q445" s="290">
        <v>0</v>
      </c>
      <c r="R445" s="290">
        <v>0</v>
      </c>
      <c r="S445" s="290">
        <v>0</v>
      </c>
      <c r="T445" s="291">
        <v>0</v>
      </c>
      <c r="U445" s="292">
        <v>1.1717702053146499</v>
      </c>
      <c r="V445" s="292">
        <v>0</v>
      </c>
      <c r="W445" s="292">
        <v>0</v>
      </c>
      <c r="X445" s="293">
        <v>0</v>
      </c>
      <c r="Y445" s="604" t="s">
        <v>16661</v>
      </c>
      <c r="Z445" s="282"/>
      <c r="AA445" s="282"/>
      <c r="AB445" s="282"/>
      <c r="AC445" s="282"/>
      <c r="AD445" s="282"/>
      <c r="AE445" s="282"/>
      <c r="AF445" s="285"/>
      <c r="AG445" s="285"/>
      <c r="AH445" s="285"/>
      <c r="AI445" s="285"/>
      <c r="AJ445" s="285"/>
      <c r="AL445" s="286"/>
    </row>
    <row r="446" spans="1:38" s="272" customFormat="1" x14ac:dyDescent="0.2">
      <c r="A446" s="272" t="s">
        <v>1285</v>
      </c>
      <c r="B446" s="272" t="s">
        <v>17066</v>
      </c>
      <c r="C446" s="257">
        <v>56037</v>
      </c>
      <c r="D446" s="272" t="s">
        <v>17030</v>
      </c>
      <c r="E446" s="273" t="s">
        <v>17278</v>
      </c>
      <c r="F446" s="274">
        <v>20200254</v>
      </c>
      <c r="G446" s="272" t="s">
        <v>17631</v>
      </c>
      <c r="H446" s="272" t="s">
        <v>17304</v>
      </c>
      <c r="I446" s="272" t="s">
        <v>14790</v>
      </c>
      <c r="J446" s="287">
        <v>1.7520000000000002</v>
      </c>
      <c r="K446" s="288">
        <v>0.64832409600000007</v>
      </c>
      <c r="L446" s="288">
        <v>1.7520000000000002</v>
      </c>
      <c r="M446" s="288">
        <v>0</v>
      </c>
      <c r="N446" s="288">
        <v>5.4871843891200013E-2</v>
      </c>
      <c r="O446" s="289">
        <v>1.8989960638063581</v>
      </c>
      <c r="P446" s="290">
        <v>0.70271969541941515</v>
      </c>
      <c r="Q446" s="290">
        <v>1.8989960638063581</v>
      </c>
      <c r="R446" s="290">
        <v>0</v>
      </c>
      <c r="S446" s="290">
        <v>5.9475693814603749E-2</v>
      </c>
      <c r="T446" s="291">
        <v>1.757942214392137</v>
      </c>
      <c r="U446" s="292">
        <v>0.69706811500084509</v>
      </c>
      <c r="V446" s="292">
        <v>1.8259081064477432</v>
      </c>
      <c r="W446" s="292">
        <v>0</v>
      </c>
      <c r="X446" s="293">
        <v>5.9475693814603749E-2</v>
      </c>
      <c r="Y446" s="604" t="s">
        <v>16661</v>
      </c>
      <c r="Z446" s="282"/>
      <c r="AA446" s="282"/>
      <c r="AB446" s="282"/>
      <c r="AC446" s="282"/>
      <c r="AD446" s="282"/>
      <c r="AE446" s="282"/>
      <c r="AF446" s="285"/>
      <c r="AG446" s="285"/>
      <c r="AH446" s="285"/>
      <c r="AI446" s="285"/>
      <c r="AJ446" s="285"/>
      <c r="AL446" s="286"/>
    </row>
    <row r="447" spans="1:38" s="272" customFormat="1" x14ac:dyDescent="0.2">
      <c r="A447" s="272" t="s">
        <v>1285</v>
      </c>
      <c r="B447" s="272" t="s">
        <v>17066</v>
      </c>
      <c r="C447" s="257">
        <v>56037</v>
      </c>
      <c r="D447" s="272" t="s">
        <v>17030</v>
      </c>
      <c r="E447" s="273" t="s">
        <v>17278</v>
      </c>
      <c r="F447" s="274">
        <v>20200202</v>
      </c>
      <c r="G447" s="272" t="s">
        <v>17699</v>
      </c>
      <c r="H447" s="272" t="s">
        <v>17700</v>
      </c>
      <c r="I447" s="272" t="s">
        <v>14790</v>
      </c>
      <c r="J447" s="287">
        <v>0</v>
      </c>
      <c r="K447" s="288">
        <v>0</v>
      </c>
      <c r="L447" s="288">
        <v>0</v>
      </c>
      <c r="M447" s="288">
        <v>0</v>
      </c>
      <c r="N447" s="288">
        <v>0</v>
      </c>
      <c r="O447" s="289">
        <v>0</v>
      </c>
      <c r="P447" s="290">
        <v>0</v>
      </c>
      <c r="Q447" s="290">
        <v>0</v>
      </c>
      <c r="R447" s="290">
        <v>0</v>
      </c>
      <c r="S447" s="290">
        <v>0</v>
      </c>
      <c r="T447" s="291">
        <v>0</v>
      </c>
      <c r="U447" s="292">
        <v>0</v>
      </c>
      <c r="V447" s="292">
        <v>0</v>
      </c>
      <c r="W447" s="292">
        <v>0</v>
      </c>
      <c r="X447" s="293">
        <v>0</v>
      </c>
      <c r="Y447" s="604" t="s">
        <v>16661</v>
      </c>
      <c r="Z447" s="282"/>
      <c r="AA447" s="282"/>
      <c r="AB447" s="282"/>
      <c r="AC447" s="282"/>
      <c r="AD447" s="282"/>
      <c r="AE447" s="282"/>
      <c r="AF447" s="285"/>
      <c r="AG447" s="285"/>
      <c r="AH447" s="285"/>
      <c r="AI447" s="285"/>
      <c r="AJ447" s="285"/>
      <c r="AL447" s="286"/>
    </row>
    <row r="448" spans="1:38" s="272" customFormat="1" x14ac:dyDescent="0.2">
      <c r="A448" s="272" t="s">
        <v>1285</v>
      </c>
      <c r="B448" s="272" t="s">
        <v>17066</v>
      </c>
      <c r="C448" s="257">
        <v>56037</v>
      </c>
      <c r="D448" s="272" t="s">
        <v>17030</v>
      </c>
      <c r="E448" s="273" t="s">
        <v>17278</v>
      </c>
      <c r="F448" s="274">
        <v>20200254</v>
      </c>
      <c r="G448" s="272" t="s">
        <v>17651</v>
      </c>
      <c r="H448" s="272" t="s">
        <v>17302</v>
      </c>
      <c r="I448" s="272" t="s">
        <v>14790</v>
      </c>
      <c r="J448" s="287">
        <v>0.87600000000000011</v>
      </c>
      <c r="K448" s="288">
        <v>0.23733292800000003</v>
      </c>
      <c r="L448" s="288">
        <v>1.7520000000000002</v>
      </c>
      <c r="M448" s="288">
        <v>0</v>
      </c>
      <c r="N448" s="288">
        <v>2.0087014281600004E-2</v>
      </c>
      <c r="O448" s="289">
        <v>0.94949803190317905</v>
      </c>
      <c r="P448" s="290">
        <v>0.2572456027874645</v>
      </c>
      <c r="Q448" s="290">
        <v>1.8989960638063581</v>
      </c>
      <c r="R448" s="290">
        <v>0</v>
      </c>
      <c r="S448" s="290">
        <v>2.1772352199988871E-2</v>
      </c>
      <c r="T448" s="291">
        <v>0.87897110719606852</v>
      </c>
      <c r="U448" s="292">
        <v>0.25517672066995228</v>
      </c>
      <c r="V448" s="292">
        <v>1.8259081064477432</v>
      </c>
      <c r="W448" s="292">
        <v>0</v>
      </c>
      <c r="X448" s="293">
        <v>2.1772352199988871E-2</v>
      </c>
      <c r="Y448" s="604" t="s">
        <v>16661</v>
      </c>
      <c r="Z448" s="282"/>
      <c r="AA448" s="282"/>
      <c r="AB448" s="282"/>
      <c r="AC448" s="282"/>
      <c r="AD448" s="282"/>
      <c r="AE448" s="282"/>
      <c r="AF448" s="285"/>
      <c r="AG448" s="285"/>
      <c r="AH448" s="285"/>
      <c r="AI448" s="285"/>
      <c r="AJ448" s="285"/>
      <c r="AL448" s="286"/>
    </row>
    <row r="449" spans="1:38" s="272" customFormat="1" x14ac:dyDescent="0.2">
      <c r="A449" s="272" t="s">
        <v>1285</v>
      </c>
      <c r="B449" s="272" t="s">
        <v>17066</v>
      </c>
      <c r="C449" s="257">
        <v>56037</v>
      </c>
      <c r="D449" s="272" t="s">
        <v>17030</v>
      </c>
      <c r="E449" s="273" t="s">
        <v>17278</v>
      </c>
      <c r="F449" s="274">
        <v>20200254</v>
      </c>
      <c r="G449" s="272" t="s">
        <v>17701</v>
      </c>
      <c r="H449" s="272" t="s">
        <v>17302</v>
      </c>
      <c r="I449" s="272" t="s">
        <v>14790</v>
      </c>
      <c r="J449" s="287">
        <v>0.87600000000000011</v>
      </c>
      <c r="K449" s="288">
        <v>0.19102406399999999</v>
      </c>
      <c r="L449" s="288">
        <v>0.87600000000000011</v>
      </c>
      <c r="M449" s="288">
        <v>0</v>
      </c>
      <c r="N449" s="288">
        <v>1.61675968608E-2</v>
      </c>
      <c r="O449" s="289">
        <v>0.94949803190317905</v>
      </c>
      <c r="P449" s="290">
        <v>0.20705133882893478</v>
      </c>
      <c r="Q449" s="290">
        <v>0.94949803190317905</v>
      </c>
      <c r="R449" s="290">
        <v>0</v>
      </c>
      <c r="S449" s="290">
        <v>1.75240883560886E-2</v>
      </c>
      <c r="T449" s="291">
        <v>0.87897110719606852</v>
      </c>
      <c r="U449" s="292">
        <v>0.2053861410270347</v>
      </c>
      <c r="V449" s="292">
        <v>0.91295405322387158</v>
      </c>
      <c r="W449" s="292">
        <v>0</v>
      </c>
      <c r="X449" s="293">
        <v>1.75240883560886E-2</v>
      </c>
      <c r="Y449" s="604" t="s">
        <v>16661</v>
      </c>
      <c r="Z449" s="282"/>
      <c r="AA449" s="282"/>
      <c r="AB449" s="282"/>
      <c r="AC449" s="282"/>
      <c r="AD449" s="282"/>
      <c r="AE449" s="282"/>
      <c r="AF449" s="285"/>
      <c r="AG449" s="285"/>
      <c r="AH449" s="285"/>
      <c r="AI449" s="285"/>
      <c r="AJ449" s="285"/>
      <c r="AL449" s="286"/>
    </row>
    <row r="450" spans="1:38" s="272" customFormat="1" x14ac:dyDescent="0.2">
      <c r="A450" s="272" t="s">
        <v>1285</v>
      </c>
      <c r="B450" s="272" t="s">
        <v>17066</v>
      </c>
      <c r="C450" s="257">
        <v>56037</v>
      </c>
      <c r="D450" s="272" t="s">
        <v>17030</v>
      </c>
      <c r="E450" s="273" t="s">
        <v>17278</v>
      </c>
      <c r="F450" s="274">
        <v>20200254</v>
      </c>
      <c r="G450" s="272" t="s">
        <v>17701</v>
      </c>
      <c r="H450" s="272" t="s">
        <v>17702</v>
      </c>
      <c r="I450" s="272" t="s">
        <v>14790</v>
      </c>
      <c r="J450" s="287">
        <v>1.3139999999999998</v>
      </c>
      <c r="K450" s="288">
        <v>0.43125129599999995</v>
      </c>
      <c r="L450" s="288">
        <v>1.3139999999999998</v>
      </c>
      <c r="M450" s="288">
        <v>0</v>
      </c>
      <c r="N450" s="288">
        <v>3.6499574731199996E-2</v>
      </c>
      <c r="O450" s="289">
        <v>1.4242470478547682</v>
      </c>
      <c r="P450" s="290">
        <v>0.4674340831138073</v>
      </c>
      <c r="Q450" s="290">
        <v>1.4242470478547682</v>
      </c>
      <c r="R450" s="290">
        <v>0</v>
      </c>
      <c r="S450" s="290">
        <v>3.9561957046321226E-2</v>
      </c>
      <c r="T450" s="291">
        <v>1.3184566607941024</v>
      </c>
      <c r="U450" s="292">
        <v>0.46367477292466919</v>
      </c>
      <c r="V450" s="292">
        <v>1.3694310798358069</v>
      </c>
      <c r="W450" s="292">
        <v>0</v>
      </c>
      <c r="X450" s="293">
        <v>3.9561957046321226E-2</v>
      </c>
      <c r="Y450" s="604" t="s">
        <v>16661</v>
      </c>
      <c r="Z450" s="282"/>
      <c r="AA450" s="282"/>
      <c r="AB450" s="282"/>
      <c r="AC450" s="282"/>
      <c r="AD450" s="282"/>
      <c r="AE450" s="282"/>
      <c r="AF450" s="285"/>
      <c r="AG450" s="285"/>
      <c r="AH450" s="285"/>
      <c r="AI450" s="285"/>
      <c r="AJ450" s="285"/>
      <c r="AL450" s="286"/>
    </row>
    <row r="451" spans="1:38" s="272" customFormat="1" x14ac:dyDescent="0.2">
      <c r="A451" s="272" t="s">
        <v>1285</v>
      </c>
      <c r="B451" s="272" t="s">
        <v>17066</v>
      </c>
      <c r="C451" s="257">
        <v>56037</v>
      </c>
      <c r="D451" s="272" t="s">
        <v>17030</v>
      </c>
      <c r="E451" s="273" t="s">
        <v>17278</v>
      </c>
      <c r="F451" s="274">
        <v>20200253</v>
      </c>
      <c r="G451" s="272" t="s">
        <v>17657</v>
      </c>
      <c r="H451" s="272" t="s">
        <v>17636</v>
      </c>
      <c r="I451" s="272" t="s">
        <v>14790</v>
      </c>
      <c r="J451" s="287">
        <v>1.7520000000000002</v>
      </c>
      <c r="K451" s="288">
        <v>2.9041152000000004E-2</v>
      </c>
      <c r="L451" s="288">
        <v>1.3139999999999998</v>
      </c>
      <c r="M451" s="288">
        <v>0</v>
      </c>
      <c r="N451" s="288">
        <v>1.9043539200000001E-2</v>
      </c>
      <c r="O451" s="289">
        <v>1.8989960638063581</v>
      </c>
      <c r="P451" s="290">
        <v>3.1477758753654189E-2</v>
      </c>
      <c r="Q451" s="290">
        <v>1.4242470478547682</v>
      </c>
      <c r="R451" s="290">
        <v>0</v>
      </c>
      <c r="S451" s="290">
        <v>2.0641327615149588E-2</v>
      </c>
      <c r="T451" s="291">
        <v>1.757942214392137</v>
      </c>
      <c r="U451" s="292">
        <v>3.1224600793016064E-2</v>
      </c>
      <c r="V451" s="292">
        <v>1.3694310798358069</v>
      </c>
      <c r="W451" s="292">
        <v>0</v>
      </c>
      <c r="X451" s="293">
        <v>2.0641327615149588E-2</v>
      </c>
      <c r="Y451" s="604" t="s">
        <v>16661</v>
      </c>
      <c r="Z451" s="282"/>
      <c r="AA451" s="282"/>
      <c r="AB451" s="282"/>
      <c r="AC451" s="282"/>
      <c r="AD451" s="282"/>
      <c r="AE451" s="282"/>
      <c r="AF451" s="285"/>
      <c r="AG451" s="285"/>
      <c r="AH451" s="285"/>
      <c r="AI451" s="285"/>
      <c r="AJ451" s="285"/>
      <c r="AL451" s="286"/>
    </row>
    <row r="452" spans="1:38" s="272" customFormat="1" x14ac:dyDescent="0.2">
      <c r="A452" s="272" t="s">
        <v>1285</v>
      </c>
      <c r="B452" s="272" t="s">
        <v>17066</v>
      </c>
      <c r="C452" s="257">
        <v>56037</v>
      </c>
      <c r="D452" s="272" t="s">
        <v>17030</v>
      </c>
      <c r="E452" s="273" t="s">
        <v>17278</v>
      </c>
      <c r="F452" s="274">
        <v>20200254</v>
      </c>
      <c r="G452" s="272" t="s">
        <v>17657</v>
      </c>
      <c r="H452" s="272" t="s">
        <v>17703</v>
      </c>
      <c r="I452" s="272" t="s">
        <v>14790</v>
      </c>
      <c r="J452" s="287">
        <v>4.38</v>
      </c>
      <c r="K452" s="288">
        <v>0.46308864000000005</v>
      </c>
      <c r="L452" s="288">
        <v>3.9420000000000006</v>
      </c>
      <c r="M452" s="288">
        <v>0</v>
      </c>
      <c r="N452" s="288">
        <v>3.9194174208000011E-2</v>
      </c>
      <c r="O452" s="289">
        <v>4.7474901595158947</v>
      </c>
      <c r="P452" s="290">
        <v>0.5019426395852965</v>
      </c>
      <c r="Q452" s="290">
        <v>4.2727411435643061</v>
      </c>
      <c r="R452" s="290">
        <v>0</v>
      </c>
      <c r="S452" s="290">
        <v>4.2482638439002678E-2</v>
      </c>
      <c r="T452" s="291">
        <v>4.3948555359803425</v>
      </c>
      <c r="U452" s="292">
        <v>0.4979057964291751</v>
      </c>
      <c r="V452" s="292">
        <v>4.1082932395074225</v>
      </c>
      <c r="W452" s="292">
        <v>0</v>
      </c>
      <c r="X452" s="293">
        <v>4.2482638439002678E-2</v>
      </c>
      <c r="Y452" s="604" t="s">
        <v>16661</v>
      </c>
      <c r="Z452" s="282"/>
      <c r="AA452" s="282"/>
      <c r="AB452" s="282"/>
      <c r="AC452" s="282"/>
      <c r="AD452" s="282"/>
      <c r="AE452" s="282"/>
      <c r="AF452" s="285"/>
      <c r="AG452" s="285"/>
      <c r="AH452" s="285"/>
      <c r="AI452" s="285"/>
      <c r="AJ452" s="285"/>
      <c r="AL452" s="286"/>
    </row>
    <row r="453" spans="1:38" s="272" customFormat="1" x14ac:dyDescent="0.2">
      <c r="A453" s="272" t="s">
        <v>1285</v>
      </c>
      <c r="B453" s="272" t="s">
        <v>17066</v>
      </c>
      <c r="C453" s="257">
        <v>56037</v>
      </c>
      <c r="D453" s="272" t="s">
        <v>17030</v>
      </c>
      <c r="E453" s="273" t="s">
        <v>17278</v>
      </c>
      <c r="F453" s="274">
        <v>20200254</v>
      </c>
      <c r="G453" s="272" t="s">
        <v>17657</v>
      </c>
      <c r="H453" s="272" t="s">
        <v>17704</v>
      </c>
      <c r="I453" s="272" t="s">
        <v>14790</v>
      </c>
      <c r="J453" s="287">
        <v>5.2559999999999993</v>
      </c>
      <c r="K453" s="288">
        <v>0.77856777599999993</v>
      </c>
      <c r="L453" s="288">
        <v>3.5040000000000004</v>
      </c>
      <c r="M453" s="288">
        <v>0</v>
      </c>
      <c r="N453" s="288">
        <v>6.5895205387199993E-2</v>
      </c>
      <c r="O453" s="289">
        <v>5.6969881914190728</v>
      </c>
      <c r="P453" s="290">
        <v>0.8438910628027797</v>
      </c>
      <c r="Q453" s="290">
        <v>3.7979921276127162</v>
      </c>
      <c r="R453" s="290">
        <v>0</v>
      </c>
      <c r="S453" s="290">
        <v>7.1423935875573219E-2</v>
      </c>
      <c r="T453" s="291">
        <v>5.2738266431764096</v>
      </c>
      <c r="U453" s="292">
        <v>0.83710412024655056</v>
      </c>
      <c r="V453" s="292">
        <v>3.6518162128954863</v>
      </c>
      <c r="W453" s="292">
        <v>0</v>
      </c>
      <c r="X453" s="293">
        <v>7.1423935875573219E-2</v>
      </c>
      <c r="Y453" s="604" t="s">
        <v>16661</v>
      </c>
      <c r="Z453" s="282"/>
      <c r="AA453" s="282"/>
      <c r="AB453" s="282"/>
      <c r="AC453" s="282"/>
      <c r="AD453" s="282"/>
      <c r="AE453" s="282"/>
      <c r="AF453" s="285"/>
      <c r="AG453" s="285"/>
      <c r="AH453" s="285"/>
      <c r="AI453" s="285"/>
      <c r="AJ453" s="285"/>
      <c r="AL453" s="286"/>
    </row>
    <row r="454" spans="1:38" s="272" customFormat="1" x14ac:dyDescent="0.2">
      <c r="A454" s="272" t="s">
        <v>1285</v>
      </c>
      <c r="B454" s="272" t="s">
        <v>17066</v>
      </c>
      <c r="C454" s="257">
        <v>56037</v>
      </c>
      <c r="D454" s="272" t="s">
        <v>17030</v>
      </c>
      <c r="E454" s="273" t="s">
        <v>17278</v>
      </c>
      <c r="F454" s="274">
        <v>20200254</v>
      </c>
      <c r="G454" s="272" t="s">
        <v>17657</v>
      </c>
      <c r="H454" s="272" t="s">
        <v>17705</v>
      </c>
      <c r="I454" s="272" t="s">
        <v>14790</v>
      </c>
      <c r="J454" s="287">
        <v>6.57</v>
      </c>
      <c r="K454" s="288">
        <v>1.0014291840000002</v>
      </c>
      <c r="L454" s="288">
        <v>3.5040000000000004</v>
      </c>
      <c r="M454" s="288">
        <v>0</v>
      </c>
      <c r="N454" s="288">
        <v>8.4757401724800022E-2</v>
      </c>
      <c r="O454" s="289">
        <v>7.1212352392738421</v>
      </c>
      <c r="P454" s="290">
        <v>1.0854509581032039</v>
      </c>
      <c r="Q454" s="290">
        <v>3.7979921276127162</v>
      </c>
      <c r="R454" s="290">
        <v>0</v>
      </c>
      <c r="S454" s="290">
        <v>9.1868705624343294E-2</v>
      </c>
      <c r="T454" s="291">
        <v>6.5922833039705138</v>
      </c>
      <c r="U454" s="292">
        <v>1.0767212847780914</v>
      </c>
      <c r="V454" s="292">
        <v>3.6518162128954863</v>
      </c>
      <c r="W454" s="292">
        <v>0</v>
      </c>
      <c r="X454" s="293">
        <v>9.1868705624343294E-2</v>
      </c>
      <c r="Y454" s="604" t="s">
        <v>16661</v>
      </c>
      <c r="Z454" s="282"/>
      <c r="AA454" s="282"/>
      <c r="AB454" s="282"/>
      <c r="AC454" s="282"/>
      <c r="AD454" s="282"/>
      <c r="AE454" s="282"/>
      <c r="AF454" s="285"/>
      <c r="AG454" s="285"/>
      <c r="AH454" s="285"/>
      <c r="AI454" s="285"/>
      <c r="AJ454" s="285"/>
      <c r="AL454" s="286"/>
    </row>
    <row r="455" spans="1:38" s="272" customFormat="1" x14ac:dyDescent="0.2">
      <c r="A455" s="272" t="s">
        <v>1285</v>
      </c>
      <c r="B455" s="272" t="s">
        <v>17066</v>
      </c>
      <c r="C455" s="257">
        <v>56037</v>
      </c>
      <c r="D455" s="272" t="s">
        <v>17030</v>
      </c>
      <c r="E455" s="273" t="s">
        <v>17278</v>
      </c>
      <c r="F455" s="274">
        <v>20200254</v>
      </c>
      <c r="G455" s="272" t="s">
        <v>17706</v>
      </c>
      <c r="H455" s="272" t="s">
        <v>17302</v>
      </c>
      <c r="I455" s="272" t="s">
        <v>14790</v>
      </c>
      <c r="J455" s="287">
        <v>0.87600000000000011</v>
      </c>
      <c r="K455" s="288">
        <v>0.27495888000000002</v>
      </c>
      <c r="L455" s="288">
        <v>0.87600000000000011</v>
      </c>
      <c r="M455" s="288">
        <v>0</v>
      </c>
      <c r="N455" s="288">
        <v>2.3271540936000003E-2</v>
      </c>
      <c r="O455" s="289">
        <v>0.94949803190317905</v>
      </c>
      <c r="P455" s="290">
        <v>0.29802844225376979</v>
      </c>
      <c r="Q455" s="290">
        <v>0.94949803190317905</v>
      </c>
      <c r="R455" s="290">
        <v>0</v>
      </c>
      <c r="S455" s="290">
        <v>2.5224066573157837E-2</v>
      </c>
      <c r="T455" s="291">
        <v>0.87897110719606852</v>
      </c>
      <c r="U455" s="292">
        <v>0.29563156662982271</v>
      </c>
      <c r="V455" s="292">
        <v>0.91295405322387158</v>
      </c>
      <c r="W455" s="292">
        <v>0</v>
      </c>
      <c r="X455" s="293">
        <v>2.5224066573157837E-2</v>
      </c>
      <c r="Y455" s="604" t="s">
        <v>16661</v>
      </c>
      <c r="Z455" s="282"/>
      <c r="AA455" s="282"/>
      <c r="AB455" s="282"/>
      <c r="AC455" s="282"/>
      <c r="AD455" s="282"/>
      <c r="AE455" s="282"/>
      <c r="AF455" s="285"/>
      <c r="AG455" s="285"/>
      <c r="AH455" s="285"/>
      <c r="AI455" s="285"/>
      <c r="AJ455" s="285"/>
      <c r="AL455" s="286"/>
    </row>
    <row r="456" spans="1:38" s="272" customFormat="1" x14ac:dyDescent="0.2">
      <c r="A456" s="272" t="s">
        <v>1285</v>
      </c>
      <c r="B456" s="272" t="s">
        <v>17066</v>
      </c>
      <c r="C456" s="257">
        <v>56037</v>
      </c>
      <c r="D456" s="272" t="s">
        <v>17030</v>
      </c>
      <c r="E456" s="273" t="s">
        <v>17278</v>
      </c>
      <c r="F456" s="274">
        <v>20200254</v>
      </c>
      <c r="G456" s="272" t="s">
        <v>17706</v>
      </c>
      <c r="H456" s="272" t="s">
        <v>17406</v>
      </c>
      <c r="I456" s="272" t="s">
        <v>14790</v>
      </c>
      <c r="J456" s="287">
        <v>3.0659999999999994</v>
      </c>
      <c r="K456" s="288">
        <v>0.94064879999999951</v>
      </c>
      <c r="L456" s="288">
        <v>4.8179999999999996</v>
      </c>
      <c r="M456" s="288">
        <v>0</v>
      </c>
      <c r="N456" s="288">
        <v>7.9613166359999973E-2</v>
      </c>
      <c r="O456" s="289">
        <v>3.3232431116611254</v>
      </c>
      <c r="P456" s="290">
        <v>1.019570986657633</v>
      </c>
      <c r="Q456" s="290">
        <v>5.2222391754674833</v>
      </c>
      <c r="R456" s="290">
        <v>0</v>
      </c>
      <c r="S456" s="290">
        <v>8.6292859329224134E-2</v>
      </c>
      <c r="T456" s="291">
        <v>3.0763988751862388</v>
      </c>
      <c r="U456" s="292">
        <v>1.0113711489967614</v>
      </c>
      <c r="V456" s="292">
        <v>5.0212472927312923</v>
      </c>
      <c r="W456" s="292">
        <v>0</v>
      </c>
      <c r="X456" s="293">
        <v>8.6292859329224134E-2</v>
      </c>
      <c r="Y456" s="604" t="s">
        <v>16661</v>
      </c>
      <c r="Z456" s="282"/>
      <c r="AA456" s="282"/>
      <c r="AB456" s="282"/>
      <c r="AC456" s="282"/>
      <c r="AD456" s="282"/>
      <c r="AE456" s="282"/>
      <c r="AF456" s="285"/>
      <c r="AG456" s="285"/>
      <c r="AH456" s="285"/>
      <c r="AI456" s="285"/>
      <c r="AJ456" s="285"/>
      <c r="AL456" s="286"/>
    </row>
    <row r="457" spans="1:38" s="272" customFormat="1" x14ac:dyDescent="0.2">
      <c r="A457" s="272" t="s">
        <v>1285</v>
      </c>
      <c r="B457" s="272" t="s">
        <v>17066</v>
      </c>
      <c r="C457" s="257">
        <v>56037</v>
      </c>
      <c r="D457" s="272" t="s">
        <v>17030</v>
      </c>
      <c r="E457" s="273" t="s">
        <v>17278</v>
      </c>
      <c r="F457" s="274">
        <v>20200254</v>
      </c>
      <c r="G457" s="272" t="s">
        <v>17707</v>
      </c>
      <c r="H457" s="272" t="s">
        <v>17484</v>
      </c>
      <c r="I457" s="272" t="s">
        <v>14790</v>
      </c>
      <c r="J457" s="287">
        <v>0.87600000000000011</v>
      </c>
      <c r="K457" s="288">
        <v>0.23733292800000003</v>
      </c>
      <c r="L457" s="288">
        <v>0.87600000000000011</v>
      </c>
      <c r="M457" s="288">
        <v>0</v>
      </c>
      <c r="N457" s="288">
        <v>2.0087014281600004E-2</v>
      </c>
      <c r="O457" s="289">
        <v>0.94949803190317905</v>
      </c>
      <c r="P457" s="290">
        <v>0.2572456027874645</v>
      </c>
      <c r="Q457" s="290">
        <v>0.94949803190317905</v>
      </c>
      <c r="R457" s="290">
        <v>0</v>
      </c>
      <c r="S457" s="290">
        <v>2.1772352199988871E-2</v>
      </c>
      <c r="T457" s="291">
        <v>0.87897110719606852</v>
      </c>
      <c r="U457" s="292">
        <v>0.25517672066995228</v>
      </c>
      <c r="V457" s="292">
        <v>0.91295405322387158</v>
      </c>
      <c r="W457" s="292">
        <v>0</v>
      </c>
      <c r="X457" s="293">
        <v>2.1772352199988871E-2</v>
      </c>
      <c r="Y457" s="604" t="s">
        <v>16661</v>
      </c>
      <c r="Z457" s="282"/>
      <c r="AA457" s="282"/>
      <c r="AB457" s="282"/>
      <c r="AC457" s="282"/>
      <c r="AD457" s="282"/>
      <c r="AE457" s="282"/>
      <c r="AF457" s="285"/>
      <c r="AG457" s="285"/>
      <c r="AH457" s="285"/>
      <c r="AI457" s="285"/>
      <c r="AJ457" s="285"/>
      <c r="AL457" s="286"/>
    </row>
    <row r="458" spans="1:38" s="272" customFormat="1" x14ac:dyDescent="0.2">
      <c r="A458" s="272" t="s">
        <v>1285</v>
      </c>
      <c r="B458" s="272" t="s">
        <v>17066</v>
      </c>
      <c r="C458" s="257">
        <v>56037</v>
      </c>
      <c r="D458" s="272" t="s">
        <v>17030</v>
      </c>
      <c r="E458" s="273" t="s">
        <v>17278</v>
      </c>
      <c r="F458" s="274">
        <v>20200202</v>
      </c>
      <c r="G458" s="272" t="s">
        <v>17651</v>
      </c>
      <c r="H458" s="272" t="s">
        <v>17629</v>
      </c>
      <c r="I458" s="272" t="s">
        <v>14790</v>
      </c>
      <c r="J458" s="287">
        <v>0</v>
      </c>
      <c r="K458" s="288">
        <v>0</v>
      </c>
      <c r="L458" s="288">
        <v>0</v>
      </c>
      <c r="M458" s="288">
        <v>0</v>
      </c>
      <c r="N458" s="288">
        <v>0</v>
      </c>
      <c r="O458" s="289">
        <v>0</v>
      </c>
      <c r="P458" s="290">
        <v>0</v>
      </c>
      <c r="Q458" s="290">
        <v>0</v>
      </c>
      <c r="R458" s="290">
        <v>0</v>
      </c>
      <c r="S458" s="290">
        <v>0</v>
      </c>
      <c r="T458" s="291">
        <v>0</v>
      </c>
      <c r="U458" s="292">
        <v>0</v>
      </c>
      <c r="V458" s="292">
        <v>0</v>
      </c>
      <c r="W458" s="292">
        <v>0</v>
      </c>
      <c r="X458" s="293">
        <v>0</v>
      </c>
      <c r="Y458" s="604" t="s">
        <v>16661</v>
      </c>
      <c r="Z458" s="282"/>
      <c r="AA458" s="282"/>
      <c r="AB458" s="282"/>
      <c r="AC458" s="282"/>
      <c r="AD458" s="282"/>
      <c r="AE458" s="282"/>
      <c r="AF458" s="285"/>
      <c r="AG458" s="285"/>
      <c r="AH458" s="285"/>
      <c r="AI458" s="285"/>
      <c r="AJ458" s="285"/>
      <c r="AL458" s="286"/>
    </row>
    <row r="459" spans="1:38" s="272" customFormat="1" x14ac:dyDescent="0.2">
      <c r="A459" s="272" t="s">
        <v>1285</v>
      </c>
      <c r="B459" s="272" t="s">
        <v>17066</v>
      </c>
      <c r="C459" s="257">
        <v>56037</v>
      </c>
      <c r="D459" s="272" t="s">
        <v>17030</v>
      </c>
      <c r="E459" s="273" t="s">
        <v>17278</v>
      </c>
      <c r="F459" s="274">
        <v>20200202</v>
      </c>
      <c r="G459" s="272" t="s">
        <v>17651</v>
      </c>
      <c r="H459" s="272" t="s">
        <v>17708</v>
      </c>
      <c r="I459" s="272" t="s">
        <v>14790</v>
      </c>
      <c r="J459" s="287">
        <v>0</v>
      </c>
      <c r="K459" s="288">
        <v>0</v>
      </c>
      <c r="L459" s="288">
        <v>0</v>
      </c>
      <c r="M459" s="288">
        <v>0</v>
      </c>
      <c r="N459" s="288">
        <v>0</v>
      </c>
      <c r="O459" s="289">
        <v>0</v>
      </c>
      <c r="P459" s="290">
        <v>0</v>
      </c>
      <c r="Q459" s="290">
        <v>0</v>
      </c>
      <c r="R459" s="290">
        <v>0</v>
      </c>
      <c r="S459" s="290">
        <v>0</v>
      </c>
      <c r="T459" s="291">
        <v>0</v>
      </c>
      <c r="U459" s="292">
        <v>0</v>
      </c>
      <c r="V459" s="292">
        <v>0</v>
      </c>
      <c r="W459" s="292">
        <v>0</v>
      </c>
      <c r="X459" s="293">
        <v>0</v>
      </c>
      <c r="Y459" s="604" t="s">
        <v>16661</v>
      </c>
      <c r="Z459" s="282"/>
      <c r="AA459" s="282"/>
      <c r="AB459" s="282"/>
      <c r="AC459" s="282"/>
      <c r="AD459" s="282"/>
      <c r="AE459" s="282"/>
      <c r="AF459" s="285"/>
      <c r="AG459" s="285"/>
      <c r="AH459" s="285"/>
      <c r="AI459" s="285"/>
      <c r="AJ459" s="285"/>
      <c r="AL459" s="286"/>
    </row>
    <row r="460" spans="1:38" s="272" customFormat="1" x14ac:dyDescent="0.2">
      <c r="A460" s="272" t="s">
        <v>1285</v>
      </c>
      <c r="B460" s="272" t="s">
        <v>17066</v>
      </c>
      <c r="C460" s="257">
        <v>56037</v>
      </c>
      <c r="D460" s="272" t="s">
        <v>17030</v>
      </c>
      <c r="E460" s="273" t="s">
        <v>17278</v>
      </c>
      <c r="F460" s="274">
        <v>20200202</v>
      </c>
      <c r="G460" s="272" t="s">
        <v>17709</v>
      </c>
      <c r="H460" s="272" t="s">
        <v>17710</v>
      </c>
      <c r="I460" s="272" t="s">
        <v>14790</v>
      </c>
      <c r="J460" s="287">
        <v>0</v>
      </c>
      <c r="K460" s="288">
        <v>0.54491579999999984</v>
      </c>
      <c r="L460" s="288">
        <v>0</v>
      </c>
      <c r="M460" s="288">
        <v>0</v>
      </c>
      <c r="N460" s="288">
        <v>0</v>
      </c>
      <c r="O460" s="289">
        <v>0</v>
      </c>
      <c r="P460" s="290">
        <v>0.59063525074537226</v>
      </c>
      <c r="Q460" s="290">
        <v>0</v>
      </c>
      <c r="R460" s="290">
        <v>0</v>
      </c>
      <c r="S460" s="290">
        <v>0</v>
      </c>
      <c r="T460" s="291">
        <v>0</v>
      </c>
      <c r="U460" s="292">
        <v>0.58588510265732496</v>
      </c>
      <c r="V460" s="292">
        <v>0</v>
      </c>
      <c r="W460" s="292">
        <v>0</v>
      </c>
      <c r="X460" s="293">
        <v>0</v>
      </c>
      <c r="Y460" s="604" t="s">
        <v>16661</v>
      </c>
      <c r="Z460" s="282"/>
      <c r="AA460" s="282"/>
      <c r="AB460" s="282"/>
      <c r="AC460" s="282"/>
      <c r="AD460" s="282"/>
      <c r="AE460" s="282"/>
      <c r="AF460" s="285"/>
      <c r="AG460" s="285"/>
      <c r="AH460" s="285"/>
      <c r="AI460" s="285"/>
      <c r="AJ460" s="285"/>
      <c r="AL460" s="286"/>
    </row>
    <row r="461" spans="1:38" s="272" customFormat="1" x14ac:dyDescent="0.2">
      <c r="A461" s="272" t="s">
        <v>1285</v>
      </c>
      <c r="B461" s="272" t="s">
        <v>17066</v>
      </c>
      <c r="C461" s="257">
        <v>56037</v>
      </c>
      <c r="D461" s="272" t="s">
        <v>17030</v>
      </c>
      <c r="E461" s="273" t="s">
        <v>17278</v>
      </c>
      <c r="F461" s="274">
        <v>20200254</v>
      </c>
      <c r="G461" s="272" t="s">
        <v>17651</v>
      </c>
      <c r="H461" s="272" t="s">
        <v>17711</v>
      </c>
      <c r="I461" s="272" t="s">
        <v>14790</v>
      </c>
      <c r="J461" s="287">
        <v>2.6279999999999997</v>
      </c>
      <c r="K461" s="288">
        <v>0.84803107199999994</v>
      </c>
      <c r="L461" s="288">
        <v>2.6279999999999997</v>
      </c>
      <c r="M461" s="288">
        <v>0</v>
      </c>
      <c r="N461" s="288">
        <v>7.17743315184E-2</v>
      </c>
      <c r="O461" s="289">
        <v>2.8484940957095364</v>
      </c>
      <c r="P461" s="290">
        <v>0.91918245874057414</v>
      </c>
      <c r="Q461" s="290">
        <v>2.8484940957095364</v>
      </c>
      <c r="R461" s="290">
        <v>0</v>
      </c>
      <c r="S461" s="290">
        <v>7.7796331641423633E-2</v>
      </c>
      <c r="T461" s="291">
        <v>2.6369133215882048</v>
      </c>
      <c r="U461" s="292">
        <v>0.91178998971092673</v>
      </c>
      <c r="V461" s="292">
        <v>2.7388621596716138</v>
      </c>
      <c r="W461" s="292">
        <v>0</v>
      </c>
      <c r="X461" s="293">
        <v>7.7796331641423633E-2</v>
      </c>
      <c r="Y461" s="604" t="s">
        <v>16661</v>
      </c>
      <c r="Z461" s="282"/>
      <c r="AA461" s="282"/>
      <c r="AB461" s="282"/>
      <c r="AC461" s="282"/>
      <c r="AD461" s="282"/>
      <c r="AE461" s="282"/>
      <c r="AF461" s="285"/>
      <c r="AG461" s="285"/>
      <c r="AH461" s="285"/>
      <c r="AI461" s="285"/>
      <c r="AJ461" s="285"/>
      <c r="AL461" s="286"/>
    </row>
    <row r="462" spans="1:38" s="272" customFormat="1" x14ac:dyDescent="0.2">
      <c r="A462" s="272" t="s">
        <v>1285</v>
      </c>
      <c r="B462" s="272" t="s">
        <v>17066</v>
      </c>
      <c r="C462" s="257">
        <v>56037</v>
      </c>
      <c r="D462" s="272" t="s">
        <v>17030</v>
      </c>
      <c r="E462" s="273" t="s">
        <v>17278</v>
      </c>
      <c r="F462" s="274">
        <v>20200202</v>
      </c>
      <c r="G462" s="272" t="s">
        <v>17712</v>
      </c>
      <c r="H462" s="272" t="s">
        <v>17713</v>
      </c>
      <c r="I462" s="272" t="s">
        <v>14790</v>
      </c>
      <c r="J462" s="287">
        <v>0</v>
      </c>
      <c r="K462" s="288">
        <v>0</v>
      </c>
      <c r="L462" s="288">
        <v>0</v>
      </c>
      <c r="M462" s="288">
        <v>0</v>
      </c>
      <c r="N462" s="288">
        <v>0</v>
      </c>
      <c r="O462" s="289">
        <v>0</v>
      </c>
      <c r="P462" s="290">
        <v>0</v>
      </c>
      <c r="Q462" s="290">
        <v>0</v>
      </c>
      <c r="R462" s="290">
        <v>0</v>
      </c>
      <c r="S462" s="290">
        <v>0</v>
      </c>
      <c r="T462" s="291">
        <v>0</v>
      </c>
      <c r="U462" s="292">
        <v>0</v>
      </c>
      <c r="V462" s="292">
        <v>0</v>
      </c>
      <c r="W462" s="292">
        <v>0</v>
      </c>
      <c r="X462" s="293">
        <v>0</v>
      </c>
      <c r="Y462" s="604" t="s">
        <v>16661</v>
      </c>
      <c r="Z462" s="282"/>
      <c r="AA462" s="282"/>
      <c r="AB462" s="282"/>
      <c r="AC462" s="282"/>
      <c r="AD462" s="282"/>
      <c r="AE462" s="282"/>
      <c r="AF462" s="285"/>
      <c r="AG462" s="285"/>
      <c r="AH462" s="285"/>
      <c r="AI462" s="285"/>
      <c r="AJ462" s="285"/>
      <c r="AL462" s="286"/>
    </row>
    <row r="463" spans="1:38" s="272" customFormat="1" x14ac:dyDescent="0.2">
      <c r="A463" s="272" t="s">
        <v>1285</v>
      </c>
      <c r="B463" s="272" t="s">
        <v>17066</v>
      </c>
      <c r="C463" s="257">
        <v>56037</v>
      </c>
      <c r="D463" s="272" t="s">
        <v>17030</v>
      </c>
      <c r="E463" s="273" t="s">
        <v>17278</v>
      </c>
      <c r="F463" s="274">
        <v>20200254</v>
      </c>
      <c r="G463" s="272" t="s">
        <v>17712</v>
      </c>
      <c r="H463" s="272" t="s">
        <v>17318</v>
      </c>
      <c r="I463" s="272" t="s">
        <v>14790</v>
      </c>
      <c r="J463" s="287">
        <v>3.9420000000000006</v>
      </c>
      <c r="K463" s="288">
        <v>1.21560768</v>
      </c>
      <c r="L463" s="288">
        <v>2.19</v>
      </c>
      <c r="M463" s="288">
        <v>0</v>
      </c>
      <c r="N463" s="288">
        <v>0.10288470729600002</v>
      </c>
      <c r="O463" s="289">
        <v>4.2727411435643061</v>
      </c>
      <c r="P463" s="290">
        <v>1.3175994289114032</v>
      </c>
      <c r="Q463" s="290">
        <v>2.3737450797579474</v>
      </c>
      <c r="R463" s="290">
        <v>0</v>
      </c>
      <c r="S463" s="290">
        <v>0.11151692590238202</v>
      </c>
      <c r="T463" s="291">
        <v>3.955369982382309</v>
      </c>
      <c r="U463" s="292">
        <v>1.3070027156265844</v>
      </c>
      <c r="V463" s="292">
        <v>2.2823851330596785</v>
      </c>
      <c r="W463" s="292">
        <v>0</v>
      </c>
      <c r="X463" s="293">
        <v>0.11151692590238202</v>
      </c>
      <c r="Y463" s="604" t="s">
        <v>16661</v>
      </c>
      <c r="Z463" s="282"/>
      <c r="AA463" s="282"/>
      <c r="AB463" s="282"/>
      <c r="AC463" s="282"/>
      <c r="AD463" s="282"/>
      <c r="AE463" s="282"/>
      <c r="AF463" s="285"/>
      <c r="AG463" s="285"/>
      <c r="AH463" s="285"/>
      <c r="AI463" s="285"/>
      <c r="AJ463" s="285"/>
      <c r="AL463" s="286"/>
    </row>
    <row r="464" spans="1:38" s="272" customFormat="1" x14ac:dyDescent="0.2">
      <c r="A464" s="272" t="s">
        <v>1285</v>
      </c>
      <c r="B464" s="272" t="s">
        <v>17066</v>
      </c>
      <c r="C464" s="257">
        <v>56037</v>
      </c>
      <c r="D464" s="272" t="s">
        <v>17030</v>
      </c>
      <c r="E464" s="273" t="s">
        <v>17278</v>
      </c>
      <c r="F464" s="274">
        <v>20200254</v>
      </c>
      <c r="G464" s="272" t="s">
        <v>17651</v>
      </c>
      <c r="H464" s="272" t="s">
        <v>17302</v>
      </c>
      <c r="I464" s="272" t="s">
        <v>14790</v>
      </c>
      <c r="J464" s="287">
        <v>0.43800000000000006</v>
      </c>
      <c r="K464" s="288">
        <v>0.13892659200000002</v>
      </c>
      <c r="L464" s="288">
        <v>0.43800000000000006</v>
      </c>
      <c r="M464" s="288">
        <v>0</v>
      </c>
      <c r="N464" s="288">
        <v>1.1758252262400001E-2</v>
      </c>
      <c r="O464" s="289">
        <v>0.47474901595158953</v>
      </c>
      <c r="P464" s="290">
        <v>0.15058279187558896</v>
      </c>
      <c r="Q464" s="290">
        <v>0.47474901595158953</v>
      </c>
      <c r="R464" s="290">
        <v>0</v>
      </c>
      <c r="S464" s="290">
        <v>1.2744791531700802E-2</v>
      </c>
      <c r="T464" s="291">
        <v>0.43948555359803426</v>
      </c>
      <c r="U464" s="292">
        <v>0.14937173892875252</v>
      </c>
      <c r="V464" s="292">
        <v>0.45647702661193579</v>
      </c>
      <c r="W464" s="292">
        <v>0</v>
      </c>
      <c r="X464" s="293">
        <v>1.2744791531700802E-2</v>
      </c>
      <c r="Y464" s="604" t="s">
        <v>16661</v>
      </c>
      <c r="Z464" s="282"/>
      <c r="AA464" s="282"/>
      <c r="AB464" s="282"/>
      <c r="AC464" s="282"/>
      <c r="AD464" s="282"/>
      <c r="AE464" s="282"/>
      <c r="AF464" s="285"/>
      <c r="AG464" s="285"/>
      <c r="AH464" s="285"/>
      <c r="AI464" s="285"/>
      <c r="AJ464" s="285"/>
      <c r="AL464" s="286"/>
    </row>
    <row r="465" spans="1:38" s="272" customFormat="1" x14ac:dyDescent="0.2">
      <c r="A465" s="272" t="s">
        <v>1285</v>
      </c>
      <c r="B465" s="272" t="s">
        <v>17066</v>
      </c>
      <c r="C465" s="257">
        <v>56037</v>
      </c>
      <c r="D465" s="272" t="s">
        <v>17030</v>
      </c>
      <c r="E465" s="273" t="s">
        <v>17278</v>
      </c>
      <c r="F465" s="274">
        <v>20200202</v>
      </c>
      <c r="G465" s="272" t="s">
        <v>17714</v>
      </c>
      <c r="H465" s="272" t="s">
        <v>17642</v>
      </c>
      <c r="I465" s="272" t="s">
        <v>14790</v>
      </c>
      <c r="J465" s="287">
        <v>0</v>
      </c>
      <c r="K465" s="288">
        <v>0</v>
      </c>
      <c r="L465" s="288">
        <v>0</v>
      </c>
      <c r="M465" s="288">
        <v>0</v>
      </c>
      <c r="N465" s="288">
        <v>0</v>
      </c>
      <c r="O465" s="289">
        <v>0</v>
      </c>
      <c r="P465" s="290">
        <v>0</v>
      </c>
      <c r="Q465" s="290">
        <v>0</v>
      </c>
      <c r="R465" s="290">
        <v>0</v>
      </c>
      <c r="S465" s="290">
        <v>0</v>
      </c>
      <c r="T465" s="291">
        <v>0</v>
      </c>
      <c r="U465" s="292">
        <v>0</v>
      </c>
      <c r="V465" s="292">
        <v>0</v>
      </c>
      <c r="W465" s="292">
        <v>0</v>
      </c>
      <c r="X465" s="293">
        <v>0</v>
      </c>
      <c r="Y465" s="604" t="s">
        <v>16661</v>
      </c>
      <c r="Z465" s="282"/>
      <c r="AA465" s="282"/>
      <c r="AB465" s="282"/>
      <c r="AC465" s="282"/>
      <c r="AD465" s="282"/>
      <c r="AE465" s="282"/>
      <c r="AF465" s="285"/>
      <c r="AG465" s="285"/>
      <c r="AH465" s="285"/>
      <c r="AI465" s="285"/>
      <c r="AJ465" s="285"/>
      <c r="AL465" s="286"/>
    </row>
    <row r="466" spans="1:38" s="272" customFormat="1" x14ac:dyDescent="0.2">
      <c r="A466" s="272" t="s">
        <v>1285</v>
      </c>
      <c r="B466" s="272" t="s">
        <v>17066</v>
      </c>
      <c r="C466" s="257">
        <v>56037</v>
      </c>
      <c r="D466" s="272" t="s">
        <v>17030</v>
      </c>
      <c r="E466" s="273" t="s">
        <v>17278</v>
      </c>
      <c r="F466" s="274">
        <v>20200202</v>
      </c>
      <c r="G466" s="272" t="s">
        <v>17651</v>
      </c>
      <c r="H466" s="272" t="s">
        <v>17452</v>
      </c>
      <c r="I466" s="272" t="s">
        <v>14790</v>
      </c>
      <c r="J466" s="287">
        <v>0</v>
      </c>
      <c r="K466" s="288">
        <v>0.36327720000000008</v>
      </c>
      <c r="L466" s="288">
        <v>0</v>
      </c>
      <c r="M466" s="288">
        <v>0</v>
      </c>
      <c r="N466" s="288">
        <v>0</v>
      </c>
      <c r="O466" s="289">
        <v>0</v>
      </c>
      <c r="P466" s="290">
        <v>0.3937568338302484</v>
      </c>
      <c r="Q466" s="290">
        <v>0</v>
      </c>
      <c r="R466" s="290">
        <v>0</v>
      </c>
      <c r="S466" s="290">
        <v>0</v>
      </c>
      <c r="T466" s="291">
        <v>0</v>
      </c>
      <c r="U466" s="292">
        <v>0.39059006843821686</v>
      </c>
      <c r="V466" s="292">
        <v>0</v>
      </c>
      <c r="W466" s="292">
        <v>0</v>
      </c>
      <c r="X466" s="293">
        <v>0</v>
      </c>
      <c r="Y466" s="604" t="s">
        <v>16661</v>
      </c>
      <c r="Z466" s="282"/>
      <c r="AA466" s="282"/>
      <c r="AB466" s="282"/>
      <c r="AC466" s="282"/>
      <c r="AD466" s="282"/>
      <c r="AE466" s="282"/>
      <c r="AF466" s="285"/>
      <c r="AG466" s="285"/>
      <c r="AH466" s="285"/>
      <c r="AI466" s="285"/>
      <c r="AJ466" s="285"/>
      <c r="AL466" s="286"/>
    </row>
    <row r="467" spans="1:38" s="272" customFormat="1" x14ac:dyDescent="0.2">
      <c r="A467" s="272" t="s">
        <v>1285</v>
      </c>
      <c r="B467" s="272" t="s">
        <v>17066</v>
      </c>
      <c r="C467" s="257">
        <v>56037</v>
      </c>
      <c r="D467" s="272" t="s">
        <v>17030</v>
      </c>
      <c r="E467" s="273" t="s">
        <v>17278</v>
      </c>
      <c r="F467" s="274">
        <v>20200202</v>
      </c>
      <c r="G467" s="272" t="s">
        <v>17651</v>
      </c>
      <c r="H467" s="272" t="s">
        <v>17335</v>
      </c>
      <c r="I467" s="272" t="s">
        <v>14790</v>
      </c>
      <c r="J467" s="287">
        <v>0</v>
      </c>
      <c r="K467" s="288">
        <v>0</v>
      </c>
      <c r="L467" s="288">
        <v>0</v>
      </c>
      <c r="M467" s="288">
        <v>0</v>
      </c>
      <c r="N467" s="288">
        <v>0</v>
      </c>
      <c r="O467" s="289">
        <v>0</v>
      </c>
      <c r="P467" s="290">
        <v>0</v>
      </c>
      <c r="Q467" s="290">
        <v>0</v>
      </c>
      <c r="R467" s="290">
        <v>0</v>
      </c>
      <c r="S467" s="290">
        <v>0</v>
      </c>
      <c r="T467" s="291">
        <v>0</v>
      </c>
      <c r="U467" s="292">
        <v>0</v>
      </c>
      <c r="V467" s="292">
        <v>0</v>
      </c>
      <c r="W467" s="292">
        <v>0</v>
      </c>
      <c r="X467" s="293">
        <v>0</v>
      </c>
      <c r="Y467" s="604" t="s">
        <v>16661</v>
      </c>
      <c r="Z467" s="282"/>
      <c r="AA467" s="282"/>
      <c r="AB467" s="282"/>
      <c r="AC467" s="282"/>
      <c r="AD467" s="282"/>
      <c r="AE467" s="282"/>
      <c r="AF467" s="285"/>
      <c r="AG467" s="285"/>
      <c r="AH467" s="285"/>
      <c r="AI467" s="285"/>
      <c r="AJ467" s="285"/>
      <c r="AL467" s="286"/>
    </row>
    <row r="468" spans="1:38" s="272" customFormat="1" x14ac:dyDescent="0.2">
      <c r="A468" s="272" t="s">
        <v>1285</v>
      </c>
      <c r="B468" s="272" t="s">
        <v>17066</v>
      </c>
      <c r="C468" s="257">
        <v>56037</v>
      </c>
      <c r="D468" s="272" t="s">
        <v>17030</v>
      </c>
      <c r="E468" s="273" t="s">
        <v>17278</v>
      </c>
      <c r="F468" s="274">
        <v>20200202</v>
      </c>
      <c r="G468" s="272" t="s">
        <v>17651</v>
      </c>
      <c r="H468" s="272" t="s">
        <v>17335</v>
      </c>
      <c r="I468" s="272" t="s">
        <v>14790</v>
      </c>
      <c r="J468" s="287">
        <v>0</v>
      </c>
      <c r="K468" s="288">
        <v>0</v>
      </c>
      <c r="L468" s="288">
        <v>0</v>
      </c>
      <c r="M468" s="288">
        <v>0</v>
      </c>
      <c r="N468" s="288">
        <v>0</v>
      </c>
      <c r="O468" s="289">
        <v>0</v>
      </c>
      <c r="P468" s="290">
        <v>0</v>
      </c>
      <c r="Q468" s="290">
        <v>0</v>
      </c>
      <c r="R468" s="290">
        <v>0</v>
      </c>
      <c r="S468" s="290">
        <v>0</v>
      </c>
      <c r="T468" s="291">
        <v>0</v>
      </c>
      <c r="U468" s="292">
        <v>0</v>
      </c>
      <c r="V468" s="292">
        <v>0</v>
      </c>
      <c r="W468" s="292">
        <v>0</v>
      </c>
      <c r="X468" s="293">
        <v>0</v>
      </c>
      <c r="Y468" s="604" t="s">
        <v>16661</v>
      </c>
      <c r="Z468" s="282"/>
      <c r="AA468" s="282"/>
      <c r="AB468" s="282"/>
      <c r="AC468" s="282"/>
      <c r="AD468" s="282"/>
      <c r="AE468" s="282"/>
      <c r="AF468" s="285"/>
      <c r="AG468" s="285"/>
      <c r="AH468" s="285"/>
      <c r="AI468" s="285"/>
      <c r="AJ468" s="285"/>
      <c r="AL468" s="286"/>
    </row>
    <row r="469" spans="1:38" s="272" customFormat="1" x14ac:dyDescent="0.2">
      <c r="A469" s="272" t="s">
        <v>1285</v>
      </c>
      <c r="B469" s="272" t="s">
        <v>17066</v>
      </c>
      <c r="C469" s="257">
        <v>56037</v>
      </c>
      <c r="D469" s="272" t="s">
        <v>17030</v>
      </c>
      <c r="E469" s="273" t="s">
        <v>17278</v>
      </c>
      <c r="F469" s="274">
        <v>20200202</v>
      </c>
      <c r="G469" s="272" t="s">
        <v>17651</v>
      </c>
      <c r="H469" s="272" t="s">
        <v>17302</v>
      </c>
      <c r="I469" s="272" t="s">
        <v>14790</v>
      </c>
      <c r="J469" s="287">
        <v>0</v>
      </c>
      <c r="K469" s="288">
        <v>0</v>
      </c>
      <c r="L469" s="288">
        <v>0</v>
      </c>
      <c r="M469" s="288">
        <v>0</v>
      </c>
      <c r="N469" s="288">
        <v>0</v>
      </c>
      <c r="O469" s="289">
        <v>0</v>
      </c>
      <c r="P469" s="290">
        <v>0</v>
      </c>
      <c r="Q469" s="290">
        <v>0</v>
      </c>
      <c r="R469" s="290">
        <v>0</v>
      </c>
      <c r="S469" s="290">
        <v>0</v>
      </c>
      <c r="T469" s="291">
        <v>0</v>
      </c>
      <c r="U469" s="292">
        <v>0</v>
      </c>
      <c r="V469" s="292">
        <v>0</v>
      </c>
      <c r="W469" s="292">
        <v>0</v>
      </c>
      <c r="X469" s="293">
        <v>0</v>
      </c>
      <c r="Y469" s="604" t="s">
        <v>16661</v>
      </c>
      <c r="Z469" s="282"/>
      <c r="AA469" s="282"/>
      <c r="AB469" s="282"/>
      <c r="AC469" s="282"/>
      <c r="AD469" s="282"/>
      <c r="AE469" s="282"/>
      <c r="AF469" s="285"/>
      <c r="AG469" s="285"/>
      <c r="AH469" s="285"/>
      <c r="AI469" s="285"/>
      <c r="AJ469" s="285"/>
      <c r="AL469" s="286"/>
    </row>
    <row r="470" spans="1:38" s="272" customFormat="1" x14ac:dyDescent="0.2">
      <c r="A470" s="272" t="s">
        <v>1285</v>
      </c>
      <c r="B470" s="272" t="s">
        <v>17066</v>
      </c>
      <c r="C470" s="257">
        <v>56037</v>
      </c>
      <c r="D470" s="272" t="s">
        <v>17030</v>
      </c>
      <c r="E470" s="273" t="s">
        <v>17278</v>
      </c>
      <c r="F470" s="274">
        <v>20200202</v>
      </c>
      <c r="G470" s="272" t="s">
        <v>17651</v>
      </c>
      <c r="H470" s="272" t="s">
        <v>17302</v>
      </c>
      <c r="I470" s="272" t="s">
        <v>14790</v>
      </c>
      <c r="J470" s="287">
        <v>0</v>
      </c>
      <c r="K470" s="288">
        <v>0</v>
      </c>
      <c r="L470" s="288">
        <v>0</v>
      </c>
      <c r="M470" s="288">
        <v>0</v>
      </c>
      <c r="N470" s="288">
        <v>0</v>
      </c>
      <c r="O470" s="289">
        <v>0</v>
      </c>
      <c r="P470" s="290">
        <v>0</v>
      </c>
      <c r="Q470" s="290">
        <v>0</v>
      </c>
      <c r="R470" s="290">
        <v>0</v>
      </c>
      <c r="S470" s="290">
        <v>0</v>
      </c>
      <c r="T470" s="291">
        <v>0</v>
      </c>
      <c r="U470" s="292">
        <v>0</v>
      </c>
      <c r="V470" s="292">
        <v>0</v>
      </c>
      <c r="W470" s="292">
        <v>0</v>
      </c>
      <c r="X470" s="293">
        <v>0</v>
      </c>
      <c r="Y470" s="604" t="s">
        <v>16661</v>
      </c>
      <c r="Z470" s="282"/>
      <c r="AA470" s="282"/>
      <c r="AB470" s="282"/>
      <c r="AC470" s="282"/>
      <c r="AD470" s="282"/>
      <c r="AE470" s="282"/>
      <c r="AF470" s="285"/>
      <c r="AG470" s="285"/>
      <c r="AH470" s="285"/>
      <c r="AI470" s="285"/>
      <c r="AJ470" s="285"/>
      <c r="AL470" s="286"/>
    </row>
    <row r="471" spans="1:38" s="272" customFormat="1" x14ac:dyDescent="0.2">
      <c r="A471" s="272" t="s">
        <v>1285</v>
      </c>
      <c r="B471" s="272" t="s">
        <v>17066</v>
      </c>
      <c r="C471" s="257">
        <v>56037</v>
      </c>
      <c r="D471" s="272" t="s">
        <v>17030</v>
      </c>
      <c r="E471" s="273" t="s">
        <v>17278</v>
      </c>
      <c r="F471" s="274">
        <v>20200202</v>
      </c>
      <c r="G471" s="272" t="s">
        <v>17651</v>
      </c>
      <c r="H471" s="272" t="s">
        <v>17303</v>
      </c>
      <c r="I471" s="272" t="s">
        <v>14790</v>
      </c>
      <c r="J471" s="287">
        <v>0</v>
      </c>
      <c r="K471" s="288">
        <v>0</v>
      </c>
      <c r="L471" s="288">
        <v>0</v>
      </c>
      <c r="M471" s="288">
        <v>0</v>
      </c>
      <c r="N471" s="288">
        <v>0</v>
      </c>
      <c r="O471" s="289">
        <v>0</v>
      </c>
      <c r="P471" s="290">
        <v>0</v>
      </c>
      <c r="Q471" s="290">
        <v>0</v>
      </c>
      <c r="R471" s="290">
        <v>0</v>
      </c>
      <c r="S471" s="290">
        <v>0</v>
      </c>
      <c r="T471" s="291">
        <v>0</v>
      </c>
      <c r="U471" s="292">
        <v>0</v>
      </c>
      <c r="V471" s="292">
        <v>0</v>
      </c>
      <c r="W471" s="292">
        <v>0</v>
      </c>
      <c r="X471" s="293">
        <v>0</v>
      </c>
      <c r="Y471" s="604" t="s">
        <v>16661</v>
      </c>
      <c r="Z471" s="282"/>
      <c r="AA471" s="282"/>
      <c r="AB471" s="282"/>
      <c r="AC471" s="282"/>
      <c r="AD471" s="282"/>
      <c r="AE471" s="282"/>
      <c r="AF471" s="285"/>
      <c r="AG471" s="285"/>
      <c r="AH471" s="285"/>
      <c r="AI471" s="285"/>
      <c r="AJ471" s="285"/>
      <c r="AL471" s="286"/>
    </row>
    <row r="472" spans="1:38" s="272" customFormat="1" x14ac:dyDescent="0.2">
      <c r="A472" s="272" t="s">
        <v>1285</v>
      </c>
      <c r="B472" s="272" t="s">
        <v>17066</v>
      </c>
      <c r="C472" s="257">
        <v>56037</v>
      </c>
      <c r="D472" s="272" t="s">
        <v>17030</v>
      </c>
      <c r="E472" s="273" t="s">
        <v>17278</v>
      </c>
      <c r="F472" s="274">
        <v>20200202</v>
      </c>
      <c r="G472" s="272" t="s">
        <v>17651</v>
      </c>
      <c r="H472" s="272" t="s">
        <v>17659</v>
      </c>
      <c r="I472" s="272" t="s">
        <v>14790</v>
      </c>
      <c r="J472" s="287">
        <v>0</v>
      </c>
      <c r="K472" s="288">
        <v>0</v>
      </c>
      <c r="L472" s="288">
        <v>0</v>
      </c>
      <c r="M472" s="288">
        <v>0</v>
      </c>
      <c r="N472" s="288">
        <v>0</v>
      </c>
      <c r="O472" s="289">
        <v>0</v>
      </c>
      <c r="P472" s="290">
        <v>0</v>
      </c>
      <c r="Q472" s="290">
        <v>0</v>
      </c>
      <c r="R472" s="290">
        <v>0</v>
      </c>
      <c r="S472" s="290">
        <v>0</v>
      </c>
      <c r="T472" s="291">
        <v>0</v>
      </c>
      <c r="U472" s="292">
        <v>0</v>
      </c>
      <c r="V472" s="292">
        <v>0</v>
      </c>
      <c r="W472" s="292">
        <v>0</v>
      </c>
      <c r="X472" s="293">
        <v>0</v>
      </c>
      <c r="Y472" s="604" t="s">
        <v>16661</v>
      </c>
      <c r="Z472" s="282"/>
      <c r="AA472" s="282"/>
      <c r="AB472" s="282"/>
      <c r="AC472" s="282"/>
      <c r="AD472" s="282"/>
      <c r="AE472" s="282"/>
      <c r="AF472" s="285"/>
      <c r="AG472" s="285"/>
      <c r="AH472" s="285"/>
      <c r="AI472" s="285"/>
      <c r="AJ472" s="285"/>
      <c r="AL472" s="286"/>
    </row>
    <row r="473" spans="1:38" s="272" customFormat="1" x14ac:dyDescent="0.2">
      <c r="A473" s="272" t="s">
        <v>1285</v>
      </c>
      <c r="B473" s="272" t="s">
        <v>17066</v>
      </c>
      <c r="C473" s="257">
        <v>56037</v>
      </c>
      <c r="D473" s="272" t="s">
        <v>17030</v>
      </c>
      <c r="E473" s="273" t="s">
        <v>17278</v>
      </c>
      <c r="F473" s="274">
        <v>20200202</v>
      </c>
      <c r="G473" s="272" t="s">
        <v>17651</v>
      </c>
      <c r="H473" s="272" t="s">
        <v>17312</v>
      </c>
      <c r="I473" s="272" t="s">
        <v>14790</v>
      </c>
      <c r="J473" s="287">
        <v>0</v>
      </c>
      <c r="K473" s="288">
        <v>0</v>
      </c>
      <c r="L473" s="288">
        <v>0</v>
      </c>
      <c r="M473" s="288">
        <v>0</v>
      </c>
      <c r="N473" s="288">
        <v>0</v>
      </c>
      <c r="O473" s="289">
        <v>0</v>
      </c>
      <c r="P473" s="290">
        <v>0</v>
      </c>
      <c r="Q473" s="290">
        <v>0</v>
      </c>
      <c r="R473" s="290">
        <v>0</v>
      </c>
      <c r="S473" s="290">
        <v>0</v>
      </c>
      <c r="T473" s="291">
        <v>0</v>
      </c>
      <c r="U473" s="292">
        <v>0</v>
      </c>
      <c r="V473" s="292">
        <v>0</v>
      </c>
      <c r="W473" s="292">
        <v>0</v>
      </c>
      <c r="X473" s="293">
        <v>0</v>
      </c>
      <c r="Y473" s="604" t="s">
        <v>16661</v>
      </c>
      <c r="Z473" s="282"/>
      <c r="AA473" s="282"/>
      <c r="AB473" s="282"/>
      <c r="AC473" s="282"/>
      <c r="AD473" s="282"/>
      <c r="AE473" s="282"/>
      <c r="AF473" s="285"/>
      <c r="AG473" s="285"/>
      <c r="AH473" s="285"/>
      <c r="AI473" s="285"/>
      <c r="AJ473" s="285"/>
      <c r="AL473" s="286"/>
    </row>
    <row r="474" spans="1:38" s="272" customFormat="1" x14ac:dyDescent="0.2">
      <c r="A474" s="272" t="s">
        <v>1285</v>
      </c>
      <c r="B474" s="272" t="s">
        <v>17066</v>
      </c>
      <c r="C474" s="257">
        <v>56037</v>
      </c>
      <c r="D474" s="272" t="s">
        <v>17030</v>
      </c>
      <c r="E474" s="273" t="s">
        <v>17278</v>
      </c>
      <c r="F474" s="274">
        <v>20200202</v>
      </c>
      <c r="G474" s="272" t="s">
        <v>17651</v>
      </c>
      <c r="H474" s="272" t="s">
        <v>17312</v>
      </c>
      <c r="I474" s="272" t="s">
        <v>14790</v>
      </c>
      <c r="J474" s="287">
        <v>0</v>
      </c>
      <c r="K474" s="288">
        <v>0</v>
      </c>
      <c r="L474" s="288">
        <v>0</v>
      </c>
      <c r="M474" s="288">
        <v>0</v>
      </c>
      <c r="N474" s="288">
        <v>0</v>
      </c>
      <c r="O474" s="289">
        <v>0</v>
      </c>
      <c r="P474" s="290">
        <v>0</v>
      </c>
      <c r="Q474" s="290">
        <v>0</v>
      </c>
      <c r="R474" s="290">
        <v>0</v>
      </c>
      <c r="S474" s="290">
        <v>0</v>
      </c>
      <c r="T474" s="291">
        <v>0</v>
      </c>
      <c r="U474" s="292">
        <v>0</v>
      </c>
      <c r="V474" s="292">
        <v>0</v>
      </c>
      <c r="W474" s="292">
        <v>0</v>
      </c>
      <c r="X474" s="293">
        <v>0</v>
      </c>
      <c r="Y474" s="604" t="s">
        <v>16661</v>
      </c>
      <c r="Z474" s="282"/>
      <c r="AA474" s="282"/>
      <c r="AB474" s="282"/>
      <c r="AC474" s="282"/>
      <c r="AD474" s="282"/>
      <c r="AE474" s="282"/>
      <c r="AF474" s="285"/>
      <c r="AG474" s="285"/>
      <c r="AH474" s="285"/>
      <c r="AI474" s="285"/>
      <c r="AJ474" s="285"/>
      <c r="AL474" s="286"/>
    </row>
    <row r="475" spans="1:38" s="272" customFormat="1" x14ac:dyDescent="0.2">
      <c r="A475" s="272" t="s">
        <v>1285</v>
      </c>
      <c r="B475" s="272" t="s">
        <v>17066</v>
      </c>
      <c r="C475" s="257">
        <v>56037</v>
      </c>
      <c r="D475" s="272" t="s">
        <v>17030</v>
      </c>
      <c r="E475" s="273" t="s">
        <v>17278</v>
      </c>
      <c r="F475" s="274">
        <v>20200202</v>
      </c>
      <c r="G475" s="272" t="s">
        <v>17651</v>
      </c>
      <c r="H475" s="272" t="s">
        <v>17660</v>
      </c>
      <c r="I475" s="272" t="s">
        <v>14790</v>
      </c>
      <c r="J475" s="287">
        <v>0</v>
      </c>
      <c r="K475" s="288">
        <v>0.43593264000000004</v>
      </c>
      <c r="L475" s="288">
        <v>0</v>
      </c>
      <c r="M475" s="288">
        <v>0</v>
      </c>
      <c r="N475" s="288">
        <v>0</v>
      </c>
      <c r="O475" s="289">
        <v>0</v>
      </c>
      <c r="P475" s="290">
        <v>0.472508200596298</v>
      </c>
      <c r="Q475" s="290">
        <v>0</v>
      </c>
      <c r="R475" s="290">
        <v>0</v>
      </c>
      <c r="S475" s="290">
        <v>0</v>
      </c>
      <c r="T475" s="291">
        <v>0</v>
      </c>
      <c r="U475" s="292">
        <v>0.46870808212586013</v>
      </c>
      <c r="V475" s="292">
        <v>0</v>
      </c>
      <c r="W475" s="292">
        <v>0</v>
      </c>
      <c r="X475" s="293">
        <v>0</v>
      </c>
      <c r="Y475" s="604" t="s">
        <v>16661</v>
      </c>
      <c r="Z475" s="282"/>
      <c r="AA475" s="282"/>
      <c r="AB475" s="282"/>
      <c r="AC475" s="282"/>
      <c r="AD475" s="282"/>
      <c r="AE475" s="282"/>
      <c r="AF475" s="285"/>
      <c r="AG475" s="285"/>
      <c r="AH475" s="285"/>
      <c r="AI475" s="285"/>
      <c r="AJ475" s="285"/>
      <c r="AL475" s="286"/>
    </row>
    <row r="476" spans="1:38" s="272" customFormat="1" x14ac:dyDescent="0.2">
      <c r="A476" s="272" t="s">
        <v>1285</v>
      </c>
      <c r="B476" s="272" t="s">
        <v>17066</v>
      </c>
      <c r="C476" s="257">
        <v>56037</v>
      </c>
      <c r="D476" s="272" t="s">
        <v>17030</v>
      </c>
      <c r="E476" s="273" t="s">
        <v>17278</v>
      </c>
      <c r="F476" s="274">
        <v>20200202</v>
      </c>
      <c r="G476" s="272" t="s">
        <v>17651</v>
      </c>
      <c r="H476" s="272" t="s">
        <v>17715</v>
      </c>
      <c r="I476" s="272" t="s">
        <v>14790</v>
      </c>
      <c r="J476" s="287">
        <v>0</v>
      </c>
      <c r="K476" s="288">
        <v>0</v>
      </c>
      <c r="L476" s="288">
        <v>0</v>
      </c>
      <c r="M476" s="288">
        <v>0</v>
      </c>
      <c r="N476" s="288">
        <v>0</v>
      </c>
      <c r="O476" s="289">
        <v>0</v>
      </c>
      <c r="P476" s="290">
        <v>0</v>
      </c>
      <c r="Q476" s="290">
        <v>0</v>
      </c>
      <c r="R476" s="290">
        <v>0</v>
      </c>
      <c r="S476" s="290">
        <v>0</v>
      </c>
      <c r="T476" s="291">
        <v>0</v>
      </c>
      <c r="U476" s="292">
        <v>0</v>
      </c>
      <c r="V476" s="292">
        <v>0</v>
      </c>
      <c r="W476" s="292">
        <v>0</v>
      </c>
      <c r="X476" s="293">
        <v>0</v>
      </c>
      <c r="Y476" s="604" t="s">
        <v>16661</v>
      </c>
      <c r="Z476" s="282"/>
      <c r="AA476" s="282"/>
      <c r="AB476" s="282"/>
      <c r="AC476" s="282"/>
      <c r="AD476" s="282"/>
      <c r="AE476" s="282"/>
      <c r="AF476" s="285"/>
      <c r="AG476" s="285"/>
      <c r="AH476" s="285"/>
      <c r="AI476" s="285"/>
      <c r="AJ476" s="285"/>
      <c r="AL476" s="286"/>
    </row>
    <row r="477" spans="1:38" s="272" customFormat="1" x14ac:dyDescent="0.2">
      <c r="A477" s="272" t="s">
        <v>1285</v>
      </c>
      <c r="B477" s="272" t="s">
        <v>17066</v>
      </c>
      <c r="C477" s="257">
        <v>56037</v>
      </c>
      <c r="D477" s="272" t="s">
        <v>17030</v>
      </c>
      <c r="E477" s="273" t="s">
        <v>17278</v>
      </c>
      <c r="F477" s="274">
        <v>20200202</v>
      </c>
      <c r="G477" s="272" t="s">
        <v>17651</v>
      </c>
      <c r="H477" s="272" t="s">
        <v>17314</v>
      </c>
      <c r="I477" s="272" t="s">
        <v>14790</v>
      </c>
      <c r="J477" s="287">
        <v>0</v>
      </c>
      <c r="K477" s="288">
        <v>0</v>
      </c>
      <c r="L477" s="288">
        <v>0</v>
      </c>
      <c r="M477" s="288">
        <v>0</v>
      </c>
      <c r="N477" s="288">
        <v>0</v>
      </c>
      <c r="O477" s="289">
        <v>0</v>
      </c>
      <c r="P477" s="290">
        <v>0</v>
      </c>
      <c r="Q477" s="290">
        <v>0</v>
      </c>
      <c r="R477" s="290">
        <v>0</v>
      </c>
      <c r="S477" s="290">
        <v>0</v>
      </c>
      <c r="T477" s="291">
        <v>0</v>
      </c>
      <c r="U477" s="292">
        <v>0</v>
      </c>
      <c r="V477" s="292">
        <v>0</v>
      </c>
      <c r="W477" s="292">
        <v>0</v>
      </c>
      <c r="X477" s="293">
        <v>0</v>
      </c>
      <c r="Y477" s="604" t="s">
        <v>16661</v>
      </c>
      <c r="Z477" s="282"/>
      <c r="AA477" s="282"/>
      <c r="AB477" s="282"/>
      <c r="AC477" s="282"/>
      <c r="AD477" s="282"/>
      <c r="AE477" s="282"/>
      <c r="AF477" s="285"/>
      <c r="AG477" s="285"/>
      <c r="AH477" s="285"/>
      <c r="AI477" s="285"/>
      <c r="AJ477" s="285"/>
      <c r="AL477" s="286"/>
    </row>
    <row r="478" spans="1:38" s="272" customFormat="1" x14ac:dyDescent="0.2">
      <c r="A478" s="272" t="s">
        <v>1285</v>
      </c>
      <c r="B478" s="272" t="s">
        <v>17066</v>
      </c>
      <c r="C478" s="257">
        <v>56037</v>
      </c>
      <c r="D478" s="272" t="s">
        <v>17030</v>
      </c>
      <c r="E478" s="273" t="s">
        <v>17278</v>
      </c>
      <c r="F478" s="274">
        <v>20200202</v>
      </c>
      <c r="G478" s="272" t="s">
        <v>17651</v>
      </c>
      <c r="H478" s="272" t="s">
        <v>17716</v>
      </c>
      <c r="I478" s="272" t="s">
        <v>14790</v>
      </c>
      <c r="J478" s="287">
        <v>0</v>
      </c>
      <c r="K478" s="288">
        <v>0</v>
      </c>
      <c r="L478" s="288">
        <v>0</v>
      </c>
      <c r="M478" s="288">
        <v>0</v>
      </c>
      <c r="N478" s="288">
        <v>0</v>
      </c>
      <c r="O478" s="289">
        <v>0</v>
      </c>
      <c r="P478" s="290">
        <v>0</v>
      </c>
      <c r="Q478" s="290">
        <v>0</v>
      </c>
      <c r="R478" s="290">
        <v>0</v>
      </c>
      <c r="S478" s="290">
        <v>0</v>
      </c>
      <c r="T478" s="291">
        <v>0</v>
      </c>
      <c r="U478" s="292">
        <v>0</v>
      </c>
      <c r="V478" s="292">
        <v>0</v>
      </c>
      <c r="W478" s="292">
        <v>0</v>
      </c>
      <c r="X478" s="293">
        <v>0</v>
      </c>
      <c r="Y478" s="604" t="s">
        <v>16661</v>
      </c>
      <c r="Z478" s="282"/>
      <c r="AA478" s="282"/>
      <c r="AB478" s="282"/>
      <c r="AC478" s="282"/>
      <c r="AD478" s="282"/>
      <c r="AE478" s="282"/>
      <c r="AF478" s="285"/>
      <c r="AG478" s="285"/>
      <c r="AH478" s="285"/>
      <c r="AI478" s="285"/>
      <c r="AJ478" s="285"/>
      <c r="AL478" s="286"/>
    </row>
    <row r="479" spans="1:38" s="272" customFormat="1" x14ac:dyDescent="0.2">
      <c r="A479" s="272" t="s">
        <v>1285</v>
      </c>
      <c r="B479" s="272" t="s">
        <v>17066</v>
      </c>
      <c r="C479" s="257">
        <v>56037</v>
      </c>
      <c r="D479" s="272" t="s">
        <v>17030</v>
      </c>
      <c r="E479" s="273" t="s">
        <v>17278</v>
      </c>
      <c r="F479" s="274">
        <v>20200202</v>
      </c>
      <c r="G479" s="272" t="s">
        <v>17651</v>
      </c>
      <c r="H479" s="272" t="s">
        <v>17424</v>
      </c>
      <c r="I479" s="272" t="s">
        <v>14790</v>
      </c>
      <c r="J479" s="287">
        <v>0</v>
      </c>
      <c r="K479" s="288">
        <v>0</v>
      </c>
      <c r="L479" s="288">
        <v>0</v>
      </c>
      <c r="M479" s="288">
        <v>0</v>
      </c>
      <c r="N479" s="288">
        <v>0</v>
      </c>
      <c r="O479" s="289">
        <v>0</v>
      </c>
      <c r="P479" s="290">
        <v>0</v>
      </c>
      <c r="Q479" s="290">
        <v>0</v>
      </c>
      <c r="R479" s="290">
        <v>0</v>
      </c>
      <c r="S479" s="290">
        <v>0</v>
      </c>
      <c r="T479" s="291">
        <v>0</v>
      </c>
      <c r="U479" s="292">
        <v>0</v>
      </c>
      <c r="V479" s="292">
        <v>0</v>
      </c>
      <c r="W479" s="292">
        <v>0</v>
      </c>
      <c r="X479" s="293">
        <v>0</v>
      </c>
      <c r="Y479" s="604" t="s">
        <v>16661</v>
      </c>
      <c r="Z479" s="282"/>
      <c r="AA479" s="282"/>
      <c r="AB479" s="282"/>
      <c r="AC479" s="282"/>
      <c r="AD479" s="282"/>
      <c r="AE479" s="282"/>
      <c r="AF479" s="285"/>
      <c r="AG479" s="285"/>
      <c r="AH479" s="285"/>
      <c r="AI479" s="285"/>
      <c r="AJ479" s="285"/>
      <c r="AL479" s="286"/>
    </row>
    <row r="480" spans="1:38" s="272" customFormat="1" x14ac:dyDescent="0.2">
      <c r="A480" s="272" t="s">
        <v>1285</v>
      </c>
      <c r="B480" s="272" t="s">
        <v>17066</v>
      </c>
      <c r="C480" s="257">
        <v>56037</v>
      </c>
      <c r="D480" s="272" t="s">
        <v>17030</v>
      </c>
      <c r="E480" s="273" t="s">
        <v>17278</v>
      </c>
      <c r="F480" s="274">
        <v>20200254</v>
      </c>
      <c r="G480" s="272" t="s">
        <v>17651</v>
      </c>
      <c r="H480" s="272" t="s">
        <v>17713</v>
      </c>
      <c r="I480" s="272" t="s">
        <v>14790</v>
      </c>
      <c r="J480" s="287">
        <v>0.87600000000000011</v>
      </c>
      <c r="K480" s="288">
        <v>0.21707280000000001</v>
      </c>
      <c r="L480" s="288">
        <v>0.87600000000000011</v>
      </c>
      <c r="M480" s="288">
        <v>0</v>
      </c>
      <c r="N480" s="288">
        <v>1.8372269160000003E-2</v>
      </c>
      <c r="O480" s="289">
        <v>0.94949803190317905</v>
      </c>
      <c r="P480" s="290">
        <v>0.23528561230560774</v>
      </c>
      <c r="Q480" s="290">
        <v>0.94949803190317905</v>
      </c>
      <c r="R480" s="290">
        <v>0</v>
      </c>
      <c r="S480" s="290">
        <v>1.9913736768282501E-2</v>
      </c>
      <c r="T480" s="291">
        <v>0.87897110719606852</v>
      </c>
      <c r="U480" s="292">
        <v>0.23339334207617582</v>
      </c>
      <c r="V480" s="292">
        <v>0.91295405322387158</v>
      </c>
      <c r="W480" s="292">
        <v>0</v>
      </c>
      <c r="X480" s="293">
        <v>1.9913736768282501E-2</v>
      </c>
      <c r="Y480" s="604" t="s">
        <v>16661</v>
      </c>
      <c r="Z480" s="282"/>
      <c r="AA480" s="282"/>
      <c r="AB480" s="282"/>
      <c r="AC480" s="282"/>
      <c r="AD480" s="282"/>
      <c r="AE480" s="282"/>
      <c r="AF480" s="285"/>
      <c r="AG480" s="285"/>
      <c r="AH480" s="285"/>
      <c r="AI480" s="285"/>
      <c r="AJ480" s="285"/>
      <c r="AL480" s="286"/>
    </row>
    <row r="481" spans="1:38" s="272" customFormat="1" x14ac:dyDescent="0.2">
      <c r="A481" s="272" t="s">
        <v>1285</v>
      </c>
      <c r="B481" s="272" t="s">
        <v>17066</v>
      </c>
      <c r="C481" s="257">
        <v>56037</v>
      </c>
      <c r="D481" s="272" t="s">
        <v>17030</v>
      </c>
      <c r="E481" s="273" t="s">
        <v>17278</v>
      </c>
      <c r="F481" s="274">
        <v>20200254</v>
      </c>
      <c r="G481" s="272" t="s">
        <v>17651</v>
      </c>
      <c r="H481" s="272" t="s">
        <v>17643</v>
      </c>
      <c r="I481" s="272" t="s">
        <v>14790</v>
      </c>
      <c r="J481" s="287">
        <v>7.0080000000000003E-2</v>
      </c>
      <c r="K481" s="288">
        <v>0.27495888000000007</v>
      </c>
      <c r="L481" s="288">
        <v>0.70079999999999998</v>
      </c>
      <c r="M481" s="288">
        <v>0</v>
      </c>
      <c r="N481" s="288">
        <v>2.3271540936000003E-2</v>
      </c>
      <c r="O481" s="289">
        <v>7.5959842552254311E-2</v>
      </c>
      <c r="P481" s="290">
        <v>0.29802844225376984</v>
      </c>
      <c r="Q481" s="290">
        <v>0.75959842552254309</v>
      </c>
      <c r="R481" s="290">
        <v>0</v>
      </c>
      <c r="S481" s="290">
        <v>2.5224066573157837E-2</v>
      </c>
      <c r="T481" s="291">
        <v>7.0317688575685475E-2</v>
      </c>
      <c r="U481" s="292">
        <v>0.29563156662982276</v>
      </c>
      <c r="V481" s="292">
        <v>0.73036324257909713</v>
      </c>
      <c r="W481" s="292">
        <v>0</v>
      </c>
      <c r="X481" s="293">
        <v>2.5224066573157837E-2</v>
      </c>
      <c r="Y481" s="604" t="s">
        <v>16661</v>
      </c>
      <c r="Z481" s="282"/>
      <c r="AA481" s="282"/>
      <c r="AB481" s="282"/>
      <c r="AC481" s="282"/>
      <c r="AD481" s="282"/>
      <c r="AE481" s="282"/>
      <c r="AF481" s="285"/>
      <c r="AG481" s="285"/>
      <c r="AH481" s="285"/>
      <c r="AI481" s="285"/>
      <c r="AJ481" s="285"/>
      <c r="AL481" s="286"/>
    </row>
    <row r="482" spans="1:38" s="272" customFormat="1" x14ac:dyDescent="0.2">
      <c r="A482" s="272" t="s">
        <v>1285</v>
      </c>
      <c r="B482" s="272" t="s">
        <v>17066</v>
      </c>
      <c r="C482" s="257">
        <v>56037</v>
      </c>
      <c r="D482" s="272" t="s">
        <v>17030</v>
      </c>
      <c r="E482" s="273" t="s">
        <v>17278</v>
      </c>
      <c r="F482" s="274">
        <v>20200254</v>
      </c>
      <c r="G482" s="272" t="s">
        <v>17651</v>
      </c>
      <c r="H482" s="272" t="s">
        <v>17679</v>
      </c>
      <c r="I482" s="272" t="s">
        <v>14790</v>
      </c>
      <c r="J482" s="287">
        <v>1.7520000000000002</v>
      </c>
      <c r="K482" s="288">
        <v>0.43414560000000002</v>
      </c>
      <c r="L482" s="288">
        <v>1.7520000000000002</v>
      </c>
      <c r="M482" s="288">
        <v>0</v>
      </c>
      <c r="N482" s="288">
        <v>3.6744538320000006E-2</v>
      </c>
      <c r="O482" s="289">
        <v>1.8989960638063581</v>
      </c>
      <c r="P482" s="290">
        <v>0.47057122461121548</v>
      </c>
      <c r="Q482" s="290">
        <v>1.8989960638063581</v>
      </c>
      <c r="R482" s="290">
        <v>0</v>
      </c>
      <c r="S482" s="290">
        <v>3.9827473536565003E-2</v>
      </c>
      <c r="T482" s="291">
        <v>1.757942214392137</v>
      </c>
      <c r="U482" s="292">
        <v>0.46678668415235164</v>
      </c>
      <c r="V482" s="292">
        <v>1.8259081064477432</v>
      </c>
      <c r="W482" s="292">
        <v>0</v>
      </c>
      <c r="X482" s="293">
        <v>3.9827473536565003E-2</v>
      </c>
      <c r="Y482" s="604" t="s">
        <v>16661</v>
      </c>
      <c r="Z482" s="282"/>
      <c r="AA482" s="282"/>
      <c r="AB482" s="282"/>
      <c r="AC482" s="282"/>
      <c r="AD482" s="282"/>
      <c r="AE482" s="282"/>
      <c r="AF482" s="285"/>
      <c r="AG482" s="285"/>
      <c r="AH482" s="285"/>
      <c r="AI482" s="285"/>
      <c r="AJ482" s="285"/>
      <c r="AL482" s="286"/>
    </row>
    <row r="483" spans="1:38" s="272" customFormat="1" x14ac:dyDescent="0.2">
      <c r="A483" s="272" t="s">
        <v>1285</v>
      </c>
      <c r="B483" s="272" t="s">
        <v>17066</v>
      </c>
      <c r="C483" s="257">
        <v>56037</v>
      </c>
      <c r="D483" s="272" t="s">
        <v>17030</v>
      </c>
      <c r="E483" s="273" t="s">
        <v>17278</v>
      </c>
      <c r="F483" s="274">
        <v>20200254</v>
      </c>
      <c r="G483" s="272" t="s">
        <v>17651</v>
      </c>
      <c r="H483" s="272" t="s">
        <v>17303</v>
      </c>
      <c r="I483" s="272" t="s">
        <v>14790</v>
      </c>
      <c r="J483" s="287">
        <v>0.87600000000000011</v>
      </c>
      <c r="K483" s="288">
        <v>0.32995065600000001</v>
      </c>
      <c r="L483" s="288">
        <v>0.87600000000000011</v>
      </c>
      <c r="M483" s="288">
        <v>0</v>
      </c>
      <c r="N483" s="288">
        <v>2.7925849123200001E-2</v>
      </c>
      <c r="O483" s="289">
        <v>0.94949803190317905</v>
      </c>
      <c r="P483" s="290">
        <v>0.35763413070452377</v>
      </c>
      <c r="Q483" s="290">
        <v>0.94949803190317905</v>
      </c>
      <c r="R483" s="290">
        <v>0</v>
      </c>
      <c r="S483" s="290">
        <v>3.02688798877894E-2</v>
      </c>
      <c r="T483" s="291">
        <v>0.87897110719606852</v>
      </c>
      <c r="U483" s="292">
        <v>0.35475787995578723</v>
      </c>
      <c r="V483" s="292">
        <v>0.91295405322387158</v>
      </c>
      <c r="W483" s="292">
        <v>0</v>
      </c>
      <c r="X483" s="293">
        <v>3.02688798877894E-2</v>
      </c>
      <c r="Y483" s="604" t="s">
        <v>16661</v>
      </c>
      <c r="Z483" s="282"/>
      <c r="AA483" s="282"/>
      <c r="AB483" s="282"/>
      <c r="AC483" s="282"/>
      <c r="AD483" s="282"/>
      <c r="AE483" s="282"/>
      <c r="AF483" s="285"/>
      <c r="AG483" s="285"/>
      <c r="AH483" s="285"/>
      <c r="AI483" s="285"/>
      <c r="AJ483" s="285"/>
      <c r="AL483" s="286"/>
    </row>
    <row r="484" spans="1:38" s="272" customFormat="1" x14ac:dyDescent="0.2">
      <c r="A484" s="272" t="s">
        <v>1285</v>
      </c>
      <c r="B484" s="272" t="s">
        <v>17066</v>
      </c>
      <c r="C484" s="257">
        <v>56037</v>
      </c>
      <c r="D484" s="272" t="s">
        <v>17030</v>
      </c>
      <c r="E484" s="273" t="s">
        <v>17278</v>
      </c>
      <c r="F484" s="274">
        <v>20200254</v>
      </c>
      <c r="G484" s="272" t="s">
        <v>17651</v>
      </c>
      <c r="H484" s="272" t="s">
        <v>17659</v>
      </c>
      <c r="I484" s="272" t="s">
        <v>14790</v>
      </c>
      <c r="J484" s="287">
        <v>2.1461999999999999</v>
      </c>
      <c r="K484" s="288">
        <v>0.63674687999999979</v>
      </c>
      <c r="L484" s="288">
        <v>2.1461999999999999</v>
      </c>
      <c r="M484" s="288">
        <v>0</v>
      </c>
      <c r="N484" s="288">
        <v>5.3891989535999996E-2</v>
      </c>
      <c r="O484" s="289">
        <v>2.3262701781627881</v>
      </c>
      <c r="P484" s="290">
        <v>0.69017112942978243</v>
      </c>
      <c r="Q484" s="290">
        <v>2.3262701781627881</v>
      </c>
      <c r="R484" s="290">
        <v>0</v>
      </c>
      <c r="S484" s="290">
        <v>5.8413627853628663E-2</v>
      </c>
      <c r="T484" s="291">
        <v>2.1534792126303675</v>
      </c>
      <c r="U484" s="292">
        <v>0.68462047009011551</v>
      </c>
      <c r="V484" s="292">
        <v>2.2367374303984846</v>
      </c>
      <c r="W484" s="292">
        <v>0</v>
      </c>
      <c r="X484" s="293">
        <v>5.8413627853628663E-2</v>
      </c>
      <c r="Y484" s="604" t="s">
        <v>16661</v>
      </c>
      <c r="Z484" s="282"/>
      <c r="AA484" s="282"/>
      <c r="AB484" s="282"/>
      <c r="AC484" s="282"/>
      <c r="AD484" s="282"/>
      <c r="AE484" s="282"/>
      <c r="AF484" s="285"/>
      <c r="AG484" s="285"/>
      <c r="AH484" s="285"/>
      <c r="AI484" s="285"/>
      <c r="AJ484" s="285"/>
      <c r="AL484" s="286"/>
    </row>
    <row r="485" spans="1:38" s="272" customFormat="1" x14ac:dyDescent="0.2">
      <c r="A485" s="272" t="s">
        <v>1285</v>
      </c>
      <c r="B485" s="272" t="s">
        <v>17066</v>
      </c>
      <c r="C485" s="257">
        <v>56037</v>
      </c>
      <c r="D485" s="272" t="s">
        <v>17030</v>
      </c>
      <c r="E485" s="273" t="s">
        <v>17278</v>
      </c>
      <c r="F485" s="274">
        <v>20200254</v>
      </c>
      <c r="G485" s="272" t="s">
        <v>17651</v>
      </c>
      <c r="H485" s="272" t="s">
        <v>17717</v>
      </c>
      <c r="I485" s="272" t="s">
        <v>14790</v>
      </c>
      <c r="J485" s="287">
        <v>6.4386000000000001</v>
      </c>
      <c r="K485" s="288">
        <v>1.9102406399999996</v>
      </c>
      <c r="L485" s="288">
        <v>6.4386000000000001</v>
      </c>
      <c r="M485" s="288">
        <v>0</v>
      </c>
      <c r="N485" s="288">
        <v>0.16167596860800001</v>
      </c>
      <c r="O485" s="289">
        <v>6.9788105344883649</v>
      </c>
      <c r="P485" s="290">
        <v>2.0705133882893474</v>
      </c>
      <c r="Q485" s="290">
        <v>6.9788105344883649</v>
      </c>
      <c r="R485" s="290">
        <v>0</v>
      </c>
      <c r="S485" s="290">
        <v>0.17524088356088602</v>
      </c>
      <c r="T485" s="291">
        <v>6.4604376378911033</v>
      </c>
      <c r="U485" s="292">
        <v>2.0538614102703465</v>
      </c>
      <c r="V485" s="292">
        <v>6.7102122911954547</v>
      </c>
      <c r="W485" s="292">
        <v>0</v>
      </c>
      <c r="X485" s="293">
        <v>0.17524088356088602</v>
      </c>
      <c r="Y485" s="604" t="s">
        <v>16661</v>
      </c>
      <c r="Z485" s="282"/>
      <c r="AA485" s="282"/>
      <c r="AB485" s="282"/>
      <c r="AC485" s="282"/>
      <c r="AD485" s="282"/>
      <c r="AE485" s="282"/>
      <c r="AF485" s="285"/>
      <c r="AG485" s="285"/>
      <c r="AH485" s="285"/>
      <c r="AI485" s="285"/>
      <c r="AJ485" s="285"/>
      <c r="AL485" s="286"/>
    </row>
    <row r="486" spans="1:38" s="272" customFormat="1" x14ac:dyDescent="0.2">
      <c r="A486" s="272" t="s">
        <v>1285</v>
      </c>
      <c r="B486" s="272" t="s">
        <v>17066</v>
      </c>
      <c r="C486" s="257">
        <v>56037</v>
      </c>
      <c r="D486" s="272" t="s">
        <v>17030</v>
      </c>
      <c r="E486" s="273" t="s">
        <v>17278</v>
      </c>
      <c r="F486" s="274">
        <v>20200254</v>
      </c>
      <c r="G486" s="272" t="s">
        <v>17651</v>
      </c>
      <c r="H486" s="272" t="s">
        <v>17312</v>
      </c>
      <c r="I486" s="272" t="s">
        <v>14790</v>
      </c>
      <c r="J486" s="287">
        <v>1.7520000000000002</v>
      </c>
      <c r="K486" s="288">
        <v>0.50650320000000004</v>
      </c>
      <c r="L486" s="288">
        <v>3.5040000000000004</v>
      </c>
      <c r="M486" s="288">
        <v>0</v>
      </c>
      <c r="N486" s="288">
        <v>4.2868628040000009E-2</v>
      </c>
      <c r="O486" s="289">
        <v>1.8989960638063581</v>
      </c>
      <c r="P486" s="290">
        <v>0.54899976204641809</v>
      </c>
      <c r="Q486" s="290">
        <v>3.7979921276127162</v>
      </c>
      <c r="R486" s="290">
        <v>0</v>
      </c>
      <c r="S486" s="290">
        <v>4.6465385792659172E-2</v>
      </c>
      <c r="T486" s="291">
        <v>1.757942214392137</v>
      </c>
      <c r="U486" s="292">
        <v>0.54458446484441025</v>
      </c>
      <c r="V486" s="292">
        <v>3.6518162128954863</v>
      </c>
      <c r="W486" s="292">
        <v>0</v>
      </c>
      <c r="X486" s="293">
        <v>4.6465385792659172E-2</v>
      </c>
      <c r="Y486" s="604" t="s">
        <v>16661</v>
      </c>
      <c r="Z486" s="282"/>
      <c r="AA486" s="282"/>
      <c r="AB486" s="282"/>
      <c r="AC486" s="282"/>
      <c r="AD486" s="282"/>
      <c r="AE486" s="282"/>
      <c r="AF486" s="285"/>
      <c r="AG486" s="285"/>
      <c r="AH486" s="285"/>
      <c r="AI486" s="285"/>
      <c r="AJ486" s="285"/>
      <c r="AL486" s="286"/>
    </row>
    <row r="487" spans="1:38" s="272" customFormat="1" x14ac:dyDescent="0.2">
      <c r="A487" s="272" t="s">
        <v>1285</v>
      </c>
      <c r="B487" s="272" t="s">
        <v>17066</v>
      </c>
      <c r="C487" s="257">
        <v>56037</v>
      </c>
      <c r="D487" s="272" t="s">
        <v>17030</v>
      </c>
      <c r="E487" s="273" t="s">
        <v>17278</v>
      </c>
      <c r="F487" s="274">
        <v>20200254</v>
      </c>
      <c r="G487" s="272" t="s">
        <v>17651</v>
      </c>
      <c r="H487" s="272" t="s">
        <v>17660</v>
      </c>
      <c r="I487" s="272" t="s">
        <v>14790</v>
      </c>
      <c r="J487" s="287">
        <v>2.19</v>
      </c>
      <c r="K487" s="288">
        <v>0.62227536000000006</v>
      </c>
      <c r="L487" s="288">
        <v>2.19</v>
      </c>
      <c r="M487" s="288">
        <v>0</v>
      </c>
      <c r="N487" s="288">
        <v>5.2667171591999996E-2</v>
      </c>
      <c r="O487" s="289">
        <v>2.3737450797579474</v>
      </c>
      <c r="P487" s="290">
        <v>0.67448542194274219</v>
      </c>
      <c r="Q487" s="290">
        <v>2.3737450797579474</v>
      </c>
      <c r="R487" s="290">
        <v>0</v>
      </c>
      <c r="S487" s="290">
        <v>5.708604540240983E-2</v>
      </c>
      <c r="T487" s="291">
        <v>2.1974277679901713</v>
      </c>
      <c r="U487" s="292">
        <v>0.66906091395170397</v>
      </c>
      <c r="V487" s="292">
        <v>2.2823851330596785</v>
      </c>
      <c r="W487" s="292">
        <v>0</v>
      </c>
      <c r="X487" s="293">
        <v>5.708604540240983E-2</v>
      </c>
      <c r="Y487" s="604" t="s">
        <v>16661</v>
      </c>
      <c r="Z487" s="282"/>
      <c r="AA487" s="282"/>
      <c r="AB487" s="282"/>
      <c r="AC487" s="282"/>
      <c r="AD487" s="282"/>
      <c r="AE487" s="282"/>
      <c r="AF487" s="285"/>
      <c r="AG487" s="285"/>
      <c r="AH487" s="285"/>
      <c r="AI487" s="285"/>
      <c r="AJ487" s="285"/>
      <c r="AL487" s="286"/>
    </row>
    <row r="488" spans="1:38" s="272" customFormat="1" x14ac:dyDescent="0.2">
      <c r="A488" s="272" t="s">
        <v>1285</v>
      </c>
      <c r="B488" s="272" t="s">
        <v>17066</v>
      </c>
      <c r="C488" s="257">
        <v>56037</v>
      </c>
      <c r="D488" s="272" t="s">
        <v>17030</v>
      </c>
      <c r="E488" s="273" t="s">
        <v>17278</v>
      </c>
      <c r="F488" s="274">
        <v>20200254</v>
      </c>
      <c r="G488" s="272" t="s">
        <v>17651</v>
      </c>
      <c r="H488" s="272" t="s">
        <v>17314</v>
      </c>
      <c r="I488" s="272" t="s">
        <v>14790</v>
      </c>
      <c r="J488" s="287">
        <v>0.43800000000000006</v>
      </c>
      <c r="K488" s="288">
        <v>0.16208102400000002</v>
      </c>
      <c r="L488" s="288">
        <v>0.43800000000000006</v>
      </c>
      <c r="M488" s="288">
        <v>0</v>
      </c>
      <c r="N488" s="288">
        <v>1.3717960972800003E-2</v>
      </c>
      <c r="O488" s="289">
        <v>0.47474901595158953</v>
      </c>
      <c r="P488" s="290">
        <v>0.17567992385485379</v>
      </c>
      <c r="Q488" s="290">
        <v>0.47474901595158953</v>
      </c>
      <c r="R488" s="290">
        <v>0</v>
      </c>
      <c r="S488" s="290">
        <v>1.4868923453650937E-2</v>
      </c>
      <c r="T488" s="291">
        <v>0.43948555359803426</v>
      </c>
      <c r="U488" s="292">
        <v>0.17426702875021127</v>
      </c>
      <c r="V488" s="292">
        <v>0.45647702661193579</v>
      </c>
      <c r="W488" s="292">
        <v>0</v>
      </c>
      <c r="X488" s="293">
        <v>1.4868923453650937E-2</v>
      </c>
      <c r="Y488" s="604" t="s">
        <v>16661</v>
      </c>
      <c r="Z488" s="282"/>
      <c r="AA488" s="282"/>
      <c r="AB488" s="282"/>
      <c r="AC488" s="282"/>
      <c r="AD488" s="282"/>
      <c r="AE488" s="282"/>
      <c r="AF488" s="285"/>
      <c r="AG488" s="285"/>
      <c r="AH488" s="285"/>
      <c r="AI488" s="285"/>
      <c r="AJ488" s="285"/>
      <c r="AL488" s="286"/>
    </row>
    <row r="489" spans="1:38" s="272" customFormat="1" x14ac:dyDescent="0.2">
      <c r="A489" s="272" t="s">
        <v>1285</v>
      </c>
      <c r="B489" s="272" t="s">
        <v>17066</v>
      </c>
      <c r="C489" s="257">
        <v>56037</v>
      </c>
      <c r="D489" s="272" t="s">
        <v>17030</v>
      </c>
      <c r="E489" s="273" t="s">
        <v>17278</v>
      </c>
      <c r="F489" s="274">
        <v>20200254</v>
      </c>
      <c r="G489" s="272" t="s">
        <v>17718</v>
      </c>
      <c r="H489" s="272" t="s">
        <v>17672</v>
      </c>
      <c r="I489" s="272" t="s">
        <v>14790</v>
      </c>
      <c r="J489" s="287">
        <v>0.87600000000000011</v>
      </c>
      <c r="K489" s="288">
        <v>0.23733292800000003</v>
      </c>
      <c r="L489" s="288">
        <v>1.7520000000000002</v>
      </c>
      <c r="M489" s="288">
        <v>0</v>
      </c>
      <c r="N489" s="288">
        <v>2.0087014281600004E-2</v>
      </c>
      <c r="O489" s="289">
        <v>0.94949803190317905</v>
      </c>
      <c r="P489" s="290">
        <v>0.2572456027874645</v>
      </c>
      <c r="Q489" s="290">
        <v>1.8989960638063581</v>
      </c>
      <c r="R489" s="290">
        <v>0</v>
      </c>
      <c r="S489" s="290">
        <v>2.1772352199988871E-2</v>
      </c>
      <c r="T489" s="291">
        <v>0.87897110719606852</v>
      </c>
      <c r="U489" s="292">
        <v>0.25517672066995228</v>
      </c>
      <c r="V489" s="292">
        <v>1.8259081064477432</v>
      </c>
      <c r="W489" s="292">
        <v>0</v>
      </c>
      <c r="X489" s="293">
        <v>2.1772352199988871E-2</v>
      </c>
      <c r="Y489" s="604" t="s">
        <v>16661</v>
      </c>
      <c r="Z489" s="282"/>
      <c r="AA489" s="282"/>
      <c r="AB489" s="282"/>
      <c r="AC489" s="282"/>
      <c r="AD489" s="282"/>
      <c r="AE489" s="282"/>
      <c r="AF489" s="285"/>
      <c r="AG489" s="285"/>
      <c r="AH489" s="285"/>
      <c r="AI489" s="285"/>
      <c r="AJ489" s="285"/>
      <c r="AL489" s="286"/>
    </row>
    <row r="490" spans="1:38" s="272" customFormat="1" x14ac:dyDescent="0.2">
      <c r="A490" s="272" t="s">
        <v>1285</v>
      </c>
      <c r="B490" s="272" t="s">
        <v>17066</v>
      </c>
      <c r="C490" s="257">
        <v>56037</v>
      </c>
      <c r="D490" s="272" t="s">
        <v>17030</v>
      </c>
      <c r="E490" s="273" t="s">
        <v>17278</v>
      </c>
      <c r="F490" s="274">
        <v>20200202</v>
      </c>
      <c r="G490" s="272" t="s">
        <v>17719</v>
      </c>
      <c r="H490" s="272" t="s">
        <v>17720</v>
      </c>
      <c r="I490" s="272" t="s">
        <v>14790</v>
      </c>
      <c r="J490" s="287">
        <v>0</v>
      </c>
      <c r="K490" s="288">
        <v>0</v>
      </c>
      <c r="L490" s="288">
        <v>0</v>
      </c>
      <c r="M490" s="288">
        <v>0</v>
      </c>
      <c r="N490" s="288">
        <v>0</v>
      </c>
      <c r="O490" s="289">
        <v>0</v>
      </c>
      <c r="P490" s="290">
        <v>0</v>
      </c>
      <c r="Q490" s="290">
        <v>0</v>
      </c>
      <c r="R490" s="290">
        <v>0</v>
      </c>
      <c r="S490" s="290">
        <v>0</v>
      </c>
      <c r="T490" s="291">
        <v>0</v>
      </c>
      <c r="U490" s="292">
        <v>0</v>
      </c>
      <c r="V490" s="292">
        <v>0</v>
      </c>
      <c r="W490" s="292">
        <v>0</v>
      </c>
      <c r="X490" s="293">
        <v>0</v>
      </c>
      <c r="Y490" s="604" t="s">
        <v>16661</v>
      </c>
      <c r="Z490" s="282"/>
      <c r="AA490" s="282"/>
      <c r="AB490" s="282"/>
      <c r="AC490" s="282"/>
      <c r="AD490" s="282"/>
      <c r="AE490" s="282"/>
      <c r="AF490" s="285"/>
      <c r="AG490" s="285"/>
      <c r="AH490" s="285"/>
      <c r="AI490" s="285"/>
      <c r="AJ490" s="285"/>
      <c r="AL490" s="286"/>
    </row>
    <row r="491" spans="1:38" s="272" customFormat="1" x14ac:dyDescent="0.2">
      <c r="A491" s="272" t="s">
        <v>1285</v>
      </c>
      <c r="B491" s="272" t="s">
        <v>17066</v>
      </c>
      <c r="C491" s="257">
        <v>56037</v>
      </c>
      <c r="D491" s="272" t="s">
        <v>17030</v>
      </c>
      <c r="E491" s="273" t="s">
        <v>17278</v>
      </c>
      <c r="F491" s="274">
        <v>20200202</v>
      </c>
      <c r="G491" s="272" t="s">
        <v>17721</v>
      </c>
      <c r="H491" s="272" t="s">
        <v>17722</v>
      </c>
      <c r="I491" s="272" t="s">
        <v>14790</v>
      </c>
      <c r="J491" s="287">
        <v>0</v>
      </c>
      <c r="K491" s="288">
        <v>0</v>
      </c>
      <c r="L491" s="288">
        <v>0</v>
      </c>
      <c r="M491" s="288">
        <v>0</v>
      </c>
      <c r="N491" s="288">
        <v>0</v>
      </c>
      <c r="O491" s="289">
        <v>0</v>
      </c>
      <c r="P491" s="290">
        <v>0</v>
      </c>
      <c r="Q491" s="290">
        <v>0</v>
      </c>
      <c r="R491" s="290">
        <v>0</v>
      </c>
      <c r="S491" s="290">
        <v>0</v>
      </c>
      <c r="T491" s="291">
        <v>0</v>
      </c>
      <c r="U491" s="292">
        <v>0</v>
      </c>
      <c r="V491" s="292">
        <v>0</v>
      </c>
      <c r="W491" s="292">
        <v>0</v>
      </c>
      <c r="X491" s="293">
        <v>0</v>
      </c>
      <c r="Y491" s="604" t="s">
        <v>16661</v>
      </c>
      <c r="Z491" s="282"/>
      <c r="AA491" s="282"/>
      <c r="AB491" s="282"/>
      <c r="AC491" s="282"/>
      <c r="AD491" s="282"/>
      <c r="AE491" s="282"/>
      <c r="AF491" s="285"/>
      <c r="AG491" s="285"/>
      <c r="AH491" s="285"/>
      <c r="AI491" s="285"/>
      <c r="AJ491" s="285"/>
      <c r="AL491" s="286"/>
    </row>
    <row r="492" spans="1:38" s="272" customFormat="1" x14ac:dyDescent="0.2">
      <c r="A492" s="272" t="s">
        <v>1285</v>
      </c>
      <c r="B492" s="272" t="s">
        <v>17066</v>
      </c>
      <c r="C492" s="257">
        <v>56037</v>
      </c>
      <c r="D492" s="272" t="s">
        <v>17030</v>
      </c>
      <c r="E492" s="273" t="s">
        <v>17278</v>
      </c>
      <c r="F492" s="274">
        <v>20200202</v>
      </c>
      <c r="G492" s="272" t="s">
        <v>17723</v>
      </c>
      <c r="H492" s="272" t="s">
        <v>17724</v>
      </c>
      <c r="I492" s="272" t="s">
        <v>14790</v>
      </c>
      <c r="J492" s="287">
        <v>0</v>
      </c>
      <c r="K492" s="288">
        <v>0</v>
      </c>
      <c r="L492" s="288">
        <v>0</v>
      </c>
      <c r="M492" s="288">
        <v>0</v>
      </c>
      <c r="N492" s="288">
        <v>0</v>
      </c>
      <c r="O492" s="289">
        <v>0</v>
      </c>
      <c r="P492" s="290">
        <v>0</v>
      </c>
      <c r="Q492" s="290">
        <v>0</v>
      </c>
      <c r="R492" s="290">
        <v>0</v>
      </c>
      <c r="S492" s="290">
        <v>0</v>
      </c>
      <c r="T492" s="291">
        <v>0</v>
      </c>
      <c r="U492" s="292">
        <v>0</v>
      </c>
      <c r="V492" s="292">
        <v>0</v>
      </c>
      <c r="W492" s="292">
        <v>0</v>
      </c>
      <c r="X492" s="293">
        <v>0</v>
      </c>
      <c r="Y492" s="604" t="s">
        <v>16661</v>
      </c>
      <c r="Z492" s="282"/>
      <c r="AA492" s="282"/>
      <c r="AB492" s="282"/>
      <c r="AC492" s="282"/>
      <c r="AD492" s="282"/>
      <c r="AE492" s="282"/>
      <c r="AF492" s="285"/>
      <c r="AG492" s="285"/>
      <c r="AH492" s="285"/>
      <c r="AI492" s="285"/>
      <c r="AJ492" s="285"/>
      <c r="AL492" s="286"/>
    </row>
    <row r="493" spans="1:38" s="272" customFormat="1" x14ac:dyDescent="0.2">
      <c r="A493" s="272" t="s">
        <v>1285</v>
      </c>
      <c r="B493" s="272" t="s">
        <v>17066</v>
      </c>
      <c r="C493" s="257">
        <v>56037</v>
      </c>
      <c r="D493" s="272" t="s">
        <v>17030</v>
      </c>
      <c r="E493" s="273" t="s">
        <v>17278</v>
      </c>
      <c r="F493" s="274">
        <v>20200202</v>
      </c>
      <c r="G493" s="272" t="s">
        <v>17631</v>
      </c>
      <c r="H493" s="272" t="s">
        <v>17643</v>
      </c>
      <c r="I493" s="272" t="s">
        <v>14790</v>
      </c>
      <c r="J493" s="287">
        <v>0</v>
      </c>
      <c r="K493" s="288">
        <v>0</v>
      </c>
      <c r="L493" s="288">
        <v>0</v>
      </c>
      <c r="M493" s="288">
        <v>0</v>
      </c>
      <c r="N493" s="288">
        <v>0</v>
      </c>
      <c r="O493" s="289">
        <v>0</v>
      </c>
      <c r="P493" s="290">
        <v>0</v>
      </c>
      <c r="Q493" s="290">
        <v>0</v>
      </c>
      <c r="R493" s="290">
        <v>0</v>
      </c>
      <c r="S493" s="290">
        <v>0</v>
      </c>
      <c r="T493" s="291">
        <v>0</v>
      </c>
      <c r="U493" s="292">
        <v>0</v>
      </c>
      <c r="V493" s="292">
        <v>0</v>
      </c>
      <c r="W493" s="292">
        <v>0</v>
      </c>
      <c r="X493" s="293">
        <v>0</v>
      </c>
      <c r="Y493" s="604" t="s">
        <v>16661</v>
      </c>
      <c r="Z493" s="282"/>
      <c r="AA493" s="282"/>
      <c r="AB493" s="282"/>
      <c r="AC493" s="282"/>
      <c r="AD493" s="282"/>
      <c r="AE493" s="282"/>
      <c r="AF493" s="285"/>
      <c r="AG493" s="285"/>
      <c r="AH493" s="285"/>
      <c r="AI493" s="285"/>
      <c r="AJ493" s="285"/>
      <c r="AL493" s="286"/>
    </row>
    <row r="494" spans="1:38" s="272" customFormat="1" x14ac:dyDescent="0.2">
      <c r="A494" s="272" t="s">
        <v>1285</v>
      </c>
      <c r="B494" s="272" t="s">
        <v>17066</v>
      </c>
      <c r="C494" s="257">
        <v>56037</v>
      </c>
      <c r="D494" s="272" t="s">
        <v>17030</v>
      </c>
      <c r="E494" s="273" t="s">
        <v>17278</v>
      </c>
      <c r="F494" s="274">
        <v>20200202</v>
      </c>
      <c r="G494" s="272" t="s">
        <v>17631</v>
      </c>
      <c r="H494" s="272" t="s">
        <v>17302</v>
      </c>
      <c r="I494" s="272" t="s">
        <v>14790</v>
      </c>
      <c r="J494" s="287">
        <v>0</v>
      </c>
      <c r="K494" s="288">
        <v>0</v>
      </c>
      <c r="L494" s="288">
        <v>0</v>
      </c>
      <c r="M494" s="288">
        <v>0</v>
      </c>
      <c r="N494" s="288">
        <v>0</v>
      </c>
      <c r="O494" s="289">
        <v>0</v>
      </c>
      <c r="P494" s="290">
        <v>0</v>
      </c>
      <c r="Q494" s="290">
        <v>0</v>
      </c>
      <c r="R494" s="290">
        <v>0</v>
      </c>
      <c r="S494" s="290">
        <v>0</v>
      </c>
      <c r="T494" s="291">
        <v>0</v>
      </c>
      <c r="U494" s="292">
        <v>0</v>
      </c>
      <c r="V494" s="292">
        <v>0</v>
      </c>
      <c r="W494" s="292">
        <v>0</v>
      </c>
      <c r="X494" s="293">
        <v>0</v>
      </c>
      <c r="Y494" s="604" t="s">
        <v>16661</v>
      </c>
      <c r="Z494" s="282"/>
      <c r="AA494" s="282"/>
      <c r="AB494" s="282"/>
      <c r="AC494" s="282"/>
      <c r="AD494" s="282"/>
      <c r="AE494" s="282"/>
      <c r="AF494" s="285"/>
      <c r="AG494" s="285"/>
      <c r="AH494" s="285"/>
      <c r="AI494" s="285"/>
      <c r="AJ494" s="285"/>
      <c r="AL494" s="286"/>
    </row>
    <row r="495" spans="1:38" s="272" customFormat="1" x14ac:dyDescent="0.2">
      <c r="A495" s="272" t="s">
        <v>1285</v>
      </c>
      <c r="B495" s="272" t="s">
        <v>17066</v>
      </c>
      <c r="C495" s="257">
        <v>56037</v>
      </c>
      <c r="D495" s="272" t="s">
        <v>17030</v>
      </c>
      <c r="E495" s="273" t="s">
        <v>17278</v>
      </c>
      <c r="F495" s="274">
        <v>20200253</v>
      </c>
      <c r="G495" s="272" t="s">
        <v>17631</v>
      </c>
      <c r="H495" s="272" t="s">
        <v>17677</v>
      </c>
      <c r="I495" s="272" t="s">
        <v>14790</v>
      </c>
      <c r="J495" s="287">
        <v>2.19</v>
      </c>
      <c r="K495" s="288">
        <v>3.9205555199999999E-2</v>
      </c>
      <c r="L495" s="288">
        <v>0.87600000000000011</v>
      </c>
      <c r="M495" s="288">
        <v>0</v>
      </c>
      <c r="N495" s="288">
        <v>2.5708777919999998E-2</v>
      </c>
      <c r="O495" s="289">
        <v>2.3737450797579474</v>
      </c>
      <c r="P495" s="290">
        <v>4.2494974317433154E-2</v>
      </c>
      <c r="Q495" s="290">
        <v>0.94949803190317905</v>
      </c>
      <c r="R495" s="290">
        <v>0</v>
      </c>
      <c r="S495" s="290">
        <v>2.786579228045194E-2</v>
      </c>
      <c r="T495" s="291">
        <v>2.1974277679901713</v>
      </c>
      <c r="U495" s="292">
        <v>4.215321107057169E-2</v>
      </c>
      <c r="V495" s="292">
        <v>0.91295405322387158</v>
      </c>
      <c r="W495" s="292">
        <v>0</v>
      </c>
      <c r="X495" s="293">
        <v>2.786579228045194E-2</v>
      </c>
      <c r="Y495" s="604" t="s">
        <v>16661</v>
      </c>
      <c r="Z495" s="282"/>
      <c r="AA495" s="282"/>
      <c r="AB495" s="282"/>
      <c r="AC495" s="282"/>
      <c r="AD495" s="282"/>
      <c r="AE495" s="282"/>
      <c r="AF495" s="285"/>
      <c r="AG495" s="285"/>
      <c r="AH495" s="285"/>
      <c r="AI495" s="285"/>
      <c r="AJ495" s="285"/>
      <c r="AL495" s="286"/>
    </row>
    <row r="496" spans="1:38" s="272" customFormat="1" x14ac:dyDescent="0.2">
      <c r="A496" s="272" t="s">
        <v>1285</v>
      </c>
      <c r="B496" s="272" t="s">
        <v>17066</v>
      </c>
      <c r="C496" s="257">
        <v>56037</v>
      </c>
      <c r="D496" s="272" t="s">
        <v>17030</v>
      </c>
      <c r="E496" s="273" t="s">
        <v>17278</v>
      </c>
      <c r="F496" s="274">
        <v>20200254</v>
      </c>
      <c r="G496" s="272" t="s">
        <v>17631</v>
      </c>
      <c r="H496" s="272" t="s">
        <v>17302</v>
      </c>
      <c r="I496" s="272" t="s">
        <v>14790</v>
      </c>
      <c r="J496" s="287">
        <v>0.87600000000000011</v>
      </c>
      <c r="K496" s="288">
        <v>0.27495888000000002</v>
      </c>
      <c r="L496" s="288">
        <v>0.87600000000000011</v>
      </c>
      <c r="M496" s="288">
        <v>0</v>
      </c>
      <c r="N496" s="288">
        <v>2.3271540936000003E-2</v>
      </c>
      <c r="O496" s="289">
        <v>0.94949803190317905</v>
      </c>
      <c r="P496" s="290">
        <v>0.29802844225376979</v>
      </c>
      <c r="Q496" s="290">
        <v>0.94949803190317905</v>
      </c>
      <c r="R496" s="290">
        <v>0</v>
      </c>
      <c r="S496" s="290">
        <v>2.5224066573157837E-2</v>
      </c>
      <c r="T496" s="291">
        <v>0.87897110719606852</v>
      </c>
      <c r="U496" s="292">
        <v>0.29563156662982271</v>
      </c>
      <c r="V496" s="292">
        <v>0.91295405322387158</v>
      </c>
      <c r="W496" s="292">
        <v>0</v>
      </c>
      <c r="X496" s="293">
        <v>2.5224066573157837E-2</v>
      </c>
      <c r="Y496" s="604" t="s">
        <v>16661</v>
      </c>
      <c r="Z496" s="282"/>
      <c r="AA496" s="282"/>
      <c r="AB496" s="282"/>
      <c r="AC496" s="282"/>
      <c r="AD496" s="282"/>
      <c r="AE496" s="282"/>
      <c r="AF496" s="285"/>
      <c r="AG496" s="285"/>
      <c r="AH496" s="285"/>
      <c r="AI496" s="285"/>
      <c r="AJ496" s="285"/>
      <c r="AL496" s="286"/>
    </row>
    <row r="497" spans="1:38" s="272" customFormat="1" x14ac:dyDescent="0.2">
      <c r="A497" s="272" t="s">
        <v>1285</v>
      </c>
      <c r="B497" s="272" t="s">
        <v>17066</v>
      </c>
      <c r="C497" s="257">
        <v>56037</v>
      </c>
      <c r="D497" s="272" t="s">
        <v>17030</v>
      </c>
      <c r="E497" s="273" t="s">
        <v>17278</v>
      </c>
      <c r="F497" s="274">
        <v>20200254</v>
      </c>
      <c r="G497" s="272" t="s">
        <v>17631</v>
      </c>
      <c r="H497" s="272" t="s">
        <v>17302</v>
      </c>
      <c r="I497" s="272" t="s">
        <v>14790</v>
      </c>
      <c r="J497" s="287">
        <v>0.87600000000000011</v>
      </c>
      <c r="K497" s="288">
        <v>0.27495888000000002</v>
      </c>
      <c r="L497" s="288">
        <v>0.87600000000000011</v>
      </c>
      <c r="M497" s="288">
        <v>0</v>
      </c>
      <c r="N497" s="288">
        <v>2.3271540936000003E-2</v>
      </c>
      <c r="O497" s="289">
        <v>0.94949803190317905</v>
      </c>
      <c r="P497" s="290">
        <v>0.29802844225376979</v>
      </c>
      <c r="Q497" s="290">
        <v>0.94949803190317905</v>
      </c>
      <c r="R497" s="290">
        <v>0</v>
      </c>
      <c r="S497" s="290">
        <v>2.5224066573157837E-2</v>
      </c>
      <c r="T497" s="291">
        <v>0.87897110719606852</v>
      </c>
      <c r="U497" s="292">
        <v>0.29563156662982271</v>
      </c>
      <c r="V497" s="292">
        <v>0.91295405322387158</v>
      </c>
      <c r="W497" s="292">
        <v>0</v>
      </c>
      <c r="X497" s="293">
        <v>2.5224066573157837E-2</v>
      </c>
      <c r="Y497" s="604" t="s">
        <v>16661</v>
      </c>
      <c r="Z497" s="282"/>
      <c r="AA497" s="282"/>
      <c r="AB497" s="282"/>
      <c r="AC497" s="282"/>
      <c r="AD497" s="282"/>
      <c r="AE497" s="282"/>
      <c r="AF497" s="285"/>
      <c r="AG497" s="285"/>
      <c r="AH497" s="285"/>
      <c r="AI497" s="285"/>
      <c r="AJ497" s="285"/>
      <c r="AL497" s="286"/>
    </row>
    <row r="498" spans="1:38" s="272" customFormat="1" x14ac:dyDescent="0.2">
      <c r="A498" s="272" t="s">
        <v>1285</v>
      </c>
      <c r="B498" s="272" t="s">
        <v>17066</v>
      </c>
      <c r="C498" s="257">
        <v>56037</v>
      </c>
      <c r="D498" s="272" t="s">
        <v>17030</v>
      </c>
      <c r="E498" s="273" t="s">
        <v>17278</v>
      </c>
      <c r="F498" s="274">
        <v>20200202</v>
      </c>
      <c r="G498" s="272" t="s">
        <v>17725</v>
      </c>
      <c r="H498" s="272" t="s">
        <v>17629</v>
      </c>
      <c r="I498" s="272" t="s">
        <v>14790</v>
      </c>
      <c r="J498" s="287">
        <v>0</v>
      </c>
      <c r="K498" s="288">
        <v>0.90819300000000003</v>
      </c>
      <c r="L498" s="288">
        <v>0</v>
      </c>
      <c r="M498" s="288">
        <v>0</v>
      </c>
      <c r="N498" s="288">
        <v>0</v>
      </c>
      <c r="O498" s="289">
        <v>0</v>
      </c>
      <c r="P498" s="290">
        <v>0.98439208457562077</v>
      </c>
      <c r="Q498" s="290">
        <v>0</v>
      </c>
      <c r="R498" s="290">
        <v>0</v>
      </c>
      <c r="S498" s="290">
        <v>0</v>
      </c>
      <c r="T498" s="291">
        <v>0</v>
      </c>
      <c r="U498" s="292">
        <v>0.97647517109554194</v>
      </c>
      <c r="V498" s="292">
        <v>0</v>
      </c>
      <c r="W498" s="292">
        <v>0</v>
      </c>
      <c r="X498" s="293">
        <v>0</v>
      </c>
      <c r="Y498" s="604" t="s">
        <v>16661</v>
      </c>
      <c r="Z498" s="282"/>
      <c r="AA498" s="282"/>
      <c r="AB498" s="282"/>
      <c r="AC498" s="282"/>
      <c r="AD498" s="282"/>
      <c r="AE498" s="282"/>
      <c r="AF498" s="285"/>
      <c r="AG498" s="285"/>
      <c r="AH498" s="285"/>
      <c r="AI498" s="285"/>
      <c r="AJ498" s="285"/>
      <c r="AL498" s="286"/>
    </row>
    <row r="499" spans="1:38" s="272" customFormat="1" x14ac:dyDescent="0.2">
      <c r="A499" s="272" t="s">
        <v>1285</v>
      </c>
      <c r="B499" s="272" t="s">
        <v>17066</v>
      </c>
      <c r="C499" s="257">
        <v>56037</v>
      </c>
      <c r="D499" s="272" t="s">
        <v>17030</v>
      </c>
      <c r="E499" s="273" t="s">
        <v>17278</v>
      </c>
      <c r="F499" s="274">
        <v>20200202</v>
      </c>
      <c r="G499" s="272" t="s">
        <v>17657</v>
      </c>
      <c r="H499" s="272" t="s">
        <v>17311</v>
      </c>
      <c r="I499" s="272" t="s">
        <v>14790</v>
      </c>
      <c r="J499" s="287">
        <v>0</v>
      </c>
      <c r="K499" s="288">
        <v>0</v>
      </c>
      <c r="L499" s="288">
        <v>0</v>
      </c>
      <c r="M499" s="288">
        <v>0</v>
      </c>
      <c r="N499" s="288">
        <v>0</v>
      </c>
      <c r="O499" s="289">
        <v>0</v>
      </c>
      <c r="P499" s="290">
        <v>0</v>
      </c>
      <c r="Q499" s="290">
        <v>0</v>
      </c>
      <c r="R499" s="290">
        <v>0</v>
      </c>
      <c r="S499" s="290">
        <v>0</v>
      </c>
      <c r="T499" s="291">
        <v>0</v>
      </c>
      <c r="U499" s="292">
        <v>0</v>
      </c>
      <c r="V499" s="292">
        <v>0</v>
      </c>
      <c r="W499" s="292">
        <v>0</v>
      </c>
      <c r="X499" s="293">
        <v>0</v>
      </c>
      <c r="Y499" s="604" t="s">
        <v>16661</v>
      </c>
      <c r="Z499" s="282"/>
      <c r="AA499" s="282"/>
      <c r="AB499" s="282"/>
      <c r="AC499" s="282"/>
      <c r="AD499" s="282"/>
      <c r="AE499" s="282"/>
      <c r="AF499" s="285"/>
      <c r="AG499" s="285"/>
      <c r="AH499" s="285"/>
      <c r="AI499" s="285"/>
      <c r="AJ499" s="285"/>
      <c r="AL499" s="286"/>
    </row>
    <row r="500" spans="1:38" s="272" customFormat="1" x14ac:dyDescent="0.2">
      <c r="A500" s="272" t="s">
        <v>1285</v>
      </c>
      <c r="B500" s="272" t="s">
        <v>17066</v>
      </c>
      <c r="C500" s="257">
        <v>56037</v>
      </c>
      <c r="D500" s="272" t="s">
        <v>17030</v>
      </c>
      <c r="E500" s="273" t="s">
        <v>17278</v>
      </c>
      <c r="F500" s="274">
        <v>20200202</v>
      </c>
      <c r="G500" s="272" t="s">
        <v>17657</v>
      </c>
      <c r="H500" s="272" t="s">
        <v>17325</v>
      </c>
      <c r="I500" s="272" t="s">
        <v>14790</v>
      </c>
      <c r="J500" s="287">
        <v>0</v>
      </c>
      <c r="K500" s="288">
        <v>0</v>
      </c>
      <c r="L500" s="288">
        <v>0</v>
      </c>
      <c r="M500" s="288">
        <v>0</v>
      </c>
      <c r="N500" s="288">
        <v>0</v>
      </c>
      <c r="O500" s="289">
        <v>0</v>
      </c>
      <c r="P500" s="290">
        <v>0</v>
      </c>
      <c r="Q500" s="290">
        <v>0</v>
      </c>
      <c r="R500" s="290">
        <v>0</v>
      </c>
      <c r="S500" s="290">
        <v>0</v>
      </c>
      <c r="T500" s="291">
        <v>0</v>
      </c>
      <c r="U500" s="292">
        <v>0</v>
      </c>
      <c r="V500" s="292">
        <v>0</v>
      </c>
      <c r="W500" s="292">
        <v>0</v>
      </c>
      <c r="X500" s="293">
        <v>0</v>
      </c>
      <c r="Y500" s="604" t="s">
        <v>16661</v>
      </c>
      <c r="Z500" s="282"/>
      <c r="AA500" s="282"/>
      <c r="AB500" s="282"/>
      <c r="AC500" s="282"/>
      <c r="AD500" s="282"/>
      <c r="AE500" s="282"/>
      <c r="AF500" s="285"/>
      <c r="AG500" s="285"/>
      <c r="AH500" s="285"/>
      <c r="AI500" s="285"/>
      <c r="AJ500" s="285"/>
      <c r="AL500" s="286"/>
    </row>
    <row r="501" spans="1:38" s="272" customFormat="1" x14ac:dyDescent="0.2">
      <c r="A501" s="272" t="s">
        <v>1285</v>
      </c>
      <c r="B501" s="272" t="s">
        <v>17066</v>
      </c>
      <c r="C501" s="257">
        <v>56037</v>
      </c>
      <c r="D501" s="272" t="s">
        <v>17030</v>
      </c>
      <c r="E501" s="273" t="s">
        <v>17278</v>
      </c>
      <c r="F501" s="274">
        <v>20200202</v>
      </c>
      <c r="G501" s="272" t="s">
        <v>17657</v>
      </c>
      <c r="H501" s="272" t="s">
        <v>17314</v>
      </c>
      <c r="I501" s="272" t="s">
        <v>14790</v>
      </c>
      <c r="J501" s="287">
        <v>0</v>
      </c>
      <c r="K501" s="288">
        <v>0</v>
      </c>
      <c r="L501" s="288">
        <v>0</v>
      </c>
      <c r="M501" s="288">
        <v>0</v>
      </c>
      <c r="N501" s="288">
        <v>0</v>
      </c>
      <c r="O501" s="289">
        <v>0</v>
      </c>
      <c r="P501" s="290">
        <v>0</v>
      </c>
      <c r="Q501" s="290">
        <v>0</v>
      </c>
      <c r="R501" s="290">
        <v>0</v>
      </c>
      <c r="S501" s="290">
        <v>0</v>
      </c>
      <c r="T501" s="291">
        <v>0</v>
      </c>
      <c r="U501" s="292">
        <v>0</v>
      </c>
      <c r="V501" s="292">
        <v>0</v>
      </c>
      <c r="W501" s="292">
        <v>0</v>
      </c>
      <c r="X501" s="293">
        <v>0</v>
      </c>
      <c r="Y501" s="604" t="s">
        <v>16661</v>
      </c>
      <c r="Z501" s="282"/>
      <c r="AA501" s="282"/>
      <c r="AB501" s="282"/>
      <c r="AC501" s="282"/>
      <c r="AD501" s="282"/>
      <c r="AE501" s="282"/>
      <c r="AF501" s="285"/>
      <c r="AG501" s="285"/>
      <c r="AH501" s="285"/>
      <c r="AI501" s="285"/>
      <c r="AJ501" s="285"/>
      <c r="AL501" s="286"/>
    </row>
    <row r="502" spans="1:38" s="272" customFormat="1" x14ac:dyDescent="0.2">
      <c r="A502" s="272" t="s">
        <v>1285</v>
      </c>
      <c r="B502" s="272" t="s">
        <v>17066</v>
      </c>
      <c r="C502" s="257">
        <v>56037</v>
      </c>
      <c r="D502" s="272" t="s">
        <v>17030</v>
      </c>
      <c r="E502" s="273" t="s">
        <v>17278</v>
      </c>
      <c r="F502" s="274">
        <v>20100102</v>
      </c>
      <c r="G502" s="272" t="s">
        <v>17726</v>
      </c>
      <c r="H502" s="272" t="s">
        <v>17727</v>
      </c>
      <c r="I502" s="272" t="s">
        <v>14790</v>
      </c>
      <c r="J502" s="287">
        <v>4.8179999999999996</v>
      </c>
      <c r="K502" s="288">
        <v>0.32280599999999998</v>
      </c>
      <c r="L502" s="288">
        <v>3.0659999999999994</v>
      </c>
      <c r="M502" s="288">
        <v>0.58779599999999999</v>
      </c>
      <c r="N502" s="288">
        <v>0.27462599999999998</v>
      </c>
      <c r="O502" s="289">
        <v>5.2222391754674833</v>
      </c>
      <c r="P502" s="290">
        <v>0.34989002475632142</v>
      </c>
      <c r="Q502" s="290">
        <v>3.3232431116611254</v>
      </c>
      <c r="R502" s="290">
        <v>0.63711317940703305</v>
      </c>
      <c r="S502" s="290">
        <v>0.29766763300164656</v>
      </c>
      <c r="T502" s="291">
        <v>4.834341089578376</v>
      </c>
      <c r="U502" s="292">
        <v>0.34707605550876025</v>
      </c>
      <c r="V502" s="292">
        <v>3.1953391862835492</v>
      </c>
      <c r="W502" s="292">
        <v>0.63711317940703305</v>
      </c>
      <c r="X502" s="293">
        <v>0.29766763300164656</v>
      </c>
      <c r="Y502" s="604" t="s">
        <v>16661</v>
      </c>
      <c r="Z502" s="282"/>
      <c r="AA502" s="282"/>
      <c r="AB502" s="282"/>
      <c r="AC502" s="282"/>
      <c r="AD502" s="282"/>
      <c r="AE502" s="282"/>
      <c r="AF502" s="285"/>
      <c r="AG502" s="285"/>
      <c r="AH502" s="285"/>
      <c r="AI502" s="285"/>
      <c r="AJ502" s="285"/>
      <c r="AL502" s="286"/>
    </row>
    <row r="503" spans="1:38" s="272" customFormat="1" x14ac:dyDescent="0.2">
      <c r="A503" s="272" t="s">
        <v>1285</v>
      </c>
      <c r="B503" s="272" t="s">
        <v>17066</v>
      </c>
      <c r="C503" s="257">
        <v>56037</v>
      </c>
      <c r="D503" s="272" t="s">
        <v>17030</v>
      </c>
      <c r="E503" s="273" t="s">
        <v>17278</v>
      </c>
      <c r="F503" s="274">
        <v>20100102</v>
      </c>
      <c r="G503" s="272" t="s">
        <v>17726</v>
      </c>
      <c r="H503" s="272" t="s">
        <v>17728</v>
      </c>
      <c r="I503" s="272" t="s">
        <v>14790</v>
      </c>
      <c r="J503" s="287">
        <v>5.2559999999999993</v>
      </c>
      <c r="K503" s="288">
        <v>0.35215199999999997</v>
      </c>
      <c r="L503" s="288">
        <v>3.5040000000000004</v>
      </c>
      <c r="M503" s="288">
        <v>0.64123199999999991</v>
      </c>
      <c r="N503" s="288">
        <v>0.29959199999999997</v>
      </c>
      <c r="O503" s="289">
        <v>5.6969881914190728</v>
      </c>
      <c r="P503" s="290">
        <v>0.38169820882507788</v>
      </c>
      <c r="Q503" s="290">
        <v>3.7979921276127162</v>
      </c>
      <c r="R503" s="290">
        <v>0.69503255935312691</v>
      </c>
      <c r="S503" s="290">
        <v>0.32472832691088716</v>
      </c>
      <c r="T503" s="291">
        <v>5.2738266431764096</v>
      </c>
      <c r="U503" s="292">
        <v>0.37862842419137477</v>
      </c>
      <c r="V503" s="292">
        <v>3.6518162128954863</v>
      </c>
      <c r="W503" s="292">
        <v>0.69503255935312691</v>
      </c>
      <c r="X503" s="293">
        <v>0.32472832691088716</v>
      </c>
      <c r="Y503" s="604" t="s">
        <v>16661</v>
      </c>
      <c r="Z503" s="282"/>
      <c r="AA503" s="282"/>
      <c r="AB503" s="282"/>
      <c r="AC503" s="282"/>
      <c r="AD503" s="282"/>
      <c r="AE503" s="282"/>
      <c r="AF503" s="285"/>
      <c r="AG503" s="285"/>
      <c r="AH503" s="285"/>
      <c r="AI503" s="285"/>
      <c r="AJ503" s="285"/>
      <c r="AL503" s="286"/>
    </row>
    <row r="504" spans="1:38" s="272" customFormat="1" x14ac:dyDescent="0.2">
      <c r="A504" s="272" t="s">
        <v>1285</v>
      </c>
      <c r="B504" s="272" t="s">
        <v>17066</v>
      </c>
      <c r="C504" s="257">
        <v>56037</v>
      </c>
      <c r="D504" s="272" t="s">
        <v>17030</v>
      </c>
      <c r="E504" s="273" t="s">
        <v>17278</v>
      </c>
      <c r="F504" s="274">
        <v>20200202</v>
      </c>
      <c r="G504" s="272" t="s">
        <v>17651</v>
      </c>
      <c r="H504" s="272" t="s">
        <v>17729</v>
      </c>
      <c r="I504" s="272" t="s">
        <v>14790</v>
      </c>
      <c r="J504" s="287">
        <v>0</v>
      </c>
      <c r="K504" s="288">
        <v>0</v>
      </c>
      <c r="L504" s="288">
        <v>0</v>
      </c>
      <c r="M504" s="288">
        <v>0</v>
      </c>
      <c r="N504" s="288">
        <v>0</v>
      </c>
      <c r="O504" s="289">
        <v>0</v>
      </c>
      <c r="P504" s="290">
        <v>0</v>
      </c>
      <c r="Q504" s="290">
        <v>0</v>
      </c>
      <c r="R504" s="290">
        <v>0</v>
      </c>
      <c r="S504" s="290">
        <v>0</v>
      </c>
      <c r="T504" s="291">
        <v>0</v>
      </c>
      <c r="U504" s="292">
        <v>0</v>
      </c>
      <c r="V504" s="292">
        <v>0</v>
      </c>
      <c r="W504" s="292">
        <v>0</v>
      </c>
      <c r="X504" s="293">
        <v>0</v>
      </c>
      <c r="Y504" s="604" t="s">
        <v>16661</v>
      </c>
      <c r="Z504" s="282"/>
      <c r="AA504" s="282"/>
      <c r="AB504" s="282"/>
      <c r="AC504" s="282"/>
      <c r="AD504" s="282"/>
      <c r="AE504" s="282"/>
      <c r="AF504" s="285"/>
      <c r="AG504" s="285"/>
      <c r="AH504" s="285"/>
      <c r="AI504" s="285"/>
      <c r="AJ504" s="285"/>
      <c r="AL504" s="286"/>
    </row>
    <row r="505" spans="1:38" s="272" customFormat="1" x14ac:dyDescent="0.2">
      <c r="A505" s="272" t="s">
        <v>1285</v>
      </c>
      <c r="B505" s="272" t="s">
        <v>17066</v>
      </c>
      <c r="C505" s="257">
        <v>56037</v>
      </c>
      <c r="D505" s="272" t="s">
        <v>17030</v>
      </c>
      <c r="E505" s="273" t="s">
        <v>17278</v>
      </c>
      <c r="F505" s="274">
        <v>20200253</v>
      </c>
      <c r="G505" s="272" t="s">
        <v>17651</v>
      </c>
      <c r="H505" s="272" t="s">
        <v>17730</v>
      </c>
      <c r="I505" s="272" t="s">
        <v>14790</v>
      </c>
      <c r="J505" s="287">
        <v>6.1319999999999988</v>
      </c>
      <c r="K505" s="288">
        <v>0.1118084352</v>
      </c>
      <c r="L505" s="288">
        <v>4.38</v>
      </c>
      <c r="M505" s="288">
        <v>0</v>
      </c>
      <c r="N505" s="288">
        <v>7.331762591999999E-2</v>
      </c>
      <c r="O505" s="289">
        <v>6.6464862233222508</v>
      </c>
      <c r="P505" s="290">
        <v>0.12118937120156861</v>
      </c>
      <c r="Q505" s="290">
        <v>4.7474901595158947</v>
      </c>
      <c r="R505" s="290">
        <v>0</v>
      </c>
      <c r="S505" s="290">
        <v>7.9469111318325902E-2</v>
      </c>
      <c r="T505" s="291">
        <v>6.1527977503724776</v>
      </c>
      <c r="U505" s="292">
        <v>0.12021471305311184</v>
      </c>
      <c r="V505" s="292">
        <v>4.564770266119357</v>
      </c>
      <c r="W505" s="292">
        <v>0</v>
      </c>
      <c r="X505" s="293">
        <v>7.9469111318325902E-2</v>
      </c>
      <c r="Y505" s="604" t="s">
        <v>16661</v>
      </c>
      <c r="Z505" s="282"/>
      <c r="AA505" s="282"/>
      <c r="AB505" s="282"/>
      <c r="AC505" s="282"/>
      <c r="AD505" s="282"/>
      <c r="AE505" s="282"/>
      <c r="AF505" s="285"/>
      <c r="AG505" s="285"/>
      <c r="AH505" s="285"/>
      <c r="AI505" s="285"/>
      <c r="AJ505" s="285"/>
      <c r="AL505" s="286"/>
    </row>
    <row r="506" spans="1:38" s="272" customFormat="1" x14ac:dyDescent="0.2">
      <c r="A506" s="272" t="s">
        <v>1285</v>
      </c>
      <c r="B506" s="272" t="s">
        <v>17066</v>
      </c>
      <c r="C506" s="257">
        <v>56037</v>
      </c>
      <c r="D506" s="272" t="s">
        <v>17030</v>
      </c>
      <c r="E506" s="273" t="s">
        <v>17278</v>
      </c>
      <c r="F506" s="274">
        <v>20200202</v>
      </c>
      <c r="G506" s="272" t="s">
        <v>17731</v>
      </c>
      <c r="H506" s="272" t="s">
        <v>17732</v>
      </c>
      <c r="I506" s="272" t="s">
        <v>14790</v>
      </c>
      <c r="J506" s="287">
        <v>0</v>
      </c>
      <c r="K506" s="288">
        <v>0</v>
      </c>
      <c r="L506" s="288">
        <v>0</v>
      </c>
      <c r="M506" s="288">
        <v>0</v>
      </c>
      <c r="N506" s="288">
        <v>0</v>
      </c>
      <c r="O506" s="289">
        <v>0</v>
      </c>
      <c r="P506" s="290">
        <v>0</v>
      </c>
      <c r="Q506" s="290">
        <v>0</v>
      </c>
      <c r="R506" s="290">
        <v>0</v>
      </c>
      <c r="S506" s="290">
        <v>0</v>
      </c>
      <c r="T506" s="291">
        <v>0</v>
      </c>
      <c r="U506" s="292">
        <v>0</v>
      </c>
      <c r="V506" s="292">
        <v>0</v>
      </c>
      <c r="W506" s="292">
        <v>0</v>
      </c>
      <c r="X506" s="293">
        <v>0</v>
      </c>
      <c r="Y506" s="604" t="s">
        <v>16661</v>
      </c>
      <c r="Z506" s="282"/>
      <c r="AA506" s="282"/>
      <c r="AB506" s="282"/>
      <c r="AC506" s="282"/>
      <c r="AD506" s="282"/>
      <c r="AE506" s="282"/>
      <c r="AF506" s="285"/>
      <c r="AG506" s="285"/>
      <c r="AH506" s="285"/>
      <c r="AI506" s="285"/>
      <c r="AJ506" s="285"/>
      <c r="AL506" s="286"/>
    </row>
    <row r="507" spans="1:38" s="272" customFormat="1" x14ac:dyDescent="0.2">
      <c r="A507" s="272" t="s">
        <v>1285</v>
      </c>
      <c r="B507" s="272" t="s">
        <v>17066</v>
      </c>
      <c r="C507" s="257">
        <v>56037</v>
      </c>
      <c r="D507" s="272" t="s">
        <v>17030</v>
      </c>
      <c r="E507" s="273" t="s">
        <v>17278</v>
      </c>
      <c r="F507" s="274">
        <v>20200202</v>
      </c>
      <c r="G507" s="272" t="s">
        <v>17657</v>
      </c>
      <c r="H507" s="272" t="s">
        <v>17335</v>
      </c>
      <c r="I507" s="272" t="s">
        <v>14790</v>
      </c>
      <c r="J507" s="287">
        <v>0</v>
      </c>
      <c r="K507" s="288">
        <v>0.36327720000000008</v>
      </c>
      <c r="L507" s="288">
        <v>0</v>
      </c>
      <c r="M507" s="288">
        <v>0</v>
      </c>
      <c r="N507" s="288">
        <v>0</v>
      </c>
      <c r="O507" s="289">
        <v>0</v>
      </c>
      <c r="P507" s="290">
        <v>0.3937568338302484</v>
      </c>
      <c r="Q507" s="290">
        <v>0</v>
      </c>
      <c r="R507" s="290">
        <v>0</v>
      </c>
      <c r="S507" s="290">
        <v>0</v>
      </c>
      <c r="T507" s="291">
        <v>0</v>
      </c>
      <c r="U507" s="292">
        <v>0.39059006843821686</v>
      </c>
      <c r="V507" s="292">
        <v>0</v>
      </c>
      <c r="W507" s="292">
        <v>0</v>
      </c>
      <c r="X507" s="293">
        <v>0</v>
      </c>
      <c r="Y507" s="604" t="s">
        <v>16661</v>
      </c>
      <c r="Z507" s="282"/>
      <c r="AA507" s="282"/>
      <c r="AB507" s="282"/>
      <c r="AC507" s="282"/>
      <c r="AD507" s="282"/>
      <c r="AE507" s="282"/>
      <c r="AF507" s="285"/>
      <c r="AG507" s="285"/>
      <c r="AH507" s="285"/>
      <c r="AI507" s="285"/>
      <c r="AJ507" s="285"/>
      <c r="AL507" s="286"/>
    </row>
    <row r="508" spans="1:38" s="272" customFormat="1" x14ac:dyDescent="0.2">
      <c r="A508" s="272" t="s">
        <v>1285</v>
      </c>
      <c r="B508" s="272" t="s">
        <v>17066</v>
      </c>
      <c r="C508" s="257">
        <v>56037</v>
      </c>
      <c r="D508" s="272" t="s">
        <v>17030</v>
      </c>
      <c r="E508" s="273" t="s">
        <v>17278</v>
      </c>
      <c r="F508" s="274">
        <v>20200253</v>
      </c>
      <c r="G508" s="272" t="s">
        <v>17731</v>
      </c>
      <c r="H508" s="272" t="s">
        <v>17733</v>
      </c>
      <c r="I508" s="272" t="s">
        <v>14790</v>
      </c>
      <c r="J508" s="287">
        <v>1.4892000000000001</v>
      </c>
      <c r="K508" s="288">
        <v>1.01644032E-2</v>
      </c>
      <c r="L508" s="288">
        <v>0.17519999999999999</v>
      </c>
      <c r="M508" s="288">
        <v>0</v>
      </c>
      <c r="N508" s="288">
        <v>6.6652387199999993E-3</v>
      </c>
      <c r="O508" s="289">
        <v>1.6141466542354042</v>
      </c>
      <c r="P508" s="290">
        <v>1.1017215563778965E-2</v>
      </c>
      <c r="Q508" s="290">
        <v>0.18989960638063577</v>
      </c>
      <c r="R508" s="290">
        <v>0</v>
      </c>
      <c r="S508" s="290">
        <v>7.2244646653023548E-3</v>
      </c>
      <c r="T508" s="291">
        <v>1.4942508822333163</v>
      </c>
      <c r="U508" s="292">
        <v>1.0928610277555621E-2</v>
      </c>
      <c r="V508" s="292">
        <v>0.18259081064477428</v>
      </c>
      <c r="W508" s="292">
        <v>0</v>
      </c>
      <c r="X508" s="293">
        <v>7.2244646653023548E-3</v>
      </c>
      <c r="Y508" s="604" t="s">
        <v>16661</v>
      </c>
      <c r="Z508" s="282"/>
      <c r="AA508" s="282"/>
      <c r="AB508" s="282"/>
      <c r="AC508" s="282"/>
      <c r="AD508" s="282"/>
      <c r="AE508" s="282"/>
      <c r="AF508" s="285"/>
      <c r="AG508" s="285"/>
      <c r="AH508" s="285"/>
      <c r="AI508" s="285"/>
      <c r="AJ508" s="285"/>
      <c r="AL508" s="286"/>
    </row>
    <row r="509" spans="1:38" s="272" customFormat="1" x14ac:dyDescent="0.2">
      <c r="A509" s="272" t="s">
        <v>1285</v>
      </c>
      <c r="B509" s="272" t="s">
        <v>17066</v>
      </c>
      <c r="C509" s="257">
        <v>56037</v>
      </c>
      <c r="D509" s="272" t="s">
        <v>17030</v>
      </c>
      <c r="E509" s="273" t="s">
        <v>17278</v>
      </c>
      <c r="F509" s="274">
        <v>20200253</v>
      </c>
      <c r="G509" s="272" t="s">
        <v>17731</v>
      </c>
      <c r="H509" s="272" t="s">
        <v>17734</v>
      </c>
      <c r="I509" s="272" t="s">
        <v>14790</v>
      </c>
      <c r="J509" s="287">
        <v>36.091200000000001</v>
      </c>
      <c r="K509" s="288">
        <v>0.2301511296</v>
      </c>
      <c r="L509" s="288">
        <v>4.5990000000000011</v>
      </c>
      <c r="M509" s="288">
        <v>0</v>
      </c>
      <c r="N509" s="288">
        <v>0.15092004816000004</v>
      </c>
      <c r="O509" s="289">
        <v>39.119318914410968</v>
      </c>
      <c r="P509" s="290">
        <v>0.24946123812270943</v>
      </c>
      <c r="Q509" s="290">
        <v>4.9848646674916903</v>
      </c>
      <c r="R509" s="290">
        <v>0</v>
      </c>
      <c r="S509" s="290">
        <v>0.16358252135006052</v>
      </c>
      <c r="T509" s="291">
        <v>36.213609616478017</v>
      </c>
      <c r="U509" s="292">
        <v>0.2474549612846523</v>
      </c>
      <c r="V509" s="292">
        <v>4.7930087794253264</v>
      </c>
      <c r="W509" s="292">
        <v>0</v>
      </c>
      <c r="X509" s="293">
        <v>0.16358252135006052</v>
      </c>
      <c r="Y509" s="604" t="s">
        <v>16661</v>
      </c>
      <c r="Z509" s="282"/>
      <c r="AA509" s="282"/>
      <c r="AB509" s="282"/>
      <c r="AC509" s="282"/>
      <c r="AD509" s="282"/>
      <c r="AE509" s="282"/>
      <c r="AF509" s="285"/>
      <c r="AG509" s="285"/>
      <c r="AH509" s="285"/>
      <c r="AI509" s="285"/>
      <c r="AJ509" s="285"/>
      <c r="AL509" s="286"/>
    </row>
    <row r="510" spans="1:38" s="272" customFormat="1" x14ac:dyDescent="0.2">
      <c r="A510" s="272" t="s">
        <v>1285</v>
      </c>
      <c r="B510" s="272" t="s">
        <v>17066</v>
      </c>
      <c r="C510" s="257">
        <v>56037</v>
      </c>
      <c r="D510" s="272" t="s">
        <v>17030</v>
      </c>
      <c r="E510" s="273" t="s">
        <v>17278</v>
      </c>
      <c r="F510" s="274">
        <v>20200254</v>
      </c>
      <c r="G510" s="272" t="s">
        <v>17731</v>
      </c>
      <c r="H510" s="272" t="s">
        <v>17735</v>
      </c>
      <c r="I510" s="272" t="s">
        <v>14790</v>
      </c>
      <c r="J510" s="287">
        <v>2.6279999999999997</v>
      </c>
      <c r="K510" s="288">
        <v>0.98406336000000005</v>
      </c>
      <c r="L510" s="288">
        <v>2.6279999999999997</v>
      </c>
      <c r="M510" s="288">
        <v>0</v>
      </c>
      <c r="N510" s="288">
        <v>8.328762019200002E-2</v>
      </c>
      <c r="O510" s="289">
        <v>2.8484940957095364</v>
      </c>
      <c r="P510" s="290">
        <v>1.0666281091187551</v>
      </c>
      <c r="Q510" s="290">
        <v>2.8484940957095364</v>
      </c>
      <c r="R510" s="290">
        <v>0</v>
      </c>
      <c r="S510" s="290">
        <v>9.0275606682880691E-2</v>
      </c>
      <c r="T510" s="291">
        <v>2.6369133215882048</v>
      </c>
      <c r="U510" s="292">
        <v>1.058049817411997</v>
      </c>
      <c r="V510" s="292">
        <v>2.7388621596716138</v>
      </c>
      <c r="W510" s="292">
        <v>0</v>
      </c>
      <c r="X510" s="293">
        <v>9.0275606682880691E-2</v>
      </c>
      <c r="Y510" s="604" t="s">
        <v>16661</v>
      </c>
      <c r="Z510" s="282"/>
      <c r="AA510" s="282"/>
      <c r="AB510" s="282"/>
      <c r="AC510" s="282"/>
      <c r="AD510" s="282"/>
      <c r="AE510" s="282"/>
      <c r="AF510" s="285"/>
      <c r="AG510" s="285"/>
      <c r="AH510" s="285"/>
      <c r="AI510" s="285"/>
      <c r="AJ510" s="285"/>
      <c r="AL510" s="286"/>
    </row>
    <row r="511" spans="1:38" s="272" customFormat="1" x14ac:dyDescent="0.2">
      <c r="A511" s="272" t="s">
        <v>1285</v>
      </c>
      <c r="B511" s="272" t="s">
        <v>17066</v>
      </c>
      <c r="C511" s="257">
        <v>56037</v>
      </c>
      <c r="D511" s="272" t="s">
        <v>17030</v>
      </c>
      <c r="E511" s="273" t="s">
        <v>17278</v>
      </c>
      <c r="F511" s="274">
        <v>20200254</v>
      </c>
      <c r="G511" s="272" t="s">
        <v>17657</v>
      </c>
      <c r="H511" s="272" t="s">
        <v>17736</v>
      </c>
      <c r="I511" s="272" t="s">
        <v>14790</v>
      </c>
      <c r="J511" s="287">
        <v>3.5040000000000004</v>
      </c>
      <c r="K511" s="288">
        <v>0.544129152</v>
      </c>
      <c r="L511" s="288">
        <v>3.9420000000000006</v>
      </c>
      <c r="M511" s="288">
        <v>0</v>
      </c>
      <c r="N511" s="288">
        <v>4.6053154694400002E-2</v>
      </c>
      <c r="O511" s="289">
        <v>3.7979921276127162</v>
      </c>
      <c r="P511" s="290">
        <v>0.58978260151272344</v>
      </c>
      <c r="Q511" s="290">
        <v>4.2727411435643061</v>
      </c>
      <c r="R511" s="290">
        <v>0</v>
      </c>
      <c r="S511" s="290">
        <v>4.9917100165828135E-2</v>
      </c>
      <c r="T511" s="291">
        <v>3.5158844287842741</v>
      </c>
      <c r="U511" s="292">
        <v>0.58503931080428073</v>
      </c>
      <c r="V511" s="292">
        <v>4.1082932395074225</v>
      </c>
      <c r="W511" s="292">
        <v>0</v>
      </c>
      <c r="X511" s="293">
        <v>4.9917100165828135E-2</v>
      </c>
      <c r="Y511" s="604" t="s">
        <v>16661</v>
      </c>
      <c r="Z511" s="282"/>
      <c r="AA511" s="282"/>
      <c r="AB511" s="282"/>
      <c r="AC511" s="282"/>
      <c r="AD511" s="282"/>
      <c r="AE511" s="282"/>
      <c r="AF511" s="285"/>
      <c r="AG511" s="285"/>
      <c r="AH511" s="285"/>
      <c r="AI511" s="285"/>
      <c r="AJ511" s="285"/>
      <c r="AL511" s="286"/>
    </row>
    <row r="512" spans="1:38" s="272" customFormat="1" x14ac:dyDescent="0.2">
      <c r="A512" s="272" t="s">
        <v>1285</v>
      </c>
      <c r="B512" s="272" t="s">
        <v>17066</v>
      </c>
      <c r="C512" s="257">
        <v>56037</v>
      </c>
      <c r="D512" s="272" t="s">
        <v>17030</v>
      </c>
      <c r="E512" s="273" t="s">
        <v>17278</v>
      </c>
      <c r="F512" s="274">
        <v>20200254</v>
      </c>
      <c r="G512" s="272" t="s">
        <v>17657</v>
      </c>
      <c r="H512" s="272" t="s">
        <v>17736</v>
      </c>
      <c r="I512" s="272" t="s">
        <v>14790</v>
      </c>
      <c r="J512" s="287">
        <v>3.5040000000000004</v>
      </c>
      <c r="K512" s="288">
        <v>0.54702345600000002</v>
      </c>
      <c r="L512" s="288">
        <v>3.9420000000000006</v>
      </c>
      <c r="M512" s="288">
        <v>0</v>
      </c>
      <c r="N512" s="288">
        <v>4.6298118283200004E-2</v>
      </c>
      <c r="O512" s="289">
        <v>3.7979921276127162</v>
      </c>
      <c r="P512" s="290">
        <v>0.59291974301013151</v>
      </c>
      <c r="Q512" s="290">
        <v>4.2727411435643061</v>
      </c>
      <c r="R512" s="290">
        <v>0</v>
      </c>
      <c r="S512" s="290">
        <v>5.0182616656071904E-2</v>
      </c>
      <c r="T512" s="291">
        <v>3.5158844287842741</v>
      </c>
      <c r="U512" s="292">
        <v>0.58815122203196302</v>
      </c>
      <c r="V512" s="292">
        <v>4.1082932395074225</v>
      </c>
      <c r="W512" s="292">
        <v>0</v>
      </c>
      <c r="X512" s="293">
        <v>5.0182616656071904E-2</v>
      </c>
      <c r="Y512" s="604" t="s">
        <v>16661</v>
      </c>
      <c r="Z512" s="282"/>
      <c r="AA512" s="282"/>
      <c r="AB512" s="282"/>
      <c r="AC512" s="282"/>
      <c r="AD512" s="282"/>
      <c r="AE512" s="282"/>
      <c r="AF512" s="285"/>
      <c r="AG512" s="285"/>
      <c r="AH512" s="285"/>
      <c r="AI512" s="285"/>
      <c r="AJ512" s="285"/>
      <c r="AL512" s="286"/>
    </row>
    <row r="513" spans="1:38" s="272" customFormat="1" x14ac:dyDescent="0.2">
      <c r="A513" s="272" t="s">
        <v>1285</v>
      </c>
      <c r="B513" s="272" t="s">
        <v>17066</v>
      </c>
      <c r="C513" s="257">
        <v>56037</v>
      </c>
      <c r="D513" s="272" t="s">
        <v>17030</v>
      </c>
      <c r="E513" s="273" t="s">
        <v>17278</v>
      </c>
      <c r="F513" s="274">
        <v>20200254</v>
      </c>
      <c r="G513" s="272" t="s">
        <v>17657</v>
      </c>
      <c r="H513" s="272" t="s">
        <v>17311</v>
      </c>
      <c r="I513" s="272" t="s">
        <v>14790</v>
      </c>
      <c r="J513" s="287">
        <v>1.3139999999999998</v>
      </c>
      <c r="K513" s="288">
        <v>0.34731647999999998</v>
      </c>
      <c r="L513" s="288">
        <v>1.3139999999999998</v>
      </c>
      <c r="M513" s="288">
        <v>0</v>
      </c>
      <c r="N513" s="288">
        <v>2.9395630656E-2</v>
      </c>
      <c r="O513" s="289">
        <v>1.4242470478547682</v>
      </c>
      <c r="P513" s="290">
        <v>0.37645697968897235</v>
      </c>
      <c r="Q513" s="290">
        <v>1.4242470478547682</v>
      </c>
      <c r="R513" s="290">
        <v>0</v>
      </c>
      <c r="S513" s="290">
        <v>3.1861978829252E-2</v>
      </c>
      <c r="T513" s="291">
        <v>1.3184566607941024</v>
      </c>
      <c r="U513" s="292">
        <v>0.37342934732188127</v>
      </c>
      <c r="V513" s="292">
        <v>1.3694310798358069</v>
      </c>
      <c r="W513" s="292">
        <v>0</v>
      </c>
      <c r="X513" s="293">
        <v>3.1861978829252E-2</v>
      </c>
      <c r="Y513" s="604" t="s">
        <v>16661</v>
      </c>
      <c r="Z513" s="282"/>
      <c r="AA513" s="282"/>
      <c r="AB513" s="282"/>
      <c r="AC513" s="282"/>
      <c r="AD513" s="282"/>
      <c r="AE513" s="282"/>
      <c r="AF513" s="285"/>
      <c r="AG513" s="285"/>
      <c r="AH513" s="285"/>
      <c r="AI513" s="285"/>
      <c r="AJ513" s="285"/>
      <c r="AL513" s="286"/>
    </row>
    <row r="514" spans="1:38" s="272" customFormat="1" x14ac:dyDescent="0.2">
      <c r="A514" s="272" t="s">
        <v>1285</v>
      </c>
      <c r="B514" s="272" t="s">
        <v>17066</v>
      </c>
      <c r="C514" s="257">
        <v>56037</v>
      </c>
      <c r="D514" s="272" t="s">
        <v>17030</v>
      </c>
      <c r="E514" s="273" t="s">
        <v>17278</v>
      </c>
      <c r="F514" s="274">
        <v>20200202</v>
      </c>
      <c r="G514" s="272" t="s">
        <v>17737</v>
      </c>
      <c r="H514" s="272" t="s">
        <v>17644</v>
      </c>
      <c r="I514" s="272" t="s">
        <v>14790</v>
      </c>
      <c r="J514" s="287">
        <v>0</v>
      </c>
      <c r="K514" s="288">
        <v>0</v>
      </c>
      <c r="L514" s="288">
        <v>0</v>
      </c>
      <c r="M514" s="288">
        <v>0</v>
      </c>
      <c r="N514" s="288">
        <v>0</v>
      </c>
      <c r="O514" s="289">
        <v>0</v>
      </c>
      <c r="P514" s="290">
        <v>0</v>
      </c>
      <c r="Q514" s="290">
        <v>0</v>
      </c>
      <c r="R514" s="290">
        <v>0</v>
      </c>
      <c r="S514" s="290">
        <v>0</v>
      </c>
      <c r="T514" s="291">
        <v>0</v>
      </c>
      <c r="U514" s="292">
        <v>0</v>
      </c>
      <c r="V514" s="292">
        <v>0</v>
      </c>
      <c r="W514" s="292">
        <v>0</v>
      </c>
      <c r="X514" s="293">
        <v>0</v>
      </c>
      <c r="Y514" s="604" t="s">
        <v>16661</v>
      </c>
      <c r="Z514" s="282"/>
      <c r="AA514" s="282"/>
      <c r="AB514" s="282"/>
      <c r="AC514" s="282"/>
      <c r="AD514" s="282"/>
      <c r="AE514" s="282"/>
      <c r="AF514" s="285"/>
      <c r="AG514" s="285"/>
      <c r="AH514" s="285"/>
      <c r="AI514" s="285"/>
      <c r="AJ514" s="285"/>
      <c r="AL514" s="286"/>
    </row>
    <row r="515" spans="1:38" s="272" customFormat="1" x14ac:dyDescent="0.2">
      <c r="A515" s="272" t="s">
        <v>1285</v>
      </c>
      <c r="B515" s="272" t="s">
        <v>17066</v>
      </c>
      <c r="C515" s="257">
        <v>56037</v>
      </c>
      <c r="D515" s="272" t="s">
        <v>17030</v>
      </c>
      <c r="E515" s="273" t="s">
        <v>17278</v>
      </c>
      <c r="F515" s="274">
        <v>20200202</v>
      </c>
      <c r="G515" s="272" t="s">
        <v>17738</v>
      </c>
      <c r="H515" s="272" t="s">
        <v>17303</v>
      </c>
      <c r="I515" s="272" t="s">
        <v>14790</v>
      </c>
      <c r="J515" s="287">
        <v>0</v>
      </c>
      <c r="K515" s="288">
        <v>0.36327720000000008</v>
      </c>
      <c r="L515" s="288">
        <v>0</v>
      </c>
      <c r="M515" s="288">
        <v>0</v>
      </c>
      <c r="N515" s="288">
        <v>0</v>
      </c>
      <c r="O515" s="289">
        <v>0</v>
      </c>
      <c r="P515" s="290">
        <v>0.3937568338302484</v>
      </c>
      <c r="Q515" s="290">
        <v>0</v>
      </c>
      <c r="R515" s="290">
        <v>0</v>
      </c>
      <c r="S515" s="290">
        <v>0</v>
      </c>
      <c r="T515" s="291">
        <v>0</v>
      </c>
      <c r="U515" s="292">
        <v>0.39059006843821686</v>
      </c>
      <c r="V515" s="292">
        <v>0</v>
      </c>
      <c r="W515" s="292">
        <v>0</v>
      </c>
      <c r="X515" s="293">
        <v>0</v>
      </c>
      <c r="Y515" s="604" t="s">
        <v>16661</v>
      </c>
      <c r="Z515" s="282"/>
      <c r="AA515" s="282"/>
      <c r="AB515" s="282"/>
      <c r="AC515" s="282"/>
      <c r="AD515" s="282"/>
      <c r="AE515" s="282"/>
      <c r="AF515" s="285"/>
      <c r="AG515" s="285"/>
      <c r="AH515" s="285"/>
      <c r="AI515" s="285"/>
      <c r="AJ515" s="285"/>
      <c r="AL515" s="286"/>
    </row>
    <row r="516" spans="1:38" s="272" customFormat="1" x14ac:dyDescent="0.2">
      <c r="A516" s="272" t="s">
        <v>1285</v>
      </c>
      <c r="B516" s="272" t="s">
        <v>17066</v>
      </c>
      <c r="C516" s="257">
        <v>56037</v>
      </c>
      <c r="D516" s="272" t="s">
        <v>17030</v>
      </c>
      <c r="E516" s="273" t="s">
        <v>17278</v>
      </c>
      <c r="F516" s="274">
        <v>20200253</v>
      </c>
      <c r="G516" s="272" t="s">
        <v>17739</v>
      </c>
      <c r="H516" s="272" t="s">
        <v>17740</v>
      </c>
      <c r="I516" s="272" t="s">
        <v>14790</v>
      </c>
      <c r="J516" s="287">
        <v>56.50200000000001</v>
      </c>
      <c r="K516" s="288">
        <v>0.58124352000000001</v>
      </c>
      <c r="L516" s="288">
        <v>3.1536000000000004</v>
      </c>
      <c r="M516" s="288">
        <v>0</v>
      </c>
      <c r="N516" s="288">
        <v>0.154728756</v>
      </c>
      <c r="O516" s="289">
        <v>61.242623057755047</v>
      </c>
      <c r="P516" s="290">
        <v>0.63001093412839726</v>
      </c>
      <c r="Q516" s="290">
        <v>3.4181929148514443</v>
      </c>
      <c r="R516" s="290">
        <v>0</v>
      </c>
      <c r="S516" s="290">
        <v>0.16771078687309038</v>
      </c>
      <c r="T516" s="291">
        <v>56.693636414146418</v>
      </c>
      <c r="U516" s="292">
        <v>0.62494410950114676</v>
      </c>
      <c r="V516" s="292">
        <v>3.2866345916059374</v>
      </c>
      <c r="W516" s="292">
        <v>0</v>
      </c>
      <c r="X516" s="293">
        <v>0.16771078687309038</v>
      </c>
      <c r="Y516" s="604" t="s">
        <v>16661</v>
      </c>
      <c r="Z516" s="282"/>
      <c r="AA516" s="282"/>
      <c r="AB516" s="282"/>
      <c r="AC516" s="282"/>
      <c r="AD516" s="282"/>
      <c r="AE516" s="282"/>
      <c r="AF516" s="285"/>
      <c r="AG516" s="285"/>
      <c r="AH516" s="285"/>
      <c r="AI516" s="285"/>
      <c r="AJ516" s="285"/>
      <c r="AL516" s="286"/>
    </row>
    <row r="517" spans="1:38" s="272" customFormat="1" x14ac:dyDescent="0.2">
      <c r="A517" s="272" t="s">
        <v>1285</v>
      </c>
      <c r="B517" s="272" t="s">
        <v>17066</v>
      </c>
      <c r="C517" s="257">
        <v>56037</v>
      </c>
      <c r="D517" s="272" t="s">
        <v>17030</v>
      </c>
      <c r="E517" s="273" t="s">
        <v>17278</v>
      </c>
      <c r="F517" s="274">
        <v>20200253</v>
      </c>
      <c r="G517" s="272" t="s">
        <v>17738</v>
      </c>
      <c r="H517" s="272" t="s">
        <v>17741</v>
      </c>
      <c r="I517" s="272" t="s">
        <v>14790</v>
      </c>
      <c r="J517" s="287">
        <v>80.154000000000011</v>
      </c>
      <c r="K517" s="288">
        <v>0.79920983999999995</v>
      </c>
      <c r="L517" s="288">
        <v>38.03154</v>
      </c>
      <c r="M517" s="288">
        <v>0</v>
      </c>
      <c r="N517" s="288">
        <v>0.21757243536000004</v>
      </c>
      <c r="O517" s="289">
        <v>86.879069919140875</v>
      </c>
      <c r="P517" s="290">
        <v>0.86626503442654623</v>
      </c>
      <c r="Q517" s="290">
        <v>41.222457055076511</v>
      </c>
      <c r="R517" s="290">
        <v>0</v>
      </c>
      <c r="S517" s="290">
        <v>0.23582716800308406</v>
      </c>
      <c r="T517" s="291">
        <v>80.425856308440274</v>
      </c>
      <c r="U517" s="292">
        <v>0.85929815056407688</v>
      </c>
      <c r="V517" s="292">
        <v>39.635900220714376</v>
      </c>
      <c r="W517" s="292">
        <v>0</v>
      </c>
      <c r="X517" s="293">
        <v>0.23582716800308406</v>
      </c>
      <c r="Y517" s="604" t="s">
        <v>16661</v>
      </c>
      <c r="Z517" s="282"/>
      <c r="AA517" s="282"/>
      <c r="AB517" s="282"/>
      <c r="AC517" s="282"/>
      <c r="AD517" s="282"/>
      <c r="AE517" s="282"/>
      <c r="AF517" s="285"/>
      <c r="AG517" s="285"/>
      <c r="AH517" s="285"/>
      <c r="AI517" s="285"/>
      <c r="AJ517" s="285"/>
      <c r="AL517" s="286"/>
    </row>
    <row r="518" spans="1:38" s="272" customFormat="1" x14ac:dyDescent="0.2">
      <c r="A518" s="272" t="s">
        <v>1285</v>
      </c>
      <c r="B518" s="272" t="s">
        <v>17066</v>
      </c>
      <c r="C518" s="257">
        <v>56037</v>
      </c>
      <c r="D518" s="272" t="s">
        <v>17030</v>
      </c>
      <c r="E518" s="273" t="s">
        <v>17278</v>
      </c>
      <c r="F518" s="274">
        <v>20200253</v>
      </c>
      <c r="G518" s="272" t="s">
        <v>17742</v>
      </c>
      <c r="H518" s="272" t="s">
        <v>17629</v>
      </c>
      <c r="I518" s="272" t="s">
        <v>14790</v>
      </c>
      <c r="J518" s="287">
        <v>53.9178</v>
      </c>
      <c r="K518" s="288">
        <v>0.21926069759999997</v>
      </c>
      <c r="L518" s="288">
        <v>57.071399999999997</v>
      </c>
      <c r="M518" s="288">
        <v>0</v>
      </c>
      <c r="N518" s="288">
        <v>0.14377872095999999</v>
      </c>
      <c r="O518" s="289">
        <v>58.441603863640658</v>
      </c>
      <c r="P518" s="290">
        <v>0.23765707859008908</v>
      </c>
      <c r="Q518" s="290">
        <v>61.859796778492104</v>
      </c>
      <c r="R518" s="290">
        <v>0</v>
      </c>
      <c r="S518" s="290">
        <v>0.15584202349437937</v>
      </c>
      <c r="T518" s="291">
        <v>54.100671647918013</v>
      </c>
      <c r="U518" s="292">
        <v>0.23574573598727125</v>
      </c>
      <c r="V518" s="292">
        <v>59.478956567535221</v>
      </c>
      <c r="W518" s="292">
        <v>0</v>
      </c>
      <c r="X518" s="293">
        <v>0.15584202349437937</v>
      </c>
      <c r="Y518" s="604" t="s">
        <v>16661</v>
      </c>
      <c r="Z518" s="282"/>
      <c r="AA518" s="282"/>
      <c r="AB518" s="282"/>
      <c r="AC518" s="282"/>
      <c r="AD518" s="282"/>
      <c r="AE518" s="282"/>
      <c r="AF518" s="285"/>
      <c r="AG518" s="285"/>
      <c r="AH518" s="285"/>
      <c r="AI518" s="285"/>
      <c r="AJ518" s="285"/>
      <c r="AL518" s="286"/>
    </row>
    <row r="519" spans="1:38" s="272" customFormat="1" x14ac:dyDescent="0.2">
      <c r="A519" s="272" t="s">
        <v>1285</v>
      </c>
      <c r="B519" s="272" t="s">
        <v>17066</v>
      </c>
      <c r="C519" s="257">
        <v>56037</v>
      </c>
      <c r="D519" s="272" t="s">
        <v>17030</v>
      </c>
      <c r="E519" s="273" t="s">
        <v>17278</v>
      </c>
      <c r="F519" s="274">
        <v>20200254</v>
      </c>
      <c r="G519" s="272" t="s">
        <v>17742</v>
      </c>
      <c r="H519" s="272" t="s">
        <v>17629</v>
      </c>
      <c r="I519" s="272" t="s">
        <v>14790</v>
      </c>
      <c r="J519" s="287">
        <v>3.0659999999999994</v>
      </c>
      <c r="K519" s="288">
        <v>0.87407980799999985</v>
      </c>
      <c r="L519" s="288">
        <v>3.0659999999999994</v>
      </c>
      <c r="M519" s="288">
        <v>0</v>
      </c>
      <c r="N519" s="288">
        <v>7.3979003817599989E-2</v>
      </c>
      <c r="O519" s="289">
        <v>3.3232431116611254</v>
      </c>
      <c r="P519" s="290">
        <v>0.94741673221724698</v>
      </c>
      <c r="Q519" s="290">
        <v>3.3232431116611254</v>
      </c>
      <c r="R519" s="290">
        <v>0</v>
      </c>
      <c r="S519" s="290">
        <v>8.0185980053617517E-2</v>
      </c>
      <c r="T519" s="291">
        <v>3.0763988751862388</v>
      </c>
      <c r="U519" s="292">
        <v>0.93979719076006774</v>
      </c>
      <c r="V519" s="292">
        <v>3.1953391862835492</v>
      </c>
      <c r="W519" s="292">
        <v>0</v>
      </c>
      <c r="X519" s="293">
        <v>8.0185980053617517E-2</v>
      </c>
      <c r="Y519" s="604" t="s">
        <v>16661</v>
      </c>
      <c r="Z519" s="282"/>
      <c r="AA519" s="282"/>
      <c r="AB519" s="282"/>
      <c r="AC519" s="282"/>
      <c r="AD519" s="282"/>
      <c r="AE519" s="282"/>
      <c r="AF519" s="285"/>
      <c r="AG519" s="285"/>
      <c r="AH519" s="285"/>
      <c r="AI519" s="285"/>
      <c r="AJ519" s="285"/>
      <c r="AL519" s="286"/>
    </row>
    <row r="520" spans="1:38" s="272" customFormat="1" x14ac:dyDescent="0.2">
      <c r="A520" s="272" t="s">
        <v>1285</v>
      </c>
      <c r="B520" s="272" t="s">
        <v>17066</v>
      </c>
      <c r="C520" s="257">
        <v>56037</v>
      </c>
      <c r="D520" s="272" t="s">
        <v>17030</v>
      </c>
      <c r="E520" s="273" t="s">
        <v>17278</v>
      </c>
      <c r="F520" s="274">
        <v>20200254</v>
      </c>
      <c r="G520" s="272" t="s">
        <v>17631</v>
      </c>
      <c r="H520" s="272" t="s">
        <v>17743</v>
      </c>
      <c r="I520" s="272" t="s">
        <v>14790</v>
      </c>
      <c r="J520" s="287">
        <v>0.21900000000000003</v>
      </c>
      <c r="K520" s="288">
        <v>6.0780384E-2</v>
      </c>
      <c r="L520" s="288">
        <v>0.43800000000000006</v>
      </c>
      <c r="M520" s="288">
        <v>0</v>
      </c>
      <c r="N520" s="288">
        <v>5.1442353648000006E-3</v>
      </c>
      <c r="O520" s="289">
        <v>0.23737450797579476</v>
      </c>
      <c r="P520" s="290">
        <v>6.587997144557016E-2</v>
      </c>
      <c r="Q520" s="290">
        <v>0.47474901595158953</v>
      </c>
      <c r="R520" s="290">
        <v>0</v>
      </c>
      <c r="S520" s="290">
        <v>5.5758462951191008E-3</v>
      </c>
      <c r="T520" s="291">
        <v>0.21974277679901713</v>
      </c>
      <c r="U520" s="292">
        <v>6.5350135781329227E-2</v>
      </c>
      <c r="V520" s="292">
        <v>0.45647702661193579</v>
      </c>
      <c r="W520" s="292">
        <v>0</v>
      </c>
      <c r="X520" s="293">
        <v>5.5758462951191008E-3</v>
      </c>
      <c r="Y520" s="604" t="s">
        <v>16661</v>
      </c>
      <c r="Z520" s="282"/>
      <c r="AA520" s="282"/>
      <c r="AB520" s="282"/>
      <c r="AC520" s="282"/>
      <c r="AD520" s="282"/>
      <c r="AE520" s="282"/>
      <c r="AF520" s="285"/>
      <c r="AG520" s="285"/>
      <c r="AH520" s="285"/>
      <c r="AI520" s="285"/>
      <c r="AJ520" s="285"/>
      <c r="AL520" s="286"/>
    </row>
    <row r="521" spans="1:38" s="272" customFormat="1" x14ac:dyDescent="0.2">
      <c r="A521" s="272" t="s">
        <v>1285</v>
      </c>
      <c r="B521" s="272" t="s">
        <v>17066</v>
      </c>
      <c r="C521" s="257">
        <v>56037</v>
      </c>
      <c r="D521" s="272" t="s">
        <v>17030</v>
      </c>
      <c r="E521" s="273" t="s">
        <v>17278</v>
      </c>
      <c r="F521" s="274">
        <v>20100102</v>
      </c>
      <c r="G521" s="272" t="s">
        <v>17651</v>
      </c>
      <c r="H521" s="272" t="s">
        <v>17744</v>
      </c>
      <c r="I521" s="272" t="s">
        <v>14790</v>
      </c>
      <c r="J521" s="287">
        <v>0</v>
      </c>
      <c r="K521" s="288">
        <v>0</v>
      </c>
      <c r="L521" s="288">
        <v>0</v>
      </c>
      <c r="M521" s="288">
        <v>0</v>
      </c>
      <c r="N521" s="288">
        <v>0</v>
      </c>
      <c r="O521" s="289">
        <v>0</v>
      </c>
      <c r="P521" s="290">
        <v>0</v>
      </c>
      <c r="Q521" s="290">
        <v>0</v>
      </c>
      <c r="R521" s="290">
        <v>0</v>
      </c>
      <c r="S521" s="290">
        <v>0</v>
      </c>
      <c r="T521" s="291">
        <v>0</v>
      </c>
      <c r="U521" s="292">
        <v>0</v>
      </c>
      <c r="V521" s="292">
        <v>0</v>
      </c>
      <c r="W521" s="292">
        <v>0</v>
      </c>
      <c r="X521" s="293">
        <v>0</v>
      </c>
      <c r="Y521" s="604" t="s">
        <v>16661</v>
      </c>
      <c r="Z521" s="282"/>
      <c r="AA521" s="282"/>
      <c r="AB521" s="282"/>
      <c r="AC521" s="282"/>
      <c r="AD521" s="282"/>
      <c r="AE521" s="282"/>
      <c r="AF521" s="285"/>
      <c r="AG521" s="285"/>
      <c r="AH521" s="285"/>
      <c r="AI521" s="285"/>
      <c r="AJ521" s="285"/>
      <c r="AL521" s="286"/>
    </row>
    <row r="522" spans="1:38" s="272" customFormat="1" x14ac:dyDescent="0.2">
      <c r="A522" s="272" t="s">
        <v>1285</v>
      </c>
      <c r="B522" s="272" t="s">
        <v>17066</v>
      </c>
      <c r="C522" s="257">
        <v>56037</v>
      </c>
      <c r="D522" s="272" t="s">
        <v>17030</v>
      </c>
      <c r="E522" s="273" t="s">
        <v>17278</v>
      </c>
      <c r="F522" s="274">
        <v>20100102</v>
      </c>
      <c r="G522" s="272" t="s">
        <v>17651</v>
      </c>
      <c r="H522" s="272" t="s">
        <v>17745</v>
      </c>
      <c r="I522" s="272" t="s">
        <v>14790</v>
      </c>
      <c r="J522" s="287">
        <v>0</v>
      </c>
      <c r="K522" s="288">
        <v>0</v>
      </c>
      <c r="L522" s="288">
        <v>0</v>
      </c>
      <c r="M522" s="288">
        <v>0</v>
      </c>
      <c r="N522" s="288">
        <v>0</v>
      </c>
      <c r="O522" s="289">
        <v>0</v>
      </c>
      <c r="P522" s="290">
        <v>0</v>
      </c>
      <c r="Q522" s="290">
        <v>0</v>
      </c>
      <c r="R522" s="290">
        <v>0</v>
      </c>
      <c r="S522" s="290">
        <v>0</v>
      </c>
      <c r="T522" s="291">
        <v>0</v>
      </c>
      <c r="U522" s="292">
        <v>0</v>
      </c>
      <c r="V522" s="292">
        <v>0</v>
      </c>
      <c r="W522" s="292">
        <v>0</v>
      </c>
      <c r="X522" s="293">
        <v>0</v>
      </c>
      <c r="Y522" s="604" t="s">
        <v>16661</v>
      </c>
      <c r="Z522" s="282"/>
      <c r="AA522" s="282"/>
      <c r="AB522" s="282"/>
      <c r="AC522" s="282"/>
      <c r="AD522" s="282"/>
      <c r="AE522" s="282"/>
      <c r="AF522" s="285"/>
      <c r="AG522" s="285"/>
      <c r="AH522" s="285"/>
      <c r="AI522" s="285"/>
      <c r="AJ522" s="285"/>
      <c r="AL522" s="286"/>
    </row>
    <row r="523" spans="1:38" s="272" customFormat="1" x14ac:dyDescent="0.2">
      <c r="A523" s="272" t="s">
        <v>1285</v>
      </c>
      <c r="B523" s="272" t="s">
        <v>17066</v>
      </c>
      <c r="C523" s="257">
        <v>56037</v>
      </c>
      <c r="D523" s="272" t="s">
        <v>17030</v>
      </c>
      <c r="E523" s="273" t="s">
        <v>17278</v>
      </c>
      <c r="F523" s="274">
        <v>20200202</v>
      </c>
      <c r="G523" s="272" t="s">
        <v>17651</v>
      </c>
      <c r="H523" s="272" t="s">
        <v>17746</v>
      </c>
      <c r="I523" s="272" t="s">
        <v>14790</v>
      </c>
      <c r="J523" s="287">
        <v>0</v>
      </c>
      <c r="K523" s="288">
        <v>0</v>
      </c>
      <c r="L523" s="288">
        <v>0</v>
      </c>
      <c r="M523" s="288">
        <v>0</v>
      </c>
      <c r="N523" s="288">
        <v>0</v>
      </c>
      <c r="O523" s="289">
        <v>0</v>
      </c>
      <c r="P523" s="290">
        <v>0</v>
      </c>
      <c r="Q523" s="290">
        <v>0</v>
      </c>
      <c r="R523" s="290">
        <v>0</v>
      </c>
      <c r="S523" s="290">
        <v>0</v>
      </c>
      <c r="T523" s="291">
        <v>0</v>
      </c>
      <c r="U523" s="292">
        <v>0</v>
      </c>
      <c r="V523" s="292">
        <v>0</v>
      </c>
      <c r="W523" s="292">
        <v>0</v>
      </c>
      <c r="X523" s="293">
        <v>0</v>
      </c>
      <c r="Y523" s="604" t="s">
        <v>16661</v>
      </c>
      <c r="Z523" s="282"/>
      <c r="AA523" s="282"/>
      <c r="AB523" s="282"/>
      <c r="AC523" s="282"/>
      <c r="AD523" s="282"/>
      <c r="AE523" s="282"/>
      <c r="AF523" s="285"/>
      <c r="AG523" s="285"/>
      <c r="AH523" s="285"/>
      <c r="AI523" s="285"/>
      <c r="AJ523" s="285"/>
      <c r="AL523" s="286"/>
    </row>
    <row r="524" spans="1:38" s="272" customFormat="1" x14ac:dyDescent="0.2">
      <c r="A524" s="272" t="s">
        <v>1285</v>
      </c>
      <c r="B524" s="272" t="s">
        <v>17066</v>
      </c>
      <c r="C524" s="257">
        <v>56037</v>
      </c>
      <c r="D524" s="272" t="s">
        <v>17030</v>
      </c>
      <c r="E524" s="273" t="s">
        <v>17278</v>
      </c>
      <c r="F524" s="274">
        <v>20200202</v>
      </c>
      <c r="G524" s="272" t="s">
        <v>17651</v>
      </c>
      <c r="H524" s="272" t="s">
        <v>17677</v>
      </c>
      <c r="I524" s="272" t="s">
        <v>14790</v>
      </c>
      <c r="J524" s="287">
        <v>0</v>
      </c>
      <c r="K524" s="288">
        <v>0</v>
      </c>
      <c r="L524" s="288">
        <v>0</v>
      </c>
      <c r="M524" s="288">
        <v>0</v>
      </c>
      <c r="N524" s="288">
        <v>0</v>
      </c>
      <c r="O524" s="289">
        <v>0</v>
      </c>
      <c r="P524" s="290">
        <v>0</v>
      </c>
      <c r="Q524" s="290">
        <v>0</v>
      </c>
      <c r="R524" s="290">
        <v>0</v>
      </c>
      <c r="S524" s="290">
        <v>0</v>
      </c>
      <c r="T524" s="291">
        <v>0</v>
      </c>
      <c r="U524" s="292">
        <v>0</v>
      </c>
      <c r="V524" s="292">
        <v>0</v>
      </c>
      <c r="W524" s="292">
        <v>0</v>
      </c>
      <c r="X524" s="293">
        <v>0</v>
      </c>
      <c r="Y524" s="604" t="s">
        <v>16661</v>
      </c>
      <c r="Z524" s="282"/>
      <c r="AA524" s="282"/>
      <c r="AB524" s="282"/>
      <c r="AC524" s="282"/>
      <c r="AD524" s="282"/>
      <c r="AE524" s="282"/>
      <c r="AF524" s="285"/>
      <c r="AG524" s="285"/>
      <c r="AH524" s="285"/>
      <c r="AI524" s="285"/>
      <c r="AJ524" s="285"/>
      <c r="AL524" s="286"/>
    </row>
    <row r="525" spans="1:38" s="272" customFormat="1" x14ac:dyDescent="0.2">
      <c r="A525" s="272" t="s">
        <v>1285</v>
      </c>
      <c r="B525" s="272" t="s">
        <v>17066</v>
      </c>
      <c r="C525" s="257">
        <v>56037</v>
      </c>
      <c r="D525" s="272" t="s">
        <v>17030</v>
      </c>
      <c r="E525" s="273" t="s">
        <v>17278</v>
      </c>
      <c r="F525" s="274">
        <v>20200202</v>
      </c>
      <c r="G525" s="272" t="s">
        <v>17651</v>
      </c>
      <c r="H525" s="272" t="s">
        <v>17730</v>
      </c>
      <c r="I525" s="272" t="s">
        <v>14790</v>
      </c>
      <c r="J525" s="287">
        <v>0</v>
      </c>
      <c r="K525" s="288">
        <v>0</v>
      </c>
      <c r="L525" s="288">
        <v>0</v>
      </c>
      <c r="M525" s="288">
        <v>0</v>
      </c>
      <c r="N525" s="288">
        <v>0</v>
      </c>
      <c r="O525" s="289">
        <v>0</v>
      </c>
      <c r="P525" s="290">
        <v>0</v>
      </c>
      <c r="Q525" s="290">
        <v>0</v>
      </c>
      <c r="R525" s="290">
        <v>0</v>
      </c>
      <c r="S525" s="290">
        <v>0</v>
      </c>
      <c r="T525" s="291">
        <v>0</v>
      </c>
      <c r="U525" s="292">
        <v>0</v>
      </c>
      <c r="V525" s="292">
        <v>0</v>
      </c>
      <c r="W525" s="292">
        <v>0</v>
      </c>
      <c r="X525" s="293">
        <v>0</v>
      </c>
      <c r="Y525" s="604" t="s">
        <v>16661</v>
      </c>
      <c r="Z525" s="282"/>
      <c r="AA525" s="282"/>
      <c r="AB525" s="282"/>
      <c r="AC525" s="282"/>
      <c r="AD525" s="282"/>
      <c r="AE525" s="282"/>
      <c r="AF525" s="285"/>
      <c r="AG525" s="285"/>
      <c r="AH525" s="285"/>
      <c r="AI525" s="285"/>
      <c r="AJ525" s="285"/>
      <c r="AL525" s="286"/>
    </row>
    <row r="526" spans="1:38" s="272" customFormat="1" x14ac:dyDescent="0.2">
      <c r="A526" s="272" t="s">
        <v>1285</v>
      </c>
      <c r="B526" s="272" t="s">
        <v>17066</v>
      </c>
      <c r="C526" s="257">
        <v>56037</v>
      </c>
      <c r="D526" s="272" t="s">
        <v>17030</v>
      </c>
      <c r="E526" s="273" t="s">
        <v>17278</v>
      </c>
      <c r="F526" s="274">
        <v>20200202</v>
      </c>
      <c r="G526" s="272" t="s">
        <v>17651</v>
      </c>
      <c r="H526" s="272" t="s">
        <v>17747</v>
      </c>
      <c r="I526" s="272" t="s">
        <v>14790</v>
      </c>
      <c r="J526" s="287">
        <v>0</v>
      </c>
      <c r="K526" s="288">
        <v>0</v>
      </c>
      <c r="L526" s="288">
        <v>0</v>
      </c>
      <c r="M526" s="288">
        <v>0</v>
      </c>
      <c r="N526" s="288">
        <v>0</v>
      </c>
      <c r="O526" s="289">
        <v>0</v>
      </c>
      <c r="P526" s="290">
        <v>0</v>
      </c>
      <c r="Q526" s="290">
        <v>0</v>
      </c>
      <c r="R526" s="290">
        <v>0</v>
      </c>
      <c r="S526" s="290">
        <v>0</v>
      </c>
      <c r="T526" s="291">
        <v>0</v>
      </c>
      <c r="U526" s="292">
        <v>0</v>
      </c>
      <c r="V526" s="292">
        <v>0</v>
      </c>
      <c r="W526" s="292">
        <v>0</v>
      </c>
      <c r="X526" s="293">
        <v>0</v>
      </c>
      <c r="Y526" s="604" t="s">
        <v>16661</v>
      </c>
      <c r="Z526" s="282"/>
      <c r="AA526" s="282"/>
      <c r="AB526" s="282"/>
      <c r="AC526" s="282"/>
      <c r="AD526" s="282"/>
      <c r="AE526" s="282"/>
      <c r="AF526" s="285"/>
      <c r="AG526" s="285"/>
      <c r="AH526" s="285"/>
      <c r="AI526" s="285"/>
      <c r="AJ526" s="285"/>
      <c r="AL526" s="286"/>
    </row>
    <row r="527" spans="1:38" s="272" customFormat="1" x14ac:dyDescent="0.2">
      <c r="A527" s="272" t="s">
        <v>1285</v>
      </c>
      <c r="B527" s="272" t="s">
        <v>17066</v>
      </c>
      <c r="C527" s="257">
        <v>56037</v>
      </c>
      <c r="D527" s="272" t="s">
        <v>17030</v>
      </c>
      <c r="E527" s="273" t="s">
        <v>17278</v>
      </c>
      <c r="F527" s="274">
        <v>20200202</v>
      </c>
      <c r="G527" s="272" t="s">
        <v>17651</v>
      </c>
      <c r="H527" s="272" t="s">
        <v>17748</v>
      </c>
      <c r="I527" s="272" t="s">
        <v>14790</v>
      </c>
      <c r="J527" s="287">
        <v>0</v>
      </c>
      <c r="K527" s="288">
        <v>0</v>
      </c>
      <c r="L527" s="288">
        <v>0</v>
      </c>
      <c r="M527" s="288">
        <v>0</v>
      </c>
      <c r="N527" s="288">
        <v>0</v>
      </c>
      <c r="O527" s="289">
        <v>0</v>
      </c>
      <c r="P527" s="290">
        <v>0</v>
      </c>
      <c r="Q527" s="290">
        <v>0</v>
      </c>
      <c r="R527" s="290">
        <v>0</v>
      </c>
      <c r="S527" s="290">
        <v>0</v>
      </c>
      <c r="T527" s="291">
        <v>0</v>
      </c>
      <c r="U527" s="292">
        <v>0</v>
      </c>
      <c r="V527" s="292">
        <v>0</v>
      </c>
      <c r="W527" s="292">
        <v>0</v>
      </c>
      <c r="X527" s="293">
        <v>0</v>
      </c>
      <c r="Y527" s="604" t="s">
        <v>16661</v>
      </c>
      <c r="Z527" s="282"/>
      <c r="AA527" s="282"/>
      <c r="AB527" s="282"/>
      <c r="AC527" s="282"/>
      <c r="AD527" s="282"/>
      <c r="AE527" s="282"/>
      <c r="AF527" s="285"/>
      <c r="AG527" s="285"/>
      <c r="AH527" s="285"/>
      <c r="AI527" s="285"/>
      <c r="AJ527" s="285"/>
      <c r="AL527" s="286"/>
    </row>
    <row r="528" spans="1:38" s="272" customFormat="1" x14ac:dyDescent="0.2">
      <c r="A528" s="272" t="s">
        <v>1285</v>
      </c>
      <c r="B528" s="272" t="s">
        <v>17066</v>
      </c>
      <c r="C528" s="257">
        <v>56037</v>
      </c>
      <c r="D528" s="272" t="s">
        <v>17030</v>
      </c>
      <c r="E528" s="273" t="s">
        <v>17278</v>
      </c>
      <c r="F528" s="274">
        <v>20200202</v>
      </c>
      <c r="G528" s="272" t="s">
        <v>17651</v>
      </c>
      <c r="H528" s="272" t="s">
        <v>17448</v>
      </c>
      <c r="I528" s="272" t="s">
        <v>14790</v>
      </c>
      <c r="J528" s="287">
        <v>0</v>
      </c>
      <c r="K528" s="288">
        <v>0</v>
      </c>
      <c r="L528" s="288">
        <v>0</v>
      </c>
      <c r="M528" s="288">
        <v>0</v>
      </c>
      <c r="N528" s="288">
        <v>0</v>
      </c>
      <c r="O528" s="289">
        <v>0</v>
      </c>
      <c r="P528" s="290">
        <v>0</v>
      </c>
      <c r="Q528" s="290">
        <v>0</v>
      </c>
      <c r="R528" s="290">
        <v>0</v>
      </c>
      <c r="S528" s="290">
        <v>0</v>
      </c>
      <c r="T528" s="291">
        <v>0</v>
      </c>
      <c r="U528" s="292">
        <v>0</v>
      </c>
      <c r="V528" s="292">
        <v>0</v>
      </c>
      <c r="W528" s="292">
        <v>0</v>
      </c>
      <c r="X528" s="293">
        <v>0</v>
      </c>
      <c r="Y528" s="604" t="s">
        <v>16661</v>
      </c>
      <c r="Z528" s="282"/>
      <c r="AA528" s="282"/>
      <c r="AB528" s="282"/>
      <c r="AC528" s="282"/>
      <c r="AD528" s="282"/>
      <c r="AE528" s="282"/>
      <c r="AF528" s="285"/>
      <c r="AG528" s="285"/>
      <c r="AH528" s="285"/>
      <c r="AI528" s="285"/>
      <c r="AJ528" s="285"/>
      <c r="AL528" s="286"/>
    </row>
    <row r="529" spans="1:38" s="272" customFormat="1" x14ac:dyDescent="0.2">
      <c r="A529" s="272" t="s">
        <v>1285</v>
      </c>
      <c r="B529" s="272" t="s">
        <v>17066</v>
      </c>
      <c r="C529" s="257">
        <v>56037</v>
      </c>
      <c r="D529" s="272" t="s">
        <v>17030</v>
      </c>
      <c r="E529" s="273" t="s">
        <v>17278</v>
      </c>
      <c r="F529" s="274">
        <v>20200202</v>
      </c>
      <c r="G529" s="272" t="s">
        <v>17651</v>
      </c>
      <c r="H529" s="272" t="s">
        <v>17729</v>
      </c>
      <c r="I529" s="272" t="s">
        <v>14790</v>
      </c>
      <c r="J529" s="287">
        <v>0</v>
      </c>
      <c r="K529" s="288">
        <v>0</v>
      </c>
      <c r="L529" s="288">
        <v>0</v>
      </c>
      <c r="M529" s="288">
        <v>0</v>
      </c>
      <c r="N529" s="288">
        <v>0</v>
      </c>
      <c r="O529" s="289">
        <v>0</v>
      </c>
      <c r="P529" s="290">
        <v>0</v>
      </c>
      <c r="Q529" s="290">
        <v>0</v>
      </c>
      <c r="R529" s="290">
        <v>0</v>
      </c>
      <c r="S529" s="290">
        <v>0</v>
      </c>
      <c r="T529" s="291">
        <v>0</v>
      </c>
      <c r="U529" s="292">
        <v>0</v>
      </c>
      <c r="V529" s="292">
        <v>0</v>
      </c>
      <c r="W529" s="292">
        <v>0</v>
      </c>
      <c r="X529" s="293">
        <v>0</v>
      </c>
      <c r="Y529" s="604" t="s">
        <v>16661</v>
      </c>
      <c r="Z529" s="282"/>
      <c r="AA529" s="282"/>
      <c r="AB529" s="282"/>
      <c r="AC529" s="282"/>
      <c r="AD529" s="282"/>
      <c r="AE529" s="282"/>
      <c r="AF529" s="285"/>
      <c r="AG529" s="285"/>
      <c r="AH529" s="285"/>
      <c r="AI529" s="285"/>
      <c r="AJ529" s="285"/>
      <c r="AL529" s="286"/>
    </row>
    <row r="530" spans="1:38" s="272" customFormat="1" x14ac:dyDescent="0.2">
      <c r="A530" s="272" t="s">
        <v>1285</v>
      </c>
      <c r="B530" s="272" t="s">
        <v>17066</v>
      </c>
      <c r="C530" s="257">
        <v>56037</v>
      </c>
      <c r="D530" s="272" t="s">
        <v>17030</v>
      </c>
      <c r="E530" s="273" t="s">
        <v>17278</v>
      </c>
      <c r="F530" s="274">
        <v>20200202</v>
      </c>
      <c r="G530" s="272" t="s">
        <v>17651</v>
      </c>
      <c r="H530" s="272" t="s">
        <v>17749</v>
      </c>
      <c r="I530" s="272" t="s">
        <v>14790</v>
      </c>
      <c r="J530" s="287">
        <v>0</v>
      </c>
      <c r="K530" s="288">
        <v>0</v>
      </c>
      <c r="L530" s="288">
        <v>0</v>
      </c>
      <c r="M530" s="288">
        <v>0</v>
      </c>
      <c r="N530" s="288">
        <v>0</v>
      </c>
      <c r="O530" s="289">
        <v>0</v>
      </c>
      <c r="P530" s="290">
        <v>0</v>
      </c>
      <c r="Q530" s="290">
        <v>0</v>
      </c>
      <c r="R530" s="290">
        <v>0</v>
      </c>
      <c r="S530" s="290">
        <v>0</v>
      </c>
      <c r="T530" s="291">
        <v>0</v>
      </c>
      <c r="U530" s="292">
        <v>0</v>
      </c>
      <c r="V530" s="292">
        <v>0</v>
      </c>
      <c r="W530" s="292">
        <v>0</v>
      </c>
      <c r="X530" s="293">
        <v>0</v>
      </c>
      <c r="Y530" s="604" t="s">
        <v>16661</v>
      </c>
      <c r="Z530" s="282"/>
      <c r="AA530" s="282"/>
      <c r="AB530" s="282"/>
      <c r="AC530" s="282"/>
      <c r="AD530" s="282"/>
      <c r="AE530" s="282"/>
      <c r="AF530" s="285"/>
      <c r="AG530" s="285"/>
      <c r="AH530" s="285"/>
      <c r="AI530" s="285"/>
      <c r="AJ530" s="285"/>
      <c r="AL530" s="286"/>
    </row>
    <row r="531" spans="1:38" s="272" customFormat="1" x14ac:dyDescent="0.2">
      <c r="A531" s="272" t="s">
        <v>1285</v>
      </c>
      <c r="B531" s="272" t="s">
        <v>17066</v>
      </c>
      <c r="C531" s="257">
        <v>56037</v>
      </c>
      <c r="D531" s="272" t="s">
        <v>17030</v>
      </c>
      <c r="E531" s="273" t="s">
        <v>17278</v>
      </c>
      <c r="F531" s="274">
        <v>20200202</v>
      </c>
      <c r="G531" s="272" t="s">
        <v>17651</v>
      </c>
      <c r="H531" s="272" t="s">
        <v>17452</v>
      </c>
      <c r="I531" s="272" t="s">
        <v>14790</v>
      </c>
      <c r="J531" s="287">
        <v>0</v>
      </c>
      <c r="K531" s="288">
        <v>0</v>
      </c>
      <c r="L531" s="288">
        <v>0</v>
      </c>
      <c r="M531" s="288">
        <v>0</v>
      </c>
      <c r="N531" s="288">
        <v>0</v>
      </c>
      <c r="O531" s="289">
        <v>0</v>
      </c>
      <c r="P531" s="290">
        <v>0</v>
      </c>
      <c r="Q531" s="290">
        <v>0</v>
      </c>
      <c r="R531" s="290">
        <v>0</v>
      </c>
      <c r="S531" s="290">
        <v>0</v>
      </c>
      <c r="T531" s="291">
        <v>0</v>
      </c>
      <c r="U531" s="292">
        <v>0</v>
      </c>
      <c r="V531" s="292">
        <v>0</v>
      </c>
      <c r="W531" s="292">
        <v>0</v>
      </c>
      <c r="X531" s="293">
        <v>0</v>
      </c>
      <c r="Y531" s="604" t="s">
        <v>16661</v>
      </c>
      <c r="Z531" s="282"/>
      <c r="AA531" s="282"/>
      <c r="AB531" s="282"/>
      <c r="AC531" s="282"/>
      <c r="AD531" s="282"/>
      <c r="AE531" s="282"/>
      <c r="AF531" s="285"/>
      <c r="AG531" s="285"/>
      <c r="AH531" s="285"/>
      <c r="AI531" s="285"/>
      <c r="AJ531" s="285"/>
      <c r="AL531" s="286"/>
    </row>
    <row r="532" spans="1:38" s="272" customFormat="1" x14ac:dyDescent="0.2">
      <c r="A532" s="272" t="s">
        <v>1285</v>
      </c>
      <c r="B532" s="272" t="s">
        <v>17066</v>
      </c>
      <c r="C532" s="257">
        <v>56037</v>
      </c>
      <c r="D532" s="272" t="s">
        <v>17030</v>
      </c>
      <c r="E532" s="273" t="s">
        <v>17278</v>
      </c>
      <c r="F532" s="274">
        <v>20200202</v>
      </c>
      <c r="G532" s="272" t="s">
        <v>17651</v>
      </c>
      <c r="H532" s="272" t="s">
        <v>17335</v>
      </c>
      <c r="I532" s="272" t="s">
        <v>14790</v>
      </c>
      <c r="J532" s="287">
        <v>0</v>
      </c>
      <c r="K532" s="288">
        <v>1.0898315999999997</v>
      </c>
      <c r="L532" s="288">
        <v>0</v>
      </c>
      <c r="M532" s="288">
        <v>0</v>
      </c>
      <c r="N532" s="288">
        <v>0</v>
      </c>
      <c r="O532" s="289">
        <v>0</v>
      </c>
      <c r="P532" s="290">
        <v>1.1812705014907445</v>
      </c>
      <c r="Q532" s="290">
        <v>0</v>
      </c>
      <c r="R532" s="290">
        <v>0</v>
      </c>
      <c r="S532" s="290">
        <v>0</v>
      </c>
      <c r="T532" s="291">
        <v>0</v>
      </c>
      <c r="U532" s="292">
        <v>1.1717702053146499</v>
      </c>
      <c r="V532" s="292">
        <v>0</v>
      </c>
      <c r="W532" s="292">
        <v>0</v>
      </c>
      <c r="X532" s="293">
        <v>0</v>
      </c>
      <c r="Y532" s="604" t="s">
        <v>16661</v>
      </c>
      <c r="Z532" s="282"/>
      <c r="AA532" s="282"/>
      <c r="AB532" s="282"/>
      <c r="AC532" s="282"/>
      <c r="AD532" s="282"/>
      <c r="AE532" s="282"/>
      <c r="AF532" s="285"/>
      <c r="AG532" s="285"/>
      <c r="AH532" s="285"/>
      <c r="AI532" s="285"/>
      <c r="AJ532" s="285"/>
      <c r="AL532" s="286"/>
    </row>
    <row r="533" spans="1:38" s="272" customFormat="1" x14ac:dyDescent="0.2">
      <c r="A533" s="272" t="s">
        <v>1285</v>
      </c>
      <c r="B533" s="272" t="s">
        <v>17066</v>
      </c>
      <c r="C533" s="257">
        <v>56037</v>
      </c>
      <c r="D533" s="272" t="s">
        <v>17030</v>
      </c>
      <c r="E533" s="273" t="s">
        <v>17278</v>
      </c>
      <c r="F533" s="274">
        <v>20200202</v>
      </c>
      <c r="G533" s="272" t="s">
        <v>17651</v>
      </c>
      <c r="H533" s="272" t="s">
        <v>17302</v>
      </c>
      <c r="I533" s="272" t="s">
        <v>14790</v>
      </c>
      <c r="J533" s="287">
        <v>0</v>
      </c>
      <c r="K533" s="288">
        <v>0</v>
      </c>
      <c r="L533" s="288">
        <v>0</v>
      </c>
      <c r="M533" s="288">
        <v>0</v>
      </c>
      <c r="N533" s="288">
        <v>0</v>
      </c>
      <c r="O533" s="289">
        <v>0</v>
      </c>
      <c r="P533" s="290">
        <v>0</v>
      </c>
      <c r="Q533" s="290">
        <v>0</v>
      </c>
      <c r="R533" s="290">
        <v>0</v>
      </c>
      <c r="S533" s="290">
        <v>0</v>
      </c>
      <c r="T533" s="291">
        <v>0</v>
      </c>
      <c r="U533" s="292">
        <v>0</v>
      </c>
      <c r="V533" s="292">
        <v>0</v>
      </c>
      <c r="W533" s="292">
        <v>0</v>
      </c>
      <c r="X533" s="293">
        <v>0</v>
      </c>
      <c r="Y533" s="604" t="s">
        <v>16661</v>
      </c>
      <c r="Z533" s="282"/>
      <c r="AA533" s="282"/>
      <c r="AB533" s="282"/>
      <c r="AC533" s="282"/>
      <c r="AD533" s="282"/>
      <c r="AE533" s="282"/>
      <c r="AF533" s="285"/>
      <c r="AG533" s="285"/>
      <c r="AH533" s="285"/>
      <c r="AI533" s="285"/>
      <c r="AJ533" s="285"/>
      <c r="AL533" s="286"/>
    </row>
    <row r="534" spans="1:38" s="272" customFormat="1" x14ac:dyDescent="0.2">
      <c r="A534" s="272" t="s">
        <v>1285</v>
      </c>
      <c r="B534" s="272" t="s">
        <v>17066</v>
      </c>
      <c r="C534" s="257">
        <v>56037</v>
      </c>
      <c r="D534" s="272" t="s">
        <v>17030</v>
      </c>
      <c r="E534" s="273" t="s">
        <v>17278</v>
      </c>
      <c r="F534" s="274">
        <v>20200202</v>
      </c>
      <c r="G534" s="272" t="s">
        <v>17651</v>
      </c>
      <c r="H534" s="272" t="s">
        <v>17302</v>
      </c>
      <c r="I534" s="272" t="s">
        <v>14790</v>
      </c>
      <c r="J534" s="287">
        <v>0</v>
      </c>
      <c r="K534" s="288">
        <v>0</v>
      </c>
      <c r="L534" s="288">
        <v>0</v>
      </c>
      <c r="M534" s="288">
        <v>0</v>
      </c>
      <c r="N534" s="288">
        <v>0</v>
      </c>
      <c r="O534" s="289">
        <v>0</v>
      </c>
      <c r="P534" s="290">
        <v>0</v>
      </c>
      <c r="Q534" s="290">
        <v>0</v>
      </c>
      <c r="R534" s="290">
        <v>0</v>
      </c>
      <c r="S534" s="290">
        <v>0</v>
      </c>
      <c r="T534" s="291">
        <v>0</v>
      </c>
      <c r="U534" s="292">
        <v>0</v>
      </c>
      <c r="V534" s="292">
        <v>0</v>
      </c>
      <c r="W534" s="292">
        <v>0</v>
      </c>
      <c r="X534" s="293">
        <v>0</v>
      </c>
      <c r="Y534" s="604" t="s">
        <v>16661</v>
      </c>
      <c r="Z534" s="282"/>
      <c r="AA534" s="282"/>
      <c r="AB534" s="282"/>
      <c r="AC534" s="282"/>
      <c r="AD534" s="282"/>
      <c r="AE534" s="282"/>
      <c r="AF534" s="285"/>
      <c r="AG534" s="285"/>
      <c r="AH534" s="285"/>
      <c r="AI534" s="285"/>
      <c r="AJ534" s="285"/>
      <c r="AL534" s="286"/>
    </row>
    <row r="535" spans="1:38" s="272" customFormat="1" x14ac:dyDescent="0.2">
      <c r="A535" s="272" t="s">
        <v>1285</v>
      </c>
      <c r="B535" s="272" t="s">
        <v>17066</v>
      </c>
      <c r="C535" s="257">
        <v>56037</v>
      </c>
      <c r="D535" s="272" t="s">
        <v>17030</v>
      </c>
      <c r="E535" s="273" t="s">
        <v>17278</v>
      </c>
      <c r="F535" s="274">
        <v>20200202</v>
      </c>
      <c r="G535" s="272" t="s">
        <v>17651</v>
      </c>
      <c r="H535" s="272" t="s">
        <v>17302</v>
      </c>
      <c r="I535" s="272" t="s">
        <v>14790</v>
      </c>
      <c r="J535" s="287">
        <v>0</v>
      </c>
      <c r="K535" s="288">
        <v>0</v>
      </c>
      <c r="L535" s="288">
        <v>0</v>
      </c>
      <c r="M535" s="288">
        <v>0</v>
      </c>
      <c r="N535" s="288">
        <v>0</v>
      </c>
      <c r="O535" s="289">
        <v>0</v>
      </c>
      <c r="P535" s="290">
        <v>0</v>
      </c>
      <c r="Q535" s="290">
        <v>0</v>
      </c>
      <c r="R535" s="290">
        <v>0</v>
      </c>
      <c r="S535" s="290">
        <v>0</v>
      </c>
      <c r="T535" s="291">
        <v>0</v>
      </c>
      <c r="U535" s="292">
        <v>0</v>
      </c>
      <c r="V535" s="292">
        <v>0</v>
      </c>
      <c r="W535" s="292">
        <v>0</v>
      </c>
      <c r="X535" s="293">
        <v>0</v>
      </c>
      <c r="Y535" s="604" t="s">
        <v>16661</v>
      </c>
      <c r="Z535" s="282"/>
      <c r="AA535" s="282"/>
      <c r="AB535" s="282"/>
      <c r="AC535" s="282"/>
      <c r="AD535" s="282"/>
      <c r="AE535" s="282"/>
      <c r="AF535" s="285"/>
      <c r="AG535" s="285"/>
      <c r="AH535" s="285"/>
      <c r="AI535" s="285"/>
      <c r="AJ535" s="285"/>
      <c r="AL535" s="286"/>
    </row>
    <row r="536" spans="1:38" s="272" customFormat="1" x14ac:dyDescent="0.2">
      <c r="A536" s="272" t="s">
        <v>1285</v>
      </c>
      <c r="B536" s="272" t="s">
        <v>17066</v>
      </c>
      <c r="C536" s="257">
        <v>56037</v>
      </c>
      <c r="D536" s="272" t="s">
        <v>17030</v>
      </c>
      <c r="E536" s="273" t="s">
        <v>17278</v>
      </c>
      <c r="F536" s="274">
        <v>20200202</v>
      </c>
      <c r="G536" s="272" t="s">
        <v>17651</v>
      </c>
      <c r="H536" s="272" t="s">
        <v>17303</v>
      </c>
      <c r="I536" s="272" t="s">
        <v>14790</v>
      </c>
      <c r="J536" s="287">
        <v>0</v>
      </c>
      <c r="K536" s="288">
        <v>0</v>
      </c>
      <c r="L536" s="288">
        <v>0</v>
      </c>
      <c r="M536" s="288">
        <v>0</v>
      </c>
      <c r="N536" s="288">
        <v>0</v>
      </c>
      <c r="O536" s="289">
        <v>0</v>
      </c>
      <c r="P536" s="290">
        <v>0</v>
      </c>
      <c r="Q536" s="290">
        <v>0</v>
      </c>
      <c r="R536" s="290">
        <v>0</v>
      </c>
      <c r="S536" s="290">
        <v>0</v>
      </c>
      <c r="T536" s="291">
        <v>0</v>
      </c>
      <c r="U536" s="292">
        <v>0</v>
      </c>
      <c r="V536" s="292">
        <v>0</v>
      </c>
      <c r="W536" s="292">
        <v>0</v>
      </c>
      <c r="X536" s="293">
        <v>0</v>
      </c>
      <c r="Y536" s="604" t="s">
        <v>16661</v>
      </c>
      <c r="Z536" s="282"/>
      <c r="AA536" s="282"/>
      <c r="AB536" s="282"/>
      <c r="AC536" s="282"/>
      <c r="AD536" s="282"/>
      <c r="AE536" s="282"/>
      <c r="AF536" s="285"/>
      <c r="AG536" s="285"/>
      <c r="AH536" s="285"/>
      <c r="AI536" s="285"/>
      <c r="AJ536" s="285"/>
      <c r="AL536" s="286"/>
    </row>
    <row r="537" spans="1:38" s="272" customFormat="1" x14ac:dyDescent="0.2">
      <c r="A537" s="272" t="s">
        <v>1285</v>
      </c>
      <c r="B537" s="272" t="s">
        <v>17066</v>
      </c>
      <c r="C537" s="257">
        <v>56037</v>
      </c>
      <c r="D537" s="272" t="s">
        <v>17030</v>
      </c>
      <c r="E537" s="273" t="s">
        <v>17278</v>
      </c>
      <c r="F537" s="274">
        <v>20200202</v>
      </c>
      <c r="G537" s="272" t="s">
        <v>17651</v>
      </c>
      <c r="H537" s="272" t="s">
        <v>17304</v>
      </c>
      <c r="I537" s="272" t="s">
        <v>14790</v>
      </c>
      <c r="J537" s="287">
        <v>0</v>
      </c>
      <c r="K537" s="288">
        <v>0</v>
      </c>
      <c r="L537" s="288">
        <v>0</v>
      </c>
      <c r="M537" s="288">
        <v>0</v>
      </c>
      <c r="N537" s="288">
        <v>0</v>
      </c>
      <c r="O537" s="289">
        <v>0</v>
      </c>
      <c r="P537" s="290">
        <v>0</v>
      </c>
      <c r="Q537" s="290">
        <v>0</v>
      </c>
      <c r="R537" s="290">
        <v>0</v>
      </c>
      <c r="S537" s="290">
        <v>0</v>
      </c>
      <c r="T537" s="291">
        <v>0</v>
      </c>
      <c r="U537" s="292">
        <v>0</v>
      </c>
      <c r="V537" s="292">
        <v>0</v>
      </c>
      <c r="W537" s="292">
        <v>0</v>
      </c>
      <c r="X537" s="293">
        <v>0</v>
      </c>
      <c r="Y537" s="604" t="s">
        <v>16661</v>
      </c>
      <c r="Z537" s="282"/>
      <c r="AA537" s="282"/>
      <c r="AB537" s="282"/>
      <c r="AC537" s="282"/>
      <c r="AD537" s="282"/>
      <c r="AE537" s="282"/>
      <c r="AF537" s="285"/>
      <c r="AG537" s="285"/>
      <c r="AH537" s="285"/>
      <c r="AI537" s="285"/>
      <c r="AJ537" s="285"/>
      <c r="AL537" s="286"/>
    </row>
    <row r="538" spans="1:38" s="272" customFormat="1" x14ac:dyDescent="0.2">
      <c r="A538" s="272" t="s">
        <v>1285</v>
      </c>
      <c r="B538" s="272" t="s">
        <v>17066</v>
      </c>
      <c r="C538" s="257">
        <v>56037</v>
      </c>
      <c r="D538" s="272" t="s">
        <v>17030</v>
      </c>
      <c r="E538" s="273" t="s">
        <v>17278</v>
      </c>
      <c r="F538" s="274">
        <v>20200202</v>
      </c>
      <c r="G538" s="272" t="s">
        <v>17651</v>
      </c>
      <c r="H538" s="272" t="s">
        <v>17304</v>
      </c>
      <c r="I538" s="272" t="s">
        <v>14790</v>
      </c>
      <c r="J538" s="287">
        <v>0</v>
      </c>
      <c r="K538" s="288">
        <v>0</v>
      </c>
      <c r="L538" s="288">
        <v>0</v>
      </c>
      <c r="M538" s="288">
        <v>0</v>
      </c>
      <c r="N538" s="288">
        <v>0</v>
      </c>
      <c r="O538" s="289">
        <v>0</v>
      </c>
      <c r="P538" s="290">
        <v>0</v>
      </c>
      <c r="Q538" s="290">
        <v>0</v>
      </c>
      <c r="R538" s="290">
        <v>0</v>
      </c>
      <c r="S538" s="290">
        <v>0</v>
      </c>
      <c r="T538" s="291">
        <v>0</v>
      </c>
      <c r="U538" s="292">
        <v>0</v>
      </c>
      <c r="V538" s="292">
        <v>0</v>
      </c>
      <c r="W538" s="292">
        <v>0</v>
      </c>
      <c r="X538" s="293">
        <v>0</v>
      </c>
      <c r="Y538" s="604" t="s">
        <v>16661</v>
      </c>
      <c r="Z538" s="282"/>
      <c r="AA538" s="282"/>
      <c r="AB538" s="282"/>
      <c r="AC538" s="282"/>
      <c r="AD538" s="282"/>
      <c r="AE538" s="282"/>
      <c r="AF538" s="285"/>
      <c r="AG538" s="285"/>
      <c r="AH538" s="285"/>
      <c r="AI538" s="285"/>
      <c r="AJ538" s="285"/>
      <c r="AL538" s="286"/>
    </row>
    <row r="539" spans="1:38" s="272" customFormat="1" x14ac:dyDescent="0.2">
      <c r="A539" s="272" t="s">
        <v>1285</v>
      </c>
      <c r="B539" s="272" t="s">
        <v>17066</v>
      </c>
      <c r="C539" s="257">
        <v>56037</v>
      </c>
      <c r="D539" s="272" t="s">
        <v>17030</v>
      </c>
      <c r="E539" s="273" t="s">
        <v>17278</v>
      </c>
      <c r="F539" s="274">
        <v>20200202</v>
      </c>
      <c r="G539" s="272" t="s">
        <v>17651</v>
      </c>
      <c r="H539" s="272" t="s">
        <v>17304</v>
      </c>
      <c r="I539" s="272" t="s">
        <v>14790</v>
      </c>
      <c r="J539" s="287">
        <v>0</v>
      </c>
      <c r="K539" s="288">
        <v>0</v>
      </c>
      <c r="L539" s="288">
        <v>0</v>
      </c>
      <c r="M539" s="288">
        <v>0</v>
      </c>
      <c r="N539" s="288">
        <v>0</v>
      </c>
      <c r="O539" s="289">
        <v>0</v>
      </c>
      <c r="P539" s="290">
        <v>0</v>
      </c>
      <c r="Q539" s="290">
        <v>0</v>
      </c>
      <c r="R539" s="290">
        <v>0</v>
      </c>
      <c r="S539" s="290">
        <v>0</v>
      </c>
      <c r="T539" s="291">
        <v>0</v>
      </c>
      <c r="U539" s="292">
        <v>0</v>
      </c>
      <c r="V539" s="292">
        <v>0</v>
      </c>
      <c r="W539" s="292">
        <v>0</v>
      </c>
      <c r="X539" s="293">
        <v>0</v>
      </c>
      <c r="Y539" s="604" t="s">
        <v>16661</v>
      </c>
      <c r="Z539" s="282"/>
      <c r="AA539" s="282"/>
      <c r="AB539" s="282"/>
      <c r="AC539" s="282"/>
      <c r="AD539" s="282"/>
      <c r="AE539" s="282"/>
      <c r="AF539" s="285"/>
      <c r="AG539" s="285"/>
      <c r="AH539" s="285"/>
      <c r="AI539" s="285"/>
      <c r="AJ539" s="285"/>
      <c r="AL539" s="286"/>
    </row>
    <row r="540" spans="1:38" s="272" customFormat="1" x14ac:dyDescent="0.2">
      <c r="A540" s="272" t="s">
        <v>1285</v>
      </c>
      <c r="B540" s="272" t="s">
        <v>17066</v>
      </c>
      <c r="C540" s="257">
        <v>56037</v>
      </c>
      <c r="D540" s="272" t="s">
        <v>17030</v>
      </c>
      <c r="E540" s="273" t="s">
        <v>17278</v>
      </c>
      <c r="F540" s="274">
        <v>20200202</v>
      </c>
      <c r="G540" s="272" t="s">
        <v>17651</v>
      </c>
      <c r="H540" s="272" t="s">
        <v>17312</v>
      </c>
      <c r="I540" s="272" t="s">
        <v>14790</v>
      </c>
      <c r="J540" s="287">
        <v>0</v>
      </c>
      <c r="K540" s="288">
        <v>0</v>
      </c>
      <c r="L540" s="288">
        <v>0</v>
      </c>
      <c r="M540" s="288">
        <v>0</v>
      </c>
      <c r="N540" s="288">
        <v>0</v>
      </c>
      <c r="O540" s="289">
        <v>0</v>
      </c>
      <c r="P540" s="290">
        <v>0</v>
      </c>
      <c r="Q540" s="290">
        <v>0</v>
      </c>
      <c r="R540" s="290">
        <v>0</v>
      </c>
      <c r="S540" s="290">
        <v>0</v>
      </c>
      <c r="T540" s="291">
        <v>0</v>
      </c>
      <c r="U540" s="292">
        <v>0</v>
      </c>
      <c r="V540" s="292">
        <v>0</v>
      </c>
      <c r="W540" s="292">
        <v>0</v>
      </c>
      <c r="X540" s="293">
        <v>0</v>
      </c>
      <c r="Y540" s="604" t="s">
        <v>16661</v>
      </c>
      <c r="Z540" s="282"/>
      <c r="AA540" s="282"/>
      <c r="AB540" s="282"/>
      <c r="AC540" s="282"/>
      <c r="AD540" s="282"/>
      <c r="AE540" s="282"/>
      <c r="AF540" s="285"/>
      <c r="AG540" s="285"/>
      <c r="AH540" s="285"/>
      <c r="AI540" s="285"/>
      <c r="AJ540" s="285"/>
      <c r="AL540" s="286"/>
    </row>
    <row r="541" spans="1:38" s="272" customFormat="1" x14ac:dyDescent="0.2">
      <c r="A541" s="272" t="s">
        <v>1285</v>
      </c>
      <c r="B541" s="272" t="s">
        <v>17066</v>
      </c>
      <c r="C541" s="257">
        <v>56037</v>
      </c>
      <c r="D541" s="272" t="s">
        <v>17030</v>
      </c>
      <c r="E541" s="273" t="s">
        <v>17278</v>
      </c>
      <c r="F541" s="274">
        <v>20200202</v>
      </c>
      <c r="G541" s="272" t="s">
        <v>17651</v>
      </c>
      <c r="H541" s="272" t="s">
        <v>17750</v>
      </c>
      <c r="I541" s="272" t="s">
        <v>14790</v>
      </c>
      <c r="J541" s="287">
        <v>0</v>
      </c>
      <c r="K541" s="288">
        <v>0</v>
      </c>
      <c r="L541" s="288">
        <v>0</v>
      </c>
      <c r="M541" s="288">
        <v>0</v>
      </c>
      <c r="N541" s="288">
        <v>0</v>
      </c>
      <c r="O541" s="289">
        <v>0</v>
      </c>
      <c r="P541" s="290">
        <v>0</v>
      </c>
      <c r="Q541" s="290">
        <v>0</v>
      </c>
      <c r="R541" s="290">
        <v>0</v>
      </c>
      <c r="S541" s="290">
        <v>0</v>
      </c>
      <c r="T541" s="291">
        <v>0</v>
      </c>
      <c r="U541" s="292">
        <v>0</v>
      </c>
      <c r="V541" s="292">
        <v>0</v>
      </c>
      <c r="W541" s="292">
        <v>0</v>
      </c>
      <c r="X541" s="293">
        <v>0</v>
      </c>
      <c r="Y541" s="604" t="s">
        <v>16661</v>
      </c>
      <c r="Z541" s="282"/>
      <c r="AA541" s="282"/>
      <c r="AB541" s="282"/>
      <c r="AC541" s="282"/>
      <c r="AD541" s="282"/>
      <c r="AE541" s="282"/>
      <c r="AF541" s="285"/>
      <c r="AG541" s="285"/>
      <c r="AH541" s="285"/>
      <c r="AI541" s="285"/>
      <c r="AJ541" s="285"/>
      <c r="AL541" s="286"/>
    </row>
    <row r="542" spans="1:38" s="272" customFormat="1" x14ac:dyDescent="0.2">
      <c r="A542" s="272" t="s">
        <v>1285</v>
      </c>
      <c r="B542" s="272" t="s">
        <v>17066</v>
      </c>
      <c r="C542" s="257">
        <v>56037</v>
      </c>
      <c r="D542" s="272" t="s">
        <v>17030</v>
      </c>
      <c r="E542" s="273" t="s">
        <v>17278</v>
      </c>
      <c r="F542" s="274">
        <v>20200202</v>
      </c>
      <c r="G542" s="272" t="s">
        <v>17651</v>
      </c>
      <c r="H542" s="272" t="s">
        <v>17660</v>
      </c>
      <c r="I542" s="272" t="s">
        <v>14790</v>
      </c>
      <c r="J542" s="287">
        <v>0</v>
      </c>
      <c r="K542" s="288">
        <v>0</v>
      </c>
      <c r="L542" s="288">
        <v>0</v>
      </c>
      <c r="M542" s="288">
        <v>0</v>
      </c>
      <c r="N542" s="288">
        <v>0</v>
      </c>
      <c r="O542" s="289">
        <v>0</v>
      </c>
      <c r="P542" s="290">
        <v>0</v>
      </c>
      <c r="Q542" s="290">
        <v>0</v>
      </c>
      <c r="R542" s="290">
        <v>0</v>
      </c>
      <c r="S542" s="290">
        <v>0</v>
      </c>
      <c r="T542" s="291">
        <v>0</v>
      </c>
      <c r="U542" s="292">
        <v>0</v>
      </c>
      <c r="V542" s="292">
        <v>0</v>
      </c>
      <c r="W542" s="292">
        <v>0</v>
      </c>
      <c r="X542" s="293">
        <v>0</v>
      </c>
      <c r="Y542" s="604" t="s">
        <v>16661</v>
      </c>
      <c r="Z542" s="282"/>
      <c r="AA542" s="282"/>
      <c r="AB542" s="282"/>
      <c r="AC542" s="282"/>
      <c r="AD542" s="282"/>
      <c r="AE542" s="282"/>
      <c r="AF542" s="285"/>
      <c r="AG542" s="285"/>
      <c r="AH542" s="285"/>
      <c r="AI542" s="285"/>
      <c r="AJ542" s="285"/>
      <c r="AL542" s="286"/>
    </row>
    <row r="543" spans="1:38" s="272" customFormat="1" x14ac:dyDescent="0.2">
      <c r="A543" s="272" t="s">
        <v>1285</v>
      </c>
      <c r="B543" s="272" t="s">
        <v>17066</v>
      </c>
      <c r="C543" s="257">
        <v>56037</v>
      </c>
      <c r="D543" s="272" t="s">
        <v>17030</v>
      </c>
      <c r="E543" s="273" t="s">
        <v>17278</v>
      </c>
      <c r="F543" s="274">
        <v>20200202</v>
      </c>
      <c r="G543" s="272" t="s">
        <v>17651</v>
      </c>
      <c r="H543" s="272" t="s">
        <v>17406</v>
      </c>
      <c r="I543" s="272" t="s">
        <v>14790</v>
      </c>
      <c r="J543" s="287">
        <v>0</v>
      </c>
      <c r="K543" s="288">
        <v>0</v>
      </c>
      <c r="L543" s="288">
        <v>0</v>
      </c>
      <c r="M543" s="288">
        <v>0</v>
      </c>
      <c r="N543" s="288">
        <v>0</v>
      </c>
      <c r="O543" s="289">
        <v>0</v>
      </c>
      <c r="P543" s="290">
        <v>0</v>
      </c>
      <c r="Q543" s="290">
        <v>0</v>
      </c>
      <c r="R543" s="290">
        <v>0</v>
      </c>
      <c r="S543" s="290">
        <v>0</v>
      </c>
      <c r="T543" s="291">
        <v>0</v>
      </c>
      <c r="U543" s="292">
        <v>0</v>
      </c>
      <c r="V543" s="292">
        <v>0</v>
      </c>
      <c r="W543" s="292">
        <v>0</v>
      </c>
      <c r="X543" s="293">
        <v>0</v>
      </c>
      <c r="Y543" s="604" t="s">
        <v>16661</v>
      </c>
      <c r="Z543" s="282"/>
      <c r="AA543" s="282"/>
      <c r="AB543" s="282"/>
      <c r="AC543" s="282"/>
      <c r="AD543" s="282"/>
      <c r="AE543" s="282"/>
      <c r="AF543" s="285"/>
      <c r="AG543" s="285"/>
      <c r="AH543" s="285"/>
      <c r="AI543" s="285"/>
      <c r="AJ543" s="285"/>
      <c r="AL543" s="286"/>
    </row>
    <row r="544" spans="1:38" s="272" customFormat="1" x14ac:dyDescent="0.2">
      <c r="A544" s="272" t="s">
        <v>1285</v>
      </c>
      <c r="B544" s="272" t="s">
        <v>17066</v>
      </c>
      <c r="C544" s="257">
        <v>56037</v>
      </c>
      <c r="D544" s="272" t="s">
        <v>17030</v>
      </c>
      <c r="E544" s="273" t="s">
        <v>17278</v>
      </c>
      <c r="F544" s="274">
        <v>20200202</v>
      </c>
      <c r="G544" s="272" t="s">
        <v>17651</v>
      </c>
      <c r="H544" s="272" t="s">
        <v>17751</v>
      </c>
      <c r="I544" s="272" t="s">
        <v>14790</v>
      </c>
      <c r="J544" s="287">
        <v>0</v>
      </c>
      <c r="K544" s="288">
        <v>0</v>
      </c>
      <c r="L544" s="288">
        <v>0</v>
      </c>
      <c r="M544" s="288">
        <v>0</v>
      </c>
      <c r="N544" s="288">
        <v>0</v>
      </c>
      <c r="O544" s="289">
        <v>0</v>
      </c>
      <c r="P544" s="290">
        <v>0</v>
      </c>
      <c r="Q544" s="290">
        <v>0</v>
      </c>
      <c r="R544" s="290">
        <v>0</v>
      </c>
      <c r="S544" s="290">
        <v>0</v>
      </c>
      <c r="T544" s="291">
        <v>0</v>
      </c>
      <c r="U544" s="292">
        <v>0</v>
      </c>
      <c r="V544" s="292">
        <v>0</v>
      </c>
      <c r="W544" s="292">
        <v>0</v>
      </c>
      <c r="X544" s="293">
        <v>0</v>
      </c>
      <c r="Y544" s="604" t="s">
        <v>16661</v>
      </c>
      <c r="Z544" s="282"/>
      <c r="AA544" s="282"/>
      <c r="AB544" s="282"/>
      <c r="AC544" s="282"/>
      <c r="AD544" s="282"/>
      <c r="AE544" s="282"/>
      <c r="AF544" s="285"/>
      <c r="AG544" s="285"/>
      <c r="AH544" s="285"/>
      <c r="AI544" s="285"/>
      <c r="AJ544" s="285"/>
      <c r="AL544" s="286"/>
    </row>
    <row r="545" spans="1:38" s="272" customFormat="1" x14ac:dyDescent="0.2">
      <c r="A545" s="272" t="s">
        <v>1285</v>
      </c>
      <c r="B545" s="272" t="s">
        <v>17066</v>
      </c>
      <c r="C545" s="257">
        <v>56037</v>
      </c>
      <c r="D545" s="272" t="s">
        <v>17030</v>
      </c>
      <c r="E545" s="273" t="s">
        <v>17278</v>
      </c>
      <c r="F545" s="274">
        <v>20200202</v>
      </c>
      <c r="G545" s="272" t="s">
        <v>17651</v>
      </c>
      <c r="H545" s="272" t="s">
        <v>17752</v>
      </c>
      <c r="I545" s="272" t="s">
        <v>14790</v>
      </c>
      <c r="J545" s="287">
        <v>0</v>
      </c>
      <c r="K545" s="288">
        <v>0</v>
      </c>
      <c r="L545" s="288">
        <v>0</v>
      </c>
      <c r="M545" s="288">
        <v>0</v>
      </c>
      <c r="N545" s="288">
        <v>0</v>
      </c>
      <c r="O545" s="289">
        <v>0</v>
      </c>
      <c r="P545" s="290">
        <v>0</v>
      </c>
      <c r="Q545" s="290">
        <v>0</v>
      </c>
      <c r="R545" s="290">
        <v>0</v>
      </c>
      <c r="S545" s="290">
        <v>0</v>
      </c>
      <c r="T545" s="291">
        <v>0</v>
      </c>
      <c r="U545" s="292">
        <v>0</v>
      </c>
      <c r="V545" s="292">
        <v>0</v>
      </c>
      <c r="W545" s="292">
        <v>0</v>
      </c>
      <c r="X545" s="293">
        <v>0</v>
      </c>
      <c r="Y545" s="604" t="s">
        <v>16661</v>
      </c>
      <c r="Z545" s="282"/>
      <c r="AA545" s="282"/>
      <c r="AB545" s="282"/>
      <c r="AC545" s="282"/>
      <c r="AD545" s="282"/>
      <c r="AE545" s="282"/>
      <c r="AF545" s="285"/>
      <c r="AG545" s="285"/>
      <c r="AH545" s="285"/>
      <c r="AI545" s="285"/>
      <c r="AJ545" s="285"/>
      <c r="AL545" s="286"/>
    </row>
    <row r="546" spans="1:38" s="272" customFormat="1" x14ac:dyDescent="0.2">
      <c r="A546" s="272" t="s">
        <v>1285</v>
      </c>
      <c r="B546" s="272" t="s">
        <v>17066</v>
      </c>
      <c r="C546" s="257">
        <v>56037</v>
      </c>
      <c r="D546" s="272" t="s">
        <v>17030</v>
      </c>
      <c r="E546" s="273" t="s">
        <v>17278</v>
      </c>
      <c r="F546" s="274">
        <v>20200202</v>
      </c>
      <c r="G546" s="272" t="s">
        <v>17651</v>
      </c>
      <c r="H546" s="272" t="s">
        <v>17753</v>
      </c>
      <c r="I546" s="272" t="s">
        <v>14790</v>
      </c>
      <c r="J546" s="287">
        <v>0</v>
      </c>
      <c r="K546" s="288">
        <v>0</v>
      </c>
      <c r="L546" s="288">
        <v>0</v>
      </c>
      <c r="M546" s="288">
        <v>0</v>
      </c>
      <c r="N546" s="288">
        <v>0</v>
      </c>
      <c r="O546" s="289">
        <v>0</v>
      </c>
      <c r="P546" s="290">
        <v>0</v>
      </c>
      <c r="Q546" s="290">
        <v>0</v>
      </c>
      <c r="R546" s="290">
        <v>0</v>
      </c>
      <c r="S546" s="290">
        <v>0</v>
      </c>
      <c r="T546" s="291">
        <v>0</v>
      </c>
      <c r="U546" s="292">
        <v>0</v>
      </c>
      <c r="V546" s="292">
        <v>0</v>
      </c>
      <c r="W546" s="292">
        <v>0</v>
      </c>
      <c r="X546" s="293">
        <v>0</v>
      </c>
      <c r="Y546" s="604" t="s">
        <v>16661</v>
      </c>
      <c r="Z546" s="282"/>
      <c r="AA546" s="282"/>
      <c r="AB546" s="282"/>
      <c r="AC546" s="282"/>
      <c r="AD546" s="282"/>
      <c r="AE546" s="282"/>
      <c r="AF546" s="285"/>
      <c r="AG546" s="285"/>
      <c r="AH546" s="285"/>
      <c r="AI546" s="285"/>
      <c r="AJ546" s="285"/>
      <c r="AL546" s="286"/>
    </row>
    <row r="547" spans="1:38" s="272" customFormat="1" x14ac:dyDescent="0.2">
      <c r="A547" s="272" t="s">
        <v>1285</v>
      </c>
      <c r="B547" s="272" t="s">
        <v>17066</v>
      </c>
      <c r="C547" s="257">
        <v>56037</v>
      </c>
      <c r="D547" s="272" t="s">
        <v>17030</v>
      </c>
      <c r="E547" s="273" t="s">
        <v>17278</v>
      </c>
      <c r="F547" s="274">
        <v>20200202</v>
      </c>
      <c r="G547" s="272" t="s">
        <v>17651</v>
      </c>
      <c r="H547" s="272" t="s">
        <v>17754</v>
      </c>
      <c r="I547" s="272" t="s">
        <v>14790</v>
      </c>
      <c r="J547" s="287">
        <v>0</v>
      </c>
      <c r="K547" s="288">
        <v>0</v>
      </c>
      <c r="L547" s="288">
        <v>0</v>
      </c>
      <c r="M547" s="288">
        <v>0</v>
      </c>
      <c r="N547" s="288">
        <v>0</v>
      </c>
      <c r="O547" s="289">
        <v>0</v>
      </c>
      <c r="P547" s="290">
        <v>0</v>
      </c>
      <c r="Q547" s="290">
        <v>0</v>
      </c>
      <c r="R547" s="290">
        <v>0</v>
      </c>
      <c r="S547" s="290">
        <v>0</v>
      </c>
      <c r="T547" s="291">
        <v>0</v>
      </c>
      <c r="U547" s="292">
        <v>0</v>
      </c>
      <c r="V547" s="292">
        <v>0</v>
      </c>
      <c r="W547" s="292">
        <v>0</v>
      </c>
      <c r="X547" s="293">
        <v>0</v>
      </c>
      <c r="Y547" s="604" t="s">
        <v>16661</v>
      </c>
      <c r="Z547" s="282"/>
      <c r="AA547" s="282"/>
      <c r="AB547" s="282"/>
      <c r="AC547" s="282"/>
      <c r="AD547" s="282"/>
      <c r="AE547" s="282"/>
      <c r="AF547" s="285"/>
      <c r="AG547" s="285"/>
      <c r="AH547" s="285"/>
      <c r="AI547" s="285"/>
      <c r="AJ547" s="285"/>
      <c r="AL547" s="286"/>
    </row>
    <row r="548" spans="1:38" s="272" customFormat="1" x14ac:dyDescent="0.2">
      <c r="A548" s="272" t="s">
        <v>1285</v>
      </c>
      <c r="B548" s="272" t="s">
        <v>17066</v>
      </c>
      <c r="C548" s="257">
        <v>56037</v>
      </c>
      <c r="D548" s="272" t="s">
        <v>17030</v>
      </c>
      <c r="E548" s="273" t="s">
        <v>17278</v>
      </c>
      <c r="F548" s="274">
        <v>20200202</v>
      </c>
      <c r="G548" s="272" t="s">
        <v>17651</v>
      </c>
      <c r="H548" s="272" t="s">
        <v>17755</v>
      </c>
      <c r="I548" s="272" t="s">
        <v>14790</v>
      </c>
      <c r="J548" s="287">
        <v>0</v>
      </c>
      <c r="K548" s="288">
        <v>0</v>
      </c>
      <c r="L548" s="288">
        <v>0</v>
      </c>
      <c r="M548" s="288">
        <v>0</v>
      </c>
      <c r="N548" s="288">
        <v>0</v>
      </c>
      <c r="O548" s="289">
        <v>0</v>
      </c>
      <c r="P548" s="290">
        <v>0</v>
      </c>
      <c r="Q548" s="290">
        <v>0</v>
      </c>
      <c r="R548" s="290">
        <v>0</v>
      </c>
      <c r="S548" s="290">
        <v>0</v>
      </c>
      <c r="T548" s="291">
        <v>0</v>
      </c>
      <c r="U548" s="292">
        <v>0</v>
      </c>
      <c r="V548" s="292">
        <v>0</v>
      </c>
      <c r="W548" s="292">
        <v>0</v>
      </c>
      <c r="X548" s="293">
        <v>0</v>
      </c>
      <c r="Y548" s="604" t="s">
        <v>16661</v>
      </c>
      <c r="Z548" s="282"/>
      <c r="AA548" s="282"/>
      <c r="AB548" s="282"/>
      <c r="AC548" s="282"/>
      <c r="AD548" s="282"/>
      <c r="AE548" s="282"/>
      <c r="AF548" s="285"/>
      <c r="AG548" s="285"/>
      <c r="AH548" s="285"/>
      <c r="AI548" s="285"/>
      <c r="AJ548" s="285"/>
      <c r="AL548" s="286"/>
    </row>
    <row r="549" spans="1:38" s="272" customFormat="1" x14ac:dyDescent="0.2">
      <c r="A549" s="272" t="s">
        <v>1285</v>
      </c>
      <c r="B549" s="272" t="s">
        <v>17066</v>
      </c>
      <c r="C549" s="257">
        <v>56037</v>
      </c>
      <c r="D549" s="272" t="s">
        <v>17030</v>
      </c>
      <c r="E549" s="273" t="s">
        <v>17278</v>
      </c>
      <c r="F549" s="274">
        <v>20200202</v>
      </c>
      <c r="G549" s="272" t="s">
        <v>17651</v>
      </c>
      <c r="H549" s="272" t="s">
        <v>17756</v>
      </c>
      <c r="I549" s="272" t="s">
        <v>14790</v>
      </c>
      <c r="J549" s="287">
        <v>0</v>
      </c>
      <c r="K549" s="288">
        <v>0</v>
      </c>
      <c r="L549" s="288">
        <v>0</v>
      </c>
      <c r="M549" s="288">
        <v>0</v>
      </c>
      <c r="N549" s="288">
        <v>0</v>
      </c>
      <c r="O549" s="289">
        <v>0</v>
      </c>
      <c r="P549" s="290">
        <v>0</v>
      </c>
      <c r="Q549" s="290">
        <v>0</v>
      </c>
      <c r="R549" s="290">
        <v>0</v>
      </c>
      <c r="S549" s="290">
        <v>0</v>
      </c>
      <c r="T549" s="291">
        <v>0</v>
      </c>
      <c r="U549" s="292">
        <v>0</v>
      </c>
      <c r="V549" s="292">
        <v>0</v>
      </c>
      <c r="W549" s="292">
        <v>0</v>
      </c>
      <c r="X549" s="293">
        <v>0</v>
      </c>
      <c r="Y549" s="604" t="s">
        <v>16661</v>
      </c>
      <c r="Z549" s="282"/>
      <c r="AA549" s="282"/>
      <c r="AB549" s="282"/>
      <c r="AC549" s="282"/>
      <c r="AD549" s="282"/>
      <c r="AE549" s="282"/>
      <c r="AF549" s="285"/>
      <c r="AG549" s="285"/>
      <c r="AH549" s="285"/>
      <c r="AI549" s="285"/>
      <c r="AJ549" s="285"/>
      <c r="AL549" s="286"/>
    </row>
    <row r="550" spans="1:38" s="272" customFormat="1" x14ac:dyDescent="0.2">
      <c r="A550" s="272" t="s">
        <v>1285</v>
      </c>
      <c r="B550" s="272" t="s">
        <v>17066</v>
      </c>
      <c r="C550" s="257">
        <v>56037</v>
      </c>
      <c r="D550" s="272" t="s">
        <v>17030</v>
      </c>
      <c r="E550" s="273" t="s">
        <v>17278</v>
      </c>
      <c r="F550" s="274">
        <v>20200202</v>
      </c>
      <c r="G550" s="272" t="s">
        <v>17651</v>
      </c>
      <c r="H550" s="272" t="s">
        <v>17424</v>
      </c>
      <c r="I550" s="272" t="s">
        <v>14790</v>
      </c>
      <c r="J550" s="287">
        <v>0</v>
      </c>
      <c r="K550" s="288">
        <v>0</v>
      </c>
      <c r="L550" s="288">
        <v>0</v>
      </c>
      <c r="M550" s="288">
        <v>0</v>
      </c>
      <c r="N550" s="288">
        <v>0</v>
      </c>
      <c r="O550" s="289">
        <v>0</v>
      </c>
      <c r="P550" s="290">
        <v>0</v>
      </c>
      <c r="Q550" s="290">
        <v>0</v>
      </c>
      <c r="R550" s="290">
        <v>0</v>
      </c>
      <c r="S550" s="290">
        <v>0</v>
      </c>
      <c r="T550" s="291">
        <v>0</v>
      </c>
      <c r="U550" s="292">
        <v>0</v>
      </c>
      <c r="V550" s="292">
        <v>0</v>
      </c>
      <c r="W550" s="292">
        <v>0</v>
      </c>
      <c r="X550" s="293">
        <v>0</v>
      </c>
      <c r="Y550" s="604" t="s">
        <v>16661</v>
      </c>
      <c r="Z550" s="282"/>
      <c r="AA550" s="282"/>
      <c r="AB550" s="282"/>
      <c r="AC550" s="282"/>
      <c r="AD550" s="282"/>
      <c r="AE550" s="282"/>
      <c r="AF550" s="285"/>
      <c r="AG550" s="285"/>
      <c r="AH550" s="285"/>
      <c r="AI550" s="285"/>
      <c r="AJ550" s="285"/>
      <c r="AL550" s="286"/>
    </row>
    <row r="551" spans="1:38" s="272" customFormat="1" x14ac:dyDescent="0.2">
      <c r="A551" s="272" t="s">
        <v>1285</v>
      </c>
      <c r="B551" s="272" t="s">
        <v>17066</v>
      </c>
      <c r="C551" s="257">
        <v>56037</v>
      </c>
      <c r="D551" s="272" t="s">
        <v>17030</v>
      </c>
      <c r="E551" s="273" t="s">
        <v>17278</v>
      </c>
      <c r="F551" s="274">
        <v>20200202</v>
      </c>
      <c r="G551" s="272" t="s">
        <v>17757</v>
      </c>
      <c r="H551" s="272" t="s">
        <v>17758</v>
      </c>
      <c r="I551" s="272" t="s">
        <v>14790</v>
      </c>
      <c r="J551" s="287">
        <v>0</v>
      </c>
      <c r="K551" s="288">
        <v>5.4491580000000006</v>
      </c>
      <c r="L551" s="288">
        <v>0</v>
      </c>
      <c r="M551" s="288">
        <v>0</v>
      </c>
      <c r="N551" s="288">
        <v>0</v>
      </c>
      <c r="O551" s="289">
        <v>0</v>
      </c>
      <c r="P551" s="290">
        <v>5.9063525074537253</v>
      </c>
      <c r="Q551" s="290">
        <v>0</v>
      </c>
      <c r="R551" s="290">
        <v>0</v>
      </c>
      <c r="S551" s="290">
        <v>0</v>
      </c>
      <c r="T551" s="291">
        <v>0</v>
      </c>
      <c r="U551" s="292">
        <v>5.8588510265732525</v>
      </c>
      <c r="V551" s="292">
        <v>0</v>
      </c>
      <c r="W551" s="292">
        <v>0</v>
      </c>
      <c r="X551" s="293">
        <v>0</v>
      </c>
      <c r="Y551" s="604" t="s">
        <v>16661</v>
      </c>
      <c r="Z551" s="282"/>
      <c r="AA551" s="282"/>
      <c r="AB551" s="282"/>
      <c r="AC551" s="282"/>
      <c r="AD551" s="282"/>
      <c r="AE551" s="282"/>
      <c r="AF551" s="285"/>
      <c r="AG551" s="285"/>
      <c r="AH551" s="285"/>
      <c r="AI551" s="285"/>
      <c r="AJ551" s="285"/>
      <c r="AL551" s="286"/>
    </row>
    <row r="552" spans="1:38" s="272" customFormat="1" x14ac:dyDescent="0.2">
      <c r="A552" s="272" t="s">
        <v>1285</v>
      </c>
      <c r="B552" s="272" t="s">
        <v>17066</v>
      </c>
      <c r="C552" s="257">
        <v>56037</v>
      </c>
      <c r="D552" s="272" t="s">
        <v>17030</v>
      </c>
      <c r="E552" s="273" t="s">
        <v>17278</v>
      </c>
      <c r="F552" s="274">
        <v>20200202</v>
      </c>
      <c r="G552" s="272" t="s">
        <v>17757</v>
      </c>
      <c r="H552" s="272" t="s">
        <v>17336</v>
      </c>
      <c r="I552" s="272" t="s">
        <v>14790</v>
      </c>
      <c r="J552" s="287">
        <v>0</v>
      </c>
      <c r="K552" s="288">
        <v>0</v>
      </c>
      <c r="L552" s="288">
        <v>0</v>
      </c>
      <c r="M552" s="288">
        <v>0</v>
      </c>
      <c r="N552" s="288">
        <v>0</v>
      </c>
      <c r="O552" s="289">
        <v>0</v>
      </c>
      <c r="P552" s="290">
        <v>0</v>
      </c>
      <c r="Q552" s="290">
        <v>0</v>
      </c>
      <c r="R552" s="290">
        <v>0</v>
      </c>
      <c r="S552" s="290">
        <v>0</v>
      </c>
      <c r="T552" s="291">
        <v>0</v>
      </c>
      <c r="U552" s="292">
        <v>0</v>
      </c>
      <c r="V552" s="292">
        <v>0</v>
      </c>
      <c r="W552" s="292">
        <v>0</v>
      </c>
      <c r="X552" s="293">
        <v>0</v>
      </c>
      <c r="Y552" s="604" t="s">
        <v>16661</v>
      </c>
      <c r="Z552" s="282"/>
      <c r="AA552" s="282"/>
      <c r="AB552" s="282"/>
      <c r="AC552" s="282"/>
      <c r="AD552" s="282"/>
      <c r="AE552" s="282"/>
      <c r="AF552" s="285"/>
      <c r="AG552" s="285"/>
      <c r="AH552" s="285"/>
      <c r="AI552" s="285"/>
      <c r="AJ552" s="285"/>
      <c r="AL552" s="286"/>
    </row>
    <row r="553" spans="1:38" s="272" customFormat="1" x14ac:dyDescent="0.2">
      <c r="A553" s="272" t="s">
        <v>1285</v>
      </c>
      <c r="B553" s="272" t="s">
        <v>17066</v>
      </c>
      <c r="C553" s="257">
        <v>56037</v>
      </c>
      <c r="D553" s="272" t="s">
        <v>17030</v>
      </c>
      <c r="E553" s="273" t="s">
        <v>17278</v>
      </c>
      <c r="F553" s="274">
        <v>20200253</v>
      </c>
      <c r="G553" s="272" t="s">
        <v>17651</v>
      </c>
      <c r="H553" s="272" t="s">
        <v>17759</v>
      </c>
      <c r="I553" s="272" t="s">
        <v>14790</v>
      </c>
      <c r="J553" s="287">
        <v>6.1319999999999988</v>
      </c>
      <c r="K553" s="288">
        <v>0.10527417599999997</v>
      </c>
      <c r="L553" s="288">
        <v>3.9420000000000006</v>
      </c>
      <c r="M553" s="288">
        <v>0</v>
      </c>
      <c r="N553" s="288">
        <v>6.9032829599999984E-2</v>
      </c>
      <c r="O553" s="289">
        <v>6.6464862233222508</v>
      </c>
      <c r="P553" s="290">
        <v>0.1141068754819964</v>
      </c>
      <c r="Q553" s="290">
        <v>4.2727411435643061</v>
      </c>
      <c r="R553" s="290">
        <v>0</v>
      </c>
      <c r="S553" s="290">
        <v>7.4824812604917232E-2</v>
      </c>
      <c r="T553" s="291">
        <v>6.1527977503724776</v>
      </c>
      <c r="U553" s="292">
        <v>0.1131891778746832</v>
      </c>
      <c r="V553" s="292">
        <v>4.1082932395074225</v>
      </c>
      <c r="W553" s="292">
        <v>0</v>
      </c>
      <c r="X553" s="293">
        <v>7.4824812604917232E-2</v>
      </c>
      <c r="Y553" s="604" t="s">
        <v>16661</v>
      </c>
      <c r="Z553" s="282"/>
      <c r="AA553" s="282"/>
      <c r="AB553" s="282"/>
      <c r="AC553" s="282"/>
      <c r="AD553" s="282"/>
      <c r="AE553" s="282"/>
      <c r="AF553" s="285"/>
      <c r="AG553" s="285"/>
      <c r="AH553" s="285"/>
      <c r="AI553" s="285"/>
      <c r="AJ553" s="285"/>
      <c r="AL553" s="286"/>
    </row>
    <row r="554" spans="1:38" s="272" customFormat="1" x14ac:dyDescent="0.2">
      <c r="A554" s="272" t="s">
        <v>1285</v>
      </c>
      <c r="B554" s="272" t="s">
        <v>17066</v>
      </c>
      <c r="C554" s="257">
        <v>56037</v>
      </c>
      <c r="D554" s="272" t="s">
        <v>17030</v>
      </c>
      <c r="E554" s="273" t="s">
        <v>17278</v>
      </c>
      <c r="F554" s="274">
        <v>20200253</v>
      </c>
      <c r="G554" s="272" t="s">
        <v>17651</v>
      </c>
      <c r="H554" s="272" t="s">
        <v>17760</v>
      </c>
      <c r="I554" s="272" t="s">
        <v>14790</v>
      </c>
      <c r="J554" s="287">
        <v>6.57</v>
      </c>
      <c r="K554" s="288">
        <v>9.1479628800000018E-2</v>
      </c>
      <c r="L554" s="288">
        <v>1.3139999999999998</v>
      </c>
      <c r="M554" s="288">
        <v>0</v>
      </c>
      <c r="N554" s="288">
        <v>5.9987148480000009E-2</v>
      </c>
      <c r="O554" s="289">
        <v>7.1212352392738421</v>
      </c>
      <c r="P554" s="290">
        <v>9.9154940074010711E-2</v>
      </c>
      <c r="Q554" s="290">
        <v>1.4242470478547682</v>
      </c>
      <c r="R554" s="290">
        <v>0</v>
      </c>
      <c r="S554" s="290">
        <v>6.5020181987721207E-2</v>
      </c>
      <c r="T554" s="291">
        <v>6.5922833039705138</v>
      </c>
      <c r="U554" s="292">
        <v>9.8357492498000618E-2</v>
      </c>
      <c r="V554" s="292">
        <v>1.3694310798358069</v>
      </c>
      <c r="W554" s="292">
        <v>0</v>
      </c>
      <c r="X554" s="293">
        <v>6.5020181987721207E-2</v>
      </c>
      <c r="Y554" s="604" t="s">
        <v>16661</v>
      </c>
      <c r="Z554" s="282"/>
      <c r="AA554" s="282"/>
      <c r="AB554" s="282"/>
      <c r="AC554" s="282"/>
      <c r="AD554" s="282"/>
      <c r="AE554" s="282"/>
      <c r="AF554" s="285"/>
      <c r="AG554" s="285"/>
      <c r="AH554" s="285"/>
      <c r="AI554" s="285"/>
      <c r="AJ554" s="285"/>
      <c r="AL554" s="286"/>
    </row>
    <row r="555" spans="1:38" s="272" customFormat="1" x14ac:dyDescent="0.2">
      <c r="A555" s="272" t="s">
        <v>1285</v>
      </c>
      <c r="B555" s="272" t="s">
        <v>17066</v>
      </c>
      <c r="C555" s="257">
        <v>56037</v>
      </c>
      <c r="D555" s="272" t="s">
        <v>17030</v>
      </c>
      <c r="E555" s="273" t="s">
        <v>17278</v>
      </c>
      <c r="F555" s="274">
        <v>20200254</v>
      </c>
      <c r="G555" s="272" t="s">
        <v>17761</v>
      </c>
      <c r="H555" s="272" t="s">
        <v>17418</v>
      </c>
      <c r="I555" s="272" t="s">
        <v>14790</v>
      </c>
      <c r="J555" s="287">
        <v>3.0659999999999994</v>
      </c>
      <c r="K555" s="288">
        <v>0.3183734399999999</v>
      </c>
      <c r="L555" s="288">
        <v>2.19</v>
      </c>
      <c r="M555" s="288">
        <v>0</v>
      </c>
      <c r="N555" s="288">
        <v>2.6945994767999994E-2</v>
      </c>
      <c r="O555" s="289">
        <v>3.3232431116611254</v>
      </c>
      <c r="P555" s="290">
        <v>0.34508556471489121</v>
      </c>
      <c r="Q555" s="290">
        <v>2.3737450797579474</v>
      </c>
      <c r="R555" s="290">
        <v>0</v>
      </c>
      <c r="S555" s="290">
        <v>2.9206813926814328E-2</v>
      </c>
      <c r="T555" s="291">
        <v>3.0763988751862388</v>
      </c>
      <c r="U555" s="292">
        <v>0.34231023504505775</v>
      </c>
      <c r="V555" s="292">
        <v>2.2823851330596785</v>
      </c>
      <c r="W555" s="292">
        <v>0</v>
      </c>
      <c r="X555" s="293">
        <v>2.9206813926814328E-2</v>
      </c>
      <c r="Y555" s="604" t="s">
        <v>16661</v>
      </c>
      <c r="Z555" s="282"/>
      <c r="AA555" s="282"/>
      <c r="AB555" s="282"/>
      <c r="AC555" s="282"/>
      <c r="AD555" s="282"/>
      <c r="AE555" s="282"/>
      <c r="AF555" s="285"/>
      <c r="AG555" s="285"/>
      <c r="AH555" s="285"/>
      <c r="AI555" s="285"/>
      <c r="AJ555" s="285"/>
      <c r="AL555" s="286"/>
    </row>
    <row r="556" spans="1:38" s="272" customFormat="1" x14ac:dyDescent="0.2">
      <c r="A556" s="272" t="s">
        <v>1285</v>
      </c>
      <c r="B556" s="272" t="s">
        <v>17066</v>
      </c>
      <c r="C556" s="257">
        <v>56037</v>
      </c>
      <c r="D556" s="272" t="s">
        <v>17030</v>
      </c>
      <c r="E556" s="273" t="s">
        <v>17278</v>
      </c>
      <c r="F556" s="274">
        <v>20200254</v>
      </c>
      <c r="G556" s="272" t="s">
        <v>17651</v>
      </c>
      <c r="H556" s="272" t="s">
        <v>17762</v>
      </c>
      <c r="I556" s="272" t="s">
        <v>14790</v>
      </c>
      <c r="J556" s="287">
        <v>3.0659999999999994</v>
      </c>
      <c r="K556" s="288">
        <v>0.3183734399999999</v>
      </c>
      <c r="L556" s="288">
        <v>2.19</v>
      </c>
      <c r="M556" s="288">
        <v>0</v>
      </c>
      <c r="N556" s="288">
        <v>2.6945994767999994E-2</v>
      </c>
      <c r="O556" s="289">
        <v>3.3232431116611254</v>
      </c>
      <c r="P556" s="290">
        <v>0.34508556471489121</v>
      </c>
      <c r="Q556" s="290">
        <v>2.3737450797579474</v>
      </c>
      <c r="R556" s="290">
        <v>0</v>
      </c>
      <c r="S556" s="290">
        <v>2.9206813926814328E-2</v>
      </c>
      <c r="T556" s="291">
        <v>3.0763988751862388</v>
      </c>
      <c r="U556" s="292">
        <v>0.34231023504505775</v>
      </c>
      <c r="V556" s="292">
        <v>2.2823851330596785</v>
      </c>
      <c r="W556" s="292">
        <v>0</v>
      </c>
      <c r="X556" s="293">
        <v>2.9206813926814328E-2</v>
      </c>
      <c r="Y556" s="604" t="s">
        <v>16661</v>
      </c>
      <c r="Z556" s="282"/>
      <c r="AA556" s="282"/>
      <c r="AB556" s="282"/>
      <c r="AC556" s="282"/>
      <c r="AD556" s="282"/>
      <c r="AE556" s="282"/>
      <c r="AF556" s="285"/>
      <c r="AG556" s="285"/>
      <c r="AH556" s="285"/>
      <c r="AI556" s="285"/>
      <c r="AJ556" s="285"/>
      <c r="AL556" s="286"/>
    </row>
    <row r="557" spans="1:38" s="272" customFormat="1" x14ac:dyDescent="0.2">
      <c r="A557" s="272" t="s">
        <v>1285</v>
      </c>
      <c r="B557" s="272" t="s">
        <v>17066</v>
      </c>
      <c r="C557" s="257">
        <v>56037</v>
      </c>
      <c r="D557" s="272" t="s">
        <v>17030</v>
      </c>
      <c r="E557" s="273" t="s">
        <v>17278</v>
      </c>
      <c r="F557" s="274">
        <v>20200254</v>
      </c>
      <c r="G557" s="272" t="s">
        <v>17651</v>
      </c>
      <c r="H557" s="272" t="s">
        <v>17705</v>
      </c>
      <c r="I557" s="272" t="s">
        <v>14790</v>
      </c>
      <c r="J557" s="287">
        <v>2.6279999999999997</v>
      </c>
      <c r="K557" s="288">
        <v>0.77277916799999991</v>
      </c>
      <c r="L557" s="288">
        <v>6.57</v>
      </c>
      <c r="M557" s="288">
        <v>0</v>
      </c>
      <c r="N557" s="288">
        <v>6.5405278209599987E-2</v>
      </c>
      <c r="O557" s="289">
        <v>2.8484940957095364</v>
      </c>
      <c r="P557" s="290">
        <v>0.83761677980796345</v>
      </c>
      <c r="Q557" s="290">
        <v>7.1212352392738421</v>
      </c>
      <c r="R557" s="290">
        <v>0</v>
      </c>
      <c r="S557" s="290">
        <v>7.089290289508568E-2</v>
      </c>
      <c r="T557" s="291">
        <v>2.6369133215882048</v>
      </c>
      <c r="U557" s="292">
        <v>0.83088029779118577</v>
      </c>
      <c r="V557" s="292">
        <v>6.8471553991790364</v>
      </c>
      <c r="W557" s="292">
        <v>0</v>
      </c>
      <c r="X557" s="293">
        <v>7.089290289508568E-2</v>
      </c>
      <c r="Y557" s="604" t="s">
        <v>16661</v>
      </c>
      <c r="Z557" s="282"/>
      <c r="AA557" s="282"/>
      <c r="AB557" s="282"/>
      <c r="AC557" s="282"/>
      <c r="AD557" s="282"/>
      <c r="AE557" s="282"/>
      <c r="AF557" s="285"/>
      <c r="AG557" s="285"/>
      <c r="AH557" s="285"/>
      <c r="AI557" s="285"/>
      <c r="AJ557" s="285"/>
      <c r="AL557" s="286"/>
    </row>
    <row r="558" spans="1:38" s="272" customFormat="1" x14ac:dyDescent="0.2">
      <c r="A558" s="272" t="s">
        <v>1285</v>
      </c>
      <c r="B558" s="272" t="s">
        <v>17066</v>
      </c>
      <c r="C558" s="257">
        <v>56037</v>
      </c>
      <c r="D558" s="272" t="s">
        <v>17030</v>
      </c>
      <c r="E558" s="273" t="s">
        <v>17278</v>
      </c>
      <c r="F558" s="274">
        <v>20200254</v>
      </c>
      <c r="G558" s="272" t="s">
        <v>17651</v>
      </c>
      <c r="H558" s="272" t="s">
        <v>17643</v>
      </c>
      <c r="I558" s="272" t="s">
        <v>14790</v>
      </c>
      <c r="J558" s="287">
        <v>0.87600000000000011</v>
      </c>
      <c r="K558" s="288">
        <v>0.24022723200000007</v>
      </c>
      <c r="L558" s="288">
        <v>1.7520000000000002</v>
      </c>
      <c r="M558" s="288">
        <v>0</v>
      </c>
      <c r="N558" s="288">
        <v>2.0331977870400007E-2</v>
      </c>
      <c r="O558" s="289">
        <v>0.94949803190317905</v>
      </c>
      <c r="P558" s="290">
        <v>0.26038274428487262</v>
      </c>
      <c r="Q558" s="290">
        <v>1.8989960638063581</v>
      </c>
      <c r="R558" s="290">
        <v>0</v>
      </c>
      <c r="S558" s="290">
        <v>2.2037868690232641E-2</v>
      </c>
      <c r="T558" s="291">
        <v>0.87897110719606852</v>
      </c>
      <c r="U558" s="292">
        <v>0.25828863189763462</v>
      </c>
      <c r="V558" s="292">
        <v>1.8259081064477432</v>
      </c>
      <c r="W558" s="292">
        <v>0</v>
      </c>
      <c r="X558" s="293">
        <v>2.2037868690232641E-2</v>
      </c>
      <c r="Y558" s="604" t="s">
        <v>16661</v>
      </c>
      <c r="Z558" s="282"/>
      <c r="AA558" s="282"/>
      <c r="AB558" s="282"/>
      <c r="AC558" s="282"/>
      <c r="AD558" s="282"/>
      <c r="AE558" s="282"/>
      <c r="AF558" s="285"/>
      <c r="AG558" s="285"/>
      <c r="AH558" s="285"/>
      <c r="AI558" s="285"/>
      <c r="AJ558" s="285"/>
      <c r="AL558" s="286"/>
    </row>
    <row r="559" spans="1:38" s="272" customFormat="1" x14ac:dyDescent="0.2">
      <c r="A559" s="272" t="s">
        <v>1285</v>
      </c>
      <c r="B559" s="272" t="s">
        <v>17066</v>
      </c>
      <c r="C559" s="257">
        <v>56037</v>
      </c>
      <c r="D559" s="272" t="s">
        <v>17030</v>
      </c>
      <c r="E559" s="273" t="s">
        <v>17278</v>
      </c>
      <c r="F559" s="274">
        <v>20200254</v>
      </c>
      <c r="G559" s="272" t="s">
        <v>17651</v>
      </c>
      <c r="H559" s="272" t="s">
        <v>17335</v>
      </c>
      <c r="I559" s="272" t="s">
        <v>14790</v>
      </c>
      <c r="J559" s="287">
        <v>3.5040000000000004</v>
      </c>
      <c r="K559" s="288">
        <v>1.12877856</v>
      </c>
      <c r="L559" s="288">
        <v>5.6940000000000008</v>
      </c>
      <c r="M559" s="288">
        <v>0</v>
      </c>
      <c r="N559" s="288">
        <v>9.5535799632000012E-2</v>
      </c>
      <c r="O559" s="289">
        <v>3.7979921276127162</v>
      </c>
      <c r="P559" s="290">
        <v>1.2234851839891603</v>
      </c>
      <c r="Q559" s="290">
        <v>6.171737207370664</v>
      </c>
      <c r="R559" s="290">
        <v>0</v>
      </c>
      <c r="S559" s="290">
        <v>0.10355143119506902</v>
      </c>
      <c r="T559" s="291">
        <v>3.5158844287842741</v>
      </c>
      <c r="U559" s="292">
        <v>1.2136453787961143</v>
      </c>
      <c r="V559" s="292">
        <v>5.9342013459551657</v>
      </c>
      <c r="W559" s="292">
        <v>0</v>
      </c>
      <c r="X559" s="293">
        <v>0.10355143119506902</v>
      </c>
      <c r="Y559" s="604" t="s">
        <v>16661</v>
      </c>
      <c r="Z559" s="282"/>
      <c r="AA559" s="282"/>
      <c r="AB559" s="282"/>
      <c r="AC559" s="282"/>
      <c r="AD559" s="282"/>
      <c r="AE559" s="282"/>
      <c r="AF559" s="285"/>
      <c r="AG559" s="285"/>
      <c r="AH559" s="285"/>
      <c r="AI559" s="285"/>
      <c r="AJ559" s="285"/>
      <c r="AL559" s="286"/>
    </row>
    <row r="560" spans="1:38" s="272" customFormat="1" x14ac:dyDescent="0.2">
      <c r="A560" s="272" t="s">
        <v>1285</v>
      </c>
      <c r="B560" s="272" t="s">
        <v>17066</v>
      </c>
      <c r="C560" s="257">
        <v>56037</v>
      </c>
      <c r="D560" s="272" t="s">
        <v>17030</v>
      </c>
      <c r="E560" s="273" t="s">
        <v>17278</v>
      </c>
      <c r="F560" s="274">
        <v>20200254</v>
      </c>
      <c r="G560" s="272" t="s">
        <v>17651</v>
      </c>
      <c r="H560" s="272" t="s">
        <v>17763</v>
      </c>
      <c r="I560" s="272" t="s">
        <v>14790</v>
      </c>
      <c r="J560" s="287">
        <v>2.19</v>
      </c>
      <c r="K560" s="288">
        <v>0.62227536000000006</v>
      </c>
      <c r="L560" s="288">
        <v>2.19</v>
      </c>
      <c r="M560" s="288">
        <v>0</v>
      </c>
      <c r="N560" s="288">
        <v>5.2667171591999996E-2</v>
      </c>
      <c r="O560" s="289">
        <v>2.3737450797579474</v>
      </c>
      <c r="P560" s="290">
        <v>0.67448542194274219</v>
      </c>
      <c r="Q560" s="290">
        <v>2.3737450797579474</v>
      </c>
      <c r="R560" s="290">
        <v>0</v>
      </c>
      <c r="S560" s="290">
        <v>5.708604540240983E-2</v>
      </c>
      <c r="T560" s="291">
        <v>2.1974277679901713</v>
      </c>
      <c r="U560" s="292">
        <v>0.66906091395170397</v>
      </c>
      <c r="V560" s="292">
        <v>2.2823851330596785</v>
      </c>
      <c r="W560" s="292">
        <v>0</v>
      </c>
      <c r="X560" s="293">
        <v>5.708604540240983E-2</v>
      </c>
      <c r="Y560" s="604" t="s">
        <v>16661</v>
      </c>
      <c r="Z560" s="282"/>
      <c r="AA560" s="282"/>
      <c r="AB560" s="282"/>
      <c r="AC560" s="282"/>
      <c r="AD560" s="282"/>
      <c r="AE560" s="282"/>
      <c r="AF560" s="285"/>
      <c r="AG560" s="285"/>
      <c r="AH560" s="285"/>
      <c r="AI560" s="285"/>
      <c r="AJ560" s="285"/>
      <c r="AL560" s="286"/>
    </row>
    <row r="561" spans="1:38" s="272" customFormat="1" x14ac:dyDescent="0.2">
      <c r="A561" s="272" t="s">
        <v>1285</v>
      </c>
      <c r="B561" s="272" t="s">
        <v>17066</v>
      </c>
      <c r="C561" s="257">
        <v>56037</v>
      </c>
      <c r="D561" s="272" t="s">
        <v>17030</v>
      </c>
      <c r="E561" s="273" t="s">
        <v>17278</v>
      </c>
      <c r="F561" s="274">
        <v>20200254</v>
      </c>
      <c r="G561" s="272" t="s">
        <v>17651</v>
      </c>
      <c r="H561" s="272" t="s">
        <v>17302</v>
      </c>
      <c r="I561" s="272" t="s">
        <v>14790</v>
      </c>
      <c r="J561" s="287">
        <v>0.70079999999999998</v>
      </c>
      <c r="K561" s="288">
        <v>0.22865001599999998</v>
      </c>
      <c r="L561" s="288">
        <v>0.70079999999999998</v>
      </c>
      <c r="M561" s="288">
        <v>0</v>
      </c>
      <c r="N561" s="288">
        <v>1.93521235152E-2</v>
      </c>
      <c r="O561" s="289">
        <v>0.75959842552254309</v>
      </c>
      <c r="P561" s="290">
        <v>0.24783417829524013</v>
      </c>
      <c r="Q561" s="290">
        <v>0.75959842552254309</v>
      </c>
      <c r="R561" s="290">
        <v>0</v>
      </c>
      <c r="S561" s="290">
        <v>2.0975802729257566E-2</v>
      </c>
      <c r="T561" s="291">
        <v>0.70317688575685466</v>
      </c>
      <c r="U561" s="292">
        <v>0.24584098698690518</v>
      </c>
      <c r="V561" s="292">
        <v>0.73036324257909713</v>
      </c>
      <c r="W561" s="292">
        <v>0</v>
      </c>
      <c r="X561" s="293">
        <v>2.0975802729257566E-2</v>
      </c>
      <c r="Y561" s="604" t="s">
        <v>16661</v>
      </c>
      <c r="Z561" s="282"/>
      <c r="AA561" s="282"/>
      <c r="AB561" s="282"/>
      <c r="AC561" s="282"/>
      <c r="AD561" s="282"/>
      <c r="AE561" s="282"/>
      <c r="AF561" s="285"/>
      <c r="AG561" s="285"/>
      <c r="AH561" s="285"/>
      <c r="AI561" s="285"/>
      <c r="AJ561" s="285"/>
      <c r="AL561" s="286"/>
    </row>
    <row r="562" spans="1:38" s="272" customFormat="1" x14ac:dyDescent="0.2">
      <c r="A562" s="272" t="s">
        <v>1285</v>
      </c>
      <c r="B562" s="272" t="s">
        <v>17066</v>
      </c>
      <c r="C562" s="257">
        <v>56037</v>
      </c>
      <c r="D562" s="272" t="s">
        <v>17030</v>
      </c>
      <c r="E562" s="273" t="s">
        <v>17278</v>
      </c>
      <c r="F562" s="274">
        <v>20200254</v>
      </c>
      <c r="G562" s="272" t="s">
        <v>17651</v>
      </c>
      <c r="H562" s="272" t="s">
        <v>17303</v>
      </c>
      <c r="I562" s="272" t="s">
        <v>14790</v>
      </c>
      <c r="J562" s="287">
        <v>1.7520000000000002</v>
      </c>
      <c r="K562" s="288">
        <v>0.33573926399999998</v>
      </c>
      <c r="L562" s="288">
        <v>1.7520000000000002</v>
      </c>
      <c r="M562" s="288">
        <v>0</v>
      </c>
      <c r="N562" s="288">
        <v>2.8415776300800003E-2</v>
      </c>
      <c r="O562" s="289">
        <v>1.8989960638063581</v>
      </c>
      <c r="P562" s="290">
        <v>0.36390841369933996</v>
      </c>
      <c r="Q562" s="290">
        <v>1.8989960638063581</v>
      </c>
      <c r="R562" s="290">
        <v>0</v>
      </c>
      <c r="S562" s="290">
        <v>3.0799912868276935E-2</v>
      </c>
      <c r="T562" s="291">
        <v>1.757942214392137</v>
      </c>
      <c r="U562" s="292">
        <v>0.36098170241115191</v>
      </c>
      <c r="V562" s="292">
        <v>1.8259081064477432</v>
      </c>
      <c r="W562" s="292">
        <v>0</v>
      </c>
      <c r="X562" s="293">
        <v>3.0799912868276935E-2</v>
      </c>
      <c r="Y562" s="604" t="s">
        <v>16661</v>
      </c>
      <c r="Z562" s="282"/>
      <c r="AA562" s="282"/>
      <c r="AB562" s="282"/>
      <c r="AC562" s="282"/>
      <c r="AD562" s="282"/>
      <c r="AE562" s="282"/>
      <c r="AF562" s="285"/>
      <c r="AG562" s="285"/>
      <c r="AH562" s="285"/>
      <c r="AI562" s="285"/>
      <c r="AJ562" s="285"/>
      <c r="AL562" s="286"/>
    </row>
    <row r="563" spans="1:38" s="272" customFormat="1" x14ac:dyDescent="0.2">
      <c r="A563" s="272" t="s">
        <v>1285</v>
      </c>
      <c r="B563" s="272" t="s">
        <v>17066</v>
      </c>
      <c r="C563" s="257">
        <v>56037</v>
      </c>
      <c r="D563" s="272" t="s">
        <v>17030</v>
      </c>
      <c r="E563" s="273" t="s">
        <v>17278</v>
      </c>
      <c r="F563" s="274">
        <v>20200254</v>
      </c>
      <c r="G563" s="272" t="s">
        <v>17651</v>
      </c>
      <c r="H563" s="272" t="s">
        <v>17659</v>
      </c>
      <c r="I563" s="272" t="s">
        <v>14790</v>
      </c>
      <c r="J563" s="287">
        <v>1.7958000000000001</v>
      </c>
      <c r="K563" s="288">
        <v>0.52965763199999993</v>
      </c>
      <c r="L563" s="288">
        <v>1.7958000000000001</v>
      </c>
      <c r="M563" s="288">
        <v>0</v>
      </c>
      <c r="N563" s="288">
        <v>4.4828336750400002E-2</v>
      </c>
      <c r="O563" s="289">
        <v>1.9464709654015169</v>
      </c>
      <c r="P563" s="290">
        <v>0.57409689402568276</v>
      </c>
      <c r="Q563" s="290">
        <v>1.9464709654015169</v>
      </c>
      <c r="R563" s="290">
        <v>0</v>
      </c>
      <c r="S563" s="290">
        <v>4.8589517714609301E-2</v>
      </c>
      <c r="T563" s="291">
        <v>1.8018907697519404</v>
      </c>
      <c r="U563" s="292">
        <v>0.56947975466586886</v>
      </c>
      <c r="V563" s="292">
        <v>1.8715558091089366</v>
      </c>
      <c r="W563" s="292">
        <v>0</v>
      </c>
      <c r="X563" s="293">
        <v>4.8589517714609301E-2</v>
      </c>
      <c r="Y563" s="604" t="s">
        <v>16661</v>
      </c>
      <c r="Z563" s="282"/>
      <c r="AA563" s="282"/>
      <c r="AB563" s="282"/>
      <c r="AC563" s="282"/>
      <c r="AD563" s="282"/>
      <c r="AE563" s="282"/>
      <c r="AF563" s="285"/>
      <c r="AG563" s="285"/>
      <c r="AH563" s="285"/>
      <c r="AI563" s="285"/>
      <c r="AJ563" s="285"/>
      <c r="AL563" s="286"/>
    </row>
    <row r="564" spans="1:38" s="272" customFormat="1" x14ac:dyDescent="0.2">
      <c r="A564" s="272" t="s">
        <v>1285</v>
      </c>
      <c r="B564" s="272" t="s">
        <v>17066</v>
      </c>
      <c r="C564" s="257">
        <v>56037</v>
      </c>
      <c r="D564" s="272" t="s">
        <v>17030</v>
      </c>
      <c r="E564" s="273" t="s">
        <v>17278</v>
      </c>
      <c r="F564" s="274">
        <v>20200254</v>
      </c>
      <c r="G564" s="272" t="s">
        <v>17651</v>
      </c>
      <c r="H564" s="272" t="s">
        <v>17304</v>
      </c>
      <c r="I564" s="272" t="s">
        <v>14790</v>
      </c>
      <c r="J564" s="287">
        <v>1.3139999999999998</v>
      </c>
      <c r="K564" s="288">
        <v>0.3646823039999999</v>
      </c>
      <c r="L564" s="288">
        <v>1.3139999999999998</v>
      </c>
      <c r="M564" s="288">
        <v>0</v>
      </c>
      <c r="N564" s="288">
        <v>3.0865412188799995E-2</v>
      </c>
      <c r="O564" s="289">
        <v>1.4242470478547682</v>
      </c>
      <c r="P564" s="290">
        <v>0.39527982867342087</v>
      </c>
      <c r="Q564" s="290">
        <v>1.4242470478547682</v>
      </c>
      <c r="R564" s="290">
        <v>0</v>
      </c>
      <c r="S564" s="290">
        <v>3.3455077770714596E-2</v>
      </c>
      <c r="T564" s="291">
        <v>1.3184566607941024</v>
      </c>
      <c r="U564" s="292">
        <v>0.39210081468797525</v>
      </c>
      <c r="V564" s="292">
        <v>1.3694310798358069</v>
      </c>
      <c r="W564" s="292">
        <v>0</v>
      </c>
      <c r="X564" s="293">
        <v>3.3455077770714596E-2</v>
      </c>
      <c r="Y564" s="604" t="s">
        <v>16661</v>
      </c>
      <c r="Z564" s="282"/>
      <c r="AA564" s="282"/>
      <c r="AB564" s="282"/>
      <c r="AC564" s="282"/>
      <c r="AD564" s="282"/>
      <c r="AE564" s="282"/>
      <c r="AF564" s="285"/>
      <c r="AG564" s="285"/>
      <c r="AH564" s="285"/>
      <c r="AI564" s="285"/>
      <c r="AJ564" s="285"/>
      <c r="AL564" s="286"/>
    </row>
    <row r="565" spans="1:38" s="272" customFormat="1" x14ac:dyDescent="0.2">
      <c r="A565" s="272" t="s">
        <v>1285</v>
      </c>
      <c r="B565" s="272" t="s">
        <v>17066</v>
      </c>
      <c r="C565" s="257">
        <v>56037</v>
      </c>
      <c r="D565" s="272" t="s">
        <v>17030</v>
      </c>
      <c r="E565" s="273" t="s">
        <v>17278</v>
      </c>
      <c r="F565" s="274">
        <v>20200254</v>
      </c>
      <c r="G565" s="272" t="s">
        <v>17651</v>
      </c>
      <c r="H565" s="272" t="s">
        <v>17660</v>
      </c>
      <c r="I565" s="272" t="s">
        <v>14790</v>
      </c>
      <c r="J565" s="287">
        <v>0.13140000000000002</v>
      </c>
      <c r="K565" s="288">
        <v>0.46308863999999994</v>
      </c>
      <c r="L565" s="288">
        <v>4.3799999999999999E-2</v>
      </c>
      <c r="M565" s="288">
        <v>0</v>
      </c>
      <c r="N565" s="288">
        <v>3.9194174208000004E-2</v>
      </c>
      <c r="O565" s="289">
        <v>0.14242470478547686</v>
      </c>
      <c r="P565" s="290">
        <v>0.50194263958529639</v>
      </c>
      <c r="Q565" s="290">
        <v>4.7474901595158943E-2</v>
      </c>
      <c r="R565" s="290">
        <v>0</v>
      </c>
      <c r="S565" s="290">
        <v>4.2482638439002671E-2</v>
      </c>
      <c r="T565" s="291">
        <v>0.13184566607941028</v>
      </c>
      <c r="U565" s="292">
        <v>0.49790579642917498</v>
      </c>
      <c r="V565" s="292">
        <v>4.564770266119357E-2</v>
      </c>
      <c r="W565" s="292">
        <v>0</v>
      </c>
      <c r="X565" s="293">
        <v>4.2482638439002671E-2</v>
      </c>
      <c r="Y565" s="604" t="s">
        <v>16661</v>
      </c>
      <c r="Z565" s="282"/>
      <c r="AA565" s="282"/>
      <c r="AB565" s="282"/>
      <c r="AC565" s="282"/>
      <c r="AD565" s="282"/>
      <c r="AE565" s="282"/>
      <c r="AF565" s="285"/>
      <c r="AG565" s="285"/>
      <c r="AH565" s="285"/>
      <c r="AI565" s="285"/>
      <c r="AJ565" s="285"/>
      <c r="AL565" s="286"/>
    </row>
    <row r="566" spans="1:38" s="272" customFormat="1" x14ac:dyDescent="0.2">
      <c r="A566" s="272" t="s">
        <v>1285</v>
      </c>
      <c r="B566" s="272" t="s">
        <v>17066</v>
      </c>
      <c r="C566" s="257">
        <v>56037</v>
      </c>
      <c r="D566" s="272" t="s">
        <v>17030</v>
      </c>
      <c r="E566" s="273" t="s">
        <v>17278</v>
      </c>
      <c r="F566" s="274">
        <v>20200254</v>
      </c>
      <c r="G566" s="272" t="s">
        <v>17651</v>
      </c>
      <c r="H566" s="272" t="s">
        <v>17641</v>
      </c>
      <c r="I566" s="272" t="s">
        <v>14790</v>
      </c>
      <c r="J566" s="287">
        <v>1.7958000000000001</v>
      </c>
      <c r="K566" s="288">
        <v>1.0535266560000003</v>
      </c>
      <c r="L566" s="288">
        <v>0.21900000000000003</v>
      </c>
      <c r="M566" s="288">
        <v>0</v>
      </c>
      <c r="N566" s="288">
        <v>8.9166746323200041E-2</v>
      </c>
      <c r="O566" s="289">
        <v>1.9464709654015169</v>
      </c>
      <c r="P566" s="290">
        <v>1.1419195050565498</v>
      </c>
      <c r="Q566" s="290">
        <v>0.23737450797579476</v>
      </c>
      <c r="R566" s="290">
        <v>0</v>
      </c>
      <c r="S566" s="290">
        <v>9.6648002448731105E-2</v>
      </c>
      <c r="T566" s="291">
        <v>1.8018907697519404</v>
      </c>
      <c r="U566" s="292">
        <v>1.1327356868763736</v>
      </c>
      <c r="V566" s="292">
        <v>0.22823851330596789</v>
      </c>
      <c r="W566" s="292">
        <v>0</v>
      </c>
      <c r="X566" s="293">
        <v>9.6648002448731105E-2</v>
      </c>
      <c r="Y566" s="604" t="s">
        <v>16661</v>
      </c>
      <c r="Z566" s="282"/>
      <c r="AA566" s="282"/>
      <c r="AB566" s="282"/>
      <c r="AC566" s="282"/>
      <c r="AD566" s="282"/>
      <c r="AE566" s="282"/>
      <c r="AF566" s="285"/>
      <c r="AG566" s="285"/>
      <c r="AH566" s="285"/>
      <c r="AI566" s="285"/>
      <c r="AJ566" s="285"/>
      <c r="AL566" s="286"/>
    </row>
    <row r="567" spans="1:38" s="272" customFormat="1" x14ac:dyDescent="0.2">
      <c r="A567" s="272" t="s">
        <v>1285</v>
      </c>
      <c r="B567" s="272" t="s">
        <v>17066</v>
      </c>
      <c r="C567" s="257">
        <v>56037</v>
      </c>
      <c r="D567" s="272" t="s">
        <v>17030</v>
      </c>
      <c r="E567" s="273" t="s">
        <v>17278</v>
      </c>
      <c r="F567" s="274">
        <v>20200254</v>
      </c>
      <c r="G567" s="272" t="s">
        <v>17651</v>
      </c>
      <c r="H567" s="272" t="s">
        <v>17410</v>
      </c>
      <c r="I567" s="272" t="s">
        <v>14790</v>
      </c>
      <c r="J567" s="287">
        <v>7.4459999999999988</v>
      </c>
      <c r="K567" s="288">
        <v>2.2865001600000001</v>
      </c>
      <c r="L567" s="288">
        <v>7.4459999999999988</v>
      </c>
      <c r="M567" s="288">
        <v>0</v>
      </c>
      <c r="N567" s="288">
        <v>0.19352123515199998</v>
      </c>
      <c r="O567" s="289">
        <v>8.0707332711770192</v>
      </c>
      <c r="P567" s="290">
        <v>2.4783417829524015</v>
      </c>
      <c r="Q567" s="290">
        <v>8.0707332711770192</v>
      </c>
      <c r="R567" s="290">
        <v>0</v>
      </c>
      <c r="S567" s="290">
        <v>0.20975802729257564</v>
      </c>
      <c r="T567" s="291">
        <v>7.47125441116658</v>
      </c>
      <c r="U567" s="292">
        <v>2.458409869869052</v>
      </c>
      <c r="V567" s="292">
        <v>7.7601094524029053</v>
      </c>
      <c r="W567" s="292">
        <v>0</v>
      </c>
      <c r="X567" s="293">
        <v>0.20975802729257564</v>
      </c>
      <c r="Y567" s="604" t="s">
        <v>16661</v>
      </c>
      <c r="Z567" s="282"/>
      <c r="AA567" s="282"/>
      <c r="AB567" s="282"/>
      <c r="AC567" s="282"/>
      <c r="AD567" s="282"/>
      <c r="AE567" s="282"/>
      <c r="AF567" s="285"/>
      <c r="AG567" s="285"/>
      <c r="AH567" s="285"/>
      <c r="AI567" s="285"/>
      <c r="AJ567" s="285"/>
      <c r="AL567" s="286"/>
    </row>
    <row r="568" spans="1:38" s="272" customFormat="1" x14ac:dyDescent="0.2">
      <c r="A568" s="272" t="s">
        <v>1285</v>
      </c>
      <c r="B568" s="272" t="s">
        <v>17066</v>
      </c>
      <c r="C568" s="257">
        <v>56037</v>
      </c>
      <c r="D568" s="272" t="s">
        <v>17030</v>
      </c>
      <c r="E568" s="273" t="s">
        <v>17278</v>
      </c>
      <c r="F568" s="274">
        <v>20200254</v>
      </c>
      <c r="G568" s="272" t="s">
        <v>17651</v>
      </c>
      <c r="H568" s="272" t="s">
        <v>17764</v>
      </c>
      <c r="I568" s="272" t="s">
        <v>14790</v>
      </c>
      <c r="J568" s="287">
        <v>3.5040000000000004</v>
      </c>
      <c r="K568" s="288">
        <v>1.0130064000000001</v>
      </c>
      <c r="L568" s="288">
        <v>6.57</v>
      </c>
      <c r="M568" s="288">
        <v>0</v>
      </c>
      <c r="N568" s="288">
        <v>8.5737256080000018E-2</v>
      </c>
      <c r="O568" s="289">
        <v>3.7979921276127162</v>
      </c>
      <c r="P568" s="290">
        <v>1.0979995240928362</v>
      </c>
      <c r="Q568" s="290">
        <v>7.1212352392738421</v>
      </c>
      <c r="R568" s="290">
        <v>0</v>
      </c>
      <c r="S568" s="290">
        <v>9.2930771585318345E-2</v>
      </c>
      <c r="T568" s="291">
        <v>3.5158844287842741</v>
      </c>
      <c r="U568" s="292">
        <v>1.0891689296888205</v>
      </c>
      <c r="V568" s="292">
        <v>6.8471553991790364</v>
      </c>
      <c r="W568" s="292">
        <v>0</v>
      </c>
      <c r="X568" s="293">
        <v>9.2930771585318345E-2</v>
      </c>
      <c r="Y568" s="604" t="s">
        <v>16661</v>
      </c>
      <c r="Z568" s="282"/>
      <c r="AA568" s="282"/>
      <c r="AB568" s="282"/>
      <c r="AC568" s="282"/>
      <c r="AD568" s="282"/>
      <c r="AE568" s="282"/>
      <c r="AF568" s="285"/>
      <c r="AG568" s="285"/>
      <c r="AH568" s="285"/>
      <c r="AI568" s="285"/>
      <c r="AJ568" s="285"/>
      <c r="AL568" s="286"/>
    </row>
    <row r="569" spans="1:38" s="272" customFormat="1" x14ac:dyDescent="0.2">
      <c r="A569" s="272" t="s">
        <v>1285</v>
      </c>
      <c r="B569" s="272" t="s">
        <v>17066</v>
      </c>
      <c r="C569" s="257">
        <v>56037</v>
      </c>
      <c r="D569" s="272" t="s">
        <v>17030</v>
      </c>
      <c r="E569" s="273" t="s">
        <v>17278</v>
      </c>
      <c r="F569" s="274">
        <v>20200254</v>
      </c>
      <c r="G569" s="272" t="s">
        <v>17651</v>
      </c>
      <c r="H569" s="272" t="s">
        <v>17314</v>
      </c>
      <c r="I569" s="272" t="s">
        <v>14790</v>
      </c>
      <c r="J569" s="287">
        <v>0.43800000000000006</v>
      </c>
      <c r="K569" s="288">
        <v>0.141820896</v>
      </c>
      <c r="L569" s="288">
        <v>0.87600000000000011</v>
      </c>
      <c r="M569" s="288">
        <v>0</v>
      </c>
      <c r="N569" s="288">
        <v>1.20032158512E-2</v>
      </c>
      <c r="O569" s="289">
        <v>0.47474901595158953</v>
      </c>
      <c r="P569" s="290">
        <v>0.15371993337299705</v>
      </c>
      <c r="Q569" s="290">
        <v>0.94949803190317905</v>
      </c>
      <c r="R569" s="290">
        <v>0</v>
      </c>
      <c r="S569" s="290">
        <v>1.3010308021944568E-2</v>
      </c>
      <c r="T569" s="291">
        <v>0.43948555359803426</v>
      </c>
      <c r="U569" s="292">
        <v>0.15248365015643486</v>
      </c>
      <c r="V569" s="292">
        <v>0.91295405322387158</v>
      </c>
      <c r="W569" s="292">
        <v>0</v>
      </c>
      <c r="X569" s="293">
        <v>1.3010308021944568E-2</v>
      </c>
      <c r="Y569" s="604" t="s">
        <v>16661</v>
      </c>
      <c r="Z569" s="282"/>
      <c r="AA569" s="282"/>
      <c r="AB569" s="282"/>
      <c r="AC569" s="282"/>
      <c r="AD569" s="282"/>
      <c r="AE569" s="282"/>
      <c r="AF569" s="285"/>
      <c r="AG569" s="285"/>
      <c r="AH569" s="285"/>
      <c r="AI569" s="285"/>
      <c r="AJ569" s="285"/>
      <c r="AL569" s="286"/>
    </row>
    <row r="570" spans="1:38" s="272" customFormat="1" x14ac:dyDescent="0.2">
      <c r="A570" s="272" t="s">
        <v>1285</v>
      </c>
      <c r="B570" s="272" t="s">
        <v>17066</v>
      </c>
      <c r="C570" s="257">
        <v>56037</v>
      </c>
      <c r="D570" s="272" t="s">
        <v>17030</v>
      </c>
      <c r="E570" s="273" t="s">
        <v>17278</v>
      </c>
      <c r="F570" s="274">
        <v>20200254</v>
      </c>
      <c r="G570" s="272" t="s">
        <v>17757</v>
      </c>
      <c r="H570" s="272" t="s">
        <v>17659</v>
      </c>
      <c r="I570" s="272" t="s">
        <v>14790</v>
      </c>
      <c r="J570" s="287">
        <v>1.6205999999999998</v>
      </c>
      <c r="K570" s="288">
        <v>0.48624307199999989</v>
      </c>
      <c r="L570" s="288">
        <v>1.6205999999999998</v>
      </c>
      <c r="M570" s="288">
        <v>0</v>
      </c>
      <c r="N570" s="288">
        <v>4.1153882918399998E-2</v>
      </c>
      <c r="O570" s="289">
        <v>1.7565713590208807</v>
      </c>
      <c r="P570" s="290">
        <v>0.52703977156456117</v>
      </c>
      <c r="Q570" s="290">
        <v>1.7565713590208807</v>
      </c>
      <c r="R570" s="290">
        <v>0</v>
      </c>
      <c r="S570" s="290">
        <v>4.4606770360952799E-2</v>
      </c>
      <c r="T570" s="291">
        <v>1.6260965483127263</v>
      </c>
      <c r="U570" s="292">
        <v>0.52280108625063371</v>
      </c>
      <c r="V570" s="292">
        <v>1.6889649984641619</v>
      </c>
      <c r="W570" s="292">
        <v>0</v>
      </c>
      <c r="X570" s="293">
        <v>4.4606770360952799E-2</v>
      </c>
      <c r="Y570" s="604" t="s">
        <v>16661</v>
      </c>
      <c r="Z570" s="282"/>
      <c r="AA570" s="282"/>
      <c r="AB570" s="282"/>
      <c r="AC570" s="282"/>
      <c r="AD570" s="282"/>
      <c r="AE570" s="282"/>
      <c r="AF570" s="285"/>
      <c r="AG570" s="285"/>
      <c r="AH570" s="285"/>
      <c r="AI570" s="285"/>
      <c r="AJ570" s="285"/>
      <c r="AL570" s="286"/>
    </row>
    <row r="571" spans="1:38" s="272" customFormat="1" x14ac:dyDescent="0.2">
      <c r="A571" s="272" t="s">
        <v>1285</v>
      </c>
      <c r="B571" s="272" t="s">
        <v>17066</v>
      </c>
      <c r="C571" s="257">
        <v>56037</v>
      </c>
      <c r="D571" s="272" t="s">
        <v>17030</v>
      </c>
      <c r="E571" s="273" t="s">
        <v>17278</v>
      </c>
      <c r="F571" s="274">
        <v>20200254</v>
      </c>
      <c r="G571" s="272" t="s">
        <v>17765</v>
      </c>
      <c r="H571" s="272" t="s">
        <v>17764</v>
      </c>
      <c r="I571" s="272" t="s">
        <v>14790</v>
      </c>
      <c r="J571" s="287">
        <v>3.3725999999999998</v>
      </c>
      <c r="K571" s="288">
        <v>1.0130063999999999</v>
      </c>
      <c r="L571" s="288">
        <v>6.7451999999999996</v>
      </c>
      <c r="M571" s="288">
        <v>0</v>
      </c>
      <c r="N571" s="288">
        <v>8.5737256080000004E-2</v>
      </c>
      <c r="O571" s="289">
        <v>3.6555674228272386</v>
      </c>
      <c r="P571" s="290">
        <v>1.097999524092836</v>
      </c>
      <c r="Q571" s="290">
        <v>7.3111348456544771</v>
      </c>
      <c r="R571" s="290">
        <v>0</v>
      </c>
      <c r="S571" s="290">
        <v>9.2930771585318331E-2</v>
      </c>
      <c r="T571" s="291">
        <v>3.3840387627048631</v>
      </c>
      <c r="U571" s="292">
        <v>1.0891689296888203</v>
      </c>
      <c r="V571" s="292">
        <v>7.0297462098238093</v>
      </c>
      <c r="W571" s="292">
        <v>0</v>
      </c>
      <c r="X571" s="293">
        <v>9.2930771585318331E-2</v>
      </c>
      <c r="Y571" s="604" t="s">
        <v>16661</v>
      </c>
      <c r="Z571" s="282"/>
      <c r="AA571" s="282"/>
      <c r="AB571" s="282"/>
      <c r="AC571" s="282"/>
      <c r="AD571" s="282"/>
      <c r="AE571" s="282"/>
      <c r="AF571" s="285"/>
      <c r="AG571" s="285"/>
      <c r="AH571" s="285"/>
      <c r="AI571" s="285"/>
      <c r="AJ571" s="285"/>
      <c r="AL571" s="286"/>
    </row>
    <row r="572" spans="1:38" s="272" customFormat="1" x14ac:dyDescent="0.2">
      <c r="A572" s="272" t="s">
        <v>1285</v>
      </c>
      <c r="B572" s="272" t="s">
        <v>17066</v>
      </c>
      <c r="C572" s="257">
        <v>56037</v>
      </c>
      <c r="D572" s="272" t="s">
        <v>17030</v>
      </c>
      <c r="E572" s="273" t="s">
        <v>17278</v>
      </c>
      <c r="F572" s="274">
        <v>20200254</v>
      </c>
      <c r="G572" s="272" t="s">
        <v>17766</v>
      </c>
      <c r="H572" s="272" t="s">
        <v>17639</v>
      </c>
      <c r="I572" s="272" t="s">
        <v>14790</v>
      </c>
      <c r="J572" s="287">
        <v>0.87600000000000011</v>
      </c>
      <c r="K572" s="288">
        <v>0.24891014400000003</v>
      </c>
      <c r="L572" s="288">
        <v>0.87600000000000011</v>
      </c>
      <c r="M572" s="288">
        <v>0</v>
      </c>
      <c r="N572" s="288">
        <v>2.1066868636800004E-2</v>
      </c>
      <c r="O572" s="289">
        <v>0.94949803190317905</v>
      </c>
      <c r="P572" s="290">
        <v>0.26979416877709689</v>
      </c>
      <c r="Q572" s="290">
        <v>0.94949803190317905</v>
      </c>
      <c r="R572" s="290">
        <v>0</v>
      </c>
      <c r="S572" s="290">
        <v>2.2834418160963939E-2</v>
      </c>
      <c r="T572" s="291">
        <v>0.87897110719606852</v>
      </c>
      <c r="U572" s="292">
        <v>0.26762436558068164</v>
      </c>
      <c r="V572" s="292">
        <v>0.91295405322387158</v>
      </c>
      <c r="W572" s="292">
        <v>0</v>
      </c>
      <c r="X572" s="293">
        <v>2.2834418160963939E-2</v>
      </c>
      <c r="Y572" s="604" t="s">
        <v>16661</v>
      </c>
      <c r="Z572" s="282"/>
      <c r="AA572" s="282"/>
      <c r="AB572" s="282"/>
      <c r="AC572" s="282"/>
      <c r="AD572" s="282"/>
      <c r="AE572" s="282"/>
      <c r="AF572" s="285"/>
      <c r="AG572" s="285"/>
      <c r="AH572" s="285"/>
      <c r="AI572" s="285"/>
      <c r="AJ572" s="285"/>
      <c r="AL572" s="286"/>
    </row>
    <row r="573" spans="1:38" s="272" customFormat="1" x14ac:dyDescent="0.2">
      <c r="A573" s="272" t="s">
        <v>1285</v>
      </c>
      <c r="B573" s="272" t="s">
        <v>17066</v>
      </c>
      <c r="C573" s="257">
        <v>56037</v>
      </c>
      <c r="D573" s="272" t="s">
        <v>17030</v>
      </c>
      <c r="E573" s="273" t="s">
        <v>17278</v>
      </c>
      <c r="F573" s="274">
        <v>20200202</v>
      </c>
      <c r="G573" s="272" t="s">
        <v>17767</v>
      </c>
      <c r="H573" s="272" t="s">
        <v>17768</v>
      </c>
      <c r="I573" s="272" t="s">
        <v>14790</v>
      </c>
      <c r="J573" s="287">
        <v>0</v>
      </c>
      <c r="K573" s="288">
        <v>0</v>
      </c>
      <c r="L573" s="288">
        <v>0</v>
      </c>
      <c r="M573" s="288">
        <v>0</v>
      </c>
      <c r="N573" s="288">
        <v>0</v>
      </c>
      <c r="O573" s="289">
        <v>0</v>
      </c>
      <c r="P573" s="290">
        <v>0</v>
      </c>
      <c r="Q573" s="290">
        <v>0</v>
      </c>
      <c r="R573" s="290">
        <v>0</v>
      </c>
      <c r="S573" s="290">
        <v>0</v>
      </c>
      <c r="T573" s="291">
        <v>0</v>
      </c>
      <c r="U573" s="292">
        <v>0</v>
      </c>
      <c r="V573" s="292">
        <v>0</v>
      </c>
      <c r="W573" s="292">
        <v>0</v>
      </c>
      <c r="X573" s="293">
        <v>0</v>
      </c>
      <c r="Y573" s="604" t="s">
        <v>16661</v>
      </c>
      <c r="Z573" s="282"/>
      <c r="AA573" s="282"/>
      <c r="AB573" s="282"/>
      <c r="AC573" s="282"/>
      <c r="AD573" s="282"/>
      <c r="AE573" s="282"/>
      <c r="AF573" s="285"/>
      <c r="AG573" s="285"/>
      <c r="AH573" s="285"/>
      <c r="AI573" s="285"/>
      <c r="AJ573" s="285"/>
      <c r="AL573" s="286"/>
    </row>
    <row r="574" spans="1:38" s="272" customFormat="1" x14ac:dyDescent="0.2">
      <c r="A574" s="272" t="s">
        <v>1285</v>
      </c>
      <c r="B574" s="272" t="s">
        <v>17066</v>
      </c>
      <c r="C574" s="257">
        <v>56037</v>
      </c>
      <c r="D574" s="272" t="s">
        <v>17030</v>
      </c>
      <c r="E574" s="273" t="s">
        <v>17278</v>
      </c>
      <c r="F574" s="274">
        <v>20200202</v>
      </c>
      <c r="G574" s="272" t="s">
        <v>17767</v>
      </c>
      <c r="H574" s="272" t="s">
        <v>17769</v>
      </c>
      <c r="I574" s="272" t="s">
        <v>14790</v>
      </c>
      <c r="J574" s="287">
        <v>0</v>
      </c>
      <c r="K574" s="288">
        <v>0</v>
      </c>
      <c r="L574" s="288">
        <v>0</v>
      </c>
      <c r="M574" s="288">
        <v>0</v>
      </c>
      <c r="N574" s="288">
        <v>0</v>
      </c>
      <c r="O574" s="289">
        <v>0</v>
      </c>
      <c r="P574" s="290">
        <v>0</v>
      </c>
      <c r="Q574" s="290">
        <v>0</v>
      </c>
      <c r="R574" s="290">
        <v>0</v>
      </c>
      <c r="S574" s="290">
        <v>0</v>
      </c>
      <c r="T574" s="291">
        <v>0</v>
      </c>
      <c r="U574" s="292">
        <v>0</v>
      </c>
      <c r="V574" s="292">
        <v>0</v>
      </c>
      <c r="W574" s="292">
        <v>0</v>
      </c>
      <c r="X574" s="293">
        <v>0</v>
      </c>
      <c r="Y574" s="604" t="s">
        <v>16661</v>
      </c>
      <c r="Z574" s="282"/>
      <c r="AA574" s="282"/>
      <c r="AB574" s="282"/>
      <c r="AC574" s="282"/>
      <c r="AD574" s="282"/>
      <c r="AE574" s="282"/>
      <c r="AF574" s="285"/>
      <c r="AG574" s="285"/>
      <c r="AH574" s="285"/>
      <c r="AI574" s="285"/>
      <c r="AJ574" s="285"/>
      <c r="AL574" s="286"/>
    </row>
    <row r="575" spans="1:38" s="272" customFormat="1" x14ac:dyDescent="0.2">
      <c r="A575" s="272" t="s">
        <v>1285</v>
      </c>
      <c r="B575" s="272" t="s">
        <v>17066</v>
      </c>
      <c r="C575" s="257">
        <v>56037</v>
      </c>
      <c r="D575" s="272" t="s">
        <v>17030</v>
      </c>
      <c r="E575" s="273" t="s">
        <v>17278</v>
      </c>
      <c r="F575" s="274">
        <v>20200202</v>
      </c>
      <c r="G575" s="272" t="s">
        <v>17767</v>
      </c>
      <c r="H575" s="272" t="s">
        <v>17770</v>
      </c>
      <c r="I575" s="272" t="s">
        <v>14790</v>
      </c>
      <c r="J575" s="287">
        <v>0</v>
      </c>
      <c r="K575" s="288">
        <v>0</v>
      </c>
      <c r="L575" s="288">
        <v>0</v>
      </c>
      <c r="M575" s="288">
        <v>0</v>
      </c>
      <c r="N575" s="288">
        <v>0</v>
      </c>
      <c r="O575" s="289">
        <v>0</v>
      </c>
      <c r="P575" s="290">
        <v>0</v>
      </c>
      <c r="Q575" s="290">
        <v>0</v>
      </c>
      <c r="R575" s="290">
        <v>0</v>
      </c>
      <c r="S575" s="290">
        <v>0</v>
      </c>
      <c r="T575" s="291">
        <v>0</v>
      </c>
      <c r="U575" s="292">
        <v>0</v>
      </c>
      <c r="V575" s="292">
        <v>0</v>
      </c>
      <c r="W575" s="292">
        <v>0</v>
      </c>
      <c r="X575" s="293">
        <v>0</v>
      </c>
      <c r="Y575" s="604" t="s">
        <v>16661</v>
      </c>
      <c r="Z575" s="282"/>
      <c r="AA575" s="282"/>
      <c r="AB575" s="282"/>
      <c r="AC575" s="282"/>
      <c r="AD575" s="282"/>
      <c r="AE575" s="282"/>
      <c r="AF575" s="285"/>
      <c r="AG575" s="285"/>
      <c r="AH575" s="285"/>
      <c r="AI575" s="285"/>
      <c r="AJ575" s="285"/>
      <c r="AL575" s="286"/>
    </row>
    <row r="576" spans="1:38" s="272" customFormat="1" x14ac:dyDescent="0.2">
      <c r="A576" s="272" t="s">
        <v>1285</v>
      </c>
      <c r="B576" s="272" t="s">
        <v>17066</v>
      </c>
      <c r="C576" s="257">
        <v>56037</v>
      </c>
      <c r="D576" s="272" t="s">
        <v>17030</v>
      </c>
      <c r="E576" s="273" t="s">
        <v>17278</v>
      </c>
      <c r="F576" s="274">
        <v>20200202</v>
      </c>
      <c r="G576" s="272" t="s">
        <v>17771</v>
      </c>
      <c r="H576" s="272" t="s">
        <v>17772</v>
      </c>
      <c r="I576" s="272" t="s">
        <v>14790</v>
      </c>
      <c r="J576" s="287">
        <v>0</v>
      </c>
      <c r="K576" s="288">
        <v>0</v>
      </c>
      <c r="L576" s="288">
        <v>0</v>
      </c>
      <c r="M576" s="288">
        <v>0</v>
      </c>
      <c r="N576" s="288">
        <v>0</v>
      </c>
      <c r="O576" s="289">
        <v>0</v>
      </c>
      <c r="P576" s="290">
        <v>0</v>
      </c>
      <c r="Q576" s="290">
        <v>0</v>
      </c>
      <c r="R576" s="290">
        <v>0</v>
      </c>
      <c r="S576" s="290">
        <v>0</v>
      </c>
      <c r="T576" s="291">
        <v>0</v>
      </c>
      <c r="U576" s="292">
        <v>0</v>
      </c>
      <c r="V576" s="292">
        <v>0</v>
      </c>
      <c r="W576" s="292">
        <v>0</v>
      </c>
      <c r="X576" s="293">
        <v>0</v>
      </c>
      <c r="Y576" s="604" t="s">
        <v>16661</v>
      </c>
      <c r="Z576" s="282"/>
      <c r="AA576" s="282"/>
      <c r="AB576" s="282"/>
      <c r="AC576" s="282"/>
      <c r="AD576" s="282"/>
      <c r="AE576" s="282"/>
      <c r="AF576" s="285"/>
      <c r="AG576" s="285"/>
      <c r="AH576" s="285"/>
      <c r="AI576" s="285"/>
      <c r="AJ576" s="285"/>
      <c r="AL576" s="286"/>
    </row>
    <row r="577" spans="1:38" s="272" customFormat="1" x14ac:dyDescent="0.2">
      <c r="A577" s="272" t="s">
        <v>1285</v>
      </c>
      <c r="B577" s="272" t="s">
        <v>17066</v>
      </c>
      <c r="C577" s="257">
        <v>56037</v>
      </c>
      <c r="D577" s="272" t="s">
        <v>17030</v>
      </c>
      <c r="E577" s="273" t="s">
        <v>17278</v>
      </c>
      <c r="F577" s="274">
        <v>20200254</v>
      </c>
      <c r="G577" s="272" t="s">
        <v>17657</v>
      </c>
      <c r="H577" s="272" t="s">
        <v>17285</v>
      </c>
      <c r="I577" s="272" t="s">
        <v>14790</v>
      </c>
      <c r="J577" s="287">
        <v>4.38</v>
      </c>
      <c r="K577" s="288">
        <v>0.65121839999999998</v>
      </c>
      <c r="L577" s="288">
        <v>2.6279999999999997</v>
      </c>
      <c r="M577" s="288">
        <v>0</v>
      </c>
      <c r="N577" s="288">
        <v>5.5116807480000009E-2</v>
      </c>
      <c r="O577" s="289">
        <v>4.7474901595158947</v>
      </c>
      <c r="P577" s="290">
        <v>0.70585683691682322</v>
      </c>
      <c r="Q577" s="290">
        <v>2.8484940957095364</v>
      </c>
      <c r="R577" s="290">
        <v>0</v>
      </c>
      <c r="S577" s="290">
        <v>5.9741210304847511E-2</v>
      </c>
      <c r="T577" s="291">
        <v>4.3948555359803425</v>
      </c>
      <c r="U577" s="292">
        <v>0.70018002622852749</v>
      </c>
      <c r="V577" s="292">
        <v>2.7388621596716138</v>
      </c>
      <c r="W577" s="292">
        <v>0</v>
      </c>
      <c r="X577" s="293">
        <v>5.9741210304847511E-2</v>
      </c>
      <c r="Y577" s="604" t="s">
        <v>16661</v>
      </c>
      <c r="Z577" s="282"/>
      <c r="AA577" s="282"/>
      <c r="AB577" s="282"/>
      <c r="AC577" s="282"/>
      <c r="AD577" s="282"/>
      <c r="AE577" s="282"/>
      <c r="AF577" s="285"/>
      <c r="AG577" s="285"/>
      <c r="AH577" s="285"/>
      <c r="AI577" s="285"/>
      <c r="AJ577" s="285"/>
      <c r="AL577" s="286"/>
    </row>
    <row r="578" spans="1:38" s="272" customFormat="1" x14ac:dyDescent="0.2">
      <c r="A578" s="272" t="s">
        <v>1285</v>
      </c>
      <c r="B578" s="272" t="s">
        <v>17066</v>
      </c>
      <c r="C578" s="257">
        <v>56037</v>
      </c>
      <c r="D578" s="272" t="s">
        <v>17030</v>
      </c>
      <c r="E578" s="273" t="s">
        <v>17278</v>
      </c>
      <c r="F578" s="274">
        <v>20200254</v>
      </c>
      <c r="G578" s="272" t="s">
        <v>17657</v>
      </c>
      <c r="H578" s="272" t="s">
        <v>17311</v>
      </c>
      <c r="I578" s="272" t="s">
        <v>14790</v>
      </c>
      <c r="J578" s="287">
        <v>1.3139999999999998</v>
      </c>
      <c r="K578" s="288">
        <v>0.34731647999999998</v>
      </c>
      <c r="L578" s="288">
        <v>1.3139999999999998</v>
      </c>
      <c r="M578" s="288">
        <v>0</v>
      </c>
      <c r="N578" s="288">
        <v>2.9395630656E-2</v>
      </c>
      <c r="O578" s="289">
        <v>1.4242470478547682</v>
      </c>
      <c r="P578" s="290">
        <v>0.37645697968897235</v>
      </c>
      <c r="Q578" s="290">
        <v>1.4242470478547682</v>
      </c>
      <c r="R578" s="290">
        <v>0</v>
      </c>
      <c r="S578" s="290">
        <v>3.1861978829252E-2</v>
      </c>
      <c r="T578" s="291">
        <v>1.3184566607941024</v>
      </c>
      <c r="U578" s="292">
        <v>0.37342934732188127</v>
      </c>
      <c r="V578" s="292">
        <v>1.3694310798358069</v>
      </c>
      <c r="W578" s="292">
        <v>0</v>
      </c>
      <c r="X578" s="293">
        <v>3.1861978829252E-2</v>
      </c>
      <c r="Y578" s="604" t="s">
        <v>16661</v>
      </c>
      <c r="Z578" s="282"/>
      <c r="AA578" s="282"/>
      <c r="AB578" s="282"/>
      <c r="AC578" s="282"/>
      <c r="AD578" s="282"/>
      <c r="AE578" s="282"/>
      <c r="AF578" s="285"/>
      <c r="AG578" s="285"/>
      <c r="AH578" s="285"/>
      <c r="AI578" s="285"/>
      <c r="AJ578" s="285"/>
      <c r="AL578" s="286"/>
    </row>
    <row r="579" spans="1:38" s="272" customFormat="1" x14ac:dyDescent="0.2">
      <c r="A579" s="272" t="s">
        <v>1285</v>
      </c>
      <c r="B579" s="272" t="s">
        <v>17066</v>
      </c>
      <c r="C579" s="257">
        <v>56037</v>
      </c>
      <c r="D579" s="272" t="s">
        <v>17030</v>
      </c>
      <c r="E579" s="273" t="s">
        <v>17278</v>
      </c>
      <c r="F579" s="274">
        <v>20200254</v>
      </c>
      <c r="G579" s="272" t="s">
        <v>17657</v>
      </c>
      <c r="H579" s="272" t="s">
        <v>17311</v>
      </c>
      <c r="I579" s="272" t="s">
        <v>14790</v>
      </c>
      <c r="J579" s="287">
        <v>1.3139999999999998</v>
      </c>
      <c r="K579" s="288">
        <v>0.34731647999999998</v>
      </c>
      <c r="L579" s="288">
        <v>1.3139999999999998</v>
      </c>
      <c r="M579" s="288">
        <v>0</v>
      </c>
      <c r="N579" s="288">
        <v>2.9395630656E-2</v>
      </c>
      <c r="O579" s="289">
        <v>1.4242470478547682</v>
      </c>
      <c r="P579" s="290">
        <v>0.37645697968897235</v>
      </c>
      <c r="Q579" s="290">
        <v>1.4242470478547682</v>
      </c>
      <c r="R579" s="290">
        <v>0</v>
      </c>
      <c r="S579" s="290">
        <v>3.1861978829252E-2</v>
      </c>
      <c r="T579" s="291">
        <v>1.3184566607941024</v>
      </c>
      <c r="U579" s="292">
        <v>0.37342934732188127</v>
      </c>
      <c r="V579" s="292">
        <v>1.3694310798358069</v>
      </c>
      <c r="W579" s="292">
        <v>0</v>
      </c>
      <c r="X579" s="293">
        <v>3.1861978829252E-2</v>
      </c>
      <c r="Y579" s="604" t="s">
        <v>16661</v>
      </c>
      <c r="Z579" s="282"/>
      <c r="AA579" s="282"/>
      <c r="AB579" s="282"/>
      <c r="AC579" s="282"/>
      <c r="AD579" s="282"/>
      <c r="AE579" s="282"/>
      <c r="AF579" s="285"/>
      <c r="AG579" s="285"/>
      <c r="AH579" s="285"/>
      <c r="AI579" s="285"/>
      <c r="AJ579" s="285"/>
      <c r="AL579" s="286"/>
    </row>
    <row r="580" spans="1:38" s="272" customFormat="1" x14ac:dyDescent="0.2">
      <c r="A580" s="272" t="s">
        <v>1285</v>
      </c>
      <c r="B580" s="272" t="s">
        <v>17066</v>
      </c>
      <c r="C580" s="257">
        <v>56037</v>
      </c>
      <c r="D580" s="272" t="s">
        <v>17030</v>
      </c>
      <c r="E580" s="273" t="s">
        <v>17278</v>
      </c>
      <c r="F580" s="274">
        <v>20200254</v>
      </c>
      <c r="G580" s="272" t="s">
        <v>17773</v>
      </c>
      <c r="H580" s="272" t="s">
        <v>17666</v>
      </c>
      <c r="I580" s="272" t="s">
        <v>14790</v>
      </c>
      <c r="J580" s="287">
        <v>2.19</v>
      </c>
      <c r="K580" s="288">
        <v>0.65121839999999998</v>
      </c>
      <c r="L580" s="288">
        <v>4.38</v>
      </c>
      <c r="M580" s="288">
        <v>0</v>
      </c>
      <c r="N580" s="288">
        <v>5.5116807480000009E-2</v>
      </c>
      <c r="O580" s="289">
        <v>2.3737450797579474</v>
      </c>
      <c r="P580" s="290">
        <v>0.70585683691682322</v>
      </c>
      <c r="Q580" s="290">
        <v>4.7474901595158947</v>
      </c>
      <c r="R580" s="290">
        <v>0</v>
      </c>
      <c r="S580" s="290">
        <v>5.9741210304847511E-2</v>
      </c>
      <c r="T580" s="291">
        <v>2.1974277679901713</v>
      </c>
      <c r="U580" s="292">
        <v>0.70018002622852749</v>
      </c>
      <c r="V580" s="292">
        <v>4.564770266119357</v>
      </c>
      <c r="W580" s="292">
        <v>0</v>
      </c>
      <c r="X580" s="293">
        <v>5.9741210304847511E-2</v>
      </c>
      <c r="Y580" s="604" t="s">
        <v>16661</v>
      </c>
      <c r="Z580" s="282"/>
      <c r="AA580" s="282"/>
      <c r="AB580" s="282"/>
      <c r="AC580" s="282"/>
      <c r="AD580" s="282"/>
      <c r="AE580" s="282"/>
      <c r="AF580" s="285"/>
      <c r="AG580" s="285"/>
      <c r="AH580" s="285"/>
      <c r="AI580" s="285"/>
      <c r="AJ580" s="285"/>
      <c r="AL580" s="286"/>
    </row>
    <row r="581" spans="1:38" s="272" customFormat="1" x14ac:dyDescent="0.2">
      <c r="A581" s="272" t="s">
        <v>1285</v>
      </c>
      <c r="B581" s="272" t="s">
        <v>17066</v>
      </c>
      <c r="C581" s="257">
        <v>56037</v>
      </c>
      <c r="D581" s="272" t="s">
        <v>17030</v>
      </c>
      <c r="E581" s="273" t="s">
        <v>17278</v>
      </c>
      <c r="F581" s="274">
        <v>20200202</v>
      </c>
      <c r="G581" s="272" t="s">
        <v>17774</v>
      </c>
      <c r="H581" s="272" t="s">
        <v>17412</v>
      </c>
      <c r="I581" s="272" t="s">
        <v>14790</v>
      </c>
      <c r="J581" s="287">
        <v>0</v>
      </c>
      <c r="K581" s="288">
        <v>0</v>
      </c>
      <c r="L581" s="288">
        <v>0</v>
      </c>
      <c r="M581" s="288">
        <v>0</v>
      </c>
      <c r="N581" s="288">
        <v>0</v>
      </c>
      <c r="O581" s="289">
        <v>0</v>
      </c>
      <c r="P581" s="290">
        <v>0</v>
      </c>
      <c r="Q581" s="290">
        <v>0</v>
      </c>
      <c r="R581" s="290">
        <v>0</v>
      </c>
      <c r="S581" s="290">
        <v>0</v>
      </c>
      <c r="T581" s="291">
        <v>0</v>
      </c>
      <c r="U581" s="292">
        <v>0</v>
      </c>
      <c r="V581" s="292">
        <v>0</v>
      </c>
      <c r="W581" s="292">
        <v>0</v>
      </c>
      <c r="X581" s="293">
        <v>0</v>
      </c>
      <c r="Y581" s="604" t="s">
        <v>16661</v>
      </c>
      <c r="Z581" s="282"/>
      <c r="AA581" s="282"/>
      <c r="AB581" s="282"/>
      <c r="AC581" s="282"/>
      <c r="AD581" s="282"/>
      <c r="AE581" s="282"/>
      <c r="AF581" s="285"/>
      <c r="AG581" s="285"/>
      <c r="AH581" s="285"/>
      <c r="AI581" s="285"/>
      <c r="AJ581" s="285"/>
      <c r="AL581" s="286"/>
    </row>
    <row r="582" spans="1:38" s="272" customFormat="1" x14ac:dyDescent="0.2">
      <c r="A582" s="272" t="s">
        <v>1285</v>
      </c>
      <c r="B582" s="272" t="s">
        <v>17066</v>
      </c>
      <c r="C582" s="257">
        <v>56037</v>
      </c>
      <c r="D582" s="272" t="s">
        <v>17030</v>
      </c>
      <c r="E582" s="273" t="s">
        <v>17278</v>
      </c>
      <c r="F582" s="274">
        <v>20200202</v>
      </c>
      <c r="G582" s="272" t="s">
        <v>17775</v>
      </c>
      <c r="H582" s="272" t="s">
        <v>17776</v>
      </c>
      <c r="I582" s="272" t="s">
        <v>14790</v>
      </c>
      <c r="J582" s="287">
        <v>0</v>
      </c>
      <c r="K582" s="288">
        <v>0</v>
      </c>
      <c r="L582" s="288">
        <v>0</v>
      </c>
      <c r="M582" s="288">
        <v>0</v>
      </c>
      <c r="N582" s="288">
        <v>0</v>
      </c>
      <c r="O582" s="289">
        <v>0</v>
      </c>
      <c r="P582" s="290">
        <v>0</v>
      </c>
      <c r="Q582" s="290">
        <v>0</v>
      </c>
      <c r="R582" s="290">
        <v>0</v>
      </c>
      <c r="S582" s="290">
        <v>0</v>
      </c>
      <c r="T582" s="291">
        <v>0</v>
      </c>
      <c r="U582" s="292">
        <v>0</v>
      </c>
      <c r="V582" s="292">
        <v>0</v>
      </c>
      <c r="W582" s="292">
        <v>0</v>
      </c>
      <c r="X582" s="293">
        <v>0</v>
      </c>
      <c r="Y582" s="604" t="s">
        <v>16661</v>
      </c>
      <c r="Z582" s="282"/>
      <c r="AA582" s="282"/>
      <c r="AB582" s="282"/>
      <c r="AC582" s="282"/>
      <c r="AD582" s="282"/>
      <c r="AE582" s="282"/>
      <c r="AF582" s="285"/>
      <c r="AG582" s="285"/>
      <c r="AH582" s="285"/>
      <c r="AI582" s="285"/>
      <c r="AJ582" s="285"/>
      <c r="AL582" s="286"/>
    </row>
    <row r="583" spans="1:38" s="272" customFormat="1" x14ac:dyDescent="0.2">
      <c r="A583" s="272" t="s">
        <v>1285</v>
      </c>
      <c r="B583" s="272" t="s">
        <v>17066</v>
      </c>
      <c r="C583" s="257">
        <v>56037</v>
      </c>
      <c r="D583" s="272" t="s">
        <v>17030</v>
      </c>
      <c r="E583" s="273" t="s">
        <v>17278</v>
      </c>
      <c r="F583" s="274">
        <v>20200202</v>
      </c>
      <c r="G583" s="272" t="s">
        <v>17777</v>
      </c>
      <c r="H583" s="272" t="s">
        <v>17778</v>
      </c>
      <c r="I583" s="272" t="s">
        <v>14790</v>
      </c>
      <c r="J583" s="287">
        <v>0</v>
      </c>
      <c r="K583" s="288">
        <v>0</v>
      </c>
      <c r="L583" s="288">
        <v>0</v>
      </c>
      <c r="M583" s="288">
        <v>0</v>
      </c>
      <c r="N583" s="288">
        <v>0</v>
      </c>
      <c r="O583" s="289">
        <v>0</v>
      </c>
      <c r="P583" s="290">
        <v>0</v>
      </c>
      <c r="Q583" s="290">
        <v>0</v>
      </c>
      <c r="R583" s="290">
        <v>0</v>
      </c>
      <c r="S583" s="290">
        <v>0</v>
      </c>
      <c r="T583" s="291">
        <v>0</v>
      </c>
      <c r="U583" s="292">
        <v>0</v>
      </c>
      <c r="V583" s="292">
        <v>0</v>
      </c>
      <c r="W583" s="292">
        <v>0</v>
      </c>
      <c r="X583" s="293">
        <v>0</v>
      </c>
      <c r="Y583" s="604" t="s">
        <v>16661</v>
      </c>
      <c r="Z583" s="282"/>
      <c r="AA583" s="282"/>
      <c r="AB583" s="282"/>
      <c r="AC583" s="282"/>
      <c r="AD583" s="282"/>
      <c r="AE583" s="282"/>
      <c r="AF583" s="285"/>
      <c r="AG583" s="285"/>
      <c r="AH583" s="285"/>
      <c r="AI583" s="285"/>
      <c r="AJ583" s="285"/>
      <c r="AL583" s="286"/>
    </row>
    <row r="584" spans="1:38" s="272" customFormat="1" x14ac:dyDescent="0.2">
      <c r="A584" s="272" t="s">
        <v>1285</v>
      </c>
      <c r="B584" s="272" t="s">
        <v>17066</v>
      </c>
      <c r="C584" s="257">
        <v>56037</v>
      </c>
      <c r="D584" s="272" t="s">
        <v>17030</v>
      </c>
      <c r="E584" s="273" t="s">
        <v>17278</v>
      </c>
      <c r="F584" s="274">
        <v>20200202</v>
      </c>
      <c r="G584" s="272" t="s">
        <v>17777</v>
      </c>
      <c r="H584" s="272" t="s">
        <v>17779</v>
      </c>
      <c r="I584" s="272" t="s">
        <v>14790</v>
      </c>
      <c r="J584" s="287">
        <v>0</v>
      </c>
      <c r="K584" s="288">
        <v>0</v>
      </c>
      <c r="L584" s="288">
        <v>0</v>
      </c>
      <c r="M584" s="288">
        <v>0</v>
      </c>
      <c r="N584" s="288">
        <v>0</v>
      </c>
      <c r="O584" s="289">
        <v>0</v>
      </c>
      <c r="P584" s="290">
        <v>0</v>
      </c>
      <c r="Q584" s="290">
        <v>0</v>
      </c>
      <c r="R584" s="290">
        <v>0</v>
      </c>
      <c r="S584" s="290">
        <v>0</v>
      </c>
      <c r="T584" s="291">
        <v>0</v>
      </c>
      <c r="U584" s="292">
        <v>0</v>
      </c>
      <c r="V584" s="292">
        <v>0</v>
      </c>
      <c r="W584" s="292">
        <v>0</v>
      </c>
      <c r="X584" s="293">
        <v>0</v>
      </c>
      <c r="Y584" s="604" t="s">
        <v>16661</v>
      </c>
      <c r="Z584" s="282"/>
      <c r="AA584" s="282"/>
      <c r="AB584" s="282"/>
      <c r="AC584" s="282"/>
      <c r="AD584" s="282"/>
      <c r="AE584" s="282"/>
      <c r="AF584" s="285"/>
      <c r="AG584" s="285"/>
      <c r="AH584" s="285"/>
      <c r="AI584" s="285"/>
      <c r="AJ584" s="285"/>
      <c r="AL584" s="286"/>
    </row>
    <row r="585" spans="1:38" s="272" customFormat="1" x14ac:dyDescent="0.2">
      <c r="A585" s="272" t="s">
        <v>1285</v>
      </c>
      <c r="B585" s="272" t="s">
        <v>17066</v>
      </c>
      <c r="C585" s="257">
        <v>56037</v>
      </c>
      <c r="D585" s="272" t="s">
        <v>17030</v>
      </c>
      <c r="E585" s="273" t="s">
        <v>17278</v>
      </c>
      <c r="F585" s="274">
        <v>20200202</v>
      </c>
      <c r="G585" s="272" t="s">
        <v>17777</v>
      </c>
      <c r="H585" s="272" t="s">
        <v>17304</v>
      </c>
      <c r="I585" s="272" t="s">
        <v>14790</v>
      </c>
      <c r="J585" s="287">
        <v>0</v>
      </c>
      <c r="K585" s="288">
        <v>0</v>
      </c>
      <c r="L585" s="288">
        <v>0</v>
      </c>
      <c r="M585" s="288">
        <v>0</v>
      </c>
      <c r="N585" s="288">
        <v>0</v>
      </c>
      <c r="O585" s="289">
        <v>0</v>
      </c>
      <c r="P585" s="290">
        <v>0</v>
      </c>
      <c r="Q585" s="290">
        <v>0</v>
      </c>
      <c r="R585" s="290">
        <v>0</v>
      </c>
      <c r="S585" s="290">
        <v>0</v>
      </c>
      <c r="T585" s="291">
        <v>0</v>
      </c>
      <c r="U585" s="292">
        <v>0</v>
      </c>
      <c r="V585" s="292">
        <v>0</v>
      </c>
      <c r="W585" s="292">
        <v>0</v>
      </c>
      <c r="X585" s="293">
        <v>0</v>
      </c>
      <c r="Y585" s="604" t="s">
        <v>16661</v>
      </c>
      <c r="Z585" s="282"/>
      <c r="AA585" s="282"/>
      <c r="AB585" s="282"/>
      <c r="AC585" s="282"/>
      <c r="AD585" s="282"/>
      <c r="AE585" s="282"/>
      <c r="AF585" s="285"/>
      <c r="AG585" s="285"/>
      <c r="AH585" s="285"/>
      <c r="AI585" s="285"/>
      <c r="AJ585" s="285"/>
      <c r="AL585" s="286"/>
    </row>
    <row r="586" spans="1:38" s="272" customFormat="1" x14ac:dyDescent="0.2">
      <c r="A586" s="272" t="s">
        <v>1285</v>
      </c>
      <c r="B586" s="272" t="s">
        <v>17066</v>
      </c>
      <c r="C586" s="257">
        <v>56037</v>
      </c>
      <c r="D586" s="272" t="s">
        <v>17030</v>
      </c>
      <c r="E586" s="273" t="s">
        <v>17278</v>
      </c>
      <c r="F586" s="274">
        <v>20200202</v>
      </c>
      <c r="G586" s="272" t="s">
        <v>17777</v>
      </c>
      <c r="H586" s="272" t="s">
        <v>17312</v>
      </c>
      <c r="I586" s="272" t="s">
        <v>14790</v>
      </c>
      <c r="J586" s="287">
        <v>0</v>
      </c>
      <c r="K586" s="288">
        <v>0.72655440000000016</v>
      </c>
      <c r="L586" s="288">
        <v>0</v>
      </c>
      <c r="M586" s="288">
        <v>0</v>
      </c>
      <c r="N586" s="288">
        <v>0</v>
      </c>
      <c r="O586" s="289">
        <v>0</v>
      </c>
      <c r="P586" s="290">
        <v>0.7875136676604968</v>
      </c>
      <c r="Q586" s="290">
        <v>0</v>
      </c>
      <c r="R586" s="290">
        <v>0</v>
      </c>
      <c r="S586" s="290">
        <v>0</v>
      </c>
      <c r="T586" s="291">
        <v>0</v>
      </c>
      <c r="U586" s="292">
        <v>0.78118013687643373</v>
      </c>
      <c r="V586" s="292">
        <v>0</v>
      </c>
      <c r="W586" s="292">
        <v>0</v>
      </c>
      <c r="X586" s="293">
        <v>0</v>
      </c>
      <c r="Y586" s="604" t="s">
        <v>16661</v>
      </c>
      <c r="Z586" s="282"/>
      <c r="AA586" s="282"/>
      <c r="AB586" s="282"/>
      <c r="AC586" s="282"/>
      <c r="AD586" s="282"/>
      <c r="AE586" s="282"/>
      <c r="AF586" s="285"/>
      <c r="AG586" s="285"/>
      <c r="AH586" s="285"/>
      <c r="AI586" s="285"/>
      <c r="AJ586" s="285"/>
      <c r="AL586" s="286"/>
    </row>
    <row r="587" spans="1:38" s="272" customFormat="1" x14ac:dyDescent="0.2">
      <c r="A587" s="272" t="s">
        <v>1285</v>
      </c>
      <c r="B587" s="272" t="s">
        <v>17066</v>
      </c>
      <c r="C587" s="257">
        <v>56037</v>
      </c>
      <c r="D587" s="272" t="s">
        <v>17030</v>
      </c>
      <c r="E587" s="273" t="s">
        <v>17278</v>
      </c>
      <c r="F587" s="274">
        <v>20200202</v>
      </c>
      <c r="G587" s="272" t="s">
        <v>17777</v>
      </c>
      <c r="H587" s="272" t="s">
        <v>17281</v>
      </c>
      <c r="I587" s="272" t="s">
        <v>14790</v>
      </c>
      <c r="J587" s="287">
        <v>0</v>
      </c>
      <c r="K587" s="288">
        <v>0</v>
      </c>
      <c r="L587" s="288">
        <v>0</v>
      </c>
      <c r="M587" s="288">
        <v>0</v>
      </c>
      <c r="N587" s="288">
        <v>0</v>
      </c>
      <c r="O587" s="289">
        <v>0</v>
      </c>
      <c r="P587" s="290">
        <v>0</v>
      </c>
      <c r="Q587" s="290">
        <v>0</v>
      </c>
      <c r="R587" s="290">
        <v>0</v>
      </c>
      <c r="S587" s="290">
        <v>0</v>
      </c>
      <c r="T587" s="291">
        <v>0</v>
      </c>
      <c r="U587" s="292">
        <v>0</v>
      </c>
      <c r="V587" s="292">
        <v>0</v>
      </c>
      <c r="W587" s="292">
        <v>0</v>
      </c>
      <c r="X587" s="293">
        <v>0</v>
      </c>
      <c r="Y587" s="604" t="s">
        <v>16661</v>
      </c>
      <c r="Z587" s="282"/>
      <c r="AA587" s="282"/>
      <c r="AB587" s="282"/>
      <c r="AC587" s="282"/>
      <c r="AD587" s="282"/>
      <c r="AE587" s="282"/>
      <c r="AF587" s="285"/>
      <c r="AG587" s="285"/>
      <c r="AH587" s="285"/>
      <c r="AI587" s="285"/>
      <c r="AJ587" s="285"/>
      <c r="AL587" s="286"/>
    </row>
    <row r="588" spans="1:38" s="272" customFormat="1" x14ac:dyDescent="0.2">
      <c r="A588" s="272" t="s">
        <v>1285</v>
      </c>
      <c r="B588" s="272" t="s">
        <v>17066</v>
      </c>
      <c r="C588" s="257">
        <v>56037</v>
      </c>
      <c r="D588" s="272" t="s">
        <v>17030</v>
      </c>
      <c r="E588" s="273" t="s">
        <v>17278</v>
      </c>
      <c r="F588" s="274">
        <v>20200202</v>
      </c>
      <c r="G588" s="272" t="s">
        <v>17777</v>
      </c>
      <c r="H588" s="272" t="s">
        <v>17780</v>
      </c>
      <c r="I588" s="272" t="s">
        <v>14790</v>
      </c>
      <c r="J588" s="287">
        <v>0</v>
      </c>
      <c r="K588" s="288">
        <v>0</v>
      </c>
      <c r="L588" s="288">
        <v>0</v>
      </c>
      <c r="M588" s="288">
        <v>0</v>
      </c>
      <c r="N588" s="288">
        <v>0</v>
      </c>
      <c r="O588" s="289">
        <v>0</v>
      </c>
      <c r="P588" s="290">
        <v>0</v>
      </c>
      <c r="Q588" s="290">
        <v>0</v>
      </c>
      <c r="R588" s="290">
        <v>0</v>
      </c>
      <c r="S588" s="290">
        <v>0</v>
      </c>
      <c r="T588" s="291">
        <v>0</v>
      </c>
      <c r="U588" s="292">
        <v>0</v>
      </c>
      <c r="V588" s="292">
        <v>0</v>
      </c>
      <c r="W588" s="292">
        <v>0</v>
      </c>
      <c r="X588" s="293">
        <v>0</v>
      </c>
      <c r="Y588" s="604" t="s">
        <v>16661</v>
      </c>
      <c r="Z588" s="282"/>
      <c r="AA588" s="282"/>
      <c r="AB588" s="282"/>
      <c r="AC588" s="282"/>
      <c r="AD588" s="282"/>
      <c r="AE588" s="282"/>
      <c r="AF588" s="285"/>
      <c r="AG588" s="285"/>
      <c r="AH588" s="285"/>
      <c r="AI588" s="285"/>
      <c r="AJ588" s="285"/>
      <c r="AL588" s="286"/>
    </row>
    <row r="589" spans="1:38" s="272" customFormat="1" x14ac:dyDescent="0.2">
      <c r="A589" s="272" t="s">
        <v>1285</v>
      </c>
      <c r="B589" s="272" t="s">
        <v>17066</v>
      </c>
      <c r="C589" s="257">
        <v>56037</v>
      </c>
      <c r="D589" s="272" t="s">
        <v>17030</v>
      </c>
      <c r="E589" s="273" t="s">
        <v>17278</v>
      </c>
      <c r="F589" s="274">
        <v>20200254</v>
      </c>
      <c r="G589" s="272" t="s">
        <v>17781</v>
      </c>
      <c r="H589" s="272" t="s">
        <v>17312</v>
      </c>
      <c r="I589" s="272" t="s">
        <v>14790</v>
      </c>
      <c r="J589" s="287">
        <v>1.5768000000000002</v>
      </c>
      <c r="K589" s="288">
        <v>0.46598294400000012</v>
      </c>
      <c r="L589" s="288">
        <v>1.5768000000000002</v>
      </c>
      <c r="M589" s="288">
        <v>0</v>
      </c>
      <c r="N589" s="288">
        <v>3.9439137796800007E-2</v>
      </c>
      <c r="O589" s="289">
        <v>1.7090964574257221</v>
      </c>
      <c r="P589" s="290">
        <v>0.50507978108270468</v>
      </c>
      <c r="Q589" s="290">
        <v>1.7090964574257221</v>
      </c>
      <c r="R589" s="290">
        <v>0</v>
      </c>
      <c r="S589" s="290">
        <v>4.274815492924644E-2</v>
      </c>
      <c r="T589" s="291">
        <v>1.5821479929529232</v>
      </c>
      <c r="U589" s="292">
        <v>0.50101770765685749</v>
      </c>
      <c r="V589" s="292">
        <v>1.6433172958029687</v>
      </c>
      <c r="W589" s="292">
        <v>0</v>
      </c>
      <c r="X589" s="293">
        <v>4.274815492924644E-2</v>
      </c>
      <c r="Y589" s="604" t="s">
        <v>16661</v>
      </c>
      <c r="Z589" s="282"/>
      <c r="AA589" s="282"/>
      <c r="AB589" s="282"/>
      <c r="AC589" s="282"/>
      <c r="AD589" s="282"/>
      <c r="AE589" s="282"/>
      <c r="AF589" s="285"/>
      <c r="AG589" s="285"/>
      <c r="AH589" s="285"/>
      <c r="AI589" s="285"/>
      <c r="AJ589" s="285"/>
      <c r="AL589" s="286"/>
    </row>
    <row r="590" spans="1:38" s="272" customFormat="1" x14ac:dyDescent="0.2">
      <c r="A590" s="272" t="s">
        <v>1285</v>
      </c>
      <c r="B590" s="272" t="s">
        <v>17066</v>
      </c>
      <c r="C590" s="257">
        <v>56041</v>
      </c>
      <c r="D590" s="272" t="s">
        <v>17031</v>
      </c>
      <c r="E590" s="273" t="s">
        <v>17468</v>
      </c>
      <c r="F590" s="274">
        <v>20200202</v>
      </c>
      <c r="G590" s="272" t="s">
        <v>17782</v>
      </c>
      <c r="H590" s="272" t="s">
        <v>17729</v>
      </c>
      <c r="I590" s="272" t="s">
        <v>14790</v>
      </c>
      <c r="J590" s="287">
        <v>0</v>
      </c>
      <c r="K590" s="288">
        <v>0</v>
      </c>
      <c r="L590" s="288">
        <v>0</v>
      </c>
      <c r="M590" s="288">
        <v>0</v>
      </c>
      <c r="N590" s="288">
        <v>0</v>
      </c>
      <c r="O590" s="289">
        <v>0</v>
      </c>
      <c r="P590" s="290">
        <v>0</v>
      </c>
      <c r="Q590" s="290">
        <v>0</v>
      </c>
      <c r="R590" s="290">
        <v>0</v>
      </c>
      <c r="S590" s="290">
        <v>0</v>
      </c>
      <c r="T590" s="291">
        <v>0</v>
      </c>
      <c r="U590" s="292">
        <v>0</v>
      </c>
      <c r="V590" s="292">
        <v>0</v>
      </c>
      <c r="W590" s="292">
        <v>0</v>
      </c>
      <c r="X590" s="293">
        <v>0</v>
      </c>
      <c r="Y590" s="604" t="s">
        <v>16661</v>
      </c>
      <c r="Z590" s="282"/>
      <c r="AA590" s="282"/>
      <c r="AB590" s="282"/>
      <c r="AC590" s="282"/>
      <c r="AD590" s="282"/>
      <c r="AE590" s="282"/>
      <c r="AF590" s="285"/>
      <c r="AG590" s="285"/>
      <c r="AH590" s="285"/>
      <c r="AI590" s="285"/>
      <c r="AJ590" s="285"/>
      <c r="AL590" s="286"/>
    </row>
    <row r="591" spans="1:38" s="272" customFormat="1" x14ac:dyDescent="0.2">
      <c r="A591" s="272" t="s">
        <v>1285</v>
      </c>
      <c r="B591" s="272" t="s">
        <v>17066</v>
      </c>
      <c r="C591" s="257">
        <v>56041</v>
      </c>
      <c r="D591" s="272" t="s">
        <v>17031</v>
      </c>
      <c r="E591" s="273" t="s">
        <v>17468</v>
      </c>
      <c r="F591" s="274">
        <v>20200202</v>
      </c>
      <c r="G591" s="272" t="s">
        <v>17782</v>
      </c>
      <c r="H591" s="272" t="s">
        <v>17424</v>
      </c>
      <c r="I591" s="272" t="s">
        <v>14790</v>
      </c>
      <c r="J591" s="287">
        <v>0</v>
      </c>
      <c r="K591" s="288">
        <v>0</v>
      </c>
      <c r="L591" s="288">
        <v>0</v>
      </c>
      <c r="M591" s="288">
        <v>0</v>
      </c>
      <c r="N591" s="288">
        <v>0</v>
      </c>
      <c r="O591" s="289">
        <v>0</v>
      </c>
      <c r="P591" s="290">
        <v>0</v>
      </c>
      <c r="Q591" s="290">
        <v>0</v>
      </c>
      <c r="R591" s="290">
        <v>0</v>
      </c>
      <c r="S591" s="290">
        <v>0</v>
      </c>
      <c r="T591" s="291">
        <v>0</v>
      </c>
      <c r="U591" s="292">
        <v>0</v>
      </c>
      <c r="V591" s="292">
        <v>0</v>
      </c>
      <c r="W591" s="292">
        <v>0</v>
      </c>
      <c r="X591" s="293">
        <v>0</v>
      </c>
      <c r="Y591" s="604" t="s">
        <v>16661</v>
      </c>
      <c r="Z591" s="282"/>
      <c r="AA591" s="282"/>
      <c r="AB591" s="282"/>
      <c r="AC591" s="282"/>
      <c r="AD591" s="282"/>
      <c r="AE591" s="282"/>
      <c r="AF591" s="285"/>
      <c r="AG591" s="285"/>
      <c r="AH591" s="285"/>
      <c r="AI591" s="285"/>
      <c r="AJ591" s="285"/>
      <c r="AL591" s="286"/>
    </row>
    <row r="592" spans="1:38" s="272" customFormat="1" x14ac:dyDescent="0.2">
      <c r="A592" s="272" t="s">
        <v>1285</v>
      </c>
      <c r="B592" s="272" t="s">
        <v>17066</v>
      </c>
      <c r="C592" s="257">
        <v>56041</v>
      </c>
      <c r="D592" s="272" t="s">
        <v>17031</v>
      </c>
      <c r="E592" s="273" t="s">
        <v>17468</v>
      </c>
      <c r="F592" s="274">
        <v>20200202</v>
      </c>
      <c r="G592" s="272" t="s">
        <v>17783</v>
      </c>
      <c r="H592" s="272" t="s">
        <v>17424</v>
      </c>
      <c r="I592" s="272" t="s">
        <v>14790</v>
      </c>
      <c r="J592" s="287">
        <v>0</v>
      </c>
      <c r="K592" s="288">
        <v>0</v>
      </c>
      <c r="L592" s="288">
        <v>0</v>
      </c>
      <c r="M592" s="288">
        <v>0</v>
      </c>
      <c r="N592" s="288">
        <v>0</v>
      </c>
      <c r="O592" s="289">
        <v>0</v>
      </c>
      <c r="P592" s="290">
        <v>0</v>
      </c>
      <c r="Q592" s="290">
        <v>0</v>
      </c>
      <c r="R592" s="290">
        <v>0</v>
      </c>
      <c r="S592" s="290">
        <v>0</v>
      </c>
      <c r="T592" s="291">
        <v>0</v>
      </c>
      <c r="U592" s="292">
        <v>0</v>
      </c>
      <c r="V592" s="292">
        <v>0</v>
      </c>
      <c r="W592" s="292">
        <v>0</v>
      </c>
      <c r="X592" s="293">
        <v>0</v>
      </c>
      <c r="Y592" s="604" t="s">
        <v>16661</v>
      </c>
      <c r="Z592" s="282"/>
      <c r="AA592" s="282"/>
      <c r="AB592" s="282"/>
      <c r="AC592" s="282"/>
      <c r="AD592" s="282"/>
      <c r="AE592" s="282"/>
      <c r="AF592" s="285"/>
      <c r="AG592" s="285"/>
      <c r="AH592" s="285"/>
      <c r="AI592" s="285"/>
      <c r="AJ592" s="285"/>
      <c r="AL592" s="286"/>
    </row>
    <row r="593" spans="1:38" s="272" customFormat="1" x14ac:dyDescent="0.2">
      <c r="A593" s="272" t="s">
        <v>1285</v>
      </c>
      <c r="B593" s="272" t="s">
        <v>17066</v>
      </c>
      <c r="C593" s="257">
        <v>56041</v>
      </c>
      <c r="D593" s="272" t="s">
        <v>17031</v>
      </c>
      <c r="E593" s="273" t="s">
        <v>17468</v>
      </c>
      <c r="F593" s="274">
        <v>20200254</v>
      </c>
      <c r="G593" s="272" t="s">
        <v>17782</v>
      </c>
      <c r="H593" s="272" t="s">
        <v>17784</v>
      </c>
      <c r="I593" s="272" t="s">
        <v>14790</v>
      </c>
      <c r="J593" s="287">
        <v>2.6279999999999997</v>
      </c>
      <c r="K593" s="288">
        <v>0.78435638399999985</v>
      </c>
      <c r="L593" s="288">
        <v>2.6279999999999997</v>
      </c>
      <c r="M593" s="288">
        <v>0</v>
      </c>
      <c r="N593" s="288">
        <v>6.6385132564799984E-2</v>
      </c>
      <c r="O593" s="289">
        <v>2.8484940957095364</v>
      </c>
      <c r="P593" s="290">
        <v>0.85016534579759573</v>
      </c>
      <c r="Q593" s="290">
        <v>2.8484940957095364</v>
      </c>
      <c r="R593" s="290">
        <v>0</v>
      </c>
      <c r="S593" s="290">
        <v>7.1954968856060744E-2</v>
      </c>
      <c r="T593" s="291">
        <v>2.6369133215882048</v>
      </c>
      <c r="U593" s="292">
        <v>0.84332794270191502</v>
      </c>
      <c r="V593" s="292">
        <v>2.7388621596716138</v>
      </c>
      <c r="W593" s="292">
        <v>0</v>
      </c>
      <c r="X593" s="293">
        <v>7.1954968856060744E-2</v>
      </c>
      <c r="Y593" s="604" t="s">
        <v>16661</v>
      </c>
      <c r="Z593" s="282"/>
      <c r="AA593" s="282"/>
      <c r="AB593" s="282"/>
      <c r="AC593" s="282"/>
      <c r="AD593" s="282"/>
      <c r="AE593" s="282"/>
      <c r="AF593" s="285"/>
      <c r="AG593" s="285"/>
      <c r="AH593" s="285"/>
      <c r="AI593" s="285"/>
      <c r="AJ593" s="285"/>
      <c r="AL593" s="286"/>
    </row>
    <row r="594" spans="1:38" s="272" customFormat="1" x14ac:dyDescent="0.2">
      <c r="A594" s="272" t="s">
        <v>1285</v>
      </c>
      <c r="B594" s="272" t="s">
        <v>17066</v>
      </c>
      <c r="C594" s="257">
        <v>56041</v>
      </c>
      <c r="D594" s="272" t="s">
        <v>17031</v>
      </c>
      <c r="E594" s="273" t="s">
        <v>17468</v>
      </c>
      <c r="F594" s="274">
        <v>20200202</v>
      </c>
      <c r="G594" s="272" t="s">
        <v>17651</v>
      </c>
      <c r="H594" s="272" t="s">
        <v>17304</v>
      </c>
      <c r="I594" s="272" t="s">
        <v>14790</v>
      </c>
      <c r="J594" s="287">
        <v>0</v>
      </c>
      <c r="K594" s="288">
        <v>0</v>
      </c>
      <c r="L594" s="288">
        <v>0</v>
      </c>
      <c r="M594" s="288">
        <v>0</v>
      </c>
      <c r="N594" s="288">
        <v>0</v>
      </c>
      <c r="O594" s="289">
        <v>0</v>
      </c>
      <c r="P594" s="290">
        <v>0</v>
      </c>
      <c r="Q594" s="290">
        <v>0</v>
      </c>
      <c r="R594" s="290">
        <v>0</v>
      </c>
      <c r="S594" s="290">
        <v>0</v>
      </c>
      <c r="T594" s="291">
        <v>0</v>
      </c>
      <c r="U594" s="292">
        <v>0</v>
      </c>
      <c r="V594" s="292">
        <v>0</v>
      </c>
      <c r="W594" s="292">
        <v>0</v>
      </c>
      <c r="X594" s="293">
        <v>0</v>
      </c>
      <c r="Y594" s="604" t="s">
        <v>16661</v>
      </c>
      <c r="Z594" s="282"/>
      <c r="AA594" s="282"/>
      <c r="AB594" s="282"/>
      <c r="AC594" s="282"/>
      <c r="AD594" s="282"/>
      <c r="AE594" s="282"/>
      <c r="AF594" s="285"/>
      <c r="AG594" s="285"/>
      <c r="AH594" s="285"/>
      <c r="AI594" s="285"/>
      <c r="AJ594" s="285"/>
      <c r="AL594" s="286"/>
    </row>
    <row r="595" spans="1:38" s="272" customFormat="1" x14ac:dyDescent="0.2">
      <c r="A595" s="272" t="s">
        <v>1285</v>
      </c>
      <c r="B595" s="272" t="s">
        <v>17066</v>
      </c>
      <c r="C595" s="257">
        <v>56041</v>
      </c>
      <c r="D595" s="272" t="s">
        <v>17031</v>
      </c>
      <c r="E595" s="273" t="s">
        <v>17468</v>
      </c>
      <c r="F595" s="274">
        <v>20200254</v>
      </c>
      <c r="G595" s="272" t="s">
        <v>17785</v>
      </c>
      <c r="H595" s="272" t="s">
        <v>17287</v>
      </c>
      <c r="I595" s="272" t="s">
        <v>14790</v>
      </c>
      <c r="J595" s="287">
        <v>15.899400000000002</v>
      </c>
      <c r="K595" s="288">
        <v>4.3956541200000006</v>
      </c>
      <c r="L595" s="288">
        <v>28.075800000000001</v>
      </c>
      <c r="M595" s="288">
        <v>0</v>
      </c>
      <c r="N595" s="288">
        <v>0.26872505691360005</v>
      </c>
      <c r="O595" s="289">
        <v>17.233389279042697</v>
      </c>
      <c r="P595" s="290">
        <v>4.7644576893460044</v>
      </c>
      <c r="Q595" s="290">
        <v>30.431411922496885</v>
      </c>
      <c r="R595" s="290">
        <v>0</v>
      </c>
      <c r="S595" s="290">
        <v>0.29127158979741208</v>
      </c>
      <c r="T595" s="291">
        <v>15.953325595608643</v>
      </c>
      <c r="U595" s="292">
        <v>4.7261398281024229</v>
      </c>
      <c r="V595" s="292">
        <v>29.260177405825079</v>
      </c>
      <c r="W595" s="292">
        <v>0</v>
      </c>
      <c r="X595" s="293">
        <v>0.29127158979741208</v>
      </c>
      <c r="Y595" s="604" t="s">
        <v>16661</v>
      </c>
      <c r="Z595" s="282"/>
      <c r="AA595" s="282"/>
      <c r="AB595" s="282"/>
      <c r="AC595" s="282"/>
      <c r="AD595" s="282"/>
      <c r="AE595" s="282"/>
      <c r="AF595" s="285"/>
      <c r="AG595" s="285"/>
      <c r="AH595" s="285"/>
      <c r="AI595" s="285"/>
      <c r="AJ595" s="285"/>
      <c r="AL595" s="286"/>
    </row>
    <row r="596" spans="1:38" s="272" customFormat="1" x14ac:dyDescent="0.2">
      <c r="A596" s="272" t="s">
        <v>1285</v>
      </c>
      <c r="B596" s="272" t="s">
        <v>17066</v>
      </c>
      <c r="C596" s="257">
        <v>56041</v>
      </c>
      <c r="D596" s="272" t="s">
        <v>17031</v>
      </c>
      <c r="E596" s="273" t="s">
        <v>17468</v>
      </c>
      <c r="F596" s="274">
        <v>20200202</v>
      </c>
      <c r="G596" s="272" t="s">
        <v>17786</v>
      </c>
      <c r="H596" s="272" t="s">
        <v>17787</v>
      </c>
      <c r="I596" s="272" t="s">
        <v>14790</v>
      </c>
      <c r="J596" s="287">
        <v>0</v>
      </c>
      <c r="K596" s="288">
        <v>0</v>
      </c>
      <c r="L596" s="288">
        <v>0</v>
      </c>
      <c r="M596" s="288">
        <v>0</v>
      </c>
      <c r="N596" s="288">
        <v>0</v>
      </c>
      <c r="O596" s="289">
        <v>0</v>
      </c>
      <c r="P596" s="290">
        <v>0</v>
      </c>
      <c r="Q596" s="290">
        <v>0</v>
      </c>
      <c r="R596" s="290">
        <v>0</v>
      </c>
      <c r="S596" s="290">
        <v>0</v>
      </c>
      <c r="T596" s="291">
        <v>0</v>
      </c>
      <c r="U596" s="292">
        <v>0</v>
      </c>
      <c r="V596" s="292">
        <v>0</v>
      </c>
      <c r="W596" s="292">
        <v>0</v>
      </c>
      <c r="X596" s="293">
        <v>0</v>
      </c>
      <c r="Y596" s="604" t="s">
        <v>16661</v>
      </c>
      <c r="Z596" s="282"/>
      <c r="AA596" s="282"/>
      <c r="AB596" s="282"/>
      <c r="AC596" s="282"/>
      <c r="AD596" s="282"/>
      <c r="AE596" s="282"/>
      <c r="AF596" s="285"/>
      <c r="AG596" s="285"/>
      <c r="AH596" s="285"/>
      <c r="AI596" s="285"/>
      <c r="AJ596" s="285"/>
      <c r="AL596" s="286"/>
    </row>
    <row r="597" spans="1:38" s="272" customFormat="1" x14ac:dyDescent="0.2">
      <c r="A597" s="272" t="s">
        <v>1285</v>
      </c>
      <c r="B597" s="272" t="s">
        <v>17066</v>
      </c>
      <c r="C597" s="257">
        <v>56041</v>
      </c>
      <c r="D597" s="272" t="s">
        <v>17031</v>
      </c>
      <c r="E597" s="273" t="s">
        <v>17468</v>
      </c>
      <c r="F597" s="274">
        <v>20200202</v>
      </c>
      <c r="G597" s="272" t="s">
        <v>17786</v>
      </c>
      <c r="H597" s="272" t="s">
        <v>17788</v>
      </c>
      <c r="I597" s="272" t="s">
        <v>14790</v>
      </c>
      <c r="J597" s="287">
        <v>0</v>
      </c>
      <c r="K597" s="288">
        <v>0</v>
      </c>
      <c r="L597" s="288">
        <v>0</v>
      </c>
      <c r="M597" s="288">
        <v>0</v>
      </c>
      <c r="N597" s="288">
        <v>0</v>
      </c>
      <c r="O597" s="289">
        <v>0</v>
      </c>
      <c r="P597" s="290">
        <v>0</v>
      </c>
      <c r="Q597" s="290">
        <v>0</v>
      </c>
      <c r="R597" s="290">
        <v>0</v>
      </c>
      <c r="S597" s="290">
        <v>0</v>
      </c>
      <c r="T597" s="291">
        <v>0</v>
      </c>
      <c r="U597" s="292">
        <v>0</v>
      </c>
      <c r="V597" s="292">
        <v>0</v>
      </c>
      <c r="W597" s="292">
        <v>0</v>
      </c>
      <c r="X597" s="293">
        <v>0</v>
      </c>
      <c r="Y597" s="604" t="s">
        <v>16661</v>
      </c>
      <c r="Z597" s="282"/>
      <c r="AA597" s="282"/>
      <c r="AB597" s="282"/>
      <c r="AC597" s="282"/>
      <c r="AD597" s="282"/>
      <c r="AE597" s="282"/>
      <c r="AF597" s="285"/>
      <c r="AG597" s="285"/>
      <c r="AH597" s="285"/>
      <c r="AI597" s="285"/>
      <c r="AJ597" s="285"/>
      <c r="AL597" s="286"/>
    </row>
    <row r="598" spans="1:38" s="272" customFormat="1" x14ac:dyDescent="0.2">
      <c r="A598" s="272" t="s">
        <v>1285</v>
      </c>
      <c r="B598" s="272" t="s">
        <v>17066</v>
      </c>
      <c r="C598" s="257">
        <v>56041</v>
      </c>
      <c r="D598" s="272" t="s">
        <v>17031</v>
      </c>
      <c r="E598" s="273" t="s">
        <v>17468</v>
      </c>
      <c r="F598" s="274">
        <v>20200202</v>
      </c>
      <c r="G598" s="272" t="s">
        <v>17789</v>
      </c>
      <c r="H598" s="272" t="s">
        <v>17790</v>
      </c>
      <c r="I598" s="272" t="s">
        <v>14790</v>
      </c>
      <c r="J598" s="287">
        <v>0</v>
      </c>
      <c r="K598" s="288">
        <v>0</v>
      </c>
      <c r="L598" s="288">
        <v>0</v>
      </c>
      <c r="M598" s="288">
        <v>0</v>
      </c>
      <c r="N598" s="288">
        <v>0</v>
      </c>
      <c r="O598" s="289">
        <v>0</v>
      </c>
      <c r="P598" s="290">
        <v>0</v>
      </c>
      <c r="Q598" s="290">
        <v>0</v>
      </c>
      <c r="R598" s="290">
        <v>0</v>
      </c>
      <c r="S598" s="290">
        <v>0</v>
      </c>
      <c r="T598" s="291">
        <v>0</v>
      </c>
      <c r="U598" s="292">
        <v>0</v>
      </c>
      <c r="V598" s="292">
        <v>0</v>
      </c>
      <c r="W598" s="292">
        <v>0</v>
      </c>
      <c r="X598" s="293">
        <v>0</v>
      </c>
      <c r="Y598" s="604" t="s">
        <v>16661</v>
      </c>
      <c r="Z598" s="282"/>
      <c r="AA598" s="282"/>
      <c r="AB598" s="282"/>
      <c r="AC598" s="282"/>
      <c r="AD598" s="282"/>
      <c r="AE598" s="282"/>
      <c r="AF598" s="285"/>
      <c r="AG598" s="285"/>
      <c r="AH598" s="285"/>
      <c r="AI598" s="285"/>
      <c r="AJ598" s="285"/>
      <c r="AL598" s="286"/>
    </row>
    <row r="599" spans="1:38" s="272" customFormat="1" x14ac:dyDescent="0.2">
      <c r="A599" s="272" t="s">
        <v>1285</v>
      </c>
      <c r="B599" s="272" t="s">
        <v>17066</v>
      </c>
      <c r="C599" s="257">
        <v>56041</v>
      </c>
      <c r="D599" s="272" t="s">
        <v>17031</v>
      </c>
      <c r="E599" s="273" t="s">
        <v>17468</v>
      </c>
      <c r="F599" s="274">
        <v>20200253</v>
      </c>
      <c r="G599" s="272" t="s">
        <v>17791</v>
      </c>
      <c r="H599" s="272" t="s">
        <v>17792</v>
      </c>
      <c r="I599" s="272" t="s">
        <v>14790</v>
      </c>
      <c r="J599" s="287">
        <v>6.1319999999999988</v>
      </c>
      <c r="K599" s="288">
        <v>7.4780966399999996E-2</v>
      </c>
      <c r="L599" s="288">
        <v>2.19</v>
      </c>
      <c r="M599" s="288">
        <v>0</v>
      </c>
      <c r="N599" s="288">
        <v>4.9037113439999995E-2</v>
      </c>
      <c r="O599" s="289">
        <v>6.6464862233222508</v>
      </c>
      <c r="P599" s="290">
        <v>8.1055228790659531E-2</v>
      </c>
      <c r="Q599" s="290">
        <v>2.3737450797579474</v>
      </c>
      <c r="R599" s="290">
        <v>0</v>
      </c>
      <c r="S599" s="290">
        <v>5.3151418609010181E-2</v>
      </c>
      <c r="T599" s="291">
        <v>6.1527977503724776</v>
      </c>
      <c r="U599" s="292">
        <v>8.0403347042016363E-2</v>
      </c>
      <c r="V599" s="292">
        <v>2.2823851330596785</v>
      </c>
      <c r="W599" s="292">
        <v>0</v>
      </c>
      <c r="X599" s="293">
        <v>5.3151418609010181E-2</v>
      </c>
      <c r="Y599" s="604" t="s">
        <v>16661</v>
      </c>
      <c r="Z599" s="282"/>
      <c r="AA599" s="282"/>
      <c r="AB599" s="282"/>
      <c r="AC599" s="282"/>
      <c r="AD599" s="282"/>
      <c r="AE599" s="282"/>
      <c r="AF599" s="285"/>
      <c r="AG599" s="285"/>
      <c r="AH599" s="285"/>
      <c r="AI599" s="285"/>
      <c r="AJ599" s="285"/>
      <c r="AL599" s="286"/>
    </row>
    <row r="600" spans="1:38" s="272" customFormat="1" x14ac:dyDescent="0.2">
      <c r="A600" s="272" t="s">
        <v>1285</v>
      </c>
      <c r="B600" s="272" t="s">
        <v>17066</v>
      </c>
      <c r="C600" s="257">
        <v>56041</v>
      </c>
      <c r="D600" s="272" t="s">
        <v>17031</v>
      </c>
      <c r="E600" s="273" t="s">
        <v>17468</v>
      </c>
      <c r="F600" s="274">
        <v>20200254</v>
      </c>
      <c r="G600" s="272" t="s">
        <v>17793</v>
      </c>
      <c r="H600" s="272" t="s">
        <v>17794</v>
      </c>
      <c r="I600" s="272" t="s">
        <v>14790</v>
      </c>
      <c r="J600" s="287">
        <v>3.5040000000000004</v>
      </c>
      <c r="K600" s="288">
        <v>0.86829120000000004</v>
      </c>
      <c r="L600" s="288">
        <v>10.511999999999999</v>
      </c>
      <c r="M600" s="288">
        <v>0</v>
      </c>
      <c r="N600" s="288">
        <v>7.3489076640000012E-2</v>
      </c>
      <c r="O600" s="289">
        <v>3.7979921276127162</v>
      </c>
      <c r="P600" s="290">
        <v>0.94114244922243095</v>
      </c>
      <c r="Q600" s="290">
        <v>11.393976382838146</v>
      </c>
      <c r="R600" s="290">
        <v>0</v>
      </c>
      <c r="S600" s="290">
        <v>7.9654947073130006E-2</v>
      </c>
      <c r="T600" s="291">
        <v>3.5158844287842741</v>
      </c>
      <c r="U600" s="292">
        <v>0.93357336830470328</v>
      </c>
      <c r="V600" s="292">
        <v>10.955448638686455</v>
      </c>
      <c r="W600" s="292">
        <v>0</v>
      </c>
      <c r="X600" s="293">
        <v>7.9654947073130006E-2</v>
      </c>
      <c r="Y600" s="604" t="s">
        <v>16661</v>
      </c>
      <c r="Z600" s="282"/>
      <c r="AA600" s="282"/>
      <c r="AB600" s="282"/>
      <c r="AC600" s="282"/>
      <c r="AD600" s="282"/>
      <c r="AE600" s="282"/>
      <c r="AF600" s="285"/>
      <c r="AG600" s="285"/>
      <c r="AH600" s="285"/>
      <c r="AI600" s="285"/>
      <c r="AJ600" s="285"/>
      <c r="AL600" s="286"/>
    </row>
    <row r="601" spans="1:38" s="272" customFormat="1" x14ac:dyDescent="0.2">
      <c r="A601" s="272" t="s">
        <v>1285</v>
      </c>
      <c r="B601" s="272" t="s">
        <v>17066</v>
      </c>
      <c r="C601" s="257">
        <v>56041</v>
      </c>
      <c r="D601" s="272" t="s">
        <v>17031</v>
      </c>
      <c r="E601" s="273" t="s">
        <v>17468</v>
      </c>
      <c r="F601" s="274">
        <v>20200202</v>
      </c>
      <c r="G601" s="272" t="s">
        <v>17795</v>
      </c>
      <c r="H601" s="272" t="s">
        <v>17412</v>
      </c>
      <c r="I601" s="272" t="s">
        <v>14790</v>
      </c>
      <c r="J601" s="287">
        <v>0</v>
      </c>
      <c r="K601" s="288">
        <v>0</v>
      </c>
      <c r="L601" s="288">
        <v>0</v>
      </c>
      <c r="M601" s="288">
        <v>0</v>
      </c>
      <c r="N601" s="288">
        <v>0</v>
      </c>
      <c r="O601" s="289">
        <v>0</v>
      </c>
      <c r="P601" s="290">
        <v>0</v>
      </c>
      <c r="Q601" s="290">
        <v>0</v>
      </c>
      <c r="R601" s="290">
        <v>0</v>
      </c>
      <c r="S601" s="290">
        <v>0</v>
      </c>
      <c r="T601" s="291">
        <v>0</v>
      </c>
      <c r="U601" s="292">
        <v>0</v>
      </c>
      <c r="V601" s="292">
        <v>0</v>
      </c>
      <c r="W601" s="292">
        <v>0</v>
      </c>
      <c r="X601" s="293">
        <v>0</v>
      </c>
      <c r="Y601" s="604" t="s">
        <v>16661</v>
      </c>
      <c r="Z601" s="282"/>
      <c r="AA601" s="282"/>
      <c r="AB601" s="282"/>
      <c r="AC601" s="282"/>
      <c r="AD601" s="282"/>
      <c r="AE601" s="282"/>
      <c r="AF601" s="285"/>
      <c r="AG601" s="285"/>
      <c r="AH601" s="285"/>
      <c r="AI601" s="285"/>
      <c r="AJ601" s="285"/>
      <c r="AL601" s="286"/>
    </row>
    <row r="602" spans="1:38" s="272" customFormat="1" x14ac:dyDescent="0.2">
      <c r="A602" s="272" t="s">
        <v>1285</v>
      </c>
      <c r="B602" s="272" t="s">
        <v>17066</v>
      </c>
      <c r="C602" s="257">
        <v>56041</v>
      </c>
      <c r="D602" s="272" t="s">
        <v>17031</v>
      </c>
      <c r="E602" s="273" t="s">
        <v>17468</v>
      </c>
      <c r="F602" s="274">
        <v>20200254</v>
      </c>
      <c r="G602" s="272" t="s">
        <v>17796</v>
      </c>
      <c r="H602" s="272" t="s">
        <v>17283</v>
      </c>
      <c r="I602" s="272" t="s">
        <v>14790</v>
      </c>
      <c r="J602" s="287">
        <v>15.33</v>
      </c>
      <c r="K602" s="288">
        <v>3.0390191999999994</v>
      </c>
      <c r="L602" s="288">
        <v>5.2559999999999993</v>
      </c>
      <c r="M602" s="288">
        <v>0</v>
      </c>
      <c r="N602" s="288">
        <v>0.25721176823999997</v>
      </c>
      <c r="O602" s="289">
        <v>16.61621555830563</v>
      </c>
      <c r="P602" s="290">
        <v>3.2939985722785075</v>
      </c>
      <c r="Q602" s="290">
        <v>5.6969881914190728</v>
      </c>
      <c r="R602" s="290">
        <v>0</v>
      </c>
      <c r="S602" s="290">
        <v>0.27879231475595495</v>
      </c>
      <c r="T602" s="291">
        <v>15.381994375931196</v>
      </c>
      <c r="U602" s="292">
        <v>3.2675067890664606</v>
      </c>
      <c r="V602" s="292">
        <v>5.4777243193432277</v>
      </c>
      <c r="W602" s="292">
        <v>0</v>
      </c>
      <c r="X602" s="293">
        <v>0.27879231475595495</v>
      </c>
      <c r="Y602" s="604" t="s">
        <v>16661</v>
      </c>
      <c r="Z602" s="282"/>
      <c r="AA602" s="282"/>
      <c r="AB602" s="282"/>
      <c r="AC602" s="282"/>
      <c r="AD602" s="282"/>
      <c r="AE602" s="282"/>
      <c r="AF602" s="285"/>
      <c r="AG602" s="285"/>
      <c r="AH602" s="285"/>
      <c r="AI602" s="285"/>
      <c r="AJ602" s="285"/>
      <c r="AL602" s="286"/>
    </row>
    <row r="603" spans="1:38" s="272" customFormat="1" x14ac:dyDescent="0.2">
      <c r="A603" s="272" t="s">
        <v>1285</v>
      </c>
      <c r="B603" s="272" t="s">
        <v>17066</v>
      </c>
      <c r="C603" s="257">
        <v>56041</v>
      </c>
      <c r="D603" s="272" t="s">
        <v>17031</v>
      </c>
      <c r="E603" s="273" t="s">
        <v>17468</v>
      </c>
      <c r="F603" s="274">
        <v>20200202</v>
      </c>
      <c r="G603" s="272" t="s">
        <v>17797</v>
      </c>
      <c r="H603" s="272" t="s">
        <v>17798</v>
      </c>
      <c r="I603" s="272" t="s">
        <v>14790</v>
      </c>
      <c r="J603" s="287">
        <v>0</v>
      </c>
      <c r="K603" s="288">
        <v>0</v>
      </c>
      <c r="L603" s="288">
        <v>0</v>
      </c>
      <c r="M603" s="288">
        <v>0</v>
      </c>
      <c r="N603" s="288">
        <v>0</v>
      </c>
      <c r="O603" s="289">
        <v>0</v>
      </c>
      <c r="P603" s="290">
        <v>0</v>
      </c>
      <c r="Q603" s="290">
        <v>0</v>
      </c>
      <c r="R603" s="290">
        <v>0</v>
      </c>
      <c r="S603" s="290">
        <v>0</v>
      </c>
      <c r="T603" s="291">
        <v>0</v>
      </c>
      <c r="U603" s="292">
        <v>0</v>
      </c>
      <c r="V603" s="292">
        <v>0</v>
      </c>
      <c r="W603" s="292">
        <v>0</v>
      </c>
      <c r="X603" s="293">
        <v>0</v>
      </c>
      <c r="Y603" s="604" t="s">
        <v>16661</v>
      </c>
      <c r="Z603" s="282"/>
      <c r="AA603" s="282"/>
      <c r="AB603" s="282"/>
      <c r="AC603" s="282"/>
      <c r="AD603" s="282"/>
      <c r="AE603" s="282"/>
      <c r="AF603" s="285"/>
      <c r="AG603" s="285"/>
      <c r="AH603" s="285"/>
      <c r="AI603" s="285"/>
      <c r="AJ603" s="285"/>
      <c r="AL603" s="286"/>
    </row>
    <row r="604" spans="1:38" s="272" customFormat="1" x14ac:dyDescent="0.2">
      <c r="A604" s="272" t="s">
        <v>1285</v>
      </c>
      <c r="B604" s="272" t="s">
        <v>17066</v>
      </c>
      <c r="C604" s="257">
        <v>56041</v>
      </c>
      <c r="D604" s="272" t="s">
        <v>17031</v>
      </c>
      <c r="E604" s="273" t="s">
        <v>17468</v>
      </c>
      <c r="F604" s="274">
        <v>20200202</v>
      </c>
      <c r="G604" s="272" t="s">
        <v>17799</v>
      </c>
      <c r="H604" s="272" t="s">
        <v>17800</v>
      </c>
      <c r="I604" s="272" t="s">
        <v>14790</v>
      </c>
      <c r="J604" s="287">
        <v>5.2559999999999993</v>
      </c>
      <c r="K604" s="288">
        <v>0</v>
      </c>
      <c r="L604" s="288">
        <v>12.701999999999998</v>
      </c>
      <c r="M604" s="288">
        <v>0</v>
      </c>
      <c r="N604" s="288">
        <v>0</v>
      </c>
      <c r="O604" s="289">
        <v>5.6969881914190728</v>
      </c>
      <c r="P604" s="290">
        <v>0</v>
      </c>
      <c r="Q604" s="290">
        <v>13.767721462596093</v>
      </c>
      <c r="R604" s="290">
        <v>0</v>
      </c>
      <c r="S604" s="290">
        <v>0</v>
      </c>
      <c r="T604" s="291">
        <v>5.2738266431764096</v>
      </c>
      <c r="U604" s="292">
        <v>0</v>
      </c>
      <c r="V604" s="292">
        <v>13.237833771746134</v>
      </c>
      <c r="W604" s="292">
        <v>0</v>
      </c>
      <c r="X604" s="293">
        <v>0</v>
      </c>
      <c r="Y604" s="604" t="s">
        <v>16661</v>
      </c>
      <c r="Z604" s="282"/>
      <c r="AA604" s="282"/>
      <c r="AB604" s="282"/>
      <c r="AC604" s="282"/>
      <c r="AD604" s="282"/>
      <c r="AE604" s="282"/>
      <c r="AF604" s="285"/>
      <c r="AG604" s="285"/>
      <c r="AH604" s="285"/>
      <c r="AI604" s="285"/>
      <c r="AJ604" s="285"/>
      <c r="AL604" s="286"/>
    </row>
    <row r="605" spans="1:38" s="272" customFormat="1" x14ac:dyDescent="0.2">
      <c r="A605" s="272" t="s">
        <v>1285</v>
      </c>
      <c r="B605" s="272" t="s">
        <v>17066</v>
      </c>
      <c r="C605" s="257">
        <v>56041</v>
      </c>
      <c r="D605" s="272" t="s">
        <v>17031</v>
      </c>
      <c r="E605" s="273" t="s">
        <v>17468</v>
      </c>
      <c r="F605" s="274">
        <v>20200202</v>
      </c>
      <c r="G605" s="272" t="s">
        <v>17801</v>
      </c>
      <c r="H605" s="272" t="s">
        <v>17802</v>
      </c>
      <c r="I605" s="272" t="s">
        <v>14790</v>
      </c>
      <c r="J605" s="287">
        <v>0</v>
      </c>
      <c r="K605" s="288">
        <v>0</v>
      </c>
      <c r="L605" s="288">
        <v>0</v>
      </c>
      <c r="M605" s="288">
        <v>0</v>
      </c>
      <c r="N605" s="288">
        <v>0</v>
      </c>
      <c r="O605" s="289">
        <v>0</v>
      </c>
      <c r="P605" s="290">
        <v>0</v>
      </c>
      <c r="Q605" s="290">
        <v>0</v>
      </c>
      <c r="R605" s="290">
        <v>0</v>
      </c>
      <c r="S605" s="290">
        <v>0</v>
      </c>
      <c r="T605" s="291">
        <v>0</v>
      </c>
      <c r="U605" s="292">
        <v>0</v>
      </c>
      <c r="V605" s="292">
        <v>0</v>
      </c>
      <c r="W605" s="292">
        <v>0</v>
      </c>
      <c r="X605" s="293">
        <v>0</v>
      </c>
      <c r="Y605" s="604" t="s">
        <v>16661</v>
      </c>
      <c r="Z605" s="282"/>
      <c r="AA605" s="282"/>
      <c r="AB605" s="282"/>
      <c r="AC605" s="282"/>
      <c r="AD605" s="282"/>
      <c r="AE605" s="282"/>
      <c r="AF605" s="285"/>
      <c r="AG605" s="285"/>
      <c r="AH605" s="285"/>
      <c r="AI605" s="285"/>
      <c r="AJ605" s="285"/>
      <c r="AL605" s="286"/>
    </row>
    <row r="606" spans="1:38" s="272" customFormat="1" x14ac:dyDescent="0.2">
      <c r="A606" s="272" t="s">
        <v>1285</v>
      </c>
      <c r="B606" s="272" t="s">
        <v>17066</v>
      </c>
      <c r="C606" s="257">
        <v>56041</v>
      </c>
      <c r="D606" s="272" t="s">
        <v>17031</v>
      </c>
      <c r="E606" s="273" t="s">
        <v>17468</v>
      </c>
      <c r="F606" s="274">
        <v>20200202</v>
      </c>
      <c r="G606" s="272" t="s">
        <v>17651</v>
      </c>
      <c r="H606" s="272" t="s">
        <v>17684</v>
      </c>
      <c r="I606" s="272" t="s">
        <v>14790</v>
      </c>
      <c r="J606" s="287">
        <v>0</v>
      </c>
      <c r="K606" s="288">
        <v>0</v>
      </c>
      <c r="L606" s="288">
        <v>0</v>
      </c>
      <c r="M606" s="288">
        <v>0</v>
      </c>
      <c r="N606" s="288">
        <v>0</v>
      </c>
      <c r="O606" s="289">
        <v>0</v>
      </c>
      <c r="P606" s="290">
        <v>0</v>
      </c>
      <c r="Q606" s="290">
        <v>0</v>
      </c>
      <c r="R606" s="290">
        <v>0</v>
      </c>
      <c r="S606" s="290">
        <v>0</v>
      </c>
      <c r="T606" s="291">
        <v>0</v>
      </c>
      <c r="U606" s="292">
        <v>0</v>
      </c>
      <c r="V606" s="292">
        <v>0</v>
      </c>
      <c r="W606" s="292">
        <v>0</v>
      </c>
      <c r="X606" s="293">
        <v>0</v>
      </c>
      <c r="Y606" s="604" t="s">
        <v>16661</v>
      </c>
      <c r="Z606" s="282"/>
      <c r="AA606" s="282"/>
      <c r="AB606" s="282"/>
      <c r="AC606" s="282"/>
      <c r="AD606" s="282"/>
      <c r="AE606" s="282"/>
      <c r="AF606" s="285"/>
      <c r="AG606" s="285"/>
      <c r="AH606" s="285"/>
      <c r="AI606" s="285"/>
      <c r="AJ606" s="285"/>
      <c r="AL606" s="286"/>
    </row>
    <row r="607" spans="1:38" s="272" customFormat="1" x14ac:dyDescent="0.2">
      <c r="A607" s="272" t="s">
        <v>1285</v>
      </c>
      <c r="B607" s="272" t="s">
        <v>17066</v>
      </c>
      <c r="C607" s="257">
        <v>56041</v>
      </c>
      <c r="D607" s="272" t="s">
        <v>17031</v>
      </c>
      <c r="E607" s="273" t="s">
        <v>17468</v>
      </c>
      <c r="F607" s="274">
        <v>20200202</v>
      </c>
      <c r="G607" s="272" t="s">
        <v>17651</v>
      </c>
      <c r="H607" s="272" t="s">
        <v>17643</v>
      </c>
      <c r="I607" s="272" t="s">
        <v>14790</v>
      </c>
      <c r="J607" s="287">
        <v>0</v>
      </c>
      <c r="K607" s="288">
        <v>0</v>
      </c>
      <c r="L607" s="288">
        <v>0</v>
      </c>
      <c r="M607" s="288">
        <v>0</v>
      </c>
      <c r="N607" s="288">
        <v>0</v>
      </c>
      <c r="O607" s="289">
        <v>0</v>
      </c>
      <c r="P607" s="290">
        <v>0</v>
      </c>
      <c r="Q607" s="290">
        <v>0</v>
      </c>
      <c r="R607" s="290">
        <v>0</v>
      </c>
      <c r="S607" s="290">
        <v>0</v>
      </c>
      <c r="T607" s="291">
        <v>0</v>
      </c>
      <c r="U607" s="292">
        <v>0</v>
      </c>
      <c r="V607" s="292">
        <v>0</v>
      </c>
      <c r="W607" s="292">
        <v>0</v>
      </c>
      <c r="X607" s="293">
        <v>0</v>
      </c>
      <c r="Y607" s="604" t="s">
        <v>16661</v>
      </c>
      <c r="Z607" s="282"/>
      <c r="AA607" s="282"/>
      <c r="AB607" s="282"/>
      <c r="AC607" s="282"/>
      <c r="AD607" s="282"/>
      <c r="AE607" s="282"/>
      <c r="AF607" s="285"/>
      <c r="AG607" s="285"/>
      <c r="AH607" s="285"/>
      <c r="AI607" s="285"/>
      <c r="AJ607" s="285"/>
      <c r="AL607" s="286"/>
    </row>
    <row r="608" spans="1:38" s="272" customFormat="1" x14ac:dyDescent="0.2">
      <c r="A608" s="272" t="s">
        <v>1285</v>
      </c>
      <c r="B608" s="272" t="s">
        <v>17066</v>
      </c>
      <c r="C608" s="257">
        <v>56041</v>
      </c>
      <c r="D608" s="272" t="s">
        <v>17031</v>
      </c>
      <c r="E608" s="273" t="s">
        <v>17468</v>
      </c>
      <c r="F608" s="274">
        <v>20200202</v>
      </c>
      <c r="G608" s="272" t="s">
        <v>17651</v>
      </c>
      <c r="H608" s="272" t="s">
        <v>17803</v>
      </c>
      <c r="I608" s="272" t="s">
        <v>14790</v>
      </c>
      <c r="J608" s="287">
        <v>0</v>
      </c>
      <c r="K608" s="288">
        <v>0</v>
      </c>
      <c r="L608" s="288">
        <v>0</v>
      </c>
      <c r="M608" s="288">
        <v>0</v>
      </c>
      <c r="N608" s="288">
        <v>0</v>
      </c>
      <c r="O608" s="289">
        <v>0</v>
      </c>
      <c r="P608" s="290">
        <v>0</v>
      </c>
      <c r="Q608" s="290">
        <v>0</v>
      </c>
      <c r="R608" s="290">
        <v>0</v>
      </c>
      <c r="S608" s="290">
        <v>0</v>
      </c>
      <c r="T608" s="291">
        <v>0</v>
      </c>
      <c r="U608" s="292">
        <v>0</v>
      </c>
      <c r="V608" s="292">
        <v>0</v>
      </c>
      <c r="W608" s="292">
        <v>0</v>
      </c>
      <c r="X608" s="293">
        <v>0</v>
      </c>
      <c r="Y608" s="604" t="s">
        <v>16661</v>
      </c>
      <c r="Z608" s="282"/>
      <c r="AA608" s="282"/>
      <c r="AB608" s="282"/>
      <c r="AC608" s="282"/>
      <c r="AD608" s="282"/>
      <c r="AE608" s="282"/>
      <c r="AF608" s="285"/>
      <c r="AG608" s="285"/>
      <c r="AH608" s="285"/>
      <c r="AI608" s="285"/>
      <c r="AJ608" s="285"/>
      <c r="AL608" s="286"/>
    </row>
    <row r="609" spans="1:38" s="272" customFormat="1" x14ac:dyDescent="0.2">
      <c r="A609" s="272" t="s">
        <v>1285</v>
      </c>
      <c r="B609" s="272" t="s">
        <v>17066</v>
      </c>
      <c r="C609" s="257">
        <v>56041</v>
      </c>
      <c r="D609" s="272" t="s">
        <v>17031</v>
      </c>
      <c r="E609" s="273" t="s">
        <v>17468</v>
      </c>
      <c r="F609" s="274">
        <v>20200202</v>
      </c>
      <c r="G609" s="272" t="s">
        <v>17804</v>
      </c>
      <c r="H609" s="272" t="s">
        <v>17805</v>
      </c>
      <c r="I609" s="272" t="s">
        <v>14790</v>
      </c>
      <c r="J609" s="287">
        <v>4.5552000000000001</v>
      </c>
      <c r="K609" s="288">
        <v>0</v>
      </c>
      <c r="L609" s="288">
        <v>0.56940000000000002</v>
      </c>
      <c r="M609" s="288">
        <v>0</v>
      </c>
      <c r="N609" s="288">
        <v>0</v>
      </c>
      <c r="O609" s="289">
        <v>4.9373897658965307</v>
      </c>
      <c r="P609" s="290">
        <v>0</v>
      </c>
      <c r="Q609" s="290">
        <v>0.61717372073706633</v>
      </c>
      <c r="R609" s="290">
        <v>0</v>
      </c>
      <c r="S609" s="290">
        <v>0</v>
      </c>
      <c r="T609" s="291">
        <v>4.5706497574195559</v>
      </c>
      <c r="U609" s="292">
        <v>0</v>
      </c>
      <c r="V609" s="292">
        <v>0.59342013459551646</v>
      </c>
      <c r="W609" s="292">
        <v>0</v>
      </c>
      <c r="X609" s="293">
        <v>0</v>
      </c>
      <c r="Y609" s="604" t="s">
        <v>16661</v>
      </c>
      <c r="Z609" s="282"/>
      <c r="AA609" s="282"/>
      <c r="AB609" s="282"/>
      <c r="AC609" s="282"/>
      <c r="AD609" s="282"/>
      <c r="AE609" s="282"/>
      <c r="AF609" s="285"/>
      <c r="AG609" s="285"/>
      <c r="AH609" s="285"/>
      <c r="AI609" s="285"/>
      <c r="AJ609" s="285"/>
      <c r="AL609" s="286"/>
    </row>
    <row r="610" spans="1:38" s="272" customFormat="1" x14ac:dyDescent="0.2">
      <c r="A610" s="272" t="s">
        <v>1285</v>
      </c>
      <c r="B610" s="272" t="s">
        <v>17066</v>
      </c>
      <c r="C610" s="257">
        <v>56041</v>
      </c>
      <c r="D610" s="272" t="s">
        <v>17031</v>
      </c>
      <c r="E610" s="273" t="s">
        <v>17468</v>
      </c>
      <c r="F610" s="274">
        <v>20200202</v>
      </c>
      <c r="G610" s="272" t="s">
        <v>17804</v>
      </c>
      <c r="H610" s="272" t="s">
        <v>17746</v>
      </c>
      <c r="I610" s="272" t="s">
        <v>14790</v>
      </c>
      <c r="J610" s="287">
        <v>0</v>
      </c>
      <c r="K610" s="288">
        <v>0</v>
      </c>
      <c r="L610" s="288">
        <v>0</v>
      </c>
      <c r="M610" s="288">
        <v>0</v>
      </c>
      <c r="N610" s="288">
        <v>0</v>
      </c>
      <c r="O610" s="289">
        <v>0</v>
      </c>
      <c r="P610" s="290">
        <v>0</v>
      </c>
      <c r="Q610" s="290">
        <v>0</v>
      </c>
      <c r="R610" s="290">
        <v>0</v>
      </c>
      <c r="S610" s="290">
        <v>0</v>
      </c>
      <c r="T610" s="291">
        <v>0</v>
      </c>
      <c r="U610" s="292">
        <v>0</v>
      </c>
      <c r="V610" s="292">
        <v>0</v>
      </c>
      <c r="W610" s="292">
        <v>0</v>
      </c>
      <c r="X610" s="293">
        <v>0</v>
      </c>
      <c r="Y610" s="604" t="s">
        <v>16661</v>
      </c>
      <c r="Z610" s="282"/>
      <c r="AA610" s="282"/>
      <c r="AB610" s="282"/>
      <c r="AC610" s="282"/>
      <c r="AD610" s="282"/>
      <c r="AE610" s="282"/>
      <c r="AF610" s="285"/>
      <c r="AG610" s="285"/>
      <c r="AH610" s="285"/>
      <c r="AI610" s="285"/>
      <c r="AJ610" s="285"/>
      <c r="AL610" s="286"/>
    </row>
    <row r="611" spans="1:38" s="272" customFormat="1" x14ac:dyDescent="0.2">
      <c r="A611" s="272" t="s">
        <v>1285</v>
      </c>
      <c r="B611" s="272" t="s">
        <v>17066</v>
      </c>
      <c r="C611" s="257">
        <v>56041</v>
      </c>
      <c r="D611" s="272" t="s">
        <v>17031</v>
      </c>
      <c r="E611" s="273" t="s">
        <v>17468</v>
      </c>
      <c r="F611" s="274">
        <v>20200202</v>
      </c>
      <c r="G611" s="272" t="s">
        <v>17804</v>
      </c>
      <c r="H611" s="272" t="s">
        <v>17806</v>
      </c>
      <c r="I611" s="272" t="s">
        <v>14790</v>
      </c>
      <c r="J611" s="287">
        <v>0</v>
      </c>
      <c r="K611" s="288">
        <v>0</v>
      </c>
      <c r="L611" s="288">
        <v>0</v>
      </c>
      <c r="M611" s="288">
        <v>0</v>
      </c>
      <c r="N611" s="288">
        <v>0</v>
      </c>
      <c r="O611" s="289">
        <v>0</v>
      </c>
      <c r="P611" s="290">
        <v>0</v>
      </c>
      <c r="Q611" s="290">
        <v>0</v>
      </c>
      <c r="R611" s="290">
        <v>0</v>
      </c>
      <c r="S611" s="290">
        <v>0</v>
      </c>
      <c r="T611" s="291">
        <v>0</v>
      </c>
      <c r="U611" s="292">
        <v>0</v>
      </c>
      <c r="V611" s="292">
        <v>0</v>
      </c>
      <c r="W611" s="292">
        <v>0</v>
      </c>
      <c r="X611" s="293">
        <v>0</v>
      </c>
      <c r="Y611" s="604" t="s">
        <v>16661</v>
      </c>
      <c r="Z611" s="282"/>
      <c r="AA611" s="282"/>
      <c r="AB611" s="282"/>
      <c r="AC611" s="282"/>
      <c r="AD611" s="282"/>
      <c r="AE611" s="282"/>
      <c r="AF611" s="285"/>
      <c r="AG611" s="285"/>
      <c r="AH611" s="285"/>
      <c r="AI611" s="285"/>
      <c r="AJ611" s="285"/>
      <c r="AL611" s="286"/>
    </row>
    <row r="612" spans="1:38" s="272" customFormat="1" x14ac:dyDescent="0.2">
      <c r="A612" s="272" t="s">
        <v>1285</v>
      </c>
      <c r="B612" s="272" t="s">
        <v>17066</v>
      </c>
      <c r="C612" s="257">
        <v>56041</v>
      </c>
      <c r="D612" s="272" t="s">
        <v>17031</v>
      </c>
      <c r="E612" s="273" t="s">
        <v>17468</v>
      </c>
      <c r="F612" s="274">
        <v>20200202</v>
      </c>
      <c r="G612" s="272" t="s">
        <v>17807</v>
      </c>
      <c r="H612" s="272" t="s">
        <v>17310</v>
      </c>
      <c r="I612" s="272" t="s">
        <v>14790</v>
      </c>
      <c r="J612" s="287">
        <v>0</v>
      </c>
      <c r="K612" s="288">
        <v>0</v>
      </c>
      <c r="L612" s="288">
        <v>0</v>
      </c>
      <c r="M612" s="288">
        <v>0</v>
      </c>
      <c r="N612" s="288">
        <v>0</v>
      </c>
      <c r="O612" s="289">
        <v>0</v>
      </c>
      <c r="P612" s="290">
        <v>0</v>
      </c>
      <c r="Q612" s="290">
        <v>0</v>
      </c>
      <c r="R612" s="290">
        <v>0</v>
      </c>
      <c r="S612" s="290">
        <v>0</v>
      </c>
      <c r="T612" s="291">
        <v>0</v>
      </c>
      <c r="U612" s="292">
        <v>0</v>
      </c>
      <c r="V612" s="292">
        <v>0</v>
      </c>
      <c r="W612" s="292">
        <v>0</v>
      </c>
      <c r="X612" s="293">
        <v>0</v>
      </c>
      <c r="Y612" s="604" t="s">
        <v>16661</v>
      </c>
      <c r="Z612" s="282"/>
      <c r="AA612" s="282"/>
      <c r="AB612" s="282"/>
      <c r="AC612" s="282"/>
      <c r="AD612" s="282"/>
      <c r="AE612" s="282"/>
      <c r="AF612" s="285"/>
      <c r="AG612" s="285"/>
      <c r="AH612" s="285"/>
      <c r="AI612" s="285"/>
      <c r="AJ612" s="285"/>
      <c r="AL612" s="286"/>
    </row>
    <row r="613" spans="1:38" s="272" customFormat="1" x14ac:dyDescent="0.2">
      <c r="A613" s="272" t="s">
        <v>1285</v>
      </c>
      <c r="B613" s="272" t="s">
        <v>17066</v>
      </c>
      <c r="C613" s="257">
        <v>56041</v>
      </c>
      <c r="D613" s="272" t="s">
        <v>17031</v>
      </c>
      <c r="E613" s="273" t="s">
        <v>17468</v>
      </c>
      <c r="F613" s="274">
        <v>20200202</v>
      </c>
      <c r="G613" s="272" t="s">
        <v>17808</v>
      </c>
      <c r="H613" s="272" t="s">
        <v>17809</v>
      </c>
      <c r="I613" s="272" t="s">
        <v>14790</v>
      </c>
      <c r="J613" s="287">
        <v>0</v>
      </c>
      <c r="K613" s="288">
        <v>0</v>
      </c>
      <c r="L613" s="288">
        <v>0</v>
      </c>
      <c r="M613" s="288">
        <v>0</v>
      </c>
      <c r="N613" s="288">
        <v>0</v>
      </c>
      <c r="O613" s="289">
        <v>0</v>
      </c>
      <c r="P613" s="290">
        <v>0</v>
      </c>
      <c r="Q613" s="290">
        <v>0</v>
      </c>
      <c r="R613" s="290">
        <v>0</v>
      </c>
      <c r="S613" s="290">
        <v>0</v>
      </c>
      <c r="T613" s="291">
        <v>0</v>
      </c>
      <c r="U613" s="292">
        <v>0</v>
      </c>
      <c r="V613" s="292">
        <v>0</v>
      </c>
      <c r="W613" s="292">
        <v>0</v>
      </c>
      <c r="X613" s="293">
        <v>0</v>
      </c>
      <c r="Y613" s="604" t="s">
        <v>16661</v>
      </c>
      <c r="Z613" s="282"/>
      <c r="AA613" s="282"/>
      <c r="AB613" s="282"/>
      <c r="AC613" s="282"/>
      <c r="AD613" s="282"/>
      <c r="AE613" s="282"/>
      <c r="AF613" s="285"/>
      <c r="AG613" s="285"/>
      <c r="AH613" s="285"/>
      <c r="AI613" s="285"/>
      <c r="AJ613" s="285"/>
      <c r="AL613" s="286"/>
    </row>
    <row r="614" spans="1:38" s="272" customFormat="1" x14ac:dyDescent="0.2">
      <c r="A614" s="272" t="s">
        <v>1285</v>
      </c>
      <c r="B614" s="272" t="s">
        <v>17066</v>
      </c>
      <c r="C614" s="257">
        <v>56041</v>
      </c>
      <c r="D614" s="272" t="s">
        <v>17031</v>
      </c>
      <c r="E614" s="273" t="s">
        <v>17468</v>
      </c>
      <c r="F614" s="274">
        <v>20200202</v>
      </c>
      <c r="G614" s="272" t="s">
        <v>17808</v>
      </c>
      <c r="H614" s="272" t="s">
        <v>17803</v>
      </c>
      <c r="I614" s="272" t="s">
        <v>14790</v>
      </c>
      <c r="J614" s="287">
        <v>0</v>
      </c>
      <c r="K614" s="288">
        <v>0</v>
      </c>
      <c r="L614" s="288">
        <v>0</v>
      </c>
      <c r="M614" s="288">
        <v>0</v>
      </c>
      <c r="N614" s="288">
        <v>0</v>
      </c>
      <c r="O614" s="289">
        <v>0</v>
      </c>
      <c r="P614" s="290">
        <v>0</v>
      </c>
      <c r="Q614" s="290">
        <v>0</v>
      </c>
      <c r="R614" s="290">
        <v>0</v>
      </c>
      <c r="S614" s="290">
        <v>0</v>
      </c>
      <c r="T614" s="291">
        <v>0</v>
      </c>
      <c r="U614" s="292">
        <v>0</v>
      </c>
      <c r="V614" s="292">
        <v>0</v>
      </c>
      <c r="W614" s="292">
        <v>0</v>
      </c>
      <c r="X614" s="293">
        <v>0</v>
      </c>
      <c r="Y614" s="604" t="s">
        <v>16661</v>
      </c>
      <c r="Z614" s="282"/>
      <c r="AA614" s="282"/>
      <c r="AB614" s="282"/>
      <c r="AC614" s="282"/>
      <c r="AD614" s="282"/>
      <c r="AE614" s="282"/>
      <c r="AF614" s="285"/>
      <c r="AG614" s="285"/>
      <c r="AH614" s="285"/>
      <c r="AI614" s="285"/>
      <c r="AJ614" s="285"/>
      <c r="AL614" s="286"/>
    </row>
    <row r="615" spans="1:38" s="272" customFormat="1" x14ac:dyDescent="0.2">
      <c r="A615" s="272" t="s">
        <v>1285</v>
      </c>
      <c r="B615" s="272" t="s">
        <v>17066</v>
      </c>
      <c r="C615" s="257">
        <v>56041</v>
      </c>
      <c r="D615" s="272" t="s">
        <v>17031</v>
      </c>
      <c r="E615" s="273" t="s">
        <v>17468</v>
      </c>
      <c r="F615" s="274">
        <v>20200202</v>
      </c>
      <c r="G615" s="272" t="s">
        <v>17808</v>
      </c>
      <c r="H615" s="272" t="s">
        <v>17810</v>
      </c>
      <c r="I615" s="272" t="s">
        <v>14790</v>
      </c>
      <c r="J615" s="287">
        <v>0</v>
      </c>
      <c r="K615" s="288">
        <v>0</v>
      </c>
      <c r="L615" s="288">
        <v>0</v>
      </c>
      <c r="M615" s="288">
        <v>0</v>
      </c>
      <c r="N615" s="288">
        <v>0</v>
      </c>
      <c r="O615" s="289">
        <v>0</v>
      </c>
      <c r="P615" s="290">
        <v>0</v>
      </c>
      <c r="Q615" s="290">
        <v>0</v>
      </c>
      <c r="R615" s="290">
        <v>0</v>
      </c>
      <c r="S615" s="290">
        <v>0</v>
      </c>
      <c r="T615" s="291">
        <v>0</v>
      </c>
      <c r="U615" s="292">
        <v>0</v>
      </c>
      <c r="V615" s="292">
        <v>0</v>
      </c>
      <c r="W615" s="292">
        <v>0</v>
      </c>
      <c r="X615" s="293">
        <v>0</v>
      </c>
      <c r="Y615" s="604" t="s">
        <v>16661</v>
      </c>
      <c r="Z615" s="282"/>
      <c r="AA615" s="282"/>
      <c r="AB615" s="282"/>
      <c r="AC615" s="282"/>
      <c r="AD615" s="282"/>
      <c r="AE615" s="282"/>
      <c r="AF615" s="285"/>
      <c r="AG615" s="285"/>
      <c r="AH615" s="285"/>
      <c r="AI615" s="285"/>
      <c r="AJ615" s="285"/>
      <c r="AL615" s="286"/>
    </row>
    <row r="616" spans="1:38" s="272" customFormat="1" x14ac:dyDescent="0.2">
      <c r="A616" s="272" t="s">
        <v>1285</v>
      </c>
      <c r="B616" s="272" t="s">
        <v>17066</v>
      </c>
      <c r="C616" s="257">
        <v>56041</v>
      </c>
      <c r="D616" s="272" t="s">
        <v>17031</v>
      </c>
      <c r="E616" s="273" t="s">
        <v>17468</v>
      </c>
      <c r="F616" s="274">
        <v>20200202</v>
      </c>
      <c r="G616" s="272" t="s">
        <v>17811</v>
      </c>
      <c r="H616" s="272" t="s">
        <v>17803</v>
      </c>
      <c r="I616" s="272" t="s">
        <v>14790</v>
      </c>
      <c r="J616" s="287">
        <v>0</v>
      </c>
      <c r="K616" s="288">
        <v>0</v>
      </c>
      <c r="L616" s="288">
        <v>0</v>
      </c>
      <c r="M616" s="288">
        <v>0</v>
      </c>
      <c r="N616" s="288">
        <v>0</v>
      </c>
      <c r="O616" s="289">
        <v>0</v>
      </c>
      <c r="P616" s="290">
        <v>0</v>
      </c>
      <c r="Q616" s="290">
        <v>0</v>
      </c>
      <c r="R616" s="290">
        <v>0</v>
      </c>
      <c r="S616" s="290">
        <v>0</v>
      </c>
      <c r="T616" s="291">
        <v>0</v>
      </c>
      <c r="U616" s="292">
        <v>0</v>
      </c>
      <c r="V616" s="292">
        <v>0</v>
      </c>
      <c r="W616" s="292">
        <v>0</v>
      </c>
      <c r="X616" s="293">
        <v>0</v>
      </c>
      <c r="Y616" s="604" t="s">
        <v>16661</v>
      </c>
      <c r="Z616" s="282"/>
      <c r="AA616" s="282"/>
      <c r="AB616" s="282"/>
      <c r="AC616" s="282"/>
      <c r="AD616" s="282"/>
      <c r="AE616" s="282"/>
      <c r="AF616" s="285"/>
      <c r="AG616" s="285"/>
      <c r="AH616" s="285"/>
      <c r="AI616" s="285"/>
      <c r="AJ616" s="285"/>
      <c r="AL616" s="286"/>
    </row>
    <row r="617" spans="1:38" s="272" customFormat="1" x14ac:dyDescent="0.2">
      <c r="A617" s="272" t="s">
        <v>1285</v>
      </c>
      <c r="B617" s="272" t="s">
        <v>17066</v>
      </c>
      <c r="C617" s="257">
        <v>56041</v>
      </c>
      <c r="D617" s="272" t="s">
        <v>17031</v>
      </c>
      <c r="E617" s="273" t="s">
        <v>17468</v>
      </c>
      <c r="F617" s="274">
        <v>20200202</v>
      </c>
      <c r="G617" s="272" t="s">
        <v>17812</v>
      </c>
      <c r="H617" s="272" t="s">
        <v>17664</v>
      </c>
      <c r="I617" s="272" t="s">
        <v>14790</v>
      </c>
      <c r="J617" s="287">
        <v>0</v>
      </c>
      <c r="K617" s="288">
        <v>0</v>
      </c>
      <c r="L617" s="288">
        <v>0</v>
      </c>
      <c r="M617" s="288">
        <v>0</v>
      </c>
      <c r="N617" s="288">
        <v>0</v>
      </c>
      <c r="O617" s="289">
        <v>0</v>
      </c>
      <c r="P617" s="290">
        <v>0</v>
      </c>
      <c r="Q617" s="290">
        <v>0</v>
      </c>
      <c r="R617" s="290">
        <v>0</v>
      </c>
      <c r="S617" s="290">
        <v>0</v>
      </c>
      <c r="T617" s="291">
        <v>0</v>
      </c>
      <c r="U617" s="292">
        <v>0</v>
      </c>
      <c r="V617" s="292">
        <v>0</v>
      </c>
      <c r="W617" s="292">
        <v>0</v>
      </c>
      <c r="X617" s="293">
        <v>0</v>
      </c>
      <c r="Y617" s="604" t="s">
        <v>16661</v>
      </c>
      <c r="Z617" s="282"/>
      <c r="AA617" s="282"/>
      <c r="AB617" s="282"/>
      <c r="AC617" s="282"/>
      <c r="AD617" s="282"/>
      <c r="AE617" s="282"/>
      <c r="AF617" s="285"/>
      <c r="AG617" s="285"/>
      <c r="AH617" s="285"/>
      <c r="AI617" s="285"/>
      <c r="AJ617" s="285"/>
      <c r="AL617" s="286"/>
    </row>
    <row r="618" spans="1:38" s="272" customFormat="1" x14ac:dyDescent="0.2">
      <c r="A618" s="272" t="s">
        <v>1285</v>
      </c>
      <c r="B618" s="272" t="s">
        <v>17066</v>
      </c>
      <c r="C618" s="257">
        <v>56041</v>
      </c>
      <c r="D618" s="272" t="s">
        <v>17031</v>
      </c>
      <c r="E618" s="273" t="s">
        <v>17468</v>
      </c>
      <c r="F618" s="274">
        <v>20200202</v>
      </c>
      <c r="G618" s="272" t="s">
        <v>17812</v>
      </c>
      <c r="H618" s="272" t="s">
        <v>17314</v>
      </c>
      <c r="I618" s="272" t="s">
        <v>14790</v>
      </c>
      <c r="J618" s="287">
        <v>0</v>
      </c>
      <c r="K618" s="288">
        <v>0</v>
      </c>
      <c r="L618" s="288">
        <v>0</v>
      </c>
      <c r="M618" s="288">
        <v>0</v>
      </c>
      <c r="N618" s="288">
        <v>0</v>
      </c>
      <c r="O618" s="289">
        <v>0</v>
      </c>
      <c r="P618" s="290">
        <v>0</v>
      </c>
      <c r="Q618" s="290">
        <v>0</v>
      </c>
      <c r="R618" s="290">
        <v>0</v>
      </c>
      <c r="S618" s="290">
        <v>0</v>
      </c>
      <c r="T618" s="291">
        <v>0</v>
      </c>
      <c r="U618" s="292">
        <v>0</v>
      </c>
      <c r="V618" s="292">
        <v>0</v>
      </c>
      <c r="W618" s="292">
        <v>0</v>
      </c>
      <c r="X618" s="293">
        <v>0</v>
      </c>
      <c r="Y618" s="604" t="s">
        <v>16661</v>
      </c>
      <c r="Z618" s="282"/>
      <c r="AA618" s="282"/>
      <c r="AB618" s="282"/>
      <c r="AC618" s="282"/>
      <c r="AD618" s="282"/>
      <c r="AE618" s="282"/>
      <c r="AF618" s="285"/>
      <c r="AG618" s="285"/>
      <c r="AH618" s="285"/>
      <c r="AI618" s="285"/>
      <c r="AJ618" s="285"/>
      <c r="AL618" s="286"/>
    </row>
    <row r="619" spans="1:38" s="272" customFormat="1" x14ac:dyDescent="0.2">
      <c r="A619" s="272" t="s">
        <v>1285</v>
      </c>
      <c r="B619" s="272" t="s">
        <v>17066</v>
      </c>
      <c r="C619" s="257">
        <v>56041</v>
      </c>
      <c r="D619" s="272" t="s">
        <v>17031</v>
      </c>
      <c r="E619" s="273" t="s">
        <v>17468</v>
      </c>
      <c r="F619" s="274">
        <v>20200202</v>
      </c>
      <c r="G619" s="272" t="s">
        <v>17813</v>
      </c>
      <c r="H619" s="272" t="s">
        <v>17814</v>
      </c>
      <c r="I619" s="272" t="s">
        <v>14790</v>
      </c>
      <c r="J619" s="287">
        <v>0</v>
      </c>
      <c r="K619" s="288">
        <v>0</v>
      </c>
      <c r="L619" s="288">
        <v>0</v>
      </c>
      <c r="M619" s="288">
        <v>0</v>
      </c>
      <c r="N619" s="288">
        <v>0</v>
      </c>
      <c r="O619" s="289">
        <v>0</v>
      </c>
      <c r="P619" s="290">
        <v>0</v>
      </c>
      <c r="Q619" s="290">
        <v>0</v>
      </c>
      <c r="R619" s="290">
        <v>0</v>
      </c>
      <c r="S619" s="290">
        <v>0</v>
      </c>
      <c r="T619" s="291">
        <v>0</v>
      </c>
      <c r="U619" s="292">
        <v>0</v>
      </c>
      <c r="V619" s="292">
        <v>0</v>
      </c>
      <c r="W619" s="292">
        <v>0</v>
      </c>
      <c r="X619" s="293">
        <v>0</v>
      </c>
      <c r="Y619" s="604" t="s">
        <v>16661</v>
      </c>
      <c r="Z619" s="282"/>
      <c r="AA619" s="282"/>
      <c r="AB619" s="282"/>
      <c r="AC619" s="282"/>
      <c r="AD619" s="282"/>
      <c r="AE619" s="282"/>
      <c r="AF619" s="285"/>
      <c r="AG619" s="285"/>
      <c r="AH619" s="285"/>
      <c r="AI619" s="285"/>
      <c r="AJ619" s="285"/>
      <c r="AL619" s="286"/>
    </row>
    <row r="620" spans="1:38" s="272" customFormat="1" x14ac:dyDescent="0.2">
      <c r="A620" s="272" t="s">
        <v>1285</v>
      </c>
      <c r="B620" s="272" t="s">
        <v>17066</v>
      </c>
      <c r="C620" s="257">
        <v>56041</v>
      </c>
      <c r="D620" s="272" t="s">
        <v>17031</v>
      </c>
      <c r="E620" s="273" t="s">
        <v>17468</v>
      </c>
      <c r="F620" s="274">
        <v>20200253</v>
      </c>
      <c r="G620" s="272" t="s">
        <v>17651</v>
      </c>
      <c r="H620" s="272" t="s">
        <v>17635</v>
      </c>
      <c r="I620" s="272" t="s">
        <v>14790</v>
      </c>
      <c r="J620" s="287">
        <v>1.8834000000000002</v>
      </c>
      <c r="K620" s="288">
        <v>3.6301440000000004E-2</v>
      </c>
      <c r="L620" s="288">
        <v>0.70079999999999998</v>
      </c>
      <c r="M620" s="288">
        <v>0</v>
      </c>
      <c r="N620" s="288">
        <v>2.3804424000000001E-2</v>
      </c>
      <c r="O620" s="289">
        <v>2.0414207685918346</v>
      </c>
      <c r="P620" s="290">
        <v>3.9347198442067736E-2</v>
      </c>
      <c r="Q620" s="290">
        <v>0.75959842552254309</v>
      </c>
      <c r="R620" s="290">
        <v>0</v>
      </c>
      <c r="S620" s="290">
        <v>2.5801659518936985E-2</v>
      </c>
      <c r="T620" s="291">
        <v>1.8897878804715471</v>
      </c>
      <c r="U620" s="292">
        <v>3.9030750991270083E-2</v>
      </c>
      <c r="V620" s="292">
        <v>0.73036324257909713</v>
      </c>
      <c r="W620" s="292">
        <v>0</v>
      </c>
      <c r="X620" s="293">
        <v>2.5801659518936985E-2</v>
      </c>
      <c r="Y620" s="604" t="s">
        <v>16661</v>
      </c>
      <c r="Z620" s="282"/>
      <c r="AA620" s="282"/>
      <c r="AB620" s="282"/>
      <c r="AC620" s="282"/>
      <c r="AD620" s="282"/>
      <c r="AE620" s="282"/>
      <c r="AF620" s="285"/>
      <c r="AG620" s="285"/>
      <c r="AH620" s="285"/>
      <c r="AI620" s="285"/>
      <c r="AJ620" s="285"/>
      <c r="AL620" s="286"/>
    </row>
    <row r="621" spans="1:38" s="272" customFormat="1" x14ac:dyDescent="0.2">
      <c r="A621" s="272" t="s">
        <v>1285</v>
      </c>
      <c r="B621" s="272" t="s">
        <v>17066</v>
      </c>
      <c r="C621" s="257">
        <v>56041</v>
      </c>
      <c r="D621" s="272" t="s">
        <v>17031</v>
      </c>
      <c r="E621" s="273" t="s">
        <v>17468</v>
      </c>
      <c r="F621" s="274">
        <v>20200253</v>
      </c>
      <c r="G621" s="272" t="s">
        <v>17651</v>
      </c>
      <c r="H621" s="272" t="s">
        <v>17684</v>
      </c>
      <c r="I621" s="272" t="s">
        <v>14790</v>
      </c>
      <c r="J621" s="287">
        <v>5.2559999999999993</v>
      </c>
      <c r="K621" s="288">
        <v>8.7123455999999988E-2</v>
      </c>
      <c r="L621" s="288">
        <v>2.6279999999999997</v>
      </c>
      <c r="M621" s="288">
        <v>0</v>
      </c>
      <c r="N621" s="288">
        <v>5.7130617599999996E-2</v>
      </c>
      <c r="O621" s="289">
        <v>5.6969881914190728</v>
      </c>
      <c r="P621" s="290">
        <v>9.4433276260962554E-2</v>
      </c>
      <c r="Q621" s="290">
        <v>2.8484940957095364</v>
      </c>
      <c r="R621" s="290">
        <v>0</v>
      </c>
      <c r="S621" s="290">
        <v>6.1923982845448755E-2</v>
      </c>
      <c r="T621" s="291">
        <v>5.2738266431764096</v>
      </c>
      <c r="U621" s="292">
        <v>9.3673802379048182E-2</v>
      </c>
      <c r="V621" s="292">
        <v>2.7388621596716138</v>
      </c>
      <c r="W621" s="292">
        <v>0</v>
      </c>
      <c r="X621" s="293">
        <v>6.1923982845448755E-2</v>
      </c>
      <c r="Y621" s="604" t="s">
        <v>16661</v>
      </c>
      <c r="Z621" s="282"/>
      <c r="AA621" s="282"/>
      <c r="AB621" s="282"/>
      <c r="AC621" s="282"/>
      <c r="AD621" s="282"/>
      <c r="AE621" s="282"/>
      <c r="AF621" s="285"/>
      <c r="AG621" s="285"/>
      <c r="AH621" s="285"/>
      <c r="AI621" s="285"/>
      <c r="AJ621" s="285"/>
      <c r="AL621" s="286"/>
    </row>
    <row r="622" spans="1:38" s="272" customFormat="1" x14ac:dyDescent="0.2">
      <c r="A622" s="272" t="s">
        <v>1285</v>
      </c>
      <c r="B622" s="272" t="s">
        <v>17066</v>
      </c>
      <c r="C622" s="257">
        <v>56041</v>
      </c>
      <c r="D622" s="272" t="s">
        <v>17031</v>
      </c>
      <c r="E622" s="273" t="s">
        <v>17468</v>
      </c>
      <c r="F622" s="274">
        <v>20200253</v>
      </c>
      <c r="G622" s="272" t="s">
        <v>17804</v>
      </c>
      <c r="H622" s="272" t="s">
        <v>17815</v>
      </c>
      <c r="I622" s="272" t="s">
        <v>14790</v>
      </c>
      <c r="J622" s="287">
        <v>1.5768000000000002</v>
      </c>
      <c r="K622" s="288">
        <v>1.0890432000000002E-2</v>
      </c>
      <c r="L622" s="288">
        <v>0.21900000000000003</v>
      </c>
      <c r="M622" s="288">
        <v>0</v>
      </c>
      <c r="N622" s="288">
        <v>7.1413272000000012E-3</v>
      </c>
      <c r="O622" s="289">
        <v>1.7090964574257221</v>
      </c>
      <c r="P622" s="290">
        <v>1.1804159532620323E-2</v>
      </c>
      <c r="Q622" s="290">
        <v>0.23737450797579476</v>
      </c>
      <c r="R622" s="290">
        <v>0</v>
      </c>
      <c r="S622" s="290">
        <v>7.7404978556810961E-3</v>
      </c>
      <c r="T622" s="291">
        <v>1.5821479929529232</v>
      </c>
      <c r="U622" s="292">
        <v>1.1709225297381026E-2</v>
      </c>
      <c r="V622" s="292">
        <v>0.22823851330596789</v>
      </c>
      <c r="W622" s="292">
        <v>0</v>
      </c>
      <c r="X622" s="293">
        <v>7.7404978556810961E-3</v>
      </c>
      <c r="Y622" s="604" t="s">
        <v>16661</v>
      </c>
      <c r="Z622" s="282"/>
      <c r="AA622" s="282"/>
      <c r="AB622" s="282"/>
      <c r="AC622" s="282"/>
      <c r="AD622" s="282"/>
      <c r="AE622" s="282"/>
      <c r="AF622" s="285"/>
      <c r="AG622" s="285"/>
      <c r="AH622" s="285"/>
      <c r="AI622" s="285"/>
      <c r="AJ622" s="285"/>
      <c r="AL622" s="286"/>
    </row>
    <row r="623" spans="1:38" s="272" customFormat="1" x14ac:dyDescent="0.2">
      <c r="A623" s="272" t="s">
        <v>1285</v>
      </c>
      <c r="B623" s="272" t="s">
        <v>17066</v>
      </c>
      <c r="C623" s="257">
        <v>56041</v>
      </c>
      <c r="D623" s="272" t="s">
        <v>17031</v>
      </c>
      <c r="E623" s="273" t="s">
        <v>17468</v>
      </c>
      <c r="F623" s="274">
        <v>20200253</v>
      </c>
      <c r="G623" s="272" t="s">
        <v>17804</v>
      </c>
      <c r="H623" s="272" t="s">
        <v>17816</v>
      </c>
      <c r="I623" s="272" t="s">
        <v>14790</v>
      </c>
      <c r="J623" s="287">
        <v>1.5768000000000002</v>
      </c>
      <c r="K623" s="288">
        <v>1.0890432000000002E-2</v>
      </c>
      <c r="L623" s="288">
        <v>0.21900000000000003</v>
      </c>
      <c r="M623" s="288">
        <v>0</v>
      </c>
      <c r="N623" s="288">
        <v>7.1413272000000012E-3</v>
      </c>
      <c r="O623" s="289">
        <v>1.7090964574257221</v>
      </c>
      <c r="P623" s="290">
        <v>1.1804159532620323E-2</v>
      </c>
      <c r="Q623" s="290">
        <v>0.23737450797579476</v>
      </c>
      <c r="R623" s="290">
        <v>0</v>
      </c>
      <c r="S623" s="290">
        <v>7.7404978556810961E-3</v>
      </c>
      <c r="T623" s="291">
        <v>1.5821479929529232</v>
      </c>
      <c r="U623" s="292">
        <v>1.1709225297381026E-2</v>
      </c>
      <c r="V623" s="292">
        <v>0.22823851330596789</v>
      </c>
      <c r="W623" s="292">
        <v>0</v>
      </c>
      <c r="X623" s="293">
        <v>7.7404978556810961E-3</v>
      </c>
      <c r="Y623" s="604" t="s">
        <v>16661</v>
      </c>
      <c r="Z623" s="282"/>
      <c r="AA623" s="282"/>
      <c r="AB623" s="282"/>
      <c r="AC623" s="282"/>
      <c r="AD623" s="282"/>
      <c r="AE623" s="282"/>
      <c r="AF623" s="285"/>
      <c r="AG623" s="285"/>
      <c r="AH623" s="285"/>
      <c r="AI623" s="285"/>
      <c r="AJ623" s="285"/>
      <c r="AL623" s="286"/>
    </row>
    <row r="624" spans="1:38" s="272" customFormat="1" x14ac:dyDescent="0.2">
      <c r="A624" s="272" t="s">
        <v>1285</v>
      </c>
      <c r="B624" s="272" t="s">
        <v>17066</v>
      </c>
      <c r="C624" s="257">
        <v>56041</v>
      </c>
      <c r="D624" s="272" t="s">
        <v>17031</v>
      </c>
      <c r="E624" s="273" t="s">
        <v>17468</v>
      </c>
      <c r="F624" s="274">
        <v>20200253</v>
      </c>
      <c r="G624" s="272" t="s">
        <v>17804</v>
      </c>
      <c r="H624" s="272" t="s">
        <v>17817</v>
      </c>
      <c r="I624" s="272" t="s">
        <v>14790</v>
      </c>
      <c r="J624" s="287">
        <v>1.5768000000000002</v>
      </c>
      <c r="K624" s="288">
        <v>1.0890432000000002E-2</v>
      </c>
      <c r="L624" s="288">
        <v>0.21900000000000003</v>
      </c>
      <c r="M624" s="288">
        <v>0</v>
      </c>
      <c r="N624" s="288">
        <v>7.1413272000000012E-3</v>
      </c>
      <c r="O624" s="289">
        <v>1.7090964574257221</v>
      </c>
      <c r="P624" s="290">
        <v>1.1804159532620323E-2</v>
      </c>
      <c r="Q624" s="290">
        <v>0.23737450797579476</v>
      </c>
      <c r="R624" s="290">
        <v>0</v>
      </c>
      <c r="S624" s="290">
        <v>7.7404978556810961E-3</v>
      </c>
      <c r="T624" s="291">
        <v>1.5821479929529232</v>
      </c>
      <c r="U624" s="292">
        <v>1.1709225297381026E-2</v>
      </c>
      <c r="V624" s="292">
        <v>0.22823851330596789</v>
      </c>
      <c r="W624" s="292">
        <v>0</v>
      </c>
      <c r="X624" s="293">
        <v>7.7404978556810961E-3</v>
      </c>
      <c r="Y624" s="604" t="s">
        <v>16661</v>
      </c>
      <c r="Z624" s="282"/>
      <c r="AA624" s="282"/>
      <c r="AB624" s="282"/>
      <c r="AC624" s="282"/>
      <c r="AD624" s="282"/>
      <c r="AE624" s="282"/>
      <c r="AF624" s="285"/>
      <c r="AG624" s="285"/>
      <c r="AH624" s="285"/>
      <c r="AI624" s="285"/>
      <c r="AJ624" s="285"/>
      <c r="AL624" s="286"/>
    </row>
    <row r="625" spans="1:38" s="272" customFormat="1" x14ac:dyDescent="0.2">
      <c r="A625" s="272" t="s">
        <v>1285</v>
      </c>
      <c r="B625" s="272" t="s">
        <v>17066</v>
      </c>
      <c r="C625" s="257">
        <v>56041</v>
      </c>
      <c r="D625" s="272" t="s">
        <v>17031</v>
      </c>
      <c r="E625" s="273" t="s">
        <v>17468</v>
      </c>
      <c r="F625" s="274">
        <v>20200253</v>
      </c>
      <c r="G625" s="272" t="s">
        <v>17804</v>
      </c>
      <c r="H625" s="272" t="s">
        <v>17818</v>
      </c>
      <c r="I625" s="272" t="s">
        <v>14790</v>
      </c>
      <c r="J625" s="287">
        <v>4.5552000000000001</v>
      </c>
      <c r="K625" s="288">
        <v>5.8082304000000001E-2</v>
      </c>
      <c r="L625" s="288">
        <v>0.56940000000000002</v>
      </c>
      <c r="M625" s="288">
        <v>0</v>
      </c>
      <c r="N625" s="288">
        <v>3.8087078399999995E-2</v>
      </c>
      <c r="O625" s="289">
        <v>4.9373897658965307</v>
      </c>
      <c r="P625" s="290">
        <v>6.2955517507308378E-2</v>
      </c>
      <c r="Q625" s="290">
        <v>0.61717372073706633</v>
      </c>
      <c r="R625" s="290">
        <v>0</v>
      </c>
      <c r="S625" s="290">
        <v>4.128265523029917E-2</v>
      </c>
      <c r="T625" s="291">
        <v>4.5706497574195559</v>
      </c>
      <c r="U625" s="292">
        <v>6.2449201586032128E-2</v>
      </c>
      <c r="V625" s="292">
        <v>0.59342013459551646</v>
      </c>
      <c r="W625" s="292">
        <v>0</v>
      </c>
      <c r="X625" s="293">
        <v>4.128265523029917E-2</v>
      </c>
      <c r="Y625" s="604" t="s">
        <v>16661</v>
      </c>
      <c r="Z625" s="282"/>
      <c r="AA625" s="282"/>
      <c r="AB625" s="282"/>
      <c r="AC625" s="282"/>
      <c r="AD625" s="282"/>
      <c r="AE625" s="282"/>
      <c r="AF625" s="285"/>
      <c r="AG625" s="285"/>
      <c r="AH625" s="285"/>
      <c r="AI625" s="285"/>
      <c r="AJ625" s="285"/>
      <c r="AL625" s="286"/>
    </row>
    <row r="626" spans="1:38" s="272" customFormat="1" x14ac:dyDescent="0.2">
      <c r="A626" s="272" t="s">
        <v>1285</v>
      </c>
      <c r="B626" s="272" t="s">
        <v>17066</v>
      </c>
      <c r="C626" s="257">
        <v>56041</v>
      </c>
      <c r="D626" s="272" t="s">
        <v>17031</v>
      </c>
      <c r="E626" s="273" t="s">
        <v>17468</v>
      </c>
      <c r="F626" s="274">
        <v>20200253</v>
      </c>
      <c r="G626" s="272" t="s">
        <v>17804</v>
      </c>
      <c r="H626" s="272" t="s">
        <v>17819</v>
      </c>
      <c r="I626" s="272" t="s">
        <v>14790</v>
      </c>
      <c r="J626" s="287">
        <v>2.9784000000000002</v>
      </c>
      <c r="K626" s="288">
        <v>6.3890534400000004E-2</v>
      </c>
      <c r="L626" s="288">
        <v>1.7081999999999997</v>
      </c>
      <c r="M626" s="288">
        <v>0</v>
      </c>
      <c r="N626" s="288">
        <v>4.1895786240000003E-2</v>
      </c>
      <c r="O626" s="289">
        <v>3.2282933084708083</v>
      </c>
      <c r="P626" s="290">
        <v>6.9251069258039213E-2</v>
      </c>
      <c r="Q626" s="290">
        <v>1.8515211622111984</v>
      </c>
      <c r="R626" s="290">
        <v>0</v>
      </c>
      <c r="S626" s="290">
        <v>4.5410920753329094E-2</v>
      </c>
      <c r="T626" s="291">
        <v>2.9885017644666325</v>
      </c>
      <c r="U626" s="292">
        <v>6.8694121744635336E-2</v>
      </c>
      <c r="V626" s="292">
        <v>1.7802604037865488</v>
      </c>
      <c r="W626" s="292">
        <v>0</v>
      </c>
      <c r="X626" s="293">
        <v>4.5410920753329094E-2</v>
      </c>
      <c r="Y626" s="604" t="s">
        <v>16661</v>
      </c>
      <c r="Z626" s="282"/>
      <c r="AA626" s="282"/>
      <c r="AB626" s="282"/>
      <c r="AC626" s="282"/>
      <c r="AD626" s="282"/>
      <c r="AE626" s="282"/>
      <c r="AF626" s="285"/>
      <c r="AG626" s="285"/>
      <c r="AH626" s="285"/>
      <c r="AI626" s="285"/>
      <c r="AJ626" s="285"/>
      <c r="AL626" s="286"/>
    </row>
    <row r="627" spans="1:38" s="272" customFormat="1" x14ac:dyDescent="0.2">
      <c r="A627" s="272" t="s">
        <v>1285</v>
      </c>
      <c r="B627" s="272" t="s">
        <v>17066</v>
      </c>
      <c r="C627" s="257">
        <v>56041</v>
      </c>
      <c r="D627" s="272" t="s">
        <v>17031</v>
      </c>
      <c r="E627" s="273" t="s">
        <v>17468</v>
      </c>
      <c r="F627" s="274">
        <v>20200253</v>
      </c>
      <c r="G627" s="272" t="s">
        <v>17804</v>
      </c>
      <c r="H627" s="272" t="s">
        <v>17820</v>
      </c>
      <c r="I627" s="272" t="s">
        <v>14790</v>
      </c>
      <c r="J627" s="287">
        <v>2.9784000000000002</v>
      </c>
      <c r="K627" s="288">
        <v>6.3890534400000004E-2</v>
      </c>
      <c r="L627" s="288">
        <v>1.7081999999999997</v>
      </c>
      <c r="M627" s="288">
        <v>0</v>
      </c>
      <c r="N627" s="288">
        <v>4.1895786240000003E-2</v>
      </c>
      <c r="O627" s="289">
        <v>3.2282933084708083</v>
      </c>
      <c r="P627" s="290">
        <v>6.9251069258039213E-2</v>
      </c>
      <c r="Q627" s="290">
        <v>1.8515211622111984</v>
      </c>
      <c r="R627" s="290">
        <v>0</v>
      </c>
      <c r="S627" s="290">
        <v>4.5410920753329094E-2</v>
      </c>
      <c r="T627" s="291">
        <v>2.9885017644666325</v>
      </c>
      <c r="U627" s="292">
        <v>6.8694121744635336E-2</v>
      </c>
      <c r="V627" s="292">
        <v>1.7802604037865488</v>
      </c>
      <c r="W627" s="292">
        <v>0</v>
      </c>
      <c r="X627" s="293">
        <v>4.5410920753329094E-2</v>
      </c>
      <c r="Y627" s="604" t="s">
        <v>16661</v>
      </c>
      <c r="Z627" s="282"/>
      <c r="AA627" s="282"/>
      <c r="AB627" s="282"/>
      <c r="AC627" s="282"/>
      <c r="AD627" s="282"/>
      <c r="AE627" s="282"/>
      <c r="AF627" s="285"/>
      <c r="AG627" s="285"/>
      <c r="AH627" s="285"/>
      <c r="AI627" s="285"/>
      <c r="AJ627" s="285"/>
      <c r="AL627" s="286"/>
    </row>
    <row r="628" spans="1:38" s="272" customFormat="1" x14ac:dyDescent="0.2">
      <c r="A628" s="272" t="s">
        <v>1285</v>
      </c>
      <c r="B628" s="272" t="s">
        <v>17066</v>
      </c>
      <c r="C628" s="257">
        <v>56041</v>
      </c>
      <c r="D628" s="272" t="s">
        <v>17031</v>
      </c>
      <c r="E628" s="273" t="s">
        <v>17468</v>
      </c>
      <c r="F628" s="274">
        <v>20200253</v>
      </c>
      <c r="G628" s="272" t="s">
        <v>17804</v>
      </c>
      <c r="H628" s="272" t="s">
        <v>17821</v>
      </c>
      <c r="I628" s="272" t="s">
        <v>14790</v>
      </c>
      <c r="J628" s="287">
        <v>6.8327999999999989</v>
      </c>
      <c r="K628" s="288">
        <v>0.12850709759999998</v>
      </c>
      <c r="L628" s="288">
        <v>3.4163999999999994</v>
      </c>
      <c r="M628" s="288">
        <v>0</v>
      </c>
      <c r="N628" s="288">
        <v>8.4267660959999977E-2</v>
      </c>
      <c r="O628" s="289">
        <v>7.4060846488447938</v>
      </c>
      <c r="P628" s="290">
        <v>0.13928908248491975</v>
      </c>
      <c r="Q628" s="290">
        <v>3.7030423244223969</v>
      </c>
      <c r="R628" s="290">
        <v>0</v>
      </c>
      <c r="S628" s="290">
        <v>9.13378746970369E-2</v>
      </c>
      <c r="T628" s="291">
        <v>6.8559746361293321</v>
      </c>
      <c r="U628" s="292">
        <v>0.13816885850909605</v>
      </c>
      <c r="V628" s="292">
        <v>3.5605208075730976</v>
      </c>
      <c r="W628" s="292">
        <v>0</v>
      </c>
      <c r="X628" s="293">
        <v>9.13378746970369E-2</v>
      </c>
      <c r="Y628" s="604" t="s">
        <v>16661</v>
      </c>
      <c r="Z628" s="282"/>
      <c r="AA628" s="282"/>
      <c r="AB628" s="282"/>
      <c r="AC628" s="282"/>
      <c r="AD628" s="282"/>
      <c r="AE628" s="282"/>
      <c r="AF628" s="285"/>
      <c r="AG628" s="285"/>
      <c r="AH628" s="285"/>
      <c r="AI628" s="285"/>
      <c r="AJ628" s="285"/>
      <c r="AL628" s="286"/>
    </row>
    <row r="629" spans="1:38" s="272" customFormat="1" x14ac:dyDescent="0.2">
      <c r="A629" s="272" t="s">
        <v>1285</v>
      </c>
      <c r="B629" s="272" t="s">
        <v>17066</v>
      </c>
      <c r="C629" s="257">
        <v>56041</v>
      </c>
      <c r="D629" s="272" t="s">
        <v>17031</v>
      </c>
      <c r="E629" s="273" t="s">
        <v>17468</v>
      </c>
      <c r="F629" s="274">
        <v>20200253</v>
      </c>
      <c r="G629" s="272" t="s">
        <v>17808</v>
      </c>
      <c r="H629" s="272" t="s">
        <v>17301</v>
      </c>
      <c r="I629" s="272" t="s">
        <v>14790</v>
      </c>
      <c r="J629" s="287">
        <v>15.8118</v>
      </c>
      <c r="K629" s="288">
        <v>6.8972735999999993E-2</v>
      </c>
      <c r="L629" s="288">
        <v>0.7884000000000001</v>
      </c>
      <c r="M629" s="288">
        <v>0</v>
      </c>
      <c r="N629" s="288">
        <v>4.5228405599999993E-2</v>
      </c>
      <c r="O629" s="289">
        <v>17.13843947585238</v>
      </c>
      <c r="P629" s="290">
        <v>7.4759677039928682E-2</v>
      </c>
      <c r="Q629" s="290">
        <v>0.85454822871286107</v>
      </c>
      <c r="R629" s="290">
        <v>0</v>
      </c>
      <c r="S629" s="290">
        <v>4.9023153085980264E-2</v>
      </c>
      <c r="T629" s="291">
        <v>15.865428484889035</v>
      </c>
      <c r="U629" s="292">
        <v>7.4158426883413134E-2</v>
      </c>
      <c r="V629" s="292">
        <v>0.82165864790148435</v>
      </c>
      <c r="W629" s="292">
        <v>0</v>
      </c>
      <c r="X629" s="293">
        <v>4.9023153085980264E-2</v>
      </c>
      <c r="Y629" s="604" t="s">
        <v>16661</v>
      </c>
      <c r="Z629" s="282"/>
      <c r="AA629" s="282"/>
      <c r="AB629" s="282"/>
      <c r="AC629" s="282"/>
      <c r="AD629" s="282"/>
      <c r="AE629" s="282"/>
      <c r="AF629" s="285"/>
      <c r="AG629" s="285"/>
      <c r="AH629" s="285"/>
      <c r="AI629" s="285"/>
      <c r="AJ629" s="285"/>
      <c r="AL629" s="286"/>
    </row>
    <row r="630" spans="1:38" s="272" customFormat="1" x14ac:dyDescent="0.2">
      <c r="A630" s="272" t="s">
        <v>1285</v>
      </c>
      <c r="B630" s="272" t="s">
        <v>17066</v>
      </c>
      <c r="C630" s="257">
        <v>56041</v>
      </c>
      <c r="D630" s="272" t="s">
        <v>17031</v>
      </c>
      <c r="E630" s="273" t="s">
        <v>17468</v>
      </c>
      <c r="F630" s="274">
        <v>20200253</v>
      </c>
      <c r="G630" s="272" t="s">
        <v>17811</v>
      </c>
      <c r="H630" s="272" t="s">
        <v>17822</v>
      </c>
      <c r="I630" s="272" t="s">
        <v>14790</v>
      </c>
      <c r="J630" s="287">
        <v>2.8908</v>
      </c>
      <c r="K630" s="288">
        <v>2.1780864E-2</v>
      </c>
      <c r="L630" s="288">
        <v>2.4965999999999999</v>
      </c>
      <c r="M630" s="288">
        <v>0</v>
      </c>
      <c r="N630" s="288">
        <v>1.4282654400000001E-2</v>
      </c>
      <c r="O630" s="289">
        <v>3.1333435052804903</v>
      </c>
      <c r="P630" s="290">
        <v>2.3608319065240642E-2</v>
      </c>
      <c r="Q630" s="290">
        <v>2.7060693909240596</v>
      </c>
      <c r="R630" s="290">
        <v>0</v>
      </c>
      <c r="S630" s="290">
        <v>1.5480995711362191E-2</v>
      </c>
      <c r="T630" s="291">
        <v>2.9006046537470258</v>
      </c>
      <c r="U630" s="292">
        <v>2.3418450594762049E-2</v>
      </c>
      <c r="V630" s="292">
        <v>2.6019190516880335</v>
      </c>
      <c r="W630" s="292">
        <v>0</v>
      </c>
      <c r="X630" s="293">
        <v>1.5480995711362191E-2</v>
      </c>
      <c r="Y630" s="604" t="s">
        <v>16661</v>
      </c>
      <c r="Z630" s="282"/>
      <c r="AA630" s="282"/>
      <c r="AB630" s="282"/>
      <c r="AC630" s="282"/>
      <c r="AD630" s="282"/>
      <c r="AE630" s="282"/>
      <c r="AF630" s="285"/>
      <c r="AG630" s="285"/>
      <c r="AH630" s="285"/>
      <c r="AI630" s="285"/>
      <c r="AJ630" s="285"/>
      <c r="AL630" s="286"/>
    </row>
    <row r="631" spans="1:38" s="272" customFormat="1" x14ac:dyDescent="0.2">
      <c r="A631" s="272" t="s">
        <v>1285</v>
      </c>
      <c r="B631" s="272" t="s">
        <v>17066</v>
      </c>
      <c r="C631" s="257">
        <v>56041</v>
      </c>
      <c r="D631" s="272" t="s">
        <v>17031</v>
      </c>
      <c r="E631" s="273" t="s">
        <v>17468</v>
      </c>
      <c r="F631" s="274">
        <v>20200254</v>
      </c>
      <c r="G631" s="272" t="s">
        <v>17651</v>
      </c>
      <c r="H631" s="272" t="s">
        <v>17823</v>
      </c>
      <c r="I631" s="272" t="s">
        <v>14790</v>
      </c>
      <c r="J631" s="287">
        <v>1.3139999999999998</v>
      </c>
      <c r="K631" s="288">
        <v>0.12156076799999999</v>
      </c>
      <c r="L631" s="288">
        <v>0.87600000000000011</v>
      </c>
      <c r="M631" s="288">
        <v>0</v>
      </c>
      <c r="N631" s="288">
        <v>1.0288470729600001E-2</v>
      </c>
      <c r="O631" s="289">
        <v>1.4242470478547682</v>
      </c>
      <c r="P631" s="290">
        <v>0.13175994289114032</v>
      </c>
      <c r="Q631" s="290">
        <v>0.94949803190317905</v>
      </c>
      <c r="R631" s="290">
        <v>0</v>
      </c>
      <c r="S631" s="290">
        <v>1.1151692590238202E-2</v>
      </c>
      <c r="T631" s="291">
        <v>1.3184566607941024</v>
      </c>
      <c r="U631" s="292">
        <v>0.13070027156265845</v>
      </c>
      <c r="V631" s="292">
        <v>0.91295405322387158</v>
      </c>
      <c r="W631" s="292">
        <v>0</v>
      </c>
      <c r="X631" s="293">
        <v>1.1151692590238202E-2</v>
      </c>
      <c r="Y631" s="604" t="s">
        <v>16661</v>
      </c>
      <c r="Z631" s="282"/>
      <c r="AA631" s="282"/>
      <c r="AB631" s="282"/>
      <c r="AC631" s="282"/>
      <c r="AD631" s="282"/>
      <c r="AE631" s="282"/>
      <c r="AF631" s="285"/>
      <c r="AG631" s="285"/>
      <c r="AH631" s="285"/>
      <c r="AI631" s="285"/>
      <c r="AJ631" s="285"/>
      <c r="AL631" s="286"/>
    </row>
    <row r="632" spans="1:38" s="272" customFormat="1" x14ac:dyDescent="0.2">
      <c r="A632" s="272" t="s">
        <v>1285</v>
      </c>
      <c r="B632" s="272" t="s">
        <v>17066</v>
      </c>
      <c r="C632" s="257">
        <v>56041</v>
      </c>
      <c r="D632" s="272" t="s">
        <v>17031</v>
      </c>
      <c r="E632" s="273" t="s">
        <v>17468</v>
      </c>
      <c r="F632" s="274">
        <v>20200254</v>
      </c>
      <c r="G632" s="272" t="s">
        <v>17651</v>
      </c>
      <c r="H632" s="272" t="s">
        <v>17684</v>
      </c>
      <c r="I632" s="272" t="s">
        <v>14790</v>
      </c>
      <c r="J632" s="287">
        <v>1.3139999999999998</v>
      </c>
      <c r="K632" s="288">
        <v>0.17365823999999999</v>
      </c>
      <c r="L632" s="288">
        <v>0.43800000000000006</v>
      </c>
      <c r="M632" s="288">
        <v>0</v>
      </c>
      <c r="N632" s="288">
        <v>1.4697815328E-2</v>
      </c>
      <c r="O632" s="289">
        <v>1.4242470478547682</v>
      </c>
      <c r="P632" s="290">
        <v>0.18822848984448617</v>
      </c>
      <c r="Q632" s="290">
        <v>0.47474901595158953</v>
      </c>
      <c r="R632" s="290">
        <v>0</v>
      </c>
      <c r="S632" s="290">
        <v>1.5930989414626E-2</v>
      </c>
      <c r="T632" s="291">
        <v>1.3184566607941024</v>
      </c>
      <c r="U632" s="292">
        <v>0.18671467366094063</v>
      </c>
      <c r="V632" s="292">
        <v>0.45647702661193579</v>
      </c>
      <c r="W632" s="292">
        <v>0</v>
      </c>
      <c r="X632" s="293">
        <v>1.5930989414626E-2</v>
      </c>
      <c r="Y632" s="604" t="s">
        <v>16661</v>
      </c>
      <c r="Z632" s="282"/>
      <c r="AA632" s="282"/>
      <c r="AB632" s="282"/>
      <c r="AC632" s="282"/>
      <c r="AD632" s="282"/>
      <c r="AE632" s="282"/>
      <c r="AF632" s="285"/>
      <c r="AG632" s="285"/>
      <c r="AH632" s="285"/>
      <c r="AI632" s="285"/>
      <c r="AJ632" s="285"/>
      <c r="AL632" s="286"/>
    </row>
    <row r="633" spans="1:38" s="272" customFormat="1" x14ac:dyDescent="0.2">
      <c r="A633" s="272" t="s">
        <v>1285</v>
      </c>
      <c r="B633" s="272" t="s">
        <v>17066</v>
      </c>
      <c r="C633" s="257">
        <v>56041</v>
      </c>
      <c r="D633" s="272" t="s">
        <v>17031</v>
      </c>
      <c r="E633" s="273" t="s">
        <v>17468</v>
      </c>
      <c r="F633" s="274">
        <v>20200254</v>
      </c>
      <c r="G633" s="272" t="s">
        <v>17651</v>
      </c>
      <c r="H633" s="272" t="s">
        <v>17665</v>
      </c>
      <c r="I633" s="272" t="s">
        <v>14790</v>
      </c>
      <c r="J633" s="287">
        <v>2.4965999999999999</v>
      </c>
      <c r="K633" s="288">
        <v>0.74383612799999987</v>
      </c>
      <c r="L633" s="288">
        <v>2.4965999999999999</v>
      </c>
      <c r="M633" s="288">
        <v>0</v>
      </c>
      <c r="N633" s="288">
        <v>6.2955642321599989E-2</v>
      </c>
      <c r="O633" s="289">
        <v>2.7060693909240596</v>
      </c>
      <c r="P633" s="290">
        <v>0.80624536483388232</v>
      </c>
      <c r="Q633" s="290">
        <v>2.7060693909240596</v>
      </c>
      <c r="R633" s="290">
        <v>0</v>
      </c>
      <c r="S633" s="290">
        <v>6.8237737992648026E-2</v>
      </c>
      <c r="T633" s="291">
        <v>2.5050676555087947</v>
      </c>
      <c r="U633" s="292">
        <v>0.79976118551436226</v>
      </c>
      <c r="V633" s="292">
        <v>2.6019190516880335</v>
      </c>
      <c r="W633" s="292">
        <v>0</v>
      </c>
      <c r="X633" s="293">
        <v>6.8237737992648026E-2</v>
      </c>
      <c r="Y633" s="604" t="s">
        <v>16661</v>
      </c>
      <c r="Z633" s="282"/>
      <c r="AA633" s="282"/>
      <c r="AB633" s="282"/>
      <c r="AC633" s="282"/>
      <c r="AD633" s="282"/>
      <c r="AE633" s="282"/>
      <c r="AF633" s="285"/>
      <c r="AG633" s="285"/>
      <c r="AH633" s="285"/>
      <c r="AI633" s="285"/>
      <c r="AJ633" s="285"/>
      <c r="AL633" s="286"/>
    </row>
    <row r="634" spans="1:38" s="272" customFormat="1" x14ac:dyDescent="0.2">
      <c r="A634" s="272" t="s">
        <v>1285</v>
      </c>
      <c r="B634" s="272" t="s">
        <v>17066</v>
      </c>
      <c r="C634" s="257">
        <v>56041</v>
      </c>
      <c r="D634" s="272" t="s">
        <v>17031</v>
      </c>
      <c r="E634" s="273" t="s">
        <v>17468</v>
      </c>
      <c r="F634" s="274">
        <v>20200254</v>
      </c>
      <c r="G634" s="272" t="s">
        <v>17651</v>
      </c>
      <c r="H634" s="272" t="s">
        <v>17304</v>
      </c>
      <c r="I634" s="272" t="s">
        <v>14790</v>
      </c>
      <c r="J634" s="287">
        <v>1.3139999999999998</v>
      </c>
      <c r="K634" s="288">
        <v>0.36178799999999994</v>
      </c>
      <c r="L634" s="288">
        <v>1.3139999999999998</v>
      </c>
      <c r="M634" s="288">
        <v>0</v>
      </c>
      <c r="N634" s="288">
        <v>3.0620448599999996E-2</v>
      </c>
      <c r="O634" s="289">
        <v>1.4242470478547682</v>
      </c>
      <c r="P634" s="290">
        <v>0.39214268717601281</v>
      </c>
      <c r="Q634" s="290">
        <v>1.4242470478547682</v>
      </c>
      <c r="R634" s="290">
        <v>0</v>
      </c>
      <c r="S634" s="290">
        <v>3.3189561280470826E-2</v>
      </c>
      <c r="T634" s="291">
        <v>1.3184566607941024</v>
      </c>
      <c r="U634" s="292">
        <v>0.38898890346029291</v>
      </c>
      <c r="V634" s="292">
        <v>1.3694310798358069</v>
      </c>
      <c r="W634" s="292">
        <v>0</v>
      </c>
      <c r="X634" s="293">
        <v>3.3189561280470826E-2</v>
      </c>
      <c r="Y634" s="604" t="s">
        <v>16661</v>
      </c>
      <c r="Z634" s="282"/>
      <c r="AA634" s="282"/>
      <c r="AB634" s="282"/>
      <c r="AC634" s="282"/>
      <c r="AD634" s="282"/>
      <c r="AE634" s="282"/>
      <c r="AF634" s="285"/>
      <c r="AG634" s="285"/>
      <c r="AH634" s="285"/>
      <c r="AI634" s="285"/>
      <c r="AJ634" s="285"/>
      <c r="AL634" s="286"/>
    </row>
    <row r="635" spans="1:38" s="272" customFormat="1" x14ac:dyDescent="0.2">
      <c r="A635" s="272" t="s">
        <v>1285</v>
      </c>
      <c r="B635" s="272" t="s">
        <v>17066</v>
      </c>
      <c r="C635" s="257">
        <v>56041</v>
      </c>
      <c r="D635" s="272" t="s">
        <v>17031</v>
      </c>
      <c r="E635" s="273" t="s">
        <v>17468</v>
      </c>
      <c r="F635" s="274">
        <v>20200254</v>
      </c>
      <c r="G635" s="272" t="s">
        <v>17651</v>
      </c>
      <c r="H635" s="272" t="s">
        <v>17304</v>
      </c>
      <c r="I635" s="272" t="s">
        <v>14790</v>
      </c>
      <c r="J635" s="287">
        <v>1.3139999999999998</v>
      </c>
      <c r="K635" s="288">
        <v>0.41967407999999995</v>
      </c>
      <c r="L635" s="288">
        <v>1.3139999999999998</v>
      </c>
      <c r="M635" s="288">
        <v>0</v>
      </c>
      <c r="N635" s="288">
        <v>3.5519720376E-2</v>
      </c>
      <c r="O635" s="289">
        <v>1.4242470478547682</v>
      </c>
      <c r="P635" s="290">
        <v>0.45488551712417491</v>
      </c>
      <c r="Q635" s="290">
        <v>1.4242470478547682</v>
      </c>
      <c r="R635" s="290">
        <v>0</v>
      </c>
      <c r="S635" s="290">
        <v>3.8499891085346169E-2</v>
      </c>
      <c r="T635" s="291">
        <v>1.3184566607941024</v>
      </c>
      <c r="U635" s="292">
        <v>0.45122712801393988</v>
      </c>
      <c r="V635" s="292">
        <v>1.3694310798358069</v>
      </c>
      <c r="W635" s="292">
        <v>0</v>
      </c>
      <c r="X635" s="293">
        <v>3.8499891085346169E-2</v>
      </c>
      <c r="Y635" s="604" t="s">
        <v>16661</v>
      </c>
      <c r="Z635" s="282"/>
      <c r="AA635" s="282"/>
      <c r="AB635" s="282"/>
      <c r="AC635" s="282"/>
      <c r="AD635" s="282"/>
      <c r="AE635" s="282"/>
      <c r="AF635" s="285"/>
      <c r="AG635" s="285"/>
      <c r="AH635" s="285"/>
      <c r="AI635" s="285"/>
      <c r="AJ635" s="285"/>
      <c r="AL635" s="286"/>
    </row>
    <row r="636" spans="1:38" s="272" customFormat="1" x14ac:dyDescent="0.2">
      <c r="A636" s="272" t="s">
        <v>1285</v>
      </c>
      <c r="B636" s="272" t="s">
        <v>17066</v>
      </c>
      <c r="C636" s="257">
        <v>56041</v>
      </c>
      <c r="D636" s="272" t="s">
        <v>17031</v>
      </c>
      <c r="E636" s="273" t="s">
        <v>17468</v>
      </c>
      <c r="F636" s="274">
        <v>20200254</v>
      </c>
      <c r="G636" s="272" t="s">
        <v>17651</v>
      </c>
      <c r="H636" s="272" t="s">
        <v>17664</v>
      </c>
      <c r="I636" s="272" t="s">
        <v>14790</v>
      </c>
      <c r="J636" s="287">
        <v>1.3139999999999998</v>
      </c>
      <c r="K636" s="288">
        <v>0.35599939199999997</v>
      </c>
      <c r="L636" s="288">
        <v>1.3139999999999998</v>
      </c>
      <c r="M636" s="288">
        <v>0</v>
      </c>
      <c r="N636" s="288">
        <v>3.0130521422399997E-2</v>
      </c>
      <c r="O636" s="289">
        <v>1.4242470478547682</v>
      </c>
      <c r="P636" s="290">
        <v>0.38586840418119667</v>
      </c>
      <c r="Q636" s="290">
        <v>1.4242470478547682</v>
      </c>
      <c r="R636" s="290">
        <v>0</v>
      </c>
      <c r="S636" s="290">
        <v>3.2658528299983294E-2</v>
      </c>
      <c r="T636" s="291">
        <v>1.3184566607941024</v>
      </c>
      <c r="U636" s="292">
        <v>0.38276508100492834</v>
      </c>
      <c r="V636" s="292">
        <v>1.3694310798358069</v>
      </c>
      <c r="W636" s="292">
        <v>0</v>
      </c>
      <c r="X636" s="293">
        <v>3.2658528299983294E-2</v>
      </c>
      <c r="Y636" s="604" t="s">
        <v>16661</v>
      </c>
      <c r="Z636" s="282"/>
      <c r="AA636" s="282"/>
      <c r="AB636" s="282"/>
      <c r="AC636" s="282"/>
      <c r="AD636" s="282"/>
      <c r="AE636" s="282"/>
      <c r="AF636" s="285"/>
      <c r="AG636" s="285"/>
      <c r="AH636" s="285"/>
      <c r="AI636" s="285"/>
      <c r="AJ636" s="285"/>
      <c r="AL636" s="286"/>
    </row>
    <row r="637" spans="1:38" s="272" customFormat="1" x14ac:dyDescent="0.2">
      <c r="A637" s="272" t="s">
        <v>1285</v>
      </c>
      <c r="B637" s="272" t="s">
        <v>17066</v>
      </c>
      <c r="C637" s="257">
        <v>56041</v>
      </c>
      <c r="D637" s="272" t="s">
        <v>17031</v>
      </c>
      <c r="E637" s="273" t="s">
        <v>17468</v>
      </c>
      <c r="F637" s="274">
        <v>20200254</v>
      </c>
      <c r="G637" s="272" t="s">
        <v>17807</v>
      </c>
      <c r="H637" s="272" t="s">
        <v>17803</v>
      </c>
      <c r="I637" s="272" t="s">
        <v>14790</v>
      </c>
      <c r="J637" s="287">
        <v>1.3139999999999998</v>
      </c>
      <c r="K637" s="288">
        <v>0.35599939199999997</v>
      </c>
      <c r="L637" s="288">
        <v>1.3139999999999998</v>
      </c>
      <c r="M637" s="288">
        <v>0</v>
      </c>
      <c r="N637" s="288">
        <v>3.0130521422399997E-2</v>
      </c>
      <c r="O637" s="289">
        <v>1.4242470478547682</v>
      </c>
      <c r="P637" s="290">
        <v>0.38586840418119667</v>
      </c>
      <c r="Q637" s="290">
        <v>1.4242470478547682</v>
      </c>
      <c r="R637" s="290">
        <v>0</v>
      </c>
      <c r="S637" s="290">
        <v>3.2658528299983294E-2</v>
      </c>
      <c r="T637" s="291">
        <v>1.3184566607941024</v>
      </c>
      <c r="U637" s="292">
        <v>0.38276508100492834</v>
      </c>
      <c r="V637" s="292">
        <v>1.3694310798358069</v>
      </c>
      <c r="W637" s="292">
        <v>0</v>
      </c>
      <c r="X637" s="293">
        <v>3.2658528299983294E-2</v>
      </c>
      <c r="Y637" s="604" t="s">
        <v>16661</v>
      </c>
      <c r="Z637" s="282"/>
      <c r="AA637" s="282"/>
      <c r="AB637" s="282"/>
      <c r="AC637" s="282"/>
      <c r="AD637" s="282"/>
      <c r="AE637" s="282"/>
      <c r="AF637" s="285"/>
      <c r="AG637" s="285"/>
      <c r="AH637" s="285"/>
      <c r="AI637" s="285"/>
      <c r="AJ637" s="285"/>
      <c r="AL637" s="286"/>
    </row>
    <row r="638" spans="1:38" s="272" customFormat="1" x14ac:dyDescent="0.2">
      <c r="A638" s="272" t="s">
        <v>1285</v>
      </c>
      <c r="B638" s="272" t="s">
        <v>17066</v>
      </c>
      <c r="C638" s="257">
        <v>56037</v>
      </c>
      <c r="D638" s="272" t="s">
        <v>17030</v>
      </c>
      <c r="E638" s="273" t="s">
        <v>17278</v>
      </c>
      <c r="F638" s="274">
        <v>20200202</v>
      </c>
      <c r="G638" s="272" t="s">
        <v>14417</v>
      </c>
      <c r="H638" s="272" t="s">
        <v>17762</v>
      </c>
      <c r="I638" s="272" t="s">
        <v>14790</v>
      </c>
      <c r="J638" s="287">
        <v>0</v>
      </c>
      <c r="K638" s="288">
        <v>0</v>
      </c>
      <c r="L638" s="288">
        <v>0</v>
      </c>
      <c r="M638" s="288">
        <v>0</v>
      </c>
      <c r="N638" s="288">
        <v>0</v>
      </c>
      <c r="O638" s="289">
        <v>0</v>
      </c>
      <c r="P638" s="290">
        <v>0</v>
      </c>
      <c r="Q638" s="290">
        <v>0</v>
      </c>
      <c r="R638" s="290">
        <v>0</v>
      </c>
      <c r="S638" s="290">
        <v>0</v>
      </c>
      <c r="T638" s="291">
        <v>0</v>
      </c>
      <c r="U638" s="292">
        <v>0</v>
      </c>
      <c r="V638" s="292">
        <v>0</v>
      </c>
      <c r="W638" s="292">
        <v>0</v>
      </c>
      <c r="X638" s="293">
        <v>0</v>
      </c>
      <c r="Y638" s="604" t="s">
        <v>16661</v>
      </c>
      <c r="Z638" s="282"/>
      <c r="AA638" s="282"/>
      <c r="AB638" s="282"/>
      <c r="AC638" s="282"/>
      <c r="AD638" s="282"/>
      <c r="AE638" s="282"/>
      <c r="AF638" s="285"/>
      <c r="AG638" s="285"/>
      <c r="AH638" s="285"/>
      <c r="AI638" s="285"/>
      <c r="AJ638" s="285"/>
      <c r="AL638" s="286"/>
    </row>
    <row r="639" spans="1:38" s="272" customFormat="1" x14ac:dyDescent="0.2">
      <c r="A639" s="272" t="s">
        <v>1285</v>
      </c>
      <c r="B639" s="272" t="s">
        <v>17066</v>
      </c>
      <c r="C639" s="257">
        <v>56037</v>
      </c>
      <c r="D639" s="272" t="s">
        <v>17030</v>
      </c>
      <c r="E639" s="273" t="s">
        <v>17278</v>
      </c>
      <c r="F639" s="274">
        <v>20200202</v>
      </c>
      <c r="G639" s="272" t="s">
        <v>14417</v>
      </c>
      <c r="H639" s="272" t="s">
        <v>17301</v>
      </c>
      <c r="I639" s="272" t="s">
        <v>14790</v>
      </c>
      <c r="J639" s="287">
        <v>0</v>
      </c>
      <c r="K639" s="288">
        <v>0</v>
      </c>
      <c r="L639" s="288">
        <v>0</v>
      </c>
      <c r="M639" s="288">
        <v>0</v>
      </c>
      <c r="N639" s="288">
        <v>0</v>
      </c>
      <c r="O639" s="289">
        <v>0</v>
      </c>
      <c r="P639" s="290">
        <v>0</v>
      </c>
      <c r="Q639" s="290">
        <v>0</v>
      </c>
      <c r="R639" s="290">
        <v>0</v>
      </c>
      <c r="S639" s="290">
        <v>0</v>
      </c>
      <c r="T639" s="291">
        <v>0</v>
      </c>
      <c r="U639" s="292">
        <v>0</v>
      </c>
      <c r="V639" s="292">
        <v>0</v>
      </c>
      <c r="W639" s="292">
        <v>0</v>
      </c>
      <c r="X639" s="293">
        <v>0</v>
      </c>
      <c r="Y639" s="604" t="s">
        <v>16661</v>
      </c>
      <c r="Z639" s="282"/>
      <c r="AA639" s="282"/>
      <c r="AB639" s="282"/>
      <c r="AC639" s="282"/>
      <c r="AD639" s="282"/>
      <c r="AE639" s="282"/>
      <c r="AF639" s="285"/>
      <c r="AG639" s="285"/>
      <c r="AH639" s="285"/>
      <c r="AI639" s="285"/>
      <c r="AJ639" s="285"/>
      <c r="AL639" s="286"/>
    </row>
    <row r="640" spans="1:38" s="272" customFormat="1" x14ac:dyDescent="0.2">
      <c r="A640" s="272" t="s">
        <v>1285</v>
      </c>
      <c r="B640" s="272" t="s">
        <v>17066</v>
      </c>
      <c r="C640" s="257">
        <v>56037</v>
      </c>
      <c r="D640" s="272" t="s">
        <v>17030</v>
      </c>
      <c r="E640" s="273" t="s">
        <v>17278</v>
      </c>
      <c r="F640" s="274">
        <v>20200202</v>
      </c>
      <c r="G640" s="272" t="s">
        <v>17651</v>
      </c>
      <c r="H640" s="272" t="s">
        <v>17824</v>
      </c>
      <c r="I640" s="272" t="s">
        <v>14790</v>
      </c>
      <c r="J640" s="287">
        <v>0</v>
      </c>
      <c r="K640" s="288">
        <v>0</v>
      </c>
      <c r="L640" s="288">
        <v>0</v>
      </c>
      <c r="M640" s="288">
        <v>0</v>
      </c>
      <c r="N640" s="288">
        <v>0</v>
      </c>
      <c r="O640" s="289">
        <v>0</v>
      </c>
      <c r="P640" s="290">
        <v>0</v>
      </c>
      <c r="Q640" s="290">
        <v>0</v>
      </c>
      <c r="R640" s="290">
        <v>0</v>
      </c>
      <c r="S640" s="290">
        <v>0</v>
      </c>
      <c r="T640" s="291">
        <v>0</v>
      </c>
      <c r="U640" s="292">
        <v>0</v>
      </c>
      <c r="V640" s="292">
        <v>0</v>
      </c>
      <c r="W640" s="292">
        <v>0</v>
      </c>
      <c r="X640" s="293">
        <v>0</v>
      </c>
      <c r="Y640" s="604" t="s">
        <v>16661</v>
      </c>
      <c r="Z640" s="282"/>
      <c r="AA640" s="282"/>
      <c r="AB640" s="282"/>
      <c r="AC640" s="282"/>
      <c r="AD640" s="282"/>
      <c r="AE640" s="282"/>
      <c r="AF640" s="285"/>
      <c r="AG640" s="285"/>
      <c r="AH640" s="285"/>
      <c r="AI640" s="285"/>
      <c r="AJ640" s="285"/>
      <c r="AL640" s="286"/>
    </row>
    <row r="641" spans="1:38" s="272" customFormat="1" x14ac:dyDescent="0.2">
      <c r="A641" s="272" t="s">
        <v>1285</v>
      </c>
      <c r="B641" s="272" t="s">
        <v>17066</v>
      </c>
      <c r="C641" s="257">
        <v>56037</v>
      </c>
      <c r="D641" s="272" t="s">
        <v>17030</v>
      </c>
      <c r="E641" s="273" t="s">
        <v>17278</v>
      </c>
      <c r="F641" s="274">
        <v>20200254</v>
      </c>
      <c r="G641" s="272" t="s">
        <v>14417</v>
      </c>
      <c r="H641" s="272" t="s">
        <v>17825</v>
      </c>
      <c r="I641" s="272" t="s">
        <v>14790</v>
      </c>
      <c r="J641" s="287">
        <v>1.7958000000000001</v>
      </c>
      <c r="K641" s="288">
        <v>0.26627596799999997</v>
      </c>
      <c r="L641" s="288">
        <v>1.7958000000000001</v>
      </c>
      <c r="M641" s="288">
        <v>0</v>
      </c>
      <c r="N641" s="288">
        <v>2.2536650169600003E-2</v>
      </c>
      <c r="O641" s="289">
        <v>1.9464709654015169</v>
      </c>
      <c r="P641" s="290">
        <v>0.28861701776154547</v>
      </c>
      <c r="Q641" s="290">
        <v>1.9464709654015169</v>
      </c>
      <c r="R641" s="290">
        <v>0</v>
      </c>
      <c r="S641" s="290">
        <v>2.4427517102426535E-2</v>
      </c>
      <c r="T641" s="291">
        <v>1.8018907697519404</v>
      </c>
      <c r="U641" s="292">
        <v>0.28629583294677563</v>
      </c>
      <c r="V641" s="292">
        <v>1.8715558091089366</v>
      </c>
      <c r="W641" s="292">
        <v>0</v>
      </c>
      <c r="X641" s="293">
        <v>2.4427517102426535E-2</v>
      </c>
      <c r="Y641" s="604" t="s">
        <v>16661</v>
      </c>
      <c r="Z641" s="282"/>
      <c r="AA641" s="282"/>
      <c r="AB641" s="282"/>
      <c r="AC641" s="282"/>
      <c r="AD641" s="282"/>
      <c r="AE641" s="282"/>
      <c r="AF641" s="285"/>
      <c r="AG641" s="285"/>
      <c r="AH641" s="285"/>
      <c r="AI641" s="285"/>
      <c r="AJ641" s="285"/>
      <c r="AL641" s="286"/>
    </row>
    <row r="642" spans="1:38" s="272" customFormat="1" x14ac:dyDescent="0.2">
      <c r="A642" s="272" t="s">
        <v>1285</v>
      </c>
      <c r="B642" s="272" t="s">
        <v>17066</v>
      </c>
      <c r="C642" s="257">
        <v>56037</v>
      </c>
      <c r="D642" s="272" t="s">
        <v>17030</v>
      </c>
      <c r="E642" s="273" t="s">
        <v>17278</v>
      </c>
      <c r="F642" s="274">
        <v>20200202</v>
      </c>
      <c r="G642" s="272" t="s">
        <v>17631</v>
      </c>
      <c r="H642" s="272" t="s">
        <v>17814</v>
      </c>
      <c r="I642" s="272" t="s">
        <v>14790</v>
      </c>
      <c r="J642" s="287">
        <v>0</v>
      </c>
      <c r="K642" s="288">
        <v>0</v>
      </c>
      <c r="L642" s="288">
        <v>0</v>
      </c>
      <c r="M642" s="288">
        <v>0</v>
      </c>
      <c r="N642" s="288">
        <v>0</v>
      </c>
      <c r="O642" s="289">
        <v>0</v>
      </c>
      <c r="P642" s="290">
        <v>0</v>
      </c>
      <c r="Q642" s="290">
        <v>0</v>
      </c>
      <c r="R642" s="290">
        <v>0</v>
      </c>
      <c r="S642" s="290">
        <v>0</v>
      </c>
      <c r="T642" s="291">
        <v>0</v>
      </c>
      <c r="U642" s="292">
        <v>0</v>
      </c>
      <c r="V642" s="292">
        <v>0</v>
      </c>
      <c r="W642" s="292">
        <v>0</v>
      </c>
      <c r="X642" s="293">
        <v>0</v>
      </c>
      <c r="Y642" s="604" t="s">
        <v>16661</v>
      </c>
      <c r="Z642" s="282"/>
      <c r="AA642" s="282"/>
      <c r="AB642" s="282"/>
      <c r="AC642" s="282"/>
      <c r="AD642" s="282"/>
      <c r="AE642" s="282"/>
      <c r="AF642" s="285"/>
      <c r="AG642" s="285"/>
      <c r="AH642" s="285"/>
      <c r="AI642" s="285"/>
      <c r="AJ642" s="285"/>
      <c r="AL642" s="286"/>
    </row>
    <row r="643" spans="1:38" s="272" customFormat="1" x14ac:dyDescent="0.2">
      <c r="A643" s="272" t="s">
        <v>1285</v>
      </c>
      <c r="B643" s="272" t="s">
        <v>17066</v>
      </c>
      <c r="C643" s="257">
        <v>56037</v>
      </c>
      <c r="D643" s="272" t="s">
        <v>17030</v>
      </c>
      <c r="E643" s="273" t="s">
        <v>17278</v>
      </c>
      <c r="F643" s="274">
        <v>20200202</v>
      </c>
      <c r="G643" s="272" t="s">
        <v>17631</v>
      </c>
      <c r="H643" s="272" t="s">
        <v>17302</v>
      </c>
      <c r="I643" s="272" t="s">
        <v>14790</v>
      </c>
      <c r="J643" s="287">
        <v>0</v>
      </c>
      <c r="K643" s="288">
        <v>0</v>
      </c>
      <c r="L643" s="288">
        <v>0</v>
      </c>
      <c r="M643" s="288">
        <v>0</v>
      </c>
      <c r="N643" s="288">
        <v>0</v>
      </c>
      <c r="O643" s="289">
        <v>0</v>
      </c>
      <c r="P643" s="290">
        <v>0</v>
      </c>
      <c r="Q643" s="290">
        <v>0</v>
      </c>
      <c r="R643" s="290">
        <v>0</v>
      </c>
      <c r="S643" s="290">
        <v>0</v>
      </c>
      <c r="T643" s="291">
        <v>0</v>
      </c>
      <c r="U643" s="292">
        <v>0</v>
      </c>
      <c r="V643" s="292">
        <v>0</v>
      </c>
      <c r="W643" s="292">
        <v>0</v>
      </c>
      <c r="X643" s="293">
        <v>0</v>
      </c>
      <c r="Y643" s="604" t="s">
        <v>16661</v>
      </c>
      <c r="Z643" s="282"/>
      <c r="AA643" s="282"/>
      <c r="AB643" s="282"/>
      <c r="AC643" s="282"/>
      <c r="AD643" s="282"/>
      <c r="AE643" s="282"/>
      <c r="AF643" s="285"/>
      <c r="AG643" s="285"/>
      <c r="AH643" s="285"/>
      <c r="AI643" s="285"/>
      <c r="AJ643" s="285"/>
      <c r="AL643" s="286"/>
    </row>
    <row r="644" spans="1:38" s="272" customFormat="1" x14ac:dyDescent="0.2">
      <c r="A644" s="272" t="s">
        <v>1285</v>
      </c>
      <c r="B644" s="272" t="s">
        <v>17066</v>
      </c>
      <c r="C644" s="257">
        <v>56037</v>
      </c>
      <c r="D644" s="272" t="s">
        <v>17030</v>
      </c>
      <c r="E644" s="273" t="s">
        <v>17278</v>
      </c>
      <c r="F644" s="274">
        <v>20200202</v>
      </c>
      <c r="G644" s="272" t="s">
        <v>17631</v>
      </c>
      <c r="H644" s="272" t="s">
        <v>17639</v>
      </c>
      <c r="I644" s="272" t="s">
        <v>14790</v>
      </c>
      <c r="J644" s="287">
        <v>0</v>
      </c>
      <c r="K644" s="288">
        <v>0.18163860000000004</v>
      </c>
      <c r="L644" s="288">
        <v>0</v>
      </c>
      <c r="M644" s="288">
        <v>0</v>
      </c>
      <c r="N644" s="288">
        <v>0</v>
      </c>
      <c r="O644" s="289">
        <v>0</v>
      </c>
      <c r="P644" s="290">
        <v>0.1968784169151242</v>
      </c>
      <c r="Q644" s="290">
        <v>0</v>
      </c>
      <c r="R644" s="290">
        <v>0</v>
      </c>
      <c r="S644" s="290">
        <v>0</v>
      </c>
      <c r="T644" s="291">
        <v>0</v>
      </c>
      <c r="U644" s="292">
        <v>0.19529503421910843</v>
      </c>
      <c r="V644" s="292">
        <v>0</v>
      </c>
      <c r="W644" s="292">
        <v>0</v>
      </c>
      <c r="X644" s="293">
        <v>0</v>
      </c>
      <c r="Y644" s="604" t="s">
        <v>16661</v>
      </c>
      <c r="Z644" s="282"/>
      <c r="AA644" s="282"/>
      <c r="AB644" s="282"/>
      <c r="AC644" s="282"/>
      <c r="AD644" s="282"/>
      <c r="AE644" s="282"/>
      <c r="AF644" s="285"/>
      <c r="AG644" s="285"/>
      <c r="AH644" s="285"/>
      <c r="AI644" s="285"/>
      <c r="AJ644" s="285"/>
      <c r="AL644" s="286"/>
    </row>
    <row r="645" spans="1:38" s="272" customFormat="1" x14ac:dyDescent="0.2">
      <c r="A645" s="272" t="s">
        <v>1285</v>
      </c>
      <c r="B645" s="272" t="s">
        <v>17066</v>
      </c>
      <c r="C645" s="257">
        <v>56037</v>
      </c>
      <c r="D645" s="272" t="s">
        <v>17030</v>
      </c>
      <c r="E645" s="273" t="s">
        <v>17278</v>
      </c>
      <c r="F645" s="274">
        <v>20200202</v>
      </c>
      <c r="G645" s="272" t="s">
        <v>17631</v>
      </c>
      <c r="H645" s="272" t="s">
        <v>17424</v>
      </c>
      <c r="I645" s="272" t="s">
        <v>14790</v>
      </c>
      <c r="J645" s="287">
        <v>0</v>
      </c>
      <c r="K645" s="288">
        <v>0</v>
      </c>
      <c r="L645" s="288">
        <v>0</v>
      </c>
      <c r="M645" s="288">
        <v>0</v>
      </c>
      <c r="N645" s="288">
        <v>0</v>
      </c>
      <c r="O645" s="289">
        <v>0</v>
      </c>
      <c r="P645" s="290">
        <v>0</v>
      </c>
      <c r="Q645" s="290">
        <v>0</v>
      </c>
      <c r="R645" s="290">
        <v>0</v>
      </c>
      <c r="S645" s="290">
        <v>0</v>
      </c>
      <c r="T645" s="291">
        <v>0</v>
      </c>
      <c r="U645" s="292">
        <v>0</v>
      </c>
      <c r="V645" s="292">
        <v>0</v>
      </c>
      <c r="W645" s="292">
        <v>0</v>
      </c>
      <c r="X645" s="293">
        <v>0</v>
      </c>
      <c r="Y645" s="604" t="s">
        <v>16661</v>
      </c>
      <c r="Z645" s="282"/>
      <c r="AA645" s="282"/>
      <c r="AB645" s="282"/>
      <c r="AC645" s="282"/>
      <c r="AD645" s="282"/>
      <c r="AE645" s="282"/>
      <c r="AF645" s="285"/>
      <c r="AG645" s="285"/>
      <c r="AH645" s="285"/>
      <c r="AI645" s="285"/>
      <c r="AJ645" s="285"/>
      <c r="AL645" s="286"/>
    </row>
    <row r="646" spans="1:38" s="272" customFormat="1" x14ac:dyDescent="0.2">
      <c r="A646" s="272" t="s">
        <v>1285</v>
      </c>
      <c r="B646" s="272" t="s">
        <v>17066</v>
      </c>
      <c r="C646" s="257">
        <v>56037</v>
      </c>
      <c r="D646" s="272" t="s">
        <v>17030</v>
      </c>
      <c r="E646" s="273" t="s">
        <v>17278</v>
      </c>
      <c r="F646" s="274">
        <v>20200254</v>
      </c>
      <c r="G646" s="272" t="s">
        <v>17631</v>
      </c>
      <c r="H646" s="272" t="s">
        <v>17304</v>
      </c>
      <c r="I646" s="272" t="s">
        <v>14790</v>
      </c>
      <c r="J646" s="287">
        <v>1.3139999999999998</v>
      </c>
      <c r="K646" s="288">
        <v>0.41967407999999995</v>
      </c>
      <c r="L646" s="288">
        <v>2.19</v>
      </c>
      <c r="M646" s="288">
        <v>0</v>
      </c>
      <c r="N646" s="288">
        <v>3.5519720376E-2</v>
      </c>
      <c r="O646" s="289">
        <v>1.4242470478547682</v>
      </c>
      <c r="P646" s="290">
        <v>0.45488551712417491</v>
      </c>
      <c r="Q646" s="290">
        <v>2.3737450797579474</v>
      </c>
      <c r="R646" s="290">
        <v>0</v>
      </c>
      <c r="S646" s="290">
        <v>3.8499891085346169E-2</v>
      </c>
      <c r="T646" s="291">
        <v>1.3184566607941024</v>
      </c>
      <c r="U646" s="292">
        <v>0.45122712801393988</v>
      </c>
      <c r="V646" s="292">
        <v>2.2823851330596785</v>
      </c>
      <c r="W646" s="292">
        <v>0</v>
      </c>
      <c r="X646" s="293">
        <v>3.8499891085346169E-2</v>
      </c>
      <c r="Y646" s="604" t="s">
        <v>16661</v>
      </c>
      <c r="Z646" s="282"/>
      <c r="AA646" s="282"/>
      <c r="AB646" s="282"/>
      <c r="AC646" s="282"/>
      <c r="AD646" s="282"/>
      <c r="AE646" s="282"/>
      <c r="AF646" s="285"/>
      <c r="AG646" s="285"/>
      <c r="AH646" s="285"/>
      <c r="AI646" s="285"/>
      <c r="AJ646" s="285"/>
      <c r="AL646" s="286"/>
    </row>
    <row r="647" spans="1:38" s="272" customFormat="1" x14ac:dyDescent="0.2">
      <c r="A647" s="272" t="s">
        <v>1285</v>
      </c>
      <c r="B647" s="272" t="s">
        <v>17066</v>
      </c>
      <c r="C647" s="257">
        <v>56037</v>
      </c>
      <c r="D647" s="272" t="s">
        <v>17030</v>
      </c>
      <c r="E647" s="273" t="s">
        <v>17278</v>
      </c>
      <c r="F647" s="274">
        <v>20200202</v>
      </c>
      <c r="G647" s="272" t="s">
        <v>17631</v>
      </c>
      <c r="H647" s="272" t="s">
        <v>17335</v>
      </c>
      <c r="I647" s="272" t="s">
        <v>14790</v>
      </c>
      <c r="J647" s="287">
        <v>0</v>
      </c>
      <c r="K647" s="288">
        <v>0.54491579999999984</v>
      </c>
      <c r="L647" s="288">
        <v>0</v>
      </c>
      <c r="M647" s="288">
        <v>0</v>
      </c>
      <c r="N647" s="288">
        <v>0</v>
      </c>
      <c r="O647" s="289">
        <v>0</v>
      </c>
      <c r="P647" s="290">
        <v>0.59063525074537226</v>
      </c>
      <c r="Q647" s="290">
        <v>0</v>
      </c>
      <c r="R647" s="290">
        <v>0</v>
      </c>
      <c r="S647" s="290">
        <v>0</v>
      </c>
      <c r="T647" s="291">
        <v>0</v>
      </c>
      <c r="U647" s="292">
        <v>0.58588510265732496</v>
      </c>
      <c r="V647" s="292">
        <v>0</v>
      </c>
      <c r="W647" s="292">
        <v>0</v>
      </c>
      <c r="X647" s="293">
        <v>0</v>
      </c>
      <c r="Y647" s="604" t="s">
        <v>16661</v>
      </c>
      <c r="Z647" s="282"/>
      <c r="AA647" s="282"/>
      <c r="AB647" s="282"/>
      <c r="AC647" s="282"/>
      <c r="AD647" s="282"/>
      <c r="AE647" s="282"/>
      <c r="AF647" s="285"/>
      <c r="AG647" s="285"/>
      <c r="AH647" s="285"/>
      <c r="AI647" s="285"/>
      <c r="AJ647" s="285"/>
      <c r="AL647" s="286"/>
    </row>
    <row r="648" spans="1:38" s="272" customFormat="1" x14ac:dyDescent="0.2">
      <c r="A648" s="272" t="s">
        <v>1285</v>
      </c>
      <c r="B648" s="272" t="s">
        <v>17066</v>
      </c>
      <c r="C648" s="257">
        <v>56037</v>
      </c>
      <c r="D648" s="272" t="s">
        <v>17030</v>
      </c>
      <c r="E648" s="273" t="s">
        <v>17278</v>
      </c>
      <c r="F648" s="274">
        <v>20200202</v>
      </c>
      <c r="G648" s="272" t="s">
        <v>17826</v>
      </c>
      <c r="H648" s="272" t="s">
        <v>17743</v>
      </c>
      <c r="I648" s="272" t="s">
        <v>14790</v>
      </c>
      <c r="J648" s="287">
        <v>0</v>
      </c>
      <c r="K648" s="288">
        <v>0</v>
      </c>
      <c r="L648" s="288">
        <v>0.43800000000000006</v>
      </c>
      <c r="M648" s="288">
        <v>0</v>
      </c>
      <c r="N648" s="288">
        <v>0</v>
      </c>
      <c r="O648" s="289">
        <v>0</v>
      </c>
      <c r="P648" s="290">
        <v>0</v>
      </c>
      <c r="Q648" s="290">
        <v>0.47474901595158953</v>
      </c>
      <c r="R648" s="290">
        <v>0</v>
      </c>
      <c r="S648" s="290">
        <v>0</v>
      </c>
      <c r="T648" s="291">
        <v>0</v>
      </c>
      <c r="U648" s="292">
        <v>0</v>
      </c>
      <c r="V648" s="292">
        <v>0.45647702661193579</v>
      </c>
      <c r="W648" s="292">
        <v>0</v>
      </c>
      <c r="X648" s="293">
        <v>0</v>
      </c>
      <c r="Y648" s="604" t="s">
        <v>16661</v>
      </c>
      <c r="Z648" s="282"/>
      <c r="AA648" s="282"/>
      <c r="AB648" s="282"/>
      <c r="AC648" s="282"/>
      <c r="AD648" s="282"/>
      <c r="AE648" s="282"/>
      <c r="AF648" s="285"/>
      <c r="AG648" s="285"/>
      <c r="AH648" s="285"/>
      <c r="AI648" s="285"/>
      <c r="AJ648" s="285"/>
      <c r="AL648" s="286"/>
    </row>
    <row r="649" spans="1:38" s="272" customFormat="1" x14ac:dyDescent="0.2">
      <c r="A649" s="272" t="s">
        <v>1285</v>
      </c>
      <c r="B649" s="272" t="s">
        <v>17066</v>
      </c>
      <c r="C649" s="257">
        <v>56001</v>
      </c>
      <c r="D649" s="272" t="s">
        <v>17027</v>
      </c>
      <c r="E649" s="273" t="s">
        <v>17827</v>
      </c>
      <c r="F649" s="274">
        <v>20200201</v>
      </c>
      <c r="G649" s="272" t="s">
        <v>17828</v>
      </c>
      <c r="H649" s="272" t="s">
        <v>17829</v>
      </c>
      <c r="I649" s="272" t="s">
        <v>14790</v>
      </c>
      <c r="J649" s="287">
        <v>226.6</v>
      </c>
      <c r="K649" s="288">
        <v>0.4368976416</v>
      </c>
      <c r="L649" s="288">
        <v>26.2</v>
      </c>
      <c r="M649" s="288">
        <v>0</v>
      </c>
      <c r="N649" s="288">
        <v>1.3731068736000001</v>
      </c>
      <c r="O649" s="289">
        <v>245.61216213385882</v>
      </c>
      <c r="P649" s="290">
        <v>0.47355416762824248</v>
      </c>
      <c r="Q649" s="290">
        <v>28.398228808063113</v>
      </c>
      <c r="R649" s="290">
        <v>0</v>
      </c>
      <c r="S649" s="290">
        <v>1.4883130982601906</v>
      </c>
      <c r="T649" s="291">
        <v>227.3685535281154</v>
      </c>
      <c r="U649" s="292">
        <v>0.46974563703155464</v>
      </c>
      <c r="V649" s="292">
        <v>27.305246797334966</v>
      </c>
      <c r="W649" s="292">
        <v>0</v>
      </c>
      <c r="X649" s="293">
        <v>1.4883130982601906</v>
      </c>
      <c r="Y649" s="604" t="s">
        <v>16661</v>
      </c>
      <c r="Z649" s="282"/>
      <c r="AA649" s="282"/>
      <c r="AB649" s="282"/>
      <c r="AC649" s="282"/>
      <c r="AD649" s="282"/>
      <c r="AE649" s="282"/>
      <c r="AF649" s="285"/>
      <c r="AG649" s="285"/>
      <c r="AH649" s="285"/>
      <c r="AI649" s="285"/>
      <c r="AJ649" s="285"/>
      <c r="AL649" s="286"/>
    </row>
    <row r="650" spans="1:38" s="272" customFormat="1" x14ac:dyDescent="0.2">
      <c r="A650" s="272" t="s">
        <v>1285</v>
      </c>
      <c r="B650" s="272" t="s">
        <v>17066</v>
      </c>
      <c r="C650" s="257">
        <v>56001</v>
      </c>
      <c r="D650" s="272" t="s">
        <v>17027</v>
      </c>
      <c r="E650" s="273" t="s">
        <v>17827</v>
      </c>
      <c r="F650" s="274">
        <v>20200201</v>
      </c>
      <c r="G650" s="272" t="s">
        <v>17828</v>
      </c>
      <c r="H650" s="272" t="s">
        <v>17830</v>
      </c>
      <c r="I650" s="272" t="s">
        <v>14790</v>
      </c>
      <c r="J650" s="287">
        <v>21.5</v>
      </c>
      <c r="K650" s="288">
        <v>0.17281202399999998</v>
      </c>
      <c r="L650" s="288">
        <v>23</v>
      </c>
      <c r="M650" s="288">
        <v>0</v>
      </c>
      <c r="N650" s="288">
        <v>0.54312350399999987</v>
      </c>
      <c r="O650" s="289">
        <v>23.303890052418204</v>
      </c>
      <c r="P650" s="290">
        <v>0.18731127474566769</v>
      </c>
      <c r="Q650" s="290">
        <v>24.92974284677296</v>
      </c>
      <c r="R650" s="290">
        <v>0</v>
      </c>
      <c r="S650" s="290">
        <v>0.58869257777209838</v>
      </c>
      <c r="T650" s="291">
        <v>21.57292100994917</v>
      </c>
      <c r="U650" s="292">
        <v>0.18580483520877927</v>
      </c>
      <c r="V650" s="292">
        <v>23.970254822087945</v>
      </c>
      <c r="W650" s="292">
        <v>0</v>
      </c>
      <c r="X650" s="293">
        <v>0.58869257777209838</v>
      </c>
      <c r="Y650" s="604" t="s">
        <v>16661</v>
      </c>
      <c r="Z650" s="282"/>
      <c r="AA650" s="282"/>
      <c r="AB650" s="282"/>
      <c r="AC650" s="282"/>
      <c r="AD650" s="282"/>
      <c r="AE650" s="282"/>
      <c r="AF650" s="285"/>
      <c r="AG650" s="285"/>
      <c r="AH650" s="285"/>
      <c r="AI650" s="285"/>
      <c r="AJ650" s="285"/>
      <c r="AL650" s="286"/>
    </row>
    <row r="651" spans="1:38" s="272" customFormat="1" x14ac:dyDescent="0.2">
      <c r="A651" s="272" t="s">
        <v>1285</v>
      </c>
      <c r="B651" s="272" t="s">
        <v>17066</v>
      </c>
      <c r="C651" s="257">
        <v>56001</v>
      </c>
      <c r="D651" s="272" t="s">
        <v>17027</v>
      </c>
      <c r="E651" s="273" t="s">
        <v>17827</v>
      </c>
      <c r="F651" s="274">
        <v>20200253</v>
      </c>
      <c r="G651" s="272" t="s">
        <v>17828</v>
      </c>
      <c r="H651" s="272" t="s">
        <v>17831</v>
      </c>
      <c r="I651" s="272" t="s">
        <v>14790</v>
      </c>
      <c r="J651" s="287">
        <v>360.8</v>
      </c>
      <c r="K651" s="288">
        <v>2.4684979199999999</v>
      </c>
      <c r="L651" s="288">
        <v>45.9</v>
      </c>
      <c r="M651" s="288">
        <v>0</v>
      </c>
      <c r="N651" s="288">
        <v>1.618700832</v>
      </c>
      <c r="O651" s="289">
        <v>391.07179213546453</v>
      </c>
      <c r="P651" s="290">
        <v>2.6756094940606059</v>
      </c>
      <c r="Q651" s="290">
        <v>49.751095507255606</v>
      </c>
      <c r="R651" s="290">
        <v>0</v>
      </c>
      <c r="S651" s="290">
        <v>1.7545128472877149</v>
      </c>
      <c r="T651" s="291">
        <v>362.02371629719346</v>
      </c>
      <c r="U651" s="292">
        <v>2.6540910674063656</v>
      </c>
      <c r="V651" s="292">
        <v>47.836291144949428</v>
      </c>
      <c r="W651" s="292">
        <v>0</v>
      </c>
      <c r="X651" s="293">
        <v>1.7545128472877149</v>
      </c>
      <c r="Y651" s="604" t="s">
        <v>16661</v>
      </c>
      <c r="Z651" s="282"/>
      <c r="AA651" s="282"/>
      <c r="AB651" s="282"/>
      <c r="AC651" s="282"/>
      <c r="AD651" s="282"/>
      <c r="AE651" s="282"/>
      <c r="AF651" s="285"/>
      <c r="AG651" s="285"/>
      <c r="AH651" s="285"/>
      <c r="AI651" s="285"/>
      <c r="AJ651" s="285"/>
      <c r="AL651" s="286"/>
    </row>
    <row r="652" spans="1:38" s="272" customFormat="1" x14ac:dyDescent="0.2">
      <c r="A652" s="272" t="s">
        <v>1285</v>
      </c>
      <c r="B652" s="272" t="s">
        <v>17066</v>
      </c>
      <c r="C652" s="257">
        <v>56001</v>
      </c>
      <c r="D652" s="272" t="s">
        <v>17027</v>
      </c>
      <c r="E652" s="273" t="s">
        <v>17827</v>
      </c>
      <c r="F652" s="274">
        <v>20200253</v>
      </c>
      <c r="G652" s="272" t="s">
        <v>17828</v>
      </c>
      <c r="H652" s="272" t="s">
        <v>17831</v>
      </c>
      <c r="I652" s="272" t="s">
        <v>14790</v>
      </c>
      <c r="J652" s="287">
        <v>1213.5999999999999</v>
      </c>
      <c r="K652" s="288">
        <v>18.266884607999994</v>
      </c>
      <c r="L652" s="288">
        <v>98.4</v>
      </c>
      <c r="M652" s="288">
        <v>0</v>
      </c>
      <c r="N652" s="288">
        <v>11.978386156799996</v>
      </c>
      <c r="O652" s="289">
        <v>1315.4233008192898</v>
      </c>
      <c r="P652" s="290">
        <v>19.799510256048478</v>
      </c>
      <c r="Q652" s="290">
        <v>106.65594330967215</v>
      </c>
      <c r="R652" s="290">
        <v>0</v>
      </c>
      <c r="S652" s="290">
        <v>12.983395069929085</v>
      </c>
      <c r="T652" s="291">
        <v>1217.7161366360144</v>
      </c>
      <c r="U652" s="292">
        <v>19.640273898807099</v>
      </c>
      <c r="V652" s="292">
        <v>102.55100323884584</v>
      </c>
      <c r="W652" s="292">
        <v>0</v>
      </c>
      <c r="X652" s="293">
        <v>12.983395069929085</v>
      </c>
      <c r="Y652" s="604" t="s">
        <v>16661</v>
      </c>
      <c r="Z652" s="282"/>
      <c r="AA652" s="282"/>
      <c r="AB652" s="282"/>
      <c r="AC652" s="282"/>
      <c r="AD652" s="282"/>
      <c r="AE652" s="282"/>
      <c r="AF652" s="285"/>
      <c r="AG652" s="285"/>
      <c r="AH652" s="285"/>
      <c r="AI652" s="285"/>
      <c r="AJ652" s="285"/>
      <c r="AL652" s="286"/>
    </row>
    <row r="653" spans="1:38" s="272" customFormat="1" x14ac:dyDescent="0.2">
      <c r="A653" s="272" t="s">
        <v>1285</v>
      </c>
      <c r="B653" s="272" t="s">
        <v>17066</v>
      </c>
      <c r="C653" s="257">
        <v>56007</v>
      </c>
      <c r="D653" s="272" t="s">
        <v>17024</v>
      </c>
      <c r="E653" s="273" t="s">
        <v>17832</v>
      </c>
      <c r="F653" s="274">
        <v>20200253</v>
      </c>
      <c r="G653" s="272" t="s">
        <v>17833</v>
      </c>
      <c r="H653" s="272" t="s">
        <v>17834</v>
      </c>
      <c r="I653" s="272" t="s">
        <v>14790</v>
      </c>
      <c r="J653" s="287">
        <v>3.9</v>
      </c>
      <c r="K653" s="288">
        <v>0.29041151999999998</v>
      </c>
      <c r="L653" s="288">
        <v>0</v>
      </c>
      <c r="M653" s="288">
        <v>0</v>
      </c>
      <c r="N653" s="288">
        <v>0.19043539199999998</v>
      </c>
      <c r="O653" s="289">
        <v>4.2272172653223716</v>
      </c>
      <c r="P653" s="290">
        <v>0.31477758753654184</v>
      </c>
      <c r="Q653" s="290">
        <v>0</v>
      </c>
      <c r="R653" s="290">
        <v>0</v>
      </c>
      <c r="S653" s="290">
        <v>0.20641327615149585</v>
      </c>
      <c r="T653" s="291">
        <v>3.9132275320372907</v>
      </c>
      <c r="U653" s="292">
        <v>0.31224600793016061</v>
      </c>
      <c r="V653" s="292">
        <v>0</v>
      </c>
      <c r="W653" s="292">
        <v>0</v>
      </c>
      <c r="X653" s="293">
        <v>0.20641327615149585</v>
      </c>
      <c r="Y653" s="604" t="s">
        <v>16661</v>
      </c>
      <c r="Z653" s="282"/>
      <c r="AA653" s="282"/>
      <c r="AB653" s="282"/>
      <c r="AC653" s="282"/>
      <c r="AD653" s="282"/>
      <c r="AE653" s="282"/>
      <c r="AF653" s="285"/>
      <c r="AG653" s="285"/>
      <c r="AH653" s="285"/>
      <c r="AI653" s="285"/>
      <c r="AJ653" s="285"/>
      <c r="AL653" s="286"/>
    </row>
    <row r="654" spans="1:38" s="272" customFormat="1" x14ac:dyDescent="0.2">
      <c r="A654" s="272" t="s">
        <v>1285</v>
      </c>
      <c r="B654" s="272" t="s">
        <v>17066</v>
      </c>
      <c r="C654" s="257">
        <v>56007</v>
      </c>
      <c r="D654" s="272" t="s">
        <v>17024</v>
      </c>
      <c r="E654" s="273" t="s">
        <v>17832</v>
      </c>
      <c r="F654" s="274">
        <v>20200253</v>
      </c>
      <c r="G654" s="272" t="s">
        <v>17833</v>
      </c>
      <c r="H654" s="272" t="s">
        <v>17835</v>
      </c>
      <c r="I654" s="272" t="s">
        <v>14790</v>
      </c>
      <c r="J654" s="287">
        <v>3.9</v>
      </c>
      <c r="K654" s="288">
        <v>0.29041151999999998</v>
      </c>
      <c r="L654" s="288">
        <v>0</v>
      </c>
      <c r="M654" s="288">
        <v>0</v>
      </c>
      <c r="N654" s="288">
        <v>0.19043539199999998</v>
      </c>
      <c r="O654" s="289">
        <v>4.2272172653223716</v>
      </c>
      <c r="P654" s="290">
        <v>0.31477758753654184</v>
      </c>
      <c r="Q654" s="290">
        <v>0</v>
      </c>
      <c r="R654" s="290">
        <v>0</v>
      </c>
      <c r="S654" s="290">
        <v>0.20641327615149585</v>
      </c>
      <c r="T654" s="291">
        <v>3.9132275320372907</v>
      </c>
      <c r="U654" s="292">
        <v>0.31224600793016061</v>
      </c>
      <c r="V654" s="292">
        <v>0</v>
      </c>
      <c r="W654" s="292">
        <v>0</v>
      </c>
      <c r="X654" s="293">
        <v>0.20641327615149585</v>
      </c>
      <c r="Y654" s="604" t="s">
        <v>16661</v>
      </c>
      <c r="Z654" s="282"/>
      <c r="AA654" s="282"/>
      <c r="AB654" s="282"/>
      <c r="AC654" s="282"/>
      <c r="AD654" s="282"/>
      <c r="AE654" s="282"/>
      <c r="AF654" s="285"/>
      <c r="AG654" s="285"/>
      <c r="AH654" s="285"/>
      <c r="AI654" s="285"/>
      <c r="AJ654" s="285"/>
      <c r="AL654" s="286"/>
    </row>
    <row r="655" spans="1:38" s="272" customFormat="1" x14ac:dyDescent="0.2">
      <c r="A655" s="272" t="s">
        <v>1285</v>
      </c>
      <c r="B655" s="272" t="s">
        <v>17066</v>
      </c>
      <c r="C655" s="257">
        <v>56007</v>
      </c>
      <c r="D655" s="272" t="s">
        <v>17024</v>
      </c>
      <c r="E655" s="273" t="s">
        <v>17832</v>
      </c>
      <c r="F655" s="274">
        <v>20200253</v>
      </c>
      <c r="G655" s="272" t="s">
        <v>17836</v>
      </c>
      <c r="H655" s="272" t="s">
        <v>17837</v>
      </c>
      <c r="I655" s="272" t="s">
        <v>14790</v>
      </c>
      <c r="J655" s="287">
        <v>17.600000000000001</v>
      </c>
      <c r="K655" s="288">
        <v>12.3</v>
      </c>
      <c r="L655" s="288">
        <v>8.8000000000000007</v>
      </c>
      <c r="M655" s="288">
        <v>0</v>
      </c>
      <c r="N655" s="288">
        <v>0.86552885664000001</v>
      </c>
      <c r="O655" s="289">
        <v>19.076672787095834</v>
      </c>
      <c r="P655" s="290">
        <v>13.331992913709019</v>
      </c>
      <c r="Q655" s="290">
        <v>9.5383363935479171</v>
      </c>
      <c r="R655" s="290">
        <v>0</v>
      </c>
      <c r="S655" s="290">
        <v>0.93814834010854875</v>
      </c>
      <c r="T655" s="291">
        <v>17.65969347791188</v>
      </c>
      <c r="U655" s="292">
        <v>13.224771171408682</v>
      </c>
      <c r="V655" s="292">
        <v>9.1712279319293035</v>
      </c>
      <c r="W655" s="292">
        <v>0</v>
      </c>
      <c r="X655" s="293">
        <v>0.93814834010854875</v>
      </c>
      <c r="Y655" s="604" t="s">
        <v>16661</v>
      </c>
      <c r="Z655" s="282"/>
      <c r="AA655" s="282"/>
      <c r="AB655" s="282"/>
      <c r="AC655" s="282"/>
      <c r="AD655" s="282"/>
      <c r="AE655" s="282"/>
      <c r="AF655" s="285"/>
      <c r="AG655" s="285"/>
      <c r="AH655" s="285"/>
      <c r="AI655" s="285"/>
      <c r="AJ655" s="285"/>
      <c r="AL655" s="286"/>
    </row>
    <row r="656" spans="1:38" s="272" customFormat="1" x14ac:dyDescent="0.2">
      <c r="A656" s="272" t="s">
        <v>1285</v>
      </c>
      <c r="B656" s="272" t="s">
        <v>17066</v>
      </c>
      <c r="C656" s="257">
        <v>56007</v>
      </c>
      <c r="D656" s="272" t="s">
        <v>17024</v>
      </c>
      <c r="E656" s="273" t="s">
        <v>17832</v>
      </c>
      <c r="F656" s="274">
        <v>20200253</v>
      </c>
      <c r="G656" s="272" t="s">
        <v>17836</v>
      </c>
      <c r="H656" s="272" t="s">
        <v>17430</v>
      </c>
      <c r="I656" s="272" t="s">
        <v>14790</v>
      </c>
      <c r="J656" s="287">
        <v>22.2</v>
      </c>
      <c r="K656" s="288">
        <v>22.2</v>
      </c>
      <c r="L656" s="288">
        <v>33.4</v>
      </c>
      <c r="M656" s="288">
        <v>0</v>
      </c>
      <c r="N656" s="288">
        <v>1.0959556809600002</v>
      </c>
      <c r="O656" s="289">
        <v>24.062621356450425</v>
      </c>
      <c r="P656" s="290">
        <v>24.062621356450425</v>
      </c>
      <c r="Q656" s="290">
        <v>36.202322220965954</v>
      </c>
      <c r="R656" s="290">
        <v>0</v>
      </c>
      <c r="S656" s="290">
        <v>1.1879084042518588</v>
      </c>
      <c r="T656" s="291">
        <v>22.275295182366118</v>
      </c>
      <c r="U656" s="292">
        <v>23.869099187420549</v>
      </c>
      <c r="V656" s="292">
        <v>34.808978741640757</v>
      </c>
      <c r="W656" s="292">
        <v>0</v>
      </c>
      <c r="X656" s="293">
        <v>1.1879084042518588</v>
      </c>
      <c r="Y656" s="604" t="s">
        <v>16661</v>
      </c>
      <c r="Z656" s="282"/>
      <c r="AA656" s="282"/>
      <c r="AB656" s="282"/>
      <c r="AC656" s="282"/>
      <c r="AD656" s="282"/>
      <c r="AE656" s="282"/>
      <c r="AF656" s="285"/>
      <c r="AG656" s="285"/>
      <c r="AH656" s="285"/>
      <c r="AI656" s="285"/>
      <c r="AJ656" s="285"/>
      <c r="AL656" s="286"/>
    </row>
    <row r="657" spans="1:38" s="272" customFormat="1" x14ac:dyDescent="0.2">
      <c r="A657" s="272" t="s">
        <v>1285</v>
      </c>
      <c r="B657" s="272" t="s">
        <v>17066</v>
      </c>
      <c r="C657" s="257">
        <v>56007</v>
      </c>
      <c r="D657" s="272" t="s">
        <v>17024</v>
      </c>
      <c r="E657" s="273" t="s">
        <v>17832</v>
      </c>
      <c r="F657" s="274">
        <v>20200253</v>
      </c>
      <c r="G657" s="272" t="s">
        <v>17838</v>
      </c>
      <c r="H657" s="272" t="s">
        <v>17839</v>
      </c>
      <c r="I657" s="272" t="s">
        <v>14790</v>
      </c>
      <c r="J657" s="287">
        <v>23.4</v>
      </c>
      <c r="K657" s="288">
        <v>16.966000000000001</v>
      </c>
      <c r="L657" s="288">
        <v>46.6</v>
      </c>
      <c r="M657" s="288">
        <v>0</v>
      </c>
      <c r="N657" s="288">
        <v>1.1483254137599999</v>
      </c>
      <c r="O657" s="289">
        <v>25.36330359193423</v>
      </c>
      <c r="P657" s="290">
        <v>18.389479006015222</v>
      </c>
      <c r="Q657" s="290">
        <v>50.50982681128783</v>
      </c>
      <c r="R657" s="290">
        <v>0</v>
      </c>
      <c r="S657" s="290">
        <v>1.24467205519352</v>
      </c>
      <c r="T657" s="291">
        <v>23.479365192223746</v>
      </c>
      <c r="U657" s="292">
        <v>18.241582739359327</v>
      </c>
      <c r="V657" s="292">
        <v>48.565820639534714</v>
      </c>
      <c r="W657" s="292">
        <v>0</v>
      </c>
      <c r="X657" s="293">
        <v>1.24467205519352</v>
      </c>
      <c r="Y657" s="604" t="s">
        <v>16661</v>
      </c>
      <c r="Z657" s="282"/>
      <c r="AA657" s="282"/>
      <c r="AB657" s="282"/>
      <c r="AC657" s="282"/>
      <c r="AD657" s="282"/>
      <c r="AE657" s="282"/>
      <c r="AF657" s="285"/>
      <c r="AG657" s="285"/>
      <c r="AH657" s="285"/>
      <c r="AI657" s="285"/>
      <c r="AJ657" s="285"/>
      <c r="AL657" s="286"/>
    </row>
    <row r="658" spans="1:38" s="272" customFormat="1" x14ac:dyDescent="0.2">
      <c r="A658" s="272" t="s">
        <v>1285</v>
      </c>
      <c r="B658" s="272" t="s">
        <v>17066</v>
      </c>
      <c r="C658" s="257">
        <v>56007</v>
      </c>
      <c r="D658" s="272" t="s">
        <v>17024</v>
      </c>
      <c r="E658" s="273" t="s">
        <v>17832</v>
      </c>
      <c r="F658" s="274">
        <v>20200254</v>
      </c>
      <c r="G658" s="272" t="s">
        <v>17836</v>
      </c>
      <c r="H658" s="272" t="s">
        <v>17430</v>
      </c>
      <c r="I658" s="272" t="s">
        <v>14790</v>
      </c>
      <c r="J658" s="287">
        <v>15.585173811455427</v>
      </c>
      <c r="K658" s="288">
        <v>15.6</v>
      </c>
      <c r="L658" s="288">
        <v>33.4</v>
      </c>
      <c r="M658" s="288">
        <v>0</v>
      </c>
      <c r="N658" s="288">
        <v>0.56395274294383269</v>
      </c>
      <c r="O658" s="289">
        <v>16.89279892790627</v>
      </c>
      <c r="P658" s="290">
        <v>16.908869061289487</v>
      </c>
      <c r="Q658" s="290">
        <v>36.202322220965954</v>
      </c>
      <c r="R658" s="290">
        <v>0</v>
      </c>
      <c r="S658" s="290">
        <v>0.61126942866617406</v>
      </c>
      <c r="T658" s="291">
        <v>15.638033653993316</v>
      </c>
      <c r="U658" s="292">
        <v>16.772880510079304</v>
      </c>
      <c r="V658" s="292">
        <v>34.808978741640757</v>
      </c>
      <c r="W658" s="292">
        <v>0</v>
      </c>
      <c r="X658" s="293">
        <v>0.61126942866617406</v>
      </c>
      <c r="Y658" s="604" t="s">
        <v>16661</v>
      </c>
      <c r="Z658" s="282"/>
      <c r="AA658" s="282"/>
      <c r="AB658" s="282"/>
      <c r="AC658" s="282"/>
      <c r="AD658" s="282"/>
      <c r="AE658" s="282"/>
      <c r="AF658" s="285"/>
      <c r="AG658" s="285"/>
      <c r="AH658" s="285"/>
      <c r="AI658" s="285"/>
      <c r="AJ658" s="285"/>
      <c r="AL658" s="286"/>
    </row>
    <row r="659" spans="1:38" s="272" customFormat="1" x14ac:dyDescent="0.2">
      <c r="A659" s="272" t="s">
        <v>1285</v>
      </c>
      <c r="B659" s="272" t="s">
        <v>17066</v>
      </c>
      <c r="C659" s="257">
        <v>56007</v>
      </c>
      <c r="D659" s="272" t="s">
        <v>17024</v>
      </c>
      <c r="E659" s="273" t="s">
        <v>17832</v>
      </c>
      <c r="F659" s="274">
        <v>20200254</v>
      </c>
      <c r="G659" s="272" t="s">
        <v>17836</v>
      </c>
      <c r="H659" s="272" t="s">
        <v>17467</v>
      </c>
      <c r="I659" s="272" t="s">
        <v>14790</v>
      </c>
      <c r="J659" s="287">
        <v>15</v>
      </c>
      <c r="K659" s="288">
        <v>15</v>
      </c>
      <c r="L659" s="288">
        <v>5.4</v>
      </c>
      <c r="M659" s="288">
        <v>0</v>
      </c>
      <c r="N659" s="288">
        <v>0.54504398507999996</v>
      </c>
      <c r="O659" s="289">
        <v>16.258527943547584</v>
      </c>
      <c r="P659" s="290">
        <v>16.258527943547584</v>
      </c>
      <c r="Q659" s="290">
        <v>5.8530700596771306</v>
      </c>
      <c r="R659" s="290">
        <v>0</v>
      </c>
      <c r="S659" s="290">
        <v>0.5907741907923808</v>
      </c>
      <c r="T659" s="291">
        <v>15.050875123220351</v>
      </c>
      <c r="U659" s="292">
        <v>16.127769721230099</v>
      </c>
      <c r="V659" s="292">
        <v>5.6277989582293451</v>
      </c>
      <c r="W659" s="292">
        <v>0</v>
      </c>
      <c r="X659" s="293">
        <v>0.5907741907923808</v>
      </c>
      <c r="Y659" s="604" t="s">
        <v>16661</v>
      </c>
      <c r="Z659" s="282"/>
      <c r="AA659" s="282"/>
      <c r="AB659" s="282"/>
      <c r="AC659" s="282"/>
      <c r="AD659" s="282"/>
      <c r="AE659" s="282"/>
      <c r="AF659" s="285"/>
      <c r="AG659" s="285"/>
      <c r="AH659" s="285"/>
      <c r="AI659" s="285"/>
      <c r="AJ659" s="285"/>
      <c r="AL659" s="286"/>
    </row>
    <row r="660" spans="1:38" s="272" customFormat="1" x14ac:dyDescent="0.2">
      <c r="A660" s="272" t="s">
        <v>1285</v>
      </c>
      <c r="B660" s="272" t="s">
        <v>17066</v>
      </c>
      <c r="C660" s="257">
        <v>56007</v>
      </c>
      <c r="D660" s="272" t="s">
        <v>17024</v>
      </c>
      <c r="E660" s="273" t="s">
        <v>17832</v>
      </c>
      <c r="F660" s="274">
        <v>20200253</v>
      </c>
      <c r="G660" s="272" t="s">
        <v>17840</v>
      </c>
      <c r="H660" s="272" t="s">
        <v>17841</v>
      </c>
      <c r="I660" s="272" t="s">
        <v>14790</v>
      </c>
      <c r="J660" s="287">
        <v>118.7</v>
      </c>
      <c r="K660" s="288">
        <v>6.4</v>
      </c>
      <c r="L660" s="288">
        <v>13.8</v>
      </c>
      <c r="M660" s="288">
        <v>0</v>
      </c>
      <c r="N660" s="288">
        <v>2.1057393470400001</v>
      </c>
      <c r="O660" s="289">
        <v>128.65915112660656</v>
      </c>
      <c r="P660" s="290">
        <v>6.9369719225803026</v>
      </c>
      <c r="Q660" s="290">
        <v>14.957845708063777</v>
      </c>
      <c r="R660" s="290">
        <v>0</v>
      </c>
      <c r="S660" s="290">
        <v>2.2824148010451655</v>
      </c>
      <c r="T660" s="291">
        <v>119.10259180841705</v>
      </c>
      <c r="U660" s="292">
        <v>6.8811817477248427</v>
      </c>
      <c r="V660" s="292">
        <v>14.382152893252769</v>
      </c>
      <c r="W660" s="292">
        <v>0</v>
      </c>
      <c r="X660" s="293">
        <v>2.2824148010451655</v>
      </c>
      <c r="Y660" s="604" t="s">
        <v>16661</v>
      </c>
      <c r="Z660" s="282"/>
      <c r="AA660" s="282"/>
      <c r="AB660" s="282"/>
      <c r="AC660" s="282"/>
      <c r="AD660" s="282"/>
      <c r="AE660" s="282"/>
      <c r="AF660" s="285"/>
      <c r="AG660" s="285"/>
      <c r="AH660" s="285"/>
      <c r="AI660" s="285"/>
      <c r="AJ660" s="285"/>
      <c r="AL660" s="286"/>
    </row>
    <row r="661" spans="1:38" s="272" customFormat="1" x14ac:dyDescent="0.2">
      <c r="A661" s="272" t="s">
        <v>1285</v>
      </c>
      <c r="B661" s="272" t="s">
        <v>17066</v>
      </c>
      <c r="C661" s="257">
        <v>56007</v>
      </c>
      <c r="D661" s="272" t="s">
        <v>17024</v>
      </c>
      <c r="E661" s="273" t="s">
        <v>17832</v>
      </c>
      <c r="F661" s="274">
        <v>20200254</v>
      </c>
      <c r="G661" s="272" t="s">
        <v>17840</v>
      </c>
      <c r="H661" s="272" t="s">
        <v>17842</v>
      </c>
      <c r="I661" s="272" t="s">
        <v>14790</v>
      </c>
      <c r="J661" s="287">
        <v>18</v>
      </c>
      <c r="K661" s="288">
        <v>6.4</v>
      </c>
      <c r="L661" s="288">
        <v>23.3</v>
      </c>
      <c r="M661" s="288">
        <v>0</v>
      </c>
      <c r="N661" s="288">
        <v>1.0834739532624003</v>
      </c>
      <c r="O661" s="289">
        <v>19.5102335322571</v>
      </c>
      <c r="P661" s="290">
        <v>6.9369719225803026</v>
      </c>
      <c r="Q661" s="290">
        <v>25.254913405643915</v>
      </c>
      <c r="R661" s="290">
        <v>0</v>
      </c>
      <c r="S661" s="290">
        <v>1.1743794363481803</v>
      </c>
      <c r="T661" s="291">
        <v>18.061050147864421</v>
      </c>
      <c r="U661" s="292">
        <v>6.8811817477248427</v>
      </c>
      <c r="V661" s="292">
        <v>24.282910319767357</v>
      </c>
      <c r="W661" s="292">
        <v>0</v>
      </c>
      <c r="X661" s="293">
        <v>1.1743794363481803</v>
      </c>
      <c r="Y661" s="604" t="s">
        <v>16661</v>
      </c>
      <c r="Z661" s="282"/>
      <c r="AA661" s="282"/>
      <c r="AB661" s="282"/>
      <c r="AC661" s="282"/>
      <c r="AD661" s="282"/>
      <c r="AE661" s="282"/>
      <c r="AF661" s="285"/>
      <c r="AG661" s="285"/>
      <c r="AH661" s="285"/>
      <c r="AI661" s="285"/>
      <c r="AJ661" s="285"/>
      <c r="AL661" s="286"/>
    </row>
    <row r="662" spans="1:38" s="272" customFormat="1" x14ac:dyDescent="0.2">
      <c r="A662" s="272" t="s">
        <v>1285</v>
      </c>
      <c r="B662" s="272" t="s">
        <v>17066</v>
      </c>
      <c r="C662" s="257">
        <v>56007</v>
      </c>
      <c r="D662" s="272" t="s">
        <v>17024</v>
      </c>
      <c r="E662" s="273" t="s">
        <v>17832</v>
      </c>
      <c r="F662" s="274">
        <v>20200254</v>
      </c>
      <c r="G662" s="272" t="s">
        <v>17840</v>
      </c>
      <c r="H662" s="272" t="s">
        <v>17843</v>
      </c>
      <c r="I662" s="272" t="s">
        <v>14790</v>
      </c>
      <c r="J662" s="287">
        <v>0.8</v>
      </c>
      <c r="K662" s="288">
        <v>0.3</v>
      </c>
      <c r="L662" s="288">
        <v>0.5</v>
      </c>
      <c r="M662" s="288">
        <v>0</v>
      </c>
      <c r="N662" s="288">
        <v>0.12958573847520002</v>
      </c>
      <c r="O662" s="289">
        <v>0.86712149032253782</v>
      </c>
      <c r="P662" s="290">
        <v>0.32517055887095164</v>
      </c>
      <c r="Q662" s="290">
        <v>0.54195093145158613</v>
      </c>
      <c r="R662" s="290">
        <v>0</v>
      </c>
      <c r="S662" s="290">
        <v>0.14045822333895258</v>
      </c>
      <c r="T662" s="291">
        <v>0.80271333990508531</v>
      </c>
      <c r="U662" s="292">
        <v>0.32255539442460196</v>
      </c>
      <c r="V662" s="292">
        <v>0.52109249613234665</v>
      </c>
      <c r="W662" s="292">
        <v>0</v>
      </c>
      <c r="X662" s="293">
        <v>0.14045822333895258</v>
      </c>
      <c r="Y662" s="604" t="s">
        <v>16661</v>
      </c>
      <c r="Z662" s="282"/>
      <c r="AA662" s="282"/>
      <c r="AB662" s="282"/>
      <c r="AC662" s="282"/>
      <c r="AD662" s="282"/>
      <c r="AE662" s="282"/>
      <c r="AF662" s="285"/>
      <c r="AG662" s="285"/>
      <c r="AH662" s="285"/>
      <c r="AI662" s="285"/>
      <c r="AJ662" s="285"/>
      <c r="AL662" s="286"/>
    </row>
    <row r="663" spans="1:38" s="272" customFormat="1" x14ac:dyDescent="0.2">
      <c r="A663" s="272" t="s">
        <v>1285</v>
      </c>
      <c r="B663" s="272" t="s">
        <v>17066</v>
      </c>
      <c r="C663" s="257">
        <v>56007</v>
      </c>
      <c r="D663" s="272" t="s">
        <v>17024</v>
      </c>
      <c r="E663" s="273" t="s">
        <v>17832</v>
      </c>
      <c r="F663" s="274">
        <v>20200253</v>
      </c>
      <c r="G663" s="272" t="s">
        <v>17844</v>
      </c>
      <c r="H663" s="272" t="s">
        <v>17283</v>
      </c>
      <c r="I663" s="272" t="s">
        <v>14790</v>
      </c>
      <c r="J663" s="287">
        <v>17.323577113962479</v>
      </c>
      <c r="K663" s="288">
        <v>5.2</v>
      </c>
      <c r="L663" s="288">
        <v>5.8</v>
      </c>
      <c r="M663" s="288">
        <v>0</v>
      </c>
      <c r="N663" s="288">
        <v>0.57130617600000011</v>
      </c>
      <c r="O663" s="289">
        <v>18.777057505970692</v>
      </c>
      <c r="P663" s="290">
        <v>5.6362896870964958</v>
      </c>
      <c r="Q663" s="290">
        <v>6.2866308048383992</v>
      </c>
      <c r="R663" s="290">
        <v>0</v>
      </c>
      <c r="S663" s="290">
        <v>0.61923982845448766</v>
      </c>
      <c r="T663" s="291">
        <v>17.382333055315151</v>
      </c>
      <c r="U663" s="292">
        <v>5.5909601700264346</v>
      </c>
      <c r="V663" s="292">
        <v>6.0446729551352218</v>
      </c>
      <c r="W663" s="292">
        <v>0</v>
      </c>
      <c r="X663" s="293">
        <v>0.61923982845448766</v>
      </c>
      <c r="Y663" s="604" t="s">
        <v>16661</v>
      </c>
      <c r="Z663" s="282"/>
      <c r="AA663" s="282"/>
      <c r="AB663" s="282"/>
      <c r="AC663" s="282"/>
      <c r="AD663" s="282"/>
      <c r="AE663" s="282"/>
      <c r="AF663" s="285"/>
      <c r="AG663" s="285"/>
      <c r="AH663" s="285"/>
      <c r="AI663" s="285"/>
      <c r="AJ663" s="285"/>
      <c r="AL663" s="286"/>
    </row>
    <row r="664" spans="1:38" s="272" customFormat="1" x14ac:dyDescent="0.2">
      <c r="A664" s="272" t="s">
        <v>1285</v>
      </c>
      <c r="B664" s="272" t="s">
        <v>17066</v>
      </c>
      <c r="C664" s="257">
        <v>56007</v>
      </c>
      <c r="D664" s="272" t="s">
        <v>17024</v>
      </c>
      <c r="E664" s="273" t="s">
        <v>17832</v>
      </c>
      <c r="F664" s="274">
        <v>20200253</v>
      </c>
      <c r="G664" s="272" t="s">
        <v>17844</v>
      </c>
      <c r="H664" s="272" t="s">
        <v>17845</v>
      </c>
      <c r="I664" s="272" t="s">
        <v>14790</v>
      </c>
      <c r="J664" s="287">
        <v>1.3010075985184673</v>
      </c>
      <c r="K664" s="288">
        <v>0.3</v>
      </c>
      <c r="L664" s="288">
        <v>1.2</v>
      </c>
      <c r="M664" s="288">
        <v>0</v>
      </c>
      <c r="N664" s="288">
        <v>2.8565308800000001E-2</v>
      </c>
      <c r="O664" s="289">
        <v>1.4101645596853492</v>
      </c>
      <c r="P664" s="290">
        <v>0.32517055887095164</v>
      </c>
      <c r="Q664" s="290">
        <v>1.3006822354838066</v>
      </c>
      <c r="R664" s="290">
        <v>0</v>
      </c>
      <c r="S664" s="290">
        <v>3.0961991422724381E-2</v>
      </c>
      <c r="T664" s="291">
        <v>1.3054201933108165</v>
      </c>
      <c r="U664" s="292">
        <v>0.32255539442460196</v>
      </c>
      <c r="V664" s="292">
        <v>1.2506219907176319</v>
      </c>
      <c r="W664" s="292">
        <v>0</v>
      </c>
      <c r="X664" s="293">
        <v>3.0961991422724381E-2</v>
      </c>
      <c r="Y664" s="604" t="s">
        <v>16661</v>
      </c>
      <c r="Z664" s="282"/>
      <c r="AA664" s="282"/>
      <c r="AB664" s="282"/>
      <c r="AC664" s="282"/>
      <c r="AD664" s="282"/>
      <c r="AE664" s="282"/>
      <c r="AF664" s="285"/>
      <c r="AG664" s="285"/>
      <c r="AH664" s="285"/>
      <c r="AI664" s="285"/>
      <c r="AJ664" s="285"/>
      <c r="AL664" s="286"/>
    </row>
    <row r="665" spans="1:38" s="272" customFormat="1" x14ac:dyDescent="0.2">
      <c r="A665" s="272" t="s">
        <v>1285</v>
      </c>
      <c r="B665" s="272" t="s">
        <v>17066</v>
      </c>
      <c r="C665" s="257">
        <v>56007</v>
      </c>
      <c r="D665" s="272" t="s">
        <v>17024</v>
      </c>
      <c r="E665" s="273" t="s">
        <v>17832</v>
      </c>
      <c r="F665" s="274">
        <v>20200253</v>
      </c>
      <c r="G665" s="272" t="s">
        <v>17846</v>
      </c>
      <c r="H665" s="272" t="s">
        <v>17837</v>
      </c>
      <c r="I665" s="272" t="s">
        <v>14790</v>
      </c>
      <c r="J665" s="287">
        <v>17.3</v>
      </c>
      <c r="K665" s="288">
        <v>0.86615235840000016</v>
      </c>
      <c r="L665" s="288">
        <v>5.8</v>
      </c>
      <c r="M665" s="288">
        <v>0</v>
      </c>
      <c r="N665" s="288">
        <v>0.56797355664000004</v>
      </c>
      <c r="O665" s="289">
        <v>18.751502228224879</v>
      </c>
      <c r="P665" s="290">
        <v>0.93882415482773629</v>
      </c>
      <c r="Q665" s="290">
        <v>6.2866308048383992</v>
      </c>
      <c r="R665" s="290">
        <v>0</v>
      </c>
      <c r="S665" s="290">
        <v>0.61562759612183648</v>
      </c>
      <c r="T665" s="291">
        <v>17.358675975447468</v>
      </c>
      <c r="U665" s="292">
        <v>0.93127371865170427</v>
      </c>
      <c r="V665" s="292">
        <v>6.0446729551352218</v>
      </c>
      <c r="W665" s="292">
        <v>0</v>
      </c>
      <c r="X665" s="293">
        <v>0.61562759612183648</v>
      </c>
      <c r="Y665" s="604" t="s">
        <v>16661</v>
      </c>
      <c r="Z665" s="282"/>
      <c r="AA665" s="282"/>
      <c r="AB665" s="282"/>
      <c r="AC665" s="282"/>
      <c r="AD665" s="282"/>
      <c r="AE665" s="282"/>
      <c r="AF665" s="285"/>
      <c r="AG665" s="285"/>
      <c r="AH665" s="285"/>
      <c r="AI665" s="285"/>
      <c r="AJ665" s="285"/>
      <c r="AL665" s="286"/>
    </row>
    <row r="666" spans="1:38" s="272" customFormat="1" x14ac:dyDescent="0.2">
      <c r="A666" s="272" t="s">
        <v>1285</v>
      </c>
      <c r="B666" s="272" t="s">
        <v>17066</v>
      </c>
      <c r="C666" s="257">
        <v>56007</v>
      </c>
      <c r="D666" s="272" t="s">
        <v>17024</v>
      </c>
      <c r="E666" s="273" t="s">
        <v>17832</v>
      </c>
      <c r="F666" s="274">
        <v>20200253</v>
      </c>
      <c r="G666" s="272" t="s">
        <v>17846</v>
      </c>
      <c r="H666" s="272" t="s">
        <v>17839</v>
      </c>
      <c r="I666" s="272" t="s">
        <v>14790</v>
      </c>
      <c r="J666" s="287">
        <v>8.3949988499999986</v>
      </c>
      <c r="K666" s="288">
        <v>0.70134382080000002</v>
      </c>
      <c r="L666" s="288">
        <v>15.8</v>
      </c>
      <c r="M666" s="288">
        <v>0</v>
      </c>
      <c r="N666" s="288">
        <v>0.45990147168000001</v>
      </c>
      <c r="O666" s="289">
        <v>9.0993548925849872</v>
      </c>
      <c r="P666" s="290">
        <v>0.7601878739007486</v>
      </c>
      <c r="Q666" s="290">
        <v>17.125649433870123</v>
      </c>
      <c r="R666" s="290">
        <v>0</v>
      </c>
      <c r="S666" s="290">
        <v>0.49848806190586253</v>
      </c>
      <c r="T666" s="291">
        <v>8.4234719567285623</v>
      </c>
      <c r="U666" s="292">
        <v>0.75407410915133788</v>
      </c>
      <c r="V666" s="292">
        <v>16.466522877782158</v>
      </c>
      <c r="W666" s="292">
        <v>0</v>
      </c>
      <c r="X666" s="293">
        <v>0.49848806190586253</v>
      </c>
      <c r="Y666" s="604" t="s">
        <v>16661</v>
      </c>
      <c r="Z666" s="282"/>
      <c r="AA666" s="282"/>
      <c r="AB666" s="282"/>
      <c r="AC666" s="282"/>
      <c r="AD666" s="282"/>
      <c r="AE666" s="282"/>
      <c r="AF666" s="285"/>
      <c r="AG666" s="285"/>
      <c r="AH666" s="285"/>
      <c r="AI666" s="285"/>
      <c r="AJ666" s="285"/>
      <c r="AL666" s="286"/>
    </row>
    <row r="667" spans="1:38" s="272" customFormat="1" x14ac:dyDescent="0.2">
      <c r="A667" s="272" t="s">
        <v>1285</v>
      </c>
      <c r="B667" s="272" t="s">
        <v>17066</v>
      </c>
      <c r="C667" s="257">
        <v>56007</v>
      </c>
      <c r="D667" s="272" t="s">
        <v>17024</v>
      </c>
      <c r="E667" s="273" t="s">
        <v>17832</v>
      </c>
      <c r="F667" s="274">
        <v>20200253</v>
      </c>
      <c r="G667" s="272" t="s">
        <v>17846</v>
      </c>
      <c r="H667" s="272" t="s">
        <v>17845</v>
      </c>
      <c r="I667" s="272" t="s">
        <v>14790</v>
      </c>
      <c r="J667" s="287">
        <v>1.2</v>
      </c>
      <c r="K667" s="288">
        <v>4.3561727999999987E-2</v>
      </c>
      <c r="L667" s="288">
        <v>1.2</v>
      </c>
      <c r="M667" s="288">
        <v>0</v>
      </c>
      <c r="N667" s="288">
        <v>2.8565308799999991E-2</v>
      </c>
      <c r="O667" s="289">
        <v>1.3006822354838066</v>
      </c>
      <c r="P667" s="290">
        <v>4.7216638130481263E-2</v>
      </c>
      <c r="Q667" s="290">
        <v>1.3006822354838066</v>
      </c>
      <c r="R667" s="290">
        <v>0</v>
      </c>
      <c r="S667" s="290">
        <v>3.0961991422724371E-2</v>
      </c>
      <c r="T667" s="291">
        <v>1.2040700098576278</v>
      </c>
      <c r="U667" s="292">
        <v>4.6836901189524077E-2</v>
      </c>
      <c r="V667" s="292">
        <v>1.2506219907176319</v>
      </c>
      <c r="W667" s="292">
        <v>0</v>
      </c>
      <c r="X667" s="293">
        <v>3.0961991422724371E-2</v>
      </c>
      <c r="Y667" s="604" t="s">
        <v>16661</v>
      </c>
      <c r="Z667" s="282"/>
      <c r="AA667" s="282"/>
      <c r="AB667" s="282"/>
      <c r="AC667" s="282"/>
      <c r="AD667" s="282"/>
      <c r="AE667" s="282"/>
      <c r="AF667" s="285"/>
      <c r="AG667" s="285"/>
      <c r="AH667" s="285"/>
      <c r="AI667" s="285"/>
      <c r="AJ667" s="285"/>
      <c r="AL667" s="286"/>
    </row>
    <row r="668" spans="1:38" s="272" customFormat="1" x14ac:dyDescent="0.2">
      <c r="A668" s="272" t="s">
        <v>1285</v>
      </c>
      <c r="B668" s="272" t="s">
        <v>17066</v>
      </c>
      <c r="C668" s="257">
        <v>56007</v>
      </c>
      <c r="D668" s="272" t="s">
        <v>17024</v>
      </c>
      <c r="E668" s="273" t="s">
        <v>17832</v>
      </c>
      <c r="F668" s="274">
        <v>20200253</v>
      </c>
      <c r="G668" s="272" t="s">
        <v>17847</v>
      </c>
      <c r="H668" s="272" t="s">
        <v>17283</v>
      </c>
      <c r="I668" s="272" t="s">
        <v>14790</v>
      </c>
      <c r="J668" s="287">
        <v>18.812430729379329</v>
      </c>
      <c r="K668" s="288">
        <v>2.4</v>
      </c>
      <c r="L668" s="288">
        <v>14.1</v>
      </c>
      <c r="M668" s="288">
        <v>0</v>
      </c>
      <c r="N668" s="288">
        <v>0.46513844496000012</v>
      </c>
      <c r="O668" s="289">
        <v>20.390828713311137</v>
      </c>
      <c r="P668" s="290">
        <v>2.6013644709676131</v>
      </c>
      <c r="Q668" s="290">
        <v>15.283016266934728</v>
      </c>
      <c r="R668" s="290">
        <v>0</v>
      </c>
      <c r="S668" s="290">
        <v>0.50416442700002884</v>
      </c>
      <c r="T668" s="291">
        <v>18.876236378141424</v>
      </c>
      <c r="U668" s="292">
        <v>2.5804431553968157</v>
      </c>
      <c r="V668" s="292">
        <v>14.694808390932177</v>
      </c>
      <c r="W668" s="292">
        <v>0</v>
      </c>
      <c r="X668" s="293">
        <v>0.50416442700002884</v>
      </c>
      <c r="Y668" s="604" t="s">
        <v>16661</v>
      </c>
      <c r="Z668" s="282"/>
      <c r="AA668" s="282"/>
      <c r="AB668" s="282"/>
      <c r="AC668" s="282"/>
      <c r="AD668" s="282"/>
      <c r="AE668" s="282"/>
      <c r="AF668" s="285"/>
      <c r="AG668" s="285"/>
      <c r="AH668" s="285"/>
      <c r="AI668" s="285"/>
      <c r="AJ668" s="285"/>
      <c r="AL668" s="286"/>
    </row>
    <row r="669" spans="1:38" s="272" customFormat="1" x14ac:dyDescent="0.2">
      <c r="A669" s="272" t="s">
        <v>1285</v>
      </c>
      <c r="B669" s="272" t="s">
        <v>17066</v>
      </c>
      <c r="C669" s="257">
        <v>56007</v>
      </c>
      <c r="D669" s="272" t="s">
        <v>17024</v>
      </c>
      <c r="E669" s="273" t="s">
        <v>17832</v>
      </c>
      <c r="F669" s="274">
        <v>20200253</v>
      </c>
      <c r="G669" s="272" t="s">
        <v>17847</v>
      </c>
      <c r="H669" s="272" t="s">
        <v>17283</v>
      </c>
      <c r="I669" s="272" t="s">
        <v>14790</v>
      </c>
      <c r="J669" s="287">
        <v>17.01050041913183</v>
      </c>
      <c r="K669" s="288">
        <v>5.7</v>
      </c>
      <c r="L669" s="288">
        <v>5.7</v>
      </c>
      <c r="M669" s="288">
        <v>0</v>
      </c>
      <c r="N669" s="288">
        <v>0.55988005248000006</v>
      </c>
      <c r="O669" s="289">
        <v>18.437713093212182</v>
      </c>
      <c r="P669" s="290">
        <v>6.1782406185480818</v>
      </c>
      <c r="Q669" s="290">
        <v>6.1782406185480818</v>
      </c>
      <c r="R669" s="290">
        <v>0</v>
      </c>
      <c r="S669" s="290">
        <v>0.60685503188539791</v>
      </c>
      <c r="T669" s="291">
        <v>17.068194506122705</v>
      </c>
      <c r="U669" s="292">
        <v>6.1285524940674376</v>
      </c>
      <c r="V669" s="292">
        <v>5.9404544559087524</v>
      </c>
      <c r="W669" s="292">
        <v>0</v>
      </c>
      <c r="X669" s="293">
        <v>0.60685503188539791</v>
      </c>
      <c r="Y669" s="604" t="s">
        <v>16661</v>
      </c>
      <c r="Z669" s="282"/>
      <c r="AA669" s="282"/>
      <c r="AB669" s="282"/>
      <c r="AC669" s="282"/>
      <c r="AD669" s="282"/>
      <c r="AE669" s="282"/>
      <c r="AF669" s="285"/>
      <c r="AG669" s="285"/>
      <c r="AH669" s="285"/>
      <c r="AI669" s="285"/>
      <c r="AJ669" s="285"/>
      <c r="AL669" s="286"/>
    </row>
    <row r="670" spans="1:38" s="272" customFormat="1" x14ac:dyDescent="0.2">
      <c r="A670" s="272" t="s">
        <v>1285</v>
      </c>
      <c r="B670" s="272" t="s">
        <v>17066</v>
      </c>
      <c r="C670" s="257">
        <v>56007</v>
      </c>
      <c r="D670" s="272" t="s">
        <v>17024</v>
      </c>
      <c r="E670" s="273" t="s">
        <v>17832</v>
      </c>
      <c r="F670" s="274">
        <v>20200254</v>
      </c>
      <c r="G670" s="272" t="s">
        <v>17846</v>
      </c>
      <c r="H670" s="272" t="s">
        <v>17848</v>
      </c>
      <c r="I670" s="272" t="s">
        <v>14790</v>
      </c>
      <c r="J670" s="287">
        <v>9.5</v>
      </c>
      <c r="K670" s="288">
        <v>4.0809686399999991</v>
      </c>
      <c r="L670" s="288">
        <v>3.4</v>
      </c>
      <c r="M670" s="288">
        <v>0</v>
      </c>
      <c r="N670" s="288">
        <v>0.34539866020800003</v>
      </c>
      <c r="O670" s="289">
        <v>10.297067697580136</v>
      </c>
      <c r="P670" s="290">
        <v>4.4233695113454248</v>
      </c>
      <c r="Q670" s="290">
        <v>3.6852663338707856</v>
      </c>
      <c r="R670" s="290">
        <v>0</v>
      </c>
      <c r="S670" s="290">
        <v>0.37437825124371105</v>
      </c>
      <c r="T670" s="291">
        <v>9.5322209113728871</v>
      </c>
      <c r="U670" s="292">
        <v>4.3877948310321049</v>
      </c>
      <c r="V670" s="292">
        <v>3.5434289736999576</v>
      </c>
      <c r="W670" s="292">
        <v>0</v>
      </c>
      <c r="X670" s="293">
        <v>0.37437825124371105</v>
      </c>
      <c r="Y670" s="604" t="s">
        <v>16661</v>
      </c>
      <c r="Z670" s="282"/>
      <c r="AA670" s="282"/>
      <c r="AB670" s="282"/>
      <c r="AC670" s="282"/>
      <c r="AD670" s="282"/>
      <c r="AE670" s="282"/>
      <c r="AF670" s="285"/>
      <c r="AG670" s="285"/>
      <c r="AH670" s="285"/>
      <c r="AI670" s="285"/>
      <c r="AJ670" s="285"/>
      <c r="AL670" s="286"/>
    </row>
    <row r="671" spans="1:38" s="272" customFormat="1" x14ac:dyDescent="0.2">
      <c r="A671" s="272" t="s">
        <v>1285</v>
      </c>
      <c r="B671" s="272" t="s">
        <v>17066</v>
      </c>
      <c r="C671" s="257">
        <v>56007</v>
      </c>
      <c r="D671" s="272" t="s">
        <v>17024</v>
      </c>
      <c r="E671" s="273" t="s">
        <v>17832</v>
      </c>
      <c r="F671" s="274">
        <v>20200253</v>
      </c>
      <c r="G671" s="272" t="s">
        <v>17849</v>
      </c>
      <c r="H671" s="272" t="s">
        <v>17850</v>
      </c>
      <c r="I671" s="272" t="s">
        <v>14790</v>
      </c>
      <c r="J671" s="287">
        <v>39.4</v>
      </c>
      <c r="K671" s="288">
        <v>4.5</v>
      </c>
      <c r="L671" s="288">
        <v>39.4</v>
      </c>
      <c r="M671" s="288">
        <v>0</v>
      </c>
      <c r="N671" s="288">
        <v>0.44276228639999993</v>
      </c>
      <c r="O671" s="289">
        <v>42.705733398384986</v>
      </c>
      <c r="P671" s="290">
        <v>4.877558383064275</v>
      </c>
      <c r="Q671" s="290">
        <v>42.705733398384986</v>
      </c>
      <c r="R671" s="290">
        <v>0</v>
      </c>
      <c r="S671" s="290">
        <v>0.4799108670522278</v>
      </c>
      <c r="T671" s="291">
        <v>39.533631990325453</v>
      </c>
      <c r="U671" s="292">
        <v>4.8383309163690296</v>
      </c>
      <c r="V671" s="292">
        <v>41.062088695228915</v>
      </c>
      <c r="W671" s="292">
        <v>0</v>
      </c>
      <c r="X671" s="293">
        <v>0.4799108670522278</v>
      </c>
      <c r="Y671" s="604" t="s">
        <v>16661</v>
      </c>
      <c r="Z671" s="282"/>
      <c r="AA671" s="282"/>
      <c r="AB671" s="282"/>
      <c r="AC671" s="282"/>
      <c r="AD671" s="282"/>
      <c r="AE671" s="282"/>
      <c r="AF671" s="285"/>
      <c r="AG671" s="285"/>
      <c r="AH671" s="285"/>
      <c r="AI671" s="285"/>
      <c r="AJ671" s="285"/>
      <c r="AL671" s="286"/>
    </row>
    <row r="672" spans="1:38" s="272" customFormat="1" x14ac:dyDescent="0.2">
      <c r="A672" s="272" t="s">
        <v>1285</v>
      </c>
      <c r="B672" s="272" t="s">
        <v>17066</v>
      </c>
      <c r="C672" s="257">
        <v>56007</v>
      </c>
      <c r="D672" s="272" t="s">
        <v>17024</v>
      </c>
      <c r="E672" s="273" t="s">
        <v>17832</v>
      </c>
      <c r="F672" s="274">
        <v>20200254</v>
      </c>
      <c r="G672" s="272" t="s">
        <v>17851</v>
      </c>
      <c r="H672" s="272" t="s">
        <v>17852</v>
      </c>
      <c r="I672" s="272" t="s">
        <v>14790</v>
      </c>
      <c r="J672" s="287">
        <v>133.89246648924012</v>
      </c>
      <c r="K672" s="288">
        <v>54.19</v>
      </c>
      <c r="L672" s="288">
        <v>47.7</v>
      </c>
      <c r="M672" s="288">
        <v>0</v>
      </c>
      <c r="N672" s="288">
        <v>4.8488092767071986</v>
      </c>
      <c r="O672" s="289">
        <v>145.12629385638792</v>
      </c>
      <c r="P672" s="290">
        <v>58.736641950722905</v>
      </c>
      <c r="Q672" s="290">
        <v>51.70211886048132</v>
      </c>
      <c r="R672" s="290">
        <v>0</v>
      </c>
      <c r="S672" s="290">
        <v>5.2556334078851155</v>
      </c>
      <c r="T672" s="291">
        <v>134.34658620463455</v>
      </c>
      <c r="U672" s="292">
        <v>58.264256079563943</v>
      </c>
      <c r="V672" s="292">
        <v>49.712224131025877</v>
      </c>
      <c r="W672" s="292">
        <v>0</v>
      </c>
      <c r="X672" s="293">
        <v>5.2556334078851155</v>
      </c>
      <c r="Y672" s="604" t="s">
        <v>16661</v>
      </c>
      <c r="Z672" s="282"/>
      <c r="AA672" s="282"/>
      <c r="AB672" s="282"/>
      <c r="AC672" s="282"/>
      <c r="AD672" s="282"/>
      <c r="AE672" s="282"/>
      <c r="AF672" s="285"/>
      <c r="AG672" s="285"/>
      <c r="AH672" s="285"/>
      <c r="AI672" s="285"/>
      <c r="AJ672" s="285"/>
      <c r="AL672" s="286"/>
    </row>
    <row r="673" spans="1:38" s="272" customFormat="1" x14ac:dyDescent="0.2">
      <c r="A673" s="272" t="s">
        <v>1285</v>
      </c>
      <c r="B673" s="272" t="s">
        <v>17066</v>
      </c>
      <c r="C673" s="257">
        <v>56007</v>
      </c>
      <c r="D673" s="272" t="s">
        <v>17024</v>
      </c>
      <c r="E673" s="273" t="s">
        <v>17832</v>
      </c>
      <c r="F673" s="274">
        <v>20200254</v>
      </c>
      <c r="G673" s="272" t="s">
        <v>17851</v>
      </c>
      <c r="H673" s="272" t="s">
        <v>17853</v>
      </c>
      <c r="I673" s="272" t="s">
        <v>14790</v>
      </c>
      <c r="J673" s="287">
        <v>0.35023972642097134</v>
      </c>
      <c r="K673" s="288">
        <v>0.1</v>
      </c>
      <c r="L673" s="288">
        <v>0.2</v>
      </c>
      <c r="M673" s="288">
        <v>0</v>
      </c>
      <c r="N673" s="288">
        <v>0.22879599193919994</v>
      </c>
      <c r="O673" s="289">
        <v>0.37962549193038825</v>
      </c>
      <c r="P673" s="290">
        <v>0.10839018629031723</v>
      </c>
      <c r="Q673" s="290">
        <v>0.21678037258063446</v>
      </c>
      <c r="R673" s="290">
        <v>0</v>
      </c>
      <c r="S673" s="290">
        <v>0.24799240188767802</v>
      </c>
      <c r="T673" s="291">
        <v>0.35142762570352659</v>
      </c>
      <c r="U673" s="292">
        <v>0.10751846480820067</v>
      </c>
      <c r="V673" s="292">
        <v>0.20843699845293867</v>
      </c>
      <c r="W673" s="292">
        <v>0</v>
      </c>
      <c r="X673" s="293">
        <v>0.24799240188767802</v>
      </c>
      <c r="Y673" s="604" t="s">
        <v>16661</v>
      </c>
      <c r="Z673" s="282"/>
      <c r="AA673" s="282"/>
      <c r="AB673" s="282"/>
      <c r="AC673" s="282"/>
      <c r="AD673" s="282"/>
      <c r="AE673" s="282"/>
      <c r="AF673" s="285"/>
      <c r="AG673" s="285"/>
      <c r="AH673" s="285"/>
      <c r="AI673" s="285"/>
      <c r="AJ673" s="285"/>
      <c r="AL673" s="286"/>
    </row>
    <row r="674" spans="1:38" s="272" customFormat="1" x14ac:dyDescent="0.2">
      <c r="A674" s="272" t="s">
        <v>1285</v>
      </c>
      <c r="B674" s="272" t="s">
        <v>17066</v>
      </c>
      <c r="C674" s="257">
        <v>56007</v>
      </c>
      <c r="D674" s="272" t="s">
        <v>17024</v>
      </c>
      <c r="E674" s="273" t="s">
        <v>17832</v>
      </c>
      <c r="F674" s="274">
        <v>20200253</v>
      </c>
      <c r="G674" s="272" t="s">
        <v>17854</v>
      </c>
      <c r="H674" s="272" t="s">
        <v>17772</v>
      </c>
      <c r="I674" s="272" t="s">
        <v>14790</v>
      </c>
      <c r="J674" s="287">
        <v>7.7</v>
      </c>
      <c r="K674" s="288">
        <v>2.6</v>
      </c>
      <c r="L674" s="288">
        <v>8.3000000000000007</v>
      </c>
      <c r="M674" s="288">
        <v>0</v>
      </c>
      <c r="N674" s="288">
        <v>0.25470733680000007</v>
      </c>
      <c r="O674" s="289">
        <v>8.3460443443544268</v>
      </c>
      <c r="P674" s="290">
        <v>2.8181448435482479</v>
      </c>
      <c r="Q674" s="290">
        <v>8.9963854620963311</v>
      </c>
      <c r="R674" s="290">
        <v>0</v>
      </c>
      <c r="S674" s="290">
        <v>0.27607775685262581</v>
      </c>
      <c r="T674" s="291">
        <v>7.7261158965864469</v>
      </c>
      <c r="U674" s="292">
        <v>2.7954800850132173</v>
      </c>
      <c r="V674" s="292">
        <v>8.6501354357969564</v>
      </c>
      <c r="W674" s="292">
        <v>0</v>
      </c>
      <c r="X674" s="293">
        <v>0.27607775685262581</v>
      </c>
      <c r="Y674" s="604" t="s">
        <v>16661</v>
      </c>
      <c r="Z674" s="282"/>
      <c r="AA674" s="282"/>
      <c r="AB674" s="282"/>
      <c r="AC674" s="282"/>
      <c r="AD674" s="282"/>
      <c r="AE674" s="282"/>
      <c r="AF674" s="285"/>
      <c r="AG674" s="285"/>
      <c r="AH674" s="285"/>
      <c r="AI674" s="285"/>
      <c r="AJ674" s="285"/>
      <c r="AL674" s="286"/>
    </row>
    <row r="675" spans="1:38" s="272" customFormat="1" x14ac:dyDescent="0.2">
      <c r="A675" s="272" t="s">
        <v>1285</v>
      </c>
      <c r="B675" s="272" t="s">
        <v>17066</v>
      </c>
      <c r="C675" s="257">
        <v>56007</v>
      </c>
      <c r="D675" s="272" t="s">
        <v>17024</v>
      </c>
      <c r="E675" s="273" t="s">
        <v>17832</v>
      </c>
      <c r="F675" s="274">
        <v>20200253</v>
      </c>
      <c r="G675" s="272" t="s">
        <v>17855</v>
      </c>
      <c r="H675" s="272" t="s">
        <v>17856</v>
      </c>
      <c r="I675" s="272" t="s">
        <v>14790</v>
      </c>
      <c r="J675" s="287">
        <v>15.9</v>
      </c>
      <c r="K675" s="288">
        <v>4.2</v>
      </c>
      <c r="L675" s="288">
        <v>5.3</v>
      </c>
      <c r="M675" s="288">
        <v>0</v>
      </c>
      <c r="N675" s="288">
        <v>0.52369732799999991</v>
      </c>
      <c r="O675" s="289">
        <v>17.234039620160438</v>
      </c>
      <c r="P675" s="290">
        <v>4.5523878241933238</v>
      </c>
      <c r="Q675" s="290">
        <v>5.7446798733868132</v>
      </c>
      <c r="R675" s="290">
        <v>0</v>
      </c>
      <c r="S675" s="290">
        <v>0.56763650941661348</v>
      </c>
      <c r="T675" s="291">
        <v>15.95392763061357</v>
      </c>
      <c r="U675" s="292">
        <v>4.5157755219444278</v>
      </c>
      <c r="V675" s="292">
        <v>5.5235804590028756</v>
      </c>
      <c r="W675" s="292">
        <v>0</v>
      </c>
      <c r="X675" s="293">
        <v>0.56763650941661348</v>
      </c>
      <c r="Y675" s="604" t="s">
        <v>16661</v>
      </c>
      <c r="Z675" s="282"/>
      <c r="AA675" s="282"/>
      <c r="AB675" s="282"/>
      <c r="AC675" s="282"/>
      <c r="AD675" s="282"/>
      <c r="AE675" s="282"/>
      <c r="AF675" s="285"/>
      <c r="AG675" s="285"/>
      <c r="AH675" s="285"/>
      <c r="AI675" s="285"/>
      <c r="AJ675" s="285"/>
      <c r="AL675" s="286"/>
    </row>
    <row r="676" spans="1:38" s="272" customFormat="1" x14ac:dyDescent="0.2">
      <c r="A676" s="272" t="s">
        <v>1285</v>
      </c>
      <c r="B676" s="272" t="s">
        <v>17066</v>
      </c>
      <c r="C676" s="257">
        <v>56007</v>
      </c>
      <c r="D676" s="272" t="s">
        <v>17024</v>
      </c>
      <c r="E676" s="273" t="s">
        <v>17832</v>
      </c>
      <c r="F676" s="274">
        <v>20200253</v>
      </c>
      <c r="G676" s="272" t="s">
        <v>17399</v>
      </c>
      <c r="H676" s="272" t="s">
        <v>17430</v>
      </c>
      <c r="I676" s="272" t="s">
        <v>14790</v>
      </c>
      <c r="J676" s="287">
        <v>10.1</v>
      </c>
      <c r="K676" s="288">
        <v>2.8</v>
      </c>
      <c r="L676" s="288">
        <v>10.1</v>
      </c>
      <c r="M676" s="288">
        <v>0</v>
      </c>
      <c r="N676" s="288">
        <v>0.49989290400000003</v>
      </c>
      <c r="O676" s="289">
        <v>10.947408815322039</v>
      </c>
      <c r="P676" s="290">
        <v>3.0349252161288822</v>
      </c>
      <c r="Q676" s="290">
        <v>10.947408815322039</v>
      </c>
      <c r="R676" s="290">
        <v>0</v>
      </c>
      <c r="S676" s="290">
        <v>0.54183484989767672</v>
      </c>
      <c r="T676" s="291">
        <v>10.134255916301701</v>
      </c>
      <c r="U676" s="292">
        <v>3.0105170146296185</v>
      </c>
      <c r="V676" s="292">
        <v>10.526068421873402</v>
      </c>
      <c r="W676" s="292">
        <v>0</v>
      </c>
      <c r="X676" s="293">
        <v>0.54183484989767672</v>
      </c>
      <c r="Y676" s="604" t="s">
        <v>16661</v>
      </c>
      <c r="Z676" s="282"/>
      <c r="AA676" s="282"/>
      <c r="AB676" s="282"/>
      <c r="AC676" s="282"/>
      <c r="AD676" s="282"/>
      <c r="AE676" s="282"/>
      <c r="AF676" s="285"/>
      <c r="AG676" s="285"/>
      <c r="AH676" s="285"/>
      <c r="AI676" s="285"/>
      <c r="AJ676" s="285"/>
      <c r="AL676" s="286"/>
    </row>
    <row r="677" spans="1:38" s="272" customFormat="1" x14ac:dyDescent="0.2">
      <c r="A677" s="272" t="s">
        <v>1285</v>
      </c>
      <c r="B677" s="272" t="s">
        <v>17066</v>
      </c>
      <c r="C677" s="257">
        <v>56007</v>
      </c>
      <c r="D677" s="272" t="s">
        <v>17024</v>
      </c>
      <c r="E677" s="273" t="s">
        <v>17832</v>
      </c>
      <c r="F677" s="274">
        <v>20200253</v>
      </c>
      <c r="G677" s="272" t="s">
        <v>17399</v>
      </c>
      <c r="H677" s="272" t="s">
        <v>17857</v>
      </c>
      <c r="I677" s="272" t="s">
        <v>14790</v>
      </c>
      <c r="J677" s="287">
        <v>3.6</v>
      </c>
      <c r="K677" s="288">
        <v>1.8</v>
      </c>
      <c r="L677" s="288">
        <v>3.6</v>
      </c>
      <c r="M677" s="288">
        <v>0</v>
      </c>
      <c r="N677" s="288">
        <v>0.17662882608</v>
      </c>
      <c r="O677" s="289">
        <v>3.9020467064514204</v>
      </c>
      <c r="P677" s="290">
        <v>1.9510233532257102</v>
      </c>
      <c r="Q677" s="290">
        <v>3.9020467064514204</v>
      </c>
      <c r="R677" s="290">
        <v>0</v>
      </c>
      <c r="S677" s="290">
        <v>0.1914483136305124</v>
      </c>
      <c r="T677" s="291">
        <v>3.6122100295728843</v>
      </c>
      <c r="U677" s="292">
        <v>1.9353323665476121</v>
      </c>
      <c r="V677" s="292">
        <v>3.7518659721528964</v>
      </c>
      <c r="W677" s="292">
        <v>0</v>
      </c>
      <c r="X677" s="293">
        <v>0.1914483136305124</v>
      </c>
      <c r="Y677" s="604" t="s">
        <v>16661</v>
      </c>
      <c r="Z677" s="282"/>
      <c r="AA677" s="282"/>
      <c r="AB677" s="282"/>
      <c r="AC677" s="282"/>
      <c r="AD677" s="282"/>
      <c r="AE677" s="282"/>
      <c r="AF677" s="285"/>
      <c r="AG677" s="285"/>
      <c r="AH677" s="285"/>
      <c r="AI677" s="285"/>
      <c r="AJ677" s="285"/>
      <c r="AL677" s="286"/>
    </row>
    <row r="678" spans="1:38" s="272" customFormat="1" x14ac:dyDescent="0.2">
      <c r="A678" s="272" t="s">
        <v>1285</v>
      </c>
      <c r="B678" s="272" t="s">
        <v>17066</v>
      </c>
      <c r="C678" s="257">
        <v>56007</v>
      </c>
      <c r="D678" s="272" t="s">
        <v>17024</v>
      </c>
      <c r="E678" s="273" t="s">
        <v>17832</v>
      </c>
      <c r="F678" s="274">
        <v>20200254</v>
      </c>
      <c r="G678" s="272" t="s">
        <v>17399</v>
      </c>
      <c r="H678" s="272" t="s">
        <v>17858</v>
      </c>
      <c r="I678" s="272" t="s">
        <v>14790</v>
      </c>
      <c r="J678" s="287">
        <v>12</v>
      </c>
      <c r="K678" s="288">
        <v>8.6</v>
      </c>
      <c r="L678" s="288">
        <v>5.0999999999999996</v>
      </c>
      <c r="M678" s="288">
        <v>0</v>
      </c>
      <c r="N678" s="288">
        <v>0.43481037012000001</v>
      </c>
      <c r="O678" s="289">
        <v>13.006822354838068</v>
      </c>
      <c r="P678" s="290">
        <v>9.3215560209672805</v>
      </c>
      <c r="Q678" s="290">
        <v>5.5278995008061784</v>
      </c>
      <c r="R678" s="290">
        <v>0</v>
      </c>
      <c r="S678" s="290">
        <v>0.47129177018268587</v>
      </c>
      <c r="T678" s="291">
        <v>12.040700098576281</v>
      </c>
      <c r="U678" s="292">
        <v>9.2465879735052567</v>
      </c>
      <c r="V678" s="292">
        <v>5.3151434605499359</v>
      </c>
      <c r="W678" s="292">
        <v>0</v>
      </c>
      <c r="X678" s="293">
        <v>0.47129177018268587</v>
      </c>
      <c r="Y678" s="604" t="s">
        <v>16661</v>
      </c>
      <c r="Z678" s="282"/>
      <c r="AA678" s="282"/>
      <c r="AB678" s="282"/>
      <c r="AC678" s="282"/>
      <c r="AD678" s="282"/>
      <c r="AE678" s="282"/>
      <c r="AF678" s="285"/>
      <c r="AG678" s="285"/>
      <c r="AH678" s="285"/>
      <c r="AI678" s="285"/>
      <c r="AJ678" s="285"/>
      <c r="AL678" s="286"/>
    </row>
    <row r="679" spans="1:38" s="272" customFormat="1" x14ac:dyDescent="0.2">
      <c r="A679" s="272" t="s">
        <v>1285</v>
      </c>
      <c r="B679" s="272" t="s">
        <v>17066</v>
      </c>
      <c r="C679" s="257">
        <v>56007</v>
      </c>
      <c r="D679" s="272" t="s">
        <v>17024</v>
      </c>
      <c r="E679" s="273" t="s">
        <v>17832</v>
      </c>
      <c r="F679" s="274">
        <v>20200253</v>
      </c>
      <c r="G679" s="272" t="s">
        <v>17859</v>
      </c>
      <c r="H679" s="272" t="s">
        <v>17860</v>
      </c>
      <c r="I679" s="272" t="s">
        <v>14790</v>
      </c>
      <c r="J679" s="287">
        <v>67.8</v>
      </c>
      <c r="K679" s="288">
        <v>6.2</v>
      </c>
      <c r="L679" s="288">
        <v>7.4</v>
      </c>
      <c r="M679" s="288">
        <v>0</v>
      </c>
      <c r="N679" s="288">
        <v>0.60748890047999993</v>
      </c>
      <c r="O679" s="289">
        <v>73.488546304835069</v>
      </c>
      <c r="P679" s="290">
        <v>6.7201915499996678</v>
      </c>
      <c r="Q679" s="290">
        <v>8.0208737854834755</v>
      </c>
      <c r="R679" s="290">
        <v>0</v>
      </c>
      <c r="S679" s="290">
        <v>0.65845835092327176</v>
      </c>
      <c r="T679" s="291">
        <v>68.029955556955969</v>
      </c>
      <c r="U679" s="292">
        <v>6.6661448181084406</v>
      </c>
      <c r="V679" s="292">
        <v>7.7121689427587317</v>
      </c>
      <c r="W679" s="292">
        <v>0</v>
      </c>
      <c r="X679" s="293">
        <v>0.65845835092327176</v>
      </c>
      <c r="Y679" s="604" t="s">
        <v>16661</v>
      </c>
      <c r="Z679" s="282"/>
      <c r="AA679" s="282"/>
      <c r="AB679" s="282"/>
      <c r="AC679" s="282"/>
      <c r="AD679" s="282"/>
      <c r="AE679" s="282"/>
      <c r="AF679" s="285"/>
      <c r="AG679" s="285"/>
      <c r="AH679" s="285"/>
      <c r="AI679" s="285"/>
      <c r="AJ679" s="285"/>
      <c r="AL679" s="286"/>
    </row>
    <row r="680" spans="1:38" s="272" customFormat="1" x14ac:dyDescent="0.2">
      <c r="A680" s="272" t="s">
        <v>1285</v>
      </c>
      <c r="B680" s="272" t="s">
        <v>17066</v>
      </c>
      <c r="C680" s="257">
        <v>56007</v>
      </c>
      <c r="D680" s="272" t="s">
        <v>17024</v>
      </c>
      <c r="E680" s="273" t="s">
        <v>17832</v>
      </c>
      <c r="F680" s="274">
        <v>20200254</v>
      </c>
      <c r="G680" s="272" t="s">
        <v>17851</v>
      </c>
      <c r="H680" s="272" t="s">
        <v>17861</v>
      </c>
      <c r="I680" s="272" t="s">
        <v>14790</v>
      </c>
      <c r="J680" s="287">
        <v>24.7</v>
      </c>
      <c r="K680" s="288">
        <v>10.564209600000002</v>
      </c>
      <c r="L680" s="288">
        <v>18</v>
      </c>
      <c r="M680" s="288">
        <v>0</v>
      </c>
      <c r="N680" s="288">
        <v>0.89411709912000015</v>
      </c>
      <c r="O680" s="289">
        <v>26.772376013708353</v>
      </c>
      <c r="P680" s="290">
        <v>11.450566465539579</v>
      </c>
      <c r="Q680" s="290">
        <v>19.5102335322571</v>
      </c>
      <c r="R680" s="290">
        <v>0</v>
      </c>
      <c r="S680" s="290">
        <v>0.96913518938974852</v>
      </c>
      <c r="T680" s="291">
        <v>24.783774369569507</v>
      </c>
      <c r="U680" s="292">
        <v>11.358475981040559</v>
      </c>
      <c r="V680" s="292">
        <v>18.759329860764481</v>
      </c>
      <c r="W680" s="292">
        <v>0</v>
      </c>
      <c r="X680" s="293">
        <v>0.96913518938974852</v>
      </c>
      <c r="Y680" s="604" t="s">
        <v>16661</v>
      </c>
      <c r="Z680" s="282"/>
      <c r="AA680" s="282"/>
      <c r="AB680" s="282"/>
      <c r="AC680" s="282"/>
      <c r="AD680" s="282"/>
      <c r="AE680" s="282"/>
      <c r="AF680" s="285"/>
      <c r="AG680" s="285"/>
      <c r="AH680" s="285"/>
      <c r="AI680" s="285"/>
      <c r="AJ680" s="285"/>
      <c r="AL680" s="286"/>
    </row>
    <row r="681" spans="1:38" s="272" customFormat="1" x14ac:dyDescent="0.2">
      <c r="A681" s="272" t="s">
        <v>1285</v>
      </c>
      <c r="B681" s="272" t="s">
        <v>17066</v>
      </c>
      <c r="C681" s="257">
        <v>56007</v>
      </c>
      <c r="D681" s="272" t="s">
        <v>17024</v>
      </c>
      <c r="E681" s="273" t="s">
        <v>17832</v>
      </c>
      <c r="F681" s="274">
        <v>20200253</v>
      </c>
      <c r="G681" s="272" t="s">
        <v>17862</v>
      </c>
      <c r="H681" s="272" t="s">
        <v>17436</v>
      </c>
      <c r="I681" s="272" t="s">
        <v>14790</v>
      </c>
      <c r="J681" s="287">
        <v>16.2</v>
      </c>
      <c r="K681" s="288">
        <v>3.2</v>
      </c>
      <c r="L681" s="288">
        <v>32.4</v>
      </c>
      <c r="M681" s="288">
        <v>0</v>
      </c>
      <c r="N681" s="288">
        <v>0.79982864639999995</v>
      </c>
      <c r="O681" s="289">
        <v>17.559210179031389</v>
      </c>
      <c r="P681" s="290">
        <v>3.4684859612901513</v>
      </c>
      <c r="Q681" s="290">
        <v>35.118420358062778</v>
      </c>
      <c r="R681" s="290">
        <v>0</v>
      </c>
      <c r="S681" s="290">
        <v>0.86693575983628257</v>
      </c>
      <c r="T681" s="291">
        <v>16.254945133077978</v>
      </c>
      <c r="U681" s="292">
        <v>3.4405908738624214</v>
      </c>
      <c r="V681" s="292">
        <v>33.766793749376063</v>
      </c>
      <c r="W681" s="292">
        <v>0</v>
      </c>
      <c r="X681" s="293">
        <v>0.86693575983628257</v>
      </c>
      <c r="Y681" s="604" t="s">
        <v>16661</v>
      </c>
      <c r="Z681" s="282"/>
      <c r="AA681" s="282"/>
      <c r="AB681" s="282"/>
      <c r="AC681" s="282"/>
      <c r="AD681" s="282"/>
      <c r="AE681" s="282"/>
      <c r="AF681" s="285"/>
      <c r="AG681" s="285"/>
      <c r="AH681" s="285"/>
      <c r="AI681" s="285"/>
      <c r="AJ681" s="285"/>
      <c r="AL681" s="286"/>
    </row>
    <row r="682" spans="1:38" s="272" customFormat="1" x14ac:dyDescent="0.2">
      <c r="A682" s="272" t="s">
        <v>1285</v>
      </c>
      <c r="B682" s="272" t="s">
        <v>17066</v>
      </c>
      <c r="C682" s="257">
        <v>56007</v>
      </c>
      <c r="D682" s="272" t="s">
        <v>17024</v>
      </c>
      <c r="E682" s="273" t="s">
        <v>17832</v>
      </c>
      <c r="F682" s="274">
        <v>20200254</v>
      </c>
      <c r="G682" s="272" t="s">
        <v>17863</v>
      </c>
      <c r="H682" s="272" t="s">
        <v>17467</v>
      </c>
      <c r="I682" s="272" t="s">
        <v>14790</v>
      </c>
      <c r="J682" s="287">
        <v>48.005093207365903</v>
      </c>
      <c r="K682" s="288">
        <v>68.699999999999989</v>
      </c>
      <c r="L682" s="288">
        <v>20.700000000000003</v>
      </c>
      <c r="M682" s="288">
        <v>0</v>
      </c>
      <c r="N682" s="288">
        <v>1.7416911163679998</v>
      </c>
      <c r="O682" s="289">
        <v>52.03280995630432</v>
      </c>
      <c r="P682" s="290">
        <v>74.464057981447922</v>
      </c>
      <c r="Q682" s="290">
        <v>22.436768562095668</v>
      </c>
      <c r="R682" s="290">
        <v>0</v>
      </c>
      <c r="S682" s="290">
        <v>1.8878222456331808</v>
      </c>
      <c r="T682" s="291">
        <v>48.16791087617451</v>
      </c>
      <c r="U682" s="292">
        <v>73.865185323233845</v>
      </c>
      <c r="V682" s="292">
        <v>21.573229339879155</v>
      </c>
      <c r="W682" s="292">
        <v>0</v>
      </c>
      <c r="X682" s="293">
        <v>1.8878222456331808</v>
      </c>
      <c r="Y682" s="604" t="s">
        <v>16661</v>
      </c>
      <c r="Z682" s="282"/>
      <c r="AA682" s="282"/>
      <c r="AB682" s="282"/>
      <c r="AC682" s="282"/>
      <c r="AD682" s="282"/>
      <c r="AE682" s="282"/>
      <c r="AF682" s="285"/>
      <c r="AG682" s="285"/>
      <c r="AH682" s="285"/>
      <c r="AI682" s="285"/>
      <c r="AJ682" s="285"/>
      <c r="AL682" s="286"/>
    </row>
    <row r="683" spans="1:38" s="272" customFormat="1" x14ac:dyDescent="0.2">
      <c r="A683" s="272" t="s">
        <v>1285</v>
      </c>
      <c r="B683" s="272" t="s">
        <v>17066</v>
      </c>
      <c r="C683" s="257">
        <v>56007</v>
      </c>
      <c r="D683" s="272" t="s">
        <v>17024</v>
      </c>
      <c r="E683" s="273" t="s">
        <v>17832</v>
      </c>
      <c r="F683" s="274">
        <v>20200254</v>
      </c>
      <c r="G683" s="272" t="s">
        <v>17862</v>
      </c>
      <c r="H683" s="272" t="s">
        <v>17495</v>
      </c>
      <c r="I683" s="272" t="s">
        <v>14790</v>
      </c>
      <c r="J683" s="287">
        <v>12</v>
      </c>
      <c r="K683" s="288">
        <v>3.5</v>
      </c>
      <c r="L683" s="288">
        <v>4.4000000000000004</v>
      </c>
      <c r="M683" s="288">
        <v>0</v>
      </c>
      <c r="N683" s="288">
        <v>0.43481037012000001</v>
      </c>
      <c r="O683" s="289">
        <v>13.006822354838068</v>
      </c>
      <c r="P683" s="290">
        <v>3.793656520161103</v>
      </c>
      <c r="Q683" s="290">
        <v>4.7691681967739585</v>
      </c>
      <c r="R683" s="290">
        <v>0</v>
      </c>
      <c r="S683" s="290">
        <v>0.47129177018268587</v>
      </c>
      <c r="T683" s="291">
        <v>12.040700098576281</v>
      </c>
      <c r="U683" s="292">
        <v>3.7631462682870231</v>
      </c>
      <c r="V683" s="292">
        <v>4.5856139659646518</v>
      </c>
      <c r="W683" s="292">
        <v>0</v>
      </c>
      <c r="X683" s="293">
        <v>0.47129177018268587</v>
      </c>
      <c r="Y683" s="604" t="s">
        <v>16661</v>
      </c>
      <c r="Z683" s="282"/>
      <c r="AA683" s="282"/>
      <c r="AB683" s="282"/>
      <c r="AC683" s="282"/>
      <c r="AD683" s="282"/>
      <c r="AE683" s="282"/>
      <c r="AF683" s="285"/>
      <c r="AG683" s="285"/>
      <c r="AH683" s="285"/>
      <c r="AI683" s="285"/>
      <c r="AJ683" s="285"/>
      <c r="AL683" s="286"/>
    </row>
    <row r="684" spans="1:38" s="272" customFormat="1" x14ac:dyDescent="0.2">
      <c r="A684" s="272" t="s">
        <v>1285</v>
      </c>
      <c r="B684" s="272" t="s">
        <v>17066</v>
      </c>
      <c r="C684" s="257">
        <v>56007</v>
      </c>
      <c r="D684" s="272" t="s">
        <v>17024</v>
      </c>
      <c r="E684" s="273" t="s">
        <v>17832</v>
      </c>
      <c r="F684" s="274">
        <v>20200201</v>
      </c>
      <c r="G684" s="272" t="s">
        <v>17864</v>
      </c>
      <c r="H684" s="272" t="s">
        <v>17865</v>
      </c>
      <c r="I684" s="272" t="s">
        <v>14790</v>
      </c>
      <c r="J684" s="287">
        <v>234</v>
      </c>
      <c r="K684" s="288">
        <v>0.45080501759999991</v>
      </c>
      <c r="L684" s="288">
        <v>27.2</v>
      </c>
      <c r="M684" s="288">
        <v>0</v>
      </c>
      <c r="N684" s="288">
        <v>1.4168157695999999</v>
      </c>
      <c r="O684" s="289">
        <v>253.63303591934232</v>
      </c>
      <c r="P684" s="290">
        <v>0.48862839838273725</v>
      </c>
      <c r="Q684" s="290">
        <v>29.482130670966285</v>
      </c>
      <c r="R684" s="290">
        <v>0</v>
      </c>
      <c r="S684" s="290">
        <v>1.5356892520600316</v>
      </c>
      <c r="T684" s="291">
        <v>234.79365192223747</v>
      </c>
      <c r="U684" s="292">
        <v>0.48469863420185871</v>
      </c>
      <c r="V684" s="292">
        <v>28.347431789599661</v>
      </c>
      <c r="W684" s="292">
        <v>0</v>
      </c>
      <c r="X684" s="293">
        <v>1.5356892520600316</v>
      </c>
      <c r="Y684" s="604" t="s">
        <v>16661</v>
      </c>
      <c r="Z684" s="282"/>
      <c r="AA684" s="282"/>
      <c r="AB684" s="282"/>
      <c r="AC684" s="282"/>
      <c r="AD684" s="282"/>
      <c r="AE684" s="282"/>
      <c r="AF684" s="285"/>
      <c r="AG684" s="285"/>
      <c r="AH684" s="285"/>
      <c r="AI684" s="285"/>
      <c r="AJ684" s="285"/>
      <c r="AL684" s="286"/>
    </row>
    <row r="685" spans="1:38" s="272" customFormat="1" x14ac:dyDescent="0.2">
      <c r="A685" s="272" t="s">
        <v>1285</v>
      </c>
      <c r="B685" s="272" t="s">
        <v>17066</v>
      </c>
      <c r="C685" s="257">
        <v>56007</v>
      </c>
      <c r="D685" s="272" t="s">
        <v>17024</v>
      </c>
      <c r="E685" s="273" t="s">
        <v>17832</v>
      </c>
      <c r="F685" s="274">
        <v>20200253</v>
      </c>
      <c r="G685" s="272" t="s">
        <v>17864</v>
      </c>
      <c r="H685" s="272" t="s">
        <v>17866</v>
      </c>
      <c r="I685" s="272" t="s">
        <v>14790</v>
      </c>
      <c r="J685" s="287">
        <v>326.3</v>
      </c>
      <c r="K685" s="288">
        <v>10.233399457451405</v>
      </c>
      <c r="L685" s="288">
        <v>59.6</v>
      </c>
      <c r="M685" s="288">
        <v>0</v>
      </c>
      <c r="N685" s="288">
        <v>6.7104825496328289</v>
      </c>
      <c r="O685" s="289">
        <v>353.67717786530511</v>
      </c>
      <c r="P685" s="290">
        <v>11.092000735763889</v>
      </c>
      <c r="Q685" s="290">
        <v>64.600551029029063</v>
      </c>
      <c r="R685" s="290">
        <v>0</v>
      </c>
      <c r="S685" s="290">
        <v>7.2735045365262518</v>
      </c>
      <c r="T685" s="291">
        <v>327.40670351378668</v>
      </c>
      <c r="U685" s="292">
        <v>11.002793994342486</v>
      </c>
      <c r="V685" s="292">
        <v>62.114225538975724</v>
      </c>
      <c r="W685" s="292">
        <v>0</v>
      </c>
      <c r="X685" s="293">
        <v>7.2735045365262518</v>
      </c>
      <c r="Y685" s="604" t="s">
        <v>16661</v>
      </c>
      <c r="Z685" s="282"/>
      <c r="AA685" s="282"/>
      <c r="AB685" s="282"/>
      <c r="AC685" s="282"/>
      <c r="AD685" s="282"/>
      <c r="AE685" s="282"/>
      <c r="AF685" s="285"/>
      <c r="AG685" s="285"/>
      <c r="AH685" s="285"/>
      <c r="AI685" s="285"/>
      <c r="AJ685" s="285"/>
      <c r="AL685" s="286"/>
    </row>
    <row r="686" spans="1:38" s="272" customFormat="1" x14ac:dyDescent="0.2">
      <c r="A686" s="272" t="s">
        <v>1285</v>
      </c>
      <c r="B686" s="272" t="s">
        <v>17066</v>
      </c>
      <c r="C686" s="257">
        <v>56007</v>
      </c>
      <c r="D686" s="272" t="s">
        <v>17024</v>
      </c>
      <c r="E686" s="273" t="s">
        <v>17832</v>
      </c>
      <c r="F686" s="274">
        <v>20200253</v>
      </c>
      <c r="G686" s="272" t="s">
        <v>17864</v>
      </c>
      <c r="H686" s="272" t="s">
        <v>17867</v>
      </c>
      <c r="I686" s="272" t="s">
        <v>14790</v>
      </c>
      <c r="J686" s="287">
        <v>630</v>
      </c>
      <c r="K686" s="288">
        <v>3.2671296000000005</v>
      </c>
      <c r="L686" s="288">
        <v>0</v>
      </c>
      <c r="M686" s="288">
        <v>0</v>
      </c>
      <c r="N686" s="288">
        <v>2.1423981600000004</v>
      </c>
      <c r="O686" s="289">
        <v>682.85817362899854</v>
      </c>
      <c r="P686" s="290">
        <v>3.5412478597860964</v>
      </c>
      <c r="Q686" s="290">
        <v>0</v>
      </c>
      <c r="R686" s="290">
        <v>0</v>
      </c>
      <c r="S686" s="290">
        <v>2.3221493567043288</v>
      </c>
      <c r="T686" s="291">
        <v>632.13675517525473</v>
      </c>
      <c r="U686" s="292">
        <v>3.5127675892143073</v>
      </c>
      <c r="V686" s="292">
        <v>0</v>
      </c>
      <c r="W686" s="292">
        <v>0</v>
      </c>
      <c r="X686" s="293">
        <v>2.3221493567043288</v>
      </c>
      <c r="Y686" s="604" t="s">
        <v>16661</v>
      </c>
      <c r="Z686" s="282"/>
      <c r="AA686" s="282"/>
      <c r="AB686" s="282"/>
      <c r="AC686" s="282"/>
      <c r="AD686" s="282"/>
      <c r="AE686" s="282"/>
      <c r="AF686" s="285"/>
      <c r="AG686" s="285"/>
      <c r="AH686" s="285"/>
      <c r="AI686" s="285"/>
      <c r="AJ686" s="285"/>
      <c r="AL686" s="286"/>
    </row>
    <row r="687" spans="1:38" s="272" customFormat="1" x14ac:dyDescent="0.2">
      <c r="A687" s="272" t="s">
        <v>1285</v>
      </c>
      <c r="B687" s="272" t="s">
        <v>17066</v>
      </c>
      <c r="C687" s="257">
        <v>56007</v>
      </c>
      <c r="D687" s="272" t="s">
        <v>17024</v>
      </c>
      <c r="E687" s="273" t="s">
        <v>17832</v>
      </c>
      <c r="F687" s="274">
        <v>20200253</v>
      </c>
      <c r="G687" s="272" t="s">
        <v>17864</v>
      </c>
      <c r="H687" s="272" t="s">
        <v>17868</v>
      </c>
      <c r="I687" s="272" t="s">
        <v>14790</v>
      </c>
      <c r="J687" s="287">
        <v>20.8</v>
      </c>
      <c r="K687" s="288">
        <v>1.7076197375999997</v>
      </c>
      <c r="L687" s="288">
        <v>64.8</v>
      </c>
      <c r="M687" s="288">
        <v>0</v>
      </c>
      <c r="N687" s="288">
        <v>1.1197601049599999</v>
      </c>
      <c r="O687" s="289">
        <v>22.545158748385983</v>
      </c>
      <c r="P687" s="290">
        <v>1.8508922147148659</v>
      </c>
      <c r="Q687" s="290">
        <v>70.236840716125556</v>
      </c>
      <c r="R687" s="290">
        <v>0</v>
      </c>
      <c r="S687" s="290">
        <v>1.2137100637707956</v>
      </c>
      <c r="T687" s="291">
        <v>20.870546837532221</v>
      </c>
      <c r="U687" s="292">
        <v>1.8360065266293442</v>
      </c>
      <c r="V687" s="292">
        <v>67.533587498752127</v>
      </c>
      <c r="W687" s="292">
        <v>0</v>
      </c>
      <c r="X687" s="293">
        <v>1.2137100637707956</v>
      </c>
      <c r="Y687" s="604" t="s">
        <v>16661</v>
      </c>
      <c r="Z687" s="282"/>
      <c r="AA687" s="282"/>
      <c r="AB687" s="282"/>
      <c r="AC687" s="282"/>
      <c r="AD687" s="282"/>
      <c r="AE687" s="282"/>
      <c r="AF687" s="285"/>
      <c r="AG687" s="285"/>
      <c r="AH687" s="285"/>
      <c r="AI687" s="285"/>
      <c r="AJ687" s="285"/>
      <c r="AL687" s="286"/>
    </row>
    <row r="688" spans="1:38" s="272" customFormat="1" x14ac:dyDescent="0.2">
      <c r="A688" s="272" t="s">
        <v>1285</v>
      </c>
      <c r="B688" s="272" t="s">
        <v>17066</v>
      </c>
      <c r="C688" s="257">
        <v>56007</v>
      </c>
      <c r="D688" s="272" t="s">
        <v>17024</v>
      </c>
      <c r="E688" s="273" t="s">
        <v>17832</v>
      </c>
      <c r="F688" s="274">
        <v>20200253</v>
      </c>
      <c r="G688" s="272" t="s">
        <v>17864</v>
      </c>
      <c r="H688" s="272" t="s">
        <v>17869</v>
      </c>
      <c r="I688" s="272" t="s">
        <v>14790</v>
      </c>
      <c r="J688" s="287">
        <v>52.199999999999996</v>
      </c>
      <c r="K688" s="288">
        <v>1.9602777599999996</v>
      </c>
      <c r="L688" s="288">
        <v>12.899999999999999</v>
      </c>
      <c r="M688" s="288">
        <v>0</v>
      </c>
      <c r="N688" s="288">
        <v>1.2854388959999996</v>
      </c>
      <c r="O688" s="289">
        <v>56.579677243545589</v>
      </c>
      <c r="P688" s="290">
        <v>2.1247487158716574</v>
      </c>
      <c r="Q688" s="290">
        <v>13.98233403145092</v>
      </c>
      <c r="R688" s="290">
        <v>0</v>
      </c>
      <c r="S688" s="290">
        <v>1.3932896140225968</v>
      </c>
      <c r="T688" s="291">
        <v>52.377045428806817</v>
      </c>
      <c r="U688" s="292">
        <v>2.1076605535285839</v>
      </c>
      <c r="V688" s="292">
        <v>13.444186400214543</v>
      </c>
      <c r="W688" s="292">
        <v>0</v>
      </c>
      <c r="X688" s="293">
        <v>1.3932896140225968</v>
      </c>
      <c r="Y688" s="604" t="s">
        <v>16661</v>
      </c>
      <c r="Z688" s="282"/>
      <c r="AA688" s="282"/>
      <c r="AB688" s="282"/>
      <c r="AC688" s="282"/>
      <c r="AD688" s="282"/>
      <c r="AE688" s="282"/>
      <c r="AF688" s="285"/>
      <c r="AG688" s="285"/>
      <c r="AH688" s="285"/>
      <c r="AI688" s="285"/>
      <c r="AJ688" s="285"/>
      <c r="AL688" s="286"/>
    </row>
    <row r="689" spans="1:38" s="272" customFormat="1" x14ac:dyDescent="0.2">
      <c r="A689" s="272" t="s">
        <v>1285</v>
      </c>
      <c r="B689" s="272" t="s">
        <v>17066</v>
      </c>
      <c r="C689" s="257">
        <v>56007</v>
      </c>
      <c r="D689" s="272" t="s">
        <v>17024</v>
      </c>
      <c r="E689" s="273" t="s">
        <v>17832</v>
      </c>
      <c r="F689" s="274">
        <v>20200253</v>
      </c>
      <c r="G689" s="272" t="s">
        <v>17864</v>
      </c>
      <c r="H689" s="272" t="s">
        <v>17869</v>
      </c>
      <c r="I689" s="272" t="s">
        <v>14790</v>
      </c>
      <c r="J689" s="287">
        <v>19.3</v>
      </c>
      <c r="K689" s="288">
        <v>0.72602880000000003</v>
      </c>
      <c r="L689" s="288">
        <v>4.8</v>
      </c>
      <c r="M689" s="288">
        <v>0</v>
      </c>
      <c r="N689" s="288">
        <v>0.47608848000000004</v>
      </c>
      <c r="O689" s="289">
        <v>20.919305954031227</v>
      </c>
      <c r="P689" s="290">
        <v>0.78694396884135465</v>
      </c>
      <c r="Q689" s="290">
        <v>5.2027289419352263</v>
      </c>
      <c r="R689" s="290">
        <v>0</v>
      </c>
      <c r="S689" s="290">
        <v>0.51603319037873974</v>
      </c>
      <c r="T689" s="291">
        <v>19.365459325210185</v>
      </c>
      <c r="U689" s="292">
        <v>0.7806150198254016</v>
      </c>
      <c r="V689" s="292">
        <v>5.0024879628705277</v>
      </c>
      <c r="W689" s="292">
        <v>0</v>
      </c>
      <c r="X689" s="293">
        <v>0.51603319037873974</v>
      </c>
      <c r="Y689" s="604" t="s">
        <v>16661</v>
      </c>
      <c r="Z689" s="282"/>
      <c r="AA689" s="282"/>
      <c r="AB689" s="282"/>
      <c r="AC689" s="282"/>
      <c r="AD689" s="282"/>
      <c r="AE689" s="282"/>
      <c r="AF689" s="285"/>
      <c r="AG689" s="285"/>
      <c r="AH689" s="285"/>
      <c r="AI689" s="285"/>
      <c r="AJ689" s="285"/>
      <c r="AL689" s="286"/>
    </row>
    <row r="690" spans="1:38" s="272" customFormat="1" x14ac:dyDescent="0.2">
      <c r="A690" s="272" t="s">
        <v>1285</v>
      </c>
      <c r="B690" s="272" t="s">
        <v>17066</v>
      </c>
      <c r="C690" s="257">
        <v>56007</v>
      </c>
      <c r="D690" s="272" t="s">
        <v>17024</v>
      </c>
      <c r="E690" s="273" t="s">
        <v>17832</v>
      </c>
      <c r="F690" s="274">
        <v>20200254</v>
      </c>
      <c r="G690" s="272" t="s">
        <v>17864</v>
      </c>
      <c r="H690" s="272" t="s">
        <v>17870</v>
      </c>
      <c r="I690" s="272" t="s">
        <v>14790</v>
      </c>
      <c r="J690" s="287">
        <v>0.75749999999999995</v>
      </c>
      <c r="K690" s="288">
        <v>1.5310868159999997</v>
      </c>
      <c r="L690" s="288">
        <v>0.51</v>
      </c>
      <c r="M690" s="288">
        <v>0</v>
      </c>
      <c r="N690" s="288">
        <v>0.1295857384752</v>
      </c>
      <c r="O690" s="289">
        <v>0.82105566114915296</v>
      </c>
      <c r="P690" s="290">
        <v>1.6595478521288862</v>
      </c>
      <c r="Q690" s="290">
        <v>0.55278995008061782</v>
      </c>
      <c r="R690" s="290">
        <v>0</v>
      </c>
      <c r="S690" s="290">
        <v>0.14045822333895255</v>
      </c>
      <c r="T690" s="291">
        <v>0.7600691937226276</v>
      </c>
      <c r="U690" s="292">
        <v>1.6462010394439597</v>
      </c>
      <c r="V690" s="292">
        <v>0.53151434605499359</v>
      </c>
      <c r="W690" s="292">
        <v>0</v>
      </c>
      <c r="X690" s="293">
        <v>0.14045822333895255</v>
      </c>
      <c r="Y690" s="604" t="s">
        <v>16661</v>
      </c>
      <c r="Z690" s="282"/>
      <c r="AA690" s="282"/>
      <c r="AB690" s="282"/>
      <c r="AC690" s="282"/>
      <c r="AD690" s="282"/>
      <c r="AE690" s="282"/>
      <c r="AF690" s="285"/>
      <c r="AG690" s="285"/>
      <c r="AH690" s="285"/>
      <c r="AI690" s="285"/>
      <c r="AJ690" s="285"/>
      <c r="AL690" s="286"/>
    </row>
    <row r="691" spans="1:38" s="272" customFormat="1" x14ac:dyDescent="0.2">
      <c r="A691" s="272" t="s">
        <v>1285</v>
      </c>
      <c r="B691" s="272" t="s">
        <v>17066</v>
      </c>
      <c r="C691" s="257">
        <v>56007</v>
      </c>
      <c r="D691" s="272" t="s">
        <v>17024</v>
      </c>
      <c r="E691" s="273" t="s">
        <v>17832</v>
      </c>
      <c r="F691" s="274">
        <v>20100102</v>
      </c>
      <c r="G691" s="272" t="s">
        <v>17871</v>
      </c>
      <c r="H691" s="272" t="s">
        <v>17872</v>
      </c>
      <c r="I691" s="272" t="s">
        <v>14790</v>
      </c>
      <c r="J691" s="287">
        <v>1.25</v>
      </c>
      <c r="K691" s="288">
        <v>0.04</v>
      </c>
      <c r="L691" s="288">
        <v>0.27</v>
      </c>
      <c r="M691" s="288">
        <v>0.1525</v>
      </c>
      <c r="N691" s="288">
        <v>7.1250000000000008E-2</v>
      </c>
      <c r="O691" s="289">
        <v>1.3548773286289653</v>
      </c>
      <c r="P691" s="290">
        <v>4.3356074516126893E-2</v>
      </c>
      <c r="Q691" s="290">
        <v>0.29265350298385651</v>
      </c>
      <c r="R691" s="290">
        <v>0.16529503409273377</v>
      </c>
      <c r="S691" s="290">
        <v>7.7228007731851026E-2</v>
      </c>
      <c r="T691" s="291">
        <v>1.2542395936016957</v>
      </c>
      <c r="U691" s="292">
        <v>4.3007385923280267E-2</v>
      </c>
      <c r="V691" s="292">
        <v>0.28138994791146721</v>
      </c>
      <c r="W691" s="292">
        <v>0.16529503409273377</v>
      </c>
      <c r="X691" s="293">
        <v>7.7228007731851026E-2</v>
      </c>
      <c r="Y691" s="604" t="s">
        <v>16661</v>
      </c>
      <c r="Z691" s="282"/>
      <c r="AA691" s="282"/>
      <c r="AB691" s="282"/>
      <c r="AC691" s="282"/>
      <c r="AD691" s="282"/>
      <c r="AE691" s="282"/>
      <c r="AF691" s="285"/>
      <c r="AG691" s="285"/>
      <c r="AH691" s="285"/>
      <c r="AI691" s="285"/>
      <c r="AJ691" s="285"/>
      <c r="AL691" s="286"/>
    </row>
    <row r="692" spans="1:38" s="272" customFormat="1" x14ac:dyDescent="0.2">
      <c r="A692" s="272" t="s">
        <v>1285</v>
      </c>
      <c r="B692" s="272" t="s">
        <v>17066</v>
      </c>
      <c r="C692" s="257">
        <v>56007</v>
      </c>
      <c r="D692" s="272" t="s">
        <v>17024</v>
      </c>
      <c r="E692" s="273" t="s">
        <v>17832</v>
      </c>
      <c r="F692" s="274">
        <v>20200202</v>
      </c>
      <c r="G692" s="272" t="s">
        <v>17873</v>
      </c>
      <c r="H692" s="272" t="s">
        <v>17430</v>
      </c>
      <c r="I692" s="272" t="s">
        <v>14790</v>
      </c>
      <c r="J692" s="287">
        <v>43.830737276290613</v>
      </c>
      <c r="K692" s="288">
        <v>30</v>
      </c>
      <c r="L692" s="288">
        <v>94.2</v>
      </c>
      <c r="M692" s="288">
        <v>0</v>
      </c>
      <c r="N692" s="288">
        <v>0</v>
      </c>
      <c r="O692" s="289">
        <v>47.508217786190912</v>
      </c>
      <c r="P692" s="290">
        <v>32.517055887095168</v>
      </c>
      <c r="Q692" s="290">
        <v>102.10355548547884</v>
      </c>
      <c r="R692" s="290">
        <v>0</v>
      </c>
      <c r="S692" s="290">
        <v>0</v>
      </c>
      <c r="T692" s="291">
        <v>43.979396886941956</v>
      </c>
      <c r="U692" s="292">
        <v>32.255539442460197</v>
      </c>
      <c r="V692" s="292">
        <v>98.173826271334121</v>
      </c>
      <c r="W692" s="292">
        <v>0</v>
      </c>
      <c r="X692" s="293">
        <v>0</v>
      </c>
      <c r="Y692" s="604" t="s">
        <v>16661</v>
      </c>
      <c r="Z692" s="282"/>
      <c r="AA692" s="282"/>
      <c r="AB692" s="282"/>
      <c r="AC692" s="282"/>
      <c r="AD692" s="282"/>
      <c r="AE692" s="282"/>
      <c r="AF692" s="285"/>
      <c r="AG692" s="285"/>
      <c r="AH692" s="285"/>
      <c r="AI692" s="285"/>
      <c r="AJ692" s="285"/>
      <c r="AL692" s="286"/>
    </row>
    <row r="693" spans="1:38" s="272" customFormat="1" x14ac:dyDescent="0.2">
      <c r="A693" s="272" t="s">
        <v>1285</v>
      </c>
      <c r="B693" s="272" t="s">
        <v>17066</v>
      </c>
      <c r="C693" s="257">
        <v>56007</v>
      </c>
      <c r="D693" s="272" t="s">
        <v>17024</v>
      </c>
      <c r="E693" s="273" t="s">
        <v>17832</v>
      </c>
      <c r="F693" s="274">
        <v>20200202</v>
      </c>
      <c r="G693" s="272" t="s">
        <v>17873</v>
      </c>
      <c r="H693" s="272" t="s">
        <v>17874</v>
      </c>
      <c r="I693" s="272" t="s">
        <v>14790</v>
      </c>
      <c r="J693" s="287">
        <v>54.266627103978855</v>
      </c>
      <c r="K693" s="288">
        <v>38</v>
      </c>
      <c r="L693" s="288">
        <v>27.2</v>
      </c>
      <c r="M693" s="288">
        <v>0</v>
      </c>
      <c r="N693" s="288">
        <v>0</v>
      </c>
      <c r="O693" s="289">
        <v>58.81969821147446</v>
      </c>
      <c r="P693" s="290">
        <v>41.188270790320544</v>
      </c>
      <c r="Q693" s="290">
        <v>29.482130670966285</v>
      </c>
      <c r="R693" s="290">
        <v>0</v>
      </c>
      <c r="S693" s="290">
        <v>0</v>
      </c>
      <c r="T693" s="291">
        <v>54.450681860023366</v>
      </c>
      <c r="U693" s="292">
        <v>40.857016627116252</v>
      </c>
      <c r="V693" s="292">
        <v>28.347431789599661</v>
      </c>
      <c r="W693" s="292">
        <v>0</v>
      </c>
      <c r="X693" s="293">
        <v>0</v>
      </c>
      <c r="Y693" s="604" t="s">
        <v>16661</v>
      </c>
      <c r="Z693" s="282"/>
      <c r="AA693" s="282"/>
      <c r="AB693" s="282"/>
      <c r="AC693" s="282"/>
      <c r="AD693" s="282"/>
      <c r="AE693" s="282"/>
      <c r="AF693" s="285"/>
      <c r="AG693" s="285"/>
      <c r="AH693" s="285"/>
      <c r="AI693" s="285"/>
      <c r="AJ693" s="285"/>
      <c r="AL693" s="286"/>
    </row>
    <row r="694" spans="1:38" s="272" customFormat="1" x14ac:dyDescent="0.2">
      <c r="A694" s="272" t="s">
        <v>1285</v>
      </c>
      <c r="B694" s="272" t="s">
        <v>17066</v>
      </c>
      <c r="C694" s="257">
        <v>56007</v>
      </c>
      <c r="D694" s="272" t="s">
        <v>17024</v>
      </c>
      <c r="E694" s="273" t="s">
        <v>17832</v>
      </c>
      <c r="F694" s="274">
        <v>20200253</v>
      </c>
      <c r="G694" s="272" t="s">
        <v>17875</v>
      </c>
      <c r="H694" s="272" t="s">
        <v>17876</v>
      </c>
      <c r="I694" s="272" t="s">
        <v>14790</v>
      </c>
      <c r="J694" s="287">
        <v>12.2</v>
      </c>
      <c r="K694" s="288">
        <v>6.8</v>
      </c>
      <c r="L694" s="288">
        <v>6.2</v>
      </c>
      <c r="M694" s="288">
        <v>0</v>
      </c>
      <c r="N694" s="288">
        <v>0.60558454655999994</v>
      </c>
      <c r="O694" s="289">
        <v>13.223602727418701</v>
      </c>
      <c r="P694" s="290">
        <v>7.3705326677415712</v>
      </c>
      <c r="Q694" s="290">
        <v>6.7201915499996678</v>
      </c>
      <c r="R694" s="290">
        <v>0</v>
      </c>
      <c r="S694" s="290">
        <v>0.6563942181617568</v>
      </c>
      <c r="T694" s="291">
        <v>12.241378433552551</v>
      </c>
      <c r="U694" s="292">
        <v>7.3112556069576451</v>
      </c>
      <c r="V694" s="292">
        <v>6.4615469520410986</v>
      </c>
      <c r="W694" s="292">
        <v>0</v>
      </c>
      <c r="X694" s="293">
        <v>0.6563942181617568</v>
      </c>
      <c r="Y694" s="604" t="s">
        <v>16661</v>
      </c>
      <c r="Z694" s="282"/>
      <c r="AA694" s="282"/>
      <c r="AB694" s="282"/>
      <c r="AC694" s="282"/>
      <c r="AD694" s="282"/>
      <c r="AE694" s="282"/>
      <c r="AF694" s="285"/>
      <c r="AG694" s="285"/>
      <c r="AH694" s="285"/>
      <c r="AI694" s="285"/>
      <c r="AJ694" s="285"/>
      <c r="AL694" s="286"/>
    </row>
    <row r="695" spans="1:38" s="272" customFormat="1" x14ac:dyDescent="0.2">
      <c r="A695" s="272" t="s">
        <v>1285</v>
      </c>
      <c r="B695" s="272" t="s">
        <v>17066</v>
      </c>
      <c r="C695" s="257">
        <v>56007</v>
      </c>
      <c r="D695" s="272" t="s">
        <v>17024</v>
      </c>
      <c r="E695" s="273" t="s">
        <v>17832</v>
      </c>
      <c r="F695" s="274">
        <v>20200253</v>
      </c>
      <c r="G695" s="272" t="s">
        <v>17875</v>
      </c>
      <c r="H695" s="272" t="s">
        <v>17860</v>
      </c>
      <c r="I695" s="272" t="s">
        <v>14790</v>
      </c>
      <c r="J695" s="287">
        <v>64.8</v>
      </c>
      <c r="K695" s="288">
        <v>26.8</v>
      </c>
      <c r="L695" s="288">
        <v>28.2</v>
      </c>
      <c r="M695" s="288">
        <v>0</v>
      </c>
      <c r="N695" s="288">
        <v>0.69508918079999993</v>
      </c>
      <c r="O695" s="289">
        <v>70.236840716125556</v>
      </c>
      <c r="P695" s="290">
        <v>29.048569925805015</v>
      </c>
      <c r="Q695" s="290">
        <v>30.566032533869457</v>
      </c>
      <c r="R695" s="290">
        <v>0</v>
      </c>
      <c r="S695" s="290">
        <v>0.75340845795295985</v>
      </c>
      <c r="T695" s="291">
        <v>65.019780532311913</v>
      </c>
      <c r="U695" s="292">
        <v>28.814948568597778</v>
      </c>
      <c r="V695" s="292">
        <v>29.389616781864355</v>
      </c>
      <c r="W695" s="292">
        <v>0</v>
      </c>
      <c r="X695" s="293">
        <v>0.75340845795295985</v>
      </c>
      <c r="Y695" s="604" t="s">
        <v>16661</v>
      </c>
      <c r="Z695" s="282"/>
      <c r="AA695" s="282"/>
      <c r="AB695" s="282"/>
      <c r="AC695" s="282"/>
      <c r="AD695" s="282"/>
      <c r="AE695" s="282"/>
      <c r="AF695" s="285"/>
      <c r="AG695" s="285"/>
      <c r="AH695" s="285"/>
      <c r="AI695" s="285"/>
      <c r="AJ695" s="285"/>
      <c r="AL695" s="286"/>
    </row>
    <row r="696" spans="1:38" s="272" customFormat="1" x14ac:dyDescent="0.2">
      <c r="A696" s="272" t="s">
        <v>1285</v>
      </c>
      <c r="B696" s="272" t="s">
        <v>17066</v>
      </c>
      <c r="C696" s="257">
        <v>56007</v>
      </c>
      <c r="D696" s="272" t="s">
        <v>17024</v>
      </c>
      <c r="E696" s="273" t="s">
        <v>17832</v>
      </c>
      <c r="F696" s="274">
        <v>20200253</v>
      </c>
      <c r="G696" s="272" t="s">
        <v>17877</v>
      </c>
      <c r="H696" s="272" t="s">
        <v>17878</v>
      </c>
      <c r="I696" s="272" t="s">
        <v>14790</v>
      </c>
      <c r="J696" s="287">
        <v>10.9</v>
      </c>
      <c r="K696" s="288">
        <v>1</v>
      </c>
      <c r="L696" s="288">
        <v>6.4</v>
      </c>
      <c r="M696" s="288">
        <v>0</v>
      </c>
      <c r="N696" s="288">
        <v>0.24375730175999999</v>
      </c>
      <c r="O696" s="289">
        <v>11.814530305644578</v>
      </c>
      <c r="P696" s="290">
        <v>1.0839018629031723</v>
      </c>
      <c r="Q696" s="290">
        <v>6.9369719225803026</v>
      </c>
      <c r="R696" s="290">
        <v>0</v>
      </c>
      <c r="S696" s="290">
        <v>0.26420899347391469</v>
      </c>
      <c r="T696" s="291">
        <v>10.936969256206787</v>
      </c>
      <c r="U696" s="292">
        <v>1.0751846480820066</v>
      </c>
      <c r="V696" s="292">
        <v>6.6699839504940375</v>
      </c>
      <c r="W696" s="292">
        <v>0</v>
      </c>
      <c r="X696" s="293">
        <v>0.26420899347391469</v>
      </c>
      <c r="Y696" s="604" t="s">
        <v>16661</v>
      </c>
      <c r="Z696" s="282"/>
      <c r="AA696" s="282"/>
      <c r="AB696" s="282"/>
      <c r="AC696" s="282"/>
      <c r="AD696" s="282"/>
      <c r="AE696" s="282"/>
      <c r="AF696" s="285"/>
      <c r="AG696" s="285"/>
      <c r="AH696" s="285"/>
      <c r="AI696" s="285"/>
      <c r="AJ696" s="285"/>
      <c r="AL696" s="286"/>
    </row>
    <row r="697" spans="1:38" s="272" customFormat="1" x14ac:dyDescent="0.2">
      <c r="A697" s="272" t="s">
        <v>1285</v>
      </c>
      <c r="B697" s="272" t="s">
        <v>17066</v>
      </c>
      <c r="C697" s="257">
        <v>56007</v>
      </c>
      <c r="D697" s="272" t="s">
        <v>17024</v>
      </c>
      <c r="E697" s="273" t="s">
        <v>17832</v>
      </c>
      <c r="F697" s="274">
        <v>31000220</v>
      </c>
      <c r="G697" s="272" t="s">
        <v>17859</v>
      </c>
      <c r="H697" s="272" t="s">
        <v>15142</v>
      </c>
      <c r="I697" s="272" t="s">
        <v>12117</v>
      </c>
      <c r="J697" s="287">
        <v>0</v>
      </c>
      <c r="K697" s="288">
        <v>2.1999999999999999E-2</v>
      </c>
      <c r="L697" s="288">
        <v>0</v>
      </c>
      <c r="M697" s="288">
        <v>0</v>
      </c>
      <c r="N697" s="288">
        <v>0</v>
      </c>
      <c r="O697" s="289">
        <v>0</v>
      </c>
      <c r="P697" s="290">
        <v>2.3845840983869788E-2</v>
      </c>
      <c r="Q697" s="290">
        <v>0</v>
      </c>
      <c r="R697" s="290">
        <v>0</v>
      </c>
      <c r="S697" s="290">
        <v>0</v>
      </c>
      <c r="T697" s="291">
        <v>0</v>
      </c>
      <c r="U697" s="292">
        <v>2.3845840983869788E-2</v>
      </c>
      <c r="V697" s="292">
        <v>0</v>
      </c>
      <c r="W697" s="292">
        <v>0</v>
      </c>
      <c r="X697" s="293">
        <v>0</v>
      </c>
      <c r="Y697" s="604" t="s">
        <v>16660</v>
      </c>
      <c r="Z697" s="282"/>
      <c r="AA697" s="282"/>
      <c r="AB697" s="282"/>
      <c r="AC697" s="282"/>
      <c r="AD697" s="283"/>
      <c r="AF697" s="285"/>
      <c r="AG697" s="285"/>
      <c r="AH697" s="285"/>
      <c r="AI697" s="285"/>
      <c r="AJ697" s="285"/>
      <c r="AL697" s="295"/>
    </row>
    <row r="698" spans="1:38" s="272" customFormat="1" x14ac:dyDescent="0.2">
      <c r="A698" s="272" t="s">
        <v>1285</v>
      </c>
      <c r="B698" s="272" t="s">
        <v>17066</v>
      </c>
      <c r="C698" s="257">
        <v>56007</v>
      </c>
      <c r="D698" s="272" t="s">
        <v>17024</v>
      </c>
      <c r="E698" s="273" t="s">
        <v>17832</v>
      </c>
      <c r="F698" s="274">
        <v>31000220</v>
      </c>
      <c r="G698" s="272" t="s">
        <v>17859</v>
      </c>
      <c r="H698" s="272" t="s">
        <v>17879</v>
      </c>
      <c r="I698" s="272" t="s">
        <v>12117</v>
      </c>
      <c r="J698" s="287">
        <v>0</v>
      </c>
      <c r="K698" s="288">
        <v>0.34</v>
      </c>
      <c r="L698" s="288">
        <v>0</v>
      </c>
      <c r="M698" s="288">
        <v>0</v>
      </c>
      <c r="N698" s="288">
        <v>0</v>
      </c>
      <c r="O698" s="289">
        <v>0</v>
      </c>
      <c r="P698" s="290">
        <v>0.36852663338707858</v>
      </c>
      <c r="Q698" s="290">
        <v>0</v>
      </c>
      <c r="R698" s="290">
        <v>0</v>
      </c>
      <c r="S698" s="290">
        <v>0</v>
      </c>
      <c r="T698" s="291">
        <v>0</v>
      </c>
      <c r="U698" s="292">
        <v>0.36852663338707858</v>
      </c>
      <c r="V698" s="292">
        <v>0</v>
      </c>
      <c r="W698" s="292">
        <v>0</v>
      </c>
      <c r="X698" s="293">
        <v>0</v>
      </c>
      <c r="Y698" s="604" t="s">
        <v>16660</v>
      </c>
      <c r="Z698" s="282"/>
      <c r="AA698" s="282"/>
      <c r="AB698" s="282"/>
      <c r="AC698" s="282"/>
      <c r="AD698" s="283"/>
      <c r="AF698" s="285"/>
      <c r="AG698" s="285"/>
      <c r="AH698" s="285"/>
      <c r="AI698" s="285"/>
      <c r="AJ698" s="285"/>
      <c r="AL698" s="295"/>
    </row>
    <row r="699" spans="1:38" s="272" customFormat="1" x14ac:dyDescent="0.2">
      <c r="A699" s="272" t="s">
        <v>1285</v>
      </c>
      <c r="B699" s="272" t="s">
        <v>17066</v>
      </c>
      <c r="C699" s="257">
        <v>56007</v>
      </c>
      <c r="D699" s="272" t="s">
        <v>17024</v>
      </c>
      <c r="E699" s="273" t="s">
        <v>17832</v>
      </c>
      <c r="F699" s="274">
        <v>31000299</v>
      </c>
      <c r="G699" s="272" t="s">
        <v>17859</v>
      </c>
      <c r="H699" s="272" t="s">
        <v>17880</v>
      </c>
      <c r="I699" s="272" t="s">
        <v>12109</v>
      </c>
      <c r="J699" s="287">
        <v>0</v>
      </c>
      <c r="K699" s="288">
        <v>0.34</v>
      </c>
      <c r="L699" s="288">
        <v>0</v>
      </c>
      <c r="M699" s="288">
        <v>0</v>
      </c>
      <c r="N699" s="288">
        <v>0</v>
      </c>
      <c r="O699" s="289">
        <v>0</v>
      </c>
      <c r="P699" s="290">
        <v>0.36852663338707858</v>
      </c>
      <c r="Q699" s="290">
        <v>0</v>
      </c>
      <c r="R699" s="290">
        <v>0</v>
      </c>
      <c r="S699" s="290">
        <v>0</v>
      </c>
      <c r="T699" s="291">
        <v>0</v>
      </c>
      <c r="U699" s="292">
        <v>0.36852663338707858</v>
      </c>
      <c r="V699" s="292">
        <v>0</v>
      </c>
      <c r="W699" s="292">
        <v>0</v>
      </c>
      <c r="X699" s="293">
        <v>0</v>
      </c>
      <c r="Y699" s="604" t="s">
        <v>16660</v>
      </c>
      <c r="Z699" s="282"/>
      <c r="AA699" s="282"/>
      <c r="AB699" s="282"/>
      <c r="AC699" s="282"/>
      <c r="AD699" s="283"/>
      <c r="AF699" s="285"/>
      <c r="AG699" s="285"/>
      <c r="AH699" s="285"/>
      <c r="AI699" s="285"/>
      <c r="AJ699" s="285"/>
      <c r="AL699" s="295"/>
    </row>
    <row r="700" spans="1:38" s="272" customFormat="1" x14ac:dyDescent="0.2">
      <c r="A700" s="272" t="s">
        <v>1285</v>
      </c>
      <c r="B700" s="272" t="s">
        <v>17066</v>
      </c>
      <c r="C700" s="257">
        <v>56007</v>
      </c>
      <c r="D700" s="272" t="s">
        <v>17024</v>
      </c>
      <c r="E700" s="273" t="s">
        <v>17832</v>
      </c>
      <c r="F700" s="274">
        <v>31000301</v>
      </c>
      <c r="G700" s="272" t="s">
        <v>17859</v>
      </c>
      <c r="H700" s="272" t="s">
        <v>17881</v>
      </c>
      <c r="I700" s="272" t="s">
        <v>15126</v>
      </c>
      <c r="J700" s="287">
        <v>0</v>
      </c>
      <c r="K700" s="288">
        <v>17.2</v>
      </c>
      <c r="L700" s="288">
        <v>0</v>
      </c>
      <c r="M700" s="288">
        <v>0</v>
      </c>
      <c r="N700" s="288">
        <v>0</v>
      </c>
      <c r="O700" s="289">
        <v>0</v>
      </c>
      <c r="P700" s="290">
        <v>18.643112041934561</v>
      </c>
      <c r="Q700" s="290">
        <v>0</v>
      </c>
      <c r="R700" s="290">
        <v>0</v>
      </c>
      <c r="S700" s="290">
        <v>0</v>
      </c>
      <c r="T700" s="291">
        <v>0</v>
      </c>
      <c r="U700" s="292">
        <v>17.228862240838691</v>
      </c>
      <c r="V700" s="292">
        <v>0</v>
      </c>
      <c r="W700" s="292">
        <v>0</v>
      </c>
      <c r="X700" s="293">
        <v>0</v>
      </c>
      <c r="Y700" s="604" t="s">
        <v>16661</v>
      </c>
      <c r="Z700" s="282"/>
      <c r="AA700" s="282"/>
      <c r="AB700" s="282"/>
      <c r="AC700" s="282"/>
      <c r="AD700" s="283"/>
      <c r="AF700" s="285"/>
      <c r="AG700" s="285"/>
      <c r="AH700" s="285"/>
      <c r="AI700" s="285"/>
      <c r="AJ700" s="285"/>
      <c r="AL700" s="295"/>
    </row>
    <row r="701" spans="1:38" s="272" customFormat="1" x14ac:dyDescent="0.2">
      <c r="A701" s="272" t="s">
        <v>1285</v>
      </c>
      <c r="B701" s="272" t="s">
        <v>17066</v>
      </c>
      <c r="C701" s="257">
        <v>56007</v>
      </c>
      <c r="D701" s="272" t="s">
        <v>17024</v>
      </c>
      <c r="E701" s="273" t="s">
        <v>17832</v>
      </c>
      <c r="F701" s="274">
        <v>31000302</v>
      </c>
      <c r="G701" s="272" t="s">
        <v>17859</v>
      </c>
      <c r="H701" s="272" t="s">
        <v>17882</v>
      </c>
      <c r="I701" s="272" t="s">
        <v>15126</v>
      </c>
      <c r="J701" s="287">
        <v>0</v>
      </c>
      <c r="K701" s="288">
        <v>0</v>
      </c>
      <c r="L701" s="288">
        <v>0</v>
      </c>
      <c r="M701" s="288">
        <v>0</v>
      </c>
      <c r="N701" s="288">
        <v>0</v>
      </c>
      <c r="O701" s="289">
        <v>0</v>
      </c>
      <c r="P701" s="290">
        <v>0</v>
      </c>
      <c r="Q701" s="290">
        <v>0</v>
      </c>
      <c r="R701" s="290">
        <v>0</v>
      </c>
      <c r="S701" s="290">
        <v>0</v>
      </c>
      <c r="T701" s="291">
        <v>0</v>
      </c>
      <c r="U701" s="292">
        <v>0</v>
      </c>
      <c r="V701" s="292">
        <v>0</v>
      </c>
      <c r="W701" s="292">
        <v>0</v>
      </c>
      <c r="X701" s="293">
        <v>0</v>
      </c>
      <c r="Y701" s="604" t="s">
        <v>16660</v>
      </c>
      <c r="Z701" s="282"/>
      <c r="AA701" s="282"/>
      <c r="AB701" s="282"/>
      <c r="AC701" s="282"/>
      <c r="AD701" s="283"/>
      <c r="AF701" s="285"/>
      <c r="AG701" s="285"/>
      <c r="AH701" s="285"/>
      <c r="AI701" s="285"/>
      <c r="AJ701" s="285"/>
      <c r="AL701" s="295"/>
    </row>
    <row r="702" spans="1:38" s="272" customFormat="1" x14ac:dyDescent="0.2">
      <c r="A702" s="272" t="s">
        <v>1285</v>
      </c>
      <c r="B702" s="272" t="s">
        <v>17066</v>
      </c>
      <c r="C702" s="257">
        <v>56007</v>
      </c>
      <c r="D702" s="272" t="s">
        <v>17024</v>
      </c>
      <c r="E702" s="273" t="s">
        <v>17832</v>
      </c>
      <c r="F702" s="274">
        <v>31000404</v>
      </c>
      <c r="G702" s="272" t="s">
        <v>17859</v>
      </c>
      <c r="H702" s="272" t="s">
        <v>17883</v>
      </c>
      <c r="I702" s="272" t="s">
        <v>14779</v>
      </c>
      <c r="J702" s="287">
        <v>1.35</v>
      </c>
      <c r="K702" s="288">
        <v>0.06</v>
      </c>
      <c r="L702" s="288">
        <v>0.3</v>
      </c>
      <c r="M702" s="288">
        <v>0</v>
      </c>
      <c r="N702" s="288">
        <v>0</v>
      </c>
      <c r="O702" s="289">
        <v>1.4632675149192826</v>
      </c>
      <c r="P702" s="290">
        <v>6.5034111774190329E-2</v>
      </c>
      <c r="Q702" s="290">
        <v>0.32517055887095164</v>
      </c>
      <c r="R702" s="290">
        <v>0</v>
      </c>
      <c r="S702" s="290">
        <v>0</v>
      </c>
      <c r="T702" s="291">
        <v>1.4632675149192826</v>
      </c>
      <c r="U702" s="292">
        <v>6.5034111774190329E-2</v>
      </c>
      <c r="V702" s="292">
        <v>0.32517055887095164</v>
      </c>
      <c r="W702" s="292">
        <v>0</v>
      </c>
      <c r="X702" s="293">
        <v>0</v>
      </c>
      <c r="Y702" s="604" t="s">
        <v>16660</v>
      </c>
      <c r="Z702" s="282"/>
      <c r="AA702" s="282"/>
      <c r="AB702" s="282"/>
      <c r="AC702" s="282"/>
      <c r="AD702" s="283"/>
      <c r="AF702" s="285"/>
      <c r="AG702" s="285"/>
      <c r="AH702" s="285"/>
      <c r="AI702" s="285"/>
      <c r="AJ702" s="285"/>
      <c r="AL702" s="295"/>
    </row>
    <row r="703" spans="1:38" s="272" customFormat="1" x14ac:dyDescent="0.2">
      <c r="A703" s="272" t="s">
        <v>1285</v>
      </c>
      <c r="B703" s="272" t="s">
        <v>17066</v>
      </c>
      <c r="C703" s="257">
        <v>56007</v>
      </c>
      <c r="D703" s="272" t="s">
        <v>17024</v>
      </c>
      <c r="E703" s="273" t="s">
        <v>17832</v>
      </c>
      <c r="F703" s="274">
        <v>31000201</v>
      </c>
      <c r="G703" s="272" t="s">
        <v>17871</v>
      </c>
      <c r="H703" s="272" t="s">
        <v>17884</v>
      </c>
      <c r="I703" s="272" t="s">
        <v>12099</v>
      </c>
      <c r="J703" s="287">
        <v>0.9</v>
      </c>
      <c r="K703" s="288">
        <v>0.01</v>
      </c>
      <c r="L703" s="288">
        <v>0.1</v>
      </c>
      <c r="M703" s="288">
        <v>0</v>
      </c>
      <c r="N703" s="288">
        <v>0</v>
      </c>
      <c r="O703" s="289">
        <v>0.97551167661285509</v>
      </c>
      <c r="P703" s="290">
        <v>1.0839018629031723E-2</v>
      </c>
      <c r="Q703" s="290">
        <v>0.10839018629031723</v>
      </c>
      <c r="R703" s="290">
        <v>0</v>
      </c>
      <c r="S703" s="290">
        <v>0</v>
      </c>
      <c r="T703" s="291">
        <v>0.97551167661285509</v>
      </c>
      <c r="U703" s="292">
        <v>1.0839018629031723E-2</v>
      </c>
      <c r="V703" s="292">
        <v>0.10839018629031723</v>
      </c>
      <c r="W703" s="292">
        <v>0</v>
      </c>
      <c r="X703" s="293">
        <v>0</v>
      </c>
      <c r="Y703" s="604" t="s">
        <v>16660</v>
      </c>
      <c r="Z703" s="282"/>
      <c r="AA703" s="282"/>
      <c r="AB703" s="282"/>
      <c r="AC703" s="282"/>
      <c r="AD703" s="283"/>
      <c r="AF703" s="285"/>
      <c r="AG703" s="285"/>
      <c r="AH703" s="285"/>
      <c r="AI703" s="285"/>
      <c r="AJ703" s="285"/>
      <c r="AL703" s="295"/>
    </row>
    <row r="704" spans="1:38" s="272" customFormat="1" x14ac:dyDescent="0.2">
      <c r="A704" s="272" t="s">
        <v>1285</v>
      </c>
      <c r="B704" s="272" t="s">
        <v>17066</v>
      </c>
      <c r="C704" s="257">
        <v>56007</v>
      </c>
      <c r="D704" s="272" t="s">
        <v>17024</v>
      </c>
      <c r="E704" s="273" t="s">
        <v>17832</v>
      </c>
      <c r="F704" s="274">
        <v>31000205</v>
      </c>
      <c r="G704" s="272" t="s">
        <v>17871</v>
      </c>
      <c r="H704" s="272" t="s">
        <v>17885</v>
      </c>
      <c r="I704" s="272" t="s">
        <v>16771</v>
      </c>
      <c r="J704" s="287">
        <v>3.1</v>
      </c>
      <c r="K704" s="288">
        <v>6.38</v>
      </c>
      <c r="L704" s="288">
        <v>16.8</v>
      </c>
      <c r="M704" s="288">
        <v>0.03</v>
      </c>
      <c r="N704" s="288">
        <v>0</v>
      </c>
      <c r="O704" s="289">
        <v>3.3600957749998339</v>
      </c>
      <c r="P704" s="290">
        <v>6.9152938853222388</v>
      </c>
      <c r="Q704" s="290">
        <v>18.209551296773295</v>
      </c>
      <c r="R704" s="290">
        <v>3.2517055887095164E-2</v>
      </c>
      <c r="S704" s="290">
        <v>0</v>
      </c>
      <c r="T704" s="291">
        <v>3.3600957749998339</v>
      </c>
      <c r="U704" s="292">
        <v>6.9152938853222388</v>
      </c>
      <c r="V704" s="292">
        <v>18.209551296773295</v>
      </c>
      <c r="W704" s="292">
        <v>3.2517055887095164E-2</v>
      </c>
      <c r="X704" s="293">
        <v>0</v>
      </c>
      <c r="Y704" s="604" t="s">
        <v>16660</v>
      </c>
      <c r="Z704" s="282"/>
      <c r="AA704" s="282"/>
      <c r="AB704" s="282"/>
      <c r="AC704" s="282"/>
      <c r="AD704" s="283"/>
      <c r="AF704" s="285"/>
      <c r="AG704" s="285"/>
      <c r="AH704" s="285"/>
      <c r="AI704" s="285"/>
      <c r="AJ704" s="285"/>
      <c r="AL704" s="295"/>
    </row>
    <row r="705" spans="1:38" s="272" customFormat="1" x14ac:dyDescent="0.2">
      <c r="A705" s="272" t="s">
        <v>1285</v>
      </c>
      <c r="B705" s="272" t="s">
        <v>17066</v>
      </c>
      <c r="C705" s="257">
        <v>56007</v>
      </c>
      <c r="D705" s="272" t="s">
        <v>17024</v>
      </c>
      <c r="E705" s="273" t="s">
        <v>17832</v>
      </c>
      <c r="F705" s="274">
        <v>31000209</v>
      </c>
      <c r="G705" s="272" t="s">
        <v>17871</v>
      </c>
      <c r="H705" s="272" t="s">
        <v>17886</v>
      </c>
      <c r="I705" s="272" t="s">
        <v>12101</v>
      </c>
      <c r="J705" s="287">
        <v>8.3000000000000007</v>
      </c>
      <c r="K705" s="288">
        <v>0.12</v>
      </c>
      <c r="L705" s="288">
        <v>0.9</v>
      </c>
      <c r="M705" s="288">
        <v>28</v>
      </c>
      <c r="N705" s="288">
        <v>0</v>
      </c>
      <c r="O705" s="289">
        <v>8.9963854620963311</v>
      </c>
      <c r="P705" s="290">
        <v>0.13006822354838066</v>
      </c>
      <c r="Q705" s="290">
        <v>0.97551167661285509</v>
      </c>
      <c r="R705" s="290">
        <v>30.349252161288824</v>
      </c>
      <c r="S705" s="290">
        <v>0</v>
      </c>
      <c r="T705" s="291">
        <v>8.9963854620963311</v>
      </c>
      <c r="U705" s="292">
        <v>0.13006822354838066</v>
      </c>
      <c r="V705" s="292">
        <v>0.97551167661285509</v>
      </c>
      <c r="W705" s="292">
        <v>30.349252161288824</v>
      </c>
      <c r="X705" s="293">
        <v>0</v>
      </c>
      <c r="Y705" s="604" t="s">
        <v>16660</v>
      </c>
      <c r="Z705" s="282"/>
      <c r="AA705" s="282"/>
      <c r="AB705" s="282"/>
      <c r="AC705" s="282"/>
      <c r="AD705" s="283"/>
      <c r="AF705" s="285"/>
      <c r="AG705" s="285"/>
      <c r="AH705" s="285"/>
      <c r="AI705" s="285"/>
      <c r="AJ705" s="285"/>
      <c r="AL705" s="295"/>
    </row>
    <row r="706" spans="1:38" s="272" customFormat="1" x14ac:dyDescent="0.2">
      <c r="A706" s="272" t="s">
        <v>1285</v>
      </c>
      <c r="B706" s="272" t="s">
        <v>17066</v>
      </c>
      <c r="C706" s="257">
        <v>56007</v>
      </c>
      <c r="D706" s="272" t="s">
        <v>17024</v>
      </c>
      <c r="E706" s="273" t="s">
        <v>17832</v>
      </c>
      <c r="F706" s="274">
        <v>31000404</v>
      </c>
      <c r="G706" s="272" t="s">
        <v>17871</v>
      </c>
      <c r="H706" s="272" t="s">
        <v>17887</v>
      </c>
      <c r="I706" s="272" t="s">
        <v>14779</v>
      </c>
      <c r="J706" s="287">
        <v>19.899999999999999</v>
      </c>
      <c r="K706" s="288">
        <v>0.28000000000000003</v>
      </c>
      <c r="L706" s="288">
        <v>3.5</v>
      </c>
      <c r="M706" s="288">
        <v>0.06</v>
      </c>
      <c r="N706" s="288">
        <v>0</v>
      </c>
      <c r="O706" s="289">
        <v>21.569647071773126</v>
      </c>
      <c r="P706" s="290">
        <v>0.30349252161288826</v>
      </c>
      <c r="Q706" s="290">
        <v>3.793656520161103</v>
      </c>
      <c r="R706" s="290">
        <v>6.5034111774190329E-2</v>
      </c>
      <c r="S706" s="290">
        <v>0</v>
      </c>
      <c r="T706" s="291">
        <v>21.569647071773126</v>
      </c>
      <c r="U706" s="292">
        <v>0.30349252161288826</v>
      </c>
      <c r="V706" s="292">
        <v>3.793656520161103</v>
      </c>
      <c r="W706" s="292">
        <v>6.5034111774190329E-2</v>
      </c>
      <c r="X706" s="293">
        <v>0</v>
      </c>
      <c r="Y706" s="604" t="s">
        <v>16660</v>
      </c>
      <c r="Z706" s="282"/>
      <c r="AA706" s="282"/>
      <c r="AB706" s="282"/>
      <c r="AC706" s="282"/>
      <c r="AD706" s="283"/>
      <c r="AF706" s="285"/>
      <c r="AG706" s="285"/>
      <c r="AH706" s="285"/>
      <c r="AI706" s="285"/>
      <c r="AJ706" s="285"/>
      <c r="AL706" s="295"/>
    </row>
    <row r="707" spans="1:38" s="272" customFormat="1" x14ac:dyDescent="0.2">
      <c r="A707" s="272" t="s">
        <v>1285</v>
      </c>
      <c r="B707" s="272" t="s">
        <v>17066</v>
      </c>
      <c r="C707" s="257">
        <v>56007</v>
      </c>
      <c r="D707" s="272" t="s">
        <v>17024</v>
      </c>
      <c r="E707" s="273" t="s">
        <v>17832</v>
      </c>
      <c r="F707" s="274">
        <v>31000404</v>
      </c>
      <c r="G707" s="272" t="s">
        <v>17871</v>
      </c>
      <c r="H707" s="272" t="s">
        <v>17888</v>
      </c>
      <c r="I707" s="272" t="s">
        <v>14779</v>
      </c>
      <c r="J707" s="287">
        <v>8.9</v>
      </c>
      <c r="K707" s="288">
        <v>0.13</v>
      </c>
      <c r="L707" s="288">
        <v>1.5</v>
      </c>
      <c r="M707" s="288">
        <v>0.03</v>
      </c>
      <c r="N707" s="288">
        <v>0</v>
      </c>
      <c r="O707" s="289">
        <v>9.6467265798382336</v>
      </c>
      <c r="P707" s="290">
        <v>0.14090724217741241</v>
      </c>
      <c r="Q707" s="290">
        <v>1.6258527943547585</v>
      </c>
      <c r="R707" s="290">
        <v>3.2517055887095164E-2</v>
      </c>
      <c r="S707" s="290">
        <v>0</v>
      </c>
      <c r="T707" s="291">
        <v>9.6467265798382336</v>
      </c>
      <c r="U707" s="292">
        <v>0.14090724217741241</v>
      </c>
      <c r="V707" s="292">
        <v>1.6258527943547585</v>
      </c>
      <c r="W707" s="292">
        <v>3.2517055887095164E-2</v>
      </c>
      <c r="X707" s="293">
        <v>0</v>
      </c>
      <c r="Y707" s="604" t="s">
        <v>16660</v>
      </c>
      <c r="Z707" s="282"/>
      <c r="AA707" s="282"/>
      <c r="AB707" s="282"/>
      <c r="AC707" s="282"/>
      <c r="AD707" s="283"/>
      <c r="AF707" s="285"/>
      <c r="AG707" s="285"/>
      <c r="AH707" s="285"/>
      <c r="AI707" s="285"/>
      <c r="AJ707" s="285"/>
      <c r="AL707" s="295"/>
    </row>
    <row r="708" spans="1:38" s="272" customFormat="1" x14ac:dyDescent="0.2">
      <c r="A708" s="272" t="s">
        <v>1285</v>
      </c>
      <c r="B708" s="272" t="s">
        <v>17066</v>
      </c>
      <c r="C708" s="257">
        <v>56007</v>
      </c>
      <c r="D708" s="272" t="s">
        <v>17024</v>
      </c>
      <c r="E708" s="273" t="s">
        <v>17832</v>
      </c>
      <c r="F708" s="274">
        <v>31000404</v>
      </c>
      <c r="G708" s="272" t="s">
        <v>17871</v>
      </c>
      <c r="H708" s="272" t="s">
        <v>17889</v>
      </c>
      <c r="I708" s="272" t="s">
        <v>14779</v>
      </c>
      <c r="J708" s="287">
        <v>8.9</v>
      </c>
      <c r="K708" s="288">
        <v>0.13</v>
      </c>
      <c r="L708" s="288">
        <v>1.5</v>
      </c>
      <c r="M708" s="288">
        <v>0.03</v>
      </c>
      <c r="N708" s="288">
        <v>0</v>
      </c>
      <c r="O708" s="289">
        <v>9.6467265798382336</v>
      </c>
      <c r="P708" s="290">
        <v>0.14090724217741241</v>
      </c>
      <c r="Q708" s="290">
        <v>1.6258527943547585</v>
      </c>
      <c r="R708" s="290">
        <v>3.2517055887095164E-2</v>
      </c>
      <c r="S708" s="290">
        <v>0</v>
      </c>
      <c r="T708" s="291">
        <v>9.6467265798382336</v>
      </c>
      <c r="U708" s="292">
        <v>0.14090724217741241</v>
      </c>
      <c r="V708" s="292">
        <v>1.6258527943547585</v>
      </c>
      <c r="W708" s="292">
        <v>3.2517055887095164E-2</v>
      </c>
      <c r="X708" s="293">
        <v>0</v>
      </c>
      <c r="Y708" s="604" t="s">
        <v>16660</v>
      </c>
      <c r="Z708" s="282"/>
      <c r="AA708" s="282"/>
      <c r="AB708" s="282"/>
      <c r="AC708" s="282"/>
      <c r="AD708" s="283"/>
      <c r="AF708" s="285"/>
      <c r="AG708" s="285"/>
      <c r="AH708" s="285"/>
      <c r="AI708" s="285"/>
      <c r="AJ708" s="285"/>
      <c r="AL708" s="295"/>
    </row>
    <row r="709" spans="1:38" s="272" customFormat="1" x14ac:dyDescent="0.2">
      <c r="A709" s="272" t="s">
        <v>1285</v>
      </c>
      <c r="B709" s="272" t="s">
        <v>17066</v>
      </c>
      <c r="C709" s="257">
        <v>56007</v>
      </c>
      <c r="D709" s="272" t="s">
        <v>17024</v>
      </c>
      <c r="E709" s="273" t="s">
        <v>17832</v>
      </c>
      <c r="F709" s="274">
        <v>31000404</v>
      </c>
      <c r="G709" s="272" t="s">
        <v>17871</v>
      </c>
      <c r="H709" s="272" t="s">
        <v>17890</v>
      </c>
      <c r="I709" s="272" t="s">
        <v>14779</v>
      </c>
      <c r="J709" s="287">
        <v>1.4</v>
      </c>
      <c r="K709" s="288">
        <v>0.03</v>
      </c>
      <c r="L709" s="288">
        <v>0.2</v>
      </c>
      <c r="M709" s="288">
        <v>0</v>
      </c>
      <c r="N709" s="288">
        <v>0</v>
      </c>
      <c r="O709" s="289">
        <v>1.5174626080644411</v>
      </c>
      <c r="P709" s="290">
        <v>3.2517055887095164E-2</v>
      </c>
      <c r="Q709" s="290">
        <v>0.21678037258063446</v>
      </c>
      <c r="R709" s="290">
        <v>0</v>
      </c>
      <c r="S709" s="290">
        <v>0</v>
      </c>
      <c r="T709" s="291">
        <v>1.5174626080644411</v>
      </c>
      <c r="U709" s="292">
        <v>3.2517055887095164E-2</v>
      </c>
      <c r="V709" s="292">
        <v>0.21678037258063446</v>
      </c>
      <c r="W709" s="292">
        <v>0</v>
      </c>
      <c r="X709" s="293">
        <v>0</v>
      </c>
      <c r="Y709" s="604" t="s">
        <v>16660</v>
      </c>
      <c r="Z709" s="282"/>
      <c r="AA709" s="282"/>
      <c r="AB709" s="282"/>
      <c r="AC709" s="282"/>
      <c r="AD709" s="283"/>
      <c r="AF709" s="285"/>
      <c r="AG709" s="285"/>
      <c r="AH709" s="285"/>
      <c r="AI709" s="285"/>
      <c r="AJ709" s="285"/>
      <c r="AL709" s="295"/>
    </row>
    <row r="710" spans="1:38" s="272" customFormat="1" x14ac:dyDescent="0.2">
      <c r="A710" s="272" t="s">
        <v>1285</v>
      </c>
      <c r="B710" s="272" t="s">
        <v>17066</v>
      </c>
      <c r="C710" s="257">
        <v>56007</v>
      </c>
      <c r="D710" s="272" t="s">
        <v>17024</v>
      </c>
      <c r="E710" s="273" t="s">
        <v>17832</v>
      </c>
      <c r="F710" s="274">
        <v>31000404</v>
      </c>
      <c r="G710" s="272" t="s">
        <v>17871</v>
      </c>
      <c r="H710" s="272" t="s">
        <v>17891</v>
      </c>
      <c r="I710" s="272" t="s">
        <v>14779</v>
      </c>
      <c r="J710" s="287">
        <v>3.7</v>
      </c>
      <c r="K710" s="288">
        <v>7.0000000000000007E-2</v>
      </c>
      <c r="L710" s="288">
        <v>0.4</v>
      </c>
      <c r="M710" s="288">
        <v>0.01</v>
      </c>
      <c r="N710" s="288">
        <v>0</v>
      </c>
      <c r="O710" s="289">
        <v>4.0104368927417378</v>
      </c>
      <c r="P710" s="290">
        <v>7.5873130403222064E-2</v>
      </c>
      <c r="Q710" s="290">
        <v>0.43356074516126891</v>
      </c>
      <c r="R710" s="290">
        <v>1.0839018629031723E-2</v>
      </c>
      <c r="S710" s="290">
        <v>0</v>
      </c>
      <c r="T710" s="291">
        <v>4.0104368927417378</v>
      </c>
      <c r="U710" s="292">
        <v>7.5873130403222064E-2</v>
      </c>
      <c r="V710" s="292">
        <v>0.43356074516126891</v>
      </c>
      <c r="W710" s="292">
        <v>1.0839018629031723E-2</v>
      </c>
      <c r="X710" s="293">
        <v>0</v>
      </c>
      <c r="Y710" s="604" t="s">
        <v>16660</v>
      </c>
      <c r="Z710" s="282"/>
      <c r="AA710" s="282"/>
      <c r="AB710" s="282"/>
      <c r="AC710" s="282"/>
      <c r="AD710" s="283"/>
      <c r="AF710" s="285"/>
      <c r="AG710" s="285"/>
      <c r="AH710" s="285"/>
      <c r="AI710" s="285"/>
      <c r="AJ710" s="285"/>
      <c r="AL710" s="295"/>
    </row>
    <row r="711" spans="1:38" s="272" customFormat="1" x14ac:dyDescent="0.2">
      <c r="A711" s="272" t="s">
        <v>1285</v>
      </c>
      <c r="B711" s="272" t="s">
        <v>17066</v>
      </c>
      <c r="C711" s="257">
        <v>56007</v>
      </c>
      <c r="D711" s="272" t="s">
        <v>17024</v>
      </c>
      <c r="E711" s="273" t="s">
        <v>17832</v>
      </c>
      <c r="F711" s="274">
        <v>50410310</v>
      </c>
      <c r="G711" s="272" t="s">
        <v>17871</v>
      </c>
      <c r="H711" s="272" t="s">
        <v>17892</v>
      </c>
      <c r="I711" s="272" t="s">
        <v>12098</v>
      </c>
      <c r="J711" s="287">
        <v>0</v>
      </c>
      <c r="K711" s="288">
        <v>10.199999999999999</v>
      </c>
      <c r="L711" s="288">
        <v>0</v>
      </c>
      <c r="M711" s="288">
        <v>0</v>
      </c>
      <c r="N711" s="288">
        <v>0</v>
      </c>
      <c r="O711" s="289">
        <v>0</v>
      </c>
      <c r="P711" s="290">
        <v>11.055799001612357</v>
      </c>
      <c r="Q711" s="290">
        <v>0</v>
      </c>
      <c r="R711" s="290">
        <v>0</v>
      </c>
      <c r="S711" s="290">
        <v>0</v>
      </c>
      <c r="T711" s="291">
        <v>0</v>
      </c>
      <c r="U711" s="292">
        <v>11.055799001612357</v>
      </c>
      <c r="V711" s="292">
        <v>0</v>
      </c>
      <c r="W711" s="292">
        <v>0</v>
      </c>
      <c r="X711" s="293">
        <v>0</v>
      </c>
      <c r="Y711" s="604" t="s">
        <v>16660</v>
      </c>
      <c r="Z711" s="282"/>
      <c r="AA711" s="282"/>
      <c r="AB711" s="282"/>
      <c r="AC711" s="282"/>
      <c r="AD711" s="283"/>
      <c r="AF711" s="285"/>
      <c r="AG711" s="285"/>
      <c r="AH711" s="285"/>
      <c r="AI711" s="285"/>
      <c r="AJ711" s="285"/>
      <c r="AL711" s="295"/>
    </row>
    <row r="712" spans="1:38" s="272" customFormat="1" x14ac:dyDescent="0.2">
      <c r="A712" s="272" t="s">
        <v>1285</v>
      </c>
      <c r="B712" s="272" t="s">
        <v>17066</v>
      </c>
      <c r="C712" s="257">
        <v>56037</v>
      </c>
      <c r="D712" s="272" t="s">
        <v>17030</v>
      </c>
      <c r="E712" s="273" t="s">
        <v>17278</v>
      </c>
      <c r="F712" s="274">
        <v>31000205</v>
      </c>
      <c r="G712" s="272" t="s">
        <v>17506</v>
      </c>
      <c r="H712" s="272" t="s">
        <v>17893</v>
      </c>
      <c r="I712" s="272" t="s">
        <v>16771</v>
      </c>
      <c r="J712" s="287">
        <v>0</v>
      </c>
      <c r="K712" s="288">
        <v>0</v>
      </c>
      <c r="L712" s="288">
        <v>0</v>
      </c>
      <c r="M712" s="288">
        <v>32</v>
      </c>
      <c r="N712" s="288">
        <v>0</v>
      </c>
      <c r="O712" s="289">
        <v>0</v>
      </c>
      <c r="P712" s="290">
        <v>0</v>
      </c>
      <c r="Q712" s="290">
        <v>0</v>
      </c>
      <c r="R712" s="290">
        <v>34.684859612901512</v>
      </c>
      <c r="S712" s="290">
        <v>0</v>
      </c>
      <c r="T712" s="291">
        <v>0</v>
      </c>
      <c r="U712" s="292">
        <v>0</v>
      </c>
      <c r="V712" s="292">
        <v>0</v>
      </c>
      <c r="W712" s="292">
        <v>34.684859612901512</v>
      </c>
      <c r="X712" s="293">
        <v>0</v>
      </c>
      <c r="Y712" s="604" t="s">
        <v>16660</v>
      </c>
      <c r="Z712" s="282"/>
      <c r="AA712" s="282"/>
      <c r="AB712" s="282"/>
      <c r="AC712" s="282"/>
      <c r="AD712" s="283"/>
      <c r="AF712" s="285"/>
      <c r="AG712" s="285"/>
      <c r="AH712" s="285"/>
      <c r="AI712" s="285"/>
      <c r="AJ712" s="285"/>
      <c r="AL712" s="295"/>
    </row>
    <row r="713" spans="1:38" s="272" customFormat="1" x14ac:dyDescent="0.2">
      <c r="A713" s="272" t="s">
        <v>1285</v>
      </c>
      <c r="B713" s="272" t="s">
        <v>17066</v>
      </c>
      <c r="C713" s="257">
        <v>56037</v>
      </c>
      <c r="D713" s="272" t="s">
        <v>17030</v>
      </c>
      <c r="E713" s="273" t="s">
        <v>17278</v>
      </c>
      <c r="F713" s="274">
        <v>31000299</v>
      </c>
      <c r="G713" s="272" t="s">
        <v>17506</v>
      </c>
      <c r="H713" s="272" t="s">
        <v>17894</v>
      </c>
      <c r="I713" s="272" t="s">
        <v>12109</v>
      </c>
      <c r="J713" s="287">
        <v>0</v>
      </c>
      <c r="K713" s="288">
        <v>35</v>
      </c>
      <c r="L713" s="288">
        <v>0</v>
      </c>
      <c r="M713" s="288">
        <v>0</v>
      </c>
      <c r="N713" s="288">
        <v>0</v>
      </c>
      <c r="O713" s="289">
        <v>0</v>
      </c>
      <c r="P713" s="290">
        <v>37.936565201611032</v>
      </c>
      <c r="Q713" s="290">
        <v>0</v>
      </c>
      <c r="R713" s="290">
        <v>0</v>
      </c>
      <c r="S713" s="290">
        <v>0</v>
      </c>
      <c r="T713" s="291">
        <v>0</v>
      </c>
      <c r="U713" s="292">
        <v>37.936565201611032</v>
      </c>
      <c r="V713" s="292">
        <v>0</v>
      </c>
      <c r="W713" s="292">
        <v>0</v>
      </c>
      <c r="X713" s="293">
        <v>0</v>
      </c>
      <c r="Y713" s="604" t="s">
        <v>16660</v>
      </c>
      <c r="Z713" s="282"/>
      <c r="AA713" s="282"/>
      <c r="AB713" s="282"/>
      <c r="AC713" s="282"/>
      <c r="AD713" s="283"/>
      <c r="AF713" s="285"/>
      <c r="AG713" s="285"/>
      <c r="AH713" s="285"/>
      <c r="AI713" s="285"/>
      <c r="AJ713" s="285"/>
      <c r="AL713" s="295"/>
    </row>
    <row r="714" spans="1:38" s="272" customFormat="1" x14ac:dyDescent="0.2">
      <c r="A714" s="272" t="s">
        <v>1285</v>
      </c>
      <c r="B714" s="272" t="s">
        <v>17066</v>
      </c>
      <c r="C714" s="257">
        <v>56037</v>
      </c>
      <c r="D714" s="272" t="s">
        <v>17030</v>
      </c>
      <c r="E714" s="273" t="s">
        <v>17278</v>
      </c>
      <c r="F714" s="274">
        <v>31000299</v>
      </c>
      <c r="G714" s="272" t="s">
        <v>17506</v>
      </c>
      <c r="H714" s="272" t="s">
        <v>17895</v>
      </c>
      <c r="I714" s="272" t="s">
        <v>12109</v>
      </c>
      <c r="J714" s="287">
        <v>47.3</v>
      </c>
      <c r="K714" s="288">
        <v>7.7</v>
      </c>
      <c r="L714" s="288">
        <v>19.8</v>
      </c>
      <c r="M714" s="288">
        <v>3</v>
      </c>
      <c r="N714" s="288">
        <v>0</v>
      </c>
      <c r="O714" s="289">
        <v>51.268558115320047</v>
      </c>
      <c r="P714" s="290">
        <v>8.3460443443544268</v>
      </c>
      <c r="Q714" s="290">
        <v>21.461256885482811</v>
      </c>
      <c r="R714" s="290">
        <v>3.251705588709517</v>
      </c>
      <c r="S714" s="290">
        <v>0</v>
      </c>
      <c r="T714" s="291">
        <v>51.268558115320047</v>
      </c>
      <c r="U714" s="292">
        <v>8.3460443443544268</v>
      </c>
      <c r="V714" s="292">
        <v>21.461256885482811</v>
      </c>
      <c r="W714" s="292">
        <v>3.251705588709517</v>
      </c>
      <c r="X714" s="293">
        <v>0</v>
      </c>
      <c r="Y714" s="604" t="s">
        <v>16660</v>
      </c>
      <c r="Z714" s="282"/>
      <c r="AA714" s="282"/>
      <c r="AB714" s="282"/>
      <c r="AC714" s="282"/>
      <c r="AD714" s="283"/>
      <c r="AF714" s="285"/>
      <c r="AG714" s="285"/>
      <c r="AH714" s="285"/>
      <c r="AI714" s="285"/>
      <c r="AJ714" s="285"/>
      <c r="AL714" s="295"/>
    </row>
    <row r="715" spans="1:38" s="272" customFormat="1" x14ac:dyDescent="0.2">
      <c r="A715" s="272" t="s">
        <v>1285</v>
      </c>
      <c r="B715" s="272" t="s">
        <v>17066</v>
      </c>
      <c r="C715" s="257">
        <v>56037</v>
      </c>
      <c r="D715" s="272" t="s">
        <v>17030</v>
      </c>
      <c r="E715" s="273" t="s">
        <v>17278</v>
      </c>
      <c r="F715" s="274">
        <v>31000299</v>
      </c>
      <c r="G715" s="272" t="s">
        <v>17506</v>
      </c>
      <c r="H715" s="272" t="s">
        <v>17896</v>
      </c>
      <c r="I715" s="272" t="s">
        <v>12109</v>
      </c>
      <c r="J715" s="287">
        <v>20.2</v>
      </c>
      <c r="K715" s="288">
        <v>6</v>
      </c>
      <c r="L715" s="288">
        <v>15.5</v>
      </c>
      <c r="M715" s="288">
        <v>2.2999999999999998</v>
      </c>
      <c r="N715" s="288">
        <v>0</v>
      </c>
      <c r="O715" s="289">
        <v>21.894817630644077</v>
      </c>
      <c r="P715" s="290">
        <v>6.503411177419034</v>
      </c>
      <c r="Q715" s="290">
        <v>16.800478874999168</v>
      </c>
      <c r="R715" s="290">
        <v>2.4929742846772962</v>
      </c>
      <c r="S715" s="290">
        <v>0</v>
      </c>
      <c r="T715" s="291">
        <v>21.894817630644077</v>
      </c>
      <c r="U715" s="292">
        <v>6.503411177419034</v>
      </c>
      <c r="V715" s="292">
        <v>16.800478874999168</v>
      </c>
      <c r="W715" s="292">
        <v>2.4929742846772962</v>
      </c>
      <c r="X715" s="293">
        <v>0</v>
      </c>
      <c r="Y715" s="604" t="s">
        <v>16660</v>
      </c>
      <c r="Z715" s="282"/>
      <c r="AA715" s="282"/>
      <c r="AB715" s="282"/>
      <c r="AC715" s="282"/>
      <c r="AD715" s="283"/>
      <c r="AF715" s="285"/>
      <c r="AG715" s="285"/>
      <c r="AH715" s="285"/>
      <c r="AI715" s="285"/>
      <c r="AJ715" s="285"/>
      <c r="AL715" s="295"/>
    </row>
    <row r="716" spans="1:38" s="272" customFormat="1" x14ac:dyDescent="0.2">
      <c r="A716" s="272" t="s">
        <v>1285</v>
      </c>
      <c r="B716" s="272" t="s">
        <v>17066</v>
      </c>
      <c r="C716" s="257">
        <v>56037</v>
      </c>
      <c r="D716" s="272" t="s">
        <v>17030</v>
      </c>
      <c r="E716" s="273" t="s">
        <v>17278</v>
      </c>
      <c r="F716" s="274">
        <v>31000299</v>
      </c>
      <c r="G716" s="272" t="s">
        <v>17506</v>
      </c>
      <c r="H716" s="272" t="s">
        <v>17897</v>
      </c>
      <c r="I716" s="272" t="s">
        <v>12109</v>
      </c>
      <c r="J716" s="287">
        <v>4.0999999999999996</v>
      </c>
      <c r="K716" s="288">
        <v>0</v>
      </c>
      <c r="L716" s="288">
        <v>1</v>
      </c>
      <c r="M716" s="288">
        <v>0</v>
      </c>
      <c r="N716" s="288">
        <v>0</v>
      </c>
      <c r="O716" s="289">
        <v>4.4439976379030055</v>
      </c>
      <c r="P716" s="290">
        <v>0</v>
      </c>
      <c r="Q716" s="290">
        <v>1.0839018629031723</v>
      </c>
      <c r="R716" s="290">
        <v>0</v>
      </c>
      <c r="S716" s="290">
        <v>0</v>
      </c>
      <c r="T716" s="291">
        <v>4.4439976379030055</v>
      </c>
      <c r="U716" s="292">
        <v>0</v>
      </c>
      <c r="V716" s="292">
        <v>1.0839018629031723</v>
      </c>
      <c r="W716" s="292">
        <v>0</v>
      </c>
      <c r="X716" s="293">
        <v>0</v>
      </c>
      <c r="Y716" s="604" t="s">
        <v>16660</v>
      </c>
      <c r="Z716" s="282"/>
      <c r="AA716" s="282"/>
      <c r="AB716" s="282"/>
      <c r="AC716" s="282"/>
      <c r="AD716" s="283"/>
      <c r="AF716" s="285"/>
      <c r="AG716" s="285"/>
      <c r="AH716" s="285"/>
      <c r="AI716" s="285"/>
      <c r="AJ716" s="285"/>
      <c r="AL716" s="295"/>
    </row>
    <row r="717" spans="1:38" s="272" customFormat="1" x14ac:dyDescent="0.2">
      <c r="A717" s="272" t="s">
        <v>1285</v>
      </c>
      <c r="B717" s="272" t="s">
        <v>17066</v>
      </c>
      <c r="C717" s="257">
        <v>56037</v>
      </c>
      <c r="D717" s="272" t="s">
        <v>17030</v>
      </c>
      <c r="E717" s="273" t="s">
        <v>17278</v>
      </c>
      <c r="F717" s="274">
        <v>31000299</v>
      </c>
      <c r="G717" s="272" t="s">
        <v>17506</v>
      </c>
      <c r="H717" s="272" t="s">
        <v>17898</v>
      </c>
      <c r="I717" s="272" t="s">
        <v>12109</v>
      </c>
      <c r="J717" s="287">
        <v>22.6</v>
      </c>
      <c r="K717" s="288">
        <v>11.9</v>
      </c>
      <c r="L717" s="288">
        <v>20.9</v>
      </c>
      <c r="M717" s="288">
        <v>46.9</v>
      </c>
      <c r="N717" s="288">
        <v>0</v>
      </c>
      <c r="O717" s="289">
        <v>24.496182101611694</v>
      </c>
      <c r="P717" s="290">
        <v>12.89843216854775</v>
      </c>
      <c r="Q717" s="290">
        <v>22.653548934676298</v>
      </c>
      <c r="R717" s="290">
        <v>50.834997370158774</v>
      </c>
      <c r="S717" s="290">
        <v>0</v>
      </c>
      <c r="T717" s="291">
        <v>24.496182101611694</v>
      </c>
      <c r="U717" s="292">
        <v>12.89843216854775</v>
      </c>
      <c r="V717" s="292">
        <v>22.653548934676298</v>
      </c>
      <c r="W717" s="292">
        <v>50.834997370158774</v>
      </c>
      <c r="X717" s="293">
        <v>0</v>
      </c>
      <c r="Y717" s="604" t="s">
        <v>16660</v>
      </c>
      <c r="Z717" s="282"/>
      <c r="AA717" s="282"/>
      <c r="AB717" s="282"/>
      <c r="AC717" s="282"/>
      <c r="AD717" s="283"/>
      <c r="AF717" s="285"/>
      <c r="AG717" s="285"/>
      <c r="AH717" s="285"/>
      <c r="AI717" s="285"/>
      <c r="AJ717" s="285"/>
      <c r="AL717" s="295"/>
    </row>
    <row r="718" spans="1:38" s="272" customFormat="1" x14ac:dyDescent="0.2">
      <c r="A718" s="272" t="s">
        <v>1285</v>
      </c>
      <c r="B718" s="272" t="s">
        <v>17066</v>
      </c>
      <c r="C718" s="257">
        <v>56037</v>
      </c>
      <c r="D718" s="272" t="s">
        <v>17030</v>
      </c>
      <c r="E718" s="273" t="s">
        <v>17278</v>
      </c>
      <c r="F718" s="274">
        <v>31000299</v>
      </c>
      <c r="G718" s="272" t="s">
        <v>17500</v>
      </c>
      <c r="H718" s="272" t="s">
        <v>17899</v>
      </c>
      <c r="I718" s="272" t="s">
        <v>12109</v>
      </c>
      <c r="J718" s="287">
        <v>1.1123807999999999</v>
      </c>
      <c r="K718" s="288">
        <v>0</v>
      </c>
      <c r="L718" s="288">
        <v>0</v>
      </c>
      <c r="M718" s="288">
        <v>4.3799994E-3</v>
      </c>
      <c r="N718" s="288">
        <v>0</v>
      </c>
      <c r="O718" s="289">
        <v>1.205711621377721</v>
      </c>
      <c r="P718" s="290">
        <v>0</v>
      </c>
      <c r="Q718" s="290">
        <v>0</v>
      </c>
      <c r="R718" s="290">
        <v>4.7474895091747767E-3</v>
      </c>
      <c r="S718" s="290">
        <v>0</v>
      </c>
      <c r="T718" s="291">
        <v>1.205711621377721</v>
      </c>
      <c r="U718" s="292">
        <v>0</v>
      </c>
      <c r="V718" s="292">
        <v>0</v>
      </c>
      <c r="W718" s="292">
        <v>4.7474895091747767E-3</v>
      </c>
      <c r="X718" s="293">
        <v>0</v>
      </c>
      <c r="Y718" s="604" t="s">
        <v>16660</v>
      </c>
      <c r="Z718" s="282"/>
      <c r="AA718" s="282"/>
      <c r="AB718" s="282"/>
      <c r="AC718" s="282"/>
      <c r="AD718" s="283"/>
      <c r="AF718" s="285"/>
      <c r="AG718" s="285"/>
      <c r="AH718" s="285"/>
      <c r="AI718" s="285"/>
      <c r="AJ718" s="285"/>
      <c r="AL718" s="295"/>
    </row>
    <row r="719" spans="1:38" s="272" customFormat="1" x14ac:dyDescent="0.2">
      <c r="A719" s="272" t="s">
        <v>1285</v>
      </c>
      <c r="B719" s="272" t="s">
        <v>17066</v>
      </c>
      <c r="C719" s="257">
        <v>56037</v>
      </c>
      <c r="D719" s="272" t="s">
        <v>17030</v>
      </c>
      <c r="E719" s="273" t="s">
        <v>17278</v>
      </c>
      <c r="F719" s="274">
        <v>31000299</v>
      </c>
      <c r="G719" s="272" t="s">
        <v>17500</v>
      </c>
      <c r="H719" s="272" t="s">
        <v>17900</v>
      </c>
      <c r="I719" s="272" t="s">
        <v>12109</v>
      </c>
      <c r="J719" s="287">
        <v>0.41714279999999998</v>
      </c>
      <c r="K719" s="288">
        <v>0</v>
      </c>
      <c r="L719" s="288">
        <v>0</v>
      </c>
      <c r="M719" s="288">
        <v>0.48179993399999999</v>
      </c>
      <c r="N719" s="288">
        <v>0</v>
      </c>
      <c r="O719" s="289">
        <v>0.45214185801664536</v>
      </c>
      <c r="P719" s="290">
        <v>0</v>
      </c>
      <c r="Q719" s="290">
        <v>0</v>
      </c>
      <c r="R719" s="290">
        <v>0.52222384600922545</v>
      </c>
      <c r="S719" s="290">
        <v>0</v>
      </c>
      <c r="T719" s="291">
        <v>0.45214185801664536</v>
      </c>
      <c r="U719" s="292">
        <v>0</v>
      </c>
      <c r="V719" s="292">
        <v>0</v>
      </c>
      <c r="W719" s="292">
        <v>0.52222384600922545</v>
      </c>
      <c r="X719" s="293">
        <v>0</v>
      </c>
      <c r="Y719" s="604" t="s">
        <v>16660</v>
      </c>
      <c r="Z719" s="282"/>
      <c r="AA719" s="282"/>
      <c r="AB719" s="282"/>
      <c r="AC719" s="282"/>
      <c r="AD719" s="283"/>
      <c r="AF719" s="285"/>
      <c r="AG719" s="285"/>
      <c r="AH719" s="285"/>
      <c r="AI719" s="285"/>
      <c r="AJ719" s="285"/>
      <c r="AL719" s="295"/>
    </row>
    <row r="720" spans="1:38" s="272" customFormat="1" x14ac:dyDescent="0.2">
      <c r="A720" s="272" t="s">
        <v>1285</v>
      </c>
      <c r="B720" s="272" t="s">
        <v>17066</v>
      </c>
      <c r="C720" s="257">
        <v>56037</v>
      </c>
      <c r="D720" s="272" t="s">
        <v>17030</v>
      </c>
      <c r="E720" s="273" t="s">
        <v>17278</v>
      </c>
      <c r="F720" s="274">
        <v>31000299</v>
      </c>
      <c r="G720" s="272" t="s">
        <v>17500</v>
      </c>
      <c r="H720" s="272" t="s">
        <v>17901</v>
      </c>
      <c r="I720" s="272" t="s">
        <v>12109</v>
      </c>
      <c r="J720" s="287">
        <v>0.41714279999999998</v>
      </c>
      <c r="K720" s="288">
        <v>0</v>
      </c>
      <c r="L720" s="288">
        <v>0</v>
      </c>
      <c r="M720" s="288">
        <v>0.48179993399999999</v>
      </c>
      <c r="N720" s="288">
        <v>0</v>
      </c>
      <c r="O720" s="289">
        <v>0.45214185801664536</v>
      </c>
      <c r="P720" s="290">
        <v>0</v>
      </c>
      <c r="Q720" s="290">
        <v>0</v>
      </c>
      <c r="R720" s="290">
        <v>0.52222384600922545</v>
      </c>
      <c r="S720" s="290">
        <v>0</v>
      </c>
      <c r="T720" s="291">
        <v>0.45214185801664536</v>
      </c>
      <c r="U720" s="292">
        <v>0</v>
      </c>
      <c r="V720" s="292">
        <v>0</v>
      </c>
      <c r="W720" s="292">
        <v>0.52222384600922545</v>
      </c>
      <c r="X720" s="293">
        <v>0</v>
      </c>
      <c r="Y720" s="604" t="s">
        <v>16660</v>
      </c>
      <c r="Z720" s="282"/>
      <c r="AA720" s="282"/>
      <c r="AB720" s="282"/>
      <c r="AC720" s="282"/>
      <c r="AD720" s="283"/>
      <c r="AF720" s="285"/>
      <c r="AG720" s="285"/>
      <c r="AH720" s="285"/>
      <c r="AI720" s="285"/>
      <c r="AJ720" s="285"/>
      <c r="AL720" s="295"/>
    </row>
    <row r="721" spans="1:38" s="272" customFormat="1" x14ac:dyDescent="0.2">
      <c r="A721" s="272" t="s">
        <v>1285</v>
      </c>
      <c r="B721" s="272" t="s">
        <v>17066</v>
      </c>
      <c r="C721" s="257">
        <v>56037</v>
      </c>
      <c r="D721" s="272" t="s">
        <v>17030</v>
      </c>
      <c r="E721" s="273" t="s">
        <v>17278</v>
      </c>
      <c r="F721" s="274">
        <v>31000299</v>
      </c>
      <c r="G721" s="272" t="s">
        <v>17500</v>
      </c>
      <c r="H721" s="272" t="s">
        <v>17902</v>
      </c>
      <c r="I721" s="272" t="s">
        <v>12109</v>
      </c>
      <c r="J721" s="287">
        <v>0.41714279999999998</v>
      </c>
      <c r="K721" s="288">
        <v>0</v>
      </c>
      <c r="L721" s="288">
        <v>0</v>
      </c>
      <c r="M721" s="288">
        <v>1.738095E-3</v>
      </c>
      <c r="N721" s="288">
        <v>0</v>
      </c>
      <c r="O721" s="289">
        <v>0.45214185801664536</v>
      </c>
      <c r="P721" s="290">
        <v>0</v>
      </c>
      <c r="Q721" s="290">
        <v>0</v>
      </c>
      <c r="R721" s="290">
        <v>1.8839244084026892E-3</v>
      </c>
      <c r="S721" s="290">
        <v>0</v>
      </c>
      <c r="T721" s="291">
        <v>0.45214185801664536</v>
      </c>
      <c r="U721" s="292">
        <v>0</v>
      </c>
      <c r="V721" s="292">
        <v>0</v>
      </c>
      <c r="W721" s="292">
        <v>1.8839244084026892E-3</v>
      </c>
      <c r="X721" s="293">
        <v>0</v>
      </c>
      <c r="Y721" s="604" t="s">
        <v>16660</v>
      </c>
      <c r="Z721" s="282"/>
      <c r="AA721" s="282"/>
      <c r="AB721" s="282"/>
      <c r="AC721" s="282"/>
      <c r="AD721" s="283"/>
      <c r="AF721" s="285"/>
      <c r="AG721" s="285"/>
      <c r="AH721" s="285"/>
      <c r="AI721" s="285"/>
      <c r="AJ721" s="285"/>
      <c r="AL721" s="295"/>
    </row>
    <row r="722" spans="1:38" s="272" customFormat="1" x14ac:dyDescent="0.2">
      <c r="A722" s="272" t="s">
        <v>1285</v>
      </c>
      <c r="B722" s="272" t="s">
        <v>17066</v>
      </c>
      <c r="C722" s="257">
        <v>56037</v>
      </c>
      <c r="D722" s="272" t="s">
        <v>17030</v>
      </c>
      <c r="E722" s="273" t="s">
        <v>17278</v>
      </c>
      <c r="F722" s="274">
        <v>31000299</v>
      </c>
      <c r="G722" s="272" t="s">
        <v>17500</v>
      </c>
      <c r="H722" s="272" t="s">
        <v>17903</v>
      </c>
      <c r="I722" s="272" t="s">
        <v>12109</v>
      </c>
      <c r="J722" s="287">
        <v>7.9</v>
      </c>
      <c r="K722" s="288">
        <v>1.2</v>
      </c>
      <c r="L722" s="288">
        <v>13.5</v>
      </c>
      <c r="M722" s="288">
        <v>0.1</v>
      </c>
      <c r="N722" s="288">
        <v>0</v>
      </c>
      <c r="O722" s="289">
        <v>8.5628247169350615</v>
      </c>
      <c r="P722" s="290">
        <v>1.3006822354838066</v>
      </c>
      <c r="Q722" s="290">
        <v>14.632675149192826</v>
      </c>
      <c r="R722" s="290">
        <v>0.10839018629031723</v>
      </c>
      <c r="S722" s="290">
        <v>0</v>
      </c>
      <c r="T722" s="291">
        <v>8.5628247169350615</v>
      </c>
      <c r="U722" s="292">
        <v>1.3006822354838066</v>
      </c>
      <c r="V722" s="292">
        <v>14.632675149192826</v>
      </c>
      <c r="W722" s="292">
        <v>0.10839018629031723</v>
      </c>
      <c r="X722" s="293">
        <v>0</v>
      </c>
      <c r="Y722" s="604" t="s">
        <v>16660</v>
      </c>
      <c r="Z722" s="282"/>
      <c r="AA722" s="282"/>
      <c r="AB722" s="282"/>
      <c r="AC722" s="282"/>
      <c r="AD722" s="283"/>
      <c r="AF722" s="285"/>
      <c r="AG722" s="285"/>
      <c r="AH722" s="285"/>
      <c r="AI722" s="285"/>
      <c r="AJ722" s="285"/>
      <c r="AL722" s="295"/>
    </row>
    <row r="723" spans="1:38" s="272" customFormat="1" x14ac:dyDescent="0.2">
      <c r="A723" s="272" t="s">
        <v>1285</v>
      </c>
      <c r="B723" s="272" t="s">
        <v>17066</v>
      </c>
      <c r="C723" s="257">
        <v>56037</v>
      </c>
      <c r="D723" s="272" t="s">
        <v>17030</v>
      </c>
      <c r="E723" s="273" t="s">
        <v>17278</v>
      </c>
      <c r="F723" s="274">
        <v>31000299</v>
      </c>
      <c r="G723" s="272" t="s">
        <v>17500</v>
      </c>
      <c r="H723" s="272" t="s">
        <v>17904</v>
      </c>
      <c r="I723" s="272" t="s">
        <v>12109</v>
      </c>
      <c r="J723" s="287">
        <v>7.9</v>
      </c>
      <c r="K723" s="288">
        <v>1.2</v>
      </c>
      <c r="L723" s="288">
        <v>13.5</v>
      </c>
      <c r="M723" s="288">
        <v>0.1</v>
      </c>
      <c r="N723" s="288">
        <v>0</v>
      </c>
      <c r="O723" s="289">
        <v>8.5628247169350615</v>
      </c>
      <c r="P723" s="290">
        <v>1.3006822354838066</v>
      </c>
      <c r="Q723" s="290">
        <v>14.632675149192826</v>
      </c>
      <c r="R723" s="290">
        <v>0.10839018629031723</v>
      </c>
      <c r="S723" s="290">
        <v>0</v>
      </c>
      <c r="T723" s="291">
        <v>8.5628247169350615</v>
      </c>
      <c r="U723" s="292">
        <v>1.3006822354838066</v>
      </c>
      <c r="V723" s="292">
        <v>14.632675149192826</v>
      </c>
      <c r="W723" s="292">
        <v>0.10839018629031723</v>
      </c>
      <c r="X723" s="293">
        <v>0</v>
      </c>
      <c r="Y723" s="604" t="s">
        <v>16660</v>
      </c>
      <c r="Z723" s="282"/>
      <c r="AA723" s="282"/>
      <c r="AB723" s="282"/>
      <c r="AC723" s="282"/>
      <c r="AD723" s="283"/>
      <c r="AF723" s="285"/>
      <c r="AG723" s="285"/>
      <c r="AH723" s="285"/>
      <c r="AI723" s="285"/>
      <c r="AJ723" s="285"/>
      <c r="AL723" s="295"/>
    </row>
    <row r="724" spans="1:38" s="272" customFormat="1" x14ac:dyDescent="0.2">
      <c r="A724" s="272" t="s">
        <v>1285</v>
      </c>
      <c r="B724" s="272" t="s">
        <v>17066</v>
      </c>
      <c r="C724" s="257">
        <v>56037</v>
      </c>
      <c r="D724" s="272" t="s">
        <v>17030</v>
      </c>
      <c r="E724" s="273" t="s">
        <v>17278</v>
      </c>
      <c r="F724" s="274">
        <v>31000299</v>
      </c>
      <c r="G724" s="272" t="s">
        <v>17500</v>
      </c>
      <c r="H724" s="272" t="s">
        <v>17905</v>
      </c>
      <c r="I724" s="272" t="s">
        <v>12109</v>
      </c>
      <c r="J724" s="287">
        <v>17.902378500000001</v>
      </c>
      <c r="K724" s="288">
        <v>0</v>
      </c>
      <c r="L724" s="288">
        <v>0</v>
      </c>
      <c r="M724" s="288">
        <v>80.160941399999999</v>
      </c>
      <c r="N724" s="288">
        <v>0</v>
      </c>
      <c r="O724" s="289">
        <v>19.404421406547701</v>
      </c>
      <c r="P724" s="290">
        <v>0</v>
      </c>
      <c r="Q724" s="290">
        <v>0</v>
      </c>
      <c r="R724" s="290">
        <v>86.88659371553203</v>
      </c>
      <c r="S724" s="290">
        <v>0</v>
      </c>
      <c r="T724" s="291">
        <v>19.404421406547701</v>
      </c>
      <c r="U724" s="292">
        <v>0</v>
      </c>
      <c r="V724" s="292">
        <v>0</v>
      </c>
      <c r="W724" s="292">
        <v>86.88659371553203</v>
      </c>
      <c r="X724" s="293">
        <v>0</v>
      </c>
      <c r="Y724" s="604" t="s">
        <v>16660</v>
      </c>
      <c r="Z724" s="282"/>
      <c r="AA724" s="282"/>
      <c r="AB724" s="282"/>
      <c r="AC724" s="282"/>
      <c r="AD724" s="283"/>
      <c r="AF724" s="285"/>
      <c r="AG724" s="285"/>
      <c r="AH724" s="285"/>
      <c r="AI724" s="285"/>
      <c r="AJ724" s="285"/>
      <c r="AL724" s="295"/>
    </row>
    <row r="725" spans="1:38" s="272" customFormat="1" x14ac:dyDescent="0.2">
      <c r="A725" s="272" t="s">
        <v>1285</v>
      </c>
      <c r="B725" s="272" t="s">
        <v>17066</v>
      </c>
      <c r="C725" s="257">
        <v>56037</v>
      </c>
      <c r="D725" s="272" t="s">
        <v>17030</v>
      </c>
      <c r="E725" s="273" t="s">
        <v>17278</v>
      </c>
      <c r="F725" s="274">
        <v>31000227</v>
      </c>
      <c r="G725" s="272" t="s">
        <v>17906</v>
      </c>
      <c r="H725" s="272" t="s">
        <v>17907</v>
      </c>
      <c r="I725" s="272" t="s">
        <v>15126</v>
      </c>
      <c r="J725" s="287">
        <v>0.438</v>
      </c>
      <c r="K725" s="288">
        <v>0</v>
      </c>
      <c r="L725" s="288">
        <v>0</v>
      </c>
      <c r="M725" s="288">
        <v>0</v>
      </c>
      <c r="N725" s="288">
        <v>0</v>
      </c>
      <c r="O725" s="289">
        <v>0.47474901595158947</v>
      </c>
      <c r="P725" s="290">
        <v>0</v>
      </c>
      <c r="Q725" s="290">
        <v>0</v>
      </c>
      <c r="R725" s="290">
        <v>0</v>
      </c>
      <c r="S725" s="290">
        <v>0</v>
      </c>
      <c r="T725" s="291">
        <v>0.47474901595158947</v>
      </c>
      <c r="U725" s="292">
        <v>0</v>
      </c>
      <c r="V725" s="292">
        <v>0</v>
      </c>
      <c r="W725" s="292">
        <v>0</v>
      </c>
      <c r="X725" s="293">
        <v>0</v>
      </c>
      <c r="Y725" s="604" t="s">
        <v>16660</v>
      </c>
      <c r="Z725" s="282"/>
      <c r="AA725" s="282"/>
      <c r="AB725" s="282"/>
      <c r="AC725" s="282"/>
      <c r="AD725" s="283"/>
      <c r="AF725" s="285"/>
      <c r="AG725" s="285"/>
      <c r="AH725" s="285"/>
      <c r="AI725" s="285"/>
      <c r="AJ725" s="285"/>
      <c r="AL725" s="295"/>
    </row>
    <row r="726" spans="1:38" s="272" customFormat="1" x14ac:dyDescent="0.2">
      <c r="A726" s="272" t="s">
        <v>1285</v>
      </c>
      <c r="B726" s="272" t="s">
        <v>17066</v>
      </c>
      <c r="C726" s="257">
        <v>56037</v>
      </c>
      <c r="D726" s="272" t="s">
        <v>17030</v>
      </c>
      <c r="E726" s="273" t="s">
        <v>17278</v>
      </c>
      <c r="F726" s="274">
        <v>31000227</v>
      </c>
      <c r="G726" s="272" t="s">
        <v>17908</v>
      </c>
      <c r="H726" s="272" t="s">
        <v>17907</v>
      </c>
      <c r="I726" s="272" t="s">
        <v>15126</v>
      </c>
      <c r="J726" s="287">
        <v>0</v>
      </c>
      <c r="K726" s="288">
        <v>0.876</v>
      </c>
      <c r="L726" s="288">
        <v>0</v>
      </c>
      <c r="M726" s="288">
        <v>0</v>
      </c>
      <c r="N726" s="288">
        <v>0</v>
      </c>
      <c r="O726" s="289">
        <v>0</v>
      </c>
      <c r="P726" s="290">
        <v>0.94949803190317894</v>
      </c>
      <c r="Q726" s="290">
        <v>0</v>
      </c>
      <c r="R726" s="290">
        <v>0</v>
      </c>
      <c r="S726" s="290">
        <v>0</v>
      </c>
      <c r="T726" s="291">
        <v>0</v>
      </c>
      <c r="U726" s="292">
        <v>0.94949803190317894</v>
      </c>
      <c r="V726" s="292">
        <v>0</v>
      </c>
      <c r="W726" s="292">
        <v>0</v>
      </c>
      <c r="X726" s="293">
        <v>0</v>
      </c>
      <c r="Y726" s="604" t="s">
        <v>16660</v>
      </c>
      <c r="Z726" s="282"/>
      <c r="AA726" s="282"/>
      <c r="AB726" s="282"/>
      <c r="AC726" s="282"/>
      <c r="AD726" s="283"/>
      <c r="AF726" s="285"/>
      <c r="AG726" s="285"/>
      <c r="AH726" s="285"/>
      <c r="AI726" s="285"/>
      <c r="AJ726" s="285"/>
      <c r="AL726" s="295"/>
    </row>
    <row r="727" spans="1:38" s="272" customFormat="1" x14ac:dyDescent="0.2">
      <c r="A727" s="272" t="s">
        <v>1285</v>
      </c>
      <c r="B727" s="272" t="s">
        <v>17066</v>
      </c>
      <c r="C727" s="257">
        <v>56037</v>
      </c>
      <c r="D727" s="272" t="s">
        <v>17030</v>
      </c>
      <c r="E727" s="273" t="s">
        <v>17278</v>
      </c>
      <c r="F727" s="274">
        <v>31000299</v>
      </c>
      <c r="G727" s="272" t="s">
        <v>17906</v>
      </c>
      <c r="H727" s="272" t="s">
        <v>17909</v>
      </c>
      <c r="I727" s="272" t="s">
        <v>12109</v>
      </c>
      <c r="J727" s="287">
        <v>0</v>
      </c>
      <c r="K727" s="288">
        <v>0.876</v>
      </c>
      <c r="L727" s="288">
        <v>0</v>
      </c>
      <c r="M727" s="288">
        <v>0</v>
      </c>
      <c r="N727" s="288">
        <v>0</v>
      </c>
      <c r="O727" s="289">
        <v>0</v>
      </c>
      <c r="P727" s="290">
        <v>0.94949803190317894</v>
      </c>
      <c r="Q727" s="290">
        <v>0</v>
      </c>
      <c r="R727" s="290">
        <v>0</v>
      </c>
      <c r="S727" s="290">
        <v>0</v>
      </c>
      <c r="T727" s="291">
        <v>0</v>
      </c>
      <c r="U727" s="292">
        <v>0.94949803190317894</v>
      </c>
      <c r="V727" s="292">
        <v>0</v>
      </c>
      <c r="W727" s="292">
        <v>0</v>
      </c>
      <c r="X727" s="293">
        <v>0</v>
      </c>
      <c r="Y727" s="604" t="s">
        <v>16660</v>
      </c>
      <c r="Z727" s="282"/>
      <c r="AA727" s="282"/>
      <c r="AB727" s="282"/>
      <c r="AC727" s="282"/>
      <c r="AD727" s="283"/>
      <c r="AF727" s="285"/>
      <c r="AG727" s="285"/>
      <c r="AH727" s="285"/>
      <c r="AI727" s="285"/>
      <c r="AJ727" s="285"/>
      <c r="AL727" s="295"/>
    </row>
    <row r="728" spans="1:38" s="272" customFormat="1" x14ac:dyDescent="0.2">
      <c r="A728" s="272" t="s">
        <v>1285</v>
      </c>
      <c r="B728" s="272" t="s">
        <v>17066</v>
      </c>
      <c r="C728" s="257">
        <v>56037</v>
      </c>
      <c r="D728" s="272" t="s">
        <v>17030</v>
      </c>
      <c r="E728" s="273" t="s">
        <v>17278</v>
      </c>
      <c r="F728" s="274">
        <v>31000299</v>
      </c>
      <c r="G728" s="272" t="s">
        <v>17908</v>
      </c>
      <c r="H728" s="272" t="s">
        <v>17909</v>
      </c>
      <c r="I728" s="272" t="s">
        <v>12109</v>
      </c>
      <c r="J728" s="287">
        <v>0</v>
      </c>
      <c r="K728" s="288">
        <v>0.876</v>
      </c>
      <c r="L728" s="288">
        <v>0</v>
      </c>
      <c r="M728" s="288">
        <v>0</v>
      </c>
      <c r="N728" s="288">
        <v>0</v>
      </c>
      <c r="O728" s="289">
        <v>0</v>
      </c>
      <c r="P728" s="290">
        <v>0.94949803190317894</v>
      </c>
      <c r="Q728" s="290">
        <v>0</v>
      </c>
      <c r="R728" s="290">
        <v>0</v>
      </c>
      <c r="S728" s="290">
        <v>0</v>
      </c>
      <c r="T728" s="291">
        <v>0</v>
      </c>
      <c r="U728" s="292">
        <v>0.94949803190317894</v>
      </c>
      <c r="V728" s="292">
        <v>0</v>
      </c>
      <c r="W728" s="292">
        <v>0</v>
      </c>
      <c r="X728" s="293">
        <v>0</v>
      </c>
      <c r="Y728" s="604" t="s">
        <v>16660</v>
      </c>
      <c r="Z728" s="282"/>
      <c r="AA728" s="282"/>
      <c r="AB728" s="282"/>
      <c r="AC728" s="282"/>
      <c r="AD728" s="283"/>
      <c r="AF728" s="285"/>
      <c r="AG728" s="285"/>
      <c r="AH728" s="285"/>
      <c r="AI728" s="285"/>
      <c r="AJ728" s="285"/>
      <c r="AL728" s="295"/>
    </row>
    <row r="729" spans="1:38" s="272" customFormat="1" x14ac:dyDescent="0.2">
      <c r="A729" s="272" t="s">
        <v>1285</v>
      </c>
      <c r="B729" s="272" t="s">
        <v>17066</v>
      </c>
      <c r="C729" s="257">
        <v>56037</v>
      </c>
      <c r="D729" s="272" t="s">
        <v>17030</v>
      </c>
      <c r="E729" s="273" t="s">
        <v>17278</v>
      </c>
      <c r="F729" s="274">
        <v>31000301</v>
      </c>
      <c r="G729" s="272" t="s">
        <v>17906</v>
      </c>
      <c r="H729" s="272" t="s">
        <v>17910</v>
      </c>
      <c r="I729" s="272" t="s">
        <v>15126</v>
      </c>
      <c r="J729" s="287">
        <v>0</v>
      </c>
      <c r="K729" s="288">
        <v>0.876</v>
      </c>
      <c r="L729" s="288">
        <v>0</v>
      </c>
      <c r="M729" s="288">
        <v>0</v>
      </c>
      <c r="N729" s="288">
        <v>0</v>
      </c>
      <c r="O729" s="289">
        <v>0</v>
      </c>
      <c r="P729" s="290">
        <v>0.94949803190317894</v>
      </c>
      <c r="Q729" s="290">
        <v>0</v>
      </c>
      <c r="R729" s="290">
        <v>0</v>
      </c>
      <c r="S729" s="290">
        <v>0</v>
      </c>
      <c r="T729" s="291">
        <v>0</v>
      </c>
      <c r="U729" s="292">
        <v>0.94949803190317894</v>
      </c>
      <c r="V729" s="292">
        <v>0</v>
      </c>
      <c r="W729" s="292">
        <v>0</v>
      </c>
      <c r="X729" s="293">
        <v>0</v>
      </c>
      <c r="Y729" s="604" t="s">
        <v>16660</v>
      </c>
      <c r="Z729" s="282"/>
      <c r="AA729" s="282"/>
      <c r="AB729" s="282"/>
      <c r="AC729" s="282"/>
      <c r="AD729" s="283"/>
      <c r="AF729" s="285"/>
      <c r="AG729" s="285"/>
      <c r="AH729" s="285"/>
      <c r="AI729" s="285"/>
      <c r="AJ729" s="285"/>
      <c r="AL729" s="295"/>
    </row>
    <row r="730" spans="1:38" s="272" customFormat="1" x14ac:dyDescent="0.2">
      <c r="A730" s="272" t="s">
        <v>1285</v>
      </c>
      <c r="B730" s="272" t="s">
        <v>17066</v>
      </c>
      <c r="C730" s="257">
        <v>56037</v>
      </c>
      <c r="D730" s="272" t="s">
        <v>17030</v>
      </c>
      <c r="E730" s="273" t="s">
        <v>17278</v>
      </c>
      <c r="F730" s="274">
        <v>31000301</v>
      </c>
      <c r="G730" s="272" t="s">
        <v>17906</v>
      </c>
      <c r="H730" s="272" t="s">
        <v>17911</v>
      </c>
      <c r="I730" s="272" t="s">
        <v>15126</v>
      </c>
      <c r="J730" s="287">
        <v>0</v>
      </c>
      <c r="K730" s="288">
        <v>0.876</v>
      </c>
      <c r="L730" s="288">
        <v>0</v>
      </c>
      <c r="M730" s="288">
        <v>0</v>
      </c>
      <c r="N730" s="288">
        <v>0</v>
      </c>
      <c r="O730" s="289">
        <v>0</v>
      </c>
      <c r="P730" s="290">
        <v>0.94949803190317894</v>
      </c>
      <c r="Q730" s="290">
        <v>0</v>
      </c>
      <c r="R730" s="290">
        <v>0</v>
      </c>
      <c r="S730" s="290">
        <v>0</v>
      </c>
      <c r="T730" s="291">
        <v>0</v>
      </c>
      <c r="U730" s="292">
        <v>0.94949803190317894</v>
      </c>
      <c r="V730" s="292">
        <v>0</v>
      </c>
      <c r="W730" s="292">
        <v>0</v>
      </c>
      <c r="X730" s="293">
        <v>0</v>
      </c>
      <c r="Y730" s="604" t="s">
        <v>16660</v>
      </c>
      <c r="Z730" s="282"/>
      <c r="AA730" s="282"/>
      <c r="AB730" s="282"/>
      <c r="AC730" s="282"/>
      <c r="AD730" s="283"/>
      <c r="AF730" s="285"/>
      <c r="AG730" s="285"/>
      <c r="AH730" s="285"/>
      <c r="AI730" s="285"/>
      <c r="AJ730" s="285"/>
      <c r="AL730" s="295"/>
    </row>
    <row r="731" spans="1:38" s="272" customFormat="1" x14ac:dyDescent="0.2">
      <c r="A731" s="272" t="s">
        <v>1285</v>
      </c>
      <c r="B731" s="272" t="s">
        <v>17066</v>
      </c>
      <c r="C731" s="257">
        <v>56037</v>
      </c>
      <c r="D731" s="272" t="s">
        <v>17030</v>
      </c>
      <c r="E731" s="273" t="s">
        <v>17278</v>
      </c>
      <c r="F731" s="274">
        <v>31000301</v>
      </c>
      <c r="G731" s="272" t="s">
        <v>17908</v>
      </c>
      <c r="H731" s="272" t="s">
        <v>17910</v>
      </c>
      <c r="I731" s="272" t="s">
        <v>15126</v>
      </c>
      <c r="J731" s="287">
        <v>0</v>
      </c>
      <c r="K731" s="288">
        <v>0.876</v>
      </c>
      <c r="L731" s="288">
        <v>0</v>
      </c>
      <c r="M731" s="288">
        <v>0</v>
      </c>
      <c r="N731" s="288">
        <v>0</v>
      </c>
      <c r="O731" s="289">
        <v>0</v>
      </c>
      <c r="P731" s="290">
        <v>0.94949803190317894</v>
      </c>
      <c r="Q731" s="290">
        <v>0</v>
      </c>
      <c r="R731" s="290">
        <v>0</v>
      </c>
      <c r="S731" s="290">
        <v>0</v>
      </c>
      <c r="T731" s="291">
        <v>0</v>
      </c>
      <c r="U731" s="292">
        <v>0.94949803190317894</v>
      </c>
      <c r="V731" s="292">
        <v>0</v>
      </c>
      <c r="W731" s="292">
        <v>0</v>
      </c>
      <c r="X731" s="293">
        <v>0</v>
      </c>
      <c r="Y731" s="604" t="s">
        <v>16660</v>
      </c>
      <c r="Z731" s="282"/>
      <c r="AA731" s="282"/>
      <c r="AB731" s="282"/>
      <c r="AC731" s="282"/>
      <c r="AD731" s="283"/>
      <c r="AF731" s="285"/>
      <c r="AG731" s="285"/>
      <c r="AH731" s="285"/>
      <c r="AI731" s="285"/>
      <c r="AJ731" s="285"/>
      <c r="AL731" s="295"/>
    </row>
    <row r="732" spans="1:38" s="272" customFormat="1" x14ac:dyDescent="0.2">
      <c r="A732" s="272" t="s">
        <v>1285</v>
      </c>
      <c r="B732" s="272" t="s">
        <v>17066</v>
      </c>
      <c r="C732" s="257">
        <v>56037</v>
      </c>
      <c r="D732" s="272" t="s">
        <v>17030</v>
      </c>
      <c r="E732" s="273" t="s">
        <v>17278</v>
      </c>
      <c r="F732" s="274">
        <v>31000301</v>
      </c>
      <c r="G732" s="272" t="s">
        <v>17908</v>
      </c>
      <c r="H732" s="272" t="s">
        <v>17911</v>
      </c>
      <c r="I732" s="272" t="s">
        <v>15126</v>
      </c>
      <c r="J732" s="287">
        <v>0</v>
      </c>
      <c r="K732" s="288">
        <v>0.876</v>
      </c>
      <c r="L732" s="288">
        <v>0</v>
      </c>
      <c r="M732" s="288">
        <v>0</v>
      </c>
      <c r="N732" s="288">
        <v>0</v>
      </c>
      <c r="O732" s="289">
        <v>0</v>
      </c>
      <c r="P732" s="290">
        <v>0.94949803190317894</v>
      </c>
      <c r="Q732" s="290">
        <v>0</v>
      </c>
      <c r="R732" s="290">
        <v>0</v>
      </c>
      <c r="S732" s="290">
        <v>0</v>
      </c>
      <c r="T732" s="291">
        <v>0</v>
      </c>
      <c r="U732" s="292">
        <v>0.94949803190317894</v>
      </c>
      <c r="V732" s="292">
        <v>0</v>
      </c>
      <c r="W732" s="292">
        <v>0</v>
      </c>
      <c r="X732" s="293">
        <v>0</v>
      </c>
      <c r="Y732" s="604" t="s">
        <v>16660</v>
      </c>
      <c r="Z732" s="282"/>
      <c r="AA732" s="282"/>
      <c r="AB732" s="282"/>
      <c r="AC732" s="282"/>
      <c r="AD732" s="283"/>
      <c r="AF732" s="285"/>
      <c r="AG732" s="285"/>
      <c r="AH732" s="285"/>
      <c r="AI732" s="285"/>
      <c r="AJ732" s="285"/>
      <c r="AL732" s="295"/>
    </row>
    <row r="733" spans="1:38" s="272" customFormat="1" x14ac:dyDescent="0.2">
      <c r="A733" s="272" t="s">
        <v>1285</v>
      </c>
      <c r="B733" s="272" t="s">
        <v>17066</v>
      </c>
      <c r="C733" s="257">
        <v>56037</v>
      </c>
      <c r="D733" s="272" t="s">
        <v>17030</v>
      </c>
      <c r="E733" s="273" t="s">
        <v>17278</v>
      </c>
      <c r="F733" s="274">
        <v>31000227</v>
      </c>
      <c r="G733" s="272" t="s">
        <v>17912</v>
      </c>
      <c r="H733" s="272" t="s">
        <v>17913</v>
      </c>
      <c r="I733" s="272" t="s">
        <v>15126</v>
      </c>
      <c r="J733" s="287">
        <v>1.3140000000000001</v>
      </c>
      <c r="K733" s="288">
        <v>0</v>
      </c>
      <c r="L733" s="288">
        <v>0.876</v>
      </c>
      <c r="M733" s="288">
        <v>0</v>
      </c>
      <c r="N733" s="288">
        <v>0</v>
      </c>
      <c r="O733" s="289">
        <v>1.4242470478547684</v>
      </c>
      <c r="P733" s="290">
        <v>0</v>
      </c>
      <c r="Q733" s="290">
        <v>0.94949803190317894</v>
      </c>
      <c r="R733" s="290">
        <v>0</v>
      </c>
      <c r="S733" s="290">
        <v>0</v>
      </c>
      <c r="T733" s="291">
        <v>1.4242470478547684</v>
      </c>
      <c r="U733" s="292">
        <v>0</v>
      </c>
      <c r="V733" s="292">
        <v>0.94949803190317894</v>
      </c>
      <c r="W733" s="292">
        <v>0</v>
      </c>
      <c r="X733" s="293">
        <v>0</v>
      </c>
      <c r="Y733" s="604" t="s">
        <v>16660</v>
      </c>
      <c r="Z733" s="282"/>
      <c r="AA733" s="282"/>
      <c r="AB733" s="282"/>
      <c r="AC733" s="282"/>
      <c r="AD733" s="283"/>
      <c r="AF733" s="285"/>
      <c r="AG733" s="285"/>
      <c r="AH733" s="285"/>
      <c r="AI733" s="285"/>
      <c r="AJ733" s="285"/>
      <c r="AL733" s="295"/>
    </row>
    <row r="734" spans="1:38" s="272" customFormat="1" x14ac:dyDescent="0.2">
      <c r="A734" s="272" t="s">
        <v>1285</v>
      </c>
      <c r="B734" s="272" t="s">
        <v>17066</v>
      </c>
      <c r="C734" s="257">
        <v>56037</v>
      </c>
      <c r="D734" s="272" t="s">
        <v>17030</v>
      </c>
      <c r="E734" s="273" t="s">
        <v>17278</v>
      </c>
      <c r="F734" s="274">
        <v>31000299</v>
      </c>
      <c r="G734" s="272" t="s">
        <v>17912</v>
      </c>
      <c r="H734" s="272" t="s">
        <v>17914</v>
      </c>
      <c r="I734" s="272" t="s">
        <v>12109</v>
      </c>
      <c r="J734" s="287">
        <v>0</v>
      </c>
      <c r="K734" s="288">
        <v>38.981999999999999</v>
      </c>
      <c r="L734" s="288">
        <v>0</v>
      </c>
      <c r="M734" s="288">
        <v>0</v>
      </c>
      <c r="N734" s="288">
        <v>0</v>
      </c>
      <c r="O734" s="289">
        <v>0</v>
      </c>
      <c r="P734" s="290">
        <v>42.252662419691461</v>
      </c>
      <c r="Q734" s="290">
        <v>0</v>
      </c>
      <c r="R734" s="290">
        <v>0</v>
      </c>
      <c r="S734" s="290">
        <v>0</v>
      </c>
      <c r="T734" s="291">
        <v>0</v>
      </c>
      <c r="U734" s="292">
        <v>42.252662419691461</v>
      </c>
      <c r="V734" s="292">
        <v>0</v>
      </c>
      <c r="W734" s="292">
        <v>0</v>
      </c>
      <c r="X734" s="293">
        <v>0</v>
      </c>
      <c r="Y734" s="604" t="s">
        <v>16660</v>
      </c>
      <c r="Z734" s="282"/>
      <c r="AA734" s="282"/>
      <c r="AB734" s="282"/>
      <c r="AC734" s="282"/>
      <c r="AD734" s="283"/>
      <c r="AF734" s="285"/>
      <c r="AG734" s="285"/>
      <c r="AH734" s="285"/>
      <c r="AI734" s="285"/>
      <c r="AJ734" s="285"/>
      <c r="AL734" s="295"/>
    </row>
    <row r="735" spans="1:38" s="272" customFormat="1" x14ac:dyDescent="0.2">
      <c r="A735" s="272" t="s">
        <v>1285</v>
      </c>
      <c r="B735" s="272" t="s">
        <v>17066</v>
      </c>
      <c r="C735" s="257">
        <v>56037</v>
      </c>
      <c r="D735" s="272" t="s">
        <v>17030</v>
      </c>
      <c r="E735" s="273" t="s">
        <v>17278</v>
      </c>
      <c r="F735" s="274">
        <v>31000299</v>
      </c>
      <c r="G735" s="272" t="s">
        <v>17915</v>
      </c>
      <c r="H735" s="272" t="s">
        <v>17916</v>
      </c>
      <c r="I735" s="272" t="s">
        <v>12109</v>
      </c>
      <c r="J735" s="287">
        <v>0.876</v>
      </c>
      <c r="K735" s="288">
        <v>11.826000000000001</v>
      </c>
      <c r="L735" s="288">
        <v>0</v>
      </c>
      <c r="M735" s="288">
        <v>0</v>
      </c>
      <c r="N735" s="288">
        <v>0</v>
      </c>
      <c r="O735" s="289">
        <v>0.94949803190317894</v>
      </c>
      <c r="P735" s="290">
        <v>12.818223430692916</v>
      </c>
      <c r="Q735" s="290">
        <v>0</v>
      </c>
      <c r="R735" s="290">
        <v>0</v>
      </c>
      <c r="S735" s="290">
        <v>0</v>
      </c>
      <c r="T735" s="291">
        <v>0.94949803190317894</v>
      </c>
      <c r="U735" s="292">
        <v>12.818223430692916</v>
      </c>
      <c r="V735" s="292">
        <v>0</v>
      </c>
      <c r="W735" s="292">
        <v>0</v>
      </c>
      <c r="X735" s="293">
        <v>0</v>
      </c>
      <c r="Y735" s="604" t="s">
        <v>16660</v>
      </c>
      <c r="Z735" s="282"/>
      <c r="AA735" s="282"/>
      <c r="AB735" s="282"/>
      <c r="AC735" s="282"/>
      <c r="AD735" s="283"/>
      <c r="AF735" s="285"/>
      <c r="AG735" s="285"/>
      <c r="AH735" s="285"/>
      <c r="AI735" s="285"/>
      <c r="AJ735" s="285"/>
      <c r="AL735" s="295"/>
    </row>
    <row r="736" spans="1:38" s="272" customFormat="1" x14ac:dyDescent="0.2">
      <c r="A736" s="272" t="s">
        <v>1285</v>
      </c>
      <c r="B736" s="272" t="s">
        <v>17066</v>
      </c>
      <c r="C736" s="257">
        <v>56037</v>
      </c>
      <c r="D736" s="272" t="s">
        <v>17030</v>
      </c>
      <c r="E736" s="273" t="s">
        <v>17278</v>
      </c>
      <c r="F736" s="274">
        <v>31000220</v>
      </c>
      <c r="G736" s="272" t="s">
        <v>17317</v>
      </c>
      <c r="H736" s="272" t="s">
        <v>17917</v>
      </c>
      <c r="I736" s="272" t="s">
        <v>12117</v>
      </c>
      <c r="J736" s="287">
        <v>0</v>
      </c>
      <c r="K736" s="288">
        <v>1.4892000000000001</v>
      </c>
      <c r="L736" s="288">
        <v>0</v>
      </c>
      <c r="M736" s="288">
        <v>0</v>
      </c>
      <c r="N736" s="288">
        <v>0</v>
      </c>
      <c r="O736" s="289">
        <v>0</v>
      </c>
      <c r="P736" s="290">
        <v>1.6141466542354042</v>
      </c>
      <c r="Q736" s="290">
        <v>0</v>
      </c>
      <c r="R736" s="290">
        <v>0</v>
      </c>
      <c r="S736" s="290">
        <v>0</v>
      </c>
      <c r="T736" s="291">
        <v>0</v>
      </c>
      <c r="U736" s="292">
        <v>1.6141466542354042</v>
      </c>
      <c r="V736" s="292">
        <v>0</v>
      </c>
      <c r="W736" s="292">
        <v>0</v>
      </c>
      <c r="X736" s="293">
        <v>0</v>
      </c>
      <c r="Y736" s="604" t="s">
        <v>16660</v>
      </c>
      <c r="Z736" s="282"/>
      <c r="AA736" s="282"/>
      <c r="AB736" s="282"/>
      <c r="AC736" s="282"/>
      <c r="AD736" s="283"/>
      <c r="AF736" s="285"/>
      <c r="AG736" s="285"/>
      <c r="AH736" s="285"/>
      <c r="AI736" s="285"/>
      <c r="AJ736" s="285"/>
      <c r="AL736" s="295"/>
    </row>
    <row r="737" spans="1:38" s="272" customFormat="1" x14ac:dyDescent="0.2">
      <c r="A737" s="272" t="s">
        <v>1285</v>
      </c>
      <c r="B737" s="272" t="s">
        <v>17066</v>
      </c>
      <c r="C737" s="257">
        <v>56037</v>
      </c>
      <c r="D737" s="272" t="s">
        <v>17030</v>
      </c>
      <c r="E737" s="273" t="s">
        <v>17278</v>
      </c>
      <c r="F737" s="274">
        <v>31000227</v>
      </c>
      <c r="G737" s="272" t="s">
        <v>17317</v>
      </c>
      <c r="H737" s="272" t="s">
        <v>17918</v>
      </c>
      <c r="I737" s="272" t="s">
        <v>15126</v>
      </c>
      <c r="J737" s="287">
        <v>0</v>
      </c>
      <c r="K737" s="288">
        <v>1.7081999999999999</v>
      </c>
      <c r="L737" s="288">
        <v>0</v>
      </c>
      <c r="M737" s="288">
        <v>0</v>
      </c>
      <c r="N737" s="288">
        <v>0</v>
      </c>
      <c r="O737" s="289">
        <v>0</v>
      </c>
      <c r="P737" s="290">
        <v>1.8515211622111987</v>
      </c>
      <c r="Q737" s="290">
        <v>0</v>
      </c>
      <c r="R737" s="290">
        <v>0</v>
      </c>
      <c r="S737" s="290">
        <v>0</v>
      </c>
      <c r="T737" s="291">
        <v>0</v>
      </c>
      <c r="U737" s="292">
        <v>1.8515211622111987</v>
      </c>
      <c r="V737" s="292">
        <v>0</v>
      </c>
      <c r="W737" s="292">
        <v>0</v>
      </c>
      <c r="X737" s="293">
        <v>0</v>
      </c>
      <c r="Y737" s="604" t="s">
        <v>16660</v>
      </c>
      <c r="Z737" s="282"/>
      <c r="AA737" s="282"/>
      <c r="AB737" s="282"/>
      <c r="AC737" s="282"/>
      <c r="AD737" s="283"/>
      <c r="AF737" s="285"/>
      <c r="AG737" s="285"/>
      <c r="AH737" s="285"/>
      <c r="AI737" s="285"/>
      <c r="AJ737" s="285"/>
      <c r="AL737" s="295"/>
    </row>
    <row r="738" spans="1:38" s="272" customFormat="1" x14ac:dyDescent="0.2">
      <c r="A738" s="272" t="s">
        <v>1285</v>
      </c>
      <c r="B738" s="272" t="s">
        <v>17066</v>
      </c>
      <c r="C738" s="257">
        <v>56037</v>
      </c>
      <c r="D738" s="272" t="s">
        <v>17030</v>
      </c>
      <c r="E738" s="273" t="s">
        <v>17278</v>
      </c>
      <c r="F738" s="274">
        <v>31000404</v>
      </c>
      <c r="G738" s="272" t="s">
        <v>17317</v>
      </c>
      <c r="H738" s="272" t="s">
        <v>17919</v>
      </c>
      <c r="I738" s="272" t="s">
        <v>14779</v>
      </c>
      <c r="J738" s="287">
        <v>0.20147999999999999</v>
      </c>
      <c r="K738" s="288">
        <v>0</v>
      </c>
      <c r="L738" s="288">
        <v>0.10074</v>
      </c>
      <c r="M738" s="288">
        <v>0</v>
      </c>
      <c r="N738" s="288">
        <v>0</v>
      </c>
      <c r="O738" s="289">
        <v>0.21838454733773113</v>
      </c>
      <c r="P738" s="290">
        <v>0</v>
      </c>
      <c r="Q738" s="290">
        <v>0.10919227366886557</v>
      </c>
      <c r="R738" s="290">
        <v>0</v>
      </c>
      <c r="S738" s="290">
        <v>0</v>
      </c>
      <c r="T738" s="291">
        <v>0.21838454733773113</v>
      </c>
      <c r="U738" s="292">
        <v>0</v>
      </c>
      <c r="V738" s="292">
        <v>0.10919227366886557</v>
      </c>
      <c r="W738" s="292">
        <v>0</v>
      </c>
      <c r="X738" s="293">
        <v>0</v>
      </c>
      <c r="Y738" s="604" t="s">
        <v>16660</v>
      </c>
      <c r="Z738" s="282"/>
      <c r="AA738" s="282"/>
      <c r="AB738" s="282"/>
      <c r="AC738" s="282"/>
      <c r="AD738" s="283"/>
      <c r="AF738" s="285"/>
      <c r="AG738" s="285"/>
      <c r="AH738" s="285"/>
      <c r="AI738" s="285"/>
      <c r="AJ738" s="285"/>
      <c r="AL738" s="295"/>
    </row>
    <row r="739" spans="1:38" s="272" customFormat="1" x14ac:dyDescent="0.2">
      <c r="A739" s="272" t="s">
        <v>1285</v>
      </c>
      <c r="B739" s="272" t="s">
        <v>17066</v>
      </c>
      <c r="C739" s="257">
        <v>56037</v>
      </c>
      <c r="D739" s="272" t="s">
        <v>17030</v>
      </c>
      <c r="E739" s="273" t="s">
        <v>17278</v>
      </c>
      <c r="F739" s="274">
        <v>40400311</v>
      </c>
      <c r="G739" s="272" t="s">
        <v>17317</v>
      </c>
      <c r="H739" s="272" t="s">
        <v>17920</v>
      </c>
      <c r="I739" s="272" t="s">
        <v>16772</v>
      </c>
      <c r="J739" s="287">
        <v>0</v>
      </c>
      <c r="K739" s="288">
        <v>2.3214000000000001</v>
      </c>
      <c r="L739" s="288">
        <v>0</v>
      </c>
      <c r="M739" s="288">
        <v>0</v>
      </c>
      <c r="N739" s="288">
        <v>0</v>
      </c>
      <c r="O739" s="289">
        <v>0</v>
      </c>
      <c r="P739" s="290">
        <v>2.5161697845434241</v>
      </c>
      <c r="Q739" s="290">
        <v>0</v>
      </c>
      <c r="R739" s="290">
        <v>0</v>
      </c>
      <c r="S739" s="290">
        <v>0</v>
      </c>
      <c r="T739" s="291">
        <v>0</v>
      </c>
      <c r="U739" s="292">
        <v>2.5161697845434241</v>
      </c>
      <c r="V739" s="292">
        <v>0</v>
      </c>
      <c r="W739" s="292">
        <v>0</v>
      </c>
      <c r="X739" s="293">
        <v>0</v>
      </c>
      <c r="Y739" s="604" t="s">
        <v>16660</v>
      </c>
      <c r="Z739" s="282"/>
      <c r="AA739" s="282"/>
      <c r="AB739" s="282"/>
      <c r="AC739" s="282"/>
      <c r="AD739" s="283"/>
      <c r="AF739" s="285"/>
      <c r="AG739" s="285"/>
      <c r="AH739" s="285"/>
      <c r="AI739" s="285"/>
      <c r="AJ739" s="285"/>
      <c r="AL739" s="295"/>
    </row>
    <row r="740" spans="1:38" s="272" customFormat="1" x14ac:dyDescent="0.2">
      <c r="A740" s="272" t="s">
        <v>1285</v>
      </c>
      <c r="B740" s="272" t="s">
        <v>17066</v>
      </c>
      <c r="C740" s="257">
        <v>56037</v>
      </c>
      <c r="D740" s="272" t="s">
        <v>17030</v>
      </c>
      <c r="E740" s="273" t="s">
        <v>17278</v>
      </c>
      <c r="F740" s="274">
        <v>10500106</v>
      </c>
      <c r="G740" s="272" t="s">
        <v>17513</v>
      </c>
      <c r="H740" s="272" t="s">
        <v>17921</v>
      </c>
      <c r="I740" s="272" t="s">
        <v>10494</v>
      </c>
      <c r="J740" s="287">
        <v>4.0999999999999996</v>
      </c>
      <c r="K740" s="288">
        <v>0</v>
      </c>
      <c r="L740" s="288">
        <v>18.100000000000001</v>
      </c>
      <c r="M740" s="288">
        <v>0</v>
      </c>
      <c r="N740" s="288">
        <v>0</v>
      </c>
      <c r="O740" s="289">
        <v>4.4439976379030055</v>
      </c>
      <c r="P740" s="290">
        <v>0</v>
      </c>
      <c r="Q740" s="290">
        <v>19.618623718547418</v>
      </c>
      <c r="R740" s="290">
        <v>0</v>
      </c>
      <c r="S740" s="290">
        <v>0</v>
      </c>
      <c r="T740" s="291">
        <v>4.4439976379030055</v>
      </c>
      <c r="U740" s="292">
        <v>0</v>
      </c>
      <c r="V740" s="292">
        <v>19.618623718547418</v>
      </c>
      <c r="W740" s="292">
        <v>0</v>
      </c>
      <c r="X740" s="293">
        <v>0</v>
      </c>
      <c r="Y740" s="604" t="s">
        <v>16660</v>
      </c>
      <c r="Z740" s="282"/>
      <c r="AA740" s="282"/>
      <c r="AB740" s="282"/>
      <c r="AC740" s="282"/>
      <c r="AD740" s="283"/>
      <c r="AF740" s="285"/>
      <c r="AG740" s="285"/>
      <c r="AH740" s="285"/>
      <c r="AI740" s="285"/>
      <c r="AJ740" s="285"/>
      <c r="AL740" s="295"/>
    </row>
    <row r="741" spans="1:38" s="272" customFormat="1" x14ac:dyDescent="0.2">
      <c r="A741" s="272" t="s">
        <v>1285</v>
      </c>
      <c r="B741" s="272" t="s">
        <v>17066</v>
      </c>
      <c r="C741" s="257">
        <v>56037</v>
      </c>
      <c r="D741" s="272" t="s">
        <v>17030</v>
      </c>
      <c r="E741" s="273" t="s">
        <v>17278</v>
      </c>
      <c r="F741" s="274">
        <v>31000205</v>
      </c>
      <c r="G741" s="272" t="s">
        <v>17535</v>
      </c>
      <c r="H741" s="272" t="s">
        <v>17922</v>
      </c>
      <c r="I741" s="272" t="s">
        <v>16771</v>
      </c>
      <c r="J741" s="287">
        <v>6</v>
      </c>
      <c r="K741" s="288">
        <v>0</v>
      </c>
      <c r="L741" s="288">
        <v>1.5</v>
      </c>
      <c r="M741" s="288">
        <v>0</v>
      </c>
      <c r="N741" s="288">
        <v>0</v>
      </c>
      <c r="O741" s="289">
        <v>6.503411177419034</v>
      </c>
      <c r="P741" s="290">
        <v>0</v>
      </c>
      <c r="Q741" s="290">
        <v>1.6258527943547585</v>
      </c>
      <c r="R741" s="290">
        <v>0</v>
      </c>
      <c r="S741" s="290">
        <v>0</v>
      </c>
      <c r="T741" s="291">
        <v>6.503411177419034</v>
      </c>
      <c r="U741" s="292">
        <v>0</v>
      </c>
      <c r="V741" s="292">
        <v>1.6258527943547585</v>
      </c>
      <c r="W741" s="292">
        <v>0</v>
      </c>
      <c r="X741" s="293">
        <v>0</v>
      </c>
      <c r="Y741" s="604" t="s">
        <v>16660</v>
      </c>
      <c r="Z741" s="282"/>
      <c r="AA741" s="282"/>
      <c r="AB741" s="282"/>
      <c r="AC741" s="282"/>
      <c r="AD741" s="283"/>
      <c r="AF741" s="285"/>
      <c r="AG741" s="285"/>
      <c r="AH741" s="285"/>
      <c r="AI741" s="285"/>
      <c r="AJ741" s="285"/>
      <c r="AL741" s="295"/>
    </row>
    <row r="742" spans="1:38" s="272" customFormat="1" x14ac:dyDescent="0.2">
      <c r="A742" s="272" t="s">
        <v>1285</v>
      </c>
      <c r="B742" s="272" t="s">
        <v>17066</v>
      </c>
      <c r="C742" s="257">
        <v>56037</v>
      </c>
      <c r="D742" s="272" t="s">
        <v>17030</v>
      </c>
      <c r="E742" s="273" t="s">
        <v>17278</v>
      </c>
      <c r="F742" s="274">
        <v>31000205</v>
      </c>
      <c r="G742" s="272" t="s">
        <v>17513</v>
      </c>
      <c r="H742" s="272" t="s">
        <v>17923</v>
      </c>
      <c r="I742" s="272" t="s">
        <v>16771</v>
      </c>
      <c r="J742" s="287">
        <v>0.6</v>
      </c>
      <c r="K742" s="288">
        <v>0</v>
      </c>
      <c r="L742" s="288">
        <v>0.9</v>
      </c>
      <c r="M742" s="288">
        <v>0</v>
      </c>
      <c r="N742" s="288">
        <v>0</v>
      </c>
      <c r="O742" s="289">
        <v>0.65034111774190329</v>
      </c>
      <c r="P742" s="290">
        <v>0</v>
      </c>
      <c r="Q742" s="290">
        <v>0.97551167661285509</v>
      </c>
      <c r="R742" s="290">
        <v>0</v>
      </c>
      <c r="S742" s="290">
        <v>0</v>
      </c>
      <c r="T742" s="291">
        <v>0.65034111774190329</v>
      </c>
      <c r="U742" s="292">
        <v>0</v>
      </c>
      <c r="V742" s="292">
        <v>0.97551167661285509</v>
      </c>
      <c r="W742" s="292">
        <v>0</v>
      </c>
      <c r="X742" s="293">
        <v>0</v>
      </c>
      <c r="Y742" s="604" t="s">
        <v>16660</v>
      </c>
      <c r="Z742" s="282"/>
      <c r="AA742" s="282"/>
      <c r="AB742" s="282"/>
      <c r="AC742" s="282"/>
      <c r="AD742" s="283"/>
      <c r="AF742" s="285"/>
      <c r="AG742" s="285"/>
      <c r="AH742" s="285"/>
      <c r="AI742" s="285"/>
      <c r="AJ742" s="285"/>
      <c r="AL742" s="295"/>
    </row>
    <row r="743" spans="1:38" s="272" customFormat="1" x14ac:dyDescent="0.2">
      <c r="A743" s="272" t="s">
        <v>1285</v>
      </c>
      <c r="B743" s="272" t="s">
        <v>17066</v>
      </c>
      <c r="C743" s="257">
        <v>56037</v>
      </c>
      <c r="D743" s="272" t="s">
        <v>17030</v>
      </c>
      <c r="E743" s="273" t="s">
        <v>17278</v>
      </c>
      <c r="F743" s="274">
        <v>31000205</v>
      </c>
      <c r="G743" s="272" t="s">
        <v>17345</v>
      </c>
      <c r="H743" s="272" t="s">
        <v>17924</v>
      </c>
      <c r="I743" s="272" t="s">
        <v>16771</v>
      </c>
      <c r="J743" s="287">
        <v>2.6280000000000001</v>
      </c>
      <c r="K743" s="288">
        <v>42.485999999999997</v>
      </c>
      <c r="L743" s="288">
        <v>0.876</v>
      </c>
      <c r="M743" s="288">
        <v>0</v>
      </c>
      <c r="N743" s="288">
        <v>0</v>
      </c>
      <c r="O743" s="289">
        <v>2.8484940957095368</v>
      </c>
      <c r="P743" s="290">
        <v>46.05065454730417</v>
      </c>
      <c r="Q743" s="290">
        <v>0.94949803190317894</v>
      </c>
      <c r="R743" s="290">
        <v>0</v>
      </c>
      <c r="S743" s="290">
        <v>0</v>
      </c>
      <c r="T743" s="291">
        <v>2.8484940957095368</v>
      </c>
      <c r="U743" s="292">
        <v>46.05065454730417</v>
      </c>
      <c r="V743" s="292">
        <v>0.94949803190317894</v>
      </c>
      <c r="W743" s="292">
        <v>0</v>
      </c>
      <c r="X743" s="293">
        <v>0</v>
      </c>
      <c r="Y743" s="604" t="s">
        <v>16660</v>
      </c>
      <c r="Z743" s="282"/>
      <c r="AA743" s="282"/>
      <c r="AB743" s="282"/>
      <c r="AC743" s="282"/>
      <c r="AD743" s="283"/>
      <c r="AF743" s="285"/>
      <c r="AG743" s="285"/>
      <c r="AH743" s="285"/>
      <c r="AI743" s="285"/>
      <c r="AJ743" s="285"/>
      <c r="AL743" s="295"/>
    </row>
    <row r="744" spans="1:38" s="272" customFormat="1" x14ac:dyDescent="0.2">
      <c r="A744" s="272" t="s">
        <v>1285</v>
      </c>
      <c r="B744" s="272" t="s">
        <v>17066</v>
      </c>
      <c r="C744" s="257">
        <v>56037</v>
      </c>
      <c r="D744" s="272" t="s">
        <v>17030</v>
      </c>
      <c r="E744" s="273" t="s">
        <v>17278</v>
      </c>
      <c r="F744" s="274">
        <v>31000220</v>
      </c>
      <c r="G744" s="272" t="s">
        <v>17328</v>
      </c>
      <c r="H744" s="272" t="s">
        <v>17925</v>
      </c>
      <c r="I744" s="272" t="s">
        <v>12117</v>
      </c>
      <c r="J744" s="287">
        <v>0</v>
      </c>
      <c r="K744" s="288">
        <v>0.219</v>
      </c>
      <c r="L744" s="288">
        <v>0</v>
      </c>
      <c r="M744" s="288">
        <v>0</v>
      </c>
      <c r="N744" s="288">
        <v>0</v>
      </c>
      <c r="O744" s="289">
        <v>0</v>
      </c>
      <c r="P744" s="290">
        <v>0.23737450797579474</v>
      </c>
      <c r="Q744" s="290">
        <v>0</v>
      </c>
      <c r="R744" s="290">
        <v>0</v>
      </c>
      <c r="S744" s="290">
        <v>0</v>
      </c>
      <c r="T744" s="291">
        <v>0</v>
      </c>
      <c r="U744" s="292">
        <v>0.23737450797579474</v>
      </c>
      <c r="V744" s="292">
        <v>0</v>
      </c>
      <c r="W744" s="292">
        <v>0</v>
      </c>
      <c r="X744" s="293">
        <v>0</v>
      </c>
      <c r="Y744" s="604" t="s">
        <v>16660</v>
      </c>
      <c r="Z744" s="282"/>
      <c r="AA744" s="282"/>
      <c r="AB744" s="282"/>
      <c r="AC744" s="282"/>
      <c r="AD744" s="283"/>
      <c r="AF744" s="285"/>
      <c r="AG744" s="285"/>
      <c r="AH744" s="285"/>
      <c r="AI744" s="285"/>
      <c r="AJ744" s="285"/>
      <c r="AL744" s="295"/>
    </row>
    <row r="745" spans="1:38" s="272" customFormat="1" x14ac:dyDescent="0.2">
      <c r="A745" s="272" t="s">
        <v>1285</v>
      </c>
      <c r="B745" s="272" t="s">
        <v>17066</v>
      </c>
      <c r="C745" s="257">
        <v>56037</v>
      </c>
      <c r="D745" s="272" t="s">
        <v>17030</v>
      </c>
      <c r="E745" s="273" t="s">
        <v>17278</v>
      </c>
      <c r="F745" s="274">
        <v>31000220</v>
      </c>
      <c r="G745" s="272" t="s">
        <v>17330</v>
      </c>
      <c r="H745" s="272" t="s">
        <v>17926</v>
      </c>
      <c r="I745" s="272" t="s">
        <v>12117</v>
      </c>
      <c r="J745" s="287">
        <v>0</v>
      </c>
      <c r="K745" s="288">
        <v>8.7599999999999997E-2</v>
      </c>
      <c r="L745" s="288">
        <v>0</v>
      </c>
      <c r="M745" s="288">
        <v>0</v>
      </c>
      <c r="N745" s="288">
        <v>0</v>
      </c>
      <c r="O745" s="289">
        <v>0</v>
      </c>
      <c r="P745" s="290">
        <v>9.4949803190317886E-2</v>
      </c>
      <c r="Q745" s="290">
        <v>0</v>
      </c>
      <c r="R745" s="290">
        <v>0</v>
      </c>
      <c r="S745" s="290">
        <v>0</v>
      </c>
      <c r="T745" s="291">
        <v>0</v>
      </c>
      <c r="U745" s="292">
        <v>9.4949803190317886E-2</v>
      </c>
      <c r="V745" s="292">
        <v>0</v>
      </c>
      <c r="W745" s="292">
        <v>0</v>
      </c>
      <c r="X745" s="293">
        <v>0</v>
      </c>
      <c r="Y745" s="604" t="s">
        <v>16660</v>
      </c>
      <c r="Z745" s="282"/>
      <c r="AA745" s="282"/>
      <c r="AB745" s="282"/>
      <c r="AC745" s="282"/>
      <c r="AD745" s="283"/>
      <c r="AF745" s="285"/>
      <c r="AG745" s="285"/>
      <c r="AH745" s="285"/>
      <c r="AI745" s="285"/>
      <c r="AJ745" s="285"/>
      <c r="AL745" s="295"/>
    </row>
    <row r="746" spans="1:38" s="272" customFormat="1" x14ac:dyDescent="0.2">
      <c r="A746" s="272" t="s">
        <v>1285</v>
      </c>
      <c r="B746" s="272" t="s">
        <v>17066</v>
      </c>
      <c r="C746" s="257">
        <v>56037</v>
      </c>
      <c r="D746" s="272" t="s">
        <v>17030</v>
      </c>
      <c r="E746" s="273" t="s">
        <v>17278</v>
      </c>
      <c r="F746" s="274">
        <v>31000227</v>
      </c>
      <c r="G746" s="272" t="s">
        <v>17345</v>
      </c>
      <c r="H746" s="272" t="s">
        <v>17927</v>
      </c>
      <c r="I746" s="272" t="s">
        <v>15126</v>
      </c>
      <c r="J746" s="287">
        <v>0.438</v>
      </c>
      <c r="K746" s="288">
        <v>0</v>
      </c>
      <c r="L746" s="288">
        <v>0.438</v>
      </c>
      <c r="M746" s="288">
        <v>0</v>
      </c>
      <c r="N746" s="288">
        <v>0</v>
      </c>
      <c r="O746" s="289">
        <v>0.47474901595158947</v>
      </c>
      <c r="P746" s="290">
        <v>0</v>
      </c>
      <c r="Q746" s="290">
        <v>0.47474901595158947</v>
      </c>
      <c r="R746" s="290">
        <v>0</v>
      </c>
      <c r="S746" s="290">
        <v>0</v>
      </c>
      <c r="T746" s="291">
        <v>0.47474901595158947</v>
      </c>
      <c r="U746" s="292">
        <v>0</v>
      </c>
      <c r="V746" s="292">
        <v>0.47474901595158947</v>
      </c>
      <c r="W746" s="292">
        <v>0</v>
      </c>
      <c r="X746" s="293">
        <v>0</v>
      </c>
      <c r="Y746" s="604" t="s">
        <v>16660</v>
      </c>
      <c r="Z746" s="282"/>
      <c r="AA746" s="282"/>
      <c r="AB746" s="282"/>
      <c r="AC746" s="282"/>
      <c r="AD746" s="283"/>
      <c r="AF746" s="285"/>
      <c r="AG746" s="285"/>
      <c r="AH746" s="285"/>
      <c r="AI746" s="285"/>
      <c r="AJ746" s="285"/>
      <c r="AL746" s="295"/>
    </row>
    <row r="747" spans="1:38" s="272" customFormat="1" x14ac:dyDescent="0.2">
      <c r="A747" s="272" t="s">
        <v>1285</v>
      </c>
      <c r="B747" s="272" t="s">
        <v>17066</v>
      </c>
      <c r="C747" s="257">
        <v>56037</v>
      </c>
      <c r="D747" s="272" t="s">
        <v>17030</v>
      </c>
      <c r="E747" s="273" t="s">
        <v>17278</v>
      </c>
      <c r="F747" s="274">
        <v>31000227</v>
      </c>
      <c r="G747" s="272" t="s">
        <v>17345</v>
      </c>
      <c r="H747" s="272" t="s">
        <v>17928</v>
      </c>
      <c r="I747" s="272" t="s">
        <v>15126</v>
      </c>
      <c r="J747" s="287">
        <v>0.438</v>
      </c>
      <c r="K747" s="288">
        <v>0</v>
      </c>
      <c r="L747" s="288">
        <v>0.438</v>
      </c>
      <c r="M747" s="288">
        <v>0</v>
      </c>
      <c r="N747" s="288">
        <v>0</v>
      </c>
      <c r="O747" s="289">
        <v>0.47474901595158947</v>
      </c>
      <c r="P747" s="290">
        <v>0</v>
      </c>
      <c r="Q747" s="290">
        <v>0.47474901595158947</v>
      </c>
      <c r="R747" s="290">
        <v>0</v>
      </c>
      <c r="S747" s="290">
        <v>0</v>
      </c>
      <c r="T747" s="291">
        <v>0.47474901595158947</v>
      </c>
      <c r="U747" s="292">
        <v>0</v>
      </c>
      <c r="V747" s="292">
        <v>0.47474901595158947</v>
      </c>
      <c r="W747" s="292">
        <v>0</v>
      </c>
      <c r="X747" s="293">
        <v>0</v>
      </c>
      <c r="Y747" s="604" t="s">
        <v>16660</v>
      </c>
      <c r="Z747" s="282"/>
      <c r="AA747" s="282"/>
      <c r="AB747" s="282"/>
      <c r="AC747" s="282"/>
      <c r="AD747" s="283"/>
      <c r="AF747" s="285"/>
      <c r="AG747" s="285"/>
      <c r="AH747" s="285"/>
      <c r="AI747" s="285"/>
      <c r="AJ747" s="285"/>
      <c r="AL747" s="295"/>
    </row>
    <row r="748" spans="1:38" s="272" customFormat="1" x14ac:dyDescent="0.2">
      <c r="A748" s="272" t="s">
        <v>1285</v>
      </c>
      <c r="B748" s="272" t="s">
        <v>17066</v>
      </c>
      <c r="C748" s="257">
        <v>56037</v>
      </c>
      <c r="D748" s="272" t="s">
        <v>17030</v>
      </c>
      <c r="E748" s="273" t="s">
        <v>17278</v>
      </c>
      <c r="F748" s="274">
        <v>31000228</v>
      </c>
      <c r="G748" s="272" t="s">
        <v>17535</v>
      </c>
      <c r="H748" s="272" t="s">
        <v>17929</v>
      </c>
      <c r="I748" s="272" t="s">
        <v>15126</v>
      </c>
      <c r="J748" s="287">
        <v>0</v>
      </c>
      <c r="K748" s="288">
        <v>3.9</v>
      </c>
      <c r="L748" s="288">
        <v>0</v>
      </c>
      <c r="M748" s="288">
        <v>0</v>
      </c>
      <c r="N748" s="288">
        <v>0</v>
      </c>
      <c r="O748" s="289">
        <v>0</v>
      </c>
      <c r="P748" s="290">
        <v>4.2272172653223716</v>
      </c>
      <c r="Q748" s="290">
        <v>0</v>
      </c>
      <c r="R748" s="290">
        <v>0</v>
      </c>
      <c r="S748" s="290">
        <v>0</v>
      </c>
      <c r="T748" s="291">
        <v>0</v>
      </c>
      <c r="U748" s="292">
        <v>4.2272172653223716</v>
      </c>
      <c r="V748" s="292">
        <v>0</v>
      </c>
      <c r="W748" s="292">
        <v>0</v>
      </c>
      <c r="X748" s="293">
        <v>0</v>
      </c>
      <c r="Y748" s="604" t="s">
        <v>16660</v>
      </c>
      <c r="Z748" s="282"/>
      <c r="AA748" s="282"/>
      <c r="AB748" s="282"/>
      <c r="AC748" s="282"/>
      <c r="AD748" s="283"/>
      <c r="AF748" s="285"/>
      <c r="AG748" s="285"/>
      <c r="AH748" s="285"/>
      <c r="AI748" s="285"/>
      <c r="AJ748" s="285"/>
      <c r="AL748" s="295"/>
    </row>
    <row r="749" spans="1:38" s="272" customFormat="1" x14ac:dyDescent="0.2">
      <c r="A749" s="272" t="s">
        <v>1285</v>
      </c>
      <c r="B749" s="272" t="s">
        <v>17066</v>
      </c>
      <c r="C749" s="257">
        <v>56037</v>
      </c>
      <c r="D749" s="272" t="s">
        <v>17030</v>
      </c>
      <c r="E749" s="273" t="s">
        <v>17278</v>
      </c>
      <c r="F749" s="274">
        <v>31000299</v>
      </c>
      <c r="G749" s="272" t="s">
        <v>17433</v>
      </c>
      <c r="H749" s="272" t="s">
        <v>17930</v>
      </c>
      <c r="I749" s="272" t="s">
        <v>12109</v>
      </c>
      <c r="J749" s="287">
        <v>2.19</v>
      </c>
      <c r="K749" s="288">
        <v>0</v>
      </c>
      <c r="L749" s="288">
        <v>5</v>
      </c>
      <c r="M749" s="288">
        <v>0</v>
      </c>
      <c r="N749" s="288">
        <v>0</v>
      </c>
      <c r="O749" s="289">
        <v>2.3737450797579474</v>
      </c>
      <c r="P749" s="290">
        <v>0</v>
      </c>
      <c r="Q749" s="290">
        <v>5.419509314515861</v>
      </c>
      <c r="R749" s="290">
        <v>0</v>
      </c>
      <c r="S749" s="290">
        <v>0</v>
      </c>
      <c r="T749" s="291">
        <v>2.3737450797579474</v>
      </c>
      <c r="U749" s="292">
        <v>0</v>
      </c>
      <c r="V749" s="292">
        <v>5.419509314515861</v>
      </c>
      <c r="W749" s="292">
        <v>0</v>
      </c>
      <c r="X749" s="293">
        <v>0</v>
      </c>
      <c r="Y749" s="604" t="s">
        <v>16660</v>
      </c>
      <c r="Z749" s="282"/>
      <c r="AA749" s="282"/>
      <c r="AB749" s="282"/>
      <c r="AC749" s="282"/>
      <c r="AD749" s="283"/>
      <c r="AF749" s="285"/>
      <c r="AG749" s="285"/>
      <c r="AH749" s="285"/>
      <c r="AI749" s="285"/>
      <c r="AJ749" s="285"/>
      <c r="AL749" s="295"/>
    </row>
    <row r="750" spans="1:38" s="272" customFormat="1" x14ac:dyDescent="0.2">
      <c r="A750" s="272" t="s">
        <v>1285</v>
      </c>
      <c r="B750" s="272" t="s">
        <v>17066</v>
      </c>
      <c r="C750" s="257">
        <v>56037</v>
      </c>
      <c r="D750" s="272" t="s">
        <v>17030</v>
      </c>
      <c r="E750" s="273" t="s">
        <v>17278</v>
      </c>
      <c r="F750" s="274">
        <v>31000299</v>
      </c>
      <c r="G750" s="272" t="s">
        <v>17434</v>
      </c>
      <c r="H750" s="272" t="s">
        <v>17931</v>
      </c>
      <c r="I750" s="272" t="s">
        <v>12109</v>
      </c>
      <c r="J750" s="287">
        <v>8.6904749999999993</v>
      </c>
      <c r="K750" s="288">
        <v>0</v>
      </c>
      <c r="L750" s="288">
        <v>0</v>
      </c>
      <c r="M750" s="288">
        <v>0</v>
      </c>
      <c r="N750" s="288">
        <v>0</v>
      </c>
      <c r="O750" s="289">
        <v>9.4196220420134456</v>
      </c>
      <c r="P750" s="290">
        <v>0</v>
      </c>
      <c r="Q750" s="290">
        <v>0</v>
      </c>
      <c r="R750" s="290">
        <v>0</v>
      </c>
      <c r="S750" s="290">
        <v>0</v>
      </c>
      <c r="T750" s="291">
        <v>9.4196220420134456</v>
      </c>
      <c r="U750" s="292">
        <v>0</v>
      </c>
      <c r="V750" s="292">
        <v>0</v>
      </c>
      <c r="W750" s="292">
        <v>0</v>
      </c>
      <c r="X750" s="293">
        <v>0</v>
      </c>
      <c r="Y750" s="604" t="s">
        <v>16660</v>
      </c>
      <c r="Z750" s="282"/>
      <c r="AA750" s="282"/>
      <c r="AB750" s="282"/>
      <c r="AC750" s="282"/>
      <c r="AD750" s="283"/>
      <c r="AF750" s="285"/>
      <c r="AG750" s="285"/>
      <c r="AH750" s="285"/>
      <c r="AI750" s="285"/>
      <c r="AJ750" s="285"/>
      <c r="AL750" s="295"/>
    </row>
    <row r="751" spans="1:38" s="272" customFormat="1" x14ac:dyDescent="0.2">
      <c r="A751" s="272" t="s">
        <v>1285</v>
      </c>
      <c r="B751" s="272" t="s">
        <v>17066</v>
      </c>
      <c r="C751" s="257">
        <v>56037</v>
      </c>
      <c r="D751" s="272" t="s">
        <v>17030</v>
      </c>
      <c r="E751" s="273" t="s">
        <v>17278</v>
      </c>
      <c r="F751" s="274">
        <v>31000299</v>
      </c>
      <c r="G751" s="272" t="s">
        <v>17434</v>
      </c>
      <c r="H751" s="272" t="s">
        <v>17932</v>
      </c>
      <c r="I751" s="272" t="s">
        <v>12109</v>
      </c>
      <c r="J751" s="287">
        <v>6.9523799999999998</v>
      </c>
      <c r="K751" s="288">
        <v>0</v>
      </c>
      <c r="L751" s="288">
        <v>0</v>
      </c>
      <c r="M751" s="288">
        <v>0</v>
      </c>
      <c r="N751" s="288">
        <v>0</v>
      </c>
      <c r="O751" s="289">
        <v>7.5356976336107566</v>
      </c>
      <c r="P751" s="290">
        <v>0</v>
      </c>
      <c r="Q751" s="290">
        <v>0</v>
      </c>
      <c r="R751" s="290">
        <v>0</v>
      </c>
      <c r="S751" s="290">
        <v>0</v>
      </c>
      <c r="T751" s="291">
        <v>7.5356976336107566</v>
      </c>
      <c r="U751" s="292">
        <v>0</v>
      </c>
      <c r="V751" s="292">
        <v>0</v>
      </c>
      <c r="W751" s="292">
        <v>0</v>
      </c>
      <c r="X751" s="293">
        <v>0</v>
      </c>
      <c r="Y751" s="604" t="s">
        <v>16660</v>
      </c>
      <c r="Z751" s="282"/>
      <c r="AA751" s="282"/>
      <c r="AB751" s="282"/>
      <c r="AC751" s="282"/>
      <c r="AD751" s="283"/>
      <c r="AF751" s="285"/>
      <c r="AG751" s="285"/>
      <c r="AH751" s="285"/>
      <c r="AI751" s="285"/>
      <c r="AJ751" s="285"/>
      <c r="AL751" s="295"/>
    </row>
    <row r="752" spans="1:38" s="272" customFormat="1" x14ac:dyDescent="0.2">
      <c r="A752" s="272" t="s">
        <v>1285</v>
      </c>
      <c r="B752" s="272" t="s">
        <v>17066</v>
      </c>
      <c r="C752" s="257">
        <v>56037</v>
      </c>
      <c r="D752" s="272" t="s">
        <v>17030</v>
      </c>
      <c r="E752" s="273" t="s">
        <v>17278</v>
      </c>
      <c r="F752" s="274">
        <v>31000299</v>
      </c>
      <c r="G752" s="272" t="s">
        <v>17535</v>
      </c>
      <c r="H752" s="272" t="s">
        <v>17933</v>
      </c>
      <c r="I752" s="272" t="s">
        <v>12109</v>
      </c>
      <c r="J752" s="287">
        <v>0</v>
      </c>
      <c r="K752" s="288">
        <v>1.3</v>
      </c>
      <c r="L752" s="288">
        <v>0</v>
      </c>
      <c r="M752" s="288">
        <v>0</v>
      </c>
      <c r="N752" s="288">
        <v>0</v>
      </c>
      <c r="O752" s="289">
        <v>0</v>
      </c>
      <c r="P752" s="290">
        <v>1.409072421774124</v>
      </c>
      <c r="Q752" s="290">
        <v>0</v>
      </c>
      <c r="R752" s="290">
        <v>0</v>
      </c>
      <c r="S752" s="290">
        <v>0</v>
      </c>
      <c r="T752" s="291">
        <v>0</v>
      </c>
      <c r="U752" s="292">
        <v>1.409072421774124</v>
      </c>
      <c r="V752" s="292">
        <v>0</v>
      </c>
      <c r="W752" s="292">
        <v>0</v>
      </c>
      <c r="X752" s="293">
        <v>0</v>
      </c>
      <c r="Y752" s="604" t="s">
        <v>16660</v>
      </c>
      <c r="Z752" s="282"/>
      <c r="AA752" s="282"/>
      <c r="AB752" s="282"/>
      <c r="AC752" s="282"/>
      <c r="AD752" s="283"/>
      <c r="AF752" s="285"/>
      <c r="AG752" s="285"/>
      <c r="AH752" s="285"/>
      <c r="AI752" s="285"/>
      <c r="AJ752" s="285"/>
      <c r="AL752" s="295"/>
    </row>
    <row r="753" spans="1:38" s="272" customFormat="1" x14ac:dyDescent="0.2">
      <c r="A753" s="272" t="s">
        <v>1285</v>
      </c>
      <c r="B753" s="272" t="s">
        <v>17066</v>
      </c>
      <c r="C753" s="257">
        <v>56037</v>
      </c>
      <c r="D753" s="272" t="s">
        <v>17030</v>
      </c>
      <c r="E753" s="273" t="s">
        <v>17278</v>
      </c>
      <c r="F753" s="274">
        <v>31000299</v>
      </c>
      <c r="G753" s="272" t="s">
        <v>17535</v>
      </c>
      <c r="H753" s="272" t="s">
        <v>17934</v>
      </c>
      <c r="I753" s="272" t="s">
        <v>12109</v>
      </c>
      <c r="J753" s="287">
        <v>0</v>
      </c>
      <c r="K753" s="288">
        <v>5.7</v>
      </c>
      <c r="L753" s="288">
        <v>0</v>
      </c>
      <c r="M753" s="288">
        <v>0</v>
      </c>
      <c r="N753" s="288">
        <v>0</v>
      </c>
      <c r="O753" s="289">
        <v>0</v>
      </c>
      <c r="P753" s="290">
        <v>6.1782406185480818</v>
      </c>
      <c r="Q753" s="290">
        <v>0</v>
      </c>
      <c r="R753" s="290">
        <v>0</v>
      </c>
      <c r="S753" s="290">
        <v>0</v>
      </c>
      <c r="T753" s="291">
        <v>0</v>
      </c>
      <c r="U753" s="292">
        <v>6.1782406185480818</v>
      </c>
      <c r="V753" s="292">
        <v>0</v>
      </c>
      <c r="W753" s="292">
        <v>0</v>
      </c>
      <c r="X753" s="293">
        <v>0</v>
      </c>
      <c r="Y753" s="604" t="s">
        <v>16660</v>
      </c>
      <c r="Z753" s="282"/>
      <c r="AA753" s="282"/>
      <c r="AB753" s="282"/>
      <c r="AC753" s="282"/>
      <c r="AD753" s="283"/>
      <c r="AF753" s="285"/>
      <c r="AG753" s="285"/>
      <c r="AH753" s="285"/>
      <c r="AI753" s="285"/>
      <c r="AJ753" s="285"/>
      <c r="AL753" s="295"/>
    </row>
    <row r="754" spans="1:38" s="272" customFormat="1" x14ac:dyDescent="0.2">
      <c r="A754" s="272" t="s">
        <v>1285</v>
      </c>
      <c r="B754" s="272" t="s">
        <v>17066</v>
      </c>
      <c r="C754" s="257">
        <v>56037</v>
      </c>
      <c r="D754" s="272" t="s">
        <v>17030</v>
      </c>
      <c r="E754" s="273" t="s">
        <v>17278</v>
      </c>
      <c r="F754" s="274">
        <v>31000299</v>
      </c>
      <c r="G754" s="272" t="s">
        <v>17535</v>
      </c>
      <c r="H754" s="272" t="s">
        <v>17935</v>
      </c>
      <c r="I754" s="272" t="s">
        <v>12109</v>
      </c>
      <c r="J754" s="287">
        <v>0</v>
      </c>
      <c r="K754" s="288">
        <v>0.7</v>
      </c>
      <c r="L754" s="288">
        <v>0</v>
      </c>
      <c r="M754" s="288">
        <v>0</v>
      </c>
      <c r="N754" s="288">
        <v>0</v>
      </c>
      <c r="O754" s="289">
        <v>0</v>
      </c>
      <c r="P754" s="290">
        <v>0.75873130403222055</v>
      </c>
      <c r="Q754" s="290">
        <v>0</v>
      </c>
      <c r="R754" s="290">
        <v>0</v>
      </c>
      <c r="S754" s="290">
        <v>0</v>
      </c>
      <c r="T754" s="291">
        <v>0</v>
      </c>
      <c r="U754" s="292">
        <v>0.75873130403222055</v>
      </c>
      <c r="V754" s="292">
        <v>0</v>
      </c>
      <c r="W754" s="292">
        <v>0</v>
      </c>
      <c r="X754" s="293">
        <v>0</v>
      </c>
      <c r="Y754" s="604" t="s">
        <v>16660</v>
      </c>
      <c r="Z754" s="282"/>
      <c r="AA754" s="282"/>
      <c r="AB754" s="282"/>
      <c r="AC754" s="282"/>
      <c r="AD754" s="283"/>
      <c r="AF754" s="285"/>
      <c r="AG754" s="285"/>
      <c r="AH754" s="285"/>
      <c r="AI754" s="285"/>
      <c r="AJ754" s="285"/>
      <c r="AL754" s="295"/>
    </row>
    <row r="755" spans="1:38" s="272" customFormat="1" x14ac:dyDescent="0.2">
      <c r="A755" s="272" t="s">
        <v>1285</v>
      </c>
      <c r="B755" s="272" t="s">
        <v>17066</v>
      </c>
      <c r="C755" s="257">
        <v>56037</v>
      </c>
      <c r="D755" s="272" t="s">
        <v>17030</v>
      </c>
      <c r="E755" s="273" t="s">
        <v>17278</v>
      </c>
      <c r="F755" s="274">
        <v>31000299</v>
      </c>
      <c r="G755" s="272" t="s">
        <v>17535</v>
      </c>
      <c r="H755" s="272" t="s">
        <v>17936</v>
      </c>
      <c r="I755" s="272" t="s">
        <v>12109</v>
      </c>
      <c r="J755" s="287">
        <v>0</v>
      </c>
      <c r="K755" s="288">
        <v>34.4</v>
      </c>
      <c r="L755" s="288">
        <v>0</v>
      </c>
      <c r="M755" s="288">
        <v>0</v>
      </c>
      <c r="N755" s="288">
        <v>0</v>
      </c>
      <c r="O755" s="289">
        <v>0</v>
      </c>
      <c r="P755" s="290">
        <v>37.286224083869122</v>
      </c>
      <c r="Q755" s="290">
        <v>0</v>
      </c>
      <c r="R755" s="290">
        <v>0</v>
      </c>
      <c r="S755" s="290">
        <v>0</v>
      </c>
      <c r="T755" s="291">
        <v>0</v>
      </c>
      <c r="U755" s="292">
        <v>37.286224083869122</v>
      </c>
      <c r="V755" s="292">
        <v>0</v>
      </c>
      <c r="W755" s="292">
        <v>0</v>
      </c>
      <c r="X755" s="293">
        <v>0</v>
      </c>
      <c r="Y755" s="604" t="s">
        <v>16660</v>
      </c>
      <c r="Z755" s="282"/>
      <c r="AA755" s="282"/>
      <c r="AB755" s="282"/>
      <c r="AC755" s="282"/>
      <c r="AD755" s="283"/>
      <c r="AF755" s="285"/>
      <c r="AG755" s="285"/>
      <c r="AH755" s="285"/>
      <c r="AI755" s="285"/>
      <c r="AJ755" s="285"/>
      <c r="AL755" s="295"/>
    </row>
    <row r="756" spans="1:38" s="272" customFormat="1" x14ac:dyDescent="0.2">
      <c r="A756" s="272" t="s">
        <v>1285</v>
      </c>
      <c r="B756" s="272" t="s">
        <v>17066</v>
      </c>
      <c r="C756" s="257">
        <v>56037</v>
      </c>
      <c r="D756" s="272" t="s">
        <v>17030</v>
      </c>
      <c r="E756" s="273" t="s">
        <v>17278</v>
      </c>
      <c r="F756" s="274">
        <v>31000299</v>
      </c>
      <c r="G756" s="272" t="s">
        <v>17535</v>
      </c>
      <c r="H756" s="272" t="s">
        <v>17937</v>
      </c>
      <c r="I756" s="272" t="s">
        <v>12109</v>
      </c>
      <c r="J756" s="287">
        <v>0.8</v>
      </c>
      <c r="K756" s="288">
        <v>0</v>
      </c>
      <c r="L756" s="288">
        <v>0.2</v>
      </c>
      <c r="M756" s="288">
        <v>0</v>
      </c>
      <c r="N756" s="288">
        <v>0</v>
      </c>
      <c r="O756" s="289">
        <v>0.86712149032253782</v>
      </c>
      <c r="P756" s="290">
        <v>0</v>
      </c>
      <c r="Q756" s="290">
        <v>0.21678037258063446</v>
      </c>
      <c r="R756" s="290">
        <v>0</v>
      </c>
      <c r="S756" s="290">
        <v>0</v>
      </c>
      <c r="T756" s="291">
        <v>0.86712149032253782</v>
      </c>
      <c r="U756" s="292">
        <v>0</v>
      </c>
      <c r="V756" s="292">
        <v>0.21678037258063446</v>
      </c>
      <c r="W756" s="292">
        <v>0</v>
      </c>
      <c r="X756" s="293">
        <v>0</v>
      </c>
      <c r="Y756" s="604" t="s">
        <v>16660</v>
      </c>
      <c r="Z756" s="282"/>
      <c r="AA756" s="282"/>
      <c r="AB756" s="282"/>
      <c r="AC756" s="282"/>
      <c r="AD756" s="283"/>
      <c r="AF756" s="285"/>
      <c r="AG756" s="285"/>
      <c r="AH756" s="285"/>
      <c r="AI756" s="285"/>
      <c r="AJ756" s="285"/>
      <c r="AL756" s="295"/>
    </row>
    <row r="757" spans="1:38" s="272" customFormat="1" x14ac:dyDescent="0.2">
      <c r="A757" s="272" t="s">
        <v>1285</v>
      </c>
      <c r="B757" s="272" t="s">
        <v>17066</v>
      </c>
      <c r="C757" s="257">
        <v>56037</v>
      </c>
      <c r="D757" s="272" t="s">
        <v>17030</v>
      </c>
      <c r="E757" s="273" t="s">
        <v>17278</v>
      </c>
      <c r="F757" s="274">
        <v>31000299</v>
      </c>
      <c r="G757" s="272" t="s">
        <v>17535</v>
      </c>
      <c r="H757" s="272" t="s">
        <v>17938</v>
      </c>
      <c r="I757" s="272" t="s">
        <v>12109</v>
      </c>
      <c r="J757" s="287">
        <v>4.4000000000000004</v>
      </c>
      <c r="K757" s="288">
        <v>0</v>
      </c>
      <c r="L757" s="288">
        <v>3.6</v>
      </c>
      <c r="M757" s="288">
        <v>0</v>
      </c>
      <c r="N757" s="288">
        <v>0</v>
      </c>
      <c r="O757" s="289">
        <v>4.7691681967739585</v>
      </c>
      <c r="P757" s="290">
        <v>0</v>
      </c>
      <c r="Q757" s="290">
        <v>3.9020467064514204</v>
      </c>
      <c r="R757" s="290">
        <v>0</v>
      </c>
      <c r="S757" s="290">
        <v>0</v>
      </c>
      <c r="T757" s="291">
        <v>4.7691681967739585</v>
      </c>
      <c r="U757" s="292">
        <v>0</v>
      </c>
      <c r="V757" s="292">
        <v>3.9020467064514204</v>
      </c>
      <c r="W757" s="292">
        <v>0</v>
      </c>
      <c r="X757" s="293">
        <v>0</v>
      </c>
      <c r="Y757" s="604" t="s">
        <v>16660</v>
      </c>
      <c r="Z757" s="282"/>
      <c r="AA757" s="282"/>
      <c r="AB757" s="282"/>
      <c r="AC757" s="282"/>
      <c r="AD757" s="283"/>
      <c r="AF757" s="285"/>
      <c r="AG757" s="285"/>
      <c r="AH757" s="285"/>
      <c r="AI757" s="285"/>
      <c r="AJ757" s="285"/>
      <c r="AL757" s="295"/>
    </row>
    <row r="758" spans="1:38" s="272" customFormat="1" x14ac:dyDescent="0.2">
      <c r="A758" s="272" t="s">
        <v>1285</v>
      </c>
      <c r="B758" s="272" t="s">
        <v>17066</v>
      </c>
      <c r="C758" s="257">
        <v>56037</v>
      </c>
      <c r="D758" s="272" t="s">
        <v>17030</v>
      </c>
      <c r="E758" s="273" t="s">
        <v>17278</v>
      </c>
      <c r="F758" s="274">
        <v>31000299</v>
      </c>
      <c r="G758" s="272" t="s">
        <v>17535</v>
      </c>
      <c r="H758" s="272" t="s">
        <v>17939</v>
      </c>
      <c r="I758" s="272" t="s">
        <v>12109</v>
      </c>
      <c r="J758" s="287">
        <v>11.8</v>
      </c>
      <c r="K758" s="288">
        <v>0</v>
      </c>
      <c r="L758" s="288">
        <v>9.6</v>
      </c>
      <c r="M758" s="288">
        <v>0</v>
      </c>
      <c r="N758" s="288">
        <v>0</v>
      </c>
      <c r="O758" s="289">
        <v>12.790041982257433</v>
      </c>
      <c r="P758" s="290">
        <v>0</v>
      </c>
      <c r="Q758" s="290">
        <v>10.405457883870453</v>
      </c>
      <c r="R758" s="290">
        <v>0</v>
      </c>
      <c r="S758" s="290">
        <v>0</v>
      </c>
      <c r="T758" s="291">
        <v>12.790041982257433</v>
      </c>
      <c r="U758" s="292">
        <v>0</v>
      </c>
      <c r="V758" s="292">
        <v>10.405457883870453</v>
      </c>
      <c r="W758" s="292">
        <v>0</v>
      </c>
      <c r="X758" s="293">
        <v>0</v>
      </c>
      <c r="Y758" s="604" t="s">
        <v>16660</v>
      </c>
      <c r="Z758" s="282"/>
      <c r="AA758" s="282"/>
      <c r="AB758" s="282"/>
      <c r="AC758" s="282"/>
      <c r="AD758" s="283"/>
      <c r="AF758" s="285"/>
      <c r="AG758" s="285"/>
      <c r="AH758" s="285"/>
      <c r="AI758" s="285"/>
      <c r="AJ758" s="285"/>
      <c r="AL758" s="295"/>
    </row>
    <row r="759" spans="1:38" s="272" customFormat="1" x14ac:dyDescent="0.2">
      <c r="A759" s="272" t="s">
        <v>1285</v>
      </c>
      <c r="B759" s="272" t="s">
        <v>17066</v>
      </c>
      <c r="C759" s="257">
        <v>56037</v>
      </c>
      <c r="D759" s="272" t="s">
        <v>17030</v>
      </c>
      <c r="E759" s="273" t="s">
        <v>17278</v>
      </c>
      <c r="F759" s="274">
        <v>31000299</v>
      </c>
      <c r="G759" s="272" t="s">
        <v>17535</v>
      </c>
      <c r="H759" s="272" t="s">
        <v>17940</v>
      </c>
      <c r="I759" s="272" t="s">
        <v>12109</v>
      </c>
      <c r="J759" s="287">
        <v>3.7</v>
      </c>
      <c r="K759" s="288">
        <v>0</v>
      </c>
      <c r="L759" s="288">
        <v>3</v>
      </c>
      <c r="M759" s="288">
        <v>0</v>
      </c>
      <c r="N759" s="288">
        <v>0</v>
      </c>
      <c r="O759" s="289">
        <v>4.0104368927417378</v>
      </c>
      <c r="P759" s="290">
        <v>0</v>
      </c>
      <c r="Q759" s="290">
        <v>3.251705588709517</v>
      </c>
      <c r="R759" s="290">
        <v>0</v>
      </c>
      <c r="S759" s="290">
        <v>0</v>
      </c>
      <c r="T759" s="291">
        <v>4.0104368927417378</v>
      </c>
      <c r="U759" s="292">
        <v>0</v>
      </c>
      <c r="V759" s="292">
        <v>3.251705588709517</v>
      </c>
      <c r="W759" s="292">
        <v>0</v>
      </c>
      <c r="X759" s="293">
        <v>0</v>
      </c>
      <c r="Y759" s="604" t="s">
        <v>16660</v>
      </c>
      <c r="Z759" s="282"/>
      <c r="AA759" s="282"/>
      <c r="AB759" s="282"/>
      <c r="AC759" s="282"/>
      <c r="AD759" s="283"/>
      <c r="AF759" s="285"/>
      <c r="AG759" s="285"/>
      <c r="AH759" s="285"/>
      <c r="AI759" s="285"/>
      <c r="AJ759" s="285"/>
      <c r="AL759" s="295"/>
    </row>
    <row r="760" spans="1:38" s="272" customFormat="1" x14ac:dyDescent="0.2">
      <c r="A760" s="272" t="s">
        <v>1285</v>
      </c>
      <c r="B760" s="272" t="s">
        <v>17066</v>
      </c>
      <c r="C760" s="257">
        <v>56037</v>
      </c>
      <c r="D760" s="272" t="s">
        <v>17030</v>
      </c>
      <c r="E760" s="273" t="s">
        <v>17278</v>
      </c>
      <c r="F760" s="274">
        <v>31000299</v>
      </c>
      <c r="G760" s="272" t="s">
        <v>17535</v>
      </c>
      <c r="H760" s="272" t="s">
        <v>17941</v>
      </c>
      <c r="I760" s="272" t="s">
        <v>12109</v>
      </c>
      <c r="J760" s="287">
        <v>3.5</v>
      </c>
      <c r="K760" s="288">
        <v>0</v>
      </c>
      <c r="L760" s="288">
        <v>2.6</v>
      </c>
      <c r="M760" s="288">
        <v>0</v>
      </c>
      <c r="N760" s="288">
        <v>0</v>
      </c>
      <c r="O760" s="289">
        <v>3.793656520161103</v>
      </c>
      <c r="P760" s="290">
        <v>0</v>
      </c>
      <c r="Q760" s="290">
        <v>2.8181448435482479</v>
      </c>
      <c r="R760" s="290">
        <v>0</v>
      </c>
      <c r="S760" s="290">
        <v>0</v>
      </c>
      <c r="T760" s="291">
        <v>3.793656520161103</v>
      </c>
      <c r="U760" s="292">
        <v>0</v>
      </c>
      <c r="V760" s="292">
        <v>2.8181448435482479</v>
      </c>
      <c r="W760" s="292">
        <v>0</v>
      </c>
      <c r="X760" s="293">
        <v>0</v>
      </c>
      <c r="Y760" s="604" t="s">
        <v>16660</v>
      </c>
      <c r="Z760" s="282"/>
      <c r="AA760" s="282"/>
      <c r="AB760" s="282"/>
      <c r="AC760" s="282"/>
      <c r="AD760" s="283"/>
      <c r="AF760" s="285"/>
      <c r="AG760" s="285"/>
      <c r="AH760" s="285"/>
      <c r="AI760" s="285"/>
      <c r="AJ760" s="285"/>
      <c r="AL760" s="295"/>
    </row>
    <row r="761" spans="1:38" s="272" customFormat="1" x14ac:dyDescent="0.2">
      <c r="A761" s="272" t="s">
        <v>1285</v>
      </c>
      <c r="B761" s="272" t="s">
        <v>17066</v>
      </c>
      <c r="C761" s="257">
        <v>56037</v>
      </c>
      <c r="D761" s="272" t="s">
        <v>17030</v>
      </c>
      <c r="E761" s="273" t="s">
        <v>17278</v>
      </c>
      <c r="F761" s="274">
        <v>31000299</v>
      </c>
      <c r="G761" s="272" t="s">
        <v>17535</v>
      </c>
      <c r="H761" s="272" t="s">
        <v>17942</v>
      </c>
      <c r="I761" s="272" t="s">
        <v>12109</v>
      </c>
      <c r="J761" s="287">
        <v>0.4</v>
      </c>
      <c r="K761" s="288">
        <v>0</v>
      </c>
      <c r="L761" s="288">
        <v>0.4</v>
      </c>
      <c r="M761" s="288">
        <v>0</v>
      </c>
      <c r="N761" s="288">
        <v>0</v>
      </c>
      <c r="O761" s="289">
        <v>0.43356074516126891</v>
      </c>
      <c r="P761" s="290">
        <v>0</v>
      </c>
      <c r="Q761" s="290">
        <v>0.43356074516126891</v>
      </c>
      <c r="R761" s="290">
        <v>0</v>
      </c>
      <c r="S761" s="290">
        <v>0</v>
      </c>
      <c r="T761" s="291">
        <v>0.43356074516126891</v>
      </c>
      <c r="U761" s="292">
        <v>0</v>
      </c>
      <c r="V761" s="292">
        <v>0.43356074516126891</v>
      </c>
      <c r="W761" s="292">
        <v>0</v>
      </c>
      <c r="X761" s="293">
        <v>0</v>
      </c>
      <c r="Y761" s="604" t="s">
        <v>16660</v>
      </c>
      <c r="Z761" s="282"/>
      <c r="AA761" s="282"/>
      <c r="AB761" s="282"/>
      <c r="AC761" s="282"/>
      <c r="AD761" s="283"/>
      <c r="AF761" s="285"/>
      <c r="AG761" s="285"/>
      <c r="AH761" s="285"/>
      <c r="AI761" s="285"/>
      <c r="AJ761" s="285"/>
      <c r="AL761" s="295"/>
    </row>
    <row r="762" spans="1:38" s="272" customFormat="1" x14ac:dyDescent="0.2">
      <c r="A762" s="272" t="s">
        <v>1285</v>
      </c>
      <c r="B762" s="272" t="s">
        <v>17066</v>
      </c>
      <c r="C762" s="257">
        <v>56037</v>
      </c>
      <c r="D762" s="272" t="s">
        <v>17030</v>
      </c>
      <c r="E762" s="273" t="s">
        <v>17278</v>
      </c>
      <c r="F762" s="274">
        <v>31000299</v>
      </c>
      <c r="G762" s="272" t="s">
        <v>17535</v>
      </c>
      <c r="H762" s="272" t="s">
        <v>17943</v>
      </c>
      <c r="I762" s="272" t="s">
        <v>12109</v>
      </c>
      <c r="J762" s="287">
        <v>1.6</v>
      </c>
      <c r="K762" s="288">
        <v>0</v>
      </c>
      <c r="L762" s="288">
        <v>0.3</v>
      </c>
      <c r="M762" s="288">
        <v>0</v>
      </c>
      <c r="N762" s="288">
        <v>0</v>
      </c>
      <c r="O762" s="289">
        <v>1.7342429806450756</v>
      </c>
      <c r="P762" s="290">
        <v>0</v>
      </c>
      <c r="Q762" s="290">
        <v>0.32517055887095164</v>
      </c>
      <c r="R762" s="290">
        <v>0</v>
      </c>
      <c r="S762" s="290">
        <v>0</v>
      </c>
      <c r="T762" s="291">
        <v>1.7342429806450756</v>
      </c>
      <c r="U762" s="292">
        <v>0</v>
      </c>
      <c r="V762" s="292">
        <v>0.32517055887095164</v>
      </c>
      <c r="W762" s="292">
        <v>0</v>
      </c>
      <c r="X762" s="293">
        <v>0</v>
      </c>
      <c r="Y762" s="604" t="s">
        <v>16660</v>
      </c>
      <c r="Z762" s="282"/>
      <c r="AA762" s="282"/>
      <c r="AB762" s="282"/>
      <c r="AC762" s="282"/>
      <c r="AD762" s="283"/>
      <c r="AF762" s="285"/>
      <c r="AG762" s="285"/>
      <c r="AH762" s="285"/>
      <c r="AI762" s="285"/>
      <c r="AJ762" s="285"/>
      <c r="AL762" s="295"/>
    </row>
    <row r="763" spans="1:38" s="272" customFormat="1" x14ac:dyDescent="0.2">
      <c r="A763" s="272" t="s">
        <v>1285</v>
      </c>
      <c r="B763" s="272" t="s">
        <v>17066</v>
      </c>
      <c r="C763" s="257">
        <v>56037</v>
      </c>
      <c r="D763" s="272" t="s">
        <v>17030</v>
      </c>
      <c r="E763" s="273" t="s">
        <v>17278</v>
      </c>
      <c r="F763" s="274">
        <v>31000299</v>
      </c>
      <c r="G763" s="272" t="s">
        <v>17535</v>
      </c>
      <c r="H763" s="272" t="s">
        <v>17944</v>
      </c>
      <c r="I763" s="272" t="s">
        <v>12109</v>
      </c>
      <c r="J763" s="287">
        <v>0.1</v>
      </c>
      <c r="K763" s="288">
        <v>0</v>
      </c>
      <c r="L763" s="288">
        <v>0.1</v>
      </c>
      <c r="M763" s="288">
        <v>0</v>
      </c>
      <c r="N763" s="288">
        <v>0</v>
      </c>
      <c r="O763" s="289">
        <v>0.10839018629031723</v>
      </c>
      <c r="P763" s="290">
        <v>0</v>
      </c>
      <c r="Q763" s="290">
        <v>0.10839018629031723</v>
      </c>
      <c r="R763" s="290">
        <v>0</v>
      </c>
      <c r="S763" s="290">
        <v>0</v>
      </c>
      <c r="T763" s="291">
        <v>0.10839018629031723</v>
      </c>
      <c r="U763" s="292">
        <v>0</v>
      </c>
      <c r="V763" s="292">
        <v>0.10839018629031723</v>
      </c>
      <c r="W763" s="292">
        <v>0</v>
      </c>
      <c r="X763" s="293">
        <v>0</v>
      </c>
      <c r="Y763" s="604" t="s">
        <v>16660</v>
      </c>
      <c r="Z763" s="282"/>
      <c r="AA763" s="282"/>
      <c r="AB763" s="282"/>
      <c r="AC763" s="282"/>
      <c r="AD763" s="283"/>
      <c r="AF763" s="285"/>
      <c r="AG763" s="285"/>
      <c r="AH763" s="285"/>
      <c r="AI763" s="285"/>
      <c r="AJ763" s="285"/>
      <c r="AL763" s="295"/>
    </row>
    <row r="764" spans="1:38" s="272" customFormat="1" x14ac:dyDescent="0.2">
      <c r="A764" s="272" t="s">
        <v>1285</v>
      </c>
      <c r="B764" s="272" t="s">
        <v>17066</v>
      </c>
      <c r="C764" s="257">
        <v>56037</v>
      </c>
      <c r="D764" s="272" t="s">
        <v>17030</v>
      </c>
      <c r="E764" s="273" t="s">
        <v>17278</v>
      </c>
      <c r="F764" s="274">
        <v>31000299</v>
      </c>
      <c r="G764" s="272" t="s">
        <v>17513</v>
      </c>
      <c r="H764" s="272" t="s">
        <v>17945</v>
      </c>
      <c r="I764" s="272" t="s">
        <v>12109</v>
      </c>
      <c r="J764" s="287">
        <v>6.3</v>
      </c>
      <c r="K764" s="288">
        <v>1.4</v>
      </c>
      <c r="L764" s="288">
        <v>8.5</v>
      </c>
      <c r="M764" s="288">
        <v>0</v>
      </c>
      <c r="N764" s="288">
        <v>0</v>
      </c>
      <c r="O764" s="289">
        <v>6.8285817362899852</v>
      </c>
      <c r="P764" s="290">
        <v>1.5174626080644411</v>
      </c>
      <c r="Q764" s="290">
        <v>9.213165834676964</v>
      </c>
      <c r="R764" s="290">
        <v>0</v>
      </c>
      <c r="S764" s="290">
        <v>0</v>
      </c>
      <c r="T764" s="291">
        <v>6.8285817362899852</v>
      </c>
      <c r="U764" s="292">
        <v>1.5174626080644411</v>
      </c>
      <c r="V764" s="292">
        <v>9.213165834676964</v>
      </c>
      <c r="W764" s="292">
        <v>0</v>
      </c>
      <c r="X764" s="293">
        <v>0</v>
      </c>
      <c r="Y764" s="604" t="s">
        <v>16660</v>
      </c>
      <c r="Z764" s="282"/>
      <c r="AA764" s="282"/>
      <c r="AB764" s="282"/>
      <c r="AC764" s="282"/>
      <c r="AD764" s="283"/>
      <c r="AF764" s="285"/>
      <c r="AG764" s="285"/>
      <c r="AH764" s="285"/>
      <c r="AI764" s="285"/>
      <c r="AJ764" s="285"/>
      <c r="AL764" s="295"/>
    </row>
    <row r="765" spans="1:38" s="272" customFormat="1" x14ac:dyDescent="0.2">
      <c r="A765" s="272" t="s">
        <v>1285</v>
      </c>
      <c r="B765" s="272" t="s">
        <v>17066</v>
      </c>
      <c r="C765" s="257">
        <v>56037</v>
      </c>
      <c r="D765" s="272" t="s">
        <v>17030</v>
      </c>
      <c r="E765" s="273" t="s">
        <v>17278</v>
      </c>
      <c r="F765" s="274">
        <v>31000299</v>
      </c>
      <c r="G765" s="272" t="s">
        <v>17513</v>
      </c>
      <c r="H765" s="272" t="s">
        <v>17946</v>
      </c>
      <c r="I765" s="272" t="s">
        <v>12109</v>
      </c>
      <c r="J765" s="287">
        <v>2.4</v>
      </c>
      <c r="K765" s="288">
        <v>2.4</v>
      </c>
      <c r="L765" s="288">
        <v>4.7</v>
      </c>
      <c r="M765" s="288">
        <v>0</v>
      </c>
      <c r="N765" s="288">
        <v>0</v>
      </c>
      <c r="O765" s="289">
        <v>2.6013644709676131</v>
      </c>
      <c r="P765" s="290">
        <v>2.6013644709676131</v>
      </c>
      <c r="Q765" s="290">
        <v>5.0943387556449098</v>
      </c>
      <c r="R765" s="290">
        <v>0</v>
      </c>
      <c r="S765" s="290">
        <v>0</v>
      </c>
      <c r="T765" s="291">
        <v>2.6013644709676131</v>
      </c>
      <c r="U765" s="292">
        <v>2.6013644709676131</v>
      </c>
      <c r="V765" s="292">
        <v>5.0943387556449098</v>
      </c>
      <c r="W765" s="292">
        <v>0</v>
      </c>
      <c r="X765" s="293">
        <v>0</v>
      </c>
      <c r="Y765" s="604" t="s">
        <v>16660</v>
      </c>
      <c r="Z765" s="282"/>
      <c r="AA765" s="282"/>
      <c r="AB765" s="282"/>
      <c r="AC765" s="282"/>
      <c r="AD765" s="283"/>
      <c r="AF765" s="285"/>
      <c r="AG765" s="285"/>
      <c r="AH765" s="285"/>
      <c r="AI765" s="285"/>
      <c r="AJ765" s="285"/>
      <c r="AL765" s="295"/>
    </row>
    <row r="766" spans="1:38" s="272" customFormat="1" x14ac:dyDescent="0.2">
      <c r="A766" s="272" t="s">
        <v>1285</v>
      </c>
      <c r="B766" s="272" t="s">
        <v>17066</v>
      </c>
      <c r="C766" s="257">
        <v>56037</v>
      </c>
      <c r="D766" s="272" t="s">
        <v>17030</v>
      </c>
      <c r="E766" s="273" t="s">
        <v>17278</v>
      </c>
      <c r="F766" s="274">
        <v>31000299</v>
      </c>
      <c r="G766" s="272" t="s">
        <v>17513</v>
      </c>
      <c r="H766" s="272" t="s">
        <v>17947</v>
      </c>
      <c r="I766" s="272" t="s">
        <v>12109</v>
      </c>
      <c r="J766" s="287">
        <v>1.7</v>
      </c>
      <c r="K766" s="288">
        <v>0.1</v>
      </c>
      <c r="L766" s="288">
        <v>1.7</v>
      </c>
      <c r="M766" s="288">
        <v>0</v>
      </c>
      <c r="N766" s="288">
        <v>0</v>
      </c>
      <c r="O766" s="289">
        <v>1.8426331669353928</v>
      </c>
      <c r="P766" s="290">
        <v>0.10839018629031723</v>
      </c>
      <c r="Q766" s="290">
        <v>1.8426331669353928</v>
      </c>
      <c r="R766" s="290">
        <v>0</v>
      </c>
      <c r="S766" s="290">
        <v>0</v>
      </c>
      <c r="T766" s="291">
        <v>1.8426331669353928</v>
      </c>
      <c r="U766" s="292">
        <v>0.10839018629031723</v>
      </c>
      <c r="V766" s="292">
        <v>1.8426331669353928</v>
      </c>
      <c r="W766" s="292">
        <v>0</v>
      </c>
      <c r="X766" s="293">
        <v>0</v>
      </c>
      <c r="Y766" s="604" t="s">
        <v>16660</v>
      </c>
      <c r="Z766" s="282"/>
      <c r="AA766" s="282"/>
      <c r="AB766" s="282"/>
      <c r="AC766" s="282"/>
      <c r="AD766" s="283"/>
      <c r="AF766" s="285"/>
      <c r="AG766" s="285"/>
      <c r="AH766" s="285"/>
      <c r="AI766" s="285"/>
      <c r="AJ766" s="285"/>
      <c r="AL766" s="295"/>
    </row>
    <row r="767" spans="1:38" s="272" customFormat="1" x14ac:dyDescent="0.2">
      <c r="A767" s="272" t="s">
        <v>1285</v>
      </c>
      <c r="B767" s="272" t="s">
        <v>17066</v>
      </c>
      <c r="C767" s="257">
        <v>56037</v>
      </c>
      <c r="D767" s="272" t="s">
        <v>17030</v>
      </c>
      <c r="E767" s="273" t="s">
        <v>17278</v>
      </c>
      <c r="F767" s="274">
        <v>31000299</v>
      </c>
      <c r="G767" s="272" t="s">
        <v>17513</v>
      </c>
      <c r="H767" s="272" t="s">
        <v>17948</v>
      </c>
      <c r="I767" s="272" t="s">
        <v>12109</v>
      </c>
      <c r="J767" s="287">
        <v>2.8</v>
      </c>
      <c r="K767" s="288">
        <v>0.1</v>
      </c>
      <c r="L767" s="288">
        <v>2.8</v>
      </c>
      <c r="M767" s="288">
        <v>0</v>
      </c>
      <c r="N767" s="288">
        <v>0</v>
      </c>
      <c r="O767" s="289">
        <v>3.0349252161288822</v>
      </c>
      <c r="P767" s="290">
        <v>0.10839018629031723</v>
      </c>
      <c r="Q767" s="290">
        <v>3.0349252161288822</v>
      </c>
      <c r="R767" s="290">
        <v>0</v>
      </c>
      <c r="S767" s="290">
        <v>0</v>
      </c>
      <c r="T767" s="291">
        <v>3.0349252161288822</v>
      </c>
      <c r="U767" s="292">
        <v>0.10839018629031723</v>
      </c>
      <c r="V767" s="292">
        <v>3.0349252161288822</v>
      </c>
      <c r="W767" s="292">
        <v>0</v>
      </c>
      <c r="X767" s="293">
        <v>0</v>
      </c>
      <c r="Y767" s="604" t="s">
        <v>16660</v>
      </c>
      <c r="Z767" s="282"/>
      <c r="AA767" s="282"/>
      <c r="AB767" s="282"/>
      <c r="AC767" s="282"/>
      <c r="AD767" s="283"/>
      <c r="AF767" s="285"/>
      <c r="AG767" s="285"/>
      <c r="AH767" s="285"/>
      <c r="AI767" s="285"/>
      <c r="AJ767" s="285"/>
      <c r="AL767" s="295"/>
    </row>
    <row r="768" spans="1:38" s="272" customFormat="1" x14ac:dyDescent="0.2">
      <c r="A768" s="272" t="s">
        <v>1285</v>
      </c>
      <c r="B768" s="272" t="s">
        <v>17066</v>
      </c>
      <c r="C768" s="257">
        <v>56037</v>
      </c>
      <c r="D768" s="272" t="s">
        <v>17030</v>
      </c>
      <c r="E768" s="273" t="s">
        <v>17278</v>
      </c>
      <c r="F768" s="274">
        <v>31000299</v>
      </c>
      <c r="G768" s="272" t="s">
        <v>17513</v>
      </c>
      <c r="H768" s="272" t="s">
        <v>17949</v>
      </c>
      <c r="I768" s="272" t="s">
        <v>12109</v>
      </c>
      <c r="J768" s="287">
        <v>4.0999999999999996</v>
      </c>
      <c r="K768" s="288">
        <v>1</v>
      </c>
      <c r="L768" s="288">
        <v>8.5</v>
      </c>
      <c r="M768" s="288">
        <v>0</v>
      </c>
      <c r="N768" s="288">
        <v>0</v>
      </c>
      <c r="O768" s="289">
        <v>4.4439976379030055</v>
      </c>
      <c r="P768" s="290">
        <v>1.0839018629031723</v>
      </c>
      <c r="Q768" s="290">
        <v>9.213165834676964</v>
      </c>
      <c r="R768" s="290">
        <v>0</v>
      </c>
      <c r="S768" s="290">
        <v>0</v>
      </c>
      <c r="T768" s="291">
        <v>4.4439976379030055</v>
      </c>
      <c r="U768" s="292">
        <v>1.0839018629031723</v>
      </c>
      <c r="V768" s="292">
        <v>9.213165834676964</v>
      </c>
      <c r="W768" s="292">
        <v>0</v>
      </c>
      <c r="X768" s="293">
        <v>0</v>
      </c>
      <c r="Y768" s="604" t="s">
        <v>16660</v>
      </c>
      <c r="Z768" s="282"/>
      <c r="AA768" s="282"/>
      <c r="AB768" s="282"/>
      <c r="AC768" s="282"/>
      <c r="AD768" s="283"/>
      <c r="AF768" s="285"/>
      <c r="AG768" s="285"/>
      <c r="AH768" s="285"/>
      <c r="AI768" s="285"/>
      <c r="AJ768" s="285"/>
      <c r="AL768" s="295"/>
    </row>
    <row r="769" spans="1:38" s="272" customFormat="1" x14ac:dyDescent="0.2">
      <c r="A769" s="272" t="s">
        <v>1285</v>
      </c>
      <c r="B769" s="272" t="s">
        <v>17066</v>
      </c>
      <c r="C769" s="257">
        <v>56037</v>
      </c>
      <c r="D769" s="272" t="s">
        <v>17030</v>
      </c>
      <c r="E769" s="273" t="s">
        <v>17278</v>
      </c>
      <c r="F769" s="274">
        <v>31000299</v>
      </c>
      <c r="G769" s="272" t="s">
        <v>17513</v>
      </c>
      <c r="H769" s="272" t="s">
        <v>17950</v>
      </c>
      <c r="I769" s="272" t="s">
        <v>12109</v>
      </c>
      <c r="J769" s="287">
        <v>11.5</v>
      </c>
      <c r="K769" s="288">
        <v>0.4</v>
      </c>
      <c r="L769" s="288">
        <v>11.5</v>
      </c>
      <c r="M769" s="288">
        <v>0</v>
      </c>
      <c r="N769" s="288">
        <v>0</v>
      </c>
      <c r="O769" s="289">
        <v>12.46487142338648</v>
      </c>
      <c r="P769" s="290">
        <v>0.43356074516126891</v>
      </c>
      <c r="Q769" s="290">
        <v>12.46487142338648</v>
      </c>
      <c r="R769" s="290">
        <v>0</v>
      </c>
      <c r="S769" s="290">
        <v>0</v>
      </c>
      <c r="T769" s="291">
        <v>12.46487142338648</v>
      </c>
      <c r="U769" s="292">
        <v>0.43356074516126891</v>
      </c>
      <c r="V769" s="292">
        <v>12.46487142338648</v>
      </c>
      <c r="W769" s="292">
        <v>0</v>
      </c>
      <c r="X769" s="293">
        <v>0</v>
      </c>
      <c r="Y769" s="604" t="s">
        <v>16660</v>
      </c>
      <c r="Z769" s="282"/>
      <c r="AA769" s="282"/>
      <c r="AB769" s="282"/>
      <c r="AC769" s="282"/>
      <c r="AD769" s="283"/>
      <c r="AF769" s="285"/>
      <c r="AG769" s="285"/>
      <c r="AH769" s="285"/>
      <c r="AI769" s="285"/>
      <c r="AJ769" s="285"/>
      <c r="AL769" s="295"/>
    </row>
    <row r="770" spans="1:38" s="272" customFormat="1" x14ac:dyDescent="0.2">
      <c r="A770" s="272" t="s">
        <v>1285</v>
      </c>
      <c r="B770" s="272" t="s">
        <v>17066</v>
      </c>
      <c r="C770" s="257">
        <v>56037</v>
      </c>
      <c r="D770" s="272" t="s">
        <v>17030</v>
      </c>
      <c r="E770" s="273" t="s">
        <v>17278</v>
      </c>
      <c r="F770" s="274">
        <v>31000299</v>
      </c>
      <c r="G770" s="272" t="s">
        <v>17513</v>
      </c>
      <c r="H770" s="272" t="s">
        <v>17936</v>
      </c>
      <c r="I770" s="272" t="s">
        <v>12109</v>
      </c>
      <c r="J770" s="287">
        <v>0</v>
      </c>
      <c r="K770" s="288">
        <v>19.8</v>
      </c>
      <c r="L770" s="288">
        <v>0</v>
      </c>
      <c r="M770" s="288">
        <v>0</v>
      </c>
      <c r="N770" s="288">
        <v>0</v>
      </c>
      <c r="O770" s="289">
        <v>0</v>
      </c>
      <c r="P770" s="290">
        <v>21.461256885482811</v>
      </c>
      <c r="Q770" s="290">
        <v>0</v>
      </c>
      <c r="R770" s="290">
        <v>0</v>
      </c>
      <c r="S770" s="290">
        <v>0</v>
      </c>
      <c r="T770" s="291">
        <v>0</v>
      </c>
      <c r="U770" s="292">
        <v>21.461256885482811</v>
      </c>
      <c r="V770" s="292">
        <v>0</v>
      </c>
      <c r="W770" s="292">
        <v>0</v>
      </c>
      <c r="X770" s="293">
        <v>0</v>
      </c>
      <c r="Y770" s="604" t="s">
        <v>16660</v>
      </c>
      <c r="Z770" s="282"/>
      <c r="AA770" s="282"/>
      <c r="AB770" s="282"/>
      <c r="AC770" s="282"/>
      <c r="AD770" s="283"/>
      <c r="AF770" s="285"/>
      <c r="AG770" s="285"/>
      <c r="AH770" s="285"/>
      <c r="AI770" s="285"/>
      <c r="AJ770" s="285"/>
      <c r="AL770" s="295"/>
    </row>
    <row r="771" spans="1:38" s="272" customFormat="1" x14ac:dyDescent="0.2">
      <c r="A771" s="272" t="s">
        <v>1285</v>
      </c>
      <c r="B771" s="272" t="s">
        <v>17066</v>
      </c>
      <c r="C771" s="257">
        <v>56037</v>
      </c>
      <c r="D771" s="272" t="s">
        <v>17030</v>
      </c>
      <c r="E771" s="273" t="s">
        <v>17278</v>
      </c>
      <c r="F771" s="274">
        <v>31000299</v>
      </c>
      <c r="G771" s="272" t="s">
        <v>17513</v>
      </c>
      <c r="H771" s="272" t="s">
        <v>17951</v>
      </c>
      <c r="I771" s="272" t="s">
        <v>12109</v>
      </c>
      <c r="J771" s="287">
        <v>14.7</v>
      </c>
      <c r="K771" s="288">
        <v>3.1</v>
      </c>
      <c r="L771" s="288">
        <v>3.7</v>
      </c>
      <c r="M771" s="288">
        <v>0</v>
      </c>
      <c r="N771" s="288">
        <v>0</v>
      </c>
      <c r="O771" s="289">
        <v>15.933357384676631</v>
      </c>
      <c r="P771" s="290">
        <v>3.3600957749998339</v>
      </c>
      <c r="Q771" s="290">
        <v>4.0104368927417378</v>
      </c>
      <c r="R771" s="290">
        <v>0</v>
      </c>
      <c r="S771" s="290">
        <v>0</v>
      </c>
      <c r="T771" s="291">
        <v>15.933357384676631</v>
      </c>
      <c r="U771" s="292">
        <v>3.3600957749998339</v>
      </c>
      <c r="V771" s="292">
        <v>4.0104368927417378</v>
      </c>
      <c r="W771" s="292">
        <v>0</v>
      </c>
      <c r="X771" s="293">
        <v>0</v>
      </c>
      <c r="Y771" s="604" t="s">
        <v>16660</v>
      </c>
      <c r="Z771" s="282"/>
      <c r="AA771" s="282"/>
      <c r="AB771" s="282"/>
      <c r="AC771" s="282"/>
      <c r="AD771" s="283"/>
      <c r="AF771" s="285"/>
      <c r="AG771" s="285"/>
      <c r="AH771" s="285"/>
      <c r="AI771" s="285"/>
      <c r="AJ771" s="285"/>
      <c r="AL771" s="295"/>
    </row>
    <row r="772" spans="1:38" s="272" customFormat="1" x14ac:dyDescent="0.2">
      <c r="A772" s="272" t="s">
        <v>1285</v>
      </c>
      <c r="B772" s="272" t="s">
        <v>17066</v>
      </c>
      <c r="C772" s="257">
        <v>56037</v>
      </c>
      <c r="D772" s="272" t="s">
        <v>17030</v>
      </c>
      <c r="E772" s="273" t="s">
        <v>17278</v>
      </c>
      <c r="F772" s="274">
        <v>31000299</v>
      </c>
      <c r="G772" s="272" t="s">
        <v>17513</v>
      </c>
      <c r="H772" s="272" t="s">
        <v>17952</v>
      </c>
      <c r="I772" s="272" t="s">
        <v>12109</v>
      </c>
      <c r="J772" s="287">
        <v>7</v>
      </c>
      <c r="K772" s="288">
        <v>2.2000000000000002</v>
      </c>
      <c r="L772" s="288">
        <v>1.8</v>
      </c>
      <c r="M772" s="288">
        <v>0</v>
      </c>
      <c r="N772" s="288">
        <v>0</v>
      </c>
      <c r="O772" s="289">
        <v>7.587313040322206</v>
      </c>
      <c r="P772" s="290">
        <v>2.3845840983869793</v>
      </c>
      <c r="Q772" s="290">
        <v>1.9510233532257102</v>
      </c>
      <c r="R772" s="290">
        <v>0</v>
      </c>
      <c r="S772" s="290">
        <v>0</v>
      </c>
      <c r="T772" s="291">
        <v>7.587313040322206</v>
      </c>
      <c r="U772" s="292">
        <v>2.3845840983869793</v>
      </c>
      <c r="V772" s="292">
        <v>1.9510233532257102</v>
      </c>
      <c r="W772" s="292">
        <v>0</v>
      </c>
      <c r="X772" s="293">
        <v>0</v>
      </c>
      <c r="Y772" s="604" t="s">
        <v>16660</v>
      </c>
      <c r="Z772" s="282"/>
      <c r="AA772" s="282"/>
      <c r="AB772" s="282"/>
      <c r="AC772" s="282"/>
      <c r="AD772" s="283"/>
      <c r="AF772" s="285"/>
      <c r="AG772" s="285"/>
      <c r="AH772" s="285"/>
      <c r="AI772" s="285"/>
      <c r="AJ772" s="285"/>
      <c r="AL772" s="295"/>
    </row>
    <row r="773" spans="1:38" s="272" customFormat="1" x14ac:dyDescent="0.2">
      <c r="A773" s="272" t="s">
        <v>1285</v>
      </c>
      <c r="B773" s="272" t="s">
        <v>17066</v>
      </c>
      <c r="C773" s="257">
        <v>56037</v>
      </c>
      <c r="D773" s="272" t="s">
        <v>17030</v>
      </c>
      <c r="E773" s="273" t="s">
        <v>17278</v>
      </c>
      <c r="F773" s="274">
        <v>31000299</v>
      </c>
      <c r="G773" s="272" t="s">
        <v>17513</v>
      </c>
      <c r="H773" s="272" t="s">
        <v>17953</v>
      </c>
      <c r="I773" s="272" t="s">
        <v>12109</v>
      </c>
      <c r="J773" s="287">
        <v>0</v>
      </c>
      <c r="K773" s="288">
        <v>4.2</v>
      </c>
      <c r="L773" s="288">
        <v>0</v>
      </c>
      <c r="M773" s="288">
        <v>0</v>
      </c>
      <c r="N773" s="288">
        <v>0</v>
      </c>
      <c r="O773" s="289">
        <v>0</v>
      </c>
      <c r="P773" s="290">
        <v>4.5523878241933238</v>
      </c>
      <c r="Q773" s="290">
        <v>0</v>
      </c>
      <c r="R773" s="290">
        <v>0</v>
      </c>
      <c r="S773" s="290">
        <v>0</v>
      </c>
      <c r="T773" s="291">
        <v>0</v>
      </c>
      <c r="U773" s="292">
        <v>4.5523878241933238</v>
      </c>
      <c r="V773" s="292">
        <v>0</v>
      </c>
      <c r="W773" s="292">
        <v>0</v>
      </c>
      <c r="X773" s="293">
        <v>0</v>
      </c>
      <c r="Y773" s="604" t="s">
        <v>16660</v>
      </c>
      <c r="Z773" s="282"/>
      <c r="AA773" s="282"/>
      <c r="AB773" s="282"/>
      <c r="AC773" s="282"/>
      <c r="AD773" s="283"/>
      <c r="AF773" s="285"/>
      <c r="AG773" s="285"/>
      <c r="AH773" s="285"/>
      <c r="AI773" s="285"/>
      <c r="AJ773" s="285"/>
      <c r="AL773" s="295"/>
    </row>
    <row r="774" spans="1:38" s="272" customFormat="1" x14ac:dyDescent="0.2">
      <c r="A774" s="272" t="s">
        <v>1285</v>
      </c>
      <c r="B774" s="272" t="s">
        <v>17066</v>
      </c>
      <c r="C774" s="257">
        <v>56037</v>
      </c>
      <c r="D774" s="272" t="s">
        <v>17030</v>
      </c>
      <c r="E774" s="273" t="s">
        <v>17278</v>
      </c>
      <c r="F774" s="274">
        <v>31000299</v>
      </c>
      <c r="G774" s="272" t="s">
        <v>17513</v>
      </c>
      <c r="H774" s="272" t="s">
        <v>17954</v>
      </c>
      <c r="I774" s="272" t="s">
        <v>12109</v>
      </c>
      <c r="J774" s="287">
        <v>0</v>
      </c>
      <c r="K774" s="288">
        <v>1</v>
      </c>
      <c r="L774" s="288">
        <v>0</v>
      </c>
      <c r="M774" s="288">
        <v>0</v>
      </c>
      <c r="N774" s="288">
        <v>0</v>
      </c>
      <c r="O774" s="289">
        <v>0</v>
      </c>
      <c r="P774" s="290">
        <v>1.0839018629031723</v>
      </c>
      <c r="Q774" s="290">
        <v>0</v>
      </c>
      <c r="R774" s="290">
        <v>0</v>
      </c>
      <c r="S774" s="290">
        <v>0</v>
      </c>
      <c r="T774" s="291">
        <v>0</v>
      </c>
      <c r="U774" s="292">
        <v>1.0839018629031723</v>
      </c>
      <c r="V774" s="292">
        <v>0</v>
      </c>
      <c r="W774" s="292">
        <v>0</v>
      </c>
      <c r="X774" s="293">
        <v>0</v>
      </c>
      <c r="Y774" s="604" t="s">
        <v>16660</v>
      </c>
      <c r="Z774" s="282"/>
      <c r="AA774" s="282"/>
      <c r="AB774" s="282"/>
      <c r="AC774" s="282"/>
      <c r="AD774" s="283"/>
      <c r="AF774" s="285"/>
      <c r="AG774" s="285"/>
      <c r="AH774" s="285"/>
      <c r="AI774" s="285"/>
      <c r="AJ774" s="285"/>
      <c r="AL774" s="295"/>
    </row>
    <row r="775" spans="1:38" s="272" customFormat="1" x14ac:dyDescent="0.2">
      <c r="A775" s="272" t="s">
        <v>1285</v>
      </c>
      <c r="B775" s="272" t="s">
        <v>17066</v>
      </c>
      <c r="C775" s="257">
        <v>56037</v>
      </c>
      <c r="D775" s="272" t="s">
        <v>17030</v>
      </c>
      <c r="E775" s="273" t="s">
        <v>17278</v>
      </c>
      <c r="F775" s="274">
        <v>31000299</v>
      </c>
      <c r="G775" s="272" t="s">
        <v>17513</v>
      </c>
      <c r="H775" s="272" t="s">
        <v>17955</v>
      </c>
      <c r="I775" s="272" t="s">
        <v>12109</v>
      </c>
      <c r="J775" s="287">
        <v>0</v>
      </c>
      <c r="K775" s="288">
        <v>1</v>
      </c>
      <c r="L775" s="288">
        <v>0</v>
      </c>
      <c r="M775" s="288">
        <v>0</v>
      </c>
      <c r="N775" s="288">
        <v>0</v>
      </c>
      <c r="O775" s="289">
        <v>0</v>
      </c>
      <c r="P775" s="290">
        <v>1.0839018629031723</v>
      </c>
      <c r="Q775" s="290">
        <v>0</v>
      </c>
      <c r="R775" s="290">
        <v>0</v>
      </c>
      <c r="S775" s="290">
        <v>0</v>
      </c>
      <c r="T775" s="291">
        <v>0</v>
      </c>
      <c r="U775" s="292">
        <v>1.0839018629031723</v>
      </c>
      <c r="V775" s="292">
        <v>0</v>
      </c>
      <c r="W775" s="292">
        <v>0</v>
      </c>
      <c r="X775" s="293">
        <v>0</v>
      </c>
      <c r="Y775" s="604" t="s">
        <v>16660</v>
      </c>
      <c r="Z775" s="282"/>
      <c r="AA775" s="282"/>
      <c r="AB775" s="282"/>
      <c r="AC775" s="282"/>
      <c r="AD775" s="283"/>
      <c r="AF775" s="285"/>
      <c r="AG775" s="285"/>
      <c r="AH775" s="285"/>
      <c r="AI775" s="285"/>
      <c r="AJ775" s="285"/>
      <c r="AL775" s="295"/>
    </row>
    <row r="776" spans="1:38" s="272" customFormat="1" x14ac:dyDescent="0.2">
      <c r="A776" s="272" t="s">
        <v>1285</v>
      </c>
      <c r="B776" s="272" t="s">
        <v>17066</v>
      </c>
      <c r="C776" s="257">
        <v>56037</v>
      </c>
      <c r="D776" s="272" t="s">
        <v>17030</v>
      </c>
      <c r="E776" s="273" t="s">
        <v>17278</v>
      </c>
      <c r="F776" s="274">
        <v>31000299</v>
      </c>
      <c r="G776" s="272" t="s">
        <v>17516</v>
      </c>
      <c r="H776" s="272" t="s">
        <v>17956</v>
      </c>
      <c r="I776" s="272" t="s">
        <v>12109</v>
      </c>
      <c r="J776" s="287">
        <v>0.6</v>
      </c>
      <c r="K776" s="288">
        <v>0.2</v>
      </c>
      <c r="L776" s="288">
        <v>3.2</v>
      </c>
      <c r="M776" s="288">
        <v>0</v>
      </c>
      <c r="N776" s="288">
        <v>0</v>
      </c>
      <c r="O776" s="289">
        <v>0.65034111774190329</v>
      </c>
      <c r="P776" s="290">
        <v>0.21678037258063446</v>
      </c>
      <c r="Q776" s="290">
        <v>3.4684859612901513</v>
      </c>
      <c r="R776" s="290">
        <v>0</v>
      </c>
      <c r="S776" s="290">
        <v>0</v>
      </c>
      <c r="T776" s="291">
        <v>0.65034111774190329</v>
      </c>
      <c r="U776" s="292">
        <v>0.21678037258063446</v>
      </c>
      <c r="V776" s="292">
        <v>3.4684859612901513</v>
      </c>
      <c r="W776" s="292">
        <v>0</v>
      </c>
      <c r="X776" s="293">
        <v>0</v>
      </c>
      <c r="Y776" s="604" t="s">
        <v>16660</v>
      </c>
      <c r="Z776" s="282"/>
      <c r="AA776" s="282"/>
      <c r="AB776" s="282"/>
      <c r="AC776" s="282"/>
      <c r="AD776" s="283"/>
      <c r="AF776" s="285"/>
      <c r="AG776" s="285"/>
      <c r="AH776" s="285"/>
      <c r="AI776" s="285"/>
      <c r="AJ776" s="285"/>
      <c r="AL776" s="295"/>
    </row>
    <row r="777" spans="1:38" s="272" customFormat="1" x14ac:dyDescent="0.2">
      <c r="A777" s="272" t="s">
        <v>1285</v>
      </c>
      <c r="B777" s="272" t="s">
        <v>17066</v>
      </c>
      <c r="C777" s="257">
        <v>56037</v>
      </c>
      <c r="D777" s="272" t="s">
        <v>17030</v>
      </c>
      <c r="E777" s="273" t="s">
        <v>17278</v>
      </c>
      <c r="F777" s="274">
        <v>31000299</v>
      </c>
      <c r="G777" s="272" t="s">
        <v>17516</v>
      </c>
      <c r="H777" s="272" t="s">
        <v>17957</v>
      </c>
      <c r="I777" s="272" t="s">
        <v>12109</v>
      </c>
      <c r="J777" s="287">
        <v>2.5</v>
      </c>
      <c r="K777" s="288">
        <v>8.1</v>
      </c>
      <c r="L777" s="288">
        <v>0.6</v>
      </c>
      <c r="M777" s="288">
        <v>0</v>
      </c>
      <c r="N777" s="288">
        <v>0</v>
      </c>
      <c r="O777" s="289">
        <v>2.7097546572579305</v>
      </c>
      <c r="P777" s="290">
        <v>8.7796050895156945</v>
      </c>
      <c r="Q777" s="290">
        <v>0.65034111774190329</v>
      </c>
      <c r="R777" s="290">
        <v>0</v>
      </c>
      <c r="S777" s="290">
        <v>0</v>
      </c>
      <c r="T777" s="291">
        <v>2.7097546572579305</v>
      </c>
      <c r="U777" s="292">
        <v>8.7796050895156945</v>
      </c>
      <c r="V777" s="292">
        <v>0.65034111774190329</v>
      </c>
      <c r="W777" s="292">
        <v>0</v>
      </c>
      <c r="X777" s="293">
        <v>0</v>
      </c>
      <c r="Y777" s="604" t="s">
        <v>16660</v>
      </c>
      <c r="Z777" s="282"/>
      <c r="AA777" s="282"/>
      <c r="AB777" s="282"/>
      <c r="AC777" s="282"/>
      <c r="AD777" s="283"/>
      <c r="AF777" s="285"/>
      <c r="AG777" s="285"/>
      <c r="AH777" s="285"/>
      <c r="AI777" s="285"/>
      <c r="AJ777" s="285"/>
      <c r="AL777" s="295"/>
    </row>
    <row r="778" spans="1:38" s="272" customFormat="1" x14ac:dyDescent="0.2">
      <c r="A778" s="272" t="s">
        <v>1285</v>
      </c>
      <c r="B778" s="272" t="s">
        <v>17066</v>
      </c>
      <c r="C778" s="257">
        <v>56037</v>
      </c>
      <c r="D778" s="272" t="s">
        <v>17030</v>
      </c>
      <c r="E778" s="273" t="s">
        <v>17278</v>
      </c>
      <c r="F778" s="274">
        <v>31000299</v>
      </c>
      <c r="G778" s="272" t="s">
        <v>17516</v>
      </c>
      <c r="H778" s="272" t="s">
        <v>17958</v>
      </c>
      <c r="I778" s="272" t="s">
        <v>12109</v>
      </c>
      <c r="J778" s="287">
        <v>2.5</v>
      </c>
      <c r="K778" s="288">
        <v>1</v>
      </c>
      <c r="L778" s="288">
        <v>0.6</v>
      </c>
      <c r="M778" s="288">
        <v>0</v>
      </c>
      <c r="N778" s="288">
        <v>0</v>
      </c>
      <c r="O778" s="289">
        <v>2.7097546572579305</v>
      </c>
      <c r="P778" s="290">
        <v>1.0839018629031723</v>
      </c>
      <c r="Q778" s="290">
        <v>0.65034111774190329</v>
      </c>
      <c r="R778" s="290">
        <v>0</v>
      </c>
      <c r="S778" s="290">
        <v>0</v>
      </c>
      <c r="T778" s="291">
        <v>2.7097546572579305</v>
      </c>
      <c r="U778" s="292">
        <v>1.0839018629031723</v>
      </c>
      <c r="V778" s="292">
        <v>0.65034111774190329</v>
      </c>
      <c r="W778" s="292">
        <v>0</v>
      </c>
      <c r="X778" s="293">
        <v>0</v>
      </c>
      <c r="Y778" s="604" t="s">
        <v>16660</v>
      </c>
      <c r="Z778" s="282"/>
      <c r="AA778" s="282"/>
      <c r="AB778" s="282"/>
      <c r="AC778" s="282"/>
      <c r="AD778" s="283"/>
      <c r="AF778" s="285"/>
      <c r="AG778" s="285"/>
      <c r="AH778" s="285"/>
      <c r="AI778" s="285"/>
      <c r="AJ778" s="285"/>
      <c r="AL778" s="295"/>
    </row>
    <row r="779" spans="1:38" s="272" customFormat="1" x14ac:dyDescent="0.2">
      <c r="A779" s="272" t="s">
        <v>1285</v>
      </c>
      <c r="B779" s="272" t="s">
        <v>17066</v>
      </c>
      <c r="C779" s="257">
        <v>56037</v>
      </c>
      <c r="D779" s="272" t="s">
        <v>17030</v>
      </c>
      <c r="E779" s="273" t="s">
        <v>17278</v>
      </c>
      <c r="F779" s="274">
        <v>31000299</v>
      </c>
      <c r="G779" s="272" t="s">
        <v>17516</v>
      </c>
      <c r="H779" s="272" t="s">
        <v>17951</v>
      </c>
      <c r="I779" s="272" t="s">
        <v>12109</v>
      </c>
      <c r="J779" s="287">
        <v>0.5</v>
      </c>
      <c r="K779" s="288">
        <v>0</v>
      </c>
      <c r="L779" s="288">
        <v>0.1</v>
      </c>
      <c r="M779" s="288">
        <v>0</v>
      </c>
      <c r="N779" s="288">
        <v>0</v>
      </c>
      <c r="O779" s="289">
        <v>0.54195093145158613</v>
      </c>
      <c r="P779" s="290">
        <v>0</v>
      </c>
      <c r="Q779" s="290">
        <v>0.10839018629031723</v>
      </c>
      <c r="R779" s="290">
        <v>0</v>
      </c>
      <c r="S779" s="290">
        <v>0</v>
      </c>
      <c r="T779" s="291">
        <v>0.54195093145158613</v>
      </c>
      <c r="U779" s="292">
        <v>0</v>
      </c>
      <c r="V779" s="292">
        <v>0.10839018629031723</v>
      </c>
      <c r="W779" s="292">
        <v>0</v>
      </c>
      <c r="X779" s="293">
        <v>0</v>
      </c>
      <c r="Y779" s="604" t="s">
        <v>16660</v>
      </c>
      <c r="Z779" s="282"/>
      <c r="AA779" s="282"/>
      <c r="AB779" s="282"/>
      <c r="AC779" s="282"/>
      <c r="AD779" s="283"/>
      <c r="AF779" s="285"/>
      <c r="AG779" s="285"/>
      <c r="AH779" s="285"/>
      <c r="AI779" s="285"/>
      <c r="AJ779" s="285"/>
      <c r="AL779" s="295"/>
    </row>
    <row r="780" spans="1:38" s="272" customFormat="1" x14ac:dyDescent="0.2">
      <c r="A780" s="272" t="s">
        <v>1285</v>
      </c>
      <c r="B780" s="272" t="s">
        <v>17066</v>
      </c>
      <c r="C780" s="257">
        <v>56037</v>
      </c>
      <c r="D780" s="272" t="s">
        <v>17030</v>
      </c>
      <c r="E780" s="273" t="s">
        <v>17278</v>
      </c>
      <c r="F780" s="274">
        <v>31000299</v>
      </c>
      <c r="G780" s="272" t="s">
        <v>17516</v>
      </c>
      <c r="H780" s="272" t="s">
        <v>17959</v>
      </c>
      <c r="I780" s="272" t="s">
        <v>12109</v>
      </c>
      <c r="J780" s="287">
        <v>0.7</v>
      </c>
      <c r="K780" s="288">
        <v>0</v>
      </c>
      <c r="L780" s="288">
        <v>0.6</v>
      </c>
      <c r="M780" s="288">
        <v>0</v>
      </c>
      <c r="N780" s="288">
        <v>0</v>
      </c>
      <c r="O780" s="289">
        <v>0.75873130403222055</v>
      </c>
      <c r="P780" s="290">
        <v>0</v>
      </c>
      <c r="Q780" s="290">
        <v>0.65034111774190329</v>
      </c>
      <c r="R780" s="290">
        <v>0</v>
      </c>
      <c r="S780" s="290">
        <v>0</v>
      </c>
      <c r="T780" s="291">
        <v>0.75873130403222055</v>
      </c>
      <c r="U780" s="292">
        <v>0</v>
      </c>
      <c r="V780" s="292">
        <v>0.65034111774190329</v>
      </c>
      <c r="W780" s="292">
        <v>0</v>
      </c>
      <c r="X780" s="293">
        <v>0</v>
      </c>
      <c r="Y780" s="604" t="s">
        <v>16660</v>
      </c>
      <c r="Z780" s="282"/>
      <c r="AA780" s="282"/>
      <c r="AB780" s="282"/>
      <c r="AC780" s="282"/>
      <c r="AD780" s="283"/>
      <c r="AF780" s="285"/>
      <c r="AG780" s="285"/>
      <c r="AH780" s="285"/>
      <c r="AI780" s="285"/>
      <c r="AJ780" s="285"/>
      <c r="AL780" s="295"/>
    </row>
    <row r="781" spans="1:38" s="272" customFormat="1" x14ac:dyDescent="0.2">
      <c r="A781" s="272" t="s">
        <v>1285</v>
      </c>
      <c r="B781" s="272" t="s">
        <v>17066</v>
      </c>
      <c r="C781" s="257">
        <v>56037</v>
      </c>
      <c r="D781" s="272" t="s">
        <v>17030</v>
      </c>
      <c r="E781" s="273" t="s">
        <v>17278</v>
      </c>
      <c r="F781" s="274">
        <v>31000299</v>
      </c>
      <c r="G781" s="272" t="s">
        <v>17516</v>
      </c>
      <c r="H781" s="272" t="s">
        <v>17960</v>
      </c>
      <c r="I781" s="272" t="s">
        <v>12109</v>
      </c>
      <c r="J781" s="287">
        <v>11.3</v>
      </c>
      <c r="K781" s="288">
        <v>0.3</v>
      </c>
      <c r="L781" s="288">
        <v>2.8</v>
      </c>
      <c r="M781" s="288">
        <v>0</v>
      </c>
      <c r="N781" s="288">
        <v>0</v>
      </c>
      <c r="O781" s="289">
        <v>12.248091050805847</v>
      </c>
      <c r="P781" s="290">
        <v>0.32517055887095164</v>
      </c>
      <c r="Q781" s="290">
        <v>3.0349252161288822</v>
      </c>
      <c r="R781" s="290">
        <v>0</v>
      </c>
      <c r="S781" s="290">
        <v>0</v>
      </c>
      <c r="T781" s="291">
        <v>12.248091050805847</v>
      </c>
      <c r="U781" s="292">
        <v>0.32517055887095164</v>
      </c>
      <c r="V781" s="292">
        <v>3.0349252161288822</v>
      </c>
      <c r="W781" s="292">
        <v>0</v>
      </c>
      <c r="X781" s="293">
        <v>0</v>
      </c>
      <c r="Y781" s="604" t="s">
        <v>16660</v>
      </c>
      <c r="Z781" s="282"/>
      <c r="AA781" s="282"/>
      <c r="AB781" s="282"/>
      <c r="AC781" s="282"/>
      <c r="AD781" s="283"/>
      <c r="AF781" s="285"/>
      <c r="AG781" s="285"/>
      <c r="AH781" s="285"/>
      <c r="AI781" s="285"/>
      <c r="AJ781" s="285"/>
      <c r="AL781" s="295"/>
    </row>
    <row r="782" spans="1:38" s="272" customFormat="1" x14ac:dyDescent="0.2">
      <c r="A782" s="272" t="s">
        <v>1285</v>
      </c>
      <c r="B782" s="272" t="s">
        <v>17066</v>
      </c>
      <c r="C782" s="257">
        <v>56037</v>
      </c>
      <c r="D782" s="272" t="s">
        <v>17030</v>
      </c>
      <c r="E782" s="273" t="s">
        <v>17278</v>
      </c>
      <c r="F782" s="274">
        <v>31000299</v>
      </c>
      <c r="G782" s="272" t="s">
        <v>17516</v>
      </c>
      <c r="H782" s="272" t="s">
        <v>17961</v>
      </c>
      <c r="I782" s="272" t="s">
        <v>12109</v>
      </c>
      <c r="J782" s="287">
        <v>0.4</v>
      </c>
      <c r="K782" s="288">
        <v>0</v>
      </c>
      <c r="L782" s="288">
        <v>0.4</v>
      </c>
      <c r="M782" s="288">
        <v>0</v>
      </c>
      <c r="N782" s="288">
        <v>0</v>
      </c>
      <c r="O782" s="289">
        <v>0.43356074516126891</v>
      </c>
      <c r="P782" s="290">
        <v>0</v>
      </c>
      <c r="Q782" s="290">
        <v>0.43356074516126891</v>
      </c>
      <c r="R782" s="290">
        <v>0</v>
      </c>
      <c r="S782" s="290">
        <v>0</v>
      </c>
      <c r="T782" s="291">
        <v>0.43356074516126891</v>
      </c>
      <c r="U782" s="292">
        <v>0</v>
      </c>
      <c r="V782" s="292">
        <v>0.43356074516126891</v>
      </c>
      <c r="W782" s="292">
        <v>0</v>
      </c>
      <c r="X782" s="293">
        <v>0</v>
      </c>
      <c r="Y782" s="604" t="s">
        <v>16660</v>
      </c>
      <c r="Z782" s="282"/>
      <c r="AA782" s="282"/>
      <c r="AB782" s="282"/>
      <c r="AC782" s="282"/>
      <c r="AD782" s="283"/>
      <c r="AF782" s="285"/>
      <c r="AG782" s="285"/>
      <c r="AH782" s="285"/>
      <c r="AI782" s="285"/>
      <c r="AJ782" s="285"/>
      <c r="AL782" s="295"/>
    </row>
    <row r="783" spans="1:38" s="272" customFormat="1" x14ac:dyDescent="0.2">
      <c r="A783" s="272" t="s">
        <v>1285</v>
      </c>
      <c r="B783" s="272" t="s">
        <v>17066</v>
      </c>
      <c r="C783" s="257">
        <v>56037</v>
      </c>
      <c r="D783" s="272" t="s">
        <v>17030</v>
      </c>
      <c r="E783" s="273" t="s">
        <v>17278</v>
      </c>
      <c r="F783" s="274">
        <v>31000299</v>
      </c>
      <c r="G783" s="272" t="s">
        <v>17516</v>
      </c>
      <c r="H783" s="272" t="s">
        <v>17962</v>
      </c>
      <c r="I783" s="272" t="s">
        <v>12109</v>
      </c>
      <c r="J783" s="287">
        <v>0.7</v>
      </c>
      <c r="K783" s="288">
        <v>0</v>
      </c>
      <c r="L783" s="288">
        <v>0.6</v>
      </c>
      <c r="M783" s="288">
        <v>0</v>
      </c>
      <c r="N783" s="288">
        <v>0</v>
      </c>
      <c r="O783" s="289">
        <v>0.75873130403222055</v>
      </c>
      <c r="P783" s="290">
        <v>0</v>
      </c>
      <c r="Q783" s="290">
        <v>0.65034111774190329</v>
      </c>
      <c r="R783" s="290">
        <v>0</v>
      </c>
      <c r="S783" s="290">
        <v>0</v>
      </c>
      <c r="T783" s="291">
        <v>0.75873130403222055</v>
      </c>
      <c r="U783" s="292">
        <v>0</v>
      </c>
      <c r="V783" s="292">
        <v>0.65034111774190329</v>
      </c>
      <c r="W783" s="292">
        <v>0</v>
      </c>
      <c r="X783" s="293">
        <v>0</v>
      </c>
      <c r="Y783" s="604" t="s">
        <v>16660</v>
      </c>
      <c r="Z783" s="282"/>
      <c r="AA783" s="282"/>
      <c r="AB783" s="282"/>
      <c r="AC783" s="282"/>
      <c r="AD783" s="283"/>
      <c r="AF783" s="285"/>
      <c r="AG783" s="285"/>
      <c r="AH783" s="285"/>
      <c r="AI783" s="285"/>
      <c r="AJ783" s="285"/>
      <c r="AL783" s="295"/>
    </row>
    <row r="784" spans="1:38" s="272" customFormat="1" x14ac:dyDescent="0.2">
      <c r="A784" s="272" t="s">
        <v>1285</v>
      </c>
      <c r="B784" s="272" t="s">
        <v>17066</v>
      </c>
      <c r="C784" s="257">
        <v>56037</v>
      </c>
      <c r="D784" s="272" t="s">
        <v>17030</v>
      </c>
      <c r="E784" s="273" t="s">
        <v>17278</v>
      </c>
      <c r="F784" s="274">
        <v>31000299</v>
      </c>
      <c r="G784" s="272" t="s">
        <v>17516</v>
      </c>
      <c r="H784" s="272" t="s">
        <v>17963</v>
      </c>
      <c r="I784" s="272" t="s">
        <v>12109</v>
      </c>
      <c r="J784" s="287">
        <v>4.4000000000000004</v>
      </c>
      <c r="K784" s="288">
        <v>0.5</v>
      </c>
      <c r="L784" s="288">
        <v>11</v>
      </c>
      <c r="M784" s="288">
        <v>0</v>
      </c>
      <c r="N784" s="288">
        <v>0</v>
      </c>
      <c r="O784" s="289">
        <v>4.7691681967739585</v>
      </c>
      <c r="P784" s="290">
        <v>0.54195093145158613</v>
      </c>
      <c r="Q784" s="290">
        <v>11.922920491934894</v>
      </c>
      <c r="R784" s="290">
        <v>0</v>
      </c>
      <c r="S784" s="290">
        <v>0</v>
      </c>
      <c r="T784" s="291">
        <v>4.7691681967739585</v>
      </c>
      <c r="U784" s="292">
        <v>0.54195093145158613</v>
      </c>
      <c r="V784" s="292">
        <v>11.922920491934894</v>
      </c>
      <c r="W784" s="292">
        <v>0</v>
      </c>
      <c r="X784" s="293">
        <v>0</v>
      </c>
      <c r="Y784" s="604" t="s">
        <v>16660</v>
      </c>
      <c r="Z784" s="282"/>
      <c r="AA784" s="282"/>
      <c r="AB784" s="282"/>
      <c r="AC784" s="282"/>
      <c r="AD784" s="283"/>
      <c r="AF784" s="285"/>
      <c r="AG784" s="285"/>
      <c r="AH784" s="285"/>
      <c r="AI784" s="285"/>
      <c r="AJ784" s="285"/>
      <c r="AL784" s="295"/>
    </row>
    <row r="785" spans="1:38" s="272" customFormat="1" x14ac:dyDescent="0.2">
      <c r="A785" s="272" t="s">
        <v>1285</v>
      </c>
      <c r="B785" s="272" t="s">
        <v>17066</v>
      </c>
      <c r="C785" s="257">
        <v>56037</v>
      </c>
      <c r="D785" s="272" t="s">
        <v>17030</v>
      </c>
      <c r="E785" s="273" t="s">
        <v>17278</v>
      </c>
      <c r="F785" s="274">
        <v>31000299</v>
      </c>
      <c r="G785" s="272" t="s">
        <v>17516</v>
      </c>
      <c r="H785" s="272" t="s">
        <v>17964</v>
      </c>
      <c r="I785" s="272" t="s">
        <v>12109</v>
      </c>
      <c r="J785" s="287">
        <v>0.7</v>
      </c>
      <c r="K785" s="288">
        <v>0</v>
      </c>
      <c r="L785" s="288">
        <v>0.6</v>
      </c>
      <c r="M785" s="288">
        <v>0</v>
      </c>
      <c r="N785" s="288">
        <v>0</v>
      </c>
      <c r="O785" s="289">
        <v>0.75873130403222055</v>
      </c>
      <c r="P785" s="290">
        <v>0</v>
      </c>
      <c r="Q785" s="290">
        <v>0.65034111774190329</v>
      </c>
      <c r="R785" s="290">
        <v>0</v>
      </c>
      <c r="S785" s="290">
        <v>0</v>
      </c>
      <c r="T785" s="291">
        <v>0.75873130403222055</v>
      </c>
      <c r="U785" s="292">
        <v>0</v>
      </c>
      <c r="V785" s="292">
        <v>0.65034111774190329</v>
      </c>
      <c r="W785" s="292">
        <v>0</v>
      </c>
      <c r="X785" s="293">
        <v>0</v>
      </c>
      <c r="Y785" s="604" t="s">
        <v>16660</v>
      </c>
      <c r="Z785" s="282"/>
      <c r="AA785" s="282"/>
      <c r="AB785" s="282"/>
      <c r="AC785" s="282"/>
      <c r="AD785" s="283"/>
      <c r="AF785" s="285"/>
      <c r="AG785" s="285"/>
      <c r="AH785" s="285"/>
      <c r="AI785" s="285"/>
      <c r="AJ785" s="285"/>
      <c r="AL785" s="295"/>
    </row>
    <row r="786" spans="1:38" s="272" customFormat="1" x14ac:dyDescent="0.2">
      <c r="A786" s="272" t="s">
        <v>1285</v>
      </c>
      <c r="B786" s="272" t="s">
        <v>17066</v>
      </c>
      <c r="C786" s="257">
        <v>56037</v>
      </c>
      <c r="D786" s="272" t="s">
        <v>17030</v>
      </c>
      <c r="E786" s="273" t="s">
        <v>17278</v>
      </c>
      <c r="F786" s="274">
        <v>31000299</v>
      </c>
      <c r="G786" s="272" t="s">
        <v>17516</v>
      </c>
      <c r="H786" s="272" t="s">
        <v>17965</v>
      </c>
      <c r="I786" s="272" t="s">
        <v>12109</v>
      </c>
      <c r="J786" s="287">
        <v>0.2</v>
      </c>
      <c r="K786" s="288">
        <v>0</v>
      </c>
      <c r="L786" s="288">
        <v>0.2</v>
      </c>
      <c r="M786" s="288">
        <v>0</v>
      </c>
      <c r="N786" s="288">
        <v>0</v>
      </c>
      <c r="O786" s="289">
        <v>0.21678037258063446</v>
      </c>
      <c r="P786" s="290">
        <v>0</v>
      </c>
      <c r="Q786" s="290">
        <v>0.21678037258063446</v>
      </c>
      <c r="R786" s="290">
        <v>0</v>
      </c>
      <c r="S786" s="290">
        <v>0</v>
      </c>
      <c r="T786" s="291">
        <v>0.21678037258063446</v>
      </c>
      <c r="U786" s="292">
        <v>0</v>
      </c>
      <c r="V786" s="292">
        <v>0.21678037258063446</v>
      </c>
      <c r="W786" s="292">
        <v>0</v>
      </c>
      <c r="X786" s="293">
        <v>0</v>
      </c>
      <c r="Y786" s="604" t="s">
        <v>16660</v>
      </c>
      <c r="Z786" s="282"/>
      <c r="AA786" s="282"/>
      <c r="AB786" s="282"/>
      <c r="AC786" s="282"/>
      <c r="AD786" s="283"/>
      <c r="AF786" s="285"/>
      <c r="AG786" s="285"/>
      <c r="AH786" s="285"/>
      <c r="AI786" s="285"/>
      <c r="AJ786" s="285"/>
      <c r="AL786" s="295"/>
    </row>
    <row r="787" spans="1:38" s="272" customFormat="1" x14ac:dyDescent="0.2">
      <c r="A787" s="272" t="s">
        <v>1285</v>
      </c>
      <c r="B787" s="272" t="s">
        <v>17066</v>
      </c>
      <c r="C787" s="257">
        <v>56037</v>
      </c>
      <c r="D787" s="272" t="s">
        <v>17030</v>
      </c>
      <c r="E787" s="273" t="s">
        <v>17278</v>
      </c>
      <c r="F787" s="274">
        <v>31000301</v>
      </c>
      <c r="G787" s="272" t="s">
        <v>17330</v>
      </c>
      <c r="H787" s="272" t="s">
        <v>17966</v>
      </c>
      <c r="I787" s="272" t="s">
        <v>15126</v>
      </c>
      <c r="J787" s="287">
        <v>1.6644000000000001</v>
      </c>
      <c r="K787" s="288">
        <v>8.7599999999999997E-2</v>
      </c>
      <c r="L787" s="288">
        <v>1.4016</v>
      </c>
      <c r="M787" s="288">
        <v>0</v>
      </c>
      <c r="N787" s="288">
        <v>0</v>
      </c>
      <c r="O787" s="289">
        <v>1.8040462606160399</v>
      </c>
      <c r="P787" s="290">
        <v>9.4949803190317886E-2</v>
      </c>
      <c r="Q787" s="290">
        <v>1.5191968510450862</v>
      </c>
      <c r="R787" s="290">
        <v>0</v>
      </c>
      <c r="S787" s="290">
        <v>0</v>
      </c>
      <c r="T787" s="291">
        <v>1.8040462606160399</v>
      </c>
      <c r="U787" s="292">
        <v>9.4949803190317886E-2</v>
      </c>
      <c r="V787" s="292">
        <v>1.5191968510450862</v>
      </c>
      <c r="W787" s="292">
        <v>0</v>
      </c>
      <c r="X787" s="293">
        <v>0</v>
      </c>
      <c r="Y787" s="604" t="s">
        <v>16660</v>
      </c>
      <c r="Z787" s="282"/>
      <c r="AA787" s="282"/>
      <c r="AB787" s="282"/>
      <c r="AC787" s="282"/>
      <c r="AD787" s="283"/>
      <c r="AF787" s="285"/>
      <c r="AG787" s="285"/>
      <c r="AH787" s="285"/>
      <c r="AI787" s="285"/>
      <c r="AJ787" s="285"/>
      <c r="AL787" s="295"/>
    </row>
    <row r="788" spans="1:38" s="272" customFormat="1" x14ac:dyDescent="0.2">
      <c r="A788" s="272" t="s">
        <v>1285</v>
      </c>
      <c r="B788" s="272" t="s">
        <v>17066</v>
      </c>
      <c r="C788" s="257">
        <v>56037</v>
      </c>
      <c r="D788" s="272" t="s">
        <v>17030</v>
      </c>
      <c r="E788" s="273" t="s">
        <v>17278</v>
      </c>
      <c r="F788" s="274">
        <v>40400311</v>
      </c>
      <c r="G788" s="272" t="s">
        <v>17345</v>
      </c>
      <c r="H788" s="272" t="s">
        <v>17967</v>
      </c>
      <c r="I788" s="272" t="s">
        <v>16772</v>
      </c>
      <c r="J788" s="287">
        <v>0</v>
      </c>
      <c r="K788" s="288">
        <v>1.752</v>
      </c>
      <c r="L788" s="288">
        <v>0</v>
      </c>
      <c r="M788" s="288">
        <v>0</v>
      </c>
      <c r="N788" s="288">
        <v>0</v>
      </c>
      <c r="O788" s="289">
        <v>0</v>
      </c>
      <c r="P788" s="290">
        <v>1.8989960638063579</v>
      </c>
      <c r="Q788" s="290">
        <v>0</v>
      </c>
      <c r="R788" s="290">
        <v>0</v>
      </c>
      <c r="S788" s="290">
        <v>0</v>
      </c>
      <c r="T788" s="291">
        <v>0</v>
      </c>
      <c r="U788" s="292">
        <v>1.8989960638063579</v>
      </c>
      <c r="V788" s="292">
        <v>0</v>
      </c>
      <c r="W788" s="292">
        <v>0</v>
      </c>
      <c r="X788" s="293">
        <v>0</v>
      </c>
      <c r="Y788" s="604" t="s">
        <v>16660</v>
      </c>
      <c r="Z788" s="282"/>
      <c r="AA788" s="282"/>
      <c r="AB788" s="282"/>
      <c r="AC788" s="282"/>
      <c r="AD788" s="283"/>
      <c r="AF788" s="285"/>
      <c r="AG788" s="285"/>
      <c r="AH788" s="285"/>
      <c r="AI788" s="285"/>
      <c r="AJ788" s="285"/>
      <c r="AL788" s="295"/>
    </row>
    <row r="789" spans="1:38" s="272" customFormat="1" x14ac:dyDescent="0.2">
      <c r="A789" s="272" t="s">
        <v>1285</v>
      </c>
      <c r="B789" s="272" t="s">
        <v>17066</v>
      </c>
      <c r="C789" s="257">
        <v>56037</v>
      </c>
      <c r="D789" s="272" t="s">
        <v>17030</v>
      </c>
      <c r="E789" s="273" t="s">
        <v>17278</v>
      </c>
      <c r="F789" s="274">
        <v>40400311</v>
      </c>
      <c r="G789" s="272" t="s">
        <v>17345</v>
      </c>
      <c r="H789" s="272" t="s">
        <v>17968</v>
      </c>
      <c r="I789" s="272" t="s">
        <v>16772</v>
      </c>
      <c r="J789" s="287">
        <v>0</v>
      </c>
      <c r="K789" s="288">
        <v>1.752</v>
      </c>
      <c r="L789" s="288">
        <v>0</v>
      </c>
      <c r="M789" s="288">
        <v>0</v>
      </c>
      <c r="N789" s="288">
        <v>0</v>
      </c>
      <c r="O789" s="289">
        <v>0</v>
      </c>
      <c r="P789" s="290">
        <v>1.8989960638063579</v>
      </c>
      <c r="Q789" s="290">
        <v>0</v>
      </c>
      <c r="R789" s="290">
        <v>0</v>
      </c>
      <c r="S789" s="290">
        <v>0</v>
      </c>
      <c r="T789" s="291">
        <v>0</v>
      </c>
      <c r="U789" s="292">
        <v>1.8989960638063579</v>
      </c>
      <c r="V789" s="292">
        <v>0</v>
      </c>
      <c r="W789" s="292">
        <v>0</v>
      </c>
      <c r="X789" s="293">
        <v>0</v>
      </c>
      <c r="Y789" s="604" t="s">
        <v>16660</v>
      </c>
      <c r="Z789" s="282"/>
      <c r="AA789" s="282"/>
      <c r="AB789" s="282"/>
      <c r="AC789" s="282"/>
      <c r="AD789" s="283"/>
      <c r="AF789" s="285"/>
      <c r="AG789" s="285"/>
      <c r="AH789" s="285"/>
      <c r="AI789" s="285"/>
      <c r="AJ789" s="285"/>
      <c r="AL789" s="295"/>
    </row>
    <row r="790" spans="1:38" s="272" customFormat="1" x14ac:dyDescent="0.2">
      <c r="A790" s="272" t="s">
        <v>1285</v>
      </c>
      <c r="B790" s="272" t="s">
        <v>17066</v>
      </c>
      <c r="C790" s="257">
        <v>56037</v>
      </c>
      <c r="D790" s="272" t="s">
        <v>17030</v>
      </c>
      <c r="E790" s="273" t="s">
        <v>17278</v>
      </c>
      <c r="F790" s="274">
        <v>40400311</v>
      </c>
      <c r="G790" s="272" t="s">
        <v>17345</v>
      </c>
      <c r="H790" s="272" t="s">
        <v>17969</v>
      </c>
      <c r="I790" s="272" t="s">
        <v>16772</v>
      </c>
      <c r="J790" s="287">
        <v>0</v>
      </c>
      <c r="K790" s="288">
        <v>1.752</v>
      </c>
      <c r="L790" s="288">
        <v>0</v>
      </c>
      <c r="M790" s="288">
        <v>0</v>
      </c>
      <c r="N790" s="288">
        <v>0</v>
      </c>
      <c r="O790" s="289">
        <v>0</v>
      </c>
      <c r="P790" s="290">
        <v>1.8989960638063579</v>
      </c>
      <c r="Q790" s="290">
        <v>0</v>
      </c>
      <c r="R790" s="290">
        <v>0</v>
      </c>
      <c r="S790" s="290">
        <v>0</v>
      </c>
      <c r="T790" s="291">
        <v>0</v>
      </c>
      <c r="U790" s="292">
        <v>1.8989960638063579</v>
      </c>
      <c r="V790" s="292">
        <v>0</v>
      </c>
      <c r="W790" s="292">
        <v>0</v>
      </c>
      <c r="X790" s="293">
        <v>0</v>
      </c>
      <c r="Y790" s="604" t="s">
        <v>16660</v>
      </c>
      <c r="Z790" s="282"/>
      <c r="AA790" s="282"/>
      <c r="AB790" s="282"/>
      <c r="AC790" s="282"/>
      <c r="AD790" s="283"/>
      <c r="AF790" s="285"/>
      <c r="AG790" s="285"/>
      <c r="AH790" s="285"/>
      <c r="AI790" s="285"/>
      <c r="AJ790" s="285"/>
      <c r="AL790" s="295"/>
    </row>
    <row r="791" spans="1:38" s="272" customFormat="1" x14ac:dyDescent="0.2">
      <c r="A791" s="272" t="s">
        <v>1285</v>
      </c>
      <c r="B791" s="272" t="s">
        <v>17066</v>
      </c>
      <c r="C791" s="257">
        <v>56037</v>
      </c>
      <c r="D791" s="272" t="s">
        <v>17030</v>
      </c>
      <c r="E791" s="273" t="s">
        <v>17278</v>
      </c>
      <c r="F791" s="274">
        <v>40400311</v>
      </c>
      <c r="G791" s="272" t="s">
        <v>17345</v>
      </c>
      <c r="H791" s="272" t="s">
        <v>17970</v>
      </c>
      <c r="I791" s="272" t="s">
        <v>16772</v>
      </c>
      <c r="J791" s="287">
        <v>0</v>
      </c>
      <c r="K791" s="288">
        <v>1.752</v>
      </c>
      <c r="L791" s="288">
        <v>0</v>
      </c>
      <c r="M791" s="288">
        <v>0</v>
      </c>
      <c r="N791" s="288">
        <v>0</v>
      </c>
      <c r="O791" s="289">
        <v>0</v>
      </c>
      <c r="P791" s="290">
        <v>1.8989960638063579</v>
      </c>
      <c r="Q791" s="290">
        <v>0</v>
      </c>
      <c r="R791" s="290">
        <v>0</v>
      </c>
      <c r="S791" s="290">
        <v>0</v>
      </c>
      <c r="T791" s="291">
        <v>0</v>
      </c>
      <c r="U791" s="292">
        <v>1.8989960638063579</v>
      </c>
      <c r="V791" s="292">
        <v>0</v>
      </c>
      <c r="W791" s="292">
        <v>0</v>
      </c>
      <c r="X791" s="293">
        <v>0</v>
      </c>
      <c r="Y791" s="604" t="s">
        <v>16660</v>
      </c>
      <c r="Z791" s="282"/>
      <c r="AA791" s="282"/>
      <c r="AB791" s="282"/>
      <c r="AC791" s="282"/>
      <c r="AD791" s="283"/>
      <c r="AF791" s="285"/>
      <c r="AG791" s="285"/>
      <c r="AH791" s="285"/>
      <c r="AI791" s="285"/>
      <c r="AJ791" s="285"/>
      <c r="AL791" s="295"/>
    </row>
    <row r="792" spans="1:38" s="272" customFormat="1" x14ac:dyDescent="0.2">
      <c r="A792" s="272" t="s">
        <v>1285</v>
      </c>
      <c r="B792" s="272" t="s">
        <v>17066</v>
      </c>
      <c r="C792" s="257">
        <v>56037</v>
      </c>
      <c r="D792" s="272" t="s">
        <v>17030</v>
      </c>
      <c r="E792" s="273" t="s">
        <v>17278</v>
      </c>
      <c r="F792" s="274">
        <v>31000299</v>
      </c>
      <c r="G792" s="272" t="s">
        <v>17971</v>
      </c>
      <c r="H792" s="272" t="s">
        <v>17972</v>
      </c>
      <c r="I792" s="272" t="s">
        <v>12109</v>
      </c>
      <c r="J792" s="287">
        <v>0</v>
      </c>
      <c r="K792" s="288">
        <v>0.9</v>
      </c>
      <c r="L792" s="288">
        <v>0</v>
      </c>
      <c r="M792" s="288">
        <v>0</v>
      </c>
      <c r="N792" s="288">
        <v>0</v>
      </c>
      <c r="O792" s="289">
        <v>0</v>
      </c>
      <c r="P792" s="290">
        <v>0.97551167661285509</v>
      </c>
      <c r="Q792" s="290">
        <v>0</v>
      </c>
      <c r="R792" s="290">
        <v>0</v>
      </c>
      <c r="S792" s="290">
        <v>0</v>
      </c>
      <c r="T792" s="291">
        <v>0</v>
      </c>
      <c r="U792" s="292">
        <v>0.97551167661285509</v>
      </c>
      <c r="V792" s="292">
        <v>0</v>
      </c>
      <c r="W792" s="292">
        <v>0</v>
      </c>
      <c r="X792" s="293">
        <v>0</v>
      </c>
      <c r="Y792" s="604" t="s">
        <v>16660</v>
      </c>
      <c r="Z792" s="282"/>
      <c r="AA792" s="282"/>
      <c r="AB792" s="282"/>
      <c r="AC792" s="282"/>
      <c r="AD792" s="283"/>
      <c r="AF792" s="285"/>
      <c r="AG792" s="285"/>
      <c r="AH792" s="285"/>
      <c r="AI792" s="285"/>
      <c r="AJ792" s="285"/>
      <c r="AL792" s="295"/>
    </row>
    <row r="793" spans="1:38" s="272" customFormat="1" x14ac:dyDescent="0.2">
      <c r="A793" s="272" t="s">
        <v>1285</v>
      </c>
      <c r="B793" s="272" t="s">
        <v>17066</v>
      </c>
      <c r="C793" s="257">
        <v>56037</v>
      </c>
      <c r="D793" s="272" t="s">
        <v>17030</v>
      </c>
      <c r="E793" s="273" t="s">
        <v>17278</v>
      </c>
      <c r="F793" s="274">
        <v>31000299</v>
      </c>
      <c r="G793" s="272" t="s">
        <v>17971</v>
      </c>
      <c r="H793" s="272" t="s">
        <v>17973</v>
      </c>
      <c r="I793" s="272" t="s">
        <v>12109</v>
      </c>
      <c r="J793" s="287">
        <v>0</v>
      </c>
      <c r="K793" s="288">
        <v>1.2</v>
      </c>
      <c r="L793" s="288">
        <v>0</v>
      </c>
      <c r="M793" s="288">
        <v>0</v>
      </c>
      <c r="N793" s="288">
        <v>0</v>
      </c>
      <c r="O793" s="289">
        <v>0</v>
      </c>
      <c r="P793" s="290">
        <v>1.3006822354838066</v>
      </c>
      <c r="Q793" s="290">
        <v>0</v>
      </c>
      <c r="R793" s="290">
        <v>0</v>
      </c>
      <c r="S793" s="290">
        <v>0</v>
      </c>
      <c r="T793" s="291">
        <v>0</v>
      </c>
      <c r="U793" s="292">
        <v>1.3006822354838066</v>
      </c>
      <c r="V793" s="292">
        <v>0</v>
      </c>
      <c r="W793" s="292">
        <v>0</v>
      </c>
      <c r="X793" s="293">
        <v>0</v>
      </c>
      <c r="Y793" s="604" t="s">
        <v>16660</v>
      </c>
      <c r="Z793" s="282"/>
      <c r="AA793" s="282"/>
      <c r="AB793" s="282"/>
      <c r="AC793" s="282"/>
      <c r="AD793" s="283"/>
      <c r="AF793" s="285"/>
      <c r="AG793" s="285"/>
      <c r="AH793" s="285"/>
      <c r="AI793" s="285"/>
      <c r="AJ793" s="285"/>
      <c r="AL793" s="295"/>
    </row>
    <row r="794" spans="1:38" s="272" customFormat="1" x14ac:dyDescent="0.2">
      <c r="A794" s="272" t="s">
        <v>1285</v>
      </c>
      <c r="B794" s="272" t="s">
        <v>17066</v>
      </c>
      <c r="C794" s="257">
        <v>56037</v>
      </c>
      <c r="D794" s="272" t="s">
        <v>17030</v>
      </c>
      <c r="E794" s="273" t="s">
        <v>17278</v>
      </c>
      <c r="F794" s="274">
        <v>31000404</v>
      </c>
      <c r="G794" s="272" t="s">
        <v>17971</v>
      </c>
      <c r="H794" s="272" t="s">
        <v>17974</v>
      </c>
      <c r="I794" s="272" t="s">
        <v>14779</v>
      </c>
      <c r="J794" s="287">
        <v>0.3</v>
      </c>
      <c r="K794" s="288">
        <v>0</v>
      </c>
      <c r="L794" s="288">
        <v>0.1</v>
      </c>
      <c r="M794" s="288">
        <v>0</v>
      </c>
      <c r="N794" s="288">
        <v>0</v>
      </c>
      <c r="O794" s="289">
        <v>0.32517055887095164</v>
      </c>
      <c r="P794" s="290">
        <v>0</v>
      </c>
      <c r="Q794" s="290">
        <v>0.10839018629031723</v>
      </c>
      <c r="R794" s="290">
        <v>0</v>
      </c>
      <c r="S794" s="290">
        <v>0</v>
      </c>
      <c r="T794" s="291">
        <v>0.32517055887095164</v>
      </c>
      <c r="U794" s="292">
        <v>0</v>
      </c>
      <c r="V794" s="292">
        <v>0.10839018629031723</v>
      </c>
      <c r="W794" s="292">
        <v>0</v>
      </c>
      <c r="X794" s="293">
        <v>0</v>
      </c>
      <c r="Y794" s="604" t="s">
        <v>16660</v>
      </c>
      <c r="Z794" s="282"/>
      <c r="AA794" s="282"/>
      <c r="AB794" s="282"/>
      <c r="AC794" s="282"/>
      <c r="AD794" s="283"/>
      <c r="AF794" s="285"/>
      <c r="AG794" s="285"/>
      <c r="AH794" s="285"/>
      <c r="AI794" s="285"/>
      <c r="AJ794" s="285"/>
      <c r="AL794" s="295"/>
    </row>
    <row r="795" spans="1:38" s="272" customFormat="1" x14ac:dyDescent="0.2">
      <c r="A795" s="272" t="s">
        <v>1285</v>
      </c>
      <c r="B795" s="272" t="s">
        <v>17066</v>
      </c>
      <c r="C795" s="257">
        <v>56037</v>
      </c>
      <c r="D795" s="272" t="s">
        <v>17030</v>
      </c>
      <c r="E795" s="273" t="s">
        <v>17278</v>
      </c>
      <c r="F795" s="274">
        <v>31000299</v>
      </c>
      <c r="G795" s="272" t="s">
        <v>17975</v>
      </c>
      <c r="H795" s="272" t="s">
        <v>17976</v>
      </c>
      <c r="I795" s="272" t="s">
        <v>12109</v>
      </c>
      <c r="J795" s="287">
        <v>0</v>
      </c>
      <c r="K795" s="288">
        <v>1.752</v>
      </c>
      <c r="L795" s="288">
        <v>0</v>
      </c>
      <c r="M795" s="288">
        <v>0</v>
      </c>
      <c r="N795" s="288">
        <v>0</v>
      </c>
      <c r="O795" s="289">
        <v>0</v>
      </c>
      <c r="P795" s="290">
        <v>1.8989960638063579</v>
      </c>
      <c r="Q795" s="290">
        <v>0</v>
      </c>
      <c r="R795" s="290">
        <v>0</v>
      </c>
      <c r="S795" s="290">
        <v>0</v>
      </c>
      <c r="T795" s="291">
        <v>0</v>
      </c>
      <c r="U795" s="292">
        <v>1.8989960638063579</v>
      </c>
      <c r="V795" s="292">
        <v>0</v>
      </c>
      <c r="W795" s="292">
        <v>0</v>
      </c>
      <c r="X795" s="293">
        <v>0</v>
      </c>
      <c r="Y795" s="604" t="s">
        <v>16660</v>
      </c>
      <c r="Z795" s="282"/>
      <c r="AA795" s="282"/>
      <c r="AB795" s="282"/>
      <c r="AC795" s="282"/>
      <c r="AD795" s="283"/>
      <c r="AF795" s="285"/>
      <c r="AG795" s="285"/>
      <c r="AH795" s="285"/>
      <c r="AI795" s="285"/>
      <c r="AJ795" s="285"/>
      <c r="AL795" s="295"/>
    </row>
    <row r="796" spans="1:38" s="272" customFormat="1" x14ac:dyDescent="0.2">
      <c r="A796" s="272" t="s">
        <v>1285</v>
      </c>
      <c r="B796" s="272" t="s">
        <v>17066</v>
      </c>
      <c r="C796" s="257">
        <v>56037</v>
      </c>
      <c r="D796" s="272" t="s">
        <v>17030</v>
      </c>
      <c r="E796" s="273" t="s">
        <v>17278</v>
      </c>
      <c r="F796" s="274">
        <v>31000404</v>
      </c>
      <c r="G796" s="272" t="s">
        <v>17975</v>
      </c>
      <c r="H796" s="272" t="s">
        <v>17977</v>
      </c>
      <c r="I796" s="272" t="s">
        <v>14779</v>
      </c>
      <c r="J796" s="287">
        <v>0.438</v>
      </c>
      <c r="K796" s="288">
        <v>0</v>
      </c>
      <c r="L796" s="288">
        <v>0.35039999999999999</v>
      </c>
      <c r="M796" s="288">
        <v>0</v>
      </c>
      <c r="N796" s="288">
        <v>0</v>
      </c>
      <c r="O796" s="289">
        <v>0.47474901595158947</v>
      </c>
      <c r="P796" s="290">
        <v>0</v>
      </c>
      <c r="Q796" s="290">
        <v>0.37979921276127154</v>
      </c>
      <c r="R796" s="290">
        <v>0</v>
      </c>
      <c r="S796" s="290">
        <v>0</v>
      </c>
      <c r="T796" s="291">
        <v>0.47474901595158947</v>
      </c>
      <c r="U796" s="292">
        <v>0</v>
      </c>
      <c r="V796" s="292">
        <v>0.37979921276127154</v>
      </c>
      <c r="W796" s="292">
        <v>0</v>
      </c>
      <c r="X796" s="293">
        <v>0</v>
      </c>
      <c r="Y796" s="604" t="s">
        <v>16660</v>
      </c>
      <c r="Z796" s="282"/>
      <c r="AA796" s="282"/>
      <c r="AB796" s="282"/>
      <c r="AC796" s="282"/>
      <c r="AD796" s="283"/>
      <c r="AF796" s="285"/>
      <c r="AG796" s="285"/>
      <c r="AH796" s="285"/>
      <c r="AI796" s="285"/>
      <c r="AJ796" s="285"/>
      <c r="AL796" s="295"/>
    </row>
    <row r="797" spans="1:38" s="272" customFormat="1" x14ac:dyDescent="0.2">
      <c r="A797" s="272" t="s">
        <v>1285</v>
      </c>
      <c r="B797" s="272" t="s">
        <v>17066</v>
      </c>
      <c r="C797" s="257">
        <v>56037</v>
      </c>
      <c r="D797" s="272" t="s">
        <v>17030</v>
      </c>
      <c r="E797" s="273" t="s">
        <v>17278</v>
      </c>
      <c r="F797" s="274">
        <v>31000404</v>
      </c>
      <c r="G797" s="272" t="s">
        <v>17529</v>
      </c>
      <c r="H797" s="272" t="s">
        <v>17978</v>
      </c>
      <c r="I797" s="272" t="s">
        <v>14779</v>
      </c>
      <c r="J797" s="287">
        <v>0.35039999999999999</v>
      </c>
      <c r="K797" s="288">
        <v>0</v>
      </c>
      <c r="L797" s="288">
        <v>0</v>
      </c>
      <c r="M797" s="288">
        <v>0</v>
      </c>
      <c r="N797" s="288">
        <v>0</v>
      </c>
      <c r="O797" s="289">
        <v>0.37979921276127154</v>
      </c>
      <c r="P797" s="290">
        <v>0</v>
      </c>
      <c r="Q797" s="290">
        <v>0</v>
      </c>
      <c r="R797" s="290">
        <v>0</v>
      </c>
      <c r="S797" s="290">
        <v>0</v>
      </c>
      <c r="T797" s="291">
        <v>0.37979921276127154</v>
      </c>
      <c r="U797" s="292">
        <v>0</v>
      </c>
      <c r="V797" s="292">
        <v>0</v>
      </c>
      <c r="W797" s="292">
        <v>0</v>
      </c>
      <c r="X797" s="293">
        <v>0</v>
      </c>
      <c r="Y797" s="604" t="s">
        <v>16660</v>
      </c>
      <c r="Z797" s="282"/>
      <c r="AA797" s="282"/>
      <c r="AB797" s="282"/>
      <c r="AC797" s="282"/>
      <c r="AD797" s="283"/>
      <c r="AF797" s="285"/>
      <c r="AG797" s="285"/>
      <c r="AH797" s="285"/>
      <c r="AI797" s="285"/>
      <c r="AJ797" s="285"/>
      <c r="AL797" s="295"/>
    </row>
    <row r="798" spans="1:38" s="272" customFormat="1" x14ac:dyDescent="0.2">
      <c r="A798" s="272" t="s">
        <v>1285</v>
      </c>
      <c r="B798" s="272" t="s">
        <v>17066</v>
      </c>
      <c r="C798" s="257">
        <v>56037</v>
      </c>
      <c r="D798" s="272" t="s">
        <v>17030</v>
      </c>
      <c r="E798" s="273" t="s">
        <v>17278</v>
      </c>
      <c r="F798" s="274">
        <v>31000404</v>
      </c>
      <c r="G798" s="272" t="s">
        <v>17529</v>
      </c>
      <c r="H798" s="272" t="s">
        <v>17979</v>
      </c>
      <c r="I798" s="272" t="s">
        <v>14779</v>
      </c>
      <c r="J798" s="287">
        <v>6.6138000000000002E-2</v>
      </c>
      <c r="K798" s="288">
        <v>4.3800000000000002E-3</v>
      </c>
      <c r="L798" s="288">
        <v>1.3140000000000001E-2</v>
      </c>
      <c r="M798" s="288">
        <v>0</v>
      </c>
      <c r="N798" s="288">
        <v>0</v>
      </c>
      <c r="O798" s="289">
        <v>7.1687101408690015E-2</v>
      </c>
      <c r="P798" s="290">
        <v>4.7474901595158945E-3</v>
      </c>
      <c r="Q798" s="290">
        <v>1.4242470478547684E-2</v>
      </c>
      <c r="R798" s="290">
        <v>0</v>
      </c>
      <c r="S798" s="290">
        <v>0</v>
      </c>
      <c r="T798" s="291">
        <v>7.1687101408690015E-2</v>
      </c>
      <c r="U798" s="292">
        <v>4.7474901595158945E-3</v>
      </c>
      <c r="V798" s="292">
        <v>1.4242470478547684E-2</v>
      </c>
      <c r="W798" s="292">
        <v>0</v>
      </c>
      <c r="X798" s="293">
        <v>0</v>
      </c>
      <c r="Y798" s="604" t="s">
        <v>16660</v>
      </c>
      <c r="Z798" s="282"/>
      <c r="AA798" s="282"/>
      <c r="AB798" s="282"/>
      <c r="AC798" s="282"/>
      <c r="AD798" s="283"/>
      <c r="AF798" s="285"/>
      <c r="AG798" s="285"/>
      <c r="AH798" s="285"/>
      <c r="AI798" s="285"/>
      <c r="AJ798" s="285"/>
      <c r="AL798" s="295"/>
    </row>
    <row r="799" spans="1:38" s="272" customFormat="1" x14ac:dyDescent="0.2">
      <c r="A799" s="272" t="s">
        <v>1285</v>
      </c>
      <c r="B799" s="272" t="s">
        <v>17066</v>
      </c>
      <c r="C799" s="257">
        <v>56037</v>
      </c>
      <c r="D799" s="272" t="s">
        <v>17030</v>
      </c>
      <c r="E799" s="273" t="s">
        <v>17278</v>
      </c>
      <c r="F799" s="274">
        <v>31000404</v>
      </c>
      <c r="G799" s="272" t="s">
        <v>17739</v>
      </c>
      <c r="H799" s="272" t="s">
        <v>17980</v>
      </c>
      <c r="I799" s="272" t="s">
        <v>14779</v>
      </c>
      <c r="J799" s="287">
        <v>0.26279999999999998</v>
      </c>
      <c r="K799" s="288">
        <v>0</v>
      </c>
      <c r="L799" s="288">
        <v>0</v>
      </c>
      <c r="M799" s="288">
        <v>0</v>
      </c>
      <c r="N799" s="288">
        <v>0</v>
      </c>
      <c r="O799" s="289">
        <v>0.28484940957095367</v>
      </c>
      <c r="P799" s="290">
        <v>0</v>
      </c>
      <c r="Q799" s="290">
        <v>0</v>
      </c>
      <c r="R799" s="290">
        <v>0</v>
      </c>
      <c r="S799" s="290">
        <v>0</v>
      </c>
      <c r="T799" s="291">
        <v>0.28484940957095367</v>
      </c>
      <c r="U799" s="292">
        <v>0</v>
      </c>
      <c r="V799" s="292">
        <v>0</v>
      </c>
      <c r="W799" s="292">
        <v>0</v>
      </c>
      <c r="X799" s="293">
        <v>0</v>
      </c>
      <c r="Y799" s="604" t="s">
        <v>16660</v>
      </c>
      <c r="Z799" s="282"/>
      <c r="AA799" s="282"/>
      <c r="AB799" s="282"/>
      <c r="AC799" s="282"/>
      <c r="AD799" s="283"/>
      <c r="AF799" s="285"/>
      <c r="AG799" s="285"/>
      <c r="AH799" s="285"/>
      <c r="AI799" s="285"/>
      <c r="AJ799" s="285"/>
      <c r="AL799" s="295"/>
    </row>
    <row r="800" spans="1:38" s="272" customFormat="1" x14ac:dyDescent="0.2">
      <c r="A800" s="272" t="s">
        <v>1285</v>
      </c>
      <c r="B800" s="272" t="s">
        <v>17066</v>
      </c>
      <c r="C800" s="257">
        <v>56037</v>
      </c>
      <c r="D800" s="272" t="s">
        <v>17030</v>
      </c>
      <c r="E800" s="273" t="s">
        <v>17278</v>
      </c>
      <c r="F800" s="274">
        <v>31000220</v>
      </c>
      <c r="G800" s="272" t="s">
        <v>17411</v>
      </c>
      <c r="H800" s="272" t="s">
        <v>17981</v>
      </c>
      <c r="I800" s="272" t="s">
        <v>12117</v>
      </c>
      <c r="J800" s="287">
        <v>0</v>
      </c>
      <c r="K800" s="288">
        <v>6.1319999999999997</v>
      </c>
      <c r="L800" s="288">
        <v>0</v>
      </c>
      <c r="M800" s="288">
        <v>0</v>
      </c>
      <c r="N800" s="288">
        <v>0</v>
      </c>
      <c r="O800" s="289">
        <v>0</v>
      </c>
      <c r="P800" s="290">
        <v>6.6464862233222517</v>
      </c>
      <c r="Q800" s="290">
        <v>0</v>
      </c>
      <c r="R800" s="290">
        <v>0</v>
      </c>
      <c r="S800" s="290">
        <v>0</v>
      </c>
      <c r="T800" s="291">
        <v>0</v>
      </c>
      <c r="U800" s="292">
        <v>6.6464862233222517</v>
      </c>
      <c r="V800" s="292">
        <v>0</v>
      </c>
      <c r="W800" s="292">
        <v>0</v>
      </c>
      <c r="X800" s="293">
        <v>0</v>
      </c>
      <c r="Y800" s="604" t="s">
        <v>16660</v>
      </c>
      <c r="Z800" s="282"/>
      <c r="AA800" s="282"/>
      <c r="AB800" s="282"/>
      <c r="AC800" s="282"/>
      <c r="AD800" s="283"/>
      <c r="AF800" s="285"/>
      <c r="AG800" s="285"/>
      <c r="AH800" s="285"/>
      <c r="AI800" s="285"/>
      <c r="AJ800" s="285"/>
      <c r="AL800" s="295"/>
    </row>
    <row r="801" spans="1:38" s="272" customFormat="1" x14ac:dyDescent="0.2">
      <c r="A801" s="272" t="s">
        <v>1285</v>
      </c>
      <c r="B801" s="272" t="s">
        <v>17066</v>
      </c>
      <c r="C801" s="257">
        <v>56037</v>
      </c>
      <c r="D801" s="272" t="s">
        <v>17030</v>
      </c>
      <c r="E801" s="273" t="s">
        <v>17278</v>
      </c>
      <c r="F801" s="274">
        <v>31000301</v>
      </c>
      <c r="G801" s="272" t="s">
        <v>17411</v>
      </c>
      <c r="H801" s="272" t="s">
        <v>17982</v>
      </c>
      <c r="I801" s="272" t="s">
        <v>15126</v>
      </c>
      <c r="J801" s="287">
        <v>8.7599999999999997E-2</v>
      </c>
      <c r="K801" s="288">
        <v>7.4459999999999997</v>
      </c>
      <c r="L801" s="288">
        <v>8.7599999999999997E-2</v>
      </c>
      <c r="M801" s="288">
        <v>0</v>
      </c>
      <c r="N801" s="288">
        <v>0</v>
      </c>
      <c r="O801" s="289">
        <v>9.4949803190317886E-2</v>
      </c>
      <c r="P801" s="290">
        <v>8.070733271177021</v>
      </c>
      <c r="Q801" s="290">
        <v>9.4949803190317886E-2</v>
      </c>
      <c r="R801" s="290">
        <v>0</v>
      </c>
      <c r="S801" s="290">
        <v>0</v>
      </c>
      <c r="T801" s="291">
        <v>9.4949803190317886E-2</v>
      </c>
      <c r="U801" s="292">
        <v>7.4584946654235402</v>
      </c>
      <c r="V801" s="292">
        <v>9.4949803190317886E-2</v>
      </c>
      <c r="W801" s="292">
        <v>0</v>
      </c>
      <c r="X801" s="293">
        <v>0</v>
      </c>
      <c r="Y801" s="604" t="s">
        <v>16661</v>
      </c>
      <c r="Z801" s="282"/>
      <c r="AA801" s="282"/>
      <c r="AB801" s="282"/>
      <c r="AC801" s="282"/>
      <c r="AD801" s="283"/>
      <c r="AF801" s="285"/>
      <c r="AG801" s="285"/>
      <c r="AH801" s="285"/>
      <c r="AI801" s="285"/>
      <c r="AJ801" s="285"/>
      <c r="AL801" s="295"/>
    </row>
    <row r="802" spans="1:38" s="272" customFormat="1" x14ac:dyDescent="0.2">
      <c r="A802" s="272" t="s">
        <v>1285</v>
      </c>
      <c r="B802" s="272" t="s">
        <v>17066</v>
      </c>
      <c r="C802" s="257">
        <v>56037</v>
      </c>
      <c r="D802" s="272" t="s">
        <v>17030</v>
      </c>
      <c r="E802" s="273" t="s">
        <v>17278</v>
      </c>
      <c r="F802" s="274">
        <v>31000404</v>
      </c>
      <c r="G802" s="272" t="s">
        <v>17411</v>
      </c>
      <c r="H802" s="272" t="s">
        <v>17983</v>
      </c>
      <c r="I802" s="272" t="s">
        <v>14779</v>
      </c>
      <c r="J802" s="287">
        <v>0.30659999999999998</v>
      </c>
      <c r="K802" s="288">
        <v>0</v>
      </c>
      <c r="L802" s="288">
        <v>8.7599999999999997E-2</v>
      </c>
      <c r="M802" s="288">
        <v>0</v>
      </c>
      <c r="N802" s="288">
        <v>0</v>
      </c>
      <c r="O802" s="289">
        <v>0.33232431116611261</v>
      </c>
      <c r="P802" s="290">
        <v>0</v>
      </c>
      <c r="Q802" s="290">
        <v>9.4949803190317886E-2</v>
      </c>
      <c r="R802" s="290">
        <v>0</v>
      </c>
      <c r="S802" s="290">
        <v>0</v>
      </c>
      <c r="T802" s="291">
        <v>0.33232431116611261</v>
      </c>
      <c r="U802" s="292">
        <v>0</v>
      </c>
      <c r="V802" s="292">
        <v>9.4949803190317886E-2</v>
      </c>
      <c r="W802" s="292">
        <v>0</v>
      </c>
      <c r="X802" s="293">
        <v>0</v>
      </c>
      <c r="Y802" s="604" t="s">
        <v>16660</v>
      </c>
      <c r="Z802" s="282"/>
      <c r="AA802" s="282"/>
      <c r="AB802" s="282"/>
      <c r="AC802" s="282"/>
      <c r="AD802" s="283"/>
      <c r="AF802" s="285"/>
      <c r="AG802" s="285"/>
      <c r="AH802" s="285"/>
      <c r="AI802" s="285"/>
      <c r="AJ802" s="285"/>
      <c r="AL802" s="295"/>
    </row>
    <row r="803" spans="1:38" s="272" customFormat="1" x14ac:dyDescent="0.2">
      <c r="A803" s="272" t="s">
        <v>1285</v>
      </c>
      <c r="B803" s="272" t="s">
        <v>17066</v>
      </c>
      <c r="C803" s="257">
        <v>56037</v>
      </c>
      <c r="D803" s="272" t="s">
        <v>17030</v>
      </c>
      <c r="E803" s="273" t="s">
        <v>17278</v>
      </c>
      <c r="F803" s="274">
        <v>31000227</v>
      </c>
      <c r="G803" s="272" t="s">
        <v>17414</v>
      </c>
      <c r="H803" s="272" t="s">
        <v>17984</v>
      </c>
      <c r="I803" s="272" t="s">
        <v>15126</v>
      </c>
      <c r="J803" s="287">
        <v>0</v>
      </c>
      <c r="K803" s="288">
        <v>2.19</v>
      </c>
      <c r="L803" s="288">
        <v>0</v>
      </c>
      <c r="M803" s="288">
        <v>0</v>
      </c>
      <c r="N803" s="288">
        <v>0</v>
      </c>
      <c r="O803" s="289">
        <v>0</v>
      </c>
      <c r="P803" s="290">
        <v>2.3737450797579474</v>
      </c>
      <c r="Q803" s="290">
        <v>0</v>
      </c>
      <c r="R803" s="290">
        <v>0</v>
      </c>
      <c r="S803" s="290">
        <v>0</v>
      </c>
      <c r="T803" s="291">
        <v>0</v>
      </c>
      <c r="U803" s="292">
        <v>2.3737450797579474</v>
      </c>
      <c r="V803" s="292">
        <v>0</v>
      </c>
      <c r="W803" s="292">
        <v>0</v>
      </c>
      <c r="X803" s="293">
        <v>0</v>
      </c>
      <c r="Y803" s="604" t="s">
        <v>16660</v>
      </c>
      <c r="Z803" s="282"/>
      <c r="AA803" s="282"/>
      <c r="AB803" s="282"/>
      <c r="AC803" s="282"/>
      <c r="AD803" s="283"/>
      <c r="AF803" s="285"/>
      <c r="AG803" s="285"/>
      <c r="AH803" s="285"/>
      <c r="AI803" s="285"/>
      <c r="AJ803" s="285"/>
      <c r="AL803" s="295"/>
    </row>
    <row r="804" spans="1:38" s="272" customFormat="1" x14ac:dyDescent="0.2">
      <c r="A804" s="272" t="s">
        <v>1285</v>
      </c>
      <c r="B804" s="272" t="s">
        <v>17066</v>
      </c>
      <c r="C804" s="257">
        <v>56037</v>
      </c>
      <c r="D804" s="272" t="s">
        <v>17030</v>
      </c>
      <c r="E804" s="273" t="s">
        <v>17278</v>
      </c>
      <c r="F804" s="274">
        <v>31000227</v>
      </c>
      <c r="G804" s="272" t="s">
        <v>17414</v>
      </c>
      <c r="H804" s="272" t="s">
        <v>17985</v>
      </c>
      <c r="I804" s="272" t="s">
        <v>15126</v>
      </c>
      <c r="J804" s="287">
        <v>0</v>
      </c>
      <c r="K804" s="288">
        <v>1.3140000000000001</v>
      </c>
      <c r="L804" s="288">
        <v>0</v>
      </c>
      <c r="M804" s="288">
        <v>0</v>
      </c>
      <c r="N804" s="288">
        <v>0</v>
      </c>
      <c r="O804" s="289">
        <v>0</v>
      </c>
      <c r="P804" s="290">
        <v>1.4242470478547684</v>
      </c>
      <c r="Q804" s="290">
        <v>0</v>
      </c>
      <c r="R804" s="290">
        <v>0</v>
      </c>
      <c r="S804" s="290">
        <v>0</v>
      </c>
      <c r="T804" s="291">
        <v>0</v>
      </c>
      <c r="U804" s="292">
        <v>1.4242470478547684</v>
      </c>
      <c r="V804" s="292">
        <v>0</v>
      </c>
      <c r="W804" s="292">
        <v>0</v>
      </c>
      <c r="X804" s="293">
        <v>0</v>
      </c>
      <c r="Y804" s="604" t="s">
        <v>16660</v>
      </c>
      <c r="Z804" s="282"/>
      <c r="AA804" s="282"/>
      <c r="AB804" s="282"/>
      <c r="AC804" s="282"/>
      <c r="AD804" s="283"/>
      <c r="AF804" s="285"/>
      <c r="AG804" s="285"/>
      <c r="AH804" s="285"/>
      <c r="AI804" s="285"/>
      <c r="AJ804" s="285"/>
      <c r="AL804" s="295"/>
    </row>
    <row r="805" spans="1:38" s="272" customFormat="1" x14ac:dyDescent="0.2">
      <c r="A805" s="272" t="s">
        <v>1285</v>
      </c>
      <c r="B805" s="272" t="s">
        <v>17066</v>
      </c>
      <c r="C805" s="257">
        <v>56037</v>
      </c>
      <c r="D805" s="272" t="s">
        <v>17030</v>
      </c>
      <c r="E805" s="273" t="s">
        <v>17278</v>
      </c>
      <c r="F805" s="274">
        <v>40400311</v>
      </c>
      <c r="G805" s="272" t="s">
        <v>17414</v>
      </c>
      <c r="H805" s="272" t="s">
        <v>17986</v>
      </c>
      <c r="I805" s="272" t="s">
        <v>16772</v>
      </c>
      <c r="J805" s="287">
        <v>0</v>
      </c>
      <c r="K805" s="288">
        <v>0.438</v>
      </c>
      <c r="L805" s="288">
        <v>0</v>
      </c>
      <c r="M805" s="288">
        <v>0</v>
      </c>
      <c r="N805" s="288">
        <v>0</v>
      </c>
      <c r="O805" s="289">
        <v>0</v>
      </c>
      <c r="P805" s="290">
        <v>0.47474901595158947</v>
      </c>
      <c r="Q805" s="290">
        <v>0</v>
      </c>
      <c r="R805" s="290">
        <v>0</v>
      </c>
      <c r="S805" s="290">
        <v>0</v>
      </c>
      <c r="T805" s="291">
        <v>0</v>
      </c>
      <c r="U805" s="292">
        <v>0.47474901595158947</v>
      </c>
      <c r="V805" s="292">
        <v>0</v>
      </c>
      <c r="W805" s="292">
        <v>0</v>
      </c>
      <c r="X805" s="293">
        <v>0</v>
      </c>
      <c r="Y805" s="604" t="s">
        <v>16660</v>
      </c>
      <c r="Z805" s="282"/>
      <c r="AA805" s="282"/>
      <c r="AB805" s="282"/>
      <c r="AC805" s="282"/>
      <c r="AD805" s="283"/>
      <c r="AF805" s="285"/>
      <c r="AG805" s="285"/>
      <c r="AH805" s="285"/>
      <c r="AI805" s="285"/>
      <c r="AJ805" s="285"/>
      <c r="AL805" s="295"/>
    </row>
    <row r="806" spans="1:38" s="272" customFormat="1" x14ac:dyDescent="0.2">
      <c r="A806" s="272" t="s">
        <v>1285</v>
      </c>
      <c r="B806" s="272" t="s">
        <v>17066</v>
      </c>
      <c r="C806" s="257">
        <v>56037</v>
      </c>
      <c r="D806" s="272" t="s">
        <v>17030</v>
      </c>
      <c r="E806" s="273" t="s">
        <v>17278</v>
      </c>
      <c r="F806" s="274">
        <v>40400311</v>
      </c>
      <c r="G806" s="272" t="s">
        <v>17414</v>
      </c>
      <c r="H806" s="272" t="s">
        <v>17987</v>
      </c>
      <c r="I806" s="272" t="s">
        <v>16772</v>
      </c>
      <c r="J806" s="287">
        <v>0</v>
      </c>
      <c r="K806" s="288">
        <v>0.438</v>
      </c>
      <c r="L806" s="288">
        <v>0</v>
      </c>
      <c r="M806" s="288">
        <v>0</v>
      </c>
      <c r="N806" s="288">
        <v>0</v>
      </c>
      <c r="O806" s="289">
        <v>0</v>
      </c>
      <c r="P806" s="290">
        <v>0.47474901595158947</v>
      </c>
      <c r="Q806" s="290">
        <v>0</v>
      </c>
      <c r="R806" s="290">
        <v>0</v>
      </c>
      <c r="S806" s="290">
        <v>0</v>
      </c>
      <c r="T806" s="291">
        <v>0</v>
      </c>
      <c r="U806" s="292">
        <v>0.47474901595158947</v>
      </c>
      <c r="V806" s="292">
        <v>0</v>
      </c>
      <c r="W806" s="292">
        <v>0</v>
      </c>
      <c r="X806" s="293">
        <v>0</v>
      </c>
      <c r="Y806" s="604" t="s">
        <v>16660</v>
      </c>
      <c r="Z806" s="282"/>
      <c r="AA806" s="282"/>
      <c r="AB806" s="282"/>
      <c r="AC806" s="282"/>
      <c r="AD806" s="283"/>
      <c r="AF806" s="285"/>
      <c r="AG806" s="285"/>
      <c r="AH806" s="285"/>
      <c r="AI806" s="285"/>
      <c r="AJ806" s="285"/>
      <c r="AL806" s="295"/>
    </row>
    <row r="807" spans="1:38" s="272" customFormat="1" x14ac:dyDescent="0.2">
      <c r="A807" s="272" t="s">
        <v>1285</v>
      </c>
      <c r="B807" s="272" t="s">
        <v>17066</v>
      </c>
      <c r="C807" s="257">
        <v>56037</v>
      </c>
      <c r="D807" s="272" t="s">
        <v>17030</v>
      </c>
      <c r="E807" s="273" t="s">
        <v>17278</v>
      </c>
      <c r="F807" s="274">
        <v>31000220</v>
      </c>
      <c r="G807" s="272" t="s">
        <v>17422</v>
      </c>
      <c r="H807" s="272" t="s">
        <v>17988</v>
      </c>
      <c r="I807" s="272" t="s">
        <v>12117</v>
      </c>
      <c r="J807" s="287">
        <v>0</v>
      </c>
      <c r="K807" s="288">
        <v>0.876</v>
      </c>
      <c r="L807" s="288">
        <v>0</v>
      </c>
      <c r="M807" s="288">
        <v>0</v>
      </c>
      <c r="N807" s="288">
        <v>0</v>
      </c>
      <c r="O807" s="289">
        <v>0</v>
      </c>
      <c r="P807" s="290">
        <v>0.94949803190317894</v>
      </c>
      <c r="Q807" s="290">
        <v>0</v>
      </c>
      <c r="R807" s="290">
        <v>0</v>
      </c>
      <c r="S807" s="290">
        <v>0</v>
      </c>
      <c r="T807" s="291">
        <v>0</v>
      </c>
      <c r="U807" s="292">
        <v>0.94949803190317894</v>
      </c>
      <c r="V807" s="292">
        <v>0</v>
      </c>
      <c r="W807" s="292">
        <v>0</v>
      </c>
      <c r="X807" s="293">
        <v>0</v>
      </c>
      <c r="Y807" s="604" t="s">
        <v>16660</v>
      </c>
      <c r="Z807" s="282"/>
      <c r="AA807" s="282"/>
      <c r="AB807" s="282"/>
      <c r="AC807" s="282"/>
      <c r="AD807" s="283"/>
      <c r="AF807" s="285"/>
      <c r="AG807" s="285"/>
      <c r="AH807" s="285"/>
      <c r="AI807" s="285"/>
      <c r="AJ807" s="285"/>
      <c r="AL807" s="295"/>
    </row>
    <row r="808" spans="1:38" s="272" customFormat="1" x14ac:dyDescent="0.2">
      <c r="A808" s="272" t="s">
        <v>1285</v>
      </c>
      <c r="B808" s="272" t="s">
        <v>17066</v>
      </c>
      <c r="C808" s="257">
        <v>56037</v>
      </c>
      <c r="D808" s="272" t="s">
        <v>17030</v>
      </c>
      <c r="E808" s="273" t="s">
        <v>17278</v>
      </c>
      <c r="F808" s="274">
        <v>31000227</v>
      </c>
      <c r="G808" s="272" t="s">
        <v>17422</v>
      </c>
      <c r="H808" s="272" t="s">
        <v>17989</v>
      </c>
      <c r="I808" s="272" t="s">
        <v>15126</v>
      </c>
      <c r="J808" s="287">
        <v>0</v>
      </c>
      <c r="K808" s="288">
        <v>13.577999999999999</v>
      </c>
      <c r="L808" s="288">
        <v>0</v>
      </c>
      <c r="M808" s="288">
        <v>0</v>
      </c>
      <c r="N808" s="288">
        <v>0</v>
      </c>
      <c r="O808" s="289">
        <v>0</v>
      </c>
      <c r="P808" s="290">
        <v>14.717219494499272</v>
      </c>
      <c r="Q808" s="290">
        <v>0</v>
      </c>
      <c r="R808" s="290">
        <v>0</v>
      </c>
      <c r="S808" s="290">
        <v>0</v>
      </c>
      <c r="T808" s="291">
        <v>0</v>
      </c>
      <c r="U808" s="292">
        <v>13.600784389889984</v>
      </c>
      <c r="V808" s="292">
        <v>0</v>
      </c>
      <c r="W808" s="292">
        <v>0</v>
      </c>
      <c r="X808" s="293">
        <v>0</v>
      </c>
      <c r="Y808" s="604" t="s">
        <v>16661</v>
      </c>
      <c r="Z808" s="282"/>
      <c r="AA808" s="282"/>
      <c r="AB808" s="282"/>
      <c r="AC808" s="282"/>
      <c r="AD808" s="283"/>
      <c r="AF808" s="285"/>
      <c r="AG808" s="285"/>
      <c r="AH808" s="285"/>
      <c r="AI808" s="285"/>
      <c r="AJ808" s="285"/>
      <c r="AL808" s="295"/>
    </row>
    <row r="809" spans="1:38" s="272" customFormat="1" x14ac:dyDescent="0.2">
      <c r="A809" s="272" t="s">
        <v>1285</v>
      </c>
      <c r="B809" s="272" t="s">
        <v>17066</v>
      </c>
      <c r="C809" s="257">
        <v>56037</v>
      </c>
      <c r="D809" s="272" t="s">
        <v>17030</v>
      </c>
      <c r="E809" s="273" t="s">
        <v>17278</v>
      </c>
      <c r="F809" s="274">
        <v>31000310</v>
      </c>
      <c r="G809" s="272" t="s">
        <v>17422</v>
      </c>
      <c r="H809" s="272" t="s">
        <v>17990</v>
      </c>
      <c r="I809" s="272" t="s">
        <v>12114</v>
      </c>
      <c r="J809" s="287">
        <v>0</v>
      </c>
      <c r="K809" s="288">
        <v>1.752</v>
      </c>
      <c r="L809" s="288">
        <v>0</v>
      </c>
      <c r="M809" s="288">
        <v>0</v>
      </c>
      <c r="N809" s="288">
        <v>0</v>
      </c>
      <c r="O809" s="289">
        <v>0</v>
      </c>
      <c r="P809" s="290">
        <v>1.8989960638063579</v>
      </c>
      <c r="Q809" s="290">
        <v>0</v>
      </c>
      <c r="R809" s="290">
        <v>0</v>
      </c>
      <c r="S809" s="290">
        <v>0</v>
      </c>
      <c r="T809" s="291">
        <v>0</v>
      </c>
      <c r="U809" s="292">
        <v>1.8989960638063579</v>
      </c>
      <c r="V809" s="292">
        <v>0</v>
      </c>
      <c r="W809" s="292">
        <v>0</v>
      </c>
      <c r="X809" s="293">
        <v>0</v>
      </c>
      <c r="Y809" s="604" t="s">
        <v>16660</v>
      </c>
      <c r="Z809" s="282"/>
      <c r="AA809" s="282"/>
      <c r="AB809" s="282"/>
      <c r="AC809" s="282"/>
      <c r="AD809" s="283"/>
      <c r="AF809" s="285"/>
      <c r="AG809" s="285"/>
      <c r="AH809" s="285"/>
      <c r="AI809" s="285"/>
      <c r="AJ809" s="285"/>
      <c r="AL809" s="295"/>
    </row>
    <row r="810" spans="1:38" s="272" customFormat="1" x14ac:dyDescent="0.2">
      <c r="A810" s="272" t="s">
        <v>1285</v>
      </c>
      <c r="B810" s="272" t="s">
        <v>17066</v>
      </c>
      <c r="C810" s="257">
        <v>56037</v>
      </c>
      <c r="D810" s="272" t="s">
        <v>17030</v>
      </c>
      <c r="E810" s="273" t="s">
        <v>17278</v>
      </c>
      <c r="F810" s="274">
        <v>40400311</v>
      </c>
      <c r="G810" s="272" t="s">
        <v>17422</v>
      </c>
      <c r="H810" s="272" t="s">
        <v>17991</v>
      </c>
      <c r="I810" s="272" t="s">
        <v>16772</v>
      </c>
      <c r="J810" s="287">
        <v>0</v>
      </c>
      <c r="K810" s="288">
        <v>0.438</v>
      </c>
      <c r="L810" s="288">
        <v>0</v>
      </c>
      <c r="M810" s="288">
        <v>0</v>
      </c>
      <c r="N810" s="288">
        <v>0</v>
      </c>
      <c r="O810" s="289">
        <v>0</v>
      </c>
      <c r="P810" s="290">
        <v>0.47474901595158947</v>
      </c>
      <c r="Q810" s="290">
        <v>0</v>
      </c>
      <c r="R810" s="290">
        <v>0</v>
      </c>
      <c r="S810" s="290">
        <v>0</v>
      </c>
      <c r="T810" s="291">
        <v>0</v>
      </c>
      <c r="U810" s="292">
        <v>0.47474901595158947</v>
      </c>
      <c r="V810" s="292">
        <v>0</v>
      </c>
      <c r="W810" s="292">
        <v>0</v>
      </c>
      <c r="X810" s="293">
        <v>0</v>
      </c>
      <c r="Y810" s="604" t="s">
        <v>16660</v>
      </c>
      <c r="Z810" s="282"/>
      <c r="AA810" s="282"/>
      <c r="AB810" s="282"/>
      <c r="AC810" s="282"/>
      <c r="AD810" s="283"/>
      <c r="AF810" s="285"/>
      <c r="AG810" s="285"/>
      <c r="AH810" s="285"/>
      <c r="AI810" s="285"/>
      <c r="AJ810" s="285"/>
      <c r="AL810" s="295"/>
    </row>
    <row r="811" spans="1:38" s="272" customFormat="1" x14ac:dyDescent="0.2">
      <c r="A811" s="272" t="s">
        <v>1285</v>
      </c>
      <c r="B811" s="272" t="s">
        <v>17066</v>
      </c>
      <c r="C811" s="257">
        <v>56037</v>
      </c>
      <c r="D811" s="272" t="s">
        <v>17030</v>
      </c>
      <c r="E811" s="273" t="s">
        <v>17278</v>
      </c>
      <c r="F811" s="274">
        <v>31000227</v>
      </c>
      <c r="G811" s="272" t="s">
        <v>17425</v>
      </c>
      <c r="H811" s="272" t="s">
        <v>17992</v>
      </c>
      <c r="I811" s="272" t="s">
        <v>15126</v>
      </c>
      <c r="J811" s="287">
        <v>0.438</v>
      </c>
      <c r="K811" s="288">
        <v>0</v>
      </c>
      <c r="L811" s="288">
        <v>0</v>
      </c>
      <c r="M811" s="288">
        <v>0</v>
      </c>
      <c r="N811" s="288">
        <v>0</v>
      </c>
      <c r="O811" s="289">
        <v>0.47474901595158947</v>
      </c>
      <c r="P811" s="290">
        <v>0</v>
      </c>
      <c r="Q811" s="290">
        <v>0</v>
      </c>
      <c r="R811" s="290">
        <v>0</v>
      </c>
      <c r="S811" s="290">
        <v>0</v>
      </c>
      <c r="T811" s="291">
        <v>0.47474901595158947</v>
      </c>
      <c r="U811" s="292">
        <v>0</v>
      </c>
      <c r="V811" s="292">
        <v>0</v>
      </c>
      <c r="W811" s="292">
        <v>0</v>
      </c>
      <c r="X811" s="293">
        <v>0</v>
      </c>
      <c r="Y811" s="604" t="s">
        <v>16660</v>
      </c>
      <c r="Z811" s="282"/>
      <c r="AA811" s="282"/>
      <c r="AB811" s="282"/>
      <c r="AC811" s="282"/>
      <c r="AD811" s="283"/>
      <c r="AF811" s="285"/>
      <c r="AG811" s="285"/>
      <c r="AH811" s="285"/>
      <c r="AI811" s="285"/>
      <c r="AJ811" s="285"/>
      <c r="AL811" s="295"/>
    </row>
    <row r="812" spans="1:38" s="272" customFormat="1" x14ac:dyDescent="0.2">
      <c r="A812" s="272" t="s">
        <v>1285</v>
      </c>
      <c r="B812" s="272" t="s">
        <v>17066</v>
      </c>
      <c r="C812" s="257">
        <v>56037</v>
      </c>
      <c r="D812" s="272" t="s">
        <v>17030</v>
      </c>
      <c r="E812" s="273" t="s">
        <v>17278</v>
      </c>
      <c r="F812" s="274">
        <v>31000227</v>
      </c>
      <c r="G812" s="272" t="s">
        <v>17428</v>
      </c>
      <c r="H812" s="272" t="s">
        <v>17993</v>
      </c>
      <c r="I812" s="272" t="s">
        <v>15126</v>
      </c>
      <c r="J812" s="287">
        <v>0.438</v>
      </c>
      <c r="K812" s="288">
        <v>0</v>
      </c>
      <c r="L812" s="288">
        <v>0</v>
      </c>
      <c r="M812" s="288">
        <v>0</v>
      </c>
      <c r="N812" s="288">
        <v>0</v>
      </c>
      <c r="O812" s="289">
        <v>0.47474901595158947</v>
      </c>
      <c r="P812" s="290">
        <v>0</v>
      </c>
      <c r="Q812" s="290">
        <v>0</v>
      </c>
      <c r="R812" s="290">
        <v>0</v>
      </c>
      <c r="S812" s="290">
        <v>0</v>
      </c>
      <c r="T812" s="291">
        <v>0.47474901595158947</v>
      </c>
      <c r="U812" s="292">
        <v>0</v>
      </c>
      <c r="V812" s="292">
        <v>0</v>
      </c>
      <c r="W812" s="292">
        <v>0</v>
      </c>
      <c r="X812" s="293">
        <v>0</v>
      </c>
      <c r="Y812" s="604" t="s">
        <v>16660</v>
      </c>
      <c r="Z812" s="282"/>
      <c r="AA812" s="282"/>
      <c r="AB812" s="282"/>
      <c r="AC812" s="282"/>
      <c r="AD812" s="283"/>
      <c r="AF812" s="285"/>
      <c r="AG812" s="285"/>
      <c r="AH812" s="285"/>
      <c r="AI812" s="285"/>
      <c r="AJ812" s="285"/>
      <c r="AL812" s="295"/>
    </row>
    <row r="813" spans="1:38" s="272" customFormat="1" x14ac:dyDescent="0.2">
      <c r="A813" s="272" t="s">
        <v>1285</v>
      </c>
      <c r="B813" s="272" t="s">
        <v>17066</v>
      </c>
      <c r="C813" s="257">
        <v>56037</v>
      </c>
      <c r="D813" s="272" t="s">
        <v>17030</v>
      </c>
      <c r="E813" s="273" t="s">
        <v>17278</v>
      </c>
      <c r="F813" s="274">
        <v>31000227</v>
      </c>
      <c r="G813" s="272" t="s">
        <v>17431</v>
      </c>
      <c r="H813" s="272" t="s">
        <v>17918</v>
      </c>
      <c r="I813" s="272" t="s">
        <v>15126</v>
      </c>
      <c r="J813" s="287">
        <v>0.438</v>
      </c>
      <c r="K813" s="288">
        <v>0</v>
      </c>
      <c r="L813" s="288">
        <v>0.438</v>
      </c>
      <c r="M813" s="288">
        <v>0</v>
      </c>
      <c r="N813" s="288">
        <v>0</v>
      </c>
      <c r="O813" s="289">
        <v>0.47474901595158947</v>
      </c>
      <c r="P813" s="290">
        <v>0</v>
      </c>
      <c r="Q813" s="290">
        <v>0.47474901595158947</v>
      </c>
      <c r="R813" s="290">
        <v>0</v>
      </c>
      <c r="S813" s="290">
        <v>0</v>
      </c>
      <c r="T813" s="291">
        <v>0.47474901595158947</v>
      </c>
      <c r="U813" s="292">
        <v>0</v>
      </c>
      <c r="V813" s="292">
        <v>0.47474901595158947</v>
      </c>
      <c r="W813" s="292">
        <v>0</v>
      </c>
      <c r="X813" s="293">
        <v>0</v>
      </c>
      <c r="Y813" s="604" t="s">
        <v>16660</v>
      </c>
      <c r="Z813" s="282"/>
      <c r="AA813" s="282"/>
      <c r="AB813" s="282"/>
      <c r="AC813" s="282"/>
      <c r="AD813" s="283"/>
      <c r="AF813" s="285"/>
      <c r="AG813" s="285"/>
      <c r="AH813" s="285"/>
      <c r="AI813" s="285"/>
      <c r="AJ813" s="285"/>
      <c r="AL813" s="295"/>
    </row>
    <row r="814" spans="1:38" s="272" customFormat="1" x14ac:dyDescent="0.2">
      <c r="A814" s="272" t="s">
        <v>1285</v>
      </c>
      <c r="B814" s="272" t="s">
        <v>17066</v>
      </c>
      <c r="C814" s="257">
        <v>56037</v>
      </c>
      <c r="D814" s="272" t="s">
        <v>17030</v>
      </c>
      <c r="E814" s="273" t="s">
        <v>17278</v>
      </c>
      <c r="F814" s="274">
        <v>31000404</v>
      </c>
      <c r="G814" s="272" t="s">
        <v>17994</v>
      </c>
      <c r="H814" s="272" t="s">
        <v>17995</v>
      </c>
      <c r="I814" s="272" t="s">
        <v>14779</v>
      </c>
      <c r="J814" s="287">
        <v>9.9863999999999994E-2</v>
      </c>
      <c r="K814" s="288">
        <v>0</v>
      </c>
      <c r="L814" s="288">
        <v>3.9419999999999997E-2</v>
      </c>
      <c r="M814" s="288">
        <v>0</v>
      </c>
      <c r="N814" s="288">
        <v>0</v>
      </c>
      <c r="O814" s="289">
        <v>0.10824277563696239</v>
      </c>
      <c r="P814" s="290">
        <v>0</v>
      </c>
      <c r="Q814" s="290">
        <v>4.2727411435643049E-2</v>
      </c>
      <c r="R814" s="290">
        <v>0</v>
      </c>
      <c r="S814" s="290">
        <v>0</v>
      </c>
      <c r="T814" s="291">
        <v>0.10824277563696239</v>
      </c>
      <c r="U814" s="292">
        <v>0</v>
      </c>
      <c r="V814" s="292">
        <v>4.2727411435643049E-2</v>
      </c>
      <c r="W814" s="292">
        <v>0</v>
      </c>
      <c r="X814" s="293">
        <v>0</v>
      </c>
      <c r="Y814" s="604" t="s">
        <v>16660</v>
      </c>
      <c r="Z814" s="282"/>
      <c r="AA814" s="282"/>
      <c r="AB814" s="282"/>
      <c r="AC814" s="282"/>
      <c r="AD814" s="283"/>
      <c r="AF814" s="285"/>
      <c r="AG814" s="285"/>
      <c r="AH814" s="285"/>
      <c r="AI814" s="285"/>
      <c r="AJ814" s="285"/>
      <c r="AL814" s="295"/>
    </row>
    <row r="815" spans="1:38" s="272" customFormat="1" x14ac:dyDescent="0.2">
      <c r="A815" s="272" t="s">
        <v>1285</v>
      </c>
      <c r="B815" s="272" t="s">
        <v>17066</v>
      </c>
      <c r="C815" s="257">
        <v>56041</v>
      </c>
      <c r="D815" s="272" t="s">
        <v>17031</v>
      </c>
      <c r="E815" s="273" t="s">
        <v>17468</v>
      </c>
      <c r="F815" s="274">
        <v>31000227</v>
      </c>
      <c r="G815" s="272" t="s">
        <v>17485</v>
      </c>
      <c r="H815" s="272" t="s">
        <v>17996</v>
      </c>
      <c r="I815" s="272" t="s">
        <v>15126</v>
      </c>
      <c r="J815" s="287">
        <v>0.1085</v>
      </c>
      <c r="K815" s="288">
        <v>0</v>
      </c>
      <c r="L815" s="288">
        <v>2.2785E-2</v>
      </c>
      <c r="M815" s="288">
        <v>0</v>
      </c>
      <c r="N815" s="288">
        <v>0</v>
      </c>
      <c r="O815" s="289">
        <v>0.11760335212499419</v>
      </c>
      <c r="P815" s="290">
        <v>0</v>
      </c>
      <c r="Q815" s="290">
        <v>2.4696703946248781E-2</v>
      </c>
      <c r="R815" s="290">
        <v>0</v>
      </c>
      <c r="S815" s="290">
        <v>0</v>
      </c>
      <c r="T815" s="291">
        <v>0.11760335212499419</v>
      </c>
      <c r="U815" s="292">
        <v>0</v>
      </c>
      <c r="V815" s="292">
        <v>2.4696703946248781E-2</v>
      </c>
      <c r="W815" s="292">
        <v>0</v>
      </c>
      <c r="X815" s="293">
        <v>0</v>
      </c>
      <c r="Y815" s="604" t="s">
        <v>16660</v>
      </c>
      <c r="Z815" s="282"/>
      <c r="AA815" s="282"/>
      <c r="AB815" s="282"/>
      <c r="AC815" s="282"/>
      <c r="AD815" s="283"/>
      <c r="AF815" s="285"/>
      <c r="AG815" s="285"/>
      <c r="AH815" s="285"/>
      <c r="AI815" s="285"/>
      <c r="AJ815" s="285"/>
      <c r="AL815" s="295"/>
    </row>
    <row r="816" spans="1:38" s="272" customFormat="1" x14ac:dyDescent="0.2">
      <c r="A816" s="272" t="s">
        <v>1285</v>
      </c>
      <c r="B816" s="272" t="s">
        <v>17066</v>
      </c>
      <c r="C816" s="257">
        <v>56041</v>
      </c>
      <c r="D816" s="272" t="s">
        <v>17031</v>
      </c>
      <c r="E816" s="273" t="s">
        <v>17468</v>
      </c>
      <c r="F816" s="274">
        <v>31000299</v>
      </c>
      <c r="G816" s="272" t="s">
        <v>17485</v>
      </c>
      <c r="H816" s="272" t="s">
        <v>17997</v>
      </c>
      <c r="I816" s="272" t="s">
        <v>12109</v>
      </c>
      <c r="J816" s="287">
        <v>0.14430499999999999</v>
      </c>
      <c r="K816" s="288">
        <v>0</v>
      </c>
      <c r="L816" s="288">
        <v>3.0304049999999999E-2</v>
      </c>
      <c r="M816" s="288">
        <v>0</v>
      </c>
      <c r="N816" s="288">
        <v>0</v>
      </c>
      <c r="O816" s="289">
        <v>0.15641245832624226</v>
      </c>
      <c r="P816" s="290">
        <v>0</v>
      </c>
      <c r="Q816" s="290">
        <v>3.2846616248510874E-2</v>
      </c>
      <c r="R816" s="290">
        <v>0</v>
      </c>
      <c r="S816" s="290">
        <v>0</v>
      </c>
      <c r="T816" s="291">
        <v>0.15641245832624226</v>
      </c>
      <c r="U816" s="292">
        <v>0</v>
      </c>
      <c r="V816" s="292">
        <v>3.2846616248510874E-2</v>
      </c>
      <c r="W816" s="292">
        <v>0</v>
      </c>
      <c r="X816" s="293">
        <v>0</v>
      </c>
      <c r="Y816" s="604" t="s">
        <v>16660</v>
      </c>
      <c r="Z816" s="282"/>
      <c r="AA816" s="282"/>
      <c r="AB816" s="282"/>
      <c r="AC816" s="282"/>
      <c r="AD816" s="283"/>
      <c r="AF816" s="285"/>
      <c r="AG816" s="285"/>
      <c r="AH816" s="285"/>
      <c r="AI816" s="285"/>
      <c r="AJ816" s="285"/>
      <c r="AL816" s="295"/>
    </row>
    <row r="817" spans="1:38" s="272" customFormat="1" x14ac:dyDescent="0.2">
      <c r="A817" s="272" t="s">
        <v>1285</v>
      </c>
      <c r="B817" s="272" t="s">
        <v>17066</v>
      </c>
      <c r="C817" s="257">
        <v>56041</v>
      </c>
      <c r="D817" s="272" t="s">
        <v>17031</v>
      </c>
      <c r="E817" s="273" t="s">
        <v>17468</v>
      </c>
      <c r="F817" s="274">
        <v>31000299</v>
      </c>
      <c r="G817" s="272" t="s">
        <v>17485</v>
      </c>
      <c r="H817" s="272" t="s">
        <v>17998</v>
      </c>
      <c r="I817" s="272" t="s">
        <v>12109</v>
      </c>
      <c r="J817" s="287">
        <v>0.36130499999999999</v>
      </c>
      <c r="K817" s="288">
        <v>0</v>
      </c>
      <c r="L817" s="288">
        <v>7.5874049999999998E-2</v>
      </c>
      <c r="M817" s="288">
        <v>0</v>
      </c>
      <c r="N817" s="288">
        <v>0</v>
      </c>
      <c r="O817" s="289">
        <v>0.39161916257623064</v>
      </c>
      <c r="P817" s="290">
        <v>0</v>
      </c>
      <c r="Q817" s="290">
        <v>8.2240024141008436E-2</v>
      </c>
      <c r="R817" s="290">
        <v>0</v>
      </c>
      <c r="S817" s="290">
        <v>0</v>
      </c>
      <c r="T817" s="291">
        <v>0.39161916257623064</v>
      </c>
      <c r="U817" s="292">
        <v>0</v>
      </c>
      <c r="V817" s="292">
        <v>8.2240024141008436E-2</v>
      </c>
      <c r="W817" s="292">
        <v>0</v>
      </c>
      <c r="X817" s="293">
        <v>0</v>
      </c>
      <c r="Y817" s="604" t="s">
        <v>16660</v>
      </c>
      <c r="Z817" s="282"/>
      <c r="AA817" s="282"/>
      <c r="AB817" s="282"/>
      <c r="AC817" s="282"/>
      <c r="AD817" s="283"/>
      <c r="AF817" s="285"/>
      <c r="AG817" s="285"/>
      <c r="AH817" s="285"/>
      <c r="AI817" s="285"/>
      <c r="AJ817" s="285"/>
      <c r="AL817" s="295"/>
    </row>
    <row r="818" spans="1:38" s="272" customFormat="1" x14ac:dyDescent="0.2">
      <c r="A818" s="272" t="s">
        <v>1285</v>
      </c>
      <c r="B818" s="272" t="s">
        <v>17066</v>
      </c>
      <c r="C818" s="257">
        <v>56041</v>
      </c>
      <c r="D818" s="272" t="s">
        <v>17031</v>
      </c>
      <c r="E818" s="273" t="s">
        <v>17468</v>
      </c>
      <c r="F818" s="274">
        <v>31000299</v>
      </c>
      <c r="G818" s="272" t="s">
        <v>17485</v>
      </c>
      <c r="H818" s="272" t="s">
        <v>17999</v>
      </c>
      <c r="I818" s="272" t="s">
        <v>12109</v>
      </c>
      <c r="J818" s="287">
        <v>0.28915249999999998</v>
      </c>
      <c r="K818" s="288">
        <v>0</v>
      </c>
      <c r="L818" s="288">
        <v>6.0722024999999999E-2</v>
      </c>
      <c r="M818" s="288">
        <v>0</v>
      </c>
      <c r="N818" s="288">
        <v>0</v>
      </c>
      <c r="O818" s="289">
        <v>0.3134129334131095</v>
      </c>
      <c r="P818" s="290">
        <v>0</v>
      </c>
      <c r="Q818" s="290">
        <v>6.5816716016752999E-2</v>
      </c>
      <c r="R818" s="290">
        <v>0</v>
      </c>
      <c r="S818" s="290">
        <v>0</v>
      </c>
      <c r="T818" s="291">
        <v>0.3134129334131095</v>
      </c>
      <c r="U818" s="292">
        <v>0</v>
      </c>
      <c r="V818" s="292">
        <v>6.5816716016752999E-2</v>
      </c>
      <c r="W818" s="292">
        <v>0</v>
      </c>
      <c r="X818" s="293">
        <v>0</v>
      </c>
      <c r="Y818" s="604" t="s">
        <v>16660</v>
      </c>
      <c r="Z818" s="282"/>
      <c r="AA818" s="282"/>
      <c r="AB818" s="282"/>
      <c r="AC818" s="282"/>
      <c r="AD818" s="283"/>
      <c r="AF818" s="285"/>
      <c r="AG818" s="285"/>
      <c r="AH818" s="285"/>
      <c r="AI818" s="285"/>
      <c r="AJ818" s="285"/>
      <c r="AL818" s="295"/>
    </row>
    <row r="819" spans="1:38" s="272" customFormat="1" x14ac:dyDescent="0.2">
      <c r="A819" s="272" t="s">
        <v>1285</v>
      </c>
      <c r="B819" s="272" t="s">
        <v>17066</v>
      </c>
      <c r="C819" s="257">
        <v>56041</v>
      </c>
      <c r="D819" s="272" t="s">
        <v>17031</v>
      </c>
      <c r="E819" s="273" t="s">
        <v>17468</v>
      </c>
      <c r="F819" s="274">
        <v>31000299</v>
      </c>
      <c r="G819" s="272" t="s">
        <v>17485</v>
      </c>
      <c r="H819" s="272" t="s">
        <v>18000</v>
      </c>
      <c r="I819" s="272" t="s">
        <v>12109</v>
      </c>
      <c r="J819" s="287">
        <v>0.28915249999999998</v>
      </c>
      <c r="K819" s="288">
        <v>0</v>
      </c>
      <c r="L819" s="288">
        <v>6.0722024999999999E-2</v>
      </c>
      <c r="M819" s="288">
        <v>0</v>
      </c>
      <c r="N819" s="288">
        <v>0</v>
      </c>
      <c r="O819" s="289">
        <v>0.3134129334131095</v>
      </c>
      <c r="P819" s="290">
        <v>0</v>
      </c>
      <c r="Q819" s="290">
        <v>6.5816716016752999E-2</v>
      </c>
      <c r="R819" s="290">
        <v>0</v>
      </c>
      <c r="S819" s="290">
        <v>0</v>
      </c>
      <c r="T819" s="291">
        <v>0.3134129334131095</v>
      </c>
      <c r="U819" s="292">
        <v>0</v>
      </c>
      <c r="V819" s="292">
        <v>6.5816716016752999E-2</v>
      </c>
      <c r="W819" s="292">
        <v>0</v>
      </c>
      <c r="X819" s="293">
        <v>0</v>
      </c>
      <c r="Y819" s="604" t="s">
        <v>16660</v>
      </c>
      <c r="Z819" s="282"/>
      <c r="AA819" s="282"/>
      <c r="AB819" s="282"/>
      <c r="AC819" s="282"/>
      <c r="AD819" s="283"/>
      <c r="AF819" s="285"/>
      <c r="AG819" s="285"/>
      <c r="AH819" s="285"/>
      <c r="AI819" s="285"/>
      <c r="AJ819" s="285"/>
      <c r="AL819" s="295"/>
    </row>
    <row r="820" spans="1:38" s="272" customFormat="1" x14ac:dyDescent="0.2">
      <c r="A820" s="272" t="s">
        <v>1285</v>
      </c>
      <c r="B820" s="272" t="s">
        <v>17066</v>
      </c>
      <c r="C820" s="257">
        <v>56041</v>
      </c>
      <c r="D820" s="272" t="s">
        <v>17031</v>
      </c>
      <c r="E820" s="273" t="s">
        <v>17468</v>
      </c>
      <c r="F820" s="274">
        <v>31000299</v>
      </c>
      <c r="G820" s="272" t="s">
        <v>17485</v>
      </c>
      <c r="H820" s="272" t="s">
        <v>18001</v>
      </c>
      <c r="I820" s="272" t="s">
        <v>12109</v>
      </c>
      <c r="J820" s="287">
        <v>0.28915249999999998</v>
      </c>
      <c r="K820" s="288">
        <v>0</v>
      </c>
      <c r="L820" s="288">
        <v>6.0722024999999999E-2</v>
      </c>
      <c r="M820" s="288">
        <v>0</v>
      </c>
      <c r="N820" s="288">
        <v>0</v>
      </c>
      <c r="O820" s="289">
        <v>0.3134129334131095</v>
      </c>
      <c r="P820" s="290">
        <v>0</v>
      </c>
      <c r="Q820" s="290">
        <v>6.5816716016752999E-2</v>
      </c>
      <c r="R820" s="290">
        <v>0</v>
      </c>
      <c r="S820" s="290">
        <v>0</v>
      </c>
      <c r="T820" s="291">
        <v>0.3134129334131095</v>
      </c>
      <c r="U820" s="292">
        <v>0</v>
      </c>
      <c r="V820" s="292">
        <v>6.5816716016752999E-2</v>
      </c>
      <c r="W820" s="292">
        <v>0</v>
      </c>
      <c r="X820" s="293">
        <v>0</v>
      </c>
      <c r="Y820" s="604" t="s">
        <v>16660</v>
      </c>
      <c r="Z820" s="282"/>
      <c r="AA820" s="282"/>
      <c r="AB820" s="282"/>
      <c r="AC820" s="282"/>
      <c r="AD820" s="283"/>
      <c r="AF820" s="285"/>
      <c r="AG820" s="285"/>
      <c r="AH820" s="285"/>
      <c r="AI820" s="285"/>
      <c r="AJ820" s="285"/>
      <c r="AL820" s="295"/>
    </row>
    <row r="821" spans="1:38" s="272" customFormat="1" x14ac:dyDescent="0.2">
      <c r="A821" s="272" t="s">
        <v>1285</v>
      </c>
      <c r="B821" s="272" t="s">
        <v>17066</v>
      </c>
      <c r="C821" s="257">
        <v>56041</v>
      </c>
      <c r="D821" s="272" t="s">
        <v>17031</v>
      </c>
      <c r="E821" s="273" t="s">
        <v>17468</v>
      </c>
      <c r="F821" s="274">
        <v>31000299</v>
      </c>
      <c r="G821" s="272" t="s">
        <v>17485</v>
      </c>
      <c r="H821" s="272" t="s">
        <v>18002</v>
      </c>
      <c r="I821" s="272" t="s">
        <v>12109</v>
      </c>
      <c r="J821" s="287">
        <v>0.28915249999999998</v>
      </c>
      <c r="K821" s="288">
        <v>0</v>
      </c>
      <c r="L821" s="288">
        <v>6.0722024999999999E-2</v>
      </c>
      <c r="M821" s="288">
        <v>0</v>
      </c>
      <c r="N821" s="288">
        <v>0</v>
      </c>
      <c r="O821" s="289">
        <v>0.3134129334131095</v>
      </c>
      <c r="P821" s="290">
        <v>0</v>
      </c>
      <c r="Q821" s="290">
        <v>6.5816716016752999E-2</v>
      </c>
      <c r="R821" s="290">
        <v>0</v>
      </c>
      <c r="S821" s="290">
        <v>0</v>
      </c>
      <c r="T821" s="291">
        <v>0.3134129334131095</v>
      </c>
      <c r="U821" s="292">
        <v>0</v>
      </c>
      <c r="V821" s="292">
        <v>6.5816716016752999E-2</v>
      </c>
      <c r="W821" s="292">
        <v>0</v>
      </c>
      <c r="X821" s="293">
        <v>0</v>
      </c>
      <c r="Y821" s="604" t="s">
        <v>16660</v>
      </c>
      <c r="Z821" s="282"/>
      <c r="AA821" s="282"/>
      <c r="AB821" s="282"/>
      <c r="AC821" s="282"/>
      <c r="AD821" s="283"/>
      <c r="AF821" s="285"/>
      <c r="AG821" s="285"/>
      <c r="AH821" s="285"/>
      <c r="AI821" s="285"/>
      <c r="AJ821" s="285"/>
      <c r="AL821" s="295"/>
    </row>
    <row r="822" spans="1:38" s="272" customFormat="1" x14ac:dyDescent="0.2">
      <c r="A822" s="272" t="s">
        <v>1285</v>
      </c>
      <c r="B822" s="272" t="s">
        <v>17066</v>
      </c>
      <c r="C822" s="257">
        <v>56041</v>
      </c>
      <c r="D822" s="272" t="s">
        <v>17031</v>
      </c>
      <c r="E822" s="273" t="s">
        <v>17468</v>
      </c>
      <c r="F822" s="274">
        <v>31000299</v>
      </c>
      <c r="G822" s="272" t="s">
        <v>17485</v>
      </c>
      <c r="H822" s="272" t="s">
        <v>18003</v>
      </c>
      <c r="I822" s="272" t="s">
        <v>12109</v>
      </c>
      <c r="J822" s="287">
        <v>0.28915249999999998</v>
      </c>
      <c r="K822" s="288">
        <v>0</v>
      </c>
      <c r="L822" s="288">
        <v>6.0722024999999999E-2</v>
      </c>
      <c r="M822" s="288">
        <v>0</v>
      </c>
      <c r="N822" s="288">
        <v>0</v>
      </c>
      <c r="O822" s="289">
        <v>0.3134129334131095</v>
      </c>
      <c r="P822" s="290">
        <v>0</v>
      </c>
      <c r="Q822" s="290">
        <v>6.5816716016752999E-2</v>
      </c>
      <c r="R822" s="290">
        <v>0</v>
      </c>
      <c r="S822" s="290">
        <v>0</v>
      </c>
      <c r="T822" s="291">
        <v>0.3134129334131095</v>
      </c>
      <c r="U822" s="292">
        <v>0</v>
      </c>
      <c r="V822" s="292">
        <v>6.5816716016752999E-2</v>
      </c>
      <c r="W822" s="292">
        <v>0</v>
      </c>
      <c r="X822" s="293">
        <v>0</v>
      </c>
      <c r="Y822" s="604" t="s">
        <v>16660</v>
      </c>
      <c r="Z822" s="282"/>
      <c r="AA822" s="282"/>
      <c r="AB822" s="282"/>
      <c r="AC822" s="282"/>
      <c r="AD822" s="283"/>
      <c r="AF822" s="285"/>
      <c r="AG822" s="285"/>
      <c r="AH822" s="285"/>
      <c r="AI822" s="285"/>
      <c r="AJ822" s="285"/>
      <c r="AL822" s="295"/>
    </row>
    <row r="823" spans="1:38" s="272" customFormat="1" x14ac:dyDescent="0.2">
      <c r="A823" s="272" t="s">
        <v>1285</v>
      </c>
      <c r="B823" s="272" t="s">
        <v>17066</v>
      </c>
      <c r="C823" s="257">
        <v>56041</v>
      </c>
      <c r="D823" s="272" t="s">
        <v>17031</v>
      </c>
      <c r="E823" s="273" t="s">
        <v>17468</v>
      </c>
      <c r="F823" s="274">
        <v>31000299</v>
      </c>
      <c r="G823" s="272" t="s">
        <v>17485</v>
      </c>
      <c r="H823" s="272" t="s">
        <v>18004</v>
      </c>
      <c r="I823" s="272" t="s">
        <v>12109</v>
      </c>
      <c r="J823" s="287">
        <v>0.28915249999999998</v>
      </c>
      <c r="K823" s="288">
        <v>0</v>
      </c>
      <c r="L823" s="288">
        <v>6.0722024999999999E-2</v>
      </c>
      <c r="M823" s="288">
        <v>0</v>
      </c>
      <c r="N823" s="288">
        <v>0</v>
      </c>
      <c r="O823" s="289">
        <v>0.3134129334131095</v>
      </c>
      <c r="P823" s="290">
        <v>0</v>
      </c>
      <c r="Q823" s="290">
        <v>6.5816716016752999E-2</v>
      </c>
      <c r="R823" s="290">
        <v>0</v>
      </c>
      <c r="S823" s="290">
        <v>0</v>
      </c>
      <c r="T823" s="291">
        <v>0.3134129334131095</v>
      </c>
      <c r="U823" s="292">
        <v>0</v>
      </c>
      <c r="V823" s="292">
        <v>6.5816716016752999E-2</v>
      </c>
      <c r="W823" s="292">
        <v>0</v>
      </c>
      <c r="X823" s="293">
        <v>0</v>
      </c>
      <c r="Y823" s="604" t="s">
        <v>16660</v>
      </c>
      <c r="Z823" s="282"/>
      <c r="AA823" s="282"/>
      <c r="AB823" s="282"/>
      <c r="AC823" s="282"/>
      <c r="AD823" s="283"/>
      <c r="AF823" s="285"/>
      <c r="AG823" s="285"/>
      <c r="AH823" s="285"/>
      <c r="AI823" s="285"/>
      <c r="AJ823" s="285"/>
      <c r="AL823" s="295"/>
    </row>
    <row r="824" spans="1:38" s="272" customFormat="1" x14ac:dyDescent="0.2">
      <c r="A824" s="272" t="s">
        <v>1285</v>
      </c>
      <c r="B824" s="272" t="s">
        <v>17066</v>
      </c>
      <c r="C824" s="257">
        <v>56041</v>
      </c>
      <c r="D824" s="272" t="s">
        <v>17031</v>
      </c>
      <c r="E824" s="273" t="s">
        <v>17468</v>
      </c>
      <c r="F824" s="274">
        <v>31000404</v>
      </c>
      <c r="G824" s="272" t="s">
        <v>17485</v>
      </c>
      <c r="H824" s="272" t="s">
        <v>18005</v>
      </c>
      <c r="I824" s="272" t="s">
        <v>14779</v>
      </c>
      <c r="J824" s="287">
        <v>0.28915249999999998</v>
      </c>
      <c r="K824" s="288">
        <v>0</v>
      </c>
      <c r="L824" s="288">
        <v>6.0722024999999999E-2</v>
      </c>
      <c r="M824" s="288">
        <v>0</v>
      </c>
      <c r="N824" s="288">
        <v>0</v>
      </c>
      <c r="O824" s="289">
        <v>0.3134129334131095</v>
      </c>
      <c r="P824" s="290">
        <v>0</v>
      </c>
      <c r="Q824" s="290">
        <v>6.5816716016752999E-2</v>
      </c>
      <c r="R824" s="290">
        <v>0</v>
      </c>
      <c r="S824" s="290">
        <v>0</v>
      </c>
      <c r="T824" s="291">
        <v>0.3134129334131095</v>
      </c>
      <c r="U824" s="292">
        <v>0</v>
      </c>
      <c r="V824" s="292">
        <v>6.5816716016752999E-2</v>
      </c>
      <c r="W824" s="292">
        <v>0</v>
      </c>
      <c r="X824" s="293">
        <v>0</v>
      </c>
      <c r="Y824" s="604" t="s">
        <v>16660</v>
      </c>
      <c r="Z824" s="282"/>
      <c r="AA824" s="282"/>
      <c r="AB824" s="282"/>
      <c r="AC824" s="282"/>
      <c r="AD824" s="283"/>
      <c r="AF824" s="285"/>
      <c r="AG824" s="285"/>
      <c r="AH824" s="285"/>
      <c r="AI824" s="285"/>
      <c r="AJ824" s="285"/>
      <c r="AL824" s="295"/>
    </row>
    <row r="825" spans="1:38" s="272" customFormat="1" x14ac:dyDescent="0.2">
      <c r="A825" s="272" t="s">
        <v>1285</v>
      </c>
      <c r="B825" s="272" t="s">
        <v>17066</v>
      </c>
      <c r="C825" s="257">
        <v>56041</v>
      </c>
      <c r="D825" s="272" t="s">
        <v>17031</v>
      </c>
      <c r="E825" s="273" t="s">
        <v>17468</v>
      </c>
      <c r="F825" s="274">
        <v>31000404</v>
      </c>
      <c r="G825" s="272" t="s">
        <v>17485</v>
      </c>
      <c r="H825" s="272" t="s">
        <v>18006</v>
      </c>
      <c r="I825" s="272" t="s">
        <v>14779</v>
      </c>
      <c r="J825" s="287">
        <v>0.12260500000000001</v>
      </c>
      <c r="K825" s="288">
        <v>0</v>
      </c>
      <c r="L825" s="288">
        <v>2.574705E-2</v>
      </c>
      <c r="M825" s="288">
        <v>0</v>
      </c>
      <c r="N825" s="288">
        <v>0</v>
      </c>
      <c r="O825" s="289">
        <v>0.13289178790124345</v>
      </c>
      <c r="P825" s="290">
        <v>0</v>
      </c>
      <c r="Q825" s="290">
        <v>2.7907275459261121E-2</v>
      </c>
      <c r="R825" s="290">
        <v>0</v>
      </c>
      <c r="S825" s="290">
        <v>0</v>
      </c>
      <c r="T825" s="291">
        <v>0.13289178790124345</v>
      </c>
      <c r="U825" s="292">
        <v>0</v>
      </c>
      <c r="V825" s="292">
        <v>2.7907275459261121E-2</v>
      </c>
      <c r="W825" s="292">
        <v>0</v>
      </c>
      <c r="X825" s="293">
        <v>0</v>
      </c>
      <c r="Y825" s="604" t="s">
        <v>16660</v>
      </c>
      <c r="Z825" s="282"/>
      <c r="AA825" s="282"/>
      <c r="AB825" s="282"/>
      <c r="AC825" s="282"/>
      <c r="AD825" s="283"/>
      <c r="AF825" s="285"/>
      <c r="AG825" s="285"/>
      <c r="AH825" s="285"/>
      <c r="AI825" s="285"/>
      <c r="AJ825" s="285"/>
      <c r="AL825" s="295"/>
    </row>
    <row r="826" spans="1:38" s="272" customFormat="1" x14ac:dyDescent="0.2">
      <c r="A826" s="272" t="s">
        <v>1285</v>
      </c>
      <c r="B826" s="272" t="s">
        <v>17066</v>
      </c>
      <c r="C826" s="257">
        <v>56041</v>
      </c>
      <c r="D826" s="272" t="s">
        <v>17031</v>
      </c>
      <c r="E826" s="273" t="s">
        <v>17468</v>
      </c>
      <c r="F826" s="274">
        <v>31000404</v>
      </c>
      <c r="G826" s="272" t="s">
        <v>17485</v>
      </c>
      <c r="H826" s="272" t="s">
        <v>18007</v>
      </c>
      <c r="I826" s="272" t="s">
        <v>14779</v>
      </c>
      <c r="J826" s="287">
        <v>0.14430499999999999</v>
      </c>
      <c r="K826" s="288">
        <v>0</v>
      </c>
      <c r="L826" s="288">
        <v>3.0304049999999999E-2</v>
      </c>
      <c r="M826" s="288">
        <v>0</v>
      </c>
      <c r="N826" s="288">
        <v>0</v>
      </c>
      <c r="O826" s="289">
        <v>0.15641245832624226</v>
      </c>
      <c r="P826" s="290">
        <v>0</v>
      </c>
      <c r="Q826" s="290">
        <v>3.2846616248510874E-2</v>
      </c>
      <c r="R826" s="290">
        <v>0</v>
      </c>
      <c r="S826" s="290">
        <v>0</v>
      </c>
      <c r="T826" s="291">
        <v>0.15641245832624226</v>
      </c>
      <c r="U826" s="292">
        <v>0</v>
      </c>
      <c r="V826" s="292">
        <v>3.2846616248510874E-2</v>
      </c>
      <c r="W826" s="292">
        <v>0</v>
      </c>
      <c r="X826" s="293">
        <v>0</v>
      </c>
      <c r="Y826" s="604" t="s">
        <v>16660</v>
      </c>
      <c r="Z826" s="282"/>
      <c r="AA826" s="282"/>
      <c r="AB826" s="282"/>
      <c r="AC826" s="282"/>
      <c r="AD826" s="283"/>
      <c r="AF826" s="285"/>
      <c r="AG826" s="285"/>
      <c r="AH826" s="285"/>
      <c r="AI826" s="285"/>
      <c r="AJ826" s="285"/>
      <c r="AL826" s="295"/>
    </row>
    <row r="827" spans="1:38" s="272" customFormat="1" x14ac:dyDescent="0.2">
      <c r="A827" s="272" t="s">
        <v>1285</v>
      </c>
      <c r="B827" s="272" t="s">
        <v>17066</v>
      </c>
      <c r="C827" s="257">
        <v>56041</v>
      </c>
      <c r="D827" s="272" t="s">
        <v>17031</v>
      </c>
      <c r="E827" s="273" t="s">
        <v>17468</v>
      </c>
      <c r="F827" s="274">
        <v>31000404</v>
      </c>
      <c r="G827" s="272" t="s">
        <v>17485</v>
      </c>
      <c r="H827" s="272" t="s">
        <v>18008</v>
      </c>
      <c r="I827" s="272" t="s">
        <v>14779</v>
      </c>
      <c r="J827" s="287">
        <v>0.14430499999999999</v>
      </c>
      <c r="K827" s="288">
        <v>0</v>
      </c>
      <c r="L827" s="288">
        <v>3.0304049999999999E-2</v>
      </c>
      <c r="M827" s="288">
        <v>0</v>
      </c>
      <c r="N827" s="288">
        <v>0</v>
      </c>
      <c r="O827" s="289">
        <v>0.15641245832624226</v>
      </c>
      <c r="P827" s="290">
        <v>0</v>
      </c>
      <c r="Q827" s="290">
        <v>3.2846616248510874E-2</v>
      </c>
      <c r="R827" s="290">
        <v>0</v>
      </c>
      <c r="S827" s="290">
        <v>0</v>
      </c>
      <c r="T827" s="291">
        <v>0.15641245832624226</v>
      </c>
      <c r="U827" s="292">
        <v>0</v>
      </c>
      <c r="V827" s="292">
        <v>3.2846616248510874E-2</v>
      </c>
      <c r="W827" s="292">
        <v>0</v>
      </c>
      <c r="X827" s="293">
        <v>0</v>
      </c>
      <c r="Y827" s="604" t="s">
        <v>16660</v>
      </c>
      <c r="Z827" s="282"/>
      <c r="AA827" s="282"/>
      <c r="AB827" s="282"/>
      <c r="AC827" s="282"/>
      <c r="AD827" s="283"/>
      <c r="AF827" s="285"/>
      <c r="AG827" s="285"/>
      <c r="AH827" s="285"/>
      <c r="AI827" s="285"/>
      <c r="AJ827" s="285"/>
      <c r="AL827" s="295"/>
    </row>
    <row r="828" spans="1:38" s="272" customFormat="1" x14ac:dyDescent="0.2">
      <c r="A828" s="272" t="s">
        <v>1285</v>
      </c>
      <c r="B828" s="272" t="s">
        <v>17066</v>
      </c>
      <c r="C828" s="257">
        <v>56041</v>
      </c>
      <c r="D828" s="272" t="s">
        <v>17031</v>
      </c>
      <c r="E828" s="273" t="s">
        <v>17468</v>
      </c>
      <c r="F828" s="274">
        <v>31000404</v>
      </c>
      <c r="G828" s="272" t="s">
        <v>17485</v>
      </c>
      <c r="H828" s="272" t="s">
        <v>18009</v>
      </c>
      <c r="I828" s="272" t="s">
        <v>14779</v>
      </c>
      <c r="J828" s="287">
        <v>0</v>
      </c>
      <c r="K828" s="288">
        <v>0</v>
      </c>
      <c r="L828" s="288">
        <v>0</v>
      </c>
      <c r="M828" s="288">
        <v>0</v>
      </c>
      <c r="N828" s="288">
        <v>0</v>
      </c>
      <c r="O828" s="289">
        <v>0</v>
      </c>
      <c r="P828" s="290">
        <v>0</v>
      </c>
      <c r="Q828" s="290">
        <v>0</v>
      </c>
      <c r="R828" s="290">
        <v>0</v>
      </c>
      <c r="S828" s="290">
        <v>0</v>
      </c>
      <c r="T828" s="291">
        <v>0</v>
      </c>
      <c r="U828" s="292">
        <v>0</v>
      </c>
      <c r="V828" s="292">
        <v>0</v>
      </c>
      <c r="W828" s="292">
        <v>0</v>
      </c>
      <c r="X828" s="293">
        <v>0</v>
      </c>
      <c r="Y828" s="604" t="s">
        <v>16660</v>
      </c>
      <c r="Z828" s="282"/>
      <c r="AA828" s="282"/>
      <c r="AB828" s="282"/>
      <c r="AC828" s="282"/>
      <c r="AD828" s="283"/>
      <c r="AF828" s="285"/>
      <c r="AG828" s="285"/>
      <c r="AH828" s="285"/>
      <c r="AI828" s="285"/>
      <c r="AJ828" s="285"/>
      <c r="AL828" s="295"/>
    </row>
    <row r="829" spans="1:38" s="272" customFormat="1" x14ac:dyDescent="0.2">
      <c r="A829" s="272" t="s">
        <v>1285</v>
      </c>
      <c r="B829" s="272" t="s">
        <v>17066</v>
      </c>
      <c r="C829" s="257">
        <v>56041</v>
      </c>
      <c r="D829" s="272" t="s">
        <v>17031</v>
      </c>
      <c r="E829" s="273" t="s">
        <v>17468</v>
      </c>
      <c r="F829" s="274">
        <v>31000404</v>
      </c>
      <c r="G829" s="272" t="s">
        <v>17485</v>
      </c>
      <c r="H829" s="272" t="s">
        <v>18010</v>
      </c>
      <c r="I829" s="272" t="s">
        <v>14779</v>
      </c>
      <c r="J829" s="287">
        <v>0.14430499999999999</v>
      </c>
      <c r="K829" s="288">
        <v>0</v>
      </c>
      <c r="L829" s="288">
        <v>3.0304049999999999E-2</v>
      </c>
      <c r="M829" s="288">
        <v>0</v>
      </c>
      <c r="N829" s="288">
        <v>0</v>
      </c>
      <c r="O829" s="289">
        <v>0.15641245832624226</v>
      </c>
      <c r="P829" s="290">
        <v>0</v>
      </c>
      <c r="Q829" s="290">
        <v>3.2846616248510874E-2</v>
      </c>
      <c r="R829" s="290">
        <v>0</v>
      </c>
      <c r="S829" s="290">
        <v>0</v>
      </c>
      <c r="T829" s="291">
        <v>0.15641245832624226</v>
      </c>
      <c r="U829" s="292">
        <v>0</v>
      </c>
      <c r="V829" s="292">
        <v>3.2846616248510874E-2</v>
      </c>
      <c r="W829" s="292">
        <v>0</v>
      </c>
      <c r="X829" s="293">
        <v>0</v>
      </c>
      <c r="Y829" s="604" t="s">
        <v>16660</v>
      </c>
      <c r="Z829" s="282"/>
      <c r="AA829" s="282"/>
      <c r="AB829" s="282"/>
      <c r="AC829" s="282"/>
      <c r="AD829" s="283"/>
      <c r="AF829" s="285"/>
      <c r="AG829" s="285"/>
      <c r="AH829" s="285"/>
      <c r="AI829" s="285"/>
      <c r="AJ829" s="285"/>
      <c r="AL829" s="295"/>
    </row>
    <row r="830" spans="1:38" s="272" customFormat="1" x14ac:dyDescent="0.2">
      <c r="A830" s="272" t="s">
        <v>1285</v>
      </c>
      <c r="B830" s="272" t="s">
        <v>17066</v>
      </c>
      <c r="C830" s="257">
        <v>56041</v>
      </c>
      <c r="D830" s="272" t="s">
        <v>17031</v>
      </c>
      <c r="E830" s="273" t="s">
        <v>17468</v>
      </c>
      <c r="F830" s="274">
        <v>31000404</v>
      </c>
      <c r="G830" s="272" t="s">
        <v>17485</v>
      </c>
      <c r="H830" s="272" t="s">
        <v>18011</v>
      </c>
      <c r="I830" s="272" t="s">
        <v>14779</v>
      </c>
      <c r="J830" s="287">
        <v>0.14430499999999999</v>
      </c>
      <c r="K830" s="288">
        <v>0</v>
      </c>
      <c r="L830" s="288">
        <v>3.0304049999999999E-2</v>
      </c>
      <c r="M830" s="288">
        <v>0</v>
      </c>
      <c r="N830" s="288">
        <v>0</v>
      </c>
      <c r="O830" s="289">
        <v>0.15641245832624226</v>
      </c>
      <c r="P830" s="290">
        <v>0</v>
      </c>
      <c r="Q830" s="290">
        <v>3.2846616248510874E-2</v>
      </c>
      <c r="R830" s="290">
        <v>0</v>
      </c>
      <c r="S830" s="290">
        <v>0</v>
      </c>
      <c r="T830" s="291">
        <v>0.15641245832624226</v>
      </c>
      <c r="U830" s="292">
        <v>0</v>
      </c>
      <c r="V830" s="292">
        <v>3.2846616248510874E-2</v>
      </c>
      <c r="W830" s="292">
        <v>0</v>
      </c>
      <c r="X830" s="293">
        <v>0</v>
      </c>
      <c r="Y830" s="604" t="s">
        <v>16660</v>
      </c>
      <c r="Z830" s="282"/>
      <c r="AA830" s="282"/>
      <c r="AB830" s="282"/>
      <c r="AC830" s="282"/>
      <c r="AD830" s="283"/>
      <c r="AF830" s="285"/>
      <c r="AG830" s="285"/>
      <c r="AH830" s="285"/>
      <c r="AI830" s="285"/>
      <c r="AJ830" s="285"/>
      <c r="AL830" s="295"/>
    </row>
    <row r="831" spans="1:38" s="272" customFormat="1" x14ac:dyDescent="0.2">
      <c r="A831" s="272" t="s">
        <v>1285</v>
      </c>
      <c r="B831" s="272" t="s">
        <v>17066</v>
      </c>
      <c r="C831" s="257">
        <v>56041</v>
      </c>
      <c r="D831" s="272" t="s">
        <v>17031</v>
      </c>
      <c r="E831" s="273" t="s">
        <v>17468</v>
      </c>
      <c r="F831" s="274">
        <v>31000404</v>
      </c>
      <c r="G831" s="272" t="s">
        <v>17485</v>
      </c>
      <c r="H831" s="272" t="s">
        <v>18012</v>
      </c>
      <c r="I831" s="272" t="s">
        <v>14779</v>
      </c>
      <c r="J831" s="287">
        <v>0.17522750000000001</v>
      </c>
      <c r="K831" s="288">
        <v>0</v>
      </c>
      <c r="L831" s="288">
        <v>3.6797774999999998E-2</v>
      </c>
      <c r="M831" s="288">
        <v>0</v>
      </c>
      <c r="N831" s="288">
        <v>0</v>
      </c>
      <c r="O831" s="289">
        <v>0.18992941368186564</v>
      </c>
      <c r="P831" s="290">
        <v>0</v>
      </c>
      <c r="Q831" s="290">
        <v>3.9885176873191777E-2</v>
      </c>
      <c r="R831" s="290">
        <v>0</v>
      </c>
      <c r="S831" s="290">
        <v>0</v>
      </c>
      <c r="T831" s="291">
        <v>0.18992941368186564</v>
      </c>
      <c r="U831" s="292">
        <v>0</v>
      </c>
      <c r="V831" s="292">
        <v>3.9885176873191777E-2</v>
      </c>
      <c r="W831" s="292">
        <v>0</v>
      </c>
      <c r="X831" s="293">
        <v>0</v>
      </c>
      <c r="Y831" s="604" t="s">
        <v>16660</v>
      </c>
      <c r="Z831" s="282"/>
      <c r="AA831" s="282"/>
      <c r="AB831" s="282"/>
      <c r="AC831" s="282"/>
      <c r="AD831" s="283"/>
      <c r="AF831" s="285"/>
      <c r="AG831" s="285"/>
      <c r="AH831" s="285"/>
      <c r="AI831" s="285"/>
      <c r="AJ831" s="285"/>
      <c r="AL831" s="295"/>
    </row>
    <row r="832" spans="1:38" s="272" customFormat="1" x14ac:dyDescent="0.2">
      <c r="A832" s="272" t="s">
        <v>1285</v>
      </c>
      <c r="B832" s="272" t="s">
        <v>17066</v>
      </c>
      <c r="C832" s="257">
        <v>56041</v>
      </c>
      <c r="D832" s="272" t="s">
        <v>17031</v>
      </c>
      <c r="E832" s="273" t="s">
        <v>17468</v>
      </c>
      <c r="F832" s="274">
        <v>31000404</v>
      </c>
      <c r="G832" s="272" t="s">
        <v>17485</v>
      </c>
      <c r="H832" s="272" t="s">
        <v>18013</v>
      </c>
      <c r="I832" s="272" t="s">
        <v>14779</v>
      </c>
      <c r="J832" s="287">
        <v>0.14430499999999999</v>
      </c>
      <c r="K832" s="288">
        <v>0</v>
      </c>
      <c r="L832" s="288">
        <v>3.0304049999999999E-2</v>
      </c>
      <c r="M832" s="288">
        <v>0</v>
      </c>
      <c r="N832" s="288">
        <v>0</v>
      </c>
      <c r="O832" s="289">
        <v>0.15641245832624226</v>
      </c>
      <c r="P832" s="290">
        <v>0</v>
      </c>
      <c r="Q832" s="290">
        <v>3.2846616248510874E-2</v>
      </c>
      <c r="R832" s="290">
        <v>0</v>
      </c>
      <c r="S832" s="290">
        <v>0</v>
      </c>
      <c r="T832" s="291">
        <v>0.15641245832624226</v>
      </c>
      <c r="U832" s="292">
        <v>0</v>
      </c>
      <c r="V832" s="292">
        <v>3.2846616248510874E-2</v>
      </c>
      <c r="W832" s="292">
        <v>0</v>
      </c>
      <c r="X832" s="293">
        <v>0</v>
      </c>
      <c r="Y832" s="604" t="s">
        <v>16660</v>
      </c>
      <c r="Z832" s="282"/>
      <c r="AA832" s="282"/>
      <c r="AB832" s="282"/>
      <c r="AC832" s="282"/>
      <c r="AD832" s="283"/>
      <c r="AF832" s="285"/>
      <c r="AG832" s="285"/>
      <c r="AH832" s="285"/>
      <c r="AI832" s="285"/>
      <c r="AJ832" s="285"/>
      <c r="AL832" s="295"/>
    </row>
    <row r="833" spans="1:38" s="272" customFormat="1" x14ac:dyDescent="0.2">
      <c r="A833" s="272" t="s">
        <v>1285</v>
      </c>
      <c r="B833" s="272" t="s">
        <v>17066</v>
      </c>
      <c r="C833" s="257">
        <v>56041</v>
      </c>
      <c r="D833" s="272" t="s">
        <v>17031</v>
      </c>
      <c r="E833" s="273" t="s">
        <v>17468</v>
      </c>
      <c r="F833" s="274">
        <v>31000404</v>
      </c>
      <c r="G833" s="272" t="s">
        <v>17485</v>
      </c>
      <c r="H833" s="272" t="s">
        <v>18014</v>
      </c>
      <c r="I833" s="272" t="s">
        <v>14779</v>
      </c>
      <c r="J833" s="287">
        <v>0.14430499999999999</v>
      </c>
      <c r="K833" s="288">
        <v>0</v>
      </c>
      <c r="L833" s="288">
        <v>3.0304049999999999E-2</v>
      </c>
      <c r="M833" s="288">
        <v>0</v>
      </c>
      <c r="N833" s="288">
        <v>0</v>
      </c>
      <c r="O833" s="289">
        <v>0.15641245832624226</v>
      </c>
      <c r="P833" s="290">
        <v>0</v>
      </c>
      <c r="Q833" s="290">
        <v>3.2846616248510874E-2</v>
      </c>
      <c r="R833" s="290">
        <v>0</v>
      </c>
      <c r="S833" s="290">
        <v>0</v>
      </c>
      <c r="T833" s="291">
        <v>0.15641245832624226</v>
      </c>
      <c r="U833" s="292">
        <v>0</v>
      </c>
      <c r="V833" s="292">
        <v>3.2846616248510874E-2</v>
      </c>
      <c r="W833" s="292">
        <v>0</v>
      </c>
      <c r="X833" s="293">
        <v>0</v>
      </c>
      <c r="Y833" s="604" t="s">
        <v>16660</v>
      </c>
      <c r="Z833" s="282"/>
      <c r="AA833" s="282"/>
      <c r="AB833" s="282"/>
      <c r="AC833" s="282"/>
      <c r="AD833" s="283"/>
      <c r="AF833" s="285"/>
      <c r="AG833" s="285"/>
      <c r="AH833" s="285"/>
      <c r="AI833" s="285"/>
      <c r="AJ833" s="285"/>
      <c r="AL833" s="295"/>
    </row>
    <row r="834" spans="1:38" s="272" customFormat="1" x14ac:dyDescent="0.2">
      <c r="A834" s="272" t="s">
        <v>1285</v>
      </c>
      <c r="B834" s="272" t="s">
        <v>17066</v>
      </c>
      <c r="C834" s="257">
        <v>56041</v>
      </c>
      <c r="D834" s="272" t="s">
        <v>17031</v>
      </c>
      <c r="E834" s="273" t="s">
        <v>17468</v>
      </c>
      <c r="F834" s="274">
        <v>31000404</v>
      </c>
      <c r="G834" s="272" t="s">
        <v>17485</v>
      </c>
      <c r="H834" s="272" t="s">
        <v>18015</v>
      </c>
      <c r="I834" s="272" t="s">
        <v>14779</v>
      </c>
      <c r="J834" s="287">
        <v>0</v>
      </c>
      <c r="K834" s="288">
        <v>0</v>
      </c>
      <c r="L834" s="288">
        <v>0</v>
      </c>
      <c r="M834" s="288">
        <v>0</v>
      </c>
      <c r="N834" s="288">
        <v>0</v>
      </c>
      <c r="O834" s="289">
        <v>0</v>
      </c>
      <c r="P834" s="290">
        <v>0</v>
      </c>
      <c r="Q834" s="290">
        <v>0</v>
      </c>
      <c r="R834" s="290">
        <v>0</v>
      </c>
      <c r="S834" s="290">
        <v>0</v>
      </c>
      <c r="T834" s="291">
        <v>0</v>
      </c>
      <c r="U834" s="292">
        <v>0</v>
      </c>
      <c r="V834" s="292">
        <v>0</v>
      </c>
      <c r="W834" s="292">
        <v>0</v>
      </c>
      <c r="X834" s="293">
        <v>0</v>
      </c>
      <c r="Y834" s="604" t="s">
        <v>16660</v>
      </c>
      <c r="Z834" s="282"/>
      <c r="AA834" s="282"/>
      <c r="AB834" s="282"/>
      <c r="AC834" s="282"/>
      <c r="AD834" s="283"/>
      <c r="AF834" s="285"/>
      <c r="AG834" s="285"/>
      <c r="AH834" s="285"/>
      <c r="AI834" s="285"/>
      <c r="AJ834" s="285"/>
      <c r="AL834" s="295"/>
    </row>
    <row r="835" spans="1:38" s="272" customFormat="1" x14ac:dyDescent="0.2">
      <c r="A835" s="272" t="s">
        <v>1285</v>
      </c>
      <c r="B835" s="272" t="s">
        <v>17066</v>
      </c>
      <c r="C835" s="257">
        <v>56041</v>
      </c>
      <c r="D835" s="272" t="s">
        <v>17031</v>
      </c>
      <c r="E835" s="273" t="s">
        <v>17468</v>
      </c>
      <c r="F835" s="274">
        <v>31000299</v>
      </c>
      <c r="G835" s="272" t="s">
        <v>17469</v>
      </c>
      <c r="H835" s="272" t="s">
        <v>18016</v>
      </c>
      <c r="I835" s="272" t="s">
        <v>12109</v>
      </c>
      <c r="J835" s="287">
        <v>0</v>
      </c>
      <c r="K835" s="288">
        <v>15.768000000000001</v>
      </c>
      <c r="L835" s="288">
        <v>0</v>
      </c>
      <c r="M835" s="288">
        <v>0</v>
      </c>
      <c r="N835" s="288">
        <v>0</v>
      </c>
      <c r="O835" s="289">
        <v>0</v>
      </c>
      <c r="P835" s="290">
        <v>17.090964574257221</v>
      </c>
      <c r="Q835" s="290">
        <v>0</v>
      </c>
      <c r="R835" s="290">
        <v>0</v>
      </c>
      <c r="S835" s="290">
        <v>0</v>
      </c>
      <c r="T835" s="291">
        <v>0</v>
      </c>
      <c r="U835" s="292">
        <v>17.090964574257221</v>
      </c>
      <c r="V835" s="292">
        <v>0</v>
      </c>
      <c r="W835" s="292">
        <v>0</v>
      </c>
      <c r="X835" s="293">
        <v>0</v>
      </c>
      <c r="Y835" s="604" t="s">
        <v>16660</v>
      </c>
      <c r="Z835" s="282"/>
      <c r="AA835" s="282"/>
      <c r="AB835" s="282"/>
      <c r="AC835" s="282"/>
      <c r="AD835" s="283"/>
      <c r="AF835" s="285"/>
      <c r="AG835" s="285"/>
      <c r="AH835" s="285"/>
      <c r="AI835" s="285"/>
      <c r="AJ835" s="285"/>
      <c r="AL835" s="295"/>
    </row>
    <row r="836" spans="1:38" s="272" customFormat="1" x14ac:dyDescent="0.2">
      <c r="A836" s="272" t="s">
        <v>1285</v>
      </c>
      <c r="B836" s="272" t="s">
        <v>17066</v>
      </c>
      <c r="C836" s="257">
        <v>56041</v>
      </c>
      <c r="D836" s="272" t="s">
        <v>17031</v>
      </c>
      <c r="E836" s="273" t="s">
        <v>17468</v>
      </c>
      <c r="F836" s="274">
        <v>31000299</v>
      </c>
      <c r="G836" s="272" t="s">
        <v>17469</v>
      </c>
      <c r="H836" s="272" t="s">
        <v>18017</v>
      </c>
      <c r="I836" s="272" t="s">
        <v>12109</v>
      </c>
      <c r="J836" s="287">
        <v>0</v>
      </c>
      <c r="K836" s="288">
        <v>7.8840000000000003</v>
      </c>
      <c r="L836" s="288">
        <v>0</v>
      </c>
      <c r="M836" s="288">
        <v>0</v>
      </c>
      <c r="N836" s="288">
        <v>0</v>
      </c>
      <c r="O836" s="289">
        <v>0</v>
      </c>
      <c r="P836" s="290">
        <v>8.5454822871286105</v>
      </c>
      <c r="Q836" s="290">
        <v>0</v>
      </c>
      <c r="R836" s="290">
        <v>0</v>
      </c>
      <c r="S836" s="290">
        <v>0</v>
      </c>
      <c r="T836" s="291">
        <v>0</v>
      </c>
      <c r="U836" s="292">
        <v>8.5454822871286105</v>
      </c>
      <c r="V836" s="292">
        <v>0</v>
      </c>
      <c r="W836" s="292">
        <v>0</v>
      </c>
      <c r="X836" s="293">
        <v>0</v>
      </c>
      <c r="Y836" s="604" t="s">
        <v>16660</v>
      </c>
      <c r="Z836" s="282"/>
      <c r="AA836" s="282"/>
      <c r="AB836" s="282"/>
      <c r="AC836" s="282"/>
      <c r="AD836" s="283"/>
      <c r="AF836" s="285"/>
      <c r="AG836" s="285"/>
      <c r="AH836" s="285"/>
      <c r="AI836" s="285"/>
      <c r="AJ836" s="285"/>
      <c r="AL836" s="295"/>
    </row>
    <row r="837" spans="1:38" s="272" customFormat="1" x14ac:dyDescent="0.2">
      <c r="A837" s="272" t="s">
        <v>1285</v>
      </c>
      <c r="B837" s="272" t="s">
        <v>17066</v>
      </c>
      <c r="C837" s="257">
        <v>56041</v>
      </c>
      <c r="D837" s="272" t="s">
        <v>17031</v>
      </c>
      <c r="E837" s="273" t="s">
        <v>17468</v>
      </c>
      <c r="F837" s="274">
        <v>31000404</v>
      </c>
      <c r="G837" s="272" t="s">
        <v>17469</v>
      </c>
      <c r="H837" s="272" t="s">
        <v>18018</v>
      </c>
      <c r="I837" s="272" t="s">
        <v>14779</v>
      </c>
      <c r="J837" s="287">
        <v>0</v>
      </c>
      <c r="K837" s="288">
        <v>14.891999999999999</v>
      </c>
      <c r="L837" s="288">
        <v>0</v>
      </c>
      <c r="M837" s="288">
        <v>0</v>
      </c>
      <c r="N837" s="288">
        <v>0</v>
      </c>
      <c r="O837" s="289">
        <v>0</v>
      </c>
      <c r="P837" s="290">
        <v>16.141466542354042</v>
      </c>
      <c r="Q837" s="290">
        <v>0</v>
      </c>
      <c r="R837" s="290">
        <v>0</v>
      </c>
      <c r="S837" s="290">
        <v>0</v>
      </c>
      <c r="T837" s="291">
        <v>0</v>
      </c>
      <c r="U837" s="292">
        <v>16.141466542354042</v>
      </c>
      <c r="V837" s="292">
        <v>0</v>
      </c>
      <c r="W837" s="292">
        <v>0</v>
      </c>
      <c r="X837" s="293">
        <v>0</v>
      </c>
      <c r="Y837" s="604" t="s">
        <v>16660</v>
      </c>
      <c r="Z837" s="282"/>
      <c r="AA837" s="282"/>
      <c r="AB837" s="282"/>
      <c r="AC837" s="282"/>
      <c r="AD837" s="283"/>
      <c r="AF837" s="285"/>
      <c r="AG837" s="285"/>
      <c r="AH837" s="285"/>
      <c r="AI837" s="285"/>
      <c r="AJ837" s="285"/>
      <c r="AL837" s="295"/>
    </row>
    <row r="838" spans="1:38" s="272" customFormat="1" x14ac:dyDescent="0.2">
      <c r="A838" s="272" t="s">
        <v>1285</v>
      </c>
      <c r="B838" s="272" t="s">
        <v>17066</v>
      </c>
      <c r="C838" s="257">
        <v>56041</v>
      </c>
      <c r="D838" s="272" t="s">
        <v>17031</v>
      </c>
      <c r="E838" s="273" t="s">
        <v>17468</v>
      </c>
      <c r="F838" s="274">
        <v>31000404</v>
      </c>
      <c r="G838" s="272" t="s">
        <v>17471</v>
      </c>
      <c r="H838" s="272" t="s">
        <v>18019</v>
      </c>
      <c r="I838" s="272" t="s">
        <v>14779</v>
      </c>
      <c r="J838" s="287">
        <v>1.752</v>
      </c>
      <c r="K838" s="288">
        <v>8.7599999999999997E-2</v>
      </c>
      <c r="L838" s="288">
        <v>1.3140000000000001</v>
      </c>
      <c r="M838" s="288">
        <v>0</v>
      </c>
      <c r="N838" s="288">
        <v>0</v>
      </c>
      <c r="O838" s="289">
        <v>1.8989960638063579</v>
      </c>
      <c r="P838" s="290">
        <v>9.4949803190317886E-2</v>
      </c>
      <c r="Q838" s="290">
        <v>1.4242470478547684</v>
      </c>
      <c r="R838" s="290">
        <v>0</v>
      </c>
      <c r="S838" s="290">
        <v>0</v>
      </c>
      <c r="T838" s="291">
        <v>1.8989960638063579</v>
      </c>
      <c r="U838" s="292">
        <v>9.4949803190317886E-2</v>
      </c>
      <c r="V838" s="292">
        <v>1.4242470478547684</v>
      </c>
      <c r="W838" s="292">
        <v>0</v>
      </c>
      <c r="X838" s="293">
        <v>0</v>
      </c>
      <c r="Y838" s="604" t="s">
        <v>16660</v>
      </c>
      <c r="Z838" s="282"/>
      <c r="AA838" s="282"/>
      <c r="AB838" s="282"/>
      <c r="AC838" s="282"/>
      <c r="AD838" s="283"/>
      <c r="AF838" s="285"/>
      <c r="AG838" s="285"/>
      <c r="AH838" s="285"/>
      <c r="AI838" s="285"/>
      <c r="AJ838" s="285"/>
      <c r="AL838" s="295"/>
    </row>
    <row r="839" spans="1:38" s="272" customFormat="1" x14ac:dyDescent="0.2">
      <c r="A839" s="272" t="s">
        <v>1285</v>
      </c>
      <c r="B839" s="272" t="s">
        <v>17066</v>
      </c>
      <c r="C839" s="257">
        <v>56041</v>
      </c>
      <c r="D839" s="272" t="s">
        <v>17031</v>
      </c>
      <c r="E839" s="273" t="s">
        <v>17468</v>
      </c>
      <c r="F839" s="274">
        <v>31000227</v>
      </c>
      <c r="G839" s="272" t="s">
        <v>17651</v>
      </c>
      <c r="H839" s="272" t="s">
        <v>18020</v>
      </c>
      <c r="I839" s="272" t="s">
        <v>15126</v>
      </c>
      <c r="J839" s="287">
        <v>0.30659999999999998</v>
      </c>
      <c r="K839" s="288">
        <v>0</v>
      </c>
      <c r="L839" s="288">
        <v>8.7599999999999997E-2</v>
      </c>
      <c r="M839" s="288">
        <v>0</v>
      </c>
      <c r="N839" s="288">
        <v>0</v>
      </c>
      <c r="O839" s="289">
        <v>0.33232431116611261</v>
      </c>
      <c r="P839" s="290">
        <v>0</v>
      </c>
      <c r="Q839" s="290">
        <v>9.4949803190317886E-2</v>
      </c>
      <c r="R839" s="290">
        <v>0</v>
      </c>
      <c r="S839" s="290">
        <v>0</v>
      </c>
      <c r="T839" s="291">
        <v>0.33232431116611261</v>
      </c>
      <c r="U839" s="292">
        <v>0</v>
      </c>
      <c r="V839" s="292">
        <v>9.4949803190317886E-2</v>
      </c>
      <c r="W839" s="292">
        <v>0</v>
      </c>
      <c r="X839" s="293">
        <v>0</v>
      </c>
      <c r="Y839" s="604" t="s">
        <v>16660</v>
      </c>
      <c r="Z839" s="282"/>
      <c r="AA839" s="282"/>
      <c r="AB839" s="282"/>
      <c r="AC839" s="282"/>
      <c r="AD839" s="283"/>
      <c r="AF839" s="285"/>
      <c r="AG839" s="285"/>
      <c r="AH839" s="285"/>
      <c r="AI839" s="285"/>
      <c r="AJ839" s="285"/>
      <c r="AL839" s="295"/>
    </row>
    <row r="840" spans="1:38" s="272" customFormat="1" x14ac:dyDescent="0.2">
      <c r="A840" s="272" t="s">
        <v>1285</v>
      </c>
      <c r="B840" s="272" t="s">
        <v>17066</v>
      </c>
      <c r="C840" s="257">
        <v>56041</v>
      </c>
      <c r="D840" s="272" t="s">
        <v>17031</v>
      </c>
      <c r="E840" s="273" t="s">
        <v>17468</v>
      </c>
      <c r="F840" s="274">
        <v>31000227</v>
      </c>
      <c r="G840" s="272" t="s">
        <v>17651</v>
      </c>
      <c r="H840" s="272" t="s">
        <v>18021</v>
      </c>
      <c r="I840" s="272" t="s">
        <v>15126</v>
      </c>
      <c r="J840" s="287">
        <v>0</v>
      </c>
      <c r="K840" s="288">
        <v>3.2850000000000001</v>
      </c>
      <c r="L840" s="288">
        <v>0</v>
      </c>
      <c r="M840" s="288">
        <v>0</v>
      </c>
      <c r="N840" s="288">
        <v>0</v>
      </c>
      <c r="O840" s="289">
        <v>0</v>
      </c>
      <c r="P840" s="290">
        <v>3.560617619636921</v>
      </c>
      <c r="Q840" s="290">
        <v>0</v>
      </c>
      <c r="R840" s="290">
        <v>0</v>
      </c>
      <c r="S840" s="290">
        <v>0</v>
      </c>
      <c r="T840" s="291">
        <v>0</v>
      </c>
      <c r="U840" s="292">
        <v>3.560617619636921</v>
      </c>
      <c r="V840" s="292">
        <v>0</v>
      </c>
      <c r="W840" s="292">
        <v>0</v>
      </c>
      <c r="X840" s="293">
        <v>0</v>
      </c>
      <c r="Y840" s="604" t="s">
        <v>16660</v>
      </c>
      <c r="Z840" s="282"/>
      <c r="AA840" s="282"/>
      <c r="AB840" s="282"/>
      <c r="AC840" s="282"/>
      <c r="AD840" s="283"/>
      <c r="AF840" s="285"/>
      <c r="AG840" s="285"/>
      <c r="AH840" s="285"/>
      <c r="AI840" s="285"/>
      <c r="AJ840" s="285"/>
      <c r="AL840" s="295"/>
    </row>
    <row r="841" spans="1:38" s="272" customFormat="1" x14ac:dyDescent="0.2">
      <c r="A841" s="272" t="s">
        <v>1285</v>
      </c>
      <c r="B841" s="272" t="s">
        <v>17066</v>
      </c>
      <c r="C841" s="257">
        <v>56041</v>
      </c>
      <c r="D841" s="272" t="s">
        <v>17031</v>
      </c>
      <c r="E841" s="273" t="s">
        <v>17468</v>
      </c>
      <c r="F841" s="274">
        <v>31000227</v>
      </c>
      <c r="G841" s="272" t="s">
        <v>17651</v>
      </c>
      <c r="H841" s="272" t="s">
        <v>18022</v>
      </c>
      <c r="I841" s="272" t="s">
        <v>15126</v>
      </c>
      <c r="J841" s="287">
        <v>0.48180000000000001</v>
      </c>
      <c r="K841" s="288">
        <v>0</v>
      </c>
      <c r="L841" s="288">
        <v>8.7599999999999997E-2</v>
      </c>
      <c r="M841" s="288">
        <v>0</v>
      </c>
      <c r="N841" s="288">
        <v>0</v>
      </c>
      <c r="O841" s="289">
        <v>0.52222391754674835</v>
      </c>
      <c r="P841" s="290">
        <v>0</v>
      </c>
      <c r="Q841" s="290">
        <v>9.4949803190317886E-2</v>
      </c>
      <c r="R841" s="290">
        <v>0</v>
      </c>
      <c r="S841" s="290">
        <v>0</v>
      </c>
      <c r="T841" s="291">
        <v>0.52222391754674835</v>
      </c>
      <c r="U841" s="292">
        <v>0</v>
      </c>
      <c r="V841" s="292">
        <v>9.4949803190317886E-2</v>
      </c>
      <c r="W841" s="292">
        <v>0</v>
      </c>
      <c r="X841" s="293">
        <v>0</v>
      </c>
      <c r="Y841" s="604" t="s">
        <v>16660</v>
      </c>
      <c r="Z841" s="282"/>
      <c r="AA841" s="282"/>
      <c r="AB841" s="282"/>
      <c r="AC841" s="282"/>
      <c r="AD841" s="283"/>
      <c r="AF841" s="285"/>
      <c r="AG841" s="285"/>
      <c r="AH841" s="285"/>
      <c r="AI841" s="285"/>
      <c r="AJ841" s="285"/>
      <c r="AL841" s="295"/>
    </row>
    <row r="842" spans="1:38" s="272" customFormat="1" x14ac:dyDescent="0.2">
      <c r="A842" s="272" t="s">
        <v>1285</v>
      </c>
      <c r="B842" s="272" t="s">
        <v>17066</v>
      </c>
      <c r="C842" s="257">
        <v>56041</v>
      </c>
      <c r="D842" s="272" t="s">
        <v>17031</v>
      </c>
      <c r="E842" s="273" t="s">
        <v>17468</v>
      </c>
      <c r="F842" s="274">
        <v>31000299</v>
      </c>
      <c r="G842" s="272" t="s">
        <v>17651</v>
      </c>
      <c r="H842" s="272" t="s">
        <v>18023</v>
      </c>
      <c r="I842" s="272" t="s">
        <v>12109</v>
      </c>
      <c r="J842" s="287">
        <v>3.1097999999999999</v>
      </c>
      <c r="K842" s="288">
        <v>0</v>
      </c>
      <c r="L842" s="288">
        <v>0.219</v>
      </c>
      <c r="M842" s="288">
        <v>0</v>
      </c>
      <c r="N842" s="288">
        <v>0</v>
      </c>
      <c r="O842" s="289">
        <v>3.3707180132562851</v>
      </c>
      <c r="P842" s="290">
        <v>0</v>
      </c>
      <c r="Q842" s="290">
        <v>0.23737450797579474</v>
      </c>
      <c r="R842" s="290">
        <v>0</v>
      </c>
      <c r="S842" s="290">
        <v>0</v>
      </c>
      <c r="T842" s="291">
        <v>3.3707180132562851</v>
      </c>
      <c r="U842" s="292">
        <v>0</v>
      </c>
      <c r="V842" s="292">
        <v>0.23737450797579474</v>
      </c>
      <c r="W842" s="292">
        <v>0</v>
      </c>
      <c r="X842" s="293">
        <v>0</v>
      </c>
      <c r="Y842" s="604" t="s">
        <v>16660</v>
      </c>
      <c r="Z842" s="282"/>
      <c r="AA842" s="282"/>
      <c r="AB842" s="282"/>
      <c r="AC842" s="282"/>
      <c r="AD842" s="283"/>
      <c r="AF842" s="285"/>
      <c r="AG842" s="285"/>
      <c r="AH842" s="285"/>
      <c r="AI842" s="285"/>
      <c r="AJ842" s="285"/>
      <c r="AL842" s="295"/>
    </row>
    <row r="843" spans="1:38" s="272" customFormat="1" x14ac:dyDescent="0.2">
      <c r="A843" s="272" t="s">
        <v>1285</v>
      </c>
      <c r="B843" s="272" t="s">
        <v>17066</v>
      </c>
      <c r="C843" s="257">
        <v>56041</v>
      </c>
      <c r="D843" s="272" t="s">
        <v>17031</v>
      </c>
      <c r="E843" s="273" t="s">
        <v>17468</v>
      </c>
      <c r="F843" s="274">
        <v>31000299</v>
      </c>
      <c r="G843" s="272" t="s">
        <v>17651</v>
      </c>
      <c r="H843" s="272" t="s">
        <v>18024</v>
      </c>
      <c r="I843" s="272" t="s">
        <v>12109</v>
      </c>
      <c r="J843" s="287">
        <v>0</v>
      </c>
      <c r="K843" s="288">
        <v>13.490399999999999</v>
      </c>
      <c r="L843" s="288">
        <v>0</v>
      </c>
      <c r="M843" s="288">
        <v>0</v>
      </c>
      <c r="N843" s="288">
        <v>0</v>
      </c>
      <c r="O843" s="289">
        <v>0</v>
      </c>
      <c r="P843" s="290">
        <v>14.622269691308954</v>
      </c>
      <c r="Q843" s="290">
        <v>0</v>
      </c>
      <c r="R843" s="290">
        <v>0</v>
      </c>
      <c r="S843" s="290">
        <v>0</v>
      </c>
      <c r="T843" s="291">
        <v>0</v>
      </c>
      <c r="U843" s="292">
        <v>14.622269691308954</v>
      </c>
      <c r="V843" s="292">
        <v>0</v>
      </c>
      <c r="W843" s="292">
        <v>0</v>
      </c>
      <c r="X843" s="293">
        <v>0</v>
      </c>
      <c r="Y843" s="604" t="s">
        <v>16660</v>
      </c>
      <c r="Z843" s="282"/>
      <c r="AA843" s="282"/>
      <c r="AB843" s="282"/>
      <c r="AC843" s="282"/>
      <c r="AD843" s="283"/>
      <c r="AF843" s="285"/>
      <c r="AG843" s="285"/>
      <c r="AH843" s="285"/>
      <c r="AI843" s="285"/>
      <c r="AJ843" s="285"/>
      <c r="AL843" s="295"/>
    </row>
    <row r="844" spans="1:38" s="272" customFormat="1" x14ac:dyDescent="0.2">
      <c r="A844" s="272" t="s">
        <v>1285</v>
      </c>
      <c r="B844" s="272" t="s">
        <v>17066</v>
      </c>
      <c r="C844" s="257">
        <v>56007</v>
      </c>
      <c r="D844" s="272" t="s">
        <v>17024</v>
      </c>
      <c r="E844" s="273" t="s">
        <v>17832</v>
      </c>
      <c r="F844" s="274">
        <v>31000228</v>
      </c>
      <c r="G844" s="272" t="s">
        <v>18025</v>
      </c>
      <c r="H844" s="272" t="s">
        <v>18026</v>
      </c>
      <c r="I844" s="272" t="s">
        <v>15126</v>
      </c>
      <c r="J844" s="287">
        <v>0.1</v>
      </c>
      <c r="K844" s="288">
        <v>0</v>
      </c>
      <c r="L844" s="288">
        <v>0.1</v>
      </c>
      <c r="M844" s="288">
        <v>0</v>
      </c>
      <c r="N844" s="288">
        <v>0</v>
      </c>
      <c r="O844" s="289">
        <v>0.10839018629031723</v>
      </c>
      <c r="P844" s="290">
        <v>0</v>
      </c>
      <c r="Q844" s="290">
        <v>0.10839018629031723</v>
      </c>
      <c r="R844" s="290">
        <v>0</v>
      </c>
      <c r="S844" s="290">
        <v>0</v>
      </c>
      <c r="T844" s="291">
        <v>0.10839018629031723</v>
      </c>
      <c r="U844" s="292">
        <v>0</v>
      </c>
      <c r="V844" s="292">
        <v>0.10839018629031723</v>
      </c>
      <c r="W844" s="292">
        <v>0</v>
      </c>
      <c r="X844" s="293">
        <v>0</v>
      </c>
      <c r="Y844" s="604" t="s">
        <v>16660</v>
      </c>
      <c r="Z844" s="282"/>
      <c r="AA844" s="282"/>
      <c r="AB844" s="282"/>
      <c r="AC844" s="282"/>
      <c r="AD844" s="283"/>
      <c r="AF844" s="285"/>
      <c r="AG844" s="285"/>
      <c r="AH844" s="285"/>
      <c r="AI844" s="285"/>
      <c r="AJ844" s="285"/>
      <c r="AL844" s="295"/>
    </row>
    <row r="845" spans="1:38" s="272" customFormat="1" x14ac:dyDescent="0.2">
      <c r="A845" s="272" t="s">
        <v>1285</v>
      </c>
      <c r="B845" s="272" t="s">
        <v>17066</v>
      </c>
      <c r="C845" s="257">
        <v>56007</v>
      </c>
      <c r="D845" s="272" t="s">
        <v>17024</v>
      </c>
      <c r="E845" s="273" t="s">
        <v>17832</v>
      </c>
      <c r="F845" s="274">
        <v>31000228</v>
      </c>
      <c r="G845" s="272" t="s">
        <v>18027</v>
      </c>
      <c r="H845" s="272" t="s">
        <v>18028</v>
      </c>
      <c r="I845" s="272" t="s">
        <v>15126</v>
      </c>
      <c r="J845" s="287">
        <v>0.5</v>
      </c>
      <c r="K845" s="288">
        <v>0</v>
      </c>
      <c r="L845" s="288">
        <v>0.4</v>
      </c>
      <c r="M845" s="288">
        <v>0</v>
      </c>
      <c r="N845" s="288">
        <v>0</v>
      </c>
      <c r="O845" s="289">
        <v>0.54195093145158613</v>
      </c>
      <c r="P845" s="290">
        <v>0</v>
      </c>
      <c r="Q845" s="290">
        <v>0.43356074516126891</v>
      </c>
      <c r="R845" s="290">
        <v>0</v>
      </c>
      <c r="S845" s="290">
        <v>0</v>
      </c>
      <c r="T845" s="291">
        <v>0.54195093145158613</v>
      </c>
      <c r="U845" s="292">
        <v>0</v>
      </c>
      <c r="V845" s="292">
        <v>0.43356074516126891</v>
      </c>
      <c r="W845" s="292">
        <v>0</v>
      </c>
      <c r="X845" s="293">
        <v>0</v>
      </c>
      <c r="Y845" s="604" t="s">
        <v>16660</v>
      </c>
      <c r="Z845" s="282"/>
      <c r="AA845" s="282"/>
      <c r="AB845" s="282"/>
      <c r="AC845" s="282"/>
      <c r="AD845" s="283"/>
      <c r="AF845" s="285"/>
      <c r="AG845" s="285"/>
      <c r="AH845" s="285"/>
      <c r="AI845" s="285"/>
      <c r="AJ845" s="285"/>
      <c r="AL845" s="295"/>
    </row>
    <row r="846" spans="1:38" s="272" customFormat="1" x14ac:dyDescent="0.2">
      <c r="A846" s="272" t="s">
        <v>1285</v>
      </c>
      <c r="B846" s="272" t="s">
        <v>17066</v>
      </c>
      <c r="C846" s="257">
        <v>56007</v>
      </c>
      <c r="D846" s="272" t="s">
        <v>17024</v>
      </c>
      <c r="E846" s="273" t="s">
        <v>17832</v>
      </c>
      <c r="F846" s="274">
        <v>31000404</v>
      </c>
      <c r="G846" s="272" t="s">
        <v>18027</v>
      </c>
      <c r="H846" s="272" t="s">
        <v>18026</v>
      </c>
      <c r="I846" s="272" t="s">
        <v>14779</v>
      </c>
      <c r="J846" s="287">
        <v>0.3</v>
      </c>
      <c r="K846" s="288">
        <v>0</v>
      </c>
      <c r="L846" s="288">
        <v>0.3</v>
      </c>
      <c r="M846" s="288">
        <v>0</v>
      </c>
      <c r="N846" s="288">
        <v>0</v>
      </c>
      <c r="O846" s="289">
        <v>0.32517055887095164</v>
      </c>
      <c r="P846" s="290">
        <v>0</v>
      </c>
      <c r="Q846" s="290">
        <v>0.32517055887095164</v>
      </c>
      <c r="R846" s="290">
        <v>0</v>
      </c>
      <c r="S846" s="290">
        <v>0</v>
      </c>
      <c r="T846" s="291">
        <v>0.32517055887095164</v>
      </c>
      <c r="U846" s="292">
        <v>0</v>
      </c>
      <c r="V846" s="292">
        <v>0.32517055887095164</v>
      </c>
      <c r="W846" s="292">
        <v>0</v>
      </c>
      <c r="X846" s="293">
        <v>0</v>
      </c>
      <c r="Y846" s="604" t="s">
        <v>16660</v>
      </c>
      <c r="Z846" s="282"/>
      <c r="AA846" s="282"/>
      <c r="AB846" s="282"/>
      <c r="AC846" s="282"/>
      <c r="AD846" s="283"/>
      <c r="AF846" s="285"/>
      <c r="AG846" s="285"/>
      <c r="AH846" s="285"/>
      <c r="AI846" s="285"/>
      <c r="AJ846" s="285"/>
      <c r="AL846" s="295"/>
    </row>
    <row r="847" spans="1:38" s="272" customFormat="1" x14ac:dyDescent="0.2">
      <c r="A847" s="272" t="s">
        <v>1285</v>
      </c>
      <c r="B847" s="272" t="s">
        <v>17066</v>
      </c>
      <c r="C847" s="257">
        <v>56007</v>
      </c>
      <c r="D847" s="272" t="s">
        <v>17024</v>
      </c>
      <c r="E847" s="273" t="s">
        <v>17832</v>
      </c>
      <c r="F847" s="274">
        <v>31000227</v>
      </c>
      <c r="G847" s="272" t="s">
        <v>18027</v>
      </c>
      <c r="H847" s="272" t="s">
        <v>18029</v>
      </c>
      <c r="I847" s="272" t="s">
        <v>15126</v>
      </c>
      <c r="J847" s="287">
        <v>0</v>
      </c>
      <c r="K847" s="288">
        <v>1.8</v>
      </c>
      <c r="L847" s="288">
        <v>0</v>
      </c>
      <c r="M847" s="288">
        <v>0</v>
      </c>
      <c r="N847" s="288">
        <v>0</v>
      </c>
      <c r="O847" s="289">
        <v>0</v>
      </c>
      <c r="P847" s="290">
        <v>1.9510233532257102</v>
      </c>
      <c r="Q847" s="290">
        <v>0</v>
      </c>
      <c r="R847" s="290">
        <v>0</v>
      </c>
      <c r="S847" s="290">
        <v>0</v>
      </c>
      <c r="T847" s="291">
        <v>0</v>
      </c>
      <c r="U847" s="292">
        <v>1.9510233532257102</v>
      </c>
      <c r="V847" s="292">
        <v>0</v>
      </c>
      <c r="W847" s="292">
        <v>0</v>
      </c>
      <c r="X847" s="293">
        <v>0</v>
      </c>
      <c r="Y847" s="604" t="s">
        <v>16660</v>
      </c>
      <c r="Z847" s="282"/>
      <c r="AA847" s="282"/>
      <c r="AB847" s="282"/>
      <c r="AC847" s="282"/>
      <c r="AD847" s="283"/>
      <c r="AF847" s="285"/>
      <c r="AG847" s="285"/>
      <c r="AH847" s="285"/>
      <c r="AI847" s="285"/>
      <c r="AJ847" s="285"/>
      <c r="AL847" s="295"/>
    </row>
    <row r="848" spans="1:38" s="272" customFormat="1" x14ac:dyDescent="0.2">
      <c r="A848" s="272" t="s">
        <v>1285</v>
      </c>
      <c r="B848" s="272" t="s">
        <v>17066</v>
      </c>
      <c r="C848" s="257">
        <v>56007</v>
      </c>
      <c r="D848" s="272" t="s">
        <v>17024</v>
      </c>
      <c r="E848" s="273" t="s">
        <v>17832</v>
      </c>
      <c r="F848" s="274">
        <v>31000299</v>
      </c>
      <c r="G848" s="272" t="s">
        <v>17849</v>
      </c>
      <c r="H848" s="272" t="s">
        <v>18030</v>
      </c>
      <c r="I848" s="272" t="s">
        <v>12109</v>
      </c>
      <c r="J848" s="287">
        <v>0.2</v>
      </c>
      <c r="K848" s="288">
        <v>0.4</v>
      </c>
      <c r="L848" s="288">
        <v>0.1</v>
      </c>
      <c r="M848" s="288">
        <v>0</v>
      </c>
      <c r="N848" s="288">
        <v>0</v>
      </c>
      <c r="O848" s="289">
        <v>0.21678037258063446</v>
      </c>
      <c r="P848" s="290">
        <v>0.43356074516126891</v>
      </c>
      <c r="Q848" s="290">
        <v>0.10839018629031723</v>
      </c>
      <c r="R848" s="290">
        <v>0</v>
      </c>
      <c r="S848" s="290">
        <v>0</v>
      </c>
      <c r="T848" s="291">
        <v>0.21678037258063446</v>
      </c>
      <c r="U848" s="292">
        <v>0.43356074516126891</v>
      </c>
      <c r="V848" s="292">
        <v>0.10839018629031723</v>
      </c>
      <c r="W848" s="292">
        <v>0</v>
      </c>
      <c r="X848" s="293">
        <v>0</v>
      </c>
      <c r="Y848" s="604" t="s">
        <v>16660</v>
      </c>
      <c r="Z848" s="282"/>
      <c r="AA848" s="282"/>
      <c r="AB848" s="282"/>
      <c r="AC848" s="282"/>
      <c r="AD848" s="283"/>
      <c r="AF848" s="285"/>
      <c r="AG848" s="285"/>
      <c r="AH848" s="285"/>
      <c r="AI848" s="285"/>
      <c r="AJ848" s="285"/>
      <c r="AL848" s="295"/>
    </row>
    <row r="849" spans="1:38" s="272" customFormat="1" x14ac:dyDescent="0.2">
      <c r="A849" s="272" t="s">
        <v>1285</v>
      </c>
      <c r="B849" s="272" t="s">
        <v>17066</v>
      </c>
      <c r="C849" s="257">
        <v>56007</v>
      </c>
      <c r="D849" s="272" t="s">
        <v>17024</v>
      </c>
      <c r="E849" s="273" t="s">
        <v>17832</v>
      </c>
      <c r="F849" s="274">
        <v>31000302</v>
      </c>
      <c r="G849" s="272" t="s">
        <v>17849</v>
      </c>
      <c r="H849" s="272" t="s">
        <v>18031</v>
      </c>
      <c r="I849" s="272" t="s">
        <v>15126</v>
      </c>
      <c r="J849" s="287">
        <v>0.2</v>
      </c>
      <c r="K849" s="288">
        <v>4.5</v>
      </c>
      <c r="L849" s="288">
        <v>0.2</v>
      </c>
      <c r="M849" s="288">
        <v>0</v>
      </c>
      <c r="N849" s="288">
        <v>0</v>
      </c>
      <c r="O849" s="289">
        <v>0.21678037258063446</v>
      </c>
      <c r="P849" s="290">
        <v>4.877558383064275</v>
      </c>
      <c r="Q849" s="290">
        <v>0.21678037258063446</v>
      </c>
      <c r="R849" s="290">
        <v>0</v>
      </c>
      <c r="S849" s="290">
        <v>0</v>
      </c>
      <c r="T849" s="291">
        <v>0.21678037258063446</v>
      </c>
      <c r="U849" s="292">
        <v>4.877558383064275</v>
      </c>
      <c r="V849" s="292">
        <v>0.21678037258063446</v>
      </c>
      <c r="W849" s="292">
        <v>0</v>
      </c>
      <c r="X849" s="293">
        <v>0</v>
      </c>
      <c r="Y849" s="604" t="s">
        <v>16660</v>
      </c>
      <c r="Z849" s="282"/>
      <c r="AA849" s="282"/>
      <c r="AB849" s="282"/>
      <c r="AC849" s="282"/>
      <c r="AD849" s="283"/>
      <c r="AF849" s="285"/>
      <c r="AG849" s="285"/>
      <c r="AH849" s="285"/>
      <c r="AI849" s="285"/>
      <c r="AJ849" s="285"/>
      <c r="AL849" s="295"/>
    </row>
    <row r="850" spans="1:38" s="272" customFormat="1" x14ac:dyDescent="0.2">
      <c r="A850" s="272" t="s">
        <v>1285</v>
      </c>
      <c r="B850" s="272" t="s">
        <v>17066</v>
      </c>
      <c r="C850" s="257">
        <v>56007</v>
      </c>
      <c r="D850" s="272" t="s">
        <v>17024</v>
      </c>
      <c r="E850" s="273" t="s">
        <v>17832</v>
      </c>
      <c r="F850" s="274">
        <v>31000228</v>
      </c>
      <c r="G850" s="272" t="s">
        <v>17862</v>
      </c>
      <c r="H850" s="272" t="s">
        <v>18032</v>
      </c>
      <c r="I850" s="272" t="s">
        <v>15126</v>
      </c>
      <c r="J850" s="287">
        <v>0.20899999999999999</v>
      </c>
      <c r="K850" s="288">
        <v>0</v>
      </c>
      <c r="L850" s="288">
        <v>0.20899999999999999</v>
      </c>
      <c r="M850" s="288">
        <v>0</v>
      </c>
      <c r="N850" s="288">
        <v>0</v>
      </c>
      <c r="O850" s="289">
        <v>0.22653548934676299</v>
      </c>
      <c r="P850" s="290">
        <v>0</v>
      </c>
      <c r="Q850" s="290">
        <v>0.22653548934676299</v>
      </c>
      <c r="R850" s="290">
        <v>0</v>
      </c>
      <c r="S850" s="290">
        <v>0</v>
      </c>
      <c r="T850" s="291">
        <v>0.22653548934676299</v>
      </c>
      <c r="U850" s="292">
        <v>0</v>
      </c>
      <c r="V850" s="292">
        <v>0.22653548934676299</v>
      </c>
      <c r="W850" s="292">
        <v>0</v>
      </c>
      <c r="X850" s="293">
        <v>0</v>
      </c>
      <c r="Y850" s="604" t="s">
        <v>16660</v>
      </c>
      <c r="Z850" s="282"/>
      <c r="AA850" s="282"/>
      <c r="AB850" s="282"/>
      <c r="AC850" s="282"/>
      <c r="AD850" s="283"/>
      <c r="AF850" s="285"/>
      <c r="AG850" s="285"/>
      <c r="AH850" s="285"/>
      <c r="AI850" s="285"/>
      <c r="AJ850" s="285"/>
      <c r="AL850" s="295"/>
    </row>
    <row r="851" spans="1:38" s="272" customFormat="1" x14ac:dyDescent="0.2">
      <c r="A851" s="272" t="s">
        <v>1285</v>
      </c>
      <c r="B851" s="272" t="s">
        <v>17066</v>
      </c>
      <c r="C851" s="257">
        <v>56007</v>
      </c>
      <c r="D851" s="272" t="s">
        <v>17024</v>
      </c>
      <c r="E851" s="273" t="s">
        <v>17832</v>
      </c>
      <c r="F851" s="274">
        <v>31000404</v>
      </c>
      <c r="G851" s="272" t="s">
        <v>17862</v>
      </c>
      <c r="H851" s="272" t="s">
        <v>18033</v>
      </c>
      <c r="I851" s="272" t="s">
        <v>14779</v>
      </c>
      <c r="J851" s="287">
        <v>0.104</v>
      </c>
      <c r="K851" s="288">
        <v>0</v>
      </c>
      <c r="L851" s="288">
        <v>0</v>
      </c>
      <c r="M851" s="288">
        <v>0</v>
      </c>
      <c r="N851" s="288">
        <v>0</v>
      </c>
      <c r="O851" s="289">
        <v>0.11272579374192991</v>
      </c>
      <c r="P851" s="290">
        <v>0</v>
      </c>
      <c r="Q851" s="290">
        <v>0</v>
      </c>
      <c r="R851" s="290">
        <v>0</v>
      </c>
      <c r="S851" s="290">
        <v>0</v>
      </c>
      <c r="T851" s="291">
        <v>0.11272579374192991</v>
      </c>
      <c r="U851" s="292">
        <v>0</v>
      </c>
      <c r="V851" s="292">
        <v>0</v>
      </c>
      <c r="W851" s="292">
        <v>0</v>
      </c>
      <c r="X851" s="293">
        <v>0</v>
      </c>
      <c r="Y851" s="604" t="s">
        <v>16660</v>
      </c>
      <c r="Z851" s="282"/>
      <c r="AA851" s="282"/>
      <c r="AB851" s="282"/>
      <c r="AC851" s="282"/>
      <c r="AD851" s="283"/>
      <c r="AF851" s="285"/>
      <c r="AG851" s="285"/>
      <c r="AH851" s="285"/>
      <c r="AI851" s="285"/>
      <c r="AJ851" s="285"/>
      <c r="AL851" s="295"/>
    </row>
    <row r="852" spans="1:38" s="272" customFormat="1" x14ac:dyDescent="0.2">
      <c r="A852" s="272" t="s">
        <v>1285</v>
      </c>
      <c r="B852" s="272" t="s">
        <v>17066</v>
      </c>
      <c r="C852" s="257">
        <v>56007</v>
      </c>
      <c r="D852" s="272" t="s">
        <v>17024</v>
      </c>
      <c r="E852" s="273" t="s">
        <v>17832</v>
      </c>
      <c r="F852" s="274">
        <v>31000205</v>
      </c>
      <c r="G852" s="272" t="s">
        <v>17862</v>
      </c>
      <c r="H852" s="272" t="s">
        <v>18034</v>
      </c>
      <c r="I852" s="272" t="s">
        <v>16771</v>
      </c>
      <c r="J852" s="287">
        <v>0.1</v>
      </c>
      <c r="K852" s="288">
        <v>9.4</v>
      </c>
      <c r="L852" s="288">
        <v>0.1</v>
      </c>
      <c r="M852" s="288">
        <v>0</v>
      </c>
      <c r="N852" s="288">
        <v>0</v>
      </c>
      <c r="O852" s="289">
        <v>0.10839018629031723</v>
      </c>
      <c r="P852" s="290">
        <v>10.18867751128982</v>
      </c>
      <c r="Q852" s="290">
        <v>0.10839018629031723</v>
      </c>
      <c r="R852" s="290">
        <v>0</v>
      </c>
      <c r="S852" s="290">
        <v>0</v>
      </c>
      <c r="T852" s="291">
        <v>0.10839018629031723</v>
      </c>
      <c r="U852" s="292">
        <v>10.18867751128982</v>
      </c>
      <c r="V852" s="292">
        <v>0.10839018629031723</v>
      </c>
      <c r="W852" s="292">
        <v>0</v>
      </c>
      <c r="X852" s="293">
        <v>0</v>
      </c>
      <c r="Y852" s="604" t="s">
        <v>16660</v>
      </c>
      <c r="Z852" s="282"/>
      <c r="AA852" s="282"/>
      <c r="AB852" s="282"/>
      <c r="AC852" s="282"/>
      <c r="AD852" s="283"/>
      <c r="AF852" s="285"/>
      <c r="AG852" s="285"/>
      <c r="AH852" s="285"/>
      <c r="AI852" s="285"/>
      <c r="AJ852" s="285"/>
      <c r="AL852" s="295"/>
    </row>
    <row r="853" spans="1:38" s="272" customFormat="1" x14ac:dyDescent="0.2">
      <c r="A853" s="272" t="s">
        <v>1285</v>
      </c>
      <c r="B853" s="272" t="s">
        <v>17066</v>
      </c>
      <c r="C853" s="257">
        <v>56007</v>
      </c>
      <c r="D853" s="272" t="s">
        <v>17024</v>
      </c>
      <c r="E853" s="273" t="s">
        <v>17832</v>
      </c>
      <c r="F853" s="274">
        <v>31000220</v>
      </c>
      <c r="G853" s="272" t="s">
        <v>17864</v>
      </c>
      <c r="H853" s="272" t="s">
        <v>18035</v>
      </c>
      <c r="I853" s="272" t="s">
        <v>12117</v>
      </c>
      <c r="J853" s="287">
        <v>0</v>
      </c>
      <c r="K853" s="288">
        <v>0</v>
      </c>
      <c r="L853" s="288">
        <v>0</v>
      </c>
      <c r="M853" s="288">
        <v>0</v>
      </c>
      <c r="N853" s="288">
        <v>0</v>
      </c>
      <c r="O853" s="289">
        <v>0</v>
      </c>
      <c r="P853" s="290">
        <v>0</v>
      </c>
      <c r="Q853" s="290">
        <v>0</v>
      </c>
      <c r="R853" s="290">
        <v>0</v>
      </c>
      <c r="S853" s="290">
        <v>0</v>
      </c>
      <c r="T853" s="291">
        <v>0</v>
      </c>
      <c r="U853" s="292">
        <v>0</v>
      </c>
      <c r="V853" s="292">
        <v>0</v>
      </c>
      <c r="W853" s="292">
        <v>0</v>
      </c>
      <c r="X853" s="293">
        <v>0</v>
      </c>
      <c r="Y853" s="604" t="s">
        <v>16660</v>
      </c>
      <c r="Z853" s="282"/>
      <c r="AA853" s="282"/>
      <c r="AB853" s="282"/>
      <c r="AC853" s="282"/>
      <c r="AD853" s="283"/>
      <c r="AF853" s="285"/>
      <c r="AG853" s="285"/>
      <c r="AH853" s="285"/>
      <c r="AI853" s="285"/>
      <c r="AJ853" s="285"/>
      <c r="AL853" s="295"/>
    </row>
    <row r="854" spans="1:38" s="272" customFormat="1" x14ac:dyDescent="0.2">
      <c r="A854" s="272" t="s">
        <v>1285</v>
      </c>
      <c r="B854" s="272" t="s">
        <v>17066</v>
      </c>
      <c r="C854" s="257">
        <v>56007</v>
      </c>
      <c r="D854" s="272" t="s">
        <v>17024</v>
      </c>
      <c r="E854" s="273" t="s">
        <v>17832</v>
      </c>
      <c r="F854" s="274">
        <v>31000299</v>
      </c>
      <c r="G854" s="272" t="s">
        <v>17864</v>
      </c>
      <c r="H854" s="272" t="s">
        <v>18036</v>
      </c>
      <c r="I854" s="272" t="s">
        <v>12109</v>
      </c>
      <c r="J854" s="287">
        <v>1.4892000000000001</v>
      </c>
      <c r="K854" s="288">
        <v>0</v>
      </c>
      <c r="L854" s="288">
        <v>0</v>
      </c>
      <c r="M854" s="288">
        <v>0</v>
      </c>
      <c r="N854" s="288">
        <v>0</v>
      </c>
      <c r="O854" s="289">
        <v>1.6141466542354042</v>
      </c>
      <c r="P854" s="290">
        <v>0</v>
      </c>
      <c r="Q854" s="290">
        <v>0</v>
      </c>
      <c r="R854" s="290">
        <v>0</v>
      </c>
      <c r="S854" s="290">
        <v>0</v>
      </c>
      <c r="T854" s="291">
        <v>1.6141466542354042</v>
      </c>
      <c r="U854" s="292">
        <v>0</v>
      </c>
      <c r="V854" s="292">
        <v>0</v>
      </c>
      <c r="W854" s="292">
        <v>0</v>
      </c>
      <c r="X854" s="293">
        <v>0</v>
      </c>
      <c r="Y854" s="604" t="s">
        <v>16660</v>
      </c>
      <c r="Z854" s="282"/>
      <c r="AA854" s="282"/>
      <c r="AB854" s="282"/>
      <c r="AC854" s="282"/>
      <c r="AD854" s="283"/>
      <c r="AF854" s="285"/>
      <c r="AG854" s="285"/>
      <c r="AH854" s="285"/>
      <c r="AI854" s="285"/>
      <c r="AJ854" s="285"/>
      <c r="AL854" s="295"/>
    </row>
    <row r="855" spans="1:38" s="272" customFormat="1" x14ac:dyDescent="0.2">
      <c r="A855" s="272" t="s">
        <v>1285</v>
      </c>
      <c r="B855" s="272" t="s">
        <v>17066</v>
      </c>
      <c r="C855" s="257">
        <v>56007</v>
      </c>
      <c r="D855" s="272" t="s">
        <v>17024</v>
      </c>
      <c r="E855" s="273" t="s">
        <v>17832</v>
      </c>
      <c r="F855" s="274">
        <v>31000404</v>
      </c>
      <c r="G855" s="272" t="s">
        <v>17864</v>
      </c>
      <c r="H855" s="272" t="s">
        <v>18037</v>
      </c>
      <c r="I855" s="272" t="s">
        <v>14779</v>
      </c>
      <c r="J855" s="287">
        <v>1.4892000000000001</v>
      </c>
      <c r="K855" s="288">
        <v>0</v>
      </c>
      <c r="L855" s="288">
        <v>0</v>
      </c>
      <c r="M855" s="288">
        <v>0</v>
      </c>
      <c r="N855" s="288">
        <v>0</v>
      </c>
      <c r="O855" s="289">
        <v>1.6141466542354042</v>
      </c>
      <c r="P855" s="290">
        <v>0</v>
      </c>
      <c r="Q855" s="290">
        <v>0</v>
      </c>
      <c r="R855" s="290">
        <v>0</v>
      </c>
      <c r="S855" s="290">
        <v>0</v>
      </c>
      <c r="T855" s="291">
        <v>1.6141466542354042</v>
      </c>
      <c r="U855" s="292">
        <v>0</v>
      </c>
      <c r="V855" s="292">
        <v>0</v>
      </c>
      <c r="W855" s="292">
        <v>0</v>
      </c>
      <c r="X855" s="293">
        <v>0</v>
      </c>
      <c r="Y855" s="604" t="s">
        <v>16660</v>
      </c>
      <c r="Z855" s="282"/>
      <c r="AA855" s="282"/>
      <c r="AB855" s="282"/>
      <c r="AC855" s="282"/>
      <c r="AD855" s="283"/>
      <c r="AF855" s="285"/>
      <c r="AG855" s="285"/>
      <c r="AH855" s="285"/>
      <c r="AI855" s="285"/>
      <c r="AJ855" s="285"/>
      <c r="AL855" s="295"/>
    </row>
    <row r="856" spans="1:38" s="272" customFormat="1" x14ac:dyDescent="0.2">
      <c r="A856" s="272" t="s">
        <v>1285</v>
      </c>
      <c r="B856" s="272" t="s">
        <v>17066</v>
      </c>
      <c r="C856" s="257">
        <v>56007</v>
      </c>
      <c r="D856" s="272" t="s">
        <v>17024</v>
      </c>
      <c r="E856" s="273" t="s">
        <v>17832</v>
      </c>
      <c r="F856" s="274">
        <v>31000404</v>
      </c>
      <c r="G856" s="272" t="s">
        <v>17864</v>
      </c>
      <c r="H856" s="272" t="s">
        <v>18038</v>
      </c>
      <c r="I856" s="272" t="s">
        <v>14779</v>
      </c>
      <c r="J856" s="287">
        <v>1.48044</v>
      </c>
      <c r="K856" s="288">
        <v>0</v>
      </c>
      <c r="L856" s="288">
        <v>0</v>
      </c>
      <c r="M856" s="288">
        <v>0</v>
      </c>
      <c r="N856" s="288">
        <v>0</v>
      </c>
      <c r="O856" s="289">
        <v>1.6046516739163723</v>
      </c>
      <c r="P856" s="290">
        <v>0</v>
      </c>
      <c r="Q856" s="290">
        <v>0</v>
      </c>
      <c r="R856" s="290">
        <v>0</v>
      </c>
      <c r="S856" s="290">
        <v>0</v>
      </c>
      <c r="T856" s="291">
        <v>1.6046516739163723</v>
      </c>
      <c r="U856" s="292">
        <v>0</v>
      </c>
      <c r="V856" s="292">
        <v>0</v>
      </c>
      <c r="W856" s="292">
        <v>0</v>
      </c>
      <c r="X856" s="293">
        <v>0</v>
      </c>
      <c r="Y856" s="604" t="s">
        <v>16660</v>
      </c>
      <c r="Z856" s="282"/>
      <c r="AA856" s="282"/>
      <c r="AB856" s="282"/>
      <c r="AC856" s="282"/>
      <c r="AD856" s="283"/>
      <c r="AF856" s="285"/>
      <c r="AG856" s="285"/>
      <c r="AH856" s="285"/>
      <c r="AI856" s="285"/>
      <c r="AJ856" s="285"/>
      <c r="AL856" s="295"/>
    </row>
    <row r="857" spans="1:38" s="272" customFormat="1" x14ac:dyDescent="0.2">
      <c r="A857" s="272" t="s">
        <v>1285</v>
      </c>
      <c r="B857" s="272" t="s">
        <v>17066</v>
      </c>
      <c r="C857" s="257">
        <v>56007</v>
      </c>
      <c r="D857" s="272" t="s">
        <v>17024</v>
      </c>
      <c r="E857" s="273" t="s">
        <v>17832</v>
      </c>
      <c r="F857" s="274">
        <v>31000302</v>
      </c>
      <c r="G857" s="272" t="s">
        <v>17864</v>
      </c>
      <c r="H857" s="272" t="s">
        <v>18039</v>
      </c>
      <c r="I857" s="272" t="s">
        <v>15126</v>
      </c>
      <c r="J857" s="287">
        <v>0</v>
      </c>
      <c r="K857" s="288">
        <v>0</v>
      </c>
      <c r="L857" s="288">
        <v>0</v>
      </c>
      <c r="M857" s="288">
        <v>0</v>
      </c>
      <c r="N857" s="288">
        <v>0</v>
      </c>
      <c r="O857" s="289">
        <v>0</v>
      </c>
      <c r="P857" s="290">
        <v>0</v>
      </c>
      <c r="Q857" s="290">
        <v>0</v>
      </c>
      <c r="R857" s="290">
        <v>0</v>
      </c>
      <c r="S857" s="290">
        <v>0</v>
      </c>
      <c r="T857" s="291">
        <v>0</v>
      </c>
      <c r="U857" s="292">
        <v>0</v>
      </c>
      <c r="V857" s="292">
        <v>0</v>
      </c>
      <c r="W857" s="292">
        <v>0</v>
      </c>
      <c r="X857" s="293">
        <v>0</v>
      </c>
      <c r="Y857" s="604" t="s">
        <v>16660</v>
      </c>
      <c r="Z857" s="282"/>
      <c r="AA857" s="282"/>
      <c r="AB857" s="282"/>
      <c r="AC857" s="282"/>
      <c r="AD857" s="283"/>
      <c r="AF857" s="285"/>
      <c r="AG857" s="285"/>
      <c r="AH857" s="285"/>
      <c r="AI857" s="285"/>
      <c r="AJ857" s="285"/>
      <c r="AL857" s="295"/>
    </row>
    <row r="858" spans="1:38" s="272" customFormat="1" x14ac:dyDescent="0.2">
      <c r="A858" s="272" t="s">
        <v>1285</v>
      </c>
      <c r="B858" s="272" t="s">
        <v>17066</v>
      </c>
      <c r="C858" s="257">
        <v>56007</v>
      </c>
      <c r="D858" s="272" t="s">
        <v>17024</v>
      </c>
      <c r="E858" s="273" t="s">
        <v>17832</v>
      </c>
      <c r="F858" s="274">
        <v>31000209</v>
      </c>
      <c r="G858" s="272" t="s">
        <v>17864</v>
      </c>
      <c r="H858" s="272" t="s">
        <v>18040</v>
      </c>
      <c r="I858" s="272" t="s">
        <v>12101</v>
      </c>
      <c r="J858" s="287">
        <v>0</v>
      </c>
      <c r="K858" s="288">
        <v>0</v>
      </c>
      <c r="L858" s="288">
        <v>0</v>
      </c>
      <c r="M858" s="288">
        <v>0</v>
      </c>
      <c r="N858" s="296">
        <v>2.5999999999999999E-2</v>
      </c>
      <c r="O858" s="289">
        <v>0</v>
      </c>
      <c r="P858" s="290">
        <v>0</v>
      </c>
      <c r="Q858" s="290">
        <v>0</v>
      </c>
      <c r="R858" s="290">
        <v>0</v>
      </c>
      <c r="S858" s="290">
        <v>2.8181448435482478E-2</v>
      </c>
      <c r="T858" s="291">
        <v>0</v>
      </c>
      <c r="U858" s="292">
        <v>0</v>
      </c>
      <c r="V858" s="292">
        <v>0</v>
      </c>
      <c r="W858" s="292">
        <v>0</v>
      </c>
      <c r="X858" s="293">
        <v>2.8181448435482478E-2</v>
      </c>
      <c r="Y858" s="604" t="s">
        <v>16660</v>
      </c>
      <c r="Z858" s="282"/>
      <c r="AA858" s="282"/>
      <c r="AB858" s="282"/>
      <c r="AC858" s="282"/>
      <c r="AD858" s="283"/>
      <c r="AF858" s="285"/>
      <c r="AG858" s="285"/>
      <c r="AH858" s="285"/>
      <c r="AI858" s="285"/>
      <c r="AJ858" s="285"/>
      <c r="AL858" s="295"/>
    </row>
    <row r="859" spans="1:38" s="272" customFormat="1" x14ac:dyDescent="0.2">
      <c r="A859" s="272" t="s">
        <v>1285</v>
      </c>
      <c r="B859" s="272" t="s">
        <v>17066</v>
      </c>
      <c r="C859" s="257">
        <v>56007</v>
      </c>
      <c r="D859" s="272" t="s">
        <v>17024</v>
      </c>
      <c r="E859" s="273" t="s">
        <v>17832</v>
      </c>
      <c r="F859" s="274">
        <v>31000205</v>
      </c>
      <c r="G859" s="272" t="s">
        <v>17864</v>
      </c>
      <c r="H859" s="272" t="s">
        <v>18041</v>
      </c>
      <c r="I859" s="272" t="s">
        <v>16771</v>
      </c>
      <c r="J859" s="287">
        <v>0</v>
      </c>
      <c r="K859" s="288">
        <v>0</v>
      </c>
      <c r="L859" s="288">
        <v>0</v>
      </c>
      <c r="M859" s="288">
        <v>0</v>
      </c>
      <c r="N859" s="288">
        <v>0</v>
      </c>
      <c r="O859" s="289">
        <v>0</v>
      </c>
      <c r="P859" s="290">
        <v>0</v>
      </c>
      <c r="Q859" s="290">
        <v>0</v>
      </c>
      <c r="R859" s="290">
        <v>0</v>
      </c>
      <c r="S859" s="290">
        <v>0</v>
      </c>
      <c r="T859" s="291">
        <v>0</v>
      </c>
      <c r="U859" s="292">
        <v>0</v>
      </c>
      <c r="V859" s="292">
        <v>0</v>
      </c>
      <c r="W859" s="292">
        <v>0</v>
      </c>
      <c r="X859" s="293">
        <v>0</v>
      </c>
      <c r="Y859" s="604" t="s">
        <v>16660</v>
      </c>
      <c r="Z859" s="282"/>
      <c r="AA859" s="282"/>
      <c r="AB859" s="282"/>
      <c r="AC859" s="282"/>
      <c r="AD859" s="283"/>
      <c r="AF859" s="285"/>
      <c r="AG859" s="285"/>
      <c r="AH859" s="285"/>
      <c r="AI859" s="285"/>
      <c r="AJ859" s="285"/>
      <c r="AL859" s="295"/>
    </row>
    <row r="860" spans="1:38" s="272" customFormat="1" x14ac:dyDescent="0.2">
      <c r="A860" s="272" t="s">
        <v>1285</v>
      </c>
      <c r="B860" s="272" t="s">
        <v>17066</v>
      </c>
      <c r="C860" s="257">
        <v>56007</v>
      </c>
      <c r="D860" s="272" t="s">
        <v>17024</v>
      </c>
      <c r="E860" s="273" t="s">
        <v>17832</v>
      </c>
      <c r="F860" s="274">
        <v>39900601</v>
      </c>
      <c r="G860" s="272" t="s">
        <v>17864</v>
      </c>
      <c r="H860" s="272" t="s">
        <v>18042</v>
      </c>
      <c r="I860" s="272" t="s">
        <v>14779</v>
      </c>
      <c r="J860" s="287">
        <v>35.259</v>
      </c>
      <c r="K860" s="288">
        <v>0</v>
      </c>
      <c r="L860" s="288">
        <v>0</v>
      </c>
      <c r="M860" s="288">
        <v>0</v>
      </c>
      <c r="N860" s="288">
        <v>0</v>
      </c>
      <c r="O860" s="289">
        <v>38.217295784102951</v>
      </c>
      <c r="P860" s="290">
        <v>0</v>
      </c>
      <c r="Q860" s="290">
        <v>0</v>
      </c>
      <c r="R860" s="290">
        <v>0</v>
      </c>
      <c r="S860" s="290">
        <v>0</v>
      </c>
      <c r="T860" s="291">
        <v>38.217295784102951</v>
      </c>
      <c r="U860" s="292">
        <v>0</v>
      </c>
      <c r="V860" s="292">
        <v>0</v>
      </c>
      <c r="W860" s="292">
        <v>0</v>
      </c>
      <c r="X860" s="293">
        <v>0</v>
      </c>
      <c r="Y860" s="604" t="s">
        <v>16660</v>
      </c>
      <c r="Z860" s="282"/>
      <c r="AA860" s="282"/>
      <c r="AB860" s="282"/>
      <c r="AC860" s="282"/>
      <c r="AD860" s="283"/>
      <c r="AF860" s="285"/>
      <c r="AG860" s="285"/>
      <c r="AH860" s="285"/>
      <c r="AI860" s="285"/>
      <c r="AJ860" s="285"/>
      <c r="AL860" s="295"/>
    </row>
    <row r="861" spans="1:38" s="272" customFormat="1" x14ac:dyDescent="0.2">
      <c r="A861" s="272" t="s">
        <v>1285</v>
      </c>
      <c r="B861" s="272" t="s">
        <v>17066</v>
      </c>
      <c r="C861" s="257">
        <v>56007</v>
      </c>
      <c r="D861" s="272" t="s">
        <v>17024</v>
      </c>
      <c r="E861" s="273" t="s">
        <v>17832</v>
      </c>
      <c r="F861" s="274">
        <v>39900601</v>
      </c>
      <c r="G861" s="272" t="s">
        <v>17864</v>
      </c>
      <c r="H861" s="272" t="s">
        <v>18043</v>
      </c>
      <c r="I861" s="272" t="s">
        <v>14779</v>
      </c>
      <c r="J861" s="287">
        <v>10.95</v>
      </c>
      <c r="K861" s="288">
        <v>0</v>
      </c>
      <c r="L861" s="288">
        <v>0</v>
      </c>
      <c r="M861" s="288">
        <v>0</v>
      </c>
      <c r="N861" s="288">
        <v>0</v>
      </c>
      <c r="O861" s="289">
        <v>11.868725398789735</v>
      </c>
      <c r="P861" s="290">
        <v>0</v>
      </c>
      <c r="Q861" s="290">
        <v>0</v>
      </c>
      <c r="R861" s="290">
        <v>0</v>
      </c>
      <c r="S861" s="290">
        <v>0</v>
      </c>
      <c r="T861" s="291">
        <v>11.868725398789735</v>
      </c>
      <c r="U861" s="292">
        <v>0</v>
      </c>
      <c r="V861" s="292">
        <v>0</v>
      </c>
      <c r="W861" s="292">
        <v>0</v>
      </c>
      <c r="X861" s="293">
        <v>0</v>
      </c>
      <c r="Y861" s="604" t="s">
        <v>16660</v>
      </c>
      <c r="Z861" s="282"/>
      <c r="AA861" s="282"/>
      <c r="AB861" s="282"/>
      <c r="AC861" s="282"/>
      <c r="AD861" s="283"/>
      <c r="AF861" s="285"/>
      <c r="AG861" s="285"/>
      <c r="AH861" s="285"/>
      <c r="AI861" s="285"/>
      <c r="AJ861" s="285"/>
      <c r="AL861" s="295"/>
    </row>
    <row r="862" spans="1:38" s="272" customFormat="1" x14ac:dyDescent="0.2">
      <c r="A862" s="272" t="s">
        <v>1285</v>
      </c>
      <c r="B862" s="272" t="s">
        <v>17066</v>
      </c>
      <c r="C862" s="257">
        <v>56007</v>
      </c>
      <c r="D862" s="272" t="s">
        <v>17024</v>
      </c>
      <c r="E862" s="273" t="s">
        <v>17832</v>
      </c>
      <c r="F862" s="274">
        <v>10300603</v>
      </c>
      <c r="G862" s="272" t="s">
        <v>17864</v>
      </c>
      <c r="H862" s="272" t="s">
        <v>18044</v>
      </c>
      <c r="I862" s="272" t="s">
        <v>14779</v>
      </c>
      <c r="J862" s="287">
        <v>1.2106319999999999</v>
      </c>
      <c r="K862" s="288">
        <v>0</v>
      </c>
      <c r="L862" s="288">
        <v>0</v>
      </c>
      <c r="M862" s="288">
        <v>0</v>
      </c>
      <c r="N862" s="288">
        <v>0</v>
      </c>
      <c r="O862" s="289">
        <v>1.3122062800901932</v>
      </c>
      <c r="P862" s="290">
        <v>0</v>
      </c>
      <c r="Q862" s="290">
        <v>0</v>
      </c>
      <c r="R862" s="290">
        <v>0</v>
      </c>
      <c r="S862" s="290">
        <v>0</v>
      </c>
      <c r="T862" s="291">
        <v>1.3122062800901932</v>
      </c>
      <c r="U862" s="292">
        <v>0</v>
      </c>
      <c r="V862" s="292">
        <v>0</v>
      </c>
      <c r="W862" s="292">
        <v>0</v>
      </c>
      <c r="X862" s="293">
        <v>0</v>
      </c>
      <c r="Y862" s="604" t="s">
        <v>16660</v>
      </c>
      <c r="Z862" s="282"/>
      <c r="AA862" s="282"/>
      <c r="AB862" s="282"/>
      <c r="AC862" s="282"/>
      <c r="AD862" s="283"/>
      <c r="AF862" s="285"/>
      <c r="AG862" s="285"/>
      <c r="AH862" s="285"/>
      <c r="AI862" s="285"/>
      <c r="AJ862" s="285"/>
      <c r="AL862" s="295"/>
    </row>
    <row r="863" spans="1:38" s="272" customFormat="1" x14ac:dyDescent="0.2">
      <c r="A863" s="272" t="s">
        <v>1285</v>
      </c>
      <c r="B863" s="272" t="s">
        <v>17066</v>
      </c>
      <c r="C863" s="257">
        <v>56007</v>
      </c>
      <c r="D863" s="272" t="s">
        <v>17024</v>
      </c>
      <c r="E863" s="273" t="s">
        <v>17832</v>
      </c>
      <c r="F863" s="274">
        <v>10300603</v>
      </c>
      <c r="G863" s="272" t="s">
        <v>17864</v>
      </c>
      <c r="H863" s="272" t="s">
        <v>18045</v>
      </c>
      <c r="I863" s="272" t="s">
        <v>14779</v>
      </c>
      <c r="J863" s="287">
        <v>2.19</v>
      </c>
      <c r="K863" s="288">
        <v>0</v>
      </c>
      <c r="L863" s="288">
        <v>0</v>
      </c>
      <c r="M863" s="288">
        <v>0</v>
      </c>
      <c r="N863" s="288">
        <v>0</v>
      </c>
      <c r="O863" s="289">
        <v>2.3737450797579474</v>
      </c>
      <c r="P863" s="290">
        <v>0</v>
      </c>
      <c r="Q863" s="290">
        <v>0</v>
      </c>
      <c r="R863" s="290">
        <v>0</v>
      </c>
      <c r="S863" s="290">
        <v>0</v>
      </c>
      <c r="T863" s="291">
        <v>2.3737450797579474</v>
      </c>
      <c r="U863" s="292">
        <v>0</v>
      </c>
      <c r="V863" s="292">
        <v>0</v>
      </c>
      <c r="W863" s="292">
        <v>0</v>
      </c>
      <c r="X863" s="293">
        <v>0</v>
      </c>
      <c r="Y863" s="604" t="s">
        <v>16660</v>
      </c>
      <c r="Z863" s="282"/>
      <c r="AA863" s="282"/>
      <c r="AB863" s="282"/>
      <c r="AC863" s="282"/>
      <c r="AD863" s="283"/>
      <c r="AF863" s="285"/>
      <c r="AG863" s="285"/>
      <c r="AH863" s="285"/>
      <c r="AI863" s="285"/>
      <c r="AJ863" s="285"/>
      <c r="AL863" s="295"/>
    </row>
    <row r="864" spans="1:38" s="272" customFormat="1" x14ac:dyDescent="0.2">
      <c r="A864" s="272" t="s">
        <v>1285</v>
      </c>
      <c r="B864" s="272" t="s">
        <v>17066</v>
      </c>
      <c r="C864" s="257">
        <v>56007</v>
      </c>
      <c r="D864" s="272" t="s">
        <v>17024</v>
      </c>
      <c r="E864" s="273" t="s">
        <v>17832</v>
      </c>
      <c r="F864" s="274">
        <v>10300603</v>
      </c>
      <c r="G864" s="272" t="s">
        <v>17864</v>
      </c>
      <c r="H864" s="272" t="s">
        <v>18046</v>
      </c>
      <c r="I864" s="272" t="s">
        <v>14779</v>
      </c>
      <c r="J864" s="287">
        <v>4.38</v>
      </c>
      <c r="K864" s="288">
        <v>0</v>
      </c>
      <c r="L864" s="288">
        <v>0</v>
      </c>
      <c r="M864" s="288">
        <v>0</v>
      </c>
      <c r="N864" s="288">
        <v>0</v>
      </c>
      <c r="O864" s="289">
        <v>4.7474901595158947</v>
      </c>
      <c r="P864" s="290">
        <v>0</v>
      </c>
      <c r="Q864" s="290">
        <v>0</v>
      </c>
      <c r="R864" s="290">
        <v>0</v>
      </c>
      <c r="S864" s="290">
        <v>0</v>
      </c>
      <c r="T864" s="291">
        <v>4.7474901595158947</v>
      </c>
      <c r="U864" s="292">
        <v>0</v>
      </c>
      <c r="V864" s="292">
        <v>0</v>
      </c>
      <c r="W864" s="292">
        <v>0</v>
      </c>
      <c r="X864" s="293">
        <v>0</v>
      </c>
      <c r="Y864" s="604" t="s">
        <v>16660</v>
      </c>
      <c r="Z864" s="282"/>
      <c r="AA864" s="282"/>
      <c r="AB864" s="282"/>
      <c r="AC864" s="282"/>
      <c r="AD864" s="283"/>
      <c r="AF864" s="285"/>
      <c r="AG864" s="285"/>
      <c r="AH864" s="285"/>
      <c r="AI864" s="285"/>
      <c r="AJ864" s="285"/>
      <c r="AL864" s="295"/>
    </row>
    <row r="865" spans="1:38" s="272" customFormat="1" x14ac:dyDescent="0.2">
      <c r="A865" s="272" t="s">
        <v>1285</v>
      </c>
      <c r="B865" s="272" t="s">
        <v>17066</v>
      </c>
      <c r="C865" s="257">
        <v>56007</v>
      </c>
      <c r="D865" s="272" t="s">
        <v>17024</v>
      </c>
      <c r="E865" s="273" t="s">
        <v>17832</v>
      </c>
      <c r="F865" s="274">
        <v>31000205</v>
      </c>
      <c r="G865" s="272" t="s">
        <v>18047</v>
      </c>
      <c r="H865" s="272" t="s">
        <v>18048</v>
      </c>
      <c r="I865" s="272" t="s">
        <v>16771</v>
      </c>
      <c r="J865" s="287">
        <v>4.5190469999999996</v>
      </c>
      <c r="K865" s="288">
        <v>0</v>
      </c>
      <c r="L865" s="288">
        <v>0</v>
      </c>
      <c r="M865" s="288">
        <v>0</v>
      </c>
      <c r="N865" s="288">
        <v>0</v>
      </c>
      <c r="O865" s="289">
        <v>4.8982034618469914</v>
      </c>
      <c r="P865" s="290">
        <v>0</v>
      </c>
      <c r="Q865" s="290">
        <v>0</v>
      </c>
      <c r="R865" s="290">
        <v>0</v>
      </c>
      <c r="S865" s="290">
        <v>0</v>
      </c>
      <c r="T865" s="291">
        <v>4.8982034618469914</v>
      </c>
      <c r="U865" s="292">
        <v>0</v>
      </c>
      <c r="V865" s="292">
        <v>0</v>
      </c>
      <c r="W865" s="292">
        <v>0</v>
      </c>
      <c r="X865" s="293">
        <v>0</v>
      </c>
      <c r="Y865" s="604" t="s">
        <v>16660</v>
      </c>
      <c r="Z865" s="282"/>
      <c r="AA865" s="282"/>
      <c r="AB865" s="282"/>
      <c r="AC865" s="282"/>
      <c r="AD865" s="283"/>
      <c r="AF865" s="285"/>
      <c r="AG865" s="285"/>
      <c r="AH865" s="285"/>
      <c r="AI865" s="285"/>
      <c r="AJ865" s="285"/>
      <c r="AL865" s="295"/>
    </row>
    <row r="866" spans="1:38" s="272" customFormat="1" x14ac:dyDescent="0.2">
      <c r="A866" s="272" t="s">
        <v>1285</v>
      </c>
      <c r="B866" s="272" t="s">
        <v>17066</v>
      </c>
      <c r="C866" s="257">
        <v>56007</v>
      </c>
      <c r="D866" s="272" t="s">
        <v>17024</v>
      </c>
      <c r="E866" s="273" t="s">
        <v>17832</v>
      </c>
      <c r="F866" s="274">
        <v>31000205</v>
      </c>
      <c r="G866" s="272" t="s">
        <v>18047</v>
      </c>
      <c r="H866" s="272" t="s">
        <v>18049</v>
      </c>
      <c r="I866" s="272" t="s">
        <v>16771</v>
      </c>
      <c r="J866" s="287">
        <v>25.028568</v>
      </c>
      <c r="K866" s="288">
        <v>0</v>
      </c>
      <c r="L866" s="288">
        <v>0</v>
      </c>
      <c r="M866" s="288">
        <v>0</v>
      </c>
      <c r="N866" s="288">
        <v>0</v>
      </c>
      <c r="O866" s="289">
        <v>27.128511480998725</v>
      </c>
      <c r="P866" s="290">
        <v>0</v>
      </c>
      <c r="Q866" s="290">
        <v>0</v>
      </c>
      <c r="R866" s="290">
        <v>0</v>
      </c>
      <c r="S866" s="290">
        <v>0</v>
      </c>
      <c r="T866" s="291">
        <v>27.128511480998725</v>
      </c>
      <c r="U866" s="292">
        <v>0</v>
      </c>
      <c r="V866" s="292">
        <v>0</v>
      </c>
      <c r="W866" s="292">
        <v>0</v>
      </c>
      <c r="X866" s="293">
        <v>0</v>
      </c>
      <c r="Y866" s="604" t="s">
        <v>16660</v>
      </c>
      <c r="Z866" s="282"/>
      <c r="AA866" s="282"/>
      <c r="AB866" s="282"/>
      <c r="AC866" s="282"/>
      <c r="AD866" s="283"/>
      <c r="AF866" s="285"/>
      <c r="AG866" s="285"/>
      <c r="AH866" s="285"/>
      <c r="AI866" s="285"/>
      <c r="AJ866" s="285"/>
      <c r="AL866" s="295"/>
    </row>
    <row r="867" spans="1:38" s="272" customFormat="1" x14ac:dyDescent="0.2">
      <c r="A867" s="272" t="s">
        <v>1285</v>
      </c>
      <c r="B867" s="272" t="s">
        <v>17066</v>
      </c>
      <c r="C867" s="257">
        <v>56007</v>
      </c>
      <c r="D867" s="272" t="s">
        <v>17024</v>
      </c>
      <c r="E867" s="273" t="s">
        <v>17832</v>
      </c>
      <c r="F867" s="274">
        <v>31000301</v>
      </c>
      <c r="G867" s="272" t="s">
        <v>18047</v>
      </c>
      <c r="H867" s="272" t="s">
        <v>18050</v>
      </c>
      <c r="I867" s="272" t="s">
        <v>15126</v>
      </c>
      <c r="J867" s="287">
        <v>3.7994756700000001</v>
      </c>
      <c r="K867" s="288">
        <v>0</v>
      </c>
      <c r="L867" s="288">
        <v>0</v>
      </c>
      <c r="M867" s="288">
        <v>0</v>
      </c>
      <c r="N867" s="288">
        <v>0</v>
      </c>
      <c r="O867" s="289">
        <v>4.1182587567682782</v>
      </c>
      <c r="P867" s="290">
        <v>0</v>
      </c>
      <c r="Q867" s="290">
        <v>0</v>
      </c>
      <c r="R867" s="290">
        <v>0</v>
      </c>
      <c r="S867" s="290">
        <v>0</v>
      </c>
      <c r="T867" s="291">
        <v>4.1182587567682782</v>
      </c>
      <c r="U867" s="292">
        <v>0</v>
      </c>
      <c r="V867" s="292">
        <v>0</v>
      </c>
      <c r="W867" s="292">
        <v>0</v>
      </c>
      <c r="X867" s="293">
        <v>0</v>
      </c>
      <c r="Y867" s="604" t="s">
        <v>16660</v>
      </c>
      <c r="Z867" s="282"/>
      <c r="AA867" s="282"/>
      <c r="AB867" s="282"/>
      <c r="AC867" s="282"/>
      <c r="AD867" s="283"/>
      <c r="AF867" s="285"/>
      <c r="AG867" s="285"/>
      <c r="AH867" s="285"/>
      <c r="AI867" s="285"/>
      <c r="AJ867" s="285"/>
      <c r="AL867" s="295"/>
    </row>
    <row r="868" spans="1:38" s="272" customFormat="1" x14ac:dyDescent="0.2">
      <c r="A868" s="272" t="s">
        <v>1285</v>
      </c>
      <c r="B868" s="272" t="s">
        <v>17066</v>
      </c>
      <c r="C868" s="257">
        <v>56007</v>
      </c>
      <c r="D868" s="272" t="s">
        <v>17024</v>
      </c>
      <c r="E868" s="273" t="s">
        <v>17832</v>
      </c>
      <c r="F868" s="274">
        <v>31000301</v>
      </c>
      <c r="G868" s="272" t="s">
        <v>18047</v>
      </c>
      <c r="H868" s="272" t="s">
        <v>18051</v>
      </c>
      <c r="I868" s="272" t="s">
        <v>15126</v>
      </c>
      <c r="J868" s="287">
        <v>4.1992375199999996</v>
      </c>
      <c r="K868" s="288">
        <v>0</v>
      </c>
      <c r="L868" s="288">
        <v>0</v>
      </c>
      <c r="M868" s="288">
        <v>0</v>
      </c>
      <c r="N868" s="288">
        <v>0</v>
      </c>
      <c r="O868" s="289">
        <v>4.5515613707008971</v>
      </c>
      <c r="P868" s="290">
        <v>0</v>
      </c>
      <c r="Q868" s="290">
        <v>0</v>
      </c>
      <c r="R868" s="290">
        <v>0</v>
      </c>
      <c r="S868" s="290">
        <v>0</v>
      </c>
      <c r="T868" s="291">
        <v>4.5515613707008971</v>
      </c>
      <c r="U868" s="292">
        <v>0</v>
      </c>
      <c r="V868" s="292">
        <v>0</v>
      </c>
      <c r="W868" s="292">
        <v>0</v>
      </c>
      <c r="X868" s="293">
        <v>0</v>
      </c>
      <c r="Y868" s="604" t="s">
        <v>16660</v>
      </c>
      <c r="Z868" s="282"/>
      <c r="AA868" s="282"/>
      <c r="AB868" s="282"/>
      <c r="AC868" s="282"/>
      <c r="AD868" s="283"/>
      <c r="AF868" s="285"/>
      <c r="AG868" s="285"/>
      <c r="AH868" s="285"/>
      <c r="AI868" s="285"/>
      <c r="AJ868" s="285"/>
      <c r="AL868" s="295"/>
    </row>
    <row r="869" spans="1:38" s="272" customFormat="1" x14ac:dyDescent="0.2">
      <c r="A869" s="272" t="s">
        <v>1285</v>
      </c>
      <c r="B869" s="272" t="s">
        <v>17066</v>
      </c>
      <c r="C869" s="257">
        <v>56007</v>
      </c>
      <c r="D869" s="272" t="s">
        <v>17024</v>
      </c>
      <c r="E869" s="273" t="s">
        <v>17832</v>
      </c>
      <c r="F869" s="274">
        <v>31000404</v>
      </c>
      <c r="G869" s="272" t="s">
        <v>18047</v>
      </c>
      <c r="H869" s="272" t="s">
        <v>18052</v>
      </c>
      <c r="I869" s="272" t="s">
        <v>14779</v>
      </c>
      <c r="J869" s="287">
        <v>2.0996187599999998</v>
      </c>
      <c r="K869" s="288">
        <v>0</v>
      </c>
      <c r="L869" s="288">
        <v>0</v>
      </c>
      <c r="M869" s="288">
        <v>0</v>
      </c>
      <c r="N869" s="288">
        <v>0</v>
      </c>
      <c r="O869" s="289">
        <v>2.2757806853504485</v>
      </c>
      <c r="P869" s="290">
        <v>0</v>
      </c>
      <c r="Q869" s="290">
        <v>0</v>
      </c>
      <c r="R869" s="290">
        <v>0</v>
      </c>
      <c r="S869" s="290">
        <v>0</v>
      </c>
      <c r="T869" s="291">
        <v>2.2757806853504485</v>
      </c>
      <c r="U869" s="292">
        <v>0</v>
      </c>
      <c r="V869" s="292">
        <v>0</v>
      </c>
      <c r="W869" s="292">
        <v>0</v>
      </c>
      <c r="X869" s="293">
        <v>0</v>
      </c>
      <c r="Y869" s="604" t="s">
        <v>16660</v>
      </c>
      <c r="Z869" s="282"/>
      <c r="AA869" s="282"/>
      <c r="AB869" s="282"/>
      <c r="AC869" s="282"/>
      <c r="AD869" s="283"/>
      <c r="AF869" s="285"/>
      <c r="AG869" s="285"/>
      <c r="AH869" s="285"/>
      <c r="AI869" s="285"/>
      <c r="AJ869" s="285"/>
      <c r="AL869" s="295"/>
    </row>
    <row r="870" spans="1:38" s="272" customFormat="1" x14ac:dyDescent="0.2">
      <c r="A870" s="272" t="s">
        <v>1285</v>
      </c>
      <c r="B870" s="272" t="s">
        <v>17066</v>
      </c>
      <c r="C870" s="257">
        <v>56007</v>
      </c>
      <c r="D870" s="272" t="s">
        <v>17024</v>
      </c>
      <c r="E870" s="273" t="s">
        <v>17832</v>
      </c>
      <c r="F870" s="274">
        <v>31000220</v>
      </c>
      <c r="G870" s="272" t="s">
        <v>18053</v>
      </c>
      <c r="H870" s="272" t="s">
        <v>18054</v>
      </c>
      <c r="I870" s="272" t="s">
        <v>12117</v>
      </c>
      <c r="J870" s="287">
        <v>0</v>
      </c>
      <c r="K870" s="288">
        <v>0.2</v>
      </c>
      <c r="L870" s="288">
        <v>0</v>
      </c>
      <c r="M870" s="288">
        <v>0</v>
      </c>
      <c r="N870" s="288">
        <v>0</v>
      </c>
      <c r="O870" s="289">
        <v>0</v>
      </c>
      <c r="P870" s="290">
        <v>0.21678037258063446</v>
      </c>
      <c r="Q870" s="290">
        <v>0</v>
      </c>
      <c r="R870" s="290">
        <v>0</v>
      </c>
      <c r="S870" s="290">
        <v>0</v>
      </c>
      <c r="T870" s="291">
        <v>0</v>
      </c>
      <c r="U870" s="292">
        <v>0.21678037258063446</v>
      </c>
      <c r="V870" s="292">
        <v>0</v>
      </c>
      <c r="W870" s="292">
        <v>0</v>
      </c>
      <c r="X870" s="293">
        <v>0</v>
      </c>
      <c r="Y870" s="604" t="s">
        <v>16660</v>
      </c>
      <c r="Z870" s="282"/>
      <c r="AA870" s="282"/>
      <c r="AB870" s="282"/>
      <c r="AC870" s="282"/>
      <c r="AD870" s="283"/>
      <c r="AF870" s="285"/>
      <c r="AG870" s="285"/>
      <c r="AH870" s="285"/>
      <c r="AI870" s="285"/>
      <c r="AJ870" s="285"/>
      <c r="AL870" s="295"/>
    </row>
    <row r="871" spans="1:38" s="272" customFormat="1" x14ac:dyDescent="0.2">
      <c r="A871" s="272" t="s">
        <v>1285</v>
      </c>
      <c r="B871" s="272" t="s">
        <v>17066</v>
      </c>
      <c r="C871" s="257">
        <v>56007</v>
      </c>
      <c r="D871" s="272" t="s">
        <v>17024</v>
      </c>
      <c r="E871" s="273" t="s">
        <v>17832</v>
      </c>
      <c r="F871" s="274">
        <v>31000220</v>
      </c>
      <c r="G871" s="272" t="s">
        <v>18053</v>
      </c>
      <c r="H871" s="272" t="s">
        <v>18055</v>
      </c>
      <c r="I871" s="272" t="s">
        <v>12117</v>
      </c>
      <c r="J871" s="287">
        <v>0</v>
      </c>
      <c r="K871" s="288">
        <v>0.3</v>
      </c>
      <c r="L871" s="288">
        <v>0</v>
      </c>
      <c r="M871" s="288">
        <v>0</v>
      </c>
      <c r="N871" s="288">
        <v>0</v>
      </c>
      <c r="O871" s="289">
        <v>0</v>
      </c>
      <c r="P871" s="290">
        <v>0.32517055887095164</v>
      </c>
      <c r="Q871" s="290">
        <v>0</v>
      </c>
      <c r="R871" s="290">
        <v>0</v>
      </c>
      <c r="S871" s="290">
        <v>0</v>
      </c>
      <c r="T871" s="291">
        <v>0</v>
      </c>
      <c r="U871" s="292">
        <v>0.32517055887095164</v>
      </c>
      <c r="V871" s="292">
        <v>0</v>
      </c>
      <c r="W871" s="292">
        <v>0</v>
      </c>
      <c r="X871" s="293">
        <v>0</v>
      </c>
      <c r="Y871" s="604" t="s">
        <v>16660</v>
      </c>
      <c r="Z871" s="282"/>
      <c r="AA871" s="282"/>
      <c r="AB871" s="282"/>
      <c r="AC871" s="282"/>
      <c r="AD871" s="283"/>
      <c r="AF871" s="285"/>
      <c r="AG871" s="285"/>
      <c r="AH871" s="285"/>
      <c r="AI871" s="285"/>
      <c r="AJ871" s="285"/>
      <c r="AL871" s="295"/>
    </row>
    <row r="872" spans="1:38" s="272" customFormat="1" x14ac:dyDescent="0.2">
      <c r="A872" s="272" t="s">
        <v>1285</v>
      </c>
      <c r="B872" s="272" t="s">
        <v>17066</v>
      </c>
      <c r="C872" s="257">
        <v>56007</v>
      </c>
      <c r="D872" s="272" t="s">
        <v>17024</v>
      </c>
      <c r="E872" s="273" t="s">
        <v>17832</v>
      </c>
      <c r="F872" s="274">
        <v>31000228</v>
      </c>
      <c r="G872" s="272" t="s">
        <v>18053</v>
      </c>
      <c r="H872" s="272" t="s">
        <v>18032</v>
      </c>
      <c r="I872" s="272" t="s">
        <v>15126</v>
      </c>
      <c r="J872" s="287">
        <v>0.1</v>
      </c>
      <c r="K872" s="288">
        <v>0.1</v>
      </c>
      <c r="L872" s="288">
        <v>0.1</v>
      </c>
      <c r="M872" s="288">
        <v>0</v>
      </c>
      <c r="N872" s="288">
        <v>0</v>
      </c>
      <c r="O872" s="289">
        <v>0.10839018629031723</v>
      </c>
      <c r="P872" s="290">
        <v>0.10839018629031723</v>
      </c>
      <c r="Q872" s="290">
        <v>0.10839018629031723</v>
      </c>
      <c r="R872" s="290">
        <v>0</v>
      </c>
      <c r="S872" s="290">
        <v>0</v>
      </c>
      <c r="T872" s="291">
        <v>0.10839018629031723</v>
      </c>
      <c r="U872" s="292">
        <v>0.10839018629031723</v>
      </c>
      <c r="V872" s="292">
        <v>0.10839018629031723</v>
      </c>
      <c r="W872" s="292">
        <v>0</v>
      </c>
      <c r="X872" s="293">
        <v>0</v>
      </c>
      <c r="Y872" s="604" t="s">
        <v>16660</v>
      </c>
      <c r="Z872" s="282"/>
      <c r="AA872" s="282"/>
      <c r="AB872" s="282"/>
      <c r="AC872" s="282"/>
      <c r="AD872" s="283"/>
      <c r="AF872" s="285"/>
      <c r="AG872" s="285"/>
      <c r="AH872" s="285"/>
      <c r="AI872" s="285"/>
      <c r="AJ872" s="285"/>
      <c r="AL872" s="295"/>
    </row>
    <row r="873" spans="1:38" s="272" customFormat="1" x14ac:dyDescent="0.2">
      <c r="A873" s="272" t="s">
        <v>1285</v>
      </c>
      <c r="B873" s="272" t="s">
        <v>17066</v>
      </c>
      <c r="C873" s="257">
        <v>56007</v>
      </c>
      <c r="D873" s="272" t="s">
        <v>17024</v>
      </c>
      <c r="E873" s="273" t="s">
        <v>17832</v>
      </c>
      <c r="F873" s="274">
        <v>31000227</v>
      </c>
      <c r="G873" s="272" t="s">
        <v>18053</v>
      </c>
      <c r="H873" s="272" t="s">
        <v>18056</v>
      </c>
      <c r="I873" s="272" t="s">
        <v>15126</v>
      </c>
      <c r="J873" s="287">
        <v>0</v>
      </c>
      <c r="K873" s="288">
        <v>3.7</v>
      </c>
      <c r="L873" s="288">
        <v>0</v>
      </c>
      <c r="M873" s="288">
        <v>0</v>
      </c>
      <c r="N873" s="288">
        <v>0</v>
      </c>
      <c r="O873" s="289">
        <v>0</v>
      </c>
      <c r="P873" s="290">
        <v>4.0104368927417378</v>
      </c>
      <c r="Q873" s="290">
        <v>0</v>
      </c>
      <c r="R873" s="290">
        <v>0</v>
      </c>
      <c r="S873" s="290">
        <v>0</v>
      </c>
      <c r="T873" s="291">
        <v>0</v>
      </c>
      <c r="U873" s="292">
        <v>4.0104368927417378</v>
      </c>
      <c r="V873" s="292">
        <v>0</v>
      </c>
      <c r="W873" s="292">
        <v>0</v>
      </c>
      <c r="X873" s="293">
        <v>0</v>
      </c>
      <c r="Y873" s="604" t="s">
        <v>16660</v>
      </c>
      <c r="Z873" s="282"/>
      <c r="AA873" s="282"/>
      <c r="AB873" s="282"/>
      <c r="AC873" s="282"/>
      <c r="AD873" s="283"/>
      <c r="AF873" s="285"/>
      <c r="AG873" s="285"/>
      <c r="AH873" s="285"/>
      <c r="AI873" s="285"/>
      <c r="AJ873" s="285"/>
      <c r="AL873" s="295"/>
    </row>
    <row r="874" spans="1:38" s="272" customFormat="1" x14ac:dyDescent="0.2">
      <c r="A874" s="272" t="s">
        <v>1285</v>
      </c>
      <c r="B874" s="272" t="s">
        <v>17066</v>
      </c>
      <c r="C874" s="257">
        <v>56007</v>
      </c>
      <c r="D874" s="272" t="s">
        <v>17024</v>
      </c>
      <c r="E874" s="273" t="s">
        <v>17832</v>
      </c>
      <c r="F874" s="274">
        <v>31000299</v>
      </c>
      <c r="G874" s="272" t="s">
        <v>18047</v>
      </c>
      <c r="H874" s="272" t="s">
        <v>18057</v>
      </c>
      <c r="I874" s="272" t="s">
        <v>12109</v>
      </c>
      <c r="J874" s="287">
        <v>13.1052363</v>
      </c>
      <c r="K874" s="288">
        <v>0</v>
      </c>
      <c r="L874" s="288">
        <v>0</v>
      </c>
      <c r="M874" s="288">
        <v>0</v>
      </c>
      <c r="N874" s="288">
        <v>0</v>
      </c>
      <c r="O874" s="289">
        <v>14.204790039356276</v>
      </c>
      <c r="P874" s="290">
        <v>0</v>
      </c>
      <c r="Q874" s="290">
        <v>0</v>
      </c>
      <c r="R874" s="290">
        <v>0</v>
      </c>
      <c r="S874" s="290">
        <v>0</v>
      </c>
      <c r="T874" s="291">
        <v>14.204790039356276</v>
      </c>
      <c r="U874" s="292">
        <v>0</v>
      </c>
      <c r="V874" s="292">
        <v>0</v>
      </c>
      <c r="W874" s="292">
        <v>0</v>
      </c>
      <c r="X874" s="293">
        <v>0</v>
      </c>
      <c r="Y874" s="604" t="s">
        <v>16660</v>
      </c>
      <c r="Z874" s="282"/>
      <c r="AA874" s="282"/>
      <c r="AB874" s="282"/>
      <c r="AC874" s="282"/>
      <c r="AD874" s="283"/>
      <c r="AF874" s="285"/>
      <c r="AG874" s="285"/>
      <c r="AH874" s="285"/>
      <c r="AI874" s="285"/>
      <c r="AJ874" s="285"/>
      <c r="AL874" s="295"/>
    </row>
    <row r="875" spans="1:38" s="272" customFormat="1" x14ac:dyDescent="0.2">
      <c r="A875" s="272" t="s">
        <v>1285</v>
      </c>
      <c r="B875" s="272" t="s">
        <v>17066</v>
      </c>
      <c r="C875" s="257">
        <v>56007</v>
      </c>
      <c r="D875" s="272" t="s">
        <v>17024</v>
      </c>
      <c r="E875" s="273" t="s">
        <v>17832</v>
      </c>
      <c r="F875" s="274">
        <v>31000299</v>
      </c>
      <c r="G875" s="272" t="s">
        <v>18047</v>
      </c>
      <c r="H875" s="272" t="s">
        <v>18058</v>
      </c>
      <c r="I875" s="272" t="s">
        <v>12109</v>
      </c>
      <c r="J875" s="287">
        <v>13.1052363</v>
      </c>
      <c r="K875" s="288">
        <v>0</v>
      </c>
      <c r="L875" s="288">
        <v>0</v>
      </c>
      <c r="M875" s="288">
        <v>0</v>
      </c>
      <c r="N875" s="288">
        <v>0</v>
      </c>
      <c r="O875" s="289">
        <v>14.204790039356276</v>
      </c>
      <c r="P875" s="290">
        <v>0</v>
      </c>
      <c r="Q875" s="290">
        <v>0</v>
      </c>
      <c r="R875" s="290">
        <v>0</v>
      </c>
      <c r="S875" s="290">
        <v>0</v>
      </c>
      <c r="T875" s="291">
        <v>14.204790039356276</v>
      </c>
      <c r="U875" s="292">
        <v>0</v>
      </c>
      <c r="V875" s="292">
        <v>0</v>
      </c>
      <c r="W875" s="292">
        <v>0</v>
      </c>
      <c r="X875" s="293">
        <v>0</v>
      </c>
      <c r="Y875" s="604" t="s">
        <v>16660</v>
      </c>
      <c r="Z875" s="282"/>
      <c r="AA875" s="282"/>
      <c r="AB875" s="282"/>
      <c r="AC875" s="282"/>
      <c r="AD875" s="283"/>
      <c r="AF875" s="285"/>
      <c r="AG875" s="285"/>
      <c r="AH875" s="285"/>
      <c r="AI875" s="285"/>
      <c r="AJ875" s="285"/>
      <c r="AL875" s="295"/>
    </row>
    <row r="876" spans="1:38" s="272" customFormat="1" x14ac:dyDescent="0.2">
      <c r="A876" s="272" t="s">
        <v>1285</v>
      </c>
      <c r="B876" s="272" t="s">
        <v>17066</v>
      </c>
      <c r="C876" s="257">
        <v>56007</v>
      </c>
      <c r="D876" s="272" t="s">
        <v>17024</v>
      </c>
      <c r="E876" s="273" t="s">
        <v>17832</v>
      </c>
      <c r="F876" s="274">
        <v>31000299</v>
      </c>
      <c r="G876" s="272" t="s">
        <v>18047</v>
      </c>
      <c r="H876" s="272" t="s">
        <v>18059</v>
      </c>
      <c r="I876" s="272" t="s">
        <v>12109</v>
      </c>
      <c r="J876" s="287">
        <v>13.1052363</v>
      </c>
      <c r="K876" s="288">
        <v>0</v>
      </c>
      <c r="L876" s="288">
        <v>0</v>
      </c>
      <c r="M876" s="288">
        <v>0</v>
      </c>
      <c r="N876" s="288">
        <v>0</v>
      </c>
      <c r="O876" s="289">
        <v>14.204790039356276</v>
      </c>
      <c r="P876" s="290">
        <v>0</v>
      </c>
      <c r="Q876" s="290">
        <v>0</v>
      </c>
      <c r="R876" s="290">
        <v>0</v>
      </c>
      <c r="S876" s="290">
        <v>0</v>
      </c>
      <c r="T876" s="291">
        <v>14.204790039356276</v>
      </c>
      <c r="U876" s="292">
        <v>0</v>
      </c>
      <c r="V876" s="292">
        <v>0</v>
      </c>
      <c r="W876" s="292">
        <v>0</v>
      </c>
      <c r="X876" s="293">
        <v>0</v>
      </c>
      <c r="Y876" s="604" t="s">
        <v>16660</v>
      </c>
      <c r="Z876" s="282"/>
      <c r="AA876" s="282"/>
      <c r="AB876" s="282"/>
      <c r="AC876" s="282"/>
      <c r="AD876" s="283"/>
      <c r="AF876" s="285"/>
      <c r="AG876" s="285"/>
      <c r="AH876" s="285"/>
      <c r="AI876" s="285"/>
      <c r="AJ876" s="285"/>
      <c r="AL876" s="295"/>
    </row>
    <row r="877" spans="1:38" s="272" customFormat="1" x14ac:dyDescent="0.2">
      <c r="A877" s="272" t="s">
        <v>1285</v>
      </c>
      <c r="B877" s="272" t="s">
        <v>17066</v>
      </c>
      <c r="C877" s="257">
        <v>56007</v>
      </c>
      <c r="D877" s="272" t="s">
        <v>17024</v>
      </c>
      <c r="E877" s="273" t="s">
        <v>17832</v>
      </c>
      <c r="F877" s="274">
        <v>31000299</v>
      </c>
      <c r="G877" s="272" t="s">
        <v>18047</v>
      </c>
      <c r="H877" s="272" t="s">
        <v>18060</v>
      </c>
      <c r="I877" s="272" t="s">
        <v>12109</v>
      </c>
      <c r="J877" s="287">
        <v>13.1052363</v>
      </c>
      <c r="K877" s="288">
        <v>0</v>
      </c>
      <c r="L877" s="288">
        <v>0</v>
      </c>
      <c r="M877" s="288">
        <v>0</v>
      </c>
      <c r="N877" s="288">
        <v>0</v>
      </c>
      <c r="O877" s="289">
        <v>14.204790039356276</v>
      </c>
      <c r="P877" s="290">
        <v>0</v>
      </c>
      <c r="Q877" s="290">
        <v>0</v>
      </c>
      <c r="R877" s="290">
        <v>0</v>
      </c>
      <c r="S877" s="290">
        <v>0</v>
      </c>
      <c r="T877" s="291">
        <v>14.204790039356276</v>
      </c>
      <c r="U877" s="292">
        <v>0</v>
      </c>
      <c r="V877" s="292">
        <v>0</v>
      </c>
      <c r="W877" s="292">
        <v>0</v>
      </c>
      <c r="X877" s="293">
        <v>0</v>
      </c>
      <c r="Y877" s="604" t="s">
        <v>16660</v>
      </c>
      <c r="Z877" s="282"/>
      <c r="AA877" s="282"/>
      <c r="AB877" s="282"/>
      <c r="AC877" s="282"/>
      <c r="AD877" s="283"/>
      <c r="AF877" s="285"/>
      <c r="AG877" s="285"/>
      <c r="AH877" s="285"/>
      <c r="AI877" s="285"/>
      <c r="AJ877" s="285"/>
      <c r="AL877" s="295"/>
    </row>
    <row r="878" spans="1:38" s="272" customFormat="1" x14ac:dyDescent="0.2">
      <c r="A878" s="272" t="s">
        <v>1285</v>
      </c>
      <c r="B878" s="272" t="s">
        <v>17066</v>
      </c>
      <c r="C878" s="257">
        <v>56007</v>
      </c>
      <c r="D878" s="272" t="s">
        <v>17024</v>
      </c>
      <c r="E878" s="273" t="s">
        <v>17832</v>
      </c>
      <c r="F878" s="274">
        <v>31000299</v>
      </c>
      <c r="G878" s="272" t="s">
        <v>18047</v>
      </c>
      <c r="H878" s="272" t="s">
        <v>18061</v>
      </c>
      <c r="I878" s="272" t="s">
        <v>12109</v>
      </c>
      <c r="J878" s="287">
        <v>10.2199986</v>
      </c>
      <c r="K878" s="288">
        <v>0</v>
      </c>
      <c r="L878" s="288">
        <v>0</v>
      </c>
      <c r="M878" s="288">
        <v>0</v>
      </c>
      <c r="N878" s="288">
        <v>0</v>
      </c>
      <c r="O878" s="289">
        <v>11.077475521407813</v>
      </c>
      <c r="P878" s="290">
        <v>0</v>
      </c>
      <c r="Q878" s="290">
        <v>0</v>
      </c>
      <c r="R878" s="290">
        <v>0</v>
      </c>
      <c r="S878" s="290">
        <v>0</v>
      </c>
      <c r="T878" s="291">
        <v>11.077475521407813</v>
      </c>
      <c r="U878" s="292">
        <v>0</v>
      </c>
      <c r="V878" s="292">
        <v>0</v>
      </c>
      <c r="W878" s="292">
        <v>0</v>
      </c>
      <c r="X878" s="293">
        <v>0</v>
      </c>
      <c r="Y878" s="604" t="s">
        <v>16660</v>
      </c>
      <c r="Z878" s="282"/>
      <c r="AA878" s="282"/>
      <c r="AB878" s="282"/>
      <c r="AC878" s="282"/>
      <c r="AD878" s="283"/>
      <c r="AF878" s="285"/>
      <c r="AG878" s="285"/>
      <c r="AH878" s="285"/>
      <c r="AI878" s="285"/>
      <c r="AJ878" s="285"/>
      <c r="AL878" s="295"/>
    </row>
    <row r="879" spans="1:38" s="272" customFormat="1" x14ac:dyDescent="0.2">
      <c r="A879" s="272" t="s">
        <v>1285</v>
      </c>
      <c r="B879" s="272" t="s">
        <v>17066</v>
      </c>
      <c r="C879" s="257">
        <v>56007</v>
      </c>
      <c r="D879" s="272" t="s">
        <v>17024</v>
      </c>
      <c r="E879" s="273" t="s">
        <v>17832</v>
      </c>
      <c r="F879" s="274">
        <v>31000299</v>
      </c>
      <c r="G879" s="272" t="s">
        <v>18047</v>
      </c>
      <c r="H879" s="272" t="s">
        <v>18062</v>
      </c>
      <c r="I879" s="272" t="s">
        <v>12109</v>
      </c>
      <c r="J879" s="287">
        <v>16.600000000000001</v>
      </c>
      <c r="K879" s="288">
        <v>8.8000000000000007</v>
      </c>
      <c r="L879" s="288">
        <v>18.399999999999999</v>
      </c>
      <c r="M879" s="288">
        <v>0</v>
      </c>
      <c r="N879" s="288">
        <v>0</v>
      </c>
      <c r="O879" s="289">
        <v>17.992770924192662</v>
      </c>
      <c r="P879" s="290">
        <v>9.5383363935479171</v>
      </c>
      <c r="Q879" s="290">
        <v>19.94379427741837</v>
      </c>
      <c r="R879" s="290">
        <v>0</v>
      </c>
      <c r="S879" s="290">
        <v>0</v>
      </c>
      <c r="T879" s="291">
        <v>17.992770924192662</v>
      </c>
      <c r="U879" s="292">
        <v>9.5383363935479171</v>
      </c>
      <c r="V879" s="292">
        <v>19.94379427741837</v>
      </c>
      <c r="W879" s="292">
        <v>0</v>
      </c>
      <c r="X879" s="293">
        <v>0</v>
      </c>
      <c r="Y879" s="604" t="s">
        <v>16660</v>
      </c>
      <c r="Z879" s="282"/>
      <c r="AA879" s="282"/>
      <c r="AB879" s="282"/>
      <c r="AC879" s="282"/>
      <c r="AD879" s="283"/>
      <c r="AF879" s="285"/>
      <c r="AG879" s="285"/>
      <c r="AH879" s="285"/>
      <c r="AI879" s="285"/>
      <c r="AJ879" s="285"/>
      <c r="AL879" s="295"/>
    </row>
    <row r="880" spans="1:38" s="272" customFormat="1" x14ac:dyDescent="0.2">
      <c r="A880" s="272" t="s">
        <v>1285</v>
      </c>
      <c r="B880" s="272" t="s">
        <v>17066</v>
      </c>
      <c r="C880" s="257">
        <v>56007</v>
      </c>
      <c r="D880" s="272" t="s">
        <v>17024</v>
      </c>
      <c r="E880" s="273" t="s">
        <v>17832</v>
      </c>
      <c r="F880" s="274">
        <v>31000299</v>
      </c>
      <c r="G880" s="272" t="s">
        <v>18047</v>
      </c>
      <c r="H880" s="272" t="s">
        <v>18063</v>
      </c>
      <c r="I880" s="272" t="s">
        <v>12109</v>
      </c>
      <c r="J880" s="287">
        <v>21.9</v>
      </c>
      <c r="K880" s="288">
        <v>7</v>
      </c>
      <c r="L880" s="288">
        <v>23.2</v>
      </c>
      <c r="M880" s="288">
        <v>0</v>
      </c>
      <c r="N880" s="288">
        <v>0</v>
      </c>
      <c r="O880" s="289">
        <v>23.73745079757947</v>
      </c>
      <c r="P880" s="290">
        <v>7.587313040322206</v>
      </c>
      <c r="Q880" s="290">
        <v>25.146523219353597</v>
      </c>
      <c r="R880" s="290">
        <v>0</v>
      </c>
      <c r="S880" s="290">
        <v>0</v>
      </c>
      <c r="T880" s="291">
        <v>23.73745079757947</v>
      </c>
      <c r="U880" s="292">
        <v>7.587313040322206</v>
      </c>
      <c r="V880" s="292">
        <v>25.146523219353597</v>
      </c>
      <c r="W880" s="292">
        <v>0</v>
      </c>
      <c r="X880" s="293">
        <v>0</v>
      </c>
      <c r="Y880" s="604" t="s">
        <v>16660</v>
      </c>
      <c r="Z880" s="282"/>
      <c r="AA880" s="282"/>
      <c r="AB880" s="282"/>
      <c r="AC880" s="282"/>
      <c r="AD880" s="283"/>
      <c r="AF880" s="285"/>
      <c r="AG880" s="285"/>
      <c r="AH880" s="285"/>
      <c r="AI880" s="285"/>
      <c r="AJ880" s="285"/>
      <c r="AL880" s="295"/>
    </row>
    <row r="881" spans="1:38" s="272" customFormat="1" x14ac:dyDescent="0.2">
      <c r="A881" s="272" t="s">
        <v>1285</v>
      </c>
      <c r="B881" s="272" t="s">
        <v>17066</v>
      </c>
      <c r="C881" s="257">
        <v>56007</v>
      </c>
      <c r="D881" s="272" t="s">
        <v>17024</v>
      </c>
      <c r="E881" s="273" t="s">
        <v>17832</v>
      </c>
      <c r="F881" s="274">
        <v>31000299</v>
      </c>
      <c r="G881" s="272" t="s">
        <v>18064</v>
      </c>
      <c r="H881" s="272" t="s">
        <v>18065</v>
      </c>
      <c r="I881" s="272" t="s">
        <v>12109</v>
      </c>
      <c r="J881" s="287">
        <v>16.67180724</v>
      </c>
      <c r="K881" s="288">
        <v>0</v>
      </c>
      <c r="L881" s="288">
        <v>0</v>
      </c>
      <c r="M881" s="288">
        <v>0</v>
      </c>
      <c r="N881" s="288">
        <v>0</v>
      </c>
      <c r="O881" s="289">
        <v>18.070602925398596</v>
      </c>
      <c r="P881" s="290">
        <v>0</v>
      </c>
      <c r="Q881" s="290">
        <v>0</v>
      </c>
      <c r="R881" s="290">
        <v>0</v>
      </c>
      <c r="S881" s="290">
        <v>0</v>
      </c>
      <c r="T881" s="291">
        <v>18.070602925398596</v>
      </c>
      <c r="U881" s="292">
        <v>0</v>
      </c>
      <c r="V881" s="292">
        <v>0</v>
      </c>
      <c r="W881" s="292">
        <v>0</v>
      </c>
      <c r="X881" s="293">
        <v>0</v>
      </c>
      <c r="Y881" s="604" t="s">
        <v>16660</v>
      </c>
      <c r="Z881" s="282"/>
      <c r="AA881" s="282"/>
      <c r="AB881" s="282"/>
      <c r="AC881" s="282"/>
      <c r="AD881" s="283"/>
      <c r="AF881" s="285"/>
      <c r="AG881" s="285"/>
      <c r="AH881" s="285"/>
      <c r="AI881" s="285"/>
      <c r="AJ881" s="285"/>
      <c r="AL881" s="295"/>
    </row>
    <row r="882" spans="1:38" s="272" customFormat="1" x14ac:dyDescent="0.2">
      <c r="A882" s="272" t="s">
        <v>1285</v>
      </c>
      <c r="B882" s="272" t="s">
        <v>17066</v>
      </c>
      <c r="C882" s="257">
        <v>56007</v>
      </c>
      <c r="D882" s="272" t="s">
        <v>17024</v>
      </c>
      <c r="E882" s="273" t="s">
        <v>17832</v>
      </c>
      <c r="F882" s="274">
        <v>10500106</v>
      </c>
      <c r="G882" s="272" t="s">
        <v>17840</v>
      </c>
      <c r="H882" s="272" t="s">
        <v>18066</v>
      </c>
      <c r="I882" s="272" t="s">
        <v>10494</v>
      </c>
      <c r="J882" s="287">
        <v>1.2</v>
      </c>
      <c r="K882" s="288">
        <v>0.1</v>
      </c>
      <c r="L882" s="288">
        <v>1</v>
      </c>
      <c r="M882" s="288">
        <v>0</v>
      </c>
      <c r="N882" s="288">
        <v>0</v>
      </c>
      <c r="O882" s="289">
        <v>1.3006822354838066</v>
      </c>
      <c r="P882" s="290">
        <v>0.10839018629031723</v>
      </c>
      <c r="Q882" s="290">
        <v>1.0839018629031723</v>
      </c>
      <c r="R882" s="290">
        <v>0</v>
      </c>
      <c r="S882" s="290">
        <v>0</v>
      </c>
      <c r="T882" s="291">
        <v>1.3006822354838066</v>
      </c>
      <c r="U882" s="292">
        <v>0.10839018629031723</v>
      </c>
      <c r="V882" s="292">
        <v>1.0839018629031723</v>
      </c>
      <c r="W882" s="292">
        <v>0</v>
      </c>
      <c r="X882" s="293">
        <v>0</v>
      </c>
      <c r="Y882" s="604" t="s">
        <v>16660</v>
      </c>
      <c r="Z882" s="282"/>
      <c r="AA882" s="282"/>
      <c r="AB882" s="282"/>
      <c r="AC882" s="282"/>
      <c r="AD882" s="283"/>
      <c r="AF882" s="285"/>
      <c r="AG882" s="285"/>
      <c r="AH882" s="285"/>
      <c r="AI882" s="285"/>
      <c r="AJ882" s="285"/>
      <c r="AL882" s="295"/>
    </row>
    <row r="883" spans="1:38" s="272" customFormat="1" x14ac:dyDescent="0.2">
      <c r="A883" s="272" t="s">
        <v>1285</v>
      </c>
      <c r="B883" s="272" t="s">
        <v>17066</v>
      </c>
      <c r="C883" s="257">
        <v>56037</v>
      </c>
      <c r="D883" s="272" t="s">
        <v>17030</v>
      </c>
      <c r="E883" s="273" t="s">
        <v>17278</v>
      </c>
      <c r="F883" s="274">
        <v>31000205</v>
      </c>
      <c r="G883" s="272" t="s">
        <v>18067</v>
      </c>
      <c r="H883" s="272" t="s">
        <v>18068</v>
      </c>
      <c r="I883" s="272" t="s">
        <v>16771</v>
      </c>
      <c r="J883" s="287">
        <v>1.752</v>
      </c>
      <c r="K883" s="288">
        <v>0</v>
      </c>
      <c r="L883" s="288">
        <v>0</v>
      </c>
      <c r="M883" s="288">
        <v>0</v>
      </c>
      <c r="N883" s="288">
        <v>0</v>
      </c>
      <c r="O883" s="289">
        <v>1.8989960638063579</v>
      </c>
      <c r="P883" s="290">
        <v>0</v>
      </c>
      <c r="Q883" s="290">
        <v>0</v>
      </c>
      <c r="R883" s="290">
        <v>0</v>
      </c>
      <c r="S883" s="290">
        <v>0</v>
      </c>
      <c r="T883" s="291">
        <v>1.8989960638063579</v>
      </c>
      <c r="U883" s="292">
        <v>0</v>
      </c>
      <c r="V883" s="292">
        <v>0</v>
      </c>
      <c r="W883" s="292">
        <v>0</v>
      </c>
      <c r="X883" s="293">
        <v>0</v>
      </c>
      <c r="Y883" s="604" t="s">
        <v>16660</v>
      </c>
      <c r="Z883" s="282"/>
      <c r="AA883" s="282"/>
      <c r="AB883" s="282"/>
      <c r="AC883" s="282"/>
      <c r="AD883" s="283"/>
      <c r="AF883" s="285"/>
      <c r="AG883" s="285"/>
      <c r="AH883" s="285"/>
      <c r="AI883" s="285"/>
      <c r="AJ883" s="285"/>
      <c r="AL883" s="295"/>
    </row>
    <row r="884" spans="1:38" s="272" customFormat="1" x14ac:dyDescent="0.2">
      <c r="A884" s="272" t="s">
        <v>1285</v>
      </c>
      <c r="B884" s="272" t="s">
        <v>17066</v>
      </c>
      <c r="C884" s="257">
        <v>56037</v>
      </c>
      <c r="D884" s="272" t="s">
        <v>17030</v>
      </c>
      <c r="E884" s="273" t="s">
        <v>17278</v>
      </c>
      <c r="F884" s="274">
        <v>31000220</v>
      </c>
      <c r="G884" s="272" t="s">
        <v>18067</v>
      </c>
      <c r="H884" s="272" t="s">
        <v>18069</v>
      </c>
      <c r="I884" s="272" t="s">
        <v>12117</v>
      </c>
      <c r="J884" s="287">
        <v>0</v>
      </c>
      <c r="K884" s="288">
        <v>12.263999999999999</v>
      </c>
      <c r="L884" s="288">
        <v>0</v>
      </c>
      <c r="M884" s="288">
        <v>0</v>
      </c>
      <c r="N884" s="288">
        <v>0</v>
      </c>
      <c r="O884" s="289">
        <v>0</v>
      </c>
      <c r="P884" s="290">
        <v>13.292972446644503</v>
      </c>
      <c r="Q884" s="290">
        <v>0</v>
      </c>
      <c r="R884" s="290">
        <v>0</v>
      </c>
      <c r="S884" s="290">
        <v>0</v>
      </c>
      <c r="T884" s="291">
        <v>0</v>
      </c>
      <c r="U884" s="292">
        <v>13.292972446644503</v>
      </c>
      <c r="V884" s="292">
        <v>0</v>
      </c>
      <c r="W884" s="292">
        <v>0</v>
      </c>
      <c r="X884" s="293">
        <v>0</v>
      </c>
      <c r="Y884" s="604" t="s">
        <v>16660</v>
      </c>
      <c r="Z884" s="282"/>
      <c r="AA884" s="282"/>
      <c r="AB884" s="282"/>
      <c r="AC884" s="282"/>
      <c r="AD884" s="283"/>
      <c r="AF884" s="285"/>
      <c r="AG884" s="285"/>
      <c r="AH884" s="285"/>
      <c r="AI884" s="285"/>
      <c r="AJ884" s="285"/>
      <c r="AL884" s="295"/>
    </row>
    <row r="885" spans="1:38" s="272" customFormat="1" x14ac:dyDescent="0.2">
      <c r="A885" s="272" t="s">
        <v>1285</v>
      </c>
      <c r="B885" s="272" t="s">
        <v>17066</v>
      </c>
      <c r="C885" s="257">
        <v>56037</v>
      </c>
      <c r="D885" s="272" t="s">
        <v>17030</v>
      </c>
      <c r="E885" s="273" t="s">
        <v>17278</v>
      </c>
      <c r="F885" s="274">
        <v>31000301</v>
      </c>
      <c r="G885" s="272" t="s">
        <v>18067</v>
      </c>
      <c r="H885" s="272" t="s">
        <v>18070</v>
      </c>
      <c r="I885" s="272" t="s">
        <v>15126</v>
      </c>
      <c r="J885" s="287">
        <v>0</v>
      </c>
      <c r="K885" s="288">
        <v>0.438</v>
      </c>
      <c r="L885" s="288">
        <v>0</v>
      </c>
      <c r="M885" s="288">
        <v>0</v>
      </c>
      <c r="N885" s="288">
        <v>0</v>
      </c>
      <c r="O885" s="289">
        <v>0</v>
      </c>
      <c r="P885" s="290">
        <v>0.47474901595158947</v>
      </c>
      <c r="Q885" s="290">
        <v>0</v>
      </c>
      <c r="R885" s="290">
        <v>0</v>
      </c>
      <c r="S885" s="290">
        <v>0</v>
      </c>
      <c r="T885" s="291">
        <v>0</v>
      </c>
      <c r="U885" s="292">
        <v>0.47474901595158947</v>
      </c>
      <c r="V885" s="292">
        <v>0</v>
      </c>
      <c r="W885" s="292">
        <v>0</v>
      </c>
      <c r="X885" s="293">
        <v>0</v>
      </c>
      <c r="Y885" s="604" t="s">
        <v>16660</v>
      </c>
      <c r="Z885" s="282"/>
      <c r="AA885" s="282"/>
      <c r="AB885" s="282"/>
      <c r="AC885" s="282"/>
      <c r="AD885" s="283"/>
      <c r="AF885" s="285"/>
      <c r="AG885" s="285"/>
      <c r="AH885" s="285"/>
      <c r="AI885" s="285"/>
      <c r="AJ885" s="285"/>
      <c r="AL885" s="295"/>
    </row>
    <row r="886" spans="1:38" s="272" customFormat="1" x14ac:dyDescent="0.2">
      <c r="A886" s="272" t="s">
        <v>1285</v>
      </c>
      <c r="B886" s="272" t="s">
        <v>17066</v>
      </c>
      <c r="C886" s="257">
        <v>56037</v>
      </c>
      <c r="D886" s="272" t="s">
        <v>17030</v>
      </c>
      <c r="E886" s="273" t="s">
        <v>17278</v>
      </c>
      <c r="F886" s="274">
        <v>31000404</v>
      </c>
      <c r="G886" s="272" t="s">
        <v>17628</v>
      </c>
      <c r="H886" s="272" t="s">
        <v>18071</v>
      </c>
      <c r="I886" s="272" t="s">
        <v>14779</v>
      </c>
      <c r="J886" s="287">
        <v>1.3140000000000001</v>
      </c>
      <c r="K886" s="288">
        <v>0</v>
      </c>
      <c r="L886" s="288">
        <v>0.438</v>
      </c>
      <c r="M886" s="288">
        <v>0</v>
      </c>
      <c r="N886" s="288">
        <v>0</v>
      </c>
      <c r="O886" s="289">
        <v>1.4242470478547684</v>
      </c>
      <c r="P886" s="290">
        <v>0</v>
      </c>
      <c r="Q886" s="290">
        <v>0.47474901595158947</v>
      </c>
      <c r="R886" s="290">
        <v>0</v>
      </c>
      <c r="S886" s="290">
        <v>0</v>
      </c>
      <c r="T886" s="291">
        <v>1.4242470478547684</v>
      </c>
      <c r="U886" s="292">
        <v>0</v>
      </c>
      <c r="V886" s="292">
        <v>0.47474901595158947</v>
      </c>
      <c r="W886" s="292">
        <v>0</v>
      </c>
      <c r="X886" s="293">
        <v>0</v>
      </c>
      <c r="Y886" s="604" t="s">
        <v>16660</v>
      </c>
      <c r="Z886" s="282"/>
      <c r="AA886" s="282"/>
      <c r="AB886" s="282"/>
      <c r="AC886" s="282"/>
      <c r="AD886" s="283"/>
      <c r="AF886" s="285"/>
      <c r="AG886" s="285"/>
      <c r="AH886" s="285"/>
      <c r="AI886" s="285"/>
      <c r="AJ886" s="285"/>
      <c r="AL886" s="295"/>
    </row>
    <row r="887" spans="1:38" s="272" customFormat="1" x14ac:dyDescent="0.2">
      <c r="A887" s="272" t="s">
        <v>1285</v>
      </c>
      <c r="B887" s="272" t="s">
        <v>17066</v>
      </c>
      <c r="C887" s="257">
        <v>56037</v>
      </c>
      <c r="D887" s="272" t="s">
        <v>17030</v>
      </c>
      <c r="E887" s="273" t="s">
        <v>17278</v>
      </c>
      <c r="F887" s="274">
        <v>31000404</v>
      </c>
      <c r="G887" s="272" t="s">
        <v>18067</v>
      </c>
      <c r="H887" s="272" t="s">
        <v>18072</v>
      </c>
      <c r="I887" s="272" t="s">
        <v>14779</v>
      </c>
      <c r="J887" s="287">
        <v>1.3140000000000001</v>
      </c>
      <c r="K887" s="288">
        <v>0</v>
      </c>
      <c r="L887" s="288">
        <v>0.438</v>
      </c>
      <c r="M887" s="288">
        <v>0</v>
      </c>
      <c r="N887" s="288">
        <v>0</v>
      </c>
      <c r="O887" s="289">
        <v>1.4242470478547684</v>
      </c>
      <c r="P887" s="290">
        <v>0</v>
      </c>
      <c r="Q887" s="290">
        <v>0.47474901595158947</v>
      </c>
      <c r="R887" s="290">
        <v>0</v>
      </c>
      <c r="S887" s="290">
        <v>0</v>
      </c>
      <c r="T887" s="291">
        <v>1.4242470478547684</v>
      </c>
      <c r="U887" s="292">
        <v>0</v>
      </c>
      <c r="V887" s="292">
        <v>0.47474901595158947</v>
      </c>
      <c r="W887" s="292">
        <v>0</v>
      </c>
      <c r="X887" s="293">
        <v>0</v>
      </c>
      <c r="Y887" s="604" t="s">
        <v>16660</v>
      </c>
      <c r="Z887" s="282"/>
      <c r="AA887" s="282"/>
      <c r="AB887" s="282"/>
      <c r="AC887" s="282"/>
      <c r="AD887" s="283"/>
      <c r="AF887" s="285"/>
      <c r="AG887" s="285"/>
      <c r="AH887" s="285"/>
      <c r="AI887" s="285"/>
      <c r="AJ887" s="285"/>
      <c r="AL887" s="295"/>
    </row>
    <row r="888" spans="1:38" s="272" customFormat="1" x14ac:dyDescent="0.2">
      <c r="A888" s="272" t="s">
        <v>1285</v>
      </c>
      <c r="B888" s="272" t="s">
        <v>17066</v>
      </c>
      <c r="C888" s="257">
        <v>56037</v>
      </c>
      <c r="D888" s="272" t="s">
        <v>17030</v>
      </c>
      <c r="E888" s="273" t="s">
        <v>17278</v>
      </c>
      <c r="F888" s="274">
        <v>31000404</v>
      </c>
      <c r="G888" s="272" t="s">
        <v>18067</v>
      </c>
      <c r="H888" s="272" t="s">
        <v>18073</v>
      </c>
      <c r="I888" s="272" t="s">
        <v>14779</v>
      </c>
      <c r="J888" s="287">
        <v>1.3140000000000001</v>
      </c>
      <c r="K888" s="288">
        <v>0</v>
      </c>
      <c r="L888" s="288">
        <v>0.438</v>
      </c>
      <c r="M888" s="288">
        <v>0</v>
      </c>
      <c r="N888" s="288">
        <v>0</v>
      </c>
      <c r="O888" s="289">
        <v>1.4242470478547684</v>
      </c>
      <c r="P888" s="290">
        <v>0</v>
      </c>
      <c r="Q888" s="290">
        <v>0.47474901595158947</v>
      </c>
      <c r="R888" s="290">
        <v>0</v>
      </c>
      <c r="S888" s="290">
        <v>0</v>
      </c>
      <c r="T888" s="291">
        <v>1.4242470478547684</v>
      </c>
      <c r="U888" s="292">
        <v>0</v>
      </c>
      <c r="V888" s="292">
        <v>0.47474901595158947</v>
      </c>
      <c r="W888" s="292">
        <v>0</v>
      </c>
      <c r="X888" s="293">
        <v>0</v>
      </c>
      <c r="Y888" s="604" t="s">
        <v>16660</v>
      </c>
      <c r="Z888" s="282"/>
      <c r="AA888" s="282"/>
      <c r="AB888" s="282"/>
      <c r="AC888" s="282"/>
      <c r="AD888" s="283"/>
      <c r="AF888" s="285"/>
      <c r="AG888" s="285"/>
      <c r="AH888" s="285"/>
      <c r="AI888" s="285"/>
      <c r="AJ888" s="285"/>
      <c r="AL888" s="295"/>
    </row>
    <row r="889" spans="1:38" s="272" customFormat="1" x14ac:dyDescent="0.2">
      <c r="A889" s="272" t="s">
        <v>1285</v>
      </c>
      <c r="B889" s="272" t="s">
        <v>17066</v>
      </c>
      <c r="C889" s="257">
        <v>56037</v>
      </c>
      <c r="D889" s="272" t="s">
        <v>17030</v>
      </c>
      <c r="E889" s="273" t="s">
        <v>17278</v>
      </c>
      <c r="F889" s="274">
        <v>31000404</v>
      </c>
      <c r="G889" s="272" t="s">
        <v>18067</v>
      </c>
      <c r="H889" s="272" t="s">
        <v>18074</v>
      </c>
      <c r="I889" s="272" t="s">
        <v>14779</v>
      </c>
      <c r="J889" s="287">
        <v>0.876</v>
      </c>
      <c r="K889" s="288">
        <v>0</v>
      </c>
      <c r="L889" s="288">
        <v>0.438</v>
      </c>
      <c r="M889" s="288">
        <v>0</v>
      </c>
      <c r="N889" s="288">
        <v>0</v>
      </c>
      <c r="O889" s="289">
        <v>0.94949803190317894</v>
      </c>
      <c r="P889" s="290">
        <v>0</v>
      </c>
      <c r="Q889" s="290">
        <v>0.47474901595158947</v>
      </c>
      <c r="R889" s="290">
        <v>0</v>
      </c>
      <c r="S889" s="290">
        <v>0</v>
      </c>
      <c r="T889" s="291">
        <v>0.94949803190317894</v>
      </c>
      <c r="U889" s="292">
        <v>0</v>
      </c>
      <c r="V889" s="292">
        <v>0.47474901595158947</v>
      </c>
      <c r="W889" s="292">
        <v>0</v>
      </c>
      <c r="X889" s="293">
        <v>0</v>
      </c>
      <c r="Y889" s="604" t="s">
        <v>16660</v>
      </c>
      <c r="Z889" s="282"/>
      <c r="AA889" s="282"/>
      <c r="AB889" s="282"/>
      <c r="AC889" s="282"/>
      <c r="AD889" s="283"/>
      <c r="AF889" s="285"/>
      <c r="AG889" s="285"/>
      <c r="AH889" s="285"/>
      <c r="AI889" s="285"/>
      <c r="AJ889" s="285"/>
      <c r="AL889" s="295"/>
    </row>
    <row r="890" spans="1:38" s="272" customFormat="1" x14ac:dyDescent="0.2">
      <c r="A890" s="272" t="s">
        <v>1285</v>
      </c>
      <c r="B890" s="272" t="s">
        <v>17066</v>
      </c>
      <c r="C890" s="257">
        <v>56037</v>
      </c>
      <c r="D890" s="272" t="s">
        <v>17030</v>
      </c>
      <c r="E890" s="273" t="s">
        <v>17278</v>
      </c>
      <c r="F890" s="274">
        <v>40400311</v>
      </c>
      <c r="G890" s="272" t="s">
        <v>17628</v>
      </c>
      <c r="H890" s="272" t="s">
        <v>18075</v>
      </c>
      <c r="I890" s="272" t="s">
        <v>16772</v>
      </c>
      <c r="J890" s="287">
        <v>0.438</v>
      </c>
      <c r="K890" s="288">
        <v>18.396000000000001</v>
      </c>
      <c r="L890" s="288">
        <v>1.752</v>
      </c>
      <c r="M890" s="288">
        <v>0</v>
      </c>
      <c r="N890" s="288">
        <v>0</v>
      </c>
      <c r="O890" s="289">
        <v>0.47474901595158947</v>
      </c>
      <c r="P890" s="290">
        <v>19.939458669966758</v>
      </c>
      <c r="Q890" s="290">
        <v>1.8989960638063579</v>
      </c>
      <c r="R890" s="290">
        <v>0</v>
      </c>
      <c r="S890" s="290">
        <v>0</v>
      </c>
      <c r="T890" s="291">
        <v>0.47474901595158947</v>
      </c>
      <c r="U890" s="292">
        <v>18.426869173399336</v>
      </c>
      <c r="V890" s="292">
        <v>1.8989960638063579</v>
      </c>
      <c r="W890" s="292">
        <v>0</v>
      </c>
      <c r="X890" s="293">
        <v>0</v>
      </c>
      <c r="Y890" s="604" t="s">
        <v>16661</v>
      </c>
      <c r="Z890" s="282"/>
      <c r="AA890" s="282"/>
      <c r="AB890" s="282"/>
      <c r="AC890" s="282"/>
      <c r="AD890" s="283"/>
      <c r="AF890" s="285"/>
      <c r="AG890" s="285"/>
      <c r="AH890" s="285"/>
      <c r="AI890" s="285"/>
      <c r="AJ890" s="285"/>
      <c r="AL890" s="295"/>
    </row>
    <row r="891" spans="1:38" s="272" customFormat="1" x14ac:dyDescent="0.2">
      <c r="A891" s="272" t="s">
        <v>1285</v>
      </c>
      <c r="B891" s="272" t="s">
        <v>17066</v>
      </c>
      <c r="C891" s="257">
        <v>56037</v>
      </c>
      <c r="D891" s="272" t="s">
        <v>17030</v>
      </c>
      <c r="E891" s="273" t="s">
        <v>17278</v>
      </c>
      <c r="F891" s="274">
        <v>31000299</v>
      </c>
      <c r="G891" s="272" t="s">
        <v>18067</v>
      </c>
      <c r="H891" s="272" t="s">
        <v>18076</v>
      </c>
      <c r="I891" s="272" t="s">
        <v>12109</v>
      </c>
      <c r="J891" s="287">
        <v>0</v>
      </c>
      <c r="K891" s="288">
        <v>1.752</v>
      </c>
      <c r="L891" s="288">
        <v>0</v>
      </c>
      <c r="M891" s="288">
        <v>0</v>
      </c>
      <c r="N891" s="288">
        <v>0</v>
      </c>
      <c r="O891" s="289">
        <v>0</v>
      </c>
      <c r="P891" s="290">
        <v>1.8989960638063579</v>
      </c>
      <c r="Q891" s="290">
        <v>0</v>
      </c>
      <c r="R891" s="290">
        <v>0</v>
      </c>
      <c r="S891" s="290">
        <v>0</v>
      </c>
      <c r="T891" s="291">
        <v>0</v>
      </c>
      <c r="U891" s="292">
        <v>1.8989960638063579</v>
      </c>
      <c r="V891" s="292">
        <v>0</v>
      </c>
      <c r="W891" s="292">
        <v>0</v>
      </c>
      <c r="X891" s="293">
        <v>0</v>
      </c>
      <c r="Y891" s="604" t="s">
        <v>16660</v>
      </c>
      <c r="Z891" s="282"/>
      <c r="AA891" s="282"/>
      <c r="AB891" s="282"/>
      <c r="AC891" s="282"/>
      <c r="AD891" s="283"/>
      <c r="AF891" s="285"/>
      <c r="AG891" s="285"/>
      <c r="AH891" s="285"/>
      <c r="AI891" s="285"/>
      <c r="AJ891" s="285"/>
      <c r="AL891" s="295"/>
    </row>
    <row r="892" spans="1:38" s="272" customFormat="1" x14ac:dyDescent="0.2">
      <c r="A892" s="272" t="s">
        <v>1285</v>
      </c>
      <c r="B892" s="272" t="s">
        <v>17066</v>
      </c>
      <c r="C892" s="257">
        <v>56037</v>
      </c>
      <c r="D892" s="272" t="s">
        <v>17030</v>
      </c>
      <c r="E892" s="273" t="s">
        <v>17278</v>
      </c>
      <c r="F892" s="274">
        <v>31000227</v>
      </c>
      <c r="G892" s="272" t="s">
        <v>17731</v>
      </c>
      <c r="H892" s="272" t="s">
        <v>18077</v>
      </c>
      <c r="I892" s="272" t="s">
        <v>15126</v>
      </c>
      <c r="J892" s="287">
        <v>0.26279999999999998</v>
      </c>
      <c r="K892" s="288">
        <v>0</v>
      </c>
      <c r="L892" s="288">
        <v>8.7599999999999997E-2</v>
      </c>
      <c r="M892" s="288">
        <v>0</v>
      </c>
      <c r="N892" s="288">
        <v>0</v>
      </c>
      <c r="O892" s="289">
        <v>0.28484940957095367</v>
      </c>
      <c r="P892" s="290">
        <v>0</v>
      </c>
      <c r="Q892" s="290">
        <v>9.4949803190317886E-2</v>
      </c>
      <c r="R892" s="290">
        <v>0</v>
      </c>
      <c r="S892" s="290">
        <v>0</v>
      </c>
      <c r="T892" s="291">
        <v>0.28484940957095367</v>
      </c>
      <c r="U892" s="292">
        <v>0</v>
      </c>
      <c r="V892" s="292">
        <v>9.4949803190317886E-2</v>
      </c>
      <c r="W892" s="292">
        <v>0</v>
      </c>
      <c r="X892" s="293">
        <v>0</v>
      </c>
      <c r="Y892" s="604" t="s">
        <v>16660</v>
      </c>
      <c r="Z892" s="282"/>
      <c r="AA892" s="282"/>
      <c r="AB892" s="282"/>
      <c r="AC892" s="282"/>
      <c r="AD892" s="283"/>
      <c r="AF892" s="285"/>
      <c r="AG892" s="285"/>
      <c r="AH892" s="285"/>
      <c r="AI892" s="285"/>
      <c r="AJ892" s="285"/>
      <c r="AL892" s="295"/>
    </row>
    <row r="893" spans="1:38" s="272" customFormat="1" x14ac:dyDescent="0.2">
      <c r="A893" s="272" t="s">
        <v>1285</v>
      </c>
      <c r="B893" s="272" t="s">
        <v>17066</v>
      </c>
      <c r="C893" s="257">
        <v>56037</v>
      </c>
      <c r="D893" s="272" t="s">
        <v>17030</v>
      </c>
      <c r="E893" s="273" t="s">
        <v>17278</v>
      </c>
      <c r="F893" s="274">
        <v>31000220</v>
      </c>
      <c r="G893" s="272" t="s">
        <v>17366</v>
      </c>
      <c r="H893" s="272" t="s">
        <v>18078</v>
      </c>
      <c r="I893" s="272" t="s">
        <v>12117</v>
      </c>
      <c r="J893" s="287">
        <v>0</v>
      </c>
      <c r="K893" s="288">
        <v>0.56940000000000002</v>
      </c>
      <c r="L893" s="288">
        <v>0</v>
      </c>
      <c r="M893" s="288">
        <v>0</v>
      </c>
      <c r="N893" s="288">
        <v>0</v>
      </c>
      <c r="O893" s="289">
        <v>0</v>
      </c>
      <c r="P893" s="290">
        <v>0.61717372073706633</v>
      </c>
      <c r="Q893" s="290">
        <v>0</v>
      </c>
      <c r="R893" s="290">
        <v>0</v>
      </c>
      <c r="S893" s="290">
        <v>0</v>
      </c>
      <c r="T893" s="291">
        <v>0</v>
      </c>
      <c r="U893" s="292">
        <v>0.61717372073706633</v>
      </c>
      <c r="V893" s="292">
        <v>0</v>
      </c>
      <c r="W893" s="292">
        <v>0</v>
      </c>
      <c r="X893" s="293">
        <v>0</v>
      </c>
      <c r="Y893" s="604" t="s">
        <v>16660</v>
      </c>
      <c r="Z893" s="282"/>
      <c r="AA893" s="282"/>
      <c r="AB893" s="282"/>
      <c r="AC893" s="282"/>
      <c r="AD893" s="283"/>
      <c r="AF893" s="285"/>
      <c r="AG893" s="285"/>
      <c r="AH893" s="285"/>
      <c r="AI893" s="285"/>
      <c r="AJ893" s="285"/>
      <c r="AL893" s="295"/>
    </row>
    <row r="894" spans="1:38" s="272" customFormat="1" x14ac:dyDescent="0.2">
      <c r="A894" s="272" t="s">
        <v>1285</v>
      </c>
      <c r="B894" s="272" t="s">
        <v>17066</v>
      </c>
      <c r="C894" s="257">
        <v>56037</v>
      </c>
      <c r="D894" s="272" t="s">
        <v>17030</v>
      </c>
      <c r="E894" s="273" t="s">
        <v>17278</v>
      </c>
      <c r="F894" s="274">
        <v>31000227</v>
      </c>
      <c r="G894" s="272" t="s">
        <v>17358</v>
      </c>
      <c r="H894" s="272" t="s">
        <v>18079</v>
      </c>
      <c r="I894" s="272" t="s">
        <v>15126</v>
      </c>
      <c r="J894" s="287">
        <v>7.0080000000000003E-2</v>
      </c>
      <c r="K894" s="288">
        <v>4.3800000000000002E-3</v>
      </c>
      <c r="L894" s="288">
        <v>1.3140000000000001E-2</v>
      </c>
      <c r="M894" s="288">
        <v>0</v>
      </c>
      <c r="N894" s="288">
        <v>0</v>
      </c>
      <c r="O894" s="289">
        <v>7.5959842552254311E-2</v>
      </c>
      <c r="P894" s="290">
        <v>4.7474901595158945E-3</v>
      </c>
      <c r="Q894" s="290">
        <v>1.4242470478547684E-2</v>
      </c>
      <c r="R894" s="290">
        <v>0</v>
      </c>
      <c r="S894" s="290">
        <v>0</v>
      </c>
      <c r="T894" s="291">
        <v>7.5959842552254311E-2</v>
      </c>
      <c r="U894" s="292">
        <v>4.7474901595158945E-3</v>
      </c>
      <c r="V894" s="292">
        <v>1.4242470478547684E-2</v>
      </c>
      <c r="W894" s="292">
        <v>0</v>
      </c>
      <c r="X894" s="293">
        <v>0</v>
      </c>
      <c r="Y894" s="604" t="s">
        <v>16660</v>
      </c>
      <c r="Z894" s="282"/>
      <c r="AA894" s="282"/>
      <c r="AB894" s="282"/>
      <c r="AC894" s="282"/>
      <c r="AD894" s="283"/>
      <c r="AF894" s="285"/>
      <c r="AG894" s="285"/>
      <c r="AH894" s="285"/>
      <c r="AI894" s="285"/>
      <c r="AJ894" s="285"/>
      <c r="AL894" s="295"/>
    </row>
    <row r="895" spans="1:38" s="272" customFormat="1" x14ac:dyDescent="0.2">
      <c r="A895" s="272" t="s">
        <v>1285</v>
      </c>
      <c r="B895" s="272" t="s">
        <v>17066</v>
      </c>
      <c r="C895" s="257">
        <v>56037</v>
      </c>
      <c r="D895" s="272" t="s">
        <v>17030</v>
      </c>
      <c r="E895" s="273" t="s">
        <v>17278</v>
      </c>
      <c r="F895" s="274">
        <v>31000227</v>
      </c>
      <c r="G895" s="272" t="s">
        <v>17371</v>
      </c>
      <c r="H895" s="272" t="s">
        <v>18080</v>
      </c>
      <c r="I895" s="272" t="s">
        <v>15126</v>
      </c>
      <c r="J895" s="287">
        <v>7.0080000000000003E-2</v>
      </c>
      <c r="K895" s="288">
        <v>4.3800000000000002E-3</v>
      </c>
      <c r="L895" s="288">
        <v>1.3140000000000001E-2</v>
      </c>
      <c r="M895" s="288">
        <v>0</v>
      </c>
      <c r="N895" s="288">
        <v>0</v>
      </c>
      <c r="O895" s="289">
        <v>7.5959842552254311E-2</v>
      </c>
      <c r="P895" s="290">
        <v>4.7474901595158945E-3</v>
      </c>
      <c r="Q895" s="290">
        <v>1.4242470478547684E-2</v>
      </c>
      <c r="R895" s="290">
        <v>0</v>
      </c>
      <c r="S895" s="290">
        <v>0</v>
      </c>
      <c r="T895" s="291">
        <v>7.5959842552254311E-2</v>
      </c>
      <c r="U895" s="292">
        <v>4.7474901595158945E-3</v>
      </c>
      <c r="V895" s="292">
        <v>1.4242470478547684E-2</v>
      </c>
      <c r="W895" s="292">
        <v>0</v>
      </c>
      <c r="X895" s="293">
        <v>0</v>
      </c>
      <c r="Y895" s="604" t="s">
        <v>16660</v>
      </c>
      <c r="Z895" s="282"/>
      <c r="AA895" s="282"/>
      <c r="AB895" s="282"/>
      <c r="AC895" s="282"/>
      <c r="AD895" s="283"/>
      <c r="AF895" s="285"/>
      <c r="AG895" s="285"/>
      <c r="AH895" s="285"/>
      <c r="AI895" s="285"/>
      <c r="AJ895" s="285"/>
      <c r="AL895" s="295"/>
    </row>
    <row r="896" spans="1:38" s="272" customFormat="1" x14ac:dyDescent="0.2">
      <c r="A896" s="272" t="s">
        <v>1285</v>
      </c>
      <c r="B896" s="272" t="s">
        <v>17066</v>
      </c>
      <c r="C896" s="257">
        <v>56037</v>
      </c>
      <c r="D896" s="272" t="s">
        <v>17030</v>
      </c>
      <c r="E896" s="273" t="s">
        <v>17278</v>
      </c>
      <c r="F896" s="274">
        <v>31000227</v>
      </c>
      <c r="G896" s="272" t="s">
        <v>17366</v>
      </c>
      <c r="H896" s="272" t="s">
        <v>18081</v>
      </c>
      <c r="I896" s="272" t="s">
        <v>15126</v>
      </c>
      <c r="J896" s="287">
        <v>0</v>
      </c>
      <c r="K896" s="288">
        <v>11.826000000000001</v>
      </c>
      <c r="L896" s="288">
        <v>0</v>
      </c>
      <c r="M896" s="288">
        <v>0</v>
      </c>
      <c r="N896" s="288">
        <v>0</v>
      </c>
      <c r="O896" s="289">
        <v>0</v>
      </c>
      <c r="P896" s="290">
        <v>12.818223430692916</v>
      </c>
      <c r="Q896" s="290">
        <v>0</v>
      </c>
      <c r="R896" s="290">
        <v>0</v>
      </c>
      <c r="S896" s="290">
        <v>0</v>
      </c>
      <c r="T896" s="291">
        <v>0</v>
      </c>
      <c r="U896" s="292">
        <v>11.845844468613858</v>
      </c>
      <c r="V896" s="292">
        <v>0</v>
      </c>
      <c r="W896" s="292">
        <v>0</v>
      </c>
      <c r="X896" s="293">
        <v>0</v>
      </c>
      <c r="Y896" s="604" t="s">
        <v>16661</v>
      </c>
      <c r="Z896" s="282"/>
      <c r="AA896" s="282"/>
      <c r="AB896" s="282"/>
      <c r="AC896" s="282"/>
      <c r="AD896" s="283"/>
      <c r="AF896" s="285"/>
      <c r="AG896" s="285"/>
      <c r="AH896" s="285"/>
      <c r="AI896" s="285"/>
      <c r="AJ896" s="285"/>
      <c r="AL896" s="295"/>
    </row>
    <row r="897" spans="1:38" s="272" customFormat="1" x14ac:dyDescent="0.2">
      <c r="A897" s="272" t="s">
        <v>1285</v>
      </c>
      <c r="B897" s="272" t="s">
        <v>17066</v>
      </c>
      <c r="C897" s="257">
        <v>56037</v>
      </c>
      <c r="D897" s="272" t="s">
        <v>17030</v>
      </c>
      <c r="E897" s="273" t="s">
        <v>17278</v>
      </c>
      <c r="F897" s="274">
        <v>31000227</v>
      </c>
      <c r="G897" s="272" t="s">
        <v>17366</v>
      </c>
      <c r="H897" s="272" t="s">
        <v>18082</v>
      </c>
      <c r="I897" s="272" t="s">
        <v>15126</v>
      </c>
      <c r="J897" s="287">
        <v>0.13139999999999999</v>
      </c>
      <c r="K897" s="288">
        <v>4.3799999999999999E-2</v>
      </c>
      <c r="L897" s="288">
        <v>4.3799999999999999E-2</v>
      </c>
      <c r="M897" s="288">
        <v>0</v>
      </c>
      <c r="N897" s="288">
        <v>0</v>
      </c>
      <c r="O897" s="289">
        <v>0.14242470478547684</v>
      </c>
      <c r="P897" s="290">
        <v>4.7474901595158943E-2</v>
      </c>
      <c r="Q897" s="290">
        <v>4.7474901595158943E-2</v>
      </c>
      <c r="R897" s="290">
        <v>0</v>
      </c>
      <c r="S897" s="290">
        <v>0</v>
      </c>
      <c r="T897" s="291">
        <v>0.14242470478547684</v>
      </c>
      <c r="U897" s="292">
        <v>4.7474901595158943E-2</v>
      </c>
      <c r="V897" s="292">
        <v>4.7474901595158943E-2</v>
      </c>
      <c r="W897" s="292">
        <v>0</v>
      </c>
      <c r="X897" s="293">
        <v>0</v>
      </c>
      <c r="Y897" s="604" t="s">
        <v>16660</v>
      </c>
      <c r="Z897" s="282"/>
      <c r="AA897" s="282"/>
      <c r="AB897" s="282"/>
      <c r="AC897" s="282"/>
      <c r="AD897" s="283"/>
      <c r="AF897" s="285"/>
      <c r="AG897" s="285"/>
      <c r="AH897" s="285"/>
      <c r="AI897" s="285"/>
      <c r="AJ897" s="285"/>
      <c r="AL897" s="295"/>
    </row>
    <row r="898" spans="1:38" s="272" customFormat="1" x14ac:dyDescent="0.2">
      <c r="A898" s="272" t="s">
        <v>1285</v>
      </c>
      <c r="B898" s="272" t="s">
        <v>17066</v>
      </c>
      <c r="C898" s="257">
        <v>56037</v>
      </c>
      <c r="D898" s="272" t="s">
        <v>17030</v>
      </c>
      <c r="E898" s="273" t="s">
        <v>17278</v>
      </c>
      <c r="F898" s="274">
        <v>31000301</v>
      </c>
      <c r="G898" s="272" t="s">
        <v>17361</v>
      </c>
      <c r="H898" s="272" t="s">
        <v>18083</v>
      </c>
      <c r="I898" s="272" t="s">
        <v>15126</v>
      </c>
      <c r="J898" s="287">
        <v>0</v>
      </c>
      <c r="K898" s="288">
        <v>0.438</v>
      </c>
      <c r="L898" s="288">
        <v>0</v>
      </c>
      <c r="M898" s="288">
        <v>0</v>
      </c>
      <c r="N898" s="288">
        <v>0</v>
      </c>
      <c r="O898" s="289">
        <v>0</v>
      </c>
      <c r="P898" s="290">
        <v>0.47474901595158947</v>
      </c>
      <c r="Q898" s="290">
        <v>0</v>
      </c>
      <c r="R898" s="290">
        <v>0</v>
      </c>
      <c r="S898" s="290">
        <v>0</v>
      </c>
      <c r="T898" s="291">
        <v>0</v>
      </c>
      <c r="U898" s="292">
        <v>0.47474901595158947</v>
      </c>
      <c r="V898" s="292">
        <v>0</v>
      </c>
      <c r="W898" s="292">
        <v>0</v>
      </c>
      <c r="X898" s="293">
        <v>0</v>
      </c>
      <c r="Y898" s="604" t="s">
        <v>16660</v>
      </c>
      <c r="Z898" s="282"/>
      <c r="AA898" s="282"/>
      <c r="AB898" s="282"/>
      <c r="AC898" s="282"/>
      <c r="AD898" s="283"/>
      <c r="AF898" s="285"/>
      <c r="AG898" s="285"/>
      <c r="AH898" s="285"/>
      <c r="AI898" s="285"/>
      <c r="AJ898" s="285"/>
      <c r="AL898" s="295"/>
    </row>
    <row r="899" spans="1:38" s="272" customFormat="1" x14ac:dyDescent="0.2">
      <c r="A899" s="272" t="s">
        <v>1285</v>
      </c>
      <c r="B899" s="272" t="s">
        <v>17066</v>
      </c>
      <c r="C899" s="257">
        <v>56037</v>
      </c>
      <c r="D899" s="272" t="s">
        <v>17030</v>
      </c>
      <c r="E899" s="273" t="s">
        <v>17278</v>
      </c>
      <c r="F899" s="274">
        <v>31000404</v>
      </c>
      <c r="G899" s="272" t="s">
        <v>17739</v>
      </c>
      <c r="H899" s="272" t="s">
        <v>17980</v>
      </c>
      <c r="I899" s="272" t="s">
        <v>14779</v>
      </c>
      <c r="J899" s="287">
        <v>0.26279999999999998</v>
      </c>
      <c r="K899" s="288">
        <v>0</v>
      </c>
      <c r="L899" s="288">
        <v>0</v>
      </c>
      <c r="M899" s="288">
        <v>0</v>
      </c>
      <c r="N899" s="288">
        <v>0</v>
      </c>
      <c r="O899" s="289">
        <v>0.28484940957095367</v>
      </c>
      <c r="P899" s="290">
        <v>0</v>
      </c>
      <c r="Q899" s="290">
        <v>0</v>
      </c>
      <c r="R899" s="290">
        <v>0</v>
      </c>
      <c r="S899" s="290">
        <v>0</v>
      </c>
      <c r="T899" s="291">
        <v>0.28484940957095367</v>
      </c>
      <c r="U899" s="292">
        <v>0</v>
      </c>
      <c r="V899" s="292">
        <v>0</v>
      </c>
      <c r="W899" s="292">
        <v>0</v>
      </c>
      <c r="X899" s="293">
        <v>0</v>
      </c>
      <c r="Y899" s="604" t="s">
        <v>16660</v>
      </c>
      <c r="Z899" s="282"/>
      <c r="AA899" s="282"/>
      <c r="AB899" s="282"/>
      <c r="AC899" s="282"/>
      <c r="AD899" s="283"/>
      <c r="AF899" s="285"/>
      <c r="AG899" s="285"/>
      <c r="AH899" s="285"/>
      <c r="AI899" s="285"/>
      <c r="AJ899" s="285"/>
      <c r="AL899" s="295"/>
    </row>
    <row r="900" spans="1:38" s="272" customFormat="1" x14ac:dyDescent="0.2">
      <c r="A900" s="272" t="s">
        <v>1285</v>
      </c>
      <c r="B900" s="272" t="s">
        <v>17066</v>
      </c>
      <c r="C900" s="257">
        <v>56037</v>
      </c>
      <c r="D900" s="272" t="s">
        <v>17030</v>
      </c>
      <c r="E900" s="273" t="s">
        <v>17278</v>
      </c>
      <c r="F900" s="274">
        <v>31000404</v>
      </c>
      <c r="G900" s="272" t="s">
        <v>17607</v>
      </c>
      <c r="H900" s="272" t="s">
        <v>18084</v>
      </c>
      <c r="I900" s="272" t="s">
        <v>14779</v>
      </c>
      <c r="J900" s="287">
        <v>6.57</v>
      </c>
      <c r="K900" s="288">
        <v>0</v>
      </c>
      <c r="L900" s="288">
        <v>5.694</v>
      </c>
      <c r="M900" s="288">
        <v>0</v>
      </c>
      <c r="N900" s="288">
        <v>0</v>
      </c>
      <c r="O900" s="289">
        <v>7.1212352392738421</v>
      </c>
      <c r="P900" s="290">
        <v>0</v>
      </c>
      <c r="Q900" s="290">
        <v>6.1717372073706631</v>
      </c>
      <c r="R900" s="290">
        <v>0</v>
      </c>
      <c r="S900" s="290">
        <v>0</v>
      </c>
      <c r="T900" s="291">
        <v>7.1212352392738421</v>
      </c>
      <c r="U900" s="292">
        <v>0</v>
      </c>
      <c r="V900" s="292">
        <v>6.1717372073706631</v>
      </c>
      <c r="W900" s="292">
        <v>0</v>
      </c>
      <c r="X900" s="293">
        <v>0</v>
      </c>
      <c r="Y900" s="604" t="s">
        <v>16660</v>
      </c>
      <c r="Z900" s="282"/>
      <c r="AA900" s="282"/>
      <c r="AB900" s="282"/>
      <c r="AC900" s="282"/>
      <c r="AD900" s="283"/>
      <c r="AF900" s="285"/>
      <c r="AG900" s="285"/>
      <c r="AH900" s="285"/>
      <c r="AI900" s="285"/>
      <c r="AJ900" s="285"/>
      <c r="AL900" s="295"/>
    </row>
    <row r="901" spans="1:38" s="272" customFormat="1" x14ac:dyDescent="0.2">
      <c r="A901" s="272" t="s">
        <v>1285</v>
      </c>
      <c r="B901" s="272" t="s">
        <v>17066</v>
      </c>
      <c r="C901" s="257">
        <v>56037</v>
      </c>
      <c r="D901" s="272" t="s">
        <v>17030</v>
      </c>
      <c r="E901" s="273" t="s">
        <v>17278</v>
      </c>
      <c r="F901" s="274">
        <v>31000404</v>
      </c>
      <c r="G901" s="272" t="s">
        <v>17607</v>
      </c>
      <c r="H901" s="272" t="s">
        <v>18085</v>
      </c>
      <c r="I901" s="272" t="s">
        <v>14779</v>
      </c>
      <c r="J901" s="287">
        <v>2.7593999999999999</v>
      </c>
      <c r="K901" s="288">
        <v>0</v>
      </c>
      <c r="L901" s="288">
        <v>0.56940000000000002</v>
      </c>
      <c r="M901" s="288">
        <v>0</v>
      </c>
      <c r="N901" s="288">
        <v>0</v>
      </c>
      <c r="O901" s="289">
        <v>2.9909188004950136</v>
      </c>
      <c r="P901" s="290">
        <v>0</v>
      </c>
      <c r="Q901" s="290">
        <v>0.61717372073706633</v>
      </c>
      <c r="R901" s="290">
        <v>0</v>
      </c>
      <c r="S901" s="290">
        <v>0</v>
      </c>
      <c r="T901" s="291">
        <v>2.9909188004950136</v>
      </c>
      <c r="U901" s="292">
        <v>0</v>
      </c>
      <c r="V901" s="292">
        <v>0.61717372073706633</v>
      </c>
      <c r="W901" s="292">
        <v>0</v>
      </c>
      <c r="X901" s="293">
        <v>0</v>
      </c>
      <c r="Y901" s="604" t="s">
        <v>16660</v>
      </c>
      <c r="Z901" s="282"/>
      <c r="AA901" s="282"/>
      <c r="AB901" s="282"/>
      <c r="AC901" s="282"/>
      <c r="AD901" s="283"/>
      <c r="AF901" s="285"/>
      <c r="AG901" s="285"/>
      <c r="AH901" s="285"/>
      <c r="AI901" s="285"/>
      <c r="AJ901" s="285"/>
      <c r="AL901" s="295"/>
    </row>
    <row r="902" spans="1:38" s="272" customFormat="1" x14ac:dyDescent="0.2">
      <c r="A902" s="272" t="s">
        <v>1285</v>
      </c>
      <c r="B902" s="272" t="s">
        <v>17066</v>
      </c>
      <c r="C902" s="257">
        <v>56037</v>
      </c>
      <c r="D902" s="272" t="s">
        <v>17030</v>
      </c>
      <c r="E902" s="273" t="s">
        <v>17278</v>
      </c>
      <c r="F902" s="274">
        <v>31000404</v>
      </c>
      <c r="G902" s="272" t="s">
        <v>17607</v>
      </c>
      <c r="H902" s="272" t="s">
        <v>18086</v>
      </c>
      <c r="I902" s="272" t="s">
        <v>14779</v>
      </c>
      <c r="J902" s="287">
        <v>0.876</v>
      </c>
      <c r="K902" s="288">
        <v>0.438</v>
      </c>
      <c r="L902" s="288">
        <v>0.438</v>
      </c>
      <c r="M902" s="288">
        <v>0</v>
      </c>
      <c r="N902" s="288">
        <v>0</v>
      </c>
      <c r="O902" s="289">
        <v>0.94949803190317894</v>
      </c>
      <c r="P902" s="290">
        <v>0.47474901595158947</v>
      </c>
      <c r="Q902" s="290">
        <v>0.47474901595158947</v>
      </c>
      <c r="R902" s="290">
        <v>0</v>
      </c>
      <c r="S902" s="290">
        <v>0</v>
      </c>
      <c r="T902" s="291">
        <v>0.94949803190317894</v>
      </c>
      <c r="U902" s="292">
        <v>0.47474901595158947</v>
      </c>
      <c r="V902" s="292">
        <v>0.47474901595158947</v>
      </c>
      <c r="W902" s="292">
        <v>0</v>
      </c>
      <c r="X902" s="293">
        <v>0</v>
      </c>
      <c r="Y902" s="604" t="s">
        <v>16660</v>
      </c>
      <c r="Z902" s="282"/>
      <c r="AA902" s="282"/>
      <c r="AB902" s="282"/>
      <c r="AC902" s="282"/>
      <c r="AD902" s="283"/>
      <c r="AF902" s="285"/>
      <c r="AG902" s="285"/>
      <c r="AH902" s="285"/>
      <c r="AI902" s="285"/>
      <c r="AJ902" s="285"/>
      <c r="AL902" s="295"/>
    </row>
    <row r="903" spans="1:38" s="272" customFormat="1" x14ac:dyDescent="0.2">
      <c r="A903" s="272" t="s">
        <v>1285</v>
      </c>
      <c r="B903" s="272" t="s">
        <v>17066</v>
      </c>
      <c r="C903" s="257">
        <v>56037</v>
      </c>
      <c r="D903" s="272" t="s">
        <v>17030</v>
      </c>
      <c r="E903" s="273" t="s">
        <v>17278</v>
      </c>
      <c r="F903" s="274">
        <v>40400311</v>
      </c>
      <c r="G903" s="272" t="s">
        <v>17361</v>
      </c>
      <c r="H903" s="272" t="s">
        <v>18087</v>
      </c>
      <c r="I903" s="272" t="s">
        <v>16772</v>
      </c>
      <c r="J903" s="287">
        <v>0</v>
      </c>
      <c r="K903" s="288">
        <v>12.702</v>
      </c>
      <c r="L903" s="288">
        <v>0</v>
      </c>
      <c r="M903" s="288">
        <v>0</v>
      </c>
      <c r="N903" s="288">
        <v>0</v>
      </c>
      <c r="O903" s="289">
        <v>0</v>
      </c>
      <c r="P903" s="290">
        <v>13.767721462596095</v>
      </c>
      <c r="Q903" s="290">
        <v>0</v>
      </c>
      <c r="R903" s="290">
        <v>0</v>
      </c>
      <c r="S903" s="290">
        <v>0</v>
      </c>
      <c r="T903" s="291">
        <v>0</v>
      </c>
      <c r="U903" s="292">
        <v>12.723314429251921</v>
      </c>
      <c r="V903" s="292">
        <v>0</v>
      </c>
      <c r="W903" s="292">
        <v>0</v>
      </c>
      <c r="X903" s="293">
        <v>0</v>
      </c>
      <c r="Y903" s="604" t="s">
        <v>16661</v>
      </c>
      <c r="Z903" s="282"/>
      <c r="AA903" s="282"/>
      <c r="AB903" s="282"/>
      <c r="AC903" s="282"/>
      <c r="AD903" s="283"/>
      <c r="AF903" s="285"/>
      <c r="AG903" s="285"/>
      <c r="AH903" s="285"/>
      <c r="AI903" s="285"/>
      <c r="AJ903" s="285"/>
      <c r="AL903" s="295"/>
    </row>
    <row r="904" spans="1:38" s="272" customFormat="1" x14ac:dyDescent="0.2">
      <c r="A904" s="272" t="s">
        <v>1285</v>
      </c>
      <c r="B904" s="272" t="s">
        <v>17066</v>
      </c>
      <c r="C904" s="257">
        <v>56037</v>
      </c>
      <c r="D904" s="272" t="s">
        <v>17030</v>
      </c>
      <c r="E904" s="273" t="s">
        <v>17278</v>
      </c>
      <c r="F904" s="274">
        <v>40400311</v>
      </c>
      <c r="G904" s="272" t="s">
        <v>17366</v>
      </c>
      <c r="H904" s="272" t="s">
        <v>18088</v>
      </c>
      <c r="I904" s="272" t="s">
        <v>16772</v>
      </c>
      <c r="J904" s="287">
        <v>0</v>
      </c>
      <c r="K904" s="288">
        <v>1.7081999999999999</v>
      </c>
      <c r="L904" s="288">
        <v>0</v>
      </c>
      <c r="M904" s="288">
        <v>0</v>
      </c>
      <c r="N904" s="288">
        <v>0</v>
      </c>
      <c r="O904" s="289">
        <v>0</v>
      </c>
      <c r="P904" s="290">
        <v>1.8515211622111987</v>
      </c>
      <c r="Q904" s="290">
        <v>0</v>
      </c>
      <c r="R904" s="290">
        <v>0</v>
      </c>
      <c r="S904" s="290">
        <v>0</v>
      </c>
      <c r="T904" s="291">
        <v>0</v>
      </c>
      <c r="U904" s="292">
        <v>1.8515211622111987</v>
      </c>
      <c r="V904" s="292">
        <v>0</v>
      </c>
      <c r="W904" s="292">
        <v>0</v>
      </c>
      <c r="X904" s="293">
        <v>0</v>
      </c>
      <c r="Y904" s="604" t="s">
        <v>16660</v>
      </c>
      <c r="Z904" s="282"/>
      <c r="AA904" s="282"/>
      <c r="AB904" s="282"/>
      <c r="AC904" s="282"/>
      <c r="AD904" s="283"/>
      <c r="AF904" s="285"/>
      <c r="AG904" s="285"/>
      <c r="AH904" s="285"/>
      <c r="AI904" s="285"/>
      <c r="AJ904" s="285"/>
      <c r="AL904" s="295"/>
    </row>
    <row r="905" spans="1:38" s="272" customFormat="1" x14ac:dyDescent="0.2">
      <c r="A905" s="272" t="s">
        <v>1285</v>
      </c>
      <c r="B905" s="272" t="s">
        <v>17066</v>
      </c>
      <c r="C905" s="257">
        <v>56037</v>
      </c>
      <c r="D905" s="272" t="s">
        <v>17030</v>
      </c>
      <c r="E905" s="273" t="s">
        <v>17278</v>
      </c>
      <c r="F905" s="274">
        <v>31000299</v>
      </c>
      <c r="G905" s="272" t="s">
        <v>17374</v>
      </c>
      <c r="H905" s="272" t="s">
        <v>18089</v>
      </c>
      <c r="I905" s="272" t="s">
        <v>12109</v>
      </c>
      <c r="J905" s="287">
        <v>0</v>
      </c>
      <c r="K905" s="288">
        <v>7.8840000000000003</v>
      </c>
      <c r="L905" s="288">
        <v>0</v>
      </c>
      <c r="M905" s="288">
        <v>0</v>
      </c>
      <c r="N905" s="288">
        <v>0</v>
      </c>
      <c r="O905" s="289">
        <v>0</v>
      </c>
      <c r="P905" s="290">
        <v>8.5454822871286105</v>
      </c>
      <c r="Q905" s="290">
        <v>0</v>
      </c>
      <c r="R905" s="290">
        <v>0</v>
      </c>
      <c r="S905" s="290">
        <v>0</v>
      </c>
      <c r="T905" s="291">
        <v>0</v>
      </c>
      <c r="U905" s="292">
        <v>8.5454822871286105</v>
      </c>
      <c r="V905" s="292">
        <v>0</v>
      </c>
      <c r="W905" s="292">
        <v>0</v>
      </c>
      <c r="X905" s="293">
        <v>0</v>
      </c>
      <c r="Y905" s="604" t="s">
        <v>16660</v>
      </c>
      <c r="Z905" s="282"/>
      <c r="AA905" s="282"/>
      <c r="AB905" s="282"/>
      <c r="AC905" s="282"/>
      <c r="AD905" s="283"/>
      <c r="AF905" s="285"/>
      <c r="AG905" s="285"/>
      <c r="AH905" s="285"/>
      <c r="AI905" s="285"/>
      <c r="AJ905" s="285"/>
      <c r="AL905" s="295"/>
    </row>
    <row r="906" spans="1:38" s="272" customFormat="1" x14ac:dyDescent="0.2">
      <c r="A906" s="272" t="s">
        <v>1285</v>
      </c>
      <c r="B906" s="272" t="s">
        <v>17066</v>
      </c>
      <c r="C906" s="257">
        <v>56037</v>
      </c>
      <c r="D906" s="272" t="s">
        <v>17030</v>
      </c>
      <c r="E906" s="273" t="s">
        <v>17278</v>
      </c>
      <c r="F906" s="274">
        <v>31000299</v>
      </c>
      <c r="G906" s="272" t="s">
        <v>17366</v>
      </c>
      <c r="H906" s="272" t="s">
        <v>18090</v>
      </c>
      <c r="I906" s="272" t="s">
        <v>12109</v>
      </c>
      <c r="J906" s="287">
        <v>0</v>
      </c>
      <c r="K906" s="288">
        <v>4.3799999999999999E-2</v>
      </c>
      <c r="L906" s="288">
        <v>0</v>
      </c>
      <c r="M906" s="288">
        <v>0</v>
      </c>
      <c r="N906" s="288">
        <v>0</v>
      </c>
      <c r="O906" s="289">
        <v>0</v>
      </c>
      <c r="P906" s="290">
        <v>4.7474901595158943E-2</v>
      </c>
      <c r="Q906" s="290">
        <v>0</v>
      </c>
      <c r="R906" s="290">
        <v>0</v>
      </c>
      <c r="S906" s="290">
        <v>0</v>
      </c>
      <c r="T906" s="291">
        <v>0</v>
      </c>
      <c r="U906" s="292">
        <v>4.7474901595158943E-2</v>
      </c>
      <c r="V906" s="292">
        <v>0</v>
      </c>
      <c r="W906" s="292">
        <v>0</v>
      </c>
      <c r="X906" s="293">
        <v>0</v>
      </c>
      <c r="Y906" s="604" t="s">
        <v>16660</v>
      </c>
      <c r="Z906" s="282"/>
      <c r="AA906" s="282"/>
      <c r="AB906" s="282"/>
      <c r="AC906" s="282"/>
      <c r="AD906" s="283"/>
      <c r="AF906" s="285"/>
      <c r="AG906" s="285"/>
      <c r="AH906" s="285"/>
      <c r="AI906" s="285"/>
      <c r="AJ906" s="285"/>
      <c r="AL906" s="295"/>
    </row>
    <row r="907" spans="1:38" s="272" customFormat="1" x14ac:dyDescent="0.2">
      <c r="A907" s="272" t="s">
        <v>1285</v>
      </c>
      <c r="B907" s="272" t="s">
        <v>17066</v>
      </c>
      <c r="C907" s="257">
        <v>56037</v>
      </c>
      <c r="D907" s="272" t="s">
        <v>17030</v>
      </c>
      <c r="E907" s="273" t="s">
        <v>17278</v>
      </c>
      <c r="F907" s="274">
        <v>31000227</v>
      </c>
      <c r="G907" s="272" t="s">
        <v>17767</v>
      </c>
      <c r="H907" s="272" t="s">
        <v>18091</v>
      </c>
      <c r="I907" s="272" t="s">
        <v>15126</v>
      </c>
      <c r="J907" s="287">
        <v>0.70079999999999998</v>
      </c>
      <c r="K907" s="288">
        <v>0</v>
      </c>
      <c r="L907" s="288">
        <v>8.7599999999999997E-2</v>
      </c>
      <c r="M907" s="288">
        <v>0</v>
      </c>
      <c r="N907" s="288">
        <v>0</v>
      </c>
      <c r="O907" s="289">
        <v>0.75959842552254309</v>
      </c>
      <c r="P907" s="290">
        <v>0</v>
      </c>
      <c r="Q907" s="290">
        <v>9.4949803190317886E-2</v>
      </c>
      <c r="R907" s="290">
        <v>0</v>
      </c>
      <c r="S907" s="290">
        <v>0</v>
      </c>
      <c r="T907" s="291">
        <v>0.75959842552254309</v>
      </c>
      <c r="U907" s="292">
        <v>0</v>
      </c>
      <c r="V907" s="292">
        <v>9.4949803190317886E-2</v>
      </c>
      <c r="W907" s="292">
        <v>0</v>
      </c>
      <c r="X907" s="293">
        <v>0</v>
      </c>
      <c r="Y907" s="604" t="s">
        <v>16660</v>
      </c>
      <c r="Z907" s="282"/>
      <c r="AA907" s="282"/>
      <c r="AB907" s="282"/>
      <c r="AC907" s="282"/>
      <c r="AD907" s="283"/>
      <c r="AF907" s="285"/>
      <c r="AG907" s="285"/>
      <c r="AH907" s="285"/>
      <c r="AI907" s="285"/>
      <c r="AJ907" s="285"/>
      <c r="AL907" s="295"/>
    </row>
    <row r="908" spans="1:38" s="272" customFormat="1" x14ac:dyDescent="0.2">
      <c r="A908" s="272" t="s">
        <v>1285</v>
      </c>
      <c r="B908" s="272" t="s">
        <v>17066</v>
      </c>
      <c r="C908" s="257">
        <v>56037</v>
      </c>
      <c r="D908" s="272" t="s">
        <v>17030</v>
      </c>
      <c r="E908" s="273" t="s">
        <v>17278</v>
      </c>
      <c r="F908" s="274">
        <v>31000227</v>
      </c>
      <c r="G908" s="272" t="s">
        <v>17767</v>
      </c>
      <c r="H908" s="272" t="s">
        <v>18092</v>
      </c>
      <c r="I908" s="272" t="s">
        <v>15126</v>
      </c>
      <c r="J908" s="287">
        <v>18.834</v>
      </c>
      <c r="K908" s="288">
        <v>38.543999999999997</v>
      </c>
      <c r="L908" s="288">
        <v>15.768000000000001</v>
      </c>
      <c r="M908" s="288">
        <v>0</v>
      </c>
      <c r="N908" s="288">
        <v>0</v>
      </c>
      <c r="O908" s="289">
        <v>20.414207685918345</v>
      </c>
      <c r="P908" s="290">
        <v>41.777913403739866</v>
      </c>
      <c r="Q908" s="290">
        <v>17.090964574257221</v>
      </c>
      <c r="R908" s="290">
        <v>0</v>
      </c>
      <c r="S908" s="290">
        <v>0</v>
      </c>
      <c r="T908" s="291">
        <v>20.414207685918345</v>
      </c>
      <c r="U908" s="292">
        <v>38.608678268074797</v>
      </c>
      <c r="V908" s="292">
        <v>17.090964574257221</v>
      </c>
      <c r="W908" s="292">
        <v>0</v>
      </c>
      <c r="X908" s="293">
        <v>0</v>
      </c>
      <c r="Y908" s="604" t="s">
        <v>16661</v>
      </c>
      <c r="Z908" s="282"/>
      <c r="AA908" s="282"/>
      <c r="AB908" s="282"/>
      <c r="AC908" s="282"/>
      <c r="AD908" s="283"/>
      <c r="AF908" s="285"/>
      <c r="AG908" s="285"/>
      <c r="AH908" s="285"/>
      <c r="AI908" s="285"/>
      <c r="AJ908" s="285"/>
      <c r="AL908" s="295"/>
    </row>
    <row r="909" spans="1:38" s="272" customFormat="1" x14ac:dyDescent="0.2">
      <c r="A909" s="272" t="s">
        <v>1285</v>
      </c>
      <c r="B909" s="272" t="s">
        <v>17066</v>
      </c>
      <c r="C909" s="257">
        <v>56037</v>
      </c>
      <c r="D909" s="272" t="s">
        <v>17030</v>
      </c>
      <c r="E909" s="273" t="s">
        <v>17278</v>
      </c>
      <c r="F909" s="274">
        <v>31000301</v>
      </c>
      <c r="G909" s="272" t="s">
        <v>17767</v>
      </c>
      <c r="H909" s="272" t="s">
        <v>18093</v>
      </c>
      <c r="I909" s="272" t="s">
        <v>15126</v>
      </c>
      <c r="J909" s="287">
        <v>1.752</v>
      </c>
      <c r="K909" s="288">
        <v>14.891999999999999</v>
      </c>
      <c r="L909" s="288">
        <v>9.9863999999999997</v>
      </c>
      <c r="M909" s="288">
        <v>0</v>
      </c>
      <c r="N909" s="288">
        <v>0</v>
      </c>
      <c r="O909" s="289">
        <v>1.8989960638063579</v>
      </c>
      <c r="P909" s="290">
        <v>16.141466542354042</v>
      </c>
      <c r="Q909" s="290">
        <v>10.824277563696239</v>
      </c>
      <c r="R909" s="290">
        <v>0</v>
      </c>
      <c r="S909" s="290">
        <v>0</v>
      </c>
      <c r="T909" s="291">
        <v>1.8989960638063579</v>
      </c>
      <c r="U909" s="292">
        <v>14.91698933084708</v>
      </c>
      <c r="V909" s="292">
        <v>10.824277563696239</v>
      </c>
      <c r="W909" s="292">
        <v>0</v>
      </c>
      <c r="X909" s="293">
        <v>0</v>
      </c>
      <c r="Y909" s="604" t="s">
        <v>16661</v>
      </c>
      <c r="Z909" s="282"/>
      <c r="AA909" s="282"/>
      <c r="AB909" s="282"/>
      <c r="AC909" s="282"/>
      <c r="AD909" s="283"/>
      <c r="AF909" s="285"/>
      <c r="AG909" s="285"/>
      <c r="AH909" s="285"/>
      <c r="AI909" s="285"/>
      <c r="AJ909" s="285"/>
      <c r="AL909" s="295"/>
    </row>
    <row r="910" spans="1:38" s="272" customFormat="1" x14ac:dyDescent="0.2">
      <c r="A910" s="272" t="s">
        <v>1285</v>
      </c>
      <c r="B910" s="272" t="s">
        <v>17066</v>
      </c>
      <c r="C910" s="257">
        <v>56037</v>
      </c>
      <c r="D910" s="272" t="s">
        <v>17030</v>
      </c>
      <c r="E910" s="273" t="s">
        <v>17278</v>
      </c>
      <c r="F910" s="274">
        <v>31000404</v>
      </c>
      <c r="G910" s="272" t="s">
        <v>17994</v>
      </c>
      <c r="H910" s="272" t="s">
        <v>17995</v>
      </c>
      <c r="I910" s="272" t="s">
        <v>14779</v>
      </c>
      <c r="J910" s="287">
        <v>9.9863999999999994E-2</v>
      </c>
      <c r="K910" s="288">
        <v>0</v>
      </c>
      <c r="L910" s="288">
        <v>3.9419999999999997E-2</v>
      </c>
      <c r="M910" s="288">
        <v>0</v>
      </c>
      <c r="N910" s="288">
        <v>0</v>
      </c>
      <c r="O910" s="289">
        <v>0.10824277563696239</v>
      </c>
      <c r="P910" s="290">
        <v>0</v>
      </c>
      <c r="Q910" s="290">
        <v>4.2727411435643049E-2</v>
      </c>
      <c r="R910" s="290">
        <v>0</v>
      </c>
      <c r="S910" s="290">
        <v>0</v>
      </c>
      <c r="T910" s="291">
        <v>0.10824277563696239</v>
      </c>
      <c r="U910" s="292">
        <v>0</v>
      </c>
      <c r="V910" s="292">
        <v>4.2727411435643049E-2</v>
      </c>
      <c r="W910" s="292">
        <v>0</v>
      </c>
      <c r="X910" s="293">
        <v>0</v>
      </c>
      <c r="Y910" s="604" t="s">
        <v>16660</v>
      </c>
      <c r="Z910" s="282"/>
      <c r="AA910" s="282"/>
      <c r="AB910" s="282"/>
      <c r="AC910" s="282"/>
      <c r="AD910" s="283"/>
      <c r="AF910" s="285"/>
      <c r="AG910" s="285"/>
      <c r="AH910" s="285"/>
      <c r="AI910" s="285"/>
      <c r="AJ910" s="285"/>
      <c r="AL910" s="295"/>
    </row>
    <row r="911" spans="1:38" s="272" customFormat="1" x14ac:dyDescent="0.2">
      <c r="A911" s="272" t="s">
        <v>1285</v>
      </c>
      <c r="B911" s="272" t="s">
        <v>17066</v>
      </c>
      <c r="C911" s="257">
        <v>56037</v>
      </c>
      <c r="D911" s="272" t="s">
        <v>17030</v>
      </c>
      <c r="E911" s="273" t="s">
        <v>17278</v>
      </c>
      <c r="F911" s="274">
        <v>31000299</v>
      </c>
      <c r="G911" s="272" t="s">
        <v>17767</v>
      </c>
      <c r="H911" s="272" t="s">
        <v>18094</v>
      </c>
      <c r="I911" s="272" t="s">
        <v>12109</v>
      </c>
      <c r="J911" s="287">
        <v>1.752</v>
      </c>
      <c r="K911" s="288">
        <v>14.891999999999999</v>
      </c>
      <c r="L911" s="288">
        <v>9.9863999999999997</v>
      </c>
      <c r="M911" s="288">
        <v>0</v>
      </c>
      <c r="N911" s="288">
        <v>0</v>
      </c>
      <c r="O911" s="289">
        <v>1.8989960638063579</v>
      </c>
      <c r="P911" s="290">
        <v>16.141466542354042</v>
      </c>
      <c r="Q911" s="290">
        <v>10.824277563696239</v>
      </c>
      <c r="R911" s="290">
        <v>0</v>
      </c>
      <c r="S911" s="290">
        <v>0</v>
      </c>
      <c r="T911" s="291">
        <v>1.8989960638063579</v>
      </c>
      <c r="U911" s="292">
        <v>16.141466542354042</v>
      </c>
      <c r="V911" s="292">
        <v>10.824277563696239</v>
      </c>
      <c r="W911" s="292">
        <v>0</v>
      </c>
      <c r="X911" s="293">
        <v>0</v>
      </c>
      <c r="Y911" s="604" t="s">
        <v>16660</v>
      </c>
      <c r="Z911" s="282"/>
      <c r="AA911" s="282"/>
      <c r="AB911" s="282"/>
      <c r="AC911" s="282"/>
      <c r="AD911" s="283"/>
      <c r="AF911" s="285"/>
      <c r="AG911" s="285"/>
      <c r="AH911" s="285"/>
      <c r="AI911" s="285"/>
      <c r="AJ911" s="285"/>
      <c r="AL911" s="295"/>
    </row>
    <row r="912" spans="1:38" s="272" customFormat="1" x14ac:dyDescent="0.2">
      <c r="A912" s="272" t="s">
        <v>1285</v>
      </c>
      <c r="B912" s="272" t="s">
        <v>17066</v>
      </c>
      <c r="C912" s="257">
        <v>56037</v>
      </c>
      <c r="D912" s="272" t="s">
        <v>17030</v>
      </c>
      <c r="E912" s="273" t="s">
        <v>17278</v>
      </c>
      <c r="F912" s="274">
        <v>31000299</v>
      </c>
      <c r="G912" s="272" t="s">
        <v>17767</v>
      </c>
      <c r="H912" s="272" t="s">
        <v>18095</v>
      </c>
      <c r="I912" s="272" t="s">
        <v>12109</v>
      </c>
      <c r="J912" s="287">
        <v>0</v>
      </c>
      <c r="K912" s="288">
        <v>8.7599999999999997E-2</v>
      </c>
      <c r="L912" s="288">
        <v>0</v>
      </c>
      <c r="M912" s="288">
        <v>0</v>
      </c>
      <c r="N912" s="288">
        <v>0</v>
      </c>
      <c r="O912" s="289">
        <v>0</v>
      </c>
      <c r="P912" s="290">
        <v>9.4949803190317886E-2</v>
      </c>
      <c r="Q912" s="290">
        <v>0</v>
      </c>
      <c r="R912" s="290">
        <v>0</v>
      </c>
      <c r="S912" s="290">
        <v>0</v>
      </c>
      <c r="T912" s="291">
        <v>0</v>
      </c>
      <c r="U912" s="292">
        <v>9.4949803190317886E-2</v>
      </c>
      <c r="V912" s="292">
        <v>0</v>
      </c>
      <c r="W912" s="292">
        <v>0</v>
      </c>
      <c r="X912" s="293">
        <v>0</v>
      </c>
      <c r="Y912" s="604" t="s">
        <v>16660</v>
      </c>
      <c r="Z912" s="282"/>
      <c r="AA912" s="282"/>
      <c r="AB912" s="282"/>
      <c r="AC912" s="282"/>
      <c r="AD912" s="283"/>
      <c r="AF912" s="285"/>
      <c r="AG912" s="285"/>
      <c r="AH912" s="285"/>
      <c r="AI912" s="285"/>
      <c r="AJ912" s="285"/>
      <c r="AL912" s="295"/>
    </row>
    <row r="913" spans="1:38" s="272" customFormat="1" x14ac:dyDescent="0.2">
      <c r="A913" s="272" t="s">
        <v>1285</v>
      </c>
      <c r="B913" s="272" t="s">
        <v>17066</v>
      </c>
      <c r="C913" s="257">
        <v>56037</v>
      </c>
      <c r="D913" s="272" t="s">
        <v>17030</v>
      </c>
      <c r="E913" s="273" t="s">
        <v>17278</v>
      </c>
      <c r="F913" s="274">
        <v>31000404</v>
      </c>
      <c r="G913" s="272" t="s">
        <v>17289</v>
      </c>
      <c r="H913" s="272" t="s">
        <v>18096</v>
      </c>
      <c r="I913" s="272" t="s">
        <v>14779</v>
      </c>
      <c r="J913" s="287">
        <v>0.219</v>
      </c>
      <c r="K913" s="288">
        <v>0</v>
      </c>
      <c r="L913" s="288">
        <v>4.3799999999999999E-2</v>
      </c>
      <c r="M913" s="288">
        <v>0</v>
      </c>
      <c r="N913" s="288">
        <v>0</v>
      </c>
      <c r="O913" s="289">
        <v>0.23737450797579474</v>
      </c>
      <c r="P913" s="290">
        <v>0</v>
      </c>
      <c r="Q913" s="290">
        <v>4.7474901595158943E-2</v>
      </c>
      <c r="R913" s="290">
        <v>0</v>
      </c>
      <c r="S913" s="290">
        <v>0</v>
      </c>
      <c r="T913" s="291">
        <v>0.23737450797579474</v>
      </c>
      <c r="U913" s="292">
        <v>0</v>
      </c>
      <c r="V913" s="292">
        <v>4.7474901595158943E-2</v>
      </c>
      <c r="W913" s="292">
        <v>0</v>
      </c>
      <c r="X913" s="293">
        <v>0</v>
      </c>
      <c r="Y913" s="604" t="s">
        <v>16660</v>
      </c>
      <c r="Z913" s="282"/>
      <c r="AA913" s="282"/>
      <c r="AB913" s="282"/>
      <c r="AC913" s="282"/>
      <c r="AD913" s="283"/>
      <c r="AF913" s="285"/>
      <c r="AG913" s="285"/>
      <c r="AH913" s="285"/>
      <c r="AI913" s="285"/>
      <c r="AJ913" s="285"/>
      <c r="AL913" s="295"/>
    </row>
    <row r="914" spans="1:38" s="272" customFormat="1" x14ac:dyDescent="0.2">
      <c r="A914" s="272" t="s">
        <v>1285</v>
      </c>
      <c r="B914" s="272" t="s">
        <v>17066</v>
      </c>
      <c r="C914" s="257">
        <v>56037</v>
      </c>
      <c r="D914" s="272" t="s">
        <v>17030</v>
      </c>
      <c r="E914" s="273" t="s">
        <v>17278</v>
      </c>
      <c r="F914" s="274">
        <v>31000404</v>
      </c>
      <c r="G914" s="272" t="s">
        <v>17289</v>
      </c>
      <c r="H914" s="272" t="s">
        <v>18097</v>
      </c>
      <c r="I914" s="272" t="s">
        <v>14779</v>
      </c>
      <c r="J914" s="287">
        <v>0.219</v>
      </c>
      <c r="K914" s="288">
        <v>0</v>
      </c>
      <c r="L914" s="288">
        <v>4.3799999999999999E-2</v>
      </c>
      <c r="M914" s="288">
        <v>0</v>
      </c>
      <c r="N914" s="288">
        <v>0</v>
      </c>
      <c r="O914" s="289">
        <v>0.23737450797579474</v>
      </c>
      <c r="P914" s="290">
        <v>0</v>
      </c>
      <c r="Q914" s="290">
        <v>4.7474901595158943E-2</v>
      </c>
      <c r="R914" s="290">
        <v>0</v>
      </c>
      <c r="S914" s="290">
        <v>0</v>
      </c>
      <c r="T914" s="291">
        <v>0.23737450797579474</v>
      </c>
      <c r="U914" s="292">
        <v>0</v>
      </c>
      <c r="V914" s="292">
        <v>4.7474901595158943E-2</v>
      </c>
      <c r="W914" s="292">
        <v>0</v>
      </c>
      <c r="X914" s="293">
        <v>0</v>
      </c>
      <c r="Y914" s="604" t="s">
        <v>16660</v>
      </c>
      <c r="Z914" s="282"/>
      <c r="AA914" s="282"/>
      <c r="AB914" s="282"/>
      <c r="AC914" s="282"/>
      <c r="AD914" s="283"/>
      <c r="AF914" s="285"/>
      <c r="AG914" s="285"/>
      <c r="AH914" s="285"/>
      <c r="AI914" s="285"/>
      <c r="AJ914" s="285"/>
      <c r="AL914" s="295"/>
    </row>
    <row r="915" spans="1:38" s="272" customFormat="1" x14ac:dyDescent="0.2">
      <c r="A915" s="272" t="s">
        <v>1285</v>
      </c>
      <c r="B915" s="272" t="s">
        <v>17066</v>
      </c>
      <c r="C915" s="257">
        <v>56037</v>
      </c>
      <c r="D915" s="272" t="s">
        <v>17030</v>
      </c>
      <c r="E915" s="273" t="s">
        <v>17278</v>
      </c>
      <c r="F915" s="274">
        <v>31000404</v>
      </c>
      <c r="G915" s="272" t="s">
        <v>17289</v>
      </c>
      <c r="H915" s="272" t="s">
        <v>18098</v>
      </c>
      <c r="I915" s="272" t="s">
        <v>14779</v>
      </c>
      <c r="J915" s="287">
        <v>0.219</v>
      </c>
      <c r="K915" s="288">
        <v>0</v>
      </c>
      <c r="L915" s="288">
        <v>4.3799999999999999E-2</v>
      </c>
      <c r="M915" s="288">
        <v>0</v>
      </c>
      <c r="N915" s="288">
        <v>0</v>
      </c>
      <c r="O915" s="289">
        <v>0.23737450797579474</v>
      </c>
      <c r="P915" s="290">
        <v>0</v>
      </c>
      <c r="Q915" s="290">
        <v>4.7474901595158943E-2</v>
      </c>
      <c r="R915" s="290">
        <v>0</v>
      </c>
      <c r="S915" s="290">
        <v>0</v>
      </c>
      <c r="T915" s="291">
        <v>0.23737450797579474</v>
      </c>
      <c r="U915" s="292">
        <v>0</v>
      </c>
      <c r="V915" s="292">
        <v>4.7474901595158943E-2</v>
      </c>
      <c r="W915" s="292">
        <v>0</v>
      </c>
      <c r="X915" s="293">
        <v>0</v>
      </c>
      <c r="Y915" s="604" t="s">
        <v>16660</v>
      </c>
      <c r="Z915" s="282"/>
      <c r="AA915" s="282"/>
      <c r="AB915" s="282"/>
      <c r="AC915" s="282"/>
      <c r="AD915" s="283"/>
      <c r="AF915" s="285"/>
      <c r="AG915" s="285"/>
      <c r="AH915" s="285"/>
      <c r="AI915" s="285"/>
      <c r="AJ915" s="285"/>
      <c r="AL915" s="295"/>
    </row>
    <row r="916" spans="1:38" s="272" customFormat="1" x14ac:dyDescent="0.2">
      <c r="A916" s="272" t="s">
        <v>1285</v>
      </c>
      <c r="B916" s="272" t="s">
        <v>17066</v>
      </c>
      <c r="C916" s="257">
        <v>56037</v>
      </c>
      <c r="D916" s="272" t="s">
        <v>17030</v>
      </c>
      <c r="E916" s="273" t="s">
        <v>17278</v>
      </c>
      <c r="F916" s="274">
        <v>31000404</v>
      </c>
      <c r="G916" s="272" t="s">
        <v>17289</v>
      </c>
      <c r="H916" s="272" t="s">
        <v>18099</v>
      </c>
      <c r="I916" s="272" t="s">
        <v>14779</v>
      </c>
      <c r="J916" s="287">
        <v>0.219</v>
      </c>
      <c r="K916" s="288">
        <v>0</v>
      </c>
      <c r="L916" s="288">
        <v>4.3799999999999999E-2</v>
      </c>
      <c r="M916" s="288">
        <v>0</v>
      </c>
      <c r="N916" s="288">
        <v>0</v>
      </c>
      <c r="O916" s="289">
        <v>0.23737450797579474</v>
      </c>
      <c r="P916" s="290">
        <v>0</v>
      </c>
      <c r="Q916" s="290">
        <v>4.7474901595158943E-2</v>
      </c>
      <c r="R916" s="290">
        <v>0</v>
      </c>
      <c r="S916" s="290">
        <v>0</v>
      </c>
      <c r="T916" s="291">
        <v>0.23737450797579474</v>
      </c>
      <c r="U916" s="292">
        <v>0</v>
      </c>
      <c r="V916" s="292">
        <v>4.7474901595158943E-2</v>
      </c>
      <c r="W916" s="292">
        <v>0</v>
      </c>
      <c r="X916" s="293">
        <v>0</v>
      </c>
      <c r="Y916" s="604" t="s">
        <v>16660</v>
      </c>
      <c r="Z916" s="282"/>
      <c r="AA916" s="282"/>
      <c r="AB916" s="282"/>
      <c r="AC916" s="282"/>
      <c r="AD916" s="283"/>
      <c r="AF916" s="285"/>
      <c r="AG916" s="285"/>
      <c r="AH916" s="285"/>
      <c r="AI916" s="285"/>
      <c r="AJ916" s="285"/>
      <c r="AL916" s="295"/>
    </row>
    <row r="917" spans="1:38" s="272" customFormat="1" x14ac:dyDescent="0.2">
      <c r="A917" s="272" t="s">
        <v>1285</v>
      </c>
      <c r="B917" s="272" t="s">
        <v>17066</v>
      </c>
      <c r="C917" s="257">
        <v>56037</v>
      </c>
      <c r="D917" s="272" t="s">
        <v>17030</v>
      </c>
      <c r="E917" s="273" t="s">
        <v>17278</v>
      </c>
      <c r="F917" s="274">
        <v>10200603</v>
      </c>
      <c r="G917" s="272" t="s">
        <v>17293</v>
      </c>
      <c r="H917" s="272" t="s">
        <v>18100</v>
      </c>
      <c r="I917" s="272" t="s">
        <v>15126</v>
      </c>
      <c r="J917" s="287">
        <v>2.2999999999999998</v>
      </c>
      <c r="K917" s="288">
        <v>0</v>
      </c>
      <c r="L917" s="288">
        <v>1</v>
      </c>
      <c r="M917" s="288">
        <v>0</v>
      </c>
      <c r="N917" s="288">
        <v>0</v>
      </c>
      <c r="O917" s="289">
        <v>2.4929742846772962</v>
      </c>
      <c r="P917" s="290">
        <v>0</v>
      </c>
      <c r="Q917" s="290">
        <v>1.0839018629031723</v>
      </c>
      <c r="R917" s="290">
        <v>0</v>
      </c>
      <c r="S917" s="290">
        <v>0</v>
      </c>
      <c r="T917" s="291">
        <v>2.4929742846772962</v>
      </c>
      <c r="U917" s="292">
        <v>0</v>
      </c>
      <c r="V917" s="292">
        <v>1.0839018629031723</v>
      </c>
      <c r="W917" s="292">
        <v>0</v>
      </c>
      <c r="X917" s="293">
        <v>0</v>
      </c>
      <c r="Y917" s="604" t="s">
        <v>16660</v>
      </c>
      <c r="Z917" s="282"/>
      <c r="AA917" s="282"/>
      <c r="AB917" s="282"/>
      <c r="AC917" s="282"/>
      <c r="AD917" s="283"/>
      <c r="AF917" s="285"/>
      <c r="AG917" s="285"/>
      <c r="AH917" s="285"/>
      <c r="AI917" s="285"/>
      <c r="AJ917" s="285"/>
      <c r="AL917" s="295"/>
    </row>
    <row r="918" spans="1:38" s="272" customFormat="1" x14ac:dyDescent="0.2">
      <c r="A918" s="272" t="s">
        <v>1285</v>
      </c>
      <c r="B918" s="272" t="s">
        <v>17066</v>
      </c>
      <c r="C918" s="257">
        <v>56037</v>
      </c>
      <c r="D918" s="272" t="s">
        <v>17030</v>
      </c>
      <c r="E918" s="273" t="s">
        <v>17278</v>
      </c>
      <c r="F918" s="274">
        <v>31000404</v>
      </c>
      <c r="G918" s="272" t="s">
        <v>17293</v>
      </c>
      <c r="H918" s="272" t="s">
        <v>18101</v>
      </c>
      <c r="I918" s="272" t="s">
        <v>14779</v>
      </c>
      <c r="J918" s="287">
        <v>2.2999999999999998</v>
      </c>
      <c r="K918" s="288">
        <v>0.1</v>
      </c>
      <c r="L918" s="288">
        <v>1.9</v>
      </c>
      <c r="M918" s="288">
        <v>0</v>
      </c>
      <c r="N918" s="288">
        <v>0</v>
      </c>
      <c r="O918" s="289">
        <v>2.4929742846772962</v>
      </c>
      <c r="P918" s="290">
        <v>0.10839018629031723</v>
      </c>
      <c r="Q918" s="290">
        <v>2.0594135395160271</v>
      </c>
      <c r="R918" s="290">
        <v>0</v>
      </c>
      <c r="S918" s="290">
        <v>0</v>
      </c>
      <c r="T918" s="291">
        <v>2.4929742846772962</v>
      </c>
      <c r="U918" s="292">
        <v>0.10839018629031723</v>
      </c>
      <c r="V918" s="292">
        <v>2.0594135395160271</v>
      </c>
      <c r="W918" s="292">
        <v>0</v>
      </c>
      <c r="X918" s="293">
        <v>0</v>
      </c>
      <c r="Y918" s="604" t="s">
        <v>16660</v>
      </c>
      <c r="Z918" s="282"/>
      <c r="AA918" s="282"/>
      <c r="AB918" s="282"/>
      <c r="AC918" s="282"/>
      <c r="AD918" s="283"/>
      <c r="AF918" s="285"/>
      <c r="AG918" s="285"/>
      <c r="AH918" s="285"/>
      <c r="AI918" s="285"/>
      <c r="AJ918" s="285"/>
      <c r="AL918" s="295"/>
    </row>
    <row r="919" spans="1:38" s="272" customFormat="1" x14ac:dyDescent="0.2">
      <c r="A919" s="272" t="s">
        <v>1285</v>
      </c>
      <c r="B919" s="272" t="s">
        <v>17066</v>
      </c>
      <c r="C919" s="257">
        <v>56037</v>
      </c>
      <c r="D919" s="272" t="s">
        <v>17030</v>
      </c>
      <c r="E919" s="273" t="s">
        <v>17278</v>
      </c>
      <c r="F919" s="274">
        <v>31000205</v>
      </c>
      <c r="G919" s="272" t="s">
        <v>18102</v>
      </c>
      <c r="H919" s="272" t="s">
        <v>18103</v>
      </c>
      <c r="I919" s="272" t="s">
        <v>16771</v>
      </c>
      <c r="J919" s="287">
        <v>1.0511999999999999</v>
      </c>
      <c r="K919" s="288">
        <v>1.8834</v>
      </c>
      <c r="L919" s="288">
        <v>2.5842000000000001</v>
      </c>
      <c r="M919" s="288">
        <v>0</v>
      </c>
      <c r="N919" s="288">
        <v>0</v>
      </c>
      <c r="O919" s="289">
        <v>1.1393976382838147</v>
      </c>
      <c r="P919" s="290">
        <v>2.0414207685918346</v>
      </c>
      <c r="Q919" s="290">
        <v>2.8010191941143776</v>
      </c>
      <c r="R919" s="290">
        <v>0</v>
      </c>
      <c r="S919" s="290">
        <v>0</v>
      </c>
      <c r="T919" s="291">
        <v>1.1393976382838147</v>
      </c>
      <c r="U919" s="292">
        <v>2.0414207685918346</v>
      </c>
      <c r="V919" s="292">
        <v>2.8010191941143776</v>
      </c>
      <c r="W919" s="292">
        <v>0</v>
      </c>
      <c r="X919" s="293">
        <v>0</v>
      </c>
      <c r="Y919" s="604" t="s">
        <v>16660</v>
      </c>
      <c r="Z919" s="282"/>
      <c r="AA919" s="282"/>
      <c r="AB919" s="282"/>
      <c r="AC919" s="282"/>
      <c r="AD919" s="283"/>
      <c r="AF919" s="285"/>
      <c r="AG919" s="285"/>
      <c r="AH919" s="285"/>
      <c r="AI919" s="285"/>
      <c r="AJ919" s="285"/>
      <c r="AL919" s="295"/>
    </row>
    <row r="920" spans="1:38" s="272" customFormat="1" x14ac:dyDescent="0.2">
      <c r="A920" s="272" t="s">
        <v>1285</v>
      </c>
      <c r="B920" s="272" t="s">
        <v>17066</v>
      </c>
      <c r="C920" s="257">
        <v>56037</v>
      </c>
      <c r="D920" s="272" t="s">
        <v>17030</v>
      </c>
      <c r="E920" s="273" t="s">
        <v>17278</v>
      </c>
      <c r="F920" s="274">
        <v>31000220</v>
      </c>
      <c r="G920" s="272" t="s">
        <v>18102</v>
      </c>
      <c r="H920" s="272" t="s">
        <v>18104</v>
      </c>
      <c r="I920" s="272" t="s">
        <v>12117</v>
      </c>
      <c r="J920" s="287">
        <v>0</v>
      </c>
      <c r="K920" s="288">
        <v>58.253999999999998</v>
      </c>
      <c r="L920" s="288">
        <v>0</v>
      </c>
      <c r="M920" s="288">
        <v>0</v>
      </c>
      <c r="N920" s="288">
        <v>0</v>
      </c>
      <c r="O920" s="289">
        <v>0</v>
      </c>
      <c r="P920" s="290">
        <v>63.141619121561391</v>
      </c>
      <c r="Q920" s="290">
        <v>0</v>
      </c>
      <c r="R920" s="290">
        <v>0</v>
      </c>
      <c r="S920" s="290">
        <v>0</v>
      </c>
      <c r="T920" s="291">
        <v>0</v>
      </c>
      <c r="U920" s="292">
        <v>63.141619121561391</v>
      </c>
      <c r="V920" s="292">
        <v>0</v>
      </c>
      <c r="W920" s="292">
        <v>0</v>
      </c>
      <c r="X920" s="293">
        <v>0</v>
      </c>
      <c r="Y920" s="604" t="s">
        <v>16660</v>
      </c>
      <c r="Z920" s="282"/>
      <c r="AA920" s="282"/>
      <c r="AB920" s="282"/>
      <c r="AC920" s="282"/>
      <c r="AD920" s="283"/>
      <c r="AF920" s="285"/>
      <c r="AG920" s="285"/>
      <c r="AH920" s="285"/>
      <c r="AI920" s="285"/>
      <c r="AJ920" s="285"/>
      <c r="AL920" s="295"/>
    </row>
    <row r="921" spans="1:38" s="272" customFormat="1" x14ac:dyDescent="0.2">
      <c r="A921" s="272" t="s">
        <v>1285</v>
      </c>
      <c r="B921" s="272" t="s">
        <v>17066</v>
      </c>
      <c r="C921" s="257">
        <v>56037</v>
      </c>
      <c r="D921" s="272" t="s">
        <v>17030</v>
      </c>
      <c r="E921" s="273" t="s">
        <v>17278</v>
      </c>
      <c r="F921" s="274">
        <v>31000220</v>
      </c>
      <c r="G921" s="272" t="s">
        <v>18102</v>
      </c>
      <c r="H921" s="272" t="s">
        <v>18105</v>
      </c>
      <c r="I921" s="272" t="s">
        <v>12117</v>
      </c>
      <c r="J921" s="287">
        <v>0</v>
      </c>
      <c r="K921" s="288">
        <v>0.13139999999999999</v>
      </c>
      <c r="L921" s="288">
        <v>0</v>
      </c>
      <c r="M921" s="288">
        <v>0</v>
      </c>
      <c r="N921" s="288">
        <v>0</v>
      </c>
      <c r="O921" s="289">
        <v>0</v>
      </c>
      <c r="P921" s="290">
        <v>0.14242470478547684</v>
      </c>
      <c r="Q921" s="290">
        <v>0</v>
      </c>
      <c r="R921" s="290">
        <v>0</v>
      </c>
      <c r="S921" s="290">
        <v>0</v>
      </c>
      <c r="T921" s="291">
        <v>0</v>
      </c>
      <c r="U921" s="292">
        <v>0.14242470478547684</v>
      </c>
      <c r="V921" s="292">
        <v>0</v>
      </c>
      <c r="W921" s="292">
        <v>0</v>
      </c>
      <c r="X921" s="293">
        <v>0</v>
      </c>
      <c r="Y921" s="604" t="s">
        <v>16660</v>
      </c>
      <c r="Z921" s="282"/>
      <c r="AA921" s="282"/>
      <c r="AB921" s="282"/>
      <c r="AC921" s="282"/>
      <c r="AD921" s="283"/>
      <c r="AF921" s="285"/>
      <c r="AG921" s="285"/>
      <c r="AH921" s="285"/>
      <c r="AI921" s="285"/>
      <c r="AJ921" s="285"/>
      <c r="AL921" s="295"/>
    </row>
    <row r="922" spans="1:38" s="272" customFormat="1" x14ac:dyDescent="0.2">
      <c r="A922" s="272" t="s">
        <v>1285</v>
      </c>
      <c r="B922" s="272" t="s">
        <v>17066</v>
      </c>
      <c r="C922" s="257">
        <v>56037</v>
      </c>
      <c r="D922" s="272" t="s">
        <v>17030</v>
      </c>
      <c r="E922" s="273" t="s">
        <v>17278</v>
      </c>
      <c r="F922" s="274">
        <v>31000299</v>
      </c>
      <c r="G922" s="272" t="s">
        <v>18102</v>
      </c>
      <c r="H922" s="272" t="s">
        <v>18106</v>
      </c>
      <c r="I922" s="272" t="s">
        <v>12109</v>
      </c>
      <c r="J922" s="287">
        <v>0</v>
      </c>
      <c r="K922" s="288">
        <v>3.0659999999999998</v>
      </c>
      <c r="L922" s="288">
        <v>0</v>
      </c>
      <c r="M922" s="288">
        <v>0</v>
      </c>
      <c r="N922" s="288">
        <v>0</v>
      </c>
      <c r="O922" s="289">
        <v>0</v>
      </c>
      <c r="P922" s="290">
        <v>3.3232431116611258</v>
      </c>
      <c r="Q922" s="290">
        <v>0</v>
      </c>
      <c r="R922" s="290">
        <v>0</v>
      </c>
      <c r="S922" s="290">
        <v>0</v>
      </c>
      <c r="T922" s="291">
        <v>0</v>
      </c>
      <c r="U922" s="292">
        <v>3.3232431116611258</v>
      </c>
      <c r="V922" s="292">
        <v>0</v>
      </c>
      <c r="W922" s="292">
        <v>0</v>
      </c>
      <c r="X922" s="293">
        <v>0</v>
      </c>
      <c r="Y922" s="604" t="s">
        <v>16660</v>
      </c>
      <c r="Z922" s="282"/>
      <c r="AA922" s="282"/>
      <c r="AB922" s="282"/>
      <c r="AC922" s="282"/>
      <c r="AD922" s="283"/>
      <c r="AF922" s="285"/>
      <c r="AG922" s="285"/>
      <c r="AH922" s="285"/>
      <c r="AI922" s="285"/>
      <c r="AJ922" s="285"/>
      <c r="AL922" s="295"/>
    </row>
    <row r="923" spans="1:38" s="272" customFormat="1" x14ac:dyDescent="0.2">
      <c r="A923" s="272" t="s">
        <v>1285</v>
      </c>
      <c r="B923" s="272" t="s">
        <v>17066</v>
      </c>
      <c r="C923" s="257">
        <v>56037</v>
      </c>
      <c r="D923" s="272" t="s">
        <v>17030</v>
      </c>
      <c r="E923" s="273" t="s">
        <v>17278</v>
      </c>
      <c r="F923" s="274">
        <v>31000220</v>
      </c>
      <c r="G923" s="272" t="s">
        <v>18107</v>
      </c>
      <c r="H923" s="272" t="s">
        <v>18108</v>
      </c>
      <c r="I923" s="272" t="s">
        <v>12117</v>
      </c>
      <c r="J923" s="287">
        <v>0</v>
      </c>
      <c r="K923" s="288">
        <v>11.1</v>
      </c>
      <c r="L923" s="288">
        <v>0</v>
      </c>
      <c r="M923" s="288">
        <v>0</v>
      </c>
      <c r="N923" s="288">
        <v>0</v>
      </c>
      <c r="O923" s="289">
        <v>0</v>
      </c>
      <c r="P923" s="290">
        <v>12.031310678225212</v>
      </c>
      <c r="Q923" s="290">
        <v>0</v>
      </c>
      <c r="R923" s="290">
        <v>0</v>
      </c>
      <c r="S923" s="290">
        <v>0</v>
      </c>
      <c r="T923" s="291">
        <v>0</v>
      </c>
      <c r="U923" s="292">
        <v>12.031310678225212</v>
      </c>
      <c r="V923" s="292">
        <v>0</v>
      </c>
      <c r="W923" s="292">
        <v>0</v>
      </c>
      <c r="X923" s="293">
        <v>0</v>
      </c>
      <c r="Y923" s="604" t="s">
        <v>16660</v>
      </c>
      <c r="Z923" s="282"/>
      <c r="AA923" s="282"/>
      <c r="AB923" s="282"/>
      <c r="AC923" s="282"/>
      <c r="AD923" s="283"/>
      <c r="AF923" s="285"/>
      <c r="AG923" s="285"/>
      <c r="AH923" s="285"/>
      <c r="AI923" s="285"/>
      <c r="AJ923" s="285"/>
      <c r="AL923" s="295"/>
    </row>
    <row r="924" spans="1:38" s="272" customFormat="1" x14ac:dyDescent="0.2">
      <c r="A924" s="272" t="s">
        <v>1285</v>
      </c>
      <c r="B924" s="272" t="s">
        <v>17066</v>
      </c>
      <c r="C924" s="257">
        <v>56037</v>
      </c>
      <c r="D924" s="272" t="s">
        <v>17030</v>
      </c>
      <c r="E924" s="273" t="s">
        <v>17278</v>
      </c>
      <c r="F924" s="274">
        <v>31000228</v>
      </c>
      <c r="G924" s="272" t="s">
        <v>18107</v>
      </c>
      <c r="H924" s="272" t="s">
        <v>18109</v>
      </c>
      <c r="I924" s="272" t="s">
        <v>15126</v>
      </c>
      <c r="J924" s="287">
        <v>0.4</v>
      </c>
      <c r="K924" s="288">
        <v>0</v>
      </c>
      <c r="L924" s="288">
        <v>0.1</v>
      </c>
      <c r="M924" s="288">
        <v>0</v>
      </c>
      <c r="N924" s="288">
        <v>0</v>
      </c>
      <c r="O924" s="289">
        <v>0.43356074516126891</v>
      </c>
      <c r="P924" s="290">
        <v>0</v>
      </c>
      <c r="Q924" s="290">
        <v>0.10839018629031723</v>
      </c>
      <c r="R924" s="290">
        <v>0</v>
      </c>
      <c r="S924" s="290">
        <v>0</v>
      </c>
      <c r="T924" s="291">
        <v>0.43356074516126891</v>
      </c>
      <c r="U924" s="292">
        <v>0</v>
      </c>
      <c r="V924" s="292">
        <v>0.10839018629031723</v>
      </c>
      <c r="W924" s="292">
        <v>0</v>
      </c>
      <c r="X924" s="293">
        <v>0</v>
      </c>
      <c r="Y924" s="604" t="s">
        <v>16660</v>
      </c>
      <c r="Z924" s="282"/>
      <c r="AA924" s="282"/>
      <c r="AB924" s="282"/>
      <c r="AC924" s="282"/>
      <c r="AD924" s="283"/>
      <c r="AF924" s="285"/>
      <c r="AG924" s="285"/>
      <c r="AH924" s="285"/>
      <c r="AI924" s="285"/>
      <c r="AJ924" s="285"/>
      <c r="AL924" s="295"/>
    </row>
    <row r="925" spans="1:38" s="272" customFormat="1" x14ac:dyDescent="0.2">
      <c r="A925" s="272" t="s">
        <v>1285</v>
      </c>
      <c r="B925" s="272" t="s">
        <v>17066</v>
      </c>
      <c r="C925" s="257">
        <v>56037</v>
      </c>
      <c r="D925" s="272" t="s">
        <v>17030</v>
      </c>
      <c r="E925" s="273" t="s">
        <v>17278</v>
      </c>
      <c r="F925" s="274">
        <v>40400312</v>
      </c>
      <c r="G925" s="272" t="s">
        <v>18107</v>
      </c>
      <c r="H925" s="272" t="s">
        <v>18110</v>
      </c>
      <c r="I925" s="272" t="s">
        <v>16772</v>
      </c>
      <c r="J925" s="287">
        <v>0</v>
      </c>
      <c r="K925" s="288">
        <v>0.8</v>
      </c>
      <c r="L925" s="288">
        <v>0</v>
      </c>
      <c r="M925" s="288">
        <v>0</v>
      </c>
      <c r="N925" s="288">
        <v>0</v>
      </c>
      <c r="O925" s="289">
        <v>0</v>
      </c>
      <c r="P925" s="290">
        <v>0.86712149032253782</v>
      </c>
      <c r="Q925" s="290">
        <v>0</v>
      </c>
      <c r="R925" s="290">
        <v>0</v>
      </c>
      <c r="S925" s="290">
        <v>0</v>
      </c>
      <c r="T925" s="291">
        <v>0</v>
      </c>
      <c r="U925" s="292">
        <v>0.86712149032253782</v>
      </c>
      <c r="V925" s="292">
        <v>0</v>
      </c>
      <c r="W925" s="292">
        <v>0</v>
      </c>
      <c r="X925" s="293">
        <v>0</v>
      </c>
      <c r="Y925" s="604" t="s">
        <v>16660</v>
      </c>
      <c r="Z925" s="282"/>
      <c r="AA925" s="282"/>
      <c r="AB925" s="282"/>
      <c r="AC925" s="282"/>
      <c r="AD925" s="283"/>
      <c r="AF925" s="285"/>
      <c r="AG925" s="285"/>
      <c r="AH925" s="285"/>
      <c r="AI925" s="285"/>
      <c r="AJ925" s="285"/>
      <c r="AL925" s="295"/>
    </row>
    <row r="926" spans="1:38" s="272" customFormat="1" x14ac:dyDescent="0.2">
      <c r="A926" s="272" t="s">
        <v>1285</v>
      </c>
      <c r="B926" s="272" t="s">
        <v>17066</v>
      </c>
      <c r="C926" s="257">
        <v>56037</v>
      </c>
      <c r="D926" s="272" t="s">
        <v>17030</v>
      </c>
      <c r="E926" s="273" t="s">
        <v>17278</v>
      </c>
      <c r="F926" s="274">
        <v>31000220</v>
      </c>
      <c r="G926" s="272" t="s">
        <v>17453</v>
      </c>
      <c r="H926" s="272" t="s">
        <v>18111</v>
      </c>
      <c r="I926" s="272" t="s">
        <v>12117</v>
      </c>
      <c r="J926" s="287">
        <v>0</v>
      </c>
      <c r="K926" s="288">
        <v>6.57</v>
      </c>
      <c r="L926" s="288">
        <v>0</v>
      </c>
      <c r="M926" s="288">
        <v>0</v>
      </c>
      <c r="N926" s="288">
        <v>0</v>
      </c>
      <c r="O926" s="289">
        <v>0</v>
      </c>
      <c r="P926" s="290">
        <v>7.1212352392738421</v>
      </c>
      <c r="Q926" s="290">
        <v>0</v>
      </c>
      <c r="R926" s="290">
        <v>0</v>
      </c>
      <c r="S926" s="290">
        <v>0</v>
      </c>
      <c r="T926" s="291">
        <v>0</v>
      </c>
      <c r="U926" s="292">
        <v>7.1212352392738421</v>
      </c>
      <c r="V926" s="292">
        <v>0</v>
      </c>
      <c r="W926" s="292">
        <v>0</v>
      </c>
      <c r="X926" s="293">
        <v>0</v>
      </c>
      <c r="Y926" s="604" t="s">
        <v>16660</v>
      </c>
      <c r="Z926" s="282"/>
      <c r="AA926" s="282"/>
      <c r="AB926" s="282"/>
      <c r="AC926" s="282"/>
      <c r="AD926" s="283"/>
      <c r="AF926" s="285"/>
      <c r="AG926" s="285"/>
      <c r="AH926" s="285"/>
      <c r="AI926" s="285"/>
      <c r="AJ926" s="285"/>
      <c r="AL926" s="295"/>
    </row>
    <row r="927" spans="1:38" s="272" customFormat="1" x14ac:dyDescent="0.2">
      <c r="A927" s="272" t="s">
        <v>1285</v>
      </c>
      <c r="B927" s="272" t="s">
        <v>17066</v>
      </c>
      <c r="C927" s="257">
        <v>56037</v>
      </c>
      <c r="D927" s="272" t="s">
        <v>17030</v>
      </c>
      <c r="E927" s="273" t="s">
        <v>17278</v>
      </c>
      <c r="F927" s="274">
        <v>31000220</v>
      </c>
      <c r="G927" s="272" t="s">
        <v>18112</v>
      </c>
      <c r="H927" s="272" t="s">
        <v>17925</v>
      </c>
      <c r="I927" s="272" t="s">
        <v>12117</v>
      </c>
      <c r="J927" s="287">
        <v>0</v>
      </c>
      <c r="K927" s="288">
        <v>4.8179999999999996</v>
      </c>
      <c r="L927" s="288">
        <v>0</v>
      </c>
      <c r="M927" s="288">
        <v>0</v>
      </c>
      <c r="N927" s="288">
        <v>0</v>
      </c>
      <c r="O927" s="289">
        <v>0</v>
      </c>
      <c r="P927" s="290">
        <v>5.2222391754674833</v>
      </c>
      <c r="Q927" s="290">
        <v>0</v>
      </c>
      <c r="R927" s="290">
        <v>0</v>
      </c>
      <c r="S927" s="290">
        <v>0</v>
      </c>
      <c r="T927" s="291">
        <v>0</v>
      </c>
      <c r="U927" s="292">
        <v>5.2222391754674833</v>
      </c>
      <c r="V927" s="292">
        <v>0</v>
      </c>
      <c r="W927" s="292">
        <v>0</v>
      </c>
      <c r="X927" s="293">
        <v>0</v>
      </c>
      <c r="Y927" s="604" t="s">
        <v>16660</v>
      </c>
      <c r="Z927" s="282"/>
      <c r="AA927" s="282"/>
      <c r="AB927" s="282"/>
      <c r="AC927" s="282"/>
      <c r="AD927" s="283"/>
      <c r="AF927" s="285"/>
      <c r="AG927" s="285"/>
      <c r="AH927" s="285"/>
      <c r="AI927" s="285"/>
      <c r="AJ927" s="285"/>
      <c r="AL927" s="295"/>
    </row>
    <row r="928" spans="1:38" s="272" customFormat="1" x14ac:dyDescent="0.2">
      <c r="A928" s="272" t="s">
        <v>1285</v>
      </c>
      <c r="B928" s="272" t="s">
        <v>17066</v>
      </c>
      <c r="C928" s="257">
        <v>56037</v>
      </c>
      <c r="D928" s="272" t="s">
        <v>17030</v>
      </c>
      <c r="E928" s="273" t="s">
        <v>17278</v>
      </c>
      <c r="F928" s="274">
        <v>31000227</v>
      </c>
      <c r="G928" s="272" t="s">
        <v>17282</v>
      </c>
      <c r="H928" s="272" t="s">
        <v>17984</v>
      </c>
      <c r="I928" s="272" t="s">
        <v>15126</v>
      </c>
      <c r="J928" s="287">
        <v>0.438</v>
      </c>
      <c r="K928" s="288">
        <v>1.3140000000000001</v>
      </c>
      <c r="L928" s="288">
        <v>0.438</v>
      </c>
      <c r="M928" s="288">
        <v>0</v>
      </c>
      <c r="N928" s="288">
        <v>0</v>
      </c>
      <c r="O928" s="289">
        <v>0.47474901595158947</v>
      </c>
      <c r="P928" s="290">
        <v>1.4242470478547684</v>
      </c>
      <c r="Q928" s="290">
        <v>0.47474901595158947</v>
      </c>
      <c r="R928" s="290">
        <v>0</v>
      </c>
      <c r="S928" s="290">
        <v>0</v>
      </c>
      <c r="T928" s="291">
        <v>0.47474901595158947</v>
      </c>
      <c r="U928" s="292">
        <v>1.4242470478547684</v>
      </c>
      <c r="V928" s="292">
        <v>0.47474901595158947</v>
      </c>
      <c r="W928" s="292">
        <v>0</v>
      </c>
      <c r="X928" s="293">
        <v>0</v>
      </c>
      <c r="Y928" s="604" t="s">
        <v>16660</v>
      </c>
      <c r="Z928" s="282"/>
      <c r="AA928" s="282"/>
      <c r="AB928" s="282"/>
      <c r="AC928" s="282"/>
      <c r="AD928" s="283"/>
      <c r="AF928" s="285"/>
      <c r="AG928" s="285"/>
      <c r="AH928" s="285"/>
      <c r="AI928" s="285"/>
      <c r="AJ928" s="285"/>
      <c r="AL928" s="295"/>
    </row>
    <row r="929" spans="1:38" s="272" customFormat="1" x14ac:dyDescent="0.2">
      <c r="A929" s="272" t="s">
        <v>1285</v>
      </c>
      <c r="B929" s="272" t="s">
        <v>17066</v>
      </c>
      <c r="C929" s="257">
        <v>56037</v>
      </c>
      <c r="D929" s="272" t="s">
        <v>17030</v>
      </c>
      <c r="E929" s="273" t="s">
        <v>17278</v>
      </c>
      <c r="F929" s="274">
        <v>31000227</v>
      </c>
      <c r="G929" s="272" t="s">
        <v>17282</v>
      </c>
      <c r="H929" s="272" t="s">
        <v>18113</v>
      </c>
      <c r="I929" s="272" t="s">
        <v>15126</v>
      </c>
      <c r="J929" s="287">
        <v>0.438</v>
      </c>
      <c r="K929" s="288">
        <v>0.876</v>
      </c>
      <c r="L929" s="288">
        <v>0.438</v>
      </c>
      <c r="M929" s="288">
        <v>0</v>
      </c>
      <c r="N929" s="288">
        <v>0</v>
      </c>
      <c r="O929" s="289">
        <v>0.47474901595158947</v>
      </c>
      <c r="P929" s="290">
        <v>0.94949803190317894</v>
      </c>
      <c r="Q929" s="290">
        <v>0.47474901595158947</v>
      </c>
      <c r="R929" s="290">
        <v>0</v>
      </c>
      <c r="S929" s="290">
        <v>0</v>
      </c>
      <c r="T929" s="291">
        <v>0.47474901595158947</v>
      </c>
      <c r="U929" s="292">
        <v>0.94949803190317894</v>
      </c>
      <c r="V929" s="292">
        <v>0.47474901595158947</v>
      </c>
      <c r="W929" s="292">
        <v>0</v>
      </c>
      <c r="X929" s="293">
        <v>0</v>
      </c>
      <c r="Y929" s="604" t="s">
        <v>16660</v>
      </c>
      <c r="Z929" s="282"/>
      <c r="AA929" s="282"/>
      <c r="AB929" s="282"/>
      <c r="AC929" s="282"/>
      <c r="AD929" s="283"/>
      <c r="AF929" s="285"/>
      <c r="AG929" s="285"/>
      <c r="AH929" s="285"/>
      <c r="AI929" s="285"/>
      <c r="AJ929" s="285"/>
      <c r="AL929" s="295"/>
    </row>
    <row r="930" spans="1:38" s="272" customFormat="1" x14ac:dyDescent="0.2">
      <c r="A930" s="272" t="s">
        <v>1285</v>
      </c>
      <c r="B930" s="272" t="s">
        <v>17066</v>
      </c>
      <c r="C930" s="257">
        <v>56037</v>
      </c>
      <c r="D930" s="272" t="s">
        <v>17030</v>
      </c>
      <c r="E930" s="273" t="s">
        <v>17278</v>
      </c>
      <c r="F930" s="274">
        <v>31000227</v>
      </c>
      <c r="G930" s="272" t="s">
        <v>18112</v>
      </c>
      <c r="H930" s="272" t="s">
        <v>18114</v>
      </c>
      <c r="I930" s="272" t="s">
        <v>15126</v>
      </c>
      <c r="J930" s="287">
        <v>0.876</v>
      </c>
      <c r="K930" s="288">
        <v>4.3799999999999999E-2</v>
      </c>
      <c r="L930" s="288">
        <v>0.876</v>
      </c>
      <c r="M930" s="288">
        <v>0</v>
      </c>
      <c r="N930" s="288">
        <v>0</v>
      </c>
      <c r="O930" s="289">
        <v>0.94949803190317894</v>
      </c>
      <c r="P930" s="290">
        <v>4.7474901595158943E-2</v>
      </c>
      <c r="Q930" s="290">
        <v>0.94949803190317894</v>
      </c>
      <c r="R930" s="290">
        <v>0</v>
      </c>
      <c r="S930" s="290">
        <v>0</v>
      </c>
      <c r="T930" s="291">
        <v>0.94949803190317894</v>
      </c>
      <c r="U930" s="292">
        <v>4.7474901595158943E-2</v>
      </c>
      <c r="V930" s="292">
        <v>0.94949803190317894</v>
      </c>
      <c r="W930" s="292">
        <v>0</v>
      </c>
      <c r="X930" s="293">
        <v>0</v>
      </c>
      <c r="Y930" s="604" t="s">
        <v>16660</v>
      </c>
      <c r="Z930" s="282"/>
      <c r="AA930" s="282"/>
      <c r="AB930" s="282"/>
      <c r="AC930" s="282"/>
      <c r="AD930" s="283"/>
      <c r="AF930" s="285"/>
      <c r="AG930" s="285"/>
      <c r="AH930" s="285"/>
      <c r="AI930" s="285"/>
      <c r="AJ930" s="285"/>
      <c r="AL930" s="295"/>
    </row>
    <row r="931" spans="1:38" s="272" customFormat="1" x14ac:dyDescent="0.2">
      <c r="A931" s="272" t="s">
        <v>1285</v>
      </c>
      <c r="B931" s="272" t="s">
        <v>17066</v>
      </c>
      <c r="C931" s="257">
        <v>56037</v>
      </c>
      <c r="D931" s="272" t="s">
        <v>17030</v>
      </c>
      <c r="E931" s="273" t="s">
        <v>17278</v>
      </c>
      <c r="F931" s="274">
        <v>31000404</v>
      </c>
      <c r="G931" s="272" t="s">
        <v>18112</v>
      </c>
      <c r="H931" s="272" t="s">
        <v>18115</v>
      </c>
      <c r="I931" s="272" t="s">
        <v>14779</v>
      </c>
      <c r="J931" s="287">
        <v>3.0659999999999998</v>
      </c>
      <c r="K931" s="288">
        <v>0.438</v>
      </c>
      <c r="L931" s="288">
        <v>2.6280000000000001</v>
      </c>
      <c r="M931" s="288">
        <v>0</v>
      </c>
      <c r="N931" s="288">
        <v>0</v>
      </c>
      <c r="O931" s="289">
        <v>3.3232431116611258</v>
      </c>
      <c r="P931" s="290">
        <v>0.47474901595158947</v>
      </c>
      <c r="Q931" s="290">
        <v>2.8484940957095368</v>
      </c>
      <c r="R931" s="290">
        <v>0</v>
      </c>
      <c r="S931" s="290">
        <v>0</v>
      </c>
      <c r="T931" s="291">
        <v>3.3232431116611258</v>
      </c>
      <c r="U931" s="292">
        <v>0.47474901595158947</v>
      </c>
      <c r="V931" s="292">
        <v>2.8484940957095368</v>
      </c>
      <c r="W931" s="292">
        <v>0</v>
      </c>
      <c r="X931" s="293">
        <v>0</v>
      </c>
      <c r="Y931" s="604" t="s">
        <v>16660</v>
      </c>
      <c r="Z931" s="282"/>
      <c r="AA931" s="282"/>
      <c r="AB931" s="282"/>
      <c r="AC931" s="282"/>
      <c r="AD931" s="283"/>
      <c r="AF931" s="285"/>
      <c r="AG931" s="285"/>
      <c r="AH931" s="285"/>
      <c r="AI931" s="285"/>
      <c r="AJ931" s="285"/>
      <c r="AL931" s="295"/>
    </row>
    <row r="932" spans="1:38" s="272" customFormat="1" x14ac:dyDescent="0.2">
      <c r="A932" s="272" t="s">
        <v>1285</v>
      </c>
      <c r="B932" s="272" t="s">
        <v>17066</v>
      </c>
      <c r="C932" s="257">
        <v>56037</v>
      </c>
      <c r="D932" s="272" t="s">
        <v>17030</v>
      </c>
      <c r="E932" s="273" t="s">
        <v>17278</v>
      </c>
      <c r="F932" s="274">
        <v>31000404</v>
      </c>
      <c r="G932" s="272" t="s">
        <v>18112</v>
      </c>
      <c r="H932" s="272" t="s">
        <v>18116</v>
      </c>
      <c r="I932" s="272" t="s">
        <v>14779</v>
      </c>
      <c r="J932" s="287">
        <v>5.694</v>
      </c>
      <c r="K932" s="288">
        <v>0.30659999999999998</v>
      </c>
      <c r="L932" s="288">
        <v>4.8179999999999996</v>
      </c>
      <c r="M932" s="288">
        <v>0</v>
      </c>
      <c r="N932" s="288">
        <v>0</v>
      </c>
      <c r="O932" s="289">
        <v>6.1717372073706631</v>
      </c>
      <c r="P932" s="290">
        <v>0.33232431116611261</v>
      </c>
      <c r="Q932" s="290">
        <v>5.2222391754674833</v>
      </c>
      <c r="R932" s="290">
        <v>0</v>
      </c>
      <c r="S932" s="290">
        <v>0</v>
      </c>
      <c r="T932" s="291">
        <v>6.1717372073706631</v>
      </c>
      <c r="U932" s="292">
        <v>0.33232431116611261</v>
      </c>
      <c r="V932" s="292">
        <v>5.2222391754674833</v>
      </c>
      <c r="W932" s="292">
        <v>0</v>
      </c>
      <c r="X932" s="293">
        <v>0</v>
      </c>
      <c r="Y932" s="604" t="s">
        <v>16660</v>
      </c>
      <c r="Z932" s="282"/>
      <c r="AA932" s="282"/>
      <c r="AB932" s="282"/>
      <c r="AC932" s="282"/>
      <c r="AD932" s="283"/>
      <c r="AF932" s="285"/>
      <c r="AG932" s="285"/>
      <c r="AH932" s="285"/>
      <c r="AI932" s="285"/>
      <c r="AJ932" s="285"/>
      <c r="AL932" s="295"/>
    </row>
    <row r="933" spans="1:38" s="272" customFormat="1" x14ac:dyDescent="0.2">
      <c r="A933" s="272" t="s">
        <v>1285</v>
      </c>
      <c r="B933" s="272" t="s">
        <v>17066</v>
      </c>
      <c r="C933" s="257">
        <v>56037</v>
      </c>
      <c r="D933" s="272" t="s">
        <v>17030</v>
      </c>
      <c r="E933" s="273" t="s">
        <v>17278</v>
      </c>
      <c r="F933" s="274">
        <v>31000220</v>
      </c>
      <c r="G933" s="272" t="s">
        <v>18117</v>
      </c>
      <c r="H933" s="272" t="s">
        <v>18118</v>
      </c>
      <c r="I933" s="272" t="s">
        <v>12117</v>
      </c>
      <c r="J933" s="287">
        <v>0</v>
      </c>
      <c r="K933" s="288">
        <v>1.4454</v>
      </c>
      <c r="L933" s="288">
        <v>0</v>
      </c>
      <c r="M933" s="288">
        <v>0</v>
      </c>
      <c r="N933" s="288">
        <v>0</v>
      </c>
      <c r="O933" s="289">
        <v>0</v>
      </c>
      <c r="P933" s="290">
        <v>1.5666717526402452</v>
      </c>
      <c r="Q933" s="290">
        <v>0</v>
      </c>
      <c r="R933" s="290">
        <v>0</v>
      </c>
      <c r="S933" s="290">
        <v>0</v>
      </c>
      <c r="T933" s="291">
        <v>0</v>
      </c>
      <c r="U933" s="292">
        <v>1.5666717526402452</v>
      </c>
      <c r="V933" s="292">
        <v>0</v>
      </c>
      <c r="W933" s="292">
        <v>0</v>
      </c>
      <c r="X933" s="293">
        <v>0</v>
      </c>
      <c r="Y933" s="604" t="s">
        <v>16660</v>
      </c>
      <c r="Z933" s="282"/>
      <c r="AA933" s="282"/>
      <c r="AB933" s="282"/>
      <c r="AC933" s="282"/>
      <c r="AD933" s="283"/>
      <c r="AF933" s="285"/>
      <c r="AG933" s="285"/>
      <c r="AH933" s="285"/>
      <c r="AI933" s="285"/>
      <c r="AJ933" s="285"/>
      <c r="AL933" s="295"/>
    </row>
    <row r="934" spans="1:38" s="272" customFormat="1" x14ac:dyDescent="0.2">
      <c r="A934" s="272" t="s">
        <v>1285</v>
      </c>
      <c r="B934" s="272" t="s">
        <v>17066</v>
      </c>
      <c r="C934" s="257">
        <v>56037</v>
      </c>
      <c r="D934" s="272" t="s">
        <v>17030</v>
      </c>
      <c r="E934" s="273" t="s">
        <v>17278</v>
      </c>
      <c r="F934" s="274">
        <v>31000299</v>
      </c>
      <c r="G934" s="272" t="s">
        <v>17365</v>
      </c>
      <c r="H934" s="272" t="s">
        <v>18033</v>
      </c>
      <c r="I934" s="272" t="s">
        <v>12109</v>
      </c>
      <c r="J934" s="287">
        <v>0.21914999903371399</v>
      </c>
      <c r="K934" s="288">
        <v>0</v>
      </c>
      <c r="L934" s="288">
        <v>0.2</v>
      </c>
      <c r="M934" s="288">
        <v>0</v>
      </c>
      <c r="N934" s="288">
        <v>0</v>
      </c>
      <c r="O934" s="289">
        <v>0.237537092207871</v>
      </c>
      <c r="P934" s="290">
        <v>0</v>
      </c>
      <c r="Q934" s="290">
        <v>0.21678037258063446</v>
      </c>
      <c r="R934" s="290">
        <v>0</v>
      </c>
      <c r="S934" s="290">
        <v>0</v>
      </c>
      <c r="T934" s="291">
        <v>0.237537092207871</v>
      </c>
      <c r="U934" s="292">
        <v>0</v>
      </c>
      <c r="V934" s="292">
        <v>0.21678037258063446</v>
      </c>
      <c r="W934" s="292">
        <v>0</v>
      </c>
      <c r="X934" s="293">
        <v>0</v>
      </c>
      <c r="Y934" s="604" t="s">
        <v>16660</v>
      </c>
      <c r="Z934" s="282"/>
      <c r="AA934" s="282"/>
      <c r="AB934" s="282"/>
      <c r="AC934" s="282"/>
      <c r="AD934" s="283"/>
      <c r="AF934" s="285"/>
      <c r="AG934" s="285"/>
      <c r="AH934" s="285"/>
      <c r="AI934" s="285"/>
      <c r="AJ934" s="285"/>
      <c r="AL934" s="295"/>
    </row>
    <row r="935" spans="1:38" s="272" customFormat="1" x14ac:dyDescent="0.2">
      <c r="A935" s="272" t="s">
        <v>1285</v>
      </c>
      <c r="B935" s="272" t="s">
        <v>17066</v>
      </c>
      <c r="C935" s="257">
        <v>56037</v>
      </c>
      <c r="D935" s="272" t="s">
        <v>17030</v>
      </c>
      <c r="E935" s="273" t="s">
        <v>17278</v>
      </c>
      <c r="F935" s="274">
        <v>31000404</v>
      </c>
      <c r="G935" s="272" t="s">
        <v>17365</v>
      </c>
      <c r="H935" s="272" t="s">
        <v>18033</v>
      </c>
      <c r="I935" s="272" t="s">
        <v>14779</v>
      </c>
      <c r="J935" s="287">
        <v>0.21914999903371399</v>
      </c>
      <c r="K935" s="288">
        <v>0</v>
      </c>
      <c r="L935" s="288">
        <v>0.2</v>
      </c>
      <c r="M935" s="288">
        <v>0</v>
      </c>
      <c r="N935" s="288">
        <v>0</v>
      </c>
      <c r="O935" s="289">
        <v>0.237537092207871</v>
      </c>
      <c r="P935" s="290">
        <v>0</v>
      </c>
      <c r="Q935" s="290">
        <v>0.21678037258063446</v>
      </c>
      <c r="R935" s="290">
        <v>0</v>
      </c>
      <c r="S935" s="290">
        <v>0</v>
      </c>
      <c r="T935" s="291">
        <v>0.237537092207871</v>
      </c>
      <c r="U935" s="292">
        <v>0</v>
      </c>
      <c r="V935" s="292">
        <v>0.21678037258063446</v>
      </c>
      <c r="W935" s="292">
        <v>0</v>
      </c>
      <c r="X935" s="293">
        <v>0</v>
      </c>
      <c r="Y935" s="604" t="s">
        <v>16660</v>
      </c>
      <c r="Z935" s="282"/>
      <c r="AA935" s="282"/>
      <c r="AB935" s="282"/>
      <c r="AC935" s="282"/>
      <c r="AD935" s="283"/>
      <c r="AF935" s="285"/>
      <c r="AG935" s="285"/>
      <c r="AH935" s="285"/>
      <c r="AI935" s="285"/>
      <c r="AJ935" s="285"/>
      <c r="AL935" s="295"/>
    </row>
    <row r="936" spans="1:38" s="272" customFormat="1" x14ac:dyDescent="0.2">
      <c r="A936" s="272" t="s">
        <v>1285</v>
      </c>
      <c r="B936" s="272" t="s">
        <v>17066</v>
      </c>
      <c r="C936" s="257">
        <v>56037</v>
      </c>
      <c r="D936" s="272" t="s">
        <v>17030</v>
      </c>
      <c r="E936" s="273" t="s">
        <v>17278</v>
      </c>
      <c r="F936" s="274">
        <v>31000302</v>
      </c>
      <c r="G936" s="272" t="s">
        <v>17365</v>
      </c>
      <c r="H936" s="272" t="s">
        <v>18119</v>
      </c>
      <c r="I936" s="272" t="s">
        <v>15126</v>
      </c>
      <c r="J936" s="287">
        <v>0.43830000154605803</v>
      </c>
      <c r="K936" s="288">
        <v>0</v>
      </c>
      <c r="L936" s="288">
        <v>0.4</v>
      </c>
      <c r="M936" s="288">
        <v>0</v>
      </c>
      <c r="N936" s="288">
        <v>0</v>
      </c>
      <c r="O936" s="289">
        <v>0.47507418818623559</v>
      </c>
      <c r="P936" s="290">
        <v>0</v>
      </c>
      <c r="Q936" s="290">
        <v>0.43356074516126891</v>
      </c>
      <c r="R936" s="290">
        <v>0</v>
      </c>
      <c r="S936" s="290">
        <v>0</v>
      </c>
      <c r="T936" s="291">
        <v>0.47507418818623559</v>
      </c>
      <c r="U936" s="292">
        <v>0</v>
      </c>
      <c r="V936" s="292">
        <v>0.43356074516126891</v>
      </c>
      <c r="W936" s="292">
        <v>0</v>
      </c>
      <c r="X936" s="293">
        <v>0</v>
      </c>
      <c r="Y936" s="604" t="s">
        <v>16660</v>
      </c>
      <c r="Z936" s="282"/>
      <c r="AA936" s="282"/>
      <c r="AB936" s="282"/>
      <c r="AC936" s="282"/>
      <c r="AD936" s="283"/>
      <c r="AF936" s="285"/>
      <c r="AG936" s="285"/>
      <c r="AH936" s="285"/>
      <c r="AI936" s="285"/>
      <c r="AJ936" s="285"/>
      <c r="AL936" s="295"/>
    </row>
    <row r="937" spans="1:38" s="272" customFormat="1" x14ac:dyDescent="0.2">
      <c r="A937" s="272" t="s">
        <v>1285</v>
      </c>
      <c r="B937" s="272" t="s">
        <v>17066</v>
      </c>
      <c r="C937" s="257">
        <v>56037</v>
      </c>
      <c r="D937" s="272" t="s">
        <v>17030</v>
      </c>
      <c r="E937" s="273" t="s">
        <v>17278</v>
      </c>
      <c r="F937" s="274">
        <v>31000504</v>
      </c>
      <c r="G937" s="272" t="s">
        <v>17365</v>
      </c>
      <c r="H937" s="272" t="s">
        <v>18120</v>
      </c>
      <c r="I937" s="272" t="s">
        <v>14779</v>
      </c>
      <c r="J937" s="287">
        <v>0.13044862284610301</v>
      </c>
      <c r="K937" s="288">
        <v>0</v>
      </c>
      <c r="L937" s="288">
        <v>0</v>
      </c>
      <c r="M937" s="288">
        <v>0</v>
      </c>
      <c r="N937" s="288">
        <v>0</v>
      </c>
      <c r="O937" s="289">
        <v>0.14139350531604436</v>
      </c>
      <c r="P937" s="290">
        <v>0</v>
      </c>
      <c r="Q937" s="290">
        <v>0</v>
      </c>
      <c r="R937" s="290">
        <v>0</v>
      </c>
      <c r="S937" s="290">
        <v>0</v>
      </c>
      <c r="T937" s="291">
        <v>0.14139350531604436</v>
      </c>
      <c r="U937" s="292">
        <v>0</v>
      </c>
      <c r="V937" s="292">
        <v>0</v>
      </c>
      <c r="W937" s="292">
        <v>0</v>
      </c>
      <c r="X937" s="293">
        <v>0</v>
      </c>
      <c r="Y937" s="604" t="s">
        <v>16660</v>
      </c>
      <c r="Z937" s="282"/>
      <c r="AA937" s="282"/>
      <c r="AB937" s="282"/>
      <c r="AC937" s="282"/>
      <c r="AD937" s="283"/>
      <c r="AF937" s="285"/>
      <c r="AG937" s="285"/>
      <c r="AH937" s="285"/>
      <c r="AI937" s="285"/>
      <c r="AJ937" s="285"/>
      <c r="AL937" s="295"/>
    </row>
    <row r="938" spans="1:38" s="272" customFormat="1" x14ac:dyDescent="0.2">
      <c r="A938" s="272" t="s">
        <v>1285</v>
      </c>
      <c r="B938" s="272" t="s">
        <v>17066</v>
      </c>
      <c r="C938" s="257">
        <v>56037</v>
      </c>
      <c r="D938" s="272" t="s">
        <v>17030</v>
      </c>
      <c r="E938" s="273" t="s">
        <v>17278</v>
      </c>
      <c r="F938" s="274">
        <v>10200603</v>
      </c>
      <c r="G938" s="272" t="s">
        <v>17377</v>
      </c>
      <c r="H938" s="272" t="s">
        <v>18121</v>
      </c>
      <c r="I938" s="272" t="s">
        <v>15126</v>
      </c>
      <c r="J938" s="287">
        <v>2.5115708185302998</v>
      </c>
      <c r="K938" s="288">
        <v>0.1</v>
      </c>
      <c r="L938" s="288">
        <v>0.5</v>
      </c>
      <c r="M938" s="288">
        <v>0</v>
      </c>
      <c r="N938" s="288">
        <v>0</v>
      </c>
      <c r="O938" s="289">
        <v>2.7222962890182374</v>
      </c>
      <c r="P938" s="290">
        <v>0.10839018629031723</v>
      </c>
      <c r="Q938" s="290">
        <v>0.54195093145158613</v>
      </c>
      <c r="R938" s="290">
        <v>0</v>
      </c>
      <c r="S938" s="290">
        <v>0</v>
      </c>
      <c r="T938" s="291">
        <v>2.7222962890182374</v>
      </c>
      <c r="U938" s="292">
        <v>0.10839018629031723</v>
      </c>
      <c r="V938" s="292">
        <v>0.54195093145158613</v>
      </c>
      <c r="W938" s="292">
        <v>0</v>
      </c>
      <c r="X938" s="293">
        <v>0</v>
      </c>
      <c r="Y938" s="604" t="s">
        <v>16660</v>
      </c>
      <c r="Z938" s="282"/>
      <c r="AA938" s="282"/>
      <c r="AB938" s="282"/>
      <c r="AC938" s="282"/>
      <c r="AD938" s="283"/>
      <c r="AF938" s="285"/>
      <c r="AG938" s="285"/>
      <c r="AH938" s="285"/>
      <c r="AI938" s="285"/>
      <c r="AJ938" s="285"/>
      <c r="AL938" s="295"/>
    </row>
    <row r="939" spans="1:38" s="272" customFormat="1" x14ac:dyDescent="0.2">
      <c r="A939" s="272" t="s">
        <v>1285</v>
      </c>
      <c r="B939" s="272" t="s">
        <v>17066</v>
      </c>
      <c r="C939" s="257">
        <v>56037</v>
      </c>
      <c r="D939" s="272" t="s">
        <v>17030</v>
      </c>
      <c r="E939" s="273" t="s">
        <v>17278</v>
      </c>
      <c r="F939" s="274">
        <v>31000404</v>
      </c>
      <c r="G939" s="272" t="s">
        <v>17377</v>
      </c>
      <c r="H939" s="272" t="s">
        <v>18033</v>
      </c>
      <c r="I939" s="272" t="s">
        <v>14779</v>
      </c>
      <c r="J939" s="287">
        <v>0.20012558059563501</v>
      </c>
      <c r="K939" s="288">
        <v>0</v>
      </c>
      <c r="L939" s="288">
        <v>0.1</v>
      </c>
      <c r="M939" s="288">
        <v>0</v>
      </c>
      <c r="N939" s="288">
        <v>0</v>
      </c>
      <c r="O939" s="289">
        <v>0.21691648962218774</v>
      </c>
      <c r="P939" s="290">
        <v>0</v>
      </c>
      <c r="Q939" s="290">
        <v>0.10839018629031723</v>
      </c>
      <c r="R939" s="290">
        <v>0</v>
      </c>
      <c r="S939" s="290">
        <v>0</v>
      </c>
      <c r="T939" s="291">
        <v>0.21691648962218774</v>
      </c>
      <c r="U939" s="292">
        <v>0</v>
      </c>
      <c r="V939" s="292">
        <v>0.10839018629031723</v>
      </c>
      <c r="W939" s="292">
        <v>0</v>
      </c>
      <c r="X939" s="293">
        <v>0</v>
      </c>
      <c r="Y939" s="604" t="s">
        <v>16660</v>
      </c>
      <c r="Z939" s="282"/>
      <c r="AA939" s="282"/>
      <c r="AB939" s="282"/>
      <c r="AC939" s="282"/>
      <c r="AD939" s="283"/>
      <c r="AF939" s="285"/>
      <c r="AG939" s="285"/>
      <c r="AH939" s="285"/>
      <c r="AI939" s="285"/>
      <c r="AJ939" s="285"/>
      <c r="AL939" s="295"/>
    </row>
    <row r="940" spans="1:38" s="272" customFormat="1" x14ac:dyDescent="0.2">
      <c r="A940" s="272" t="s">
        <v>1285</v>
      </c>
      <c r="B940" s="272" t="s">
        <v>17066</v>
      </c>
      <c r="C940" s="257">
        <v>56037</v>
      </c>
      <c r="D940" s="272" t="s">
        <v>17030</v>
      </c>
      <c r="E940" s="273" t="s">
        <v>17278</v>
      </c>
      <c r="F940" s="274">
        <v>31000404</v>
      </c>
      <c r="G940" s="272" t="s">
        <v>17377</v>
      </c>
      <c r="H940" s="272" t="s">
        <v>18122</v>
      </c>
      <c r="I940" s="272" t="s">
        <v>14779</v>
      </c>
      <c r="J940" s="287">
        <v>0.42008018344753001</v>
      </c>
      <c r="K940" s="288">
        <v>0</v>
      </c>
      <c r="L940" s="288">
        <v>0.4</v>
      </c>
      <c r="M940" s="288">
        <v>0</v>
      </c>
      <c r="N940" s="288">
        <v>0</v>
      </c>
      <c r="O940" s="289">
        <v>0.45532569340748413</v>
      </c>
      <c r="P940" s="290">
        <v>0</v>
      </c>
      <c r="Q940" s="290">
        <v>0.43356074516126891</v>
      </c>
      <c r="R940" s="290">
        <v>0</v>
      </c>
      <c r="S940" s="290">
        <v>0</v>
      </c>
      <c r="T940" s="291">
        <v>0.45532569340748413</v>
      </c>
      <c r="U940" s="292">
        <v>0</v>
      </c>
      <c r="V940" s="292">
        <v>0.43356074516126891</v>
      </c>
      <c r="W940" s="292">
        <v>0</v>
      </c>
      <c r="X940" s="293">
        <v>0</v>
      </c>
      <c r="Y940" s="604" t="s">
        <v>16660</v>
      </c>
      <c r="Z940" s="282"/>
      <c r="AA940" s="282"/>
      <c r="AB940" s="282"/>
      <c r="AC940" s="282"/>
      <c r="AD940" s="283"/>
      <c r="AF940" s="285"/>
      <c r="AG940" s="285"/>
      <c r="AH940" s="285"/>
      <c r="AI940" s="285"/>
      <c r="AJ940" s="285"/>
      <c r="AL940" s="295"/>
    </row>
    <row r="941" spans="1:38" s="272" customFormat="1" x14ac:dyDescent="0.2">
      <c r="A941" s="272" t="s">
        <v>1285</v>
      </c>
      <c r="B941" s="272" t="s">
        <v>17066</v>
      </c>
      <c r="C941" s="257">
        <v>56037</v>
      </c>
      <c r="D941" s="272" t="s">
        <v>17030</v>
      </c>
      <c r="E941" s="273" t="s">
        <v>17278</v>
      </c>
      <c r="F941" s="274">
        <v>31000404</v>
      </c>
      <c r="G941" s="272" t="s">
        <v>17377</v>
      </c>
      <c r="H941" s="272" t="s">
        <v>18123</v>
      </c>
      <c r="I941" s="272" t="s">
        <v>14779</v>
      </c>
      <c r="J941" s="287">
        <v>0.30020576404316501</v>
      </c>
      <c r="K941" s="288">
        <v>0</v>
      </c>
      <c r="L941" s="288">
        <v>0.1</v>
      </c>
      <c r="M941" s="288">
        <v>0</v>
      </c>
      <c r="N941" s="288">
        <v>0</v>
      </c>
      <c r="O941" s="289">
        <v>0.32539358690065673</v>
      </c>
      <c r="P941" s="290">
        <v>0</v>
      </c>
      <c r="Q941" s="290">
        <v>0.10839018629031723</v>
      </c>
      <c r="R941" s="290">
        <v>0</v>
      </c>
      <c r="S941" s="290">
        <v>0</v>
      </c>
      <c r="T941" s="291">
        <v>0.32539358690065673</v>
      </c>
      <c r="U941" s="292">
        <v>0</v>
      </c>
      <c r="V941" s="292">
        <v>0.10839018629031723</v>
      </c>
      <c r="W941" s="292">
        <v>0</v>
      </c>
      <c r="X941" s="293">
        <v>0</v>
      </c>
      <c r="Y941" s="604" t="s">
        <v>16660</v>
      </c>
      <c r="Z941" s="282"/>
      <c r="AA941" s="282"/>
      <c r="AB941" s="282"/>
      <c r="AC941" s="282"/>
      <c r="AD941" s="283"/>
      <c r="AF941" s="285"/>
      <c r="AG941" s="285"/>
      <c r="AH941" s="285"/>
      <c r="AI941" s="285"/>
      <c r="AJ941" s="285"/>
      <c r="AL941" s="295"/>
    </row>
    <row r="942" spans="1:38" s="272" customFormat="1" x14ac:dyDescent="0.2">
      <c r="A942" s="272" t="s">
        <v>1285</v>
      </c>
      <c r="B942" s="272" t="s">
        <v>17066</v>
      </c>
      <c r="C942" s="257">
        <v>56037</v>
      </c>
      <c r="D942" s="272" t="s">
        <v>17030</v>
      </c>
      <c r="E942" s="273" t="s">
        <v>17278</v>
      </c>
      <c r="F942" s="274">
        <v>31000404</v>
      </c>
      <c r="G942" s="272" t="s">
        <v>17377</v>
      </c>
      <c r="H942" s="272" t="s">
        <v>18124</v>
      </c>
      <c r="I942" s="272" t="s">
        <v>14779</v>
      </c>
      <c r="J942" s="287">
        <v>0.41013047022814803</v>
      </c>
      <c r="K942" s="288">
        <v>0</v>
      </c>
      <c r="L942" s="288">
        <v>0.3</v>
      </c>
      <c r="M942" s="288">
        <v>0</v>
      </c>
      <c r="N942" s="288">
        <v>0</v>
      </c>
      <c r="O942" s="289">
        <v>0.44454118071364368</v>
      </c>
      <c r="P942" s="290">
        <v>0</v>
      </c>
      <c r="Q942" s="290">
        <v>0.32517055887095164</v>
      </c>
      <c r="R942" s="290">
        <v>0</v>
      </c>
      <c r="S942" s="290">
        <v>0</v>
      </c>
      <c r="T942" s="291">
        <v>0.44454118071364368</v>
      </c>
      <c r="U942" s="292">
        <v>0</v>
      </c>
      <c r="V942" s="292">
        <v>0.32517055887095164</v>
      </c>
      <c r="W942" s="292">
        <v>0</v>
      </c>
      <c r="X942" s="293">
        <v>0</v>
      </c>
      <c r="Y942" s="604" t="s">
        <v>16660</v>
      </c>
      <c r="Z942" s="282"/>
      <c r="AA942" s="282"/>
      <c r="AB942" s="282"/>
      <c r="AC942" s="282"/>
      <c r="AD942" s="283"/>
      <c r="AF942" s="285"/>
      <c r="AG942" s="285"/>
      <c r="AH942" s="285"/>
      <c r="AI942" s="285"/>
      <c r="AJ942" s="285"/>
      <c r="AL942" s="295"/>
    </row>
    <row r="943" spans="1:38" s="272" customFormat="1" x14ac:dyDescent="0.2">
      <c r="A943" s="272" t="s">
        <v>1285</v>
      </c>
      <c r="B943" s="272" t="s">
        <v>17066</v>
      </c>
      <c r="C943" s="257">
        <v>56037</v>
      </c>
      <c r="D943" s="272" t="s">
        <v>17030</v>
      </c>
      <c r="E943" s="273" t="s">
        <v>17278</v>
      </c>
      <c r="F943" s="274">
        <v>31000404</v>
      </c>
      <c r="G943" s="272" t="s">
        <v>17377</v>
      </c>
      <c r="H943" s="272" t="s">
        <v>18125</v>
      </c>
      <c r="I943" s="272" t="s">
        <v>14779</v>
      </c>
      <c r="J943" s="287">
        <v>1.2307392736787</v>
      </c>
      <c r="K943" s="288">
        <v>0</v>
      </c>
      <c r="L943" s="288">
        <v>0.3</v>
      </c>
      <c r="M943" s="288">
        <v>0</v>
      </c>
      <c r="N943" s="288">
        <v>0</v>
      </c>
      <c r="O943" s="289">
        <v>1.3340005914884401</v>
      </c>
      <c r="P943" s="290">
        <v>0</v>
      </c>
      <c r="Q943" s="290">
        <v>0.32517055887095164</v>
      </c>
      <c r="R943" s="290">
        <v>0</v>
      </c>
      <c r="S943" s="290">
        <v>0</v>
      </c>
      <c r="T943" s="291">
        <v>1.3340005914884401</v>
      </c>
      <c r="U943" s="292">
        <v>0</v>
      </c>
      <c r="V943" s="292">
        <v>0.32517055887095164</v>
      </c>
      <c r="W943" s="292">
        <v>0</v>
      </c>
      <c r="X943" s="293">
        <v>0</v>
      </c>
      <c r="Y943" s="604" t="s">
        <v>16660</v>
      </c>
      <c r="Z943" s="282"/>
      <c r="AA943" s="282"/>
      <c r="AB943" s="282"/>
      <c r="AC943" s="282"/>
      <c r="AD943" s="283"/>
      <c r="AF943" s="285"/>
      <c r="AG943" s="285"/>
      <c r="AH943" s="285"/>
      <c r="AI943" s="285"/>
      <c r="AJ943" s="285"/>
      <c r="AL943" s="295"/>
    </row>
    <row r="944" spans="1:38" s="272" customFormat="1" x14ac:dyDescent="0.2">
      <c r="A944" s="272" t="s">
        <v>1285</v>
      </c>
      <c r="B944" s="272" t="s">
        <v>17066</v>
      </c>
      <c r="C944" s="257">
        <v>56037</v>
      </c>
      <c r="D944" s="272" t="s">
        <v>17030</v>
      </c>
      <c r="E944" s="273" t="s">
        <v>17278</v>
      </c>
      <c r="F944" s="274">
        <v>31000404</v>
      </c>
      <c r="G944" s="272" t="s">
        <v>17377</v>
      </c>
      <c r="H944" s="272" t="s">
        <v>18126</v>
      </c>
      <c r="I944" s="272" t="s">
        <v>14779</v>
      </c>
      <c r="J944" s="287">
        <v>0.10008018344753</v>
      </c>
      <c r="K944" s="288">
        <v>0</v>
      </c>
      <c r="L944" s="288">
        <v>0.1</v>
      </c>
      <c r="M944" s="288">
        <v>0</v>
      </c>
      <c r="N944" s="288">
        <v>0</v>
      </c>
      <c r="O944" s="289">
        <v>0.10847709727846899</v>
      </c>
      <c r="P944" s="290">
        <v>0</v>
      </c>
      <c r="Q944" s="290">
        <v>0.10839018629031723</v>
      </c>
      <c r="R944" s="290">
        <v>0</v>
      </c>
      <c r="S944" s="290">
        <v>0</v>
      </c>
      <c r="T944" s="291">
        <v>0.10847709727846899</v>
      </c>
      <c r="U944" s="292">
        <v>0</v>
      </c>
      <c r="V944" s="292">
        <v>0.10839018629031723</v>
      </c>
      <c r="W944" s="292">
        <v>0</v>
      </c>
      <c r="X944" s="293">
        <v>0</v>
      </c>
      <c r="Y944" s="604" t="s">
        <v>16660</v>
      </c>
      <c r="Z944" s="282"/>
      <c r="AA944" s="282"/>
      <c r="AB944" s="282"/>
      <c r="AC944" s="282"/>
      <c r="AD944" s="283"/>
      <c r="AF944" s="285"/>
      <c r="AG944" s="285"/>
      <c r="AH944" s="285"/>
      <c r="AI944" s="285"/>
      <c r="AJ944" s="285"/>
      <c r="AL944" s="295"/>
    </row>
    <row r="945" spans="1:38" s="272" customFormat="1" x14ac:dyDescent="0.2">
      <c r="A945" s="272" t="s">
        <v>1285</v>
      </c>
      <c r="B945" s="272" t="s">
        <v>17066</v>
      </c>
      <c r="C945" s="257">
        <v>56037</v>
      </c>
      <c r="D945" s="272" t="s">
        <v>17030</v>
      </c>
      <c r="E945" s="273" t="s">
        <v>17278</v>
      </c>
      <c r="F945" s="274">
        <v>31000404</v>
      </c>
      <c r="G945" s="272" t="s">
        <v>17377</v>
      </c>
      <c r="H945" s="272" t="s">
        <v>18127</v>
      </c>
      <c r="I945" s="272" t="s">
        <v>14779</v>
      </c>
      <c r="J945" s="287">
        <v>0.10008018344753</v>
      </c>
      <c r="K945" s="288">
        <v>0</v>
      </c>
      <c r="L945" s="288">
        <v>0.1</v>
      </c>
      <c r="M945" s="288">
        <v>0</v>
      </c>
      <c r="N945" s="288">
        <v>0</v>
      </c>
      <c r="O945" s="289">
        <v>0.10847709727846899</v>
      </c>
      <c r="P945" s="290">
        <v>0</v>
      </c>
      <c r="Q945" s="290">
        <v>0.10839018629031723</v>
      </c>
      <c r="R945" s="290">
        <v>0</v>
      </c>
      <c r="S945" s="290">
        <v>0</v>
      </c>
      <c r="T945" s="291">
        <v>0.10847709727846899</v>
      </c>
      <c r="U945" s="292">
        <v>0</v>
      </c>
      <c r="V945" s="292">
        <v>0.10839018629031723</v>
      </c>
      <c r="W945" s="292">
        <v>0</v>
      </c>
      <c r="X945" s="293">
        <v>0</v>
      </c>
      <c r="Y945" s="604" t="s">
        <v>16660</v>
      </c>
      <c r="Z945" s="282"/>
      <c r="AA945" s="282"/>
      <c r="AB945" s="282"/>
      <c r="AC945" s="282"/>
      <c r="AD945" s="283"/>
      <c r="AF945" s="285"/>
      <c r="AG945" s="285"/>
      <c r="AH945" s="285"/>
      <c r="AI945" s="285"/>
      <c r="AJ945" s="285"/>
      <c r="AL945" s="295"/>
    </row>
    <row r="946" spans="1:38" s="272" customFormat="1" x14ac:dyDescent="0.2">
      <c r="A946" s="272" t="s">
        <v>1285</v>
      </c>
      <c r="B946" s="272" t="s">
        <v>17066</v>
      </c>
      <c r="C946" s="257">
        <v>56037</v>
      </c>
      <c r="D946" s="272" t="s">
        <v>17030</v>
      </c>
      <c r="E946" s="273" t="s">
        <v>17278</v>
      </c>
      <c r="F946" s="274">
        <v>31000227</v>
      </c>
      <c r="G946" s="272" t="s">
        <v>17361</v>
      </c>
      <c r="H946" s="272" t="s">
        <v>18128</v>
      </c>
      <c r="I946" s="272" t="s">
        <v>15126</v>
      </c>
      <c r="J946" s="287">
        <v>8.7599999999999997E-2</v>
      </c>
      <c r="K946" s="288">
        <v>0</v>
      </c>
      <c r="L946" s="288">
        <v>0</v>
      </c>
      <c r="M946" s="288">
        <v>0</v>
      </c>
      <c r="N946" s="288">
        <v>0</v>
      </c>
      <c r="O946" s="289">
        <v>9.4949803190317886E-2</v>
      </c>
      <c r="P946" s="290">
        <v>0</v>
      </c>
      <c r="Q946" s="290">
        <v>0</v>
      </c>
      <c r="R946" s="290">
        <v>0</v>
      </c>
      <c r="S946" s="290">
        <v>0</v>
      </c>
      <c r="T946" s="291">
        <v>9.4949803190317886E-2</v>
      </c>
      <c r="U946" s="292">
        <v>0</v>
      </c>
      <c r="V946" s="292">
        <v>0</v>
      </c>
      <c r="W946" s="292">
        <v>0</v>
      </c>
      <c r="X946" s="293">
        <v>0</v>
      </c>
      <c r="Y946" s="604" t="s">
        <v>16660</v>
      </c>
      <c r="Z946" s="282"/>
      <c r="AA946" s="282"/>
      <c r="AB946" s="282"/>
      <c r="AC946" s="282"/>
      <c r="AD946" s="283"/>
      <c r="AF946" s="285"/>
      <c r="AG946" s="285"/>
      <c r="AH946" s="285"/>
      <c r="AI946" s="285"/>
      <c r="AJ946" s="285"/>
      <c r="AL946" s="295"/>
    </row>
    <row r="947" spans="1:38" s="272" customFormat="1" x14ac:dyDescent="0.2">
      <c r="A947" s="272" t="s">
        <v>1285</v>
      </c>
      <c r="B947" s="272" t="s">
        <v>17066</v>
      </c>
      <c r="C947" s="257">
        <v>56037</v>
      </c>
      <c r="D947" s="272" t="s">
        <v>17030</v>
      </c>
      <c r="E947" s="273" t="s">
        <v>17278</v>
      </c>
      <c r="F947" s="274">
        <v>31000227</v>
      </c>
      <c r="G947" s="272" t="s">
        <v>17738</v>
      </c>
      <c r="H947" s="272" t="s">
        <v>18080</v>
      </c>
      <c r="I947" s="272" t="s">
        <v>15126</v>
      </c>
      <c r="J947" s="287">
        <v>7.0080000000000003E-2</v>
      </c>
      <c r="K947" s="288">
        <v>4.3800000000000002E-3</v>
      </c>
      <c r="L947" s="288">
        <v>1.3140000000000001E-2</v>
      </c>
      <c r="M947" s="288">
        <v>0</v>
      </c>
      <c r="N947" s="288">
        <v>0</v>
      </c>
      <c r="O947" s="289">
        <v>7.5959842552254311E-2</v>
      </c>
      <c r="P947" s="290">
        <v>4.7474901595158945E-3</v>
      </c>
      <c r="Q947" s="290">
        <v>1.4242470478547684E-2</v>
      </c>
      <c r="R947" s="290">
        <v>0</v>
      </c>
      <c r="S947" s="290">
        <v>0</v>
      </c>
      <c r="T947" s="291">
        <v>7.5959842552254311E-2</v>
      </c>
      <c r="U947" s="292">
        <v>4.7474901595158945E-3</v>
      </c>
      <c r="V947" s="292">
        <v>1.4242470478547684E-2</v>
      </c>
      <c r="W947" s="292">
        <v>0</v>
      </c>
      <c r="X947" s="293">
        <v>0</v>
      </c>
      <c r="Y947" s="604" t="s">
        <v>16660</v>
      </c>
      <c r="Z947" s="282"/>
      <c r="AA947" s="282"/>
      <c r="AB947" s="282"/>
      <c r="AC947" s="282"/>
      <c r="AD947" s="283"/>
      <c r="AF947" s="285"/>
      <c r="AG947" s="285"/>
      <c r="AH947" s="285"/>
      <c r="AI947" s="285"/>
      <c r="AJ947" s="285"/>
      <c r="AL947" s="295"/>
    </row>
    <row r="948" spans="1:38" s="272" customFormat="1" x14ac:dyDescent="0.2">
      <c r="A948" s="272" t="s">
        <v>1285</v>
      </c>
      <c r="B948" s="272" t="s">
        <v>17066</v>
      </c>
      <c r="C948" s="257">
        <v>56037</v>
      </c>
      <c r="D948" s="272" t="s">
        <v>17030</v>
      </c>
      <c r="E948" s="273" t="s">
        <v>17278</v>
      </c>
      <c r="F948" s="274">
        <v>31000227</v>
      </c>
      <c r="G948" s="272" t="s">
        <v>17392</v>
      </c>
      <c r="H948" s="272" t="s">
        <v>18129</v>
      </c>
      <c r="I948" s="272" t="s">
        <v>15126</v>
      </c>
      <c r="J948" s="287">
        <v>0.876</v>
      </c>
      <c r="K948" s="288">
        <v>4.3799999999999999E-2</v>
      </c>
      <c r="L948" s="288">
        <v>0.17519999999999999</v>
      </c>
      <c r="M948" s="288">
        <v>0</v>
      </c>
      <c r="N948" s="288">
        <v>0</v>
      </c>
      <c r="O948" s="289">
        <v>0.94949803190317894</v>
      </c>
      <c r="P948" s="290">
        <v>4.7474901595158943E-2</v>
      </c>
      <c r="Q948" s="290">
        <v>0.18989960638063577</v>
      </c>
      <c r="R948" s="290">
        <v>0</v>
      </c>
      <c r="S948" s="290">
        <v>0</v>
      </c>
      <c r="T948" s="291">
        <v>0.94949803190317894</v>
      </c>
      <c r="U948" s="292">
        <v>4.7474901595158943E-2</v>
      </c>
      <c r="V948" s="292">
        <v>0.18989960638063577</v>
      </c>
      <c r="W948" s="292">
        <v>0</v>
      </c>
      <c r="X948" s="293">
        <v>0</v>
      </c>
      <c r="Y948" s="604" t="s">
        <v>16660</v>
      </c>
      <c r="Z948" s="282"/>
      <c r="AA948" s="282"/>
      <c r="AB948" s="282"/>
      <c r="AC948" s="282"/>
      <c r="AD948" s="283"/>
      <c r="AF948" s="285"/>
      <c r="AG948" s="285"/>
      <c r="AH948" s="285"/>
      <c r="AI948" s="285"/>
      <c r="AJ948" s="285"/>
      <c r="AL948" s="295"/>
    </row>
    <row r="949" spans="1:38" s="272" customFormat="1" x14ac:dyDescent="0.2">
      <c r="A949" s="272" t="s">
        <v>1285</v>
      </c>
      <c r="B949" s="272" t="s">
        <v>17066</v>
      </c>
      <c r="C949" s="257">
        <v>56037</v>
      </c>
      <c r="D949" s="272" t="s">
        <v>17030</v>
      </c>
      <c r="E949" s="273" t="s">
        <v>17278</v>
      </c>
      <c r="F949" s="274">
        <v>31000301</v>
      </c>
      <c r="G949" s="272" t="s">
        <v>17361</v>
      </c>
      <c r="H949" s="272" t="s">
        <v>18130</v>
      </c>
      <c r="I949" s="272" t="s">
        <v>15126</v>
      </c>
      <c r="J949" s="287">
        <v>0</v>
      </c>
      <c r="K949" s="288">
        <v>3.0659999999999998</v>
      </c>
      <c r="L949" s="288">
        <v>0</v>
      </c>
      <c r="M949" s="288">
        <v>0</v>
      </c>
      <c r="N949" s="288">
        <v>0</v>
      </c>
      <c r="O949" s="289">
        <v>0</v>
      </c>
      <c r="P949" s="290">
        <v>3.3232431116611258</v>
      </c>
      <c r="Q949" s="290">
        <v>0</v>
      </c>
      <c r="R949" s="290">
        <v>0</v>
      </c>
      <c r="S949" s="290">
        <v>0</v>
      </c>
      <c r="T949" s="291">
        <v>0</v>
      </c>
      <c r="U949" s="292">
        <v>3.3232431116611258</v>
      </c>
      <c r="V949" s="292">
        <v>0</v>
      </c>
      <c r="W949" s="292">
        <v>0</v>
      </c>
      <c r="X949" s="293">
        <v>0</v>
      </c>
      <c r="Y949" s="604" t="s">
        <v>16660</v>
      </c>
      <c r="Z949" s="282"/>
      <c r="AA949" s="282"/>
      <c r="AB949" s="282"/>
      <c r="AC949" s="282"/>
      <c r="AD949" s="283"/>
      <c r="AF949" s="285"/>
      <c r="AG949" s="285"/>
      <c r="AH949" s="285"/>
      <c r="AI949" s="285"/>
      <c r="AJ949" s="285"/>
      <c r="AL949" s="295"/>
    </row>
    <row r="950" spans="1:38" s="272" customFormat="1" x14ac:dyDescent="0.2">
      <c r="A950" s="272" t="s">
        <v>1285</v>
      </c>
      <c r="B950" s="272" t="s">
        <v>17066</v>
      </c>
      <c r="C950" s="257">
        <v>56037</v>
      </c>
      <c r="D950" s="272" t="s">
        <v>17030</v>
      </c>
      <c r="E950" s="273" t="s">
        <v>17278</v>
      </c>
      <c r="F950" s="274">
        <v>31000404</v>
      </c>
      <c r="G950" s="272" t="s">
        <v>17361</v>
      </c>
      <c r="H950" s="272" t="s">
        <v>18131</v>
      </c>
      <c r="I950" s="272" t="s">
        <v>14779</v>
      </c>
      <c r="J950" s="287">
        <v>0.219</v>
      </c>
      <c r="K950" s="288">
        <v>0</v>
      </c>
      <c r="L950" s="288">
        <v>4.3799999999999999E-2</v>
      </c>
      <c r="M950" s="288">
        <v>0</v>
      </c>
      <c r="N950" s="288">
        <v>0</v>
      </c>
      <c r="O950" s="289">
        <v>0.23737450797579474</v>
      </c>
      <c r="P950" s="290">
        <v>0</v>
      </c>
      <c r="Q950" s="290">
        <v>4.7474901595158943E-2</v>
      </c>
      <c r="R950" s="290">
        <v>0</v>
      </c>
      <c r="S950" s="290">
        <v>0</v>
      </c>
      <c r="T950" s="291">
        <v>0.23737450797579474</v>
      </c>
      <c r="U950" s="292">
        <v>0</v>
      </c>
      <c r="V950" s="292">
        <v>4.7474901595158943E-2</v>
      </c>
      <c r="W950" s="292">
        <v>0</v>
      </c>
      <c r="X950" s="293">
        <v>0</v>
      </c>
      <c r="Y950" s="604" t="s">
        <v>16660</v>
      </c>
      <c r="Z950" s="282"/>
      <c r="AA950" s="282"/>
      <c r="AB950" s="282"/>
      <c r="AC950" s="282"/>
      <c r="AD950" s="283"/>
      <c r="AF950" s="285"/>
      <c r="AG950" s="285"/>
      <c r="AH950" s="285"/>
      <c r="AI950" s="285"/>
      <c r="AJ950" s="285"/>
      <c r="AL950" s="295"/>
    </row>
    <row r="951" spans="1:38" s="272" customFormat="1" x14ac:dyDescent="0.2">
      <c r="A951" s="272" t="s">
        <v>1285</v>
      </c>
      <c r="B951" s="272" t="s">
        <v>17066</v>
      </c>
      <c r="C951" s="257">
        <v>56037</v>
      </c>
      <c r="D951" s="272" t="s">
        <v>17030</v>
      </c>
      <c r="E951" s="273" t="s">
        <v>17278</v>
      </c>
      <c r="F951" s="274">
        <v>31000404</v>
      </c>
      <c r="G951" s="272" t="s">
        <v>17361</v>
      </c>
      <c r="H951" s="272" t="s">
        <v>18132</v>
      </c>
      <c r="I951" s="272" t="s">
        <v>14779</v>
      </c>
      <c r="J951" s="287">
        <v>2.6280000000000001E-2</v>
      </c>
      <c r="K951" s="288">
        <v>1.314E-4</v>
      </c>
      <c r="L951" s="288">
        <v>2.1899999999999999E-2</v>
      </c>
      <c r="M951" s="288">
        <v>0</v>
      </c>
      <c r="N951" s="288">
        <v>0</v>
      </c>
      <c r="O951" s="289">
        <v>2.8484940957095368E-2</v>
      </c>
      <c r="P951" s="290">
        <v>1.4242470478547682E-4</v>
      </c>
      <c r="Q951" s="290">
        <v>2.3737450797579471E-2</v>
      </c>
      <c r="R951" s="290">
        <v>0</v>
      </c>
      <c r="S951" s="290">
        <v>0</v>
      </c>
      <c r="T951" s="291">
        <v>2.8484940957095368E-2</v>
      </c>
      <c r="U951" s="292">
        <v>1.4242470478547682E-4</v>
      </c>
      <c r="V951" s="292">
        <v>2.3737450797579471E-2</v>
      </c>
      <c r="W951" s="292">
        <v>0</v>
      </c>
      <c r="X951" s="293">
        <v>0</v>
      </c>
      <c r="Y951" s="604" t="s">
        <v>16660</v>
      </c>
      <c r="Z951" s="282"/>
      <c r="AA951" s="282"/>
      <c r="AB951" s="282"/>
      <c r="AC951" s="282"/>
      <c r="AD951" s="283"/>
      <c r="AF951" s="285"/>
      <c r="AG951" s="285"/>
      <c r="AH951" s="285"/>
      <c r="AI951" s="285"/>
      <c r="AJ951" s="285"/>
      <c r="AL951" s="295"/>
    </row>
    <row r="952" spans="1:38" s="272" customFormat="1" x14ac:dyDescent="0.2">
      <c r="A952" s="272" t="s">
        <v>1285</v>
      </c>
      <c r="B952" s="272" t="s">
        <v>17066</v>
      </c>
      <c r="C952" s="257">
        <v>56037</v>
      </c>
      <c r="D952" s="272" t="s">
        <v>17030</v>
      </c>
      <c r="E952" s="273" t="s">
        <v>17278</v>
      </c>
      <c r="F952" s="274">
        <v>31000404</v>
      </c>
      <c r="G952" s="272" t="s">
        <v>17392</v>
      </c>
      <c r="H952" s="272" t="s">
        <v>18133</v>
      </c>
      <c r="I952" s="272" t="s">
        <v>14779</v>
      </c>
      <c r="J952" s="287">
        <v>0.65700000000000003</v>
      </c>
      <c r="K952" s="288">
        <v>3.2412000000000003E-2</v>
      </c>
      <c r="L952" s="288">
        <v>0.13139999999999999</v>
      </c>
      <c r="M952" s="288">
        <v>0</v>
      </c>
      <c r="N952" s="288">
        <v>0</v>
      </c>
      <c r="O952" s="289">
        <v>0.71212352392738421</v>
      </c>
      <c r="P952" s="290">
        <v>3.5131427180417625E-2</v>
      </c>
      <c r="Q952" s="290">
        <v>0.14242470478547684</v>
      </c>
      <c r="R952" s="290">
        <v>0</v>
      </c>
      <c r="S952" s="290">
        <v>0</v>
      </c>
      <c r="T952" s="291">
        <v>0.71212352392738421</v>
      </c>
      <c r="U952" s="292">
        <v>3.5131427180417625E-2</v>
      </c>
      <c r="V952" s="292">
        <v>0.14242470478547684</v>
      </c>
      <c r="W952" s="292">
        <v>0</v>
      </c>
      <c r="X952" s="293">
        <v>0</v>
      </c>
      <c r="Y952" s="604" t="s">
        <v>16660</v>
      </c>
      <c r="Z952" s="282"/>
      <c r="AA952" s="282"/>
      <c r="AB952" s="282"/>
      <c r="AC952" s="282"/>
      <c r="AD952" s="283"/>
      <c r="AF952" s="285"/>
      <c r="AG952" s="285"/>
      <c r="AH952" s="285"/>
      <c r="AI952" s="285"/>
      <c r="AJ952" s="285"/>
      <c r="AL952" s="295"/>
    </row>
    <row r="953" spans="1:38" s="272" customFormat="1" x14ac:dyDescent="0.2">
      <c r="A953" s="272" t="s">
        <v>1285</v>
      </c>
      <c r="B953" s="272" t="s">
        <v>17066</v>
      </c>
      <c r="C953" s="257">
        <v>56037</v>
      </c>
      <c r="D953" s="272" t="s">
        <v>17030</v>
      </c>
      <c r="E953" s="273" t="s">
        <v>17278</v>
      </c>
      <c r="F953" s="274">
        <v>31000404</v>
      </c>
      <c r="G953" s="272" t="s">
        <v>17392</v>
      </c>
      <c r="H953" s="272" t="s">
        <v>18134</v>
      </c>
      <c r="I953" s="272" t="s">
        <v>14779</v>
      </c>
      <c r="J953" s="287">
        <v>0.438</v>
      </c>
      <c r="K953" s="288">
        <v>4.3799999999999999E-2</v>
      </c>
      <c r="L953" s="288">
        <v>0.17519999999999999</v>
      </c>
      <c r="M953" s="288">
        <v>0</v>
      </c>
      <c r="N953" s="288">
        <v>0</v>
      </c>
      <c r="O953" s="289">
        <v>0.47474901595158947</v>
      </c>
      <c r="P953" s="290">
        <v>4.7474901595158943E-2</v>
      </c>
      <c r="Q953" s="290">
        <v>0.18989960638063577</v>
      </c>
      <c r="R953" s="290">
        <v>0</v>
      </c>
      <c r="S953" s="290">
        <v>0</v>
      </c>
      <c r="T953" s="291">
        <v>0.47474901595158947</v>
      </c>
      <c r="U953" s="292">
        <v>4.7474901595158943E-2</v>
      </c>
      <c r="V953" s="292">
        <v>0.18989960638063577</v>
      </c>
      <c r="W953" s="292">
        <v>0</v>
      </c>
      <c r="X953" s="293">
        <v>0</v>
      </c>
      <c r="Y953" s="604" t="s">
        <v>16660</v>
      </c>
      <c r="Z953" s="282"/>
      <c r="AA953" s="282"/>
      <c r="AB953" s="282"/>
      <c r="AC953" s="282"/>
      <c r="AD953" s="283"/>
      <c r="AF953" s="285"/>
      <c r="AG953" s="285"/>
      <c r="AH953" s="285"/>
      <c r="AI953" s="285"/>
      <c r="AJ953" s="285"/>
      <c r="AL953" s="295"/>
    </row>
    <row r="954" spans="1:38" s="272" customFormat="1" x14ac:dyDescent="0.2">
      <c r="A954" s="272" t="s">
        <v>1285</v>
      </c>
      <c r="B954" s="272" t="s">
        <v>17066</v>
      </c>
      <c r="C954" s="257">
        <v>56037</v>
      </c>
      <c r="D954" s="272" t="s">
        <v>17030</v>
      </c>
      <c r="E954" s="273" t="s">
        <v>17278</v>
      </c>
      <c r="F954" s="274">
        <v>31000404</v>
      </c>
      <c r="G954" s="272" t="s">
        <v>17386</v>
      </c>
      <c r="H954" s="272" t="s">
        <v>18135</v>
      </c>
      <c r="I954" s="272" t="s">
        <v>14779</v>
      </c>
      <c r="J954" s="287">
        <v>0.876</v>
      </c>
      <c r="K954" s="288">
        <v>0</v>
      </c>
      <c r="L954" s="288">
        <v>0</v>
      </c>
      <c r="M954" s="288">
        <v>0</v>
      </c>
      <c r="N954" s="288">
        <v>0</v>
      </c>
      <c r="O954" s="289">
        <v>0.94949803190317894</v>
      </c>
      <c r="P954" s="290">
        <v>0</v>
      </c>
      <c r="Q954" s="290">
        <v>0</v>
      </c>
      <c r="R954" s="290">
        <v>0</v>
      </c>
      <c r="S954" s="290">
        <v>0</v>
      </c>
      <c r="T954" s="291">
        <v>0.94949803190317894</v>
      </c>
      <c r="U954" s="292">
        <v>0</v>
      </c>
      <c r="V954" s="292">
        <v>0</v>
      </c>
      <c r="W954" s="292">
        <v>0</v>
      </c>
      <c r="X954" s="293">
        <v>0</v>
      </c>
      <c r="Y954" s="604" t="s">
        <v>16660</v>
      </c>
      <c r="Z954" s="282"/>
      <c r="AA954" s="282"/>
      <c r="AB954" s="282"/>
      <c r="AC954" s="282"/>
      <c r="AD954" s="283"/>
      <c r="AF954" s="285"/>
      <c r="AG954" s="285"/>
      <c r="AH954" s="285"/>
      <c r="AI954" s="285"/>
      <c r="AJ954" s="285"/>
      <c r="AL954" s="295"/>
    </row>
    <row r="955" spans="1:38" s="272" customFormat="1" x14ac:dyDescent="0.2">
      <c r="A955" s="272" t="s">
        <v>1285</v>
      </c>
      <c r="B955" s="272" t="s">
        <v>17066</v>
      </c>
      <c r="C955" s="257">
        <v>56037</v>
      </c>
      <c r="D955" s="272" t="s">
        <v>17030</v>
      </c>
      <c r="E955" s="273" t="s">
        <v>17278</v>
      </c>
      <c r="F955" s="274">
        <v>31000228</v>
      </c>
      <c r="G955" s="272" t="s">
        <v>17363</v>
      </c>
      <c r="H955" s="272" t="s">
        <v>18136</v>
      </c>
      <c r="I955" s="272" t="s">
        <v>15126</v>
      </c>
      <c r="J955" s="287">
        <v>0.1</v>
      </c>
      <c r="K955" s="288">
        <v>0</v>
      </c>
      <c r="L955" s="288">
        <v>0.1</v>
      </c>
      <c r="M955" s="288">
        <v>0</v>
      </c>
      <c r="N955" s="288">
        <v>0</v>
      </c>
      <c r="O955" s="289">
        <v>0.10839018629031723</v>
      </c>
      <c r="P955" s="290">
        <v>0</v>
      </c>
      <c r="Q955" s="290">
        <v>0.10839018629031723</v>
      </c>
      <c r="R955" s="290">
        <v>0</v>
      </c>
      <c r="S955" s="290">
        <v>0</v>
      </c>
      <c r="T955" s="291">
        <v>0.10839018629031723</v>
      </c>
      <c r="U955" s="292">
        <v>0</v>
      </c>
      <c r="V955" s="292">
        <v>0.10839018629031723</v>
      </c>
      <c r="W955" s="292">
        <v>0</v>
      </c>
      <c r="X955" s="293">
        <v>0</v>
      </c>
      <c r="Y955" s="604" t="s">
        <v>16660</v>
      </c>
      <c r="Z955" s="282"/>
      <c r="AA955" s="282"/>
      <c r="AB955" s="282"/>
      <c r="AC955" s="282"/>
      <c r="AD955" s="283"/>
      <c r="AF955" s="285"/>
      <c r="AG955" s="285"/>
      <c r="AH955" s="285"/>
      <c r="AI955" s="285"/>
      <c r="AJ955" s="285"/>
      <c r="AL955" s="295"/>
    </row>
    <row r="956" spans="1:38" s="272" customFormat="1" x14ac:dyDescent="0.2">
      <c r="A956" s="272" t="s">
        <v>1285</v>
      </c>
      <c r="B956" s="272" t="s">
        <v>17066</v>
      </c>
      <c r="C956" s="257">
        <v>56037</v>
      </c>
      <c r="D956" s="272" t="s">
        <v>17030</v>
      </c>
      <c r="E956" s="273" t="s">
        <v>17278</v>
      </c>
      <c r="F956" s="274">
        <v>31000209</v>
      </c>
      <c r="G956" s="272" t="s">
        <v>17363</v>
      </c>
      <c r="H956" s="272" t="s">
        <v>18137</v>
      </c>
      <c r="I956" s="272" t="s">
        <v>12101</v>
      </c>
      <c r="J956" s="287">
        <v>0.3</v>
      </c>
      <c r="K956" s="288">
        <v>0.5</v>
      </c>
      <c r="L956" s="288">
        <v>1.6</v>
      </c>
      <c r="M956" s="288">
        <v>0</v>
      </c>
      <c r="N956" s="288">
        <v>0</v>
      </c>
      <c r="O956" s="289">
        <v>0.32517055887095164</v>
      </c>
      <c r="P956" s="290">
        <v>0.54195093145158613</v>
      </c>
      <c r="Q956" s="290">
        <v>1.7342429806450756</v>
      </c>
      <c r="R956" s="290">
        <v>0</v>
      </c>
      <c r="S956" s="290">
        <v>0</v>
      </c>
      <c r="T956" s="291">
        <v>0.32517055887095164</v>
      </c>
      <c r="U956" s="292">
        <v>0.54195093145158613</v>
      </c>
      <c r="V956" s="292">
        <v>1.7342429806450756</v>
      </c>
      <c r="W956" s="292">
        <v>0</v>
      </c>
      <c r="X956" s="293">
        <v>0</v>
      </c>
      <c r="Y956" s="604" t="s">
        <v>16660</v>
      </c>
      <c r="Z956" s="282"/>
      <c r="AA956" s="282"/>
      <c r="AB956" s="282"/>
      <c r="AC956" s="282"/>
      <c r="AD956" s="283"/>
      <c r="AF956" s="285"/>
      <c r="AG956" s="285"/>
      <c r="AH956" s="285"/>
      <c r="AI956" s="285"/>
      <c r="AJ956" s="285"/>
      <c r="AL956" s="295"/>
    </row>
    <row r="957" spans="1:38" s="272" customFormat="1" x14ac:dyDescent="0.2">
      <c r="A957" s="272" t="s">
        <v>1285</v>
      </c>
      <c r="B957" s="272" t="s">
        <v>17066</v>
      </c>
      <c r="C957" s="257">
        <v>56037</v>
      </c>
      <c r="D957" s="272" t="s">
        <v>17030</v>
      </c>
      <c r="E957" s="273" t="s">
        <v>17278</v>
      </c>
      <c r="F957" s="274">
        <v>31000209</v>
      </c>
      <c r="G957" s="272" t="s">
        <v>17363</v>
      </c>
      <c r="H957" s="272" t="s">
        <v>18138</v>
      </c>
      <c r="I957" s="272" t="s">
        <v>12101</v>
      </c>
      <c r="J957" s="287">
        <v>0.1</v>
      </c>
      <c r="K957" s="288">
        <v>1.1000000000000001</v>
      </c>
      <c r="L957" s="288">
        <v>0.2</v>
      </c>
      <c r="M957" s="288">
        <v>0</v>
      </c>
      <c r="N957" s="288">
        <v>0</v>
      </c>
      <c r="O957" s="289">
        <v>0.10839018629031723</v>
      </c>
      <c r="P957" s="290">
        <v>1.1922920491934896</v>
      </c>
      <c r="Q957" s="290">
        <v>0.21678037258063446</v>
      </c>
      <c r="R957" s="290">
        <v>0</v>
      </c>
      <c r="S957" s="290">
        <v>0</v>
      </c>
      <c r="T957" s="291">
        <v>0.10839018629031723</v>
      </c>
      <c r="U957" s="292">
        <v>1.1922920491934896</v>
      </c>
      <c r="V957" s="292">
        <v>0.21678037258063446</v>
      </c>
      <c r="W957" s="292">
        <v>0</v>
      </c>
      <c r="X957" s="293">
        <v>0</v>
      </c>
      <c r="Y957" s="604" t="s">
        <v>16660</v>
      </c>
      <c r="Z957" s="282"/>
      <c r="AA957" s="282"/>
      <c r="AB957" s="282"/>
      <c r="AC957" s="282"/>
      <c r="AD957" s="283"/>
      <c r="AF957" s="285"/>
      <c r="AG957" s="285"/>
      <c r="AH957" s="285"/>
      <c r="AI957" s="285"/>
      <c r="AJ957" s="285"/>
      <c r="AL957" s="295"/>
    </row>
    <row r="958" spans="1:38" s="272" customFormat="1" x14ac:dyDescent="0.2">
      <c r="A958" s="272" t="s">
        <v>1285</v>
      </c>
      <c r="B958" s="272" t="s">
        <v>17066</v>
      </c>
      <c r="C958" s="257">
        <v>56037</v>
      </c>
      <c r="D958" s="272" t="s">
        <v>17030</v>
      </c>
      <c r="E958" s="273" t="s">
        <v>17278</v>
      </c>
      <c r="F958" s="274">
        <v>31000299</v>
      </c>
      <c r="G958" s="272" t="s">
        <v>17392</v>
      </c>
      <c r="H958" s="272" t="s">
        <v>18139</v>
      </c>
      <c r="I958" s="272" t="s">
        <v>12109</v>
      </c>
      <c r="J958" s="287">
        <v>34.207799999999999</v>
      </c>
      <c r="K958" s="288">
        <v>0</v>
      </c>
      <c r="L958" s="288">
        <v>21.856200000000001</v>
      </c>
      <c r="M958" s="288">
        <v>0</v>
      </c>
      <c r="N958" s="288">
        <v>0</v>
      </c>
      <c r="O958" s="289">
        <v>37.077898145819134</v>
      </c>
      <c r="P958" s="290">
        <v>0</v>
      </c>
      <c r="Q958" s="290">
        <v>23.689975895984315</v>
      </c>
      <c r="R958" s="290">
        <v>0</v>
      </c>
      <c r="S958" s="290">
        <v>0</v>
      </c>
      <c r="T958" s="291">
        <v>37.077898145819134</v>
      </c>
      <c r="U958" s="292">
        <v>0</v>
      </c>
      <c r="V958" s="292">
        <v>23.689975895984315</v>
      </c>
      <c r="W958" s="292">
        <v>0</v>
      </c>
      <c r="X958" s="293">
        <v>0</v>
      </c>
      <c r="Y958" s="604" t="s">
        <v>16660</v>
      </c>
      <c r="Z958" s="282"/>
      <c r="AA958" s="282"/>
      <c r="AB958" s="282"/>
      <c r="AC958" s="282"/>
      <c r="AD958" s="283"/>
      <c r="AF958" s="285"/>
      <c r="AG958" s="285"/>
      <c r="AH958" s="285"/>
      <c r="AI958" s="285"/>
      <c r="AJ958" s="285"/>
      <c r="AL958" s="295"/>
    </row>
    <row r="959" spans="1:38" s="272" customFormat="1" x14ac:dyDescent="0.2">
      <c r="A959" s="272" t="s">
        <v>1285</v>
      </c>
      <c r="B959" s="272" t="s">
        <v>17066</v>
      </c>
      <c r="C959" s="257">
        <v>56037</v>
      </c>
      <c r="D959" s="272" t="s">
        <v>17030</v>
      </c>
      <c r="E959" s="273" t="s">
        <v>17278</v>
      </c>
      <c r="F959" s="274">
        <v>31000404</v>
      </c>
      <c r="G959" s="272" t="s">
        <v>17353</v>
      </c>
      <c r="H959" s="272" t="s">
        <v>18140</v>
      </c>
      <c r="I959" s="272" t="s">
        <v>14779</v>
      </c>
      <c r="J959" s="287">
        <v>1.3140000000000001</v>
      </c>
      <c r="K959" s="288">
        <v>8.7599999999999997E-2</v>
      </c>
      <c r="L959" s="288">
        <v>1.3140000000000001</v>
      </c>
      <c r="M959" s="288">
        <v>0</v>
      </c>
      <c r="N959" s="288">
        <v>0</v>
      </c>
      <c r="O959" s="289">
        <v>1.4242470478547684</v>
      </c>
      <c r="P959" s="290">
        <v>9.4949803190317886E-2</v>
      </c>
      <c r="Q959" s="290">
        <v>1.4242470478547684</v>
      </c>
      <c r="R959" s="290">
        <v>0</v>
      </c>
      <c r="S959" s="290">
        <v>0</v>
      </c>
      <c r="T959" s="291">
        <v>1.4242470478547684</v>
      </c>
      <c r="U959" s="292">
        <v>9.4949803190317886E-2</v>
      </c>
      <c r="V959" s="292">
        <v>1.4242470478547684</v>
      </c>
      <c r="W959" s="292">
        <v>0</v>
      </c>
      <c r="X959" s="293">
        <v>0</v>
      </c>
      <c r="Y959" s="604" t="s">
        <v>16660</v>
      </c>
      <c r="Z959" s="282"/>
      <c r="AA959" s="282"/>
      <c r="AB959" s="282"/>
      <c r="AC959" s="282"/>
      <c r="AD959" s="283"/>
      <c r="AF959" s="285"/>
      <c r="AG959" s="285"/>
      <c r="AH959" s="285"/>
      <c r="AI959" s="285"/>
      <c r="AJ959" s="285"/>
      <c r="AL959" s="295"/>
    </row>
    <row r="960" spans="1:38" s="272" customFormat="1" x14ac:dyDescent="0.2">
      <c r="A960" s="272" t="s">
        <v>1285</v>
      </c>
      <c r="B960" s="272" t="s">
        <v>17066</v>
      </c>
      <c r="C960" s="257">
        <v>56037</v>
      </c>
      <c r="D960" s="272" t="s">
        <v>17030</v>
      </c>
      <c r="E960" s="273" t="s">
        <v>17278</v>
      </c>
      <c r="F960" s="274">
        <v>31000220</v>
      </c>
      <c r="G960" s="272" t="s">
        <v>17548</v>
      </c>
      <c r="H960" s="272" t="s">
        <v>18141</v>
      </c>
      <c r="I960" s="272" t="s">
        <v>12117</v>
      </c>
      <c r="J960" s="287">
        <v>0</v>
      </c>
      <c r="K960" s="288">
        <v>4.8179999999999996</v>
      </c>
      <c r="L960" s="288">
        <v>0</v>
      </c>
      <c r="M960" s="288">
        <v>0</v>
      </c>
      <c r="N960" s="288">
        <v>0</v>
      </c>
      <c r="O960" s="289">
        <v>0</v>
      </c>
      <c r="P960" s="290">
        <v>5.2222391754674833</v>
      </c>
      <c r="Q960" s="290">
        <v>0</v>
      </c>
      <c r="R960" s="290">
        <v>0</v>
      </c>
      <c r="S960" s="290">
        <v>0</v>
      </c>
      <c r="T960" s="291">
        <v>0</v>
      </c>
      <c r="U960" s="292">
        <v>5.2222391754674833</v>
      </c>
      <c r="V960" s="292">
        <v>0</v>
      </c>
      <c r="W960" s="292">
        <v>0</v>
      </c>
      <c r="X960" s="293">
        <v>0</v>
      </c>
      <c r="Y960" s="604" t="s">
        <v>16660</v>
      </c>
      <c r="Z960" s="282"/>
      <c r="AA960" s="282"/>
      <c r="AB960" s="282"/>
      <c r="AC960" s="282"/>
      <c r="AD960" s="283"/>
      <c r="AF960" s="285"/>
      <c r="AG960" s="285"/>
      <c r="AH960" s="285"/>
      <c r="AI960" s="285"/>
      <c r="AJ960" s="285"/>
      <c r="AL960" s="295"/>
    </row>
    <row r="961" spans="1:38" s="272" customFormat="1" x14ac:dyDescent="0.2">
      <c r="A961" s="272" t="s">
        <v>1285</v>
      </c>
      <c r="B961" s="272" t="s">
        <v>17066</v>
      </c>
      <c r="C961" s="257">
        <v>56037</v>
      </c>
      <c r="D961" s="272" t="s">
        <v>17030</v>
      </c>
      <c r="E961" s="273" t="s">
        <v>17278</v>
      </c>
      <c r="F961" s="274">
        <v>31000404</v>
      </c>
      <c r="G961" s="272" t="s">
        <v>17548</v>
      </c>
      <c r="H961" s="272" t="s">
        <v>18142</v>
      </c>
      <c r="I961" s="272" t="s">
        <v>14779</v>
      </c>
      <c r="J961" s="287">
        <v>2.19</v>
      </c>
      <c r="K961" s="288">
        <v>0</v>
      </c>
      <c r="L961" s="288">
        <v>4.3799999999999999E-2</v>
      </c>
      <c r="M961" s="288">
        <v>0</v>
      </c>
      <c r="N961" s="288">
        <v>0</v>
      </c>
      <c r="O961" s="289">
        <v>2.3737450797579474</v>
      </c>
      <c r="P961" s="290">
        <v>0</v>
      </c>
      <c r="Q961" s="290">
        <v>4.7474901595158943E-2</v>
      </c>
      <c r="R961" s="290">
        <v>0</v>
      </c>
      <c r="S961" s="290">
        <v>0</v>
      </c>
      <c r="T961" s="291">
        <v>2.3737450797579474</v>
      </c>
      <c r="U961" s="292">
        <v>0</v>
      </c>
      <c r="V961" s="292">
        <v>4.7474901595158943E-2</v>
      </c>
      <c r="W961" s="292">
        <v>0</v>
      </c>
      <c r="X961" s="293">
        <v>0</v>
      </c>
      <c r="Y961" s="604" t="s">
        <v>16660</v>
      </c>
      <c r="Z961" s="282"/>
      <c r="AA961" s="282"/>
      <c r="AB961" s="282"/>
      <c r="AC961" s="282"/>
      <c r="AD961" s="283"/>
      <c r="AF961" s="285"/>
      <c r="AG961" s="285"/>
      <c r="AH961" s="285"/>
      <c r="AI961" s="285"/>
      <c r="AJ961" s="285"/>
      <c r="AL961" s="295"/>
    </row>
    <row r="962" spans="1:38" s="272" customFormat="1" x14ac:dyDescent="0.2">
      <c r="A962" s="272" t="s">
        <v>1285</v>
      </c>
      <c r="B962" s="272" t="s">
        <v>17066</v>
      </c>
      <c r="C962" s="257">
        <v>56037</v>
      </c>
      <c r="D962" s="272" t="s">
        <v>17030</v>
      </c>
      <c r="E962" s="273" t="s">
        <v>17278</v>
      </c>
      <c r="F962" s="274">
        <v>31000404</v>
      </c>
      <c r="G962" s="272" t="s">
        <v>17548</v>
      </c>
      <c r="H962" s="272" t="s">
        <v>18143</v>
      </c>
      <c r="I962" s="272" t="s">
        <v>14779</v>
      </c>
      <c r="J962" s="287">
        <v>0.219</v>
      </c>
      <c r="K962" s="288">
        <v>0</v>
      </c>
      <c r="L962" s="288">
        <v>4.3799999999999999E-2</v>
      </c>
      <c r="M962" s="288">
        <v>0</v>
      </c>
      <c r="N962" s="288">
        <v>0</v>
      </c>
      <c r="O962" s="289">
        <v>0.23737450797579474</v>
      </c>
      <c r="P962" s="290">
        <v>0</v>
      </c>
      <c r="Q962" s="290">
        <v>4.7474901595158943E-2</v>
      </c>
      <c r="R962" s="290">
        <v>0</v>
      </c>
      <c r="S962" s="290">
        <v>0</v>
      </c>
      <c r="T962" s="291">
        <v>0.23737450797579474</v>
      </c>
      <c r="U962" s="292">
        <v>0</v>
      </c>
      <c r="V962" s="292">
        <v>4.7474901595158943E-2</v>
      </c>
      <c r="W962" s="292">
        <v>0</v>
      </c>
      <c r="X962" s="293">
        <v>0</v>
      </c>
      <c r="Y962" s="604" t="s">
        <v>16660</v>
      </c>
      <c r="Z962" s="282"/>
      <c r="AA962" s="282"/>
      <c r="AB962" s="282"/>
      <c r="AC962" s="282"/>
      <c r="AD962" s="283"/>
      <c r="AF962" s="285"/>
      <c r="AG962" s="285"/>
      <c r="AH962" s="285"/>
      <c r="AI962" s="285"/>
      <c r="AJ962" s="285"/>
      <c r="AL962" s="295"/>
    </row>
    <row r="963" spans="1:38" s="272" customFormat="1" x14ac:dyDescent="0.2">
      <c r="A963" s="272" t="s">
        <v>1285</v>
      </c>
      <c r="B963" s="272" t="s">
        <v>17066</v>
      </c>
      <c r="C963" s="257">
        <v>56037</v>
      </c>
      <c r="D963" s="272" t="s">
        <v>17030</v>
      </c>
      <c r="E963" s="273" t="s">
        <v>17278</v>
      </c>
      <c r="F963" s="274">
        <v>31000404</v>
      </c>
      <c r="G963" s="272" t="s">
        <v>17548</v>
      </c>
      <c r="H963" s="272" t="s">
        <v>18144</v>
      </c>
      <c r="I963" s="272" t="s">
        <v>14779</v>
      </c>
      <c r="J963" s="287">
        <v>0</v>
      </c>
      <c r="K963" s="288">
        <v>2.19</v>
      </c>
      <c r="L963" s="288">
        <v>0</v>
      </c>
      <c r="M963" s="288">
        <v>0</v>
      </c>
      <c r="N963" s="288">
        <v>0</v>
      </c>
      <c r="O963" s="289">
        <v>0</v>
      </c>
      <c r="P963" s="290">
        <v>2.3737450797579474</v>
      </c>
      <c r="Q963" s="290">
        <v>0</v>
      </c>
      <c r="R963" s="290">
        <v>0</v>
      </c>
      <c r="S963" s="290">
        <v>0</v>
      </c>
      <c r="T963" s="291">
        <v>0</v>
      </c>
      <c r="U963" s="292">
        <v>2.3737450797579474</v>
      </c>
      <c r="V963" s="292">
        <v>0</v>
      </c>
      <c r="W963" s="292">
        <v>0</v>
      </c>
      <c r="X963" s="293">
        <v>0</v>
      </c>
      <c r="Y963" s="604" t="s">
        <v>16660</v>
      </c>
      <c r="Z963" s="282"/>
      <c r="AA963" s="282"/>
      <c r="AB963" s="282"/>
      <c r="AC963" s="282"/>
      <c r="AD963" s="283"/>
      <c r="AF963" s="285"/>
      <c r="AG963" s="285"/>
      <c r="AH963" s="285"/>
      <c r="AI963" s="285"/>
      <c r="AJ963" s="285"/>
      <c r="AL963" s="295"/>
    </row>
    <row r="964" spans="1:38" s="272" customFormat="1" x14ac:dyDescent="0.2">
      <c r="A964" s="272" t="s">
        <v>1285</v>
      </c>
      <c r="B964" s="272" t="s">
        <v>17066</v>
      </c>
      <c r="C964" s="257">
        <v>56037</v>
      </c>
      <c r="D964" s="272" t="s">
        <v>17030</v>
      </c>
      <c r="E964" s="273" t="s">
        <v>17278</v>
      </c>
      <c r="F964" s="274">
        <v>31000404</v>
      </c>
      <c r="G964" s="272" t="s">
        <v>17548</v>
      </c>
      <c r="H964" s="272" t="s">
        <v>18145</v>
      </c>
      <c r="I964" s="272" t="s">
        <v>14779</v>
      </c>
      <c r="J964" s="287">
        <v>0</v>
      </c>
      <c r="K964" s="288">
        <v>2.19</v>
      </c>
      <c r="L964" s="288">
        <v>0</v>
      </c>
      <c r="M964" s="288">
        <v>0</v>
      </c>
      <c r="N964" s="288">
        <v>0</v>
      </c>
      <c r="O964" s="289">
        <v>0</v>
      </c>
      <c r="P964" s="290">
        <v>2.3737450797579474</v>
      </c>
      <c r="Q964" s="290">
        <v>0</v>
      </c>
      <c r="R964" s="290">
        <v>0</v>
      </c>
      <c r="S964" s="290">
        <v>0</v>
      </c>
      <c r="T964" s="291">
        <v>0</v>
      </c>
      <c r="U964" s="292">
        <v>2.3737450797579474</v>
      </c>
      <c r="V964" s="292">
        <v>0</v>
      </c>
      <c r="W964" s="292">
        <v>0</v>
      </c>
      <c r="X964" s="293">
        <v>0</v>
      </c>
      <c r="Y964" s="604" t="s">
        <v>16660</v>
      </c>
      <c r="Z964" s="282"/>
      <c r="AA964" s="282"/>
      <c r="AB964" s="282"/>
      <c r="AC964" s="282"/>
      <c r="AD964" s="283"/>
      <c r="AF964" s="285"/>
      <c r="AG964" s="285"/>
      <c r="AH964" s="285"/>
      <c r="AI964" s="285"/>
      <c r="AJ964" s="285"/>
      <c r="AL964" s="295"/>
    </row>
    <row r="965" spans="1:38" s="272" customFormat="1" x14ac:dyDescent="0.2">
      <c r="A965" s="272" t="s">
        <v>1285</v>
      </c>
      <c r="B965" s="272" t="s">
        <v>17066</v>
      </c>
      <c r="C965" s="257">
        <v>56037</v>
      </c>
      <c r="D965" s="272" t="s">
        <v>17030</v>
      </c>
      <c r="E965" s="273" t="s">
        <v>17278</v>
      </c>
      <c r="F965" s="274">
        <v>31000404</v>
      </c>
      <c r="G965" s="272" t="s">
        <v>17548</v>
      </c>
      <c r="H965" s="272" t="s">
        <v>18146</v>
      </c>
      <c r="I965" s="272" t="s">
        <v>14779</v>
      </c>
      <c r="J965" s="287">
        <v>0</v>
      </c>
      <c r="K965" s="288">
        <v>0.438</v>
      </c>
      <c r="L965" s="288">
        <v>0</v>
      </c>
      <c r="M965" s="288">
        <v>0</v>
      </c>
      <c r="N965" s="288">
        <v>0</v>
      </c>
      <c r="O965" s="289">
        <v>0</v>
      </c>
      <c r="P965" s="290">
        <v>0.47474901595158947</v>
      </c>
      <c r="Q965" s="290">
        <v>0</v>
      </c>
      <c r="R965" s="290">
        <v>0</v>
      </c>
      <c r="S965" s="290">
        <v>0</v>
      </c>
      <c r="T965" s="291">
        <v>0</v>
      </c>
      <c r="U965" s="292">
        <v>0.47474901595158947</v>
      </c>
      <c r="V965" s="292">
        <v>0</v>
      </c>
      <c r="W965" s="292">
        <v>0</v>
      </c>
      <c r="X965" s="293">
        <v>0</v>
      </c>
      <c r="Y965" s="604" t="s">
        <v>16660</v>
      </c>
      <c r="Z965" s="282"/>
      <c r="AA965" s="282"/>
      <c r="AB965" s="282"/>
      <c r="AC965" s="282"/>
      <c r="AD965" s="283"/>
      <c r="AF965" s="285"/>
      <c r="AG965" s="285"/>
      <c r="AH965" s="285"/>
      <c r="AI965" s="285"/>
      <c r="AJ965" s="285"/>
      <c r="AL965" s="295"/>
    </row>
    <row r="966" spans="1:38" s="272" customFormat="1" x14ac:dyDescent="0.2">
      <c r="A966" s="272" t="s">
        <v>1285</v>
      </c>
      <c r="B966" s="272" t="s">
        <v>17066</v>
      </c>
      <c r="C966" s="257">
        <v>56037</v>
      </c>
      <c r="D966" s="272" t="s">
        <v>17030</v>
      </c>
      <c r="E966" s="273" t="s">
        <v>17278</v>
      </c>
      <c r="F966" s="274">
        <v>31000404</v>
      </c>
      <c r="G966" s="272" t="s">
        <v>17548</v>
      </c>
      <c r="H966" s="272" t="s">
        <v>18147</v>
      </c>
      <c r="I966" s="272" t="s">
        <v>14779</v>
      </c>
      <c r="J966" s="287">
        <v>1.752</v>
      </c>
      <c r="K966" s="288">
        <v>0</v>
      </c>
      <c r="L966" s="288">
        <v>0.438</v>
      </c>
      <c r="M966" s="288">
        <v>0</v>
      </c>
      <c r="N966" s="288">
        <v>0</v>
      </c>
      <c r="O966" s="289">
        <v>1.8989960638063579</v>
      </c>
      <c r="P966" s="290">
        <v>0</v>
      </c>
      <c r="Q966" s="290">
        <v>0.47474901595158947</v>
      </c>
      <c r="R966" s="290">
        <v>0</v>
      </c>
      <c r="S966" s="290">
        <v>0</v>
      </c>
      <c r="T966" s="291">
        <v>1.8989960638063579</v>
      </c>
      <c r="U966" s="292">
        <v>0</v>
      </c>
      <c r="V966" s="292">
        <v>0.47474901595158947</v>
      </c>
      <c r="W966" s="292">
        <v>0</v>
      </c>
      <c r="X966" s="293">
        <v>0</v>
      </c>
      <c r="Y966" s="604" t="s">
        <v>16660</v>
      </c>
      <c r="Z966" s="282"/>
      <c r="AA966" s="282"/>
      <c r="AB966" s="282"/>
      <c r="AC966" s="282"/>
      <c r="AD966" s="283"/>
      <c r="AF966" s="285"/>
      <c r="AG966" s="285"/>
      <c r="AH966" s="285"/>
      <c r="AI966" s="285"/>
      <c r="AJ966" s="285"/>
      <c r="AL966" s="295"/>
    </row>
    <row r="967" spans="1:38" s="272" customFormat="1" x14ac:dyDescent="0.2">
      <c r="A967" s="272" t="s">
        <v>1285</v>
      </c>
      <c r="B967" s="272" t="s">
        <v>17066</v>
      </c>
      <c r="C967" s="257">
        <v>56037</v>
      </c>
      <c r="D967" s="272" t="s">
        <v>17030</v>
      </c>
      <c r="E967" s="273" t="s">
        <v>17278</v>
      </c>
      <c r="F967" s="274">
        <v>31000404</v>
      </c>
      <c r="G967" s="272" t="s">
        <v>17548</v>
      </c>
      <c r="H967" s="272" t="s">
        <v>18148</v>
      </c>
      <c r="I967" s="272" t="s">
        <v>14779</v>
      </c>
      <c r="J967" s="287">
        <v>1.752</v>
      </c>
      <c r="K967" s="288">
        <v>0</v>
      </c>
      <c r="L967" s="288">
        <v>0.438</v>
      </c>
      <c r="M967" s="288">
        <v>0</v>
      </c>
      <c r="N967" s="288">
        <v>0</v>
      </c>
      <c r="O967" s="289">
        <v>1.8989960638063579</v>
      </c>
      <c r="P967" s="290">
        <v>0</v>
      </c>
      <c r="Q967" s="290">
        <v>0.47474901595158947</v>
      </c>
      <c r="R967" s="290">
        <v>0</v>
      </c>
      <c r="S967" s="290">
        <v>0</v>
      </c>
      <c r="T967" s="291">
        <v>1.8989960638063579</v>
      </c>
      <c r="U967" s="292">
        <v>0</v>
      </c>
      <c r="V967" s="292">
        <v>0.47474901595158947</v>
      </c>
      <c r="W967" s="292">
        <v>0</v>
      </c>
      <c r="X967" s="293">
        <v>0</v>
      </c>
      <c r="Y967" s="604" t="s">
        <v>16660</v>
      </c>
      <c r="Z967" s="282"/>
      <c r="AA967" s="282"/>
      <c r="AB967" s="282"/>
      <c r="AC967" s="282"/>
      <c r="AD967" s="283"/>
      <c r="AF967" s="285"/>
      <c r="AG967" s="285"/>
      <c r="AH967" s="285"/>
      <c r="AI967" s="285"/>
      <c r="AJ967" s="285"/>
      <c r="AL967" s="295"/>
    </row>
    <row r="968" spans="1:38" s="272" customFormat="1" x14ac:dyDescent="0.2">
      <c r="A968" s="272" t="s">
        <v>1285</v>
      </c>
      <c r="B968" s="272" t="s">
        <v>17066</v>
      </c>
      <c r="C968" s="257">
        <v>56037</v>
      </c>
      <c r="D968" s="272" t="s">
        <v>17030</v>
      </c>
      <c r="E968" s="273" t="s">
        <v>17278</v>
      </c>
      <c r="F968" s="274">
        <v>31000404</v>
      </c>
      <c r="G968" s="272" t="s">
        <v>17548</v>
      </c>
      <c r="H968" s="272" t="s">
        <v>18149</v>
      </c>
      <c r="I968" s="272" t="s">
        <v>14779</v>
      </c>
      <c r="J968" s="287">
        <v>1.3140000000000001</v>
      </c>
      <c r="K968" s="288">
        <v>0</v>
      </c>
      <c r="L968" s="288">
        <v>0.438</v>
      </c>
      <c r="M968" s="288">
        <v>0</v>
      </c>
      <c r="N968" s="288">
        <v>0</v>
      </c>
      <c r="O968" s="289">
        <v>1.4242470478547684</v>
      </c>
      <c r="P968" s="290">
        <v>0</v>
      </c>
      <c r="Q968" s="290">
        <v>0.47474901595158947</v>
      </c>
      <c r="R968" s="290">
        <v>0</v>
      </c>
      <c r="S968" s="290">
        <v>0</v>
      </c>
      <c r="T968" s="291">
        <v>1.4242470478547684</v>
      </c>
      <c r="U968" s="292">
        <v>0</v>
      </c>
      <c r="V968" s="292">
        <v>0.47474901595158947</v>
      </c>
      <c r="W968" s="292">
        <v>0</v>
      </c>
      <c r="X968" s="293">
        <v>0</v>
      </c>
      <c r="Y968" s="604" t="s">
        <v>16660</v>
      </c>
      <c r="Z968" s="282"/>
      <c r="AA968" s="282"/>
      <c r="AB968" s="282"/>
      <c r="AC968" s="282"/>
      <c r="AD968" s="283"/>
      <c r="AF968" s="285"/>
      <c r="AG968" s="285"/>
      <c r="AH968" s="285"/>
      <c r="AI968" s="285"/>
      <c r="AJ968" s="285"/>
      <c r="AL968" s="295"/>
    </row>
    <row r="969" spans="1:38" s="272" customFormat="1" x14ac:dyDescent="0.2">
      <c r="A969" s="272" t="s">
        <v>1285</v>
      </c>
      <c r="B969" s="272" t="s">
        <v>17066</v>
      </c>
      <c r="C969" s="257">
        <v>56037</v>
      </c>
      <c r="D969" s="272" t="s">
        <v>17030</v>
      </c>
      <c r="E969" s="273" t="s">
        <v>17278</v>
      </c>
      <c r="F969" s="274">
        <v>31000404</v>
      </c>
      <c r="G969" s="272" t="s">
        <v>17548</v>
      </c>
      <c r="H969" s="272" t="s">
        <v>18150</v>
      </c>
      <c r="I969" s="272" t="s">
        <v>14779</v>
      </c>
      <c r="J969" s="287">
        <v>1.752</v>
      </c>
      <c r="K969" s="288">
        <v>0.17519999999999999</v>
      </c>
      <c r="L969" s="288">
        <v>0.438</v>
      </c>
      <c r="M969" s="288">
        <v>0</v>
      </c>
      <c r="N969" s="288">
        <v>0</v>
      </c>
      <c r="O969" s="289">
        <v>1.8989960638063579</v>
      </c>
      <c r="P969" s="290">
        <v>0.18989960638063577</v>
      </c>
      <c r="Q969" s="290">
        <v>0.47474901595158947</v>
      </c>
      <c r="R969" s="290">
        <v>0</v>
      </c>
      <c r="S969" s="290">
        <v>0</v>
      </c>
      <c r="T969" s="291">
        <v>1.8989960638063579</v>
      </c>
      <c r="U969" s="292">
        <v>0.18989960638063577</v>
      </c>
      <c r="V969" s="292">
        <v>0.47474901595158947</v>
      </c>
      <c r="W969" s="292">
        <v>0</v>
      </c>
      <c r="X969" s="293">
        <v>0</v>
      </c>
      <c r="Y969" s="604" t="s">
        <v>16660</v>
      </c>
      <c r="Z969" s="282"/>
      <c r="AA969" s="282"/>
      <c r="AB969" s="282"/>
      <c r="AC969" s="282"/>
      <c r="AD969" s="283"/>
      <c r="AF969" s="285"/>
      <c r="AG969" s="285"/>
      <c r="AH969" s="285"/>
      <c r="AI969" s="285"/>
      <c r="AJ969" s="285"/>
      <c r="AL969" s="295"/>
    </row>
    <row r="970" spans="1:38" s="272" customFormat="1" x14ac:dyDescent="0.2">
      <c r="A970" s="272" t="s">
        <v>1285</v>
      </c>
      <c r="B970" s="272" t="s">
        <v>17066</v>
      </c>
      <c r="C970" s="257">
        <v>56037</v>
      </c>
      <c r="D970" s="272" t="s">
        <v>17030</v>
      </c>
      <c r="E970" s="273" t="s">
        <v>17278</v>
      </c>
      <c r="F970" s="274">
        <v>31000404</v>
      </c>
      <c r="G970" s="272" t="s">
        <v>17548</v>
      </c>
      <c r="H970" s="272" t="s">
        <v>18151</v>
      </c>
      <c r="I970" s="272" t="s">
        <v>14779</v>
      </c>
      <c r="J970" s="287">
        <v>1.752</v>
      </c>
      <c r="K970" s="288">
        <v>0.17519999999999999</v>
      </c>
      <c r="L970" s="288">
        <v>0.438</v>
      </c>
      <c r="M970" s="288">
        <v>0</v>
      </c>
      <c r="N970" s="288">
        <v>0</v>
      </c>
      <c r="O970" s="289">
        <v>1.8989960638063579</v>
      </c>
      <c r="P970" s="290">
        <v>0.18989960638063577</v>
      </c>
      <c r="Q970" s="290">
        <v>0.47474901595158947</v>
      </c>
      <c r="R970" s="290">
        <v>0</v>
      </c>
      <c r="S970" s="290">
        <v>0</v>
      </c>
      <c r="T970" s="291">
        <v>1.8989960638063579</v>
      </c>
      <c r="U970" s="292">
        <v>0.18989960638063577</v>
      </c>
      <c r="V970" s="292">
        <v>0.47474901595158947</v>
      </c>
      <c r="W970" s="292">
        <v>0</v>
      </c>
      <c r="X970" s="293">
        <v>0</v>
      </c>
      <c r="Y970" s="604" t="s">
        <v>16660</v>
      </c>
      <c r="Z970" s="282"/>
      <c r="AA970" s="282"/>
      <c r="AB970" s="282"/>
      <c r="AC970" s="282"/>
      <c r="AD970" s="283"/>
      <c r="AF970" s="285"/>
      <c r="AG970" s="285"/>
      <c r="AH970" s="285"/>
      <c r="AI970" s="285"/>
      <c r="AJ970" s="285"/>
      <c r="AL970" s="295"/>
    </row>
    <row r="971" spans="1:38" s="272" customFormat="1" x14ac:dyDescent="0.2">
      <c r="A971" s="272" t="s">
        <v>1285</v>
      </c>
      <c r="B971" s="272" t="s">
        <v>17066</v>
      </c>
      <c r="C971" s="257">
        <v>56037</v>
      </c>
      <c r="D971" s="272" t="s">
        <v>17030</v>
      </c>
      <c r="E971" s="273" t="s">
        <v>17278</v>
      </c>
      <c r="F971" s="274">
        <v>31000299</v>
      </c>
      <c r="G971" s="272" t="s">
        <v>17548</v>
      </c>
      <c r="H971" s="272" t="s">
        <v>18152</v>
      </c>
      <c r="I971" s="272" t="s">
        <v>12109</v>
      </c>
      <c r="J971" s="287">
        <v>0</v>
      </c>
      <c r="K971" s="288">
        <v>5.2560000000000002</v>
      </c>
      <c r="L971" s="288">
        <v>0</v>
      </c>
      <c r="M971" s="288">
        <v>0</v>
      </c>
      <c r="N971" s="288">
        <v>0</v>
      </c>
      <c r="O971" s="289">
        <v>0</v>
      </c>
      <c r="P971" s="290">
        <v>5.6969881914190736</v>
      </c>
      <c r="Q971" s="290">
        <v>0</v>
      </c>
      <c r="R971" s="290">
        <v>0</v>
      </c>
      <c r="S971" s="290">
        <v>0</v>
      </c>
      <c r="T971" s="291">
        <v>0</v>
      </c>
      <c r="U971" s="292">
        <v>5.6969881914190736</v>
      </c>
      <c r="V971" s="292">
        <v>0</v>
      </c>
      <c r="W971" s="292">
        <v>0</v>
      </c>
      <c r="X971" s="293">
        <v>0</v>
      </c>
      <c r="Y971" s="604" t="s">
        <v>16660</v>
      </c>
      <c r="Z971" s="282"/>
      <c r="AA971" s="282"/>
      <c r="AB971" s="282"/>
      <c r="AC971" s="282"/>
      <c r="AD971" s="283"/>
      <c r="AF971" s="285"/>
      <c r="AG971" s="285"/>
      <c r="AH971" s="285"/>
      <c r="AI971" s="285"/>
      <c r="AJ971" s="285"/>
      <c r="AL971" s="295"/>
    </row>
    <row r="972" spans="1:38" s="272" customFormat="1" x14ac:dyDescent="0.2">
      <c r="A972" s="272" t="s">
        <v>1285</v>
      </c>
      <c r="B972" s="272" t="s">
        <v>17066</v>
      </c>
      <c r="C972" s="257">
        <v>56037</v>
      </c>
      <c r="D972" s="272" t="s">
        <v>17030</v>
      </c>
      <c r="E972" s="273" t="s">
        <v>17278</v>
      </c>
      <c r="F972" s="274">
        <v>31000404</v>
      </c>
      <c r="G972" s="272" t="s">
        <v>17462</v>
      </c>
      <c r="H972" s="272" t="s">
        <v>18153</v>
      </c>
      <c r="I972" s="272" t="s">
        <v>14779</v>
      </c>
      <c r="J972" s="287">
        <v>2.19</v>
      </c>
      <c r="K972" s="288">
        <v>0</v>
      </c>
      <c r="L972" s="288">
        <v>0.219</v>
      </c>
      <c r="M972" s="288">
        <v>0</v>
      </c>
      <c r="N972" s="288">
        <v>0</v>
      </c>
      <c r="O972" s="289">
        <v>2.3737450797579474</v>
      </c>
      <c r="P972" s="290">
        <v>0</v>
      </c>
      <c r="Q972" s="290">
        <v>0.23737450797579474</v>
      </c>
      <c r="R972" s="290">
        <v>0</v>
      </c>
      <c r="S972" s="290">
        <v>0</v>
      </c>
      <c r="T972" s="291">
        <v>2.3737450797579474</v>
      </c>
      <c r="U972" s="292">
        <v>0</v>
      </c>
      <c r="V972" s="292">
        <v>0.23737450797579474</v>
      </c>
      <c r="W972" s="292">
        <v>0</v>
      </c>
      <c r="X972" s="293">
        <v>0</v>
      </c>
      <c r="Y972" s="604" t="s">
        <v>16660</v>
      </c>
      <c r="Z972" s="282"/>
      <c r="AA972" s="282"/>
      <c r="AB972" s="282"/>
      <c r="AC972" s="282"/>
      <c r="AD972" s="283"/>
      <c r="AF972" s="285"/>
      <c r="AG972" s="285"/>
      <c r="AH972" s="285"/>
      <c r="AI972" s="285"/>
      <c r="AJ972" s="285"/>
      <c r="AL972" s="295"/>
    </row>
    <row r="973" spans="1:38" s="272" customFormat="1" x14ac:dyDescent="0.2">
      <c r="A973" s="272" t="s">
        <v>1285</v>
      </c>
      <c r="B973" s="272" t="s">
        <v>17066</v>
      </c>
      <c r="C973" s="257">
        <v>56041</v>
      </c>
      <c r="D973" s="272" t="s">
        <v>17031</v>
      </c>
      <c r="E973" s="273" t="s">
        <v>17468</v>
      </c>
      <c r="F973" s="274">
        <v>31000205</v>
      </c>
      <c r="G973" s="272" t="s">
        <v>17559</v>
      </c>
      <c r="H973" s="272" t="s">
        <v>18154</v>
      </c>
      <c r="I973" s="272" t="s">
        <v>16771</v>
      </c>
      <c r="J973" s="287">
        <v>46.033799999999999</v>
      </c>
      <c r="K973" s="288">
        <v>0</v>
      </c>
      <c r="L973" s="288">
        <v>46.033799999999999</v>
      </c>
      <c r="M973" s="288">
        <v>0</v>
      </c>
      <c r="N973" s="288">
        <v>0</v>
      </c>
      <c r="O973" s="289">
        <v>49.896121576512051</v>
      </c>
      <c r="P973" s="290">
        <v>0</v>
      </c>
      <c r="Q973" s="290">
        <v>49.896121576512051</v>
      </c>
      <c r="R973" s="290">
        <v>0</v>
      </c>
      <c r="S973" s="290">
        <v>0</v>
      </c>
      <c r="T973" s="291">
        <v>49.896121576512051</v>
      </c>
      <c r="U973" s="292">
        <v>0</v>
      </c>
      <c r="V973" s="292">
        <v>49.896121576512051</v>
      </c>
      <c r="W973" s="292">
        <v>0</v>
      </c>
      <c r="X973" s="293">
        <v>0</v>
      </c>
      <c r="Y973" s="604" t="s">
        <v>16660</v>
      </c>
      <c r="Z973" s="282"/>
      <c r="AA973" s="282"/>
      <c r="AB973" s="282"/>
      <c r="AC973" s="282"/>
      <c r="AD973" s="283"/>
      <c r="AF973" s="285"/>
      <c r="AG973" s="285"/>
      <c r="AH973" s="285"/>
      <c r="AI973" s="285"/>
      <c r="AJ973" s="285"/>
      <c r="AL973" s="295"/>
    </row>
    <row r="974" spans="1:38" s="272" customFormat="1" x14ac:dyDescent="0.2">
      <c r="A974" s="272" t="s">
        <v>1285</v>
      </c>
      <c r="B974" s="272" t="s">
        <v>17066</v>
      </c>
      <c r="C974" s="257">
        <v>56041</v>
      </c>
      <c r="D974" s="272" t="s">
        <v>17031</v>
      </c>
      <c r="E974" s="273" t="s">
        <v>17468</v>
      </c>
      <c r="F974" s="274">
        <v>31000404</v>
      </c>
      <c r="G974" s="272" t="s">
        <v>17559</v>
      </c>
      <c r="H974" s="272" t="s">
        <v>18155</v>
      </c>
      <c r="I974" s="272" t="s">
        <v>14779</v>
      </c>
      <c r="J974" s="287">
        <v>0.74460000000000004</v>
      </c>
      <c r="K974" s="288">
        <v>0</v>
      </c>
      <c r="L974" s="288">
        <v>0.13139999999999999</v>
      </c>
      <c r="M974" s="288">
        <v>0</v>
      </c>
      <c r="N974" s="288">
        <v>0</v>
      </c>
      <c r="O974" s="289">
        <v>0.80707332711770208</v>
      </c>
      <c r="P974" s="290">
        <v>0</v>
      </c>
      <c r="Q974" s="290">
        <v>0.14242470478547684</v>
      </c>
      <c r="R974" s="290">
        <v>0</v>
      </c>
      <c r="S974" s="290">
        <v>0</v>
      </c>
      <c r="T974" s="291">
        <v>0.80707332711770208</v>
      </c>
      <c r="U974" s="292">
        <v>0</v>
      </c>
      <c r="V974" s="292">
        <v>0.14242470478547684</v>
      </c>
      <c r="W974" s="292">
        <v>0</v>
      </c>
      <c r="X974" s="293">
        <v>0</v>
      </c>
      <c r="Y974" s="604" t="s">
        <v>16660</v>
      </c>
      <c r="Z974" s="282"/>
      <c r="AA974" s="282"/>
      <c r="AB974" s="282"/>
      <c r="AC974" s="282"/>
      <c r="AD974" s="283"/>
      <c r="AF974" s="285"/>
      <c r="AG974" s="285"/>
      <c r="AH974" s="285"/>
      <c r="AI974" s="285"/>
      <c r="AJ974" s="285"/>
      <c r="AL974" s="295"/>
    </row>
    <row r="975" spans="1:38" s="272" customFormat="1" x14ac:dyDescent="0.2">
      <c r="A975" s="272" t="s">
        <v>1285</v>
      </c>
      <c r="B975" s="272" t="s">
        <v>17066</v>
      </c>
      <c r="C975" s="257">
        <v>56041</v>
      </c>
      <c r="D975" s="272" t="s">
        <v>17031</v>
      </c>
      <c r="E975" s="273" t="s">
        <v>17468</v>
      </c>
      <c r="F975" s="274">
        <v>31000404</v>
      </c>
      <c r="G975" s="272" t="s">
        <v>17559</v>
      </c>
      <c r="H975" s="272" t="s">
        <v>18156</v>
      </c>
      <c r="I975" s="272" t="s">
        <v>14779</v>
      </c>
      <c r="J975" s="287">
        <v>0.56940000000000002</v>
      </c>
      <c r="K975" s="288">
        <v>0</v>
      </c>
      <c r="L975" s="288">
        <v>0.13139999999999999</v>
      </c>
      <c r="M975" s="288">
        <v>0</v>
      </c>
      <c r="N975" s="288">
        <v>0</v>
      </c>
      <c r="O975" s="289">
        <v>0.61717372073706633</v>
      </c>
      <c r="P975" s="290">
        <v>0</v>
      </c>
      <c r="Q975" s="290">
        <v>0.14242470478547684</v>
      </c>
      <c r="R975" s="290">
        <v>0</v>
      </c>
      <c r="S975" s="290">
        <v>0</v>
      </c>
      <c r="T975" s="291">
        <v>0.61717372073706633</v>
      </c>
      <c r="U975" s="292">
        <v>0</v>
      </c>
      <c r="V975" s="292">
        <v>0.14242470478547684</v>
      </c>
      <c r="W975" s="292">
        <v>0</v>
      </c>
      <c r="X975" s="293">
        <v>0</v>
      </c>
      <c r="Y975" s="604" t="s">
        <v>16660</v>
      </c>
      <c r="Z975" s="282"/>
      <c r="AA975" s="282"/>
      <c r="AB975" s="282"/>
      <c r="AC975" s="282"/>
      <c r="AD975" s="283"/>
      <c r="AF975" s="285"/>
      <c r="AG975" s="285"/>
      <c r="AH975" s="285"/>
      <c r="AI975" s="285"/>
      <c r="AJ975" s="285"/>
      <c r="AL975" s="295"/>
    </row>
    <row r="976" spans="1:38" s="272" customFormat="1" x14ac:dyDescent="0.2">
      <c r="A976" s="272" t="s">
        <v>1285</v>
      </c>
      <c r="B976" s="272" t="s">
        <v>17066</v>
      </c>
      <c r="C976" s="257">
        <v>56041</v>
      </c>
      <c r="D976" s="272" t="s">
        <v>17031</v>
      </c>
      <c r="E976" s="273" t="s">
        <v>17468</v>
      </c>
      <c r="F976" s="274">
        <v>31000299</v>
      </c>
      <c r="G976" s="272" t="s">
        <v>17574</v>
      </c>
      <c r="H976" s="272" t="s">
        <v>18157</v>
      </c>
      <c r="I976" s="272" t="s">
        <v>12109</v>
      </c>
      <c r="J976" s="287">
        <v>15.7123788</v>
      </c>
      <c r="K976" s="288">
        <v>0</v>
      </c>
      <c r="L976" s="288">
        <v>31.487329020000001</v>
      </c>
      <c r="M976" s="288">
        <v>0</v>
      </c>
      <c r="N976" s="288">
        <v>0</v>
      </c>
      <c r="O976" s="289">
        <v>17.030676651960309</v>
      </c>
      <c r="P976" s="290">
        <v>0</v>
      </c>
      <c r="Q976" s="290">
        <v>34.129174582623115</v>
      </c>
      <c r="R976" s="290">
        <v>0</v>
      </c>
      <c r="S976" s="290">
        <v>0</v>
      </c>
      <c r="T976" s="291">
        <v>17.030676651960309</v>
      </c>
      <c r="U976" s="292">
        <v>0</v>
      </c>
      <c r="V976" s="292">
        <v>34.129174582623115</v>
      </c>
      <c r="W976" s="292">
        <v>0</v>
      </c>
      <c r="X976" s="293">
        <v>0</v>
      </c>
      <c r="Y976" s="604" t="s">
        <v>16660</v>
      </c>
      <c r="Z976" s="282"/>
      <c r="AA976" s="282"/>
      <c r="AB976" s="282"/>
      <c r="AC976" s="282"/>
      <c r="AD976" s="283"/>
      <c r="AF976" s="285"/>
      <c r="AG976" s="285"/>
      <c r="AH976" s="285"/>
      <c r="AI976" s="285"/>
      <c r="AJ976" s="285"/>
      <c r="AL976" s="295"/>
    </row>
    <row r="977" spans="1:38" s="272" customFormat="1" x14ac:dyDescent="0.2">
      <c r="A977" s="272" t="s">
        <v>1285</v>
      </c>
      <c r="B977" s="272" t="s">
        <v>17066</v>
      </c>
      <c r="C977" s="257">
        <v>56041</v>
      </c>
      <c r="D977" s="272" t="s">
        <v>17031</v>
      </c>
      <c r="E977" s="273" t="s">
        <v>17468</v>
      </c>
      <c r="F977" s="274">
        <v>31000299</v>
      </c>
      <c r="G977" s="272" t="s">
        <v>17574</v>
      </c>
      <c r="H977" s="272" t="s">
        <v>18158</v>
      </c>
      <c r="I977" s="272" t="s">
        <v>12109</v>
      </c>
      <c r="J977" s="287">
        <v>15.7123788</v>
      </c>
      <c r="K977" s="288">
        <v>0</v>
      </c>
      <c r="L977" s="288">
        <v>31.487329020000001</v>
      </c>
      <c r="M977" s="288">
        <v>0</v>
      </c>
      <c r="N977" s="288">
        <v>0</v>
      </c>
      <c r="O977" s="289">
        <v>17.030676651960309</v>
      </c>
      <c r="P977" s="290">
        <v>0</v>
      </c>
      <c r="Q977" s="290">
        <v>34.129174582623115</v>
      </c>
      <c r="R977" s="290">
        <v>0</v>
      </c>
      <c r="S977" s="290">
        <v>0</v>
      </c>
      <c r="T977" s="291">
        <v>17.030676651960309</v>
      </c>
      <c r="U977" s="292">
        <v>0</v>
      </c>
      <c r="V977" s="292">
        <v>34.129174582623115</v>
      </c>
      <c r="W977" s="292">
        <v>0</v>
      </c>
      <c r="X977" s="293">
        <v>0</v>
      </c>
      <c r="Y977" s="604" t="s">
        <v>16660</v>
      </c>
      <c r="Z977" s="282"/>
      <c r="AA977" s="282"/>
      <c r="AB977" s="282"/>
      <c r="AC977" s="282"/>
      <c r="AD977" s="283"/>
      <c r="AF977" s="285"/>
      <c r="AG977" s="285"/>
      <c r="AH977" s="285"/>
      <c r="AI977" s="285"/>
      <c r="AJ977" s="285"/>
      <c r="AL977" s="295"/>
    </row>
    <row r="978" spans="1:38" s="272" customFormat="1" x14ac:dyDescent="0.2">
      <c r="A978" s="272" t="s">
        <v>1285</v>
      </c>
      <c r="B978" s="272" t="s">
        <v>17066</v>
      </c>
      <c r="C978" s="257">
        <v>56041</v>
      </c>
      <c r="D978" s="272" t="s">
        <v>17031</v>
      </c>
      <c r="E978" s="273" t="s">
        <v>17468</v>
      </c>
      <c r="F978" s="274">
        <v>31000299</v>
      </c>
      <c r="G978" s="272" t="s">
        <v>17574</v>
      </c>
      <c r="H978" s="272" t="s">
        <v>18159</v>
      </c>
      <c r="I978" s="272" t="s">
        <v>12109</v>
      </c>
      <c r="J978" s="287">
        <v>41.575232399999997</v>
      </c>
      <c r="K978" s="288">
        <v>0</v>
      </c>
      <c r="L978" s="288">
        <v>0</v>
      </c>
      <c r="M978" s="288">
        <v>0</v>
      </c>
      <c r="N978" s="288">
        <v>0</v>
      </c>
      <c r="O978" s="289">
        <v>45.063471848992322</v>
      </c>
      <c r="P978" s="290">
        <v>0</v>
      </c>
      <c r="Q978" s="290">
        <v>0</v>
      </c>
      <c r="R978" s="290">
        <v>0</v>
      </c>
      <c r="S978" s="290">
        <v>0</v>
      </c>
      <c r="T978" s="291">
        <v>45.063471848992322</v>
      </c>
      <c r="U978" s="292">
        <v>0</v>
      </c>
      <c r="V978" s="292">
        <v>0</v>
      </c>
      <c r="W978" s="292">
        <v>0</v>
      </c>
      <c r="X978" s="293">
        <v>0</v>
      </c>
      <c r="Y978" s="604" t="s">
        <v>16660</v>
      </c>
      <c r="Z978" s="282"/>
      <c r="AA978" s="282"/>
      <c r="AB978" s="282"/>
      <c r="AC978" s="282"/>
      <c r="AD978" s="283"/>
      <c r="AF978" s="285"/>
      <c r="AG978" s="285"/>
      <c r="AH978" s="285"/>
      <c r="AI978" s="285"/>
      <c r="AJ978" s="285"/>
      <c r="AL978" s="295"/>
    </row>
    <row r="979" spans="1:38" s="272" customFormat="1" x14ac:dyDescent="0.2">
      <c r="A979" s="272" t="s">
        <v>1285</v>
      </c>
      <c r="B979" s="272" t="s">
        <v>17066</v>
      </c>
      <c r="C979" s="257">
        <v>56041</v>
      </c>
      <c r="D979" s="272" t="s">
        <v>17031</v>
      </c>
      <c r="E979" s="273" t="s">
        <v>17468</v>
      </c>
      <c r="F979" s="274">
        <v>31000299</v>
      </c>
      <c r="G979" s="272" t="s">
        <v>17574</v>
      </c>
      <c r="H979" s="272">
        <v>6</v>
      </c>
      <c r="I979" s="272" t="s">
        <v>12109</v>
      </c>
      <c r="J979" s="287">
        <v>30.497773599999999</v>
      </c>
      <c r="K979" s="288">
        <v>0</v>
      </c>
      <c r="L979" s="288">
        <v>40.740946800000003</v>
      </c>
      <c r="M979" s="288">
        <v>0</v>
      </c>
      <c r="N979" s="288">
        <v>0</v>
      </c>
      <c r="O979" s="289">
        <v>33.056593619439184</v>
      </c>
      <c r="P979" s="290">
        <v>0</v>
      </c>
      <c r="Q979" s="290">
        <v>44.159188132959038</v>
      </c>
      <c r="R979" s="290">
        <v>0</v>
      </c>
      <c r="S979" s="290">
        <v>0</v>
      </c>
      <c r="T979" s="291">
        <v>33.056593619439184</v>
      </c>
      <c r="U979" s="292">
        <v>0</v>
      </c>
      <c r="V979" s="292">
        <v>44.159188132959038</v>
      </c>
      <c r="W979" s="292">
        <v>0</v>
      </c>
      <c r="X979" s="293">
        <v>0</v>
      </c>
      <c r="Y979" s="604" t="s">
        <v>16660</v>
      </c>
      <c r="Z979" s="282"/>
      <c r="AA979" s="282"/>
      <c r="AB979" s="282"/>
      <c r="AC979" s="282"/>
      <c r="AD979" s="283"/>
      <c r="AF979" s="285"/>
      <c r="AG979" s="285"/>
      <c r="AH979" s="285"/>
      <c r="AI979" s="285"/>
      <c r="AJ979" s="285"/>
      <c r="AL979" s="295"/>
    </row>
    <row r="980" spans="1:38" s="272" customFormat="1" x14ac:dyDescent="0.2">
      <c r="A980" s="272" t="s">
        <v>1285</v>
      </c>
      <c r="B980" s="272" t="s">
        <v>17066</v>
      </c>
      <c r="C980" s="257">
        <v>56041</v>
      </c>
      <c r="D980" s="272" t="s">
        <v>17031</v>
      </c>
      <c r="E980" s="273" t="s">
        <v>17468</v>
      </c>
      <c r="F980" s="274">
        <v>31000299</v>
      </c>
      <c r="G980" s="272" t="s">
        <v>17574</v>
      </c>
      <c r="H980" s="272">
        <v>7</v>
      </c>
      <c r="I980" s="272" t="s">
        <v>12109</v>
      </c>
      <c r="J980" s="287">
        <v>30.497773599999999</v>
      </c>
      <c r="K980" s="288">
        <v>0</v>
      </c>
      <c r="L980" s="288">
        <v>40.740946800000003</v>
      </c>
      <c r="M980" s="288">
        <v>0</v>
      </c>
      <c r="N980" s="288">
        <v>0</v>
      </c>
      <c r="O980" s="289">
        <v>33.056593619439184</v>
      </c>
      <c r="P980" s="290">
        <v>0</v>
      </c>
      <c r="Q980" s="290">
        <v>44.159188132959038</v>
      </c>
      <c r="R980" s="290">
        <v>0</v>
      </c>
      <c r="S980" s="290">
        <v>0</v>
      </c>
      <c r="T980" s="291">
        <v>33.056593619439184</v>
      </c>
      <c r="U980" s="292">
        <v>0</v>
      </c>
      <c r="V980" s="292">
        <v>44.159188132959038</v>
      </c>
      <c r="W980" s="292">
        <v>0</v>
      </c>
      <c r="X980" s="293">
        <v>0</v>
      </c>
      <c r="Y980" s="604" t="s">
        <v>16660</v>
      </c>
      <c r="Z980" s="282"/>
      <c r="AA980" s="282"/>
      <c r="AB980" s="282"/>
      <c r="AC980" s="282"/>
      <c r="AD980" s="283"/>
      <c r="AF980" s="285"/>
      <c r="AG980" s="285"/>
      <c r="AH980" s="285"/>
      <c r="AI980" s="285"/>
      <c r="AJ980" s="285"/>
      <c r="AL980" s="295"/>
    </row>
    <row r="981" spans="1:38" s="272" customFormat="1" x14ac:dyDescent="0.2">
      <c r="A981" s="272" t="s">
        <v>1285</v>
      </c>
      <c r="B981" s="272" t="s">
        <v>17066</v>
      </c>
      <c r="C981" s="257">
        <v>56041</v>
      </c>
      <c r="D981" s="272" t="s">
        <v>17031</v>
      </c>
      <c r="E981" s="273" t="s">
        <v>17468</v>
      </c>
      <c r="F981" s="274">
        <v>31000299</v>
      </c>
      <c r="G981" s="272" t="s">
        <v>17574</v>
      </c>
      <c r="H981" s="272">
        <v>8</v>
      </c>
      <c r="I981" s="272" t="s">
        <v>12109</v>
      </c>
      <c r="J981" s="287">
        <v>30.497773599999999</v>
      </c>
      <c r="K981" s="288">
        <v>0</v>
      </c>
      <c r="L981" s="288">
        <v>40.740946800000003</v>
      </c>
      <c r="M981" s="288">
        <v>0</v>
      </c>
      <c r="N981" s="288">
        <v>0</v>
      </c>
      <c r="O981" s="289">
        <v>33.056593619439184</v>
      </c>
      <c r="P981" s="290">
        <v>0</v>
      </c>
      <c r="Q981" s="290">
        <v>44.159188132959038</v>
      </c>
      <c r="R981" s="290">
        <v>0</v>
      </c>
      <c r="S981" s="290">
        <v>0</v>
      </c>
      <c r="T981" s="291">
        <v>33.056593619439184</v>
      </c>
      <c r="U981" s="292">
        <v>0</v>
      </c>
      <c r="V981" s="292">
        <v>44.159188132959038</v>
      </c>
      <c r="W981" s="292">
        <v>0</v>
      </c>
      <c r="X981" s="293">
        <v>0</v>
      </c>
      <c r="Y981" s="604" t="s">
        <v>16660</v>
      </c>
      <c r="Z981" s="282"/>
      <c r="AA981" s="282"/>
      <c r="AB981" s="282"/>
      <c r="AC981" s="282"/>
      <c r="AD981" s="283"/>
      <c r="AF981" s="285"/>
      <c r="AG981" s="285"/>
      <c r="AH981" s="285"/>
      <c r="AI981" s="285"/>
      <c r="AJ981" s="285"/>
      <c r="AL981" s="295"/>
    </row>
    <row r="982" spans="1:38" s="272" customFormat="1" x14ac:dyDescent="0.2">
      <c r="A982" s="272" t="s">
        <v>1285</v>
      </c>
      <c r="B982" s="272" t="s">
        <v>17066</v>
      </c>
      <c r="C982" s="257">
        <v>56041</v>
      </c>
      <c r="D982" s="272" t="s">
        <v>17031</v>
      </c>
      <c r="E982" s="273" t="s">
        <v>17468</v>
      </c>
      <c r="F982" s="274">
        <v>31000299</v>
      </c>
      <c r="G982" s="272" t="s">
        <v>17574</v>
      </c>
      <c r="H982" s="272">
        <v>9</v>
      </c>
      <c r="I982" s="272" t="s">
        <v>12109</v>
      </c>
      <c r="J982" s="287">
        <v>30.497773599999999</v>
      </c>
      <c r="K982" s="288">
        <v>0</v>
      </c>
      <c r="L982" s="288">
        <v>40.740946800000003</v>
      </c>
      <c r="M982" s="288">
        <v>0</v>
      </c>
      <c r="N982" s="288">
        <v>0</v>
      </c>
      <c r="O982" s="289">
        <v>33.056593619439184</v>
      </c>
      <c r="P982" s="290">
        <v>0</v>
      </c>
      <c r="Q982" s="290">
        <v>44.159188132959038</v>
      </c>
      <c r="R982" s="290">
        <v>0</v>
      </c>
      <c r="S982" s="290">
        <v>0</v>
      </c>
      <c r="T982" s="291">
        <v>33.056593619439184</v>
      </c>
      <c r="U982" s="292">
        <v>0</v>
      </c>
      <c r="V982" s="292">
        <v>44.159188132959038</v>
      </c>
      <c r="W982" s="292">
        <v>0</v>
      </c>
      <c r="X982" s="293">
        <v>0</v>
      </c>
      <c r="Y982" s="604" t="s">
        <v>16660</v>
      </c>
      <c r="Z982" s="282"/>
      <c r="AA982" s="282"/>
      <c r="AB982" s="282"/>
      <c r="AC982" s="282"/>
      <c r="AD982" s="283"/>
      <c r="AF982" s="285"/>
      <c r="AG982" s="285"/>
      <c r="AH982" s="285"/>
      <c r="AI982" s="285"/>
      <c r="AJ982" s="285"/>
      <c r="AL982" s="295"/>
    </row>
    <row r="983" spans="1:38" s="272" customFormat="1" x14ac:dyDescent="0.2">
      <c r="A983" s="272" t="s">
        <v>1285</v>
      </c>
      <c r="B983" s="272" t="s">
        <v>17066</v>
      </c>
      <c r="C983" s="257">
        <v>56041</v>
      </c>
      <c r="D983" s="272" t="s">
        <v>17031</v>
      </c>
      <c r="E983" s="273" t="s">
        <v>17468</v>
      </c>
      <c r="F983" s="274">
        <v>31000299</v>
      </c>
      <c r="G983" s="272" t="s">
        <v>17574</v>
      </c>
      <c r="H983" s="272">
        <v>10</v>
      </c>
      <c r="I983" s="272" t="s">
        <v>12109</v>
      </c>
      <c r="J983" s="287">
        <v>6.8133324000000002</v>
      </c>
      <c r="K983" s="288">
        <v>0</v>
      </c>
      <c r="L983" s="288">
        <v>1.7033331</v>
      </c>
      <c r="M983" s="288">
        <v>0</v>
      </c>
      <c r="N983" s="288">
        <v>0</v>
      </c>
      <c r="O983" s="289">
        <v>7.3849836809385421</v>
      </c>
      <c r="P983" s="290">
        <v>0</v>
      </c>
      <c r="Q983" s="290">
        <v>1.8462459202346355</v>
      </c>
      <c r="R983" s="290">
        <v>0</v>
      </c>
      <c r="S983" s="290">
        <v>0</v>
      </c>
      <c r="T983" s="291">
        <v>7.3849836809385421</v>
      </c>
      <c r="U983" s="292">
        <v>0</v>
      </c>
      <c r="V983" s="292">
        <v>1.8462459202346355</v>
      </c>
      <c r="W983" s="292">
        <v>0</v>
      </c>
      <c r="X983" s="293">
        <v>0</v>
      </c>
      <c r="Y983" s="604" t="s">
        <v>16660</v>
      </c>
      <c r="Z983" s="282"/>
      <c r="AA983" s="282"/>
      <c r="AB983" s="282"/>
      <c r="AC983" s="282"/>
      <c r="AD983" s="283"/>
      <c r="AF983" s="285"/>
      <c r="AG983" s="285"/>
      <c r="AH983" s="285"/>
      <c r="AI983" s="285"/>
      <c r="AJ983" s="285"/>
      <c r="AL983" s="295"/>
    </row>
    <row r="984" spans="1:38" s="272" customFormat="1" x14ac:dyDescent="0.2">
      <c r="A984" s="272" t="s">
        <v>1285</v>
      </c>
      <c r="B984" s="272" t="s">
        <v>17066</v>
      </c>
      <c r="C984" s="257">
        <v>56041</v>
      </c>
      <c r="D984" s="272" t="s">
        <v>17031</v>
      </c>
      <c r="E984" s="273" t="s">
        <v>17468</v>
      </c>
      <c r="F984" s="274">
        <v>31000299</v>
      </c>
      <c r="G984" s="272" t="s">
        <v>17574</v>
      </c>
      <c r="H984" s="272">
        <v>11</v>
      </c>
      <c r="I984" s="272" t="s">
        <v>12109</v>
      </c>
      <c r="J984" s="287">
        <v>6.8133324000000002</v>
      </c>
      <c r="K984" s="288">
        <v>0</v>
      </c>
      <c r="L984" s="288">
        <v>1.7033331</v>
      </c>
      <c r="M984" s="288">
        <v>0</v>
      </c>
      <c r="N984" s="288">
        <v>0</v>
      </c>
      <c r="O984" s="289">
        <v>7.3849836809385421</v>
      </c>
      <c r="P984" s="290">
        <v>0</v>
      </c>
      <c r="Q984" s="290">
        <v>1.8462459202346355</v>
      </c>
      <c r="R984" s="290">
        <v>0</v>
      </c>
      <c r="S984" s="290">
        <v>0</v>
      </c>
      <c r="T984" s="291">
        <v>7.3849836809385421</v>
      </c>
      <c r="U984" s="292">
        <v>0</v>
      </c>
      <c r="V984" s="292">
        <v>1.8462459202346355</v>
      </c>
      <c r="W984" s="292">
        <v>0</v>
      </c>
      <c r="X984" s="293">
        <v>0</v>
      </c>
      <c r="Y984" s="604" t="s">
        <v>16660</v>
      </c>
      <c r="Z984" s="282"/>
      <c r="AA984" s="282"/>
      <c r="AB984" s="282"/>
      <c r="AC984" s="282"/>
      <c r="AD984" s="283"/>
      <c r="AF984" s="285"/>
      <c r="AG984" s="285"/>
      <c r="AH984" s="285"/>
      <c r="AI984" s="285"/>
      <c r="AJ984" s="285"/>
      <c r="AL984" s="295"/>
    </row>
    <row r="985" spans="1:38" s="272" customFormat="1" x14ac:dyDescent="0.2">
      <c r="A985" s="272" t="s">
        <v>1285</v>
      </c>
      <c r="B985" s="272" t="s">
        <v>17066</v>
      </c>
      <c r="C985" s="257">
        <v>56041</v>
      </c>
      <c r="D985" s="272" t="s">
        <v>17031</v>
      </c>
      <c r="E985" s="273" t="s">
        <v>17468</v>
      </c>
      <c r="F985" s="274">
        <v>31000299</v>
      </c>
      <c r="G985" s="272" t="s">
        <v>17574</v>
      </c>
      <c r="H985" s="272">
        <v>12</v>
      </c>
      <c r="I985" s="272" t="s">
        <v>12109</v>
      </c>
      <c r="J985" s="287">
        <v>0.41714279999999998</v>
      </c>
      <c r="K985" s="288">
        <v>0</v>
      </c>
      <c r="L985" s="288">
        <v>0.1042857</v>
      </c>
      <c r="M985" s="288">
        <v>0</v>
      </c>
      <c r="N985" s="288">
        <v>0</v>
      </c>
      <c r="O985" s="289">
        <v>0.45214185801664536</v>
      </c>
      <c r="P985" s="290">
        <v>0</v>
      </c>
      <c r="Q985" s="290">
        <v>0.11303546450416134</v>
      </c>
      <c r="R985" s="290">
        <v>0</v>
      </c>
      <c r="S985" s="290">
        <v>0</v>
      </c>
      <c r="T985" s="291">
        <v>0.45214185801664536</v>
      </c>
      <c r="U985" s="292">
        <v>0</v>
      </c>
      <c r="V985" s="292">
        <v>0.11303546450416134</v>
      </c>
      <c r="W985" s="292">
        <v>0</v>
      </c>
      <c r="X985" s="293">
        <v>0</v>
      </c>
      <c r="Y985" s="604" t="s">
        <v>16660</v>
      </c>
      <c r="Z985" s="282"/>
      <c r="AA985" s="282"/>
      <c r="AB985" s="282"/>
      <c r="AC985" s="282"/>
      <c r="AD985" s="283"/>
      <c r="AF985" s="285"/>
      <c r="AG985" s="285"/>
      <c r="AH985" s="285"/>
      <c r="AI985" s="285"/>
      <c r="AJ985" s="285"/>
      <c r="AL985" s="295"/>
    </row>
    <row r="986" spans="1:38" s="272" customFormat="1" x14ac:dyDescent="0.2">
      <c r="A986" s="272" t="s">
        <v>1285</v>
      </c>
      <c r="B986" s="272" t="s">
        <v>17066</v>
      </c>
      <c r="C986" s="257">
        <v>56041</v>
      </c>
      <c r="D986" s="272" t="s">
        <v>17031</v>
      </c>
      <c r="E986" s="273" t="s">
        <v>17468</v>
      </c>
      <c r="F986" s="274">
        <v>31000299</v>
      </c>
      <c r="G986" s="272" t="s">
        <v>17574</v>
      </c>
      <c r="H986" s="272">
        <v>13</v>
      </c>
      <c r="I986" s="272" t="s">
        <v>12109</v>
      </c>
      <c r="J986" s="287">
        <v>0.41714279999999998</v>
      </c>
      <c r="K986" s="288">
        <v>0</v>
      </c>
      <c r="L986" s="288">
        <v>0.1042857</v>
      </c>
      <c r="M986" s="288">
        <v>0</v>
      </c>
      <c r="N986" s="288">
        <v>0</v>
      </c>
      <c r="O986" s="289">
        <v>0.45214185801664536</v>
      </c>
      <c r="P986" s="290">
        <v>0</v>
      </c>
      <c r="Q986" s="290">
        <v>0.11303546450416134</v>
      </c>
      <c r="R986" s="290">
        <v>0</v>
      </c>
      <c r="S986" s="290">
        <v>0</v>
      </c>
      <c r="T986" s="291">
        <v>0.45214185801664536</v>
      </c>
      <c r="U986" s="292">
        <v>0</v>
      </c>
      <c r="V986" s="292">
        <v>0.11303546450416134</v>
      </c>
      <c r="W986" s="292">
        <v>0</v>
      </c>
      <c r="X986" s="293">
        <v>0</v>
      </c>
      <c r="Y986" s="604" t="s">
        <v>16660</v>
      </c>
      <c r="Z986" s="282"/>
      <c r="AA986" s="282"/>
      <c r="AB986" s="282"/>
      <c r="AC986" s="282"/>
      <c r="AD986" s="283"/>
      <c r="AF986" s="285"/>
      <c r="AG986" s="285"/>
      <c r="AH986" s="285"/>
      <c r="AI986" s="285"/>
      <c r="AJ986" s="285"/>
      <c r="AL986" s="295"/>
    </row>
    <row r="987" spans="1:38" s="272" customFormat="1" x14ac:dyDescent="0.2">
      <c r="A987" s="272" t="s">
        <v>1285</v>
      </c>
      <c r="B987" s="272" t="s">
        <v>17066</v>
      </c>
      <c r="C987" s="257">
        <v>56041</v>
      </c>
      <c r="D987" s="272" t="s">
        <v>17031</v>
      </c>
      <c r="E987" s="273" t="s">
        <v>17468</v>
      </c>
      <c r="F987" s="274">
        <v>31000299</v>
      </c>
      <c r="G987" s="272" t="s">
        <v>17574</v>
      </c>
      <c r="H987" s="272">
        <v>14</v>
      </c>
      <c r="I987" s="272" t="s">
        <v>12109</v>
      </c>
      <c r="J987" s="287">
        <v>0.60253959999999995</v>
      </c>
      <c r="K987" s="288">
        <v>0</v>
      </c>
      <c r="L987" s="288">
        <v>0.13904759999999999</v>
      </c>
      <c r="M987" s="288">
        <v>0</v>
      </c>
      <c r="N987" s="288">
        <v>0</v>
      </c>
      <c r="O987" s="289">
        <v>0.65309379491293218</v>
      </c>
      <c r="P987" s="290">
        <v>0</v>
      </c>
      <c r="Q987" s="290">
        <v>0.15071395267221513</v>
      </c>
      <c r="R987" s="290">
        <v>0</v>
      </c>
      <c r="S987" s="290">
        <v>0</v>
      </c>
      <c r="T987" s="291">
        <v>0.65309379491293218</v>
      </c>
      <c r="U987" s="292">
        <v>0</v>
      </c>
      <c r="V987" s="292">
        <v>0.15071395267221513</v>
      </c>
      <c r="W987" s="292">
        <v>0</v>
      </c>
      <c r="X987" s="293">
        <v>0</v>
      </c>
      <c r="Y987" s="604" t="s">
        <v>16660</v>
      </c>
      <c r="Z987" s="282"/>
      <c r="AA987" s="282"/>
      <c r="AB987" s="282"/>
      <c r="AC987" s="282"/>
      <c r="AD987" s="283"/>
      <c r="AF987" s="285"/>
      <c r="AG987" s="285"/>
      <c r="AH987" s="285"/>
      <c r="AI987" s="285"/>
      <c r="AJ987" s="285"/>
      <c r="AL987" s="295"/>
    </row>
    <row r="988" spans="1:38" s="272" customFormat="1" x14ac:dyDescent="0.2">
      <c r="A988" s="272" t="s">
        <v>1285</v>
      </c>
      <c r="B988" s="272" t="s">
        <v>17066</v>
      </c>
      <c r="C988" s="257">
        <v>56041</v>
      </c>
      <c r="D988" s="272" t="s">
        <v>17031</v>
      </c>
      <c r="E988" s="273" t="s">
        <v>17468</v>
      </c>
      <c r="F988" s="274">
        <v>31000299</v>
      </c>
      <c r="G988" s="272" t="s">
        <v>17574</v>
      </c>
      <c r="H988" s="272">
        <v>15</v>
      </c>
      <c r="I988" s="272" t="s">
        <v>12109</v>
      </c>
      <c r="J988" s="287">
        <v>0.60253959999999995</v>
      </c>
      <c r="K988" s="288">
        <v>0</v>
      </c>
      <c r="L988" s="288">
        <v>0.13904759999999999</v>
      </c>
      <c r="M988" s="288">
        <v>0</v>
      </c>
      <c r="N988" s="288">
        <v>0</v>
      </c>
      <c r="O988" s="289">
        <v>0.65309379491293218</v>
      </c>
      <c r="P988" s="290">
        <v>0</v>
      </c>
      <c r="Q988" s="290">
        <v>0.15071395267221513</v>
      </c>
      <c r="R988" s="290">
        <v>0</v>
      </c>
      <c r="S988" s="290">
        <v>0</v>
      </c>
      <c r="T988" s="291">
        <v>0.65309379491293218</v>
      </c>
      <c r="U988" s="292">
        <v>0</v>
      </c>
      <c r="V988" s="292">
        <v>0.15071395267221513</v>
      </c>
      <c r="W988" s="292">
        <v>0</v>
      </c>
      <c r="X988" s="293">
        <v>0</v>
      </c>
      <c r="Y988" s="604" t="s">
        <v>16660</v>
      </c>
      <c r="Z988" s="282"/>
      <c r="AA988" s="282"/>
      <c r="AB988" s="282"/>
      <c r="AC988" s="282"/>
      <c r="AD988" s="283"/>
      <c r="AF988" s="285"/>
      <c r="AG988" s="285"/>
      <c r="AH988" s="285"/>
      <c r="AI988" s="285"/>
      <c r="AJ988" s="285"/>
      <c r="AL988" s="295"/>
    </row>
    <row r="989" spans="1:38" s="272" customFormat="1" x14ac:dyDescent="0.2">
      <c r="A989" s="272" t="s">
        <v>1285</v>
      </c>
      <c r="B989" s="272" t="s">
        <v>17066</v>
      </c>
      <c r="C989" s="257">
        <v>56041</v>
      </c>
      <c r="D989" s="272" t="s">
        <v>17031</v>
      </c>
      <c r="E989" s="273" t="s">
        <v>17468</v>
      </c>
      <c r="F989" s="274">
        <v>31000299</v>
      </c>
      <c r="G989" s="272" t="s">
        <v>17574</v>
      </c>
      <c r="H989" s="272">
        <v>16</v>
      </c>
      <c r="I989" s="272" t="s">
        <v>12109</v>
      </c>
      <c r="J989" s="287">
        <v>0.60253959999999995</v>
      </c>
      <c r="K989" s="288">
        <v>0</v>
      </c>
      <c r="L989" s="288">
        <v>0.13904759999999999</v>
      </c>
      <c r="M989" s="288">
        <v>0</v>
      </c>
      <c r="N989" s="288">
        <v>0</v>
      </c>
      <c r="O989" s="289">
        <v>0.65309379491293218</v>
      </c>
      <c r="P989" s="290">
        <v>0</v>
      </c>
      <c r="Q989" s="290">
        <v>0.15071395267221513</v>
      </c>
      <c r="R989" s="290">
        <v>0</v>
      </c>
      <c r="S989" s="290">
        <v>0</v>
      </c>
      <c r="T989" s="291">
        <v>0.65309379491293218</v>
      </c>
      <c r="U989" s="292">
        <v>0</v>
      </c>
      <c r="V989" s="292">
        <v>0.15071395267221513</v>
      </c>
      <c r="W989" s="292">
        <v>0</v>
      </c>
      <c r="X989" s="293">
        <v>0</v>
      </c>
      <c r="Y989" s="604" t="s">
        <v>16660</v>
      </c>
      <c r="Z989" s="282"/>
      <c r="AA989" s="282"/>
      <c r="AB989" s="282"/>
      <c r="AC989" s="282"/>
      <c r="AD989" s="283"/>
      <c r="AF989" s="285"/>
      <c r="AG989" s="285"/>
      <c r="AH989" s="285"/>
      <c r="AI989" s="285"/>
      <c r="AJ989" s="285"/>
      <c r="AL989" s="295"/>
    </row>
    <row r="990" spans="1:38" s="272" customFormat="1" x14ac:dyDescent="0.2">
      <c r="A990" s="272" t="s">
        <v>1285</v>
      </c>
      <c r="B990" s="272" t="s">
        <v>17066</v>
      </c>
      <c r="C990" s="257">
        <v>56041</v>
      </c>
      <c r="D990" s="272" t="s">
        <v>17031</v>
      </c>
      <c r="E990" s="273" t="s">
        <v>17468</v>
      </c>
      <c r="F990" s="274">
        <v>31000299</v>
      </c>
      <c r="G990" s="272" t="s">
        <v>17574</v>
      </c>
      <c r="H990" s="272">
        <v>19</v>
      </c>
      <c r="I990" s="272" t="s">
        <v>12109</v>
      </c>
      <c r="J990" s="287">
        <v>1.6222220000000001</v>
      </c>
      <c r="K990" s="288">
        <v>0</v>
      </c>
      <c r="L990" s="288">
        <v>0.3128571</v>
      </c>
      <c r="M990" s="288">
        <v>0</v>
      </c>
      <c r="N990" s="288">
        <v>0</v>
      </c>
      <c r="O990" s="289">
        <v>1.75832944784251</v>
      </c>
      <c r="P990" s="290">
        <v>0</v>
      </c>
      <c r="Q990" s="290">
        <v>0.33910639351248406</v>
      </c>
      <c r="R990" s="290">
        <v>0</v>
      </c>
      <c r="S990" s="290">
        <v>0</v>
      </c>
      <c r="T990" s="291">
        <v>1.75832944784251</v>
      </c>
      <c r="U990" s="292">
        <v>0</v>
      </c>
      <c r="V990" s="292">
        <v>0.33910639351248406</v>
      </c>
      <c r="W990" s="292">
        <v>0</v>
      </c>
      <c r="X990" s="293">
        <v>0</v>
      </c>
      <c r="Y990" s="604" t="s">
        <v>16660</v>
      </c>
      <c r="Z990" s="282"/>
      <c r="AA990" s="282"/>
      <c r="AB990" s="282"/>
      <c r="AC990" s="282"/>
      <c r="AD990" s="283"/>
      <c r="AF990" s="285"/>
      <c r="AG990" s="285"/>
      <c r="AH990" s="285"/>
      <c r="AI990" s="285"/>
      <c r="AJ990" s="285"/>
      <c r="AL990" s="295"/>
    </row>
    <row r="991" spans="1:38" s="272" customFormat="1" x14ac:dyDescent="0.2">
      <c r="A991" s="272" t="s">
        <v>1285</v>
      </c>
      <c r="B991" s="272" t="s">
        <v>17066</v>
      </c>
      <c r="C991" s="257">
        <v>56041</v>
      </c>
      <c r="D991" s="272" t="s">
        <v>17031</v>
      </c>
      <c r="E991" s="273" t="s">
        <v>17468</v>
      </c>
      <c r="F991" s="274">
        <v>31000299</v>
      </c>
      <c r="G991" s="272" t="s">
        <v>17574</v>
      </c>
      <c r="H991" s="272">
        <v>20</v>
      </c>
      <c r="I991" s="272" t="s">
        <v>12109</v>
      </c>
      <c r="J991" s="287">
        <v>1.6222220000000001</v>
      </c>
      <c r="K991" s="288">
        <v>0</v>
      </c>
      <c r="L991" s="288">
        <v>0.3128571</v>
      </c>
      <c r="M991" s="288">
        <v>0</v>
      </c>
      <c r="N991" s="288">
        <v>0</v>
      </c>
      <c r="O991" s="289">
        <v>1.75832944784251</v>
      </c>
      <c r="P991" s="290">
        <v>0</v>
      </c>
      <c r="Q991" s="290">
        <v>0.33910639351248406</v>
      </c>
      <c r="R991" s="290">
        <v>0</v>
      </c>
      <c r="S991" s="290">
        <v>0</v>
      </c>
      <c r="T991" s="291">
        <v>1.75832944784251</v>
      </c>
      <c r="U991" s="292">
        <v>0</v>
      </c>
      <c r="V991" s="292">
        <v>0.33910639351248406</v>
      </c>
      <c r="W991" s="292">
        <v>0</v>
      </c>
      <c r="X991" s="293">
        <v>0</v>
      </c>
      <c r="Y991" s="604" t="s">
        <v>16660</v>
      </c>
      <c r="Z991" s="282"/>
      <c r="AA991" s="282"/>
      <c r="AB991" s="282"/>
      <c r="AC991" s="282"/>
      <c r="AD991" s="283"/>
      <c r="AF991" s="285"/>
      <c r="AG991" s="285"/>
      <c r="AH991" s="285"/>
      <c r="AI991" s="285"/>
      <c r="AJ991" s="285"/>
      <c r="AL991" s="295"/>
    </row>
    <row r="992" spans="1:38" s="272" customFormat="1" x14ac:dyDescent="0.2">
      <c r="A992" s="272" t="s">
        <v>1285</v>
      </c>
      <c r="B992" s="272" t="s">
        <v>17066</v>
      </c>
      <c r="C992" s="257">
        <v>56041</v>
      </c>
      <c r="D992" s="272" t="s">
        <v>17031</v>
      </c>
      <c r="E992" s="273" t="s">
        <v>17468</v>
      </c>
      <c r="F992" s="274">
        <v>31000299</v>
      </c>
      <c r="G992" s="272" t="s">
        <v>17574</v>
      </c>
      <c r="H992" s="272">
        <v>22</v>
      </c>
      <c r="I992" s="272" t="s">
        <v>12109</v>
      </c>
      <c r="J992" s="287">
        <v>33.603169999999999</v>
      </c>
      <c r="K992" s="288">
        <v>0</v>
      </c>
      <c r="L992" s="288">
        <v>8.4123798000000001</v>
      </c>
      <c r="M992" s="288">
        <v>0</v>
      </c>
      <c r="N992" s="288">
        <v>0</v>
      </c>
      <c r="O992" s="289">
        <v>36.42253856245199</v>
      </c>
      <c r="P992" s="290">
        <v>0</v>
      </c>
      <c r="Q992" s="290">
        <v>9.1181941366690165</v>
      </c>
      <c r="R992" s="290">
        <v>0</v>
      </c>
      <c r="S992" s="290">
        <v>0</v>
      </c>
      <c r="T992" s="291">
        <v>36.42253856245199</v>
      </c>
      <c r="U992" s="292">
        <v>0</v>
      </c>
      <c r="V992" s="292">
        <v>9.1181941366690165</v>
      </c>
      <c r="W992" s="292">
        <v>0</v>
      </c>
      <c r="X992" s="293">
        <v>0</v>
      </c>
      <c r="Y992" s="604" t="s">
        <v>16660</v>
      </c>
      <c r="Z992" s="282"/>
      <c r="AA992" s="282"/>
      <c r="AB992" s="282"/>
      <c r="AC992" s="282"/>
      <c r="AD992" s="283"/>
      <c r="AF992" s="285"/>
      <c r="AG992" s="285"/>
      <c r="AH992" s="285"/>
      <c r="AI992" s="285"/>
      <c r="AJ992" s="285"/>
      <c r="AL992" s="295"/>
    </row>
    <row r="993" spans="1:38" s="272" customFormat="1" x14ac:dyDescent="0.2">
      <c r="A993" s="272" t="s">
        <v>1285</v>
      </c>
      <c r="B993" s="272" t="s">
        <v>17066</v>
      </c>
      <c r="C993" s="257">
        <v>56041</v>
      </c>
      <c r="D993" s="272" t="s">
        <v>17031</v>
      </c>
      <c r="E993" s="273" t="s">
        <v>17468</v>
      </c>
      <c r="F993" s="274">
        <v>31000299</v>
      </c>
      <c r="G993" s="272" t="s">
        <v>17574</v>
      </c>
      <c r="H993" s="272">
        <v>23</v>
      </c>
      <c r="I993" s="272" t="s">
        <v>12109</v>
      </c>
      <c r="J993" s="287">
        <v>33.603169999999999</v>
      </c>
      <c r="K993" s="288">
        <v>0</v>
      </c>
      <c r="L993" s="288">
        <v>8.4123798000000001</v>
      </c>
      <c r="M993" s="288">
        <v>0</v>
      </c>
      <c r="N993" s="288">
        <v>0</v>
      </c>
      <c r="O993" s="289">
        <v>36.42253856245199</v>
      </c>
      <c r="P993" s="290">
        <v>0</v>
      </c>
      <c r="Q993" s="290">
        <v>9.1181941366690165</v>
      </c>
      <c r="R993" s="290">
        <v>0</v>
      </c>
      <c r="S993" s="290">
        <v>0</v>
      </c>
      <c r="T993" s="291">
        <v>36.42253856245199</v>
      </c>
      <c r="U993" s="292">
        <v>0</v>
      </c>
      <c r="V993" s="292">
        <v>9.1181941366690165</v>
      </c>
      <c r="W993" s="292">
        <v>0</v>
      </c>
      <c r="X993" s="293">
        <v>0</v>
      </c>
      <c r="Y993" s="604" t="s">
        <v>16660</v>
      </c>
      <c r="Z993" s="282"/>
      <c r="AA993" s="282"/>
      <c r="AB993" s="282"/>
      <c r="AC993" s="282"/>
      <c r="AD993" s="283"/>
      <c r="AF993" s="285"/>
      <c r="AG993" s="285"/>
      <c r="AH993" s="285"/>
      <c r="AI993" s="285"/>
      <c r="AJ993" s="285"/>
      <c r="AL993" s="295"/>
    </row>
    <row r="994" spans="1:38" s="272" customFormat="1" x14ac:dyDescent="0.2">
      <c r="A994" s="272" t="s">
        <v>1285</v>
      </c>
      <c r="B994" s="272" t="s">
        <v>17066</v>
      </c>
      <c r="C994" s="257">
        <v>56041</v>
      </c>
      <c r="D994" s="272" t="s">
        <v>17031</v>
      </c>
      <c r="E994" s="273" t="s">
        <v>17468</v>
      </c>
      <c r="F994" s="274">
        <v>31000299</v>
      </c>
      <c r="G994" s="272" t="s">
        <v>17574</v>
      </c>
      <c r="H994" s="272">
        <v>24</v>
      </c>
      <c r="I994" s="272" t="s">
        <v>12109</v>
      </c>
      <c r="J994" s="287">
        <v>33.603169999999999</v>
      </c>
      <c r="K994" s="288">
        <v>0</v>
      </c>
      <c r="L994" s="288">
        <v>8.4123798000000001</v>
      </c>
      <c r="M994" s="288">
        <v>0</v>
      </c>
      <c r="N994" s="288">
        <v>0</v>
      </c>
      <c r="O994" s="289">
        <v>36.42253856245199</v>
      </c>
      <c r="P994" s="290">
        <v>0</v>
      </c>
      <c r="Q994" s="290">
        <v>9.1181941366690165</v>
      </c>
      <c r="R994" s="290">
        <v>0</v>
      </c>
      <c r="S994" s="290">
        <v>0</v>
      </c>
      <c r="T994" s="291">
        <v>36.42253856245199</v>
      </c>
      <c r="U994" s="292">
        <v>0</v>
      </c>
      <c r="V994" s="292">
        <v>9.1181941366690165</v>
      </c>
      <c r="W994" s="292">
        <v>0</v>
      </c>
      <c r="X994" s="293">
        <v>0</v>
      </c>
      <c r="Y994" s="604" t="s">
        <v>16660</v>
      </c>
      <c r="Z994" s="282"/>
      <c r="AA994" s="282"/>
      <c r="AB994" s="282"/>
      <c r="AC994" s="282"/>
      <c r="AD994" s="283"/>
      <c r="AF994" s="285"/>
      <c r="AG994" s="285"/>
      <c r="AH994" s="285"/>
      <c r="AI994" s="285"/>
      <c r="AJ994" s="285"/>
      <c r="AL994" s="295"/>
    </row>
    <row r="995" spans="1:38" s="272" customFormat="1" x14ac:dyDescent="0.2">
      <c r="A995" s="272" t="s">
        <v>1285</v>
      </c>
      <c r="B995" s="272" t="s">
        <v>17066</v>
      </c>
      <c r="C995" s="257">
        <v>56041</v>
      </c>
      <c r="D995" s="272" t="s">
        <v>17031</v>
      </c>
      <c r="E995" s="273" t="s">
        <v>17468</v>
      </c>
      <c r="F995" s="274">
        <v>31000299</v>
      </c>
      <c r="G995" s="272" t="s">
        <v>17574</v>
      </c>
      <c r="H995" s="272">
        <v>25</v>
      </c>
      <c r="I995" s="272" t="s">
        <v>12109</v>
      </c>
      <c r="J995" s="287">
        <v>1.6222220000000001</v>
      </c>
      <c r="K995" s="288">
        <v>0</v>
      </c>
      <c r="L995" s="288">
        <v>0.3128571</v>
      </c>
      <c r="M995" s="288">
        <v>0</v>
      </c>
      <c r="N995" s="288">
        <v>0</v>
      </c>
      <c r="O995" s="289">
        <v>1.75832944784251</v>
      </c>
      <c r="P995" s="290">
        <v>0</v>
      </c>
      <c r="Q995" s="290">
        <v>0.33910639351248406</v>
      </c>
      <c r="R995" s="290">
        <v>0</v>
      </c>
      <c r="S995" s="290">
        <v>0</v>
      </c>
      <c r="T995" s="291">
        <v>1.75832944784251</v>
      </c>
      <c r="U995" s="292">
        <v>0</v>
      </c>
      <c r="V995" s="292">
        <v>0.33910639351248406</v>
      </c>
      <c r="W995" s="292">
        <v>0</v>
      </c>
      <c r="X995" s="293">
        <v>0</v>
      </c>
      <c r="Y995" s="604" t="s">
        <v>16660</v>
      </c>
      <c r="Z995" s="282"/>
      <c r="AA995" s="282"/>
      <c r="AB995" s="282"/>
      <c r="AC995" s="282"/>
      <c r="AD995" s="283"/>
      <c r="AF995" s="285"/>
      <c r="AG995" s="285"/>
      <c r="AH995" s="285"/>
      <c r="AI995" s="285"/>
      <c r="AJ995" s="285"/>
      <c r="AL995" s="295"/>
    </row>
    <row r="996" spans="1:38" s="272" customFormat="1" x14ac:dyDescent="0.2">
      <c r="A996" s="272" t="s">
        <v>1285</v>
      </c>
      <c r="B996" s="272" t="s">
        <v>17066</v>
      </c>
      <c r="C996" s="257">
        <v>56041</v>
      </c>
      <c r="D996" s="272" t="s">
        <v>17031</v>
      </c>
      <c r="E996" s="273" t="s">
        <v>17468</v>
      </c>
      <c r="F996" s="274">
        <v>31000299</v>
      </c>
      <c r="G996" s="272" t="s">
        <v>17574</v>
      </c>
      <c r="H996" s="272">
        <v>26</v>
      </c>
      <c r="I996" s="272" t="s">
        <v>12109</v>
      </c>
      <c r="J996" s="287">
        <v>1.6222220000000001</v>
      </c>
      <c r="K996" s="288">
        <v>0</v>
      </c>
      <c r="L996" s="288">
        <v>0.3128571</v>
      </c>
      <c r="M996" s="288">
        <v>0</v>
      </c>
      <c r="N996" s="288">
        <v>0</v>
      </c>
      <c r="O996" s="289">
        <v>1.75832944784251</v>
      </c>
      <c r="P996" s="290">
        <v>0</v>
      </c>
      <c r="Q996" s="290">
        <v>0.33910639351248406</v>
      </c>
      <c r="R996" s="290">
        <v>0</v>
      </c>
      <c r="S996" s="290">
        <v>0</v>
      </c>
      <c r="T996" s="291">
        <v>1.75832944784251</v>
      </c>
      <c r="U996" s="292">
        <v>0</v>
      </c>
      <c r="V996" s="292">
        <v>0.33910639351248406</v>
      </c>
      <c r="W996" s="292">
        <v>0</v>
      </c>
      <c r="X996" s="293">
        <v>0</v>
      </c>
      <c r="Y996" s="604" t="s">
        <v>16660</v>
      </c>
      <c r="Z996" s="282"/>
      <c r="AA996" s="282"/>
      <c r="AB996" s="282"/>
      <c r="AC996" s="282"/>
      <c r="AD996" s="283"/>
      <c r="AF996" s="285"/>
      <c r="AG996" s="285"/>
      <c r="AH996" s="285"/>
      <c r="AI996" s="285"/>
      <c r="AJ996" s="285"/>
      <c r="AL996" s="295"/>
    </row>
    <row r="997" spans="1:38" s="272" customFormat="1" x14ac:dyDescent="0.2">
      <c r="A997" s="272" t="s">
        <v>1285</v>
      </c>
      <c r="B997" s="272" t="s">
        <v>17066</v>
      </c>
      <c r="C997" s="257">
        <v>56041</v>
      </c>
      <c r="D997" s="272" t="s">
        <v>17031</v>
      </c>
      <c r="E997" s="273" t="s">
        <v>17468</v>
      </c>
      <c r="F997" s="274">
        <v>31000299</v>
      </c>
      <c r="G997" s="272" t="s">
        <v>17574</v>
      </c>
      <c r="H997" s="272">
        <v>27</v>
      </c>
      <c r="I997" s="272" t="s">
        <v>12109</v>
      </c>
      <c r="J997" s="287">
        <v>17.3346008</v>
      </c>
      <c r="K997" s="288">
        <v>0</v>
      </c>
      <c r="L997" s="288">
        <v>4.3452374999999996</v>
      </c>
      <c r="M997" s="288">
        <v>0</v>
      </c>
      <c r="N997" s="288">
        <v>0</v>
      </c>
      <c r="O997" s="289">
        <v>18.789006099802819</v>
      </c>
      <c r="P997" s="290">
        <v>0</v>
      </c>
      <c r="Q997" s="290">
        <v>4.7098110210067228</v>
      </c>
      <c r="R997" s="290">
        <v>0</v>
      </c>
      <c r="S997" s="290">
        <v>0</v>
      </c>
      <c r="T997" s="291">
        <v>18.789006099802819</v>
      </c>
      <c r="U997" s="292">
        <v>0</v>
      </c>
      <c r="V997" s="292">
        <v>4.7098110210067228</v>
      </c>
      <c r="W997" s="292">
        <v>0</v>
      </c>
      <c r="X997" s="293">
        <v>0</v>
      </c>
      <c r="Y997" s="604" t="s">
        <v>16660</v>
      </c>
      <c r="Z997" s="282"/>
      <c r="AA997" s="282"/>
      <c r="AB997" s="282"/>
      <c r="AC997" s="282"/>
      <c r="AD997" s="283"/>
      <c r="AF997" s="285"/>
      <c r="AG997" s="285"/>
      <c r="AH997" s="285"/>
      <c r="AI997" s="285"/>
      <c r="AJ997" s="285"/>
      <c r="AL997" s="295"/>
    </row>
    <row r="998" spans="1:38" s="272" customFormat="1" x14ac:dyDescent="0.2">
      <c r="A998" s="272" t="s">
        <v>1285</v>
      </c>
      <c r="B998" s="272" t="s">
        <v>17066</v>
      </c>
      <c r="C998" s="257">
        <v>56041</v>
      </c>
      <c r="D998" s="272" t="s">
        <v>17031</v>
      </c>
      <c r="E998" s="273" t="s">
        <v>17468</v>
      </c>
      <c r="F998" s="274">
        <v>31000299</v>
      </c>
      <c r="G998" s="272" t="s">
        <v>17574</v>
      </c>
      <c r="H998" s="272">
        <v>28</v>
      </c>
      <c r="I998" s="272" t="s">
        <v>12109</v>
      </c>
      <c r="J998" s="287">
        <v>17.241902400000001</v>
      </c>
      <c r="K998" s="288">
        <v>0</v>
      </c>
      <c r="L998" s="288">
        <v>4.3452374999999996</v>
      </c>
      <c r="M998" s="288">
        <v>0</v>
      </c>
      <c r="N998" s="288">
        <v>0</v>
      </c>
      <c r="O998" s="289">
        <v>18.688530131354678</v>
      </c>
      <c r="P998" s="290">
        <v>0</v>
      </c>
      <c r="Q998" s="290">
        <v>4.7098110210067228</v>
      </c>
      <c r="R998" s="290">
        <v>0</v>
      </c>
      <c r="S998" s="290">
        <v>0</v>
      </c>
      <c r="T998" s="291">
        <v>18.688530131354678</v>
      </c>
      <c r="U998" s="292">
        <v>0</v>
      </c>
      <c r="V998" s="292">
        <v>4.7098110210067228</v>
      </c>
      <c r="W998" s="292">
        <v>0</v>
      </c>
      <c r="X998" s="293">
        <v>0</v>
      </c>
      <c r="Y998" s="604" t="s">
        <v>16660</v>
      </c>
      <c r="Z998" s="282"/>
      <c r="AA998" s="282"/>
      <c r="AB998" s="282"/>
      <c r="AC998" s="282"/>
      <c r="AD998" s="283"/>
      <c r="AF998" s="285"/>
      <c r="AG998" s="285"/>
      <c r="AH998" s="285"/>
      <c r="AI998" s="285"/>
      <c r="AJ998" s="285"/>
      <c r="AL998" s="295"/>
    </row>
    <row r="999" spans="1:38" s="272" customFormat="1" x14ac:dyDescent="0.2">
      <c r="A999" s="272" t="s">
        <v>1285</v>
      </c>
      <c r="B999" s="272" t="s">
        <v>17066</v>
      </c>
      <c r="C999" s="257">
        <v>56041</v>
      </c>
      <c r="D999" s="272" t="s">
        <v>17031</v>
      </c>
      <c r="E999" s="273" t="s">
        <v>17468</v>
      </c>
      <c r="F999" s="274">
        <v>31000299</v>
      </c>
      <c r="G999" s="272" t="s">
        <v>17574</v>
      </c>
      <c r="H999" s="272">
        <v>29</v>
      </c>
      <c r="I999" s="272" t="s">
        <v>12109</v>
      </c>
      <c r="J999" s="287">
        <v>17.3346008</v>
      </c>
      <c r="K999" s="288">
        <v>0</v>
      </c>
      <c r="L999" s="288">
        <v>4.3452374999999996</v>
      </c>
      <c r="M999" s="288">
        <v>0</v>
      </c>
      <c r="N999" s="288">
        <v>0</v>
      </c>
      <c r="O999" s="289">
        <v>18.789006099802819</v>
      </c>
      <c r="P999" s="290">
        <v>0</v>
      </c>
      <c r="Q999" s="290">
        <v>4.7098110210067228</v>
      </c>
      <c r="R999" s="290">
        <v>0</v>
      </c>
      <c r="S999" s="290">
        <v>0</v>
      </c>
      <c r="T999" s="291">
        <v>18.789006099802819</v>
      </c>
      <c r="U999" s="292">
        <v>0</v>
      </c>
      <c r="V999" s="292">
        <v>4.7098110210067228</v>
      </c>
      <c r="W999" s="292">
        <v>0</v>
      </c>
      <c r="X999" s="293">
        <v>0</v>
      </c>
      <c r="Y999" s="604" t="s">
        <v>16660</v>
      </c>
      <c r="Z999" s="282"/>
      <c r="AA999" s="282"/>
      <c r="AB999" s="282"/>
      <c r="AC999" s="282"/>
      <c r="AD999" s="283"/>
      <c r="AF999" s="285"/>
      <c r="AG999" s="285"/>
      <c r="AH999" s="285"/>
      <c r="AI999" s="285"/>
      <c r="AJ999" s="285"/>
      <c r="AL999" s="295"/>
    </row>
    <row r="1000" spans="1:38" s="272" customFormat="1" x14ac:dyDescent="0.2">
      <c r="A1000" s="272" t="s">
        <v>1285</v>
      </c>
      <c r="B1000" s="272" t="s">
        <v>17066</v>
      </c>
      <c r="C1000" s="257">
        <v>56041</v>
      </c>
      <c r="D1000" s="272" t="s">
        <v>17031</v>
      </c>
      <c r="E1000" s="273" t="s">
        <v>17468</v>
      </c>
      <c r="F1000" s="274">
        <v>31000299</v>
      </c>
      <c r="G1000" s="272" t="s">
        <v>17574</v>
      </c>
      <c r="H1000" s="272">
        <v>30</v>
      </c>
      <c r="I1000" s="272" t="s">
        <v>12109</v>
      </c>
      <c r="J1000" s="287">
        <v>8.2965067999999995</v>
      </c>
      <c r="K1000" s="288">
        <v>0</v>
      </c>
      <c r="L1000" s="288">
        <v>2.0509520999999999</v>
      </c>
      <c r="M1000" s="288">
        <v>0</v>
      </c>
      <c r="N1000" s="288">
        <v>0</v>
      </c>
      <c r="O1000" s="289">
        <v>8.9925991761088362</v>
      </c>
      <c r="P1000" s="290">
        <v>0</v>
      </c>
      <c r="Q1000" s="290">
        <v>2.223030801915173</v>
      </c>
      <c r="R1000" s="290">
        <v>0</v>
      </c>
      <c r="S1000" s="290">
        <v>0</v>
      </c>
      <c r="T1000" s="291">
        <v>8.9925991761088362</v>
      </c>
      <c r="U1000" s="292">
        <v>0</v>
      </c>
      <c r="V1000" s="292">
        <v>2.223030801915173</v>
      </c>
      <c r="W1000" s="292">
        <v>0</v>
      </c>
      <c r="X1000" s="293">
        <v>0</v>
      </c>
      <c r="Y1000" s="604" t="s">
        <v>16660</v>
      </c>
      <c r="Z1000" s="282"/>
      <c r="AA1000" s="282"/>
      <c r="AB1000" s="282"/>
      <c r="AC1000" s="282"/>
      <c r="AD1000" s="283"/>
      <c r="AF1000" s="285"/>
      <c r="AG1000" s="285"/>
      <c r="AH1000" s="285"/>
      <c r="AI1000" s="285"/>
      <c r="AJ1000" s="285"/>
      <c r="AL1000" s="295"/>
    </row>
    <row r="1001" spans="1:38" s="272" customFormat="1" x14ac:dyDescent="0.2">
      <c r="A1001" s="272" t="s">
        <v>1285</v>
      </c>
      <c r="B1001" s="272" t="s">
        <v>17066</v>
      </c>
      <c r="C1001" s="257">
        <v>56041</v>
      </c>
      <c r="D1001" s="272" t="s">
        <v>17031</v>
      </c>
      <c r="E1001" s="273" t="s">
        <v>17468</v>
      </c>
      <c r="F1001" s="274">
        <v>31000299</v>
      </c>
      <c r="G1001" s="272" t="s">
        <v>17574</v>
      </c>
      <c r="H1001" s="272">
        <v>31</v>
      </c>
      <c r="I1001" s="272" t="s">
        <v>12109</v>
      </c>
      <c r="J1001" s="287">
        <v>2.5955552000000002</v>
      </c>
      <c r="K1001" s="288">
        <v>0</v>
      </c>
      <c r="L1001" s="288">
        <v>0.52142849999999996</v>
      </c>
      <c r="M1001" s="288">
        <v>0</v>
      </c>
      <c r="N1001" s="288">
        <v>0</v>
      </c>
      <c r="O1001" s="289">
        <v>2.8133271165480158</v>
      </c>
      <c r="P1001" s="290">
        <v>0</v>
      </c>
      <c r="Q1001" s="290">
        <v>0.56517732252080666</v>
      </c>
      <c r="R1001" s="290">
        <v>0</v>
      </c>
      <c r="S1001" s="290">
        <v>0</v>
      </c>
      <c r="T1001" s="291">
        <v>2.8133271165480158</v>
      </c>
      <c r="U1001" s="292">
        <v>0</v>
      </c>
      <c r="V1001" s="292">
        <v>0.56517732252080666</v>
      </c>
      <c r="W1001" s="292">
        <v>0</v>
      </c>
      <c r="X1001" s="293">
        <v>0</v>
      </c>
      <c r="Y1001" s="604" t="s">
        <v>16660</v>
      </c>
      <c r="Z1001" s="282"/>
      <c r="AA1001" s="282"/>
      <c r="AB1001" s="282"/>
      <c r="AC1001" s="282"/>
      <c r="AD1001" s="283"/>
      <c r="AF1001" s="285"/>
      <c r="AG1001" s="285"/>
      <c r="AH1001" s="285"/>
      <c r="AI1001" s="285"/>
      <c r="AJ1001" s="285"/>
      <c r="AL1001" s="295"/>
    </row>
    <row r="1002" spans="1:38" s="272" customFormat="1" x14ac:dyDescent="0.2">
      <c r="A1002" s="272" t="s">
        <v>1285</v>
      </c>
      <c r="B1002" s="272" t="s">
        <v>17066</v>
      </c>
      <c r="C1002" s="257">
        <v>56041</v>
      </c>
      <c r="D1002" s="272" t="s">
        <v>17031</v>
      </c>
      <c r="E1002" s="273" t="s">
        <v>17468</v>
      </c>
      <c r="F1002" s="274">
        <v>31000299</v>
      </c>
      <c r="G1002" s="272" t="s">
        <v>17574</v>
      </c>
      <c r="H1002" s="272">
        <v>32</v>
      </c>
      <c r="I1002" s="272" t="s">
        <v>12109</v>
      </c>
      <c r="J1002" s="287">
        <v>2.5955552000000002</v>
      </c>
      <c r="K1002" s="288">
        <v>0</v>
      </c>
      <c r="L1002" s="288">
        <v>0.52142849999999996</v>
      </c>
      <c r="M1002" s="288">
        <v>0</v>
      </c>
      <c r="N1002" s="288">
        <v>0</v>
      </c>
      <c r="O1002" s="289">
        <v>2.8133271165480158</v>
      </c>
      <c r="P1002" s="290">
        <v>0</v>
      </c>
      <c r="Q1002" s="290">
        <v>0.56517732252080666</v>
      </c>
      <c r="R1002" s="290">
        <v>0</v>
      </c>
      <c r="S1002" s="290">
        <v>0</v>
      </c>
      <c r="T1002" s="291">
        <v>2.8133271165480158</v>
      </c>
      <c r="U1002" s="292">
        <v>0</v>
      </c>
      <c r="V1002" s="292">
        <v>0.56517732252080666</v>
      </c>
      <c r="W1002" s="292">
        <v>0</v>
      </c>
      <c r="X1002" s="293">
        <v>0</v>
      </c>
      <c r="Y1002" s="604" t="s">
        <v>16660</v>
      </c>
      <c r="Z1002" s="282"/>
      <c r="AA1002" s="282"/>
      <c r="AB1002" s="282"/>
      <c r="AC1002" s="282"/>
      <c r="AD1002" s="283"/>
      <c r="AF1002" s="285"/>
      <c r="AG1002" s="285"/>
      <c r="AH1002" s="285"/>
      <c r="AI1002" s="285"/>
      <c r="AJ1002" s="285"/>
      <c r="AL1002" s="295"/>
    </row>
    <row r="1003" spans="1:38" s="272" customFormat="1" x14ac:dyDescent="0.2">
      <c r="A1003" s="272" t="s">
        <v>1285</v>
      </c>
      <c r="B1003" s="272" t="s">
        <v>17066</v>
      </c>
      <c r="C1003" s="257">
        <v>56041</v>
      </c>
      <c r="D1003" s="272" t="s">
        <v>17031</v>
      </c>
      <c r="E1003" s="273" t="s">
        <v>17468</v>
      </c>
      <c r="F1003" s="274">
        <v>31000299</v>
      </c>
      <c r="G1003" s="272" t="s">
        <v>17574</v>
      </c>
      <c r="H1003" s="272">
        <v>33</v>
      </c>
      <c r="I1003" s="272" t="s">
        <v>12109</v>
      </c>
      <c r="J1003" s="287">
        <v>28.875551600000001</v>
      </c>
      <c r="K1003" s="288">
        <v>0</v>
      </c>
      <c r="L1003" s="288">
        <v>28.956662699999999</v>
      </c>
      <c r="M1003" s="288">
        <v>0</v>
      </c>
      <c r="N1003" s="288">
        <v>0</v>
      </c>
      <c r="O1003" s="289">
        <v>31.298264171596678</v>
      </c>
      <c r="P1003" s="290">
        <v>0</v>
      </c>
      <c r="Q1003" s="290">
        <v>31.386180643988801</v>
      </c>
      <c r="R1003" s="290">
        <v>0</v>
      </c>
      <c r="S1003" s="290">
        <v>0</v>
      </c>
      <c r="T1003" s="291">
        <v>31.298264171596678</v>
      </c>
      <c r="U1003" s="292">
        <v>0</v>
      </c>
      <c r="V1003" s="292">
        <v>31.386180643988801</v>
      </c>
      <c r="W1003" s="292">
        <v>0</v>
      </c>
      <c r="X1003" s="293">
        <v>0</v>
      </c>
      <c r="Y1003" s="604" t="s">
        <v>16660</v>
      </c>
      <c r="Z1003" s="282"/>
      <c r="AA1003" s="282"/>
      <c r="AB1003" s="282"/>
      <c r="AC1003" s="282"/>
      <c r="AD1003" s="283"/>
      <c r="AF1003" s="285"/>
      <c r="AG1003" s="285"/>
      <c r="AH1003" s="285"/>
      <c r="AI1003" s="285"/>
      <c r="AJ1003" s="285"/>
      <c r="AL1003" s="295"/>
    </row>
    <row r="1004" spans="1:38" s="272" customFormat="1" x14ac:dyDescent="0.2">
      <c r="A1004" s="272" t="s">
        <v>1285</v>
      </c>
      <c r="B1004" s="272" t="s">
        <v>17066</v>
      </c>
      <c r="C1004" s="257">
        <v>56041</v>
      </c>
      <c r="D1004" s="272" t="s">
        <v>17031</v>
      </c>
      <c r="E1004" s="273" t="s">
        <v>17468</v>
      </c>
      <c r="F1004" s="274">
        <v>31000299</v>
      </c>
      <c r="G1004" s="272" t="s">
        <v>17574</v>
      </c>
      <c r="H1004" s="272">
        <v>34</v>
      </c>
      <c r="I1004" s="272" t="s">
        <v>12109</v>
      </c>
      <c r="J1004" s="287">
        <v>28.875551600000001</v>
      </c>
      <c r="K1004" s="288">
        <v>0</v>
      </c>
      <c r="L1004" s="288">
        <v>28.956662699999999</v>
      </c>
      <c r="M1004" s="288">
        <v>0</v>
      </c>
      <c r="N1004" s="288">
        <v>0</v>
      </c>
      <c r="O1004" s="289">
        <v>31.298264171596678</v>
      </c>
      <c r="P1004" s="290">
        <v>0</v>
      </c>
      <c r="Q1004" s="290">
        <v>31.386180643988801</v>
      </c>
      <c r="R1004" s="290">
        <v>0</v>
      </c>
      <c r="S1004" s="290">
        <v>0</v>
      </c>
      <c r="T1004" s="291">
        <v>31.298264171596678</v>
      </c>
      <c r="U1004" s="292">
        <v>0</v>
      </c>
      <c r="V1004" s="292">
        <v>31.386180643988801</v>
      </c>
      <c r="W1004" s="292">
        <v>0</v>
      </c>
      <c r="X1004" s="293">
        <v>0</v>
      </c>
      <c r="Y1004" s="604" t="s">
        <v>16660</v>
      </c>
      <c r="Z1004" s="282"/>
      <c r="AA1004" s="282"/>
      <c r="AB1004" s="282"/>
      <c r="AC1004" s="282"/>
      <c r="AD1004" s="283"/>
      <c r="AF1004" s="285"/>
      <c r="AG1004" s="285"/>
      <c r="AH1004" s="285"/>
      <c r="AI1004" s="285"/>
      <c r="AJ1004" s="285"/>
      <c r="AL1004" s="295"/>
    </row>
    <row r="1005" spans="1:38" s="272" customFormat="1" x14ac:dyDescent="0.2">
      <c r="A1005" s="272" t="s">
        <v>1285</v>
      </c>
      <c r="B1005" s="272" t="s">
        <v>17066</v>
      </c>
      <c r="C1005" s="257">
        <v>56041</v>
      </c>
      <c r="D1005" s="272" t="s">
        <v>17031</v>
      </c>
      <c r="E1005" s="273" t="s">
        <v>17468</v>
      </c>
      <c r="F1005" s="274">
        <v>31000299</v>
      </c>
      <c r="G1005" s="272" t="s">
        <v>17574</v>
      </c>
      <c r="H1005" s="272">
        <v>37</v>
      </c>
      <c r="I1005" s="272" t="s">
        <v>12109</v>
      </c>
      <c r="J1005" s="287">
        <v>28.875551600000001</v>
      </c>
      <c r="K1005" s="288">
        <v>0</v>
      </c>
      <c r="L1005" s="288">
        <v>28.956662699999999</v>
      </c>
      <c r="M1005" s="288">
        <v>0</v>
      </c>
      <c r="N1005" s="288">
        <v>0</v>
      </c>
      <c r="O1005" s="289">
        <v>31.298264171596678</v>
      </c>
      <c r="P1005" s="290">
        <v>0</v>
      </c>
      <c r="Q1005" s="290">
        <v>31.386180643988801</v>
      </c>
      <c r="R1005" s="290">
        <v>0</v>
      </c>
      <c r="S1005" s="290">
        <v>0</v>
      </c>
      <c r="T1005" s="291">
        <v>31.298264171596678</v>
      </c>
      <c r="U1005" s="292">
        <v>0</v>
      </c>
      <c r="V1005" s="292">
        <v>31.386180643988801</v>
      </c>
      <c r="W1005" s="292">
        <v>0</v>
      </c>
      <c r="X1005" s="293">
        <v>0</v>
      </c>
      <c r="Y1005" s="604" t="s">
        <v>16660</v>
      </c>
      <c r="Z1005" s="282"/>
      <c r="AA1005" s="282"/>
      <c r="AB1005" s="282"/>
      <c r="AC1005" s="282"/>
      <c r="AD1005" s="283"/>
      <c r="AF1005" s="285"/>
      <c r="AG1005" s="285"/>
      <c r="AH1005" s="285"/>
      <c r="AI1005" s="285"/>
      <c r="AJ1005" s="285"/>
      <c r="AL1005" s="295"/>
    </row>
    <row r="1006" spans="1:38" s="272" customFormat="1" x14ac:dyDescent="0.2">
      <c r="A1006" s="272" t="s">
        <v>1285</v>
      </c>
      <c r="B1006" s="272" t="s">
        <v>17066</v>
      </c>
      <c r="C1006" s="257">
        <v>56041</v>
      </c>
      <c r="D1006" s="272" t="s">
        <v>17031</v>
      </c>
      <c r="E1006" s="273" t="s">
        <v>17468</v>
      </c>
      <c r="F1006" s="274">
        <v>31000299</v>
      </c>
      <c r="G1006" s="272" t="s">
        <v>17574</v>
      </c>
      <c r="H1006" s="272">
        <v>38</v>
      </c>
      <c r="I1006" s="272" t="s">
        <v>12109</v>
      </c>
      <c r="J1006" s="287">
        <v>28.875551600000001</v>
      </c>
      <c r="K1006" s="288">
        <v>0</v>
      </c>
      <c r="L1006" s="288">
        <v>28.956662699999999</v>
      </c>
      <c r="M1006" s="288">
        <v>0</v>
      </c>
      <c r="N1006" s="288">
        <v>0</v>
      </c>
      <c r="O1006" s="289">
        <v>31.298264171596678</v>
      </c>
      <c r="P1006" s="290">
        <v>0</v>
      </c>
      <c r="Q1006" s="290">
        <v>31.386180643988801</v>
      </c>
      <c r="R1006" s="290">
        <v>0</v>
      </c>
      <c r="S1006" s="290">
        <v>0</v>
      </c>
      <c r="T1006" s="291">
        <v>31.298264171596678</v>
      </c>
      <c r="U1006" s="292">
        <v>0</v>
      </c>
      <c r="V1006" s="292">
        <v>31.386180643988801</v>
      </c>
      <c r="W1006" s="292">
        <v>0</v>
      </c>
      <c r="X1006" s="293">
        <v>0</v>
      </c>
      <c r="Y1006" s="604" t="s">
        <v>16660</v>
      </c>
      <c r="Z1006" s="282"/>
      <c r="AA1006" s="282"/>
      <c r="AB1006" s="282"/>
      <c r="AC1006" s="282"/>
      <c r="AD1006" s="283"/>
      <c r="AF1006" s="285"/>
      <c r="AG1006" s="285"/>
      <c r="AH1006" s="285"/>
      <c r="AI1006" s="285"/>
      <c r="AJ1006" s="285"/>
      <c r="AL1006" s="295"/>
    </row>
    <row r="1007" spans="1:38" s="272" customFormat="1" x14ac:dyDescent="0.2">
      <c r="A1007" s="272" t="s">
        <v>1285</v>
      </c>
      <c r="B1007" s="272" t="s">
        <v>17066</v>
      </c>
      <c r="C1007" s="257">
        <v>56041</v>
      </c>
      <c r="D1007" s="272" t="s">
        <v>17031</v>
      </c>
      <c r="E1007" s="273" t="s">
        <v>17468</v>
      </c>
      <c r="F1007" s="274">
        <v>31000299</v>
      </c>
      <c r="G1007" s="272" t="s">
        <v>17574</v>
      </c>
      <c r="H1007" s="272">
        <v>39</v>
      </c>
      <c r="I1007" s="272" t="s">
        <v>12109</v>
      </c>
      <c r="J1007" s="287">
        <v>0.23174600000000001</v>
      </c>
      <c r="K1007" s="288">
        <v>0</v>
      </c>
      <c r="L1007" s="288">
        <v>3.4761899999999998E-2</v>
      </c>
      <c r="M1007" s="288">
        <v>0</v>
      </c>
      <c r="N1007" s="288">
        <v>0</v>
      </c>
      <c r="O1007" s="289">
        <v>0.25118992112035854</v>
      </c>
      <c r="P1007" s="290">
        <v>0</v>
      </c>
      <c r="Q1007" s="290">
        <v>3.7678488168053782E-2</v>
      </c>
      <c r="R1007" s="290">
        <v>0</v>
      </c>
      <c r="S1007" s="290">
        <v>0</v>
      </c>
      <c r="T1007" s="291">
        <v>0.25118992112035854</v>
      </c>
      <c r="U1007" s="292">
        <v>0</v>
      </c>
      <c r="V1007" s="292">
        <v>3.7678488168053782E-2</v>
      </c>
      <c r="W1007" s="292">
        <v>0</v>
      </c>
      <c r="X1007" s="293">
        <v>0</v>
      </c>
      <c r="Y1007" s="604" t="s">
        <v>16660</v>
      </c>
      <c r="Z1007" s="282"/>
      <c r="AA1007" s="282"/>
      <c r="AB1007" s="282"/>
      <c r="AC1007" s="282"/>
      <c r="AD1007" s="283"/>
      <c r="AF1007" s="285"/>
      <c r="AG1007" s="285"/>
      <c r="AH1007" s="285"/>
      <c r="AI1007" s="285"/>
      <c r="AJ1007" s="285"/>
      <c r="AL1007" s="295"/>
    </row>
    <row r="1008" spans="1:38" s="272" customFormat="1" x14ac:dyDescent="0.2">
      <c r="A1008" s="272" t="s">
        <v>1285</v>
      </c>
      <c r="B1008" s="272" t="s">
        <v>17066</v>
      </c>
      <c r="C1008" s="257">
        <v>56041</v>
      </c>
      <c r="D1008" s="272" t="s">
        <v>17031</v>
      </c>
      <c r="E1008" s="273" t="s">
        <v>17468</v>
      </c>
      <c r="F1008" s="274">
        <v>31000299</v>
      </c>
      <c r="G1008" s="272" t="s">
        <v>17574</v>
      </c>
      <c r="H1008" s="272">
        <v>40</v>
      </c>
      <c r="I1008" s="272" t="s">
        <v>12109</v>
      </c>
      <c r="J1008" s="287">
        <v>0.46349200000000002</v>
      </c>
      <c r="K1008" s="288">
        <v>0</v>
      </c>
      <c r="L1008" s="288">
        <v>3.4761899999999998E-2</v>
      </c>
      <c r="M1008" s="288">
        <v>0</v>
      </c>
      <c r="N1008" s="288">
        <v>0</v>
      </c>
      <c r="O1008" s="289">
        <v>0.50237984224071708</v>
      </c>
      <c r="P1008" s="290">
        <v>0</v>
      </c>
      <c r="Q1008" s="290">
        <v>3.7678488168053782E-2</v>
      </c>
      <c r="R1008" s="290">
        <v>0</v>
      </c>
      <c r="S1008" s="290">
        <v>0</v>
      </c>
      <c r="T1008" s="291">
        <v>0.50237984224071708</v>
      </c>
      <c r="U1008" s="292">
        <v>0</v>
      </c>
      <c r="V1008" s="292">
        <v>3.7678488168053782E-2</v>
      </c>
      <c r="W1008" s="292">
        <v>0</v>
      </c>
      <c r="X1008" s="293">
        <v>0</v>
      </c>
      <c r="Y1008" s="604" t="s">
        <v>16660</v>
      </c>
      <c r="Z1008" s="282"/>
      <c r="AA1008" s="282"/>
      <c r="AB1008" s="282"/>
      <c r="AC1008" s="282"/>
      <c r="AD1008" s="283"/>
      <c r="AF1008" s="285"/>
      <c r="AG1008" s="285"/>
      <c r="AH1008" s="285"/>
      <c r="AI1008" s="285"/>
      <c r="AJ1008" s="285"/>
      <c r="AL1008" s="295"/>
    </row>
    <row r="1009" spans="1:38" s="272" customFormat="1" x14ac:dyDescent="0.2">
      <c r="A1009" s="272" t="s">
        <v>1285</v>
      </c>
      <c r="B1009" s="272" t="s">
        <v>17066</v>
      </c>
      <c r="C1009" s="257">
        <v>56041</v>
      </c>
      <c r="D1009" s="272" t="s">
        <v>17031</v>
      </c>
      <c r="E1009" s="273" t="s">
        <v>17468</v>
      </c>
      <c r="F1009" s="274">
        <v>31000299</v>
      </c>
      <c r="G1009" s="272" t="s">
        <v>17574</v>
      </c>
      <c r="H1009" s="272">
        <v>41</v>
      </c>
      <c r="I1009" s="272" t="s">
        <v>12109</v>
      </c>
      <c r="J1009" s="287">
        <v>1.5295236000000001</v>
      </c>
      <c r="K1009" s="288">
        <v>0</v>
      </c>
      <c r="L1009" s="288">
        <v>0.17380950000000001</v>
      </c>
      <c r="M1009" s="288">
        <v>0</v>
      </c>
      <c r="N1009" s="288">
        <v>0</v>
      </c>
      <c r="O1009" s="289">
        <v>1.6578534793943667</v>
      </c>
      <c r="P1009" s="290">
        <v>0</v>
      </c>
      <c r="Q1009" s="290">
        <v>0.18839244084026893</v>
      </c>
      <c r="R1009" s="290">
        <v>0</v>
      </c>
      <c r="S1009" s="290">
        <v>0</v>
      </c>
      <c r="T1009" s="291">
        <v>1.6578534793943667</v>
      </c>
      <c r="U1009" s="292">
        <v>0</v>
      </c>
      <c r="V1009" s="292">
        <v>0.18839244084026893</v>
      </c>
      <c r="W1009" s="292">
        <v>0</v>
      </c>
      <c r="X1009" s="293">
        <v>0</v>
      </c>
      <c r="Y1009" s="604" t="s">
        <v>16660</v>
      </c>
      <c r="Z1009" s="282"/>
      <c r="AA1009" s="282"/>
      <c r="AB1009" s="282"/>
      <c r="AC1009" s="282"/>
      <c r="AD1009" s="283"/>
      <c r="AF1009" s="285"/>
      <c r="AG1009" s="285"/>
      <c r="AH1009" s="285"/>
      <c r="AI1009" s="285"/>
      <c r="AJ1009" s="285"/>
      <c r="AL1009" s="295"/>
    </row>
    <row r="1010" spans="1:38" s="272" customFormat="1" x14ac:dyDescent="0.2">
      <c r="A1010" s="272" t="s">
        <v>1285</v>
      </c>
      <c r="B1010" s="272" t="s">
        <v>17066</v>
      </c>
      <c r="C1010" s="257">
        <v>56041</v>
      </c>
      <c r="D1010" s="272" t="s">
        <v>17031</v>
      </c>
      <c r="E1010" s="273" t="s">
        <v>17468</v>
      </c>
      <c r="F1010" s="274">
        <v>31000299</v>
      </c>
      <c r="G1010" s="272" t="s">
        <v>17574</v>
      </c>
      <c r="H1010" s="272">
        <v>42</v>
      </c>
      <c r="I1010" s="272" t="s">
        <v>12109</v>
      </c>
      <c r="J1010" s="287">
        <v>1.5295236000000001</v>
      </c>
      <c r="K1010" s="288">
        <v>0</v>
      </c>
      <c r="L1010" s="288">
        <v>0.17380950000000001</v>
      </c>
      <c r="M1010" s="288">
        <v>0</v>
      </c>
      <c r="N1010" s="288">
        <v>0</v>
      </c>
      <c r="O1010" s="289">
        <v>1.6578534793943667</v>
      </c>
      <c r="P1010" s="290">
        <v>0</v>
      </c>
      <c r="Q1010" s="290">
        <v>0.18839244084026893</v>
      </c>
      <c r="R1010" s="290">
        <v>0</v>
      </c>
      <c r="S1010" s="290">
        <v>0</v>
      </c>
      <c r="T1010" s="291">
        <v>1.6578534793943667</v>
      </c>
      <c r="U1010" s="292">
        <v>0</v>
      </c>
      <c r="V1010" s="292">
        <v>0.18839244084026893</v>
      </c>
      <c r="W1010" s="292">
        <v>0</v>
      </c>
      <c r="X1010" s="293">
        <v>0</v>
      </c>
      <c r="Y1010" s="604" t="s">
        <v>16660</v>
      </c>
      <c r="Z1010" s="282"/>
      <c r="AA1010" s="282"/>
      <c r="AB1010" s="282"/>
      <c r="AC1010" s="282"/>
      <c r="AD1010" s="283"/>
      <c r="AF1010" s="285"/>
      <c r="AG1010" s="285"/>
      <c r="AH1010" s="285"/>
      <c r="AI1010" s="285"/>
      <c r="AJ1010" s="285"/>
      <c r="AL1010" s="295"/>
    </row>
    <row r="1011" spans="1:38" s="272" customFormat="1" x14ac:dyDescent="0.2">
      <c r="A1011" s="272" t="s">
        <v>1285</v>
      </c>
      <c r="B1011" s="272" t="s">
        <v>17066</v>
      </c>
      <c r="C1011" s="257">
        <v>56041</v>
      </c>
      <c r="D1011" s="272" t="s">
        <v>17031</v>
      </c>
      <c r="E1011" s="273" t="s">
        <v>17468</v>
      </c>
      <c r="F1011" s="274">
        <v>31000299</v>
      </c>
      <c r="G1011" s="272" t="s">
        <v>17574</v>
      </c>
      <c r="H1011" s="272">
        <v>43</v>
      </c>
      <c r="I1011" s="272" t="s">
        <v>12109</v>
      </c>
      <c r="J1011" s="287">
        <v>1.5295236000000001</v>
      </c>
      <c r="K1011" s="288">
        <v>0</v>
      </c>
      <c r="L1011" s="288">
        <v>0.17380950000000001</v>
      </c>
      <c r="M1011" s="288">
        <v>0</v>
      </c>
      <c r="N1011" s="288">
        <v>0</v>
      </c>
      <c r="O1011" s="289">
        <v>1.6578534793943667</v>
      </c>
      <c r="P1011" s="290">
        <v>0</v>
      </c>
      <c r="Q1011" s="290">
        <v>0.18839244084026893</v>
      </c>
      <c r="R1011" s="290">
        <v>0</v>
      </c>
      <c r="S1011" s="290">
        <v>0</v>
      </c>
      <c r="T1011" s="291">
        <v>1.6578534793943667</v>
      </c>
      <c r="U1011" s="292">
        <v>0</v>
      </c>
      <c r="V1011" s="292">
        <v>0.18839244084026893</v>
      </c>
      <c r="W1011" s="292">
        <v>0</v>
      </c>
      <c r="X1011" s="293">
        <v>0</v>
      </c>
      <c r="Y1011" s="604" t="s">
        <v>16660</v>
      </c>
      <c r="Z1011" s="282"/>
      <c r="AA1011" s="282"/>
      <c r="AB1011" s="282"/>
      <c r="AC1011" s="282"/>
      <c r="AD1011" s="283"/>
      <c r="AF1011" s="285"/>
      <c r="AG1011" s="285"/>
      <c r="AH1011" s="285"/>
      <c r="AI1011" s="285"/>
      <c r="AJ1011" s="285"/>
      <c r="AL1011" s="295"/>
    </row>
    <row r="1012" spans="1:38" s="272" customFormat="1" x14ac:dyDescent="0.2">
      <c r="A1012" s="272" t="s">
        <v>1285</v>
      </c>
      <c r="B1012" s="272" t="s">
        <v>17066</v>
      </c>
      <c r="C1012" s="257">
        <v>56041</v>
      </c>
      <c r="D1012" s="272" t="s">
        <v>17031</v>
      </c>
      <c r="E1012" s="273" t="s">
        <v>17468</v>
      </c>
      <c r="F1012" s="274">
        <v>31000299</v>
      </c>
      <c r="G1012" s="272" t="s">
        <v>17574</v>
      </c>
      <c r="H1012" s="272">
        <v>44</v>
      </c>
      <c r="I1012" s="272" t="s">
        <v>12109</v>
      </c>
      <c r="J1012" s="287">
        <v>1.5295236000000001</v>
      </c>
      <c r="K1012" s="288">
        <v>0</v>
      </c>
      <c r="L1012" s="288">
        <v>0.17380950000000001</v>
      </c>
      <c r="M1012" s="288">
        <v>0</v>
      </c>
      <c r="N1012" s="288">
        <v>0</v>
      </c>
      <c r="O1012" s="289">
        <v>1.6578534793943667</v>
      </c>
      <c r="P1012" s="290">
        <v>0</v>
      </c>
      <c r="Q1012" s="290">
        <v>0.18839244084026893</v>
      </c>
      <c r="R1012" s="290">
        <v>0</v>
      </c>
      <c r="S1012" s="290">
        <v>0</v>
      </c>
      <c r="T1012" s="291">
        <v>1.6578534793943667</v>
      </c>
      <c r="U1012" s="292">
        <v>0</v>
      </c>
      <c r="V1012" s="292">
        <v>0.18839244084026893</v>
      </c>
      <c r="W1012" s="292">
        <v>0</v>
      </c>
      <c r="X1012" s="293">
        <v>0</v>
      </c>
      <c r="Y1012" s="604" t="s">
        <v>16660</v>
      </c>
      <c r="Z1012" s="282"/>
      <c r="AA1012" s="282"/>
      <c r="AB1012" s="282"/>
      <c r="AC1012" s="282"/>
      <c r="AD1012" s="283"/>
      <c r="AF1012" s="285"/>
      <c r="AG1012" s="285"/>
      <c r="AH1012" s="285"/>
      <c r="AI1012" s="285"/>
      <c r="AJ1012" s="285"/>
      <c r="AL1012" s="295"/>
    </row>
    <row r="1013" spans="1:38" s="272" customFormat="1" x14ac:dyDescent="0.2">
      <c r="A1013" s="272" t="s">
        <v>1285</v>
      </c>
      <c r="B1013" s="272" t="s">
        <v>17066</v>
      </c>
      <c r="C1013" s="257">
        <v>56041</v>
      </c>
      <c r="D1013" s="272" t="s">
        <v>17031</v>
      </c>
      <c r="E1013" s="273" t="s">
        <v>17468</v>
      </c>
      <c r="F1013" s="274">
        <v>31000220</v>
      </c>
      <c r="G1013" s="272" t="s">
        <v>17601</v>
      </c>
      <c r="H1013" s="272" t="s">
        <v>18160</v>
      </c>
      <c r="I1013" s="272" t="s">
        <v>12117</v>
      </c>
      <c r="J1013" s="287">
        <v>0</v>
      </c>
      <c r="K1013" s="288">
        <v>10.074</v>
      </c>
      <c r="L1013" s="288">
        <v>0</v>
      </c>
      <c r="M1013" s="288">
        <v>0</v>
      </c>
      <c r="N1013" s="288">
        <v>0</v>
      </c>
      <c r="O1013" s="289">
        <v>0</v>
      </c>
      <c r="P1013" s="290">
        <v>10.919227366886558</v>
      </c>
      <c r="Q1013" s="290">
        <v>0</v>
      </c>
      <c r="R1013" s="290">
        <v>0</v>
      </c>
      <c r="S1013" s="290">
        <v>0</v>
      </c>
      <c r="T1013" s="291">
        <v>0</v>
      </c>
      <c r="U1013" s="292">
        <v>10.919227366886558</v>
      </c>
      <c r="V1013" s="292">
        <v>0</v>
      </c>
      <c r="W1013" s="292">
        <v>0</v>
      </c>
      <c r="X1013" s="293">
        <v>0</v>
      </c>
      <c r="Y1013" s="604" t="s">
        <v>16660</v>
      </c>
      <c r="Z1013" s="282"/>
      <c r="AA1013" s="282"/>
      <c r="AB1013" s="282"/>
      <c r="AC1013" s="282"/>
      <c r="AD1013" s="283"/>
      <c r="AF1013" s="285"/>
      <c r="AG1013" s="285"/>
      <c r="AH1013" s="285"/>
      <c r="AI1013" s="285"/>
      <c r="AJ1013" s="285"/>
      <c r="AL1013" s="295"/>
    </row>
    <row r="1014" spans="1:38" s="272" customFormat="1" x14ac:dyDescent="0.2">
      <c r="A1014" s="272" t="s">
        <v>1285</v>
      </c>
      <c r="B1014" s="272" t="s">
        <v>17066</v>
      </c>
      <c r="C1014" s="257">
        <v>56041</v>
      </c>
      <c r="D1014" s="272" t="s">
        <v>17031</v>
      </c>
      <c r="E1014" s="273" t="s">
        <v>17468</v>
      </c>
      <c r="F1014" s="274">
        <v>31000220</v>
      </c>
      <c r="G1014" s="272" t="s">
        <v>17601</v>
      </c>
      <c r="H1014" s="272" t="s">
        <v>18161</v>
      </c>
      <c r="I1014" s="272" t="s">
        <v>12117</v>
      </c>
      <c r="J1014" s="287">
        <v>0</v>
      </c>
      <c r="K1014" s="288">
        <v>14.016</v>
      </c>
      <c r="L1014" s="288">
        <v>0</v>
      </c>
      <c r="M1014" s="288">
        <v>0</v>
      </c>
      <c r="N1014" s="288">
        <v>0</v>
      </c>
      <c r="O1014" s="289">
        <v>0</v>
      </c>
      <c r="P1014" s="290">
        <v>15.191968510450863</v>
      </c>
      <c r="Q1014" s="290">
        <v>0</v>
      </c>
      <c r="R1014" s="290">
        <v>0</v>
      </c>
      <c r="S1014" s="290">
        <v>0</v>
      </c>
      <c r="T1014" s="291">
        <v>0</v>
      </c>
      <c r="U1014" s="292">
        <v>15.191968510450863</v>
      </c>
      <c r="V1014" s="292">
        <v>0</v>
      </c>
      <c r="W1014" s="292">
        <v>0</v>
      </c>
      <c r="X1014" s="293">
        <v>0</v>
      </c>
      <c r="Y1014" s="604" t="s">
        <v>16660</v>
      </c>
      <c r="Z1014" s="282"/>
      <c r="AA1014" s="282"/>
      <c r="AB1014" s="282"/>
      <c r="AC1014" s="282"/>
      <c r="AD1014" s="283"/>
      <c r="AF1014" s="285"/>
      <c r="AG1014" s="285"/>
      <c r="AH1014" s="285"/>
      <c r="AI1014" s="285"/>
      <c r="AJ1014" s="285"/>
      <c r="AL1014" s="295"/>
    </row>
    <row r="1015" spans="1:38" s="272" customFormat="1" x14ac:dyDescent="0.2">
      <c r="A1015" s="272" t="s">
        <v>1285</v>
      </c>
      <c r="B1015" s="272" t="s">
        <v>17066</v>
      </c>
      <c r="C1015" s="257">
        <v>56041</v>
      </c>
      <c r="D1015" s="272" t="s">
        <v>17031</v>
      </c>
      <c r="E1015" s="273" t="s">
        <v>17468</v>
      </c>
      <c r="F1015" s="274">
        <v>31000301</v>
      </c>
      <c r="G1015" s="272" t="s">
        <v>17601</v>
      </c>
      <c r="H1015" s="272" t="s">
        <v>18162</v>
      </c>
      <c r="I1015" s="272" t="s">
        <v>15126</v>
      </c>
      <c r="J1015" s="287">
        <v>0</v>
      </c>
      <c r="K1015" s="288">
        <v>5.694</v>
      </c>
      <c r="L1015" s="288">
        <v>0</v>
      </c>
      <c r="M1015" s="288">
        <v>0</v>
      </c>
      <c r="N1015" s="288">
        <v>0</v>
      </c>
      <c r="O1015" s="289">
        <v>0</v>
      </c>
      <c r="P1015" s="290">
        <v>6.1717372073706631</v>
      </c>
      <c r="Q1015" s="290">
        <v>0</v>
      </c>
      <c r="R1015" s="290">
        <v>0</v>
      </c>
      <c r="S1015" s="290">
        <v>0</v>
      </c>
      <c r="T1015" s="291">
        <v>0</v>
      </c>
      <c r="U1015" s="292">
        <v>6.1717372073706631</v>
      </c>
      <c r="V1015" s="292">
        <v>0</v>
      </c>
      <c r="W1015" s="292">
        <v>0</v>
      </c>
      <c r="X1015" s="293">
        <v>0</v>
      </c>
      <c r="Y1015" s="604" t="s">
        <v>16660</v>
      </c>
      <c r="Z1015" s="282"/>
      <c r="AA1015" s="282"/>
      <c r="AB1015" s="282"/>
      <c r="AC1015" s="282"/>
      <c r="AD1015" s="283"/>
      <c r="AF1015" s="285"/>
      <c r="AG1015" s="285"/>
      <c r="AH1015" s="285"/>
      <c r="AI1015" s="285"/>
      <c r="AJ1015" s="285"/>
      <c r="AL1015" s="295"/>
    </row>
    <row r="1016" spans="1:38" s="272" customFormat="1" x14ac:dyDescent="0.2">
      <c r="A1016" s="272" t="s">
        <v>1285</v>
      </c>
      <c r="B1016" s="272" t="s">
        <v>17066</v>
      </c>
      <c r="C1016" s="257">
        <v>56041</v>
      </c>
      <c r="D1016" s="272" t="s">
        <v>17031</v>
      </c>
      <c r="E1016" s="273" t="s">
        <v>17468</v>
      </c>
      <c r="F1016" s="274">
        <v>40400311</v>
      </c>
      <c r="G1016" s="272" t="s">
        <v>17601</v>
      </c>
      <c r="H1016" s="272" t="s">
        <v>18163</v>
      </c>
      <c r="I1016" s="272" t="s">
        <v>16772</v>
      </c>
      <c r="J1016" s="287">
        <v>0</v>
      </c>
      <c r="K1016" s="288">
        <v>9.1980000000000004</v>
      </c>
      <c r="L1016" s="288">
        <v>0</v>
      </c>
      <c r="M1016" s="288">
        <v>0</v>
      </c>
      <c r="N1016" s="288">
        <v>0</v>
      </c>
      <c r="O1016" s="289">
        <v>0</v>
      </c>
      <c r="P1016" s="290">
        <v>9.9697293349833789</v>
      </c>
      <c r="Q1016" s="290">
        <v>0</v>
      </c>
      <c r="R1016" s="290">
        <v>0</v>
      </c>
      <c r="S1016" s="290">
        <v>0</v>
      </c>
      <c r="T1016" s="291">
        <v>0</v>
      </c>
      <c r="U1016" s="292">
        <v>9.2134345866996679</v>
      </c>
      <c r="V1016" s="292">
        <v>0</v>
      </c>
      <c r="W1016" s="292">
        <v>0</v>
      </c>
      <c r="X1016" s="293">
        <v>0</v>
      </c>
      <c r="Y1016" s="604" t="s">
        <v>16661</v>
      </c>
      <c r="Z1016" s="282"/>
      <c r="AA1016" s="282"/>
      <c r="AB1016" s="282"/>
      <c r="AC1016" s="282"/>
      <c r="AD1016" s="283"/>
      <c r="AF1016" s="285"/>
      <c r="AG1016" s="285"/>
      <c r="AH1016" s="285"/>
      <c r="AI1016" s="285"/>
      <c r="AJ1016" s="285"/>
      <c r="AL1016" s="295"/>
    </row>
    <row r="1017" spans="1:38" s="272" customFormat="1" x14ac:dyDescent="0.2">
      <c r="A1017" s="272" t="s">
        <v>1285</v>
      </c>
      <c r="B1017" s="272" t="s">
        <v>17066</v>
      </c>
      <c r="C1017" s="257">
        <v>56041</v>
      </c>
      <c r="D1017" s="272" t="s">
        <v>17031</v>
      </c>
      <c r="E1017" s="273" t="s">
        <v>17468</v>
      </c>
      <c r="F1017" s="274">
        <v>40400311</v>
      </c>
      <c r="G1017" s="272" t="s">
        <v>17601</v>
      </c>
      <c r="H1017" s="272" t="s">
        <v>18164</v>
      </c>
      <c r="I1017" s="272" t="s">
        <v>16772</v>
      </c>
      <c r="J1017" s="287">
        <v>0</v>
      </c>
      <c r="K1017" s="288">
        <v>9.1980000000000004</v>
      </c>
      <c r="L1017" s="288">
        <v>0</v>
      </c>
      <c r="M1017" s="288">
        <v>0</v>
      </c>
      <c r="N1017" s="288">
        <v>0</v>
      </c>
      <c r="O1017" s="289">
        <v>0</v>
      </c>
      <c r="P1017" s="290">
        <v>9.9697293349833789</v>
      </c>
      <c r="Q1017" s="290">
        <v>0</v>
      </c>
      <c r="R1017" s="290">
        <v>0</v>
      </c>
      <c r="S1017" s="290">
        <v>0</v>
      </c>
      <c r="T1017" s="291">
        <v>0</v>
      </c>
      <c r="U1017" s="292">
        <v>9.2134345866996679</v>
      </c>
      <c r="V1017" s="292">
        <v>0</v>
      </c>
      <c r="W1017" s="292">
        <v>0</v>
      </c>
      <c r="X1017" s="293">
        <v>0</v>
      </c>
      <c r="Y1017" s="604" t="s">
        <v>16661</v>
      </c>
      <c r="Z1017" s="282"/>
      <c r="AA1017" s="282"/>
      <c r="AB1017" s="282"/>
      <c r="AC1017" s="282"/>
      <c r="AD1017" s="283"/>
      <c r="AF1017" s="285"/>
      <c r="AG1017" s="285"/>
      <c r="AH1017" s="285"/>
      <c r="AI1017" s="285"/>
      <c r="AJ1017" s="285"/>
      <c r="AL1017" s="295"/>
    </row>
    <row r="1018" spans="1:38" s="272" customFormat="1" x14ac:dyDescent="0.2">
      <c r="A1018" s="272" t="s">
        <v>1285</v>
      </c>
      <c r="B1018" s="272" t="s">
        <v>17066</v>
      </c>
      <c r="C1018" s="257">
        <v>56041</v>
      </c>
      <c r="D1018" s="272" t="s">
        <v>17031</v>
      </c>
      <c r="E1018" s="273" t="s">
        <v>17468</v>
      </c>
      <c r="F1018" s="274">
        <v>40400311</v>
      </c>
      <c r="G1018" s="272" t="s">
        <v>17601</v>
      </c>
      <c r="H1018" s="272" t="s">
        <v>18165</v>
      </c>
      <c r="I1018" s="272" t="s">
        <v>16772</v>
      </c>
      <c r="J1018" s="287">
        <v>0</v>
      </c>
      <c r="K1018" s="288">
        <v>9.1980000000000004</v>
      </c>
      <c r="L1018" s="288">
        <v>0</v>
      </c>
      <c r="M1018" s="288">
        <v>0</v>
      </c>
      <c r="N1018" s="288">
        <v>0</v>
      </c>
      <c r="O1018" s="289">
        <v>0</v>
      </c>
      <c r="P1018" s="290">
        <v>9.9697293349833789</v>
      </c>
      <c r="Q1018" s="290">
        <v>0</v>
      </c>
      <c r="R1018" s="290">
        <v>0</v>
      </c>
      <c r="S1018" s="290">
        <v>0</v>
      </c>
      <c r="T1018" s="291">
        <v>0</v>
      </c>
      <c r="U1018" s="292">
        <v>9.2134345866996679</v>
      </c>
      <c r="V1018" s="292">
        <v>0</v>
      </c>
      <c r="W1018" s="292">
        <v>0</v>
      </c>
      <c r="X1018" s="293">
        <v>0</v>
      </c>
      <c r="Y1018" s="604" t="s">
        <v>16661</v>
      </c>
      <c r="Z1018" s="282"/>
      <c r="AA1018" s="282"/>
      <c r="AB1018" s="282"/>
      <c r="AC1018" s="282"/>
      <c r="AD1018" s="283"/>
      <c r="AF1018" s="285"/>
      <c r="AG1018" s="285"/>
      <c r="AH1018" s="285"/>
      <c r="AI1018" s="285"/>
      <c r="AJ1018" s="285"/>
      <c r="AL1018" s="295"/>
    </row>
    <row r="1019" spans="1:38" s="272" customFormat="1" x14ac:dyDescent="0.2">
      <c r="A1019" s="272" t="s">
        <v>1285</v>
      </c>
      <c r="B1019" s="272" t="s">
        <v>17066</v>
      </c>
      <c r="C1019" s="257">
        <v>56041</v>
      </c>
      <c r="D1019" s="272" t="s">
        <v>17031</v>
      </c>
      <c r="E1019" s="273" t="s">
        <v>17468</v>
      </c>
      <c r="F1019" s="274">
        <v>31000205</v>
      </c>
      <c r="G1019" s="272" t="s">
        <v>17588</v>
      </c>
      <c r="H1019" s="272" t="s">
        <v>18166</v>
      </c>
      <c r="I1019" s="272" t="s">
        <v>16771</v>
      </c>
      <c r="J1019" s="287">
        <v>1.823064528504565E-2</v>
      </c>
      <c r="K1019" s="288">
        <v>0</v>
      </c>
      <c r="L1019" s="288">
        <v>0.17568293342606547</v>
      </c>
      <c r="M1019" s="288">
        <v>0</v>
      </c>
      <c r="N1019" s="288">
        <v>0</v>
      </c>
      <c r="O1019" s="289">
        <v>1.9760230386387915E-2</v>
      </c>
      <c r="P1019" s="290">
        <v>0</v>
      </c>
      <c r="Q1019" s="290">
        <v>0.19042305882080635</v>
      </c>
      <c r="R1019" s="290">
        <v>0</v>
      </c>
      <c r="S1019" s="290">
        <v>0</v>
      </c>
      <c r="T1019" s="291">
        <v>1.9760230386387915E-2</v>
      </c>
      <c r="U1019" s="292">
        <v>0</v>
      </c>
      <c r="V1019" s="292">
        <v>0.19042305882080635</v>
      </c>
      <c r="W1019" s="292">
        <v>0</v>
      </c>
      <c r="X1019" s="293">
        <v>0</v>
      </c>
      <c r="Y1019" s="604" t="s">
        <v>16660</v>
      </c>
      <c r="Z1019" s="282"/>
      <c r="AA1019" s="282"/>
      <c r="AB1019" s="282"/>
      <c r="AC1019" s="282"/>
      <c r="AD1019" s="283"/>
      <c r="AF1019" s="285"/>
      <c r="AG1019" s="285"/>
      <c r="AH1019" s="285"/>
      <c r="AI1019" s="285"/>
      <c r="AJ1019" s="285"/>
      <c r="AL1019" s="295"/>
    </row>
    <row r="1020" spans="1:38" s="272" customFormat="1" x14ac:dyDescent="0.2">
      <c r="A1020" s="272" t="s">
        <v>1285</v>
      </c>
      <c r="B1020" s="272" t="s">
        <v>17066</v>
      </c>
      <c r="C1020" s="257">
        <v>56041</v>
      </c>
      <c r="D1020" s="272" t="s">
        <v>17031</v>
      </c>
      <c r="E1020" s="273" t="s">
        <v>17468</v>
      </c>
      <c r="F1020" s="274">
        <v>31000205</v>
      </c>
      <c r="G1020" s="272" t="s">
        <v>17588</v>
      </c>
      <c r="H1020" s="272" t="s">
        <v>18167</v>
      </c>
      <c r="I1020" s="272" t="s">
        <v>16771</v>
      </c>
      <c r="J1020" s="287">
        <v>1.823064528504565E-2</v>
      </c>
      <c r="K1020" s="288">
        <v>0</v>
      </c>
      <c r="L1020" s="288">
        <v>0.17568293342606547</v>
      </c>
      <c r="M1020" s="288">
        <v>0</v>
      </c>
      <c r="N1020" s="288">
        <v>0</v>
      </c>
      <c r="O1020" s="289">
        <v>1.9760230386387915E-2</v>
      </c>
      <c r="P1020" s="290">
        <v>0</v>
      </c>
      <c r="Q1020" s="290">
        <v>0.19042305882080635</v>
      </c>
      <c r="R1020" s="290">
        <v>0</v>
      </c>
      <c r="S1020" s="290">
        <v>0</v>
      </c>
      <c r="T1020" s="291">
        <v>1.9760230386387915E-2</v>
      </c>
      <c r="U1020" s="292">
        <v>0</v>
      </c>
      <c r="V1020" s="292">
        <v>0.19042305882080635</v>
      </c>
      <c r="W1020" s="292">
        <v>0</v>
      </c>
      <c r="X1020" s="293">
        <v>0</v>
      </c>
      <c r="Y1020" s="604" t="s">
        <v>16660</v>
      </c>
      <c r="Z1020" s="282"/>
      <c r="AA1020" s="282"/>
      <c r="AB1020" s="282"/>
      <c r="AC1020" s="282"/>
      <c r="AD1020" s="283"/>
      <c r="AF1020" s="285"/>
      <c r="AG1020" s="285"/>
      <c r="AH1020" s="285"/>
      <c r="AI1020" s="285"/>
      <c r="AJ1020" s="285"/>
      <c r="AL1020" s="295"/>
    </row>
    <row r="1021" spans="1:38" s="272" customFormat="1" x14ac:dyDescent="0.2">
      <c r="A1021" s="272" t="s">
        <v>1285</v>
      </c>
      <c r="B1021" s="272" t="s">
        <v>17066</v>
      </c>
      <c r="C1021" s="257">
        <v>56041</v>
      </c>
      <c r="D1021" s="272" t="s">
        <v>17031</v>
      </c>
      <c r="E1021" s="273" t="s">
        <v>17468</v>
      </c>
      <c r="F1021" s="274">
        <v>31000227</v>
      </c>
      <c r="G1021" s="272" t="s">
        <v>17588</v>
      </c>
      <c r="H1021" s="272" t="s">
        <v>18168</v>
      </c>
      <c r="I1021" s="272" t="s">
        <v>15126</v>
      </c>
      <c r="J1021" s="287">
        <v>0.73378347272308753</v>
      </c>
      <c r="K1021" s="288">
        <v>0</v>
      </c>
      <c r="L1021" s="288">
        <v>0.31942351532011903</v>
      </c>
      <c r="M1021" s="288">
        <v>0</v>
      </c>
      <c r="N1021" s="288">
        <v>0</v>
      </c>
      <c r="O1021" s="289">
        <v>0.79534927305211367</v>
      </c>
      <c r="P1021" s="290">
        <v>0</v>
      </c>
      <c r="Q1021" s="290">
        <v>0.346223743310557</v>
      </c>
      <c r="R1021" s="290">
        <v>0</v>
      </c>
      <c r="S1021" s="290">
        <v>0</v>
      </c>
      <c r="T1021" s="291">
        <v>0.79534927305211367</v>
      </c>
      <c r="U1021" s="292">
        <v>0</v>
      </c>
      <c r="V1021" s="292">
        <v>0.346223743310557</v>
      </c>
      <c r="W1021" s="292">
        <v>0</v>
      </c>
      <c r="X1021" s="293">
        <v>0</v>
      </c>
      <c r="Y1021" s="604" t="s">
        <v>16660</v>
      </c>
      <c r="Z1021" s="282"/>
      <c r="AA1021" s="282"/>
      <c r="AB1021" s="282"/>
      <c r="AC1021" s="282"/>
      <c r="AD1021" s="283"/>
      <c r="AF1021" s="285"/>
      <c r="AG1021" s="285"/>
      <c r="AH1021" s="285"/>
      <c r="AI1021" s="285"/>
      <c r="AJ1021" s="285"/>
      <c r="AL1021" s="295"/>
    </row>
    <row r="1022" spans="1:38" s="272" customFormat="1" x14ac:dyDescent="0.2">
      <c r="A1022" s="272" t="s">
        <v>1285</v>
      </c>
      <c r="B1022" s="272" t="s">
        <v>17066</v>
      </c>
      <c r="C1022" s="257">
        <v>56041</v>
      </c>
      <c r="D1022" s="272" t="s">
        <v>17031</v>
      </c>
      <c r="E1022" s="273" t="s">
        <v>17468</v>
      </c>
      <c r="F1022" s="274">
        <v>31000227</v>
      </c>
      <c r="G1022" s="272" t="s">
        <v>17588</v>
      </c>
      <c r="H1022" s="272" t="s">
        <v>18169</v>
      </c>
      <c r="I1022" s="272" t="s">
        <v>15126</v>
      </c>
      <c r="J1022" s="287">
        <v>0.73378347272308753</v>
      </c>
      <c r="K1022" s="288">
        <v>0</v>
      </c>
      <c r="L1022" s="288">
        <v>0.31942351532011903</v>
      </c>
      <c r="M1022" s="288">
        <v>0</v>
      </c>
      <c r="N1022" s="288">
        <v>0</v>
      </c>
      <c r="O1022" s="289">
        <v>0.79534927305211367</v>
      </c>
      <c r="P1022" s="290">
        <v>0</v>
      </c>
      <c r="Q1022" s="290">
        <v>0.346223743310557</v>
      </c>
      <c r="R1022" s="290">
        <v>0</v>
      </c>
      <c r="S1022" s="290">
        <v>0</v>
      </c>
      <c r="T1022" s="291">
        <v>0.79534927305211367</v>
      </c>
      <c r="U1022" s="292">
        <v>0</v>
      </c>
      <c r="V1022" s="292">
        <v>0.346223743310557</v>
      </c>
      <c r="W1022" s="292">
        <v>0</v>
      </c>
      <c r="X1022" s="293">
        <v>0</v>
      </c>
      <c r="Y1022" s="604" t="s">
        <v>16660</v>
      </c>
      <c r="Z1022" s="282"/>
      <c r="AA1022" s="282"/>
      <c r="AB1022" s="282"/>
      <c r="AC1022" s="282"/>
      <c r="AD1022" s="283"/>
      <c r="AF1022" s="285"/>
      <c r="AG1022" s="285"/>
      <c r="AH1022" s="285"/>
      <c r="AI1022" s="285"/>
      <c r="AJ1022" s="285"/>
      <c r="AL1022" s="295"/>
    </row>
    <row r="1023" spans="1:38" s="272" customFormat="1" x14ac:dyDescent="0.2">
      <c r="A1023" s="272" t="s">
        <v>1285</v>
      </c>
      <c r="B1023" s="272" t="s">
        <v>17066</v>
      </c>
      <c r="C1023" s="257">
        <v>56041</v>
      </c>
      <c r="D1023" s="272" t="s">
        <v>17031</v>
      </c>
      <c r="E1023" s="273" t="s">
        <v>17468</v>
      </c>
      <c r="F1023" s="274">
        <v>31000227</v>
      </c>
      <c r="G1023" s="272" t="s">
        <v>17588</v>
      </c>
      <c r="H1023" s="272" t="s">
        <v>18170</v>
      </c>
      <c r="I1023" s="272" t="s">
        <v>15126</v>
      </c>
      <c r="J1023" s="287">
        <v>4.4573927721936615</v>
      </c>
      <c r="K1023" s="288">
        <v>26.216952075411605</v>
      </c>
      <c r="L1023" s="288">
        <v>1.3655355279935089</v>
      </c>
      <c r="M1023" s="288">
        <v>0</v>
      </c>
      <c r="N1023" s="288">
        <v>0</v>
      </c>
      <c r="O1023" s="289">
        <v>4.831376329471845</v>
      </c>
      <c r="P1023" s="290">
        <v>28.416603194181828</v>
      </c>
      <c r="Q1023" s="290">
        <v>1.4801065026526312</v>
      </c>
      <c r="R1023" s="290">
        <v>0</v>
      </c>
      <c r="S1023" s="290">
        <v>0</v>
      </c>
      <c r="T1023" s="291">
        <v>4.831376329471845</v>
      </c>
      <c r="U1023" s="292">
        <v>26.260945097787008</v>
      </c>
      <c r="V1023" s="292">
        <v>1.4801065026526312</v>
      </c>
      <c r="W1023" s="292">
        <v>0</v>
      </c>
      <c r="X1023" s="293">
        <v>0</v>
      </c>
      <c r="Y1023" s="604" t="s">
        <v>16661</v>
      </c>
      <c r="Z1023" s="282"/>
      <c r="AA1023" s="282"/>
      <c r="AB1023" s="282"/>
      <c r="AC1023" s="282"/>
      <c r="AD1023" s="283"/>
      <c r="AF1023" s="285"/>
      <c r="AG1023" s="285"/>
      <c r="AH1023" s="285"/>
      <c r="AI1023" s="285"/>
      <c r="AJ1023" s="285"/>
      <c r="AL1023" s="295"/>
    </row>
    <row r="1024" spans="1:38" s="272" customFormat="1" x14ac:dyDescent="0.2">
      <c r="A1024" s="272" t="s">
        <v>1285</v>
      </c>
      <c r="B1024" s="272" t="s">
        <v>17066</v>
      </c>
      <c r="C1024" s="257">
        <v>56041</v>
      </c>
      <c r="D1024" s="272" t="s">
        <v>17031</v>
      </c>
      <c r="E1024" s="273" t="s">
        <v>17468</v>
      </c>
      <c r="F1024" s="274">
        <v>31000227</v>
      </c>
      <c r="G1024" s="272" t="s">
        <v>17588</v>
      </c>
      <c r="H1024" s="272" t="s">
        <v>18171</v>
      </c>
      <c r="I1024" s="272" t="s">
        <v>15126</v>
      </c>
      <c r="J1024" s="287">
        <v>4.4573927721936615</v>
      </c>
      <c r="K1024" s="288">
        <v>26.216952075411605</v>
      </c>
      <c r="L1024" s="288">
        <v>1.3655355279935089</v>
      </c>
      <c r="M1024" s="288">
        <v>0</v>
      </c>
      <c r="N1024" s="288">
        <v>0</v>
      </c>
      <c r="O1024" s="289">
        <v>4.831376329471845</v>
      </c>
      <c r="P1024" s="290">
        <v>28.416603194181828</v>
      </c>
      <c r="Q1024" s="290">
        <v>1.4801065026526312</v>
      </c>
      <c r="R1024" s="290">
        <v>0</v>
      </c>
      <c r="S1024" s="290">
        <v>0</v>
      </c>
      <c r="T1024" s="291">
        <v>4.831376329471845</v>
      </c>
      <c r="U1024" s="292">
        <v>26.260945097787008</v>
      </c>
      <c r="V1024" s="292">
        <v>1.4801065026526312</v>
      </c>
      <c r="W1024" s="292">
        <v>0</v>
      </c>
      <c r="X1024" s="293">
        <v>0</v>
      </c>
      <c r="Y1024" s="604" t="s">
        <v>16661</v>
      </c>
      <c r="Z1024" s="282"/>
      <c r="AA1024" s="282"/>
      <c r="AB1024" s="282"/>
      <c r="AC1024" s="282"/>
      <c r="AD1024" s="283"/>
      <c r="AF1024" s="285"/>
      <c r="AG1024" s="285"/>
      <c r="AH1024" s="285"/>
      <c r="AI1024" s="285"/>
      <c r="AJ1024" s="285"/>
      <c r="AL1024" s="295"/>
    </row>
    <row r="1025" spans="1:38" s="272" customFormat="1" x14ac:dyDescent="0.2">
      <c r="A1025" s="272" t="s">
        <v>1285</v>
      </c>
      <c r="B1025" s="272" t="s">
        <v>17066</v>
      </c>
      <c r="C1025" s="257">
        <v>56041</v>
      </c>
      <c r="D1025" s="272" t="s">
        <v>17031</v>
      </c>
      <c r="E1025" s="273" t="s">
        <v>17468</v>
      </c>
      <c r="F1025" s="274">
        <v>31000227</v>
      </c>
      <c r="G1025" s="272" t="s">
        <v>17588</v>
      </c>
      <c r="H1025" s="272" t="s">
        <v>18172</v>
      </c>
      <c r="I1025" s="272" t="s">
        <v>15126</v>
      </c>
      <c r="J1025" s="287">
        <v>4.4573927721936615</v>
      </c>
      <c r="K1025" s="288">
        <v>26.216952075411605</v>
      </c>
      <c r="L1025" s="288">
        <v>1.3655355279935089</v>
      </c>
      <c r="M1025" s="288">
        <v>0</v>
      </c>
      <c r="N1025" s="288">
        <v>0</v>
      </c>
      <c r="O1025" s="289">
        <v>4.831376329471845</v>
      </c>
      <c r="P1025" s="290">
        <v>28.416603194181828</v>
      </c>
      <c r="Q1025" s="290">
        <v>1.4801065026526312</v>
      </c>
      <c r="R1025" s="290">
        <v>0</v>
      </c>
      <c r="S1025" s="290">
        <v>0</v>
      </c>
      <c r="T1025" s="291">
        <v>4.831376329471845</v>
      </c>
      <c r="U1025" s="292">
        <v>26.260945097787008</v>
      </c>
      <c r="V1025" s="292">
        <v>1.4801065026526312</v>
      </c>
      <c r="W1025" s="292">
        <v>0</v>
      </c>
      <c r="X1025" s="293">
        <v>0</v>
      </c>
      <c r="Y1025" s="604" t="s">
        <v>16661</v>
      </c>
      <c r="Z1025" s="282"/>
      <c r="AA1025" s="282"/>
      <c r="AB1025" s="282"/>
      <c r="AC1025" s="282"/>
      <c r="AD1025" s="283"/>
      <c r="AF1025" s="285"/>
      <c r="AG1025" s="285"/>
      <c r="AH1025" s="285"/>
      <c r="AI1025" s="285"/>
      <c r="AJ1025" s="285"/>
      <c r="AL1025" s="295"/>
    </row>
    <row r="1026" spans="1:38" s="272" customFormat="1" x14ac:dyDescent="0.2">
      <c r="A1026" s="272" t="s">
        <v>1285</v>
      </c>
      <c r="B1026" s="272" t="s">
        <v>17066</v>
      </c>
      <c r="C1026" s="257">
        <v>56041</v>
      </c>
      <c r="D1026" s="272" t="s">
        <v>17031</v>
      </c>
      <c r="E1026" s="273" t="s">
        <v>17468</v>
      </c>
      <c r="F1026" s="274">
        <v>31000301</v>
      </c>
      <c r="G1026" s="272" t="s">
        <v>17585</v>
      </c>
      <c r="H1026" s="272" t="s">
        <v>18173</v>
      </c>
      <c r="I1026" s="272" t="s">
        <v>15126</v>
      </c>
      <c r="J1026" s="287">
        <v>0</v>
      </c>
      <c r="K1026" s="288">
        <v>116.946</v>
      </c>
      <c r="L1026" s="288">
        <v>0</v>
      </c>
      <c r="M1026" s="288">
        <v>0</v>
      </c>
      <c r="N1026" s="288">
        <v>0</v>
      </c>
      <c r="O1026" s="289">
        <v>0</v>
      </c>
      <c r="P1026" s="290">
        <v>126.75798725907438</v>
      </c>
      <c r="Q1026" s="290">
        <v>0</v>
      </c>
      <c r="R1026" s="290">
        <v>0</v>
      </c>
      <c r="S1026" s="290">
        <v>0</v>
      </c>
      <c r="T1026" s="291">
        <v>0</v>
      </c>
      <c r="U1026" s="292">
        <v>117.14223974518148</v>
      </c>
      <c r="V1026" s="292">
        <v>0</v>
      </c>
      <c r="W1026" s="292">
        <v>0</v>
      </c>
      <c r="X1026" s="293">
        <v>0</v>
      </c>
      <c r="Y1026" s="604" t="s">
        <v>16661</v>
      </c>
      <c r="Z1026" s="282"/>
      <c r="AA1026" s="282"/>
      <c r="AB1026" s="282"/>
      <c r="AC1026" s="282"/>
      <c r="AD1026" s="283"/>
      <c r="AF1026" s="285"/>
      <c r="AG1026" s="285"/>
      <c r="AH1026" s="285"/>
      <c r="AI1026" s="285"/>
      <c r="AJ1026" s="285"/>
      <c r="AL1026" s="295"/>
    </row>
    <row r="1027" spans="1:38" s="272" customFormat="1" x14ac:dyDescent="0.2">
      <c r="A1027" s="272" t="s">
        <v>1285</v>
      </c>
      <c r="B1027" s="272" t="s">
        <v>17066</v>
      </c>
      <c r="C1027" s="257">
        <v>56041</v>
      </c>
      <c r="D1027" s="272" t="s">
        <v>17031</v>
      </c>
      <c r="E1027" s="273" t="s">
        <v>17468</v>
      </c>
      <c r="F1027" s="274">
        <v>31000301</v>
      </c>
      <c r="G1027" s="272" t="s">
        <v>17585</v>
      </c>
      <c r="H1027" s="272" t="s">
        <v>18174</v>
      </c>
      <c r="I1027" s="272" t="s">
        <v>15126</v>
      </c>
      <c r="J1027" s="287">
        <v>0</v>
      </c>
      <c r="K1027" s="288">
        <v>21.462</v>
      </c>
      <c r="L1027" s="288">
        <v>0</v>
      </c>
      <c r="M1027" s="288">
        <v>0</v>
      </c>
      <c r="N1027" s="288">
        <v>0</v>
      </c>
      <c r="O1027" s="289">
        <v>0</v>
      </c>
      <c r="P1027" s="290">
        <v>23.262701781627882</v>
      </c>
      <c r="Q1027" s="290">
        <v>0</v>
      </c>
      <c r="R1027" s="290">
        <v>0</v>
      </c>
      <c r="S1027" s="290">
        <v>0</v>
      </c>
      <c r="T1027" s="291">
        <v>0</v>
      </c>
      <c r="U1027" s="292">
        <v>21.498014035632558</v>
      </c>
      <c r="V1027" s="292">
        <v>0</v>
      </c>
      <c r="W1027" s="292">
        <v>0</v>
      </c>
      <c r="X1027" s="293">
        <v>0</v>
      </c>
      <c r="Y1027" s="604" t="s">
        <v>16661</v>
      </c>
      <c r="Z1027" s="282"/>
      <c r="AA1027" s="282"/>
      <c r="AB1027" s="282"/>
      <c r="AC1027" s="282"/>
      <c r="AD1027" s="283"/>
      <c r="AF1027" s="285"/>
      <c r="AG1027" s="285"/>
      <c r="AH1027" s="285"/>
      <c r="AI1027" s="285"/>
      <c r="AJ1027" s="285"/>
      <c r="AL1027" s="295"/>
    </row>
    <row r="1028" spans="1:38" s="272" customFormat="1" x14ac:dyDescent="0.2">
      <c r="A1028" s="272" t="s">
        <v>1285</v>
      </c>
      <c r="B1028" s="272" t="s">
        <v>17066</v>
      </c>
      <c r="C1028" s="257">
        <v>56041</v>
      </c>
      <c r="D1028" s="272" t="s">
        <v>17031</v>
      </c>
      <c r="E1028" s="273" t="s">
        <v>17468</v>
      </c>
      <c r="F1028" s="274">
        <v>31000404</v>
      </c>
      <c r="G1028" s="272" t="s">
        <v>18175</v>
      </c>
      <c r="H1028" s="272" t="s">
        <v>18176</v>
      </c>
      <c r="I1028" s="272" t="s">
        <v>14779</v>
      </c>
      <c r="J1028" s="287">
        <v>13.7094</v>
      </c>
      <c r="K1028" s="288">
        <v>0</v>
      </c>
      <c r="L1028" s="288">
        <v>0</v>
      </c>
      <c r="M1028" s="288">
        <v>0</v>
      </c>
      <c r="N1028" s="288">
        <v>0</v>
      </c>
      <c r="O1028" s="289">
        <v>14.85964419928475</v>
      </c>
      <c r="P1028" s="290">
        <v>0</v>
      </c>
      <c r="Q1028" s="290">
        <v>0</v>
      </c>
      <c r="R1028" s="290">
        <v>0</v>
      </c>
      <c r="S1028" s="290">
        <v>0</v>
      </c>
      <c r="T1028" s="291">
        <v>14.85964419928475</v>
      </c>
      <c r="U1028" s="292">
        <v>0</v>
      </c>
      <c r="V1028" s="292">
        <v>0</v>
      </c>
      <c r="W1028" s="292">
        <v>0</v>
      </c>
      <c r="X1028" s="293">
        <v>0</v>
      </c>
      <c r="Y1028" s="604" t="s">
        <v>16660</v>
      </c>
      <c r="Z1028" s="282"/>
      <c r="AA1028" s="282"/>
      <c r="AB1028" s="282"/>
      <c r="AC1028" s="282"/>
      <c r="AD1028" s="283"/>
      <c r="AF1028" s="285"/>
      <c r="AG1028" s="285"/>
      <c r="AH1028" s="285"/>
      <c r="AI1028" s="285"/>
      <c r="AJ1028" s="285"/>
      <c r="AL1028" s="295"/>
    </row>
    <row r="1029" spans="1:38" s="272" customFormat="1" x14ac:dyDescent="0.2">
      <c r="A1029" s="272" t="s">
        <v>1285</v>
      </c>
      <c r="B1029" s="272" t="s">
        <v>17066</v>
      </c>
      <c r="C1029" s="257">
        <v>56041</v>
      </c>
      <c r="D1029" s="272" t="s">
        <v>17031</v>
      </c>
      <c r="E1029" s="273" t="s">
        <v>17468</v>
      </c>
      <c r="F1029" s="274">
        <v>31000404</v>
      </c>
      <c r="G1029" s="272" t="s">
        <v>18175</v>
      </c>
      <c r="H1029" s="272" t="s">
        <v>18177</v>
      </c>
      <c r="I1029" s="272" t="s">
        <v>14779</v>
      </c>
      <c r="J1029" s="287">
        <v>25.053599999999999</v>
      </c>
      <c r="K1029" s="288">
        <v>0</v>
      </c>
      <c r="L1029" s="288">
        <v>0</v>
      </c>
      <c r="M1029" s="288">
        <v>0</v>
      </c>
      <c r="N1029" s="288">
        <v>0</v>
      </c>
      <c r="O1029" s="289">
        <v>27.155643712430916</v>
      </c>
      <c r="P1029" s="290">
        <v>0</v>
      </c>
      <c r="Q1029" s="290">
        <v>0</v>
      </c>
      <c r="R1029" s="290">
        <v>0</v>
      </c>
      <c r="S1029" s="290">
        <v>0</v>
      </c>
      <c r="T1029" s="291">
        <v>27.155643712430916</v>
      </c>
      <c r="U1029" s="292">
        <v>0</v>
      </c>
      <c r="V1029" s="292">
        <v>0</v>
      </c>
      <c r="W1029" s="292">
        <v>0</v>
      </c>
      <c r="X1029" s="293">
        <v>0</v>
      </c>
      <c r="Y1029" s="604" t="s">
        <v>16660</v>
      </c>
      <c r="Z1029" s="282"/>
      <c r="AA1029" s="282"/>
      <c r="AB1029" s="282"/>
      <c r="AC1029" s="282"/>
      <c r="AD1029" s="283"/>
      <c r="AF1029" s="285"/>
      <c r="AG1029" s="285"/>
      <c r="AH1029" s="285"/>
      <c r="AI1029" s="285"/>
      <c r="AJ1029" s="285"/>
      <c r="AL1029" s="295"/>
    </row>
    <row r="1030" spans="1:38" s="272" customFormat="1" x14ac:dyDescent="0.2">
      <c r="A1030" s="272" t="s">
        <v>1285</v>
      </c>
      <c r="B1030" s="272" t="s">
        <v>17066</v>
      </c>
      <c r="C1030" s="257">
        <v>56041</v>
      </c>
      <c r="D1030" s="272" t="s">
        <v>17031</v>
      </c>
      <c r="E1030" s="273" t="s">
        <v>17468</v>
      </c>
      <c r="F1030" s="274">
        <v>31000404</v>
      </c>
      <c r="G1030" s="272" t="s">
        <v>17585</v>
      </c>
      <c r="H1030" s="272" t="s">
        <v>18178</v>
      </c>
      <c r="I1030" s="272" t="s">
        <v>14779</v>
      </c>
      <c r="J1030" s="287">
        <v>16.7316</v>
      </c>
      <c r="K1030" s="288">
        <v>0</v>
      </c>
      <c r="L1030" s="288">
        <v>4.1609999999999996</v>
      </c>
      <c r="M1030" s="288">
        <v>0</v>
      </c>
      <c r="N1030" s="288">
        <v>0</v>
      </c>
      <c r="O1030" s="289">
        <v>18.135412409350717</v>
      </c>
      <c r="P1030" s="290">
        <v>0</v>
      </c>
      <c r="Q1030" s="290">
        <v>4.5101156515400991</v>
      </c>
      <c r="R1030" s="290">
        <v>0</v>
      </c>
      <c r="S1030" s="290">
        <v>0</v>
      </c>
      <c r="T1030" s="291">
        <v>18.135412409350717</v>
      </c>
      <c r="U1030" s="292">
        <v>0</v>
      </c>
      <c r="V1030" s="292">
        <v>4.5101156515400991</v>
      </c>
      <c r="W1030" s="292">
        <v>0</v>
      </c>
      <c r="X1030" s="293">
        <v>0</v>
      </c>
      <c r="Y1030" s="604" t="s">
        <v>16660</v>
      </c>
      <c r="Z1030" s="282"/>
      <c r="AA1030" s="282"/>
      <c r="AB1030" s="282"/>
      <c r="AC1030" s="282"/>
      <c r="AD1030" s="283"/>
      <c r="AF1030" s="285"/>
      <c r="AG1030" s="285"/>
      <c r="AH1030" s="285"/>
      <c r="AI1030" s="285"/>
      <c r="AJ1030" s="285"/>
      <c r="AL1030" s="295"/>
    </row>
    <row r="1031" spans="1:38" s="272" customFormat="1" x14ac:dyDescent="0.2">
      <c r="A1031" s="272" t="s">
        <v>1285</v>
      </c>
      <c r="B1031" s="272" t="s">
        <v>17066</v>
      </c>
      <c r="C1031" s="257">
        <v>56041</v>
      </c>
      <c r="D1031" s="272" t="s">
        <v>17031</v>
      </c>
      <c r="E1031" s="273" t="s">
        <v>17468</v>
      </c>
      <c r="F1031" s="274">
        <v>31000404</v>
      </c>
      <c r="G1031" s="272" t="s">
        <v>17585</v>
      </c>
      <c r="H1031" s="272" t="s">
        <v>18179</v>
      </c>
      <c r="I1031" s="272" t="s">
        <v>14779</v>
      </c>
      <c r="J1031" s="287">
        <v>16.7316</v>
      </c>
      <c r="K1031" s="288">
        <v>0</v>
      </c>
      <c r="L1031" s="288">
        <v>4.1609999999999996</v>
      </c>
      <c r="M1031" s="288">
        <v>0</v>
      </c>
      <c r="N1031" s="288">
        <v>0</v>
      </c>
      <c r="O1031" s="289">
        <v>18.135412409350717</v>
      </c>
      <c r="P1031" s="290">
        <v>0</v>
      </c>
      <c r="Q1031" s="290">
        <v>4.5101156515400991</v>
      </c>
      <c r="R1031" s="290">
        <v>0</v>
      </c>
      <c r="S1031" s="290">
        <v>0</v>
      </c>
      <c r="T1031" s="291">
        <v>18.135412409350717</v>
      </c>
      <c r="U1031" s="292">
        <v>0</v>
      </c>
      <c r="V1031" s="292">
        <v>4.5101156515400991</v>
      </c>
      <c r="W1031" s="292">
        <v>0</v>
      </c>
      <c r="X1031" s="293">
        <v>0</v>
      </c>
      <c r="Y1031" s="604" t="s">
        <v>16660</v>
      </c>
      <c r="Z1031" s="282"/>
      <c r="AA1031" s="282"/>
      <c r="AB1031" s="282"/>
      <c r="AC1031" s="282"/>
      <c r="AD1031" s="283"/>
      <c r="AF1031" s="285"/>
      <c r="AG1031" s="285"/>
      <c r="AH1031" s="285"/>
      <c r="AI1031" s="285"/>
      <c r="AJ1031" s="285"/>
      <c r="AL1031" s="295"/>
    </row>
    <row r="1032" spans="1:38" s="272" customFormat="1" x14ac:dyDescent="0.2">
      <c r="A1032" s="272" t="s">
        <v>1285</v>
      </c>
      <c r="B1032" s="272" t="s">
        <v>17066</v>
      </c>
      <c r="C1032" s="257">
        <v>56041</v>
      </c>
      <c r="D1032" s="272" t="s">
        <v>17031</v>
      </c>
      <c r="E1032" s="273" t="s">
        <v>17468</v>
      </c>
      <c r="F1032" s="274">
        <v>31000404</v>
      </c>
      <c r="G1032" s="272" t="s">
        <v>17563</v>
      </c>
      <c r="H1032" s="272" t="s">
        <v>18180</v>
      </c>
      <c r="I1032" s="272" t="s">
        <v>14779</v>
      </c>
      <c r="J1032" s="287">
        <v>1.0511999999999999</v>
      </c>
      <c r="K1032" s="288">
        <v>0</v>
      </c>
      <c r="L1032" s="288">
        <v>0.219</v>
      </c>
      <c r="M1032" s="288">
        <v>0</v>
      </c>
      <c r="N1032" s="288">
        <v>0</v>
      </c>
      <c r="O1032" s="289">
        <v>1.1393976382838147</v>
      </c>
      <c r="P1032" s="290">
        <v>0</v>
      </c>
      <c r="Q1032" s="290">
        <v>0.23737450797579474</v>
      </c>
      <c r="R1032" s="290">
        <v>0</v>
      </c>
      <c r="S1032" s="290">
        <v>0</v>
      </c>
      <c r="T1032" s="291">
        <v>1.1393976382838147</v>
      </c>
      <c r="U1032" s="292">
        <v>0</v>
      </c>
      <c r="V1032" s="292">
        <v>0.23737450797579474</v>
      </c>
      <c r="W1032" s="292">
        <v>0</v>
      </c>
      <c r="X1032" s="293">
        <v>0</v>
      </c>
      <c r="Y1032" s="604" t="s">
        <v>16660</v>
      </c>
      <c r="Z1032" s="282"/>
      <c r="AA1032" s="282"/>
      <c r="AB1032" s="282"/>
      <c r="AC1032" s="282"/>
      <c r="AD1032" s="283"/>
      <c r="AF1032" s="285"/>
      <c r="AG1032" s="285"/>
      <c r="AH1032" s="285"/>
      <c r="AI1032" s="285"/>
      <c r="AJ1032" s="285"/>
      <c r="AL1032" s="295"/>
    </row>
    <row r="1033" spans="1:38" s="272" customFormat="1" x14ac:dyDescent="0.2">
      <c r="A1033" s="272" t="s">
        <v>1285</v>
      </c>
      <c r="B1033" s="272" t="s">
        <v>17066</v>
      </c>
      <c r="C1033" s="257">
        <v>56041</v>
      </c>
      <c r="D1033" s="272" t="s">
        <v>17031</v>
      </c>
      <c r="E1033" s="273" t="s">
        <v>17468</v>
      </c>
      <c r="F1033" s="274">
        <v>31000404</v>
      </c>
      <c r="G1033" s="272" t="s">
        <v>17563</v>
      </c>
      <c r="H1033" s="272" t="s">
        <v>18181</v>
      </c>
      <c r="I1033" s="272" t="s">
        <v>14779</v>
      </c>
      <c r="J1033" s="287">
        <v>1.0511999999999999</v>
      </c>
      <c r="K1033" s="288">
        <v>0</v>
      </c>
      <c r="L1033" s="288">
        <v>0.219</v>
      </c>
      <c r="M1033" s="288">
        <v>0</v>
      </c>
      <c r="N1033" s="288">
        <v>0</v>
      </c>
      <c r="O1033" s="289">
        <v>1.1393976382838147</v>
      </c>
      <c r="P1033" s="290">
        <v>0</v>
      </c>
      <c r="Q1033" s="290">
        <v>0.23737450797579474</v>
      </c>
      <c r="R1033" s="290">
        <v>0</v>
      </c>
      <c r="S1033" s="290">
        <v>0</v>
      </c>
      <c r="T1033" s="291">
        <v>1.1393976382838147</v>
      </c>
      <c r="U1033" s="292">
        <v>0</v>
      </c>
      <c r="V1033" s="292">
        <v>0.23737450797579474</v>
      </c>
      <c r="W1033" s="292">
        <v>0</v>
      </c>
      <c r="X1033" s="293">
        <v>0</v>
      </c>
      <c r="Y1033" s="604" t="s">
        <v>16660</v>
      </c>
      <c r="Z1033" s="282"/>
      <c r="AA1033" s="282"/>
      <c r="AB1033" s="282"/>
      <c r="AC1033" s="282"/>
      <c r="AD1033" s="283"/>
      <c r="AF1033" s="285"/>
      <c r="AG1033" s="285"/>
      <c r="AH1033" s="285"/>
      <c r="AI1033" s="285"/>
      <c r="AJ1033" s="285"/>
      <c r="AL1033" s="295"/>
    </row>
    <row r="1034" spans="1:38" s="272" customFormat="1" x14ac:dyDescent="0.2">
      <c r="A1034" s="272" t="s">
        <v>1285</v>
      </c>
      <c r="B1034" s="272" t="s">
        <v>17066</v>
      </c>
      <c r="C1034" s="257">
        <v>56041</v>
      </c>
      <c r="D1034" s="272" t="s">
        <v>17031</v>
      </c>
      <c r="E1034" s="273" t="s">
        <v>17468</v>
      </c>
      <c r="F1034" s="274">
        <v>31000404</v>
      </c>
      <c r="G1034" s="272" t="s">
        <v>17563</v>
      </c>
      <c r="H1034" s="272" t="s">
        <v>18182</v>
      </c>
      <c r="I1034" s="272" t="s">
        <v>14779</v>
      </c>
      <c r="J1034" s="287">
        <v>0.83220000000000005</v>
      </c>
      <c r="K1034" s="288">
        <v>0</v>
      </c>
      <c r="L1034" s="288">
        <v>0.17519999999999999</v>
      </c>
      <c r="M1034" s="288">
        <v>0</v>
      </c>
      <c r="N1034" s="288">
        <v>0</v>
      </c>
      <c r="O1034" s="289">
        <v>0.90202313030801995</v>
      </c>
      <c r="P1034" s="290">
        <v>0</v>
      </c>
      <c r="Q1034" s="290">
        <v>0.18989960638063577</v>
      </c>
      <c r="R1034" s="290">
        <v>0</v>
      </c>
      <c r="S1034" s="290">
        <v>0</v>
      </c>
      <c r="T1034" s="291">
        <v>0.90202313030801995</v>
      </c>
      <c r="U1034" s="292">
        <v>0</v>
      </c>
      <c r="V1034" s="292">
        <v>0.18989960638063577</v>
      </c>
      <c r="W1034" s="292">
        <v>0</v>
      </c>
      <c r="X1034" s="293">
        <v>0</v>
      </c>
      <c r="Y1034" s="604" t="s">
        <v>16660</v>
      </c>
      <c r="Z1034" s="282"/>
      <c r="AA1034" s="282"/>
      <c r="AB1034" s="282"/>
      <c r="AC1034" s="282"/>
      <c r="AD1034" s="283"/>
      <c r="AF1034" s="285"/>
      <c r="AG1034" s="285"/>
      <c r="AH1034" s="285"/>
      <c r="AI1034" s="285"/>
      <c r="AJ1034" s="285"/>
      <c r="AL1034" s="295"/>
    </row>
    <row r="1035" spans="1:38" s="272" customFormat="1" x14ac:dyDescent="0.2">
      <c r="A1035" s="272" t="s">
        <v>1285</v>
      </c>
      <c r="B1035" s="272" t="s">
        <v>17066</v>
      </c>
      <c r="C1035" s="257">
        <v>56041</v>
      </c>
      <c r="D1035" s="272" t="s">
        <v>17031</v>
      </c>
      <c r="E1035" s="273" t="s">
        <v>17468</v>
      </c>
      <c r="F1035" s="274">
        <v>31000404</v>
      </c>
      <c r="G1035" s="272" t="s">
        <v>17563</v>
      </c>
      <c r="H1035" s="272" t="s">
        <v>18183</v>
      </c>
      <c r="I1035" s="272" t="s">
        <v>14779</v>
      </c>
      <c r="J1035" s="287">
        <v>0.83220000000000005</v>
      </c>
      <c r="K1035" s="288">
        <v>0</v>
      </c>
      <c r="L1035" s="288">
        <v>0.17519999999999999</v>
      </c>
      <c r="M1035" s="288">
        <v>0</v>
      </c>
      <c r="N1035" s="288">
        <v>0</v>
      </c>
      <c r="O1035" s="289">
        <v>0.90202313030801995</v>
      </c>
      <c r="P1035" s="290">
        <v>0</v>
      </c>
      <c r="Q1035" s="290">
        <v>0.18989960638063577</v>
      </c>
      <c r="R1035" s="290">
        <v>0</v>
      </c>
      <c r="S1035" s="290">
        <v>0</v>
      </c>
      <c r="T1035" s="291">
        <v>0.90202313030801995</v>
      </c>
      <c r="U1035" s="292">
        <v>0</v>
      </c>
      <c r="V1035" s="292">
        <v>0.18989960638063577</v>
      </c>
      <c r="W1035" s="292">
        <v>0</v>
      </c>
      <c r="X1035" s="293">
        <v>0</v>
      </c>
      <c r="Y1035" s="604" t="s">
        <v>16660</v>
      </c>
      <c r="Z1035" s="282"/>
      <c r="AA1035" s="282"/>
      <c r="AB1035" s="282"/>
      <c r="AC1035" s="282"/>
      <c r="AD1035" s="283"/>
      <c r="AF1035" s="285"/>
      <c r="AG1035" s="285"/>
      <c r="AH1035" s="285"/>
      <c r="AI1035" s="285"/>
      <c r="AJ1035" s="285"/>
      <c r="AL1035" s="295"/>
    </row>
    <row r="1036" spans="1:38" s="272" customFormat="1" x14ac:dyDescent="0.2">
      <c r="A1036" s="272" t="s">
        <v>1285</v>
      </c>
      <c r="B1036" s="272" t="s">
        <v>17066</v>
      </c>
      <c r="C1036" s="257">
        <v>56041</v>
      </c>
      <c r="D1036" s="272" t="s">
        <v>17031</v>
      </c>
      <c r="E1036" s="273" t="s">
        <v>17468</v>
      </c>
      <c r="F1036" s="274">
        <v>31000404</v>
      </c>
      <c r="G1036" s="272" t="s">
        <v>17588</v>
      </c>
      <c r="H1036" s="272" t="s">
        <v>18184</v>
      </c>
      <c r="I1036" s="272" t="s">
        <v>14779</v>
      </c>
      <c r="J1036" s="287">
        <v>4.5576613212614126E-3</v>
      </c>
      <c r="K1036" s="288">
        <v>0</v>
      </c>
      <c r="L1036" s="288">
        <v>0</v>
      </c>
      <c r="M1036" s="288">
        <v>0</v>
      </c>
      <c r="N1036" s="288">
        <v>0</v>
      </c>
      <c r="O1036" s="289">
        <v>4.9400575965969787E-3</v>
      </c>
      <c r="P1036" s="290">
        <v>0</v>
      </c>
      <c r="Q1036" s="290">
        <v>0</v>
      </c>
      <c r="R1036" s="290">
        <v>0</v>
      </c>
      <c r="S1036" s="290">
        <v>0</v>
      </c>
      <c r="T1036" s="291">
        <v>4.9400575965969787E-3</v>
      </c>
      <c r="U1036" s="292">
        <v>0</v>
      </c>
      <c r="V1036" s="292">
        <v>0</v>
      </c>
      <c r="W1036" s="292">
        <v>0</v>
      </c>
      <c r="X1036" s="293">
        <v>0</v>
      </c>
      <c r="Y1036" s="604" t="s">
        <v>16660</v>
      </c>
      <c r="Z1036" s="282"/>
      <c r="AA1036" s="282"/>
      <c r="AB1036" s="282"/>
      <c r="AC1036" s="282"/>
      <c r="AD1036" s="283"/>
      <c r="AF1036" s="285"/>
      <c r="AG1036" s="285"/>
      <c r="AH1036" s="285"/>
      <c r="AI1036" s="285"/>
      <c r="AJ1036" s="285"/>
      <c r="AL1036" s="295"/>
    </row>
    <row r="1037" spans="1:38" s="272" customFormat="1" x14ac:dyDescent="0.2">
      <c r="A1037" s="272" t="s">
        <v>1285</v>
      </c>
      <c r="B1037" s="272" t="s">
        <v>17066</v>
      </c>
      <c r="C1037" s="257">
        <v>56041</v>
      </c>
      <c r="D1037" s="272" t="s">
        <v>17031</v>
      </c>
      <c r="E1037" s="273" t="s">
        <v>17468</v>
      </c>
      <c r="F1037" s="274">
        <v>31000404</v>
      </c>
      <c r="G1037" s="272" t="s">
        <v>17588</v>
      </c>
      <c r="H1037" s="272" t="s">
        <v>18185</v>
      </c>
      <c r="I1037" s="272" t="s">
        <v>14779</v>
      </c>
      <c r="J1037" s="287">
        <v>4.5576613212614126E-3</v>
      </c>
      <c r="K1037" s="288">
        <v>0</v>
      </c>
      <c r="L1037" s="288">
        <v>0</v>
      </c>
      <c r="M1037" s="288">
        <v>0</v>
      </c>
      <c r="N1037" s="288">
        <v>0</v>
      </c>
      <c r="O1037" s="289">
        <v>4.9400575965969787E-3</v>
      </c>
      <c r="P1037" s="290">
        <v>0</v>
      </c>
      <c r="Q1037" s="290">
        <v>0</v>
      </c>
      <c r="R1037" s="290">
        <v>0</v>
      </c>
      <c r="S1037" s="290">
        <v>0</v>
      </c>
      <c r="T1037" s="291">
        <v>4.9400575965969787E-3</v>
      </c>
      <c r="U1037" s="292">
        <v>0</v>
      </c>
      <c r="V1037" s="292">
        <v>0</v>
      </c>
      <c r="W1037" s="292">
        <v>0</v>
      </c>
      <c r="X1037" s="293">
        <v>0</v>
      </c>
      <c r="Y1037" s="604" t="s">
        <v>16660</v>
      </c>
      <c r="Z1037" s="282"/>
      <c r="AA1037" s="282"/>
      <c r="AB1037" s="282"/>
      <c r="AC1037" s="282"/>
      <c r="AD1037" s="283"/>
      <c r="AF1037" s="285"/>
      <c r="AG1037" s="285"/>
      <c r="AH1037" s="285"/>
      <c r="AI1037" s="285"/>
      <c r="AJ1037" s="285"/>
      <c r="AL1037" s="295"/>
    </row>
    <row r="1038" spans="1:38" s="272" customFormat="1" x14ac:dyDescent="0.2">
      <c r="A1038" s="272" t="s">
        <v>1285</v>
      </c>
      <c r="B1038" s="272" t="s">
        <v>17066</v>
      </c>
      <c r="C1038" s="257">
        <v>56041</v>
      </c>
      <c r="D1038" s="272" t="s">
        <v>17031</v>
      </c>
      <c r="E1038" s="273" t="s">
        <v>17468</v>
      </c>
      <c r="F1038" s="274">
        <v>31000404</v>
      </c>
      <c r="G1038" s="272" t="s">
        <v>17588</v>
      </c>
      <c r="H1038" s="272" t="s">
        <v>18186</v>
      </c>
      <c r="I1038" s="272" t="s">
        <v>14779</v>
      </c>
      <c r="J1038" s="287">
        <v>1.3672983963784238E-2</v>
      </c>
      <c r="K1038" s="288">
        <v>0</v>
      </c>
      <c r="L1038" s="288">
        <v>0</v>
      </c>
      <c r="M1038" s="288">
        <v>0</v>
      </c>
      <c r="N1038" s="288">
        <v>0</v>
      </c>
      <c r="O1038" s="289">
        <v>1.4820172789790935E-2</v>
      </c>
      <c r="P1038" s="290">
        <v>0</v>
      </c>
      <c r="Q1038" s="290">
        <v>0</v>
      </c>
      <c r="R1038" s="290">
        <v>0</v>
      </c>
      <c r="S1038" s="290">
        <v>0</v>
      </c>
      <c r="T1038" s="291">
        <v>1.4820172789790935E-2</v>
      </c>
      <c r="U1038" s="292">
        <v>0</v>
      </c>
      <c r="V1038" s="292">
        <v>0</v>
      </c>
      <c r="W1038" s="292">
        <v>0</v>
      </c>
      <c r="X1038" s="293">
        <v>0</v>
      </c>
      <c r="Y1038" s="604" t="s">
        <v>16660</v>
      </c>
      <c r="Z1038" s="282"/>
      <c r="AA1038" s="282"/>
      <c r="AB1038" s="282"/>
      <c r="AC1038" s="282"/>
      <c r="AD1038" s="283"/>
      <c r="AF1038" s="285"/>
      <c r="AG1038" s="285"/>
      <c r="AH1038" s="285"/>
      <c r="AI1038" s="285"/>
      <c r="AJ1038" s="285"/>
      <c r="AL1038" s="295"/>
    </row>
    <row r="1039" spans="1:38" s="272" customFormat="1" x14ac:dyDescent="0.2">
      <c r="A1039" s="272" t="s">
        <v>1285</v>
      </c>
      <c r="B1039" s="272" t="s">
        <v>17066</v>
      </c>
      <c r="C1039" s="257">
        <v>56041</v>
      </c>
      <c r="D1039" s="272" t="s">
        <v>17031</v>
      </c>
      <c r="E1039" s="273" t="s">
        <v>17468</v>
      </c>
      <c r="F1039" s="274">
        <v>31000404</v>
      </c>
      <c r="G1039" s="272" t="s">
        <v>17588</v>
      </c>
      <c r="H1039" s="272" t="s">
        <v>18187</v>
      </c>
      <c r="I1039" s="272" t="s">
        <v>14779</v>
      </c>
      <c r="J1039" s="287">
        <v>0.20965242077802501</v>
      </c>
      <c r="K1039" s="288">
        <v>0</v>
      </c>
      <c r="L1039" s="288">
        <v>0</v>
      </c>
      <c r="M1039" s="288">
        <v>0</v>
      </c>
      <c r="N1039" s="288">
        <v>0</v>
      </c>
      <c r="O1039" s="289">
        <v>0.22724264944346104</v>
      </c>
      <c r="P1039" s="290">
        <v>0</v>
      </c>
      <c r="Q1039" s="290">
        <v>0</v>
      </c>
      <c r="R1039" s="290">
        <v>0</v>
      </c>
      <c r="S1039" s="290">
        <v>0</v>
      </c>
      <c r="T1039" s="291">
        <v>0.22724264944346104</v>
      </c>
      <c r="U1039" s="292">
        <v>0</v>
      </c>
      <c r="V1039" s="292">
        <v>0</v>
      </c>
      <c r="W1039" s="292">
        <v>0</v>
      </c>
      <c r="X1039" s="293">
        <v>0</v>
      </c>
      <c r="Y1039" s="604" t="s">
        <v>16660</v>
      </c>
      <c r="Z1039" s="282"/>
      <c r="AA1039" s="282"/>
      <c r="AB1039" s="282"/>
      <c r="AC1039" s="282"/>
      <c r="AD1039" s="283"/>
      <c r="AF1039" s="285"/>
      <c r="AG1039" s="285"/>
      <c r="AH1039" s="285"/>
      <c r="AI1039" s="285"/>
      <c r="AJ1039" s="285"/>
      <c r="AL1039" s="295"/>
    </row>
    <row r="1040" spans="1:38" s="272" customFormat="1" x14ac:dyDescent="0.2">
      <c r="A1040" s="272" t="s">
        <v>1285</v>
      </c>
      <c r="B1040" s="272" t="s">
        <v>17066</v>
      </c>
      <c r="C1040" s="257">
        <v>56041</v>
      </c>
      <c r="D1040" s="272" t="s">
        <v>17031</v>
      </c>
      <c r="E1040" s="273" t="s">
        <v>17468</v>
      </c>
      <c r="F1040" s="274">
        <v>31000404</v>
      </c>
      <c r="G1040" s="272" t="s">
        <v>17588</v>
      </c>
      <c r="H1040" s="272" t="s">
        <v>18188</v>
      </c>
      <c r="I1040" s="272" t="s">
        <v>14779</v>
      </c>
      <c r="J1040" s="287">
        <v>0.20965242077802501</v>
      </c>
      <c r="K1040" s="288">
        <v>0</v>
      </c>
      <c r="L1040" s="288">
        <v>0</v>
      </c>
      <c r="M1040" s="288">
        <v>0</v>
      </c>
      <c r="N1040" s="288">
        <v>0</v>
      </c>
      <c r="O1040" s="289">
        <v>0.22724264944346104</v>
      </c>
      <c r="P1040" s="290">
        <v>0</v>
      </c>
      <c r="Q1040" s="290">
        <v>0</v>
      </c>
      <c r="R1040" s="290">
        <v>0</v>
      </c>
      <c r="S1040" s="290">
        <v>0</v>
      </c>
      <c r="T1040" s="291">
        <v>0.22724264944346104</v>
      </c>
      <c r="U1040" s="292">
        <v>0</v>
      </c>
      <c r="V1040" s="292">
        <v>0</v>
      </c>
      <c r="W1040" s="292">
        <v>0</v>
      </c>
      <c r="X1040" s="293">
        <v>0</v>
      </c>
      <c r="Y1040" s="604" t="s">
        <v>16660</v>
      </c>
      <c r="Z1040" s="282"/>
      <c r="AA1040" s="282"/>
      <c r="AB1040" s="282"/>
      <c r="AC1040" s="282"/>
      <c r="AD1040" s="283"/>
      <c r="AF1040" s="285"/>
      <c r="AG1040" s="285"/>
      <c r="AH1040" s="285"/>
      <c r="AI1040" s="285"/>
      <c r="AJ1040" s="285"/>
      <c r="AL1040" s="295"/>
    </row>
    <row r="1041" spans="1:38" s="272" customFormat="1" x14ac:dyDescent="0.2">
      <c r="A1041" s="272" t="s">
        <v>1285</v>
      </c>
      <c r="B1041" s="272" t="s">
        <v>17066</v>
      </c>
      <c r="C1041" s="257">
        <v>56041</v>
      </c>
      <c r="D1041" s="272" t="s">
        <v>17031</v>
      </c>
      <c r="E1041" s="273" t="s">
        <v>17468</v>
      </c>
      <c r="F1041" s="274">
        <v>31000404</v>
      </c>
      <c r="G1041" s="272" t="s">
        <v>17588</v>
      </c>
      <c r="H1041" s="272" t="s">
        <v>18189</v>
      </c>
      <c r="I1041" s="272" t="s">
        <v>14779</v>
      </c>
      <c r="J1041" s="287">
        <v>7.2922581140182602E-2</v>
      </c>
      <c r="K1041" s="288">
        <v>0</v>
      </c>
      <c r="L1041" s="288">
        <v>0</v>
      </c>
      <c r="M1041" s="288">
        <v>0</v>
      </c>
      <c r="N1041" s="288">
        <v>0</v>
      </c>
      <c r="O1041" s="289">
        <v>7.9040921545551659E-2</v>
      </c>
      <c r="P1041" s="290">
        <v>0</v>
      </c>
      <c r="Q1041" s="290">
        <v>0</v>
      </c>
      <c r="R1041" s="290">
        <v>0</v>
      </c>
      <c r="S1041" s="290">
        <v>0</v>
      </c>
      <c r="T1041" s="291">
        <v>7.9040921545551659E-2</v>
      </c>
      <c r="U1041" s="292">
        <v>0</v>
      </c>
      <c r="V1041" s="292">
        <v>0</v>
      </c>
      <c r="W1041" s="292">
        <v>0</v>
      </c>
      <c r="X1041" s="293">
        <v>0</v>
      </c>
      <c r="Y1041" s="604" t="s">
        <v>16660</v>
      </c>
      <c r="Z1041" s="282"/>
      <c r="AA1041" s="282"/>
      <c r="AB1041" s="282"/>
      <c r="AC1041" s="282"/>
      <c r="AD1041" s="283"/>
      <c r="AF1041" s="285"/>
      <c r="AG1041" s="285"/>
      <c r="AH1041" s="285"/>
      <c r="AI1041" s="285"/>
      <c r="AJ1041" s="285"/>
      <c r="AL1041" s="295"/>
    </row>
    <row r="1042" spans="1:38" s="272" customFormat="1" x14ac:dyDescent="0.2">
      <c r="A1042" s="272" t="s">
        <v>1285</v>
      </c>
      <c r="B1042" s="272" t="s">
        <v>17066</v>
      </c>
      <c r="C1042" s="257">
        <v>56041</v>
      </c>
      <c r="D1042" s="272" t="s">
        <v>17031</v>
      </c>
      <c r="E1042" s="273" t="s">
        <v>17468</v>
      </c>
      <c r="F1042" s="274">
        <v>31000404</v>
      </c>
      <c r="G1042" s="272" t="s">
        <v>17588</v>
      </c>
      <c r="H1042" s="272" t="s">
        <v>18190</v>
      </c>
      <c r="I1042" s="272" t="s">
        <v>14779</v>
      </c>
      <c r="J1042" s="287">
        <v>7.2922581140182602E-2</v>
      </c>
      <c r="K1042" s="288">
        <v>0</v>
      </c>
      <c r="L1042" s="288">
        <v>0</v>
      </c>
      <c r="M1042" s="288">
        <v>0</v>
      </c>
      <c r="N1042" s="288">
        <v>0</v>
      </c>
      <c r="O1042" s="289">
        <v>7.9040921545551659E-2</v>
      </c>
      <c r="P1042" s="290">
        <v>0</v>
      </c>
      <c r="Q1042" s="290">
        <v>0</v>
      </c>
      <c r="R1042" s="290">
        <v>0</v>
      </c>
      <c r="S1042" s="290">
        <v>0</v>
      </c>
      <c r="T1042" s="291">
        <v>7.9040921545551659E-2</v>
      </c>
      <c r="U1042" s="292">
        <v>0</v>
      </c>
      <c r="V1042" s="292">
        <v>0</v>
      </c>
      <c r="W1042" s="292">
        <v>0</v>
      </c>
      <c r="X1042" s="293">
        <v>0</v>
      </c>
      <c r="Y1042" s="604" t="s">
        <v>16660</v>
      </c>
      <c r="Z1042" s="282"/>
      <c r="AA1042" s="282"/>
      <c r="AB1042" s="282"/>
      <c r="AC1042" s="282"/>
      <c r="AD1042" s="283"/>
      <c r="AF1042" s="285"/>
      <c r="AG1042" s="285"/>
      <c r="AH1042" s="285"/>
      <c r="AI1042" s="285"/>
      <c r="AJ1042" s="285"/>
      <c r="AL1042" s="295"/>
    </row>
    <row r="1043" spans="1:38" s="272" customFormat="1" x14ac:dyDescent="0.2">
      <c r="A1043" s="272" t="s">
        <v>1285</v>
      </c>
      <c r="B1043" s="272" t="s">
        <v>17066</v>
      </c>
      <c r="C1043" s="257">
        <v>56041</v>
      </c>
      <c r="D1043" s="272" t="s">
        <v>17031</v>
      </c>
      <c r="E1043" s="273" t="s">
        <v>17468</v>
      </c>
      <c r="F1043" s="274">
        <v>31000404</v>
      </c>
      <c r="G1043" s="272" t="s">
        <v>17588</v>
      </c>
      <c r="H1043" s="272" t="s">
        <v>18191</v>
      </c>
      <c r="I1043" s="272" t="s">
        <v>14779</v>
      </c>
      <c r="J1043" s="287">
        <v>0.85228266707588418</v>
      </c>
      <c r="K1043" s="288">
        <v>0</v>
      </c>
      <c r="L1043" s="288">
        <v>0.3753226305011399</v>
      </c>
      <c r="M1043" s="288">
        <v>0</v>
      </c>
      <c r="N1043" s="288">
        <v>0</v>
      </c>
      <c r="O1043" s="289">
        <v>0.92379077056363501</v>
      </c>
      <c r="P1043" s="290">
        <v>0</v>
      </c>
      <c r="Q1043" s="290">
        <v>0.40681289838990453</v>
      </c>
      <c r="R1043" s="290">
        <v>0</v>
      </c>
      <c r="S1043" s="290">
        <v>0</v>
      </c>
      <c r="T1043" s="291">
        <v>0.92379077056363501</v>
      </c>
      <c r="U1043" s="292">
        <v>0</v>
      </c>
      <c r="V1043" s="292">
        <v>0.40681289838990453</v>
      </c>
      <c r="W1043" s="292">
        <v>0</v>
      </c>
      <c r="X1043" s="293">
        <v>0</v>
      </c>
      <c r="Y1043" s="604" t="s">
        <v>16660</v>
      </c>
      <c r="Z1043" s="282"/>
      <c r="AA1043" s="282"/>
      <c r="AB1043" s="282"/>
      <c r="AC1043" s="282"/>
      <c r="AD1043" s="283"/>
      <c r="AF1043" s="285"/>
      <c r="AG1043" s="285"/>
      <c r="AH1043" s="285"/>
      <c r="AI1043" s="285"/>
      <c r="AJ1043" s="285"/>
      <c r="AL1043" s="295"/>
    </row>
    <row r="1044" spans="1:38" s="272" customFormat="1" x14ac:dyDescent="0.2">
      <c r="A1044" s="272" t="s">
        <v>1285</v>
      </c>
      <c r="B1044" s="272" t="s">
        <v>17066</v>
      </c>
      <c r="C1044" s="257">
        <v>56041</v>
      </c>
      <c r="D1044" s="272" t="s">
        <v>17031</v>
      </c>
      <c r="E1044" s="273" t="s">
        <v>17468</v>
      </c>
      <c r="F1044" s="274">
        <v>31000404</v>
      </c>
      <c r="G1044" s="272" t="s">
        <v>17588</v>
      </c>
      <c r="H1044" s="272" t="s">
        <v>18192</v>
      </c>
      <c r="I1044" s="272" t="s">
        <v>14779</v>
      </c>
      <c r="J1044" s="287">
        <v>0.85228266707588418</v>
      </c>
      <c r="K1044" s="288">
        <v>0</v>
      </c>
      <c r="L1044" s="288">
        <v>0.3753226305011399</v>
      </c>
      <c r="M1044" s="288">
        <v>0</v>
      </c>
      <c r="N1044" s="288">
        <v>0</v>
      </c>
      <c r="O1044" s="289">
        <v>0.92379077056363501</v>
      </c>
      <c r="P1044" s="290">
        <v>0</v>
      </c>
      <c r="Q1044" s="290">
        <v>0.40681289838990453</v>
      </c>
      <c r="R1044" s="290">
        <v>0</v>
      </c>
      <c r="S1044" s="290">
        <v>0</v>
      </c>
      <c r="T1044" s="291">
        <v>0.92379077056363501</v>
      </c>
      <c r="U1044" s="292">
        <v>0</v>
      </c>
      <c r="V1044" s="292">
        <v>0.40681289838990453</v>
      </c>
      <c r="W1044" s="292">
        <v>0</v>
      </c>
      <c r="X1044" s="293">
        <v>0</v>
      </c>
      <c r="Y1044" s="604" t="s">
        <v>16660</v>
      </c>
      <c r="Z1044" s="282"/>
      <c r="AA1044" s="282"/>
      <c r="AB1044" s="282"/>
      <c r="AC1044" s="282"/>
      <c r="AD1044" s="283"/>
      <c r="AF1044" s="285"/>
      <c r="AG1044" s="285"/>
      <c r="AH1044" s="285"/>
      <c r="AI1044" s="285"/>
      <c r="AJ1044" s="285"/>
      <c r="AL1044" s="295"/>
    </row>
    <row r="1045" spans="1:38" s="272" customFormat="1" x14ac:dyDescent="0.2">
      <c r="A1045" s="272" t="s">
        <v>1285</v>
      </c>
      <c r="B1045" s="272" t="s">
        <v>17066</v>
      </c>
      <c r="C1045" s="257">
        <v>56041</v>
      </c>
      <c r="D1045" s="272" t="s">
        <v>17031</v>
      </c>
      <c r="E1045" s="273" t="s">
        <v>17468</v>
      </c>
      <c r="F1045" s="274">
        <v>31000299</v>
      </c>
      <c r="G1045" s="272" t="s">
        <v>17585</v>
      </c>
      <c r="H1045" s="272" t="s">
        <v>18193</v>
      </c>
      <c r="I1045" s="272" t="s">
        <v>12109</v>
      </c>
      <c r="J1045" s="287">
        <v>0.48180000000000001</v>
      </c>
      <c r="K1045" s="288">
        <v>0</v>
      </c>
      <c r="L1045" s="288">
        <v>8.7599999999999997E-2</v>
      </c>
      <c r="M1045" s="288">
        <v>0</v>
      </c>
      <c r="N1045" s="288">
        <v>0</v>
      </c>
      <c r="O1045" s="289">
        <v>0.52222391754674835</v>
      </c>
      <c r="P1045" s="290">
        <v>0</v>
      </c>
      <c r="Q1045" s="290">
        <v>9.4949803190317886E-2</v>
      </c>
      <c r="R1045" s="290">
        <v>0</v>
      </c>
      <c r="S1045" s="290">
        <v>0</v>
      </c>
      <c r="T1045" s="291">
        <v>0.52222391754674835</v>
      </c>
      <c r="U1045" s="292">
        <v>0</v>
      </c>
      <c r="V1045" s="292">
        <v>9.4949803190317886E-2</v>
      </c>
      <c r="W1045" s="292">
        <v>0</v>
      </c>
      <c r="X1045" s="293">
        <v>0</v>
      </c>
      <c r="Y1045" s="604" t="s">
        <v>16660</v>
      </c>
      <c r="Z1045" s="282"/>
      <c r="AA1045" s="282"/>
      <c r="AB1045" s="282"/>
      <c r="AC1045" s="282"/>
      <c r="AD1045" s="283"/>
      <c r="AF1045" s="285"/>
      <c r="AG1045" s="285"/>
      <c r="AH1045" s="285"/>
      <c r="AI1045" s="285"/>
      <c r="AJ1045" s="285"/>
      <c r="AL1045" s="295"/>
    </row>
    <row r="1046" spans="1:38" s="272" customFormat="1" x14ac:dyDescent="0.2">
      <c r="A1046" s="272" t="s">
        <v>1285</v>
      </c>
      <c r="B1046" s="272" t="s">
        <v>17066</v>
      </c>
      <c r="C1046" s="257">
        <v>56041</v>
      </c>
      <c r="D1046" s="272" t="s">
        <v>17031</v>
      </c>
      <c r="E1046" s="273" t="s">
        <v>17468</v>
      </c>
      <c r="F1046" s="274">
        <v>31000299</v>
      </c>
      <c r="G1046" s="272" t="s">
        <v>17585</v>
      </c>
      <c r="H1046" s="272" t="s">
        <v>18194</v>
      </c>
      <c r="I1046" s="272" t="s">
        <v>12109</v>
      </c>
      <c r="J1046" s="287">
        <v>2.9784000000000002</v>
      </c>
      <c r="K1046" s="288">
        <v>0</v>
      </c>
      <c r="L1046" s="288">
        <v>0.61319999999999997</v>
      </c>
      <c r="M1046" s="288">
        <v>0</v>
      </c>
      <c r="N1046" s="288">
        <v>0</v>
      </c>
      <c r="O1046" s="289">
        <v>3.2282933084708083</v>
      </c>
      <c r="P1046" s="290">
        <v>0</v>
      </c>
      <c r="Q1046" s="290">
        <v>0.66464862233222521</v>
      </c>
      <c r="R1046" s="290">
        <v>0</v>
      </c>
      <c r="S1046" s="290">
        <v>0</v>
      </c>
      <c r="T1046" s="291">
        <v>3.2282933084708083</v>
      </c>
      <c r="U1046" s="292">
        <v>0</v>
      </c>
      <c r="V1046" s="292">
        <v>0.66464862233222521</v>
      </c>
      <c r="W1046" s="292">
        <v>0</v>
      </c>
      <c r="X1046" s="293">
        <v>0</v>
      </c>
      <c r="Y1046" s="604" t="s">
        <v>16660</v>
      </c>
      <c r="Z1046" s="282"/>
      <c r="AA1046" s="282"/>
      <c r="AB1046" s="282"/>
      <c r="AC1046" s="282"/>
      <c r="AD1046" s="283"/>
      <c r="AF1046" s="285"/>
      <c r="AG1046" s="285"/>
      <c r="AH1046" s="285"/>
      <c r="AI1046" s="285"/>
      <c r="AJ1046" s="285"/>
      <c r="AL1046" s="295"/>
    </row>
    <row r="1047" spans="1:38" s="272" customFormat="1" x14ac:dyDescent="0.2">
      <c r="A1047" s="272" t="s">
        <v>1285</v>
      </c>
      <c r="B1047" s="272" t="s">
        <v>17066</v>
      </c>
      <c r="C1047" s="257">
        <v>56041</v>
      </c>
      <c r="D1047" s="272" t="s">
        <v>17031</v>
      </c>
      <c r="E1047" s="273" t="s">
        <v>17468</v>
      </c>
      <c r="F1047" s="274">
        <v>31000299</v>
      </c>
      <c r="G1047" s="272" t="s">
        <v>17585</v>
      </c>
      <c r="H1047" s="272" t="s">
        <v>18195</v>
      </c>
      <c r="I1047" s="272" t="s">
        <v>12109</v>
      </c>
      <c r="J1047" s="287">
        <v>2.9784000000000002</v>
      </c>
      <c r="K1047" s="288">
        <v>0</v>
      </c>
      <c r="L1047" s="288">
        <v>0.61319999999999997</v>
      </c>
      <c r="M1047" s="288">
        <v>0</v>
      </c>
      <c r="N1047" s="288">
        <v>0</v>
      </c>
      <c r="O1047" s="289">
        <v>3.2282933084708083</v>
      </c>
      <c r="P1047" s="290">
        <v>0</v>
      </c>
      <c r="Q1047" s="290">
        <v>0.66464862233222521</v>
      </c>
      <c r="R1047" s="290">
        <v>0</v>
      </c>
      <c r="S1047" s="290">
        <v>0</v>
      </c>
      <c r="T1047" s="291">
        <v>3.2282933084708083</v>
      </c>
      <c r="U1047" s="292">
        <v>0</v>
      </c>
      <c r="V1047" s="292">
        <v>0.66464862233222521</v>
      </c>
      <c r="W1047" s="292">
        <v>0</v>
      </c>
      <c r="X1047" s="293">
        <v>0</v>
      </c>
      <c r="Y1047" s="604" t="s">
        <v>16660</v>
      </c>
      <c r="Z1047" s="282"/>
      <c r="AA1047" s="282"/>
      <c r="AB1047" s="282"/>
      <c r="AC1047" s="282"/>
      <c r="AD1047" s="283"/>
      <c r="AF1047" s="285"/>
      <c r="AG1047" s="285"/>
      <c r="AH1047" s="285"/>
      <c r="AI1047" s="285"/>
      <c r="AJ1047" s="285"/>
      <c r="AL1047" s="295"/>
    </row>
    <row r="1048" spans="1:38" s="272" customFormat="1" x14ac:dyDescent="0.2">
      <c r="A1048" s="272" t="s">
        <v>1285</v>
      </c>
      <c r="B1048" s="272" t="s">
        <v>17066</v>
      </c>
      <c r="C1048" s="257">
        <v>56041</v>
      </c>
      <c r="D1048" s="272" t="s">
        <v>17031</v>
      </c>
      <c r="E1048" s="273" t="s">
        <v>17468</v>
      </c>
      <c r="F1048" s="274">
        <v>31000299</v>
      </c>
      <c r="G1048" s="272" t="s">
        <v>17563</v>
      </c>
      <c r="H1048" s="272" t="s">
        <v>18196</v>
      </c>
      <c r="I1048" s="272" t="s">
        <v>12109</v>
      </c>
      <c r="J1048" s="287">
        <v>0.30659999999999998</v>
      </c>
      <c r="K1048" s="288">
        <v>0</v>
      </c>
      <c r="L1048" s="288">
        <v>4.3799999999999999E-2</v>
      </c>
      <c r="M1048" s="288">
        <v>0</v>
      </c>
      <c r="N1048" s="288">
        <v>0</v>
      </c>
      <c r="O1048" s="289">
        <v>0.33232431116611261</v>
      </c>
      <c r="P1048" s="290">
        <v>0</v>
      </c>
      <c r="Q1048" s="290">
        <v>4.7474901595158943E-2</v>
      </c>
      <c r="R1048" s="290">
        <v>0</v>
      </c>
      <c r="S1048" s="290">
        <v>0</v>
      </c>
      <c r="T1048" s="291">
        <v>0.33232431116611261</v>
      </c>
      <c r="U1048" s="292">
        <v>0</v>
      </c>
      <c r="V1048" s="292">
        <v>4.7474901595158943E-2</v>
      </c>
      <c r="W1048" s="292">
        <v>0</v>
      </c>
      <c r="X1048" s="293">
        <v>0</v>
      </c>
      <c r="Y1048" s="604" t="s">
        <v>16660</v>
      </c>
      <c r="Z1048" s="282"/>
      <c r="AA1048" s="282"/>
      <c r="AB1048" s="282"/>
      <c r="AC1048" s="282"/>
      <c r="AD1048" s="283"/>
      <c r="AF1048" s="285"/>
      <c r="AG1048" s="285"/>
      <c r="AH1048" s="285"/>
      <c r="AI1048" s="285"/>
      <c r="AJ1048" s="285"/>
      <c r="AL1048" s="295"/>
    </row>
    <row r="1049" spans="1:38" s="272" customFormat="1" x14ac:dyDescent="0.2">
      <c r="A1049" s="272" t="s">
        <v>1285</v>
      </c>
      <c r="B1049" s="272" t="s">
        <v>17066</v>
      </c>
      <c r="C1049" s="257">
        <v>56041</v>
      </c>
      <c r="D1049" s="272" t="s">
        <v>17031</v>
      </c>
      <c r="E1049" s="273" t="s">
        <v>17468</v>
      </c>
      <c r="F1049" s="274">
        <v>31000299</v>
      </c>
      <c r="G1049" s="272" t="s">
        <v>17563</v>
      </c>
      <c r="H1049" s="272" t="s">
        <v>18197</v>
      </c>
      <c r="I1049" s="272" t="s">
        <v>12109</v>
      </c>
      <c r="J1049" s="287">
        <v>0.30659999999999998</v>
      </c>
      <c r="K1049" s="288">
        <v>0</v>
      </c>
      <c r="L1049" s="288">
        <v>4.3799999999999999E-2</v>
      </c>
      <c r="M1049" s="288">
        <v>0</v>
      </c>
      <c r="N1049" s="288">
        <v>0</v>
      </c>
      <c r="O1049" s="289">
        <v>0.33232431116611261</v>
      </c>
      <c r="P1049" s="290">
        <v>0</v>
      </c>
      <c r="Q1049" s="290">
        <v>4.7474901595158943E-2</v>
      </c>
      <c r="R1049" s="290">
        <v>0</v>
      </c>
      <c r="S1049" s="290">
        <v>0</v>
      </c>
      <c r="T1049" s="291">
        <v>0.33232431116611261</v>
      </c>
      <c r="U1049" s="292">
        <v>0</v>
      </c>
      <c r="V1049" s="292">
        <v>4.7474901595158943E-2</v>
      </c>
      <c r="W1049" s="292">
        <v>0</v>
      </c>
      <c r="X1049" s="293">
        <v>0</v>
      </c>
      <c r="Y1049" s="604" t="s">
        <v>16660</v>
      </c>
      <c r="Z1049" s="282"/>
      <c r="AA1049" s="282"/>
      <c r="AB1049" s="282"/>
      <c r="AC1049" s="282"/>
      <c r="AD1049" s="283"/>
      <c r="AF1049" s="285"/>
      <c r="AG1049" s="285"/>
      <c r="AH1049" s="285"/>
      <c r="AI1049" s="285"/>
      <c r="AJ1049" s="285"/>
      <c r="AL1049" s="295"/>
    </row>
    <row r="1050" spans="1:38" s="272" customFormat="1" x14ac:dyDescent="0.2">
      <c r="A1050" s="272" t="s">
        <v>1285</v>
      </c>
      <c r="B1050" s="272" t="s">
        <v>17066</v>
      </c>
      <c r="C1050" s="257">
        <v>56041</v>
      </c>
      <c r="D1050" s="272" t="s">
        <v>17031</v>
      </c>
      <c r="E1050" s="273" t="s">
        <v>17468</v>
      </c>
      <c r="F1050" s="274">
        <v>31000299</v>
      </c>
      <c r="G1050" s="272" t="s">
        <v>17588</v>
      </c>
      <c r="H1050" s="272" t="s">
        <v>18198</v>
      </c>
      <c r="I1050" s="272" t="s">
        <v>12109</v>
      </c>
      <c r="J1050" s="287">
        <v>12.624721859894114</v>
      </c>
      <c r="K1050" s="288">
        <v>0</v>
      </c>
      <c r="L1050" s="288">
        <v>790.57320041729452</v>
      </c>
      <c r="M1050" s="288">
        <v>2256.6</v>
      </c>
      <c r="N1050" s="288">
        <v>0</v>
      </c>
      <c r="O1050" s="289">
        <v>13.683959542573632</v>
      </c>
      <c r="P1050" s="290">
        <v>0</v>
      </c>
      <c r="Q1050" s="290">
        <v>856.90376469362843</v>
      </c>
      <c r="R1050" s="290">
        <v>2445.9329438272985</v>
      </c>
      <c r="S1050" s="290">
        <v>0</v>
      </c>
      <c r="T1050" s="291">
        <v>13.683959542573632</v>
      </c>
      <c r="U1050" s="292">
        <v>0</v>
      </c>
      <c r="V1050" s="292">
        <v>856.90376469362843</v>
      </c>
      <c r="W1050" s="292">
        <v>2445.9329438272985</v>
      </c>
      <c r="X1050" s="293">
        <v>0</v>
      </c>
      <c r="Y1050" s="604" t="s">
        <v>16660</v>
      </c>
      <c r="Z1050" s="282"/>
      <c r="AA1050" s="282"/>
      <c r="AB1050" s="282"/>
      <c r="AC1050" s="282"/>
      <c r="AD1050" s="283"/>
      <c r="AF1050" s="285"/>
      <c r="AG1050" s="285"/>
      <c r="AH1050" s="285"/>
      <c r="AI1050" s="285"/>
      <c r="AJ1050" s="285"/>
      <c r="AL1050" s="295"/>
    </row>
    <row r="1051" spans="1:38" s="272" customFormat="1" x14ac:dyDescent="0.2">
      <c r="A1051" s="272" t="s">
        <v>1285</v>
      </c>
      <c r="B1051" s="272" t="s">
        <v>17066</v>
      </c>
      <c r="C1051" s="257">
        <v>56041</v>
      </c>
      <c r="D1051" s="272" t="s">
        <v>17031</v>
      </c>
      <c r="E1051" s="273" t="s">
        <v>17468</v>
      </c>
      <c r="F1051" s="274">
        <v>31000227</v>
      </c>
      <c r="G1051" s="272" t="s">
        <v>17478</v>
      </c>
      <c r="H1051" s="272" t="s">
        <v>18199</v>
      </c>
      <c r="I1051" s="272" t="s">
        <v>15126</v>
      </c>
      <c r="J1051" s="287">
        <v>0.65700000000000003</v>
      </c>
      <c r="K1051" s="288">
        <v>0</v>
      </c>
      <c r="L1051" s="288">
        <v>0.13139999999999999</v>
      </c>
      <c r="M1051" s="288">
        <v>0</v>
      </c>
      <c r="N1051" s="288">
        <v>0</v>
      </c>
      <c r="O1051" s="289">
        <v>0.71212352392738421</v>
      </c>
      <c r="P1051" s="290">
        <v>0</v>
      </c>
      <c r="Q1051" s="290">
        <v>0.14242470478547684</v>
      </c>
      <c r="R1051" s="290">
        <v>0</v>
      </c>
      <c r="S1051" s="290">
        <v>0</v>
      </c>
      <c r="T1051" s="291">
        <v>0.71212352392738421</v>
      </c>
      <c r="U1051" s="292">
        <v>0</v>
      </c>
      <c r="V1051" s="292">
        <v>0.14242470478547684</v>
      </c>
      <c r="W1051" s="292">
        <v>0</v>
      </c>
      <c r="X1051" s="293">
        <v>0</v>
      </c>
      <c r="Y1051" s="604" t="s">
        <v>16660</v>
      </c>
      <c r="Z1051" s="282"/>
      <c r="AA1051" s="282"/>
      <c r="AB1051" s="282"/>
      <c r="AC1051" s="282"/>
      <c r="AD1051" s="283"/>
      <c r="AF1051" s="285"/>
      <c r="AG1051" s="285"/>
      <c r="AH1051" s="285"/>
      <c r="AI1051" s="285"/>
      <c r="AJ1051" s="285"/>
      <c r="AL1051" s="295"/>
    </row>
    <row r="1052" spans="1:38" s="272" customFormat="1" x14ac:dyDescent="0.2">
      <c r="A1052" s="272" t="s">
        <v>1285</v>
      </c>
      <c r="B1052" s="272" t="s">
        <v>17066</v>
      </c>
      <c r="C1052" s="257">
        <v>56041</v>
      </c>
      <c r="D1052" s="272" t="s">
        <v>17031</v>
      </c>
      <c r="E1052" s="273" t="s">
        <v>17468</v>
      </c>
      <c r="F1052" s="274">
        <v>31000227</v>
      </c>
      <c r="G1052" s="272" t="s">
        <v>17478</v>
      </c>
      <c r="H1052" s="272" t="s">
        <v>18200</v>
      </c>
      <c r="I1052" s="272" t="s">
        <v>15126</v>
      </c>
      <c r="J1052" s="287">
        <v>0.65700000000000003</v>
      </c>
      <c r="K1052" s="288">
        <v>0</v>
      </c>
      <c r="L1052" s="288">
        <v>0.13139999999999999</v>
      </c>
      <c r="M1052" s="288">
        <v>0</v>
      </c>
      <c r="N1052" s="288">
        <v>0</v>
      </c>
      <c r="O1052" s="289">
        <v>0.71212352392738421</v>
      </c>
      <c r="P1052" s="290">
        <v>0</v>
      </c>
      <c r="Q1052" s="290">
        <v>0.14242470478547684</v>
      </c>
      <c r="R1052" s="290">
        <v>0</v>
      </c>
      <c r="S1052" s="290">
        <v>0</v>
      </c>
      <c r="T1052" s="291">
        <v>0.71212352392738421</v>
      </c>
      <c r="U1052" s="292">
        <v>0</v>
      </c>
      <c r="V1052" s="292">
        <v>0.14242470478547684</v>
      </c>
      <c r="W1052" s="292">
        <v>0</v>
      </c>
      <c r="X1052" s="293">
        <v>0</v>
      </c>
      <c r="Y1052" s="604" t="s">
        <v>16660</v>
      </c>
      <c r="Z1052" s="282"/>
      <c r="AA1052" s="282"/>
      <c r="AB1052" s="282"/>
      <c r="AC1052" s="282"/>
      <c r="AD1052" s="283"/>
      <c r="AF1052" s="285"/>
      <c r="AG1052" s="285"/>
      <c r="AH1052" s="285"/>
      <c r="AI1052" s="285"/>
      <c r="AJ1052" s="285"/>
      <c r="AL1052" s="295"/>
    </row>
    <row r="1053" spans="1:38" s="272" customFormat="1" x14ac:dyDescent="0.2">
      <c r="A1053" s="272" t="s">
        <v>1285</v>
      </c>
      <c r="B1053" s="272" t="s">
        <v>17066</v>
      </c>
      <c r="C1053" s="257">
        <v>56041</v>
      </c>
      <c r="D1053" s="272" t="s">
        <v>17031</v>
      </c>
      <c r="E1053" s="273" t="s">
        <v>17468</v>
      </c>
      <c r="F1053" s="274">
        <v>31000301</v>
      </c>
      <c r="G1053" s="272" t="s">
        <v>18201</v>
      </c>
      <c r="H1053" s="272" t="s">
        <v>18202</v>
      </c>
      <c r="I1053" s="272" t="s">
        <v>15126</v>
      </c>
      <c r="J1053" s="287">
        <v>0.438</v>
      </c>
      <c r="K1053" s="288">
        <v>29.346</v>
      </c>
      <c r="L1053" s="288">
        <v>0.438</v>
      </c>
      <c r="M1053" s="288">
        <v>0</v>
      </c>
      <c r="N1053" s="288">
        <v>0</v>
      </c>
      <c r="O1053" s="289">
        <v>0.47474901595158947</v>
      </c>
      <c r="P1053" s="290">
        <v>31.808184068756493</v>
      </c>
      <c r="Q1053" s="290">
        <v>0.47474901595158947</v>
      </c>
      <c r="R1053" s="290">
        <v>0</v>
      </c>
      <c r="S1053" s="290">
        <v>0</v>
      </c>
      <c r="T1053" s="291">
        <v>0.47474901595158947</v>
      </c>
      <c r="U1053" s="292">
        <v>29.395243681375131</v>
      </c>
      <c r="V1053" s="292">
        <v>0.47474901595158947</v>
      </c>
      <c r="W1053" s="292">
        <v>0</v>
      </c>
      <c r="X1053" s="293">
        <v>0</v>
      </c>
      <c r="Y1053" s="604" t="s">
        <v>16661</v>
      </c>
      <c r="Z1053" s="282"/>
      <c r="AA1053" s="282"/>
      <c r="AB1053" s="282"/>
      <c r="AC1053" s="282"/>
      <c r="AD1053" s="283"/>
      <c r="AF1053" s="285"/>
      <c r="AG1053" s="285"/>
      <c r="AH1053" s="285"/>
      <c r="AI1053" s="285"/>
      <c r="AJ1053" s="285"/>
      <c r="AL1053" s="295"/>
    </row>
    <row r="1054" spans="1:38" s="272" customFormat="1" x14ac:dyDescent="0.2">
      <c r="A1054" s="272" t="s">
        <v>1285</v>
      </c>
      <c r="B1054" s="272" t="s">
        <v>17066</v>
      </c>
      <c r="C1054" s="257">
        <v>56041</v>
      </c>
      <c r="D1054" s="272" t="s">
        <v>17031</v>
      </c>
      <c r="E1054" s="273" t="s">
        <v>17468</v>
      </c>
      <c r="F1054" s="274">
        <v>31000404</v>
      </c>
      <c r="G1054" s="272" t="s">
        <v>17478</v>
      </c>
      <c r="H1054" s="272" t="s">
        <v>18203</v>
      </c>
      <c r="I1054" s="272" t="s">
        <v>14779</v>
      </c>
      <c r="J1054" s="287">
        <v>0.61319999999999997</v>
      </c>
      <c r="K1054" s="288">
        <v>0</v>
      </c>
      <c r="L1054" s="288">
        <v>0.13139999999999999</v>
      </c>
      <c r="M1054" s="288">
        <v>0</v>
      </c>
      <c r="N1054" s="288">
        <v>0</v>
      </c>
      <c r="O1054" s="289">
        <v>0.66464862233222521</v>
      </c>
      <c r="P1054" s="290">
        <v>0</v>
      </c>
      <c r="Q1054" s="290">
        <v>0.14242470478547684</v>
      </c>
      <c r="R1054" s="290">
        <v>0</v>
      </c>
      <c r="S1054" s="290">
        <v>0</v>
      </c>
      <c r="T1054" s="291">
        <v>0.66464862233222521</v>
      </c>
      <c r="U1054" s="292">
        <v>0</v>
      </c>
      <c r="V1054" s="292">
        <v>0.14242470478547684</v>
      </c>
      <c r="W1054" s="292">
        <v>0</v>
      </c>
      <c r="X1054" s="293">
        <v>0</v>
      </c>
      <c r="Y1054" s="604" t="s">
        <v>16660</v>
      </c>
      <c r="Z1054" s="282"/>
      <c r="AA1054" s="282"/>
      <c r="AB1054" s="282"/>
      <c r="AC1054" s="282"/>
      <c r="AD1054" s="283"/>
      <c r="AF1054" s="285"/>
      <c r="AG1054" s="285"/>
      <c r="AH1054" s="285"/>
      <c r="AI1054" s="285"/>
      <c r="AJ1054" s="285"/>
      <c r="AL1054" s="295"/>
    </row>
    <row r="1055" spans="1:38" s="272" customFormat="1" x14ac:dyDescent="0.2">
      <c r="A1055" s="272" t="s">
        <v>1285</v>
      </c>
      <c r="B1055" s="272" t="s">
        <v>17066</v>
      </c>
      <c r="C1055" s="257">
        <v>56041</v>
      </c>
      <c r="D1055" s="272" t="s">
        <v>17031</v>
      </c>
      <c r="E1055" s="273" t="s">
        <v>17468</v>
      </c>
      <c r="F1055" s="274">
        <v>31000404</v>
      </c>
      <c r="G1055" s="272" t="s">
        <v>17478</v>
      </c>
      <c r="H1055" s="272" t="s">
        <v>18204</v>
      </c>
      <c r="I1055" s="272" t="s">
        <v>14779</v>
      </c>
      <c r="J1055" s="287">
        <v>8.7599999999999997E-2</v>
      </c>
      <c r="K1055" s="288">
        <v>0</v>
      </c>
      <c r="L1055" s="288">
        <v>0</v>
      </c>
      <c r="M1055" s="288">
        <v>0</v>
      </c>
      <c r="N1055" s="288">
        <v>0</v>
      </c>
      <c r="O1055" s="289">
        <v>9.4949803190317886E-2</v>
      </c>
      <c r="P1055" s="290">
        <v>0</v>
      </c>
      <c r="Q1055" s="290">
        <v>0</v>
      </c>
      <c r="R1055" s="290">
        <v>0</v>
      </c>
      <c r="S1055" s="290">
        <v>0</v>
      </c>
      <c r="T1055" s="291">
        <v>9.4949803190317886E-2</v>
      </c>
      <c r="U1055" s="292">
        <v>0</v>
      </c>
      <c r="V1055" s="292">
        <v>0</v>
      </c>
      <c r="W1055" s="292">
        <v>0</v>
      </c>
      <c r="X1055" s="293">
        <v>0</v>
      </c>
      <c r="Y1055" s="604" t="s">
        <v>16660</v>
      </c>
      <c r="Z1055" s="282"/>
      <c r="AA1055" s="282"/>
      <c r="AB1055" s="282"/>
      <c r="AC1055" s="282"/>
      <c r="AD1055" s="283"/>
      <c r="AF1055" s="285"/>
      <c r="AG1055" s="285"/>
      <c r="AH1055" s="285"/>
      <c r="AI1055" s="285"/>
      <c r="AJ1055" s="285"/>
      <c r="AL1055" s="295"/>
    </row>
    <row r="1056" spans="1:38" s="272" customFormat="1" x14ac:dyDescent="0.2">
      <c r="A1056" s="272" t="s">
        <v>1285</v>
      </c>
      <c r="B1056" s="272" t="s">
        <v>17066</v>
      </c>
      <c r="C1056" s="257">
        <v>56041</v>
      </c>
      <c r="D1056" s="272" t="s">
        <v>17031</v>
      </c>
      <c r="E1056" s="273" t="s">
        <v>17468</v>
      </c>
      <c r="F1056" s="274">
        <v>31000404</v>
      </c>
      <c r="G1056" s="272" t="s">
        <v>17478</v>
      </c>
      <c r="H1056" s="272" t="s">
        <v>18205</v>
      </c>
      <c r="I1056" s="272" t="s">
        <v>14779</v>
      </c>
      <c r="J1056" s="287">
        <v>8.7599999999999997E-2</v>
      </c>
      <c r="K1056" s="288">
        <v>0</v>
      </c>
      <c r="L1056" s="288">
        <v>0</v>
      </c>
      <c r="M1056" s="288">
        <v>0</v>
      </c>
      <c r="N1056" s="288">
        <v>0</v>
      </c>
      <c r="O1056" s="289">
        <v>9.4949803190317886E-2</v>
      </c>
      <c r="P1056" s="290">
        <v>0</v>
      </c>
      <c r="Q1056" s="290">
        <v>0</v>
      </c>
      <c r="R1056" s="290">
        <v>0</v>
      </c>
      <c r="S1056" s="290">
        <v>0</v>
      </c>
      <c r="T1056" s="291">
        <v>9.4949803190317886E-2</v>
      </c>
      <c r="U1056" s="292">
        <v>0</v>
      </c>
      <c r="V1056" s="292">
        <v>0</v>
      </c>
      <c r="W1056" s="292">
        <v>0</v>
      </c>
      <c r="X1056" s="293">
        <v>0</v>
      </c>
      <c r="Y1056" s="604" t="s">
        <v>16660</v>
      </c>
      <c r="Z1056" s="282"/>
      <c r="AA1056" s="282"/>
      <c r="AB1056" s="282"/>
      <c r="AC1056" s="282"/>
      <c r="AD1056" s="283"/>
      <c r="AF1056" s="285"/>
      <c r="AG1056" s="285"/>
      <c r="AH1056" s="285"/>
      <c r="AI1056" s="285"/>
      <c r="AJ1056" s="285"/>
      <c r="AL1056" s="295"/>
    </row>
    <row r="1057" spans="1:38" s="272" customFormat="1" x14ac:dyDescent="0.2">
      <c r="A1057" s="272" t="s">
        <v>1285</v>
      </c>
      <c r="B1057" s="272" t="s">
        <v>17066</v>
      </c>
      <c r="C1057" s="257">
        <v>56041</v>
      </c>
      <c r="D1057" s="272" t="s">
        <v>17031</v>
      </c>
      <c r="E1057" s="273" t="s">
        <v>17468</v>
      </c>
      <c r="F1057" s="274">
        <v>31000404</v>
      </c>
      <c r="G1057" s="272" t="s">
        <v>18201</v>
      </c>
      <c r="H1057" s="272" t="s">
        <v>18206</v>
      </c>
      <c r="I1057" s="272" t="s">
        <v>14779</v>
      </c>
      <c r="J1057" s="287">
        <v>0.876</v>
      </c>
      <c r="K1057" s="288">
        <v>0</v>
      </c>
      <c r="L1057" s="288">
        <v>0.438</v>
      </c>
      <c r="M1057" s="288">
        <v>0</v>
      </c>
      <c r="N1057" s="288">
        <v>0</v>
      </c>
      <c r="O1057" s="289">
        <v>0.94949803190317894</v>
      </c>
      <c r="P1057" s="290">
        <v>0</v>
      </c>
      <c r="Q1057" s="290">
        <v>0.47474901595158947</v>
      </c>
      <c r="R1057" s="290">
        <v>0</v>
      </c>
      <c r="S1057" s="290">
        <v>0</v>
      </c>
      <c r="T1057" s="291">
        <v>0.94949803190317894</v>
      </c>
      <c r="U1057" s="292">
        <v>0</v>
      </c>
      <c r="V1057" s="292">
        <v>0.47474901595158947</v>
      </c>
      <c r="W1057" s="292">
        <v>0</v>
      </c>
      <c r="X1057" s="293">
        <v>0</v>
      </c>
      <c r="Y1057" s="604" t="s">
        <v>16660</v>
      </c>
      <c r="Z1057" s="282"/>
      <c r="AA1057" s="282"/>
      <c r="AB1057" s="282"/>
      <c r="AC1057" s="282"/>
      <c r="AD1057" s="283"/>
      <c r="AF1057" s="285"/>
      <c r="AG1057" s="285"/>
      <c r="AH1057" s="285"/>
      <c r="AI1057" s="285"/>
      <c r="AJ1057" s="285"/>
      <c r="AL1057" s="295"/>
    </row>
    <row r="1058" spans="1:38" s="272" customFormat="1" x14ac:dyDescent="0.2">
      <c r="A1058" s="272" t="s">
        <v>1285</v>
      </c>
      <c r="B1058" s="272" t="s">
        <v>17066</v>
      </c>
      <c r="C1058" s="257">
        <v>56041</v>
      </c>
      <c r="D1058" s="272" t="s">
        <v>17031</v>
      </c>
      <c r="E1058" s="273" t="s">
        <v>17468</v>
      </c>
      <c r="F1058" s="274">
        <v>31000404</v>
      </c>
      <c r="G1058" s="272" t="s">
        <v>18201</v>
      </c>
      <c r="H1058" s="272" t="s">
        <v>18207</v>
      </c>
      <c r="I1058" s="272" t="s">
        <v>14779</v>
      </c>
      <c r="J1058" s="287">
        <v>3.0659999999999998</v>
      </c>
      <c r="K1058" s="288">
        <v>0</v>
      </c>
      <c r="L1058" s="288">
        <v>2.6280000000000001</v>
      </c>
      <c r="M1058" s="288">
        <v>0</v>
      </c>
      <c r="N1058" s="288">
        <v>0</v>
      </c>
      <c r="O1058" s="289">
        <v>3.3232431116611258</v>
      </c>
      <c r="P1058" s="290">
        <v>0</v>
      </c>
      <c r="Q1058" s="290">
        <v>2.8484940957095368</v>
      </c>
      <c r="R1058" s="290">
        <v>0</v>
      </c>
      <c r="S1058" s="290">
        <v>0</v>
      </c>
      <c r="T1058" s="291">
        <v>3.3232431116611258</v>
      </c>
      <c r="U1058" s="292">
        <v>0</v>
      </c>
      <c r="V1058" s="292">
        <v>2.8484940957095368</v>
      </c>
      <c r="W1058" s="292">
        <v>0</v>
      </c>
      <c r="X1058" s="293">
        <v>0</v>
      </c>
      <c r="Y1058" s="604" t="s">
        <v>16660</v>
      </c>
      <c r="Z1058" s="282"/>
      <c r="AA1058" s="282"/>
      <c r="AB1058" s="282"/>
      <c r="AC1058" s="282"/>
      <c r="AD1058" s="283"/>
      <c r="AF1058" s="285"/>
      <c r="AG1058" s="285"/>
      <c r="AH1058" s="285"/>
      <c r="AI1058" s="285"/>
      <c r="AJ1058" s="285"/>
      <c r="AL1058" s="295"/>
    </row>
    <row r="1059" spans="1:38" s="272" customFormat="1" x14ac:dyDescent="0.2">
      <c r="A1059" s="272" t="s">
        <v>1285</v>
      </c>
      <c r="B1059" s="272" t="s">
        <v>17066</v>
      </c>
      <c r="C1059" s="257">
        <v>56041</v>
      </c>
      <c r="D1059" s="272" t="s">
        <v>17031</v>
      </c>
      <c r="E1059" s="273" t="s">
        <v>17468</v>
      </c>
      <c r="F1059" s="274">
        <v>31000404</v>
      </c>
      <c r="G1059" s="272" t="s">
        <v>17581</v>
      </c>
      <c r="H1059" s="272" t="s">
        <v>18208</v>
      </c>
      <c r="I1059" s="272" t="s">
        <v>14779</v>
      </c>
      <c r="J1059" s="287">
        <v>1.1826000000000001</v>
      </c>
      <c r="K1059" s="288">
        <v>0</v>
      </c>
      <c r="L1059" s="288">
        <v>0.219</v>
      </c>
      <c r="M1059" s="288">
        <v>0</v>
      </c>
      <c r="N1059" s="288">
        <v>0</v>
      </c>
      <c r="O1059" s="289">
        <v>1.2818223430692917</v>
      </c>
      <c r="P1059" s="290">
        <v>0</v>
      </c>
      <c r="Q1059" s="290">
        <v>0.23737450797579474</v>
      </c>
      <c r="R1059" s="290">
        <v>0</v>
      </c>
      <c r="S1059" s="290">
        <v>0</v>
      </c>
      <c r="T1059" s="291">
        <v>1.2818223430692917</v>
      </c>
      <c r="U1059" s="292">
        <v>0</v>
      </c>
      <c r="V1059" s="292">
        <v>0.23737450797579474</v>
      </c>
      <c r="W1059" s="292">
        <v>0</v>
      </c>
      <c r="X1059" s="293">
        <v>0</v>
      </c>
      <c r="Y1059" s="604" t="s">
        <v>16660</v>
      </c>
      <c r="Z1059" s="282"/>
      <c r="AA1059" s="282"/>
      <c r="AB1059" s="282"/>
      <c r="AC1059" s="282"/>
      <c r="AD1059" s="283"/>
      <c r="AF1059" s="285"/>
      <c r="AG1059" s="285"/>
      <c r="AH1059" s="285"/>
      <c r="AI1059" s="285"/>
      <c r="AJ1059" s="285"/>
      <c r="AL1059" s="295"/>
    </row>
    <row r="1060" spans="1:38" s="272" customFormat="1" x14ac:dyDescent="0.2">
      <c r="A1060" s="272" t="s">
        <v>1285</v>
      </c>
      <c r="B1060" s="272" t="s">
        <v>17066</v>
      </c>
      <c r="C1060" s="257">
        <v>56041</v>
      </c>
      <c r="D1060" s="272" t="s">
        <v>17031</v>
      </c>
      <c r="E1060" s="273" t="s">
        <v>17468</v>
      </c>
      <c r="F1060" s="274">
        <v>31000404</v>
      </c>
      <c r="G1060" s="272" t="s">
        <v>17581</v>
      </c>
      <c r="H1060" s="272" t="s">
        <v>18209</v>
      </c>
      <c r="I1060" s="272" t="s">
        <v>14779</v>
      </c>
      <c r="J1060" s="287">
        <v>1.1826000000000001</v>
      </c>
      <c r="K1060" s="288">
        <v>0</v>
      </c>
      <c r="L1060" s="288">
        <v>0.219</v>
      </c>
      <c r="M1060" s="288">
        <v>0</v>
      </c>
      <c r="N1060" s="288">
        <v>0</v>
      </c>
      <c r="O1060" s="289">
        <v>1.2818223430692917</v>
      </c>
      <c r="P1060" s="290">
        <v>0</v>
      </c>
      <c r="Q1060" s="290">
        <v>0.23737450797579474</v>
      </c>
      <c r="R1060" s="290">
        <v>0</v>
      </c>
      <c r="S1060" s="290">
        <v>0</v>
      </c>
      <c r="T1060" s="291">
        <v>1.2818223430692917</v>
      </c>
      <c r="U1060" s="292">
        <v>0</v>
      </c>
      <c r="V1060" s="292">
        <v>0.23737450797579474</v>
      </c>
      <c r="W1060" s="292">
        <v>0</v>
      </c>
      <c r="X1060" s="293">
        <v>0</v>
      </c>
      <c r="Y1060" s="604" t="s">
        <v>16660</v>
      </c>
      <c r="Z1060" s="282"/>
      <c r="AA1060" s="282"/>
      <c r="AB1060" s="282"/>
      <c r="AC1060" s="282"/>
      <c r="AD1060" s="283"/>
      <c r="AF1060" s="285"/>
      <c r="AG1060" s="285"/>
      <c r="AH1060" s="285"/>
      <c r="AI1060" s="285"/>
      <c r="AJ1060" s="285"/>
      <c r="AL1060" s="295"/>
    </row>
    <row r="1061" spans="1:38" s="272" customFormat="1" x14ac:dyDescent="0.2">
      <c r="A1061" s="272" t="s">
        <v>1285</v>
      </c>
      <c r="B1061" s="272" t="s">
        <v>17066</v>
      </c>
      <c r="C1061" s="257">
        <v>56041</v>
      </c>
      <c r="D1061" s="272" t="s">
        <v>17031</v>
      </c>
      <c r="E1061" s="273" t="s">
        <v>17468</v>
      </c>
      <c r="F1061" s="274">
        <v>31000404</v>
      </c>
      <c r="G1061" s="272" t="s">
        <v>17581</v>
      </c>
      <c r="H1061" s="272" t="s">
        <v>18210</v>
      </c>
      <c r="I1061" s="272" t="s">
        <v>14779</v>
      </c>
      <c r="J1061" s="287">
        <v>1.1826000000000001</v>
      </c>
      <c r="K1061" s="288">
        <v>0</v>
      </c>
      <c r="L1061" s="288">
        <v>0.219</v>
      </c>
      <c r="M1061" s="288">
        <v>0</v>
      </c>
      <c r="N1061" s="288">
        <v>0</v>
      </c>
      <c r="O1061" s="289">
        <v>1.2818223430692917</v>
      </c>
      <c r="P1061" s="290">
        <v>0</v>
      </c>
      <c r="Q1061" s="290">
        <v>0.23737450797579474</v>
      </c>
      <c r="R1061" s="290">
        <v>0</v>
      </c>
      <c r="S1061" s="290">
        <v>0</v>
      </c>
      <c r="T1061" s="291">
        <v>1.2818223430692917</v>
      </c>
      <c r="U1061" s="292">
        <v>0</v>
      </c>
      <c r="V1061" s="292">
        <v>0.23737450797579474</v>
      </c>
      <c r="W1061" s="292">
        <v>0</v>
      </c>
      <c r="X1061" s="293">
        <v>0</v>
      </c>
      <c r="Y1061" s="604" t="s">
        <v>16660</v>
      </c>
      <c r="Z1061" s="282"/>
      <c r="AA1061" s="282"/>
      <c r="AB1061" s="282"/>
      <c r="AC1061" s="282"/>
      <c r="AD1061" s="283"/>
      <c r="AF1061" s="285"/>
      <c r="AG1061" s="285"/>
      <c r="AH1061" s="285"/>
      <c r="AI1061" s="285"/>
      <c r="AJ1061" s="285"/>
      <c r="AL1061" s="295"/>
    </row>
    <row r="1062" spans="1:38" s="272" customFormat="1" x14ac:dyDescent="0.2">
      <c r="A1062" s="272" t="s">
        <v>1285</v>
      </c>
      <c r="B1062" s="272" t="s">
        <v>17066</v>
      </c>
      <c r="C1062" s="257">
        <v>56041</v>
      </c>
      <c r="D1062" s="272" t="s">
        <v>17031</v>
      </c>
      <c r="E1062" s="273" t="s">
        <v>17468</v>
      </c>
      <c r="F1062" s="274">
        <v>31000404</v>
      </c>
      <c r="G1062" s="272" t="s">
        <v>17581</v>
      </c>
      <c r="H1062" s="272" t="s">
        <v>18211</v>
      </c>
      <c r="I1062" s="272" t="s">
        <v>14779</v>
      </c>
      <c r="J1062" s="287">
        <v>1.1826000000000001</v>
      </c>
      <c r="K1062" s="288">
        <v>0</v>
      </c>
      <c r="L1062" s="288">
        <v>0.219</v>
      </c>
      <c r="M1062" s="288">
        <v>0</v>
      </c>
      <c r="N1062" s="288">
        <v>0</v>
      </c>
      <c r="O1062" s="289">
        <v>1.2818223430692917</v>
      </c>
      <c r="P1062" s="290">
        <v>0</v>
      </c>
      <c r="Q1062" s="290">
        <v>0.23737450797579474</v>
      </c>
      <c r="R1062" s="290">
        <v>0</v>
      </c>
      <c r="S1062" s="290">
        <v>0</v>
      </c>
      <c r="T1062" s="291">
        <v>1.2818223430692917</v>
      </c>
      <c r="U1062" s="292">
        <v>0</v>
      </c>
      <c r="V1062" s="292">
        <v>0.23737450797579474</v>
      </c>
      <c r="W1062" s="292">
        <v>0</v>
      </c>
      <c r="X1062" s="293">
        <v>0</v>
      </c>
      <c r="Y1062" s="604" t="s">
        <v>16660</v>
      </c>
      <c r="Z1062" s="282"/>
      <c r="AA1062" s="282"/>
      <c r="AB1062" s="282"/>
      <c r="AC1062" s="282"/>
      <c r="AD1062" s="283"/>
      <c r="AF1062" s="285"/>
      <c r="AG1062" s="285"/>
      <c r="AH1062" s="285"/>
      <c r="AI1062" s="285"/>
      <c r="AJ1062" s="285"/>
      <c r="AL1062" s="295"/>
    </row>
    <row r="1063" spans="1:38" s="272" customFormat="1" x14ac:dyDescent="0.2">
      <c r="A1063" s="272" t="s">
        <v>1285</v>
      </c>
      <c r="B1063" s="272" t="s">
        <v>17066</v>
      </c>
      <c r="C1063" s="257">
        <v>56041</v>
      </c>
      <c r="D1063" s="272" t="s">
        <v>17031</v>
      </c>
      <c r="E1063" s="273" t="s">
        <v>17468</v>
      </c>
      <c r="F1063" s="274">
        <v>31000404</v>
      </c>
      <c r="G1063" s="272" t="s">
        <v>17581</v>
      </c>
      <c r="H1063" s="272" t="s">
        <v>18212</v>
      </c>
      <c r="I1063" s="272" t="s">
        <v>14779</v>
      </c>
      <c r="J1063" s="287">
        <v>0.30659999999999998</v>
      </c>
      <c r="K1063" s="288">
        <v>0</v>
      </c>
      <c r="L1063" s="288">
        <v>4.3799999999999999E-2</v>
      </c>
      <c r="M1063" s="288">
        <v>0</v>
      </c>
      <c r="N1063" s="288">
        <v>0</v>
      </c>
      <c r="O1063" s="289">
        <v>0.33232431116611261</v>
      </c>
      <c r="P1063" s="290">
        <v>0</v>
      </c>
      <c r="Q1063" s="290">
        <v>4.7474901595158943E-2</v>
      </c>
      <c r="R1063" s="290">
        <v>0</v>
      </c>
      <c r="S1063" s="290">
        <v>0</v>
      </c>
      <c r="T1063" s="291">
        <v>0.33232431116611261</v>
      </c>
      <c r="U1063" s="292">
        <v>0</v>
      </c>
      <c r="V1063" s="292">
        <v>4.7474901595158943E-2</v>
      </c>
      <c r="W1063" s="292">
        <v>0</v>
      </c>
      <c r="X1063" s="293">
        <v>0</v>
      </c>
      <c r="Y1063" s="604" t="s">
        <v>16660</v>
      </c>
      <c r="Z1063" s="282"/>
      <c r="AA1063" s="282"/>
      <c r="AB1063" s="282"/>
      <c r="AC1063" s="282"/>
      <c r="AD1063" s="283"/>
      <c r="AF1063" s="285"/>
      <c r="AG1063" s="285"/>
      <c r="AH1063" s="285"/>
      <c r="AI1063" s="285"/>
      <c r="AJ1063" s="285"/>
      <c r="AL1063" s="295"/>
    </row>
    <row r="1064" spans="1:38" s="272" customFormat="1" x14ac:dyDescent="0.2">
      <c r="A1064" s="272" t="s">
        <v>1285</v>
      </c>
      <c r="B1064" s="272" t="s">
        <v>17066</v>
      </c>
      <c r="C1064" s="257">
        <v>56041</v>
      </c>
      <c r="D1064" s="272" t="s">
        <v>17031</v>
      </c>
      <c r="E1064" s="273" t="s">
        <v>17468</v>
      </c>
      <c r="F1064" s="274">
        <v>31000404</v>
      </c>
      <c r="G1064" s="272" t="s">
        <v>17581</v>
      </c>
      <c r="H1064" s="272" t="s">
        <v>18213</v>
      </c>
      <c r="I1064" s="272" t="s">
        <v>14779</v>
      </c>
      <c r="J1064" s="287">
        <v>0.30659999999999998</v>
      </c>
      <c r="K1064" s="288">
        <v>0</v>
      </c>
      <c r="L1064" s="288">
        <v>4.3799999999999999E-2</v>
      </c>
      <c r="M1064" s="288">
        <v>0</v>
      </c>
      <c r="N1064" s="288">
        <v>0</v>
      </c>
      <c r="O1064" s="289">
        <v>0.33232431116611261</v>
      </c>
      <c r="P1064" s="290">
        <v>0</v>
      </c>
      <c r="Q1064" s="290">
        <v>4.7474901595158943E-2</v>
      </c>
      <c r="R1064" s="290">
        <v>0</v>
      </c>
      <c r="S1064" s="290">
        <v>0</v>
      </c>
      <c r="T1064" s="291">
        <v>0.33232431116611261</v>
      </c>
      <c r="U1064" s="292">
        <v>0</v>
      </c>
      <c r="V1064" s="292">
        <v>4.7474901595158943E-2</v>
      </c>
      <c r="W1064" s="292">
        <v>0</v>
      </c>
      <c r="X1064" s="293">
        <v>0</v>
      </c>
      <c r="Y1064" s="604" t="s">
        <v>16660</v>
      </c>
      <c r="Z1064" s="282"/>
      <c r="AA1064" s="282"/>
      <c r="AB1064" s="282"/>
      <c r="AC1064" s="282"/>
      <c r="AD1064" s="283"/>
      <c r="AF1064" s="285"/>
      <c r="AG1064" s="285"/>
      <c r="AH1064" s="285"/>
      <c r="AI1064" s="285"/>
      <c r="AJ1064" s="285"/>
      <c r="AL1064" s="295"/>
    </row>
    <row r="1065" spans="1:38" s="272" customFormat="1" x14ac:dyDescent="0.2">
      <c r="A1065" s="272" t="s">
        <v>1285</v>
      </c>
      <c r="B1065" s="272" t="s">
        <v>17066</v>
      </c>
      <c r="C1065" s="257">
        <v>56041</v>
      </c>
      <c r="D1065" s="272" t="s">
        <v>17031</v>
      </c>
      <c r="E1065" s="273" t="s">
        <v>17468</v>
      </c>
      <c r="F1065" s="274">
        <v>31000404</v>
      </c>
      <c r="G1065" s="272" t="s">
        <v>17581</v>
      </c>
      <c r="H1065" s="272" t="s">
        <v>18214</v>
      </c>
      <c r="I1065" s="272" t="s">
        <v>14779</v>
      </c>
      <c r="J1065" s="287">
        <v>1.7081999999999999</v>
      </c>
      <c r="K1065" s="288">
        <v>0</v>
      </c>
      <c r="L1065" s="288">
        <v>0.35039999999999999</v>
      </c>
      <c r="M1065" s="288">
        <v>0</v>
      </c>
      <c r="N1065" s="288">
        <v>0</v>
      </c>
      <c r="O1065" s="289">
        <v>1.8515211622111987</v>
      </c>
      <c r="P1065" s="290">
        <v>0</v>
      </c>
      <c r="Q1065" s="290">
        <v>0.37979921276127154</v>
      </c>
      <c r="R1065" s="290">
        <v>0</v>
      </c>
      <c r="S1065" s="290">
        <v>0</v>
      </c>
      <c r="T1065" s="291">
        <v>1.8515211622111987</v>
      </c>
      <c r="U1065" s="292">
        <v>0</v>
      </c>
      <c r="V1065" s="292">
        <v>0.37979921276127154</v>
      </c>
      <c r="W1065" s="292">
        <v>0</v>
      </c>
      <c r="X1065" s="293">
        <v>0</v>
      </c>
      <c r="Y1065" s="604" t="s">
        <v>16660</v>
      </c>
      <c r="Z1065" s="282"/>
      <c r="AA1065" s="282"/>
      <c r="AB1065" s="282"/>
      <c r="AC1065" s="282"/>
      <c r="AD1065" s="283"/>
      <c r="AF1065" s="285"/>
      <c r="AG1065" s="285"/>
      <c r="AH1065" s="285"/>
      <c r="AI1065" s="285"/>
      <c r="AJ1065" s="285"/>
      <c r="AL1065" s="295"/>
    </row>
    <row r="1066" spans="1:38" s="272" customFormat="1" x14ac:dyDescent="0.2">
      <c r="A1066" s="272" t="s">
        <v>1285</v>
      </c>
      <c r="B1066" s="272" t="s">
        <v>17066</v>
      </c>
      <c r="C1066" s="257">
        <v>56041</v>
      </c>
      <c r="D1066" s="272" t="s">
        <v>17031</v>
      </c>
      <c r="E1066" s="273" t="s">
        <v>17468</v>
      </c>
      <c r="F1066" s="274">
        <v>31000404</v>
      </c>
      <c r="G1066" s="272" t="s">
        <v>17581</v>
      </c>
      <c r="H1066" s="272" t="s">
        <v>18215</v>
      </c>
      <c r="I1066" s="272" t="s">
        <v>14779</v>
      </c>
      <c r="J1066" s="287">
        <v>0.30659999999999998</v>
      </c>
      <c r="K1066" s="288">
        <v>0</v>
      </c>
      <c r="L1066" s="288">
        <v>4.3799999999999999E-2</v>
      </c>
      <c r="M1066" s="288">
        <v>0</v>
      </c>
      <c r="N1066" s="288">
        <v>0</v>
      </c>
      <c r="O1066" s="289">
        <v>0.33232431116611261</v>
      </c>
      <c r="P1066" s="290">
        <v>0</v>
      </c>
      <c r="Q1066" s="290">
        <v>4.7474901595158943E-2</v>
      </c>
      <c r="R1066" s="290">
        <v>0</v>
      </c>
      <c r="S1066" s="290">
        <v>0</v>
      </c>
      <c r="T1066" s="291">
        <v>0.33232431116611261</v>
      </c>
      <c r="U1066" s="292">
        <v>0</v>
      </c>
      <c r="V1066" s="292">
        <v>4.7474901595158943E-2</v>
      </c>
      <c r="W1066" s="292">
        <v>0</v>
      </c>
      <c r="X1066" s="293">
        <v>0</v>
      </c>
      <c r="Y1066" s="604" t="s">
        <v>16660</v>
      </c>
      <c r="Z1066" s="282"/>
      <c r="AA1066" s="282"/>
      <c r="AB1066" s="282"/>
      <c r="AC1066" s="282"/>
      <c r="AD1066" s="283"/>
      <c r="AF1066" s="285"/>
      <c r="AG1066" s="285"/>
      <c r="AH1066" s="285"/>
      <c r="AI1066" s="285"/>
      <c r="AJ1066" s="285"/>
      <c r="AL1066" s="295"/>
    </row>
    <row r="1067" spans="1:38" s="272" customFormat="1" x14ac:dyDescent="0.2">
      <c r="A1067" s="272" t="s">
        <v>1285</v>
      </c>
      <c r="B1067" s="272" t="s">
        <v>17066</v>
      </c>
      <c r="C1067" s="257">
        <v>56041</v>
      </c>
      <c r="D1067" s="272" t="s">
        <v>17031</v>
      </c>
      <c r="E1067" s="273" t="s">
        <v>17468</v>
      </c>
      <c r="F1067" s="274">
        <v>31000404</v>
      </c>
      <c r="G1067" s="272" t="s">
        <v>17581</v>
      </c>
      <c r="H1067" s="272" t="s">
        <v>18216</v>
      </c>
      <c r="I1067" s="272" t="s">
        <v>14779</v>
      </c>
      <c r="J1067" s="287">
        <v>0.39419999999999999</v>
      </c>
      <c r="K1067" s="288">
        <v>0</v>
      </c>
      <c r="L1067" s="288">
        <v>4.3799999999999999E-2</v>
      </c>
      <c r="M1067" s="288">
        <v>0</v>
      </c>
      <c r="N1067" s="288">
        <v>0</v>
      </c>
      <c r="O1067" s="289">
        <v>0.42727411435643048</v>
      </c>
      <c r="P1067" s="290">
        <v>0</v>
      </c>
      <c r="Q1067" s="290">
        <v>4.7474901595158943E-2</v>
      </c>
      <c r="R1067" s="290">
        <v>0</v>
      </c>
      <c r="S1067" s="290">
        <v>0</v>
      </c>
      <c r="T1067" s="291">
        <v>0.42727411435643048</v>
      </c>
      <c r="U1067" s="292">
        <v>0</v>
      </c>
      <c r="V1067" s="292">
        <v>4.7474901595158943E-2</v>
      </c>
      <c r="W1067" s="292">
        <v>0</v>
      </c>
      <c r="X1067" s="293">
        <v>0</v>
      </c>
      <c r="Y1067" s="604" t="s">
        <v>16660</v>
      </c>
      <c r="Z1067" s="282"/>
      <c r="AA1067" s="282"/>
      <c r="AB1067" s="282"/>
      <c r="AC1067" s="282"/>
      <c r="AD1067" s="283"/>
      <c r="AF1067" s="285"/>
      <c r="AG1067" s="285"/>
      <c r="AH1067" s="285"/>
      <c r="AI1067" s="285"/>
      <c r="AJ1067" s="285"/>
      <c r="AL1067" s="295"/>
    </row>
    <row r="1068" spans="1:38" s="272" customFormat="1" x14ac:dyDescent="0.2">
      <c r="A1068" s="272" t="s">
        <v>1285</v>
      </c>
      <c r="B1068" s="272" t="s">
        <v>17066</v>
      </c>
      <c r="C1068" s="257">
        <v>56041</v>
      </c>
      <c r="D1068" s="272" t="s">
        <v>17031</v>
      </c>
      <c r="E1068" s="273" t="s">
        <v>17468</v>
      </c>
      <c r="F1068" s="274">
        <v>31000299</v>
      </c>
      <c r="G1068" s="272" t="s">
        <v>17581</v>
      </c>
      <c r="H1068" s="272" t="s">
        <v>18217</v>
      </c>
      <c r="I1068" s="272" t="s">
        <v>12109</v>
      </c>
      <c r="J1068" s="287">
        <v>0</v>
      </c>
      <c r="K1068" s="288">
        <v>0.76600000000000001</v>
      </c>
      <c r="L1068" s="288">
        <v>0</v>
      </c>
      <c r="M1068" s="288">
        <v>0</v>
      </c>
      <c r="N1068" s="288">
        <v>0</v>
      </c>
      <c r="O1068" s="289">
        <v>0</v>
      </c>
      <c r="P1068" s="290">
        <v>0.83026882698382998</v>
      </c>
      <c r="Q1068" s="290">
        <v>0</v>
      </c>
      <c r="R1068" s="290">
        <v>0</v>
      </c>
      <c r="S1068" s="290">
        <v>0</v>
      </c>
      <c r="T1068" s="291">
        <v>0</v>
      </c>
      <c r="U1068" s="292">
        <v>0.83026882698382998</v>
      </c>
      <c r="V1068" s="292">
        <v>0</v>
      </c>
      <c r="W1068" s="292">
        <v>0</v>
      </c>
      <c r="X1068" s="293">
        <v>0</v>
      </c>
      <c r="Y1068" s="604" t="s">
        <v>16660</v>
      </c>
      <c r="Z1068" s="282"/>
      <c r="AA1068" s="282"/>
      <c r="AB1068" s="282"/>
      <c r="AC1068" s="282"/>
      <c r="AD1068" s="283"/>
      <c r="AF1068" s="285"/>
      <c r="AG1068" s="285"/>
      <c r="AH1068" s="285"/>
      <c r="AI1068" s="285"/>
      <c r="AJ1068" s="285"/>
      <c r="AL1068" s="295"/>
    </row>
    <row r="1069" spans="1:38" s="272" customFormat="1" x14ac:dyDescent="0.2">
      <c r="A1069" s="272" t="s">
        <v>1285</v>
      </c>
      <c r="B1069" s="272" t="s">
        <v>17066</v>
      </c>
      <c r="C1069" s="257">
        <v>56001</v>
      </c>
      <c r="D1069" s="272" t="s">
        <v>17027</v>
      </c>
      <c r="E1069" s="273" t="s">
        <v>17827</v>
      </c>
      <c r="F1069" s="274">
        <v>31000220</v>
      </c>
      <c r="G1069" s="272" t="s">
        <v>17828</v>
      </c>
      <c r="H1069" s="272" t="s">
        <v>18218</v>
      </c>
      <c r="I1069" s="272" t="s">
        <v>12117</v>
      </c>
      <c r="J1069" s="287">
        <v>0</v>
      </c>
      <c r="K1069" s="288">
        <v>0</v>
      </c>
      <c r="L1069" s="288">
        <v>0</v>
      </c>
      <c r="M1069" s="288">
        <v>0</v>
      </c>
      <c r="N1069" s="288">
        <v>0</v>
      </c>
      <c r="O1069" s="289">
        <v>0</v>
      </c>
      <c r="P1069" s="290">
        <v>0</v>
      </c>
      <c r="Q1069" s="290">
        <v>0</v>
      </c>
      <c r="R1069" s="290">
        <v>0</v>
      </c>
      <c r="S1069" s="290">
        <v>0</v>
      </c>
      <c r="T1069" s="291">
        <v>0</v>
      </c>
      <c r="U1069" s="292">
        <v>0</v>
      </c>
      <c r="V1069" s="292">
        <v>0</v>
      </c>
      <c r="W1069" s="292">
        <v>0</v>
      </c>
      <c r="X1069" s="293">
        <v>0</v>
      </c>
      <c r="Y1069" s="604" t="s">
        <v>16660</v>
      </c>
      <c r="Z1069" s="282"/>
      <c r="AA1069" s="282"/>
      <c r="AB1069" s="282"/>
      <c r="AC1069" s="282"/>
      <c r="AD1069" s="283"/>
      <c r="AF1069" s="285"/>
      <c r="AG1069" s="285"/>
      <c r="AH1069" s="285"/>
      <c r="AI1069" s="285"/>
      <c r="AJ1069" s="285"/>
      <c r="AL1069" s="295"/>
    </row>
    <row r="1070" spans="1:38" s="272" customFormat="1" x14ac:dyDescent="0.2">
      <c r="A1070" s="272" t="s">
        <v>1285</v>
      </c>
      <c r="B1070" s="272" t="s">
        <v>17066</v>
      </c>
      <c r="C1070" s="257">
        <v>56001</v>
      </c>
      <c r="D1070" s="272" t="s">
        <v>17027</v>
      </c>
      <c r="E1070" s="273" t="s">
        <v>17827</v>
      </c>
      <c r="F1070" s="274">
        <v>10500106</v>
      </c>
      <c r="G1070" s="272" t="s">
        <v>17828</v>
      </c>
      <c r="H1070" s="272" t="s">
        <v>18219</v>
      </c>
      <c r="I1070" s="272" t="s">
        <v>10494</v>
      </c>
      <c r="J1070" s="287">
        <v>5.3523161999999997</v>
      </c>
      <c r="K1070" s="288">
        <v>0</v>
      </c>
      <c r="L1070" s="288">
        <v>0</v>
      </c>
      <c r="M1070" s="288">
        <v>0</v>
      </c>
      <c r="N1070" s="288">
        <v>0</v>
      </c>
      <c r="O1070" s="289">
        <v>5.8013855000268277</v>
      </c>
      <c r="P1070" s="290">
        <v>0</v>
      </c>
      <c r="Q1070" s="290">
        <v>0</v>
      </c>
      <c r="R1070" s="290">
        <v>0</v>
      </c>
      <c r="S1070" s="290">
        <v>0</v>
      </c>
      <c r="T1070" s="291">
        <v>5.8013855000268277</v>
      </c>
      <c r="U1070" s="292">
        <v>0</v>
      </c>
      <c r="V1070" s="292">
        <v>0</v>
      </c>
      <c r="W1070" s="292">
        <v>0</v>
      </c>
      <c r="X1070" s="293">
        <v>0</v>
      </c>
      <c r="Y1070" s="604" t="s">
        <v>16660</v>
      </c>
      <c r="Z1070" s="282"/>
      <c r="AA1070" s="282"/>
      <c r="AB1070" s="282"/>
      <c r="AC1070" s="282"/>
      <c r="AD1070" s="283"/>
      <c r="AF1070" s="285"/>
      <c r="AG1070" s="285"/>
      <c r="AH1070" s="285"/>
      <c r="AI1070" s="285"/>
      <c r="AJ1070" s="285"/>
      <c r="AL1070" s="295"/>
    </row>
    <row r="1071" spans="1:38" s="272" customFormat="1" x14ac:dyDescent="0.2">
      <c r="A1071" s="272" t="s">
        <v>1285</v>
      </c>
      <c r="B1071" s="272" t="s">
        <v>17066</v>
      </c>
      <c r="C1071" s="257">
        <v>56023</v>
      </c>
      <c r="D1071" s="272" t="s">
        <v>17028</v>
      </c>
      <c r="E1071" s="273" t="s">
        <v>17266</v>
      </c>
      <c r="F1071" s="274">
        <v>31000220</v>
      </c>
      <c r="G1071" s="272" t="s">
        <v>18220</v>
      </c>
      <c r="H1071" s="272" t="s">
        <v>18108</v>
      </c>
      <c r="I1071" s="272" t="s">
        <v>12117</v>
      </c>
      <c r="J1071" s="287">
        <v>0</v>
      </c>
      <c r="K1071" s="288">
        <v>1.9</v>
      </c>
      <c r="L1071" s="288">
        <v>0</v>
      </c>
      <c r="M1071" s="288">
        <v>0</v>
      </c>
      <c r="N1071" s="288">
        <v>0</v>
      </c>
      <c r="O1071" s="289">
        <v>0</v>
      </c>
      <c r="P1071" s="290">
        <v>2.0594135395160271</v>
      </c>
      <c r="Q1071" s="290">
        <v>0</v>
      </c>
      <c r="R1071" s="290">
        <v>0</v>
      </c>
      <c r="S1071" s="290">
        <v>0</v>
      </c>
      <c r="T1071" s="291">
        <v>0</v>
      </c>
      <c r="U1071" s="292">
        <v>2.0594135395160271</v>
      </c>
      <c r="V1071" s="292">
        <v>0</v>
      </c>
      <c r="W1071" s="292">
        <v>0</v>
      </c>
      <c r="X1071" s="293">
        <v>0</v>
      </c>
      <c r="Y1071" s="604" t="s">
        <v>16660</v>
      </c>
      <c r="Z1071" s="282"/>
      <c r="AA1071" s="282"/>
      <c r="AB1071" s="282"/>
      <c r="AC1071" s="282"/>
      <c r="AD1071" s="283"/>
      <c r="AF1071" s="285"/>
      <c r="AG1071" s="285"/>
      <c r="AH1071" s="285"/>
      <c r="AI1071" s="285"/>
      <c r="AJ1071" s="285"/>
      <c r="AL1071" s="295"/>
    </row>
    <row r="1072" spans="1:38" s="272" customFormat="1" x14ac:dyDescent="0.2">
      <c r="A1072" s="272" t="s">
        <v>1285</v>
      </c>
      <c r="B1072" s="272" t="s">
        <v>17066</v>
      </c>
      <c r="C1072" s="257">
        <v>56023</v>
      </c>
      <c r="D1072" s="272" t="s">
        <v>17028</v>
      </c>
      <c r="E1072" s="273" t="s">
        <v>17266</v>
      </c>
      <c r="F1072" s="274">
        <v>31000220</v>
      </c>
      <c r="G1072" s="272" t="s">
        <v>18221</v>
      </c>
      <c r="H1072" s="272" t="s">
        <v>18108</v>
      </c>
      <c r="I1072" s="272" t="s">
        <v>12117</v>
      </c>
      <c r="J1072" s="287">
        <v>0</v>
      </c>
      <c r="K1072" s="288">
        <v>1.4</v>
      </c>
      <c r="L1072" s="288">
        <v>0</v>
      </c>
      <c r="M1072" s="288">
        <v>0</v>
      </c>
      <c r="N1072" s="288">
        <v>0</v>
      </c>
      <c r="O1072" s="289">
        <v>0</v>
      </c>
      <c r="P1072" s="290">
        <v>1.5174626080644411</v>
      </c>
      <c r="Q1072" s="290">
        <v>0</v>
      </c>
      <c r="R1072" s="290">
        <v>0</v>
      </c>
      <c r="S1072" s="290">
        <v>0</v>
      </c>
      <c r="T1072" s="291">
        <v>0</v>
      </c>
      <c r="U1072" s="292">
        <v>1.5174626080644411</v>
      </c>
      <c r="V1072" s="292">
        <v>0</v>
      </c>
      <c r="W1072" s="292">
        <v>0</v>
      </c>
      <c r="X1072" s="293">
        <v>0</v>
      </c>
      <c r="Y1072" s="604" t="s">
        <v>16660</v>
      </c>
      <c r="Z1072" s="282"/>
      <c r="AA1072" s="282"/>
      <c r="AB1072" s="282"/>
      <c r="AC1072" s="282"/>
      <c r="AD1072" s="283"/>
      <c r="AF1072" s="285"/>
      <c r="AG1072" s="285"/>
      <c r="AH1072" s="285"/>
      <c r="AI1072" s="285"/>
      <c r="AJ1072" s="285"/>
      <c r="AL1072" s="295"/>
    </row>
    <row r="1073" spans="1:38" s="272" customFormat="1" x14ac:dyDescent="0.2">
      <c r="A1073" s="272" t="s">
        <v>1285</v>
      </c>
      <c r="B1073" s="272" t="s">
        <v>17066</v>
      </c>
      <c r="C1073" s="257">
        <v>56023</v>
      </c>
      <c r="D1073" s="272" t="s">
        <v>17028</v>
      </c>
      <c r="E1073" s="273" t="s">
        <v>17266</v>
      </c>
      <c r="F1073" s="274">
        <v>40400312</v>
      </c>
      <c r="G1073" s="272" t="s">
        <v>18220</v>
      </c>
      <c r="H1073" s="272" t="s">
        <v>18222</v>
      </c>
      <c r="I1073" s="272" t="s">
        <v>16772</v>
      </c>
      <c r="J1073" s="287">
        <v>0</v>
      </c>
      <c r="K1073" s="288">
        <v>9.9</v>
      </c>
      <c r="L1073" s="288">
        <v>0</v>
      </c>
      <c r="M1073" s="288">
        <v>0</v>
      </c>
      <c r="N1073" s="288">
        <v>0</v>
      </c>
      <c r="O1073" s="289">
        <v>0</v>
      </c>
      <c r="P1073" s="290">
        <v>10.730628442741406</v>
      </c>
      <c r="Q1073" s="290">
        <v>0</v>
      </c>
      <c r="R1073" s="290">
        <v>0</v>
      </c>
      <c r="S1073" s="290">
        <v>0</v>
      </c>
      <c r="T1073" s="291">
        <v>0</v>
      </c>
      <c r="U1073" s="292">
        <v>9.9166125688548288</v>
      </c>
      <c r="V1073" s="292">
        <v>0</v>
      </c>
      <c r="W1073" s="292">
        <v>0</v>
      </c>
      <c r="X1073" s="293">
        <v>0</v>
      </c>
      <c r="Y1073" s="604" t="s">
        <v>16661</v>
      </c>
      <c r="Z1073" s="282"/>
      <c r="AA1073" s="282"/>
      <c r="AB1073" s="282"/>
      <c r="AC1073" s="282"/>
      <c r="AD1073" s="283"/>
      <c r="AF1073" s="285"/>
      <c r="AG1073" s="285"/>
      <c r="AH1073" s="285"/>
      <c r="AI1073" s="285"/>
      <c r="AJ1073" s="285"/>
      <c r="AL1073" s="295"/>
    </row>
    <row r="1074" spans="1:38" s="272" customFormat="1" x14ac:dyDescent="0.2">
      <c r="A1074" s="272" t="s">
        <v>1285</v>
      </c>
      <c r="B1074" s="272" t="s">
        <v>17066</v>
      </c>
      <c r="C1074" s="257">
        <v>56023</v>
      </c>
      <c r="D1074" s="272" t="s">
        <v>17028</v>
      </c>
      <c r="E1074" s="273" t="s">
        <v>17266</v>
      </c>
      <c r="F1074" s="274">
        <v>40400312</v>
      </c>
      <c r="G1074" s="272" t="s">
        <v>18221</v>
      </c>
      <c r="H1074" s="272" t="s">
        <v>18222</v>
      </c>
      <c r="I1074" s="272" t="s">
        <v>16772</v>
      </c>
      <c r="J1074" s="287">
        <v>0</v>
      </c>
      <c r="K1074" s="288">
        <v>14.8</v>
      </c>
      <c r="L1074" s="288">
        <v>0</v>
      </c>
      <c r="M1074" s="288">
        <v>0</v>
      </c>
      <c r="N1074" s="288">
        <v>0</v>
      </c>
      <c r="O1074" s="289">
        <v>0</v>
      </c>
      <c r="P1074" s="290">
        <v>16.041747570966951</v>
      </c>
      <c r="Q1074" s="290">
        <v>0</v>
      </c>
      <c r="R1074" s="290">
        <v>0</v>
      </c>
      <c r="S1074" s="290">
        <v>0</v>
      </c>
      <c r="T1074" s="291">
        <v>0</v>
      </c>
      <c r="U1074" s="292">
        <v>14.824834951419339</v>
      </c>
      <c r="V1074" s="292">
        <v>0</v>
      </c>
      <c r="W1074" s="292">
        <v>0</v>
      </c>
      <c r="X1074" s="293">
        <v>0</v>
      </c>
      <c r="Y1074" s="604" t="s">
        <v>16661</v>
      </c>
      <c r="Z1074" s="282"/>
      <c r="AA1074" s="282"/>
      <c r="AB1074" s="282"/>
      <c r="AC1074" s="282"/>
      <c r="AD1074" s="283"/>
      <c r="AF1074" s="285"/>
      <c r="AG1074" s="285"/>
      <c r="AH1074" s="285"/>
      <c r="AI1074" s="285"/>
      <c r="AJ1074" s="285"/>
      <c r="AL1074" s="295"/>
    </row>
    <row r="1075" spans="1:38" s="272" customFormat="1" x14ac:dyDescent="0.2">
      <c r="A1075" s="272" t="s">
        <v>1285</v>
      </c>
      <c r="B1075" s="272" t="s">
        <v>17066</v>
      </c>
      <c r="C1075" s="257">
        <v>56023</v>
      </c>
      <c r="D1075" s="272" t="s">
        <v>17028</v>
      </c>
      <c r="E1075" s="273" t="s">
        <v>17266</v>
      </c>
      <c r="F1075" s="274">
        <v>31000404</v>
      </c>
      <c r="G1075" s="272" t="s">
        <v>18220</v>
      </c>
      <c r="H1075" s="272" t="s">
        <v>18223</v>
      </c>
      <c r="I1075" s="272" t="s">
        <v>14779</v>
      </c>
      <c r="J1075" s="287">
        <v>0.4</v>
      </c>
      <c r="K1075" s="288">
        <v>0</v>
      </c>
      <c r="L1075" s="288">
        <v>0.1</v>
      </c>
      <c r="M1075" s="288">
        <v>0</v>
      </c>
      <c r="N1075" s="288">
        <v>0</v>
      </c>
      <c r="O1075" s="289">
        <v>0.43356074516126891</v>
      </c>
      <c r="P1075" s="290">
        <v>0</v>
      </c>
      <c r="Q1075" s="290">
        <v>0.10839018629031723</v>
      </c>
      <c r="R1075" s="290">
        <v>0</v>
      </c>
      <c r="S1075" s="290">
        <v>0</v>
      </c>
      <c r="T1075" s="291">
        <v>0.43356074516126891</v>
      </c>
      <c r="U1075" s="292">
        <v>0</v>
      </c>
      <c r="V1075" s="292">
        <v>0.10839018629031723</v>
      </c>
      <c r="W1075" s="292">
        <v>0</v>
      </c>
      <c r="X1075" s="293">
        <v>0</v>
      </c>
      <c r="Y1075" s="604" t="s">
        <v>16660</v>
      </c>
      <c r="Z1075" s="282"/>
      <c r="AA1075" s="282"/>
      <c r="AB1075" s="282"/>
      <c r="AC1075" s="282"/>
      <c r="AD1075" s="283"/>
      <c r="AF1075" s="285"/>
      <c r="AG1075" s="285"/>
      <c r="AH1075" s="285"/>
      <c r="AI1075" s="285"/>
      <c r="AJ1075" s="285"/>
      <c r="AL1075" s="295"/>
    </row>
    <row r="1076" spans="1:38" s="272" customFormat="1" x14ac:dyDescent="0.2">
      <c r="A1076" s="272" t="s">
        <v>1285</v>
      </c>
      <c r="B1076" s="272" t="s">
        <v>17066</v>
      </c>
      <c r="C1076" s="257">
        <v>56023</v>
      </c>
      <c r="D1076" s="272" t="s">
        <v>17028</v>
      </c>
      <c r="E1076" s="273" t="s">
        <v>17266</v>
      </c>
      <c r="F1076" s="274">
        <v>31000404</v>
      </c>
      <c r="G1076" s="272" t="s">
        <v>18221</v>
      </c>
      <c r="H1076" s="272" t="s">
        <v>18224</v>
      </c>
      <c r="I1076" s="272" t="s">
        <v>14779</v>
      </c>
      <c r="J1076" s="287">
        <v>0.5</v>
      </c>
      <c r="K1076" s="288">
        <v>0</v>
      </c>
      <c r="L1076" s="288">
        <v>0.1</v>
      </c>
      <c r="M1076" s="288">
        <v>0</v>
      </c>
      <c r="N1076" s="288">
        <v>0</v>
      </c>
      <c r="O1076" s="289">
        <v>0.54195093145158613</v>
      </c>
      <c r="P1076" s="290">
        <v>0</v>
      </c>
      <c r="Q1076" s="290">
        <v>0.10839018629031723</v>
      </c>
      <c r="R1076" s="290">
        <v>0</v>
      </c>
      <c r="S1076" s="290">
        <v>0</v>
      </c>
      <c r="T1076" s="291">
        <v>0.54195093145158613</v>
      </c>
      <c r="U1076" s="292">
        <v>0</v>
      </c>
      <c r="V1076" s="292">
        <v>0.10839018629031723</v>
      </c>
      <c r="W1076" s="292">
        <v>0</v>
      </c>
      <c r="X1076" s="293">
        <v>0</v>
      </c>
      <c r="Y1076" s="604" t="s">
        <v>16660</v>
      </c>
      <c r="Z1076" s="282"/>
      <c r="AA1076" s="282"/>
      <c r="AB1076" s="282"/>
      <c r="AC1076" s="282"/>
      <c r="AD1076" s="283"/>
      <c r="AF1076" s="285"/>
      <c r="AG1076" s="285"/>
      <c r="AH1076" s="285"/>
      <c r="AI1076" s="285"/>
      <c r="AJ1076" s="285"/>
      <c r="AL1076" s="295"/>
    </row>
    <row r="1077" spans="1:38" s="272" customFormat="1" x14ac:dyDescent="0.2">
      <c r="A1077" s="272" t="s">
        <v>1285</v>
      </c>
      <c r="B1077" s="272" t="s">
        <v>17066</v>
      </c>
      <c r="C1077" s="257">
        <v>56023</v>
      </c>
      <c r="D1077" s="272" t="s">
        <v>17028</v>
      </c>
      <c r="E1077" s="273" t="s">
        <v>17266</v>
      </c>
      <c r="F1077" s="274">
        <v>31000220</v>
      </c>
      <c r="G1077" s="272" t="s">
        <v>17267</v>
      </c>
      <c r="H1077" s="272" t="s">
        <v>18225</v>
      </c>
      <c r="I1077" s="272" t="s">
        <v>12117</v>
      </c>
      <c r="J1077" s="287">
        <v>0</v>
      </c>
      <c r="K1077" s="288">
        <v>0.438</v>
      </c>
      <c r="L1077" s="288">
        <v>0</v>
      </c>
      <c r="M1077" s="288">
        <v>0</v>
      </c>
      <c r="N1077" s="288">
        <v>0</v>
      </c>
      <c r="O1077" s="289">
        <v>0</v>
      </c>
      <c r="P1077" s="290">
        <v>0.47474901595158947</v>
      </c>
      <c r="Q1077" s="290">
        <v>0</v>
      </c>
      <c r="R1077" s="290">
        <v>0</v>
      </c>
      <c r="S1077" s="290">
        <v>0</v>
      </c>
      <c r="T1077" s="291">
        <v>0</v>
      </c>
      <c r="U1077" s="292">
        <v>0.47474901595158947</v>
      </c>
      <c r="V1077" s="292">
        <v>0</v>
      </c>
      <c r="W1077" s="292">
        <v>0</v>
      </c>
      <c r="X1077" s="293">
        <v>0</v>
      </c>
      <c r="Y1077" s="604" t="s">
        <v>16660</v>
      </c>
      <c r="Z1077" s="282"/>
      <c r="AA1077" s="282"/>
      <c r="AB1077" s="282"/>
      <c r="AC1077" s="282"/>
      <c r="AD1077" s="283"/>
      <c r="AF1077" s="285"/>
      <c r="AG1077" s="285"/>
      <c r="AH1077" s="285"/>
      <c r="AI1077" s="285"/>
      <c r="AJ1077" s="285"/>
      <c r="AL1077" s="295"/>
    </row>
    <row r="1078" spans="1:38" s="272" customFormat="1" x14ac:dyDescent="0.2">
      <c r="A1078" s="272" t="s">
        <v>1285</v>
      </c>
      <c r="B1078" s="272" t="s">
        <v>17066</v>
      </c>
      <c r="C1078" s="257">
        <v>56023</v>
      </c>
      <c r="D1078" s="272" t="s">
        <v>17028</v>
      </c>
      <c r="E1078" s="273" t="s">
        <v>17266</v>
      </c>
      <c r="F1078" s="274">
        <v>40400311</v>
      </c>
      <c r="G1078" s="272" t="s">
        <v>17267</v>
      </c>
      <c r="H1078" s="272" t="s">
        <v>18226</v>
      </c>
      <c r="I1078" s="272" t="s">
        <v>16772</v>
      </c>
      <c r="J1078" s="287">
        <v>0</v>
      </c>
      <c r="K1078" s="288">
        <v>3.504</v>
      </c>
      <c r="L1078" s="288">
        <v>0</v>
      </c>
      <c r="M1078" s="288">
        <v>0</v>
      </c>
      <c r="N1078" s="288">
        <v>0</v>
      </c>
      <c r="O1078" s="289">
        <v>0</v>
      </c>
      <c r="P1078" s="290">
        <v>3.7979921276127158</v>
      </c>
      <c r="Q1078" s="290">
        <v>0</v>
      </c>
      <c r="R1078" s="290">
        <v>0</v>
      </c>
      <c r="S1078" s="290">
        <v>0</v>
      </c>
      <c r="T1078" s="291">
        <v>0</v>
      </c>
      <c r="U1078" s="292">
        <v>3.7979921276127158</v>
      </c>
      <c r="V1078" s="292">
        <v>0</v>
      </c>
      <c r="W1078" s="292">
        <v>0</v>
      </c>
      <c r="X1078" s="293">
        <v>0</v>
      </c>
      <c r="Y1078" s="604" t="s">
        <v>16660</v>
      </c>
      <c r="Z1078" s="282"/>
      <c r="AA1078" s="282"/>
      <c r="AB1078" s="282"/>
      <c r="AC1078" s="282"/>
      <c r="AD1078" s="283"/>
      <c r="AF1078" s="285"/>
      <c r="AG1078" s="285"/>
      <c r="AH1078" s="285"/>
      <c r="AI1078" s="285"/>
      <c r="AJ1078" s="285"/>
      <c r="AL1078" s="295"/>
    </row>
    <row r="1079" spans="1:38" s="272" customFormat="1" x14ac:dyDescent="0.2">
      <c r="A1079" s="272" t="s">
        <v>1285</v>
      </c>
      <c r="B1079" s="272" t="s">
        <v>17066</v>
      </c>
      <c r="C1079" s="257">
        <v>56023</v>
      </c>
      <c r="D1079" s="272" t="s">
        <v>17028</v>
      </c>
      <c r="E1079" s="273" t="s">
        <v>17266</v>
      </c>
      <c r="F1079" s="274">
        <v>31000227</v>
      </c>
      <c r="G1079" s="272" t="s">
        <v>18227</v>
      </c>
      <c r="H1079" s="272" t="s">
        <v>18228</v>
      </c>
      <c r="I1079" s="272" t="s">
        <v>15126</v>
      </c>
      <c r="J1079" s="287">
        <v>0.876</v>
      </c>
      <c r="K1079" s="288">
        <v>0</v>
      </c>
      <c r="L1079" s="288">
        <v>0</v>
      </c>
      <c r="M1079" s="288">
        <v>0</v>
      </c>
      <c r="N1079" s="288">
        <v>0</v>
      </c>
      <c r="O1079" s="289">
        <v>0.94949803190317894</v>
      </c>
      <c r="P1079" s="290">
        <v>0</v>
      </c>
      <c r="Q1079" s="290">
        <v>0</v>
      </c>
      <c r="R1079" s="290">
        <v>0</v>
      </c>
      <c r="S1079" s="290">
        <v>0</v>
      </c>
      <c r="T1079" s="291">
        <v>0.94949803190317894</v>
      </c>
      <c r="U1079" s="292">
        <v>0</v>
      </c>
      <c r="V1079" s="292">
        <v>0</v>
      </c>
      <c r="W1079" s="292">
        <v>0</v>
      </c>
      <c r="X1079" s="293">
        <v>0</v>
      </c>
      <c r="Y1079" s="604" t="s">
        <v>16660</v>
      </c>
      <c r="Z1079" s="282"/>
      <c r="AA1079" s="282"/>
      <c r="AB1079" s="282"/>
      <c r="AC1079" s="282"/>
      <c r="AD1079" s="283"/>
      <c r="AF1079" s="285"/>
      <c r="AG1079" s="285"/>
      <c r="AH1079" s="285"/>
      <c r="AI1079" s="285"/>
      <c r="AJ1079" s="285"/>
      <c r="AL1079" s="295"/>
    </row>
    <row r="1080" spans="1:38" s="272" customFormat="1" x14ac:dyDescent="0.2">
      <c r="A1080" s="272" t="s">
        <v>1285</v>
      </c>
      <c r="B1080" s="272" t="s">
        <v>17066</v>
      </c>
      <c r="C1080" s="257">
        <v>56023</v>
      </c>
      <c r="D1080" s="272" t="s">
        <v>17028</v>
      </c>
      <c r="E1080" s="273" t="s">
        <v>17266</v>
      </c>
      <c r="F1080" s="274">
        <v>31000220</v>
      </c>
      <c r="G1080" s="272" t="s">
        <v>18229</v>
      </c>
      <c r="H1080" s="272" t="s">
        <v>18108</v>
      </c>
      <c r="I1080" s="272" t="s">
        <v>12117</v>
      </c>
      <c r="J1080" s="287">
        <v>0</v>
      </c>
      <c r="K1080" s="288">
        <v>11.1</v>
      </c>
      <c r="L1080" s="288">
        <v>0</v>
      </c>
      <c r="M1080" s="288">
        <v>0</v>
      </c>
      <c r="N1080" s="288">
        <v>0</v>
      </c>
      <c r="O1080" s="289">
        <v>0</v>
      </c>
      <c r="P1080" s="290">
        <v>12.031310678225212</v>
      </c>
      <c r="Q1080" s="290">
        <v>0</v>
      </c>
      <c r="R1080" s="290">
        <v>0</v>
      </c>
      <c r="S1080" s="290">
        <v>0</v>
      </c>
      <c r="T1080" s="291">
        <v>0</v>
      </c>
      <c r="U1080" s="292">
        <v>12.031310678225212</v>
      </c>
      <c r="V1080" s="292">
        <v>0</v>
      </c>
      <c r="W1080" s="292">
        <v>0</v>
      </c>
      <c r="X1080" s="293">
        <v>0</v>
      </c>
      <c r="Y1080" s="604" t="s">
        <v>16660</v>
      </c>
      <c r="Z1080" s="282"/>
      <c r="AA1080" s="282"/>
      <c r="AB1080" s="282"/>
      <c r="AC1080" s="282"/>
      <c r="AD1080" s="283"/>
      <c r="AF1080" s="285"/>
      <c r="AG1080" s="285"/>
      <c r="AH1080" s="285"/>
      <c r="AI1080" s="285"/>
      <c r="AJ1080" s="285"/>
      <c r="AL1080" s="295"/>
    </row>
    <row r="1081" spans="1:38" s="272" customFormat="1" x14ac:dyDescent="0.2">
      <c r="A1081" s="272" t="s">
        <v>1285</v>
      </c>
      <c r="B1081" s="272" t="s">
        <v>17066</v>
      </c>
      <c r="C1081" s="257">
        <v>56023</v>
      </c>
      <c r="D1081" s="272" t="s">
        <v>17028</v>
      </c>
      <c r="E1081" s="273" t="s">
        <v>17266</v>
      </c>
      <c r="F1081" s="274">
        <v>31000228</v>
      </c>
      <c r="G1081" s="272" t="s">
        <v>18229</v>
      </c>
      <c r="H1081" s="272" t="s">
        <v>18109</v>
      </c>
      <c r="I1081" s="272" t="s">
        <v>15126</v>
      </c>
      <c r="J1081" s="287">
        <v>0.2</v>
      </c>
      <c r="K1081" s="288">
        <v>0</v>
      </c>
      <c r="L1081" s="288">
        <v>0</v>
      </c>
      <c r="M1081" s="288">
        <v>0</v>
      </c>
      <c r="N1081" s="288">
        <v>0</v>
      </c>
      <c r="O1081" s="289">
        <v>0.21678037258063446</v>
      </c>
      <c r="P1081" s="290">
        <v>0</v>
      </c>
      <c r="Q1081" s="290">
        <v>0</v>
      </c>
      <c r="R1081" s="290">
        <v>0</v>
      </c>
      <c r="S1081" s="290">
        <v>0</v>
      </c>
      <c r="T1081" s="291">
        <v>0.21678037258063446</v>
      </c>
      <c r="U1081" s="292">
        <v>0</v>
      </c>
      <c r="V1081" s="292">
        <v>0</v>
      </c>
      <c r="W1081" s="292">
        <v>0</v>
      </c>
      <c r="X1081" s="293">
        <v>0</v>
      </c>
      <c r="Y1081" s="604" t="s">
        <v>16660</v>
      </c>
      <c r="Z1081" s="282"/>
      <c r="AA1081" s="282"/>
      <c r="AB1081" s="282"/>
      <c r="AC1081" s="282"/>
      <c r="AD1081" s="283"/>
      <c r="AF1081" s="285"/>
      <c r="AG1081" s="285"/>
      <c r="AH1081" s="285"/>
      <c r="AI1081" s="285"/>
      <c r="AJ1081" s="285"/>
      <c r="AL1081" s="295"/>
    </row>
    <row r="1082" spans="1:38" s="272" customFormat="1" x14ac:dyDescent="0.2">
      <c r="A1082" s="272" t="s">
        <v>1285</v>
      </c>
      <c r="B1082" s="272" t="s">
        <v>17066</v>
      </c>
      <c r="C1082" s="257">
        <v>56023</v>
      </c>
      <c r="D1082" s="272" t="s">
        <v>17028</v>
      </c>
      <c r="E1082" s="273" t="s">
        <v>17266</v>
      </c>
      <c r="F1082" s="274">
        <v>40400312</v>
      </c>
      <c r="G1082" s="272" t="s">
        <v>18229</v>
      </c>
      <c r="H1082" s="272" t="s">
        <v>18110</v>
      </c>
      <c r="I1082" s="272" t="s">
        <v>16772</v>
      </c>
      <c r="J1082" s="287">
        <v>0</v>
      </c>
      <c r="K1082" s="288">
        <v>5.0999999999999996</v>
      </c>
      <c r="L1082" s="288">
        <v>0</v>
      </c>
      <c r="M1082" s="288">
        <v>0</v>
      </c>
      <c r="N1082" s="288">
        <v>0</v>
      </c>
      <c r="O1082" s="289">
        <v>0</v>
      </c>
      <c r="P1082" s="290">
        <v>5.5278995008061784</v>
      </c>
      <c r="Q1082" s="290">
        <v>0</v>
      </c>
      <c r="R1082" s="290">
        <v>0</v>
      </c>
      <c r="S1082" s="290">
        <v>0</v>
      </c>
      <c r="T1082" s="291">
        <v>0</v>
      </c>
      <c r="U1082" s="292">
        <v>5.5278995008061784</v>
      </c>
      <c r="V1082" s="292">
        <v>0</v>
      </c>
      <c r="W1082" s="292">
        <v>0</v>
      </c>
      <c r="X1082" s="293">
        <v>0</v>
      </c>
      <c r="Y1082" s="604" t="s">
        <v>16660</v>
      </c>
      <c r="Z1082" s="282"/>
      <c r="AA1082" s="282"/>
      <c r="AB1082" s="282"/>
      <c r="AC1082" s="282"/>
      <c r="AD1082" s="283"/>
      <c r="AF1082" s="285"/>
      <c r="AG1082" s="285"/>
      <c r="AH1082" s="285"/>
      <c r="AI1082" s="285"/>
      <c r="AJ1082" s="285"/>
      <c r="AL1082" s="295"/>
    </row>
    <row r="1083" spans="1:38" s="272" customFormat="1" x14ac:dyDescent="0.2">
      <c r="A1083" s="272" t="s">
        <v>1285</v>
      </c>
      <c r="B1083" s="272" t="s">
        <v>17066</v>
      </c>
      <c r="C1083" s="257">
        <v>56023</v>
      </c>
      <c r="D1083" s="272" t="s">
        <v>17028</v>
      </c>
      <c r="E1083" s="273" t="s">
        <v>17266</v>
      </c>
      <c r="F1083" s="274">
        <v>31000220</v>
      </c>
      <c r="G1083" s="272" t="s">
        <v>18230</v>
      </c>
      <c r="H1083" s="272" t="s">
        <v>18231</v>
      </c>
      <c r="I1083" s="272" t="s">
        <v>12117</v>
      </c>
      <c r="J1083" s="287">
        <v>0</v>
      </c>
      <c r="K1083" s="288">
        <v>7.2270000000000003</v>
      </c>
      <c r="L1083" s="288">
        <v>0</v>
      </c>
      <c r="M1083" s="288">
        <v>0</v>
      </c>
      <c r="N1083" s="288">
        <v>0</v>
      </c>
      <c r="O1083" s="289">
        <v>0</v>
      </c>
      <c r="P1083" s="290">
        <v>7.8333587632012263</v>
      </c>
      <c r="Q1083" s="290">
        <v>0</v>
      </c>
      <c r="R1083" s="290">
        <v>0</v>
      </c>
      <c r="S1083" s="290">
        <v>0</v>
      </c>
      <c r="T1083" s="291">
        <v>0</v>
      </c>
      <c r="U1083" s="292">
        <v>7.8333587632012263</v>
      </c>
      <c r="V1083" s="292">
        <v>0</v>
      </c>
      <c r="W1083" s="292">
        <v>0</v>
      </c>
      <c r="X1083" s="293">
        <v>0</v>
      </c>
      <c r="Y1083" s="604" t="s">
        <v>16660</v>
      </c>
      <c r="Z1083" s="282"/>
      <c r="AA1083" s="282"/>
      <c r="AB1083" s="282"/>
      <c r="AC1083" s="282"/>
      <c r="AD1083" s="283"/>
      <c r="AF1083" s="285"/>
      <c r="AG1083" s="285"/>
      <c r="AH1083" s="285"/>
      <c r="AI1083" s="285"/>
      <c r="AJ1083" s="285"/>
      <c r="AL1083" s="295"/>
    </row>
    <row r="1084" spans="1:38" s="272" customFormat="1" x14ac:dyDescent="0.2">
      <c r="A1084" s="272" t="s">
        <v>1285</v>
      </c>
      <c r="B1084" s="272" t="s">
        <v>17066</v>
      </c>
      <c r="C1084" s="257">
        <v>56023</v>
      </c>
      <c r="D1084" s="272" t="s">
        <v>17028</v>
      </c>
      <c r="E1084" s="273" t="s">
        <v>17266</v>
      </c>
      <c r="F1084" s="274">
        <v>31000220</v>
      </c>
      <c r="G1084" s="272" t="s">
        <v>18232</v>
      </c>
      <c r="H1084" s="272" t="s">
        <v>18225</v>
      </c>
      <c r="I1084" s="272" t="s">
        <v>12117</v>
      </c>
      <c r="J1084" s="287">
        <v>0</v>
      </c>
      <c r="K1084" s="288">
        <v>7.4459999999999997</v>
      </c>
      <c r="L1084" s="288">
        <v>0</v>
      </c>
      <c r="M1084" s="288">
        <v>0</v>
      </c>
      <c r="N1084" s="288">
        <v>0</v>
      </c>
      <c r="O1084" s="289">
        <v>0</v>
      </c>
      <c r="P1084" s="290">
        <v>8.070733271177021</v>
      </c>
      <c r="Q1084" s="290">
        <v>0</v>
      </c>
      <c r="R1084" s="290">
        <v>0</v>
      </c>
      <c r="S1084" s="290">
        <v>0</v>
      </c>
      <c r="T1084" s="291">
        <v>0</v>
      </c>
      <c r="U1084" s="292">
        <v>8.070733271177021</v>
      </c>
      <c r="V1084" s="292">
        <v>0</v>
      </c>
      <c r="W1084" s="292">
        <v>0</v>
      </c>
      <c r="X1084" s="293">
        <v>0</v>
      </c>
      <c r="Y1084" s="604" t="s">
        <v>16660</v>
      </c>
      <c r="Z1084" s="282"/>
      <c r="AA1084" s="282"/>
      <c r="AB1084" s="282"/>
      <c r="AC1084" s="282"/>
      <c r="AD1084" s="283"/>
      <c r="AF1084" s="285"/>
      <c r="AG1084" s="285"/>
      <c r="AH1084" s="285"/>
      <c r="AI1084" s="285"/>
      <c r="AJ1084" s="285"/>
      <c r="AL1084" s="295"/>
    </row>
    <row r="1085" spans="1:38" s="272" customFormat="1" x14ac:dyDescent="0.2">
      <c r="A1085" s="272" t="s">
        <v>1285</v>
      </c>
      <c r="B1085" s="272" t="s">
        <v>17066</v>
      </c>
      <c r="C1085" s="257">
        <v>56023</v>
      </c>
      <c r="D1085" s="272" t="s">
        <v>17028</v>
      </c>
      <c r="E1085" s="273" t="s">
        <v>17266</v>
      </c>
      <c r="F1085" s="274">
        <v>31000220</v>
      </c>
      <c r="G1085" s="272" t="s">
        <v>17276</v>
      </c>
      <c r="H1085" s="272" t="s">
        <v>18225</v>
      </c>
      <c r="I1085" s="272" t="s">
        <v>12117</v>
      </c>
      <c r="J1085" s="287">
        <v>0</v>
      </c>
      <c r="K1085" s="288">
        <v>1.752</v>
      </c>
      <c r="L1085" s="288">
        <v>0</v>
      </c>
      <c r="M1085" s="288">
        <v>0</v>
      </c>
      <c r="N1085" s="288">
        <v>0</v>
      </c>
      <c r="O1085" s="289">
        <v>0</v>
      </c>
      <c r="P1085" s="290">
        <v>1.8989960638063579</v>
      </c>
      <c r="Q1085" s="290">
        <v>0</v>
      </c>
      <c r="R1085" s="290">
        <v>0</v>
      </c>
      <c r="S1085" s="290">
        <v>0</v>
      </c>
      <c r="T1085" s="291">
        <v>0</v>
      </c>
      <c r="U1085" s="292">
        <v>1.8989960638063579</v>
      </c>
      <c r="V1085" s="292">
        <v>0</v>
      </c>
      <c r="W1085" s="292">
        <v>0</v>
      </c>
      <c r="X1085" s="293">
        <v>0</v>
      </c>
      <c r="Y1085" s="604" t="s">
        <v>16660</v>
      </c>
      <c r="Z1085" s="282"/>
      <c r="AA1085" s="282"/>
      <c r="AB1085" s="282"/>
      <c r="AC1085" s="282"/>
      <c r="AD1085" s="283"/>
      <c r="AF1085" s="285"/>
      <c r="AG1085" s="285"/>
      <c r="AH1085" s="285"/>
      <c r="AI1085" s="285"/>
      <c r="AJ1085" s="285"/>
      <c r="AL1085" s="295"/>
    </row>
    <row r="1086" spans="1:38" s="272" customFormat="1" x14ac:dyDescent="0.2">
      <c r="A1086" s="272" t="s">
        <v>1285</v>
      </c>
      <c r="B1086" s="272" t="s">
        <v>17066</v>
      </c>
      <c r="C1086" s="257">
        <v>56023</v>
      </c>
      <c r="D1086" s="272" t="s">
        <v>17028</v>
      </c>
      <c r="E1086" s="273" t="s">
        <v>17266</v>
      </c>
      <c r="F1086" s="274">
        <v>31000220</v>
      </c>
      <c r="G1086" s="272" t="s">
        <v>18233</v>
      </c>
      <c r="H1086" s="272" t="s">
        <v>18234</v>
      </c>
      <c r="I1086" s="272" t="s">
        <v>12117</v>
      </c>
      <c r="J1086" s="287">
        <v>0</v>
      </c>
      <c r="K1086" s="288">
        <v>0.876</v>
      </c>
      <c r="L1086" s="288">
        <v>0</v>
      </c>
      <c r="M1086" s="288">
        <v>0</v>
      </c>
      <c r="N1086" s="288">
        <v>0</v>
      </c>
      <c r="O1086" s="289">
        <v>0</v>
      </c>
      <c r="P1086" s="290">
        <v>0.94949803190317894</v>
      </c>
      <c r="Q1086" s="290">
        <v>0</v>
      </c>
      <c r="R1086" s="290">
        <v>0</v>
      </c>
      <c r="S1086" s="290">
        <v>0</v>
      </c>
      <c r="T1086" s="291">
        <v>0</v>
      </c>
      <c r="U1086" s="292">
        <v>0.94949803190317894</v>
      </c>
      <c r="V1086" s="292">
        <v>0</v>
      </c>
      <c r="W1086" s="292">
        <v>0</v>
      </c>
      <c r="X1086" s="293">
        <v>0</v>
      </c>
      <c r="Y1086" s="604" t="s">
        <v>16660</v>
      </c>
      <c r="Z1086" s="282"/>
      <c r="AA1086" s="282"/>
      <c r="AB1086" s="282"/>
      <c r="AC1086" s="282"/>
      <c r="AD1086" s="283"/>
      <c r="AF1086" s="285"/>
      <c r="AG1086" s="285"/>
      <c r="AH1086" s="285"/>
      <c r="AI1086" s="285"/>
      <c r="AJ1086" s="285"/>
      <c r="AL1086" s="295"/>
    </row>
    <row r="1087" spans="1:38" s="272" customFormat="1" x14ac:dyDescent="0.2">
      <c r="A1087" s="272" t="s">
        <v>1285</v>
      </c>
      <c r="B1087" s="272" t="s">
        <v>17066</v>
      </c>
      <c r="C1087" s="257">
        <v>56023</v>
      </c>
      <c r="D1087" s="272" t="s">
        <v>17028</v>
      </c>
      <c r="E1087" s="273" t="s">
        <v>17266</v>
      </c>
      <c r="F1087" s="274">
        <v>31000220</v>
      </c>
      <c r="G1087" s="272" t="s">
        <v>18235</v>
      </c>
      <c r="H1087" s="272" t="s">
        <v>18236</v>
      </c>
      <c r="I1087" s="272" t="s">
        <v>12117</v>
      </c>
      <c r="J1087" s="287">
        <v>0</v>
      </c>
      <c r="K1087" s="288">
        <v>0.61319999999999997</v>
      </c>
      <c r="L1087" s="288">
        <v>0</v>
      </c>
      <c r="M1087" s="288">
        <v>0</v>
      </c>
      <c r="N1087" s="288">
        <v>0</v>
      </c>
      <c r="O1087" s="289">
        <v>0</v>
      </c>
      <c r="P1087" s="290">
        <v>0.66464862233222521</v>
      </c>
      <c r="Q1087" s="290">
        <v>0</v>
      </c>
      <c r="R1087" s="290">
        <v>0</v>
      </c>
      <c r="S1087" s="290">
        <v>0</v>
      </c>
      <c r="T1087" s="291">
        <v>0</v>
      </c>
      <c r="U1087" s="292">
        <v>0.66464862233222521</v>
      </c>
      <c r="V1087" s="292">
        <v>0</v>
      </c>
      <c r="W1087" s="292">
        <v>0</v>
      </c>
      <c r="X1087" s="293">
        <v>0</v>
      </c>
      <c r="Y1087" s="604" t="s">
        <v>16660</v>
      </c>
      <c r="Z1087" s="282"/>
      <c r="AA1087" s="282"/>
      <c r="AB1087" s="282"/>
      <c r="AC1087" s="282"/>
      <c r="AD1087" s="283"/>
      <c r="AF1087" s="285"/>
      <c r="AG1087" s="285"/>
      <c r="AH1087" s="285"/>
      <c r="AI1087" s="285"/>
      <c r="AJ1087" s="285"/>
      <c r="AL1087" s="295"/>
    </row>
    <row r="1088" spans="1:38" s="272" customFormat="1" x14ac:dyDescent="0.2">
      <c r="A1088" s="272" t="s">
        <v>1285</v>
      </c>
      <c r="B1088" s="272" t="s">
        <v>17066</v>
      </c>
      <c r="C1088" s="257">
        <v>56023</v>
      </c>
      <c r="D1088" s="272" t="s">
        <v>17028</v>
      </c>
      <c r="E1088" s="273" t="s">
        <v>17266</v>
      </c>
      <c r="F1088" s="274">
        <v>31000301</v>
      </c>
      <c r="G1088" s="272" t="s">
        <v>18232</v>
      </c>
      <c r="H1088" s="272" t="s">
        <v>18237</v>
      </c>
      <c r="I1088" s="272" t="s">
        <v>15126</v>
      </c>
      <c r="J1088" s="287">
        <v>4.3799999999999999E-2</v>
      </c>
      <c r="K1088" s="288">
        <v>1.3140000000000001</v>
      </c>
      <c r="L1088" s="288">
        <v>4.3799999999999999E-2</v>
      </c>
      <c r="M1088" s="288">
        <v>0</v>
      </c>
      <c r="N1088" s="288">
        <v>0</v>
      </c>
      <c r="O1088" s="289">
        <v>4.7474901595158943E-2</v>
      </c>
      <c r="P1088" s="290">
        <v>1.4242470478547684</v>
      </c>
      <c r="Q1088" s="290">
        <v>4.7474901595158943E-2</v>
      </c>
      <c r="R1088" s="290">
        <v>0</v>
      </c>
      <c r="S1088" s="290">
        <v>0</v>
      </c>
      <c r="T1088" s="291">
        <v>4.7474901595158943E-2</v>
      </c>
      <c r="U1088" s="292">
        <v>1.4242470478547684</v>
      </c>
      <c r="V1088" s="292">
        <v>4.7474901595158943E-2</v>
      </c>
      <c r="W1088" s="292">
        <v>0</v>
      </c>
      <c r="X1088" s="293">
        <v>0</v>
      </c>
      <c r="Y1088" s="604" t="s">
        <v>16660</v>
      </c>
      <c r="Z1088" s="282"/>
      <c r="AA1088" s="282"/>
      <c r="AB1088" s="282"/>
      <c r="AC1088" s="282"/>
      <c r="AD1088" s="283"/>
      <c r="AF1088" s="285"/>
      <c r="AG1088" s="285"/>
      <c r="AH1088" s="285"/>
      <c r="AI1088" s="285"/>
      <c r="AJ1088" s="285"/>
      <c r="AL1088" s="295"/>
    </row>
    <row r="1089" spans="1:38" s="272" customFormat="1" x14ac:dyDescent="0.2">
      <c r="A1089" s="272" t="s">
        <v>1285</v>
      </c>
      <c r="B1089" s="272" t="s">
        <v>17066</v>
      </c>
      <c r="C1089" s="257">
        <v>56023</v>
      </c>
      <c r="D1089" s="272" t="s">
        <v>17028</v>
      </c>
      <c r="E1089" s="273" t="s">
        <v>17266</v>
      </c>
      <c r="F1089" s="274">
        <v>40400311</v>
      </c>
      <c r="G1089" s="272" t="s">
        <v>18230</v>
      </c>
      <c r="H1089" s="272" t="s">
        <v>18238</v>
      </c>
      <c r="I1089" s="272" t="s">
        <v>16772</v>
      </c>
      <c r="J1089" s="287">
        <v>0</v>
      </c>
      <c r="K1089" s="288">
        <v>371.86200000000002</v>
      </c>
      <c r="L1089" s="288">
        <v>0</v>
      </c>
      <c r="M1089" s="288">
        <v>0</v>
      </c>
      <c r="N1089" s="288">
        <v>0</v>
      </c>
      <c r="O1089" s="289">
        <v>0</v>
      </c>
      <c r="P1089" s="290">
        <v>403.06191454289944</v>
      </c>
      <c r="Q1089" s="290">
        <v>0</v>
      </c>
      <c r="R1089" s="290">
        <v>0</v>
      </c>
      <c r="S1089" s="290">
        <v>0</v>
      </c>
      <c r="T1089" s="291">
        <v>0</v>
      </c>
      <c r="U1089" s="292">
        <v>372.48599829085799</v>
      </c>
      <c r="V1089" s="292">
        <v>0</v>
      </c>
      <c r="W1089" s="292">
        <v>0</v>
      </c>
      <c r="X1089" s="293">
        <v>0</v>
      </c>
      <c r="Y1089" s="604" t="s">
        <v>16661</v>
      </c>
      <c r="Z1089" s="282"/>
      <c r="AA1089" s="282"/>
      <c r="AB1089" s="282"/>
      <c r="AC1089" s="282"/>
      <c r="AD1089" s="283"/>
      <c r="AF1089" s="285"/>
      <c r="AG1089" s="285"/>
      <c r="AH1089" s="285"/>
      <c r="AI1089" s="285"/>
      <c r="AJ1089" s="285"/>
      <c r="AL1089" s="295"/>
    </row>
    <row r="1090" spans="1:38" s="272" customFormat="1" x14ac:dyDescent="0.2">
      <c r="A1090" s="272" t="s">
        <v>1285</v>
      </c>
      <c r="B1090" s="272" t="s">
        <v>17066</v>
      </c>
      <c r="C1090" s="257">
        <v>56023</v>
      </c>
      <c r="D1090" s="272" t="s">
        <v>17028</v>
      </c>
      <c r="E1090" s="273" t="s">
        <v>17266</v>
      </c>
      <c r="F1090" s="274">
        <v>40400311</v>
      </c>
      <c r="G1090" s="272" t="s">
        <v>18239</v>
      </c>
      <c r="H1090" s="272" t="s">
        <v>18226</v>
      </c>
      <c r="I1090" s="272" t="s">
        <v>16772</v>
      </c>
      <c r="J1090" s="287">
        <v>0</v>
      </c>
      <c r="K1090" s="288">
        <v>12.702</v>
      </c>
      <c r="L1090" s="288">
        <v>0</v>
      </c>
      <c r="M1090" s="288">
        <v>0</v>
      </c>
      <c r="N1090" s="288">
        <v>0</v>
      </c>
      <c r="O1090" s="289">
        <v>0</v>
      </c>
      <c r="P1090" s="290">
        <v>13.767721462596095</v>
      </c>
      <c r="Q1090" s="290">
        <v>0</v>
      </c>
      <c r="R1090" s="290">
        <v>0</v>
      </c>
      <c r="S1090" s="290">
        <v>0</v>
      </c>
      <c r="T1090" s="291">
        <v>0</v>
      </c>
      <c r="U1090" s="292">
        <v>12.723314429251921</v>
      </c>
      <c r="V1090" s="292">
        <v>0</v>
      </c>
      <c r="W1090" s="292">
        <v>0</v>
      </c>
      <c r="X1090" s="293">
        <v>0</v>
      </c>
      <c r="Y1090" s="604" t="s">
        <v>16661</v>
      </c>
      <c r="Z1090" s="282"/>
      <c r="AA1090" s="282"/>
      <c r="AB1090" s="282"/>
      <c r="AC1090" s="282"/>
      <c r="AD1090" s="283"/>
      <c r="AF1090" s="285"/>
      <c r="AG1090" s="285"/>
      <c r="AH1090" s="285"/>
      <c r="AI1090" s="285"/>
      <c r="AJ1090" s="285"/>
      <c r="AL1090" s="295"/>
    </row>
    <row r="1091" spans="1:38" s="272" customFormat="1" x14ac:dyDescent="0.2">
      <c r="A1091" s="272" t="s">
        <v>1285</v>
      </c>
      <c r="B1091" s="272" t="s">
        <v>17066</v>
      </c>
      <c r="C1091" s="257">
        <v>56023</v>
      </c>
      <c r="D1091" s="272" t="s">
        <v>17028</v>
      </c>
      <c r="E1091" s="273" t="s">
        <v>17266</v>
      </c>
      <c r="F1091" s="274">
        <v>40400311</v>
      </c>
      <c r="G1091" s="272" t="s">
        <v>17324</v>
      </c>
      <c r="H1091" s="272" t="s">
        <v>18240</v>
      </c>
      <c r="I1091" s="272" t="s">
        <v>16772</v>
      </c>
      <c r="J1091" s="287">
        <v>0</v>
      </c>
      <c r="K1091" s="288">
        <v>21.462</v>
      </c>
      <c r="L1091" s="288">
        <v>0</v>
      </c>
      <c r="M1091" s="288">
        <v>0</v>
      </c>
      <c r="N1091" s="288">
        <v>0</v>
      </c>
      <c r="O1091" s="289">
        <v>0</v>
      </c>
      <c r="P1091" s="290">
        <v>23.262701781627882</v>
      </c>
      <c r="Q1091" s="290">
        <v>0</v>
      </c>
      <c r="R1091" s="290">
        <v>0</v>
      </c>
      <c r="S1091" s="290">
        <v>0</v>
      </c>
      <c r="T1091" s="291">
        <v>0</v>
      </c>
      <c r="U1091" s="292">
        <v>21.498014035632558</v>
      </c>
      <c r="V1091" s="292">
        <v>0</v>
      </c>
      <c r="W1091" s="292">
        <v>0</v>
      </c>
      <c r="X1091" s="293">
        <v>0</v>
      </c>
      <c r="Y1091" s="604" t="s">
        <v>16661</v>
      </c>
      <c r="Z1091" s="282"/>
      <c r="AA1091" s="282"/>
      <c r="AB1091" s="282"/>
      <c r="AC1091" s="282"/>
      <c r="AD1091" s="283"/>
      <c r="AF1091" s="285"/>
      <c r="AG1091" s="285"/>
      <c r="AH1091" s="285"/>
      <c r="AI1091" s="285"/>
      <c r="AJ1091" s="285"/>
      <c r="AL1091" s="295"/>
    </row>
    <row r="1092" spans="1:38" s="272" customFormat="1" x14ac:dyDescent="0.2">
      <c r="A1092" s="272" t="s">
        <v>1285</v>
      </c>
      <c r="B1092" s="272" t="s">
        <v>17066</v>
      </c>
      <c r="C1092" s="257">
        <v>56023</v>
      </c>
      <c r="D1092" s="272" t="s">
        <v>17028</v>
      </c>
      <c r="E1092" s="273" t="s">
        <v>17266</v>
      </c>
      <c r="F1092" s="274">
        <v>31000404</v>
      </c>
      <c r="G1092" s="272" t="s">
        <v>18241</v>
      </c>
      <c r="H1092" s="272" t="s">
        <v>18242</v>
      </c>
      <c r="I1092" s="272" t="s">
        <v>14779</v>
      </c>
      <c r="J1092" s="287">
        <v>0.43830000154605803</v>
      </c>
      <c r="K1092" s="288">
        <v>0</v>
      </c>
      <c r="L1092" s="288">
        <v>0</v>
      </c>
      <c r="M1092" s="288">
        <v>0</v>
      </c>
      <c r="N1092" s="288">
        <v>0</v>
      </c>
      <c r="O1092" s="289">
        <v>0.47507418818623559</v>
      </c>
      <c r="P1092" s="290">
        <v>0</v>
      </c>
      <c r="Q1092" s="290">
        <v>0</v>
      </c>
      <c r="R1092" s="290">
        <v>0</v>
      </c>
      <c r="S1092" s="290">
        <v>0</v>
      </c>
      <c r="T1092" s="291">
        <v>0.47507418818623559</v>
      </c>
      <c r="U1092" s="292">
        <v>0</v>
      </c>
      <c r="V1092" s="292">
        <v>0</v>
      </c>
      <c r="W1092" s="292">
        <v>0</v>
      </c>
      <c r="X1092" s="293">
        <v>0</v>
      </c>
      <c r="Y1092" s="604" t="s">
        <v>16660</v>
      </c>
      <c r="Z1092" s="282"/>
      <c r="AA1092" s="282"/>
      <c r="AB1092" s="282"/>
      <c r="AC1092" s="282"/>
      <c r="AD1092" s="283"/>
      <c r="AF1092" s="285"/>
      <c r="AG1092" s="285"/>
      <c r="AH1092" s="285"/>
      <c r="AI1092" s="285"/>
      <c r="AJ1092" s="285"/>
      <c r="AL1092" s="295"/>
    </row>
    <row r="1093" spans="1:38" s="272" customFormat="1" x14ac:dyDescent="0.2">
      <c r="A1093" s="272" t="s">
        <v>1285</v>
      </c>
      <c r="B1093" s="272" t="s">
        <v>17066</v>
      </c>
      <c r="C1093" s="257">
        <v>56023</v>
      </c>
      <c r="D1093" s="272" t="s">
        <v>17028</v>
      </c>
      <c r="E1093" s="273" t="s">
        <v>17266</v>
      </c>
      <c r="F1093" s="274">
        <v>31000404</v>
      </c>
      <c r="G1093" s="272" t="s">
        <v>18241</v>
      </c>
      <c r="H1093" s="272" t="s">
        <v>18243</v>
      </c>
      <c r="I1093" s="272" t="s">
        <v>14779</v>
      </c>
      <c r="J1093" s="287">
        <v>10.957500000386499</v>
      </c>
      <c r="K1093" s="288">
        <v>0</v>
      </c>
      <c r="L1093" s="288">
        <v>0</v>
      </c>
      <c r="M1093" s="288">
        <v>0</v>
      </c>
      <c r="N1093" s="288">
        <v>0</v>
      </c>
      <c r="O1093" s="289">
        <v>11.876854663180437</v>
      </c>
      <c r="P1093" s="290">
        <v>0</v>
      </c>
      <c r="Q1093" s="290">
        <v>0</v>
      </c>
      <c r="R1093" s="290">
        <v>0</v>
      </c>
      <c r="S1093" s="290">
        <v>0</v>
      </c>
      <c r="T1093" s="291">
        <v>11.876854663180437</v>
      </c>
      <c r="U1093" s="292">
        <v>0</v>
      </c>
      <c r="V1093" s="292">
        <v>0</v>
      </c>
      <c r="W1093" s="292">
        <v>0</v>
      </c>
      <c r="X1093" s="293">
        <v>0</v>
      </c>
      <c r="Y1093" s="604" t="s">
        <v>16660</v>
      </c>
      <c r="Z1093" s="282"/>
      <c r="AA1093" s="282"/>
      <c r="AB1093" s="282"/>
      <c r="AC1093" s="282"/>
      <c r="AD1093" s="283"/>
      <c r="AF1093" s="285"/>
      <c r="AG1093" s="285"/>
      <c r="AH1093" s="285"/>
      <c r="AI1093" s="285"/>
      <c r="AJ1093" s="285"/>
      <c r="AL1093" s="295"/>
    </row>
    <row r="1094" spans="1:38" s="272" customFormat="1" x14ac:dyDescent="0.2">
      <c r="A1094" s="272" t="s">
        <v>1285</v>
      </c>
      <c r="B1094" s="272" t="s">
        <v>17066</v>
      </c>
      <c r="C1094" s="257">
        <v>56023</v>
      </c>
      <c r="D1094" s="272" t="s">
        <v>17028</v>
      </c>
      <c r="E1094" s="273" t="s">
        <v>17266</v>
      </c>
      <c r="F1094" s="274">
        <v>31000404</v>
      </c>
      <c r="G1094" s="272" t="s">
        <v>18241</v>
      </c>
      <c r="H1094" s="272" t="s">
        <v>18244</v>
      </c>
      <c r="I1094" s="272" t="s">
        <v>14779</v>
      </c>
      <c r="J1094" s="287">
        <v>2.6297999988404599</v>
      </c>
      <c r="K1094" s="288">
        <v>0</v>
      </c>
      <c r="L1094" s="288">
        <v>0</v>
      </c>
      <c r="M1094" s="288">
        <v>0</v>
      </c>
      <c r="N1094" s="288">
        <v>0</v>
      </c>
      <c r="O1094" s="289">
        <v>2.8504451178059349</v>
      </c>
      <c r="P1094" s="290">
        <v>0</v>
      </c>
      <c r="Q1094" s="290">
        <v>0</v>
      </c>
      <c r="R1094" s="290">
        <v>0</v>
      </c>
      <c r="S1094" s="290">
        <v>0</v>
      </c>
      <c r="T1094" s="291">
        <v>2.8504451178059349</v>
      </c>
      <c r="U1094" s="292">
        <v>0</v>
      </c>
      <c r="V1094" s="292">
        <v>0</v>
      </c>
      <c r="W1094" s="292">
        <v>0</v>
      </c>
      <c r="X1094" s="293">
        <v>0</v>
      </c>
      <c r="Y1094" s="604" t="s">
        <v>16660</v>
      </c>
      <c r="Z1094" s="282"/>
      <c r="AA1094" s="282"/>
      <c r="AB1094" s="282"/>
      <c r="AC1094" s="282"/>
      <c r="AD1094" s="283"/>
      <c r="AF1094" s="285"/>
      <c r="AG1094" s="285"/>
      <c r="AH1094" s="285"/>
      <c r="AI1094" s="285"/>
      <c r="AJ1094" s="285"/>
      <c r="AL1094" s="295"/>
    </row>
    <row r="1095" spans="1:38" s="272" customFormat="1" x14ac:dyDescent="0.2">
      <c r="A1095" s="272" t="s">
        <v>1285</v>
      </c>
      <c r="B1095" s="272" t="s">
        <v>17066</v>
      </c>
      <c r="C1095" s="257">
        <v>56023</v>
      </c>
      <c r="D1095" s="272" t="s">
        <v>17028</v>
      </c>
      <c r="E1095" s="273" t="s">
        <v>17266</v>
      </c>
      <c r="F1095" s="274">
        <v>31000404</v>
      </c>
      <c r="G1095" s="272" t="s">
        <v>18241</v>
      </c>
      <c r="H1095" s="272" t="s">
        <v>18245</v>
      </c>
      <c r="I1095" s="272" t="s">
        <v>14779</v>
      </c>
      <c r="J1095" s="287">
        <v>0.876599999613486</v>
      </c>
      <c r="K1095" s="288">
        <v>0</v>
      </c>
      <c r="L1095" s="288">
        <v>0</v>
      </c>
      <c r="M1095" s="288">
        <v>0</v>
      </c>
      <c r="N1095" s="288">
        <v>0</v>
      </c>
      <c r="O1095" s="289">
        <v>0.9501483726019776</v>
      </c>
      <c r="P1095" s="290">
        <v>0</v>
      </c>
      <c r="Q1095" s="290">
        <v>0</v>
      </c>
      <c r="R1095" s="290">
        <v>0</v>
      </c>
      <c r="S1095" s="290">
        <v>0</v>
      </c>
      <c r="T1095" s="291">
        <v>0.9501483726019776</v>
      </c>
      <c r="U1095" s="292">
        <v>0</v>
      </c>
      <c r="V1095" s="292">
        <v>0</v>
      </c>
      <c r="W1095" s="292">
        <v>0</v>
      </c>
      <c r="X1095" s="293">
        <v>0</v>
      </c>
      <c r="Y1095" s="604" t="s">
        <v>16660</v>
      </c>
      <c r="Z1095" s="282"/>
      <c r="AA1095" s="282"/>
      <c r="AB1095" s="282"/>
      <c r="AC1095" s="282"/>
      <c r="AD1095" s="283"/>
      <c r="AF1095" s="285"/>
      <c r="AG1095" s="285"/>
      <c r="AH1095" s="285"/>
      <c r="AI1095" s="285"/>
      <c r="AJ1095" s="285"/>
      <c r="AL1095" s="295"/>
    </row>
    <row r="1096" spans="1:38" s="272" customFormat="1" x14ac:dyDescent="0.2">
      <c r="A1096" s="272" t="s">
        <v>1285</v>
      </c>
      <c r="B1096" s="272" t="s">
        <v>17066</v>
      </c>
      <c r="C1096" s="257">
        <v>56023</v>
      </c>
      <c r="D1096" s="272" t="s">
        <v>17028</v>
      </c>
      <c r="E1096" s="273" t="s">
        <v>17266</v>
      </c>
      <c r="F1096" s="274">
        <v>31000404</v>
      </c>
      <c r="G1096" s="272" t="s">
        <v>18241</v>
      </c>
      <c r="H1096" s="272" t="s">
        <v>18246</v>
      </c>
      <c r="I1096" s="272" t="s">
        <v>14779</v>
      </c>
      <c r="J1096" s="287">
        <v>6.1363032186806903</v>
      </c>
      <c r="K1096" s="288">
        <v>0</v>
      </c>
      <c r="L1096" s="288">
        <v>0</v>
      </c>
      <c r="M1096" s="288">
        <v>0</v>
      </c>
      <c r="N1096" s="288">
        <v>0</v>
      </c>
      <c r="O1096" s="289">
        <v>6.6511504900667324</v>
      </c>
      <c r="P1096" s="290">
        <v>0</v>
      </c>
      <c r="Q1096" s="290">
        <v>0</v>
      </c>
      <c r="R1096" s="290">
        <v>0</v>
      </c>
      <c r="S1096" s="290">
        <v>0</v>
      </c>
      <c r="T1096" s="291">
        <v>6.6511504900667324</v>
      </c>
      <c r="U1096" s="292">
        <v>0</v>
      </c>
      <c r="V1096" s="292">
        <v>0</v>
      </c>
      <c r="W1096" s="292">
        <v>0</v>
      </c>
      <c r="X1096" s="293">
        <v>0</v>
      </c>
      <c r="Y1096" s="604" t="s">
        <v>16660</v>
      </c>
      <c r="Z1096" s="282"/>
      <c r="AA1096" s="282"/>
      <c r="AB1096" s="282"/>
      <c r="AC1096" s="282"/>
      <c r="AD1096" s="283"/>
      <c r="AF1096" s="285"/>
      <c r="AG1096" s="285"/>
      <c r="AH1096" s="285"/>
      <c r="AI1096" s="285"/>
      <c r="AJ1096" s="285"/>
      <c r="AL1096" s="295"/>
    </row>
    <row r="1097" spans="1:38" s="272" customFormat="1" x14ac:dyDescent="0.2">
      <c r="A1097" s="272" t="s">
        <v>1285</v>
      </c>
      <c r="B1097" s="272" t="s">
        <v>17066</v>
      </c>
      <c r="C1097" s="257">
        <v>56023</v>
      </c>
      <c r="D1097" s="272" t="s">
        <v>17028</v>
      </c>
      <c r="E1097" s="273" t="s">
        <v>17266</v>
      </c>
      <c r="F1097" s="274">
        <v>31000404</v>
      </c>
      <c r="G1097" s="272" t="s">
        <v>18241</v>
      </c>
      <c r="H1097" s="272" t="s">
        <v>18247</v>
      </c>
      <c r="I1097" s="272" t="s">
        <v>14779</v>
      </c>
      <c r="J1097" s="287">
        <v>1.75322949105162</v>
      </c>
      <c r="K1097" s="288">
        <v>0</v>
      </c>
      <c r="L1097" s="288">
        <v>0</v>
      </c>
      <c r="M1097" s="288">
        <v>0</v>
      </c>
      <c r="N1097" s="288">
        <v>0</v>
      </c>
      <c r="O1097" s="289">
        <v>1.9003287114476315</v>
      </c>
      <c r="P1097" s="290">
        <v>0</v>
      </c>
      <c r="Q1097" s="290">
        <v>0</v>
      </c>
      <c r="R1097" s="290">
        <v>0</v>
      </c>
      <c r="S1097" s="290">
        <v>0</v>
      </c>
      <c r="T1097" s="291">
        <v>1.9003287114476315</v>
      </c>
      <c r="U1097" s="292">
        <v>0</v>
      </c>
      <c r="V1097" s="292">
        <v>0</v>
      </c>
      <c r="W1097" s="292">
        <v>0</v>
      </c>
      <c r="X1097" s="293">
        <v>0</v>
      </c>
      <c r="Y1097" s="604" t="s">
        <v>16660</v>
      </c>
      <c r="Z1097" s="282"/>
      <c r="AA1097" s="282"/>
      <c r="AB1097" s="282"/>
      <c r="AC1097" s="282"/>
      <c r="AD1097" s="283"/>
      <c r="AF1097" s="285"/>
      <c r="AG1097" s="285"/>
      <c r="AH1097" s="285"/>
      <c r="AI1097" s="285"/>
      <c r="AJ1097" s="285"/>
      <c r="AL1097" s="295"/>
    </row>
    <row r="1098" spans="1:38" s="272" customFormat="1" x14ac:dyDescent="0.2">
      <c r="A1098" s="272" t="s">
        <v>1285</v>
      </c>
      <c r="B1098" s="272" t="s">
        <v>17066</v>
      </c>
      <c r="C1098" s="257">
        <v>56023</v>
      </c>
      <c r="D1098" s="272" t="s">
        <v>17028</v>
      </c>
      <c r="E1098" s="273" t="s">
        <v>17266</v>
      </c>
      <c r="F1098" s="274">
        <v>31000404</v>
      </c>
      <c r="G1098" s="272" t="s">
        <v>18241</v>
      </c>
      <c r="H1098" s="272" t="s">
        <v>18248</v>
      </c>
      <c r="I1098" s="272" t="s">
        <v>14779</v>
      </c>
      <c r="J1098" s="287">
        <v>0.43830737276290599</v>
      </c>
      <c r="K1098" s="288">
        <v>0</v>
      </c>
      <c r="L1098" s="288">
        <v>0</v>
      </c>
      <c r="M1098" s="288">
        <v>0</v>
      </c>
      <c r="N1098" s="288">
        <v>0</v>
      </c>
      <c r="O1098" s="289">
        <v>0.47508217786190893</v>
      </c>
      <c r="P1098" s="290">
        <v>0</v>
      </c>
      <c r="Q1098" s="290">
        <v>0</v>
      </c>
      <c r="R1098" s="290">
        <v>0</v>
      </c>
      <c r="S1098" s="290">
        <v>0</v>
      </c>
      <c r="T1098" s="291">
        <v>0.47508217786190893</v>
      </c>
      <c r="U1098" s="292">
        <v>0</v>
      </c>
      <c r="V1098" s="292">
        <v>0</v>
      </c>
      <c r="W1098" s="292">
        <v>0</v>
      </c>
      <c r="X1098" s="293">
        <v>0</v>
      </c>
      <c r="Y1098" s="604" t="s">
        <v>16660</v>
      </c>
      <c r="Z1098" s="282"/>
      <c r="AA1098" s="282"/>
      <c r="AB1098" s="282"/>
      <c r="AC1098" s="282"/>
      <c r="AD1098" s="283"/>
      <c r="AF1098" s="285"/>
      <c r="AG1098" s="285"/>
      <c r="AH1098" s="285"/>
      <c r="AI1098" s="285"/>
      <c r="AJ1098" s="285"/>
      <c r="AL1098" s="295"/>
    </row>
    <row r="1099" spans="1:38" s="272" customFormat="1" x14ac:dyDescent="0.2">
      <c r="A1099" s="272" t="s">
        <v>1285</v>
      </c>
      <c r="B1099" s="272" t="s">
        <v>17066</v>
      </c>
      <c r="C1099" s="257">
        <v>56023</v>
      </c>
      <c r="D1099" s="272" t="s">
        <v>17028</v>
      </c>
      <c r="E1099" s="273" t="s">
        <v>17266</v>
      </c>
      <c r="F1099" s="274">
        <v>31000404</v>
      </c>
      <c r="G1099" s="272" t="s">
        <v>18241</v>
      </c>
      <c r="H1099" s="272" t="s">
        <v>18249</v>
      </c>
      <c r="I1099" s="272" t="s">
        <v>14779</v>
      </c>
      <c r="J1099" s="287">
        <v>4.3830737276290597</v>
      </c>
      <c r="K1099" s="288">
        <v>0</v>
      </c>
      <c r="L1099" s="288">
        <v>0</v>
      </c>
      <c r="M1099" s="288">
        <v>0</v>
      </c>
      <c r="N1099" s="288">
        <v>0</v>
      </c>
      <c r="O1099" s="289">
        <v>4.7508217786190894</v>
      </c>
      <c r="P1099" s="290">
        <v>0</v>
      </c>
      <c r="Q1099" s="290">
        <v>0</v>
      </c>
      <c r="R1099" s="290">
        <v>0</v>
      </c>
      <c r="S1099" s="290">
        <v>0</v>
      </c>
      <c r="T1099" s="291">
        <v>4.7508217786190894</v>
      </c>
      <c r="U1099" s="292">
        <v>0</v>
      </c>
      <c r="V1099" s="292">
        <v>0</v>
      </c>
      <c r="W1099" s="292">
        <v>0</v>
      </c>
      <c r="X1099" s="293">
        <v>0</v>
      </c>
      <c r="Y1099" s="604" t="s">
        <v>16660</v>
      </c>
      <c r="Z1099" s="282"/>
      <c r="AA1099" s="282"/>
      <c r="AB1099" s="282"/>
      <c r="AC1099" s="282"/>
      <c r="AD1099" s="283"/>
      <c r="AF1099" s="285"/>
      <c r="AG1099" s="285"/>
      <c r="AH1099" s="285"/>
      <c r="AI1099" s="285"/>
      <c r="AJ1099" s="285"/>
      <c r="AL1099" s="295"/>
    </row>
    <row r="1100" spans="1:38" s="272" customFormat="1" x14ac:dyDescent="0.2">
      <c r="A1100" s="272" t="s">
        <v>1285</v>
      </c>
      <c r="B1100" s="272" t="s">
        <v>17066</v>
      </c>
      <c r="C1100" s="257">
        <v>56023</v>
      </c>
      <c r="D1100" s="272" t="s">
        <v>17028</v>
      </c>
      <c r="E1100" s="273" t="s">
        <v>17266</v>
      </c>
      <c r="F1100" s="274">
        <v>31000404</v>
      </c>
      <c r="G1100" s="272" t="s">
        <v>18241</v>
      </c>
      <c r="H1100" s="272" t="s">
        <v>18250</v>
      </c>
      <c r="I1100" s="272" t="s">
        <v>14779</v>
      </c>
      <c r="J1100" s="287">
        <v>1.4902450673938801</v>
      </c>
      <c r="K1100" s="288">
        <v>0</v>
      </c>
      <c r="L1100" s="288">
        <v>0</v>
      </c>
      <c r="M1100" s="288">
        <v>0</v>
      </c>
      <c r="N1100" s="288">
        <v>0</v>
      </c>
      <c r="O1100" s="289">
        <v>1.6152794047304901</v>
      </c>
      <c r="P1100" s="290">
        <v>0</v>
      </c>
      <c r="Q1100" s="290">
        <v>0</v>
      </c>
      <c r="R1100" s="290">
        <v>0</v>
      </c>
      <c r="S1100" s="290">
        <v>0</v>
      </c>
      <c r="T1100" s="291">
        <v>1.6152794047304901</v>
      </c>
      <c r="U1100" s="292">
        <v>0</v>
      </c>
      <c r="V1100" s="292">
        <v>0</v>
      </c>
      <c r="W1100" s="292">
        <v>0</v>
      </c>
      <c r="X1100" s="293">
        <v>0</v>
      </c>
      <c r="Y1100" s="604" t="s">
        <v>16660</v>
      </c>
      <c r="Z1100" s="282"/>
      <c r="AA1100" s="282"/>
      <c r="AB1100" s="282"/>
      <c r="AC1100" s="282"/>
      <c r="AD1100" s="283"/>
      <c r="AF1100" s="285"/>
      <c r="AG1100" s="285"/>
      <c r="AH1100" s="285"/>
      <c r="AI1100" s="285"/>
      <c r="AJ1100" s="285"/>
      <c r="AL1100" s="295"/>
    </row>
    <row r="1101" spans="1:38" s="272" customFormat="1" x14ac:dyDescent="0.2">
      <c r="A1101" s="272" t="s">
        <v>1285</v>
      </c>
      <c r="B1101" s="272" t="s">
        <v>17066</v>
      </c>
      <c r="C1101" s="257">
        <v>56023</v>
      </c>
      <c r="D1101" s="272" t="s">
        <v>17028</v>
      </c>
      <c r="E1101" s="273" t="s">
        <v>17266</v>
      </c>
      <c r="F1101" s="274">
        <v>31000209</v>
      </c>
      <c r="G1101" s="272" t="s">
        <v>18241</v>
      </c>
      <c r="H1101" s="272" t="s">
        <v>18251</v>
      </c>
      <c r="I1101" s="272" t="s">
        <v>12101</v>
      </c>
      <c r="J1101" s="287">
        <v>3.9447663548661498</v>
      </c>
      <c r="K1101" s="288">
        <v>0</v>
      </c>
      <c r="L1101" s="288">
        <v>0</v>
      </c>
      <c r="M1101" s="288">
        <v>0</v>
      </c>
      <c r="N1101" s="288">
        <v>0</v>
      </c>
      <c r="O1101" s="289">
        <v>4.2757396007571762</v>
      </c>
      <c r="P1101" s="290">
        <v>0</v>
      </c>
      <c r="Q1101" s="290">
        <v>0</v>
      </c>
      <c r="R1101" s="290">
        <v>0</v>
      </c>
      <c r="S1101" s="290">
        <v>0</v>
      </c>
      <c r="T1101" s="291">
        <v>4.2757396007571762</v>
      </c>
      <c r="U1101" s="292">
        <v>0</v>
      </c>
      <c r="V1101" s="292">
        <v>0</v>
      </c>
      <c r="W1101" s="292">
        <v>0</v>
      </c>
      <c r="X1101" s="293">
        <v>0</v>
      </c>
      <c r="Y1101" s="604" t="s">
        <v>16660</v>
      </c>
      <c r="Z1101" s="282"/>
      <c r="AA1101" s="282"/>
      <c r="AB1101" s="282"/>
      <c r="AC1101" s="282"/>
      <c r="AD1101" s="283"/>
      <c r="AF1101" s="285"/>
      <c r="AG1101" s="285"/>
      <c r="AH1101" s="285"/>
      <c r="AI1101" s="285"/>
      <c r="AJ1101" s="285"/>
      <c r="AL1101" s="295"/>
    </row>
    <row r="1102" spans="1:38" s="272" customFormat="1" x14ac:dyDescent="0.2">
      <c r="A1102" s="272" t="s">
        <v>1285</v>
      </c>
      <c r="B1102" s="272" t="s">
        <v>17066</v>
      </c>
      <c r="C1102" s="257">
        <v>56023</v>
      </c>
      <c r="D1102" s="272" t="s">
        <v>17028</v>
      </c>
      <c r="E1102" s="273" t="s">
        <v>17266</v>
      </c>
      <c r="F1102" s="274">
        <v>31000209</v>
      </c>
      <c r="G1102" s="272" t="s">
        <v>18241</v>
      </c>
      <c r="H1102" s="272" t="s">
        <v>18252</v>
      </c>
      <c r="I1102" s="272" t="s">
        <v>12101</v>
      </c>
      <c r="J1102" s="287">
        <v>14.923322453594199</v>
      </c>
      <c r="K1102" s="288">
        <v>0</v>
      </c>
      <c r="L1102" s="288">
        <v>0</v>
      </c>
      <c r="M1102" s="288">
        <v>0</v>
      </c>
      <c r="N1102" s="288">
        <v>0</v>
      </c>
      <c r="O1102" s="289">
        <v>16.175417008155492</v>
      </c>
      <c r="P1102" s="290">
        <v>0</v>
      </c>
      <c r="Q1102" s="290">
        <v>0</v>
      </c>
      <c r="R1102" s="290">
        <v>0</v>
      </c>
      <c r="S1102" s="290">
        <v>0</v>
      </c>
      <c r="T1102" s="291">
        <v>16.175417008155492</v>
      </c>
      <c r="U1102" s="292">
        <v>0</v>
      </c>
      <c r="V1102" s="292">
        <v>0</v>
      </c>
      <c r="W1102" s="292">
        <v>0</v>
      </c>
      <c r="X1102" s="293">
        <v>0</v>
      </c>
      <c r="Y1102" s="604" t="s">
        <v>16660</v>
      </c>
      <c r="Z1102" s="282"/>
      <c r="AA1102" s="282"/>
      <c r="AB1102" s="282"/>
      <c r="AC1102" s="282"/>
      <c r="AD1102" s="283"/>
      <c r="AF1102" s="285"/>
      <c r="AG1102" s="285"/>
      <c r="AH1102" s="285"/>
      <c r="AI1102" s="285"/>
      <c r="AJ1102" s="285"/>
      <c r="AL1102" s="295"/>
    </row>
    <row r="1103" spans="1:38" s="272" customFormat="1" x14ac:dyDescent="0.2">
      <c r="A1103" s="272" t="s">
        <v>1285</v>
      </c>
      <c r="B1103" s="272" t="s">
        <v>17066</v>
      </c>
      <c r="C1103" s="257">
        <v>56023</v>
      </c>
      <c r="D1103" s="272" t="s">
        <v>17028</v>
      </c>
      <c r="E1103" s="273" t="s">
        <v>17266</v>
      </c>
      <c r="F1103" s="274">
        <v>31000209</v>
      </c>
      <c r="G1103" s="272" t="s">
        <v>18241</v>
      </c>
      <c r="H1103" s="272" t="s">
        <v>18253</v>
      </c>
      <c r="I1103" s="272" t="s">
        <v>12101</v>
      </c>
      <c r="J1103" s="287">
        <v>10.5071913056209</v>
      </c>
      <c r="K1103" s="288">
        <v>0</v>
      </c>
      <c r="L1103" s="288">
        <v>0</v>
      </c>
      <c r="M1103" s="288">
        <v>0</v>
      </c>
      <c r="N1103" s="288">
        <v>0</v>
      </c>
      <c r="O1103" s="289">
        <v>11.388764230042508</v>
      </c>
      <c r="P1103" s="290">
        <v>0</v>
      </c>
      <c r="Q1103" s="290">
        <v>0</v>
      </c>
      <c r="R1103" s="290">
        <v>0</v>
      </c>
      <c r="S1103" s="290">
        <v>0</v>
      </c>
      <c r="T1103" s="291">
        <v>11.388764230042508</v>
      </c>
      <c r="U1103" s="292">
        <v>0</v>
      </c>
      <c r="V1103" s="292">
        <v>0</v>
      </c>
      <c r="W1103" s="292">
        <v>0</v>
      </c>
      <c r="X1103" s="293">
        <v>0</v>
      </c>
      <c r="Y1103" s="604" t="s">
        <v>16660</v>
      </c>
      <c r="Z1103" s="282"/>
      <c r="AA1103" s="282"/>
      <c r="AB1103" s="282"/>
      <c r="AC1103" s="282"/>
      <c r="AD1103" s="283"/>
      <c r="AF1103" s="285"/>
      <c r="AG1103" s="285"/>
      <c r="AH1103" s="285"/>
      <c r="AI1103" s="285"/>
      <c r="AJ1103" s="285"/>
      <c r="AL1103" s="295"/>
    </row>
    <row r="1104" spans="1:38" s="272" customFormat="1" x14ac:dyDescent="0.2">
      <c r="A1104" s="272" t="s">
        <v>1285</v>
      </c>
      <c r="B1104" s="272" t="s">
        <v>17066</v>
      </c>
      <c r="C1104" s="257">
        <v>56023</v>
      </c>
      <c r="D1104" s="272" t="s">
        <v>17028</v>
      </c>
      <c r="E1104" s="273" t="s">
        <v>17266</v>
      </c>
      <c r="F1104" s="274">
        <v>31000209</v>
      </c>
      <c r="G1104" s="272" t="s">
        <v>18241</v>
      </c>
      <c r="H1104" s="272" t="s">
        <v>18254</v>
      </c>
      <c r="I1104" s="272" t="s">
        <v>12101</v>
      </c>
      <c r="J1104" s="287">
        <v>3.1119301671674902</v>
      </c>
      <c r="K1104" s="288">
        <v>0</v>
      </c>
      <c r="L1104" s="288">
        <v>0</v>
      </c>
      <c r="M1104" s="288">
        <v>0</v>
      </c>
      <c r="N1104" s="288">
        <v>0</v>
      </c>
      <c r="O1104" s="289">
        <v>3.3730269054174227</v>
      </c>
      <c r="P1104" s="290">
        <v>0</v>
      </c>
      <c r="Q1104" s="290">
        <v>0</v>
      </c>
      <c r="R1104" s="290">
        <v>0</v>
      </c>
      <c r="S1104" s="290">
        <v>0</v>
      </c>
      <c r="T1104" s="291">
        <v>3.3730269054174227</v>
      </c>
      <c r="U1104" s="292">
        <v>0</v>
      </c>
      <c r="V1104" s="292">
        <v>0</v>
      </c>
      <c r="W1104" s="292">
        <v>0</v>
      </c>
      <c r="X1104" s="293">
        <v>0</v>
      </c>
      <c r="Y1104" s="604" t="s">
        <v>16660</v>
      </c>
      <c r="Z1104" s="282"/>
      <c r="AA1104" s="282"/>
      <c r="AB1104" s="282"/>
      <c r="AC1104" s="282"/>
      <c r="AD1104" s="283"/>
      <c r="AF1104" s="285"/>
      <c r="AG1104" s="285"/>
      <c r="AH1104" s="285"/>
      <c r="AI1104" s="285"/>
      <c r="AJ1104" s="285"/>
      <c r="AL1104" s="295"/>
    </row>
    <row r="1105" spans="1:38" s="272" customFormat="1" x14ac:dyDescent="0.2">
      <c r="A1105" s="272" t="s">
        <v>1285</v>
      </c>
      <c r="B1105" s="272" t="s">
        <v>17066</v>
      </c>
      <c r="C1105" s="257">
        <v>56023</v>
      </c>
      <c r="D1105" s="272" t="s">
        <v>17028</v>
      </c>
      <c r="E1105" s="273" t="s">
        <v>17266</v>
      </c>
      <c r="F1105" s="274">
        <v>31000209</v>
      </c>
      <c r="G1105" s="272" t="s">
        <v>18241</v>
      </c>
      <c r="H1105" s="272" t="s">
        <v>18255</v>
      </c>
      <c r="I1105" s="272" t="s">
        <v>12101</v>
      </c>
      <c r="J1105" s="287">
        <v>10.5071913056209</v>
      </c>
      <c r="K1105" s="288">
        <v>0</v>
      </c>
      <c r="L1105" s="288">
        <v>0</v>
      </c>
      <c r="M1105" s="288">
        <v>0</v>
      </c>
      <c r="N1105" s="288">
        <v>0</v>
      </c>
      <c r="O1105" s="289">
        <v>11.388764230042508</v>
      </c>
      <c r="P1105" s="290">
        <v>0</v>
      </c>
      <c r="Q1105" s="290">
        <v>0</v>
      </c>
      <c r="R1105" s="290">
        <v>0</v>
      </c>
      <c r="S1105" s="290">
        <v>0</v>
      </c>
      <c r="T1105" s="291">
        <v>11.388764230042508</v>
      </c>
      <c r="U1105" s="292">
        <v>0</v>
      </c>
      <c r="V1105" s="292">
        <v>0</v>
      </c>
      <c r="W1105" s="292">
        <v>0</v>
      </c>
      <c r="X1105" s="293">
        <v>0</v>
      </c>
      <c r="Y1105" s="604" t="s">
        <v>16660</v>
      </c>
      <c r="Z1105" s="282"/>
      <c r="AA1105" s="282"/>
      <c r="AB1105" s="282"/>
      <c r="AC1105" s="282"/>
      <c r="AD1105" s="283"/>
      <c r="AF1105" s="285"/>
      <c r="AG1105" s="285"/>
      <c r="AH1105" s="285"/>
      <c r="AI1105" s="285"/>
      <c r="AJ1105" s="285"/>
      <c r="AL1105" s="295"/>
    </row>
    <row r="1106" spans="1:38" s="272" customFormat="1" x14ac:dyDescent="0.2">
      <c r="A1106" s="272" t="s">
        <v>1285</v>
      </c>
      <c r="B1106" s="272" t="s">
        <v>17066</v>
      </c>
      <c r="C1106" s="257">
        <v>56023</v>
      </c>
      <c r="D1106" s="272" t="s">
        <v>17028</v>
      </c>
      <c r="E1106" s="273" t="s">
        <v>17266</v>
      </c>
      <c r="F1106" s="274">
        <v>31000209</v>
      </c>
      <c r="G1106" s="272" t="s">
        <v>18241</v>
      </c>
      <c r="H1106" s="272" t="s">
        <v>18256</v>
      </c>
      <c r="I1106" s="272" t="s">
        <v>12101</v>
      </c>
      <c r="J1106" s="287">
        <v>3.1119301671674902</v>
      </c>
      <c r="K1106" s="288">
        <v>0</v>
      </c>
      <c r="L1106" s="288">
        <v>0</v>
      </c>
      <c r="M1106" s="288">
        <v>0</v>
      </c>
      <c r="N1106" s="288">
        <v>0</v>
      </c>
      <c r="O1106" s="289">
        <v>3.3730269054174227</v>
      </c>
      <c r="P1106" s="290">
        <v>0</v>
      </c>
      <c r="Q1106" s="290">
        <v>0</v>
      </c>
      <c r="R1106" s="290">
        <v>0</v>
      </c>
      <c r="S1106" s="290">
        <v>0</v>
      </c>
      <c r="T1106" s="291">
        <v>3.3730269054174227</v>
      </c>
      <c r="U1106" s="292">
        <v>0</v>
      </c>
      <c r="V1106" s="292">
        <v>0</v>
      </c>
      <c r="W1106" s="292">
        <v>0</v>
      </c>
      <c r="X1106" s="293">
        <v>0</v>
      </c>
      <c r="Y1106" s="604" t="s">
        <v>16660</v>
      </c>
      <c r="Z1106" s="282"/>
      <c r="AA1106" s="282"/>
      <c r="AB1106" s="282"/>
      <c r="AC1106" s="282"/>
      <c r="AD1106" s="283"/>
      <c r="AF1106" s="285"/>
      <c r="AG1106" s="285"/>
      <c r="AH1106" s="285"/>
      <c r="AI1106" s="285"/>
      <c r="AJ1106" s="285"/>
      <c r="AL1106" s="295"/>
    </row>
    <row r="1107" spans="1:38" s="272" customFormat="1" x14ac:dyDescent="0.2">
      <c r="A1107" s="272" t="s">
        <v>1285</v>
      </c>
      <c r="B1107" s="272" t="s">
        <v>17066</v>
      </c>
      <c r="C1107" s="257">
        <v>56023</v>
      </c>
      <c r="D1107" s="272" t="s">
        <v>17028</v>
      </c>
      <c r="E1107" s="273" t="s">
        <v>17266</v>
      </c>
      <c r="F1107" s="274">
        <v>31000205</v>
      </c>
      <c r="G1107" s="272" t="s">
        <v>18241</v>
      </c>
      <c r="H1107" s="272" t="s">
        <v>18257</v>
      </c>
      <c r="I1107" s="272" t="s">
        <v>16771</v>
      </c>
      <c r="J1107" s="287">
        <v>10.427193252831801</v>
      </c>
      <c r="K1107" s="288">
        <v>0</v>
      </c>
      <c r="L1107" s="288">
        <v>0</v>
      </c>
      <c r="M1107" s="288">
        <v>0</v>
      </c>
      <c r="N1107" s="288">
        <v>0</v>
      </c>
      <c r="O1107" s="289">
        <v>11.302054191595778</v>
      </c>
      <c r="P1107" s="290">
        <v>0</v>
      </c>
      <c r="Q1107" s="290">
        <v>0</v>
      </c>
      <c r="R1107" s="290">
        <v>0</v>
      </c>
      <c r="S1107" s="290">
        <v>0</v>
      </c>
      <c r="T1107" s="291">
        <v>11.302054191595778</v>
      </c>
      <c r="U1107" s="292">
        <v>0</v>
      </c>
      <c r="V1107" s="292">
        <v>0</v>
      </c>
      <c r="W1107" s="292">
        <v>0</v>
      </c>
      <c r="X1107" s="293">
        <v>0</v>
      </c>
      <c r="Y1107" s="604" t="s">
        <v>16660</v>
      </c>
      <c r="Z1107" s="282"/>
      <c r="AA1107" s="282"/>
      <c r="AB1107" s="282"/>
      <c r="AC1107" s="282"/>
      <c r="AD1107" s="283"/>
      <c r="AF1107" s="285"/>
      <c r="AG1107" s="285"/>
      <c r="AH1107" s="285"/>
      <c r="AI1107" s="285"/>
      <c r="AJ1107" s="285"/>
      <c r="AL1107" s="295"/>
    </row>
    <row r="1108" spans="1:38" s="272" customFormat="1" x14ac:dyDescent="0.2">
      <c r="A1108" s="272" t="s">
        <v>1285</v>
      </c>
      <c r="B1108" s="272" t="s">
        <v>17066</v>
      </c>
      <c r="C1108" s="257">
        <v>56023</v>
      </c>
      <c r="D1108" s="272" t="s">
        <v>17028</v>
      </c>
      <c r="E1108" s="273" t="s">
        <v>17266</v>
      </c>
      <c r="F1108" s="274">
        <v>31000205</v>
      </c>
      <c r="G1108" s="272" t="s">
        <v>18241</v>
      </c>
      <c r="H1108" s="272" t="s">
        <v>18258</v>
      </c>
      <c r="I1108" s="272" t="s">
        <v>16771</v>
      </c>
      <c r="J1108" s="287">
        <v>8.42593744687548</v>
      </c>
      <c r="K1108" s="288">
        <v>0</v>
      </c>
      <c r="L1108" s="288">
        <v>0</v>
      </c>
      <c r="M1108" s="288">
        <v>0</v>
      </c>
      <c r="N1108" s="288">
        <v>0</v>
      </c>
      <c r="O1108" s="289">
        <v>9.132889295373932</v>
      </c>
      <c r="P1108" s="290">
        <v>0</v>
      </c>
      <c r="Q1108" s="290">
        <v>0</v>
      </c>
      <c r="R1108" s="290">
        <v>0</v>
      </c>
      <c r="S1108" s="290">
        <v>0</v>
      </c>
      <c r="T1108" s="291">
        <v>9.132889295373932</v>
      </c>
      <c r="U1108" s="292">
        <v>0</v>
      </c>
      <c r="V1108" s="292">
        <v>0</v>
      </c>
      <c r="W1108" s="292">
        <v>0</v>
      </c>
      <c r="X1108" s="293">
        <v>0</v>
      </c>
      <c r="Y1108" s="604" t="s">
        <v>16660</v>
      </c>
      <c r="Z1108" s="282"/>
      <c r="AA1108" s="282"/>
      <c r="AB1108" s="282"/>
      <c r="AC1108" s="282"/>
      <c r="AD1108" s="283"/>
      <c r="AF1108" s="285"/>
      <c r="AG1108" s="285"/>
      <c r="AH1108" s="285"/>
      <c r="AI1108" s="285"/>
      <c r="AJ1108" s="285"/>
      <c r="AL1108" s="295"/>
    </row>
    <row r="1109" spans="1:38" s="272" customFormat="1" x14ac:dyDescent="0.2">
      <c r="A1109" s="272" t="s">
        <v>1285</v>
      </c>
      <c r="B1109" s="272" t="s">
        <v>17066</v>
      </c>
      <c r="C1109" s="257">
        <v>56023</v>
      </c>
      <c r="D1109" s="272" t="s">
        <v>17028</v>
      </c>
      <c r="E1109" s="273" t="s">
        <v>17266</v>
      </c>
      <c r="F1109" s="274">
        <v>31000205</v>
      </c>
      <c r="G1109" s="272" t="s">
        <v>18241</v>
      </c>
      <c r="H1109" s="272" t="s">
        <v>18259</v>
      </c>
      <c r="I1109" s="272" t="s">
        <v>16771</v>
      </c>
      <c r="J1109" s="287">
        <v>0.77055131857707404</v>
      </c>
      <c r="K1109" s="288">
        <v>0</v>
      </c>
      <c r="L1109" s="288">
        <v>0</v>
      </c>
      <c r="M1109" s="288">
        <v>0</v>
      </c>
      <c r="N1109" s="288">
        <v>0</v>
      </c>
      <c r="O1109" s="289">
        <v>0.83520200966818636</v>
      </c>
      <c r="P1109" s="290">
        <v>0</v>
      </c>
      <c r="Q1109" s="290">
        <v>0</v>
      </c>
      <c r="R1109" s="290">
        <v>0</v>
      </c>
      <c r="S1109" s="290">
        <v>0</v>
      </c>
      <c r="T1109" s="291">
        <v>0.83520200966818636</v>
      </c>
      <c r="U1109" s="292">
        <v>0</v>
      </c>
      <c r="V1109" s="292">
        <v>0</v>
      </c>
      <c r="W1109" s="292">
        <v>0</v>
      </c>
      <c r="X1109" s="293">
        <v>0</v>
      </c>
      <c r="Y1109" s="604" t="s">
        <v>16660</v>
      </c>
      <c r="Z1109" s="282"/>
      <c r="AA1109" s="282"/>
      <c r="AB1109" s="282"/>
      <c r="AC1109" s="282"/>
      <c r="AD1109" s="283"/>
      <c r="AF1109" s="285"/>
      <c r="AG1109" s="285"/>
      <c r="AH1109" s="285"/>
      <c r="AI1109" s="285"/>
      <c r="AJ1109" s="285"/>
      <c r="AL1109" s="295"/>
    </row>
    <row r="1110" spans="1:38" s="272" customFormat="1" x14ac:dyDescent="0.2">
      <c r="A1110" s="272" t="s">
        <v>1285</v>
      </c>
      <c r="B1110" s="272" t="s">
        <v>17066</v>
      </c>
      <c r="C1110" s="257">
        <v>56023</v>
      </c>
      <c r="D1110" s="272" t="s">
        <v>17028</v>
      </c>
      <c r="E1110" s="273" t="s">
        <v>17266</v>
      </c>
      <c r="F1110" s="274">
        <v>31000205</v>
      </c>
      <c r="G1110" s="272" t="s">
        <v>18241</v>
      </c>
      <c r="H1110" s="272" t="s">
        <v>18260</v>
      </c>
      <c r="I1110" s="272" t="s">
        <v>16771</v>
      </c>
      <c r="J1110" s="287">
        <v>4.0428637192464203</v>
      </c>
      <c r="K1110" s="288">
        <v>0</v>
      </c>
      <c r="L1110" s="288">
        <v>0</v>
      </c>
      <c r="M1110" s="288">
        <v>0</v>
      </c>
      <c r="N1110" s="288">
        <v>0</v>
      </c>
      <c r="O1110" s="289">
        <v>4.3820675167548426</v>
      </c>
      <c r="P1110" s="290">
        <v>0</v>
      </c>
      <c r="Q1110" s="290">
        <v>0</v>
      </c>
      <c r="R1110" s="290">
        <v>0</v>
      </c>
      <c r="S1110" s="290">
        <v>0</v>
      </c>
      <c r="T1110" s="291">
        <v>4.3820675167548426</v>
      </c>
      <c r="U1110" s="292">
        <v>0</v>
      </c>
      <c r="V1110" s="292">
        <v>0</v>
      </c>
      <c r="W1110" s="292">
        <v>0</v>
      </c>
      <c r="X1110" s="293">
        <v>0</v>
      </c>
      <c r="Y1110" s="604" t="s">
        <v>16660</v>
      </c>
      <c r="Z1110" s="282"/>
      <c r="AA1110" s="282"/>
      <c r="AB1110" s="282"/>
      <c r="AC1110" s="282"/>
      <c r="AD1110" s="283"/>
      <c r="AF1110" s="285"/>
      <c r="AG1110" s="285"/>
      <c r="AH1110" s="285"/>
      <c r="AI1110" s="285"/>
      <c r="AJ1110" s="285"/>
      <c r="AL1110" s="295"/>
    </row>
    <row r="1111" spans="1:38" s="272" customFormat="1" x14ac:dyDescent="0.2">
      <c r="A1111" s="272" t="s">
        <v>1285</v>
      </c>
      <c r="B1111" s="272" t="s">
        <v>17066</v>
      </c>
      <c r="C1111" s="257">
        <v>56023</v>
      </c>
      <c r="D1111" s="272" t="s">
        <v>17028</v>
      </c>
      <c r="E1111" s="273" t="s">
        <v>17266</v>
      </c>
      <c r="F1111" s="274">
        <v>31000205</v>
      </c>
      <c r="G1111" s="272" t="s">
        <v>18241</v>
      </c>
      <c r="H1111" s="272" t="s">
        <v>18261</v>
      </c>
      <c r="I1111" s="272" t="s">
        <v>16771</v>
      </c>
      <c r="J1111" s="287">
        <v>0.43830737276290599</v>
      </c>
      <c r="K1111" s="288">
        <v>0</v>
      </c>
      <c r="L1111" s="288">
        <v>0</v>
      </c>
      <c r="M1111" s="288">
        <v>0</v>
      </c>
      <c r="N1111" s="288">
        <v>0</v>
      </c>
      <c r="O1111" s="289">
        <v>0.47508217786190893</v>
      </c>
      <c r="P1111" s="290">
        <v>0</v>
      </c>
      <c r="Q1111" s="290">
        <v>0</v>
      </c>
      <c r="R1111" s="290">
        <v>0</v>
      </c>
      <c r="S1111" s="290">
        <v>0</v>
      </c>
      <c r="T1111" s="291">
        <v>0.47508217786190893</v>
      </c>
      <c r="U1111" s="292">
        <v>0</v>
      </c>
      <c r="V1111" s="292">
        <v>0</v>
      </c>
      <c r="W1111" s="292">
        <v>0</v>
      </c>
      <c r="X1111" s="293">
        <v>0</v>
      </c>
      <c r="Y1111" s="604" t="s">
        <v>16660</v>
      </c>
      <c r="Z1111" s="282"/>
      <c r="AA1111" s="282"/>
      <c r="AB1111" s="282"/>
      <c r="AC1111" s="282"/>
      <c r="AD1111" s="283"/>
      <c r="AF1111" s="285"/>
      <c r="AG1111" s="285"/>
      <c r="AH1111" s="285"/>
      <c r="AI1111" s="285"/>
      <c r="AJ1111" s="285"/>
      <c r="AL1111" s="295"/>
    </row>
    <row r="1112" spans="1:38" s="272" customFormat="1" x14ac:dyDescent="0.2">
      <c r="A1112" s="272" t="s">
        <v>1285</v>
      </c>
      <c r="B1112" s="272" t="s">
        <v>17066</v>
      </c>
      <c r="C1112" s="257">
        <v>56023</v>
      </c>
      <c r="D1112" s="272" t="s">
        <v>17028</v>
      </c>
      <c r="E1112" s="273" t="s">
        <v>17266</v>
      </c>
      <c r="F1112" s="274">
        <v>31000205</v>
      </c>
      <c r="G1112" s="272" t="s">
        <v>18241</v>
      </c>
      <c r="H1112" s="272" t="s">
        <v>18262</v>
      </c>
      <c r="I1112" s="272" t="s">
        <v>16771</v>
      </c>
      <c r="J1112" s="287">
        <v>1.72117808352958</v>
      </c>
      <c r="K1112" s="288">
        <v>0</v>
      </c>
      <c r="L1112" s="288">
        <v>0</v>
      </c>
      <c r="M1112" s="288">
        <v>0</v>
      </c>
      <c r="N1112" s="288">
        <v>0</v>
      </c>
      <c r="O1112" s="289">
        <v>1.8655881311258236</v>
      </c>
      <c r="P1112" s="290">
        <v>0</v>
      </c>
      <c r="Q1112" s="290">
        <v>0</v>
      </c>
      <c r="R1112" s="290">
        <v>0</v>
      </c>
      <c r="S1112" s="290">
        <v>0</v>
      </c>
      <c r="T1112" s="291">
        <v>1.8655881311258236</v>
      </c>
      <c r="U1112" s="292">
        <v>0</v>
      </c>
      <c r="V1112" s="292">
        <v>0</v>
      </c>
      <c r="W1112" s="292">
        <v>0</v>
      </c>
      <c r="X1112" s="293">
        <v>0</v>
      </c>
      <c r="Y1112" s="604" t="s">
        <v>16660</v>
      </c>
      <c r="Z1112" s="282"/>
      <c r="AA1112" s="282"/>
      <c r="AB1112" s="282"/>
      <c r="AC1112" s="282"/>
      <c r="AD1112" s="283"/>
      <c r="AF1112" s="285"/>
      <c r="AG1112" s="285"/>
      <c r="AH1112" s="285"/>
      <c r="AI1112" s="285"/>
      <c r="AJ1112" s="285"/>
      <c r="AL1112" s="295"/>
    </row>
    <row r="1113" spans="1:38" s="272" customFormat="1" x14ac:dyDescent="0.2">
      <c r="A1113" s="272" t="s">
        <v>1285</v>
      </c>
      <c r="B1113" s="272" t="s">
        <v>17066</v>
      </c>
      <c r="C1113" s="257">
        <v>56023</v>
      </c>
      <c r="D1113" s="272" t="s">
        <v>17028</v>
      </c>
      <c r="E1113" s="273" t="s">
        <v>17266</v>
      </c>
      <c r="F1113" s="274">
        <v>10200602</v>
      </c>
      <c r="G1113" s="272" t="s">
        <v>18241</v>
      </c>
      <c r="H1113" s="272" t="s">
        <v>18263</v>
      </c>
      <c r="I1113" s="272" t="s">
        <v>14779</v>
      </c>
      <c r="J1113" s="287">
        <v>5.69799584591778</v>
      </c>
      <c r="K1113" s="288">
        <v>0</v>
      </c>
      <c r="L1113" s="288">
        <v>0</v>
      </c>
      <c r="M1113" s="288">
        <v>0</v>
      </c>
      <c r="N1113" s="288">
        <v>0</v>
      </c>
      <c r="O1113" s="289">
        <v>6.1760683122048183</v>
      </c>
      <c r="P1113" s="290">
        <v>0</v>
      </c>
      <c r="Q1113" s="290">
        <v>0</v>
      </c>
      <c r="R1113" s="290">
        <v>0</v>
      </c>
      <c r="S1113" s="290">
        <v>0</v>
      </c>
      <c r="T1113" s="291">
        <v>6.1760683122048183</v>
      </c>
      <c r="U1113" s="292">
        <v>0</v>
      </c>
      <c r="V1113" s="292">
        <v>0</v>
      </c>
      <c r="W1113" s="292">
        <v>0</v>
      </c>
      <c r="X1113" s="293">
        <v>0</v>
      </c>
      <c r="Y1113" s="604" t="s">
        <v>16660</v>
      </c>
      <c r="Z1113" s="282"/>
      <c r="AA1113" s="282"/>
      <c r="AB1113" s="282"/>
      <c r="AC1113" s="282"/>
      <c r="AD1113" s="283"/>
      <c r="AF1113" s="285"/>
      <c r="AG1113" s="285"/>
      <c r="AH1113" s="285"/>
      <c r="AI1113" s="285"/>
      <c r="AJ1113" s="285"/>
      <c r="AL1113" s="295"/>
    </row>
    <row r="1114" spans="1:38" s="272" customFormat="1" x14ac:dyDescent="0.2">
      <c r="A1114" s="272" t="s">
        <v>1285</v>
      </c>
      <c r="B1114" s="272" t="s">
        <v>17066</v>
      </c>
      <c r="C1114" s="257">
        <v>56023</v>
      </c>
      <c r="D1114" s="272" t="s">
        <v>17028</v>
      </c>
      <c r="E1114" s="273" t="s">
        <v>17266</v>
      </c>
      <c r="F1114" s="274">
        <v>31000404</v>
      </c>
      <c r="G1114" s="272" t="s">
        <v>18264</v>
      </c>
      <c r="H1114" s="272" t="s">
        <v>18122</v>
      </c>
      <c r="I1114" s="272" t="s">
        <v>14779</v>
      </c>
      <c r="J1114" s="287">
        <v>0.3</v>
      </c>
      <c r="K1114" s="288">
        <v>0</v>
      </c>
      <c r="L1114" s="288">
        <v>0.3</v>
      </c>
      <c r="M1114" s="288">
        <v>0</v>
      </c>
      <c r="N1114" s="288">
        <v>0</v>
      </c>
      <c r="O1114" s="289">
        <v>0.32517055887095164</v>
      </c>
      <c r="P1114" s="290">
        <v>0</v>
      </c>
      <c r="Q1114" s="290">
        <v>0.32517055887095164</v>
      </c>
      <c r="R1114" s="290">
        <v>0</v>
      </c>
      <c r="S1114" s="290">
        <v>0</v>
      </c>
      <c r="T1114" s="291">
        <v>0.32517055887095164</v>
      </c>
      <c r="U1114" s="292">
        <v>0</v>
      </c>
      <c r="V1114" s="292">
        <v>0.32517055887095164</v>
      </c>
      <c r="W1114" s="292">
        <v>0</v>
      </c>
      <c r="X1114" s="293">
        <v>0</v>
      </c>
      <c r="Y1114" s="604" t="s">
        <v>16660</v>
      </c>
      <c r="Z1114" s="282"/>
      <c r="AA1114" s="282"/>
      <c r="AB1114" s="282"/>
      <c r="AC1114" s="282"/>
      <c r="AD1114" s="283"/>
      <c r="AF1114" s="285"/>
      <c r="AG1114" s="285"/>
      <c r="AH1114" s="285"/>
      <c r="AI1114" s="285"/>
      <c r="AJ1114" s="285"/>
      <c r="AL1114" s="295"/>
    </row>
    <row r="1115" spans="1:38" s="272" customFormat="1" x14ac:dyDescent="0.2">
      <c r="A1115" s="272" t="s">
        <v>1285</v>
      </c>
      <c r="B1115" s="272">
        <v>56</v>
      </c>
      <c r="C1115" s="257">
        <v>56023</v>
      </c>
      <c r="D1115" s="272" t="s">
        <v>17028</v>
      </c>
      <c r="E1115" s="273" t="s">
        <v>17493</v>
      </c>
      <c r="F1115" s="274">
        <v>31000299</v>
      </c>
      <c r="G1115" s="272" t="s">
        <v>17496</v>
      </c>
      <c r="H1115" s="272" t="s">
        <v>17155</v>
      </c>
      <c r="I1115" s="272" t="s">
        <v>12109</v>
      </c>
      <c r="J1115" s="287">
        <v>0</v>
      </c>
      <c r="K1115" s="288">
        <v>0</v>
      </c>
      <c r="L1115" s="288">
        <v>0</v>
      </c>
      <c r="M1115" s="288">
        <v>2205.8000000000002</v>
      </c>
      <c r="N1115" s="288">
        <v>54.762444700000003</v>
      </c>
      <c r="O1115" s="289">
        <v>0</v>
      </c>
      <c r="P1115" s="290">
        <v>0</v>
      </c>
      <c r="Q1115" s="290">
        <v>0</v>
      </c>
      <c r="R1115" s="290">
        <v>2390.8707291918176</v>
      </c>
      <c r="S1115" s="290">
        <v>59.357115827461953</v>
      </c>
      <c r="T1115" s="291">
        <v>0</v>
      </c>
      <c r="U1115" s="292">
        <v>0</v>
      </c>
      <c r="V1115" s="292">
        <v>0</v>
      </c>
      <c r="W1115" s="292">
        <v>2390.8707291918176</v>
      </c>
      <c r="X1115" s="293">
        <v>59.357115827461953</v>
      </c>
      <c r="Y1115" s="604" t="s">
        <v>16660</v>
      </c>
      <c r="Z1115" s="282"/>
      <c r="AA1115" s="282"/>
      <c r="AB1115" s="282"/>
      <c r="AC1115" s="282"/>
      <c r="AD1115" s="283"/>
      <c r="AF1115" s="285"/>
      <c r="AG1115" s="285"/>
      <c r="AH1115" s="285"/>
      <c r="AI1115" s="285"/>
      <c r="AJ1115" s="285"/>
      <c r="AL1115" s="295"/>
    </row>
    <row r="1116" spans="1:38" s="272" customFormat="1" x14ac:dyDescent="0.2">
      <c r="A1116" s="272" t="s">
        <v>1285</v>
      </c>
      <c r="B1116" s="272">
        <v>56</v>
      </c>
      <c r="C1116" s="257">
        <v>56041</v>
      </c>
      <c r="D1116" s="272" t="s">
        <v>17031</v>
      </c>
      <c r="E1116" s="273" t="s">
        <v>17527</v>
      </c>
      <c r="F1116" s="274">
        <v>31000299</v>
      </c>
      <c r="G1116" s="272" t="s">
        <v>17569</v>
      </c>
      <c r="H1116" s="272" t="s">
        <v>17155</v>
      </c>
      <c r="I1116" s="272" t="s">
        <v>12109</v>
      </c>
      <c r="J1116" s="287">
        <v>0</v>
      </c>
      <c r="K1116" s="288">
        <v>0</v>
      </c>
      <c r="L1116" s="288">
        <v>0</v>
      </c>
      <c r="M1116" s="288">
        <v>204.9</v>
      </c>
      <c r="N1116" s="288">
        <v>1.5922492030400002</v>
      </c>
      <c r="O1116" s="289">
        <v>0</v>
      </c>
      <c r="P1116" s="290">
        <v>0</v>
      </c>
      <c r="Q1116" s="290">
        <v>0</v>
      </c>
      <c r="R1116" s="290">
        <v>222.09149170885999</v>
      </c>
      <c r="S1116" s="290">
        <v>1.7258418773811475</v>
      </c>
      <c r="T1116" s="291">
        <v>0</v>
      </c>
      <c r="U1116" s="292">
        <v>0</v>
      </c>
      <c r="V1116" s="292">
        <v>0</v>
      </c>
      <c r="W1116" s="292">
        <v>222.09149170885999</v>
      </c>
      <c r="X1116" s="293">
        <v>1.7258418773811475</v>
      </c>
      <c r="Y1116" s="604" t="s">
        <v>16660</v>
      </c>
      <c r="Z1116" s="282"/>
      <c r="AA1116" s="282"/>
      <c r="AB1116" s="282"/>
      <c r="AC1116" s="282"/>
      <c r="AD1116" s="283"/>
      <c r="AF1116" s="285"/>
      <c r="AG1116" s="285"/>
      <c r="AH1116" s="285"/>
      <c r="AI1116" s="285"/>
      <c r="AJ1116" s="285"/>
      <c r="AL1116" s="295"/>
    </row>
    <row r="1117" spans="1:38" s="272" customFormat="1" x14ac:dyDescent="0.2">
      <c r="A1117" s="272" t="s">
        <v>1285</v>
      </c>
      <c r="B1117" s="272">
        <v>56</v>
      </c>
      <c r="C1117" s="257">
        <v>56007</v>
      </c>
      <c r="D1117" s="272" t="s">
        <v>18265</v>
      </c>
      <c r="E1117" s="273" t="s">
        <v>18266</v>
      </c>
      <c r="F1117" s="274" t="s">
        <v>14370</v>
      </c>
      <c r="G1117" s="272" t="s">
        <v>18267</v>
      </c>
      <c r="H1117" s="272" t="s">
        <v>18268</v>
      </c>
      <c r="I1117" s="272" t="s">
        <v>14779</v>
      </c>
      <c r="J1117" s="287">
        <v>0.5</v>
      </c>
      <c r="K1117" s="288">
        <v>1.8</v>
      </c>
      <c r="L1117" s="288">
        <v>0.1</v>
      </c>
      <c r="M1117" s="288">
        <v>0</v>
      </c>
      <c r="N1117" s="288">
        <v>0</v>
      </c>
      <c r="O1117" s="289">
        <v>0.54195093145158613</v>
      </c>
      <c r="P1117" s="290">
        <v>1.9510233532257102</v>
      </c>
      <c r="Q1117" s="290">
        <v>0.10839018629031723</v>
      </c>
      <c r="R1117" s="290">
        <v>0</v>
      </c>
      <c r="S1117" s="290">
        <v>0</v>
      </c>
      <c r="T1117" s="291">
        <v>0.54195093145158613</v>
      </c>
      <c r="U1117" s="292">
        <v>1.9510233532257102</v>
      </c>
      <c r="V1117" s="292">
        <v>0.10839018629031723</v>
      </c>
      <c r="W1117" s="292">
        <v>0</v>
      </c>
      <c r="X1117" s="293">
        <v>0</v>
      </c>
      <c r="Y1117" s="604" t="s">
        <v>16660</v>
      </c>
      <c r="Z1117" s="282"/>
      <c r="AA1117" s="282"/>
      <c r="AB1117" s="282"/>
      <c r="AC1117" s="282"/>
      <c r="AD1117" s="283"/>
      <c r="AF1117" s="285"/>
      <c r="AG1117" s="285"/>
      <c r="AH1117" s="285"/>
      <c r="AI1117" s="285"/>
      <c r="AJ1117" s="285"/>
      <c r="AL1117" s="295"/>
    </row>
    <row r="1118" spans="1:38" s="272" customFormat="1" x14ac:dyDescent="0.2">
      <c r="A1118" s="272" t="s">
        <v>1285</v>
      </c>
      <c r="B1118" s="272">
        <v>56</v>
      </c>
      <c r="C1118" s="257">
        <v>56007</v>
      </c>
      <c r="D1118" s="272" t="s">
        <v>18265</v>
      </c>
      <c r="E1118" s="273" t="s">
        <v>18266</v>
      </c>
      <c r="F1118" s="274" t="s">
        <v>11840</v>
      </c>
      <c r="G1118" s="272" t="s">
        <v>18269</v>
      </c>
      <c r="H1118" s="272" t="s">
        <v>18035</v>
      </c>
      <c r="I1118" s="272" t="s">
        <v>12104</v>
      </c>
      <c r="J1118" s="287">
        <v>0</v>
      </c>
      <c r="K1118" s="288">
        <v>0</v>
      </c>
      <c r="L1118" s="288">
        <v>0</v>
      </c>
      <c r="M1118" s="288">
        <v>0</v>
      </c>
      <c r="N1118" s="288">
        <v>0</v>
      </c>
      <c r="O1118" s="289">
        <v>0</v>
      </c>
      <c r="P1118" s="290">
        <v>0</v>
      </c>
      <c r="Q1118" s="290">
        <v>0</v>
      </c>
      <c r="R1118" s="290">
        <v>0</v>
      </c>
      <c r="S1118" s="290">
        <v>0</v>
      </c>
      <c r="T1118" s="291">
        <v>0</v>
      </c>
      <c r="U1118" s="292">
        <v>0</v>
      </c>
      <c r="V1118" s="292">
        <v>0</v>
      </c>
      <c r="W1118" s="292">
        <v>0</v>
      </c>
      <c r="X1118" s="293">
        <v>0</v>
      </c>
      <c r="Y1118" s="604" t="s">
        <v>16660</v>
      </c>
      <c r="Z1118" s="282"/>
      <c r="AA1118" s="282"/>
      <c r="AB1118" s="282"/>
      <c r="AC1118" s="282"/>
      <c r="AD1118" s="283"/>
      <c r="AF1118" s="285"/>
      <c r="AG1118" s="285"/>
      <c r="AH1118" s="285"/>
      <c r="AI1118" s="285"/>
      <c r="AJ1118" s="285"/>
      <c r="AL1118" s="295"/>
    </row>
    <row r="1119" spans="1:38" s="272" customFormat="1" x14ac:dyDescent="0.2">
      <c r="A1119" s="272" t="s">
        <v>1285</v>
      </c>
      <c r="B1119" s="272">
        <v>56</v>
      </c>
      <c r="C1119" s="257">
        <v>56007</v>
      </c>
      <c r="D1119" s="272" t="s">
        <v>18265</v>
      </c>
      <c r="E1119" s="273" t="s">
        <v>18266</v>
      </c>
      <c r="F1119" s="274" t="s">
        <v>14796</v>
      </c>
      <c r="G1119" s="272" t="s">
        <v>18269</v>
      </c>
      <c r="H1119" s="272" t="s">
        <v>18110</v>
      </c>
      <c r="I1119" s="272" t="s">
        <v>12109</v>
      </c>
      <c r="J1119" s="287">
        <v>0</v>
      </c>
      <c r="K1119" s="288">
        <v>0</v>
      </c>
      <c r="L1119" s="288">
        <v>0</v>
      </c>
      <c r="M1119" s="288">
        <v>0</v>
      </c>
      <c r="N1119" s="288">
        <v>0</v>
      </c>
      <c r="O1119" s="289">
        <v>0</v>
      </c>
      <c r="P1119" s="290">
        <v>0</v>
      </c>
      <c r="Q1119" s="290">
        <v>0</v>
      </c>
      <c r="R1119" s="290">
        <v>0</v>
      </c>
      <c r="S1119" s="290">
        <v>0</v>
      </c>
      <c r="T1119" s="291">
        <v>0</v>
      </c>
      <c r="U1119" s="292">
        <v>0</v>
      </c>
      <c r="V1119" s="292">
        <v>0</v>
      </c>
      <c r="W1119" s="292">
        <v>0</v>
      </c>
      <c r="X1119" s="293">
        <v>0</v>
      </c>
      <c r="Y1119" s="604" t="s">
        <v>16660</v>
      </c>
      <c r="Z1119" s="282"/>
      <c r="AA1119" s="282"/>
      <c r="AB1119" s="282"/>
      <c r="AC1119" s="282"/>
      <c r="AD1119" s="283"/>
      <c r="AF1119" s="285"/>
      <c r="AG1119" s="285"/>
      <c r="AH1119" s="285"/>
      <c r="AI1119" s="285"/>
      <c r="AJ1119" s="285"/>
      <c r="AL1119" s="295"/>
    </row>
    <row r="1120" spans="1:38" s="272" customFormat="1" x14ac:dyDescent="0.2">
      <c r="A1120" s="272" t="s">
        <v>1285</v>
      </c>
      <c r="B1120" s="272">
        <v>56</v>
      </c>
      <c r="C1120" s="257">
        <v>56007</v>
      </c>
      <c r="D1120" s="272" t="s">
        <v>18265</v>
      </c>
      <c r="E1120" s="273" t="s">
        <v>18266</v>
      </c>
      <c r="F1120" s="274" t="s">
        <v>14796</v>
      </c>
      <c r="G1120" s="272" t="s">
        <v>18269</v>
      </c>
      <c r="H1120" s="272" t="s">
        <v>18270</v>
      </c>
      <c r="I1120" s="272" t="s">
        <v>12109</v>
      </c>
      <c r="J1120" s="287">
        <v>0</v>
      </c>
      <c r="K1120" s="288">
        <v>0</v>
      </c>
      <c r="L1120" s="288">
        <v>0</v>
      </c>
      <c r="M1120" s="288">
        <v>0</v>
      </c>
      <c r="N1120" s="288">
        <v>0</v>
      </c>
      <c r="O1120" s="289">
        <v>0</v>
      </c>
      <c r="P1120" s="290">
        <v>0</v>
      </c>
      <c r="Q1120" s="290">
        <v>0</v>
      </c>
      <c r="R1120" s="290">
        <v>0</v>
      </c>
      <c r="S1120" s="290">
        <v>0</v>
      </c>
      <c r="T1120" s="291">
        <v>0</v>
      </c>
      <c r="U1120" s="292">
        <v>0</v>
      </c>
      <c r="V1120" s="292">
        <v>0</v>
      </c>
      <c r="W1120" s="292">
        <v>0</v>
      </c>
      <c r="X1120" s="293">
        <v>0</v>
      </c>
      <c r="Y1120" s="604" t="s">
        <v>16660</v>
      </c>
      <c r="Z1120" s="282"/>
      <c r="AA1120" s="282"/>
      <c r="AB1120" s="282"/>
      <c r="AC1120" s="282"/>
      <c r="AD1120" s="283"/>
      <c r="AF1120" s="285"/>
      <c r="AG1120" s="285"/>
      <c r="AH1120" s="285"/>
      <c r="AI1120" s="285"/>
      <c r="AJ1120" s="285"/>
      <c r="AL1120" s="295"/>
    </row>
    <row r="1121" spans="1:38" s="272" customFormat="1" x14ac:dyDescent="0.2">
      <c r="A1121" s="272" t="s">
        <v>1285</v>
      </c>
      <c r="B1121" s="272">
        <v>56</v>
      </c>
      <c r="C1121" s="257">
        <v>56007</v>
      </c>
      <c r="D1121" s="272" t="s">
        <v>18265</v>
      </c>
      <c r="E1121" s="273" t="s">
        <v>18266</v>
      </c>
      <c r="F1121" s="274" t="s">
        <v>14796</v>
      </c>
      <c r="G1121" s="272" t="s">
        <v>18269</v>
      </c>
      <c r="H1121" s="272" t="s">
        <v>18271</v>
      </c>
      <c r="I1121" s="272" t="s">
        <v>12109</v>
      </c>
      <c r="J1121" s="287">
        <v>0</v>
      </c>
      <c r="K1121" s="288">
        <v>0</v>
      </c>
      <c r="L1121" s="288">
        <v>0</v>
      </c>
      <c r="M1121" s="288">
        <v>0</v>
      </c>
      <c r="N1121" s="288">
        <v>0</v>
      </c>
      <c r="O1121" s="289">
        <v>0</v>
      </c>
      <c r="P1121" s="290">
        <v>0</v>
      </c>
      <c r="Q1121" s="290">
        <v>0</v>
      </c>
      <c r="R1121" s="290">
        <v>0</v>
      </c>
      <c r="S1121" s="290">
        <v>0</v>
      </c>
      <c r="T1121" s="291">
        <v>0</v>
      </c>
      <c r="U1121" s="292">
        <v>0</v>
      </c>
      <c r="V1121" s="292">
        <v>0</v>
      </c>
      <c r="W1121" s="292">
        <v>0</v>
      </c>
      <c r="X1121" s="293">
        <v>0</v>
      </c>
      <c r="Y1121" s="604" t="s">
        <v>16660</v>
      </c>
      <c r="Z1121" s="282"/>
      <c r="AA1121" s="282"/>
      <c r="AB1121" s="282"/>
      <c r="AC1121" s="282"/>
      <c r="AD1121" s="283"/>
      <c r="AF1121" s="285"/>
      <c r="AG1121" s="285"/>
      <c r="AH1121" s="285"/>
      <c r="AI1121" s="285"/>
      <c r="AJ1121" s="285"/>
      <c r="AL1121" s="295"/>
    </row>
    <row r="1122" spans="1:38" s="272" customFormat="1" x14ac:dyDescent="0.2">
      <c r="A1122" s="272" t="s">
        <v>1285</v>
      </c>
      <c r="B1122" s="272">
        <v>56</v>
      </c>
      <c r="C1122" s="257">
        <v>56007</v>
      </c>
      <c r="D1122" s="272" t="s">
        <v>18265</v>
      </c>
      <c r="E1122" s="273" t="s">
        <v>18266</v>
      </c>
      <c r="F1122" s="274" t="s">
        <v>11580</v>
      </c>
      <c r="G1122" s="272" t="s">
        <v>18269</v>
      </c>
      <c r="H1122" s="272" t="s">
        <v>18272</v>
      </c>
      <c r="I1122" s="272" t="s">
        <v>15126</v>
      </c>
      <c r="J1122" s="287">
        <v>0</v>
      </c>
      <c r="K1122" s="288">
        <v>0</v>
      </c>
      <c r="L1122" s="288">
        <v>0</v>
      </c>
      <c r="M1122" s="288">
        <v>0</v>
      </c>
      <c r="N1122" s="288">
        <v>0</v>
      </c>
      <c r="O1122" s="289">
        <v>0</v>
      </c>
      <c r="P1122" s="290">
        <v>0</v>
      </c>
      <c r="Q1122" s="290">
        <v>0</v>
      </c>
      <c r="R1122" s="290">
        <v>0</v>
      </c>
      <c r="S1122" s="290">
        <v>0</v>
      </c>
      <c r="T1122" s="291">
        <v>0</v>
      </c>
      <c r="U1122" s="292">
        <v>0</v>
      </c>
      <c r="V1122" s="292">
        <v>0</v>
      </c>
      <c r="W1122" s="292">
        <v>0</v>
      </c>
      <c r="X1122" s="293">
        <v>0</v>
      </c>
      <c r="Y1122" s="604" t="s">
        <v>16660</v>
      </c>
      <c r="Z1122" s="282"/>
      <c r="AA1122" s="282"/>
      <c r="AB1122" s="282"/>
      <c r="AC1122" s="282"/>
      <c r="AD1122" s="283"/>
      <c r="AF1122" s="285"/>
      <c r="AG1122" s="285"/>
      <c r="AH1122" s="285"/>
      <c r="AI1122" s="285"/>
      <c r="AJ1122" s="285"/>
      <c r="AL1122" s="295"/>
    </row>
    <row r="1123" spans="1:38" s="272" customFormat="1" x14ac:dyDescent="0.2">
      <c r="A1123" s="272" t="s">
        <v>1285</v>
      </c>
      <c r="B1123" s="272">
        <v>56</v>
      </c>
      <c r="C1123" s="257">
        <v>56007</v>
      </c>
      <c r="D1123" s="272" t="s">
        <v>18265</v>
      </c>
      <c r="E1123" s="273" t="s">
        <v>18266</v>
      </c>
      <c r="F1123" s="274" t="s">
        <v>14425</v>
      </c>
      <c r="G1123" s="272" t="s">
        <v>18269</v>
      </c>
      <c r="H1123" s="272" t="s">
        <v>18273</v>
      </c>
      <c r="I1123" s="272" t="s">
        <v>16772</v>
      </c>
      <c r="J1123" s="287">
        <v>0.15110999999999999</v>
      </c>
      <c r="K1123" s="288">
        <v>0</v>
      </c>
      <c r="L1123" s="288">
        <v>0</v>
      </c>
      <c r="M1123" s="288">
        <v>0</v>
      </c>
      <c r="N1123" s="288">
        <v>0</v>
      </c>
      <c r="O1123" s="289">
        <v>0.16378841050329834</v>
      </c>
      <c r="P1123" s="290">
        <v>0</v>
      </c>
      <c r="Q1123" s="290">
        <v>0</v>
      </c>
      <c r="R1123" s="290">
        <v>0</v>
      </c>
      <c r="S1123" s="290">
        <v>0</v>
      </c>
      <c r="T1123" s="291">
        <v>0.16378841050329834</v>
      </c>
      <c r="U1123" s="292">
        <v>0</v>
      </c>
      <c r="V1123" s="292">
        <v>0</v>
      </c>
      <c r="W1123" s="292">
        <v>0</v>
      </c>
      <c r="X1123" s="293">
        <v>0</v>
      </c>
      <c r="Y1123" s="604" t="s">
        <v>16660</v>
      </c>
      <c r="Z1123" s="282"/>
      <c r="AA1123" s="282"/>
      <c r="AB1123" s="282"/>
      <c r="AC1123" s="282"/>
      <c r="AD1123" s="283"/>
      <c r="AF1123" s="285"/>
      <c r="AG1123" s="285"/>
      <c r="AH1123" s="285"/>
      <c r="AI1123" s="285"/>
      <c r="AJ1123" s="285"/>
      <c r="AL1123" s="295"/>
    </row>
    <row r="1124" spans="1:38" s="272" customFormat="1" x14ac:dyDescent="0.2">
      <c r="A1124" s="272" t="s">
        <v>1285</v>
      </c>
      <c r="B1124" s="272">
        <v>56</v>
      </c>
      <c r="C1124" s="257">
        <v>56007</v>
      </c>
      <c r="D1124" s="272" t="s">
        <v>18265</v>
      </c>
      <c r="E1124" s="273" t="s">
        <v>18266</v>
      </c>
      <c r="F1124" s="274" t="s">
        <v>11840</v>
      </c>
      <c r="G1124" s="272" t="s">
        <v>18274</v>
      </c>
      <c r="H1124" s="272" t="s">
        <v>15142</v>
      </c>
      <c r="I1124" s="272" t="s">
        <v>12104</v>
      </c>
      <c r="J1124" s="287">
        <v>0</v>
      </c>
      <c r="K1124" s="288">
        <v>0.4</v>
      </c>
      <c r="L1124" s="288">
        <v>0</v>
      </c>
      <c r="M1124" s="288">
        <v>0</v>
      </c>
      <c r="N1124" s="288">
        <v>0</v>
      </c>
      <c r="O1124" s="289">
        <v>0</v>
      </c>
      <c r="P1124" s="290">
        <v>0.43356074516126891</v>
      </c>
      <c r="Q1124" s="290">
        <v>0</v>
      </c>
      <c r="R1124" s="290">
        <v>0</v>
      </c>
      <c r="S1124" s="290">
        <v>0</v>
      </c>
      <c r="T1124" s="291">
        <v>0</v>
      </c>
      <c r="U1124" s="292">
        <v>0.43356074516126891</v>
      </c>
      <c r="V1124" s="292">
        <v>0</v>
      </c>
      <c r="W1124" s="292">
        <v>0</v>
      </c>
      <c r="X1124" s="293">
        <v>0</v>
      </c>
      <c r="Y1124" s="604" t="s">
        <v>16660</v>
      </c>
      <c r="Z1124" s="282"/>
      <c r="AA1124" s="282"/>
      <c r="AB1124" s="282"/>
      <c r="AC1124" s="282"/>
      <c r="AD1124" s="283"/>
      <c r="AF1124" s="285"/>
      <c r="AG1124" s="285"/>
      <c r="AH1124" s="285"/>
      <c r="AI1124" s="285"/>
      <c r="AJ1124" s="285"/>
      <c r="AL1124" s="295"/>
    </row>
    <row r="1125" spans="1:38" s="272" customFormat="1" x14ac:dyDescent="0.2">
      <c r="A1125" s="272" t="s">
        <v>1285</v>
      </c>
      <c r="B1125" s="272">
        <v>56</v>
      </c>
      <c r="C1125" s="257">
        <v>56007</v>
      </c>
      <c r="D1125" s="272" t="s">
        <v>18265</v>
      </c>
      <c r="E1125" s="273" t="s">
        <v>18266</v>
      </c>
      <c r="F1125" s="274" t="s">
        <v>11846</v>
      </c>
      <c r="G1125" s="272" t="s">
        <v>18274</v>
      </c>
      <c r="H1125" s="272" t="s">
        <v>18056</v>
      </c>
      <c r="I1125" s="272" t="s">
        <v>15126</v>
      </c>
      <c r="J1125" s="287">
        <v>0</v>
      </c>
      <c r="K1125" s="288">
        <v>0.4</v>
      </c>
      <c r="L1125" s="288">
        <v>0</v>
      </c>
      <c r="M1125" s="288">
        <v>0</v>
      </c>
      <c r="N1125" s="288">
        <v>0</v>
      </c>
      <c r="O1125" s="289">
        <v>0</v>
      </c>
      <c r="P1125" s="290">
        <v>0.43356074516126891</v>
      </c>
      <c r="Q1125" s="290">
        <v>0</v>
      </c>
      <c r="R1125" s="290">
        <v>0</v>
      </c>
      <c r="S1125" s="290">
        <v>0</v>
      </c>
      <c r="T1125" s="291">
        <v>0</v>
      </c>
      <c r="U1125" s="292">
        <v>0.43356074516126891</v>
      </c>
      <c r="V1125" s="292">
        <v>0</v>
      </c>
      <c r="W1125" s="292">
        <v>0</v>
      </c>
      <c r="X1125" s="293">
        <v>0</v>
      </c>
      <c r="Y1125" s="604" t="s">
        <v>16660</v>
      </c>
      <c r="Z1125" s="282"/>
      <c r="AA1125" s="282"/>
      <c r="AB1125" s="282"/>
      <c r="AC1125" s="282"/>
      <c r="AD1125" s="283"/>
      <c r="AF1125" s="285"/>
      <c r="AG1125" s="285"/>
      <c r="AH1125" s="285"/>
      <c r="AI1125" s="285"/>
      <c r="AJ1125" s="285"/>
      <c r="AL1125" s="295"/>
    </row>
    <row r="1126" spans="1:38" s="272" customFormat="1" x14ac:dyDescent="0.2">
      <c r="A1126" s="272" t="s">
        <v>1285</v>
      </c>
      <c r="B1126" s="272">
        <v>56</v>
      </c>
      <c r="C1126" s="257">
        <v>56007</v>
      </c>
      <c r="D1126" s="272" t="s">
        <v>18265</v>
      </c>
      <c r="E1126" s="273" t="s">
        <v>18266</v>
      </c>
      <c r="F1126" s="274" t="s">
        <v>11848</v>
      </c>
      <c r="G1126" s="272" t="s">
        <v>18274</v>
      </c>
      <c r="H1126" s="272" t="s">
        <v>18275</v>
      </c>
      <c r="I1126" s="272" t="s">
        <v>15126</v>
      </c>
      <c r="J1126" s="287">
        <v>0.2</v>
      </c>
      <c r="K1126" s="288">
        <v>0</v>
      </c>
      <c r="L1126" s="288">
        <v>0.2</v>
      </c>
      <c r="M1126" s="288">
        <v>0</v>
      </c>
      <c r="N1126" s="288">
        <v>0</v>
      </c>
      <c r="O1126" s="289">
        <v>0.21678037258063446</v>
      </c>
      <c r="P1126" s="290">
        <v>0</v>
      </c>
      <c r="Q1126" s="290">
        <v>0.21678037258063446</v>
      </c>
      <c r="R1126" s="290">
        <v>0</v>
      </c>
      <c r="S1126" s="290">
        <v>0</v>
      </c>
      <c r="T1126" s="291">
        <v>0.21678037258063446</v>
      </c>
      <c r="U1126" s="292">
        <v>0</v>
      </c>
      <c r="V1126" s="292">
        <v>0.21678037258063446</v>
      </c>
      <c r="W1126" s="292">
        <v>0</v>
      </c>
      <c r="X1126" s="293">
        <v>0</v>
      </c>
      <c r="Y1126" s="604" t="s">
        <v>16660</v>
      </c>
      <c r="Z1126" s="282"/>
      <c r="AA1126" s="282"/>
      <c r="AB1126" s="282"/>
      <c r="AC1126" s="282"/>
      <c r="AD1126" s="283"/>
      <c r="AF1126" s="285"/>
      <c r="AG1126" s="285"/>
      <c r="AH1126" s="285"/>
      <c r="AI1126" s="285"/>
      <c r="AJ1126" s="285"/>
      <c r="AL1126" s="295"/>
    </row>
    <row r="1127" spans="1:38" s="272" customFormat="1" x14ac:dyDescent="0.2">
      <c r="A1127" s="272" t="s">
        <v>1285</v>
      </c>
      <c r="B1127" s="272">
        <v>56</v>
      </c>
      <c r="C1127" s="257">
        <v>56007</v>
      </c>
      <c r="D1127" s="272" t="s">
        <v>18265</v>
      </c>
      <c r="E1127" s="273" t="s">
        <v>18266</v>
      </c>
      <c r="F1127" s="274" t="s">
        <v>13930</v>
      </c>
      <c r="G1127" s="272" t="s">
        <v>18276</v>
      </c>
      <c r="H1127" s="272" t="s">
        <v>18277</v>
      </c>
      <c r="I1127" s="272" t="s">
        <v>12109</v>
      </c>
      <c r="J1127" s="287">
        <v>0</v>
      </c>
      <c r="K1127" s="288">
        <v>0</v>
      </c>
      <c r="L1127" s="288">
        <v>0</v>
      </c>
      <c r="M1127" s="288">
        <v>0</v>
      </c>
      <c r="N1127" s="288">
        <v>0</v>
      </c>
      <c r="O1127" s="289">
        <v>0</v>
      </c>
      <c r="P1127" s="290">
        <v>0</v>
      </c>
      <c r="Q1127" s="290">
        <v>0</v>
      </c>
      <c r="R1127" s="290">
        <v>0</v>
      </c>
      <c r="S1127" s="290">
        <v>0</v>
      </c>
      <c r="T1127" s="291">
        <v>0</v>
      </c>
      <c r="U1127" s="292">
        <v>0</v>
      </c>
      <c r="V1127" s="292">
        <v>0</v>
      </c>
      <c r="W1127" s="292">
        <v>0</v>
      </c>
      <c r="X1127" s="293">
        <v>0</v>
      </c>
      <c r="Y1127" s="604" t="s">
        <v>16660</v>
      </c>
      <c r="Z1127" s="282"/>
      <c r="AA1127" s="282"/>
      <c r="AB1127" s="282"/>
      <c r="AC1127" s="282"/>
      <c r="AD1127" s="283"/>
      <c r="AF1127" s="285"/>
      <c r="AG1127" s="285"/>
      <c r="AH1127" s="285"/>
      <c r="AI1127" s="285"/>
      <c r="AJ1127" s="285"/>
      <c r="AL1127" s="295"/>
    </row>
    <row r="1128" spans="1:38" s="272" customFormat="1" x14ac:dyDescent="0.2">
      <c r="A1128" s="272" t="s">
        <v>1285</v>
      </c>
      <c r="B1128" s="272">
        <v>56</v>
      </c>
      <c r="C1128" s="257">
        <v>56007</v>
      </c>
      <c r="D1128" s="272" t="s">
        <v>18265</v>
      </c>
      <c r="E1128" s="273" t="s">
        <v>18266</v>
      </c>
      <c r="F1128" s="274" t="s">
        <v>15868</v>
      </c>
      <c r="G1128" s="272" t="s">
        <v>18276</v>
      </c>
      <c r="H1128" s="272" t="s">
        <v>15142</v>
      </c>
      <c r="I1128" s="272" t="s">
        <v>16772</v>
      </c>
      <c r="J1128" s="287">
        <v>0</v>
      </c>
      <c r="K1128" s="288">
        <v>0</v>
      </c>
      <c r="L1128" s="288">
        <v>0</v>
      </c>
      <c r="M1128" s="288">
        <v>0</v>
      </c>
      <c r="N1128" s="288">
        <v>0</v>
      </c>
      <c r="O1128" s="289">
        <v>0</v>
      </c>
      <c r="P1128" s="290">
        <v>0</v>
      </c>
      <c r="Q1128" s="290">
        <v>0</v>
      </c>
      <c r="R1128" s="290">
        <v>0</v>
      </c>
      <c r="S1128" s="290">
        <v>0</v>
      </c>
      <c r="T1128" s="291">
        <v>0</v>
      </c>
      <c r="U1128" s="292">
        <v>0</v>
      </c>
      <c r="V1128" s="292">
        <v>0</v>
      </c>
      <c r="W1128" s="292">
        <v>0</v>
      </c>
      <c r="X1128" s="293">
        <v>0</v>
      </c>
      <c r="Y1128" s="604" t="s">
        <v>16660</v>
      </c>
      <c r="Z1128" s="282"/>
      <c r="AA1128" s="282"/>
      <c r="AB1128" s="282"/>
      <c r="AC1128" s="282"/>
      <c r="AD1128" s="283"/>
      <c r="AF1128" s="285"/>
      <c r="AG1128" s="285"/>
      <c r="AH1128" s="285"/>
      <c r="AI1128" s="285"/>
      <c r="AJ1128" s="285"/>
      <c r="AL1128" s="295"/>
    </row>
    <row r="1129" spans="1:38" s="272" customFormat="1" x14ac:dyDescent="0.2">
      <c r="A1129" s="272" t="s">
        <v>1285</v>
      </c>
      <c r="B1129" s="272">
        <v>56</v>
      </c>
      <c r="C1129" s="257">
        <v>56023</v>
      </c>
      <c r="D1129" s="272" t="s">
        <v>18278</v>
      </c>
      <c r="E1129" s="273" t="s">
        <v>18279</v>
      </c>
      <c r="F1129" s="274">
        <v>31000227</v>
      </c>
      <c r="G1129" s="272" t="s">
        <v>18280</v>
      </c>
      <c r="H1129" s="272" t="s">
        <v>18281</v>
      </c>
      <c r="I1129" s="272" t="s">
        <v>15126</v>
      </c>
      <c r="J1129" s="287">
        <v>0.876</v>
      </c>
      <c r="K1129" s="288">
        <v>0</v>
      </c>
      <c r="L1129" s="288">
        <v>0.876</v>
      </c>
      <c r="M1129" s="288">
        <v>0</v>
      </c>
      <c r="N1129" s="288">
        <v>0</v>
      </c>
      <c r="O1129" s="289">
        <v>0.94949803190317894</v>
      </c>
      <c r="P1129" s="290">
        <v>0</v>
      </c>
      <c r="Q1129" s="290">
        <v>0.94949803190317894</v>
      </c>
      <c r="R1129" s="290">
        <v>0</v>
      </c>
      <c r="S1129" s="290">
        <v>0</v>
      </c>
      <c r="T1129" s="291">
        <v>0.94949803190317894</v>
      </c>
      <c r="U1129" s="292">
        <v>0</v>
      </c>
      <c r="V1129" s="292">
        <v>0.94949803190317894</v>
      </c>
      <c r="W1129" s="292">
        <v>0</v>
      </c>
      <c r="X1129" s="293">
        <v>0</v>
      </c>
      <c r="Y1129" s="604" t="s">
        <v>16660</v>
      </c>
      <c r="Z1129" s="282"/>
      <c r="AA1129" s="282"/>
      <c r="AB1129" s="282"/>
      <c r="AC1129" s="282"/>
      <c r="AD1129" s="283"/>
      <c r="AF1129" s="285"/>
      <c r="AG1129" s="285"/>
      <c r="AH1129" s="285"/>
      <c r="AI1129" s="285"/>
      <c r="AJ1129" s="285"/>
      <c r="AL1129" s="295"/>
    </row>
    <row r="1130" spans="1:38" s="272" customFormat="1" x14ac:dyDescent="0.2">
      <c r="A1130" s="272" t="s">
        <v>1285</v>
      </c>
      <c r="B1130" s="272">
        <v>56</v>
      </c>
      <c r="C1130" s="257">
        <v>56023</v>
      </c>
      <c r="D1130" s="272" t="s">
        <v>18278</v>
      </c>
      <c r="E1130" s="273" t="s">
        <v>18279</v>
      </c>
      <c r="F1130" s="274">
        <v>31000227</v>
      </c>
      <c r="G1130" s="272" t="s">
        <v>18280</v>
      </c>
      <c r="H1130" s="272" t="s">
        <v>18282</v>
      </c>
      <c r="I1130" s="272" t="s">
        <v>15126</v>
      </c>
      <c r="J1130" s="287">
        <v>0.876</v>
      </c>
      <c r="K1130" s="288">
        <v>0</v>
      </c>
      <c r="L1130" s="288">
        <v>0.876</v>
      </c>
      <c r="M1130" s="288">
        <v>0</v>
      </c>
      <c r="N1130" s="288">
        <v>0</v>
      </c>
      <c r="O1130" s="289">
        <v>0.94949803190317894</v>
      </c>
      <c r="P1130" s="290">
        <v>0</v>
      </c>
      <c r="Q1130" s="290">
        <v>0.94949803190317894</v>
      </c>
      <c r="R1130" s="290">
        <v>0</v>
      </c>
      <c r="S1130" s="290">
        <v>0</v>
      </c>
      <c r="T1130" s="291">
        <v>0.94949803190317894</v>
      </c>
      <c r="U1130" s="292">
        <v>0</v>
      </c>
      <c r="V1130" s="292">
        <v>0.94949803190317894</v>
      </c>
      <c r="W1130" s="292">
        <v>0</v>
      </c>
      <c r="X1130" s="293">
        <v>0</v>
      </c>
      <c r="Y1130" s="604" t="s">
        <v>16660</v>
      </c>
      <c r="Z1130" s="282"/>
      <c r="AA1130" s="282"/>
      <c r="AB1130" s="282"/>
      <c r="AC1130" s="282"/>
      <c r="AD1130" s="283"/>
      <c r="AF1130" s="285"/>
      <c r="AG1130" s="285"/>
      <c r="AH1130" s="285"/>
      <c r="AI1130" s="285"/>
      <c r="AJ1130" s="285"/>
      <c r="AL1130" s="295"/>
    </row>
    <row r="1131" spans="1:38" s="272" customFormat="1" x14ac:dyDescent="0.2">
      <c r="A1131" s="272" t="s">
        <v>1285</v>
      </c>
      <c r="B1131" s="272">
        <v>56</v>
      </c>
      <c r="C1131" s="257">
        <v>56023</v>
      </c>
      <c r="D1131" s="272" t="s">
        <v>18278</v>
      </c>
      <c r="E1131" s="273" t="s">
        <v>18279</v>
      </c>
      <c r="F1131" s="274">
        <v>31000299</v>
      </c>
      <c r="G1131" s="272" t="s">
        <v>18280</v>
      </c>
      <c r="H1131" s="272" t="s">
        <v>18283</v>
      </c>
      <c r="I1131" s="272" t="s">
        <v>12109</v>
      </c>
      <c r="J1131" s="287">
        <v>0</v>
      </c>
      <c r="K1131" s="288">
        <v>12.263999999999999</v>
      </c>
      <c r="L1131" s="288">
        <v>0</v>
      </c>
      <c r="M1131" s="288">
        <v>0</v>
      </c>
      <c r="N1131" s="288">
        <v>0</v>
      </c>
      <c r="O1131" s="289">
        <v>0</v>
      </c>
      <c r="P1131" s="290">
        <v>13.292972446644503</v>
      </c>
      <c r="Q1131" s="290">
        <v>0</v>
      </c>
      <c r="R1131" s="290">
        <v>0</v>
      </c>
      <c r="S1131" s="290">
        <v>0</v>
      </c>
      <c r="T1131" s="291">
        <v>0</v>
      </c>
      <c r="U1131" s="292">
        <v>13.292972446644503</v>
      </c>
      <c r="V1131" s="292">
        <v>0</v>
      </c>
      <c r="W1131" s="292">
        <v>0</v>
      </c>
      <c r="X1131" s="293">
        <v>0</v>
      </c>
      <c r="Y1131" s="604" t="s">
        <v>16660</v>
      </c>
      <c r="Z1131" s="282"/>
      <c r="AA1131" s="282"/>
      <c r="AB1131" s="282"/>
      <c r="AC1131" s="282"/>
      <c r="AD1131" s="283"/>
      <c r="AF1131" s="285"/>
      <c r="AG1131" s="285"/>
      <c r="AH1131" s="285"/>
      <c r="AI1131" s="285"/>
      <c r="AJ1131" s="285"/>
      <c r="AL1131" s="295"/>
    </row>
    <row r="1132" spans="1:38" s="272" customFormat="1" x14ac:dyDescent="0.2">
      <c r="A1132" s="272" t="s">
        <v>1285</v>
      </c>
      <c r="B1132" s="272">
        <v>56</v>
      </c>
      <c r="C1132" s="257">
        <v>56023</v>
      </c>
      <c r="D1132" s="272" t="s">
        <v>18278</v>
      </c>
      <c r="E1132" s="273" t="s">
        <v>18279</v>
      </c>
      <c r="F1132" s="274">
        <v>31000299</v>
      </c>
      <c r="G1132" s="272" t="s">
        <v>18280</v>
      </c>
      <c r="H1132" s="272" t="s">
        <v>18284</v>
      </c>
      <c r="I1132" s="272" t="s">
        <v>12109</v>
      </c>
      <c r="J1132" s="287">
        <v>0</v>
      </c>
      <c r="K1132" s="288">
        <v>12.263999999999999</v>
      </c>
      <c r="L1132" s="288">
        <v>0</v>
      </c>
      <c r="M1132" s="288">
        <v>0</v>
      </c>
      <c r="N1132" s="288">
        <v>0</v>
      </c>
      <c r="O1132" s="289">
        <v>0</v>
      </c>
      <c r="P1132" s="290">
        <v>13.292972446644503</v>
      </c>
      <c r="Q1132" s="290">
        <v>0</v>
      </c>
      <c r="R1132" s="290">
        <v>0</v>
      </c>
      <c r="S1132" s="290">
        <v>0</v>
      </c>
      <c r="T1132" s="291">
        <v>0</v>
      </c>
      <c r="U1132" s="292">
        <v>13.292972446644503</v>
      </c>
      <c r="V1132" s="292">
        <v>0</v>
      </c>
      <c r="W1132" s="292">
        <v>0</v>
      </c>
      <c r="X1132" s="293">
        <v>0</v>
      </c>
      <c r="Y1132" s="604" t="s">
        <v>16660</v>
      </c>
      <c r="Z1132" s="282"/>
      <c r="AA1132" s="282"/>
      <c r="AB1132" s="282"/>
      <c r="AC1132" s="282"/>
      <c r="AD1132" s="283"/>
      <c r="AF1132" s="285"/>
      <c r="AG1132" s="285"/>
      <c r="AH1132" s="285"/>
      <c r="AI1132" s="285"/>
      <c r="AJ1132" s="285"/>
      <c r="AL1132" s="295"/>
    </row>
    <row r="1133" spans="1:38" s="272" customFormat="1" x14ac:dyDescent="0.2">
      <c r="A1133" s="272" t="s">
        <v>1285</v>
      </c>
      <c r="B1133" s="272">
        <v>56</v>
      </c>
      <c r="C1133" s="257">
        <v>56023</v>
      </c>
      <c r="D1133" s="272" t="s">
        <v>18278</v>
      </c>
      <c r="E1133" s="273" t="s">
        <v>18279</v>
      </c>
      <c r="F1133" s="274">
        <v>31000205</v>
      </c>
      <c r="G1133" s="272" t="s">
        <v>18285</v>
      </c>
      <c r="H1133" s="272" t="s">
        <v>18286</v>
      </c>
      <c r="I1133" s="272" t="s">
        <v>16771</v>
      </c>
      <c r="J1133" s="287">
        <v>5.6</v>
      </c>
      <c r="K1133" s="288">
        <v>4.5</v>
      </c>
      <c r="L1133" s="288">
        <v>11.1</v>
      </c>
      <c r="M1133" s="288">
        <v>0</v>
      </c>
      <c r="N1133" s="288">
        <v>0</v>
      </c>
      <c r="O1133" s="289">
        <v>6.0698504322577644</v>
      </c>
      <c r="P1133" s="290">
        <v>4.877558383064275</v>
      </c>
      <c r="Q1133" s="290">
        <v>12.031310678225212</v>
      </c>
      <c r="R1133" s="290">
        <v>0</v>
      </c>
      <c r="S1133" s="290">
        <v>0</v>
      </c>
      <c r="T1133" s="291">
        <v>6.0698504322577644</v>
      </c>
      <c r="U1133" s="292">
        <v>4.877558383064275</v>
      </c>
      <c r="V1133" s="292">
        <v>12.031310678225212</v>
      </c>
      <c r="W1133" s="292">
        <v>0</v>
      </c>
      <c r="X1133" s="293">
        <v>0</v>
      </c>
      <c r="Y1133" s="604" t="s">
        <v>16660</v>
      </c>
      <c r="Z1133" s="282"/>
      <c r="AA1133" s="282"/>
      <c r="AB1133" s="282"/>
      <c r="AC1133" s="282"/>
      <c r="AD1133" s="283"/>
      <c r="AF1133" s="285"/>
      <c r="AG1133" s="285"/>
      <c r="AH1133" s="285"/>
      <c r="AI1133" s="285"/>
      <c r="AJ1133" s="285"/>
      <c r="AL1133" s="295"/>
    </row>
    <row r="1134" spans="1:38" s="272" customFormat="1" x14ac:dyDescent="0.2">
      <c r="A1134" s="272" t="s">
        <v>1285</v>
      </c>
      <c r="B1134" s="272">
        <v>56</v>
      </c>
      <c r="C1134" s="257">
        <v>56023</v>
      </c>
      <c r="D1134" s="272" t="s">
        <v>18278</v>
      </c>
      <c r="E1134" s="273" t="s">
        <v>18279</v>
      </c>
      <c r="F1134" s="274">
        <v>31000205</v>
      </c>
      <c r="G1134" s="272" t="s">
        <v>18285</v>
      </c>
      <c r="H1134" s="272" t="s">
        <v>18287</v>
      </c>
      <c r="I1134" s="272" t="s">
        <v>16771</v>
      </c>
      <c r="J1134" s="287">
        <v>5.6</v>
      </c>
      <c r="K1134" s="288">
        <v>4.5</v>
      </c>
      <c r="L1134" s="288">
        <v>11.1</v>
      </c>
      <c r="M1134" s="288">
        <v>0</v>
      </c>
      <c r="N1134" s="288">
        <v>0</v>
      </c>
      <c r="O1134" s="289">
        <v>6.0698504322577644</v>
      </c>
      <c r="P1134" s="290">
        <v>4.877558383064275</v>
      </c>
      <c r="Q1134" s="290">
        <v>12.031310678225212</v>
      </c>
      <c r="R1134" s="290">
        <v>0</v>
      </c>
      <c r="S1134" s="290">
        <v>0</v>
      </c>
      <c r="T1134" s="291">
        <v>6.0698504322577644</v>
      </c>
      <c r="U1134" s="292">
        <v>4.877558383064275</v>
      </c>
      <c r="V1134" s="292">
        <v>12.031310678225212</v>
      </c>
      <c r="W1134" s="292">
        <v>0</v>
      </c>
      <c r="X1134" s="293">
        <v>0</v>
      </c>
      <c r="Y1134" s="604" t="s">
        <v>16660</v>
      </c>
      <c r="Z1134" s="282"/>
      <c r="AA1134" s="282"/>
      <c r="AB1134" s="282"/>
      <c r="AC1134" s="282"/>
      <c r="AD1134" s="283"/>
      <c r="AF1134" s="285"/>
      <c r="AG1134" s="285"/>
      <c r="AH1134" s="285"/>
      <c r="AI1134" s="285"/>
      <c r="AJ1134" s="285"/>
      <c r="AL1134" s="295"/>
    </row>
    <row r="1135" spans="1:38" s="272" customFormat="1" x14ac:dyDescent="0.2">
      <c r="A1135" s="272" t="s">
        <v>1285</v>
      </c>
      <c r="B1135" s="272">
        <v>56</v>
      </c>
      <c r="C1135" s="257">
        <v>56023</v>
      </c>
      <c r="D1135" s="272" t="s">
        <v>18278</v>
      </c>
      <c r="E1135" s="273" t="s">
        <v>18279</v>
      </c>
      <c r="F1135" s="274">
        <v>31000205</v>
      </c>
      <c r="G1135" s="272" t="s">
        <v>18285</v>
      </c>
      <c r="H1135" s="272" t="s">
        <v>18288</v>
      </c>
      <c r="I1135" s="272" t="s">
        <v>16771</v>
      </c>
      <c r="J1135" s="287">
        <v>0.5</v>
      </c>
      <c r="K1135" s="288">
        <v>29.1</v>
      </c>
      <c r="L1135" s="288">
        <v>0.9</v>
      </c>
      <c r="M1135" s="288">
        <v>0</v>
      </c>
      <c r="N1135" s="288">
        <v>0</v>
      </c>
      <c r="O1135" s="289">
        <v>0.54195093145158613</v>
      </c>
      <c r="P1135" s="290">
        <v>31.541544210482314</v>
      </c>
      <c r="Q1135" s="290">
        <v>0.97551167661285509</v>
      </c>
      <c r="R1135" s="290">
        <v>0</v>
      </c>
      <c r="S1135" s="290">
        <v>0</v>
      </c>
      <c r="T1135" s="291">
        <v>0.54195093145158613</v>
      </c>
      <c r="U1135" s="292">
        <v>31.541544210482314</v>
      </c>
      <c r="V1135" s="292">
        <v>0.97551167661285509</v>
      </c>
      <c r="W1135" s="292">
        <v>0</v>
      </c>
      <c r="X1135" s="293">
        <v>0</v>
      </c>
      <c r="Y1135" s="604" t="s">
        <v>16660</v>
      </c>
      <c r="Z1135" s="282"/>
      <c r="AA1135" s="282"/>
      <c r="AB1135" s="282"/>
      <c r="AC1135" s="282"/>
      <c r="AD1135" s="283"/>
      <c r="AF1135" s="285"/>
      <c r="AG1135" s="285"/>
      <c r="AH1135" s="285"/>
      <c r="AI1135" s="285"/>
      <c r="AJ1135" s="285"/>
      <c r="AL1135" s="295"/>
    </row>
    <row r="1136" spans="1:38" s="272" customFormat="1" x14ac:dyDescent="0.2">
      <c r="A1136" s="272" t="s">
        <v>1285</v>
      </c>
      <c r="B1136" s="272">
        <v>56</v>
      </c>
      <c r="C1136" s="257">
        <v>56023</v>
      </c>
      <c r="D1136" s="272" t="s">
        <v>18278</v>
      </c>
      <c r="E1136" s="273" t="s">
        <v>18279</v>
      </c>
      <c r="F1136" s="274">
        <v>31000299</v>
      </c>
      <c r="G1136" s="272" t="s">
        <v>18285</v>
      </c>
      <c r="H1136" s="272" t="s">
        <v>18289</v>
      </c>
      <c r="I1136" s="272" t="s">
        <v>12109</v>
      </c>
      <c r="J1136" s="287">
        <v>0.7</v>
      </c>
      <c r="K1136" s="288">
        <v>6.5</v>
      </c>
      <c r="L1136" s="288">
        <v>4.4000000000000004</v>
      </c>
      <c r="M1136" s="288">
        <v>0</v>
      </c>
      <c r="N1136" s="288">
        <v>0</v>
      </c>
      <c r="O1136" s="289">
        <v>0.75873130403222055</v>
      </c>
      <c r="P1136" s="290">
        <v>7.04536210887062</v>
      </c>
      <c r="Q1136" s="290">
        <v>4.7691681967739585</v>
      </c>
      <c r="R1136" s="290">
        <v>0</v>
      </c>
      <c r="S1136" s="290">
        <v>0</v>
      </c>
      <c r="T1136" s="291">
        <v>0.75873130403222055</v>
      </c>
      <c r="U1136" s="292">
        <v>7.04536210887062</v>
      </c>
      <c r="V1136" s="292">
        <v>4.7691681967739585</v>
      </c>
      <c r="W1136" s="292">
        <v>0</v>
      </c>
      <c r="X1136" s="293">
        <v>0</v>
      </c>
      <c r="Y1136" s="604" t="s">
        <v>16660</v>
      </c>
      <c r="Z1136" s="282"/>
      <c r="AA1136" s="282"/>
      <c r="AB1136" s="282"/>
      <c r="AC1136" s="282"/>
      <c r="AD1136" s="283"/>
      <c r="AF1136" s="285"/>
      <c r="AG1136" s="285"/>
      <c r="AH1136" s="285"/>
      <c r="AI1136" s="285"/>
      <c r="AJ1136" s="285"/>
      <c r="AL1136" s="295"/>
    </row>
    <row r="1137" spans="1:38" s="272" customFormat="1" x14ac:dyDescent="0.2">
      <c r="A1137" s="272" t="s">
        <v>1285</v>
      </c>
      <c r="B1137" s="272">
        <v>56</v>
      </c>
      <c r="C1137" s="257">
        <v>56023</v>
      </c>
      <c r="D1137" s="272" t="s">
        <v>18278</v>
      </c>
      <c r="E1137" s="273" t="s">
        <v>18279</v>
      </c>
      <c r="F1137" s="274">
        <v>31000299</v>
      </c>
      <c r="G1137" s="272" t="s">
        <v>18285</v>
      </c>
      <c r="H1137" s="272" t="s">
        <v>18290</v>
      </c>
      <c r="I1137" s="272" t="s">
        <v>12109</v>
      </c>
      <c r="J1137" s="287">
        <v>0.7</v>
      </c>
      <c r="K1137" s="288">
        <v>6.5</v>
      </c>
      <c r="L1137" s="288">
        <v>4.4000000000000004</v>
      </c>
      <c r="M1137" s="288">
        <v>0</v>
      </c>
      <c r="N1137" s="288">
        <v>0</v>
      </c>
      <c r="O1137" s="289">
        <v>0.75873130403222055</v>
      </c>
      <c r="P1137" s="290">
        <v>7.04536210887062</v>
      </c>
      <c r="Q1137" s="290">
        <v>4.7691681967739585</v>
      </c>
      <c r="R1137" s="290">
        <v>0</v>
      </c>
      <c r="S1137" s="290">
        <v>0</v>
      </c>
      <c r="T1137" s="291">
        <v>0.75873130403222055</v>
      </c>
      <c r="U1137" s="292">
        <v>7.04536210887062</v>
      </c>
      <c r="V1137" s="292">
        <v>4.7691681967739585</v>
      </c>
      <c r="W1137" s="292">
        <v>0</v>
      </c>
      <c r="X1137" s="293">
        <v>0</v>
      </c>
      <c r="Y1137" s="604" t="s">
        <v>16660</v>
      </c>
      <c r="Z1137" s="282"/>
      <c r="AA1137" s="282"/>
      <c r="AB1137" s="282"/>
      <c r="AC1137" s="282"/>
      <c r="AD1137" s="283"/>
      <c r="AF1137" s="285"/>
      <c r="AG1137" s="285"/>
      <c r="AH1137" s="285"/>
      <c r="AI1137" s="285"/>
      <c r="AJ1137" s="285"/>
      <c r="AL1137" s="295"/>
    </row>
    <row r="1138" spans="1:38" s="272" customFormat="1" x14ac:dyDescent="0.2">
      <c r="A1138" s="272" t="s">
        <v>1285</v>
      </c>
      <c r="B1138" s="272">
        <v>56</v>
      </c>
      <c r="C1138" s="257">
        <v>56023</v>
      </c>
      <c r="D1138" s="272" t="s">
        <v>18278</v>
      </c>
      <c r="E1138" s="273" t="s">
        <v>18279</v>
      </c>
      <c r="F1138" s="274">
        <v>31000404</v>
      </c>
      <c r="G1138" s="272" t="s">
        <v>18285</v>
      </c>
      <c r="H1138" s="272" t="s">
        <v>18291</v>
      </c>
      <c r="I1138" s="272" t="s">
        <v>14779</v>
      </c>
      <c r="J1138" s="287">
        <v>10.6</v>
      </c>
      <c r="K1138" s="288">
        <v>6.7</v>
      </c>
      <c r="L1138" s="288">
        <v>14.5</v>
      </c>
      <c r="M1138" s="288">
        <v>0</v>
      </c>
      <c r="N1138" s="288">
        <v>0</v>
      </c>
      <c r="O1138" s="289">
        <v>11.489359746773626</v>
      </c>
      <c r="P1138" s="290">
        <v>7.2621424814512539</v>
      </c>
      <c r="Q1138" s="290">
        <v>15.716577012095998</v>
      </c>
      <c r="R1138" s="290">
        <v>0</v>
      </c>
      <c r="S1138" s="290">
        <v>0</v>
      </c>
      <c r="T1138" s="291">
        <v>11.489359746773626</v>
      </c>
      <c r="U1138" s="292">
        <v>7.2621424814512539</v>
      </c>
      <c r="V1138" s="292">
        <v>15.716577012095998</v>
      </c>
      <c r="W1138" s="292">
        <v>0</v>
      </c>
      <c r="X1138" s="293">
        <v>0</v>
      </c>
      <c r="Y1138" s="604" t="s">
        <v>16660</v>
      </c>
      <c r="Z1138" s="282"/>
      <c r="AA1138" s="282"/>
      <c r="AB1138" s="282"/>
      <c r="AC1138" s="282"/>
      <c r="AD1138" s="283"/>
      <c r="AF1138" s="285"/>
      <c r="AG1138" s="285"/>
      <c r="AH1138" s="285"/>
      <c r="AI1138" s="285"/>
      <c r="AJ1138" s="285"/>
      <c r="AL1138" s="295"/>
    </row>
    <row r="1139" spans="1:38" s="272" customFormat="1" x14ac:dyDescent="0.2">
      <c r="A1139" s="272" t="s">
        <v>1285</v>
      </c>
      <c r="B1139" s="272">
        <v>56</v>
      </c>
      <c r="C1139" s="257">
        <v>56023</v>
      </c>
      <c r="D1139" s="272" t="s">
        <v>18278</v>
      </c>
      <c r="E1139" s="273" t="s">
        <v>18279</v>
      </c>
      <c r="F1139" s="274">
        <v>31000404</v>
      </c>
      <c r="G1139" s="272" t="s">
        <v>18285</v>
      </c>
      <c r="H1139" s="272" t="s">
        <v>18292</v>
      </c>
      <c r="I1139" s="272" t="s">
        <v>14779</v>
      </c>
      <c r="J1139" s="287">
        <v>10.6</v>
      </c>
      <c r="K1139" s="288">
        <v>6.7</v>
      </c>
      <c r="L1139" s="288">
        <v>14.5</v>
      </c>
      <c r="M1139" s="288">
        <v>0</v>
      </c>
      <c r="N1139" s="288">
        <v>0</v>
      </c>
      <c r="O1139" s="289">
        <v>11.489359746773626</v>
      </c>
      <c r="P1139" s="290">
        <v>7.2621424814512539</v>
      </c>
      <c r="Q1139" s="290">
        <v>15.716577012095998</v>
      </c>
      <c r="R1139" s="290">
        <v>0</v>
      </c>
      <c r="S1139" s="290">
        <v>0</v>
      </c>
      <c r="T1139" s="291">
        <v>11.489359746773626</v>
      </c>
      <c r="U1139" s="292">
        <v>7.2621424814512539</v>
      </c>
      <c r="V1139" s="292">
        <v>15.716577012095998</v>
      </c>
      <c r="W1139" s="292">
        <v>0</v>
      </c>
      <c r="X1139" s="293">
        <v>0</v>
      </c>
      <c r="Y1139" s="604" t="s">
        <v>16660</v>
      </c>
      <c r="Z1139" s="282"/>
      <c r="AA1139" s="282"/>
      <c r="AB1139" s="282"/>
      <c r="AC1139" s="282"/>
      <c r="AD1139" s="283"/>
      <c r="AF1139" s="285"/>
      <c r="AG1139" s="285"/>
      <c r="AH1139" s="285"/>
      <c r="AI1139" s="285"/>
      <c r="AJ1139" s="285"/>
      <c r="AL1139" s="295"/>
    </row>
    <row r="1140" spans="1:38" s="272" customFormat="1" x14ac:dyDescent="0.2">
      <c r="A1140" s="272" t="s">
        <v>1285</v>
      </c>
      <c r="B1140" s="272">
        <v>56</v>
      </c>
      <c r="C1140" s="257">
        <v>56023</v>
      </c>
      <c r="D1140" s="272" t="s">
        <v>18278</v>
      </c>
      <c r="E1140" s="273" t="s">
        <v>18279</v>
      </c>
      <c r="F1140" s="274">
        <v>31000227</v>
      </c>
      <c r="G1140" s="272" t="s">
        <v>18293</v>
      </c>
      <c r="H1140" s="272" t="s">
        <v>18294</v>
      </c>
      <c r="I1140" s="272" t="s">
        <v>15126</v>
      </c>
      <c r="J1140" s="287">
        <v>0.438</v>
      </c>
      <c r="K1140" s="288">
        <v>0</v>
      </c>
      <c r="L1140" s="288">
        <v>4.3799999999999999E-2</v>
      </c>
      <c r="M1140" s="288">
        <v>0.26279999999999998</v>
      </c>
      <c r="N1140" s="288">
        <v>0</v>
      </c>
      <c r="O1140" s="289">
        <v>0.47474901595158947</v>
      </c>
      <c r="P1140" s="290">
        <v>0</v>
      </c>
      <c r="Q1140" s="290">
        <v>4.7474901595158943E-2</v>
      </c>
      <c r="R1140" s="290">
        <v>0.28484940957095367</v>
      </c>
      <c r="S1140" s="290">
        <v>0</v>
      </c>
      <c r="T1140" s="291">
        <v>0.47474901595158947</v>
      </c>
      <c r="U1140" s="292">
        <v>0</v>
      </c>
      <c r="V1140" s="292">
        <v>4.7474901595158943E-2</v>
      </c>
      <c r="W1140" s="292">
        <v>0.28484940957095367</v>
      </c>
      <c r="X1140" s="293">
        <v>0</v>
      </c>
      <c r="Y1140" s="604" t="s">
        <v>16660</v>
      </c>
      <c r="Z1140" s="282"/>
      <c r="AA1140" s="282"/>
      <c r="AB1140" s="282"/>
      <c r="AC1140" s="282"/>
      <c r="AD1140" s="283"/>
      <c r="AF1140" s="285"/>
      <c r="AG1140" s="285"/>
      <c r="AH1140" s="285"/>
      <c r="AI1140" s="285"/>
      <c r="AJ1140" s="285"/>
      <c r="AL1140" s="295"/>
    </row>
    <row r="1141" spans="1:38" s="272" customFormat="1" x14ac:dyDescent="0.2">
      <c r="A1141" s="272" t="s">
        <v>1285</v>
      </c>
      <c r="B1141" s="272">
        <v>56</v>
      </c>
      <c r="C1141" s="257">
        <v>56023</v>
      </c>
      <c r="D1141" s="272" t="s">
        <v>18278</v>
      </c>
      <c r="E1141" s="273" t="s">
        <v>18279</v>
      </c>
      <c r="F1141" s="274">
        <v>31000227</v>
      </c>
      <c r="G1141" s="272" t="s">
        <v>18293</v>
      </c>
      <c r="H1141" s="272" t="s">
        <v>18295</v>
      </c>
      <c r="I1141" s="272" t="s">
        <v>15126</v>
      </c>
      <c r="J1141" s="287">
        <v>0</v>
      </c>
      <c r="K1141" s="288">
        <v>4.38</v>
      </c>
      <c r="L1141" s="288">
        <v>0</v>
      </c>
      <c r="M1141" s="288">
        <v>0</v>
      </c>
      <c r="N1141" s="288">
        <v>0</v>
      </c>
      <c r="O1141" s="289">
        <v>0</v>
      </c>
      <c r="P1141" s="290">
        <v>4.7474901595158947</v>
      </c>
      <c r="Q1141" s="290">
        <v>0</v>
      </c>
      <c r="R1141" s="290">
        <v>0</v>
      </c>
      <c r="S1141" s="290">
        <v>0</v>
      </c>
      <c r="T1141" s="291">
        <v>0</v>
      </c>
      <c r="U1141" s="292">
        <v>4.7474901595158947</v>
      </c>
      <c r="V1141" s="292">
        <v>0</v>
      </c>
      <c r="W1141" s="292">
        <v>0</v>
      </c>
      <c r="X1141" s="293">
        <v>0</v>
      </c>
      <c r="Y1141" s="604" t="s">
        <v>16660</v>
      </c>
      <c r="Z1141" s="282"/>
      <c r="AA1141" s="282"/>
      <c r="AB1141" s="282"/>
      <c r="AC1141" s="282"/>
      <c r="AD1141" s="283"/>
      <c r="AF1141" s="285"/>
      <c r="AG1141" s="285"/>
      <c r="AH1141" s="285"/>
      <c r="AI1141" s="285"/>
      <c r="AJ1141" s="285"/>
      <c r="AL1141" s="295"/>
    </row>
    <row r="1142" spans="1:38" s="272" customFormat="1" x14ac:dyDescent="0.2">
      <c r="A1142" s="272" t="s">
        <v>1285</v>
      </c>
      <c r="B1142" s="272">
        <v>56</v>
      </c>
      <c r="C1142" s="257">
        <v>56023</v>
      </c>
      <c r="D1142" s="272" t="s">
        <v>18278</v>
      </c>
      <c r="E1142" s="273" t="s">
        <v>18279</v>
      </c>
      <c r="F1142" s="274">
        <v>31000299</v>
      </c>
      <c r="G1142" s="272" t="s">
        <v>18293</v>
      </c>
      <c r="H1142" s="272" t="s">
        <v>18296</v>
      </c>
      <c r="I1142" s="272" t="s">
        <v>12109</v>
      </c>
      <c r="J1142" s="287">
        <v>0.65700000000000003</v>
      </c>
      <c r="K1142" s="288">
        <v>0</v>
      </c>
      <c r="L1142" s="288">
        <v>8.7599999999999997E-2</v>
      </c>
      <c r="M1142" s="288">
        <v>0.39419999999999999</v>
      </c>
      <c r="N1142" s="288">
        <v>0</v>
      </c>
      <c r="O1142" s="289">
        <v>0.71212352392738421</v>
      </c>
      <c r="P1142" s="290">
        <v>0</v>
      </c>
      <c r="Q1142" s="290">
        <v>9.4949803190317886E-2</v>
      </c>
      <c r="R1142" s="290">
        <v>0.42727411435643048</v>
      </c>
      <c r="S1142" s="290">
        <v>0</v>
      </c>
      <c r="T1142" s="291">
        <v>0.71212352392738421</v>
      </c>
      <c r="U1142" s="292">
        <v>0</v>
      </c>
      <c r="V1142" s="292">
        <v>9.4949803190317886E-2</v>
      </c>
      <c r="W1142" s="292">
        <v>0.42727411435643048</v>
      </c>
      <c r="X1142" s="293">
        <v>0</v>
      </c>
      <c r="Y1142" s="604" t="s">
        <v>16660</v>
      </c>
      <c r="Z1142" s="282"/>
      <c r="AA1142" s="282"/>
      <c r="AB1142" s="282"/>
      <c r="AC1142" s="282"/>
      <c r="AD1142" s="283"/>
      <c r="AF1142" s="285"/>
      <c r="AG1142" s="285"/>
      <c r="AH1142" s="285"/>
      <c r="AI1142" s="285"/>
      <c r="AJ1142" s="285"/>
      <c r="AL1142" s="295"/>
    </row>
    <row r="1143" spans="1:38" s="272" customFormat="1" x14ac:dyDescent="0.2">
      <c r="A1143" s="272" t="s">
        <v>1285</v>
      </c>
      <c r="B1143" s="272">
        <v>56</v>
      </c>
      <c r="C1143" s="257">
        <v>56023</v>
      </c>
      <c r="D1143" s="272" t="s">
        <v>18278</v>
      </c>
      <c r="E1143" s="273" t="s">
        <v>18279</v>
      </c>
      <c r="F1143" s="274">
        <v>31000299</v>
      </c>
      <c r="G1143" s="272" t="s">
        <v>18293</v>
      </c>
      <c r="H1143" s="272" t="s">
        <v>18297</v>
      </c>
      <c r="I1143" s="272" t="s">
        <v>12109</v>
      </c>
      <c r="J1143" s="287">
        <v>0.65700000000000003</v>
      </c>
      <c r="K1143" s="288">
        <v>0</v>
      </c>
      <c r="L1143" s="288">
        <v>8.7599999999999997E-2</v>
      </c>
      <c r="M1143" s="288">
        <v>0.39419999999999999</v>
      </c>
      <c r="N1143" s="288">
        <v>0</v>
      </c>
      <c r="O1143" s="289">
        <v>0.71212352392738421</v>
      </c>
      <c r="P1143" s="290">
        <v>0</v>
      </c>
      <c r="Q1143" s="290">
        <v>9.4949803190317886E-2</v>
      </c>
      <c r="R1143" s="290">
        <v>0.42727411435643048</v>
      </c>
      <c r="S1143" s="290">
        <v>0</v>
      </c>
      <c r="T1143" s="291">
        <v>0.71212352392738421</v>
      </c>
      <c r="U1143" s="292">
        <v>0</v>
      </c>
      <c r="V1143" s="292">
        <v>9.4949803190317886E-2</v>
      </c>
      <c r="W1143" s="292">
        <v>0.42727411435643048</v>
      </c>
      <c r="X1143" s="293">
        <v>0</v>
      </c>
      <c r="Y1143" s="604" t="s">
        <v>16660</v>
      </c>
      <c r="Z1143" s="282"/>
      <c r="AA1143" s="282"/>
      <c r="AB1143" s="282"/>
      <c r="AC1143" s="282"/>
      <c r="AD1143" s="283"/>
      <c r="AF1143" s="285"/>
      <c r="AG1143" s="285"/>
      <c r="AH1143" s="285"/>
      <c r="AI1143" s="285"/>
      <c r="AJ1143" s="285"/>
      <c r="AL1143" s="295"/>
    </row>
    <row r="1144" spans="1:38" s="272" customFormat="1" x14ac:dyDescent="0.2">
      <c r="A1144" s="272" t="s">
        <v>1285</v>
      </c>
      <c r="B1144" s="272">
        <v>56</v>
      </c>
      <c r="C1144" s="257">
        <v>56023</v>
      </c>
      <c r="D1144" s="272" t="s">
        <v>18278</v>
      </c>
      <c r="E1144" s="273" t="s">
        <v>18279</v>
      </c>
      <c r="F1144" s="274">
        <v>31000299</v>
      </c>
      <c r="G1144" s="272" t="s">
        <v>18293</v>
      </c>
      <c r="H1144" s="272" t="s">
        <v>18298</v>
      </c>
      <c r="I1144" s="272" t="s">
        <v>12109</v>
      </c>
      <c r="J1144" s="287">
        <v>0</v>
      </c>
      <c r="K1144" s="288">
        <v>159.43199999999999</v>
      </c>
      <c r="L1144" s="288">
        <v>0</v>
      </c>
      <c r="M1144" s="288">
        <v>0</v>
      </c>
      <c r="N1144" s="288">
        <v>0</v>
      </c>
      <c r="O1144" s="289">
        <v>0</v>
      </c>
      <c r="P1144" s="290">
        <v>172.80864180637855</v>
      </c>
      <c r="Q1144" s="290">
        <v>0</v>
      </c>
      <c r="R1144" s="290">
        <v>0</v>
      </c>
      <c r="S1144" s="290">
        <v>0</v>
      </c>
      <c r="T1144" s="291">
        <v>0</v>
      </c>
      <c r="U1144" s="292">
        <v>172.80864180637855</v>
      </c>
      <c r="V1144" s="292">
        <v>0</v>
      </c>
      <c r="W1144" s="292">
        <v>0</v>
      </c>
      <c r="X1144" s="293">
        <v>0</v>
      </c>
      <c r="Y1144" s="604" t="s">
        <v>16660</v>
      </c>
      <c r="Z1144" s="282"/>
      <c r="AA1144" s="282"/>
      <c r="AB1144" s="282"/>
      <c r="AC1144" s="282"/>
      <c r="AD1144" s="283"/>
      <c r="AF1144" s="285"/>
      <c r="AG1144" s="285"/>
      <c r="AH1144" s="285"/>
      <c r="AI1144" s="285"/>
      <c r="AJ1144" s="285"/>
      <c r="AL1144" s="295"/>
    </row>
    <row r="1145" spans="1:38" s="272" customFormat="1" x14ac:dyDescent="0.2">
      <c r="A1145" s="272" t="s">
        <v>1285</v>
      </c>
      <c r="B1145" s="272">
        <v>56</v>
      </c>
      <c r="C1145" s="257">
        <v>56023</v>
      </c>
      <c r="D1145" s="272" t="s">
        <v>18278</v>
      </c>
      <c r="E1145" s="273" t="s">
        <v>18279</v>
      </c>
      <c r="F1145" s="274">
        <v>31000299</v>
      </c>
      <c r="G1145" s="272" t="s">
        <v>18293</v>
      </c>
      <c r="H1145" s="272" t="s">
        <v>18299</v>
      </c>
      <c r="I1145" s="272" t="s">
        <v>12109</v>
      </c>
      <c r="J1145" s="287">
        <v>0</v>
      </c>
      <c r="K1145" s="288">
        <v>164.68799999999999</v>
      </c>
      <c r="L1145" s="288">
        <v>0</v>
      </c>
      <c r="M1145" s="288">
        <v>0</v>
      </c>
      <c r="N1145" s="288">
        <v>0</v>
      </c>
      <c r="O1145" s="289">
        <v>0</v>
      </c>
      <c r="P1145" s="290">
        <v>178.50562999779763</v>
      </c>
      <c r="Q1145" s="290">
        <v>0</v>
      </c>
      <c r="R1145" s="290">
        <v>0</v>
      </c>
      <c r="S1145" s="290">
        <v>0</v>
      </c>
      <c r="T1145" s="291">
        <v>0</v>
      </c>
      <c r="U1145" s="292">
        <v>178.50562999779763</v>
      </c>
      <c r="V1145" s="292">
        <v>0</v>
      </c>
      <c r="W1145" s="292">
        <v>0</v>
      </c>
      <c r="X1145" s="293">
        <v>0</v>
      </c>
      <c r="Y1145" s="604" t="s">
        <v>16660</v>
      </c>
      <c r="Z1145" s="282"/>
      <c r="AA1145" s="282"/>
      <c r="AB1145" s="282"/>
      <c r="AC1145" s="282"/>
      <c r="AD1145" s="283"/>
      <c r="AF1145" s="285"/>
      <c r="AG1145" s="285"/>
      <c r="AH1145" s="285"/>
      <c r="AI1145" s="285"/>
      <c r="AJ1145" s="285"/>
      <c r="AL1145" s="295"/>
    </row>
    <row r="1146" spans="1:38" s="272" customFormat="1" x14ac:dyDescent="0.2">
      <c r="A1146" s="272" t="s">
        <v>1285</v>
      </c>
      <c r="B1146" s="272">
        <v>56</v>
      </c>
      <c r="C1146" s="257">
        <v>56023</v>
      </c>
      <c r="D1146" s="272" t="s">
        <v>18278</v>
      </c>
      <c r="E1146" s="273" t="s">
        <v>18279</v>
      </c>
      <c r="F1146" s="274">
        <v>31000404</v>
      </c>
      <c r="G1146" s="272" t="s">
        <v>18293</v>
      </c>
      <c r="H1146" s="272" t="s">
        <v>18300</v>
      </c>
      <c r="I1146" s="272" t="s">
        <v>14779</v>
      </c>
      <c r="J1146" s="287">
        <v>0.65700000000000003</v>
      </c>
      <c r="K1146" s="288">
        <v>0</v>
      </c>
      <c r="L1146" s="288">
        <v>8.7599999999999997E-2</v>
      </c>
      <c r="M1146" s="288">
        <v>0.39419999999999999</v>
      </c>
      <c r="N1146" s="288">
        <v>0</v>
      </c>
      <c r="O1146" s="289">
        <v>0.71212352392738421</v>
      </c>
      <c r="P1146" s="290">
        <v>0</v>
      </c>
      <c r="Q1146" s="290">
        <v>9.4949803190317886E-2</v>
      </c>
      <c r="R1146" s="290">
        <v>0.42727411435643048</v>
      </c>
      <c r="S1146" s="290">
        <v>0</v>
      </c>
      <c r="T1146" s="291">
        <v>0.71212352392738421</v>
      </c>
      <c r="U1146" s="292">
        <v>0</v>
      </c>
      <c r="V1146" s="292">
        <v>9.4949803190317886E-2</v>
      </c>
      <c r="W1146" s="292">
        <v>0.42727411435643048</v>
      </c>
      <c r="X1146" s="293">
        <v>0</v>
      </c>
      <c r="Y1146" s="604" t="s">
        <v>16660</v>
      </c>
      <c r="Z1146" s="282"/>
      <c r="AA1146" s="282"/>
      <c r="AB1146" s="282"/>
      <c r="AC1146" s="282"/>
      <c r="AD1146" s="283"/>
      <c r="AF1146" s="285"/>
      <c r="AG1146" s="285"/>
      <c r="AH1146" s="285"/>
      <c r="AI1146" s="285"/>
      <c r="AJ1146" s="285"/>
      <c r="AL1146" s="295"/>
    </row>
    <row r="1147" spans="1:38" s="272" customFormat="1" x14ac:dyDescent="0.2">
      <c r="A1147" s="272" t="s">
        <v>1285</v>
      </c>
      <c r="B1147" s="272">
        <v>56</v>
      </c>
      <c r="C1147" s="257">
        <v>56023</v>
      </c>
      <c r="D1147" s="272" t="s">
        <v>18278</v>
      </c>
      <c r="E1147" s="273" t="s">
        <v>18279</v>
      </c>
      <c r="F1147" s="274">
        <v>31000404</v>
      </c>
      <c r="G1147" s="272" t="s">
        <v>18293</v>
      </c>
      <c r="H1147" s="272" t="s">
        <v>18301</v>
      </c>
      <c r="I1147" s="272" t="s">
        <v>14779</v>
      </c>
      <c r="J1147" s="287">
        <v>0.876</v>
      </c>
      <c r="K1147" s="288">
        <v>0</v>
      </c>
      <c r="L1147" s="288">
        <v>8.7599999999999997E-2</v>
      </c>
      <c r="M1147" s="288">
        <v>0.52559999999999996</v>
      </c>
      <c r="N1147" s="288">
        <v>0</v>
      </c>
      <c r="O1147" s="289">
        <v>0.94949803190317894</v>
      </c>
      <c r="P1147" s="290">
        <v>0</v>
      </c>
      <c r="Q1147" s="290">
        <v>9.4949803190317886E-2</v>
      </c>
      <c r="R1147" s="290">
        <v>0.56969881914190734</v>
      </c>
      <c r="S1147" s="290">
        <v>0</v>
      </c>
      <c r="T1147" s="291">
        <v>0.94949803190317894</v>
      </c>
      <c r="U1147" s="292">
        <v>0</v>
      </c>
      <c r="V1147" s="292">
        <v>9.4949803190317886E-2</v>
      </c>
      <c r="W1147" s="292">
        <v>0.56969881914190734</v>
      </c>
      <c r="X1147" s="293">
        <v>0</v>
      </c>
      <c r="Y1147" s="604" t="s">
        <v>16660</v>
      </c>
      <c r="Z1147" s="282"/>
      <c r="AA1147" s="282"/>
      <c r="AB1147" s="282"/>
      <c r="AC1147" s="282"/>
      <c r="AD1147" s="283"/>
      <c r="AF1147" s="285"/>
      <c r="AG1147" s="285"/>
      <c r="AH1147" s="285"/>
      <c r="AI1147" s="285"/>
      <c r="AJ1147" s="285"/>
      <c r="AL1147" s="295"/>
    </row>
    <row r="1148" spans="1:38" s="272" customFormat="1" x14ac:dyDescent="0.2">
      <c r="A1148" s="272" t="s">
        <v>1285</v>
      </c>
      <c r="B1148" s="272">
        <v>56</v>
      </c>
      <c r="C1148" s="257">
        <v>56023</v>
      </c>
      <c r="D1148" s="272" t="s">
        <v>18278</v>
      </c>
      <c r="E1148" s="273" t="s">
        <v>18279</v>
      </c>
      <c r="F1148" s="274">
        <v>31000404</v>
      </c>
      <c r="G1148" s="272" t="s">
        <v>18293</v>
      </c>
      <c r="H1148" s="272" t="s">
        <v>18302</v>
      </c>
      <c r="I1148" s="272" t="s">
        <v>14779</v>
      </c>
      <c r="J1148" s="287">
        <v>2.6280000000000001</v>
      </c>
      <c r="K1148" s="288">
        <v>0</v>
      </c>
      <c r="L1148" s="288">
        <v>0.26279999999999998</v>
      </c>
      <c r="M1148" s="288">
        <v>1.5329999999999999</v>
      </c>
      <c r="N1148" s="288">
        <v>0</v>
      </c>
      <c r="O1148" s="289">
        <v>2.8484940957095368</v>
      </c>
      <c r="P1148" s="290">
        <v>0</v>
      </c>
      <c r="Q1148" s="290">
        <v>0.28484940957095367</v>
      </c>
      <c r="R1148" s="290">
        <v>1.6616215558305629</v>
      </c>
      <c r="S1148" s="290">
        <v>0</v>
      </c>
      <c r="T1148" s="291">
        <v>2.8484940957095368</v>
      </c>
      <c r="U1148" s="292">
        <v>0</v>
      </c>
      <c r="V1148" s="292">
        <v>0.28484940957095367</v>
      </c>
      <c r="W1148" s="292">
        <v>1.6616215558305629</v>
      </c>
      <c r="X1148" s="293">
        <v>0</v>
      </c>
      <c r="Y1148" s="604" t="s">
        <v>16660</v>
      </c>
      <c r="Z1148" s="282"/>
      <c r="AA1148" s="282"/>
      <c r="AB1148" s="282"/>
      <c r="AC1148" s="282"/>
      <c r="AD1148" s="283"/>
      <c r="AF1148" s="285"/>
      <c r="AG1148" s="285"/>
      <c r="AH1148" s="285"/>
      <c r="AI1148" s="285"/>
      <c r="AJ1148" s="285"/>
      <c r="AL1148" s="295"/>
    </row>
    <row r="1149" spans="1:38" s="272" customFormat="1" x14ac:dyDescent="0.2">
      <c r="A1149" s="272" t="s">
        <v>1285</v>
      </c>
      <c r="B1149" s="272">
        <v>56</v>
      </c>
      <c r="C1149" s="257">
        <v>56023</v>
      </c>
      <c r="D1149" s="272" t="s">
        <v>18278</v>
      </c>
      <c r="E1149" s="273" t="s">
        <v>18279</v>
      </c>
      <c r="F1149" s="274">
        <v>31000404</v>
      </c>
      <c r="G1149" s="272" t="s">
        <v>18293</v>
      </c>
      <c r="H1149" s="272" t="s">
        <v>18303</v>
      </c>
      <c r="I1149" s="272" t="s">
        <v>14779</v>
      </c>
      <c r="J1149" s="287">
        <v>0.876</v>
      </c>
      <c r="K1149" s="288">
        <v>0</v>
      </c>
      <c r="L1149" s="288">
        <v>8.7599999999999997E-2</v>
      </c>
      <c r="M1149" s="288">
        <v>0.52559999999999996</v>
      </c>
      <c r="N1149" s="288">
        <v>0</v>
      </c>
      <c r="O1149" s="289">
        <v>0.94949803190317894</v>
      </c>
      <c r="P1149" s="290">
        <v>0</v>
      </c>
      <c r="Q1149" s="290">
        <v>9.4949803190317886E-2</v>
      </c>
      <c r="R1149" s="290">
        <v>0.56969881914190734</v>
      </c>
      <c r="S1149" s="290">
        <v>0</v>
      </c>
      <c r="T1149" s="291">
        <v>0.94949803190317894</v>
      </c>
      <c r="U1149" s="292">
        <v>0</v>
      </c>
      <c r="V1149" s="292">
        <v>9.4949803190317886E-2</v>
      </c>
      <c r="W1149" s="292">
        <v>0.56969881914190734</v>
      </c>
      <c r="X1149" s="293">
        <v>0</v>
      </c>
      <c r="Y1149" s="604" t="s">
        <v>16660</v>
      </c>
      <c r="Z1149" s="282"/>
      <c r="AA1149" s="282"/>
      <c r="AB1149" s="282"/>
      <c r="AC1149" s="282"/>
      <c r="AD1149" s="283"/>
      <c r="AF1149" s="285"/>
      <c r="AG1149" s="285"/>
      <c r="AH1149" s="285"/>
      <c r="AI1149" s="285"/>
      <c r="AJ1149" s="285"/>
      <c r="AL1149" s="295"/>
    </row>
    <row r="1150" spans="1:38" s="272" customFormat="1" x14ac:dyDescent="0.2">
      <c r="A1150" s="272" t="s">
        <v>1285</v>
      </c>
      <c r="B1150" s="272">
        <v>56</v>
      </c>
      <c r="C1150" s="257">
        <v>56023</v>
      </c>
      <c r="D1150" s="272" t="s">
        <v>18278</v>
      </c>
      <c r="E1150" s="273" t="s">
        <v>18279</v>
      </c>
      <c r="F1150" s="274">
        <v>40400311</v>
      </c>
      <c r="G1150" s="272" t="s">
        <v>18293</v>
      </c>
      <c r="H1150" s="272" t="s">
        <v>18304</v>
      </c>
      <c r="I1150" s="272" t="s">
        <v>16772</v>
      </c>
      <c r="J1150" s="287">
        <v>0</v>
      </c>
      <c r="K1150" s="288">
        <v>0.26279999999999998</v>
      </c>
      <c r="L1150" s="288">
        <v>0</v>
      </c>
      <c r="M1150" s="288">
        <v>0</v>
      </c>
      <c r="N1150" s="288">
        <v>0</v>
      </c>
      <c r="O1150" s="289">
        <v>0</v>
      </c>
      <c r="P1150" s="290">
        <v>0.28484940957095367</v>
      </c>
      <c r="Q1150" s="290">
        <v>0</v>
      </c>
      <c r="R1150" s="290">
        <v>0</v>
      </c>
      <c r="S1150" s="290">
        <v>0</v>
      </c>
      <c r="T1150" s="291">
        <v>0</v>
      </c>
      <c r="U1150" s="292">
        <v>0.28484940957095367</v>
      </c>
      <c r="V1150" s="292">
        <v>0</v>
      </c>
      <c r="W1150" s="292">
        <v>0</v>
      </c>
      <c r="X1150" s="293">
        <v>0</v>
      </c>
      <c r="Y1150" s="604" t="s">
        <v>16660</v>
      </c>
      <c r="Z1150" s="282"/>
      <c r="AA1150" s="282"/>
      <c r="AB1150" s="282"/>
      <c r="AC1150" s="282"/>
      <c r="AD1150" s="283"/>
      <c r="AF1150" s="285"/>
      <c r="AG1150" s="285"/>
      <c r="AH1150" s="285"/>
      <c r="AI1150" s="285"/>
      <c r="AJ1150" s="285"/>
      <c r="AL1150" s="295"/>
    </row>
    <row r="1151" spans="1:38" s="272" customFormat="1" x14ac:dyDescent="0.2">
      <c r="A1151" s="272" t="s">
        <v>1285</v>
      </c>
      <c r="B1151" s="272">
        <v>56</v>
      </c>
      <c r="C1151" s="257">
        <v>56023</v>
      </c>
      <c r="D1151" s="272" t="s">
        <v>18278</v>
      </c>
      <c r="E1151" s="273" t="s">
        <v>18279</v>
      </c>
      <c r="F1151" s="274">
        <v>40400311</v>
      </c>
      <c r="G1151" s="272" t="s">
        <v>18293</v>
      </c>
      <c r="H1151" s="272" t="s">
        <v>18305</v>
      </c>
      <c r="I1151" s="272" t="s">
        <v>16772</v>
      </c>
      <c r="J1151" s="287">
        <v>0</v>
      </c>
      <c r="K1151" s="288">
        <v>4.3799999999999999E-2</v>
      </c>
      <c r="L1151" s="288">
        <v>0</v>
      </c>
      <c r="M1151" s="288">
        <v>0</v>
      </c>
      <c r="N1151" s="288">
        <v>0</v>
      </c>
      <c r="O1151" s="289">
        <v>0</v>
      </c>
      <c r="P1151" s="290">
        <v>4.7474901595158943E-2</v>
      </c>
      <c r="Q1151" s="290">
        <v>0</v>
      </c>
      <c r="R1151" s="290">
        <v>0</v>
      </c>
      <c r="S1151" s="290">
        <v>0</v>
      </c>
      <c r="T1151" s="291">
        <v>0</v>
      </c>
      <c r="U1151" s="292">
        <v>4.7474901595158943E-2</v>
      </c>
      <c r="V1151" s="292">
        <v>0</v>
      </c>
      <c r="W1151" s="292">
        <v>0</v>
      </c>
      <c r="X1151" s="293">
        <v>0</v>
      </c>
      <c r="Y1151" s="604" t="s">
        <v>16660</v>
      </c>
      <c r="Z1151" s="282"/>
      <c r="AA1151" s="282"/>
      <c r="AB1151" s="282"/>
      <c r="AC1151" s="282"/>
      <c r="AD1151" s="283"/>
      <c r="AF1151" s="285"/>
      <c r="AG1151" s="285"/>
      <c r="AH1151" s="285"/>
      <c r="AI1151" s="285"/>
      <c r="AJ1151" s="285"/>
      <c r="AL1151" s="295"/>
    </row>
    <row r="1152" spans="1:38" s="272" customFormat="1" x14ac:dyDescent="0.2">
      <c r="A1152" s="272" t="s">
        <v>1285</v>
      </c>
      <c r="B1152" s="272">
        <v>56</v>
      </c>
      <c r="C1152" s="257">
        <v>56023</v>
      </c>
      <c r="D1152" s="272" t="s">
        <v>18278</v>
      </c>
      <c r="E1152" s="273" t="s">
        <v>18279</v>
      </c>
      <c r="F1152" s="274">
        <v>31000404</v>
      </c>
      <c r="G1152" s="272" t="s">
        <v>18306</v>
      </c>
      <c r="H1152" s="272" t="s">
        <v>18307</v>
      </c>
      <c r="I1152" s="272" t="s">
        <v>14779</v>
      </c>
      <c r="J1152" s="287">
        <v>1.6549719971009997</v>
      </c>
      <c r="K1152" s="288">
        <v>0</v>
      </c>
      <c r="L1152" s="288">
        <v>1.3901283809999998</v>
      </c>
      <c r="M1152" s="288">
        <v>0</v>
      </c>
      <c r="N1152" s="288">
        <v>0</v>
      </c>
      <c r="O1152" s="289">
        <v>1.7938272307103571</v>
      </c>
      <c r="P1152" s="290">
        <v>0</v>
      </c>
      <c r="Q1152" s="290">
        <v>1.5067627418404705</v>
      </c>
      <c r="R1152" s="290">
        <v>0</v>
      </c>
      <c r="S1152" s="290">
        <v>0</v>
      </c>
      <c r="T1152" s="291">
        <v>1.7938272307103571</v>
      </c>
      <c r="U1152" s="292">
        <v>0</v>
      </c>
      <c r="V1152" s="292">
        <v>1.5067627418404705</v>
      </c>
      <c r="W1152" s="292">
        <v>0</v>
      </c>
      <c r="X1152" s="293">
        <v>0</v>
      </c>
      <c r="Y1152" s="604" t="s">
        <v>16660</v>
      </c>
      <c r="Z1152" s="282"/>
      <c r="AA1152" s="282"/>
      <c r="AB1152" s="282"/>
      <c r="AC1152" s="282"/>
      <c r="AD1152" s="283"/>
      <c r="AF1152" s="285"/>
      <c r="AG1152" s="285"/>
      <c r="AH1152" s="285"/>
      <c r="AI1152" s="285"/>
      <c r="AJ1152" s="285"/>
      <c r="AL1152" s="295"/>
    </row>
    <row r="1153" spans="1:41" s="272" customFormat="1" x14ac:dyDescent="0.2">
      <c r="A1153" s="272" t="s">
        <v>1285</v>
      </c>
      <c r="B1153" s="272">
        <v>56</v>
      </c>
      <c r="C1153" s="257">
        <v>56023</v>
      </c>
      <c r="D1153" s="272" t="s">
        <v>18278</v>
      </c>
      <c r="E1153" s="273" t="s">
        <v>18279</v>
      </c>
      <c r="F1153" s="274">
        <v>31000404</v>
      </c>
      <c r="G1153" s="272" t="s">
        <v>18306</v>
      </c>
      <c r="H1153" s="272" t="s">
        <v>18308</v>
      </c>
      <c r="I1153" s="272" t="s">
        <v>14779</v>
      </c>
      <c r="J1153" s="287">
        <v>1.6549719971009997</v>
      </c>
      <c r="K1153" s="288">
        <v>0</v>
      </c>
      <c r="L1153" s="288">
        <v>1.3901283809999998</v>
      </c>
      <c r="M1153" s="288">
        <v>0</v>
      </c>
      <c r="N1153" s="288">
        <v>0</v>
      </c>
      <c r="O1153" s="289">
        <v>1.7938272307103571</v>
      </c>
      <c r="P1153" s="290">
        <v>0</v>
      </c>
      <c r="Q1153" s="290">
        <v>1.5067627418404705</v>
      </c>
      <c r="R1153" s="290">
        <v>0</v>
      </c>
      <c r="S1153" s="290">
        <v>0</v>
      </c>
      <c r="T1153" s="291">
        <v>1.7938272307103571</v>
      </c>
      <c r="U1153" s="292">
        <v>0</v>
      </c>
      <c r="V1153" s="292">
        <v>1.5067627418404705</v>
      </c>
      <c r="W1153" s="292">
        <v>0</v>
      </c>
      <c r="X1153" s="293">
        <v>0</v>
      </c>
      <c r="Y1153" s="604" t="s">
        <v>16660</v>
      </c>
      <c r="Z1153" s="282"/>
      <c r="AA1153" s="282"/>
      <c r="AB1153" s="282"/>
      <c r="AC1153" s="282"/>
      <c r="AD1153" s="283"/>
      <c r="AF1153" s="285"/>
      <c r="AG1153" s="285"/>
      <c r="AH1153" s="285"/>
      <c r="AI1153" s="285"/>
      <c r="AJ1153" s="285"/>
      <c r="AL1153" s="295"/>
    </row>
    <row r="1154" spans="1:41" s="272" customFormat="1" x14ac:dyDescent="0.2">
      <c r="A1154" s="272" t="s">
        <v>1285</v>
      </c>
      <c r="B1154" s="272">
        <v>56</v>
      </c>
      <c r="C1154" s="257">
        <v>56037</v>
      </c>
      <c r="D1154" s="272" t="s">
        <v>18309</v>
      </c>
      <c r="E1154" s="273" t="s">
        <v>18310</v>
      </c>
      <c r="F1154" s="274" t="s">
        <v>14796</v>
      </c>
      <c r="G1154" s="272" t="s">
        <v>18311</v>
      </c>
      <c r="H1154" s="272" t="s">
        <v>18312</v>
      </c>
      <c r="I1154" s="272" t="s">
        <v>12109</v>
      </c>
      <c r="J1154" s="287">
        <v>0.3</v>
      </c>
      <c r="K1154" s="288">
        <v>0</v>
      </c>
      <c r="L1154" s="288">
        <v>0.1</v>
      </c>
      <c r="M1154" s="288">
        <v>0</v>
      </c>
      <c r="N1154" s="288">
        <v>0</v>
      </c>
      <c r="O1154" s="289">
        <v>0.32517055887095164</v>
      </c>
      <c r="P1154" s="290">
        <v>0</v>
      </c>
      <c r="Q1154" s="290">
        <v>0.10839018629031723</v>
      </c>
      <c r="R1154" s="290">
        <v>0</v>
      </c>
      <c r="S1154" s="290">
        <v>0</v>
      </c>
      <c r="T1154" s="291">
        <v>0.32517055887095164</v>
      </c>
      <c r="U1154" s="292">
        <v>0</v>
      </c>
      <c r="V1154" s="292">
        <v>0.10839018629031723</v>
      </c>
      <c r="W1154" s="292">
        <v>0</v>
      </c>
      <c r="X1154" s="293">
        <v>0</v>
      </c>
      <c r="Y1154" s="604" t="s">
        <v>16660</v>
      </c>
      <c r="Z1154" s="282"/>
      <c r="AA1154" s="282"/>
      <c r="AB1154" s="282"/>
      <c r="AC1154" s="282"/>
      <c r="AD1154" s="283"/>
      <c r="AF1154" s="285"/>
      <c r="AG1154" s="285"/>
      <c r="AH1154" s="285"/>
      <c r="AI1154" s="285"/>
      <c r="AJ1154" s="285"/>
      <c r="AL1154" s="295"/>
    </row>
    <row r="1155" spans="1:41" s="272" customFormat="1" x14ac:dyDescent="0.2">
      <c r="A1155" s="272" t="s">
        <v>1285</v>
      </c>
      <c r="B1155" s="272">
        <v>56</v>
      </c>
      <c r="C1155" s="257">
        <v>56037</v>
      </c>
      <c r="D1155" s="272" t="s">
        <v>18309</v>
      </c>
      <c r="E1155" s="273" t="s">
        <v>18310</v>
      </c>
      <c r="F1155" s="274" t="s">
        <v>1913</v>
      </c>
      <c r="G1155" s="272" t="s">
        <v>18313</v>
      </c>
      <c r="H1155" s="272" t="s">
        <v>18314</v>
      </c>
      <c r="I1155" s="272" t="s">
        <v>12109</v>
      </c>
      <c r="J1155" s="287">
        <v>0</v>
      </c>
      <c r="K1155" s="288">
        <v>0.1</v>
      </c>
      <c r="L1155" s="288">
        <v>0</v>
      </c>
      <c r="M1155" s="288">
        <v>0</v>
      </c>
      <c r="N1155" s="288">
        <v>0</v>
      </c>
      <c r="O1155" s="289">
        <v>0</v>
      </c>
      <c r="P1155" s="290">
        <v>0.10839018629031723</v>
      </c>
      <c r="Q1155" s="290">
        <v>0</v>
      </c>
      <c r="R1155" s="290">
        <v>0</v>
      </c>
      <c r="S1155" s="290">
        <v>0</v>
      </c>
      <c r="T1155" s="291">
        <v>0</v>
      </c>
      <c r="U1155" s="292">
        <v>0.10839018629031723</v>
      </c>
      <c r="V1155" s="292">
        <v>0</v>
      </c>
      <c r="W1155" s="292">
        <v>0</v>
      </c>
      <c r="X1155" s="293">
        <v>0</v>
      </c>
      <c r="Y1155" s="604" t="s">
        <v>16660</v>
      </c>
      <c r="Z1155" s="282"/>
      <c r="AA1155" s="282"/>
      <c r="AB1155" s="282"/>
      <c r="AC1155" s="282"/>
      <c r="AD1155" s="283"/>
      <c r="AF1155" s="285"/>
      <c r="AG1155" s="285"/>
      <c r="AH1155" s="285"/>
      <c r="AI1155" s="285"/>
      <c r="AJ1155" s="285"/>
      <c r="AL1155" s="295"/>
    </row>
    <row r="1156" spans="1:41" s="272" customFormat="1" x14ac:dyDescent="0.2">
      <c r="A1156" s="272" t="s">
        <v>1285</v>
      </c>
      <c r="B1156" s="272">
        <v>56</v>
      </c>
      <c r="C1156" s="257">
        <v>56037</v>
      </c>
      <c r="D1156" s="272" t="s">
        <v>18309</v>
      </c>
      <c r="E1156" s="273" t="s">
        <v>18310</v>
      </c>
      <c r="F1156" s="274" t="s">
        <v>11840</v>
      </c>
      <c r="G1156" s="272" t="s">
        <v>18315</v>
      </c>
      <c r="H1156" s="272" t="s">
        <v>15142</v>
      </c>
      <c r="I1156" s="272" t="s">
        <v>12104</v>
      </c>
      <c r="J1156" s="287">
        <v>0</v>
      </c>
      <c r="K1156" s="288">
        <v>0.4</v>
      </c>
      <c r="L1156" s="288">
        <v>0</v>
      </c>
      <c r="M1156" s="288">
        <v>0</v>
      </c>
      <c r="N1156" s="288">
        <v>0</v>
      </c>
      <c r="O1156" s="289">
        <v>0</v>
      </c>
      <c r="P1156" s="290">
        <v>0.43356074516126891</v>
      </c>
      <c r="Q1156" s="290">
        <v>0</v>
      </c>
      <c r="R1156" s="290">
        <v>0</v>
      </c>
      <c r="S1156" s="290">
        <v>0</v>
      </c>
      <c r="T1156" s="291">
        <v>0</v>
      </c>
      <c r="U1156" s="292">
        <v>0.43356074516126891</v>
      </c>
      <c r="V1156" s="292">
        <v>0</v>
      </c>
      <c r="W1156" s="292">
        <v>0</v>
      </c>
      <c r="X1156" s="293">
        <v>0</v>
      </c>
      <c r="Y1156" s="604" t="s">
        <v>16660</v>
      </c>
      <c r="Z1156" s="282"/>
      <c r="AA1156" s="282"/>
      <c r="AB1156" s="282"/>
      <c r="AC1156" s="282"/>
      <c r="AD1156" s="283"/>
      <c r="AF1156" s="285"/>
      <c r="AG1156" s="285"/>
      <c r="AH1156" s="285"/>
      <c r="AI1156" s="285"/>
      <c r="AJ1156" s="285"/>
      <c r="AL1156" s="295"/>
    </row>
    <row r="1157" spans="1:41" s="272" customFormat="1" x14ac:dyDescent="0.2">
      <c r="A1157" s="272" t="s">
        <v>1285</v>
      </c>
      <c r="B1157" s="272">
        <v>56</v>
      </c>
      <c r="C1157" s="257">
        <v>56037</v>
      </c>
      <c r="D1157" s="272" t="s">
        <v>18309</v>
      </c>
      <c r="E1157" s="273" t="s">
        <v>18310</v>
      </c>
      <c r="F1157" s="274" t="s">
        <v>15876</v>
      </c>
      <c r="G1157" s="272" t="s">
        <v>18315</v>
      </c>
      <c r="H1157" s="272" t="s">
        <v>18316</v>
      </c>
      <c r="I1157" s="272" t="s">
        <v>16772</v>
      </c>
      <c r="J1157" s="287">
        <v>0</v>
      </c>
      <c r="K1157" s="288">
        <v>20</v>
      </c>
      <c r="L1157" s="288">
        <v>0</v>
      </c>
      <c r="M1157" s="288">
        <v>0</v>
      </c>
      <c r="N1157" s="288">
        <v>0</v>
      </c>
      <c r="O1157" s="289">
        <v>0</v>
      </c>
      <c r="P1157" s="290">
        <v>21.678037258063444</v>
      </c>
      <c r="Q1157" s="290">
        <v>0</v>
      </c>
      <c r="R1157" s="290">
        <v>0</v>
      </c>
      <c r="S1157" s="290">
        <v>0</v>
      </c>
      <c r="T1157" s="291">
        <v>0</v>
      </c>
      <c r="U1157" s="292">
        <v>20.033560745161267</v>
      </c>
      <c r="V1157" s="292">
        <v>0</v>
      </c>
      <c r="W1157" s="292">
        <v>0</v>
      </c>
      <c r="X1157" s="293">
        <v>0</v>
      </c>
      <c r="Y1157" s="604" t="s">
        <v>16661</v>
      </c>
      <c r="Z1157" s="282"/>
      <c r="AA1157" s="282"/>
      <c r="AB1157" s="282"/>
      <c r="AC1157" s="282"/>
      <c r="AD1157" s="283"/>
      <c r="AF1157" s="285"/>
      <c r="AG1157" s="285"/>
      <c r="AH1157" s="285"/>
      <c r="AI1157" s="285"/>
      <c r="AJ1157" s="285"/>
      <c r="AL1157" s="295"/>
    </row>
    <row r="1158" spans="1:41" s="272" customFormat="1" ht="13.5" thickBot="1" x14ac:dyDescent="0.25">
      <c r="A1158" s="272" t="s">
        <v>1285</v>
      </c>
      <c r="B1158" s="272">
        <v>56</v>
      </c>
      <c r="C1158" s="257">
        <v>56037</v>
      </c>
      <c r="D1158" s="272" t="s">
        <v>18309</v>
      </c>
      <c r="E1158" s="273" t="s">
        <v>18310</v>
      </c>
      <c r="F1158" s="274">
        <v>31000404</v>
      </c>
      <c r="G1158" s="272" t="s">
        <v>17425</v>
      </c>
      <c r="H1158" s="272" t="s">
        <v>17992</v>
      </c>
      <c r="I1158" s="272" t="s">
        <v>14779</v>
      </c>
      <c r="J1158" s="287">
        <v>0.438</v>
      </c>
      <c r="K1158" s="288">
        <v>0</v>
      </c>
      <c r="L1158" s="288">
        <v>0</v>
      </c>
      <c r="M1158" s="288">
        <v>0</v>
      </c>
      <c r="N1158" s="288">
        <v>0</v>
      </c>
      <c r="O1158" s="297">
        <v>0.47474901595158947</v>
      </c>
      <c r="P1158" s="298">
        <v>0</v>
      </c>
      <c r="Q1158" s="298">
        <v>0</v>
      </c>
      <c r="R1158" s="298">
        <v>0</v>
      </c>
      <c r="S1158" s="298">
        <v>0</v>
      </c>
      <c r="T1158" s="299">
        <v>0.47474901595158947</v>
      </c>
      <c r="U1158" s="300">
        <v>0</v>
      </c>
      <c r="V1158" s="300">
        <v>0</v>
      </c>
      <c r="W1158" s="300">
        <v>0</v>
      </c>
      <c r="X1158" s="301">
        <v>0</v>
      </c>
      <c r="Y1158" s="604" t="s">
        <v>16660</v>
      </c>
      <c r="Z1158" s="282"/>
      <c r="AA1158" s="282"/>
      <c r="AB1158" s="282"/>
      <c r="AC1158" s="282"/>
      <c r="AD1158" s="283"/>
      <c r="AF1158" s="285"/>
      <c r="AG1158" s="285"/>
      <c r="AH1158" s="285"/>
      <c r="AI1158" s="285"/>
      <c r="AJ1158" s="285"/>
      <c r="AL1158" s="295"/>
    </row>
    <row r="1159" spans="1:41" s="272" customFormat="1" x14ac:dyDescent="0.2">
      <c r="A1159" s="250"/>
      <c r="B1159" s="250"/>
      <c r="C1159" s="302"/>
      <c r="D1159" s="250"/>
      <c r="E1159" s="250"/>
      <c r="F1159" s="250"/>
      <c r="G1159" s="250"/>
      <c r="H1159" s="250"/>
      <c r="I1159" s="250"/>
      <c r="J1159" s="250"/>
      <c r="K1159" s="250"/>
      <c r="L1159" s="250"/>
      <c r="M1159" s="250"/>
      <c r="N1159" s="250"/>
      <c r="O1159" s="250"/>
      <c r="P1159" s="250"/>
      <c r="Q1159" s="250"/>
      <c r="R1159" s="250"/>
      <c r="S1159" s="250"/>
      <c r="T1159" s="250"/>
      <c r="U1159" s="250"/>
      <c r="V1159" s="250"/>
      <c r="W1159" s="250"/>
      <c r="X1159" s="259"/>
      <c r="Y1159" s="255"/>
      <c r="Z1159" s="254"/>
      <c r="AA1159" s="254"/>
      <c r="AB1159" s="254"/>
      <c r="AC1159" s="254"/>
      <c r="AD1159" s="254"/>
      <c r="AE1159" s="254"/>
      <c r="AF1159" s="254"/>
      <c r="AG1159" s="254"/>
      <c r="AH1159" s="254"/>
      <c r="AI1159" s="254"/>
      <c r="AJ1159" s="254"/>
      <c r="AK1159" s="254"/>
      <c r="AL1159" s="254"/>
      <c r="AM1159" s="254"/>
      <c r="AN1159" s="254"/>
      <c r="AO1159" s="254"/>
    </row>
    <row r="1160" spans="1:41" s="272" customFormat="1" x14ac:dyDescent="0.2">
      <c r="A1160" s="250"/>
      <c r="B1160" s="250"/>
      <c r="C1160" s="302"/>
      <c r="D1160" s="250"/>
      <c r="E1160" s="250"/>
      <c r="F1160" s="250"/>
      <c r="G1160" s="250"/>
      <c r="H1160" s="250"/>
      <c r="I1160" s="250"/>
      <c r="J1160" s="250"/>
      <c r="K1160" s="250"/>
      <c r="L1160" s="250"/>
      <c r="M1160" s="250"/>
      <c r="N1160" s="250"/>
      <c r="O1160" s="250"/>
      <c r="P1160" s="250"/>
      <c r="Q1160" s="250"/>
      <c r="R1160" s="250"/>
      <c r="S1160" s="250"/>
      <c r="T1160" s="250"/>
      <c r="U1160" s="250"/>
      <c r="V1160" s="250"/>
      <c r="W1160" s="250"/>
      <c r="X1160" s="259"/>
      <c r="Y1160" s="255"/>
      <c r="Z1160" s="254"/>
      <c r="AA1160" s="254"/>
      <c r="AB1160" s="254"/>
      <c r="AC1160" s="254"/>
      <c r="AD1160" s="254"/>
      <c r="AE1160" s="254"/>
      <c r="AF1160" s="254"/>
      <c r="AG1160" s="254"/>
      <c r="AH1160" s="254"/>
      <c r="AI1160" s="254"/>
      <c r="AJ1160" s="254"/>
      <c r="AK1160" s="254"/>
      <c r="AL1160" s="254"/>
      <c r="AM1160" s="254"/>
      <c r="AN1160" s="254"/>
      <c r="AO1160" s="254"/>
    </row>
    <row r="1161" spans="1:41" s="272" customFormat="1" x14ac:dyDescent="0.2">
      <c r="A1161" s="250"/>
      <c r="B1161" s="250"/>
      <c r="C1161" s="302"/>
      <c r="D1161" s="250"/>
      <c r="E1161" s="250"/>
      <c r="F1161" s="250"/>
      <c r="G1161" s="250"/>
      <c r="H1161" s="250"/>
      <c r="I1161" s="250"/>
      <c r="J1161" s="250"/>
      <c r="K1161" s="250"/>
      <c r="L1161" s="250"/>
      <c r="M1161" s="250"/>
      <c r="N1161" s="250"/>
      <c r="O1161" s="250"/>
      <c r="P1161" s="250"/>
      <c r="Q1161" s="250"/>
      <c r="R1161" s="250"/>
      <c r="S1161" s="250"/>
      <c r="T1161" s="250"/>
      <c r="U1161" s="250"/>
      <c r="V1161" s="250"/>
      <c r="W1161" s="250"/>
      <c r="X1161" s="259"/>
      <c r="Y1161" s="255"/>
      <c r="Z1161" s="254"/>
      <c r="AA1161" s="254"/>
      <c r="AB1161" s="254"/>
      <c r="AC1161" s="254"/>
      <c r="AD1161" s="254"/>
      <c r="AE1161" s="254"/>
      <c r="AF1161" s="254"/>
      <c r="AG1161" s="254"/>
      <c r="AH1161" s="254"/>
      <c r="AI1161" s="254"/>
      <c r="AJ1161" s="254"/>
      <c r="AK1161" s="254"/>
      <c r="AL1161" s="254"/>
      <c r="AM1161" s="254"/>
      <c r="AN1161" s="254"/>
      <c r="AO1161" s="254"/>
    </row>
    <row r="1162" spans="1:41" s="272" customFormat="1" x14ac:dyDescent="0.2">
      <c r="A1162" s="250"/>
      <c r="B1162" s="250"/>
      <c r="C1162" s="302"/>
      <c r="D1162" s="250"/>
      <c r="E1162" s="250"/>
      <c r="F1162" s="250"/>
      <c r="G1162" s="250"/>
      <c r="H1162" s="250"/>
      <c r="I1162" s="250"/>
      <c r="J1162" s="250"/>
      <c r="K1162" s="250"/>
      <c r="L1162" s="250"/>
      <c r="M1162" s="250"/>
      <c r="N1162" s="250"/>
      <c r="O1162" s="250"/>
      <c r="P1162" s="250"/>
      <c r="Q1162" s="250"/>
      <c r="R1162" s="250"/>
      <c r="S1162" s="250"/>
      <c r="T1162" s="250"/>
      <c r="U1162" s="250"/>
      <c r="V1162" s="250"/>
      <c r="W1162" s="250"/>
      <c r="X1162" s="259"/>
      <c r="Y1162" s="255"/>
      <c r="Z1162" s="254"/>
      <c r="AA1162" s="254"/>
      <c r="AB1162" s="254"/>
      <c r="AC1162" s="254"/>
      <c r="AD1162" s="254"/>
      <c r="AE1162" s="254"/>
      <c r="AF1162" s="254"/>
      <c r="AG1162" s="254"/>
      <c r="AH1162" s="254"/>
      <c r="AI1162" s="254"/>
      <c r="AJ1162" s="254"/>
      <c r="AK1162" s="254"/>
      <c r="AL1162" s="254"/>
      <c r="AM1162" s="254"/>
      <c r="AN1162" s="254"/>
      <c r="AO1162" s="254"/>
    </row>
    <row r="1163" spans="1:41" s="272" customFormat="1" x14ac:dyDescent="0.2">
      <c r="A1163" s="250"/>
      <c r="B1163" s="250"/>
      <c r="C1163" s="302"/>
      <c r="D1163" s="250"/>
      <c r="E1163" s="250"/>
      <c r="F1163" s="250"/>
      <c r="G1163" s="250"/>
      <c r="H1163" s="250"/>
      <c r="I1163" s="250"/>
      <c r="J1163" s="250"/>
      <c r="K1163" s="250"/>
      <c r="L1163" s="250"/>
      <c r="M1163" s="250"/>
      <c r="N1163" s="250"/>
      <c r="O1163" s="250"/>
      <c r="P1163" s="250"/>
      <c r="Q1163" s="250"/>
      <c r="R1163" s="250"/>
      <c r="S1163" s="250"/>
      <c r="T1163" s="250"/>
      <c r="U1163" s="250"/>
      <c r="V1163" s="250"/>
      <c r="W1163" s="250"/>
      <c r="X1163" s="259"/>
      <c r="Y1163" s="255"/>
      <c r="Z1163" s="254"/>
      <c r="AA1163" s="254"/>
      <c r="AB1163" s="254"/>
      <c r="AC1163" s="254"/>
      <c r="AD1163" s="254"/>
      <c r="AE1163" s="254"/>
      <c r="AF1163" s="254"/>
      <c r="AG1163" s="254"/>
      <c r="AH1163" s="254"/>
      <c r="AI1163" s="254"/>
      <c r="AJ1163" s="254"/>
      <c r="AK1163" s="254"/>
      <c r="AL1163" s="254"/>
      <c r="AM1163" s="254"/>
      <c r="AN1163" s="254"/>
      <c r="AO1163" s="254"/>
    </row>
    <row r="1164" spans="1:41" s="272" customFormat="1" x14ac:dyDescent="0.2">
      <c r="A1164" s="250"/>
      <c r="B1164" s="250"/>
      <c r="C1164" s="302"/>
      <c r="D1164" s="250"/>
      <c r="E1164" s="250"/>
      <c r="F1164" s="250"/>
      <c r="G1164" s="250"/>
      <c r="H1164" s="250"/>
      <c r="I1164" s="250"/>
      <c r="J1164" s="250"/>
      <c r="K1164" s="250"/>
      <c r="L1164" s="250"/>
      <c r="M1164" s="250"/>
      <c r="N1164" s="250"/>
      <c r="O1164" s="250"/>
      <c r="P1164" s="250"/>
      <c r="Q1164" s="250"/>
      <c r="R1164" s="250"/>
      <c r="S1164" s="250"/>
      <c r="T1164" s="250"/>
      <c r="U1164" s="250"/>
      <c r="V1164" s="250"/>
      <c r="W1164" s="250"/>
      <c r="X1164" s="259"/>
      <c r="Y1164" s="255"/>
      <c r="Z1164" s="254"/>
      <c r="AA1164" s="254"/>
      <c r="AB1164" s="254"/>
      <c r="AC1164" s="254"/>
      <c r="AD1164" s="254"/>
      <c r="AE1164" s="254"/>
      <c r="AF1164" s="254"/>
      <c r="AG1164" s="254"/>
      <c r="AH1164" s="254"/>
      <c r="AI1164" s="254"/>
      <c r="AJ1164" s="254"/>
      <c r="AK1164" s="254"/>
      <c r="AL1164" s="254"/>
      <c r="AM1164" s="254"/>
      <c r="AN1164" s="254"/>
      <c r="AO1164" s="254"/>
    </row>
    <row r="1165" spans="1:41" s="272" customFormat="1" x14ac:dyDescent="0.2">
      <c r="A1165" s="250"/>
      <c r="B1165" s="250"/>
      <c r="C1165" s="302"/>
      <c r="D1165" s="250"/>
      <c r="E1165" s="250"/>
      <c r="F1165" s="250"/>
      <c r="G1165" s="250"/>
      <c r="H1165" s="250"/>
      <c r="I1165" s="250"/>
      <c r="J1165" s="250"/>
      <c r="K1165" s="250"/>
      <c r="L1165" s="250"/>
      <c r="M1165" s="250"/>
      <c r="N1165" s="250"/>
      <c r="O1165" s="250"/>
      <c r="P1165" s="250"/>
      <c r="Q1165" s="250"/>
      <c r="R1165" s="250"/>
      <c r="S1165" s="250"/>
      <c r="T1165" s="250"/>
      <c r="U1165" s="250"/>
      <c r="V1165" s="250"/>
      <c r="W1165" s="250"/>
      <c r="X1165" s="259"/>
      <c r="Y1165" s="255"/>
      <c r="Z1165" s="254"/>
      <c r="AA1165" s="254"/>
      <c r="AB1165" s="254"/>
      <c r="AC1165" s="254"/>
      <c r="AD1165" s="254"/>
      <c r="AE1165" s="254"/>
      <c r="AF1165" s="254"/>
      <c r="AG1165" s="254"/>
      <c r="AH1165" s="254"/>
      <c r="AI1165" s="254"/>
      <c r="AJ1165" s="254"/>
      <c r="AK1165" s="254"/>
      <c r="AL1165" s="254"/>
      <c r="AM1165" s="254"/>
      <c r="AN1165" s="254"/>
      <c r="AO1165" s="254"/>
    </row>
    <row r="1166" spans="1:41" s="272" customFormat="1" x14ac:dyDescent="0.2">
      <c r="A1166" s="250"/>
      <c r="B1166" s="250"/>
      <c r="C1166" s="302"/>
      <c r="D1166" s="250"/>
      <c r="E1166" s="250"/>
      <c r="F1166" s="250"/>
      <c r="G1166" s="250"/>
      <c r="H1166" s="250"/>
      <c r="I1166" s="250"/>
      <c r="J1166" s="250"/>
      <c r="K1166" s="250"/>
      <c r="L1166" s="250"/>
      <c r="M1166" s="250"/>
      <c r="N1166" s="250"/>
      <c r="O1166" s="250"/>
      <c r="P1166" s="250"/>
      <c r="Q1166" s="250"/>
      <c r="R1166" s="250"/>
      <c r="S1166" s="250"/>
      <c r="T1166" s="250"/>
      <c r="U1166" s="250"/>
      <c r="V1166" s="250"/>
      <c r="W1166" s="250"/>
      <c r="X1166" s="259"/>
      <c r="Y1166" s="255"/>
      <c r="Z1166" s="254"/>
      <c r="AA1166" s="254"/>
      <c r="AB1166" s="254"/>
      <c r="AC1166" s="254"/>
      <c r="AD1166" s="254"/>
      <c r="AE1166" s="254"/>
      <c r="AF1166" s="254"/>
      <c r="AG1166" s="254"/>
      <c r="AH1166" s="254"/>
      <c r="AI1166" s="254"/>
      <c r="AJ1166" s="254"/>
      <c r="AK1166" s="254"/>
      <c r="AL1166" s="254"/>
      <c r="AM1166" s="254"/>
      <c r="AN1166" s="254"/>
      <c r="AO1166" s="254"/>
    </row>
    <row r="1167" spans="1:41" s="272" customFormat="1" x14ac:dyDescent="0.2">
      <c r="A1167" s="250"/>
      <c r="B1167" s="250"/>
      <c r="C1167" s="302"/>
      <c r="D1167" s="250"/>
      <c r="E1167" s="250"/>
      <c r="F1167" s="250"/>
      <c r="G1167" s="250"/>
      <c r="H1167" s="250"/>
      <c r="I1167" s="250"/>
      <c r="J1167" s="250"/>
      <c r="K1167" s="250"/>
      <c r="L1167" s="250"/>
      <c r="M1167" s="250"/>
      <c r="N1167" s="250"/>
      <c r="O1167" s="250"/>
      <c r="P1167" s="250"/>
      <c r="Q1167" s="250"/>
      <c r="R1167" s="250"/>
      <c r="S1167" s="250"/>
      <c r="T1167" s="250"/>
      <c r="U1167" s="250"/>
      <c r="V1167" s="250"/>
      <c r="W1167" s="250"/>
      <c r="X1167" s="259"/>
      <c r="Y1167" s="255"/>
      <c r="Z1167" s="254"/>
      <c r="AA1167" s="254"/>
      <c r="AB1167" s="254"/>
      <c r="AC1167" s="254"/>
      <c r="AD1167" s="254"/>
      <c r="AE1167" s="254"/>
      <c r="AF1167" s="254"/>
      <c r="AG1167" s="254"/>
      <c r="AH1167" s="254"/>
      <c r="AI1167" s="254"/>
      <c r="AJ1167" s="254"/>
      <c r="AK1167" s="254"/>
      <c r="AL1167" s="254"/>
      <c r="AM1167" s="254"/>
      <c r="AN1167" s="254"/>
      <c r="AO1167" s="254"/>
    </row>
    <row r="1168" spans="1:41" s="272" customFormat="1" x14ac:dyDescent="0.2">
      <c r="A1168" s="250"/>
      <c r="B1168" s="250"/>
      <c r="C1168" s="302"/>
      <c r="D1168" s="250"/>
      <c r="E1168" s="250"/>
      <c r="F1168" s="250"/>
      <c r="G1168" s="250"/>
      <c r="H1168" s="250"/>
      <c r="I1168" s="250"/>
      <c r="J1168" s="250"/>
      <c r="K1168" s="250"/>
      <c r="L1168" s="250"/>
      <c r="M1168" s="250"/>
      <c r="N1168" s="250"/>
      <c r="O1168" s="250"/>
      <c r="P1168" s="250"/>
      <c r="Q1168" s="250"/>
      <c r="R1168" s="250"/>
      <c r="S1168" s="250"/>
      <c r="T1168" s="250"/>
      <c r="U1168" s="250"/>
      <c r="V1168" s="250"/>
      <c r="W1168" s="250"/>
      <c r="X1168" s="259"/>
      <c r="Y1168" s="255"/>
      <c r="Z1168" s="254"/>
      <c r="AA1168" s="254"/>
      <c r="AB1168" s="254"/>
      <c r="AC1168" s="254"/>
      <c r="AD1168" s="254"/>
      <c r="AE1168" s="254"/>
      <c r="AF1168" s="254"/>
      <c r="AG1168" s="254"/>
      <c r="AH1168" s="254"/>
      <c r="AI1168" s="254"/>
      <c r="AJ1168" s="254"/>
      <c r="AK1168" s="254"/>
      <c r="AL1168" s="254"/>
      <c r="AM1168" s="254"/>
      <c r="AN1168" s="254"/>
      <c r="AO1168" s="254"/>
    </row>
    <row r="1169" spans="1:41" s="272" customFormat="1" x14ac:dyDescent="0.2">
      <c r="A1169" s="250"/>
      <c r="B1169" s="250"/>
      <c r="C1169" s="302"/>
      <c r="D1169" s="250"/>
      <c r="E1169" s="250"/>
      <c r="F1169" s="250"/>
      <c r="G1169" s="250"/>
      <c r="H1169" s="250"/>
      <c r="I1169" s="250"/>
      <c r="J1169" s="250"/>
      <c r="K1169" s="250"/>
      <c r="L1169" s="250"/>
      <c r="M1169" s="250"/>
      <c r="N1169" s="250"/>
      <c r="O1169" s="250"/>
      <c r="P1169" s="250"/>
      <c r="Q1169" s="250"/>
      <c r="R1169" s="250"/>
      <c r="S1169" s="250"/>
      <c r="T1169" s="250"/>
      <c r="U1169" s="250"/>
      <c r="V1169" s="250"/>
      <c r="W1169" s="250"/>
      <c r="X1169" s="259"/>
      <c r="Y1169" s="255"/>
      <c r="Z1169" s="254"/>
      <c r="AA1169" s="254"/>
      <c r="AB1169" s="254"/>
      <c r="AC1169" s="254"/>
      <c r="AD1169" s="254"/>
      <c r="AE1169" s="254"/>
      <c r="AF1169" s="254"/>
      <c r="AG1169" s="254"/>
      <c r="AH1169" s="254"/>
      <c r="AI1169" s="254"/>
      <c r="AJ1169" s="254"/>
      <c r="AK1169" s="254"/>
      <c r="AL1169" s="254"/>
      <c r="AM1169" s="254"/>
      <c r="AN1169" s="254"/>
      <c r="AO1169" s="254"/>
    </row>
    <row r="1170" spans="1:41" s="272" customFormat="1" x14ac:dyDescent="0.2">
      <c r="A1170" s="250"/>
      <c r="B1170" s="250"/>
      <c r="C1170" s="302"/>
      <c r="D1170" s="250"/>
      <c r="E1170" s="250"/>
      <c r="F1170" s="250"/>
      <c r="G1170" s="250"/>
      <c r="H1170" s="250"/>
      <c r="I1170" s="250"/>
      <c r="J1170" s="250"/>
      <c r="K1170" s="250"/>
      <c r="L1170" s="250"/>
      <c r="M1170" s="250"/>
      <c r="N1170" s="250"/>
      <c r="O1170" s="250"/>
      <c r="P1170" s="250"/>
      <c r="Q1170" s="250"/>
      <c r="R1170" s="250"/>
      <c r="S1170" s="250"/>
      <c r="T1170" s="250"/>
      <c r="U1170" s="250"/>
      <c r="V1170" s="250"/>
      <c r="W1170" s="250"/>
      <c r="X1170" s="259"/>
      <c r="Y1170" s="255"/>
      <c r="Z1170" s="254"/>
      <c r="AA1170" s="254"/>
      <c r="AB1170" s="254"/>
      <c r="AC1170" s="254"/>
      <c r="AD1170" s="254"/>
      <c r="AE1170" s="254"/>
      <c r="AF1170" s="254"/>
      <c r="AG1170" s="254"/>
      <c r="AH1170" s="254"/>
      <c r="AI1170" s="254"/>
      <c r="AJ1170" s="254"/>
      <c r="AK1170" s="254"/>
      <c r="AL1170" s="254"/>
      <c r="AM1170" s="254"/>
      <c r="AN1170" s="254"/>
      <c r="AO1170" s="254"/>
    </row>
    <row r="1171" spans="1:41" s="272" customFormat="1" x14ac:dyDescent="0.2">
      <c r="A1171" s="250"/>
      <c r="B1171" s="250"/>
      <c r="C1171" s="302"/>
      <c r="D1171" s="250"/>
      <c r="E1171" s="250"/>
      <c r="F1171" s="250"/>
      <c r="G1171" s="250"/>
      <c r="H1171" s="250"/>
      <c r="I1171" s="250"/>
      <c r="J1171" s="250"/>
      <c r="K1171" s="250"/>
      <c r="L1171" s="250"/>
      <c r="M1171" s="250"/>
      <c r="N1171" s="250"/>
      <c r="O1171" s="250"/>
      <c r="P1171" s="250"/>
      <c r="Q1171" s="250"/>
      <c r="R1171" s="250"/>
      <c r="S1171" s="250"/>
      <c r="T1171" s="250"/>
      <c r="U1171" s="250"/>
      <c r="V1171" s="250"/>
      <c r="W1171" s="250"/>
      <c r="X1171" s="259"/>
      <c r="Y1171" s="255"/>
      <c r="Z1171" s="254"/>
      <c r="AA1171" s="254"/>
      <c r="AB1171" s="254"/>
      <c r="AC1171" s="254"/>
      <c r="AD1171" s="254"/>
      <c r="AE1171" s="254"/>
      <c r="AF1171" s="254"/>
      <c r="AG1171" s="254"/>
      <c r="AH1171" s="254"/>
      <c r="AI1171" s="254"/>
      <c r="AJ1171" s="254"/>
      <c r="AK1171" s="254"/>
      <c r="AL1171" s="254"/>
      <c r="AM1171" s="254"/>
      <c r="AN1171" s="254"/>
      <c r="AO1171" s="254"/>
    </row>
    <row r="1172" spans="1:41" s="272" customFormat="1" x14ac:dyDescent="0.2">
      <c r="A1172" s="250"/>
      <c r="B1172" s="250"/>
      <c r="C1172" s="302"/>
      <c r="D1172" s="250"/>
      <c r="E1172" s="250"/>
      <c r="F1172" s="250"/>
      <c r="G1172" s="250"/>
      <c r="H1172" s="250"/>
      <c r="I1172" s="250"/>
      <c r="J1172" s="250"/>
      <c r="K1172" s="250"/>
      <c r="L1172" s="250"/>
      <c r="M1172" s="250"/>
      <c r="N1172" s="250"/>
      <c r="O1172" s="250"/>
      <c r="P1172" s="250"/>
      <c r="Q1172" s="250"/>
      <c r="R1172" s="250"/>
      <c r="S1172" s="250"/>
      <c r="T1172" s="250"/>
      <c r="U1172" s="250"/>
      <c r="V1172" s="250"/>
      <c r="W1172" s="250"/>
      <c r="X1172" s="259"/>
      <c r="Y1172" s="255"/>
      <c r="Z1172" s="254"/>
      <c r="AA1172" s="254"/>
      <c r="AB1172" s="254"/>
      <c r="AC1172" s="254"/>
      <c r="AD1172" s="254"/>
      <c r="AE1172" s="254"/>
      <c r="AF1172" s="254"/>
      <c r="AG1172" s="254"/>
      <c r="AH1172" s="254"/>
      <c r="AI1172" s="254"/>
      <c r="AJ1172" s="254"/>
      <c r="AK1172" s="254"/>
      <c r="AL1172" s="254"/>
      <c r="AM1172" s="254"/>
      <c r="AN1172" s="254"/>
      <c r="AO1172" s="254"/>
    </row>
    <row r="1173" spans="1:41" s="272" customFormat="1" x14ac:dyDescent="0.2">
      <c r="A1173" s="250"/>
      <c r="B1173" s="250"/>
      <c r="C1173" s="302"/>
      <c r="D1173" s="250"/>
      <c r="E1173" s="250"/>
      <c r="F1173" s="250"/>
      <c r="G1173" s="250"/>
      <c r="H1173" s="250"/>
      <c r="I1173" s="250"/>
      <c r="J1173" s="250"/>
      <c r="K1173" s="250"/>
      <c r="L1173" s="250"/>
      <c r="M1173" s="250"/>
      <c r="N1173" s="250"/>
      <c r="O1173" s="250"/>
      <c r="P1173" s="250"/>
      <c r="Q1173" s="250"/>
      <c r="R1173" s="250"/>
      <c r="S1173" s="250"/>
      <c r="T1173" s="250"/>
      <c r="U1173" s="250"/>
      <c r="V1173" s="250"/>
      <c r="W1173" s="250"/>
      <c r="X1173" s="259"/>
      <c r="Y1173" s="255"/>
      <c r="Z1173" s="254"/>
      <c r="AA1173" s="254"/>
      <c r="AB1173" s="254"/>
      <c r="AC1173" s="254"/>
      <c r="AD1173" s="254"/>
      <c r="AE1173" s="254"/>
      <c r="AF1173" s="254"/>
      <c r="AG1173" s="254"/>
      <c r="AH1173" s="254"/>
      <c r="AI1173" s="254"/>
      <c r="AJ1173" s="254"/>
      <c r="AK1173" s="254"/>
      <c r="AL1173" s="254"/>
      <c r="AM1173" s="254"/>
      <c r="AN1173" s="254"/>
      <c r="AO1173" s="254"/>
    </row>
    <row r="1174" spans="1:41" s="272" customFormat="1" x14ac:dyDescent="0.2">
      <c r="A1174" s="250"/>
      <c r="B1174" s="250"/>
      <c r="C1174" s="302"/>
      <c r="D1174" s="250"/>
      <c r="E1174" s="250"/>
      <c r="F1174" s="250"/>
      <c r="G1174" s="250"/>
      <c r="H1174" s="250"/>
      <c r="I1174" s="250"/>
      <c r="J1174" s="250"/>
      <c r="K1174" s="250"/>
      <c r="L1174" s="250"/>
      <c r="M1174" s="250"/>
      <c r="N1174" s="250"/>
      <c r="O1174" s="250"/>
      <c r="P1174" s="250"/>
      <c r="Q1174" s="250"/>
      <c r="R1174" s="250"/>
      <c r="S1174" s="250"/>
      <c r="T1174" s="250"/>
      <c r="U1174" s="250"/>
      <c r="V1174" s="250"/>
      <c r="W1174" s="250"/>
      <c r="X1174" s="259"/>
      <c r="Y1174" s="255"/>
      <c r="Z1174" s="254"/>
      <c r="AA1174" s="254"/>
      <c r="AB1174" s="254"/>
      <c r="AC1174" s="254"/>
      <c r="AD1174" s="254"/>
      <c r="AE1174" s="254"/>
      <c r="AF1174" s="254"/>
      <c r="AG1174" s="254"/>
      <c r="AH1174" s="254"/>
      <c r="AI1174" s="254"/>
      <c r="AJ1174" s="254"/>
      <c r="AK1174" s="254"/>
      <c r="AL1174" s="254"/>
      <c r="AM1174" s="254"/>
      <c r="AN1174" s="254"/>
      <c r="AO1174" s="254"/>
    </row>
    <row r="1175" spans="1:41" s="272" customFormat="1" x14ac:dyDescent="0.2">
      <c r="A1175" s="250"/>
      <c r="B1175" s="250"/>
      <c r="C1175" s="302"/>
      <c r="D1175" s="250"/>
      <c r="E1175" s="250"/>
      <c r="F1175" s="250"/>
      <c r="G1175" s="250"/>
      <c r="H1175" s="250"/>
      <c r="I1175" s="250"/>
      <c r="J1175" s="250"/>
      <c r="K1175" s="250"/>
      <c r="L1175" s="250"/>
      <c r="M1175" s="250"/>
      <c r="N1175" s="250"/>
      <c r="O1175" s="250"/>
      <c r="P1175" s="250"/>
      <c r="Q1175" s="250"/>
      <c r="R1175" s="250"/>
      <c r="S1175" s="250"/>
      <c r="T1175" s="250"/>
      <c r="U1175" s="250"/>
      <c r="V1175" s="250"/>
      <c r="W1175" s="250"/>
      <c r="X1175" s="259"/>
      <c r="Y1175" s="255"/>
      <c r="Z1175" s="254"/>
      <c r="AA1175" s="254"/>
      <c r="AB1175" s="254"/>
      <c r="AC1175" s="254"/>
      <c r="AD1175" s="254"/>
      <c r="AE1175" s="254"/>
      <c r="AF1175" s="254"/>
      <c r="AG1175" s="254"/>
      <c r="AH1175" s="254"/>
      <c r="AI1175" s="254"/>
      <c r="AJ1175" s="254"/>
      <c r="AK1175" s="254"/>
      <c r="AL1175" s="254"/>
      <c r="AM1175" s="254"/>
      <c r="AN1175" s="254"/>
      <c r="AO1175" s="254"/>
    </row>
    <row r="1176" spans="1:41" s="272" customFormat="1" x14ac:dyDescent="0.2">
      <c r="A1176" s="250"/>
      <c r="B1176" s="250"/>
      <c r="C1176" s="302"/>
      <c r="D1176" s="250"/>
      <c r="E1176" s="250"/>
      <c r="F1176" s="250"/>
      <c r="G1176" s="250"/>
      <c r="H1176" s="250"/>
      <c r="I1176" s="250"/>
      <c r="J1176" s="250"/>
      <c r="K1176" s="250"/>
      <c r="L1176" s="250"/>
      <c r="M1176" s="250"/>
      <c r="N1176" s="250"/>
      <c r="O1176" s="250"/>
      <c r="P1176" s="250"/>
      <c r="Q1176" s="250"/>
      <c r="R1176" s="250"/>
      <c r="S1176" s="250"/>
      <c r="T1176" s="250"/>
      <c r="U1176" s="250"/>
      <c r="V1176" s="250"/>
      <c r="W1176" s="250"/>
      <c r="X1176" s="259"/>
      <c r="Y1176" s="255"/>
      <c r="Z1176" s="254"/>
      <c r="AA1176" s="254"/>
      <c r="AB1176" s="254"/>
      <c r="AC1176" s="254"/>
      <c r="AD1176" s="254"/>
      <c r="AE1176" s="254"/>
      <c r="AF1176" s="254"/>
      <c r="AG1176" s="254"/>
      <c r="AH1176" s="254"/>
      <c r="AI1176" s="254"/>
      <c r="AJ1176" s="254"/>
      <c r="AK1176" s="254"/>
      <c r="AL1176" s="254"/>
      <c r="AM1176" s="254"/>
      <c r="AN1176" s="254"/>
      <c r="AO1176" s="254"/>
    </row>
    <row r="1177" spans="1:41" s="272" customFormat="1" x14ac:dyDescent="0.2">
      <c r="A1177" s="250"/>
      <c r="B1177" s="250"/>
      <c r="C1177" s="302"/>
      <c r="D1177" s="250"/>
      <c r="E1177" s="250"/>
      <c r="F1177" s="250"/>
      <c r="G1177" s="250"/>
      <c r="H1177" s="250"/>
      <c r="I1177" s="250"/>
      <c r="J1177" s="250"/>
      <c r="K1177" s="250"/>
      <c r="L1177" s="250"/>
      <c r="M1177" s="250"/>
      <c r="N1177" s="250"/>
      <c r="O1177" s="250"/>
      <c r="P1177" s="250"/>
      <c r="Q1177" s="250"/>
      <c r="R1177" s="250"/>
      <c r="S1177" s="250"/>
      <c r="T1177" s="250"/>
      <c r="U1177" s="250"/>
      <c r="V1177" s="250"/>
      <c r="W1177" s="250"/>
      <c r="X1177" s="259"/>
      <c r="Y1177" s="255"/>
      <c r="Z1177" s="254"/>
      <c r="AA1177" s="254"/>
      <c r="AB1177" s="254"/>
      <c r="AC1177" s="254"/>
      <c r="AD1177" s="254"/>
      <c r="AE1177" s="254"/>
      <c r="AF1177" s="254"/>
      <c r="AG1177" s="254"/>
      <c r="AH1177" s="254"/>
      <c r="AI1177" s="254"/>
      <c r="AJ1177" s="254"/>
      <c r="AK1177" s="254"/>
      <c r="AL1177" s="254"/>
      <c r="AM1177" s="254"/>
      <c r="AN1177" s="254"/>
      <c r="AO1177" s="254"/>
    </row>
    <row r="1178" spans="1:41" s="272" customFormat="1" x14ac:dyDescent="0.2">
      <c r="A1178" s="250"/>
      <c r="B1178" s="250"/>
      <c r="C1178" s="302"/>
      <c r="D1178" s="250"/>
      <c r="E1178" s="250"/>
      <c r="F1178" s="250"/>
      <c r="G1178" s="250"/>
      <c r="H1178" s="250"/>
      <c r="I1178" s="250"/>
      <c r="J1178" s="250"/>
      <c r="K1178" s="250"/>
      <c r="L1178" s="250"/>
      <c r="M1178" s="250"/>
      <c r="N1178" s="250"/>
      <c r="O1178" s="250"/>
      <c r="P1178" s="250"/>
      <c r="Q1178" s="250"/>
      <c r="R1178" s="250"/>
      <c r="S1178" s="250"/>
      <c r="T1178" s="250"/>
      <c r="U1178" s="250"/>
      <c r="V1178" s="250"/>
      <c r="W1178" s="250"/>
      <c r="X1178" s="259"/>
      <c r="Y1178" s="255"/>
      <c r="Z1178" s="254"/>
      <c r="AA1178" s="254"/>
      <c r="AB1178" s="254"/>
      <c r="AC1178" s="254"/>
      <c r="AD1178" s="254"/>
      <c r="AE1178" s="254"/>
      <c r="AF1178" s="254"/>
      <c r="AG1178" s="254"/>
      <c r="AH1178" s="254"/>
      <c r="AI1178" s="254"/>
      <c r="AJ1178" s="254"/>
      <c r="AK1178" s="254"/>
      <c r="AL1178" s="254"/>
      <c r="AM1178" s="254"/>
      <c r="AN1178" s="254"/>
      <c r="AO1178" s="254"/>
    </row>
    <row r="1179" spans="1:41" s="272" customFormat="1" x14ac:dyDescent="0.2">
      <c r="A1179" s="250"/>
      <c r="B1179" s="250"/>
      <c r="C1179" s="302"/>
      <c r="D1179" s="250"/>
      <c r="E1179" s="250"/>
      <c r="F1179" s="250"/>
      <c r="G1179" s="250"/>
      <c r="H1179" s="250"/>
      <c r="I1179" s="250"/>
      <c r="J1179" s="250"/>
      <c r="K1179" s="250"/>
      <c r="L1179" s="250"/>
      <c r="M1179" s="250"/>
      <c r="N1179" s="250"/>
      <c r="O1179" s="250"/>
      <c r="P1179" s="250"/>
      <c r="Q1179" s="250"/>
      <c r="R1179" s="250"/>
      <c r="S1179" s="250"/>
      <c r="T1179" s="250"/>
      <c r="U1179" s="250"/>
      <c r="V1179" s="250"/>
      <c r="W1179" s="250"/>
      <c r="X1179" s="259"/>
      <c r="Y1179" s="255"/>
      <c r="Z1179" s="254"/>
      <c r="AA1179" s="254"/>
      <c r="AB1179" s="254"/>
      <c r="AC1179" s="254"/>
      <c r="AD1179" s="254"/>
      <c r="AE1179" s="254"/>
      <c r="AF1179" s="254"/>
      <c r="AG1179" s="254"/>
      <c r="AH1179" s="254"/>
      <c r="AI1179" s="254"/>
      <c r="AJ1179" s="254"/>
      <c r="AK1179" s="254"/>
      <c r="AL1179" s="254"/>
      <c r="AM1179" s="254"/>
      <c r="AN1179" s="254"/>
      <c r="AO1179" s="254"/>
    </row>
    <row r="1180" spans="1:41" s="272" customFormat="1" x14ac:dyDescent="0.2">
      <c r="A1180" s="250"/>
      <c r="B1180" s="250"/>
      <c r="C1180" s="302"/>
      <c r="D1180" s="250"/>
      <c r="E1180" s="250"/>
      <c r="F1180" s="250"/>
      <c r="G1180" s="250"/>
      <c r="H1180" s="250"/>
      <c r="I1180" s="250"/>
      <c r="J1180" s="250"/>
      <c r="K1180" s="250"/>
      <c r="L1180" s="250"/>
      <c r="M1180" s="250"/>
      <c r="N1180" s="250"/>
      <c r="O1180" s="250"/>
      <c r="P1180" s="250"/>
      <c r="Q1180" s="250"/>
      <c r="R1180" s="250"/>
      <c r="S1180" s="250"/>
      <c r="T1180" s="250"/>
      <c r="U1180" s="250"/>
      <c r="V1180" s="250"/>
      <c r="W1180" s="250"/>
      <c r="X1180" s="259"/>
      <c r="Y1180" s="255"/>
      <c r="Z1180" s="254"/>
      <c r="AA1180" s="254"/>
      <c r="AB1180" s="254"/>
      <c r="AC1180" s="254"/>
      <c r="AD1180" s="254"/>
      <c r="AE1180" s="254"/>
      <c r="AF1180" s="254"/>
      <c r="AG1180" s="254"/>
      <c r="AH1180" s="254"/>
      <c r="AI1180" s="254"/>
      <c r="AJ1180" s="254"/>
      <c r="AK1180" s="254"/>
      <c r="AL1180" s="254"/>
      <c r="AM1180" s="254"/>
      <c r="AN1180" s="254"/>
      <c r="AO1180" s="254"/>
    </row>
    <row r="1181" spans="1:41" s="272" customFormat="1" x14ac:dyDescent="0.2">
      <c r="A1181" s="250"/>
      <c r="B1181" s="250"/>
      <c r="C1181" s="302"/>
      <c r="D1181" s="250"/>
      <c r="E1181" s="250"/>
      <c r="F1181" s="250"/>
      <c r="G1181" s="250"/>
      <c r="H1181" s="250"/>
      <c r="I1181" s="250"/>
      <c r="J1181" s="250"/>
      <c r="K1181" s="250"/>
      <c r="L1181" s="250"/>
      <c r="M1181" s="250"/>
      <c r="N1181" s="250"/>
      <c r="O1181" s="250"/>
      <c r="P1181" s="250"/>
      <c r="Q1181" s="250"/>
      <c r="R1181" s="250"/>
      <c r="S1181" s="250"/>
      <c r="T1181" s="250"/>
      <c r="U1181" s="250"/>
      <c r="V1181" s="250"/>
      <c r="W1181" s="250"/>
      <c r="X1181" s="259"/>
      <c r="Y1181" s="255"/>
      <c r="Z1181" s="254"/>
      <c r="AA1181" s="254"/>
      <c r="AB1181" s="254"/>
      <c r="AC1181" s="254"/>
      <c r="AD1181" s="254"/>
      <c r="AE1181" s="254"/>
      <c r="AF1181" s="254"/>
      <c r="AG1181" s="254"/>
      <c r="AH1181" s="254"/>
      <c r="AI1181" s="254"/>
      <c r="AJ1181" s="254"/>
      <c r="AK1181" s="254"/>
      <c r="AL1181" s="254"/>
      <c r="AM1181" s="254"/>
      <c r="AN1181" s="254"/>
      <c r="AO1181" s="254"/>
    </row>
    <row r="1182" spans="1:41" s="272" customFormat="1" x14ac:dyDescent="0.2">
      <c r="A1182" s="250"/>
      <c r="B1182" s="250"/>
      <c r="C1182" s="302"/>
      <c r="D1182" s="250"/>
      <c r="E1182" s="250"/>
      <c r="F1182" s="250"/>
      <c r="G1182" s="250"/>
      <c r="H1182" s="250"/>
      <c r="I1182" s="250"/>
      <c r="J1182" s="250"/>
      <c r="K1182" s="250"/>
      <c r="L1182" s="250"/>
      <c r="M1182" s="250"/>
      <c r="N1182" s="250"/>
      <c r="O1182" s="250"/>
      <c r="P1182" s="250"/>
      <c r="Q1182" s="250"/>
      <c r="R1182" s="250"/>
      <c r="S1182" s="250"/>
      <c r="T1182" s="250"/>
      <c r="U1182" s="250"/>
      <c r="V1182" s="250"/>
      <c r="W1182" s="250"/>
      <c r="X1182" s="259"/>
      <c r="Y1182" s="255"/>
      <c r="Z1182" s="254"/>
      <c r="AA1182" s="254"/>
      <c r="AB1182" s="254"/>
      <c r="AC1182" s="254"/>
      <c r="AD1182" s="254"/>
      <c r="AE1182" s="254"/>
      <c r="AF1182" s="254"/>
      <c r="AG1182" s="254"/>
      <c r="AH1182" s="254"/>
      <c r="AI1182" s="254"/>
      <c r="AJ1182" s="254"/>
      <c r="AK1182" s="254"/>
      <c r="AL1182" s="254"/>
      <c r="AM1182" s="254"/>
      <c r="AN1182" s="254"/>
      <c r="AO1182" s="254"/>
    </row>
    <row r="1183" spans="1:41" s="272" customFormat="1" x14ac:dyDescent="0.2">
      <c r="A1183" s="250"/>
      <c r="B1183" s="250"/>
      <c r="C1183" s="302"/>
      <c r="D1183" s="250"/>
      <c r="E1183" s="250"/>
      <c r="F1183" s="250"/>
      <c r="G1183" s="250"/>
      <c r="H1183" s="250"/>
      <c r="I1183" s="250"/>
      <c r="J1183" s="250"/>
      <c r="K1183" s="250"/>
      <c r="L1183" s="250"/>
      <c r="M1183" s="250"/>
      <c r="N1183" s="250"/>
      <c r="O1183" s="250"/>
      <c r="P1183" s="250"/>
      <c r="Q1183" s="250"/>
      <c r="R1183" s="250"/>
      <c r="S1183" s="250"/>
      <c r="T1183" s="250"/>
      <c r="U1183" s="250"/>
      <c r="V1183" s="250"/>
      <c r="W1183" s="250"/>
      <c r="X1183" s="259"/>
      <c r="Y1183" s="255"/>
      <c r="Z1183" s="254"/>
      <c r="AA1183" s="254"/>
      <c r="AB1183" s="254"/>
      <c r="AC1183" s="254"/>
      <c r="AD1183" s="254"/>
      <c r="AE1183" s="254"/>
      <c r="AF1183" s="254"/>
      <c r="AG1183" s="254"/>
      <c r="AH1183" s="254"/>
      <c r="AI1183" s="254"/>
      <c r="AJ1183" s="254"/>
      <c r="AK1183" s="254"/>
      <c r="AL1183" s="254"/>
      <c r="AM1183" s="254"/>
      <c r="AN1183" s="254"/>
      <c r="AO1183" s="254"/>
    </row>
    <row r="1184" spans="1:41" s="272" customFormat="1" x14ac:dyDescent="0.2">
      <c r="A1184" s="250"/>
      <c r="B1184" s="250"/>
      <c r="C1184" s="302"/>
      <c r="D1184" s="250"/>
      <c r="E1184" s="250"/>
      <c r="F1184" s="250"/>
      <c r="G1184" s="250"/>
      <c r="H1184" s="250"/>
      <c r="I1184" s="250"/>
      <c r="J1184" s="250"/>
      <c r="K1184" s="250"/>
      <c r="L1184" s="250"/>
      <c r="M1184" s="250"/>
      <c r="N1184" s="250"/>
      <c r="O1184" s="250"/>
      <c r="P1184" s="250"/>
      <c r="Q1184" s="250"/>
      <c r="R1184" s="250"/>
      <c r="S1184" s="250"/>
      <c r="T1184" s="250"/>
      <c r="U1184" s="250"/>
      <c r="V1184" s="250"/>
      <c r="W1184" s="250"/>
      <c r="X1184" s="259"/>
      <c r="Y1184" s="255"/>
      <c r="Z1184" s="254"/>
      <c r="AA1184" s="254"/>
      <c r="AB1184" s="254"/>
      <c r="AC1184" s="254"/>
      <c r="AD1184" s="254"/>
      <c r="AE1184" s="254"/>
      <c r="AF1184" s="254"/>
      <c r="AG1184" s="254"/>
      <c r="AH1184" s="254"/>
      <c r="AI1184" s="254"/>
      <c r="AJ1184" s="254"/>
      <c r="AK1184" s="254"/>
      <c r="AL1184" s="254"/>
      <c r="AM1184" s="254"/>
      <c r="AN1184" s="254"/>
      <c r="AO1184" s="254"/>
    </row>
    <row r="1185" spans="1:41" s="272" customFormat="1" x14ac:dyDescent="0.2">
      <c r="A1185" s="250"/>
      <c r="B1185" s="250"/>
      <c r="C1185" s="302"/>
      <c r="D1185" s="250"/>
      <c r="E1185" s="250"/>
      <c r="F1185" s="250"/>
      <c r="G1185" s="250"/>
      <c r="H1185" s="250"/>
      <c r="I1185" s="250"/>
      <c r="J1185" s="250"/>
      <c r="K1185" s="250"/>
      <c r="L1185" s="250"/>
      <c r="M1185" s="250"/>
      <c r="N1185" s="250"/>
      <c r="O1185" s="250"/>
      <c r="P1185" s="250"/>
      <c r="Q1185" s="250"/>
      <c r="R1185" s="250"/>
      <c r="S1185" s="250"/>
      <c r="T1185" s="250"/>
      <c r="U1185" s="250"/>
      <c r="V1185" s="250"/>
      <c r="W1185" s="250"/>
      <c r="X1185" s="259"/>
      <c r="Y1185" s="255"/>
      <c r="Z1185" s="254"/>
      <c r="AA1185" s="254"/>
      <c r="AB1185" s="254"/>
      <c r="AC1185" s="254"/>
      <c r="AD1185" s="254"/>
      <c r="AE1185" s="254"/>
      <c r="AF1185" s="254"/>
      <c r="AG1185" s="254"/>
      <c r="AH1185" s="254"/>
      <c r="AI1185" s="254"/>
      <c r="AJ1185" s="254"/>
      <c r="AK1185" s="254"/>
      <c r="AL1185" s="254"/>
      <c r="AM1185" s="254"/>
      <c r="AN1185" s="254"/>
      <c r="AO1185" s="254"/>
    </row>
    <row r="1186" spans="1:41" s="272" customFormat="1" x14ac:dyDescent="0.2">
      <c r="A1186" s="250"/>
      <c r="B1186" s="250"/>
      <c r="C1186" s="302"/>
      <c r="D1186" s="250"/>
      <c r="E1186" s="250"/>
      <c r="F1186" s="250"/>
      <c r="G1186" s="250"/>
      <c r="H1186" s="250"/>
      <c r="I1186" s="250"/>
      <c r="J1186" s="250"/>
      <c r="K1186" s="250"/>
      <c r="L1186" s="250"/>
      <c r="M1186" s="250"/>
      <c r="N1186" s="250"/>
      <c r="O1186" s="250"/>
      <c r="P1186" s="250"/>
      <c r="Q1186" s="250"/>
      <c r="R1186" s="250"/>
      <c r="S1186" s="250"/>
      <c r="T1186" s="250"/>
      <c r="U1186" s="250"/>
      <c r="V1186" s="250"/>
      <c r="W1186" s="250"/>
      <c r="X1186" s="259"/>
      <c r="Y1186" s="255"/>
      <c r="Z1186" s="254"/>
      <c r="AA1186" s="254"/>
      <c r="AB1186" s="254"/>
      <c r="AC1186" s="254"/>
      <c r="AD1186" s="254"/>
      <c r="AE1186" s="254"/>
      <c r="AF1186" s="254"/>
      <c r="AG1186" s="254"/>
      <c r="AH1186" s="254"/>
      <c r="AI1186" s="254"/>
      <c r="AJ1186" s="254"/>
      <c r="AK1186" s="254"/>
      <c r="AL1186" s="254"/>
      <c r="AM1186" s="254"/>
      <c r="AN1186" s="254"/>
      <c r="AO1186" s="254"/>
    </row>
    <row r="1187" spans="1:41" s="272" customFormat="1" x14ac:dyDescent="0.2">
      <c r="A1187" s="250"/>
      <c r="B1187" s="250"/>
      <c r="C1187" s="302"/>
      <c r="D1187" s="250"/>
      <c r="E1187" s="250"/>
      <c r="F1187" s="250"/>
      <c r="G1187" s="250"/>
      <c r="H1187" s="250"/>
      <c r="I1187" s="250"/>
      <c r="J1187" s="250"/>
      <c r="K1187" s="250"/>
      <c r="L1187" s="250"/>
      <c r="M1187" s="250"/>
      <c r="N1187" s="250"/>
      <c r="O1187" s="250"/>
      <c r="P1187" s="250"/>
      <c r="Q1187" s="250"/>
      <c r="R1187" s="250"/>
      <c r="S1187" s="250"/>
      <c r="T1187" s="250"/>
      <c r="U1187" s="250"/>
      <c r="V1187" s="250"/>
      <c r="W1187" s="250"/>
      <c r="X1187" s="259"/>
      <c r="Y1187" s="255"/>
      <c r="Z1187" s="254"/>
      <c r="AA1187" s="254"/>
      <c r="AB1187" s="254"/>
      <c r="AC1187" s="254"/>
      <c r="AD1187" s="254"/>
      <c r="AE1187" s="254"/>
      <c r="AF1187" s="254"/>
      <c r="AG1187" s="254"/>
      <c r="AH1187" s="254"/>
      <c r="AI1187" s="254"/>
      <c r="AJ1187" s="254"/>
      <c r="AK1187" s="254"/>
      <c r="AL1187" s="254"/>
      <c r="AM1187" s="254"/>
      <c r="AN1187" s="254"/>
      <c r="AO1187" s="254"/>
    </row>
    <row r="1188" spans="1:41" s="272" customFormat="1" x14ac:dyDescent="0.2">
      <c r="A1188" s="250"/>
      <c r="B1188" s="250"/>
      <c r="C1188" s="302"/>
      <c r="D1188" s="250"/>
      <c r="E1188" s="250"/>
      <c r="F1188" s="250"/>
      <c r="G1188" s="250"/>
      <c r="H1188" s="250"/>
      <c r="I1188" s="250"/>
      <c r="J1188" s="250"/>
      <c r="K1188" s="250"/>
      <c r="L1188" s="250"/>
      <c r="M1188" s="250"/>
      <c r="N1188" s="250"/>
      <c r="O1188" s="250"/>
      <c r="P1188" s="250"/>
      <c r="Q1188" s="250"/>
      <c r="R1188" s="250"/>
      <c r="S1188" s="250"/>
      <c r="T1188" s="250"/>
      <c r="U1188" s="250"/>
      <c r="V1188" s="250"/>
      <c r="W1188" s="250"/>
      <c r="X1188" s="259"/>
      <c r="Y1188" s="255"/>
      <c r="Z1188" s="254"/>
      <c r="AA1188" s="254"/>
      <c r="AB1188" s="254"/>
      <c r="AC1188" s="254"/>
      <c r="AD1188" s="254"/>
      <c r="AE1188" s="254"/>
      <c r="AF1188" s="254"/>
      <c r="AG1188" s="254"/>
      <c r="AH1188" s="254"/>
      <c r="AI1188" s="254"/>
      <c r="AJ1188" s="254"/>
      <c r="AK1188" s="254"/>
      <c r="AL1188" s="254"/>
      <c r="AM1188" s="254"/>
      <c r="AN1188" s="254"/>
      <c r="AO1188" s="254"/>
    </row>
    <row r="1189" spans="1:41" s="272" customFormat="1" x14ac:dyDescent="0.2">
      <c r="A1189" s="250"/>
      <c r="B1189" s="250"/>
      <c r="C1189" s="302"/>
      <c r="D1189" s="250"/>
      <c r="E1189" s="250"/>
      <c r="F1189" s="250"/>
      <c r="G1189" s="250"/>
      <c r="H1189" s="250"/>
      <c r="I1189" s="250"/>
      <c r="J1189" s="250"/>
      <c r="K1189" s="250"/>
      <c r="L1189" s="250"/>
      <c r="M1189" s="250"/>
      <c r="N1189" s="250"/>
      <c r="O1189" s="250"/>
      <c r="P1189" s="250"/>
      <c r="Q1189" s="250"/>
      <c r="R1189" s="250"/>
      <c r="S1189" s="250"/>
      <c r="T1189" s="250"/>
      <c r="U1189" s="250"/>
      <c r="V1189" s="250"/>
      <c r="W1189" s="250"/>
      <c r="X1189" s="259"/>
      <c r="Y1189" s="255"/>
      <c r="Z1189" s="254"/>
      <c r="AA1189" s="254"/>
      <c r="AB1189" s="254"/>
      <c r="AC1189" s="254"/>
      <c r="AD1189" s="254"/>
      <c r="AE1189" s="254"/>
      <c r="AF1189" s="254"/>
      <c r="AG1189" s="254"/>
      <c r="AH1189" s="254"/>
      <c r="AI1189" s="254"/>
      <c r="AJ1189" s="254"/>
      <c r="AK1189" s="254"/>
      <c r="AL1189" s="254"/>
      <c r="AM1189" s="254"/>
      <c r="AN1189" s="254"/>
      <c r="AO1189" s="254"/>
    </row>
    <row r="1190" spans="1:41" s="272" customFormat="1" x14ac:dyDescent="0.2">
      <c r="A1190" s="250"/>
      <c r="B1190" s="250"/>
      <c r="C1190" s="302"/>
      <c r="D1190" s="250"/>
      <c r="E1190" s="250"/>
      <c r="F1190" s="250"/>
      <c r="G1190" s="250"/>
      <c r="H1190" s="250"/>
      <c r="I1190" s="250"/>
      <c r="J1190" s="250"/>
      <c r="K1190" s="250"/>
      <c r="L1190" s="250"/>
      <c r="M1190" s="250"/>
      <c r="N1190" s="250"/>
      <c r="O1190" s="250"/>
      <c r="P1190" s="250"/>
      <c r="Q1190" s="250"/>
      <c r="R1190" s="250"/>
      <c r="S1190" s="250"/>
      <c r="T1190" s="250"/>
      <c r="U1190" s="250"/>
      <c r="V1190" s="250"/>
      <c r="W1190" s="250"/>
      <c r="X1190" s="259"/>
      <c r="Y1190" s="255"/>
      <c r="Z1190" s="254"/>
      <c r="AA1190" s="254"/>
      <c r="AB1190" s="254"/>
      <c r="AC1190" s="254"/>
      <c r="AD1190" s="254"/>
      <c r="AE1190" s="254"/>
      <c r="AF1190" s="254"/>
      <c r="AG1190" s="254"/>
      <c r="AH1190" s="254"/>
      <c r="AI1190" s="254"/>
      <c r="AJ1190" s="254"/>
      <c r="AK1190" s="254"/>
      <c r="AL1190" s="254"/>
      <c r="AM1190" s="254"/>
      <c r="AN1190" s="254"/>
      <c r="AO1190" s="254"/>
    </row>
    <row r="1191" spans="1:41" s="272" customFormat="1" x14ac:dyDescent="0.2">
      <c r="A1191" s="250"/>
      <c r="B1191" s="250"/>
      <c r="C1191" s="302"/>
      <c r="D1191" s="250"/>
      <c r="E1191" s="250"/>
      <c r="F1191" s="250"/>
      <c r="G1191" s="250"/>
      <c r="H1191" s="250"/>
      <c r="I1191" s="250"/>
      <c r="J1191" s="250"/>
      <c r="K1191" s="250"/>
      <c r="L1191" s="250"/>
      <c r="M1191" s="250"/>
      <c r="N1191" s="250"/>
      <c r="O1191" s="250"/>
      <c r="P1191" s="250"/>
      <c r="Q1191" s="250"/>
      <c r="R1191" s="250"/>
      <c r="S1191" s="250"/>
      <c r="T1191" s="250"/>
      <c r="U1191" s="250"/>
      <c r="V1191" s="250"/>
      <c r="W1191" s="250"/>
      <c r="X1191" s="259"/>
      <c r="Y1191" s="255"/>
      <c r="Z1191" s="254"/>
      <c r="AA1191" s="254"/>
      <c r="AB1191" s="254"/>
      <c r="AC1191" s="254"/>
      <c r="AD1191" s="254"/>
      <c r="AE1191" s="254"/>
      <c r="AF1191" s="254"/>
      <c r="AG1191" s="254"/>
      <c r="AH1191" s="254"/>
      <c r="AI1191" s="254"/>
      <c r="AJ1191" s="254"/>
      <c r="AK1191" s="254"/>
      <c r="AL1191" s="254"/>
      <c r="AM1191" s="254"/>
      <c r="AN1191" s="254"/>
      <c r="AO1191" s="254"/>
    </row>
    <row r="1192" spans="1:41" s="272" customFormat="1" x14ac:dyDescent="0.2">
      <c r="A1192" s="250"/>
      <c r="B1192" s="250"/>
      <c r="C1192" s="302"/>
      <c r="D1192" s="250"/>
      <c r="E1192" s="250"/>
      <c r="F1192" s="250"/>
      <c r="G1192" s="250"/>
      <c r="H1192" s="250"/>
      <c r="I1192" s="250"/>
      <c r="J1192" s="250"/>
      <c r="K1192" s="250"/>
      <c r="L1192" s="250"/>
      <c r="M1192" s="250"/>
      <c r="N1192" s="250"/>
      <c r="O1192" s="250"/>
      <c r="P1192" s="250"/>
      <c r="Q1192" s="250"/>
      <c r="R1192" s="250"/>
      <c r="S1192" s="250"/>
      <c r="T1192" s="250"/>
      <c r="U1192" s="250"/>
      <c r="V1192" s="250"/>
      <c r="W1192" s="250"/>
      <c r="X1192" s="259"/>
      <c r="Y1192" s="255"/>
      <c r="Z1192" s="254"/>
      <c r="AA1192" s="254"/>
      <c r="AB1192" s="254"/>
      <c r="AC1192" s="254"/>
      <c r="AD1192" s="254"/>
      <c r="AE1192" s="254"/>
      <c r="AF1192" s="254"/>
      <c r="AG1192" s="254"/>
      <c r="AH1192" s="254"/>
      <c r="AI1192" s="254"/>
      <c r="AJ1192" s="254"/>
      <c r="AK1192" s="254"/>
      <c r="AL1192" s="254"/>
      <c r="AM1192" s="254"/>
      <c r="AN1192" s="254"/>
      <c r="AO1192" s="254"/>
    </row>
    <row r="1193" spans="1:41" s="272" customFormat="1" x14ac:dyDescent="0.2">
      <c r="A1193" s="250"/>
      <c r="B1193" s="250"/>
      <c r="C1193" s="302"/>
      <c r="D1193" s="250"/>
      <c r="E1193" s="250"/>
      <c r="F1193" s="250"/>
      <c r="G1193" s="250"/>
      <c r="H1193" s="250"/>
      <c r="I1193" s="250"/>
      <c r="J1193" s="250"/>
      <c r="K1193" s="250"/>
      <c r="L1193" s="250"/>
      <c r="M1193" s="250"/>
      <c r="N1193" s="250"/>
      <c r="O1193" s="250"/>
      <c r="P1193" s="250"/>
      <c r="Q1193" s="250"/>
      <c r="R1193" s="250"/>
      <c r="S1193" s="250"/>
      <c r="T1193" s="250"/>
      <c r="U1193" s="250"/>
      <c r="V1193" s="250"/>
      <c r="W1193" s="250"/>
      <c r="X1193" s="259"/>
      <c r="Y1193" s="255"/>
      <c r="Z1193" s="254"/>
      <c r="AA1193" s="254"/>
      <c r="AB1193" s="254"/>
      <c r="AC1193" s="254"/>
      <c r="AD1193" s="254"/>
      <c r="AE1193" s="254"/>
      <c r="AF1193" s="254"/>
      <c r="AG1193" s="254"/>
      <c r="AH1193" s="254"/>
      <c r="AI1193" s="254"/>
      <c r="AJ1193" s="254"/>
      <c r="AK1193" s="254"/>
      <c r="AL1193" s="254"/>
      <c r="AM1193" s="254"/>
      <c r="AN1193" s="254"/>
      <c r="AO1193" s="254"/>
    </row>
    <row r="1194" spans="1:41" s="272" customFormat="1" x14ac:dyDescent="0.2">
      <c r="A1194" s="250"/>
      <c r="B1194" s="250"/>
      <c r="C1194" s="302"/>
      <c r="D1194" s="250"/>
      <c r="E1194" s="250"/>
      <c r="F1194" s="250"/>
      <c r="G1194" s="250"/>
      <c r="H1194" s="250"/>
      <c r="I1194" s="250"/>
      <c r="J1194" s="250"/>
      <c r="K1194" s="250"/>
      <c r="L1194" s="250"/>
      <c r="M1194" s="250"/>
      <c r="N1194" s="250"/>
      <c r="O1194" s="250"/>
      <c r="P1194" s="250"/>
      <c r="Q1194" s="250"/>
      <c r="R1194" s="250"/>
      <c r="S1194" s="250"/>
      <c r="T1194" s="250"/>
      <c r="U1194" s="250"/>
      <c r="V1194" s="250"/>
      <c r="W1194" s="250"/>
      <c r="X1194" s="259"/>
      <c r="Y1194" s="255"/>
      <c r="Z1194" s="254"/>
      <c r="AA1194" s="254"/>
      <c r="AB1194" s="254"/>
      <c r="AC1194" s="254"/>
      <c r="AD1194" s="254"/>
      <c r="AE1194" s="254"/>
      <c r="AF1194" s="254"/>
      <c r="AG1194" s="254"/>
      <c r="AH1194" s="254"/>
      <c r="AI1194" s="254"/>
      <c r="AJ1194" s="254"/>
      <c r="AK1194" s="254"/>
      <c r="AL1194" s="254"/>
      <c r="AM1194" s="254"/>
      <c r="AN1194" s="254"/>
      <c r="AO1194" s="254"/>
    </row>
    <row r="1195" spans="1:41" s="272" customFormat="1" x14ac:dyDescent="0.2">
      <c r="A1195" s="250"/>
      <c r="B1195" s="250"/>
      <c r="C1195" s="302"/>
      <c r="D1195" s="250"/>
      <c r="E1195" s="250"/>
      <c r="F1195" s="250"/>
      <c r="G1195" s="250"/>
      <c r="H1195" s="250"/>
      <c r="I1195" s="250"/>
      <c r="J1195" s="250"/>
      <c r="K1195" s="250"/>
      <c r="L1195" s="250"/>
      <c r="M1195" s="250"/>
      <c r="N1195" s="250"/>
      <c r="O1195" s="250"/>
      <c r="P1195" s="250"/>
      <c r="Q1195" s="250"/>
      <c r="R1195" s="250"/>
      <c r="S1195" s="250"/>
      <c r="T1195" s="250"/>
      <c r="U1195" s="250"/>
      <c r="V1195" s="250"/>
      <c r="W1195" s="250"/>
      <c r="X1195" s="259"/>
      <c r="Y1195" s="255"/>
      <c r="Z1195" s="254"/>
      <c r="AA1195" s="254"/>
      <c r="AB1195" s="254"/>
      <c r="AC1195" s="254"/>
      <c r="AD1195" s="254"/>
      <c r="AE1195" s="254"/>
      <c r="AF1195" s="254"/>
      <c r="AG1195" s="254"/>
      <c r="AH1195" s="254"/>
      <c r="AI1195" s="254"/>
      <c r="AJ1195" s="254"/>
      <c r="AK1195" s="254"/>
      <c r="AL1195" s="254"/>
      <c r="AM1195" s="254"/>
      <c r="AN1195" s="254"/>
      <c r="AO1195" s="254"/>
    </row>
    <row r="1196" spans="1:41" s="272" customFormat="1" x14ac:dyDescent="0.2">
      <c r="A1196" s="250"/>
      <c r="B1196" s="250"/>
      <c r="C1196" s="302"/>
      <c r="D1196" s="250"/>
      <c r="E1196" s="250"/>
      <c r="F1196" s="250"/>
      <c r="G1196" s="250"/>
      <c r="H1196" s="250"/>
      <c r="I1196" s="250"/>
      <c r="J1196" s="250"/>
      <c r="K1196" s="250"/>
      <c r="L1196" s="250"/>
      <c r="M1196" s="250"/>
      <c r="N1196" s="250"/>
      <c r="O1196" s="250"/>
      <c r="P1196" s="250"/>
      <c r="Q1196" s="250"/>
      <c r="R1196" s="250"/>
      <c r="S1196" s="250"/>
      <c r="T1196" s="250"/>
      <c r="U1196" s="250"/>
      <c r="V1196" s="250"/>
      <c r="W1196" s="250"/>
      <c r="X1196" s="259"/>
      <c r="Y1196" s="255"/>
      <c r="Z1196" s="254"/>
      <c r="AA1196" s="254"/>
      <c r="AB1196" s="254"/>
      <c r="AC1196" s="254"/>
      <c r="AD1196" s="254"/>
      <c r="AE1196" s="254"/>
      <c r="AF1196" s="254"/>
      <c r="AG1196" s="254"/>
      <c r="AH1196" s="254"/>
      <c r="AI1196" s="254"/>
      <c r="AJ1196" s="254"/>
      <c r="AK1196" s="254"/>
      <c r="AL1196" s="254"/>
      <c r="AM1196" s="254"/>
      <c r="AN1196" s="254"/>
      <c r="AO1196" s="254"/>
    </row>
    <row r="1197" spans="1:41" s="272" customFormat="1" x14ac:dyDescent="0.2">
      <c r="A1197" s="250"/>
      <c r="B1197" s="250"/>
      <c r="C1197" s="302"/>
      <c r="D1197" s="250"/>
      <c r="E1197" s="250"/>
      <c r="F1197" s="250"/>
      <c r="G1197" s="250"/>
      <c r="H1197" s="250"/>
      <c r="I1197" s="250"/>
      <c r="J1197" s="250"/>
      <c r="K1197" s="250"/>
      <c r="L1197" s="250"/>
      <c r="M1197" s="250"/>
      <c r="N1197" s="250"/>
      <c r="O1197" s="250"/>
      <c r="P1197" s="250"/>
      <c r="Q1197" s="250"/>
      <c r="R1197" s="250"/>
      <c r="S1197" s="250"/>
      <c r="T1197" s="250"/>
      <c r="U1197" s="250"/>
      <c r="V1197" s="250"/>
      <c r="W1197" s="250"/>
      <c r="X1197" s="259"/>
      <c r="Y1197" s="255"/>
      <c r="Z1197" s="254"/>
      <c r="AA1197" s="254"/>
      <c r="AB1197" s="254"/>
      <c r="AC1197" s="254"/>
      <c r="AD1197" s="254"/>
      <c r="AE1197" s="254"/>
      <c r="AF1197" s="254"/>
      <c r="AG1197" s="254"/>
      <c r="AH1197" s="254"/>
      <c r="AI1197" s="254"/>
      <c r="AJ1197" s="254"/>
      <c r="AK1197" s="254"/>
      <c r="AL1197" s="254"/>
      <c r="AM1197" s="254"/>
      <c r="AN1197" s="254"/>
      <c r="AO1197" s="254"/>
    </row>
    <row r="1198" spans="1:41" s="272" customFormat="1" x14ac:dyDescent="0.2">
      <c r="A1198" s="250"/>
      <c r="B1198" s="250"/>
      <c r="C1198" s="302"/>
      <c r="D1198" s="250"/>
      <c r="E1198" s="250"/>
      <c r="F1198" s="250"/>
      <c r="G1198" s="250"/>
      <c r="H1198" s="250"/>
      <c r="I1198" s="250"/>
      <c r="J1198" s="250"/>
      <c r="K1198" s="250"/>
      <c r="L1198" s="250"/>
      <c r="M1198" s="250"/>
      <c r="N1198" s="250"/>
      <c r="O1198" s="250"/>
      <c r="P1198" s="250"/>
      <c r="Q1198" s="250"/>
      <c r="R1198" s="250"/>
      <c r="S1198" s="250"/>
      <c r="T1198" s="250"/>
      <c r="U1198" s="250"/>
      <c r="V1198" s="250"/>
      <c r="W1198" s="250"/>
      <c r="X1198" s="259"/>
      <c r="Y1198" s="255"/>
      <c r="Z1198" s="254"/>
      <c r="AA1198" s="254"/>
      <c r="AB1198" s="254"/>
      <c r="AC1198" s="254"/>
      <c r="AD1198" s="254"/>
      <c r="AE1198" s="254"/>
      <c r="AF1198" s="254"/>
      <c r="AG1198" s="254"/>
      <c r="AH1198" s="254"/>
      <c r="AI1198" s="254"/>
      <c r="AJ1198" s="254"/>
      <c r="AK1198" s="254"/>
      <c r="AL1198" s="254"/>
      <c r="AM1198" s="254"/>
      <c r="AN1198" s="254"/>
      <c r="AO1198" s="254"/>
    </row>
    <row r="1199" spans="1:41" s="272" customFormat="1" x14ac:dyDescent="0.2">
      <c r="A1199" s="250"/>
      <c r="B1199" s="250"/>
      <c r="C1199" s="302"/>
      <c r="D1199" s="250"/>
      <c r="E1199" s="250"/>
      <c r="F1199" s="250"/>
      <c r="G1199" s="250"/>
      <c r="H1199" s="250"/>
      <c r="I1199" s="250"/>
      <c r="J1199" s="250"/>
      <c r="K1199" s="250"/>
      <c r="L1199" s="250"/>
      <c r="M1199" s="250"/>
      <c r="N1199" s="250"/>
      <c r="O1199" s="250"/>
      <c r="P1199" s="250"/>
      <c r="Q1199" s="250"/>
      <c r="R1199" s="250"/>
      <c r="S1199" s="250"/>
      <c r="T1199" s="250"/>
      <c r="U1199" s="250"/>
      <c r="V1199" s="250"/>
      <c r="W1199" s="250"/>
      <c r="X1199" s="259"/>
      <c r="Y1199" s="255"/>
      <c r="Z1199" s="254"/>
      <c r="AA1199" s="254"/>
      <c r="AB1199" s="254"/>
      <c r="AC1199" s="254"/>
      <c r="AD1199" s="254"/>
      <c r="AE1199" s="254"/>
      <c r="AF1199" s="254"/>
      <c r="AG1199" s="254"/>
      <c r="AH1199" s="254"/>
      <c r="AI1199" s="254"/>
      <c r="AJ1199" s="254"/>
      <c r="AK1199" s="254"/>
      <c r="AL1199" s="254"/>
      <c r="AM1199" s="254"/>
      <c r="AN1199" s="254"/>
      <c r="AO1199" s="254"/>
    </row>
    <row r="1200" spans="1:41" s="272" customFormat="1" x14ac:dyDescent="0.2">
      <c r="A1200" s="250"/>
      <c r="B1200" s="250"/>
      <c r="C1200" s="302"/>
      <c r="D1200" s="250"/>
      <c r="E1200" s="250"/>
      <c r="F1200" s="250"/>
      <c r="G1200" s="250"/>
      <c r="H1200" s="250"/>
      <c r="I1200" s="250"/>
      <c r="J1200" s="250"/>
      <c r="K1200" s="250"/>
      <c r="L1200" s="250"/>
      <c r="M1200" s="250"/>
      <c r="N1200" s="250"/>
      <c r="O1200" s="250"/>
      <c r="P1200" s="250"/>
      <c r="Q1200" s="250"/>
      <c r="R1200" s="250"/>
      <c r="S1200" s="250"/>
      <c r="T1200" s="250"/>
      <c r="U1200" s="250"/>
      <c r="V1200" s="250"/>
      <c r="W1200" s="250"/>
      <c r="X1200" s="259"/>
      <c r="Y1200" s="255"/>
      <c r="Z1200" s="254"/>
      <c r="AA1200" s="254"/>
      <c r="AB1200" s="254"/>
      <c r="AC1200" s="254"/>
      <c r="AD1200" s="254"/>
      <c r="AE1200" s="254"/>
      <c r="AF1200" s="254"/>
      <c r="AG1200" s="254"/>
      <c r="AH1200" s="254"/>
      <c r="AI1200" s="254"/>
      <c r="AJ1200" s="254"/>
      <c r="AK1200" s="254"/>
      <c r="AL1200" s="254"/>
      <c r="AM1200" s="254"/>
      <c r="AN1200" s="254"/>
      <c r="AO1200" s="254"/>
    </row>
    <row r="1201" spans="1:41" s="272" customFormat="1" x14ac:dyDescent="0.2">
      <c r="A1201" s="250"/>
      <c r="B1201" s="250"/>
      <c r="C1201" s="302"/>
      <c r="D1201" s="250"/>
      <c r="E1201" s="250"/>
      <c r="F1201" s="250"/>
      <c r="G1201" s="250"/>
      <c r="H1201" s="250"/>
      <c r="I1201" s="250"/>
      <c r="J1201" s="250"/>
      <c r="K1201" s="250"/>
      <c r="L1201" s="250"/>
      <c r="M1201" s="250"/>
      <c r="N1201" s="250"/>
      <c r="O1201" s="250"/>
      <c r="P1201" s="250"/>
      <c r="Q1201" s="250"/>
      <c r="R1201" s="250"/>
      <c r="S1201" s="250"/>
      <c r="T1201" s="250"/>
      <c r="U1201" s="250"/>
      <c r="V1201" s="250"/>
      <c r="W1201" s="250"/>
      <c r="X1201" s="259"/>
      <c r="Y1201" s="255"/>
      <c r="Z1201" s="254"/>
      <c r="AA1201" s="254"/>
      <c r="AB1201" s="254"/>
      <c r="AC1201" s="254"/>
      <c r="AD1201" s="254"/>
      <c r="AE1201" s="254"/>
      <c r="AF1201" s="254"/>
      <c r="AG1201" s="254"/>
      <c r="AH1201" s="254"/>
      <c r="AI1201" s="254"/>
      <c r="AJ1201" s="254"/>
      <c r="AK1201" s="254"/>
      <c r="AL1201" s="254"/>
      <c r="AM1201" s="254"/>
      <c r="AN1201" s="254"/>
      <c r="AO1201" s="254"/>
    </row>
    <row r="1202" spans="1:41" s="272" customFormat="1" x14ac:dyDescent="0.2">
      <c r="A1202" s="250"/>
      <c r="B1202" s="250"/>
      <c r="C1202" s="302"/>
      <c r="D1202" s="250"/>
      <c r="E1202" s="250"/>
      <c r="F1202" s="250"/>
      <c r="G1202" s="250"/>
      <c r="H1202" s="250"/>
      <c r="I1202" s="250"/>
      <c r="J1202" s="250"/>
      <c r="K1202" s="250"/>
      <c r="L1202" s="250"/>
      <c r="M1202" s="250"/>
      <c r="N1202" s="250"/>
      <c r="O1202" s="250"/>
      <c r="P1202" s="250"/>
      <c r="Q1202" s="250"/>
      <c r="R1202" s="250"/>
      <c r="S1202" s="250"/>
      <c r="T1202" s="250"/>
      <c r="U1202" s="250"/>
      <c r="V1202" s="250"/>
      <c r="W1202" s="250"/>
      <c r="X1202" s="259"/>
      <c r="Y1202" s="255"/>
      <c r="Z1202" s="254"/>
      <c r="AA1202" s="254"/>
      <c r="AB1202" s="254"/>
      <c r="AC1202" s="254"/>
      <c r="AD1202" s="254"/>
      <c r="AE1202" s="254"/>
      <c r="AF1202" s="254"/>
      <c r="AG1202" s="254"/>
      <c r="AH1202" s="254"/>
      <c r="AI1202" s="254"/>
      <c r="AJ1202" s="254"/>
      <c r="AK1202" s="254"/>
      <c r="AL1202" s="254"/>
      <c r="AM1202" s="254"/>
      <c r="AN1202" s="254"/>
      <c r="AO1202" s="254"/>
    </row>
    <row r="1203" spans="1:41" s="272" customFormat="1" x14ac:dyDescent="0.2">
      <c r="A1203" s="250"/>
      <c r="B1203" s="250"/>
      <c r="C1203" s="302"/>
      <c r="D1203" s="250"/>
      <c r="E1203" s="250"/>
      <c r="F1203" s="250"/>
      <c r="G1203" s="250"/>
      <c r="H1203" s="250"/>
      <c r="I1203" s="250"/>
      <c r="J1203" s="250"/>
      <c r="K1203" s="250"/>
      <c r="L1203" s="250"/>
      <c r="M1203" s="250"/>
      <c r="N1203" s="250"/>
      <c r="O1203" s="250"/>
      <c r="P1203" s="250"/>
      <c r="Q1203" s="250"/>
      <c r="R1203" s="250"/>
      <c r="S1203" s="250"/>
      <c r="T1203" s="250"/>
      <c r="U1203" s="250"/>
      <c r="V1203" s="250"/>
      <c r="W1203" s="250"/>
      <c r="X1203" s="259"/>
      <c r="Y1203" s="255"/>
      <c r="Z1203" s="254"/>
      <c r="AA1203" s="254"/>
      <c r="AB1203" s="254"/>
      <c r="AC1203" s="254"/>
      <c r="AD1203" s="254"/>
      <c r="AE1203" s="254"/>
      <c r="AF1203" s="254"/>
      <c r="AG1203" s="254"/>
      <c r="AH1203" s="254"/>
      <c r="AI1203" s="254"/>
      <c r="AJ1203" s="254"/>
      <c r="AK1203" s="254"/>
      <c r="AL1203" s="254"/>
      <c r="AM1203" s="254"/>
      <c r="AN1203" s="254"/>
      <c r="AO1203" s="254"/>
    </row>
    <row r="1204" spans="1:41" s="272" customFormat="1" x14ac:dyDescent="0.2">
      <c r="A1204" s="250"/>
      <c r="B1204" s="250"/>
      <c r="C1204" s="302"/>
      <c r="D1204" s="250"/>
      <c r="E1204" s="250"/>
      <c r="F1204" s="250"/>
      <c r="G1204" s="250"/>
      <c r="H1204" s="250"/>
      <c r="I1204" s="250"/>
      <c r="J1204" s="250"/>
      <c r="K1204" s="250"/>
      <c r="L1204" s="250"/>
      <c r="M1204" s="250"/>
      <c r="N1204" s="250"/>
      <c r="O1204" s="250"/>
      <c r="P1204" s="250"/>
      <c r="Q1204" s="250"/>
      <c r="R1204" s="250"/>
      <c r="S1204" s="250"/>
      <c r="T1204" s="250"/>
      <c r="U1204" s="250"/>
      <c r="V1204" s="250"/>
      <c r="W1204" s="250"/>
      <c r="X1204" s="259"/>
      <c r="Y1204" s="255"/>
      <c r="Z1204" s="254"/>
      <c r="AA1204" s="254"/>
      <c r="AB1204" s="254"/>
      <c r="AC1204" s="254"/>
      <c r="AD1204" s="254"/>
      <c r="AE1204" s="254"/>
      <c r="AF1204" s="254"/>
      <c r="AG1204" s="254"/>
      <c r="AH1204" s="254"/>
      <c r="AI1204" s="254"/>
      <c r="AJ1204" s="254"/>
      <c r="AK1204" s="254"/>
      <c r="AL1204" s="254"/>
      <c r="AM1204" s="254"/>
      <c r="AN1204" s="254"/>
      <c r="AO1204" s="254"/>
    </row>
    <row r="1205" spans="1:41" s="272" customFormat="1" x14ac:dyDescent="0.2">
      <c r="A1205" s="250"/>
      <c r="B1205" s="250"/>
      <c r="C1205" s="302"/>
      <c r="D1205" s="250"/>
      <c r="E1205" s="250"/>
      <c r="F1205" s="250"/>
      <c r="G1205" s="250"/>
      <c r="H1205" s="250"/>
      <c r="I1205" s="250"/>
      <c r="J1205" s="250"/>
      <c r="K1205" s="250"/>
      <c r="L1205" s="250"/>
      <c r="M1205" s="250"/>
      <c r="N1205" s="250"/>
      <c r="O1205" s="250"/>
      <c r="P1205" s="250"/>
      <c r="Q1205" s="250"/>
      <c r="R1205" s="250"/>
      <c r="S1205" s="250"/>
      <c r="T1205" s="250"/>
      <c r="U1205" s="250"/>
      <c r="V1205" s="250"/>
      <c r="W1205" s="250"/>
      <c r="X1205" s="259"/>
      <c r="Y1205" s="255"/>
      <c r="Z1205" s="254"/>
      <c r="AA1205" s="254"/>
      <c r="AB1205" s="254"/>
      <c r="AC1205" s="254"/>
      <c r="AD1205" s="254"/>
      <c r="AE1205" s="254"/>
      <c r="AF1205" s="254"/>
      <c r="AG1205" s="254"/>
      <c r="AH1205" s="254"/>
      <c r="AI1205" s="254"/>
      <c r="AJ1205" s="254"/>
      <c r="AK1205" s="254"/>
      <c r="AL1205" s="254"/>
      <c r="AM1205" s="254"/>
      <c r="AN1205" s="254"/>
      <c r="AO1205" s="254"/>
    </row>
    <row r="1206" spans="1:41" s="272" customFormat="1" x14ac:dyDescent="0.2">
      <c r="A1206" s="250"/>
      <c r="B1206" s="250"/>
      <c r="C1206" s="302"/>
      <c r="D1206" s="250"/>
      <c r="E1206" s="250"/>
      <c r="F1206" s="250"/>
      <c r="G1206" s="250"/>
      <c r="H1206" s="250"/>
      <c r="I1206" s="250"/>
      <c r="J1206" s="250"/>
      <c r="K1206" s="250"/>
      <c r="L1206" s="250"/>
      <c r="M1206" s="250"/>
      <c r="N1206" s="250"/>
      <c r="O1206" s="250"/>
      <c r="P1206" s="250"/>
      <c r="Q1206" s="250"/>
      <c r="R1206" s="250"/>
      <c r="S1206" s="250"/>
      <c r="T1206" s="250"/>
      <c r="U1206" s="250"/>
      <c r="V1206" s="250"/>
      <c r="W1206" s="250"/>
      <c r="X1206" s="259"/>
      <c r="Y1206" s="255"/>
      <c r="Z1206" s="254"/>
      <c r="AA1206" s="254"/>
      <c r="AB1206" s="254"/>
      <c r="AC1206" s="254"/>
      <c r="AD1206" s="254"/>
      <c r="AE1206" s="254"/>
      <c r="AF1206" s="254"/>
      <c r="AG1206" s="254"/>
      <c r="AH1206" s="254"/>
      <c r="AI1206" s="254"/>
      <c r="AJ1206" s="254"/>
      <c r="AK1206" s="254"/>
      <c r="AL1206" s="254"/>
      <c r="AM1206" s="254"/>
      <c r="AN1206" s="254"/>
      <c r="AO1206" s="254"/>
    </row>
    <row r="1207" spans="1:41" s="272" customFormat="1" x14ac:dyDescent="0.2">
      <c r="A1207" s="250"/>
      <c r="B1207" s="250"/>
      <c r="C1207" s="302"/>
      <c r="D1207" s="250"/>
      <c r="E1207" s="250"/>
      <c r="F1207" s="250"/>
      <c r="G1207" s="250"/>
      <c r="H1207" s="250"/>
      <c r="I1207" s="250"/>
      <c r="J1207" s="250"/>
      <c r="K1207" s="250"/>
      <c r="L1207" s="250"/>
      <c r="M1207" s="250"/>
      <c r="N1207" s="250"/>
      <c r="O1207" s="250"/>
      <c r="P1207" s="250"/>
      <c r="Q1207" s="250"/>
      <c r="R1207" s="250"/>
      <c r="S1207" s="250"/>
      <c r="T1207" s="250"/>
      <c r="U1207" s="250"/>
      <c r="V1207" s="250"/>
      <c r="W1207" s="250"/>
      <c r="X1207" s="259"/>
      <c r="Y1207" s="255"/>
      <c r="Z1207" s="254"/>
      <c r="AA1207" s="254"/>
      <c r="AB1207" s="254"/>
      <c r="AC1207" s="254"/>
      <c r="AD1207" s="254"/>
      <c r="AE1207" s="254"/>
      <c r="AF1207" s="254"/>
      <c r="AG1207" s="254"/>
      <c r="AH1207" s="254"/>
      <c r="AI1207" s="254"/>
      <c r="AJ1207" s="254"/>
      <c r="AK1207" s="254"/>
      <c r="AL1207" s="254"/>
      <c r="AM1207" s="254"/>
      <c r="AN1207" s="254"/>
      <c r="AO1207" s="254"/>
    </row>
    <row r="1208" spans="1:41" s="272" customFormat="1" x14ac:dyDescent="0.2">
      <c r="A1208" s="250"/>
      <c r="B1208" s="250"/>
      <c r="C1208" s="302"/>
      <c r="D1208" s="250"/>
      <c r="E1208" s="250"/>
      <c r="F1208" s="250"/>
      <c r="G1208" s="250"/>
      <c r="H1208" s="250"/>
      <c r="I1208" s="250"/>
      <c r="J1208" s="250"/>
      <c r="K1208" s="250"/>
      <c r="L1208" s="250"/>
      <c r="M1208" s="250"/>
      <c r="N1208" s="250"/>
      <c r="O1208" s="250"/>
      <c r="P1208" s="250"/>
      <c r="Q1208" s="250"/>
      <c r="R1208" s="250"/>
      <c r="S1208" s="250"/>
      <c r="T1208" s="250"/>
      <c r="U1208" s="250"/>
      <c r="V1208" s="250"/>
      <c r="W1208" s="250"/>
      <c r="X1208" s="259"/>
      <c r="Y1208" s="255"/>
      <c r="Z1208" s="254"/>
      <c r="AA1208" s="254"/>
      <c r="AB1208" s="254"/>
      <c r="AC1208" s="254"/>
      <c r="AD1208" s="254"/>
      <c r="AE1208" s="254"/>
      <c r="AF1208" s="254"/>
      <c r="AG1208" s="254"/>
      <c r="AH1208" s="254"/>
      <c r="AI1208" s="254"/>
      <c r="AJ1208" s="254"/>
      <c r="AK1208" s="254"/>
      <c r="AL1208" s="254"/>
      <c r="AM1208" s="254"/>
      <c r="AN1208" s="254"/>
      <c r="AO1208" s="254"/>
    </row>
    <row r="1209" spans="1:41" s="272" customFormat="1" x14ac:dyDescent="0.2">
      <c r="A1209" s="250"/>
      <c r="B1209" s="250"/>
      <c r="C1209" s="302"/>
      <c r="D1209" s="250"/>
      <c r="E1209" s="250"/>
      <c r="F1209" s="250"/>
      <c r="G1209" s="250"/>
      <c r="H1209" s="250"/>
      <c r="I1209" s="250"/>
      <c r="J1209" s="250"/>
      <c r="K1209" s="250"/>
      <c r="L1209" s="250"/>
      <c r="M1209" s="250"/>
      <c r="N1209" s="250"/>
      <c r="O1209" s="250"/>
      <c r="P1209" s="250"/>
      <c r="Q1209" s="250"/>
      <c r="R1209" s="250"/>
      <c r="S1209" s="250"/>
      <c r="T1209" s="250"/>
      <c r="U1209" s="250"/>
      <c r="V1209" s="250"/>
      <c r="W1209" s="250"/>
      <c r="X1209" s="259"/>
      <c r="Y1209" s="255"/>
      <c r="Z1209" s="254"/>
      <c r="AA1209" s="254"/>
      <c r="AB1209" s="254"/>
      <c r="AC1209" s="254"/>
      <c r="AD1209" s="254"/>
      <c r="AE1209" s="254"/>
      <c r="AF1209" s="254"/>
      <c r="AG1209" s="254"/>
      <c r="AH1209" s="254"/>
      <c r="AI1209" s="254"/>
      <c r="AJ1209" s="254"/>
      <c r="AK1209" s="254"/>
      <c r="AL1209" s="254"/>
      <c r="AM1209" s="254"/>
      <c r="AN1209" s="254"/>
      <c r="AO1209" s="254"/>
    </row>
    <row r="1210" spans="1:41" s="272" customFormat="1" x14ac:dyDescent="0.2">
      <c r="A1210" s="250"/>
      <c r="B1210" s="250"/>
      <c r="C1210" s="302"/>
      <c r="D1210" s="250"/>
      <c r="E1210" s="250"/>
      <c r="F1210" s="250"/>
      <c r="G1210" s="250"/>
      <c r="H1210" s="250"/>
      <c r="I1210" s="250"/>
      <c r="J1210" s="250"/>
      <c r="K1210" s="250"/>
      <c r="L1210" s="250"/>
      <c r="M1210" s="250"/>
      <c r="N1210" s="250"/>
      <c r="O1210" s="250"/>
      <c r="P1210" s="250"/>
      <c r="Q1210" s="250"/>
      <c r="R1210" s="250"/>
      <c r="S1210" s="250"/>
      <c r="T1210" s="250"/>
      <c r="U1210" s="250"/>
      <c r="V1210" s="250"/>
      <c r="W1210" s="250"/>
      <c r="X1210" s="259"/>
      <c r="Y1210" s="255"/>
      <c r="Z1210" s="254"/>
      <c r="AA1210" s="254"/>
      <c r="AB1210" s="254"/>
      <c r="AC1210" s="254"/>
      <c r="AD1210" s="254"/>
      <c r="AE1210" s="254"/>
      <c r="AF1210" s="254"/>
      <c r="AG1210" s="254"/>
      <c r="AH1210" s="254"/>
      <c r="AI1210" s="254"/>
      <c r="AJ1210" s="254"/>
      <c r="AK1210" s="254"/>
      <c r="AL1210" s="254"/>
      <c r="AM1210" s="254"/>
      <c r="AN1210" s="254"/>
      <c r="AO1210" s="254"/>
    </row>
    <row r="1211" spans="1:41" s="272" customFormat="1" x14ac:dyDescent="0.2">
      <c r="A1211" s="250"/>
      <c r="B1211" s="250"/>
      <c r="C1211" s="302"/>
      <c r="D1211" s="250"/>
      <c r="E1211" s="250"/>
      <c r="F1211" s="250"/>
      <c r="G1211" s="250"/>
      <c r="H1211" s="250"/>
      <c r="I1211" s="250"/>
      <c r="J1211" s="250"/>
      <c r="K1211" s="250"/>
      <c r="L1211" s="250"/>
      <c r="M1211" s="250"/>
      <c r="N1211" s="250"/>
      <c r="O1211" s="250"/>
      <c r="P1211" s="250"/>
      <c r="Q1211" s="250"/>
      <c r="R1211" s="250"/>
      <c r="S1211" s="250"/>
      <c r="T1211" s="250"/>
      <c r="U1211" s="250"/>
      <c r="V1211" s="250"/>
      <c r="W1211" s="250"/>
      <c r="X1211" s="259"/>
      <c r="Y1211" s="255"/>
      <c r="Z1211" s="254"/>
      <c r="AA1211" s="254"/>
      <c r="AB1211" s="254"/>
      <c r="AC1211" s="254"/>
      <c r="AD1211" s="254"/>
      <c r="AE1211" s="254"/>
      <c r="AF1211" s="254"/>
      <c r="AG1211" s="254"/>
      <c r="AH1211" s="254"/>
      <c r="AI1211" s="254"/>
      <c r="AJ1211" s="254"/>
      <c r="AK1211" s="254"/>
      <c r="AL1211" s="254"/>
      <c r="AM1211" s="254"/>
      <c r="AN1211" s="254"/>
      <c r="AO1211" s="254"/>
    </row>
    <row r="1212" spans="1:41" s="272" customFormat="1" x14ac:dyDescent="0.2">
      <c r="A1212" s="250"/>
      <c r="B1212" s="250"/>
      <c r="C1212" s="302"/>
      <c r="D1212" s="250"/>
      <c r="E1212" s="250"/>
      <c r="F1212" s="250"/>
      <c r="G1212" s="250"/>
      <c r="H1212" s="250"/>
      <c r="I1212" s="250"/>
      <c r="J1212" s="250"/>
      <c r="K1212" s="250"/>
      <c r="L1212" s="250"/>
      <c r="M1212" s="250"/>
      <c r="N1212" s="250"/>
      <c r="O1212" s="250"/>
      <c r="P1212" s="250"/>
      <c r="Q1212" s="250"/>
      <c r="R1212" s="250"/>
      <c r="S1212" s="250"/>
      <c r="T1212" s="250"/>
      <c r="U1212" s="250"/>
      <c r="V1212" s="250"/>
      <c r="W1212" s="250"/>
      <c r="X1212" s="259"/>
      <c r="Y1212" s="255"/>
      <c r="Z1212" s="254"/>
      <c r="AA1212" s="254"/>
      <c r="AB1212" s="254"/>
      <c r="AC1212" s="254"/>
      <c r="AD1212" s="254"/>
      <c r="AE1212" s="254"/>
      <c r="AF1212" s="254"/>
      <c r="AG1212" s="254"/>
      <c r="AH1212" s="254"/>
      <c r="AI1212" s="254"/>
      <c r="AJ1212" s="254"/>
      <c r="AK1212" s="254"/>
      <c r="AL1212" s="254"/>
      <c r="AM1212" s="254"/>
      <c r="AN1212" s="254"/>
      <c r="AO1212" s="254"/>
    </row>
    <row r="1213" spans="1:41" s="272" customFormat="1" x14ac:dyDescent="0.2">
      <c r="A1213" s="250"/>
      <c r="B1213" s="250"/>
      <c r="C1213" s="302"/>
      <c r="D1213" s="250"/>
      <c r="E1213" s="250"/>
      <c r="F1213" s="250"/>
      <c r="G1213" s="250"/>
      <c r="H1213" s="250"/>
      <c r="I1213" s="250"/>
      <c r="J1213" s="250"/>
      <c r="K1213" s="250"/>
      <c r="L1213" s="250"/>
      <c r="M1213" s="250"/>
      <c r="N1213" s="250"/>
      <c r="O1213" s="250"/>
      <c r="P1213" s="250"/>
      <c r="Q1213" s="250"/>
      <c r="R1213" s="250"/>
      <c r="S1213" s="250"/>
      <c r="T1213" s="250"/>
      <c r="U1213" s="250"/>
      <c r="V1213" s="250"/>
      <c r="W1213" s="250"/>
      <c r="X1213" s="259"/>
      <c r="Y1213" s="255"/>
      <c r="Z1213" s="254"/>
      <c r="AA1213" s="254"/>
      <c r="AB1213" s="254"/>
      <c r="AC1213" s="254"/>
      <c r="AD1213" s="254"/>
      <c r="AE1213" s="254"/>
      <c r="AF1213" s="254"/>
      <c r="AG1213" s="254"/>
      <c r="AH1213" s="254"/>
      <c r="AI1213" s="254"/>
      <c r="AJ1213" s="254"/>
      <c r="AK1213" s="254"/>
      <c r="AL1213" s="254"/>
      <c r="AM1213" s="254"/>
      <c r="AN1213" s="254"/>
      <c r="AO1213" s="254"/>
    </row>
    <row r="1214" spans="1:41" s="272" customFormat="1" x14ac:dyDescent="0.2">
      <c r="A1214" s="250"/>
      <c r="B1214" s="250"/>
      <c r="C1214" s="302"/>
      <c r="D1214" s="250"/>
      <c r="E1214" s="250"/>
      <c r="F1214" s="250"/>
      <c r="G1214" s="250"/>
      <c r="H1214" s="250"/>
      <c r="I1214" s="250"/>
      <c r="J1214" s="250"/>
      <c r="K1214" s="250"/>
      <c r="L1214" s="250"/>
      <c r="M1214" s="250"/>
      <c r="N1214" s="250"/>
      <c r="O1214" s="250"/>
      <c r="P1214" s="250"/>
      <c r="Q1214" s="250"/>
      <c r="R1214" s="250"/>
      <c r="S1214" s="250"/>
      <c r="T1214" s="250"/>
      <c r="U1214" s="250"/>
      <c r="V1214" s="250"/>
      <c r="W1214" s="250"/>
      <c r="X1214" s="259"/>
      <c r="Y1214" s="255"/>
      <c r="Z1214" s="254"/>
      <c r="AA1214" s="254"/>
      <c r="AB1214" s="254"/>
      <c r="AC1214" s="254"/>
      <c r="AD1214" s="254"/>
      <c r="AE1214" s="254"/>
      <c r="AF1214" s="254"/>
      <c r="AG1214" s="254"/>
      <c r="AH1214" s="254"/>
      <c r="AI1214" s="254"/>
      <c r="AJ1214" s="254"/>
      <c r="AK1214" s="254"/>
      <c r="AL1214" s="254"/>
      <c r="AM1214" s="254"/>
      <c r="AN1214" s="254"/>
      <c r="AO1214" s="254"/>
    </row>
    <row r="1215" spans="1:41" s="272" customFormat="1" x14ac:dyDescent="0.2">
      <c r="A1215" s="250"/>
      <c r="B1215" s="250"/>
      <c r="C1215" s="302"/>
      <c r="D1215" s="250"/>
      <c r="E1215" s="250"/>
      <c r="F1215" s="250"/>
      <c r="G1215" s="250"/>
      <c r="H1215" s="250"/>
      <c r="I1215" s="250"/>
      <c r="J1215" s="250"/>
      <c r="K1215" s="250"/>
      <c r="L1215" s="250"/>
      <c r="M1215" s="250"/>
      <c r="N1215" s="250"/>
      <c r="O1215" s="250"/>
      <c r="P1215" s="250"/>
      <c r="Q1215" s="250"/>
      <c r="R1215" s="250"/>
      <c r="S1215" s="250"/>
      <c r="T1215" s="250"/>
      <c r="U1215" s="250"/>
      <c r="V1215" s="250"/>
      <c r="W1215" s="250"/>
      <c r="X1215" s="259"/>
      <c r="Y1215" s="255"/>
      <c r="Z1215" s="254"/>
      <c r="AA1215" s="254"/>
      <c r="AB1215" s="254"/>
      <c r="AC1215" s="254"/>
      <c r="AD1215" s="254"/>
      <c r="AE1215" s="254"/>
      <c r="AF1215" s="254"/>
      <c r="AG1215" s="254"/>
      <c r="AH1215" s="254"/>
      <c r="AI1215" s="254"/>
      <c r="AJ1215" s="254"/>
      <c r="AK1215" s="254"/>
      <c r="AL1215" s="254"/>
      <c r="AM1215" s="254"/>
      <c r="AN1215" s="254"/>
      <c r="AO1215" s="254"/>
    </row>
    <row r="1216" spans="1:41" s="272" customFormat="1" x14ac:dyDescent="0.2">
      <c r="A1216" s="250"/>
      <c r="B1216" s="250"/>
      <c r="C1216" s="302"/>
      <c r="D1216" s="250"/>
      <c r="E1216" s="250"/>
      <c r="F1216" s="250"/>
      <c r="G1216" s="250"/>
      <c r="H1216" s="250"/>
      <c r="I1216" s="250"/>
      <c r="J1216" s="250"/>
      <c r="K1216" s="250"/>
      <c r="L1216" s="250"/>
      <c r="M1216" s="250"/>
      <c r="N1216" s="250"/>
      <c r="O1216" s="250"/>
      <c r="P1216" s="250"/>
      <c r="Q1216" s="250"/>
      <c r="R1216" s="250"/>
      <c r="S1216" s="250"/>
      <c r="T1216" s="250"/>
      <c r="U1216" s="250"/>
      <c r="V1216" s="250"/>
      <c r="W1216" s="250"/>
      <c r="X1216" s="259"/>
      <c r="Y1216" s="255"/>
      <c r="Z1216" s="254"/>
      <c r="AA1216" s="254"/>
      <c r="AB1216" s="254"/>
      <c r="AC1216" s="254"/>
      <c r="AD1216" s="254"/>
      <c r="AE1216" s="254"/>
      <c r="AF1216" s="254"/>
      <c r="AG1216" s="254"/>
      <c r="AH1216" s="254"/>
      <c r="AI1216" s="254"/>
      <c r="AJ1216" s="254"/>
      <c r="AK1216" s="254"/>
      <c r="AL1216" s="254"/>
      <c r="AM1216" s="254"/>
      <c r="AN1216" s="254"/>
      <c r="AO1216" s="254"/>
    </row>
    <row r="1217" spans="1:41" s="272" customFormat="1" x14ac:dyDescent="0.2">
      <c r="A1217" s="250"/>
      <c r="B1217" s="250"/>
      <c r="C1217" s="302"/>
      <c r="D1217" s="250"/>
      <c r="E1217" s="250"/>
      <c r="F1217" s="250"/>
      <c r="G1217" s="250"/>
      <c r="H1217" s="250"/>
      <c r="I1217" s="250"/>
      <c r="J1217" s="250"/>
      <c r="K1217" s="250"/>
      <c r="L1217" s="250"/>
      <c r="M1217" s="250"/>
      <c r="N1217" s="250"/>
      <c r="O1217" s="250"/>
      <c r="P1217" s="250"/>
      <c r="Q1217" s="250"/>
      <c r="R1217" s="250"/>
      <c r="S1217" s="250"/>
      <c r="T1217" s="250"/>
      <c r="U1217" s="250"/>
      <c r="V1217" s="250"/>
      <c r="W1217" s="250"/>
      <c r="X1217" s="259"/>
      <c r="Y1217" s="255"/>
      <c r="Z1217" s="254"/>
      <c r="AA1217" s="254"/>
      <c r="AB1217" s="254"/>
      <c r="AC1217" s="254"/>
      <c r="AD1217" s="254"/>
      <c r="AE1217" s="254"/>
      <c r="AF1217" s="254"/>
      <c r="AG1217" s="254"/>
      <c r="AH1217" s="254"/>
      <c r="AI1217" s="254"/>
      <c r="AJ1217" s="254"/>
      <c r="AK1217" s="254"/>
      <c r="AL1217" s="254"/>
      <c r="AM1217" s="254"/>
      <c r="AN1217" s="254"/>
      <c r="AO1217" s="254"/>
    </row>
    <row r="1218" spans="1:41" s="272" customFormat="1" x14ac:dyDescent="0.2">
      <c r="A1218" s="250"/>
      <c r="B1218" s="250"/>
      <c r="C1218" s="302"/>
      <c r="D1218" s="250"/>
      <c r="E1218" s="250"/>
      <c r="F1218" s="250"/>
      <c r="G1218" s="250"/>
      <c r="H1218" s="250"/>
      <c r="I1218" s="250"/>
      <c r="J1218" s="250"/>
      <c r="K1218" s="250"/>
      <c r="L1218" s="250"/>
      <c r="M1218" s="250"/>
      <c r="N1218" s="250"/>
      <c r="O1218" s="250"/>
      <c r="P1218" s="250"/>
      <c r="Q1218" s="250"/>
      <c r="R1218" s="250"/>
      <c r="S1218" s="250"/>
      <c r="T1218" s="250"/>
      <c r="U1218" s="250"/>
      <c r="V1218" s="250"/>
      <c r="W1218" s="250"/>
      <c r="X1218" s="259"/>
      <c r="Y1218" s="255"/>
      <c r="Z1218" s="254"/>
      <c r="AA1218" s="254"/>
      <c r="AB1218" s="254"/>
      <c r="AC1218" s="254"/>
      <c r="AD1218" s="254"/>
      <c r="AE1218" s="254"/>
      <c r="AF1218" s="254"/>
      <c r="AG1218" s="254"/>
      <c r="AH1218" s="254"/>
      <c r="AI1218" s="254"/>
      <c r="AJ1218" s="254"/>
      <c r="AK1218" s="254"/>
      <c r="AL1218" s="254"/>
      <c r="AM1218" s="254"/>
      <c r="AN1218" s="254"/>
      <c r="AO1218" s="254"/>
    </row>
    <row r="1219" spans="1:41" s="272" customFormat="1" x14ac:dyDescent="0.2">
      <c r="A1219" s="250"/>
      <c r="B1219" s="250"/>
      <c r="C1219" s="302"/>
      <c r="D1219" s="250"/>
      <c r="E1219" s="250"/>
      <c r="F1219" s="250"/>
      <c r="G1219" s="250"/>
      <c r="H1219" s="250"/>
      <c r="I1219" s="250"/>
      <c r="J1219" s="250"/>
      <c r="K1219" s="250"/>
      <c r="L1219" s="250"/>
      <c r="M1219" s="250"/>
      <c r="N1219" s="250"/>
      <c r="O1219" s="250"/>
      <c r="P1219" s="250"/>
      <c r="Q1219" s="250"/>
      <c r="R1219" s="250"/>
      <c r="S1219" s="250"/>
      <c r="T1219" s="250"/>
      <c r="U1219" s="250"/>
      <c r="V1219" s="250"/>
      <c r="W1219" s="250"/>
      <c r="X1219" s="259"/>
      <c r="Y1219" s="255"/>
      <c r="Z1219" s="254"/>
      <c r="AA1219" s="254"/>
      <c r="AB1219" s="254"/>
      <c r="AC1219" s="254"/>
      <c r="AD1219" s="254"/>
      <c r="AE1219" s="254"/>
      <c r="AF1219" s="254"/>
      <c r="AG1219" s="254"/>
      <c r="AH1219" s="254"/>
      <c r="AI1219" s="254"/>
      <c r="AJ1219" s="254"/>
      <c r="AK1219" s="254"/>
      <c r="AL1219" s="254"/>
      <c r="AM1219" s="254"/>
      <c r="AN1219" s="254"/>
      <c r="AO1219" s="254"/>
    </row>
    <row r="1220" spans="1:41" s="272" customFormat="1" x14ac:dyDescent="0.2">
      <c r="A1220" s="250"/>
      <c r="B1220" s="250"/>
      <c r="C1220" s="302"/>
      <c r="D1220" s="250"/>
      <c r="E1220" s="250"/>
      <c r="F1220" s="250"/>
      <c r="G1220" s="250"/>
      <c r="H1220" s="250"/>
      <c r="I1220" s="250"/>
      <c r="J1220" s="250"/>
      <c r="K1220" s="250"/>
      <c r="L1220" s="250"/>
      <c r="M1220" s="250"/>
      <c r="N1220" s="250"/>
      <c r="O1220" s="250"/>
      <c r="P1220" s="250"/>
      <c r="Q1220" s="250"/>
      <c r="R1220" s="250"/>
      <c r="S1220" s="250"/>
      <c r="T1220" s="250"/>
      <c r="U1220" s="250"/>
      <c r="V1220" s="250"/>
      <c r="W1220" s="250"/>
      <c r="X1220" s="259"/>
      <c r="Y1220" s="255"/>
      <c r="Z1220" s="254"/>
      <c r="AA1220" s="254"/>
      <c r="AB1220" s="254"/>
      <c r="AC1220" s="254"/>
      <c r="AD1220" s="254"/>
      <c r="AE1220" s="254"/>
      <c r="AF1220" s="254"/>
      <c r="AG1220" s="254"/>
      <c r="AH1220" s="254"/>
      <c r="AI1220" s="254"/>
      <c r="AJ1220" s="254"/>
      <c r="AK1220" s="254"/>
      <c r="AL1220" s="254"/>
      <c r="AM1220" s="254"/>
      <c r="AN1220" s="254"/>
      <c r="AO1220" s="254"/>
    </row>
    <row r="1221" spans="1:41" s="272" customFormat="1" x14ac:dyDescent="0.2">
      <c r="A1221" s="250"/>
      <c r="B1221" s="250"/>
      <c r="C1221" s="302"/>
      <c r="D1221" s="250"/>
      <c r="E1221" s="250"/>
      <c r="F1221" s="250"/>
      <c r="G1221" s="250"/>
      <c r="H1221" s="250"/>
      <c r="I1221" s="250"/>
      <c r="J1221" s="250"/>
      <c r="K1221" s="250"/>
      <c r="L1221" s="250"/>
      <c r="M1221" s="250"/>
      <c r="N1221" s="250"/>
      <c r="O1221" s="250"/>
      <c r="P1221" s="250"/>
      <c r="Q1221" s="250"/>
      <c r="R1221" s="250"/>
      <c r="S1221" s="250"/>
      <c r="T1221" s="250"/>
      <c r="U1221" s="250"/>
      <c r="V1221" s="250"/>
      <c r="W1221" s="250"/>
      <c r="X1221" s="259"/>
      <c r="Y1221" s="255"/>
      <c r="Z1221" s="254"/>
      <c r="AA1221" s="254"/>
      <c r="AB1221" s="254"/>
      <c r="AC1221" s="254"/>
      <c r="AD1221" s="254"/>
      <c r="AE1221" s="254"/>
      <c r="AF1221" s="254"/>
      <c r="AG1221" s="254"/>
      <c r="AH1221" s="254"/>
      <c r="AI1221" s="254"/>
      <c r="AJ1221" s="254"/>
      <c r="AK1221" s="254"/>
      <c r="AL1221" s="254"/>
      <c r="AM1221" s="254"/>
      <c r="AN1221" s="254"/>
      <c r="AO1221" s="254"/>
    </row>
    <row r="1222" spans="1:41" s="272" customFormat="1" x14ac:dyDescent="0.2">
      <c r="A1222" s="250"/>
      <c r="B1222" s="250"/>
      <c r="C1222" s="302"/>
      <c r="D1222" s="250"/>
      <c r="E1222" s="250"/>
      <c r="F1222" s="250"/>
      <c r="G1222" s="250"/>
      <c r="H1222" s="250"/>
      <c r="I1222" s="250"/>
      <c r="J1222" s="250"/>
      <c r="K1222" s="250"/>
      <c r="L1222" s="250"/>
      <c r="M1222" s="250"/>
      <c r="N1222" s="250"/>
      <c r="O1222" s="250"/>
      <c r="P1222" s="250"/>
      <c r="Q1222" s="250"/>
      <c r="R1222" s="250"/>
      <c r="S1222" s="250"/>
      <c r="T1222" s="250"/>
      <c r="U1222" s="250"/>
      <c r="V1222" s="250"/>
      <c r="W1222" s="250"/>
      <c r="X1222" s="259"/>
      <c r="Y1222" s="255"/>
      <c r="Z1222" s="254"/>
      <c r="AA1222" s="254"/>
      <c r="AB1222" s="254"/>
      <c r="AC1222" s="254"/>
      <c r="AD1222" s="254"/>
      <c r="AE1222" s="254"/>
      <c r="AF1222" s="254"/>
      <c r="AG1222" s="254"/>
      <c r="AH1222" s="254"/>
      <c r="AI1222" s="254"/>
      <c r="AJ1222" s="254"/>
      <c r="AK1222" s="254"/>
      <c r="AL1222" s="254"/>
      <c r="AM1222" s="254"/>
      <c r="AN1222" s="254"/>
      <c r="AO1222" s="254"/>
    </row>
    <row r="1223" spans="1:41" s="272" customFormat="1" x14ac:dyDescent="0.2">
      <c r="A1223" s="250"/>
      <c r="B1223" s="250"/>
      <c r="C1223" s="302"/>
      <c r="D1223" s="250"/>
      <c r="E1223" s="250"/>
      <c r="F1223" s="250"/>
      <c r="G1223" s="250"/>
      <c r="H1223" s="250"/>
      <c r="I1223" s="250"/>
      <c r="J1223" s="250"/>
      <c r="K1223" s="250"/>
      <c r="L1223" s="250"/>
      <c r="M1223" s="250"/>
      <c r="N1223" s="250"/>
      <c r="O1223" s="250"/>
      <c r="P1223" s="250"/>
      <c r="Q1223" s="250"/>
      <c r="R1223" s="250"/>
      <c r="S1223" s="250"/>
      <c r="T1223" s="250"/>
      <c r="U1223" s="250"/>
      <c r="V1223" s="250"/>
      <c r="W1223" s="250"/>
      <c r="X1223" s="259"/>
      <c r="Y1223" s="255"/>
      <c r="Z1223" s="254"/>
      <c r="AA1223" s="254"/>
      <c r="AB1223" s="254"/>
      <c r="AC1223" s="254"/>
      <c r="AD1223" s="254"/>
      <c r="AE1223" s="254"/>
      <c r="AF1223" s="254"/>
      <c r="AG1223" s="254"/>
      <c r="AH1223" s="254"/>
      <c r="AI1223" s="254"/>
      <c r="AJ1223" s="254"/>
      <c r="AK1223" s="254"/>
      <c r="AL1223" s="254"/>
      <c r="AM1223" s="254"/>
      <c r="AN1223" s="254"/>
      <c r="AO1223" s="254"/>
    </row>
    <row r="1224" spans="1:41" s="272" customFormat="1" x14ac:dyDescent="0.2">
      <c r="A1224" s="250"/>
      <c r="B1224" s="250"/>
      <c r="C1224" s="302"/>
      <c r="D1224" s="250"/>
      <c r="E1224" s="250"/>
      <c r="F1224" s="250"/>
      <c r="G1224" s="250"/>
      <c r="H1224" s="250"/>
      <c r="I1224" s="250"/>
      <c r="J1224" s="250"/>
      <c r="K1224" s="250"/>
      <c r="L1224" s="250"/>
      <c r="M1224" s="250"/>
      <c r="N1224" s="250"/>
      <c r="O1224" s="250"/>
      <c r="P1224" s="250"/>
      <c r="Q1224" s="250"/>
      <c r="R1224" s="250"/>
      <c r="S1224" s="250"/>
      <c r="T1224" s="250"/>
      <c r="U1224" s="250"/>
      <c r="V1224" s="250"/>
      <c r="W1224" s="250"/>
      <c r="X1224" s="259"/>
      <c r="Y1224" s="255"/>
      <c r="Z1224" s="254"/>
      <c r="AA1224" s="254"/>
      <c r="AB1224" s="254"/>
      <c r="AC1224" s="254"/>
      <c r="AD1224" s="254"/>
      <c r="AE1224" s="254"/>
      <c r="AF1224" s="254"/>
      <c r="AG1224" s="254"/>
      <c r="AH1224" s="254"/>
      <c r="AI1224" s="254"/>
      <c r="AJ1224" s="254"/>
      <c r="AK1224" s="254"/>
      <c r="AL1224" s="254"/>
      <c r="AM1224" s="254"/>
      <c r="AN1224" s="254"/>
      <c r="AO1224" s="254"/>
    </row>
    <row r="1225" spans="1:41" s="272" customFormat="1" x14ac:dyDescent="0.2">
      <c r="A1225" s="250"/>
      <c r="B1225" s="250"/>
      <c r="C1225" s="302"/>
      <c r="D1225" s="250"/>
      <c r="E1225" s="250"/>
      <c r="F1225" s="250"/>
      <c r="G1225" s="250"/>
      <c r="H1225" s="250"/>
      <c r="I1225" s="250"/>
      <c r="J1225" s="250"/>
      <c r="K1225" s="250"/>
      <c r="L1225" s="250"/>
      <c r="M1225" s="250"/>
      <c r="N1225" s="250"/>
      <c r="O1225" s="250"/>
      <c r="P1225" s="250"/>
      <c r="Q1225" s="250"/>
      <c r="R1225" s="250"/>
      <c r="S1225" s="250"/>
      <c r="T1225" s="250"/>
      <c r="U1225" s="250"/>
      <c r="V1225" s="250"/>
      <c r="W1225" s="250"/>
      <c r="X1225" s="259"/>
      <c r="Y1225" s="255"/>
      <c r="Z1225" s="254"/>
      <c r="AA1225" s="254"/>
      <c r="AB1225" s="254"/>
      <c r="AC1225" s="254"/>
      <c r="AD1225" s="254"/>
      <c r="AE1225" s="254"/>
      <c r="AF1225" s="254"/>
      <c r="AG1225" s="254"/>
      <c r="AH1225" s="254"/>
      <c r="AI1225" s="254"/>
      <c r="AJ1225" s="254"/>
      <c r="AK1225" s="254"/>
      <c r="AL1225" s="254"/>
      <c r="AM1225" s="254"/>
      <c r="AN1225" s="254"/>
      <c r="AO1225" s="254"/>
    </row>
    <row r="1226" spans="1:41" s="272" customFormat="1" x14ac:dyDescent="0.2">
      <c r="A1226" s="250"/>
      <c r="B1226" s="250"/>
      <c r="C1226" s="302"/>
      <c r="D1226" s="250"/>
      <c r="E1226" s="250"/>
      <c r="F1226" s="250"/>
      <c r="G1226" s="250"/>
      <c r="H1226" s="250"/>
      <c r="I1226" s="250"/>
      <c r="J1226" s="250"/>
      <c r="K1226" s="250"/>
      <c r="L1226" s="250"/>
      <c r="M1226" s="250"/>
      <c r="N1226" s="250"/>
      <c r="O1226" s="250"/>
      <c r="P1226" s="250"/>
      <c r="Q1226" s="250"/>
      <c r="R1226" s="250"/>
      <c r="S1226" s="250"/>
      <c r="T1226" s="250"/>
      <c r="U1226" s="250"/>
      <c r="V1226" s="250"/>
      <c r="W1226" s="250"/>
      <c r="X1226" s="259"/>
      <c r="Y1226" s="255"/>
      <c r="Z1226" s="254"/>
      <c r="AA1226" s="254"/>
      <c r="AB1226" s="254"/>
      <c r="AC1226" s="254"/>
      <c r="AD1226" s="254"/>
      <c r="AE1226" s="254"/>
      <c r="AF1226" s="254"/>
      <c r="AG1226" s="254"/>
      <c r="AH1226" s="254"/>
      <c r="AI1226" s="254"/>
      <c r="AJ1226" s="254"/>
      <c r="AK1226" s="254"/>
      <c r="AL1226" s="254"/>
      <c r="AM1226" s="254"/>
      <c r="AN1226" s="254"/>
      <c r="AO1226" s="254"/>
    </row>
    <row r="1227" spans="1:41" s="272" customFormat="1" x14ac:dyDescent="0.2">
      <c r="A1227" s="250"/>
      <c r="B1227" s="250"/>
      <c r="C1227" s="302"/>
      <c r="D1227" s="250"/>
      <c r="E1227" s="250"/>
      <c r="F1227" s="250"/>
      <c r="G1227" s="250"/>
      <c r="H1227" s="250"/>
      <c r="I1227" s="250"/>
      <c r="J1227" s="250"/>
      <c r="K1227" s="250"/>
      <c r="L1227" s="250"/>
      <c r="M1227" s="250"/>
      <c r="N1227" s="250"/>
      <c r="O1227" s="250"/>
      <c r="P1227" s="250"/>
      <c r="Q1227" s="250"/>
      <c r="R1227" s="250"/>
      <c r="S1227" s="250"/>
      <c r="T1227" s="250"/>
      <c r="U1227" s="250"/>
      <c r="V1227" s="250"/>
      <c r="W1227" s="250"/>
      <c r="X1227" s="259"/>
      <c r="Y1227" s="255"/>
      <c r="Z1227" s="254"/>
      <c r="AA1227" s="254"/>
      <c r="AB1227" s="254"/>
      <c r="AC1227" s="254"/>
      <c r="AD1227" s="254"/>
      <c r="AE1227" s="254"/>
      <c r="AF1227" s="254"/>
      <c r="AG1227" s="254"/>
      <c r="AH1227" s="254"/>
      <c r="AI1227" s="254"/>
      <c r="AJ1227" s="254"/>
      <c r="AK1227" s="254"/>
      <c r="AL1227" s="254"/>
      <c r="AM1227" s="254"/>
      <c r="AN1227" s="254"/>
      <c r="AO1227" s="254"/>
    </row>
    <row r="1228" spans="1:41" s="272" customFormat="1" x14ac:dyDescent="0.2">
      <c r="A1228" s="250"/>
      <c r="B1228" s="250"/>
      <c r="C1228" s="302"/>
      <c r="D1228" s="250"/>
      <c r="E1228" s="250"/>
      <c r="F1228" s="250"/>
      <c r="G1228" s="250"/>
      <c r="H1228" s="250"/>
      <c r="I1228" s="250"/>
      <c r="J1228" s="250"/>
      <c r="K1228" s="250"/>
      <c r="L1228" s="250"/>
      <c r="M1228" s="250"/>
      <c r="N1228" s="250"/>
      <c r="O1228" s="250"/>
      <c r="P1228" s="250"/>
      <c r="Q1228" s="250"/>
      <c r="R1228" s="250"/>
      <c r="S1228" s="250"/>
      <c r="T1228" s="250"/>
      <c r="U1228" s="250"/>
      <c r="V1228" s="250"/>
      <c r="W1228" s="250"/>
      <c r="X1228" s="259"/>
      <c r="Y1228" s="255"/>
      <c r="Z1228" s="254"/>
      <c r="AA1228" s="254"/>
      <c r="AB1228" s="254"/>
      <c r="AC1228" s="254"/>
      <c r="AD1228" s="254"/>
      <c r="AE1228" s="254"/>
      <c r="AF1228" s="254"/>
      <c r="AG1228" s="254"/>
      <c r="AH1228" s="254"/>
      <c r="AI1228" s="254"/>
      <c r="AJ1228" s="254"/>
      <c r="AK1228" s="254"/>
      <c r="AL1228" s="254"/>
      <c r="AM1228" s="254"/>
      <c r="AN1228" s="254"/>
      <c r="AO1228" s="254"/>
    </row>
    <row r="1229" spans="1:41" s="272" customFormat="1" x14ac:dyDescent="0.2">
      <c r="A1229" s="250"/>
      <c r="B1229" s="250"/>
      <c r="C1229" s="302"/>
      <c r="D1229" s="250"/>
      <c r="E1229" s="250"/>
      <c r="F1229" s="250"/>
      <c r="G1229" s="250"/>
      <c r="H1229" s="250"/>
      <c r="I1229" s="250"/>
      <c r="J1229" s="250"/>
      <c r="K1229" s="250"/>
      <c r="L1229" s="250"/>
      <c r="M1229" s="250"/>
      <c r="N1229" s="250"/>
      <c r="O1229" s="250"/>
      <c r="P1229" s="250"/>
      <c r="Q1229" s="250"/>
      <c r="R1229" s="250"/>
      <c r="S1229" s="250"/>
      <c r="T1229" s="250"/>
      <c r="U1229" s="250"/>
      <c r="V1229" s="250"/>
      <c r="W1229" s="250"/>
      <c r="X1229" s="259"/>
      <c r="Y1229" s="255"/>
      <c r="Z1229" s="254"/>
      <c r="AA1229" s="254"/>
      <c r="AB1229" s="254"/>
      <c r="AC1229" s="254"/>
      <c r="AD1229" s="254"/>
      <c r="AE1229" s="254"/>
      <c r="AF1229" s="254"/>
      <c r="AG1229" s="254"/>
      <c r="AH1229" s="254"/>
      <c r="AI1229" s="254"/>
      <c r="AJ1229" s="254"/>
      <c r="AK1229" s="254"/>
      <c r="AL1229" s="254"/>
      <c r="AM1229" s="254"/>
      <c r="AN1229" s="254"/>
      <c r="AO1229" s="254"/>
    </row>
    <row r="1230" spans="1:41" s="272" customFormat="1" x14ac:dyDescent="0.2">
      <c r="A1230" s="250"/>
      <c r="B1230" s="250"/>
      <c r="C1230" s="302"/>
      <c r="D1230" s="250"/>
      <c r="E1230" s="250"/>
      <c r="F1230" s="250"/>
      <c r="G1230" s="250"/>
      <c r="H1230" s="250"/>
      <c r="I1230" s="250"/>
      <c r="J1230" s="250"/>
      <c r="K1230" s="250"/>
      <c r="L1230" s="250"/>
      <c r="M1230" s="250"/>
      <c r="N1230" s="250"/>
      <c r="O1230" s="250"/>
      <c r="P1230" s="250"/>
      <c r="Q1230" s="250"/>
      <c r="R1230" s="250"/>
      <c r="S1230" s="250"/>
      <c r="T1230" s="250"/>
      <c r="U1230" s="250"/>
      <c r="V1230" s="250"/>
      <c r="W1230" s="250"/>
      <c r="X1230" s="259"/>
      <c r="Y1230" s="255"/>
      <c r="Z1230" s="254"/>
      <c r="AA1230" s="254"/>
      <c r="AB1230" s="254"/>
      <c r="AC1230" s="254"/>
      <c r="AD1230" s="254"/>
      <c r="AE1230" s="254"/>
      <c r="AF1230" s="254"/>
      <c r="AG1230" s="254"/>
      <c r="AH1230" s="254"/>
      <c r="AI1230" s="254"/>
      <c r="AJ1230" s="254"/>
      <c r="AK1230" s="254"/>
      <c r="AL1230" s="254"/>
      <c r="AM1230" s="254"/>
      <c r="AN1230" s="254"/>
      <c r="AO1230" s="254"/>
    </row>
    <row r="1231" spans="1:41" s="272" customFormat="1" x14ac:dyDescent="0.2">
      <c r="A1231" s="250"/>
      <c r="B1231" s="250"/>
      <c r="C1231" s="302"/>
      <c r="D1231" s="250"/>
      <c r="E1231" s="250"/>
      <c r="F1231" s="250"/>
      <c r="G1231" s="250"/>
      <c r="H1231" s="250"/>
      <c r="I1231" s="250"/>
      <c r="J1231" s="250"/>
      <c r="K1231" s="250"/>
      <c r="L1231" s="250"/>
      <c r="M1231" s="250"/>
      <c r="N1231" s="250"/>
      <c r="O1231" s="250"/>
      <c r="P1231" s="250"/>
      <c r="Q1231" s="250"/>
      <c r="R1231" s="250"/>
      <c r="S1231" s="250"/>
      <c r="T1231" s="250"/>
      <c r="U1231" s="250"/>
      <c r="V1231" s="250"/>
      <c r="W1231" s="250"/>
      <c r="X1231" s="259"/>
      <c r="Y1231" s="255"/>
      <c r="Z1231" s="254"/>
      <c r="AA1231" s="254"/>
      <c r="AB1231" s="254"/>
      <c r="AC1231" s="254"/>
      <c r="AD1231" s="254"/>
      <c r="AE1231" s="254"/>
      <c r="AF1231" s="254"/>
      <c r="AG1231" s="254"/>
      <c r="AH1231" s="254"/>
      <c r="AI1231" s="254"/>
      <c r="AJ1231" s="254"/>
      <c r="AK1231" s="254"/>
      <c r="AL1231" s="254"/>
      <c r="AM1231" s="254"/>
      <c r="AN1231" s="254"/>
      <c r="AO1231" s="254"/>
    </row>
    <row r="1232" spans="1:41" s="272" customFormat="1" x14ac:dyDescent="0.2">
      <c r="A1232" s="250"/>
      <c r="B1232" s="250"/>
      <c r="C1232" s="302"/>
      <c r="D1232" s="250"/>
      <c r="E1232" s="250"/>
      <c r="F1232" s="250"/>
      <c r="G1232" s="250"/>
      <c r="H1232" s="250"/>
      <c r="I1232" s="250"/>
      <c r="J1232" s="250"/>
      <c r="K1232" s="250"/>
      <c r="L1232" s="250"/>
      <c r="M1232" s="250"/>
      <c r="N1232" s="250"/>
      <c r="O1232" s="250"/>
      <c r="P1232" s="250"/>
      <c r="Q1232" s="250"/>
      <c r="R1232" s="250"/>
      <c r="S1232" s="250"/>
      <c r="T1232" s="250"/>
      <c r="U1232" s="250"/>
      <c r="V1232" s="250"/>
      <c r="W1232" s="250"/>
      <c r="X1232" s="259"/>
      <c r="Y1232" s="255"/>
      <c r="Z1232" s="254"/>
      <c r="AA1232" s="254"/>
      <c r="AB1232" s="254"/>
      <c r="AC1232" s="254"/>
      <c r="AD1232" s="254"/>
      <c r="AE1232" s="254"/>
      <c r="AF1232" s="254"/>
      <c r="AG1232" s="254"/>
      <c r="AH1232" s="254"/>
      <c r="AI1232" s="254"/>
      <c r="AJ1232" s="254"/>
      <c r="AK1232" s="254"/>
      <c r="AL1232" s="254"/>
      <c r="AM1232" s="254"/>
      <c r="AN1232" s="254"/>
      <c r="AO1232" s="254"/>
    </row>
    <row r="1233" spans="1:41" s="272" customFormat="1" x14ac:dyDescent="0.2">
      <c r="A1233" s="250"/>
      <c r="B1233" s="250"/>
      <c r="C1233" s="302"/>
      <c r="D1233" s="250"/>
      <c r="E1233" s="250"/>
      <c r="F1233" s="250"/>
      <c r="G1233" s="250"/>
      <c r="H1233" s="250"/>
      <c r="I1233" s="250"/>
      <c r="J1233" s="250"/>
      <c r="K1233" s="250"/>
      <c r="L1233" s="250"/>
      <c r="M1233" s="250"/>
      <c r="N1233" s="250"/>
      <c r="O1233" s="250"/>
      <c r="P1233" s="250"/>
      <c r="Q1233" s="250"/>
      <c r="R1233" s="250"/>
      <c r="S1233" s="250"/>
      <c r="T1233" s="250"/>
      <c r="U1233" s="250"/>
      <c r="V1233" s="250"/>
      <c r="W1233" s="250"/>
      <c r="X1233" s="259"/>
      <c r="Y1233" s="255"/>
      <c r="Z1233" s="254"/>
      <c r="AA1233" s="254"/>
      <c r="AB1233" s="254"/>
      <c r="AC1233" s="254"/>
      <c r="AD1233" s="254"/>
      <c r="AE1233" s="254"/>
      <c r="AF1233" s="254"/>
      <c r="AG1233" s="254"/>
      <c r="AH1233" s="254"/>
      <c r="AI1233" s="254"/>
      <c r="AJ1233" s="254"/>
      <c r="AK1233" s="254"/>
      <c r="AL1233" s="254"/>
      <c r="AM1233" s="254"/>
      <c r="AN1233" s="254"/>
      <c r="AO1233" s="254"/>
    </row>
    <row r="1234" spans="1:41" s="272" customFormat="1" x14ac:dyDescent="0.2">
      <c r="A1234" s="250"/>
      <c r="B1234" s="250"/>
      <c r="C1234" s="302"/>
      <c r="D1234" s="250"/>
      <c r="E1234" s="250"/>
      <c r="F1234" s="250"/>
      <c r="G1234" s="250"/>
      <c r="H1234" s="250"/>
      <c r="I1234" s="250"/>
      <c r="J1234" s="250"/>
      <c r="K1234" s="250"/>
      <c r="L1234" s="250"/>
      <c r="M1234" s="250"/>
      <c r="N1234" s="250"/>
      <c r="O1234" s="250"/>
      <c r="P1234" s="250"/>
      <c r="Q1234" s="250"/>
      <c r="R1234" s="250"/>
      <c r="S1234" s="250"/>
      <c r="T1234" s="250"/>
      <c r="U1234" s="250"/>
      <c r="V1234" s="250"/>
      <c r="W1234" s="250"/>
      <c r="X1234" s="259"/>
      <c r="Y1234" s="255"/>
      <c r="Z1234" s="254"/>
      <c r="AA1234" s="254"/>
      <c r="AB1234" s="254"/>
      <c r="AC1234" s="254"/>
      <c r="AD1234" s="254"/>
      <c r="AE1234" s="254"/>
      <c r="AF1234" s="254"/>
      <c r="AG1234" s="254"/>
      <c r="AH1234" s="254"/>
      <c r="AI1234" s="254"/>
      <c r="AJ1234" s="254"/>
      <c r="AK1234" s="254"/>
      <c r="AL1234" s="254"/>
      <c r="AM1234" s="254"/>
      <c r="AN1234" s="254"/>
      <c r="AO1234" s="254"/>
    </row>
    <row r="1235" spans="1:41" s="272" customFormat="1" x14ac:dyDescent="0.2">
      <c r="A1235" s="250"/>
      <c r="B1235" s="250"/>
      <c r="C1235" s="302"/>
      <c r="D1235" s="250"/>
      <c r="E1235" s="250"/>
      <c r="F1235" s="250"/>
      <c r="G1235" s="250"/>
      <c r="H1235" s="250"/>
      <c r="I1235" s="250"/>
      <c r="J1235" s="250"/>
      <c r="K1235" s="250"/>
      <c r="L1235" s="250"/>
      <c r="M1235" s="250"/>
      <c r="N1235" s="250"/>
      <c r="O1235" s="250"/>
      <c r="P1235" s="250"/>
      <c r="Q1235" s="250"/>
      <c r="R1235" s="250"/>
      <c r="S1235" s="250"/>
      <c r="T1235" s="250"/>
      <c r="U1235" s="250"/>
      <c r="V1235" s="250"/>
      <c r="W1235" s="250"/>
      <c r="X1235" s="259"/>
      <c r="Y1235" s="255"/>
      <c r="Z1235" s="254"/>
      <c r="AA1235" s="254"/>
      <c r="AB1235" s="254"/>
      <c r="AC1235" s="254"/>
      <c r="AD1235" s="254"/>
      <c r="AE1235" s="254"/>
      <c r="AF1235" s="254"/>
      <c r="AG1235" s="254"/>
      <c r="AH1235" s="254"/>
      <c r="AI1235" s="254"/>
      <c r="AJ1235" s="254"/>
      <c r="AK1235" s="254"/>
      <c r="AL1235" s="254"/>
      <c r="AM1235" s="254"/>
      <c r="AN1235" s="254"/>
      <c r="AO1235" s="254"/>
    </row>
    <row r="1236" spans="1:41" s="272" customFormat="1" x14ac:dyDescent="0.2">
      <c r="A1236" s="250"/>
      <c r="B1236" s="250"/>
      <c r="C1236" s="302"/>
      <c r="D1236" s="250"/>
      <c r="E1236" s="250"/>
      <c r="F1236" s="250"/>
      <c r="G1236" s="250"/>
      <c r="H1236" s="250"/>
      <c r="I1236" s="250"/>
      <c r="J1236" s="250"/>
      <c r="K1236" s="250"/>
      <c r="L1236" s="250"/>
      <c r="M1236" s="250"/>
      <c r="N1236" s="250"/>
      <c r="O1236" s="250"/>
      <c r="P1236" s="250"/>
      <c r="Q1236" s="250"/>
      <c r="R1236" s="250"/>
      <c r="S1236" s="250"/>
      <c r="T1236" s="250"/>
      <c r="U1236" s="250"/>
      <c r="V1236" s="250"/>
      <c r="W1236" s="250"/>
      <c r="X1236" s="259"/>
      <c r="Y1236" s="255"/>
      <c r="Z1236" s="254"/>
      <c r="AA1236" s="254"/>
      <c r="AB1236" s="254"/>
      <c r="AC1236" s="254"/>
      <c r="AD1236" s="254"/>
      <c r="AE1236" s="254"/>
      <c r="AF1236" s="254"/>
      <c r="AG1236" s="254"/>
      <c r="AH1236" s="254"/>
      <c r="AI1236" s="254"/>
      <c r="AJ1236" s="254"/>
      <c r="AK1236" s="254"/>
      <c r="AL1236" s="254"/>
      <c r="AM1236" s="254"/>
      <c r="AN1236" s="254"/>
      <c r="AO1236" s="254"/>
    </row>
    <row r="1237" spans="1:41" s="272" customFormat="1" x14ac:dyDescent="0.2">
      <c r="A1237" s="250"/>
      <c r="B1237" s="250"/>
      <c r="C1237" s="302"/>
      <c r="D1237" s="250"/>
      <c r="E1237" s="250"/>
      <c r="F1237" s="250"/>
      <c r="G1237" s="250"/>
      <c r="H1237" s="250"/>
      <c r="I1237" s="250"/>
      <c r="J1237" s="250"/>
      <c r="K1237" s="250"/>
      <c r="L1237" s="250"/>
      <c r="M1237" s="250"/>
      <c r="N1237" s="250"/>
      <c r="O1237" s="250"/>
      <c r="P1237" s="250"/>
      <c r="Q1237" s="250"/>
      <c r="R1237" s="250"/>
      <c r="S1237" s="250"/>
      <c r="T1237" s="250"/>
      <c r="U1237" s="250"/>
      <c r="V1237" s="250"/>
      <c r="W1237" s="250"/>
      <c r="X1237" s="259"/>
      <c r="Y1237" s="255"/>
      <c r="Z1237" s="254"/>
      <c r="AA1237" s="254"/>
      <c r="AB1237" s="254"/>
      <c r="AC1237" s="254"/>
      <c r="AD1237" s="254"/>
      <c r="AE1237" s="254"/>
      <c r="AF1237" s="254"/>
      <c r="AG1237" s="254"/>
      <c r="AH1237" s="254"/>
      <c r="AI1237" s="254"/>
      <c r="AJ1237" s="254"/>
      <c r="AK1237" s="254"/>
      <c r="AL1237" s="254"/>
      <c r="AM1237" s="254"/>
      <c r="AN1237" s="254"/>
      <c r="AO1237" s="254"/>
    </row>
    <row r="1238" spans="1:41" s="272" customFormat="1" x14ac:dyDescent="0.2">
      <c r="A1238" s="250"/>
      <c r="B1238" s="250"/>
      <c r="C1238" s="302"/>
      <c r="D1238" s="250"/>
      <c r="E1238" s="250"/>
      <c r="F1238" s="250"/>
      <c r="G1238" s="250"/>
      <c r="H1238" s="250"/>
      <c r="I1238" s="250"/>
      <c r="J1238" s="250"/>
      <c r="K1238" s="250"/>
      <c r="L1238" s="250"/>
      <c r="M1238" s="250"/>
      <c r="N1238" s="250"/>
      <c r="O1238" s="250"/>
      <c r="P1238" s="250"/>
      <c r="Q1238" s="250"/>
      <c r="R1238" s="250"/>
      <c r="S1238" s="250"/>
      <c r="T1238" s="250"/>
      <c r="U1238" s="250"/>
      <c r="V1238" s="250"/>
      <c r="W1238" s="250"/>
      <c r="X1238" s="259"/>
      <c r="Y1238" s="255"/>
      <c r="Z1238" s="254"/>
      <c r="AA1238" s="254"/>
      <c r="AB1238" s="254"/>
      <c r="AC1238" s="254"/>
      <c r="AD1238" s="254"/>
      <c r="AE1238" s="254"/>
      <c r="AF1238" s="254"/>
      <c r="AG1238" s="254"/>
      <c r="AH1238" s="254"/>
      <c r="AI1238" s="254"/>
      <c r="AJ1238" s="254"/>
      <c r="AK1238" s="254"/>
      <c r="AL1238" s="254"/>
      <c r="AM1238" s="254"/>
      <c r="AN1238" s="254"/>
      <c r="AO1238" s="254"/>
    </row>
    <row r="1239" spans="1:41" s="272" customFormat="1" x14ac:dyDescent="0.2">
      <c r="A1239" s="250"/>
      <c r="B1239" s="250"/>
      <c r="C1239" s="302"/>
      <c r="D1239" s="250"/>
      <c r="E1239" s="250"/>
      <c r="F1239" s="250"/>
      <c r="G1239" s="250"/>
      <c r="H1239" s="250"/>
      <c r="I1239" s="250"/>
      <c r="J1239" s="250"/>
      <c r="K1239" s="250"/>
      <c r="L1239" s="250"/>
      <c r="M1239" s="250"/>
      <c r="N1239" s="250"/>
      <c r="O1239" s="250"/>
      <c r="P1239" s="250"/>
      <c r="Q1239" s="250"/>
      <c r="R1239" s="250"/>
      <c r="S1239" s="250"/>
      <c r="T1239" s="250"/>
      <c r="U1239" s="250"/>
      <c r="V1239" s="250"/>
      <c r="W1239" s="250"/>
      <c r="X1239" s="259"/>
      <c r="Y1239" s="255"/>
      <c r="Z1239" s="254"/>
      <c r="AA1239" s="254"/>
      <c r="AB1239" s="254"/>
      <c r="AC1239" s="254"/>
      <c r="AD1239" s="254"/>
      <c r="AE1239" s="254"/>
      <c r="AF1239" s="254"/>
      <c r="AG1239" s="254"/>
      <c r="AH1239" s="254"/>
      <c r="AI1239" s="254"/>
      <c r="AJ1239" s="254"/>
      <c r="AK1239" s="254"/>
      <c r="AL1239" s="254"/>
      <c r="AM1239" s="254"/>
      <c r="AN1239" s="254"/>
      <c r="AO1239" s="254"/>
    </row>
    <row r="1240" spans="1:41" s="272" customFormat="1" x14ac:dyDescent="0.2">
      <c r="A1240" s="250"/>
      <c r="B1240" s="250"/>
      <c r="C1240" s="302"/>
      <c r="D1240" s="250"/>
      <c r="E1240" s="250"/>
      <c r="F1240" s="250"/>
      <c r="G1240" s="250"/>
      <c r="H1240" s="250"/>
      <c r="I1240" s="250"/>
      <c r="J1240" s="250"/>
      <c r="K1240" s="250"/>
      <c r="L1240" s="250"/>
      <c r="M1240" s="250"/>
      <c r="N1240" s="250"/>
      <c r="O1240" s="250"/>
      <c r="P1240" s="250"/>
      <c r="Q1240" s="250"/>
      <c r="R1240" s="250"/>
      <c r="S1240" s="250"/>
      <c r="T1240" s="250"/>
      <c r="U1240" s="250"/>
      <c r="V1240" s="250"/>
      <c r="W1240" s="250"/>
      <c r="X1240" s="259"/>
      <c r="Y1240" s="255"/>
      <c r="Z1240" s="254"/>
      <c r="AA1240" s="254"/>
      <c r="AB1240" s="254"/>
      <c r="AC1240" s="254"/>
      <c r="AD1240" s="254"/>
      <c r="AE1240" s="254"/>
      <c r="AF1240" s="254"/>
      <c r="AG1240" s="254"/>
      <c r="AH1240" s="254"/>
      <c r="AI1240" s="254"/>
      <c r="AJ1240" s="254"/>
      <c r="AK1240" s="254"/>
      <c r="AL1240" s="254"/>
      <c r="AM1240" s="254"/>
      <c r="AN1240" s="254"/>
      <c r="AO1240" s="254"/>
    </row>
    <row r="1241" spans="1:41" s="272" customFormat="1" x14ac:dyDescent="0.2">
      <c r="A1241" s="250"/>
      <c r="B1241" s="250"/>
      <c r="C1241" s="302"/>
      <c r="D1241" s="250"/>
      <c r="E1241" s="250"/>
      <c r="F1241" s="250"/>
      <c r="G1241" s="250"/>
      <c r="H1241" s="250"/>
      <c r="I1241" s="250"/>
      <c r="J1241" s="250"/>
      <c r="K1241" s="250"/>
      <c r="L1241" s="250"/>
      <c r="M1241" s="250"/>
      <c r="N1241" s="250"/>
      <c r="O1241" s="250"/>
      <c r="P1241" s="250"/>
      <c r="Q1241" s="250"/>
      <c r="R1241" s="250"/>
      <c r="S1241" s="250"/>
      <c r="T1241" s="250"/>
      <c r="U1241" s="250"/>
      <c r="V1241" s="250"/>
      <c r="W1241" s="250"/>
      <c r="X1241" s="259"/>
      <c r="Y1241" s="255"/>
      <c r="Z1241" s="254"/>
      <c r="AA1241" s="254"/>
      <c r="AB1241" s="254"/>
      <c r="AC1241" s="254"/>
      <c r="AD1241" s="254"/>
      <c r="AE1241" s="254"/>
      <c r="AF1241" s="254"/>
      <c r="AG1241" s="254"/>
      <c r="AH1241" s="254"/>
      <c r="AI1241" s="254"/>
      <c r="AJ1241" s="254"/>
      <c r="AK1241" s="254"/>
      <c r="AL1241" s="254"/>
      <c r="AM1241" s="254"/>
      <c r="AN1241" s="254"/>
      <c r="AO1241" s="254"/>
    </row>
    <row r="1242" spans="1:41" s="272" customFormat="1" x14ac:dyDescent="0.2">
      <c r="A1242" s="250"/>
      <c r="B1242" s="250"/>
      <c r="C1242" s="302"/>
      <c r="D1242" s="250"/>
      <c r="E1242" s="250"/>
      <c r="F1242" s="250"/>
      <c r="G1242" s="250"/>
      <c r="H1242" s="250"/>
      <c r="I1242" s="250"/>
      <c r="J1242" s="250"/>
      <c r="K1242" s="250"/>
      <c r="L1242" s="250"/>
      <c r="M1242" s="250"/>
      <c r="N1242" s="250"/>
      <c r="O1242" s="250"/>
      <c r="P1242" s="250"/>
      <c r="Q1242" s="250"/>
      <c r="R1242" s="250"/>
      <c r="S1242" s="250"/>
      <c r="T1242" s="250"/>
      <c r="U1242" s="250"/>
      <c r="V1242" s="250"/>
      <c r="W1242" s="250"/>
      <c r="X1242" s="259"/>
      <c r="Y1242" s="255"/>
      <c r="Z1242" s="254"/>
      <c r="AA1242" s="254"/>
      <c r="AB1242" s="254"/>
      <c r="AC1242" s="254"/>
      <c r="AD1242" s="254"/>
      <c r="AE1242" s="254"/>
      <c r="AF1242" s="254"/>
      <c r="AG1242" s="254"/>
      <c r="AH1242" s="254"/>
      <c r="AI1242" s="254"/>
      <c r="AJ1242" s="254"/>
      <c r="AK1242" s="254"/>
      <c r="AL1242" s="254"/>
      <c r="AM1242" s="254"/>
      <c r="AN1242" s="254"/>
      <c r="AO1242" s="254"/>
    </row>
    <row r="1243" spans="1:41" s="272" customFormat="1" x14ac:dyDescent="0.2">
      <c r="A1243" s="250"/>
      <c r="B1243" s="250"/>
      <c r="C1243" s="302"/>
      <c r="D1243" s="250"/>
      <c r="E1243" s="250"/>
      <c r="F1243" s="250"/>
      <c r="G1243" s="250"/>
      <c r="H1243" s="250"/>
      <c r="I1243" s="250"/>
      <c r="J1243" s="250"/>
      <c r="K1243" s="250"/>
      <c r="L1243" s="250"/>
      <c r="M1243" s="250"/>
      <c r="N1243" s="250"/>
      <c r="O1243" s="250"/>
      <c r="P1243" s="250"/>
      <c r="Q1243" s="250"/>
      <c r="R1243" s="250"/>
      <c r="S1243" s="250"/>
      <c r="T1243" s="250"/>
      <c r="U1243" s="250"/>
      <c r="V1243" s="250"/>
      <c r="W1243" s="250"/>
      <c r="X1243" s="259"/>
      <c r="Y1243" s="255"/>
      <c r="Z1243" s="254"/>
      <c r="AA1243" s="254"/>
      <c r="AB1243" s="254"/>
      <c r="AC1243" s="254"/>
      <c r="AD1243" s="254"/>
      <c r="AE1243" s="254"/>
      <c r="AF1243" s="254"/>
      <c r="AG1243" s="254"/>
      <c r="AH1243" s="254"/>
      <c r="AI1243" s="254"/>
      <c r="AJ1243" s="254"/>
      <c r="AK1243" s="254"/>
      <c r="AL1243" s="254"/>
      <c r="AM1243" s="254"/>
      <c r="AN1243" s="254"/>
      <c r="AO1243" s="254"/>
    </row>
    <row r="1244" spans="1:41" s="272" customFormat="1" x14ac:dyDescent="0.2">
      <c r="A1244" s="250"/>
      <c r="B1244" s="250"/>
      <c r="C1244" s="302"/>
      <c r="D1244" s="250"/>
      <c r="E1244" s="250"/>
      <c r="F1244" s="250"/>
      <c r="G1244" s="250"/>
      <c r="H1244" s="250"/>
      <c r="I1244" s="250"/>
      <c r="J1244" s="250"/>
      <c r="K1244" s="250"/>
      <c r="L1244" s="250"/>
      <c r="M1244" s="250"/>
      <c r="N1244" s="250"/>
      <c r="O1244" s="250"/>
      <c r="P1244" s="250"/>
      <c r="Q1244" s="250"/>
      <c r="R1244" s="250"/>
      <c r="S1244" s="250"/>
      <c r="T1244" s="250"/>
      <c r="U1244" s="250"/>
      <c r="V1244" s="250"/>
      <c r="W1244" s="250"/>
      <c r="X1244" s="259"/>
      <c r="Y1244" s="255"/>
      <c r="Z1244" s="254"/>
      <c r="AA1244" s="254"/>
      <c r="AB1244" s="254"/>
      <c r="AC1244" s="254"/>
      <c r="AD1244" s="254"/>
      <c r="AE1244" s="254"/>
      <c r="AF1244" s="254"/>
      <c r="AG1244" s="254"/>
      <c r="AH1244" s="254"/>
      <c r="AI1244" s="254"/>
      <c r="AJ1244" s="254"/>
      <c r="AK1244" s="254"/>
      <c r="AL1244" s="254"/>
      <c r="AM1244" s="254"/>
      <c r="AN1244" s="254"/>
      <c r="AO1244" s="254"/>
    </row>
    <row r="1245" spans="1:41" s="272" customFormat="1" x14ac:dyDescent="0.2">
      <c r="A1245" s="250"/>
      <c r="B1245" s="250"/>
      <c r="C1245" s="302"/>
      <c r="D1245" s="250"/>
      <c r="E1245" s="250"/>
      <c r="F1245" s="250"/>
      <c r="G1245" s="250"/>
      <c r="H1245" s="250"/>
      <c r="I1245" s="250"/>
      <c r="J1245" s="250"/>
      <c r="K1245" s="250"/>
      <c r="L1245" s="250"/>
      <c r="M1245" s="250"/>
      <c r="N1245" s="250"/>
      <c r="O1245" s="250"/>
      <c r="P1245" s="250"/>
      <c r="Q1245" s="250"/>
      <c r="R1245" s="250"/>
      <c r="S1245" s="250"/>
      <c r="T1245" s="250"/>
      <c r="U1245" s="250"/>
      <c r="V1245" s="250"/>
      <c r="W1245" s="250"/>
      <c r="X1245" s="259"/>
      <c r="Y1245" s="255"/>
      <c r="Z1245" s="254"/>
      <c r="AA1245" s="254"/>
      <c r="AB1245" s="254"/>
      <c r="AC1245" s="254"/>
      <c r="AD1245" s="254"/>
      <c r="AE1245" s="254"/>
      <c r="AF1245" s="254"/>
      <c r="AG1245" s="254"/>
      <c r="AH1245" s="254"/>
      <c r="AI1245" s="254"/>
      <c r="AJ1245" s="254"/>
      <c r="AK1245" s="254"/>
      <c r="AL1245" s="254"/>
      <c r="AM1245" s="254"/>
      <c r="AN1245" s="254"/>
      <c r="AO1245" s="254"/>
    </row>
    <row r="1246" spans="1:41" s="272" customFormat="1" x14ac:dyDescent="0.2">
      <c r="A1246" s="250"/>
      <c r="B1246" s="250"/>
      <c r="C1246" s="302"/>
      <c r="D1246" s="250"/>
      <c r="E1246" s="250"/>
      <c r="F1246" s="250"/>
      <c r="G1246" s="250"/>
      <c r="H1246" s="250"/>
      <c r="I1246" s="250"/>
      <c r="J1246" s="250"/>
      <c r="K1246" s="250"/>
      <c r="L1246" s="250"/>
      <c r="M1246" s="250"/>
      <c r="N1246" s="250"/>
      <c r="O1246" s="250"/>
      <c r="P1246" s="250"/>
      <c r="Q1246" s="250"/>
      <c r="R1246" s="250"/>
      <c r="S1246" s="250"/>
      <c r="T1246" s="250"/>
      <c r="U1246" s="250"/>
      <c r="V1246" s="250"/>
      <c r="W1246" s="250"/>
      <c r="X1246" s="259"/>
      <c r="Y1246" s="255"/>
      <c r="Z1246" s="254"/>
      <c r="AA1246" s="254"/>
      <c r="AB1246" s="254"/>
      <c r="AC1246" s="254"/>
      <c r="AD1246" s="254"/>
      <c r="AE1246" s="254"/>
      <c r="AF1246" s="254"/>
      <c r="AG1246" s="254"/>
      <c r="AH1246" s="254"/>
      <c r="AI1246" s="254"/>
      <c r="AJ1246" s="254"/>
      <c r="AK1246" s="254"/>
      <c r="AL1246" s="254"/>
      <c r="AM1246" s="254"/>
      <c r="AN1246" s="254"/>
      <c r="AO1246" s="254"/>
    </row>
    <row r="1247" spans="1:41" s="272" customFormat="1" x14ac:dyDescent="0.2">
      <c r="A1247" s="250"/>
      <c r="B1247" s="250"/>
      <c r="C1247" s="302"/>
      <c r="D1247" s="250"/>
      <c r="E1247" s="250"/>
      <c r="F1247" s="250"/>
      <c r="G1247" s="250"/>
      <c r="H1247" s="250"/>
      <c r="I1247" s="250"/>
      <c r="J1247" s="250"/>
      <c r="K1247" s="250"/>
      <c r="L1247" s="250"/>
      <c r="M1247" s="250"/>
      <c r="N1247" s="250"/>
      <c r="O1247" s="250"/>
      <c r="P1247" s="250"/>
      <c r="Q1247" s="250"/>
      <c r="R1247" s="250"/>
      <c r="S1247" s="250"/>
      <c r="T1247" s="250"/>
      <c r="U1247" s="250"/>
      <c r="V1247" s="250"/>
      <c r="W1247" s="250"/>
      <c r="X1247" s="259"/>
      <c r="Y1247" s="255"/>
      <c r="Z1247" s="254"/>
      <c r="AA1247" s="254"/>
      <c r="AB1247" s="254"/>
      <c r="AC1247" s="254"/>
      <c r="AD1247" s="254"/>
      <c r="AE1247" s="254"/>
      <c r="AF1247" s="254"/>
      <c r="AG1247" s="254"/>
      <c r="AH1247" s="254"/>
      <c r="AI1247" s="254"/>
      <c r="AJ1247" s="254"/>
      <c r="AK1247" s="254"/>
      <c r="AL1247" s="254"/>
      <c r="AM1247" s="254"/>
      <c r="AN1247" s="254"/>
      <c r="AO1247" s="254"/>
    </row>
    <row r="1248" spans="1:41" s="272" customFormat="1" x14ac:dyDescent="0.2">
      <c r="A1248" s="250"/>
      <c r="B1248" s="250"/>
      <c r="C1248" s="302"/>
      <c r="D1248" s="250"/>
      <c r="E1248" s="250"/>
      <c r="F1248" s="250"/>
      <c r="G1248" s="250"/>
      <c r="H1248" s="250"/>
      <c r="I1248" s="250"/>
      <c r="J1248" s="250"/>
      <c r="K1248" s="250"/>
      <c r="L1248" s="250"/>
      <c r="M1248" s="250"/>
      <c r="N1248" s="250"/>
      <c r="O1248" s="250"/>
      <c r="P1248" s="250"/>
      <c r="Q1248" s="250"/>
      <c r="R1248" s="250"/>
      <c r="S1248" s="250"/>
      <c r="T1248" s="250"/>
      <c r="U1248" s="250"/>
      <c r="V1248" s="250"/>
      <c r="W1248" s="250"/>
      <c r="X1248" s="259"/>
      <c r="Y1248" s="255"/>
      <c r="Z1248" s="254"/>
      <c r="AA1248" s="254"/>
      <c r="AB1248" s="254"/>
      <c r="AC1248" s="254"/>
      <c r="AD1248" s="254"/>
      <c r="AE1248" s="254"/>
      <c r="AF1248" s="254"/>
      <c r="AG1248" s="254"/>
      <c r="AH1248" s="254"/>
      <c r="AI1248" s="254"/>
      <c r="AJ1248" s="254"/>
      <c r="AK1248" s="254"/>
      <c r="AL1248" s="254"/>
      <c r="AM1248" s="254"/>
      <c r="AN1248" s="254"/>
      <c r="AO1248" s="254"/>
    </row>
    <row r="1249" spans="1:41" s="272" customFormat="1" x14ac:dyDescent="0.2">
      <c r="A1249" s="250"/>
      <c r="B1249" s="250"/>
      <c r="C1249" s="302"/>
      <c r="D1249" s="250"/>
      <c r="E1249" s="250"/>
      <c r="F1249" s="250"/>
      <c r="G1249" s="250"/>
      <c r="H1249" s="250"/>
      <c r="I1249" s="250"/>
      <c r="J1249" s="250"/>
      <c r="K1249" s="250"/>
      <c r="L1249" s="250"/>
      <c r="M1249" s="250"/>
      <c r="N1249" s="250"/>
      <c r="O1249" s="250"/>
      <c r="P1249" s="250"/>
      <c r="Q1249" s="250"/>
      <c r="R1249" s="250"/>
      <c r="S1249" s="250"/>
      <c r="T1249" s="250"/>
      <c r="U1249" s="250"/>
      <c r="V1249" s="250"/>
      <c r="W1249" s="250"/>
      <c r="X1249" s="259"/>
      <c r="Y1249" s="255"/>
      <c r="Z1249" s="254"/>
      <c r="AA1249" s="254"/>
      <c r="AB1249" s="254"/>
      <c r="AC1249" s="254"/>
      <c r="AD1249" s="254"/>
      <c r="AE1249" s="254"/>
      <c r="AF1249" s="254"/>
      <c r="AG1249" s="254"/>
      <c r="AH1249" s="254"/>
      <c r="AI1249" s="254"/>
      <c r="AJ1249" s="254"/>
      <c r="AK1249" s="254"/>
      <c r="AL1249" s="254"/>
      <c r="AM1249" s="254"/>
      <c r="AN1249" s="254"/>
      <c r="AO1249" s="254"/>
    </row>
    <row r="1250" spans="1:41" s="272" customFormat="1" x14ac:dyDescent="0.2">
      <c r="A1250" s="250"/>
      <c r="B1250" s="250"/>
      <c r="C1250" s="302"/>
      <c r="D1250" s="250"/>
      <c r="E1250" s="250"/>
      <c r="F1250" s="250"/>
      <c r="G1250" s="250"/>
      <c r="H1250" s="250"/>
      <c r="I1250" s="250"/>
      <c r="J1250" s="250"/>
      <c r="K1250" s="250"/>
      <c r="L1250" s="250"/>
      <c r="M1250" s="250"/>
      <c r="N1250" s="250"/>
      <c r="O1250" s="250"/>
      <c r="P1250" s="250"/>
      <c r="Q1250" s="250"/>
      <c r="R1250" s="250"/>
      <c r="S1250" s="250"/>
      <c r="T1250" s="250"/>
      <c r="U1250" s="250"/>
      <c r="V1250" s="250"/>
      <c r="W1250" s="250"/>
      <c r="X1250" s="259"/>
      <c r="Y1250" s="255"/>
      <c r="Z1250" s="254"/>
      <c r="AA1250" s="254"/>
      <c r="AB1250" s="254"/>
      <c r="AC1250" s="254"/>
      <c r="AD1250" s="254"/>
      <c r="AE1250" s="254"/>
      <c r="AF1250" s="254"/>
      <c r="AG1250" s="254"/>
      <c r="AH1250" s="254"/>
      <c r="AI1250" s="254"/>
      <c r="AJ1250" s="254"/>
      <c r="AK1250" s="254"/>
      <c r="AL1250" s="254"/>
      <c r="AM1250" s="254"/>
      <c r="AN1250" s="254"/>
      <c r="AO1250" s="254"/>
    </row>
    <row r="1251" spans="1:41" s="272" customFormat="1" x14ac:dyDescent="0.2">
      <c r="A1251" s="250"/>
      <c r="B1251" s="250"/>
      <c r="C1251" s="302"/>
      <c r="D1251" s="250"/>
      <c r="E1251" s="250"/>
      <c r="F1251" s="250"/>
      <c r="G1251" s="250"/>
      <c r="H1251" s="250"/>
      <c r="I1251" s="250"/>
      <c r="J1251" s="250"/>
      <c r="K1251" s="250"/>
      <c r="L1251" s="250"/>
      <c r="M1251" s="250"/>
      <c r="N1251" s="250"/>
      <c r="O1251" s="250"/>
      <c r="P1251" s="250"/>
      <c r="Q1251" s="250"/>
      <c r="R1251" s="250"/>
      <c r="S1251" s="250"/>
      <c r="T1251" s="250"/>
      <c r="U1251" s="250"/>
      <c r="V1251" s="250"/>
      <c r="W1251" s="250"/>
      <c r="X1251" s="259"/>
      <c r="Y1251" s="255"/>
      <c r="Z1251" s="254"/>
      <c r="AA1251" s="254"/>
      <c r="AB1251" s="254"/>
      <c r="AC1251" s="254"/>
      <c r="AD1251" s="254"/>
      <c r="AE1251" s="254"/>
      <c r="AF1251" s="254"/>
      <c r="AG1251" s="254"/>
      <c r="AH1251" s="254"/>
      <c r="AI1251" s="254"/>
      <c r="AJ1251" s="254"/>
      <c r="AK1251" s="254"/>
      <c r="AL1251" s="254"/>
      <c r="AM1251" s="254"/>
      <c r="AN1251" s="254"/>
      <c r="AO1251" s="254"/>
    </row>
    <row r="1252" spans="1:41" s="272" customFormat="1" x14ac:dyDescent="0.2">
      <c r="A1252" s="250"/>
      <c r="B1252" s="250"/>
      <c r="C1252" s="302"/>
      <c r="D1252" s="250"/>
      <c r="E1252" s="250"/>
      <c r="F1252" s="250"/>
      <c r="G1252" s="250"/>
      <c r="H1252" s="250"/>
      <c r="I1252" s="250"/>
      <c r="J1252" s="250"/>
      <c r="K1252" s="250"/>
      <c r="L1252" s="250"/>
      <c r="M1252" s="250"/>
      <c r="N1252" s="250"/>
      <c r="O1252" s="250"/>
      <c r="P1252" s="250"/>
      <c r="Q1252" s="250"/>
      <c r="R1252" s="250"/>
      <c r="S1252" s="250"/>
      <c r="T1252" s="250"/>
      <c r="U1252" s="250"/>
      <c r="V1252" s="250"/>
      <c r="W1252" s="250"/>
      <c r="X1252" s="259"/>
      <c r="Y1252" s="255"/>
      <c r="Z1252" s="254"/>
      <c r="AA1252" s="254"/>
      <c r="AB1252" s="254"/>
      <c r="AC1252" s="254"/>
      <c r="AD1252" s="254"/>
      <c r="AE1252" s="254"/>
      <c r="AF1252" s="254"/>
      <c r="AG1252" s="254"/>
      <c r="AH1252" s="254"/>
      <c r="AI1252" s="254"/>
      <c r="AJ1252" s="254"/>
      <c r="AK1252" s="254"/>
      <c r="AL1252" s="254"/>
      <c r="AM1252" s="254"/>
      <c r="AN1252" s="254"/>
      <c r="AO1252" s="254"/>
    </row>
    <row r="1253" spans="1:41" s="272" customFormat="1" x14ac:dyDescent="0.2">
      <c r="A1253" s="250"/>
      <c r="B1253" s="250"/>
      <c r="C1253" s="302"/>
      <c r="D1253" s="250"/>
      <c r="E1253" s="250"/>
      <c r="F1253" s="250"/>
      <c r="G1253" s="250"/>
      <c r="H1253" s="250"/>
      <c r="I1253" s="250"/>
      <c r="J1253" s="250"/>
      <c r="K1253" s="250"/>
      <c r="L1253" s="250"/>
      <c r="M1253" s="250"/>
      <c r="N1253" s="250"/>
      <c r="O1253" s="250"/>
      <c r="P1253" s="250"/>
      <c r="Q1253" s="250"/>
      <c r="R1253" s="250"/>
      <c r="S1253" s="250"/>
      <c r="T1253" s="250"/>
      <c r="U1253" s="250"/>
      <c r="V1253" s="250"/>
      <c r="W1253" s="250"/>
      <c r="X1253" s="259"/>
      <c r="Y1253" s="255"/>
      <c r="Z1253" s="254"/>
      <c r="AA1253" s="254"/>
      <c r="AB1253" s="254"/>
      <c r="AC1253" s="254"/>
      <c r="AD1253" s="254"/>
      <c r="AE1253" s="254"/>
      <c r="AF1253" s="254"/>
      <c r="AG1253" s="254"/>
      <c r="AH1253" s="254"/>
      <c r="AI1253" s="254"/>
      <c r="AJ1253" s="254"/>
      <c r="AK1253" s="254"/>
      <c r="AL1253" s="254"/>
      <c r="AM1253" s="254"/>
      <c r="AN1253" s="254"/>
      <c r="AO1253" s="254"/>
    </row>
    <row r="1254" spans="1:41" s="272" customFormat="1" x14ac:dyDescent="0.2">
      <c r="A1254" s="250"/>
      <c r="B1254" s="250"/>
      <c r="C1254" s="302"/>
      <c r="D1254" s="250"/>
      <c r="E1254" s="250"/>
      <c r="F1254" s="250"/>
      <c r="G1254" s="250"/>
      <c r="H1254" s="250"/>
      <c r="I1254" s="250"/>
      <c r="J1254" s="250"/>
      <c r="K1254" s="250"/>
      <c r="L1254" s="250"/>
      <c r="M1254" s="250"/>
      <c r="N1254" s="250"/>
      <c r="O1254" s="250"/>
      <c r="P1254" s="250"/>
      <c r="Q1254" s="250"/>
      <c r="R1254" s="250"/>
      <c r="S1254" s="250"/>
      <c r="T1254" s="250"/>
      <c r="U1254" s="250"/>
      <c r="V1254" s="250"/>
      <c r="W1254" s="250"/>
      <c r="X1254" s="259"/>
      <c r="Y1254" s="255"/>
      <c r="Z1254" s="254"/>
      <c r="AA1254" s="254"/>
      <c r="AB1254" s="254"/>
      <c r="AC1254" s="254"/>
      <c r="AD1254" s="254"/>
      <c r="AE1254" s="254"/>
      <c r="AF1254" s="254"/>
      <c r="AG1254" s="254"/>
      <c r="AH1254" s="254"/>
      <c r="AI1254" s="254"/>
      <c r="AJ1254" s="254"/>
      <c r="AK1254" s="254"/>
      <c r="AL1254" s="254"/>
      <c r="AM1254" s="254"/>
      <c r="AN1254" s="254"/>
      <c r="AO1254" s="254"/>
    </row>
    <row r="1255" spans="1:41" s="272" customFormat="1" x14ac:dyDescent="0.2">
      <c r="A1255" s="250"/>
      <c r="B1255" s="250"/>
      <c r="C1255" s="302"/>
      <c r="D1255" s="250"/>
      <c r="E1255" s="250"/>
      <c r="F1255" s="250"/>
      <c r="G1255" s="250"/>
      <c r="H1255" s="250"/>
      <c r="I1255" s="250"/>
      <c r="J1255" s="250"/>
      <c r="K1255" s="250"/>
      <c r="L1255" s="250"/>
      <c r="M1255" s="250"/>
      <c r="N1255" s="250"/>
      <c r="O1255" s="250"/>
      <c r="P1255" s="250"/>
      <c r="Q1255" s="250"/>
      <c r="R1255" s="250"/>
      <c r="S1255" s="250"/>
      <c r="T1255" s="250"/>
      <c r="U1255" s="250"/>
      <c r="V1255" s="250"/>
      <c r="W1255" s="250"/>
      <c r="X1255" s="259"/>
      <c r="Y1255" s="255"/>
      <c r="Z1255" s="254"/>
      <c r="AA1255" s="254"/>
      <c r="AB1255" s="254"/>
      <c r="AC1255" s="254"/>
      <c r="AD1255" s="254"/>
      <c r="AE1255" s="254"/>
      <c r="AF1255" s="254"/>
      <c r="AG1255" s="254"/>
      <c r="AH1255" s="254"/>
      <c r="AI1255" s="254"/>
      <c r="AJ1255" s="254"/>
      <c r="AK1255" s="254"/>
      <c r="AL1255" s="254"/>
      <c r="AM1255" s="254"/>
      <c r="AN1255" s="254"/>
      <c r="AO1255" s="254"/>
    </row>
    <row r="1256" spans="1:41" s="272" customFormat="1" x14ac:dyDescent="0.2">
      <c r="A1256" s="250"/>
      <c r="B1256" s="250"/>
      <c r="C1256" s="302"/>
      <c r="D1256" s="250"/>
      <c r="E1256" s="250"/>
      <c r="F1256" s="250"/>
      <c r="G1256" s="250"/>
      <c r="H1256" s="250"/>
      <c r="I1256" s="250"/>
      <c r="J1256" s="250"/>
      <c r="K1256" s="250"/>
      <c r="L1256" s="250"/>
      <c r="M1256" s="250"/>
      <c r="N1256" s="250"/>
      <c r="O1256" s="250"/>
      <c r="P1256" s="250"/>
      <c r="Q1256" s="250"/>
      <c r="R1256" s="250"/>
      <c r="S1256" s="250"/>
      <c r="T1256" s="250"/>
      <c r="U1256" s="250"/>
      <c r="V1256" s="250"/>
      <c r="W1256" s="250"/>
      <c r="X1256" s="259"/>
      <c r="Y1256" s="255"/>
      <c r="Z1256" s="254"/>
      <c r="AA1256" s="254"/>
      <c r="AB1256" s="254"/>
      <c r="AC1256" s="254"/>
      <c r="AD1256" s="254"/>
      <c r="AE1256" s="254"/>
      <c r="AF1256" s="254"/>
      <c r="AG1256" s="254"/>
      <c r="AH1256" s="254"/>
      <c r="AI1256" s="254"/>
      <c r="AJ1256" s="254"/>
      <c r="AK1256" s="254"/>
      <c r="AL1256" s="254"/>
      <c r="AM1256" s="254"/>
      <c r="AN1256" s="254"/>
      <c r="AO1256" s="254"/>
    </row>
    <row r="1257" spans="1:41" s="272" customFormat="1" x14ac:dyDescent="0.2">
      <c r="A1257" s="250"/>
      <c r="B1257" s="250"/>
      <c r="C1257" s="302"/>
      <c r="D1257" s="250"/>
      <c r="E1257" s="250"/>
      <c r="F1257" s="250"/>
      <c r="G1257" s="250"/>
      <c r="H1257" s="250"/>
      <c r="I1257" s="250"/>
      <c r="J1257" s="250"/>
      <c r="K1257" s="250"/>
      <c r="L1257" s="250"/>
      <c r="M1257" s="250"/>
      <c r="N1257" s="250"/>
      <c r="O1257" s="250"/>
      <c r="P1257" s="250"/>
      <c r="Q1257" s="250"/>
      <c r="R1257" s="250"/>
      <c r="S1257" s="250"/>
      <c r="T1257" s="250"/>
      <c r="U1257" s="250"/>
      <c r="V1257" s="250"/>
      <c r="W1257" s="250"/>
      <c r="X1257" s="259"/>
      <c r="Y1257" s="255"/>
      <c r="Z1257" s="254"/>
      <c r="AA1257" s="254"/>
      <c r="AB1257" s="254"/>
      <c r="AC1257" s="254"/>
      <c r="AD1257" s="254"/>
      <c r="AE1257" s="254"/>
      <c r="AF1257" s="254"/>
      <c r="AG1257" s="254"/>
      <c r="AH1257" s="254"/>
      <c r="AI1257" s="254"/>
      <c r="AJ1257" s="254"/>
      <c r="AK1257" s="254"/>
      <c r="AL1257" s="254"/>
      <c r="AM1257" s="254"/>
      <c r="AN1257" s="254"/>
      <c r="AO1257" s="254"/>
    </row>
    <row r="1258" spans="1:41" s="272" customFormat="1" x14ac:dyDescent="0.2">
      <c r="A1258" s="250"/>
      <c r="B1258" s="250"/>
      <c r="C1258" s="302"/>
      <c r="D1258" s="250"/>
      <c r="E1258" s="250"/>
      <c r="F1258" s="250"/>
      <c r="G1258" s="250"/>
      <c r="H1258" s="250"/>
      <c r="I1258" s="250"/>
      <c r="J1258" s="250"/>
      <c r="K1258" s="250"/>
      <c r="L1258" s="250"/>
      <c r="M1258" s="250"/>
      <c r="N1258" s="250"/>
      <c r="O1258" s="250"/>
      <c r="P1258" s="250"/>
      <c r="Q1258" s="250"/>
      <c r="R1258" s="250"/>
      <c r="S1258" s="250"/>
      <c r="T1258" s="250"/>
      <c r="U1258" s="250"/>
      <c r="V1258" s="250"/>
      <c r="W1258" s="250"/>
      <c r="X1258" s="259"/>
      <c r="Y1258" s="255"/>
      <c r="Z1258" s="254"/>
      <c r="AA1258" s="254"/>
      <c r="AB1258" s="254"/>
      <c r="AC1258" s="254"/>
      <c r="AD1258" s="254"/>
      <c r="AE1258" s="254"/>
      <c r="AF1258" s="254"/>
      <c r="AG1258" s="254"/>
      <c r="AH1258" s="254"/>
      <c r="AI1258" s="254"/>
      <c r="AJ1258" s="254"/>
      <c r="AK1258" s="254"/>
      <c r="AL1258" s="254"/>
      <c r="AM1258" s="254"/>
      <c r="AN1258" s="254"/>
      <c r="AO1258" s="254"/>
    </row>
    <row r="1259" spans="1:41" s="272" customFormat="1" x14ac:dyDescent="0.2">
      <c r="A1259" s="250"/>
      <c r="B1259" s="250"/>
      <c r="C1259" s="302"/>
      <c r="D1259" s="250"/>
      <c r="E1259" s="250"/>
      <c r="F1259" s="250"/>
      <c r="G1259" s="250"/>
      <c r="H1259" s="250"/>
      <c r="I1259" s="250"/>
      <c r="J1259" s="250"/>
      <c r="K1259" s="250"/>
      <c r="L1259" s="250"/>
      <c r="M1259" s="250"/>
      <c r="N1259" s="250"/>
      <c r="O1259" s="250"/>
      <c r="P1259" s="250"/>
      <c r="Q1259" s="250"/>
      <c r="R1259" s="250"/>
      <c r="S1259" s="250"/>
      <c r="T1259" s="250"/>
      <c r="U1259" s="250"/>
      <c r="V1259" s="250"/>
      <c r="W1259" s="250"/>
      <c r="X1259" s="259"/>
      <c r="Y1259" s="255"/>
      <c r="Z1259" s="254"/>
      <c r="AA1259" s="254"/>
      <c r="AB1259" s="254"/>
      <c r="AC1259" s="254"/>
      <c r="AD1259" s="254"/>
      <c r="AE1259" s="254"/>
      <c r="AF1259" s="254"/>
      <c r="AG1259" s="254"/>
      <c r="AH1259" s="254"/>
      <c r="AI1259" s="254"/>
      <c r="AJ1259" s="254"/>
      <c r="AK1259" s="254"/>
      <c r="AL1259" s="254"/>
      <c r="AM1259" s="254"/>
      <c r="AN1259" s="254"/>
      <c r="AO1259" s="254"/>
    </row>
    <row r="1260" spans="1:41" s="272" customFormat="1" x14ac:dyDescent="0.2">
      <c r="A1260" s="250"/>
      <c r="B1260" s="250"/>
      <c r="C1260" s="302"/>
      <c r="D1260" s="250"/>
      <c r="E1260" s="250"/>
      <c r="F1260" s="250"/>
      <c r="G1260" s="250"/>
      <c r="H1260" s="250"/>
      <c r="I1260" s="250"/>
      <c r="J1260" s="250"/>
      <c r="K1260" s="250"/>
      <c r="L1260" s="250"/>
      <c r="M1260" s="250"/>
      <c r="N1260" s="250"/>
      <c r="O1260" s="250"/>
      <c r="P1260" s="250"/>
      <c r="Q1260" s="250"/>
      <c r="R1260" s="250"/>
      <c r="S1260" s="250"/>
      <c r="T1260" s="250"/>
      <c r="U1260" s="250"/>
      <c r="V1260" s="250"/>
      <c r="W1260" s="250"/>
      <c r="X1260" s="259"/>
      <c r="Y1260" s="255"/>
      <c r="Z1260" s="254"/>
      <c r="AA1260" s="254"/>
      <c r="AB1260" s="254"/>
      <c r="AC1260" s="254"/>
      <c r="AD1260" s="254"/>
      <c r="AE1260" s="254"/>
      <c r="AF1260" s="254"/>
      <c r="AG1260" s="254"/>
      <c r="AH1260" s="254"/>
      <c r="AI1260" s="254"/>
      <c r="AJ1260" s="254"/>
      <c r="AK1260" s="254"/>
      <c r="AL1260" s="254"/>
      <c r="AM1260" s="254"/>
      <c r="AN1260" s="254"/>
      <c r="AO1260" s="254"/>
    </row>
    <row r="1261" spans="1:41" s="272" customFormat="1" x14ac:dyDescent="0.2">
      <c r="A1261" s="250"/>
      <c r="B1261" s="250"/>
      <c r="C1261" s="302"/>
      <c r="D1261" s="250"/>
      <c r="E1261" s="250"/>
      <c r="F1261" s="250"/>
      <c r="G1261" s="250"/>
      <c r="H1261" s="250"/>
      <c r="I1261" s="250"/>
      <c r="J1261" s="250"/>
      <c r="K1261" s="250"/>
      <c r="L1261" s="250"/>
      <c r="M1261" s="250"/>
      <c r="N1261" s="250"/>
      <c r="O1261" s="250"/>
      <c r="P1261" s="250"/>
      <c r="Q1261" s="250"/>
      <c r="R1261" s="250"/>
      <c r="S1261" s="250"/>
      <c r="T1261" s="250"/>
      <c r="U1261" s="250"/>
      <c r="V1261" s="250"/>
      <c r="W1261" s="250"/>
      <c r="X1261" s="259"/>
      <c r="Y1261" s="255"/>
      <c r="Z1261" s="254"/>
      <c r="AA1261" s="254"/>
      <c r="AB1261" s="254"/>
      <c r="AC1261" s="254"/>
      <c r="AD1261" s="254"/>
      <c r="AE1261" s="254"/>
      <c r="AF1261" s="254"/>
      <c r="AG1261" s="254"/>
      <c r="AH1261" s="254"/>
      <c r="AI1261" s="254"/>
      <c r="AJ1261" s="254"/>
      <c r="AK1261" s="254"/>
      <c r="AL1261" s="254"/>
      <c r="AM1261" s="254"/>
      <c r="AN1261" s="254"/>
      <c r="AO1261" s="254"/>
    </row>
    <row r="1262" spans="1:41" s="272" customFormat="1" x14ac:dyDescent="0.2">
      <c r="A1262" s="250"/>
      <c r="B1262" s="250"/>
      <c r="C1262" s="302"/>
      <c r="D1262" s="250"/>
      <c r="E1262" s="250"/>
      <c r="F1262" s="250"/>
      <c r="G1262" s="250"/>
      <c r="H1262" s="250"/>
      <c r="I1262" s="250"/>
      <c r="J1262" s="250"/>
      <c r="K1262" s="250"/>
      <c r="L1262" s="250"/>
      <c r="M1262" s="250"/>
      <c r="N1262" s="250"/>
      <c r="O1262" s="250"/>
      <c r="P1262" s="250"/>
      <c r="Q1262" s="250"/>
      <c r="R1262" s="250"/>
      <c r="S1262" s="250"/>
      <c r="T1262" s="250"/>
      <c r="U1262" s="250"/>
      <c r="V1262" s="250"/>
      <c r="W1262" s="250"/>
      <c r="X1262" s="259"/>
      <c r="Y1262" s="255"/>
      <c r="Z1262" s="254"/>
      <c r="AA1262" s="254"/>
      <c r="AB1262" s="254"/>
      <c r="AC1262" s="254"/>
      <c r="AD1262" s="254"/>
      <c r="AE1262" s="254"/>
      <c r="AF1262" s="254"/>
      <c r="AG1262" s="254"/>
      <c r="AH1262" s="254"/>
      <c r="AI1262" s="254"/>
      <c r="AJ1262" s="254"/>
      <c r="AK1262" s="254"/>
      <c r="AL1262" s="254"/>
      <c r="AM1262" s="254"/>
      <c r="AN1262" s="254"/>
      <c r="AO1262" s="254"/>
    </row>
    <row r="1263" spans="1:41" s="272" customFormat="1" x14ac:dyDescent="0.2">
      <c r="A1263" s="250"/>
      <c r="B1263" s="250"/>
      <c r="C1263" s="302"/>
      <c r="D1263" s="250"/>
      <c r="E1263" s="250"/>
      <c r="F1263" s="250"/>
      <c r="G1263" s="250"/>
      <c r="H1263" s="250"/>
      <c r="I1263" s="250"/>
      <c r="J1263" s="250"/>
      <c r="K1263" s="250"/>
      <c r="L1263" s="250"/>
      <c r="M1263" s="250"/>
      <c r="N1263" s="250"/>
      <c r="O1263" s="250"/>
      <c r="P1263" s="250"/>
      <c r="Q1263" s="250"/>
      <c r="R1263" s="250"/>
      <c r="S1263" s="250"/>
      <c r="T1263" s="250"/>
      <c r="U1263" s="250"/>
      <c r="V1263" s="250"/>
      <c r="W1263" s="250"/>
      <c r="X1263" s="259"/>
      <c r="Y1263" s="255"/>
      <c r="Z1263" s="254"/>
      <c r="AA1263" s="254"/>
      <c r="AB1263" s="254"/>
      <c r="AC1263" s="254"/>
      <c r="AD1263" s="254"/>
      <c r="AE1263" s="254"/>
      <c r="AF1263" s="254"/>
      <c r="AG1263" s="254"/>
      <c r="AH1263" s="254"/>
      <c r="AI1263" s="254"/>
      <c r="AJ1263" s="254"/>
      <c r="AK1263" s="254"/>
      <c r="AL1263" s="254"/>
      <c r="AM1263" s="254"/>
      <c r="AN1263" s="254"/>
      <c r="AO1263" s="254"/>
    </row>
    <row r="1264" spans="1:41" s="272" customFormat="1" x14ac:dyDescent="0.2">
      <c r="A1264" s="250"/>
      <c r="B1264" s="250"/>
      <c r="C1264" s="302"/>
      <c r="D1264" s="250"/>
      <c r="E1264" s="250"/>
      <c r="F1264" s="250"/>
      <c r="G1264" s="250"/>
      <c r="H1264" s="250"/>
      <c r="I1264" s="250"/>
      <c r="J1264" s="250"/>
      <c r="K1264" s="250"/>
      <c r="L1264" s="250"/>
      <c r="M1264" s="250"/>
      <c r="N1264" s="250"/>
      <c r="O1264" s="250"/>
      <c r="P1264" s="250"/>
      <c r="Q1264" s="250"/>
      <c r="R1264" s="250"/>
      <c r="S1264" s="250"/>
      <c r="T1264" s="250"/>
      <c r="U1264" s="250"/>
      <c r="V1264" s="250"/>
      <c r="W1264" s="250"/>
      <c r="X1264" s="259"/>
      <c r="Y1264" s="255"/>
      <c r="Z1264" s="254"/>
      <c r="AA1264" s="254"/>
      <c r="AB1264" s="254"/>
      <c r="AC1264" s="254"/>
      <c r="AD1264" s="254"/>
      <c r="AE1264" s="254"/>
      <c r="AF1264" s="254"/>
      <c r="AG1264" s="254"/>
      <c r="AH1264" s="254"/>
      <c r="AI1264" s="254"/>
      <c r="AJ1264" s="254"/>
      <c r="AK1264" s="254"/>
      <c r="AL1264" s="254"/>
      <c r="AM1264" s="254"/>
      <c r="AN1264" s="254"/>
      <c r="AO1264" s="254"/>
    </row>
    <row r="1265" spans="1:41" s="272" customFormat="1" x14ac:dyDescent="0.2">
      <c r="A1265" s="250"/>
      <c r="B1265" s="250"/>
      <c r="C1265" s="302"/>
      <c r="D1265" s="250"/>
      <c r="E1265" s="250"/>
      <c r="F1265" s="250"/>
      <c r="G1265" s="250"/>
      <c r="H1265" s="250"/>
      <c r="I1265" s="250"/>
      <c r="J1265" s="250"/>
      <c r="K1265" s="250"/>
      <c r="L1265" s="250"/>
      <c r="M1265" s="250"/>
      <c r="N1265" s="250"/>
      <c r="O1265" s="250"/>
      <c r="P1265" s="250"/>
      <c r="Q1265" s="250"/>
      <c r="R1265" s="250"/>
      <c r="S1265" s="250"/>
      <c r="T1265" s="250"/>
      <c r="U1265" s="250"/>
      <c r="V1265" s="250"/>
      <c r="W1265" s="250"/>
      <c r="X1265" s="259"/>
      <c r="Y1265" s="255"/>
      <c r="Z1265" s="254"/>
      <c r="AA1265" s="254"/>
      <c r="AB1265" s="254"/>
      <c r="AC1265" s="254"/>
      <c r="AD1265" s="254"/>
      <c r="AE1265" s="254"/>
      <c r="AF1265" s="254"/>
      <c r="AG1265" s="254"/>
      <c r="AH1265" s="254"/>
      <c r="AI1265" s="254"/>
      <c r="AJ1265" s="254"/>
      <c r="AK1265" s="254"/>
      <c r="AL1265" s="254"/>
      <c r="AM1265" s="254"/>
      <c r="AN1265" s="254"/>
      <c r="AO1265" s="254"/>
    </row>
    <row r="1266" spans="1:41" s="272" customFormat="1" x14ac:dyDescent="0.2">
      <c r="A1266" s="250"/>
      <c r="B1266" s="250"/>
      <c r="C1266" s="302"/>
      <c r="D1266" s="250"/>
      <c r="E1266" s="250"/>
      <c r="F1266" s="250"/>
      <c r="G1266" s="250"/>
      <c r="H1266" s="250"/>
      <c r="I1266" s="250"/>
      <c r="J1266" s="250"/>
      <c r="K1266" s="250"/>
      <c r="L1266" s="250"/>
      <c r="M1266" s="250"/>
      <c r="N1266" s="250"/>
      <c r="O1266" s="250"/>
      <c r="P1266" s="250"/>
      <c r="Q1266" s="250"/>
      <c r="R1266" s="250"/>
      <c r="S1266" s="250"/>
      <c r="T1266" s="250"/>
      <c r="U1266" s="250"/>
      <c r="V1266" s="250"/>
      <c r="W1266" s="250"/>
      <c r="X1266" s="259"/>
      <c r="Y1266" s="255"/>
      <c r="Z1266" s="254"/>
      <c r="AA1266" s="254"/>
      <c r="AB1266" s="254"/>
      <c r="AC1266" s="254"/>
      <c r="AD1266" s="254"/>
      <c r="AE1266" s="254"/>
      <c r="AF1266" s="254"/>
      <c r="AG1266" s="254"/>
      <c r="AH1266" s="254"/>
      <c r="AI1266" s="254"/>
      <c r="AJ1266" s="254"/>
      <c r="AK1266" s="254"/>
      <c r="AL1266" s="254"/>
      <c r="AM1266" s="254"/>
      <c r="AN1266" s="254"/>
      <c r="AO1266" s="254"/>
    </row>
    <row r="1267" spans="1:41" s="272" customFormat="1" x14ac:dyDescent="0.2">
      <c r="A1267" s="250"/>
      <c r="B1267" s="250"/>
      <c r="C1267" s="302"/>
      <c r="D1267" s="250"/>
      <c r="E1267" s="250"/>
      <c r="F1267" s="250"/>
      <c r="G1267" s="250"/>
      <c r="H1267" s="250"/>
      <c r="I1267" s="250"/>
      <c r="J1267" s="250"/>
      <c r="K1267" s="250"/>
      <c r="L1267" s="250"/>
      <c r="M1267" s="250"/>
      <c r="N1267" s="250"/>
      <c r="O1267" s="250"/>
      <c r="P1267" s="250"/>
      <c r="Q1267" s="250"/>
      <c r="R1267" s="250"/>
      <c r="S1267" s="250"/>
      <c r="T1267" s="250"/>
      <c r="U1267" s="250"/>
      <c r="V1267" s="250"/>
      <c r="W1267" s="250"/>
      <c r="X1267" s="259"/>
      <c r="Y1267" s="255"/>
      <c r="Z1267" s="254"/>
      <c r="AA1267" s="254"/>
      <c r="AB1267" s="254"/>
      <c r="AC1267" s="254"/>
      <c r="AD1267" s="254"/>
      <c r="AE1267" s="254"/>
      <c r="AF1267" s="254"/>
      <c r="AG1267" s="254"/>
      <c r="AH1267" s="254"/>
      <c r="AI1267" s="254"/>
      <c r="AJ1267" s="254"/>
      <c r="AK1267" s="254"/>
      <c r="AL1267" s="254"/>
      <c r="AM1267" s="254"/>
      <c r="AN1267" s="254"/>
      <c r="AO1267" s="254"/>
    </row>
    <row r="1268" spans="1:41" s="272" customFormat="1" x14ac:dyDescent="0.2">
      <c r="A1268" s="250"/>
      <c r="B1268" s="250"/>
      <c r="C1268" s="302"/>
      <c r="D1268" s="250"/>
      <c r="E1268" s="250"/>
      <c r="F1268" s="250"/>
      <c r="G1268" s="250"/>
      <c r="H1268" s="250"/>
      <c r="I1268" s="250"/>
      <c r="J1268" s="250"/>
      <c r="K1268" s="250"/>
      <c r="L1268" s="250"/>
      <c r="M1268" s="250"/>
      <c r="N1268" s="250"/>
      <c r="O1268" s="250"/>
      <c r="P1268" s="250"/>
      <c r="Q1268" s="250"/>
      <c r="R1268" s="250"/>
      <c r="S1268" s="250"/>
      <c r="T1268" s="250"/>
      <c r="U1268" s="250"/>
      <c r="V1268" s="250"/>
      <c r="W1268" s="250"/>
      <c r="X1268" s="259"/>
      <c r="Y1268" s="255"/>
      <c r="Z1268" s="254"/>
      <c r="AA1268" s="254"/>
      <c r="AB1268" s="254"/>
      <c r="AC1268" s="254"/>
      <c r="AD1268" s="254"/>
      <c r="AE1268" s="254"/>
      <c r="AF1268" s="254"/>
      <c r="AG1268" s="254"/>
      <c r="AH1268" s="254"/>
      <c r="AI1268" s="254"/>
      <c r="AJ1268" s="254"/>
      <c r="AK1268" s="254"/>
      <c r="AL1268" s="254"/>
      <c r="AM1268" s="254"/>
      <c r="AN1268" s="254"/>
      <c r="AO1268" s="254"/>
    </row>
    <row r="1269" spans="1:41" s="272" customFormat="1" x14ac:dyDescent="0.2">
      <c r="A1269" s="250"/>
      <c r="B1269" s="250"/>
      <c r="C1269" s="302"/>
      <c r="D1269" s="250"/>
      <c r="E1269" s="250"/>
      <c r="F1269" s="250"/>
      <c r="G1269" s="250"/>
      <c r="H1269" s="250"/>
      <c r="I1269" s="250"/>
      <c r="J1269" s="250"/>
      <c r="K1269" s="250"/>
      <c r="L1269" s="250"/>
      <c r="M1269" s="250"/>
      <c r="N1269" s="250"/>
      <c r="O1269" s="250"/>
      <c r="P1269" s="250"/>
      <c r="Q1269" s="250"/>
      <c r="R1269" s="250"/>
      <c r="S1269" s="250"/>
      <c r="T1269" s="250"/>
      <c r="U1269" s="250"/>
      <c r="V1269" s="250"/>
      <c r="W1269" s="250"/>
      <c r="X1269" s="259"/>
      <c r="Y1269" s="255"/>
      <c r="Z1269" s="254"/>
      <c r="AA1269" s="254"/>
      <c r="AB1269" s="254"/>
      <c r="AC1269" s="254"/>
      <c r="AD1269" s="254"/>
      <c r="AE1269" s="254"/>
      <c r="AF1269" s="254"/>
      <c r="AG1269" s="254"/>
      <c r="AH1269" s="254"/>
      <c r="AI1269" s="254"/>
      <c r="AJ1269" s="254"/>
      <c r="AK1269" s="254"/>
      <c r="AL1269" s="254"/>
      <c r="AM1269" s="254"/>
      <c r="AN1269" s="254"/>
      <c r="AO1269" s="254"/>
    </row>
    <row r="1270" spans="1:41" s="272" customFormat="1" x14ac:dyDescent="0.2">
      <c r="A1270" s="250"/>
      <c r="B1270" s="250"/>
      <c r="C1270" s="302"/>
      <c r="D1270" s="250"/>
      <c r="E1270" s="250"/>
      <c r="F1270" s="250"/>
      <c r="G1270" s="250"/>
      <c r="H1270" s="250"/>
      <c r="I1270" s="250"/>
      <c r="J1270" s="250"/>
      <c r="K1270" s="250"/>
      <c r="L1270" s="250"/>
      <c r="M1270" s="250"/>
      <c r="N1270" s="250"/>
      <c r="O1270" s="250"/>
      <c r="P1270" s="250"/>
      <c r="Q1270" s="250"/>
      <c r="R1270" s="250"/>
      <c r="S1270" s="250"/>
      <c r="T1270" s="250"/>
      <c r="U1270" s="250"/>
      <c r="V1270" s="250"/>
      <c r="W1270" s="250"/>
      <c r="X1270" s="259"/>
      <c r="Y1270" s="255"/>
      <c r="Z1270" s="254"/>
      <c r="AA1270" s="254"/>
      <c r="AB1270" s="254"/>
      <c r="AC1270" s="254"/>
      <c r="AD1270" s="254"/>
      <c r="AE1270" s="254"/>
      <c r="AF1270" s="254"/>
      <c r="AG1270" s="254"/>
      <c r="AH1270" s="254"/>
      <c r="AI1270" s="254"/>
      <c r="AJ1270" s="254"/>
      <c r="AK1270" s="254"/>
      <c r="AL1270" s="254"/>
      <c r="AM1270" s="254"/>
      <c r="AN1270" s="254"/>
      <c r="AO1270" s="254"/>
    </row>
    <row r="1271" spans="1:41" s="272" customFormat="1" x14ac:dyDescent="0.2">
      <c r="A1271" s="250"/>
      <c r="B1271" s="250"/>
      <c r="C1271" s="302"/>
      <c r="D1271" s="250"/>
      <c r="E1271" s="250"/>
      <c r="F1271" s="250"/>
      <c r="G1271" s="250"/>
      <c r="H1271" s="250"/>
      <c r="I1271" s="250"/>
      <c r="J1271" s="250"/>
      <c r="K1271" s="250"/>
      <c r="L1271" s="250"/>
      <c r="M1271" s="250"/>
      <c r="N1271" s="250"/>
      <c r="O1271" s="250"/>
      <c r="P1271" s="250"/>
      <c r="Q1271" s="250"/>
      <c r="R1271" s="250"/>
      <c r="S1271" s="250"/>
      <c r="T1271" s="250"/>
      <c r="U1271" s="250"/>
      <c r="V1271" s="250"/>
      <c r="W1271" s="250"/>
      <c r="X1271" s="259"/>
      <c r="Y1271" s="255"/>
      <c r="Z1271" s="254"/>
      <c r="AA1271" s="254"/>
      <c r="AB1271" s="254"/>
      <c r="AC1271" s="254"/>
      <c r="AD1271" s="254"/>
      <c r="AE1271" s="254"/>
      <c r="AF1271" s="254"/>
      <c r="AG1271" s="254"/>
      <c r="AH1271" s="254"/>
      <c r="AI1271" s="254"/>
      <c r="AJ1271" s="254"/>
      <c r="AK1271" s="254"/>
      <c r="AL1271" s="254"/>
      <c r="AM1271" s="254"/>
      <c r="AN1271" s="254"/>
      <c r="AO1271" s="254"/>
    </row>
    <row r="1272" spans="1:41" s="272" customFormat="1" x14ac:dyDescent="0.2">
      <c r="A1272" s="250"/>
      <c r="B1272" s="250"/>
      <c r="C1272" s="302"/>
      <c r="D1272" s="250"/>
      <c r="E1272" s="250"/>
      <c r="F1272" s="250"/>
      <c r="G1272" s="250"/>
      <c r="H1272" s="250"/>
      <c r="I1272" s="250"/>
      <c r="J1272" s="250"/>
      <c r="K1272" s="250"/>
      <c r="L1272" s="250"/>
      <c r="M1272" s="250"/>
      <c r="N1272" s="250"/>
      <c r="O1272" s="250"/>
      <c r="P1272" s="250"/>
      <c r="Q1272" s="250"/>
      <c r="R1272" s="250"/>
      <c r="S1272" s="250"/>
      <c r="T1272" s="250"/>
      <c r="U1272" s="250"/>
      <c r="V1272" s="250"/>
      <c r="W1272" s="250"/>
      <c r="X1272" s="259"/>
      <c r="Y1272" s="255"/>
      <c r="Z1272" s="254"/>
      <c r="AA1272" s="254"/>
      <c r="AB1272" s="254"/>
      <c r="AC1272" s="254"/>
      <c r="AD1272" s="254"/>
      <c r="AE1272" s="254"/>
      <c r="AF1272" s="254"/>
      <c r="AG1272" s="254"/>
      <c r="AH1272" s="254"/>
      <c r="AI1272" s="254"/>
      <c r="AJ1272" s="254"/>
      <c r="AK1272" s="254"/>
      <c r="AL1272" s="254"/>
      <c r="AM1272" s="254"/>
      <c r="AN1272" s="254"/>
      <c r="AO1272" s="254"/>
    </row>
    <row r="1273" spans="1:41" s="272" customFormat="1" x14ac:dyDescent="0.2">
      <c r="A1273" s="250"/>
      <c r="B1273" s="250"/>
      <c r="C1273" s="302"/>
      <c r="D1273" s="250"/>
      <c r="E1273" s="250"/>
      <c r="F1273" s="250"/>
      <c r="G1273" s="250"/>
      <c r="H1273" s="250"/>
      <c r="I1273" s="250"/>
      <c r="J1273" s="250"/>
      <c r="K1273" s="250"/>
      <c r="L1273" s="250"/>
      <c r="M1273" s="250"/>
      <c r="N1273" s="250"/>
      <c r="O1273" s="250"/>
      <c r="P1273" s="250"/>
      <c r="Q1273" s="250"/>
      <c r="R1273" s="250"/>
      <c r="S1273" s="250"/>
      <c r="T1273" s="250"/>
      <c r="U1273" s="250"/>
      <c r="V1273" s="250"/>
      <c r="W1273" s="250"/>
      <c r="X1273" s="259"/>
      <c r="Y1273" s="255"/>
      <c r="Z1273" s="254"/>
      <c r="AA1273" s="254"/>
      <c r="AB1273" s="254"/>
      <c r="AC1273" s="254"/>
      <c r="AD1273" s="254"/>
      <c r="AE1273" s="254"/>
      <c r="AF1273" s="254"/>
      <c r="AG1273" s="254"/>
      <c r="AH1273" s="254"/>
      <c r="AI1273" s="254"/>
      <c r="AJ1273" s="254"/>
      <c r="AK1273" s="254"/>
      <c r="AL1273" s="254"/>
      <c r="AM1273" s="254"/>
      <c r="AN1273" s="254"/>
      <c r="AO1273" s="254"/>
    </row>
    <row r="1274" spans="1:41" s="272" customFormat="1" x14ac:dyDescent="0.2">
      <c r="A1274" s="250"/>
      <c r="B1274" s="250"/>
      <c r="C1274" s="302"/>
      <c r="D1274" s="250"/>
      <c r="E1274" s="250"/>
      <c r="F1274" s="250"/>
      <c r="G1274" s="250"/>
      <c r="H1274" s="250"/>
      <c r="I1274" s="250"/>
      <c r="J1274" s="250"/>
      <c r="K1274" s="250"/>
      <c r="L1274" s="250"/>
      <c r="M1274" s="250"/>
      <c r="N1274" s="250"/>
      <c r="O1274" s="250"/>
      <c r="P1274" s="250"/>
      <c r="Q1274" s="250"/>
      <c r="R1274" s="250"/>
      <c r="S1274" s="250"/>
      <c r="T1274" s="250"/>
      <c r="U1274" s="250"/>
      <c r="V1274" s="250"/>
      <c r="W1274" s="250"/>
      <c r="X1274" s="259"/>
      <c r="Y1274" s="255"/>
      <c r="Z1274" s="254"/>
      <c r="AA1274" s="254"/>
      <c r="AB1274" s="254"/>
      <c r="AC1274" s="254"/>
      <c r="AD1274" s="254"/>
      <c r="AE1274" s="254"/>
      <c r="AF1274" s="254"/>
      <c r="AG1274" s="254"/>
      <c r="AH1274" s="254"/>
      <c r="AI1274" s="254"/>
      <c r="AJ1274" s="254"/>
      <c r="AK1274" s="254"/>
      <c r="AL1274" s="254"/>
      <c r="AM1274" s="254"/>
      <c r="AN1274" s="254"/>
      <c r="AO1274" s="254"/>
    </row>
    <row r="1275" spans="1:41" s="272" customFormat="1" x14ac:dyDescent="0.2">
      <c r="A1275" s="250"/>
      <c r="B1275" s="250"/>
      <c r="C1275" s="302"/>
      <c r="D1275" s="250"/>
      <c r="E1275" s="250"/>
      <c r="F1275" s="250"/>
      <c r="G1275" s="250"/>
      <c r="H1275" s="250"/>
      <c r="I1275" s="250"/>
      <c r="J1275" s="250"/>
      <c r="K1275" s="250"/>
      <c r="L1275" s="250"/>
      <c r="M1275" s="250"/>
      <c r="N1275" s="250"/>
      <c r="O1275" s="250"/>
      <c r="P1275" s="250"/>
      <c r="Q1275" s="250"/>
      <c r="R1275" s="250"/>
      <c r="S1275" s="250"/>
      <c r="T1275" s="250"/>
      <c r="U1275" s="250"/>
      <c r="V1275" s="250"/>
      <c r="W1275" s="250"/>
      <c r="X1275" s="259"/>
      <c r="Y1275" s="255"/>
      <c r="Z1275" s="254"/>
      <c r="AA1275" s="254"/>
      <c r="AB1275" s="254"/>
      <c r="AC1275" s="254"/>
      <c r="AD1275" s="254"/>
      <c r="AE1275" s="254"/>
      <c r="AF1275" s="254"/>
      <c r="AG1275" s="254"/>
      <c r="AH1275" s="254"/>
      <c r="AI1275" s="254"/>
      <c r="AJ1275" s="254"/>
      <c r="AK1275" s="254"/>
      <c r="AL1275" s="254"/>
      <c r="AM1275" s="254"/>
      <c r="AN1275" s="254"/>
      <c r="AO1275" s="254"/>
    </row>
    <row r="1276" spans="1:41" s="272" customFormat="1" x14ac:dyDescent="0.2">
      <c r="A1276" s="250"/>
      <c r="B1276" s="250"/>
      <c r="C1276" s="302"/>
      <c r="D1276" s="250"/>
      <c r="E1276" s="250"/>
      <c r="F1276" s="250"/>
      <c r="G1276" s="250"/>
      <c r="H1276" s="250"/>
      <c r="I1276" s="250"/>
      <c r="J1276" s="250"/>
      <c r="K1276" s="250"/>
      <c r="L1276" s="250"/>
      <c r="M1276" s="250"/>
      <c r="N1276" s="250"/>
      <c r="O1276" s="250"/>
      <c r="P1276" s="250"/>
      <c r="Q1276" s="250"/>
      <c r="R1276" s="250"/>
      <c r="S1276" s="250"/>
      <c r="T1276" s="250"/>
      <c r="U1276" s="250"/>
      <c r="V1276" s="250"/>
      <c r="W1276" s="250"/>
      <c r="X1276" s="259"/>
      <c r="Y1276" s="255"/>
      <c r="Z1276" s="254"/>
      <c r="AA1276" s="254"/>
      <c r="AB1276" s="254"/>
      <c r="AC1276" s="254"/>
      <c r="AD1276" s="254"/>
      <c r="AE1276" s="254"/>
      <c r="AF1276" s="254"/>
      <c r="AG1276" s="254"/>
      <c r="AH1276" s="254"/>
      <c r="AI1276" s="254"/>
      <c r="AJ1276" s="254"/>
      <c r="AK1276" s="254"/>
      <c r="AL1276" s="254"/>
      <c r="AM1276" s="254"/>
      <c r="AN1276" s="254"/>
      <c r="AO1276" s="254"/>
    </row>
    <row r="1277" spans="1:41" s="272" customFormat="1" x14ac:dyDescent="0.2">
      <c r="A1277" s="250"/>
      <c r="B1277" s="250"/>
      <c r="C1277" s="302"/>
      <c r="D1277" s="250"/>
      <c r="E1277" s="250"/>
      <c r="F1277" s="250"/>
      <c r="G1277" s="250"/>
      <c r="H1277" s="250"/>
      <c r="I1277" s="250"/>
      <c r="J1277" s="250"/>
      <c r="K1277" s="250"/>
      <c r="L1277" s="250"/>
      <c r="M1277" s="250"/>
      <c r="N1277" s="250"/>
      <c r="O1277" s="250"/>
      <c r="P1277" s="250"/>
      <c r="Q1277" s="250"/>
      <c r="R1277" s="250"/>
      <c r="S1277" s="250"/>
      <c r="T1277" s="250"/>
      <c r="U1277" s="250"/>
      <c r="V1277" s="250"/>
      <c r="W1277" s="250"/>
      <c r="X1277" s="259"/>
      <c r="Y1277" s="255"/>
      <c r="Z1277" s="254"/>
      <c r="AA1277" s="254"/>
      <c r="AB1277" s="254"/>
      <c r="AC1277" s="254"/>
      <c r="AD1277" s="254"/>
      <c r="AE1277" s="254"/>
      <c r="AF1277" s="254"/>
      <c r="AG1277" s="254"/>
      <c r="AH1277" s="254"/>
      <c r="AI1277" s="254"/>
      <c r="AJ1277" s="254"/>
      <c r="AK1277" s="254"/>
      <c r="AL1277" s="254"/>
      <c r="AM1277" s="254"/>
      <c r="AN1277" s="254"/>
      <c r="AO1277" s="254"/>
    </row>
    <row r="1278" spans="1:41" s="272" customFormat="1" x14ac:dyDescent="0.2">
      <c r="A1278" s="250"/>
      <c r="B1278" s="250"/>
      <c r="C1278" s="302"/>
      <c r="D1278" s="250"/>
      <c r="E1278" s="250"/>
      <c r="F1278" s="250"/>
      <c r="G1278" s="250"/>
      <c r="H1278" s="250"/>
      <c r="I1278" s="250"/>
      <c r="J1278" s="250"/>
      <c r="K1278" s="250"/>
      <c r="L1278" s="250"/>
      <c r="M1278" s="250"/>
      <c r="N1278" s="250"/>
      <c r="O1278" s="250"/>
      <c r="P1278" s="250"/>
      <c r="Q1278" s="250"/>
      <c r="R1278" s="250"/>
      <c r="S1278" s="250"/>
      <c r="T1278" s="250"/>
      <c r="U1278" s="250"/>
      <c r="V1278" s="250"/>
      <c r="W1278" s="250"/>
      <c r="X1278" s="259"/>
      <c r="Y1278" s="255"/>
      <c r="Z1278" s="254"/>
      <c r="AA1278" s="254"/>
      <c r="AB1278" s="254"/>
      <c r="AC1278" s="254"/>
      <c r="AD1278" s="254"/>
      <c r="AE1278" s="254"/>
      <c r="AF1278" s="254"/>
      <c r="AG1278" s="254"/>
      <c r="AH1278" s="254"/>
      <c r="AI1278" s="254"/>
      <c r="AJ1278" s="254"/>
      <c r="AK1278" s="254"/>
      <c r="AL1278" s="254"/>
      <c r="AM1278" s="254"/>
      <c r="AN1278" s="254"/>
      <c r="AO1278" s="254"/>
    </row>
    <row r="1279" spans="1:41" s="272" customFormat="1" x14ac:dyDescent="0.2">
      <c r="A1279" s="250"/>
      <c r="B1279" s="250"/>
      <c r="C1279" s="302"/>
      <c r="D1279" s="250"/>
      <c r="E1279" s="250"/>
      <c r="F1279" s="250"/>
      <c r="G1279" s="250"/>
      <c r="H1279" s="250"/>
      <c r="I1279" s="250"/>
      <c r="J1279" s="250"/>
      <c r="K1279" s="250"/>
      <c r="L1279" s="250"/>
      <c r="M1279" s="250"/>
      <c r="N1279" s="250"/>
      <c r="O1279" s="250"/>
      <c r="P1279" s="250"/>
      <c r="Q1279" s="250"/>
      <c r="R1279" s="250"/>
      <c r="S1279" s="250"/>
      <c r="T1279" s="250"/>
      <c r="U1279" s="250"/>
      <c r="V1279" s="250"/>
      <c r="W1279" s="250"/>
      <c r="X1279" s="259"/>
      <c r="Y1279" s="255"/>
      <c r="Z1279" s="254"/>
      <c r="AA1279" s="254"/>
      <c r="AB1279" s="254"/>
      <c r="AC1279" s="254"/>
      <c r="AD1279" s="254"/>
      <c r="AE1279" s="254"/>
      <c r="AF1279" s="254"/>
      <c r="AG1279" s="254"/>
      <c r="AH1279" s="254"/>
      <c r="AI1279" s="254"/>
      <c r="AJ1279" s="254"/>
      <c r="AK1279" s="254"/>
      <c r="AL1279" s="254"/>
      <c r="AM1279" s="254"/>
      <c r="AN1279" s="254"/>
      <c r="AO1279" s="254"/>
    </row>
    <row r="1280" spans="1:41" s="272" customFormat="1" x14ac:dyDescent="0.2">
      <c r="A1280" s="250"/>
      <c r="B1280" s="250"/>
      <c r="C1280" s="302"/>
      <c r="D1280" s="250"/>
      <c r="E1280" s="250"/>
      <c r="F1280" s="250"/>
      <c r="G1280" s="250"/>
      <c r="H1280" s="250"/>
      <c r="I1280" s="250"/>
      <c r="J1280" s="250"/>
      <c r="K1280" s="250"/>
      <c r="L1280" s="250"/>
      <c r="M1280" s="250"/>
      <c r="N1280" s="250"/>
      <c r="O1280" s="250"/>
      <c r="P1280" s="250"/>
      <c r="Q1280" s="250"/>
      <c r="R1280" s="250"/>
      <c r="S1280" s="250"/>
      <c r="T1280" s="250"/>
      <c r="U1280" s="250"/>
      <c r="V1280" s="250"/>
      <c r="W1280" s="250"/>
      <c r="X1280" s="259"/>
      <c r="Y1280" s="255"/>
      <c r="Z1280" s="254"/>
      <c r="AA1280" s="254"/>
      <c r="AB1280" s="254"/>
      <c r="AC1280" s="254"/>
      <c r="AD1280" s="254"/>
      <c r="AE1280" s="254"/>
      <c r="AF1280" s="254"/>
      <c r="AG1280" s="254"/>
      <c r="AH1280" s="254"/>
      <c r="AI1280" s="254"/>
      <c r="AJ1280" s="254"/>
      <c r="AK1280" s="254"/>
      <c r="AL1280" s="254"/>
      <c r="AM1280" s="254"/>
      <c r="AN1280" s="254"/>
      <c r="AO1280" s="254"/>
    </row>
    <row r="1281" spans="1:41" s="272" customFormat="1" x14ac:dyDescent="0.2">
      <c r="A1281" s="250"/>
      <c r="B1281" s="250"/>
      <c r="C1281" s="302"/>
      <c r="D1281" s="250"/>
      <c r="E1281" s="250"/>
      <c r="F1281" s="250"/>
      <c r="G1281" s="250"/>
      <c r="H1281" s="250"/>
      <c r="I1281" s="250"/>
      <c r="J1281" s="250"/>
      <c r="K1281" s="250"/>
      <c r="L1281" s="250"/>
      <c r="M1281" s="250"/>
      <c r="N1281" s="250"/>
      <c r="O1281" s="250"/>
      <c r="P1281" s="250"/>
      <c r="Q1281" s="250"/>
      <c r="R1281" s="250"/>
      <c r="S1281" s="250"/>
      <c r="T1281" s="250"/>
      <c r="U1281" s="250"/>
      <c r="V1281" s="250"/>
      <c r="W1281" s="250"/>
      <c r="X1281" s="259"/>
      <c r="Y1281" s="255"/>
      <c r="Z1281" s="254"/>
      <c r="AA1281" s="254"/>
      <c r="AB1281" s="254"/>
      <c r="AC1281" s="254"/>
      <c r="AD1281" s="254"/>
      <c r="AE1281" s="254"/>
      <c r="AF1281" s="254"/>
      <c r="AG1281" s="254"/>
      <c r="AH1281" s="254"/>
      <c r="AI1281" s="254"/>
      <c r="AJ1281" s="254"/>
      <c r="AK1281" s="254"/>
      <c r="AL1281" s="254"/>
      <c r="AM1281" s="254"/>
      <c r="AN1281" s="254"/>
      <c r="AO1281" s="254"/>
    </row>
    <row r="1282" spans="1:41" s="272" customFormat="1" x14ac:dyDescent="0.2">
      <c r="A1282" s="250"/>
      <c r="B1282" s="250"/>
      <c r="C1282" s="302"/>
      <c r="D1282" s="250"/>
      <c r="E1282" s="250"/>
      <c r="F1282" s="250"/>
      <c r="G1282" s="250"/>
      <c r="H1282" s="250"/>
      <c r="I1282" s="250"/>
      <c r="J1282" s="250"/>
      <c r="K1282" s="250"/>
      <c r="L1282" s="250"/>
      <c r="M1282" s="250"/>
      <c r="N1282" s="250"/>
      <c r="O1282" s="250"/>
      <c r="P1282" s="250"/>
      <c r="Q1282" s="250"/>
      <c r="R1282" s="250"/>
      <c r="S1282" s="250"/>
      <c r="T1282" s="250"/>
      <c r="U1282" s="250"/>
      <c r="V1282" s="250"/>
      <c r="W1282" s="250"/>
      <c r="X1282" s="259"/>
      <c r="Y1282" s="255"/>
      <c r="Z1282" s="254"/>
      <c r="AA1282" s="254"/>
      <c r="AB1282" s="254"/>
      <c r="AC1282" s="254"/>
      <c r="AD1282" s="254"/>
      <c r="AE1282" s="254"/>
      <c r="AF1282" s="254"/>
      <c r="AG1282" s="254"/>
      <c r="AH1282" s="254"/>
      <c r="AI1282" s="254"/>
      <c r="AJ1282" s="254"/>
      <c r="AK1282" s="254"/>
      <c r="AL1282" s="254"/>
      <c r="AM1282" s="254"/>
      <c r="AN1282" s="254"/>
      <c r="AO1282" s="254"/>
    </row>
    <row r="1283" spans="1:41" s="272" customFormat="1" x14ac:dyDescent="0.2">
      <c r="A1283" s="250"/>
      <c r="B1283" s="250"/>
      <c r="C1283" s="302"/>
      <c r="D1283" s="250"/>
      <c r="E1283" s="250"/>
      <c r="F1283" s="250"/>
      <c r="G1283" s="250"/>
      <c r="H1283" s="250"/>
      <c r="I1283" s="250"/>
      <c r="J1283" s="250"/>
      <c r="K1283" s="250"/>
      <c r="L1283" s="250"/>
      <c r="M1283" s="250"/>
      <c r="N1283" s="250"/>
      <c r="O1283" s="250"/>
      <c r="P1283" s="250"/>
      <c r="Q1283" s="250"/>
      <c r="R1283" s="250"/>
      <c r="S1283" s="250"/>
      <c r="T1283" s="250"/>
      <c r="U1283" s="250"/>
      <c r="V1283" s="250"/>
      <c r="W1283" s="250"/>
      <c r="X1283" s="259"/>
      <c r="Y1283" s="255"/>
      <c r="Z1283" s="254"/>
      <c r="AA1283" s="254"/>
      <c r="AB1283" s="254"/>
      <c r="AC1283" s="254"/>
      <c r="AD1283" s="254"/>
      <c r="AE1283" s="254"/>
      <c r="AF1283" s="254"/>
      <c r="AG1283" s="254"/>
      <c r="AH1283" s="254"/>
      <c r="AI1283" s="254"/>
      <c r="AJ1283" s="254"/>
      <c r="AK1283" s="254"/>
      <c r="AL1283" s="254"/>
      <c r="AM1283" s="254"/>
      <c r="AN1283" s="254"/>
      <c r="AO1283" s="254"/>
    </row>
    <row r="1284" spans="1:41" s="272" customFormat="1" x14ac:dyDescent="0.2">
      <c r="A1284" s="250"/>
      <c r="B1284" s="250"/>
      <c r="C1284" s="302"/>
      <c r="D1284" s="250"/>
      <c r="E1284" s="250"/>
      <c r="F1284" s="250"/>
      <c r="G1284" s="250"/>
      <c r="H1284" s="250"/>
      <c r="I1284" s="250"/>
      <c r="J1284" s="250"/>
      <c r="K1284" s="250"/>
      <c r="L1284" s="250"/>
      <c r="M1284" s="250"/>
      <c r="N1284" s="250"/>
      <c r="O1284" s="250"/>
      <c r="P1284" s="250"/>
      <c r="Q1284" s="250"/>
      <c r="R1284" s="250"/>
      <c r="S1284" s="250"/>
      <c r="T1284" s="250"/>
      <c r="U1284" s="250"/>
      <c r="V1284" s="250"/>
      <c r="W1284" s="250"/>
      <c r="X1284" s="259"/>
      <c r="Y1284" s="255"/>
      <c r="Z1284" s="254"/>
      <c r="AA1284" s="254"/>
      <c r="AB1284" s="254"/>
      <c r="AC1284" s="254"/>
      <c r="AD1284" s="254"/>
      <c r="AE1284" s="254"/>
      <c r="AF1284" s="254"/>
      <c r="AG1284" s="254"/>
      <c r="AH1284" s="254"/>
      <c r="AI1284" s="254"/>
      <c r="AJ1284" s="254"/>
      <c r="AK1284" s="254"/>
      <c r="AL1284" s="254"/>
      <c r="AM1284" s="254"/>
      <c r="AN1284" s="254"/>
      <c r="AO1284" s="254"/>
    </row>
    <row r="1285" spans="1:41" s="272" customFormat="1" x14ac:dyDescent="0.2">
      <c r="A1285" s="250"/>
      <c r="B1285" s="250"/>
      <c r="C1285" s="302"/>
      <c r="D1285" s="250"/>
      <c r="E1285" s="250"/>
      <c r="F1285" s="250"/>
      <c r="G1285" s="250"/>
      <c r="H1285" s="250"/>
      <c r="I1285" s="250"/>
      <c r="J1285" s="250"/>
      <c r="K1285" s="250"/>
      <c r="L1285" s="250"/>
      <c r="M1285" s="250"/>
      <c r="N1285" s="250"/>
      <c r="O1285" s="250"/>
      <c r="P1285" s="250"/>
      <c r="Q1285" s="250"/>
      <c r="R1285" s="250"/>
      <c r="S1285" s="250"/>
      <c r="T1285" s="250"/>
      <c r="U1285" s="250"/>
      <c r="V1285" s="250"/>
      <c r="W1285" s="250"/>
      <c r="X1285" s="259"/>
      <c r="Y1285" s="255"/>
      <c r="Z1285" s="254"/>
      <c r="AA1285" s="254"/>
      <c r="AB1285" s="254"/>
      <c r="AC1285" s="254"/>
      <c r="AD1285" s="254"/>
      <c r="AE1285" s="254"/>
      <c r="AF1285" s="254"/>
      <c r="AG1285" s="254"/>
      <c r="AH1285" s="254"/>
      <c r="AI1285" s="254"/>
      <c r="AJ1285" s="254"/>
      <c r="AK1285" s="254"/>
      <c r="AL1285" s="254"/>
      <c r="AM1285" s="254"/>
      <c r="AN1285" s="254"/>
      <c r="AO1285" s="254"/>
    </row>
    <row r="1286" spans="1:41" s="272" customFormat="1" x14ac:dyDescent="0.2">
      <c r="A1286" s="250"/>
      <c r="B1286" s="250"/>
      <c r="C1286" s="302"/>
      <c r="D1286" s="250"/>
      <c r="E1286" s="250"/>
      <c r="F1286" s="250"/>
      <c r="G1286" s="250"/>
      <c r="H1286" s="250"/>
      <c r="I1286" s="250"/>
      <c r="J1286" s="250"/>
      <c r="K1286" s="250"/>
      <c r="L1286" s="250"/>
      <c r="M1286" s="250"/>
      <c r="N1286" s="250"/>
      <c r="O1286" s="250"/>
      <c r="P1286" s="250"/>
      <c r="Q1286" s="250"/>
      <c r="R1286" s="250"/>
      <c r="S1286" s="250"/>
      <c r="T1286" s="250"/>
      <c r="U1286" s="250"/>
      <c r="V1286" s="250"/>
      <c r="W1286" s="250"/>
      <c r="X1286" s="259"/>
      <c r="Y1286" s="255"/>
      <c r="Z1286" s="254"/>
      <c r="AA1286" s="254"/>
      <c r="AB1286" s="254"/>
      <c r="AC1286" s="254"/>
      <c r="AD1286" s="254"/>
      <c r="AE1286" s="254"/>
      <c r="AF1286" s="254"/>
      <c r="AG1286" s="254"/>
      <c r="AH1286" s="254"/>
      <c r="AI1286" s="254"/>
      <c r="AJ1286" s="254"/>
      <c r="AK1286" s="254"/>
      <c r="AL1286" s="254"/>
      <c r="AM1286" s="254"/>
      <c r="AN1286" s="254"/>
      <c r="AO1286" s="254"/>
    </row>
    <row r="1287" spans="1:41" s="272" customFormat="1" x14ac:dyDescent="0.2">
      <c r="A1287" s="250"/>
      <c r="B1287" s="250"/>
      <c r="C1287" s="302"/>
      <c r="D1287" s="250"/>
      <c r="E1287" s="250"/>
      <c r="F1287" s="250"/>
      <c r="G1287" s="250"/>
      <c r="H1287" s="250"/>
      <c r="I1287" s="250"/>
      <c r="J1287" s="250"/>
      <c r="K1287" s="250"/>
      <c r="L1287" s="250"/>
      <c r="M1287" s="250"/>
      <c r="N1287" s="250"/>
      <c r="O1287" s="250"/>
      <c r="P1287" s="250"/>
      <c r="Q1287" s="250"/>
      <c r="R1287" s="250"/>
      <c r="S1287" s="250"/>
      <c r="T1287" s="250"/>
      <c r="U1287" s="250"/>
      <c r="V1287" s="250"/>
      <c r="W1287" s="250"/>
      <c r="X1287" s="259"/>
      <c r="Y1287" s="255"/>
      <c r="Z1287" s="254"/>
      <c r="AA1287" s="254"/>
      <c r="AB1287" s="254"/>
      <c r="AC1287" s="254"/>
      <c r="AD1287" s="254"/>
      <c r="AE1287" s="254"/>
      <c r="AF1287" s="254"/>
      <c r="AG1287" s="254"/>
      <c r="AH1287" s="254"/>
      <c r="AI1287" s="254"/>
      <c r="AJ1287" s="254"/>
      <c r="AK1287" s="254"/>
      <c r="AL1287" s="254"/>
      <c r="AM1287" s="254"/>
      <c r="AN1287" s="254"/>
      <c r="AO1287" s="254"/>
    </row>
    <row r="1288" spans="1:41" s="272" customFormat="1" x14ac:dyDescent="0.2">
      <c r="A1288" s="250"/>
      <c r="B1288" s="250"/>
      <c r="C1288" s="302"/>
      <c r="D1288" s="250"/>
      <c r="E1288" s="250"/>
      <c r="F1288" s="250"/>
      <c r="G1288" s="250"/>
      <c r="H1288" s="250"/>
      <c r="I1288" s="250"/>
      <c r="J1288" s="250"/>
      <c r="K1288" s="250"/>
      <c r="L1288" s="250"/>
      <c r="M1288" s="250"/>
      <c r="N1288" s="250"/>
      <c r="O1288" s="250"/>
      <c r="P1288" s="250"/>
      <c r="Q1288" s="250"/>
      <c r="R1288" s="250"/>
      <c r="S1288" s="250"/>
      <c r="T1288" s="250"/>
      <c r="U1288" s="250"/>
      <c r="V1288" s="250"/>
      <c r="W1288" s="250"/>
      <c r="X1288" s="259"/>
      <c r="Y1288" s="255"/>
      <c r="Z1288" s="254"/>
      <c r="AA1288" s="254"/>
      <c r="AB1288" s="254"/>
      <c r="AC1288" s="254"/>
      <c r="AD1288" s="254"/>
      <c r="AE1288" s="254"/>
      <c r="AF1288" s="254"/>
      <c r="AG1288" s="254"/>
      <c r="AH1288" s="254"/>
      <c r="AI1288" s="254"/>
      <c r="AJ1288" s="254"/>
      <c r="AK1288" s="254"/>
      <c r="AL1288" s="254"/>
      <c r="AM1288" s="254"/>
      <c r="AN1288" s="254"/>
      <c r="AO1288" s="254"/>
    </row>
    <row r="1289" spans="1:41" s="272" customFormat="1" x14ac:dyDescent="0.2">
      <c r="A1289" s="250"/>
      <c r="B1289" s="250"/>
      <c r="C1289" s="302"/>
      <c r="D1289" s="250"/>
      <c r="E1289" s="250"/>
      <c r="F1289" s="250"/>
      <c r="G1289" s="250"/>
      <c r="H1289" s="250"/>
      <c r="I1289" s="250"/>
      <c r="J1289" s="250"/>
      <c r="K1289" s="250"/>
      <c r="L1289" s="250"/>
      <c r="M1289" s="250"/>
      <c r="N1289" s="250"/>
      <c r="O1289" s="250"/>
      <c r="P1289" s="250"/>
      <c r="Q1289" s="250"/>
      <c r="R1289" s="250"/>
      <c r="S1289" s="250"/>
      <c r="T1289" s="250"/>
      <c r="U1289" s="250"/>
      <c r="V1289" s="250"/>
      <c r="W1289" s="250"/>
      <c r="X1289" s="259"/>
      <c r="Y1289" s="255"/>
      <c r="Z1289" s="254"/>
      <c r="AA1289" s="254"/>
      <c r="AB1289" s="254"/>
      <c r="AC1289" s="254"/>
      <c r="AD1289" s="254"/>
      <c r="AE1289" s="254"/>
      <c r="AF1289" s="254"/>
      <c r="AG1289" s="254"/>
      <c r="AH1289" s="254"/>
      <c r="AI1289" s="254"/>
      <c r="AJ1289" s="254"/>
      <c r="AK1289" s="254"/>
      <c r="AL1289" s="254"/>
      <c r="AM1289" s="254"/>
      <c r="AN1289" s="254"/>
      <c r="AO1289" s="254"/>
    </row>
    <row r="1290" spans="1:41" s="272" customFormat="1" x14ac:dyDescent="0.2">
      <c r="A1290" s="250"/>
      <c r="B1290" s="250"/>
      <c r="C1290" s="302"/>
      <c r="D1290" s="250"/>
      <c r="E1290" s="250"/>
      <c r="F1290" s="250"/>
      <c r="G1290" s="250"/>
      <c r="H1290" s="250"/>
      <c r="I1290" s="250"/>
      <c r="J1290" s="250"/>
      <c r="K1290" s="250"/>
      <c r="L1290" s="250"/>
      <c r="M1290" s="250"/>
      <c r="N1290" s="250"/>
      <c r="O1290" s="250"/>
      <c r="P1290" s="250"/>
      <c r="Q1290" s="250"/>
      <c r="R1290" s="250"/>
      <c r="S1290" s="250"/>
      <c r="T1290" s="250"/>
      <c r="U1290" s="250"/>
      <c r="V1290" s="250"/>
      <c r="W1290" s="250"/>
      <c r="X1290" s="259"/>
      <c r="Y1290" s="255"/>
      <c r="Z1290" s="254"/>
      <c r="AA1290" s="254"/>
      <c r="AB1290" s="254"/>
      <c r="AC1290" s="254"/>
      <c r="AD1290" s="254"/>
      <c r="AE1290" s="254"/>
      <c r="AF1290" s="254"/>
      <c r="AG1290" s="254"/>
      <c r="AH1290" s="254"/>
      <c r="AI1290" s="254"/>
      <c r="AJ1290" s="254"/>
      <c r="AK1290" s="254"/>
      <c r="AL1290" s="254"/>
      <c r="AM1290" s="254"/>
      <c r="AN1290" s="254"/>
      <c r="AO1290" s="254"/>
    </row>
    <row r="1291" spans="1:41" s="272" customFormat="1" x14ac:dyDescent="0.2">
      <c r="A1291" s="250"/>
      <c r="B1291" s="250"/>
      <c r="C1291" s="302"/>
      <c r="D1291" s="250"/>
      <c r="E1291" s="250"/>
      <c r="F1291" s="250"/>
      <c r="G1291" s="250"/>
      <c r="H1291" s="250"/>
      <c r="I1291" s="250"/>
      <c r="J1291" s="250"/>
      <c r="K1291" s="250"/>
      <c r="L1291" s="250"/>
      <c r="M1291" s="250"/>
      <c r="N1291" s="250"/>
      <c r="O1291" s="250"/>
      <c r="P1291" s="250"/>
      <c r="Q1291" s="250"/>
      <c r="R1291" s="250"/>
      <c r="S1291" s="250"/>
      <c r="T1291" s="250"/>
      <c r="U1291" s="250"/>
      <c r="V1291" s="250"/>
      <c r="W1291" s="250"/>
      <c r="X1291" s="259"/>
      <c r="Y1291" s="255"/>
      <c r="Z1291" s="254"/>
      <c r="AA1291" s="254"/>
      <c r="AB1291" s="254"/>
      <c r="AC1291" s="254"/>
      <c r="AD1291" s="254"/>
      <c r="AE1291" s="254"/>
      <c r="AF1291" s="254"/>
      <c r="AG1291" s="254"/>
      <c r="AH1291" s="254"/>
      <c r="AI1291" s="254"/>
      <c r="AJ1291" s="254"/>
      <c r="AK1291" s="254"/>
      <c r="AL1291" s="254"/>
      <c r="AM1291" s="254"/>
      <c r="AN1291" s="254"/>
      <c r="AO1291" s="254"/>
    </row>
    <row r="1292" spans="1:41" s="272" customFormat="1" x14ac:dyDescent="0.2">
      <c r="A1292" s="250"/>
      <c r="B1292" s="250"/>
      <c r="C1292" s="302"/>
      <c r="D1292" s="250"/>
      <c r="E1292" s="250"/>
      <c r="F1292" s="250"/>
      <c r="G1292" s="250"/>
      <c r="H1292" s="250"/>
      <c r="I1292" s="250"/>
      <c r="J1292" s="250"/>
      <c r="K1292" s="250"/>
      <c r="L1292" s="250"/>
      <c r="M1292" s="250"/>
      <c r="N1292" s="250"/>
      <c r="O1292" s="250"/>
      <c r="P1292" s="250"/>
      <c r="Q1292" s="250"/>
      <c r="R1292" s="250"/>
      <c r="S1292" s="250"/>
      <c r="T1292" s="250"/>
      <c r="U1292" s="250"/>
      <c r="V1292" s="250"/>
      <c r="W1292" s="250"/>
      <c r="X1292" s="259"/>
      <c r="Y1292" s="255"/>
      <c r="Z1292" s="254"/>
      <c r="AA1292" s="254"/>
      <c r="AB1292" s="254"/>
      <c r="AC1292" s="254"/>
      <c r="AD1292" s="254"/>
      <c r="AE1292" s="254"/>
      <c r="AF1292" s="254"/>
      <c r="AG1292" s="254"/>
      <c r="AH1292" s="254"/>
      <c r="AI1292" s="254"/>
      <c r="AJ1292" s="254"/>
      <c r="AK1292" s="254"/>
      <c r="AL1292" s="254"/>
      <c r="AM1292" s="254"/>
      <c r="AN1292" s="254"/>
      <c r="AO1292" s="254"/>
    </row>
    <row r="1293" spans="1:41" s="272" customFormat="1" x14ac:dyDescent="0.2">
      <c r="A1293" s="250"/>
      <c r="B1293" s="250"/>
      <c r="C1293" s="302"/>
      <c r="D1293" s="250"/>
      <c r="E1293" s="250"/>
      <c r="F1293" s="250"/>
      <c r="G1293" s="250"/>
      <c r="H1293" s="250"/>
      <c r="I1293" s="250"/>
      <c r="J1293" s="250"/>
      <c r="K1293" s="250"/>
      <c r="L1293" s="250"/>
      <c r="M1293" s="250"/>
      <c r="N1293" s="250"/>
      <c r="O1293" s="250"/>
      <c r="P1293" s="250"/>
      <c r="Q1293" s="250"/>
      <c r="R1293" s="250"/>
      <c r="S1293" s="250"/>
      <c r="T1293" s="250"/>
      <c r="U1293" s="250"/>
      <c r="V1293" s="250"/>
      <c r="W1293" s="250"/>
      <c r="X1293" s="259"/>
      <c r="Y1293" s="255"/>
      <c r="Z1293" s="254"/>
      <c r="AA1293" s="254"/>
      <c r="AB1293" s="254"/>
      <c r="AC1293" s="254"/>
      <c r="AD1293" s="254"/>
      <c r="AE1293" s="254"/>
      <c r="AF1293" s="254"/>
      <c r="AG1293" s="254"/>
      <c r="AH1293" s="254"/>
      <c r="AI1293" s="254"/>
      <c r="AJ1293" s="254"/>
      <c r="AK1293" s="254"/>
      <c r="AL1293" s="254"/>
      <c r="AM1293" s="254"/>
      <c r="AN1293" s="254"/>
      <c r="AO1293" s="254"/>
    </row>
    <row r="1294" spans="1:41" s="272" customFormat="1" x14ac:dyDescent="0.2">
      <c r="A1294" s="250"/>
      <c r="B1294" s="250"/>
      <c r="C1294" s="302"/>
      <c r="D1294" s="250"/>
      <c r="E1294" s="250"/>
      <c r="F1294" s="250"/>
      <c r="G1294" s="250"/>
      <c r="H1294" s="250"/>
      <c r="I1294" s="250"/>
      <c r="J1294" s="250"/>
      <c r="K1294" s="250"/>
      <c r="L1294" s="250"/>
      <c r="M1294" s="250"/>
      <c r="N1294" s="250"/>
      <c r="O1294" s="250"/>
      <c r="P1294" s="250"/>
      <c r="Q1294" s="250"/>
      <c r="R1294" s="250"/>
      <c r="S1294" s="250"/>
      <c r="T1294" s="250"/>
      <c r="U1294" s="250"/>
      <c r="V1294" s="250"/>
      <c r="W1294" s="250"/>
      <c r="X1294" s="259"/>
      <c r="Y1294" s="255"/>
      <c r="Z1294" s="254"/>
      <c r="AA1294" s="254"/>
      <c r="AB1294" s="254"/>
      <c r="AC1294" s="254"/>
      <c r="AD1294" s="254"/>
      <c r="AE1294" s="254"/>
      <c r="AF1294" s="254"/>
      <c r="AG1294" s="254"/>
      <c r="AH1294" s="254"/>
      <c r="AI1294" s="254"/>
      <c r="AJ1294" s="254"/>
      <c r="AK1294" s="254"/>
      <c r="AL1294" s="254"/>
      <c r="AM1294" s="254"/>
      <c r="AN1294" s="254"/>
      <c r="AO1294" s="254"/>
    </row>
    <row r="1295" spans="1:41" s="272" customFormat="1" x14ac:dyDescent="0.2">
      <c r="A1295" s="250"/>
      <c r="B1295" s="250"/>
      <c r="C1295" s="302"/>
      <c r="D1295" s="250"/>
      <c r="E1295" s="250"/>
      <c r="F1295" s="250"/>
      <c r="G1295" s="250"/>
      <c r="H1295" s="250"/>
      <c r="I1295" s="250"/>
      <c r="J1295" s="250"/>
      <c r="K1295" s="250"/>
      <c r="L1295" s="250"/>
      <c r="M1295" s="250"/>
      <c r="N1295" s="250"/>
      <c r="O1295" s="250"/>
      <c r="P1295" s="250"/>
      <c r="Q1295" s="250"/>
      <c r="R1295" s="250"/>
      <c r="S1295" s="250"/>
      <c r="T1295" s="250"/>
      <c r="U1295" s="250"/>
      <c r="V1295" s="250"/>
      <c r="W1295" s="250"/>
      <c r="X1295" s="259"/>
      <c r="Y1295" s="255"/>
      <c r="Z1295" s="254"/>
      <c r="AA1295" s="254"/>
      <c r="AB1295" s="254"/>
      <c r="AC1295" s="254"/>
      <c r="AD1295" s="254"/>
      <c r="AE1295" s="254"/>
      <c r="AF1295" s="254"/>
      <c r="AG1295" s="254"/>
      <c r="AH1295" s="254"/>
      <c r="AI1295" s="254"/>
      <c r="AJ1295" s="254"/>
      <c r="AK1295" s="254"/>
      <c r="AL1295" s="254"/>
      <c r="AM1295" s="254"/>
      <c r="AN1295" s="254"/>
      <c r="AO1295" s="254"/>
    </row>
    <row r="1296" spans="1:41" s="272" customFormat="1" x14ac:dyDescent="0.2">
      <c r="A1296" s="250"/>
      <c r="B1296" s="250"/>
      <c r="C1296" s="302"/>
      <c r="D1296" s="250"/>
      <c r="E1296" s="250"/>
      <c r="F1296" s="250"/>
      <c r="G1296" s="250"/>
      <c r="H1296" s="250"/>
      <c r="I1296" s="250"/>
      <c r="J1296" s="250"/>
      <c r="K1296" s="250"/>
      <c r="L1296" s="250"/>
      <c r="M1296" s="250"/>
      <c r="N1296" s="250"/>
      <c r="O1296" s="250"/>
      <c r="P1296" s="250"/>
      <c r="Q1296" s="250"/>
      <c r="R1296" s="250"/>
      <c r="S1296" s="250"/>
      <c r="T1296" s="250"/>
      <c r="U1296" s="250"/>
      <c r="V1296" s="250"/>
      <c r="W1296" s="250"/>
      <c r="X1296" s="259"/>
      <c r="Y1296" s="255"/>
      <c r="Z1296" s="254"/>
      <c r="AA1296" s="254"/>
      <c r="AB1296" s="254"/>
      <c r="AC1296" s="254"/>
      <c r="AD1296" s="254"/>
      <c r="AE1296" s="254"/>
      <c r="AF1296" s="254"/>
      <c r="AG1296" s="254"/>
      <c r="AH1296" s="254"/>
      <c r="AI1296" s="254"/>
      <c r="AJ1296" s="254"/>
      <c r="AK1296" s="254"/>
      <c r="AL1296" s="254"/>
      <c r="AM1296" s="254"/>
      <c r="AN1296" s="254"/>
      <c r="AO1296" s="254"/>
    </row>
    <row r="1297" spans="1:41" s="272" customFormat="1" x14ac:dyDescent="0.2">
      <c r="A1297" s="250"/>
      <c r="B1297" s="250"/>
      <c r="C1297" s="302"/>
      <c r="D1297" s="250"/>
      <c r="E1297" s="250"/>
      <c r="F1297" s="250"/>
      <c r="G1297" s="250"/>
      <c r="H1297" s="250"/>
      <c r="I1297" s="250"/>
      <c r="J1297" s="250"/>
      <c r="K1297" s="250"/>
      <c r="L1297" s="250"/>
      <c r="M1297" s="250"/>
      <c r="N1297" s="250"/>
      <c r="O1297" s="250"/>
      <c r="P1297" s="250"/>
      <c r="Q1297" s="250"/>
      <c r="R1297" s="250"/>
      <c r="S1297" s="250"/>
      <c r="T1297" s="250"/>
      <c r="U1297" s="250"/>
      <c r="V1297" s="250"/>
      <c r="W1297" s="250"/>
      <c r="X1297" s="259"/>
      <c r="Y1297" s="255"/>
      <c r="Z1297" s="254"/>
      <c r="AA1297" s="254"/>
      <c r="AB1297" s="254"/>
      <c r="AC1297" s="254"/>
      <c r="AD1297" s="254"/>
      <c r="AE1297" s="254"/>
      <c r="AF1297" s="254"/>
      <c r="AG1297" s="254"/>
      <c r="AH1297" s="254"/>
      <c r="AI1297" s="254"/>
      <c r="AJ1297" s="254"/>
      <c r="AK1297" s="254"/>
      <c r="AL1297" s="254"/>
      <c r="AM1297" s="254"/>
      <c r="AN1297" s="254"/>
      <c r="AO1297" s="254"/>
    </row>
    <row r="1298" spans="1:41" s="272" customFormat="1" x14ac:dyDescent="0.2">
      <c r="A1298" s="250"/>
      <c r="B1298" s="250"/>
      <c r="C1298" s="302"/>
      <c r="D1298" s="250"/>
      <c r="E1298" s="250"/>
      <c r="F1298" s="250"/>
      <c r="G1298" s="250"/>
      <c r="H1298" s="250"/>
      <c r="I1298" s="250"/>
      <c r="J1298" s="250"/>
      <c r="K1298" s="250"/>
      <c r="L1298" s="250"/>
      <c r="M1298" s="250"/>
      <c r="N1298" s="250"/>
      <c r="O1298" s="250"/>
      <c r="P1298" s="250"/>
      <c r="Q1298" s="250"/>
      <c r="R1298" s="250"/>
      <c r="S1298" s="250"/>
      <c r="T1298" s="250"/>
      <c r="U1298" s="250"/>
      <c r="V1298" s="250"/>
      <c r="W1298" s="250"/>
      <c r="X1298" s="259"/>
      <c r="Y1298" s="255"/>
      <c r="Z1298" s="254"/>
      <c r="AA1298" s="254"/>
      <c r="AB1298" s="254"/>
      <c r="AC1298" s="254"/>
      <c r="AD1298" s="254"/>
      <c r="AE1298" s="254"/>
      <c r="AF1298" s="254"/>
      <c r="AG1298" s="254"/>
      <c r="AH1298" s="254"/>
      <c r="AI1298" s="254"/>
      <c r="AJ1298" s="254"/>
      <c r="AK1298" s="254"/>
      <c r="AL1298" s="254"/>
      <c r="AM1298" s="254"/>
      <c r="AN1298" s="254"/>
      <c r="AO1298" s="254"/>
    </row>
    <row r="1299" spans="1:41" s="272" customFormat="1" x14ac:dyDescent="0.2">
      <c r="A1299" s="250"/>
      <c r="B1299" s="250"/>
      <c r="C1299" s="302"/>
      <c r="D1299" s="250"/>
      <c r="E1299" s="250"/>
      <c r="F1299" s="250"/>
      <c r="G1299" s="250"/>
      <c r="H1299" s="250"/>
      <c r="I1299" s="250"/>
      <c r="J1299" s="250"/>
      <c r="K1299" s="250"/>
      <c r="L1299" s="250"/>
      <c r="M1299" s="250"/>
      <c r="N1299" s="250"/>
      <c r="O1299" s="250"/>
      <c r="P1299" s="250"/>
      <c r="Q1299" s="250"/>
      <c r="R1299" s="250"/>
      <c r="S1299" s="250"/>
      <c r="T1299" s="250"/>
      <c r="U1299" s="250"/>
      <c r="V1299" s="250"/>
      <c r="W1299" s="250"/>
      <c r="X1299" s="259"/>
      <c r="Y1299" s="255"/>
      <c r="Z1299" s="254"/>
      <c r="AA1299" s="254"/>
      <c r="AB1299" s="254"/>
      <c r="AC1299" s="254"/>
      <c r="AD1299" s="254"/>
      <c r="AE1299" s="254"/>
      <c r="AF1299" s="254"/>
      <c r="AG1299" s="254"/>
      <c r="AH1299" s="254"/>
      <c r="AI1299" s="254"/>
      <c r="AJ1299" s="254"/>
      <c r="AK1299" s="254"/>
      <c r="AL1299" s="254"/>
      <c r="AM1299" s="254"/>
      <c r="AN1299" s="254"/>
      <c r="AO1299" s="254"/>
    </row>
    <row r="1300" spans="1:41" s="272" customFormat="1" x14ac:dyDescent="0.2">
      <c r="A1300" s="250"/>
      <c r="B1300" s="250"/>
      <c r="C1300" s="302"/>
      <c r="D1300" s="250"/>
      <c r="E1300" s="250"/>
      <c r="F1300" s="250"/>
      <c r="G1300" s="250"/>
      <c r="H1300" s="250"/>
      <c r="I1300" s="250"/>
      <c r="J1300" s="250"/>
      <c r="K1300" s="250"/>
      <c r="L1300" s="250"/>
      <c r="M1300" s="250"/>
      <c r="N1300" s="250"/>
      <c r="O1300" s="250"/>
      <c r="P1300" s="250"/>
      <c r="Q1300" s="250"/>
      <c r="R1300" s="250"/>
      <c r="S1300" s="250"/>
      <c r="T1300" s="250"/>
      <c r="U1300" s="250"/>
      <c r="V1300" s="250"/>
      <c r="W1300" s="250"/>
      <c r="X1300" s="259"/>
      <c r="Y1300" s="255"/>
      <c r="Z1300" s="254"/>
      <c r="AA1300" s="254"/>
      <c r="AB1300" s="254"/>
      <c r="AC1300" s="254"/>
      <c r="AD1300" s="254"/>
      <c r="AE1300" s="254"/>
      <c r="AF1300" s="254"/>
      <c r="AG1300" s="254"/>
      <c r="AH1300" s="254"/>
      <c r="AI1300" s="254"/>
      <c r="AJ1300" s="254"/>
      <c r="AK1300" s="254"/>
      <c r="AL1300" s="254"/>
      <c r="AM1300" s="254"/>
      <c r="AN1300" s="254"/>
      <c r="AO1300" s="254"/>
    </row>
    <row r="1301" spans="1:41" s="272" customFormat="1" x14ac:dyDescent="0.2">
      <c r="A1301" s="250"/>
      <c r="B1301" s="250"/>
      <c r="C1301" s="302"/>
      <c r="D1301" s="250"/>
      <c r="E1301" s="250"/>
      <c r="F1301" s="250"/>
      <c r="G1301" s="250"/>
      <c r="H1301" s="250"/>
      <c r="I1301" s="250"/>
      <c r="J1301" s="250"/>
      <c r="K1301" s="250"/>
      <c r="L1301" s="250"/>
      <c r="M1301" s="250"/>
      <c r="N1301" s="250"/>
      <c r="O1301" s="250"/>
      <c r="P1301" s="250"/>
      <c r="Q1301" s="250"/>
      <c r="R1301" s="250"/>
      <c r="S1301" s="250"/>
      <c r="T1301" s="250"/>
      <c r="U1301" s="250"/>
      <c r="V1301" s="250"/>
      <c r="W1301" s="250"/>
      <c r="X1301" s="259"/>
      <c r="Y1301" s="255"/>
      <c r="Z1301" s="254"/>
      <c r="AA1301" s="254"/>
      <c r="AB1301" s="254"/>
      <c r="AC1301" s="254"/>
      <c r="AD1301" s="254"/>
      <c r="AE1301" s="254"/>
      <c r="AF1301" s="254"/>
      <c r="AG1301" s="254"/>
      <c r="AH1301" s="254"/>
      <c r="AI1301" s="254"/>
      <c r="AJ1301" s="254"/>
      <c r="AK1301" s="254"/>
      <c r="AL1301" s="254"/>
      <c r="AM1301" s="254"/>
      <c r="AN1301" s="254"/>
      <c r="AO1301" s="254"/>
    </row>
    <row r="1302" spans="1:41" s="272" customFormat="1" x14ac:dyDescent="0.2">
      <c r="A1302" s="250"/>
      <c r="B1302" s="250"/>
      <c r="C1302" s="302"/>
      <c r="D1302" s="250"/>
      <c r="E1302" s="250"/>
      <c r="F1302" s="250"/>
      <c r="G1302" s="250"/>
      <c r="H1302" s="250"/>
      <c r="I1302" s="250"/>
      <c r="J1302" s="250"/>
      <c r="K1302" s="250"/>
      <c r="L1302" s="250"/>
      <c r="M1302" s="250"/>
      <c r="N1302" s="250"/>
      <c r="O1302" s="250"/>
      <c r="P1302" s="250"/>
      <c r="Q1302" s="250"/>
      <c r="R1302" s="250"/>
      <c r="S1302" s="250"/>
      <c r="T1302" s="250"/>
      <c r="U1302" s="250"/>
      <c r="V1302" s="250"/>
      <c r="W1302" s="250"/>
      <c r="X1302" s="259"/>
      <c r="Y1302" s="255"/>
      <c r="Z1302" s="254"/>
      <c r="AA1302" s="254"/>
      <c r="AB1302" s="254"/>
      <c r="AC1302" s="254"/>
      <c r="AD1302" s="254"/>
      <c r="AE1302" s="254"/>
      <c r="AF1302" s="254"/>
      <c r="AG1302" s="254"/>
      <c r="AH1302" s="254"/>
      <c r="AI1302" s="254"/>
      <c r="AJ1302" s="254"/>
      <c r="AK1302" s="254"/>
      <c r="AL1302" s="254"/>
      <c r="AM1302" s="254"/>
      <c r="AN1302" s="254"/>
      <c r="AO1302" s="254"/>
    </row>
    <row r="1303" spans="1:41" s="272" customFormat="1" x14ac:dyDescent="0.2">
      <c r="A1303" s="250"/>
      <c r="B1303" s="250"/>
      <c r="C1303" s="302"/>
      <c r="D1303" s="250"/>
      <c r="E1303" s="250"/>
      <c r="F1303" s="250"/>
      <c r="G1303" s="250"/>
      <c r="H1303" s="250"/>
      <c r="I1303" s="250"/>
      <c r="J1303" s="250"/>
      <c r="K1303" s="250"/>
      <c r="L1303" s="250"/>
      <c r="M1303" s="250"/>
      <c r="N1303" s="250"/>
      <c r="O1303" s="250"/>
      <c r="P1303" s="250"/>
      <c r="Q1303" s="250"/>
      <c r="R1303" s="250"/>
      <c r="S1303" s="250"/>
      <c r="T1303" s="250"/>
      <c r="U1303" s="250"/>
      <c r="V1303" s="250"/>
      <c r="W1303" s="250"/>
      <c r="X1303" s="259"/>
      <c r="Y1303" s="255"/>
      <c r="Z1303" s="254"/>
      <c r="AA1303" s="254"/>
      <c r="AB1303" s="254"/>
      <c r="AC1303" s="254"/>
      <c r="AD1303" s="254"/>
      <c r="AE1303" s="254"/>
      <c r="AF1303" s="254"/>
      <c r="AG1303" s="254"/>
      <c r="AH1303" s="254"/>
      <c r="AI1303" s="254"/>
      <c r="AJ1303" s="254"/>
      <c r="AK1303" s="254"/>
      <c r="AL1303" s="254"/>
      <c r="AM1303" s="254"/>
      <c r="AN1303" s="254"/>
      <c r="AO1303" s="254"/>
    </row>
    <row r="1304" spans="1:41" s="272" customFormat="1" x14ac:dyDescent="0.2">
      <c r="A1304" s="250"/>
      <c r="B1304" s="250"/>
      <c r="C1304" s="302"/>
      <c r="D1304" s="250"/>
      <c r="E1304" s="250"/>
      <c r="F1304" s="250"/>
      <c r="G1304" s="250"/>
      <c r="H1304" s="250"/>
      <c r="I1304" s="250"/>
      <c r="J1304" s="250"/>
      <c r="K1304" s="250"/>
      <c r="L1304" s="250"/>
      <c r="M1304" s="250"/>
      <c r="N1304" s="250"/>
      <c r="O1304" s="250"/>
      <c r="P1304" s="250"/>
      <c r="Q1304" s="250"/>
      <c r="R1304" s="250"/>
      <c r="S1304" s="250"/>
      <c r="T1304" s="250"/>
      <c r="U1304" s="250"/>
      <c r="V1304" s="250"/>
      <c r="W1304" s="250"/>
      <c r="X1304" s="259"/>
      <c r="Y1304" s="255"/>
      <c r="Z1304" s="254"/>
      <c r="AA1304" s="254"/>
      <c r="AB1304" s="254"/>
      <c r="AC1304" s="254"/>
      <c r="AD1304" s="254"/>
      <c r="AE1304" s="254"/>
      <c r="AF1304" s="254"/>
      <c r="AG1304" s="254"/>
      <c r="AH1304" s="254"/>
      <c r="AI1304" s="254"/>
      <c r="AJ1304" s="254"/>
      <c r="AK1304" s="254"/>
      <c r="AL1304" s="254"/>
      <c r="AM1304" s="254"/>
      <c r="AN1304" s="254"/>
      <c r="AO1304" s="254"/>
    </row>
    <row r="1305" spans="1:41" s="272" customFormat="1" x14ac:dyDescent="0.2">
      <c r="A1305" s="250"/>
      <c r="B1305" s="250"/>
      <c r="C1305" s="302"/>
      <c r="D1305" s="250"/>
      <c r="E1305" s="250"/>
      <c r="F1305" s="250"/>
      <c r="G1305" s="250"/>
      <c r="H1305" s="250"/>
      <c r="I1305" s="250"/>
      <c r="J1305" s="250"/>
      <c r="K1305" s="250"/>
      <c r="L1305" s="250"/>
      <c r="M1305" s="250"/>
      <c r="N1305" s="250"/>
      <c r="O1305" s="250"/>
      <c r="P1305" s="250"/>
      <c r="Q1305" s="250"/>
      <c r="R1305" s="250"/>
      <c r="S1305" s="250"/>
      <c r="T1305" s="250"/>
      <c r="U1305" s="250"/>
      <c r="V1305" s="250"/>
      <c r="W1305" s="250"/>
      <c r="X1305" s="259"/>
      <c r="Y1305" s="255"/>
      <c r="Z1305" s="254"/>
      <c r="AA1305" s="254"/>
      <c r="AB1305" s="254"/>
      <c r="AC1305" s="254"/>
      <c r="AD1305" s="254"/>
      <c r="AE1305" s="254"/>
      <c r="AF1305" s="254"/>
      <c r="AG1305" s="254"/>
      <c r="AH1305" s="254"/>
      <c r="AI1305" s="254"/>
      <c r="AJ1305" s="254"/>
      <c r="AK1305" s="254"/>
      <c r="AL1305" s="254"/>
      <c r="AM1305" s="254"/>
      <c r="AN1305" s="254"/>
      <c r="AO1305" s="254"/>
    </row>
    <row r="1306" spans="1:41" s="272" customFormat="1" x14ac:dyDescent="0.2">
      <c r="A1306" s="250"/>
      <c r="B1306" s="250"/>
      <c r="C1306" s="302"/>
      <c r="D1306" s="250"/>
      <c r="E1306" s="250"/>
      <c r="F1306" s="250"/>
      <c r="G1306" s="250"/>
      <c r="H1306" s="250"/>
      <c r="I1306" s="250"/>
      <c r="J1306" s="250"/>
      <c r="K1306" s="250"/>
      <c r="L1306" s="250"/>
      <c r="M1306" s="250"/>
      <c r="N1306" s="250"/>
      <c r="O1306" s="250"/>
      <c r="P1306" s="250"/>
      <c r="Q1306" s="250"/>
      <c r="R1306" s="250"/>
      <c r="S1306" s="250"/>
      <c r="T1306" s="250"/>
      <c r="U1306" s="250"/>
      <c r="V1306" s="250"/>
      <c r="W1306" s="250"/>
      <c r="X1306" s="259"/>
      <c r="Y1306" s="255"/>
      <c r="Z1306" s="254"/>
      <c r="AA1306" s="254"/>
      <c r="AB1306" s="254"/>
      <c r="AC1306" s="254"/>
      <c r="AD1306" s="254"/>
      <c r="AE1306" s="254"/>
      <c r="AF1306" s="254"/>
      <c r="AG1306" s="254"/>
      <c r="AH1306" s="254"/>
      <c r="AI1306" s="254"/>
      <c r="AJ1306" s="254"/>
      <c r="AK1306" s="254"/>
      <c r="AL1306" s="254"/>
      <c r="AM1306" s="254"/>
      <c r="AN1306" s="254"/>
      <c r="AO1306" s="254"/>
    </row>
    <row r="1307" spans="1:41" s="272" customFormat="1" x14ac:dyDescent="0.2">
      <c r="A1307" s="250"/>
      <c r="B1307" s="250"/>
      <c r="C1307" s="302"/>
      <c r="D1307" s="250"/>
      <c r="E1307" s="250"/>
      <c r="F1307" s="250"/>
      <c r="G1307" s="250"/>
      <c r="H1307" s="250"/>
      <c r="I1307" s="250"/>
      <c r="J1307" s="250"/>
      <c r="K1307" s="250"/>
      <c r="L1307" s="250"/>
      <c r="M1307" s="250"/>
      <c r="N1307" s="250"/>
      <c r="O1307" s="250"/>
      <c r="P1307" s="250"/>
      <c r="Q1307" s="250"/>
      <c r="R1307" s="250"/>
      <c r="S1307" s="250"/>
      <c r="T1307" s="250"/>
      <c r="U1307" s="250"/>
      <c r="V1307" s="250"/>
      <c r="W1307" s="250"/>
      <c r="X1307" s="259"/>
      <c r="Y1307" s="255"/>
      <c r="Z1307" s="254"/>
      <c r="AA1307" s="254"/>
      <c r="AB1307" s="254"/>
      <c r="AC1307" s="254"/>
      <c r="AD1307" s="254"/>
      <c r="AE1307" s="254"/>
      <c r="AF1307" s="254"/>
      <c r="AG1307" s="254"/>
      <c r="AH1307" s="254"/>
      <c r="AI1307" s="254"/>
      <c r="AJ1307" s="254"/>
      <c r="AK1307" s="254"/>
      <c r="AL1307" s="254"/>
      <c r="AM1307" s="254"/>
      <c r="AN1307" s="254"/>
      <c r="AO1307" s="254"/>
    </row>
    <row r="1308" spans="1:41" s="272" customFormat="1" x14ac:dyDescent="0.2">
      <c r="A1308" s="250"/>
      <c r="B1308" s="250"/>
      <c r="C1308" s="302"/>
      <c r="D1308" s="250"/>
      <c r="E1308" s="250"/>
      <c r="F1308" s="250"/>
      <c r="G1308" s="250"/>
      <c r="H1308" s="250"/>
      <c r="I1308" s="250"/>
      <c r="J1308" s="250"/>
      <c r="K1308" s="250"/>
      <c r="L1308" s="250"/>
      <c r="M1308" s="250"/>
      <c r="N1308" s="250"/>
      <c r="O1308" s="250"/>
      <c r="P1308" s="250"/>
      <c r="Q1308" s="250"/>
      <c r="R1308" s="250"/>
      <c r="S1308" s="250"/>
      <c r="T1308" s="250"/>
      <c r="U1308" s="250"/>
      <c r="V1308" s="250"/>
      <c r="W1308" s="250"/>
      <c r="X1308" s="259"/>
      <c r="Y1308" s="255"/>
      <c r="Z1308" s="254"/>
      <c r="AA1308" s="254"/>
      <c r="AB1308" s="254"/>
      <c r="AC1308" s="254"/>
      <c r="AD1308" s="254"/>
      <c r="AE1308" s="254"/>
      <c r="AF1308" s="254"/>
      <c r="AG1308" s="254"/>
      <c r="AH1308" s="254"/>
      <c r="AI1308" s="254"/>
      <c r="AJ1308" s="254"/>
      <c r="AK1308" s="254"/>
      <c r="AL1308" s="254"/>
      <c r="AM1308" s="254"/>
      <c r="AN1308" s="254"/>
      <c r="AO1308" s="254"/>
    </row>
    <row r="1309" spans="1:41" s="272" customFormat="1" x14ac:dyDescent="0.2">
      <c r="A1309" s="250"/>
      <c r="B1309" s="250"/>
      <c r="C1309" s="302"/>
      <c r="D1309" s="250"/>
      <c r="E1309" s="250"/>
      <c r="F1309" s="250"/>
      <c r="G1309" s="250"/>
      <c r="H1309" s="250"/>
      <c r="I1309" s="250"/>
      <c r="J1309" s="250"/>
      <c r="K1309" s="250"/>
      <c r="L1309" s="250"/>
      <c r="M1309" s="250"/>
      <c r="N1309" s="250"/>
      <c r="O1309" s="250"/>
      <c r="P1309" s="250"/>
      <c r="Q1309" s="250"/>
      <c r="R1309" s="250"/>
      <c r="S1309" s="250"/>
      <c r="T1309" s="250"/>
      <c r="U1309" s="250"/>
      <c r="V1309" s="250"/>
      <c r="W1309" s="250"/>
      <c r="X1309" s="259"/>
      <c r="Y1309" s="255"/>
      <c r="Z1309" s="254"/>
      <c r="AA1309" s="254"/>
      <c r="AB1309" s="254"/>
      <c r="AC1309" s="254"/>
      <c r="AD1309" s="254"/>
      <c r="AE1309" s="254"/>
      <c r="AF1309" s="254"/>
      <c r="AG1309" s="254"/>
      <c r="AH1309" s="254"/>
      <c r="AI1309" s="254"/>
      <c r="AJ1309" s="254"/>
      <c r="AK1309" s="254"/>
      <c r="AL1309" s="254"/>
      <c r="AM1309" s="254"/>
      <c r="AN1309" s="254"/>
      <c r="AO1309" s="254"/>
    </row>
    <row r="1310" spans="1:41" s="272" customFormat="1" x14ac:dyDescent="0.2">
      <c r="A1310" s="250"/>
      <c r="B1310" s="250"/>
      <c r="C1310" s="302"/>
      <c r="D1310" s="250"/>
      <c r="E1310" s="250"/>
      <c r="F1310" s="250"/>
      <c r="G1310" s="250"/>
      <c r="H1310" s="250"/>
      <c r="I1310" s="250"/>
      <c r="J1310" s="250"/>
      <c r="K1310" s="250"/>
      <c r="L1310" s="250"/>
      <c r="M1310" s="250"/>
      <c r="N1310" s="250"/>
      <c r="O1310" s="250"/>
      <c r="P1310" s="250"/>
      <c r="Q1310" s="250"/>
      <c r="R1310" s="250"/>
      <c r="S1310" s="250"/>
      <c r="T1310" s="250"/>
      <c r="U1310" s="250"/>
      <c r="V1310" s="250"/>
      <c r="W1310" s="250"/>
      <c r="X1310" s="259"/>
      <c r="Y1310" s="255"/>
      <c r="Z1310" s="254"/>
      <c r="AA1310" s="254"/>
      <c r="AB1310" s="254"/>
      <c r="AC1310" s="254"/>
      <c r="AD1310" s="254"/>
      <c r="AE1310" s="254"/>
      <c r="AF1310" s="254"/>
      <c r="AG1310" s="254"/>
      <c r="AH1310" s="254"/>
      <c r="AI1310" s="254"/>
      <c r="AJ1310" s="254"/>
      <c r="AK1310" s="254"/>
      <c r="AL1310" s="254"/>
      <c r="AM1310" s="254"/>
      <c r="AN1310" s="254"/>
      <c r="AO1310" s="254"/>
    </row>
    <row r="1311" spans="1:41" s="272" customFormat="1" x14ac:dyDescent="0.2">
      <c r="A1311" s="250"/>
      <c r="B1311" s="250"/>
      <c r="C1311" s="302"/>
      <c r="D1311" s="250"/>
      <c r="E1311" s="250"/>
      <c r="F1311" s="250"/>
      <c r="G1311" s="250"/>
      <c r="H1311" s="250"/>
      <c r="I1311" s="250"/>
      <c r="J1311" s="250"/>
      <c r="K1311" s="250"/>
      <c r="L1311" s="250"/>
      <c r="M1311" s="250"/>
      <c r="N1311" s="250"/>
      <c r="O1311" s="250"/>
      <c r="P1311" s="250"/>
      <c r="Q1311" s="250"/>
      <c r="R1311" s="250"/>
      <c r="S1311" s="250"/>
      <c r="T1311" s="250"/>
      <c r="U1311" s="250"/>
      <c r="V1311" s="250"/>
      <c r="W1311" s="250"/>
      <c r="X1311" s="259"/>
      <c r="Y1311" s="255"/>
      <c r="Z1311" s="254"/>
      <c r="AA1311" s="254"/>
      <c r="AB1311" s="254"/>
      <c r="AC1311" s="254"/>
      <c r="AD1311" s="254"/>
      <c r="AE1311" s="254"/>
      <c r="AF1311" s="254"/>
      <c r="AG1311" s="254"/>
      <c r="AH1311" s="254"/>
      <c r="AI1311" s="254"/>
      <c r="AJ1311" s="254"/>
      <c r="AK1311" s="254"/>
      <c r="AL1311" s="254"/>
      <c r="AM1311" s="254"/>
      <c r="AN1311" s="254"/>
      <c r="AO1311" s="254"/>
    </row>
    <row r="1312" spans="1:41" s="272" customFormat="1" x14ac:dyDescent="0.2">
      <c r="A1312" s="250"/>
      <c r="B1312" s="250"/>
      <c r="C1312" s="302"/>
      <c r="D1312" s="250"/>
      <c r="E1312" s="250"/>
      <c r="F1312" s="250"/>
      <c r="G1312" s="250"/>
      <c r="H1312" s="250"/>
      <c r="I1312" s="250"/>
      <c r="J1312" s="250"/>
      <c r="K1312" s="250"/>
      <c r="L1312" s="250"/>
      <c r="M1312" s="250"/>
      <c r="N1312" s="250"/>
      <c r="O1312" s="250"/>
      <c r="P1312" s="250"/>
      <c r="Q1312" s="250"/>
      <c r="R1312" s="250"/>
      <c r="S1312" s="250"/>
      <c r="T1312" s="250"/>
      <c r="U1312" s="250"/>
      <c r="V1312" s="250"/>
      <c r="W1312" s="250"/>
      <c r="X1312" s="259"/>
      <c r="Y1312" s="255"/>
      <c r="Z1312" s="254"/>
      <c r="AA1312" s="254"/>
      <c r="AB1312" s="254"/>
      <c r="AC1312" s="254"/>
      <c r="AD1312" s="254"/>
      <c r="AE1312" s="254"/>
      <c r="AF1312" s="254"/>
      <c r="AG1312" s="254"/>
      <c r="AH1312" s="254"/>
      <c r="AI1312" s="254"/>
      <c r="AJ1312" s="254"/>
      <c r="AK1312" s="254"/>
      <c r="AL1312" s="254"/>
      <c r="AM1312" s="254"/>
      <c r="AN1312" s="254"/>
      <c r="AO1312" s="254"/>
    </row>
    <row r="1313" spans="1:41" s="272" customFormat="1" x14ac:dyDescent="0.2">
      <c r="A1313" s="250"/>
      <c r="B1313" s="250"/>
      <c r="C1313" s="302"/>
      <c r="D1313" s="250"/>
      <c r="E1313" s="250"/>
      <c r="F1313" s="250"/>
      <c r="G1313" s="250"/>
      <c r="H1313" s="250"/>
      <c r="I1313" s="250"/>
      <c r="J1313" s="250"/>
      <c r="K1313" s="250"/>
      <c r="L1313" s="250"/>
      <c r="M1313" s="250"/>
      <c r="N1313" s="250"/>
      <c r="O1313" s="250"/>
      <c r="P1313" s="250"/>
      <c r="Q1313" s="250"/>
      <c r="R1313" s="250"/>
      <c r="S1313" s="250"/>
      <c r="T1313" s="250"/>
      <c r="U1313" s="250"/>
      <c r="V1313" s="250"/>
      <c r="W1313" s="250"/>
      <c r="X1313" s="259"/>
      <c r="Y1313" s="255"/>
      <c r="Z1313" s="254"/>
      <c r="AA1313" s="254"/>
      <c r="AB1313" s="254"/>
      <c r="AC1313" s="254"/>
      <c r="AD1313" s="254"/>
      <c r="AE1313" s="254"/>
      <c r="AF1313" s="254"/>
      <c r="AG1313" s="254"/>
      <c r="AH1313" s="254"/>
      <c r="AI1313" s="254"/>
      <c r="AJ1313" s="254"/>
      <c r="AK1313" s="254"/>
      <c r="AL1313" s="254"/>
      <c r="AM1313" s="254"/>
      <c r="AN1313" s="254"/>
      <c r="AO1313" s="254"/>
    </row>
    <row r="1314" spans="1:41" s="272" customFormat="1" x14ac:dyDescent="0.2">
      <c r="A1314" s="250"/>
      <c r="B1314" s="250"/>
      <c r="C1314" s="302"/>
      <c r="D1314" s="250"/>
      <c r="E1314" s="250"/>
      <c r="F1314" s="250"/>
      <c r="G1314" s="250"/>
      <c r="H1314" s="250"/>
      <c r="I1314" s="250"/>
      <c r="J1314" s="250"/>
      <c r="K1314" s="250"/>
      <c r="L1314" s="250"/>
      <c r="M1314" s="250"/>
      <c r="N1314" s="250"/>
      <c r="O1314" s="250"/>
      <c r="P1314" s="250"/>
      <c r="Q1314" s="250"/>
      <c r="R1314" s="250"/>
      <c r="S1314" s="250"/>
      <c r="T1314" s="250"/>
      <c r="U1314" s="250"/>
      <c r="V1314" s="250"/>
      <c r="W1314" s="250"/>
      <c r="X1314" s="259"/>
      <c r="Y1314" s="255"/>
      <c r="Z1314" s="254"/>
      <c r="AA1314" s="254"/>
      <c r="AB1314" s="254"/>
      <c r="AC1314" s="254"/>
      <c r="AD1314" s="254"/>
      <c r="AE1314" s="254"/>
      <c r="AF1314" s="254"/>
      <c r="AG1314" s="254"/>
      <c r="AH1314" s="254"/>
      <c r="AI1314" s="254"/>
      <c r="AJ1314" s="254"/>
      <c r="AK1314" s="254"/>
      <c r="AL1314" s="254"/>
      <c r="AM1314" s="254"/>
      <c r="AN1314" s="254"/>
      <c r="AO1314" s="254"/>
    </row>
    <row r="1315" spans="1:41" s="272" customFormat="1" x14ac:dyDescent="0.2">
      <c r="A1315" s="250"/>
      <c r="B1315" s="250"/>
      <c r="C1315" s="302"/>
      <c r="D1315" s="250"/>
      <c r="E1315" s="250"/>
      <c r="F1315" s="250"/>
      <c r="G1315" s="250"/>
      <c r="H1315" s="250"/>
      <c r="I1315" s="250"/>
      <c r="J1315" s="250"/>
      <c r="K1315" s="250"/>
      <c r="L1315" s="250"/>
      <c r="M1315" s="250"/>
      <c r="N1315" s="250"/>
      <c r="O1315" s="250"/>
      <c r="P1315" s="250"/>
      <c r="Q1315" s="250"/>
      <c r="R1315" s="250"/>
      <c r="S1315" s="250"/>
      <c r="T1315" s="250"/>
      <c r="U1315" s="250"/>
      <c r="V1315" s="250"/>
      <c r="W1315" s="250"/>
      <c r="X1315" s="259"/>
      <c r="Y1315" s="255"/>
      <c r="Z1315" s="254"/>
      <c r="AA1315" s="254"/>
      <c r="AB1315" s="254"/>
      <c r="AC1315" s="254"/>
      <c r="AD1315" s="254"/>
      <c r="AE1315" s="254"/>
      <c r="AF1315" s="254"/>
      <c r="AG1315" s="254"/>
      <c r="AH1315" s="254"/>
      <c r="AI1315" s="254"/>
      <c r="AJ1315" s="254"/>
      <c r="AK1315" s="254"/>
      <c r="AL1315" s="254"/>
      <c r="AM1315" s="254"/>
      <c r="AN1315" s="254"/>
      <c r="AO1315" s="254"/>
    </row>
    <row r="1316" spans="1:41" s="272" customFormat="1" x14ac:dyDescent="0.2">
      <c r="A1316" s="250"/>
      <c r="B1316" s="250"/>
      <c r="C1316" s="302"/>
      <c r="D1316" s="250"/>
      <c r="E1316" s="250"/>
      <c r="F1316" s="250"/>
      <c r="G1316" s="250"/>
      <c r="H1316" s="250"/>
      <c r="I1316" s="250"/>
      <c r="J1316" s="250"/>
      <c r="K1316" s="250"/>
      <c r="L1316" s="250"/>
      <c r="M1316" s="250"/>
      <c r="N1316" s="250"/>
      <c r="O1316" s="250"/>
      <c r="P1316" s="250"/>
      <c r="Q1316" s="250"/>
      <c r="R1316" s="250"/>
      <c r="S1316" s="250"/>
      <c r="T1316" s="250"/>
      <c r="U1316" s="250"/>
      <c r="V1316" s="250"/>
      <c r="W1316" s="250"/>
      <c r="X1316" s="259"/>
      <c r="Y1316" s="255"/>
      <c r="Z1316" s="254"/>
      <c r="AA1316" s="254"/>
      <c r="AB1316" s="254"/>
      <c r="AC1316" s="254"/>
      <c r="AD1316" s="254"/>
      <c r="AE1316" s="254"/>
      <c r="AF1316" s="254"/>
      <c r="AG1316" s="254"/>
      <c r="AH1316" s="254"/>
      <c r="AI1316" s="254"/>
      <c r="AJ1316" s="254"/>
      <c r="AK1316" s="254"/>
      <c r="AL1316" s="254"/>
      <c r="AM1316" s="254"/>
      <c r="AN1316" s="254"/>
      <c r="AO1316" s="254"/>
    </row>
    <row r="1317" spans="1:41" s="272" customFormat="1" x14ac:dyDescent="0.2">
      <c r="A1317" s="250"/>
      <c r="B1317" s="250"/>
      <c r="C1317" s="302"/>
      <c r="D1317" s="250"/>
      <c r="E1317" s="250"/>
      <c r="F1317" s="250"/>
      <c r="G1317" s="250"/>
      <c r="H1317" s="250"/>
      <c r="I1317" s="250"/>
      <c r="J1317" s="250"/>
      <c r="K1317" s="250"/>
      <c r="L1317" s="250"/>
      <c r="M1317" s="250"/>
      <c r="N1317" s="250"/>
      <c r="O1317" s="250"/>
      <c r="P1317" s="250"/>
      <c r="Q1317" s="250"/>
      <c r="R1317" s="250"/>
      <c r="S1317" s="250"/>
      <c r="T1317" s="250"/>
      <c r="U1317" s="250"/>
      <c r="V1317" s="250"/>
      <c r="W1317" s="250"/>
      <c r="X1317" s="259"/>
      <c r="Y1317" s="255"/>
      <c r="Z1317" s="254"/>
      <c r="AA1317" s="254"/>
      <c r="AB1317" s="254"/>
      <c r="AC1317" s="254"/>
      <c r="AD1317" s="254"/>
      <c r="AE1317" s="254"/>
      <c r="AF1317" s="254"/>
      <c r="AG1317" s="254"/>
      <c r="AH1317" s="254"/>
      <c r="AI1317" s="254"/>
      <c r="AJ1317" s="254"/>
      <c r="AK1317" s="254"/>
      <c r="AL1317" s="254"/>
      <c r="AM1317" s="254"/>
      <c r="AN1317" s="254"/>
      <c r="AO1317" s="254"/>
    </row>
    <row r="1318" spans="1:41" s="272" customFormat="1" x14ac:dyDescent="0.2">
      <c r="A1318" s="250"/>
      <c r="B1318" s="250"/>
      <c r="C1318" s="302"/>
      <c r="D1318" s="250"/>
      <c r="E1318" s="250"/>
      <c r="F1318" s="250"/>
      <c r="G1318" s="250"/>
      <c r="H1318" s="250"/>
      <c r="I1318" s="250"/>
      <c r="J1318" s="250"/>
      <c r="K1318" s="250"/>
      <c r="L1318" s="250"/>
      <c r="M1318" s="250"/>
      <c r="N1318" s="250"/>
      <c r="O1318" s="250"/>
      <c r="P1318" s="250"/>
      <c r="Q1318" s="250"/>
      <c r="R1318" s="250"/>
      <c r="S1318" s="250"/>
      <c r="T1318" s="250"/>
      <c r="U1318" s="250"/>
      <c r="V1318" s="250"/>
      <c r="W1318" s="250"/>
      <c r="X1318" s="259"/>
      <c r="Y1318" s="255"/>
      <c r="Z1318" s="254"/>
      <c r="AA1318" s="254"/>
      <c r="AB1318" s="254"/>
      <c r="AC1318" s="254"/>
      <c r="AD1318" s="254"/>
      <c r="AE1318" s="254"/>
      <c r="AF1318" s="254"/>
      <c r="AG1318" s="254"/>
      <c r="AH1318" s="254"/>
      <c r="AI1318" s="254"/>
      <c r="AJ1318" s="254"/>
      <c r="AK1318" s="254"/>
      <c r="AL1318" s="254"/>
      <c r="AM1318" s="254"/>
      <c r="AN1318" s="254"/>
      <c r="AO1318" s="254"/>
    </row>
    <row r="1319" spans="1:41" s="272" customFormat="1" x14ac:dyDescent="0.2">
      <c r="A1319" s="250"/>
      <c r="B1319" s="250"/>
      <c r="C1319" s="302"/>
      <c r="D1319" s="250"/>
      <c r="E1319" s="250"/>
      <c r="F1319" s="250"/>
      <c r="G1319" s="250"/>
      <c r="H1319" s="250"/>
      <c r="I1319" s="250"/>
      <c r="J1319" s="250"/>
      <c r="K1319" s="250"/>
      <c r="L1319" s="250"/>
      <c r="M1319" s="250"/>
      <c r="N1319" s="250"/>
      <c r="O1319" s="250"/>
      <c r="P1319" s="250"/>
      <c r="Q1319" s="250"/>
      <c r="R1319" s="250"/>
      <c r="S1319" s="250"/>
      <c r="T1319" s="250"/>
      <c r="U1319" s="250"/>
      <c r="V1319" s="250"/>
      <c r="W1319" s="250"/>
      <c r="X1319" s="259"/>
      <c r="Y1319" s="255"/>
      <c r="Z1319" s="254"/>
      <c r="AA1319" s="254"/>
      <c r="AB1319" s="254"/>
      <c r="AC1319" s="254"/>
      <c r="AD1319" s="254"/>
      <c r="AE1319" s="254"/>
      <c r="AF1319" s="254"/>
      <c r="AG1319" s="254"/>
      <c r="AH1319" s="254"/>
      <c r="AI1319" s="254"/>
      <c r="AJ1319" s="254"/>
      <c r="AK1319" s="254"/>
      <c r="AL1319" s="254"/>
      <c r="AM1319" s="254"/>
      <c r="AN1319" s="254"/>
      <c r="AO1319" s="254"/>
    </row>
    <row r="1320" spans="1:41" s="272" customFormat="1" x14ac:dyDescent="0.2">
      <c r="A1320" s="250"/>
      <c r="B1320" s="250"/>
      <c r="C1320" s="302"/>
      <c r="D1320" s="250"/>
      <c r="E1320" s="250"/>
      <c r="F1320" s="250"/>
      <c r="G1320" s="250"/>
      <c r="H1320" s="250"/>
      <c r="I1320" s="250"/>
      <c r="J1320" s="250"/>
      <c r="K1320" s="250"/>
      <c r="L1320" s="250"/>
      <c r="M1320" s="250"/>
      <c r="N1320" s="250"/>
      <c r="O1320" s="250"/>
      <c r="P1320" s="250"/>
      <c r="Q1320" s="250"/>
      <c r="R1320" s="250"/>
      <c r="S1320" s="250"/>
      <c r="T1320" s="250"/>
      <c r="U1320" s="250"/>
      <c r="V1320" s="250"/>
      <c r="W1320" s="250"/>
      <c r="X1320" s="259"/>
      <c r="Y1320" s="255"/>
      <c r="Z1320" s="254"/>
      <c r="AA1320" s="254"/>
      <c r="AB1320" s="254"/>
      <c r="AC1320" s="254"/>
      <c r="AD1320" s="254"/>
      <c r="AE1320" s="254"/>
      <c r="AF1320" s="254"/>
      <c r="AG1320" s="254"/>
      <c r="AH1320" s="254"/>
      <c r="AI1320" s="254"/>
      <c r="AJ1320" s="254"/>
      <c r="AK1320" s="254"/>
      <c r="AL1320" s="254"/>
      <c r="AM1320" s="254"/>
      <c r="AN1320" s="254"/>
      <c r="AO1320" s="254"/>
    </row>
    <row r="1321" spans="1:41" s="272" customFormat="1" x14ac:dyDescent="0.2">
      <c r="A1321" s="250"/>
      <c r="B1321" s="250"/>
      <c r="C1321" s="302"/>
      <c r="D1321" s="250"/>
      <c r="E1321" s="250"/>
      <c r="F1321" s="250"/>
      <c r="G1321" s="250"/>
      <c r="H1321" s="250"/>
      <c r="I1321" s="250"/>
      <c r="J1321" s="250"/>
      <c r="K1321" s="250"/>
      <c r="L1321" s="250"/>
      <c r="M1321" s="250"/>
      <c r="N1321" s="250"/>
      <c r="O1321" s="250"/>
      <c r="P1321" s="250"/>
      <c r="Q1321" s="250"/>
      <c r="R1321" s="250"/>
      <c r="S1321" s="250"/>
      <c r="T1321" s="250"/>
      <c r="U1321" s="250"/>
      <c r="V1321" s="250"/>
      <c r="W1321" s="250"/>
      <c r="X1321" s="259"/>
      <c r="Y1321" s="255"/>
      <c r="Z1321" s="254"/>
      <c r="AA1321" s="254"/>
      <c r="AB1321" s="254"/>
      <c r="AC1321" s="254"/>
      <c r="AD1321" s="254"/>
      <c r="AE1321" s="254"/>
      <c r="AF1321" s="254"/>
      <c r="AG1321" s="254"/>
      <c r="AH1321" s="254"/>
      <c r="AI1321" s="254"/>
      <c r="AJ1321" s="254"/>
      <c r="AK1321" s="254"/>
      <c r="AL1321" s="254"/>
      <c r="AM1321" s="254"/>
      <c r="AN1321" s="254"/>
      <c r="AO1321" s="254"/>
    </row>
    <row r="1322" spans="1:41" s="272" customFormat="1" x14ac:dyDescent="0.2">
      <c r="A1322" s="250"/>
      <c r="B1322" s="250"/>
      <c r="C1322" s="302"/>
      <c r="D1322" s="250"/>
      <c r="E1322" s="250"/>
      <c r="F1322" s="250"/>
      <c r="G1322" s="250"/>
      <c r="H1322" s="250"/>
      <c r="I1322" s="250"/>
      <c r="J1322" s="250"/>
      <c r="K1322" s="250"/>
      <c r="L1322" s="250"/>
      <c r="M1322" s="250"/>
      <c r="N1322" s="250"/>
      <c r="O1322" s="250"/>
      <c r="P1322" s="250"/>
      <c r="Q1322" s="250"/>
      <c r="R1322" s="250"/>
      <c r="S1322" s="250"/>
      <c r="T1322" s="250"/>
      <c r="U1322" s="250"/>
      <c r="V1322" s="250"/>
      <c r="W1322" s="250"/>
      <c r="X1322" s="259"/>
      <c r="Y1322" s="255"/>
      <c r="Z1322" s="254"/>
      <c r="AA1322" s="254"/>
      <c r="AB1322" s="254"/>
      <c r="AC1322" s="254"/>
      <c r="AD1322" s="254"/>
      <c r="AE1322" s="254"/>
      <c r="AF1322" s="254"/>
      <c r="AG1322" s="254"/>
      <c r="AH1322" s="254"/>
      <c r="AI1322" s="254"/>
      <c r="AJ1322" s="254"/>
      <c r="AK1322" s="254"/>
      <c r="AL1322" s="254"/>
      <c r="AM1322" s="254"/>
      <c r="AN1322" s="254"/>
      <c r="AO1322" s="254"/>
    </row>
    <row r="1323" spans="1:41" s="272" customFormat="1" x14ac:dyDescent="0.2">
      <c r="A1323" s="250"/>
      <c r="B1323" s="250"/>
      <c r="C1323" s="302"/>
      <c r="D1323" s="250"/>
      <c r="E1323" s="250"/>
      <c r="F1323" s="250"/>
      <c r="G1323" s="250"/>
      <c r="H1323" s="250"/>
      <c r="I1323" s="250"/>
      <c r="J1323" s="250"/>
      <c r="K1323" s="250"/>
      <c r="L1323" s="250"/>
      <c r="M1323" s="250"/>
      <c r="N1323" s="250"/>
      <c r="O1323" s="250"/>
      <c r="P1323" s="250"/>
      <c r="Q1323" s="250"/>
      <c r="R1323" s="250"/>
      <c r="S1323" s="250"/>
      <c r="T1323" s="250"/>
      <c r="U1323" s="250"/>
      <c r="V1323" s="250"/>
      <c r="W1323" s="250"/>
      <c r="X1323" s="259"/>
      <c r="Y1323" s="255"/>
      <c r="Z1323" s="254"/>
      <c r="AA1323" s="254"/>
      <c r="AB1323" s="254"/>
      <c r="AC1323" s="254"/>
      <c r="AD1323" s="254"/>
      <c r="AE1323" s="254"/>
      <c r="AF1323" s="254"/>
      <c r="AG1323" s="254"/>
      <c r="AH1323" s="254"/>
      <c r="AI1323" s="254"/>
      <c r="AJ1323" s="254"/>
      <c r="AK1323" s="254"/>
      <c r="AL1323" s="254"/>
      <c r="AM1323" s="254"/>
      <c r="AN1323" s="254"/>
      <c r="AO1323" s="254"/>
    </row>
    <row r="1324" spans="1:41" s="272" customFormat="1" x14ac:dyDescent="0.2">
      <c r="A1324" s="250"/>
      <c r="B1324" s="250"/>
      <c r="C1324" s="302"/>
      <c r="D1324" s="250"/>
      <c r="E1324" s="250"/>
      <c r="F1324" s="250"/>
      <c r="G1324" s="250"/>
      <c r="H1324" s="250"/>
      <c r="I1324" s="250"/>
      <c r="J1324" s="250"/>
      <c r="K1324" s="250"/>
      <c r="L1324" s="250"/>
      <c r="M1324" s="250"/>
      <c r="N1324" s="250"/>
      <c r="O1324" s="250"/>
      <c r="P1324" s="250"/>
      <c r="Q1324" s="250"/>
      <c r="R1324" s="250"/>
      <c r="S1324" s="250"/>
      <c r="T1324" s="250"/>
      <c r="U1324" s="250"/>
      <c r="V1324" s="250"/>
      <c r="W1324" s="250"/>
      <c r="X1324" s="259"/>
      <c r="Y1324" s="255"/>
      <c r="Z1324" s="254"/>
      <c r="AA1324" s="254"/>
      <c r="AB1324" s="254"/>
      <c r="AC1324" s="254"/>
      <c r="AD1324" s="254"/>
      <c r="AE1324" s="254"/>
      <c r="AF1324" s="254"/>
      <c r="AG1324" s="254"/>
      <c r="AH1324" s="254"/>
      <c r="AI1324" s="254"/>
      <c r="AJ1324" s="254"/>
      <c r="AK1324" s="254"/>
      <c r="AL1324" s="254"/>
      <c r="AM1324" s="254"/>
      <c r="AN1324" s="254"/>
      <c r="AO1324" s="254"/>
    </row>
    <row r="1325" spans="1:41" s="272" customFormat="1" x14ac:dyDescent="0.2">
      <c r="A1325" s="250"/>
      <c r="B1325" s="250"/>
      <c r="C1325" s="302"/>
      <c r="D1325" s="250"/>
      <c r="E1325" s="250"/>
      <c r="F1325" s="250"/>
      <c r="G1325" s="250"/>
      <c r="H1325" s="250"/>
      <c r="I1325" s="250"/>
      <c r="J1325" s="250"/>
      <c r="K1325" s="250"/>
      <c r="L1325" s="250"/>
      <c r="M1325" s="250"/>
      <c r="N1325" s="250"/>
      <c r="O1325" s="250"/>
      <c r="P1325" s="250"/>
      <c r="Q1325" s="250"/>
      <c r="R1325" s="250"/>
      <c r="S1325" s="250"/>
      <c r="T1325" s="250"/>
      <c r="U1325" s="250"/>
      <c r="V1325" s="250"/>
      <c r="W1325" s="250"/>
      <c r="X1325" s="259"/>
      <c r="Y1325" s="255"/>
      <c r="Z1325" s="254"/>
      <c r="AA1325" s="254"/>
      <c r="AB1325" s="254"/>
      <c r="AC1325" s="254"/>
      <c r="AD1325" s="254"/>
      <c r="AE1325" s="254"/>
      <c r="AF1325" s="254"/>
      <c r="AG1325" s="254"/>
      <c r="AH1325" s="254"/>
      <c r="AI1325" s="254"/>
      <c r="AJ1325" s="254"/>
      <c r="AK1325" s="254"/>
      <c r="AL1325" s="254"/>
      <c r="AM1325" s="254"/>
      <c r="AN1325" s="254"/>
      <c r="AO1325" s="254"/>
    </row>
    <row r="1326" spans="1:41" s="272" customFormat="1" x14ac:dyDescent="0.2">
      <c r="A1326" s="250"/>
      <c r="B1326" s="250"/>
      <c r="C1326" s="302"/>
      <c r="D1326" s="250"/>
      <c r="E1326" s="250"/>
      <c r="F1326" s="250"/>
      <c r="G1326" s="250"/>
      <c r="H1326" s="250"/>
      <c r="I1326" s="250"/>
      <c r="J1326" s="250"/>
      <c r="K1326" s="250"/>
      <c r="L1326" s="250"/>
      <c r="M1326" s="250"/>
      <c r="N1326" s="250"/>
      <c r="O1326" s="250"/>
      <c r="P1326" s="250"/>
      <c r="Q1326" s="250"/>
      <c r="R1326" s="250"/>
      <c r="S1326" s="250"/>
      <c r="T1326" s="250"/>
      <c r="U1326" s="250"/>
      <c r="V1326" s="250"/>
      <c r="W1326" s="250"/>
      <c r="X1326" s="259"/>
      <c r="Y1326" s="255"/>
      <c r="Z1326" s="254"/>
      <c r="AA1326" s="254"/>
      <c r="AB1326" s="254"/>
      <c r="AC1326" s="254"/>
      <c r="AD1326" s="254"/>
      <c r="AE1326" s="254"/>
      <c r="AF1326" s="254"/>
      <c r="AG1326" s="254"/>
      <c r="AH1326" s="254"/>
      <c r="AI1326" s="254"/>
      <c r="AJ1326" s="254"/>
      <c r="AK1326" s="254"/>
      <c r="AL1326" s="254"/>
      <c r="AM1326" s="254"/>
      <c r="AN1326" s="254"/>
      <c r="AO1326" s="254"/>
    </row>
    <row r="1327" spans="1:41" s="272" customFormat="1" x14ac:dyDescent="0.2">
      <c r="A1327" s="250"/>
      <c r="B1327" s="250"/>
      <c r="C1327" s="302"/>
      <c r="D1327" s="250"/>
      <c r="E1327" s="250"/>
      <c r="F1327" s="250"/>
      <c r="G1327" s="250"/>
      <c r="H1327" s="250"/>
      <c r="I1327" s="250"/>
      <c r="J1327" s="250"/>
      <c r="K1327" s="250"/>
      <c r="L1327" s="250"/>
      <c r="M1327" s="250"/>
      <c r="N1327" s="250"/>
      <c r="O1327" s="250"/>
      <c r="P1327" s="250"/>
      <c r="Q1327" s="250"/>
      <c r="R1327" s="250"/>
      <c r="S1327" s="250"/>
      <c r="T1327" s="250"/>
      <c r="U1327" s="250"/>
      <c r="V1327" s="250"/>
      <c r="W1327" s="250"/>
      <c r="X1327" s="259"/>
      <c r="Y1327" s="255"/>
      <c r="Z1327" s="254"/>
      <c r="AA1327" s="254"/>
      <c r="AB1327" s="254"/>
      <c r="AC1327" s="254"/>
      <c r="AD1327" s="254"/>
      <c r="AE1327" s="254"/>
      <c r="AF1327" s="254"/>
      <c r="AG1327" s="254"/>
      <c r="AH1327" s="254"/>
      <c r="AI1327" s="254"/>
      <c r="AJ1327" s="254"/>
      <c r="AK1327" s="254"/>
      <c r="AL1327" s="254"/>
      <c r="AM1327" s="254"/>
      <c r="AN1327" s="254"/>
      <c r="AO1327" s="254"/>
    </row>
    <row r="1328" spans="1:41" s="272" customFormat="1" x14ac:dyDescent="0.2">
      <c r="A1328" s="250"/>
      <c r="B1328" s="250"/>
      <c r="C1328" s="302"/>
      <c r="D1328" s="250"/>
      <c r="E1328" s="250"/>
      <c r="F1328" s="250"/>
      <c r="G1328" s="250"/>
      <c r="H1328" s="250"/>
      <c r="I1328" s="250"/>
      <c r="J1328" s="250"/>
      <c r="K1328" s="250"/>
      <c r="L1328" s="250"/>
      <c r="M1328" s="250"/>
      <c r="N1328" s="250"/>
      <c r="O1328" s="250"/>
      <c r="P1328" s="250"/>
      <c r="Q1328" s="250"/>
      <c r="R1328" s="250"/>
      <c r="S1328" s="250"/>
      <c r="T1328" s="250"/>
      <c r="U1328" s="250"/>
      <c r="V1328" s="250"/>
      <c r="W1328" s="250"/>
      <c r="X1328" s="259"/>
      <c r="Y1328" s="255"/>
      <c r="Z1328" s="254"/>
      <c r="AA1328" s="254"/>
      <c r="AB1328" s="254"/>
      <c r="AC1328" s="254"/>
      <c r="AD1328" s="254"/>
      <c r="AE1328" s="254"/>
      <c r="AF1328" s="254"/>
      <c r="AG1328" s="254"/>
      <c r="AH1328" s="254"/>
      <c r="AI1328" s="254"/>
      <c r="AJ1328" s="254"/>
      <c r="AK1328" s="254"/>
      <c r="AL1328" s="254"/>
      <c r="AM1328" s="254"/>
      <c r="AN1328" s="254"/>
      <c r="AO1328" s="254"/>
    </row>
    <row r="1329" spans="1:41" s="272" customFormat="1" x14ac:dyDescent="0.2">
      <c r="A1329" s="250"/>
      <c r="B1329" s="250"/>
      <c r="C1329" s="302"/>
      <c r="D1329" s="250"/>
      <c r="E1329" s="250"/>
      <c r="F1329" s="250"/>
      <c r="G1329" s="250"/>
      <c r="H1329" s="250"/>
      <c r="I1329" s="250"/>
      <c r="J1329" s="250"/>
      <c r="K1329" s="250"/>
      <c r="L1329" s="250"/>
      <c r="M1329" s="250"/>
      <c r="N1329" s="250"/>
      <c r="O1329" s="250"/>
      <c r="P1329" s="250"/>
      <c r="Q1329" s="250"/>
      <c r="R1329" s="250"/>
      <c r="S1329" s="250"/>
      <c r="T1329" s="250"/>
      <c r="U1329" s="250"/>
      <c r="V1329" s="250"/>
      <c r="W1329" s="250"/>
      <c r="X1329" s="259"/>
      <c r="Y1329" s="255"/>
      <c r="Z1329" s="254"/>
      <c r="AA1329" s="254"/>
      <c r="AB1329" s="254"/>
      <c r="AC1329" s="254"/>
      <c r="AD1329" s="254"/>
      <c r="AE1329" s="254"/>
      <c r="AF1329" s="254"/>
      <c r="AG1329" s="254"/>
      <c r="AH1329" s="254"/>
      <c r="AI1329" s="254"/>
      <c r="AJ1329" s="254"/>
      <c r="AK1329" s="254"/>
      <c r="AL1329" s="254"/>
      <c r="AM1329" s="254"/>
      <c r="AN1329" s="254"/>
      <c r="AO1329" s="254"/>
    </row>
    <row r="1330" spans="1:41" s="272" customFormat="1" x14ac:dyDescent="0.2">
      <c r="A1330" s="250"/>
      <c r="B1330" s="250"/>
      <c r="C1330" s="302"/>
      <c r="D1330" s="250"/>
      <c r="E1330" s="250"/>
      <c r="F1330" s="250"/>
      <c r="G1330" s="250"/>
      <c r="H1330" s="250"/>
      <c r="I1330" s="250"/>
      <c r="J1330" s="250"/>
      <c r="K1330" s="250"/>
      <c r="L1330" s="250"/>
      <c r="M1330" s="250"/>
      <c r="N1330" s="250"/>
      <c r="O1330" s="250"/>
      <c r="P1330" s="250"/>
      <c r="Q1330" s="250"/>
      <c r="R1330" s="250"/>
      <c r="S1330" s="250"/>
      <c r="T1330" s="250"/>
      <c r="U1330" s="250"/>
      <c r="V1330" s="250"/>
      <c r="W1330" s="250"/>
      <c r="X1330" s="259"/>
      <c r="Y1330" s="255"/>
      <c r="Z1330" s="254"/>
      <c r="AA1330" s="254"/>
      <c r="AB1330" s="254"/>
      <c r="AC1330" s="254"/>
      <c r="AD1330" s="254"/>
      <c r="AE1330" s="254"/>
      <c r="AF1330" s="254"/>
      <c r="AG1330" s="254"/>
      <c r="AH1330" s="254"/>
      <c r="AI1330" s="254"/>
      <c r="AJ1330" s="254"/>
      <c r="AK1330" s="254"/>
      <c r="AL1330" s="254"/>
      <c r="AM1330" s="254"/>
      <c r="AN1330" s="254"/>
      <c r="AO1330" s="254"/>
    </row>
    <row r="1331" spans="1:41" s="272" customFormat="1" x14ac:dyDescent="0.2">
      <c r="A1331" s="250"/>
      <c r="B1331" s="250"/>
      <c r="C1331" s="302"/>
      <c r="D1331" s="250"/>
      <c r="E1331" s="250"/>
      <c r="F1331" s="250"/>
      <c r="G1331" s="250"/>
      <c r="H1331" s="250"/>
      <c r="I1331" s="250"/>
      <c r="J1331" s="250"/>
      <c r="K1331" s="250"/>
      <c r="L1331" s="250"/>
      <c r="M1331" s="250"/>
      <c r="N1331" s="250"/>
      <c r="O1331" s="250"/>
      <c r="P1331" s="250"/>
      <c r="Q1331" s="250"/>
      <c r="R1331" s="250"/>
      <c r="S1331" s="250"/>
      <c r="T1331" s="250"/>
      <c r="U1331" s="250"/>
      <c r="V1331" s="250"/>
      <c r="W1331" s="250"/>
      <c r="X1331" s="259"/>
      <c r="Y1331" s="255"/>
      <c r="Z1331" s="254"/>
      <c r="AA1331" s="254"/>
      <c r="AB1331" s="254"/>
      <c r="AC1331" s="254"/>
      <c r="AD1331" s="254"/>
      <c r="AE1331" s="254"/>
      <c r="AF1331" s="254"/>
      <c r="AG1331" s="254"/>
      <c r="AH1331" s="254"/>
      <c r="AI1331" s="254"/>
      <c r="AJ1331" s="254"/>
      <c r="AK1331" s="254"/>
      <c r="AL1331" s="254"/>
      <c r="AM1331" s="254"/>
      <c r="AN1331" s="254"/>
      <c r="AO1331" s="254"/>
    </row>
    <row r="1332" spans="1:41" s="272" customFormat="1" x14ac:dyDescent="0.2">
      <c r="A1332" s="250"/>
      <c r="B1332" s="250"/>
      <c r="C1332" s="302"/>
      <c r="D1332" s="250"/>
      <c r="E1332" s="250"/>
      <c r="F1332" s="250"/>
      <c r="G1332" s="250"/>
      <c r="H1332" s="250"/>
      <c r="I1332" s="250"/>
      <c r="J1332" s="250"/>
      <c r="K1332" s="250"/>
      <c r="L1332" s="250"/>
      <c r="M1332" s="250"/>
      <c r="N1332" s="250"/>
      <c r="O1332" s="250"/>
      <c r="P1332" s="250"/>
      <c r="Q1332" s="250"/>
      <c r="R1332" s="250"/>
      <c r="S1332" s="250"/>
      <c r="T1332" s="250"/>
      <c r="U1332" s="250"/>
      <c r="V1332" s="250"/>
      <c r="W1332" s="250"/>
      <c r="X1332" s="259"/>
      <c r="Y1332" s="255"/>
      <c r="Z1332" s="254"/>
      <c r="AA1332" s="254"/>
      <c r="AB1332" s="254"/>
      <c r="AC1332" s="254"/>
      <c r="AD1332" s="254"/>
      <c r="AE1332" s="254"/>
      <c r="AF1332" s="254"/>
      <c r="AG1332" s="254"/>
      <c r="AH1332" s="254"/>
      <c r="AI1332" s="254"/>
      <c r="AJ1332" s="254"/>
      <c r="AK1332" s="254"/>
      <c r="AL1332" s="254"/>
      <c r="AM1332" s="254"/>
      <c r="AN1332" s="254"/>
      <c r="AO1332" s="254"/>
    </row>
    <row r="1333" spans="1:41" s="272" customFormat="1" x14ac:dyDescent="0.2">
      <c r="A1333" s="250"/>
      <c r="B1333" s="250"/>
      <c r="C1333" s="302"/>
      <c r="D1333" s="250"/>
      <c r="E1333" s="250"/>
      <c r="F1333" s="250"/>
      <c r="G1333" s="250"/>
      <c r="H1333" s="250"/>
      <c r="I1333" s="250"/>
      <c r="J1333" s="250"/>
      <c r="K1333" s="250"/>
      <c r="L1333" s="250"/>
      <c r="M1333" s="250"/>
      <c r="N1333" s="250"/>
      <c r="O1333" s="250"/>
      <c r="P1333" s="250"/>
      <c r="Q1333" s="250"/>
      <c r="R1333" s="250"/>
      <c r="S1333" s="250"/>
      <c r="T1333" s="250"/>
      <c r="U1333" s="250"/>
      <c r="V1333" s="250"/>
      <c r="W1333" s="250"/>
      <c r="X1333" s="259"/>
      <c r="Y1333" s="255"/>
      <c r="Z1333" s="254"/>
      <c r="AA1333" s="254"/>
      <c r="AB1333" s="254"/>
      <c r="AC1333" s="254"/>
      <c r="AD1333" s="254"/>
      <c r="AE1333" s="254"/>
      <c r="AF1333" s="254"/>
      <c r="AG1333" s="254"/>
      <c r="AH1333" s="254"/>
      <c r="AI1333" s="254"/>
      <c r="AJ1333" s="254"/>
      <c r="AK1333" s="254"/>
      <c r="AL1333" s="254"/>
      <c r="AM1333" s="254"/>
      <c r="AN1333" s="254"/>
      <c r="AO1333" s="254"/>
    </row>
    <row r="1334" spans="1:41" s="272" customFormat="1" x14ac:dyDescent="0.2">
      <c r="A1334" s="250"/>
      <c r="B1334" s="250"/>
      <c r="C1334" s="302"/>
      <c r="D1334" s="250"/>
      <c r="E1334" s="250"/>
      <c r="F1334" s="250"/>
      <c r="G1334" s="250"/>
      <c r="H1334" s="250"/>
      <c r="I1334" s="250"/>
      <c r="J1334" s="250"/>
      <c r="K1334" s="250"/>
      <c r="L1334" s="250"/>
      <c r="M1334" s="250"/>
      <c r="N1334" s="250"/>
      <c r="O1334" s="250"/>
      <c r="P1334" s="250"/>
      <c r="Q1334" s="250"/>
      <c r="R1334" s="250"/>
      <c r="S1334" s="250"/>
      <c r="T1334" s="250"/>
      <c r="U1334" s="250"/>
      <c r="V1334" s="250"/>
      <c r="W1334" s="250"/>
      <c r="X1334" s="259"/>
      <c r="Y1334" s="255"/>
      <c r="Z1334" s="254"/>
      <c r="AA1334" s="254"/>
      <c r="AB1334" s="254"/>
      <c r="AC1334" s="254"/>
      <c r="AD1334" s="254"/>
      <c r="AE1334" s="254"/>
      <c r="AF1334" s="254"/>
      <c r="AG1334" s="254"/>
      <c r="AH1334" s="254"/>
      <c r="AI1334" s="254"/>
      <c r="AJ1334" s="254"/>
      <c r="AK1334" s="254"/>
      <c r="AL1334" s="254"/>
      <c r="AM1334" s="254"/>
      <c r="AN1334" s="254"/>
      <c r="AO1334" s="254"/>
    </row>
    <row r="1335" spans="1:41" s="272" customFormat="1" x14ac:dyDescent="0.2">
      <c r="A1335" s="250"/>
      <c r="B1335" s="250"/>
      <c r="C1335" s="302"/>
      <c r="D1335" s="250"/>
      <c r="E1335" s="250"/>
      <c r="F1335" s="250"/>
      <c r="G1335" s="250"/>
      <c r="H1335" s="250"/>
      <c r="I1335" s="250"/>
      <c r="J1335" s="250"/>
      <c r="K1335" s="250"/>
      <c r="L1335" s="250"/>
      <c r="M1335" s="250"/>
      <c r="N1335" s="250"/>
      <c r="O1335" s="250"/>
      <c r="P1335" s="250"/>
      <c r="Q1335" s="250"/>
      <c r="R1335" s="250"/>
      <c r="S1335" s="250"/>
      <c r="T1335" s="250"/>
      <c r="U1335" s="250"/>
      <c r="V1335" s="250"/>
      <c r="W1335" s="250"/>
      <c r="X1335" s="259"/>
      <c r="Y1335" s="255"/>
      <c r="Z1335" s="254"/>
      <c r="AA1335" s="254"/>
      <c r="AB1335" s="254"/>
      <c r="AC1335" s="254"/>
      <c r="AD1335" s="254"/>
      <c r="AE1335" s="254"/>
      <c r="AF1335" s="254"/>
      <c r="AG1335" s="254"/>
      <c r="AH1335" s="254"/>
      <c r="AI1335" s="254"/>
      <c r="AJ1335" s="254"/>
      <c r="AK1335" s="254"/>
      <c r="AL1335" s="254"/>
      <c r="AM1335" s="254"/>
      <c r="AN1335" s="254"/>
      <c r="AO1335" s="254"/>
    </row>
    <row r="1336" spans="1:41" s="272" customFormat="1" x14ac:dyDescent="0.2">
      <c r="A1336" s="250"/>
      <c r="B1336" s="250"/>
      <c r="C1336" s="302"/>
      <c r="D1336" s="250"/>
      <c r="E1336" s="250"/>
      <c r="F1336" s="250"/>
      <c r="G1336" s="250"/>
      <c r="H1336" s="250"/>
      <c r="I1336" s="250"/>
      <c r="J1336" s="250"/>
      <c r="K1336" s="250"/>
      <c r="L1336" s="250"/>
      <c r="M1336" s="250"/>
      <c r="N1336" s="250"/>
      <c r="O1336" s="250"/>
      <c r="P1336" s="250"/>
      <c r="Q1336" s="250"/>
      <c r="R1336" s="250"/>
      <c r="S1336" s="250"/>
      <c r="T1336" s="250"/>
      <c r="U1336" s="250"/>
      <c r="V1336" s="250"/>
      <c r="W1336" s="250"/>
      <c r="X1336" s="259"/>
      <c r="Y1336" s="255"/>
      <c r="Z1336" s="254"/>
      <c r="AA1336" s="254"/>
      <c r="AB1336" s="254"/>
      <c r="AC1336" s="254"/>
      <c r="AD1336" s="254"/>
      <c r="AE1336" s="254"/>
      <c r="AF1336" s="254"/>
      <c r="AG1336" s="254"/>
      <c r="AH1336" s="254"/>
      <c r="AI1336" s="254"/>
      <c r="AJ1336" s="254"/>
      <c r="AK1336" s="254"/>
      <c r="AL1336" s="254"/>
      <c r="AM1336" s="254"/>
      <c r="AN1336" s="254"/>
      <c r="AO1336" s="254"/>
    </row>
    <row r="1337" spans="1:41" s="272" customFormat="1" x14ac:dyDescent="0.2">
      <c r="A1337" s="250"/>
      <c r="B1337" s="250"/>
      <c r="C1337" s="302"/>
      <c r="D1337" s="250"/>
      <c r="E1337" s="250"/>
      <c r="F1337" s="250"/>
      <c r="G1337" s="250"/>
      <c r="H1337" s="250"/>
      <c r="I1337" s="250"/>
      <c r="J1337" s="250"/>
      <c r="K1337" s="250"/>
      <c r="L1337" s="250"/>
      <c r="M1337" s="250"/>
      <c r="N1337" s="250"/>
      <c r="O1337" s="250"/>
      <c r="P1337" s="250"/>
      <c r="Q1337" s="250"/>
      <c r="R1337" s="250"/>
      <c r="S1337" s="250"/>
      <c r="T1337" s="250"/>
      <c r="U1337" s="250"/>
      <c r="V1337" s="250"/>
      <c r="W1337" s="250"/>
      <c r="X1337" s="259"/>
      <c r="Y1337" s="255"/>
      <c r="Z1337" s="254"/>
      <c r="AA1337" s="254"/>
      <c r="AB1337" s="254"/>
      <c r="AC1337" s="254"/>
      <c r="AD1337" s="254"/>
      <c r="AE1337" s="254"/>
      <c r="AF1337" s="254"/>
      <c r="AG1337" s="254"/>
      <c r="AH1337" s="254"/>
      <c r="AI1337" s="254"/>
      <c r="AJ1337" s="254"/>
      <c r="AK1337" s="254"/>
      <c r="AL1337" s="254"/>
      <c r="AM1337" s="254"/>
      <c r="AN1337" s="254"/>
      <c r="AO1337" s="254"/>
    </row>
    <row r="1338" spans="1:41" x14ac:dyDescent="0.2">
      <c r="X1338" s="259"/>
    </row>
    <row r="1339" spans="1:41" x14ac:dyDescent="0.2">
      <c r="X1339" s="259"/>
    </row>
    <row r="1340" spans="1:41" x14ac:dyDescent="0.2">
      <c r="X1340" s="259"/>
    </row>
    <row r="1341" spans="1:41" x14ac:dyDescent="0.2">
      <c r="X1341" s="259"/>
    </row>
    <row r="1342" spans="1:41" x14ac:dyDescent="0.2">
      <c r="X1342" s="259"/>
    </row>
    <row r="1343" spans="1:41" x14ac:dyDescent="0.2">
      <c r="X1343" s="259"/>
    </row>
    <row r="1344" spans="1:41" x14ac:dyDescent="0.2">
      <c r="X1344" s="259"/>
    </row>
    <row r="1345" spans="24:24" x14ac:dyDescent="0.2">
      <c r="X1345" s="259"/>
    </row>
    <row r="1346" spans="24:24" x14ac:dyDescent="0.2">
      <c r="X1346" s="259"/>
    </row>
    <row r="1347" spans="24:24" x14ac:dyDescent="0.2">
      <c r="X1347" s="259"/>
    </row>
    <row r="1348" spans="24:24" x14ac:dyDescent="0.2">
      <c r="X1348" s="259"/>
    </row>
    <row r="1349" spans="24:24" x14ac:dyDescent="0.2">
      <c r="X1349" s="259"/>
    </row>
    <row r="1350" spans="24:24" x14ac:dyDescent="0.2">
      <c r="X1350" s="259"/>
    </row>
    <row r="1351" spans="24:24" x14ac:dyDescent="0.2">
      <c r="X1351" s="259"/>
    </row>
    <row r="1352" spans="24:24" x14ac:dyDescent="0.2">
      <c r="X1352" s="259"/>
    </row>
    <row r="1353" spans="24:24" x14ac:dyDescent="0.2">
      <c r="X1353" s="259"/>
    </row>
    <row r="1354" spans="24:24" x14ac:dyDescent="0.2">
      <c r="X1354" s="259"/>
    </row>
    <row r="1355" spans="24:24" x14ac:dyDescent="0.2">
      <c r="X1355" s="259"/>
    </row>
    <row r="1356" spans="24:24" x14ac:dyDescent="0.2">
      <c r="X1356" s="259"/>
    </row>
    <row r="1357" spans="24:24" x14ac:dyDescent="0.2">
      <c r="X1357" s="259"/>
    </row>
    <row r="1358" spans="24:24" x14ac:dyDescent="0.2">
      <c r="X1358" s="259"/>
    </row>
    <row r="1359" spans="24:24" x14ac:dyDescent="0.2">
      <c r="X1359" s="259"/>
    </row>
    <row r="1360" spans="24:24" x14ac:dyDescent="0.2">
      <c r="X1360" s="259"/>
    </row>
    <row r="1361" spans="24:24" x14ac:dyDescent="0.2">
      <c r="X1361" s="259"/>
    </row>
    <row r="1362" spans="24:24" x14ac:dyDescent="0.2">
      <c r="X1362" s="259"/>
    </row>
    <row r="1363" spans="24:24" x14ac:dyDescent="0.2">
      <c r="X1363" s="259"/>
    </row>
    <row r="1364" spans="24:24" x14ac:dyDescent="0.2">
      <c r="X1364" s="259"/>
    </row>
    <row r="1365" spans="24:24" x14ac:dyDescent="0.2">
      <c r="X1365" s="259"/>
    </row>
    <row r="1366" spans="24:24" x14ac:dyDescent="0.2">
      <c r="X1366" s="259"/>
    </row>
    <row r="1367" spans="24:24" x14ac:dyDescent="0.2">
      <c r="X1367" s="259"/>
    </row>
    <row r="1368" spans="24:24" x14ac:dyDescent="0.2">
      <c r="X1368" s="259"/>
    </row>
    <row r="1369" spans="24:24" x14ac:dyDescent="0.2">
      <c r="X1369" s="259"/>
    </row>
    <row r="1370" spans="24:24" x14ac:dyDescent="0.2">
      <c r="X1370" s="259"/>
    </row>
    <row r="1371" spans="24:24" x14ac:dyDescent="0.2">
      <c r="X1371" s="259"/>
    </row>
    <row r="1372" spans="24:24" x14ac:dyDescent="0.2">
      <c r="X1372" s="259"/>
    </row>
    <row r="1373" spans="24:24" x14ac:dyDescent="0.2">
      <c r="X1373" s="259"/>
    </row>
    <row r="1374" spans="24:24" x14ac:dyDescent="0.2">
      <c r="X1374" s="259"/>
    </row>
    <row r="1375" spans="24:24" x14ac:dyDescent="0.2">
      <c r="X1375" s="259"/>
    </row>
    <row r="1376" spans="24:24" x14ac:dyDescent="0.2">
      <c r="X1376" s="259"/>
    </row>
    <row r="1377" spans="24:24" x14ac:dyDescent="0.2">
      <c r="X1377" s="259"/>
    </row>
    <row r="1378" spans="24:24" x14ac:dyDescent="0.2">
      <c r="X1378" s="259"/>
    </row>
    <row r="1379" spans="24:24" x14ac:dyDescent="0.2">
      <c r="X1379" s="259"/>
    </row>
    <row r="1380" spans="24:24" x14ac:dyDescent="0.2">
      <c r="X1380" s="259"/>
    </row>
    <row r="1381" spans="24:24" x14ac:dyDescent="0.2">
      <c r="X1381" s="259"/>
    </row>
    <row r="1382" spans="24:24" x14ac:dyDescent="0.2">
      <c r="X1382" s="259"/>
    </row>
    <row r="1383" spans="24:24" x14ac:dyDescent="0.2">
      <c r="X1383" s="259"/>
    </row>
    <row r="1384" spans="24:24" x14ac:dyDescent="0.2">
      <c r="X1384" s="259"/>
    </row>
    <row r="1385" spans="24:24" x14ac:dyDescent="0.2">
      <c r="X1385" s="259"/>
    </row>
    <row r="1386" spans="24:24" x14ac:dyDescent="0.2">
      <c r="X1386" s="259"/>
    </row>
    <row r="1387" spans="24:24" x14ac:dyDescent="0.2">
      <c r="X1387" s="259"/>
    </row>
    <row r="1388" spans="24:24" x14ac:dyDescent="0.2">
      <c r="X1388" s="259"/>
    </row>
    <row r="1389" spans="24:24" x14ac:dyDescent="0.2">
      <c r="X1389" s="259"/>
    </row>
    <row r="1390" spans="24:24" x14ac:dyDescent="0.2">
      <c r="X1390" s="259"/>
    </row>
    <row r="1391" spans="24:24" x14ac:dyDescent="0.2">
      <c r="X1391" s="259"/>
    </row>
    <row r="1392" spans="24:24" x14ac:dyDescent="0.2">
      <c r="X1392" s="259"/>
    </row>
    <row r="1393" spans="24:24" x14ac:dyDescent="0.2">
      <c r="X1393" s="259"/>
    </row>
    <row r="1394" spans="24:24" x14ac:dyDescent="0.2">
      <c r="X1394" s="259"/>
    </row>
    <row r="1395" spans="24:24" x14ac:dyDescent="0.2">
      <c r="X1395" s="259"/>
    </row>
    <row r="1396" spans="24:24" x14ac:dyDescent="0.2">
      <c r="X1396" s="259"/>
    </row>
    <row r="1397" spans="24:24" x14ac:dyDescent="0.2">
      <c r="X1397" s="259"/>
    </row>
    <row r="1398" spans="24:24" x14ac:dyDescent="0.2">
      <c r="X1398" s="259"/>
    </row>
    <row r="1399" spans="24:24" x14ac:dyDescent="0.2">
      <c r="X1399" s="259"/>
    </row>
    <row r="1400" spans="24:24" x14ac:dyDescent="0.2">
      <c r="X1400" s="259"/>
    </row>
    <row r="1401" spans="24:24" x14ac:dyDescent="0.2">
      <c r="X1401" s="259"/>
    </row>
    <row r="1402" spans="24:24" x14ac:dyDescent="0.2">
      <c r="X1402" s="259"/>
    </row>
    <row r="1403" spans="24:24" x14ac:dyDescent="0.2">
      <c r="X1403" s="259"/>
    </row>
    <row r="1404" spans="24:24" x14ac:dyDescent="0.2">
      <c r="X1404" s="259"/>
    </row>
    <row r="1405" spans="24:24" x14ac:dyDescent="0.2">
      <c r="X1405" s="259"/>
    </row>
    <row r="1406" spans="24:24" x14ac:dyDescent="0.2">
      <c r="X1406" s="259"/>
    </row>
    <row r="1407" spans="24:24" x14ac:dyDescent="0.2">
      <c r="X1407" s="259"/>
    </row>
    <row r="1408" spans="24:24" x14ac:dyDescent="0.2">
      <c r="X1408" s="259"/>
    </row>
    <row r="1409" spans="24:24" x14ac:dyDescent="0.2">
      <c r="X1409" s="259"/>
    </row>
    <row r="1410" spans="24:24" x14ac:dyDescent="0.2">
      <c r="X1410" s="259"/>
    </row>
    <row r="1411" spans="24:24" x14ac:dyDescent="0.2">
      <c r="X1411" s="259"/>
    </row>
    <row r="1412" spans="24:24" x14ac:dyDescent="0.2">
      <c r="X1412" s="259"/>
    </row>
    <row r="1413" spans="24:24" x14ac:dyDescent="0.2">
      <c r="X1413" s="259"/>
    </row>
    <row r="1414" spans="24:24" x14ac:dyDescent="0.2">
      <c r="X1414" s="259"/>
    </row>
    <row r="1415" spans="24:24" x14ac:dyDescent="0.2">
      <c r="X1415" s="259"/>
    </row>
    <row r="1416" spans="24:24" x14ac:dyDescent="0.2">
      <c r="X1416" s="259"/>
    </row>
    <row r="1417" spans="24:24" x14ac:dyDescent="0.2">
      <c r="X1417" s="259"/>
    </row>
    <row r="1418" spans="24:24" x14ac:dyDescent="0.2">
      <c r="X1418" s="259"/>
    </row>
    <row r="1419" spans="24:24" x14ac:dyDescent="0.2">
      <c r="X1419" s="259"/>
    </row>
    <row r="1420" spans="24:24" x14ac:dyDescent="0.2">
      <c r="X1420" s="259"/>
    </row>
    <row r="1421" spans="24:24" x14ac:dyDescent="0.2">
      <c r="X1421" s="259"/>
    </row>
    <row r="1422" spans="24:24" x14ac:dyDescent="0.2">
      <c r="X1422" s="259"/>
    </row>
    <row r="1423" spans="24:24" x14ac:dyDescent="0.2">
      <c r="X1423" s="259"/>
    </row>
    <row r="1424" spans="24:24" x14ac:dyDescent="0.2">
      <c r="X1424" s="259"/>
    </row>
    <row r="1425" spans="24:24" x14ac:dyDescent="0.2">
      <c r="X1425" s="259"/>
    </row>
    <row r="1426" spans="24:24" x14ac:dyDescent="0.2">
      <c r="X1426" s="259"/>
    </row>
    <row r="1427" spans="24:24" x14ac:dyDescent="0.2">
      <c r="X1427" s="259"/>
    </row>
    <row r="1428" spans="24:24" x14ac:dyDescent="0.2">
      <c r="X1428" s="259"/>
    </row>
    <row r="1429" spans="24:24" x14ac:dyDescent="0.2">
      <c r="X1429" s="259"/>
    </row>
    <row r="1430" spans="24:24" x14ac:dyDescent="0.2">
      <c r="X1430" s="259"/>
    </row>
    <row r="1431" spans="24:24" x14ac:dyDescent="0.2">
      <c r="X1431" s="259"/>
    </row>
    <row r="1432" spans="24:24" x14ac:dyDescent="0.2">
      <c r="X1432" s="259"/>
    </row>
    <row r="1433" spans="24:24" x14ac:dyDescent="0.2">
      <c r="X1433" s="259"/>
    </row>
    <row r="1434" spans="24:24" x14ac:dyDescent="0.2">
      <c r="X1434" s="259"/>
    </row>
    <row r="1435" spans="24:24" x14ac:dyDescent="0.2">
      <c r="X1435" s="259"/>
    </row>
    <row r="1436" spans="24:24" x14ac:dyDescent="0.2">
      <c r="X1436" s="259"/>
    </row>
    <row r="1437" spans="24:24" x14ac:dyDescent="0.2">
      <c r="X1437" s="259"/>
    </row>
    <row r="1438" spans="24:24" x14ac:dyDescent="0.2">
      <c r="X1438" s="259"/>
    </row>
    <row r="1439" spans="24:24" x14ac:dyDescent="0.2">
      <c r="X1439" s="259"/>
    </row>
    <row r="1440" spans="24:24" x14ac:dyDescent="0.2">
      <c r="X1440" s="259"/>
    </row>
    <row r="1441" spans="24:24" x14ac:dyDescent="0.2">
      <c r="X1441" s="259"/>
    </row>
    <row r="1442" spans="24:24" x14ac:dyDescent="0.2">
      <c r="X1442" s="259"/>
    </row>
    <row r="1443" spans="24:24" x14ac:dyDescent="0.2">
      <c r="X1443" s="259"/>
    </row>
    <row r="1444" spans="24:24" x14ac:dyDescent="0.2">
      <c r="X1444" s="259"/>
    </row>
    <row r="1445" spans="24:24" x14ac:dyDescent="0.2">
      <c r="X1445" s="259"/>
    </row>
    <row r="1446" spans="24:24" x14ac:dyDescent="0.2">
      <c r="X1446" s="259"/>
    </row>
    <row r="1447" spans="24:24" x14ac:dyDescent="0.2">
      <c r="X1447" s="259"/>
    </row>
    <row r="1448" spans="24:24" x14ac:dyDescent="0.2">
      <c r="X1448" s="259"/>
    </row>
    <row r="1449" spans="24:24" x14ac:dyDescent="0.2">
      <c r="X1449" s="259"/>
    </row>
    <row r="1450" spans="24:24" x14ac:dyDescent="0.2">
      <c r="X1450" s="259"/>
    </row>
    <row r="1451" spans="24:24" x14ac:dyDescent="0.2">
      <c r="X1451" s="259"/>
    </row>
    <row r="1452" spans="24:24" x14ac:dyDescent="0.2">
      <c r="X1452" s="259"/>
    </row>
    <row r="1453" spans="24:24" x14ac:dyDescent="0.2">
      <c r="X1453" s="259"/>
    </row>
    <row r="1454" spans="24:24" x14ac:dyDescent="0.2">
      <c r="X1454" s="259"/>
    </row>
    <row r="1455" spans="24:24" x14ac:dyDescent="0.2">
      <c r="X1455" s="259"/>
    </row>
    <row r="1456" spans="24:24" x14ac:dyDescent="0.2">
      <c r="X1456" s="259"/>
    </row>
    <row r="1457" spans="24:24" x14ac:dyDescent="0.2">
      <c r="X1457" s="259"/>
    </row>
    <row r="1458" spans="24:24" x14ac:dyDescent="0.2">
      <c r="X1458" s="259"/>
    </row>
    <row r="1459" spans="24:24" x14ac:dyDescent="0.2">
      <c r="X1459" s="259"/>
    </row>
    <row r="1460" spans="24:24" x14ac:dyDescent="0.2">
      <c r="X1460" s="259"/>
    </row>
    <row r="1461" spans="24:24" x14ac:dyDescent="0.2">
      <c r="X1461" s="259"/>
    </row>
    <row r="1462" spans="24:24" x14ac:dyDescent="0.2">
      <c r="X1462" s="259"/>
    </row>
    <row r="1463" spans="24:24" x14ac:dyDescent="0.2">
      <c r="X1463" s="259"/>
    </row>
    <row r="1464" spans="24:24" x14ac:dyDescent="0.2">
      <c r="X1464" s="259"/>
    </row>
    <row r="1465" spans="24:24" x14ac:dyDescent="0.2">
      <c r="X1465" s="259"/>
    </row>
    <row r="1466" spans="24:24" x14ac:dyDescent="0.2">
      <c r="X1466" s="259"/>
    </row>
    <row r="1467" spans="24:24" x14ac:dyDescent="0.2">
      <c r="X1467" s="259"/>
    </row>
    <row r="1468" spans="24:24" x14ac:dyDescent="0.2">
      <c r="X1468" s="259"/>
    </row>
    <row r="1469" spans="24:24" x14ac:dyDescent="0.2">
      <c r="X1469" s="259"/>
    </row>
    <row r="1470" spans="24:24" x14ac:dyDescent="0.2">
      <c r="X1470" s="259"/>
    </row>
    <row r="1471" spans="24:24" x14ac:dyDescent="0.2">
      <c r="X1471" s="259"/>
    </row>
    <row r="1472" spans="24:24" x14ac:dyDescent="0.2">
      <c r="X1472" s="259"/>
    </row>
    <row r="1473" spans="24:24" x14ac:dyDescent="0.2">
      <c r="X1473" s="259"/>
    </row>
    <row r="1474" spans="24:24" x14ac:dyDescent="0.2">
      <c r="X1474" s="259"/>
    </row>
    <row r="1475" spans="24:24" x14ac:dyDescent="0.2">
      <c r="X1475" s="259"/>
    </row>
    <row r="1476" spans="24:24" x14ac:dyDescent="0.2">
      <c r="X1476" s="259"/>
    </row>
    <row r="1477" spans="24:24" x14ac:dyDescent="0.2">
      <c r="X1477" s="259"/>
    </row>
    <row r="1478" spans="24:24" x14ac:dyDescent="0.2">
      <c r="X1478" s="259"/>
    </row>
    <row r="1479" spans="24:24" x14ac:dyDescent="0.2">
      <c r="X1479" s="259"/>
    </row>
    <row r="1480" spans="24:24" x14ac:dyDescent="0.2">
      <c r="X1480" s="259"/>
    </row>
    <row r="1481" spans="24:24" x14ac:dyDescent="0.2">
      <c r="X1481" s="259"/>
    </row>
    <row r="1482" spans="24:24" x14ac:dyDescent="0.2">
      <c r="X1482" s="259"/>
    </row>
    <row r="1483" spans="24:24" x14ac:dyDescent="0.2">
      <c r="X1483" s="259"/>
    </row>
    <row r="1484" spans="24:24" x14ac:dyDescent="0.2">
      <c r="X1484" s="259"/>
    </row>
    <row r="1485" spans="24:24" x14ac:dyDescent="0.2">
      <c r="X1485" s="259"/>
    </row>
    <row r="1486" spans="24:24" x14ac:dyDescent="0.2">
      <c r="X1486" s="259"/>
    </row>
    <row r="1487" spans="24:24" x14ac:dyDescent="0.2">
      <c r="X1487" s="259"/>
    </row>
    <row r="1488" spans="24:24" x14ac:dyDescent="0.2">
      <c r="X1488" s="259"/>
    </row>
    <row r="1489" spans="24:24" x14ac:dyDescent="0.2">
      <c r="X1489" s="259"/>
    </row>
    <row r="1490" spans="24:24" x14ac:dyDescent="0.2">
      <c r="X1490" s="259"/>
    </row>
    <row r="1491" spans="24:24" x14ac:dyDescent="0.2">
      <c r="X1491" s="259"/>
    </row>
    <row r="1492" spans="24:24" x14ac:dyDescent="0.2">
      <c r="X1492" s="259"/>
    </row>
    <row r="1493" spans="24:24" x14ac:dyDescent="0.2">
      <c r="X1493" s="259"/>
    </row>
    <row r="1494" spans="24:24" x14ac:dyDescent="0.2">
      <c r="X1494" s="259"/>
    </row>
    <row r="1495" spans="24:24" x14ac:dyDescent="0.2">
      <c r="X1495" s="259"/>
    </row>
    <row r="1496" spans="24:24" x14ac:dyDescent="0.2">
      <c r="X1496" s="259"/>
    </row>
    <row r="1497" spans="24:24" x14ac:dyDescent="0.2">
      <c r="X1497" s="259"/>
    </row>
    <row r="1498" spans="24:24" x14ac:dyDescent="0.2">
      <c r="X1498" s="259"/>
    </row>
    <row r="1499" spans="24:24" x14ac:dyDescent="0.2">
      <c r="X1499" s="259"/>
    </row>
    <row r="1500" spans="24:24" x14ac:dyDescent="0.2">
      <c r="X1500" s="259"/>
    </row>
    <row r="1501" spans="24:24" x14ac:dyDescent="0.2">
      <c r="X1501" s="259"/>
    </row>
    <row r="1502" spans="24:24" x14ac:dyDescent="0.2">
      <c r="X1502" s="259"/>
    </row>
    <row r="1503" spans="24:24" x14ac:dyDescent="0.2">
      <c r="X1503" s="259"/>
    </row>
    <row r="1504" spans="24:24" x14ac:dyDescent="0.2">
      <c r="X1504" s="259"/>
    </row>
    <row r="1505" spans="24:24" x14ac:dyDescent="0.2">
      <c r="X1505" s="259"/>
    </row>
    <row r="1506" spans="24:24" x14ac:dyDescent="0.2">
      <c r="X1506" s="259"/>
    </row>
    <row r="1507" spans="24:24" x14ac:dyDescent="0.2">
      <c r="X1507" s="259"/>
    </row>
    <row r="1508" spans="24:24" x14ac:dyDescent="0.2">
      <c r="X1508" s="259"/>
    </row>
    <row r="1509" spans="24:24" x14ac:dyDescent="0.2">
      <c r="X1509" s="259"/>
    </row>
    <row r="1510" spans="24:24" x14ac:dyDescent="0.2">
      <c r="X1510" s="259"/>
    </row>
    <row r="1511" spans="24:24" x14ac:dyDescent="0.2">
      <c r="X1511" s="259"/>
    </row>
    <row r="1512" spans="24:24" x14ac:dyDescent="0.2">
      <c r="X1512" s="259"/>
    </row>
    <row r="1513" spans="24:24" x14ac:dyDescent="0.2">
      <c r="X1513" s="259"/>
    </row>
    <row r="1514" spans="24:24" x14ac:dyDescent="0.2">
      <c r="X1514" s="259"/>
    </row>
    <row r="1515" spans="24:24" x14ac:dyDescent="0.2">
      <c r="X1515" s="259"/>
    </row>
    <row r="1516" spans="24:24" x14ac:dyDescent="0.2">
      <c r="X1516" s="259"/>
    </row>
    <row r="1517" spans="24:24" x14ac:dyDescent="0.2">
      <c r="X1517" s="259"/>
    </row>
    <row r="1518" spans="24:24" x14ac:dyDescent="0.2">
      <c r="X1518" s="259"/>
    </row>
    <row r="1519" spans="24:24" x14ac:dyDescent="0.2">
      <c r="X1519" s="259"/>
    </row>
    <row r="1520" spans="24:24" x14ac:dyDescent="0.2">
      <c r="X1520" s="259"/>
    </row>
    <row r="1521" spans="24:24" x14ac:dyDescent="0.2">
      <c r="X1521" s="259"/>
    </row>
    <row r="1522" spans="24:24" x14ac:dyDescent="0.2">
      <c r="X1522" s="259"/>
    </row>
    <row r="1523" spans="24:24" x14ac:dyDescent="0.2">
      <c r="X1523" s="259"/>
    </row>
    <row r="1524" spans="24:24" x14ac:dyDescent="0.2">
      <c r="X1524" s="259"/>
    </row>
    <row r="1525" spans="24:24" x14ac:dyDescent="0.2">
      <c r="X1525" s="259"/>
    </row>
    <row r="1526" spans="24:24" x14ac:dyDescent="0.2">
      <c r="X1526" s="259"/>
    </row>
    <row r="1527" spans="24:24" x14ac:dyDescent="0.2">
      <c r="X1527" s="259"/>
    </row>
    <row r="1528" spans="24:24" x14ac:dyDescent="0.2">
      <c r="X1528" s="259"/>
    </row>
    <row r="1529" spans="24:24" x14ac:dyDescent="0.2">
      <c r="X1529" s="259"/>
    </row>
    <row r="1530" spans="24:24" x14ac:dyDescent="0.2">
      <c r="X1530" s="259"/>
    </row>
    <row r="1531" spans="24:24" x14ac:dyDescent="0.2">
      <c r="X1531" s="259"/>
    </row>
    <row r="1532" spans="24:24" x14ac:dyDescent="0.2">
      <c r="X1532" s="259"/>
    </row>
    <row r="1533" spans="24:24" x14ac:dyDescent="0.2">
      <c r="X1533" s="259"/>
    </row>
    <row r="1534" spans="24:24" x14ac:dyDescent="0.2">
      <c r="X1534" s="259"/>
    </row>
    <row r="1535" spans="24:24" x14ac:dyDescent="0.2">
      <c r="X1535" s="259"/>
    </row>
    <row r="1536" spans="24:24" x14ac:dyDescent="0.2">
      <c r="X1536" s="259"/>
    </row>
    <row r="1537" spans="24:24" x14ac:dyDescent="0.2">
      <c r="X1537" s="259"/>
    </row>
    <row r="1538" spans="24:24" x14ac:dyDescent="0.2">
      <c r="X1538" s="259"/>
    </row>
    <row r="1539" spans="24:24" x14ac:dyDescent="0.2">
      <c r="X1539" s="259"/>
    </row>
    <row r="1540" spans="24:24" x14ac:dyDescent="0.2">
      <c r="X1540" s="259"/>
    </row>
    <row r="1541" spans="24:24" x14ac:dyDescent="0.2">
      <c r="X1541" s="259"/>
    </row>
    <row r="1542" spans="24:24" x14ac:dyDescent="0.2">
      <c r="X1542" s="259"/>
    </row>
    <row r="1543" spans="24:24" x14ac:dyDescent="0.2">
      <c r="X1543" s="259"/>
    </row>
    <row r="1544" spans="24:24" x14ac:dyDescent="0.2">
      <c r="X1544" s="259"/>
    </row>
    <row r="1545" spans="24:24" x14ac:dyDescent="0.2">
      <c r="X1545" s="259"/>
    </row>
    <row r="1546" spans="24:24" x14ac:dyDescent="0.2">
      <c r="X1546" s="259"/>
    </row>
    <row r="1547" spans="24:24" x14ac:dyDescent="0.2">
      <c r="X1547" s="259"/>
    </row>
    <row r="1548" spans="24:24" x14ac:dyDescent="0.2">
      <c r="X1548" s="259"/>
    </row>
    <row r="1549" spans="24:24" x14ac:dyDescent="0.2">
      <c r="X1549" s="259"/>
    </row>
    <row r="1550" spans="24:24" x14ac:dyDescent="0.2">
      <c r="X1550" s="259"/>
    </row>
    <row r="1551" spans="24:24" x14ac:dyDescent="0.2">
      <c r="X1551" s="259"/>
    </row>
    <row r="1552" spans="24:24" x14ac:dyDescent="0.2">
      <c r="X1552" s="259"/>
    </row>
    <row r="1553" spans="24:24" x14ac:dyDescent="0.2">
      <c r="X1553" s="259"/>
    </row>
    <row r="1554" spans="24:24" x14ac:dyDescent="0.2">
      <c r="X1554" s="259"/>
    </row>
    <row r="1555" spans="24:24" x14ac:dyDescent="0.2">
      <c r="X1555" s="259"/>
    </row>
    <row r="1556" spans="24:24" x14ac:dyDescent="0.2">
      <c r="X1556" s="259"/>
    </row>
    <row r="1557" spans="24:24" x14ac:dyDescent="0.2">
      <c r="X1557" s="259"/>
    </row>
    <row r="1558" spans="24:24" x14ac:dyDescent="0.2">
      <c r="X1558" s="259"/>
    </row>
    <row r="1559" spans="24:24" x14ac:dyDescent="0.2">
      <c r="X1559" s="259"/>
    </row>
    <row r="1560" spans="24:24" x14ac:dyDescent="0.2">
      <c r="X1560" s="259"/>
    </row>
    <row r="1561" spans="24:24" x14ac:dyDescent="0.2">
      <c r="X1561" s="259"/>
    </row>
    <row r="1562" spans="24:24" x14ac:dyDescent="0.2">
      <c r="X1562" s="259"/>
    </row>
    <row r="1563" spans="24:24" x14ac:dyDescent="0.2">
      <c r="X1563" s="259"/>
    </row>
    <row r="1564" spans="24:24" x14ac:dyDescent="0.2">
      <c r="X1564" s="259"/>
    </row>
    <row r="1565" spans="24:24" x14ac:dyDescent="0.2">
      <c r="X1565" s="259"/>
    </row>
    <row r="1566" spans="24:24" x14ac:dyDescent="0.2">
      <c r="X1566" s="259"/>
    </row>
    <row r="1567" spans="24:24" x14ac:dyDescent="0.2">
      <c r="X1567" s="259"/>
    </row>
    <row r="1568" spans="24:24" x14ac:dyDescent="0.2">
      <c r="X1568" s="259"/>
    </row>
    <row r="1569" spans="24:24" x14ac:dyDescent="0.2">
      <c r="X1569" s="259"/>
    </row>
    <row r="1570" spans="24:24" x14ac:dyDescent="0.2">
      <c r="X1570" s="259"/>
    </row>
    <row r="1571" spans="24:24" x14ac:dyDescent="0.2">
      <c r="X1571" s="259"/>
    </row>
    <row r="1572" spans="24:24" x14ac:dyDescent="0.2">
      <c r="X1572" s="259"/>
    </row>
    <row r="1573" spans="24:24" x14ac:dyDescent="0.2">
      <c r="X1573" s="259"/>
    </row>
    <row r="1574" spans="24:24" x14ac:dyDescent="0.2">
      <c r="X1574" s="259"/>
    </row>
    <row r="1575" spans="24:24" x14ac:dyDescent="0.2">
      <c r="X1575" s="259"/>
    </row>
    <row r="1576" spans="24:24" x14ac:dyDescent="0.2">
      <c r="X1576" s="259"/>
    </row>
    <row r="1577" spans="24:24" x14ac:dyDescent="0.2">
      <c r="X1577" s="259"/>
    </row>
    <row r="1578" spans="24:24" x14ac:dyDescent="0.2">
      <c r="X1578" s="259"/>
    </row>
    <row r="1579" spans="24:24" x14ac:dyDescent="0.2">
      <c r="X1579" s="259"/>
    </row>
    <row r="1580" spans="24:24" x14ac:dyDescent="0.2">
      <c r="X1580" s="259"/>
    </row>
    <row r="1581" spans="24:24" x14ac:dyDescent="0.2">
      <c r="X1581" s="259"/>
    </row>
    <row r="1582" spans="24:24" x14ac:dyDescent="0.2">
      <c r="X1582" s="259"/>
    </row>
    <row r="1583" spans="24:24" x14ac:dyDescent="0.2">
      <c r="X1583" s="259"/>
    </row>
    <row r="1584" spans="24:24" x14ac:dyDescent="0.2">
      <c r="X1584" s="259"/>
    </row>
    <row r="1585" spans="24:24" x14ac:dyDescent="0.2">
      <c r="X1585" s="259"/>
    </row>
    <row r="1586" spans="24:24" x14ac:dyDescent="0.2">
      <c r="X1586" s="259"/>
    </row>
    <row r="1587" spans="24:24" x14ac:dyDescent="0.2">
      <c r="X1587" s="259"/>
    </row>
    <row r="1588" spans="24:24" x14ac:dyDescent="0.2">
      <c r="X1588" s="259"/>
    </row>
    <row r="1589" spans="24:24" x14ac:dyDescent="0.2">
      <c r="X1589" s="259"/>
    </row>
    <row r="1590" spans="24:24" x14ac:dyDescent="0.2">
      <c r="X1590" s="259"/>
    </row>
    <row r="1591" spans="24:24" x14ac:dyDescent="0.2">
      <c r="X1591" s="259"/>
    </row>
    <row r="1592" spans="24:24" x14ac:dyDescent="0.2">
      <c r="X1592" s="259"/>
    </row>
    <row r="1593" spans="24:24" x14ac:dyDescent="0.2">
      <c r="X1593" s="259"/>
    </row>
    <row r="1594" spans="24:24" x14ac:dyDescent="0.2">
      <c r="X1594" s="259"/>
    </row>
    <row r="1595" spans="24:24" x14ac:dyDescent="0.2">
      <c r="X1595" s="259"/>
    </row>
    <row r="1596" spans="24:24" x14ac:dyDescent="0.2">
      <c r="X1596" s="259"/>
    </row>
    <row r="1597" spans="24:24" x14ac:dyDescent="0.2">
      <c r="X1597" s="259"/>
    </row>
    <row r="1598" spans="24:24" x14ac:dyDescent="0.2">
      <c r="X1598" s="259"/>
    </row>
    <row r="1599" spans="24:24" x14ac:dyDescent="0.2">
      <c r="X1599" s="259"/>
    </row>
    <row r="1600" spans="24:24" x14ac:dyDescent="0.2">
      <c r="X1600" s="259"/>
    </row>
    <row r="1601" spans="24:24" x14ac:dyDescent="0.2">
      <c r="X1601" s="259"/>
    </row>
    <row r="1602" spans="24:24" x14ac:dyDescent="0.2">
      <c r="X1602" s="259"/>
    </row>
    <row r="1603" spans="24:24" x14ac:dyDescent="0.2">
      <c r="X1603" s="259"/>
    </row>
    <row r="1604" spans="24:24" x14ac:dyDescent="0.2">
      <c r="X1604" s="259"/>
    </row>
    <row r="1605" spans="24:24" x14ac:dyDescent="0.2">
      <c r="X1605" s="259"/>
    </row>
    <row r="1606" spans="24:24" x14ac:dyDescent="0.2">
      <c r="X1606" s="259"/>
    </row>
    <row r="1607" spans="24:24" x14ac:dyDescent="0.2">
      <c r="X1607" s="259"/>
    </row>
    <row r="1608" spans="24:24" x14ac:dyDescent="0.2">
      <c r="X1608" s="259"/>
    </row>
    <row r="1609" spans="24:24" x14ac:dyDescent="0.2">
      <c r="X1609" s="259"/>
    </row>
    <row r="1610" spans="24:24" x14ac:dyDescent="0.2">
      <c r="X1610" s="259"/>
    </row>
    <row r="1611" spans="24:24" x14ac:dyDescent="0.2">
      <c r="X1611" s="259"/>
    </row>
    <row r="1612" spans="24:24" x14ac:dyDescent="0.2">
      <c r="X1612" s="259"/>
    </row>
    <row r="1613" spans="24:24" x14ac:dyDescent="0.2">
      <c r="X1613" s="259"/>
    </row>
    <row r="1614" spans="24:24" x14ac:dyDescent="0.2">
      <c r="X1614" s="259"/>
    </row>
    <row r="1615" spans="24:24" x14ac:dyDescent="0.2">
      <c r="X1615" s="259"/>
    </row>
    <row r="1616" spans="24:24" x14ac:dyDescent="0.2">
      <c r="X1616" s="259"/>
    </row>
    <row r="1617" spans="24:24" x14ac:dyDescent="0.2">
      <c r="X1617" s="259"/>
    </row>
    <row r="1618" spans="24:24" x14ac:dyDescent="0.2">
      <c r="X1618" s="259"/>
    </row>
    <row r="1619" spans="24:24" x14ac:dyDescent="0.2">
      <c r="X1619" s="259"/>
    </row>
    <row r="1620" spans="24:24" x14ac:dyDescent="0.2">
      <c r="X1620" s="259"/>
    </row>
    <row r="1621" spans="24:24" x14ac:dyDescent="0.2">
      <c r="X1621" s="259"/>
    </row>
    <row r="1622" spans="24:24" x14ac:dyDescent="0.2">
      <c r="X1622" s="259"/>
    </row>
    <row r="1623" spans="24:24" x14ac:dyDescent="0.2">
      <c r="X1623" s="259"/>
    </row>
    <row r="1624" spans="24:24" x14ac:dyDescent="0.2">
      <c r="X1624" s="259"/>
    </row>
    <row r="1625" spans="24:24" x14ac:dyDescent="0.2">
      <c r="X1625" s="259"/>
    </row>
    <row r="1626" spans="24:24" x14ac:dyDescent="0.2">
      <c r="X1626" s="259"/>
    </row>
    <row r="1627" spans="24:24" x14ac:dyDescent="0.2">
      <c r="X1627" s="259"/>
    </row>
    <row r="1628" spans="24:24" x14ac:dyDescent="0.2">
      <c r="X1628" s="259"/>
    </row>
    <row r="1629" spans="24:24" x14ac:dyDescent="0.2">
      <c r="X1629" s="259"/>
    </row>
    <row r="1630" spans="24:24" x14ac:dyDescent="0.2">
      <c r="X1630" s="259"/>
    </row>
    <row r="1631" spans="24:24" x14ac:dyDescent="0.2">
      <c r="X1631" s="259"/>
    </row>
    <row r="1632" spans="24:24" x14ac:dyDescent="0.2">
      <c r="X1632" s="259"/>
    </row>
    <row r="1633" spans="24:24" x14ac:dyDescent="0.2">
      <c r="X1633" s="259"/>
    </row>
    <row r="1634" spans="24:24" x14ac:dyDescent="0.2">
      <c r="X1634" s="259"/>
    </row>
    <row r="1635" spans="24:24" x14ac:dyDescent="0.2">
      <c r="X1635" s="259"/>
    </row>
    <row r="1636" spans="24:24" x14ac:dyDescent="0.2">
      <c r="X1636" s="259"/>
    </row>
    <row r="1637" spans="24:24" x14ac:dyDescent="0.2">
      <c r="X1637" s="259"/>
    </row>
    <row r="1638" spans="24:24" x14ac:dyDescent="0.2">
      <c r="X1638" s="259"/>
    </row>
    <row r="1639" spans="24:24" x14ac:dyDescent="0.2">
      <c r="X1639" s="259"/>
    </row>
    <row r="1640" spans="24:24" x14ac:dyDescent="0.2">
      <c r="X1640" s="259"/>
    </row>
    <row r="1641" spans="24:24" x14ac:dyDescent="0.2">
      <c r="X1641" s="259"/>
    </row>
    <row r="1642" spans="24:24" x14ac:dyDescent="0.2">
      <c r="X1642" s="259"/>
    </row>
    <row r="1643" spans="24:24" x14ac:dyDescent="0.2">
      <c r="X1643" s="259"/>
    </row>
    <row r="1644" spans="24:24" x14ac:dyDescent="0.2">
      <c r="X1644" s="259"/>
    </row>
    <row r="1645" spans="24:24" x14ac:dyDescent="0.2">
      <c r="X1645" s="259"/>
    </row>
    <row r="1646" spans="24:24" x14ac:dyDescent="0.2">
      <c r="X1646" s="259"/>
    </row>
    <row r="1647" spans="24:24" x14ac:dyDescent="0.2">
      <c r="X1647" s="259"/>
    </row>
    <row r="1648" spans="24:24" x14ac:dyDescent="0.2">
      <c r="X1648" s="259"/>
    </row>
    <row r="1649" spans="24:24" x14ac:dyDescent="0.2">
      <c r="X1649" s="259"/>
    </row>
    <row r="1650" spans="24:24" x14ac:dyDescent="0.2">
      <c r="X1650" s="259"/>
    </row>
    <row r="1651" spans="24:24" x14ac:dyDescent="0.2">
      <c r="X1651" s="259"/>
    </row>
    <row r="1652" spans="24:24" x14ac:dyDescent="0.2">
      <c r="X1652" s="259"/>
    </row>
    <row r="1653" spans="24:24" x14ac:dyDescent="0.2">
      <c r="X1653" s="259"/>
    </row>
    <row r="1654" spans="24:24" x14ac:dyDescent="0.2">
      <c r="X1654" s="259"/>
    </row>
    <row r="1655" spans="24:24" x14ac:dyDescent="0.2">
      <c r="X1655" s="259"/>
    </row>
    <row r="1656" spans="24:24" x14ac:dyDescent="0.2">
      <c r="X1656" s="259"/>
    </row>
    <row r="1657" spans="24:24" x14ac:dyDescent="0.2">
      <c r="X1657" s="259"/>
    </row>
    <row r="1658" spans="24:24" x14ac:dyDescent="0.2">
      <c r="X1658" s="259"/>
    </row>
    <row r="1659" spans="24:24" x14ac:dyDescent="0.2">
      <c r="X1659" s="259"/>
    </row>
    <row r="1660" spans="24:24" x14ac:dyDescent="0.2">
      <c r="X1660" s="259"/>
    </row>
    <row r="1661" spans="24:24" x14ac:dyDescent="0.2">
      <c r="X1661" s="259"/>
    </row>
    <row r="1662" spans="24:24" x14ac:dyDescent="0.2">
      <c r="X1662" s="259"/>
    </row>
    <row r="1663" spans="24:24" x14ac:dyDescent="0.2">
      <c r="X1663" s="259"/>
    </row>
    <row r="1664" spans="24:24" x14ac:dyDescent="0.2">
      <c r="X1664" s="259"/>
    </row>
    <row r="1665" spans="24:24" x14ac:dyDescent="0.2">
      <c r="X1665" s="259"/>
    </row>
    <row r="1666" spans="24:24" x14ac:dyDescent="0.2">
      <c r="X1666" s="259"/>
    </row>
    <row r="1667" spans="24:24" x14ac:dyDescent="0.2">
      <c r="X1667" s="259"/>
    </row>
    <row r="1668" spans="24:24" x14ac:dyDescent="0.2">
      <c r="X1668" s="259"/>
    </row>
    <row r="1669" spans="24:24" x14ac:dyDescent="0.2">
      <c r="X1669" s="259"/>
    </row>
    <row r="1670" spans="24:24" x14ac:dyDescent="0.2">
      <c r="X1670" s="259"/>
    </row>
    <row r="1671" spans="24:24" x14ac:dyDescent="0.2">
      <c r="X1671" s="259"/>
    </row>
    <row r="1672" spans="24:24" x14ac:dyDescent="0.2">
      <c r="X1672" s="259"/>
    </row>
    <row r="1673" spans="24:24" x14ac:dyDescent="0.2">
      <c r="X1673" s="259"/>
    </row>
    <row r="1674" spans="24:24" x14ac:dyDescent="0.2">
      <c r="X1674" s="259"/>
    </row>
    <row r="1675" spans="24:24" x14ac:dyDescent="0.2">
      <c r="X1675" s="259"/>
    </row>
    <row r="1676" spans="24:24" x14ac:dyDescent="0.2">
      <c r="X1676" s="259"/>
    </row>
    <row r="1677" spans="24:24" x14ac:dyDescent="0.2">
      <c r="X1677" s="259"/>
    </row>
    <row r="1678" spans="24:24" x14ac:dyDescent="0.2">
      <c r="X1678" s="259"/>
    </row>
    <row r="1679" spans="24:24" x14ac:dyDescent="0.2">
      <c r="X1679" s="259"/>
    </row>
    <row r="1680" spans="24:24" x14ac:dyDescent="0.2">
      <c r="X1680" s="259"/>
    </row>
    <row r="1681" spans="24:24" x14ac:dyDescent="0.2">
      <c r="X1681" s="259"/>
    </row>
    <row r="1682" spans="24:24" x14ac:dyDescent="0.2">
      <c r="X1682" s="259"/>
    </row>
    <row r="1683" spans="24:24" x14ac:dyDescent="0.2">
      <c r="X1683" s="259"/>
    </row>
    <row r="1684" spans="24:24" x14ac:dyDescent="0.2">
      <c r="X1684" s="259"/>
    </row>
    <row r="1685" spans="24:24" x14ac:dyDescent="0.2">
      <c r="X1685" s="259"/>
    </row>
    <row r="1686" spans="24:24" x14ac:dyDescent="0.2">
      <c r="X1686" s="259"/>
    </row>
    <row r="1687" spans="24:24" x14ac:dyDescent="0.2">
      <c r="X1687" s="259"/>
    </row>
    <row r="1688" spans="24:24" x14ac:dyDescent="0.2">
      <c r="X1688" s="259"/>
    </row>
    <row r="1689" spans="24:24" x14ac:dyDescent="0.2">
      <c r="X1689" s="259"/>
    </row>
    <row r="1690" spans="24:24" x14ac:dyDescent="0.2">
      <c r="X1690" s="259"/>
    </row>
    <row r="1691" spans="24:24" x14ac:dyDescent="0.2">
      <c r="X1691" s="259"/>
    </row>
    <row r="1692" spans="24:24" x14ac:dyDescent="0.2">
      <c r="X1692" s="259"/>
    </row>
    <row r="1693" spans="24:24" x14ac:dyDescent="0.2">
      <c r="X1693" s="259"/>
    </row>
    <row r="1694" spans="24:24" x14ac:dyDescent="0.2">
      <c r="X1694" s="259"/>
    </row>
    <row r="1695" spans="24:24" x14ac:dyDescent="0.2">
      <c r="X1695" s="259"/>
    </row>
    <row r="1696" spans="24:24" x14ac:dyDescent="0.2">
      <c r="X1696" s="259"/>
    </row>
    <row r="1697" spans="24:24" x14ac:dyDescent="0.2">
      <c r="X1697" s="259"/>
    </row>
    <row r="1698" spans="24:24" x14ac:dyDescent="0.2">
      <c r="X1698" s="259"/>
    </row>
    <row r="1699" spans="24:24" x14ac:dyDescent="0.2">
      <c r="X1699" s="259"/>
    </row>
    <row r="1700" spans="24:24" x14ac:dyDescent="0.2">
      <c r="X1700" s="259"/>
    </row>
    <row r="1701" spans="24:24" x14ac:dyDescent="0.2">
      <c r="X1701" s="259"/>
    </row>
    <row r="1702" spans="24:24" x14ac:dyDescent="0.2">
      <c r="X1702" s="259"/>
    </row>
    <row r="1703" spans="24:24" x14ac:dyDescent="0.2">
      <c r="X1703" s="259"/>
    </row>
    <row r="1704" spans="24:24" x14ac:dyDescent="0.2">
      <c r="X1704" s="259"/>
    </row>
    <row r="1705" spans="24:24" x14ac:dyDescent="0.2">
      <c r="X1705" s="259"/>
    </row>
    <row r="1706" spans="24:24" x14ac:dyDescent="0.2">
      <c r="X1706" s="259"/>
    </row>
    <row r="1707" spans="24:24" x14ac:dyDescent="0.2">
      <c r="X1707" s="259"/>
    </row>
    <row r="1708" spans="24:24" x14ac:dyDescent="0.2">
      <c r="X1708" s="259"/>
    </row>
    <row r="1709" spans="24:24" x14ac:dyDescent="0.2">
      <c r="X1709" s="259"/>
    </row>
    <row r="1710" spans="24:24" x14ac:dyDescent="0.2">
      <c r="X1710" s="259"/>
    </row>
    <row r="1711" spans="24:24" x14ac:dyDescent="0.2">
      <c r="X1711" s="259"/>
    </row>
    <row r="1712" spans="24:24" x14ac:dyDescent="0.2">
      <c r="X1712" s="259"/>
    </row>
    <row r="1713" spans="24:24" x14ac:dyDescent="0.2">
      <c r="X1713" s="259"/>
    </row>
    <row r="1714" spans="24:24" x14ac:dyDescent="0.2">
      <c r="X1714" s="259"/>
    </row>
    <row r="1715" spans="24:24" x14ac:dyDescent="0.2">
      <c r="X1715" s="259"/>
    </row>
    <row r="1716" spans="24:24" x14ac:dyDescent="0.2">
      <c r="X1716" s="259"/>
    </row>
    <row r="1717" spans="24:24" x14ac:dyDescent="0.2">
      <c r="X1717" s="259"/>
    </row>
    <row r="1718" spans="24:24" x14ac:dyDescent="0.2">
      <c r="X1718" s="259"/>
    </row>
    <row r="1719" spans="24:24" x14ac:dyDescent="0.2">
      <c r="X1719" s="259"/>
    </row>
    <row r="1720" spans="24:24" x14ac:dyDescent="0.2">
      <c r="X1720" s="259"/>
    </row>
    <row r="1721" spans="24:24" x14ac:dyDescent="0.2">
      <c r="X1721" s="259"/>
    </row>
    <row r="1722" spans="24:24" x14ac:dyDescent="0.2">
      <c r="X1722" s="259"/>
    </row>
    <row r="1723" spans="24:24" x14ac:dyDescent="0.2">
      <c r="X1723" s="259"/>
    </row>
    <row r="1724" spans="24:24" x14ac:dyDescent="0.2">
      <c r="X1724" s="259"/>
    </row>
    <row r="1725" spans="24:24" x14ac:dyDescent="0.2">
      <c r="X1725" s="259"/>
    </row>
    <row r="1726" spans="24:24" x14ac:dyDescent="0.2">
      <c r="X1726" s="259"/>
    </row>
    <row r="1727" spans="24:24" x14ac:dyDescent="0.2">
      <c r="X1727" s="259"/>
    </row>
    <row r="1728" spans="24:24" x14ac:dyDescent="0.2">
      <c r="X1728" s="259"/>
    </row>
    <row r="1729" spans="24:24" x14ac:dyDescent="0.2">
      <c r="X1729" s="259"/>
    </row>
    <row r="1730" spans="24:24" x14ac:dyDescent="0.2">
      <c r="X1730" s="259"/>
    </row>
    <row r="1731" spans="24:24" x14ac:dyDescent="0.2">
      <c r="X1731" s="259"/>
    </row>
    <row r="1732" spans="24:24" x14ac:dyDescent="0.2">
      <c r="X1732" s="259"/>
    </row>
    <row r="1733" spans="24:24" x14ac:dyDescent="0.2">
      <c r="X1733" s="259"/>
    </row>
    <row r="1734" spans="24:24" x14ac:dyDescent="0.2">
      <c r="X1734" s="259"/>
    </row>
    <row r="1735" spans="24:24" x14ac:dyDescent="0.2">
      <c r="X1735" s="259"/>
    </row>
    <row r="1736" spans="24:24" x14ac:dyDescent="0.2">
      <c r="X1736" s="259"/>
    </row>
    <row r="1737" spans="24:24" x14ac:dyDescent="0.2">
      <c r="X1737" s="259"/>
    </row>
    <row r="1738" spans="24:24" x14ac:dyDescent="0.2">
      <c r="X1738" s="259"/>
    </row>
    <row r="1739" spans="24:24" x14ac:dyDescent="0.2">
      <c r="X1739" s="259"/>
    </row>
    <row r="1740" spans="24:24" x14ac:dyDescent="0.2">
      <c r="X1740" s="259"/>
    </row>
    <row r="1741" spans="24:24" x14ac:dyDescent="0.2">
      <c r="X1741" s="259"/>
    </row>
    <row r="1742" spans="24:24" x14ac:dyDescent="0.2">
      <c r="X1742" s="259"/>
    </row>
    <row r="1743" spans="24:24" x14ac:dyDescent="0.2">
      <c r="X1743" s="259"/>
    </row>
    <row r="1744" spans="24:24" x14ac:dyDescent="0.2">
      <c r="X1744" s="259"/>
    </row>
    <row r="1745" spans="24:24" x14ac:dyDescent="0.2">
      <c r="X1745" s="259"/>
    </row>
    <row r="1746" spans="24:24" x14ac:dyDescent="0.2">
      <c r="X1746" s="259"/>
    </row>
    <row r="1747" spans="24:24" x14ac:dyDescent="0.2">
      <c r="X1747" s="259"/>
    </row>
    <row r="1748" spans="24:24" x14ac:dyDescent="0.2">
      <c r="X1748" s="259"/>
    </row>
    <row r="1749" spans="24:24" x14ac:dyDescent="0.2">
      <c r="X1749" s="259"/>
    </row>
    <row r="1750" spans="24:24" x14ac:dyDescent="0.2">
      <c r="X1750" s="259"/>
    </row>
    <row r="1751" spans="24:24" x14ac:dyDescent="0.2">
      <c r="X1751" s="259"/>
    </row>
    <row r="1752" spans="24:24" x14ac:dyDescent="0.2">
      <c r="X1752" s="259"/>
    </row>
    <row r="1753" spans="24:24" x14ac:dyDescent="0.2">
      <c r="X1753" s="259"/>
    </row>
    <row r="1754" spans="24:24" x14ac:dyDescent="0.2">
      <c r="X1754" s="259"/>
    </row>
    <row r="1755" spans="24:24" x14ac:dyDescent="0.2">
      <c r="X1755" s="259"/>
    </row>
    <row r="1756" spans="24:24" x14ac:dyDescent="0.2">
      <c r="X1756" s="259"/>
    </row>
    <row r="1757" spans="24:24" x14ac:dyDescent="0.2">
      <c r="X1757" s="259"/>
    </row>
    <row r="1758" spans="24:24" x14ac:dyDescent="0.2">
      <c r="X1758" s="259"/>
    </row>
    <row r="1759" spans="24:24" x14ac:dyDescent="0.2">
      <c r="X1759" s="259"/>
    </row>
    <row r="1760" spans="24:24" x14ac:dyDescent="0.2">
      <c r="X1760" s="259"/>
    </row>
    <row r="1761" spans="24:24" x14ac:dyDescent="0.2">
      <c r="X1761" s="259"/>
    </row>
    <row r="1762" spans="24:24" x14ac:dyDescent="0.2">
      <c r="X1762" s="259"/>
    </row>
    <row r="1763" spans="24:24" x14ac:dyDescent="0.2">
      <c r="X1763" s="259"/>
    </row>
    <row r="1764" spans="24:24" x14ac:dyDescent="0.2">
      <c r="X1764" s="259"/>
    </row>
    <row r="1765" spans="24:24" x14ac:dyDescent="0.2">
      <c r="X1765" s="259"/>
    </row>
    <row r="1766" spans="24:24" x14ac:dyDescent="0.2">
      <c r="X1766" s="259"/>
    </row>
    <row r="1767" spans="24:24" x14ac:dyDescent="0.2">
      <c r="X1767" s="259"/>
    </row>
    <row r="1768" spans="24:24" x14ac:dyDescent="0.2">
      <c r="X1768" s="259"/>
    </row>
    <row r="1769" spans="24:24" x14ac:dyDescent="0.2">
      <c r="X1769" s="259"/>
    </row>
    <row r="1770" spans="24:24" x14ac:dyDescent="0.2">
      <c r="X1770" s="259"/>
    </row>
    <row r="1771" spans="24:24" x14ac:dyDescent="0.2">
      <c r="X1771" s="259"/>
    </row>
    <row r="1772" spans="24:24" x14ac:dyDescent="0.2">
      <c r="X1772" s="259"/>
    </row>
    <row r="1773" spans="24:24" x14ac:dyDescent="0.2">
      <c r="X1773" s="259"/>
    </row>
    <row r="1774" spans="24:24" x14ac:dyDescent="0.2">
      <c r="X1774" s="259"/>
    </row>
    <row r="1775" spans="24:24" x14ac:dyDescent="0.2">
      <c r="X1775" s="259"/>
    </row>
    <row r="1776" spans="24:24" x14ac:dyDescent="0.2">
      <c r="X1776" s="259"/>
    </row>
    <row r="1777" spans="24:24" x14ac:dyDescent="0.2">
      <c r="X1777" s="259"/>
    </row>
    <row r="1778" spans="24:24" x14ac:dyDescent="0.2">
      <c r="X1778" s="259"/>
    </row>
    <row r="1779" spans="24:24" x14ac:dyDescent="0.2">
      <c r="X1779" s="259"/>
    </row>
    <row r="1780" spans="24:24" x14ac:dyDescent="0.2">
      <c r="X1780" s="259"/>
    </row>
    <row r="1781" spans="24:24" x14ac:dyDescent="0.2">
      <c r="X1781" s="259"/>
    </row>
    <row r="1782" spans="24:24" x14ac:dyDescent="0.2">
      <c r="X1782" s="259"/>
    </row>
    <row r="1783" spans="24:24" x14ac:dyDescent="0.2">
      <c r="X1783" s="259"/>
    </row>
    <row r="1784" spans="24:24" x14ac:dyDescent="0.2">
      <c r="X1784" s="259"/>
    </row>
    <row r="1785" spans="24:24" x14ac:dyDescent="0.2">
      <c r="X1785" s="259"/>
    </row>
    <row r="1786" spans="24:24" x14ac:dyDescent="0.2">
      <c r="X1786" s="259"/>
    </row>
    <row r="1787" spans="24:24" x14ac:dyDescent="0.2">
      <c r="X1787" s="259"/>
    </row>
    <row r="1788" spans="24:24" x14ac:dyDescent="0.2">
      <c r="X1788" s="259"/>
    </row>
    <row r="1789" spans="24:24" x14ac:dyDescent="0.2">
      <c r="X1789" s="259"/>
    </row>
    <row r="1790" spans="24:24" x14ac:dyDescent="0.2">
      <c r="X1790" s="259"/>
    </row>
    <row r="1791" spans="24:24" x14ac:dyDescent="0.2">
      <c r="X1791" s="259"/>
    </row>
    <row r="1792" spans="24:24" x14ac:dyDescent="0.2">
      <c r="X1792" s="259"/>
    </row>
    <row r="1793" spans="24:24" x14ac:dyDescent="0.2">
      <c r="X1793" s="259"/>
    </row>
    <row r="1794" spans="24:24" x14ac:dyDescent="0.2">
      <c r="X1794" s="259"/>
    </row>
    <row r="1795" spans="24:24" x14ac:dyDescent="0.2">
      <c r="X1795" s="259"/>
    </row>
    <row r="1796" spans="24:24" x14ac:dyDescent="0.2">
      <c r="X1796" s="259"/>
    </row>
    <row r="1797" spans="24:24" x14ac:dyDescent="0.2">
      <c r="X1797" s="259"/>
    </row>
    <row r="1798" spans="24:24" x14ac:dyDescent="0.2">
      <c r="X1798" s="259"/>
    </row>
    <row r="1799" spans="24:24" x14ac:dyDescent="0.2">
      <c r="X1799" s="259"/>
    </row>
    <row r="1800" spans="24:24" x14ac:dyDescent="0.2">
      <c r="X1800" s="259"/>
    </row>
    <row r="1801" spans="24:24" x14ac:dyDescent="0.2">
      <c r="X1801" s="259"/>
    </row>
    <row r="1802" spans="24:24" x14ac:dyDescent="0.2">
      <c r="X1802" s="259"/>
    </row>
    <row r="1803" spans="24:24" x14ac:dyDescent="0.2">
      <c r="X1803" s="259"/>
    </row>
    <row r="1804" spans="24:24" x14ac:dyDescent="0.2">
      <c r="X1804" s="259"/>
    </row>
    <row r="1805" spans="24:24" x14ac:dyDescent="0.2">
      <c r="X1805" s="259"/>
    </row>
    <row r="1806" spans="24:24" x14ac:dyDescent="0.2">
      <c r="X1806" s="259"/>
    </row>
    <row r="1807" spans="24:24" x14ac:dyDescent="0.2">
      <c r="X1807" s="259"/>
    </row>
    <row r="1808" spans="24:24" x14ac:dyDescent="0.2">
      <c r="X1808" s="259"/>
    </row>
    <row r="1809" spans="24:24" x14ac:dyDescent="0.2">
      <c r="X1809" s="259"/>
    </row>
    <row r="1810" spans="24:24" x14ac:dyDescent="0.2">
      <c r="X1810" s="259"/>
    </row>
    <row r="1811" spans="24:24" x14ac:dyDescent="0.2">
      <c r="X1811" s="259"/>
    </row>
    <row r="1812" spans="24:24" x14ac:dyDescent="0.2">
      <c r="X1812" s="259"/>
    </row>
    <row r="1813" spans="24:24" x14ac:dyDescent="0.2">
      <c r="X1813" s="259"/>
    </row>
    <row r="1814" spans="24:24" x14ac:dyDescent="0.2">
      <c r="X1814" s="259"/>
    </row>
    <row r="1815" spans="24:24" x14ac:dyDescent="0.2">
      <c r="X1815" s="259"/>
    </row>
    <row r="1816" spans="24:24" x14ac:dyDescent="0.2">
      <c r="X1816" s="259"/>
    </row>
    <row r="1817" spans="24:24" x14ac:dyDescent="0.2">
      <c r="X1817" s="259"/>
    </row>
    <row r="1818" spans="24:24" x14ac:dyDescent="0.2">
      <c r="X1818" s="259"/>
    </row>
    <row r="1819" spans="24:24" x14ac:dyDescent="0.2">
      <c r="X1819" s="259"/>
    </row>
    <row r="1820" spans="24:24" x14ac:dyDescent="0.2">
      <c r="X1820" s="259"/>
    </row>
    <row r="1821" spans="24:24" x14ac:dyDescent="0.2">
      <c r="X1821" s="259"/>
    </row>
    <row r="1822" spans="24:24" x14ac:dyDescent="0.2">
      <c r="X1822" s="259"/>
    </row>
    <row r="1823" spans="24:24" x14ac:dyDescent="0.2">
      <c r="X1823" s="259"/>
    </row>
    <row r="1824" spans="24:24" x14ac:dyDescent="0.2">
      <c r="X1824" s="259"/>
    </row>
    <row r="1825" spans="24:24" x14ac:dyDescent="0.2">
      <c r="X1825" s="259"/>
    </row>
    <row r="1826" spans="24:24" x14ac:dyDescent="0.2">
      <c r="X1826" s="259"/>
    </row>
    <row r="1827" spans="24:24" x14ac:dyDescent="0.2">
      <c r="X1827" s="259"/>
    </row>
    <row r="1828" spans="24:24" x14ac:dyDescent="0.2">
      <c r="X1828" s="259"/>
    </row>
    <row r="1829" spans="24:24" x14ac:dyDescent="0.2">
      <c r="X1829" s="259"/>
    </row>
    <row r="1830" spans="24:24" x14ac:dyDescent="0.2">
      <c r="X1830" s="259"/>
    </row>
    <row r="1831" spans="24:24" x14ac:dyDescent="0.2">
      <c r="X1831" s="259"/>
    </row>
    <row r="1832" spans="24:24" x14ac:dyDescent="0.2">
      <c r="X1832" s="259"/>
    </row>
    <row r="1833" spans="24:24" x14ac:dyDescent="0.2">
      <c r="X1833" s="259"/>
    </row>
    <row r="1834" spans="24:24" x14ac:dyDescent="0.2">
      <c r="X1834" s="259"/>
    </row>
    <row r="1835" spans="24:24" x14ac:dyDescent="0.2">
      <c r="X1835" s="259"/>
    </row>
    <row r="1836" spans="24:24" x14ac:dyDescent="0.2">
      <c r="X1836" s="259"/>
    </row>
    <row r="1837" spans="24:24" x14ac:dyDescent="0.2">
      <c r="X1837" s="259"/>
    </row>
    <row r="1838" spans="24:24" x14ac:dyDescent="0.2">
      <c r="X1838" s="259"/>
    </row>
    <row r="1839" spans="24:24" x14ac:dyDescent="0.2">
      <c r="X1839" s="259"/>
    </row>
    <row r="1840" spans="24:24" x14ac:dyDescent="0.2">
      <c r="X1840" s="259"/>
    </row>
    <row r="1841" spans="24:24" x14ac:dyDescent="0.2">
      <c r="X1841" s="259"/>
    </row>
    <row r="1842" spans="24:24" x14ac:dyDescent="0.2">
      <c r="X1842" s="259"/>
    </row>
    <row r="1843" spans="24:24" x14ac:dyDescent="0.2">
      <c r="X1843" s="259"/>
    </row>
    <row r="1844" spans="24:24" x14ac:dyDescent="0.2">
      <c r="X1844" s="259"/>
    </row>
    <row r="1845" spans="24:24" x14ac:dyDescent="0.2">
      <c r="X1845" s="259"/>
    </row>
    <row r="1846" spans="24:24" x14ac:dyDescent="0.2">
      <c r="X1846" s="259"/>
    </row>
    <row r="1847" spans="24:24" x14ac:dyDescent="0.2">
      <c r="X1847" s="259"/>
    </row>
    <row r="1848" spans="24:24" x14ac:dyDescent="0.2">
      <c r="X1848" s="259"/>
    </row>
    <row r="1849" spans="24:24" x14ac:dyDescent="0.2">
      <c r="X1849" s="259"/>
    </row>
    <row r="1850" spans="24:24" x14ac:dyDescent="0.2">
      <c r="X1850" s="259"/>
    </row>
    <row r="1851" spans="24:24" x14ac:dyDescent="0.2">
      <c r="X1851" s="259"/>
    </row>
    <row r="1852" spans="24:24" x14ac:dyDescent="0.2">
      <c r="X1852" s="259"/>
    </row>
    <row r="1853" spans="24:24" x14ac:dyDescent="0.2">
      <c r="X1853" s="259"/>
    </row>
    <row r="1854" spans="24:24" x14ac:dyDescent="0.2">
      <c r="X1854" s="259"/>
    </row>
    <row r="1855" spans="24:24" x14ac:dyDescent="0.2">
      <c r="X1855" s="259"/>
    </row>
    <row r="1856" spans="24:24" x14ac:dyDescent="0.2">
      <c r="X1856" s="259"/>
    </row>
    <row r="1857" spans="24:24" x14ac:dyDescent="0.2">
      <c r="X1857" s="259"/>
    </row>
    <row r="1858" spans="24:24" x14ac:dyDescent="0.2">
      <c r="X1858" s="259"/>
    </row>
    <row r="1859" spans="24:24" x14ac:dyDescent="0.2">
      <c r="X1859" s="259"/>
    </row>
    <row r="1860" spans="24:24" x14ac:dyDescent="0.2">
      <c r="X1860" s="259"/>
    </row>
    <row r="1861" spans="24:24" x14ac:dyDescent="0.2">
      <c r="X1861" s="259"/>
    </row>
    <row r="1862" spans="24:24" x14ac:dyDescent="0.2">
      <c r="X1862" s="259"/>
    </row>
    <row r="1863" spans="24:24" x14ac:dyDescent="0.2">
      <c r="X1863" s="259"/>
    </row>
    <row r="1864" spans="24:24" x14ac:dyDescent="0.2">
      <c r="X1864" s="259"/>
    </row>
    <row r="1865" spans="24:24" x14ac:dyDescent="0.2">
      <c r="X1865" s="259"/>
    </row>
    <row r="1866" spans="24:24" x14ac:dyDescent="0.2">
      <c r="X1866" s="259"/>
    </row>
    <row r="1867" spans="24:24" x14ac:dyDescent="0.2">
      <c r="X1867" s="259"/>
    </row>
    <row r="1868" spans="24:24" x14ac:dyDescent="0.2">
      <c r="X1868" s="259"/>
    </row>
    <row r="1869" spans="24:24" x14ac:dyDescent="0.2">
      <c r="X1869" s="259"/>
    </row>
    <row r="1870" spans="24:24" x14ac:dyDescent="0.2">
      <c r="X1870" s="259"/>
    </row>
    <row r="1871" spans="24:24" x14ac:dyDescent="0.2">
      <c r="X1871" s="259"/>
    </row>
    <row r="1872" spans="24:24" x14ac:dyDescent="0.2">
      <c r="X1872" s="259"/>
    </row>
    <row r="1873" spans="24:24" x14ac:dyDescent="0.2">
      <c r="X1873" s="259"/>
    </row>
    <row r="1874" spans="24:24" x14ac:dyDescent="0.2">
      <c r="X1874" s="259"/>
    </row>
    <row r="1875" spans="24:24" x14ac:dyDescent="0.2">
      <c r="X1875" s="259"/>
    </row>
    <row r="1876" spans="24:24" x14ac:dyDescent="0.2">
      <c r="X1876" s="259"/>
    </row>
    <row r="1877" spans="24:24" x14ac:dyDescent="0.2">
      <c r="X1877" s="259"/>
    </row>
    <row r="1878" spans="24:24" x14ac:dyDescent="0.2">
      <c r="X1878" s="259"/>
    </row>
    <row r="1879" spans="24:24" x14ac:dyDescent="0.2">
      <c r="X1879" s="259"/>
    </row>
    <row r="1880" spans="24:24" x14ac:dyDescent="0.2">
      <c r="X1880" s="259"/>
    </row>
    <row r="1881" spans="24:24" x14ac:dyDescent="0.2">
      <c r="X1881" s="259"/>
    </row>
    <row r="1882" spans="24:24" x14ac:dyDescent="0.2">
      <c r="X1882" s="259"/>
    </row>
    <row r="1883" spans="24:24" x14ac:dyDescent="0.2">
      <c r="X1883" s="259"/>
    </row>
    <row r="1884" spans="24:24" x14ac:dyDescent="0.2">
      <c r="X1884" s="259"/>
    </row>
    <row r="1885" spans="24:24" x14ac:dyDescent="0.2">
      <c r="X1885" s="259"/>
    </row>
    <row r="1886" spans="24:24" x14ac:dyDescent="0.2">
      <c r="X1886" s="259"/>
    </row>
    <row r="1887" spans="24:24" x14ac:dyDescent="0.2">
      <c r="X1887" s="259"/>
    </row>
    <row r="1888" spans="24:24" x14ac:dyDescent="0.2">
      <c r="X1888" s="259"/>
    </row>
    <row r="1889" spans="24:24" x14ac:dyDescent="0.2">
      <c r="X1889" s="259"/>
    </row>
    <row r="1890" spans="24:24" x14ac:dyDescent="0.2">
      <c r="X1890" s="259"/>
    </row>
    <row r="1891" spans="24:24" x14ac:dyDescent="0.2">
      <c r="X1891" s="259"/>
    </row>
    <row r="1892" spans="24:24" x14ac:dyDescent="0.2">
      <c r="X1892" s="259"/>
    </row>
    <row r="1893" spans="24:24" x14ac:dyDescent="0.2">
      <c r="X1893" s="259"/>
    </row>
    <row r="1894" spans="24:24" x14ac:dyDescent="0.2">
      <c r="X1894" s="259"/>
    </row>
    <row r="1895" spans="24:24" x14ac:dyDescent="0.2">
      <c r="X1895" s="259"/>
    </row>
    <row r="1896" spans="24:24" x14ac:dyDescent="0.2">
      <c r="X1896" s="259"/>
    </row>
    <row r="1897" spans="24:24" x14ac:dyDescent="0.2">
      <c r="X1897" s="259"/>
    </row>
    <row r="1898" spans="24:24" x14ac:dyDescent="0.2">
      <c r="X1898" s="259"/>
    </row>
    <row r="1899" spans="24:24" x14ac:dyDescent="0.2">
      <c r="X1899" s="259"/>
    </row>
    <row r="1900" spans="24:24" x14ac:dyDescent="0.2">
      <c r="X1900" s="259"/>
    </row>
    <row r="1901" spans="24:24" x14ac:dyDescent="0.2">
      <c r="X1901" s="259"/>
    </row>
    <row r="1902" spans="24:24" x14ac:dyDescent="0.2">
      <c r="X1902" s="259"/>
    </row>
    <row r="1903" spans="24:24" x14ac:dyDescent="0.2">
      <c r="X1903" s="259"/>
    </row>
    <row r="1904" spans="24:24" x14ac:dyDescent="0.2">
      <c r="X1904" s="259"/>
    </row>
    <row r="1905" spans="24:24" x14ac:dyDescent="0.2">
      <c r="X1905" s="259"/>
    </row>
    <row r="1906" spans="24:24" x14ac:dyDescent="0.2">
      <c r="X1906" s="259"/>
    </row>
    <row r="1907" spans="24:24" x14ac:dyDescent="0.2">
      <c r="X1907" s="259"/>
    </row>
    <row r="1908" spans="24:24" x14ac:dyDescent="0.2">
      <c r="X1908" s="259"/>
    </row>
    <row r="1909" spans="24:24" x14ac:dyDescent="0.2">
      <c r="X1909" s="259"/>
    </row>
    <row r="1910" spans="24:24" x14ac:dyDescent="0.2">
      <c r="X1910" s="259"/>
    </row>
    <row r="1911" spans="24:24" x14ac:dyDescent="0.2">
      <c r="X1911" s="259"/>
    </row>
    <row r="1912" spans="24:24" x14ac:dyDescent="0.2">
      <c r="X1912" s="259"/>
    </row>
    <row r="1913" spans="24:24" x14ac:dyDescent="0.2">
      <c r="X1913" s="259"/>
    </row>
    <row r="1914" spans="24:24" x14ac:dyDescent="0.2">
      <c r="X1914" s="259"/>
    </row>
    <row r="1915" spans="24:24" x14ac:dyDescent="0.2">
      <c r="X1915" s="259"/>
    </row>
    <row r="1916" spans="24:24" x14ac:dyDescent="0.2">
      <c r="X1916" s="259"/>
    </row>
    <row r="1917" spans="24:24" x14ac:dyDescent="0.2">
      <c r="X1917" s="259"/>
    </row>
    <row r="1918" spans="24:24" x14ac:dyDescent="0.2">
      <c r="X1918" s="259"/>
    </row>
    <row r="1919" spans="24:24" x14ac:dyDescent="0.2">
      <c r="X1919" s="259"/>
    </row>
    <row r="1920" spans="24:24" x14ac:dyDescent="0.2">
      <c r="X1920" s="259"/>
    </row>
    <row r="1921" spans="24:24" x14ac:dyDescent="0.2">
      <c r="X1921" s="259"/>
    </row>
    <row r="1922" spans="24:24" x14ac:dyDescent="0.2">
      <c r="X1922" s="259"/>
    </row>
    <row r="1923" spans="24:24" x14ac:dyDescent="0.2">
      <c r="X1923" s="259"/>
    </row>
    <row r="1924" spans="24:24" x14ac:dyDescent="0.2">
      <c r="X1924" s="259"/>
    </row>
    <row r="1925" spans="24:24" x14ac:dyDescent="0.2">
      <c r="X1925" s="259"/>
    </row>
    <row r="1926" spans="24:24" x14ac:dyDescent="0.2">
      <c r="X1926" s="259"/>
    </row>
    <row r="1927" spans="24:24" x14ac:dyDescent="0.2">
      <c r="X1927" s="259"/>
    </row>
    <row r="1928" spans="24:24" x14ac:dyDescent="0.2">
      <c r="X1928" s="259"/>
    </row>
    <row r="1929" spans="24:24" x14ac:dyDescent="0.2">
      <c r="X1929" s="259"/>
    </row>
    <row r="1930" spans="24:24" x14ac:dyDescent="0.2">
      <c r="X1930" s="259"/>
    </row>
    <row r="1931" spans="24:24" x14ac:dyDescent="0.2">
      <c r="X1931" s="259"/>
    </row>
    <row r="1932" spans="24:24" x14ac:dyDescent="0.2">
      <c r="X1932" s="259"/>
    </row>
    <row r="1933" spans="24:24" x14ac:dyDescent="0.2">
      <c r="X1933" s="259"/>
    </row>
    <row r="1934" spans="24:24" x14ac:dyDescent="0.2">
      <c r="X1934" s="259"/>
    </row>
    <row r="1935" spans="24:24" x14ac:dyDescent="0.2">
      <c r="X1935" s="259"/>
    </row>
    <row r="1936" spans="24:24" x14ac:dyDescent="0.2">
      <c r="X1936" s="259"/>
    </row>
    <row r="1937" spans="24:24" x14ac:dyDescent="0.2">
      <c r="X1937" s="259"/>
    </row>
    <row r="1938" spans="24:24" x14ac:dyDescent="0.2">
      <c r="X1938" s="259"/>
    </row>
    <row r="1939" spans="24:24" x14ac:dyDescent="0.2">
      <c r="X1939" s="259"/>
    </row>
    <row r="1940" spans="24:24" x14ac:dyDescent="0.2">
      <c r="X1940" s="259"/>
    </row>
    <row r="1941" spans="24:24" x14ac:dyDescent="0.2">
      <c r="X1941" s="259"/>
    </row>
    <row r="1942" spans="24:24" x14ac:dyDescent="0.2">
      <c r="X1942" s="259"/>
    </row>
    <row r="1943" spans="24:24" x14ac:dyDescent="0.2">
      <c r="X1943" s="259"/>
    </row>
    <row r="1944" spans="24:24" x14ac:dyDescent="0.2">
      <c r="X1944" s="259"/>
    </row>
    <row r="1945" spans="24:24" x14ac:dyDescent="0.2">
      <c r="X1945" s="259"/>
    </row>
    <row r="1946" spans="24:24" x14ac:dyDescent="0.2">
      <c r="X1946" s="259"/>
    </row>
    <row r="1947" spans="24:24" x14ac:dyDescent="0.2">
      <c r="X1947" s="259"/>
    </row>
    <row r="1948" spans="24:24" x14ac:dyDescent="0.2">
      <c r="X1948" s="259"/>
    </row>
    <row r="1949" spans="24:24" x14ac:dyDescent="0.2">
      <c r="X1949" s="259"/>
    </row>
    <row r="1950" spans="24:24" x14ac:dyDescent="0.2">
      <c r="X1950" s="259"/>
    </row>
    <row r="1951" spans="24:24" x14ac:dyDescent="0.2">
      <c r="X1951" s="259"/>
    </row>
    <row r="1952" spans="24:24" x14ac:dyDescent="0.2">
      <c r="X1952" s="259"/>
    </row>
    <row r="1953" spans="24:24" x14ac:dyDescent="0.2">
      <c r="X1953" s="259"/>
    </row>
    <row r="1954" spans="24:24" x14ac:dyDescent="0.2">
      <c r="X1954" s="259"/>
    </row>
    <row r="1955" spans="24:24" x14ac:dyDescent="0.2">
      <c r="X1955" s="259"/>
    </row>
    <row r="1956" spans="24:24" x14ac:dyDescent="0.2">
      <c r="X1956" s="259"/>
    </row>
    <row r="1957" spans="24:24" x14ac:dyDescent="0.2">
      <c r="X1957" s="259"/>
    </row>
    <row r="1958" spans="24:24" x14ac:dyDescent="0.2">
      <c r="X1958" s="259"/>
    </row>
    <row r="1959" spans="24:24" x14ac:dyDescent="0.2">
      <c r="X1959" s="259"/>
    </row>
    <row r="1960" spans="24:24" x14ac:dyDescent="0.2">
      <c r="X1960" s="259"/>
    </row>
    <row r="1961" spans="24:24" x14ac:dyDescent="0.2">
      <c r="X1961" s="259"/>
    </row>
    <row r="1962" spans="24:24" x14ac:dyDescent="0.2">
      <c r="X1962" s="259"/>
    </row>
    <row r="1963" spans="24:24" x14ac:dyDescent="0.2">
      <c r="X1963" s="259"/>
    </row>
    <row r="1964" spans="24:24" x14ac:dyDescent="0.2">
      <c r="X1964" s="259"/>
    </row>
    <row r="1965" spans="24:24" x14ac:dyDescent="0.2">
      <c r="X1965" s="259"/>
    </row>
    <row r="1966" spans="24:24" x14ac:dyDescent="0.2">
      <c r="X1966" s="259"/>
    </row>
    <row r="1967" spans="24:24" x14ac:dyDescent="0.2">
      <c r="X1967" s="259"/>
    </row>
    <row r="1968" spans="24:24" x14ac:dyDescent="0.2">
      <c r="X1968" s="259"/>
    </row>
    <row r="1969" spans="24:24" x14ac:dyDescent="0.2">
      <c r="X1969" s="259"/>
    </row>
    <row r="1970" spans="24:24" x14ac:dyDescent="0.2">
      <c r="X1970" s="259"/>
    </row>
    <row r="1971" spans="24:24" x14ac:dyDescent="0.2">
      <c r="X1971" s="259"/>
    </row>
    <row r="1972" spans="24:24" x14ac:dyDescent="0.2">
      <c r="X1972" s="259"/>
    </row>
    <row r="1973" spans="24:24" x14ac:dyDescent="0.2">
      <c r="X1973" s="259"/>
    </row>
    <row r="1974" spans="24:24" x14ac:dyDescent="0.2">
      <c r="X1974" s="259"/>
    </row>
    <row r="1975" spans="24:24" x14ac:dyDescent="0.2">
      <c r="X1975" s="259"/>
    </row>
    <row r="1976" spans="24:24" x14ac:dyDescent="0.2">
      <c r="X1976" s="259"/>
    </row>
    <row r="1977" spans="24:24" x14ac:dyDescent="0.2">
      <c r="X1977" s="259"/>
    </row>
    <row r="1978" spans="24:24" x14ac:dyDescent="0.2">
      <c r="X1978" s="259"/>
    </row>
    <row r="1979" spans="24:24" x14ac:dyDescent="0.2">
      <c r="X1979" s="259"/>
    </row>
    <row r="1980" spans="24:24" x14ac:dyDescent="0.2">
      <c r="X1980" s="259"/>
    </row>
    <row r="1981" spans="24:24" x14ac:dyDescent="0.2">
      <c r="X1981" s="259"/>
    </row>
    <row r="1982" spans="24:24" x14ac:dyDescent="0.2">
      <c r="X1982" s="259"/>
    </row>
    <row r="1983" spans="24:24" x14ac:dyDescent="0.2">
      <c r="X1983" s="259"/>
    </row>
    <row r="1984" spans="24:24" x14ac:dyDescent="0.2">
      <c r="X1984" s="259"/>
    </row>
    <row r="1985" spans="24:24" x14ac:dyDescent="0.2">
      <c r="X1985" s="259"/>
    </row>
    <row r="1986" spans="24:24" x14ac:dyDescent="0.2">
      <c r="X1986" s="259"/>
    </row>
    <row r="1987" spans="24:24" x14ac:dyDescent="0.2">
      <c r="X1987" s="259"/>
    </row>
    <row r="1988" spans="24:24" x14ac:dyDescent="0.2">
      <c r="X1988" s="259"/>
    </row>
    <row r="1989" spans="24:24" x14ac:dyDescent="0.2">
      <c r="X1989" s="259"/>
    </row>
    <row r="1990" spans="24:24" x14ac:dyDescent="0.2">
      <c r="X1990" s="259"/>
    </row>
    <row r="1991" spans="24:24" x14ac:dyDescent="0.2">
      <c r="X1991" s="259"/>
    </row>
    <row r="1992" spans="24:24" x14ac:dyDescent="0.2">
      <c r="X1992" s="259"/>
    </row>
    <row r="1993" spans="24:24" x14ac:dyDescent="0.2">
      <c r="X1993" s="259"/>
    </row>
    <row r="1994" spans="24:24" x14ac:dyDescent="0.2">
      <c r="X1994" s="259"/>
    </row>
    <row r="1995" spans="24:24" x14ac:dyDescent="0.2">
      <c r="X1995" s="259"/>
    </row>
    <row r="1996" spans="24:24" x14ac:dyDescent="0.2">
      <c r="X1996" s="259"/>
    </row>
    <row r="1997" spans="24:24" x14ac:dyDescent="0.2">
      <c r="X1997" s="259"/>
    </row>
    <row r="1998" spans="24:24" x14ac:dyDescent="0.2">
      <c r="X1998" s="259"/>
    </row>
    <row r="1999" spans="24:24" x14ac:dyDescent="0.2">
      <c r="X1999" s="259"/>
    </row>
    <row r="2000" spans="24:24" x14ac:dyDescent="0.2">
      <c r="X2000" s="259"/>
    </row>
    <row r="2001" spans="24:24" x14ac:dyDescent="0.2">
      <c r="X2001" s="259"/>
    </row>
    <row r="2002" spans="24:24" x14ac:dyDescent="0.2">
      <c r="X2002" s="259"/>
    </row>
    <row r="2003" spans="24:24" x14ac:dyDescent="0.2">
      <c r="X2003" s="259"/>
    </row>
    <row r="2004" spans="24:24" x14ac:dyDescent="0.2">
      <c r="X2004" s="259"/>
    </row>
    <row r="2005" spans="24:24" x14ac:dyDescent="0.2">
      <c r="X2005" s="259"/>
    </row>
    <row r="2006" spans="24:24" x14ac:dyDescent="0.2">
      <c r="X2006" s="259"/>
    </row>
    <row r="2007" spans="24:24" x14ac:dyDescent="0.2">
      <c r="X2007" s="259"/>
    </row>
    <row r="2008" spans="24:24" x14ac:dyDescent="0.2">
      <c r="X2008" s="259"/>
    </row>
    <row r="2009" spans="24:24" x14ac:dyDescent="0.2">
      <c r="X2009" s="259"/>
    </row>
    <row r="2010" spans="24:24" x14ac:dyDescent="0.2">
      <c r="X2010" s="259"/>
    </row>
    <row r="2011" spans="24:24" x14ac:dyDescent="0.2">
      <c r="X2011" s="259"/>
    </row>
    <row r="2012" spans="24:24" x14ac:dyDescent="0.2">
      <c r="X2012" s="259"/>
    </row>
    <row r="2013" spans="24:24" x14ac:dyDescent="0.2">
      <c r="X2013" s="259"/>
    </row>
    <row r="2014" spans="24:24" x14ac:dyDescent="0.2">
      <c r="X2014" s="259"/>
    </row>
    <row r="2015" spans="24:24" x14ac:dyDescent="0.2">
      <c r="X2015" s="259"/>
    </row>
    <row r="2016" spans="24:24" x14ac:dyDescent="0.2">
      <c r="X2016" s="259"/>
    </row>
    <row r="2017" spans="24:24" x14ac:dyDescent="0.2">
      <c r="X2017" s="259"/>
    </row>
    <row r="2018" spans="24:24" x14ac:dyDescent="0.2">
      <c r="X2018" s="259"/>
    </row>
    <row r="2019" spans="24:24" x14ac:dyDescent="0.2">
      <c r="X2019" s="259"/>
    </row>
    <row r="2020" spans="24:24" x14ac:dyDescent="0.2">
      <c r="X2020" s="259"/>
    </row>
    <row r="2021" spans="24:24" x14ac:dyDescent="0.2">
      <c r="X2021" s="259"/>
    </row>
    <row r="2022" spans="24:24" x14ac:dyDescent="0.2">
      <c r="X2022" s="259"/>
    </row>
    <row r="2023" spans="24:24" x14ac:dyDescent="0.2">
      <c r="X2023" s="259"/>
    </row>
    <row r="2024" spans="24:24" x14ac:dyDescent="0.2">
      <c r="X2024" s="259"/>
    </row>
    <row r="2025" spans="24:24" x14ac:dyDescent="0.2">
      <c r="X2025" s="259"/>
    </row>
    <row r="2026" spans="24:24" x14ac:dyDescent="0.2">
      <c r="X2026" s="259"/>
    </row>
    <row r="2027" spans="24:24" x14ac:dyDescent="0.2">
      <c r="X2027" s="259"/>
    </row>
    <row r="2028" spans="24:24" x14ac:dyDescent="0.2">
      <c r="X2028" s="259"/>
    </row>
    <row r="2029" spans="24:24" x14ac:dyDescent="0.2">
      <c r="X2029" s="259"/>
    </row>
    <row r="2030" spans="24:24" x14ac:dyDescent="0.2">
      <c r="X2030" s="259"/>
    </row>
    <row r="2031" spans="24:24" x14ac:dyDescent="0.2">
      <c r="X2031" s="259"/>
    </row>
    <row r="2032" spans="24:24" x14ac:dyDescent="0.2">
      <c r="X2032" s="259"/>
    </row>
    <row r="2033" spans="24:24" x14ac:dyDescent="0.2">
      <c r="X2033" s="259"/>
    </row>
    <row r="2034" spans="24:24" x14ac:dyDescent="0.2">
      <c r="X2034" s="259"/>
    </row>
  </sheetData>
  <autoFilter ref="A5:AL1158"/>
  <mergeCells count="4">
    <mergeCell ref="J4:N4"/>
    <mergeCell ref="O4:S4"/>
    <mergeCell ref="T4:X4"/>
    <mergeCell ref="AF4:AJ4"/>
  </mergeCells>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900"/>
  <sheetViews>
    <sheetView zoomScale="93" zoomScaleNormal="93" workbookViewId="0">
      <pane ySplit="5" topLeftCell="A6" activePane="bottomLeft" state="frozen"/>
      <selection activeCell="F32" sqref="F32"/>
      <selection pane="bottomLeft"/>
    </sheetView>
  </sheetViews>
  <sheetFormatPr defaultColWidth="9.140625" defaultRowHeight="12.75" x14ac:dyDescent="0.2"/>
  <cols>
    <col min="1" max="1" width="34.5703125" style="254" bestFit="1" customWidth="1"/>
    <col min="2" max="2" width="22.7109375" style="254" customWidth="1"/>
    <col min="3" max="3" width="19.7109375" style="254" customWidth="1"/>
    <col min="4" max="4" width="19.7109375" style="257" customWidth="1"/>
    <col min="5" max="5" width="3.5703125" style="254" customWidth="1"/>
    <col min="6" max="6" width="12.7109375" style="254" customWidth="1"/>
    <col min="7" max="7" width="29.7109375" style="254" customWidth="1"/>
    <col min="8" max="8" width="9.5703125" style="305" customWidth="1"/>
    <col min="9" max="9" width="13.140625" style="305" customWidth="1"/>
    <col min="10" max="11" width="9.5703125" style="305" customWidth="1"/>
    <col min="12" max="12" width="17.7109375" style="305" customWidth="1"/>
    <col min="13" max="13" width="9.5703125" style="306" customWidth="1"/>
    <col min="14" max="14" width="13.140625" style="306" customWidth="1"/>
    <col min="15" max="16" width="9.5703125" style="306" customWidth="1"/>
    <col min="17" max="17" width="17.7109375" style="306" customWidth="1"/>
    <col min="18" max="18" width="11.5703125" style="307" customWidth="1"/>
    <col min="19" max="19" width="13.140625" style="307" customWidth="1"/>
    <col min="20" max="21" width="10.140625" style="307" customWidth="1"/>
    <col min="22" max="22" width="13.28515625" style="307" customWidth="1"/>
    <col min="23" max="23" width="15" style="308" bestFit="1" customWidth="1"/>
    <col min="24" max="26" width="15.42578125" style="308" customWidth="1"/>
    <col min="27" max="27" width="17.7109375" style="308" bestFit="1" customWidth="1"/>
    <col min="28" max="28" width="15" style="308" customWidth="1"/>
    <col min="29" max="29" width="11.85546875" style="367" customWidth="1"/>
    <col min="30" max="30" width="11.85546875" style="254" customWidth="1"/>
    <col min="31" max="31" width="29.5703125" style="254" customWidth="1"/>
    <col min="32" max="32" width="29" style="254" bestFit="1" customWidth="1"/>
    <col min="33" max="33" width="56.140625" style="254" customWidth="1"/>
    <col min="34" max="34" width="48.42578125" style="254" customWidth="1"/>
    <col min="35" max="35" width="8.7109375" style="254" customWidth="1"/>
    <col min="36" max="36" width="9.85546875" style="254" customWidth="1"/>
    <col min="37" max="37" width="8.7109375" style="254" hidden="1" customWidth="1"/>
    <col min="38" max="38" width="13.85546875" style="254" hidden="1" customWidth="1"/>
    <col min="39" max="39" width="8.7109375" style="254" customWidth="1"/>
    <col min="40" max="40" width="5.85546875" style="254" hidden="1" customWidth="1"/>
    <col min="41" max="41" width="6" style="254" customWidth="1"/>
    <col min="42" max="42" width="10.140625" style="254" hidden="1" customWidth="1"/>
    <col min="43" max="43" width="0" style="254" hidden="1" customWidth="1"/>
    <col min="44" max="44" width="8.5703125" style="254" hidden="1" customWidth="1"/>
    <col min="45" max="45" width="13.28515625" style="254" hidden="1" customWidth="1"/>
    <col min="46" max="46" width="7.42578125" style="254" hidden="1" customWidth="1"/>
    <col min="47" max="47" width="22" style="254" hidden="1" customWidth="1"/>
    <col min="48" max="16384" width="9.140625" style="254"/>
  </cols>
  <sheetData>
    <row r="1" spans="1:33" x14ac:dyDescent="0.2">
      <c r="A1" s="303" t="s">
        <v>18325</v>
      </c>
      <c r="C1" s="250"/>
      <c r="D1" s="304"/>
      <c r="E1" s="255"/>
    </row>
    <row r="2" spans="1:33" x14ac:dyDescent="0.2">
      <c r="A2" s="309"/>
      <c r="B2" s="310"/>
      <c r="D2" s="311"/>
    </row>
    <row r="3" spans="1:33" x14ac:dyDescent="0.2">
      <c r="A3" s="312"/>
      <c r="B3" s="255" t="s">
        <v>17100</v>
      </c>
      <c r="D3" s="313"/>
      <c r="G3" s="254" t="s">
        <v>434</v>
      </c>
      <c r="R3" s="314">
        <v>3</v>
      </c>
      <c r="S3" s="314">
        <v>4</v>
      </c>
      <c r="T3" s="314">
        <v>5</v>
      </c>
      <c r="U3" s="315">
        <v>6</v>
      </c>
      <c r="V3" s="314">
        <v>7</v>
      </c>
    </row>
    <row r="4" spans="1:33" x14ac:dyDescent="0.2">
      <c r="D4" s="302"/>
      <c r="E4" s="250"/>
      <c r="G4" s="316"/>
      <c r="H4" s="718" t="s">
        <v>17227</v>
      </c>
      <c r="I4" s="718"/>
      <c r="J4" s="718"/>
      <c r="K4" s="718"/>
      <c r="L4" s="718"/>
      <c r="M4" s="719" t="s">
        <v>17101</v>
      </c>
      <c r="N4" s="719"/>
      <c r="O4" s="719"/>
      <c r="P4" s="719"/>
      <c r="Q4" s="719"/>
      <c r="R4" s="720" t="s">
        <v>17102</v>
      </c>
      <c r="S4" s="720"/>
      <c r="T4" s="720"/>
      <c r="U4" s="720"/>
      <c r="V4" s="720"/>
      <c r="W4" s="721" t="s">
        <v>17220</v>
      </c>
      <c r="X4" s="721"/>
      <c r="Y4" s="721"/>
      <c r="Z4" s="721"/>
      <c r="AA4" s="721"/>
      <c r="AB4" s="722" t="s">
        <v>17103</v>
      </c>
      <c r="AC4" s="717"/>
      <c r="AD4" s="317"/>
    </row>
    <row r="5" spans="1:33" s="271" customFormat="1" x14ac:dyDescent="0.2">
      <c r="A5" s="271" t="s">
        <v>18326</v>
      </c>
      <c r="B5" s="271" t="s">
        <v>10030</v>
      </c>
      <c r="C5" s="271" t="s">
        <v>16670</v>
      </c>
      <c r="D5" s="318" t="s">
        <v>16669</v>
      </c>
      <c r="E5" s="271" t="s">
        <v>17044</v>
      </c>
      <c r="F5" s="271" t="s">
        <v>16667</v>
      </c>
      <c r="G5" s="271" t="s">
        <v>16668</v>
      </c>
      <c r="H5" s="319" t="s">
        <v>15704</v>
      </c>
      <c r="I5" s="319" t="s">
        <v>15705</v>
      </c>
      <c r="J5" s="319" t="s">
        <v>15706</v>
      </c>
      <c r="K5" s="319" t="s">
        <v>15707</v>
      </c>
      <c r="L5" s="319" t="s">
        <v>15902</v>
      </c>
      <c r="M5" s="320" t="s">
        <v>15704</v>
      </c>
      <c r="N5" s="320" t="s">
        <v>15705</v>
      </c>
      <c r="O5" s="320" t="s">
        <v>15706</v>
      </c>
      <c r="P5" s="320" t="s">
        <v>15707</v>
      </c>
      <c r="Q5" s="320" t="s">
        <v>15902</v>
      </c>
      <c r="R5" s="321" t="s">
        <v>15704</v>
      </c>
      <c r="S5" s="321" t="s">
        <v>15705</v>
      </c>
      <c r="T5" s="321" t="s">
        <v>15706</v>
      </c>
      <c r="U5" s="321" t="s">
        <v>15707</v>
      </c>
      <c r="V5" s="321" t="s">
        <v>15902</v>
      </c>
      <c r="W5" s="322" t="s">
        <v>15704</v>
      </c>
      <c r="X5" s="322" t="s">
        <v>15705</v>
      </c>
      <c r="Y5" s="322" t="s">
        <v>15706</v>
      </c>
      <c r="Z5" s="322" t="s">
        <v>15707</v>
      </c>
      <c r="AA5" s="322" t="s">
        <v>15902</v>
      </c>
      <c r="AB5" s="722"/>
      <c r="AC5" s="717"/>
      <c r="AD5" s="317"/>
    </row>
    <row r="6" spans="1:33" s="255" customFormat="1" ht="12.75" customHeight="1" x14ac:dyDescent="0.2">
      <c r="A6" s="255" t="s">
        <v>15684</v>
      </c>
      <c r="B6" s="255" t="str">
        <f>VLOOKUP(D6,fips_xref!$A$5:$D$28,2,FALSE)</f>
        <v>Carbon</v>
      </c>
      <c r="C6" s="323" t="str">
        <f t="shared" ref="C6:C69" si="0">LEFT(D6,2)</f>
        <v>56</v>
      </c>
      <c r="D6" s="324">
        <f>fips_xref!A$5</f>
        <v>56007</v>
      </c>
      <c r="E6" s="323"/>
      <c r="F6" s="255" t="str">
        <f>SCC_xref!A$20</f>
        <v>2310001630</v>
      </c>
      <c r="G6" s="255" t="str">
        <f>VLOOKUP(F6,SCC_xref!$A$6:$B$39,2,FALSE)</f>
        <v>Venting - blowdowns</v>
      </c>
      <c r="H6" s="325">
        <v>0</v>
      </c>
      <c r="I6" s="325">
        <v>16.134746360069816</v>
      </c>
      <c r="J6" s="325">
        <v>0</v>
      </c>
      <c r="K6" s="325">
        <v>0</v>
      </c>
      <c r="L6" s="325">
        <v>0</v>
      </c>
      <c r="M6" s="326">
        <v>0</v>
      </c>
      <c r="N6" s="326">
        <v>16.134746360069816</v>
      </c>
      <c r="O6" s="326">
        <v>0</v>
      </c>
      <c r="P6" s="326">
        <v>0</v>
      </c>
      <c r="Q6" s="326">
        <v>0</v>
      </c>
      <c r="R6" s="327">
        <v>0</v>
      </c>
      <c r="S6" s="327">
        <v>0</v>
      </c>
      <c r="T6" s="327">
        <v>0</v>
      </c>
      <c r="U6" s="327">
        <v>0</v>
      </c>
      <c r="V6" s="327">
        <v>0</v>
      </c>
      <c r="W6" s="328">
        <v>0</v>
      </c>
      <c r="X6" s="328">
        <v>16.134746360069816</v>
      </c>
      <c r="Y6" s="328">
        <v>0</v>
      </c>
      <c r="Z6" s="328">
        <v>0</v>
      </c>
      <c r="AA6" s="328">
        <v>0</v>
      </c>
      <c r="AB6" s="329" t="s">
        <v>16660</v>
      </c>
      <c r="AC6" s="340"/>
      <c r="AE6" s="303" t="s">
        <v>17054</v>
      </c>
    </row>
    <row r="7" spans="1:33" s="255" customFormat="1" x14ac:dyDescent="0.2">
      <c r="A7" s="255" t="s">
        <v>15684</v>
      </c>
      <c r="B7" s="255" t="str">
        <f>VLOOKUP(D7,fips_xref!$A$5:$D$28,2,FALSE)</f>
        <v>Daggett</v>
      </c>
      <c r="C7" s="323" t="str">
        <f t="shared" si="0"/>
        <v>49</v>
      </c>
      <c r="D7" s="324">
        <f>fips_xref!A$6</f>
        <v>49009</v>
      </c>
      <c r="E7" s="323"/>
      <c r="F7" s="255" t="str">
        <f>SCC_xref!A$20</f>
        <v>2310001630</v>
      </c>
      <c r="G7" s="255" t="str">
        <f>VLOOKUP(F7,SCC_xref!$A$6:$B$39,2,FALSE)</f>
        <v>Venting - blowdowns</v>
      </c>
      <c r="H7" s="325">
        <v>0</v>
      </c>
      <c r="I7" s="325">
        <v>8.1126698328411434E-2</v>
      </c>
      <c r="J7" s="325">
        <v>0</v>
      </c>
      <c r="K7" s="325">
        <v>0</v>
      </c>
      <c r="L7" s="325">
        <v>0</v>
      </c>
      <c r="M7" s="326">
        <v>0</v>
      </c>
      <c r="N7" s="326">
        <v>8.1126698328411434E-2</v>
      </c>
      <c r="O7" s="326">
        <v>0</v>
      </c>
      <c r="P7" s="326">
        <v>0</v>
      </c>
      <c r="Q7" s="326">
        <v>0</v>
      </c>
      <c r="R7" s="327">
        <v>0</v>
      </c>
      <c r="S7" s="327">
        <v>0</v>
      </c>
      <c r="T7" s="327">
        <v>0</v>
      </c>
      <c r="U7" s="327">
        <v>0</v>
      </c>
      <c r="V7" s="327">
        <v>0</v>
      </c>
      <c r="W7" s="328">
        <v>0</v>
      </c>
      <c r="X7" s="328">
        <v>8.1126698328411434E-2</v>
      </c>
      <c r="Y7" s="328">
        <v>0</v>
      </c>
      <c r="Z7" s="328">
        <v>0</v>
      </c>
      <c r="AA7" s="328">
        <v>0</v>
      </c>
      <c r="AB7" s="329" t="s">
        <v>16660</v>
      </c>
      <c r="AC7" s="340"/>
    </row>
    <row r="8" spans="1:33" s="255" customFormat="1" x14ac:dyDescent="0.2">
      <c r="A8" s="255" t="s">
        <v>15684</v>
      </c>
      <c r="B8" s="255" t="str">
        <f>VLOOKUP(D8,fips_xref!$A$5:$D$28,2,FALSE)</f>
        <v>Summit</v>
      </c>
      <c r="C8" s="323" t="str">
        <f t="shared" si="0"/>
        <v>49</v>
      </c>
      <c r="D8" s="324">
        <f>fips_xref!A$7</f>
        <v>49043</v>
      </c>
      <c r="E8" s="323"/>
      <c r="F8" s="255" t="str">
        <f>SCC_xref!A$20</f>
        <v>2310001630</v>
      </c>
      <c r="G8" s="255" t="str">
        <f>VLOOKUP(F8,SCC_xref!$A$6:$B$39,2,FALSE)</f>
        <v>Venting - blowdowns</v>
      </c>
      <c r="H8" s="325">
        <v>0</v>
      </c>
      <c r="I8" s="325">
        <v>0.77881684577824839</v>
      </c>
      <c r="J8" s="325">
        <v>0</v>
      </c>
      <c r="K8" s="325">
        <v>0</v>
      </c>
      <c r="L8" s="325">
        <v>0</v>
      </c>
      <c r="M8" s="326">
        <v>0</v>
      </c>
      <c r="N8" s="326">
        <v>0.77881684577824839</v>
      </c>
      <c r="O8" s="326">
        <v>0</v>
      </c>
      <c r="P8" s="326">
        <v>0</v>
      </c>
      <c r="Q8" s="326">
        <v>0</v>
      </c>
      <c r="R8" s="327">
        <v>0</v>
      </c>
      <c r="S8" s="327">
        <v>0</v>
      </c>
      <c r="T8" s="327">
        <v>0</v>
      </c>
      <c r="U8" s="327">
        <v>0</v>
      </c>
      <c r="V8" s="327">
        <v>0</v>
      </c>
      <c r="W8" s="328">
        <v>0</v>
      </c>
      <c r="X8" s="328">
        <v>0.77881684577824839</v>
      </c>
      <c r="Y8" s="328">
        <v>0</v>
      </c>
      <c r="Z8" s="328">
        <v>0</v>
      </c>
      <c r="AA8" s="328">
        <v>0</v>
      </c>
      <c r="AB8" s="329" t="s">
        <v>16660</v>
      </c>
      <c r="AC8" s="340"/>
      <c r="AE8" s="330" t="s">
        <v>18327</v>
      </c>
      <c r="AF8" s="331" t="s">
        <v>17055</v>
      </c>
      <c r="AG8" s="331" t="s">
        <v>17049</v>
      </c>
    </row>
    <row r="9" spans="1:33" s="255" customFormat="1" x14ac:dyDescent="0.2">
      <c r="A9" s="255" t="s">
        <v>15684</v>
      </c>
      <c r="B9" s="255" t="str">
        <f>VLOOKUP(D9,fips_xref!$A$5:$D$28,2,FALSE)</f>
        <v>Albany</v>
      </c>
      <c r="C9" s="323" t="str">
        <f t="shared" si="0"/>
        <v>56</v>
      </c>
      <c r="D9" s="324">
        <f>fips_xref!A$8</f>
        <v>56001</v>
      </c>
      <c r="E9" s="323"/>
      <c r="F9" s="255" t="str">
        <f>SCC_xref!A$20</f>
        <v>2310001630</v>
      </c>
      <c r="G9" s="255" t="str">
        <f>VLOOKUP(F9,SCC_xref!$A$6:$B$39,2,FALSE)</f>
        <v>Venting - blowdowns</v>
      </c>
      <c r="H9" s="325">
        <v>0</v>
      </c>
      <c r="I9" s="325">
        <v>4.5145178402984713E-4</v>
      </c>
      <c r="J9" s="325">
        <v>0</v>
      </c>
      <c r="K9" s="325">
        <v>0</v>
      </c>
      <c r="L9" s="325">
        <v>0</v>
      </c>
      <c r="M9" s="326">
        <v>0</v>
      </c>
      <c r="N9" s="326">
        <v>4.5145178402984713E-4</v>
      </c>
      <c r="O9" s="326">
        <v>0</v>
      </c>
      <c r="P9" s="326">
        <v>0</v>
      </c>
      <c r="Q9" s="326">
        <v>0</v>
      </c>
      <c r="R9" s="327">
        <v>0</v>
      </c>
      <c r="S9" s="327">
        <v>0</v>
      </c>
      <c r="T9" s="327">
        <v>0</v>
      </c>
      <c r="U9" s="327">
        <v>0</v>
      </c>
      <c r="V9" s="327">
        <v>0</v>
      </c>
      <c r="W9" s="328">
        <v>0</v>
      </c>
      <c r="X9" s="328">
        <v>4.5145178402984713E-4</v>
      </c>
      <c r="Y9" s="328">
        <v>0</v>
      </c>
      <c r="Z9" s="328">
        <v>0</v>
      </c>
      <c r="AA9" s="328">
        <v>0</v>
      </c>
      <c r="AB9" s="329" t="s">
        <v>16660</v>
      </c>
      <c r="AC9" s="340"/>
      <c r="AE9" s="332" t="s">
        <v>15686</v>
      </c>
      <c r="AF9" s="333" t="s">
        <v>15686</v>
      </c>
      <c r="AG9" s="333" t="s">
        <v>15686</v>
      </c>
    </row>
    <row r="10" spans="1:33" s="255" customFormat="1" ht="76.5" x14ac:dyDescent="0.2">
      <c r="A10" s="255" t="s">
        <v>15684</v>
      </c>
      <c r="B10" s="255" t="str">
        <f>VLOOKUP(D10,fips_xref!$A$5:$D$28,2,FALSE)</f>
        <v>Lincoln</v>
      </c>
      <c r="C10" s="323" t="str">
        <f t="shared" si="0"/>
        <v>56</v>
      </c>
      <c r="D10" s="324">
        <f>fips_xref!A$9</f>
        <v>56023</v>
      </c>
      <c r="E10" s="323"/>
      <c r="F10" s="255" t="str">
        <f>SCC_xref!A$20</f>
        <v>2310001630</v>
      </c>
      <c r="G10" s="255" t="str">
        <f>VLOOKUP(F10,SCC_xref!$A$6:$B$39,2,FALSE)</f>
        <v>Venting - blowdowns</v>
      </c>
      <c r="H10" s="325">
        <v>0</v>
      </c>
      <c r="I10" s="325">
        <v>11.46555749060157</v>
      </c>
      <c r="J10" s="325">
        <v>0</v>
      </c>
      <c r="K10" s="325">
        <v>0</v>
      </c>
      <c r="L10" s="325">
        <v>0</v>
      </c>
      <c r="M10" s="326">
        <v>0</v>
      </c>
      <c r="N10" s="326">
        <v>11.46555749060157</v>
      </c>
      <c r="O10" s="326">
        <v>0</v>
      </c>
      <c r="P10" s="326">
        <v>0</v>
      </c>
      <c r="Q10" s="326">
        <v>0</v>
      </c>
      <c r="R10" s="327">
        <v>0</v>
      </c>
      <c r="S10" s="327">
        <v>0</v>
      </c>
      <c r="T10" s="327">
        <v>0</v>
      </c>
      <c r="U10" s="327">
        <v>0</v>
      </c>
      <c r="V10" s="327">
        <v>0</v>
      </c>
      <c r="W10" s="328">
        <v>0</v>
      </c>
      <c r="X10" s="328">
        <v>11.46555749060157</v>
      </c>
      <c r="Y10" s="328">
        <v>0</v>
      </c>
      <c r="Z10" s="328">
        <v>0</v>
      </c>
      <c r="AA10" s="328">
        <v>0</v>
      </c>
      <c r="AB10" s="329" t="s">
        <v>16660</v>
      </c>
      <c r="AC10" s="340"/>
      <c r="AE10" s="332" t="s">
        <v>15136</v>
      </c>
      <c r="AF10" s="333" t="s">
        <v>17050</v>
      </c>
      <c r="AG10" s="334" t="s">
        <v>17068</v>
      </c>
    </row>
    <row r="11" spans="1:33" s="255" customFormat="1" ht="25.5" x14ac:dyDescent="0.2">
      <c r="A11" s="255" t="s">
        <v>15684</v>
      </c>
      <c r="B11" s="255" t="str">
        <f>VLOOKUP(D11,fips_xref!$A$5:$D$28,2,FALSE)</f>
        <v>Sublette</v>
      </c>
      <c r="C11" s="323" t="str">
        <f t="shared" si="0"/>
        <v>56</v>
      </c>
      <c r="D11" s="324">
        <f>fips_xref!A$10</f>
        <v>56035</v>
      </c>
      <c r="E11" s="323"/>
      <c r="F11" s="255" t="str">
        <f>SCC_xref!A$20</f>
        <v>2310001630</v>
      </c>
      <c r="G11" s="255" t="str">
        <f>VLOOKUP(F11,SCC_xref!$A$6:$B$39,2,FALSE)</f>
        <v>Venting - blowdowns</v>
      </c>
      <c r="H11" s="325">
        <v>0</v>
      </c>
      <c r="I11" s="325">
        <v>0</v>
      </c>
      <c r="J11" s="325">
        <v>0</v>
      </c>
      <c r="K11" s="325">
        <v>0</v>
      </c>
      <c r="L11" s="325">
        <v>0</v>
      </c>
      <c r="M11" s="326">
        <v>0</v>
      </c>
      <c r="N11" s="326">
        <v>0</v>
      </c>
      <c r="O11" s="326">
        <v>0</v>
      </c>
      <c r="P11" s="326">
        <v>0</v>
      </c>
      <c r="Q11" s="326">
        <v>0</v>
      </c>
      <c r="R11" s="335">
        <v>7.1400000000000012E-4</v>
      </c>
      <c r="S11" s="335">
        <v>875.83929937763662</v>
      </c>
      <c r="T11" s="335">
        <v>1.7850000000000003E-4</v>
      </c>
      <c r="U11" s="335">
        <v>0</v>
      </c>
      <c r="V11" s="335">
        <v>0</v>
      </c>
      <c r="W11" s="328">
        <v>7.1400000000000012E-4</v>
      </c>
      <c r="X11" s="328">
        <v>875.83929937763662</v>
      </c>
      <c r="Y11" s="328">
        <v>1.7850000000000003E-4</v>
      </c>
      <c r="Z11" s="328">
        <v>0</v>
      </c>
      <c r="AA11" s="328">
        <v>0</v>
      </c>
      <c r="AB11" s="329" t="s">
        <v>16660</v>
      </c>
      <c r="AC11" s="340"/>
      <c r="AE11" s="332" t="s">
        <v>16383</v>
      </c>
      <c r="AF11" s="334" t="s">
        <v>17056</v>
      </c>
      <c r="AG11" s="334" t="s">
        <v>17059</v>
      </c>
    </row>
    <row r="12" spans="1:33" s="255" customFormat="1" x14ac:dyDescent="0.2">
      <c r="A12" s="255" t="s">
        <v>15684</v>
      </c>
      <c r="B12" s="255" t="str">
        <f>VLOOKUP(D12,fips_xref!$A$5:$D$28,2,FALSE)</f>
        <v>Sweetwater</v>
      </c>
      <c r="C12" s="323" t="str">
        <f t="shared" si="0"/>
        <v>56</v>
      </c>
      <c r="D12" s="324">
        <f>fips_xref!A$11</f>
        <v>56037</v>
      </c>
      <c r="E12" s="323"/>
      <c r="F12" s="255" t="str">
        <f>SCC_xref!A$20</f>
        <v>2310001630</v>
      </c>
      <c r="G12" s="255" t="str">
        <f>VLOOKUP(F12,SCC_xref!$A$6:$B$39,2,FALSE)</f>
        <v>Venting - blowdowns</v>
      </c>
      <c r="H12" s="325">
        <v>0</v>
      </c>
      <c r="I12" s="325">
        <v>27.837343797841111</v>
      </c>
      <c r="J12" s="325">
        <v>0</v>
      </c>
      <c r="K12" s="325">
        <v>0</v>
      </c>
      <c r="L12" s="325">
        <v>0</v>
      </c>
      <c r="M12" s="326">
        <v>0</v>
      </c>
      <c r="N12" s="326">
        <v>27.837343797841111</v>
      </c>
      <c r="O12" s="326">
        <v>0</v>
      </c>
      <c r="P12" s="326">
        <v>0</v>
      </c>
      <c r="Q12" s="326">
        <v>0</v>
      </c>
      <c r="R12" s="327">
        <v>0</v>
      </c>
      <c r="S12" s="327">
        <v>0</v>
      </c>
      <c r="T12" s="327">
        <v>0</v>
      </c>
      <c r="U12" s="327">
        <v>0</v>
      </c>
      <c r="V12" s="327">
        <v>0</v>
      </c>
      <c r="W12" s="328">
        <v>0</v>
      </c>
      <c r="X12" s="328">
        <v>27.837343797841111</v>
      </c>
      <c r="Y12" s="328">
        <v>0</v>
      </c>
      <c r="Z12" s="328">
        <v>0</v>
      </c>
      <c r="AA12" s="328">
        <v>0</v>
      </c>
      <c r="AB12" s="329" t="s">
        <v>16660</v>
      </c>
      <c r="AC12" s="340"/>
      <c r="AE12" s="332" t="s">
        <v>15144</v>
      </c>
      <c r="AF12" s="333" t="s">
        <v>15144</v>
      </c>
      <c r="AG12" s="333" t="s">
        <v>15144</v>
      </c>
    </row>
    <row r="13" spans="1:33" s="255" customFormat="1" x14ac:dyDescent="0.2">
      <c r="A13" s="255" t="s">
        <v>15684</v>
      </c>
      <c r="B13" s="255" t="str">
        <f>VLOOKUP(D13,fips_xref!$A$5:$D$28,2,FALSE)</f>
        <v>Uinta</v>
      </c>
      <c r="C13" s="323" t="str">
        <f t="shared" si="0"/>
        <v>56</v>
      </c>
      <c r="D13" s="324">
        <f>fips_xref!A$12</f>
        <v>56041</v>
      </c>
      <c r="E13" s="323"/>
      <c r="F13" s="255" t="str">
        <f>SCC_xref!A$20</f>
        <v>2310001630</v>
      </c>
      <c r="G13" s="255" t="str">
        <f>VLOOKUP(F13,SCC_xref!$A$6:$B$39,2,FALSE)</f>
        <v>Venting - blowdowns</v>
      </c>
      <c r="H13" s="325">
        <v>0</v>
      </c>
      <c r="I13" s="325">
        <v>13.544270374357525</v>
      </c>
      <c r="J13" s="325">
        <v>0</v>
      </c>
      <c r="K13" s="325">
        <v>0</v>
      </c>
      <c r="L13" s="325">
        <v>0</v>
      </c>
      <c r="M13" s="326">
        <v>0</v>
      </c>
      <c r="N13" s="326">
        <v>13.544270374357525</v>
      </c>
      <c r="O13" s="326">
        <v>0</v>
      </c>
      <c r="P13" s="326">
        <v>0</v>
      </c>
      <c r="Q13" s="326">
        <v>0</v>
      </c>
      <c r="R13" s="327">
        <v>0</v>
      </c>
      <c r="S13" s="327">
        <v>0</v>
      </c>
      <c r="T13" s="327">
        <v>0</v>
      </c>
      <c r="U13" s="327">
        <v>0</v>
      </c>
      <c r="V13" s="327">
        <v>0</v>
      </c>
      <c r="W13" s="328">
        <v>0</v>
      </c>
      <c r="X13" s="328">
        <v>13.544270374357525</v>
      </c>
      <c r="Y13" s="328">
        <v>0</v>
      </c>
      <c r="Z13" s="328">
        <v>0</v>
      </c>
      <c r="AA13" s="328">
        <v>0</v>
      </c>
      <c r="AB13" s="329" t="s">
        <v>16660</v>
      </c>
      <c r="AC13" s="340"/>
      <c r="AE13" s="332" t="s">
        <v>15142</v>
      </c>
      <c r="AF13" s="333" t="s">
        <v>15142</v>
      </c>
      <c r="AG13" s="333" t="s">
        <v>17051</v>
      </c>
    </row>
    <row r="14" spans="1:33" s="255" customFormat="1" x14ac:dyDescent="0.2">
      <c r="A14" s="255" t="s">
        <v>12976</v>
      </c>
      <c r="B14" s="255" t="str">
        <f>VLOOKUP(D14,fips_xref!$A$5:$D$28,2,FALSE)</f>
        <v>Carbon</v>
      </c>
      <c r="C14" s="323" t="str">
        <f t="shared" si="0"/>
        <v>56</v>
      </c>
      <c r="D14" s="324">
        <f>fips_xref!A$5</f>
        <v>56007</v>
      </c>
      <c r="E14" s="323"/>
      <c r="F14" s="255" t="str">
        <f>SCC_xref!A$16</f>
        <v>2310001610</v>
      </c>
      <c r="G14" s="255" t="str">
        <f>VLOOKUP(F14,SCC_xref!$A$6:$B$39,2,FALSE)</f>
        <v>Venting - initial completions</v>
      </c>
      <c r="H14" s="325">
        <v>0</v>
      </c>
      <c r="I14" s="325">
        <v>149.96105857418507</v>
      </c>
      <c r="J14" s="325">
        <v>0</v>
      </c>
      <c r="K14" s="325">
        <v>0</v>
      </c>
      <c r="L14" s="325">
        <v>0</v>
      </c>
      <c r="M14" s="326">
        <v>0</v>
      </c>
      <c r="N14" s="326">
        <v>149.96105857418507</v>
      </c>
      <c r="O14" s="326">
        <v>0</v>
      </c>
      <c r="P14" s="326">
        <v>0</v>
      </c>
      <c r="Q14" s="326">
        <v>0</v>
      </c>
      <c r="R14" s="327">
        <v>0</v>
      </c>
      <c r="S14" s="327">
        <v>0</v>
      </c>
      <c r="T14" s="327">
        <v>0</v>
      </c>
      <c r="U14" s="327">
        <v>0</v>
      </c>
      <c r="V14" s="327">
        <v>0</v>
      </c>
      <c r="W14" s="328">
        <v>0</v>
      </c>
      <c r="X14" s="328">
        <v>149.96105857418507</v>
      </c>
      <c r="Y14" s="328">
        <v>0</v>
      </c>
      <c r="Z14" s="328">
        <v>0</v>
      </c>
      <c r="AA14" s="328">
        <v>0</v>
      </c>
      <c r="AB14" s="329" t="s">
        <v>16660</v>
      </c>
      <c r="AC14" s="340"/>
      <c r="AE14" s="332" t="s">
        <v>15684</v>
      </c>
      <c r="AF14" s="333" t="s">
        <v>17057</v>
      </c>
      <c r="AG14" s="333" t="s">
        <v>17052</v>
      </c>
    </row>
    <row r="15" spans="1:33" s="255" customFormat="1" x14ac:dyDescent="0.2">
      <c r="A15" s="255" t="s">
        <v>12976</v>
      </c>
      <c r="B15" s="255" t="str">
        <f>VLOOKUP(D15,fips_xref!$A$5:$D$28,2,FALSE)</f>
        <v>Daggett</v>
      </c>
      <c r="C15" s="323" t="str">
        <f t="shared" si="0"/>
        <v>49</v>
      </c>
      <c r="D15" s="324">
        <f>fips_xref!A$6</f>
        <v>49009</v>
      </c>
      <c r="E15" s="323"/>
      <c r="F15" s="255" t="str">
        <f>SCC_xref!A$16</f>
        <v>2310001610</v>
      </c>
      <c r="G15" s="255" t="str">
        <f>VLOOKUP(F15,SCC_xref!$A$6:$B$39,2,FALSE)</f>
        <v>Venting - initial completions</v>
      </c>
      <c r="H15" s="325">
        <v>0</v>
      </c>
      <c r="I15" s="325">
        <v>0</v>
      </c>
      <c r="J15" s="325">
        <v>0</v>
      </c>
      <c r="K15" s="325">
        <v>0</v>
      </c>
      <c r="L15" s="325">
        <v>0</v>
      </c>
      <c r="M15" s="326">
        <v>0</v>
      </c>
      <c r="N15" s="326">
        <v>0</v>
      </c>
      <c r="O15" s="326">
        <v>0</v>
      </c>
      <c r="P15" s="326">
        <v>0</v>
      </c>
      <c r="Q15" s="326">
        <v>0</v>
      </c>
      <c r="R15" s="327">
        <v>0</v>
      </c>
      <c r="S15" s="327">
        <v>0</v>
      </c>
      <c r="T15" s="327">
        <v>0</v>
      </c>
      <c r="U15" s="327">
        <v>0</v>
      </c>
      <c r="V15" s="327">
        <v>0</v>
      </c>
      <c r="W15" s="328">
        <v>0</v>
      </c>
      <c r="X15" s="328">
        <v>0</v>
      </c>
      <c r="Y15" s="328">
        <v>0</v>
      </c>
      <c r="Z15" s="328">
        <v>0</v>
      </c>
      <c r="AA15" s="328">
        <v>0</v>
      </c>
      <c r="AB15" s="329" t="s">
        <v>16660</v>
      </c>
      <c r="AC15" s="340"/>
      <c r="AE15" s="332" t="s">
        <v>15688</v>
      </c>
      <c r="AF15" s="333" t="s">
        <v>15688</v>
      </c>
      <c r="AG15" s="333" t="s">
        <v>15688</v>
      </c>
    </row>
    <row r="16" spans="1:33" s="255" customFormat="1" ht="89.25" x14ac:dyDescent="0.2">
      <c r="A16" s="255" t="s">
        <v>12976</v>
      </c>
      <c r="B16" s="255" t="str">
        <f>VLOOKUP(D16,fips_xref!$A$5:$D$28,2,FALSE)</f>
        <v>Summit</v>
      </c>
      <c r="C16" s="323" t="str">
        <f t="shared" si="0"/>
        <v>49</v>
      </c>
      <c r="D16" s="324">
        <f>fips_xref!A$7</f>
        <v>49043</v>
      </c>
      <c r="E16" s="323"/>
      <c r="F16" s="255" t="str">
        <f>SCC_xref!A$16</f>
        <v>2310001610</v>
      </c>
      <c r="G16" s="255" t="str">
        <f>VLOOKUP(F16,SCC_xref!$A$6:$B$39,2,FALSE)</f>
        <v>Venting - initial completions</v>
      </c>
      <c r="H16" s="325">
        <v>0</v>
      </c>
      <c r="I16" s="325">
        <v>0</v>
      </c>
      <c r="J16" s="325">
        <v>0</v>
      </c>
      <c r="K16" s="325">
        <v>0</v>
      </c>
      <c r="L16" s="325">
        <v>0</v>
      </c>
      <c r="M16" s="326">
        <v>0</v>
      </c>
      <c r="N16" s="326">
        <v>0</v>
      </c>
      <c r="O16" s="326">
        <v>0</v>
      </c>
      <c r="P16" s="326">
        <v>0</v>
      </c>
      <c r="Q16" s="326">
        <v>0</v>
      </c>
      <c r="R16" s="327">
        <v>0</v>
      </c>
      <c r="S16" s="327">
        <v>0</v>
      </c>
      <c r="T16" s="327">
        <v>0</v>
      </c>
      <c r="U16" s="327">
        <v>0</v>
      </c>
      <c r="V16" s="327">
        <v>0</v>
      </c>
      <c r="W16" s="328">
        <v>0</v>
      </c>
      <c r="X16" s="328">
        <v>0</v>
      </c>
      <c r="Y16" s="328">
        <v>0</v>
      </c>
      <c r="Z16" s="328">
        <v>0</v>
      </c>
      <c r="AA16" s="328">
        <v>0</v>
      </c>
      <c r="AB16" s="329" t="s">
        <v>16660</v>
      </c>
      <c r="AC16" s="340"/>
      <c r="AE16" s="336" t="s">
        <v>17053</v>
      </c>
      <c r="AF16" s="337" t="s">
        <v>17058</v>
      </c>
      <c r="AG16" s="334" t="s">
        <v>17087</v>
      </c>
    </row>
    <row r="17" spans="1:33" s="255" customFormat="1" ht="63.75" x14ac:dyDescent="0.2">
      <c r="A17" s="255" t="s">
        <v>12976</v>
      </c>
      <c r="B17" s="255" t="str">
        <f>VLOOKUP(D17,fips_xref!$A$5:$D$28,2,FALSE)</f>
        <v>Albany</v>
      </c>
      <c r="C17" s="323" t="str">
        <f t="shared" si="0"/>
        <v>56</v>
      </c>
      <c r="D17" s="324">
        <f>fips_xref!A$8</f>
        <v>56001</v>
      </c>
      <c r="E17" s="323"/>
      <c r="F17" s="255" t="str">
        <f>SCC_xref!A$16</f>
        <v>2310001610</v>
      </c>
      <c r="G17" s="255" t="str">
        <f>VLOOKUP(F17,SCC_xref!$A$6:$B$39,2,FALSE)</f>
        <v>Venting - initial completions</v>
      </c>
      <c r="H17" s="325">
        <v>0</v>
      </c>
      <c r="I17" s="325">
        <v>0</v>
      </c>
      <c r="J17" s="325">
        <v>0</v>
      </c>
      <c r="K17" s="325">
        <v>0</v>
      </c>
      <c r="L17" s="325">
        <v>0</v>
      </c>
      <c r="M17" s="326">
        <v>0</v>
      </c>
      <c r="N17" s="326">
        <v>0</v>
      </c>
      <c r="O17" s="326">
        <v>0</v>
      </c>
      <c r="P17" s="326">
        <v>0</v>
      </c>
      <c r="Q17" s="326">
        <v>0</v>
      </c>
      <c r="R17" s="327">
        <v>0</v>
      </c>
      <c r="S17" s="327">
        <v>0</v>
      </c>
      <c r="T17" s="327">
        <v>0</v>
      </c>
      <c r="U17" s="327">
        <v>0</v>
      </c>
      <c r="V17" s="327">
        <v>0</v>
      </c>
      <c r="W17" s="328">
        <v>0</v>
      </c>
      <c r="X17" s="328">
        <v>0</v>
      </c>
      <c r="Y17" s="328">
        <v>0</v>
      </c>
      <c r="Z17" s="328">
        <v>0</v>
      </c>
      <c r="AA17" s="328">
        <v>0</v>
      </c>
      <c r="AB17" s="329" t="s">
        <v>16660</v>
      </c>
      <c r="AC17" s="340"/>
      <c r="AE17" s="332" t="s">
        <v>17047</v>
      </c>
      <c r="AF17" s="334" t="s">
        <v>17047</v>
      </c>
      <c r="AG17" s="334" t="s">
        <v>17069</v>
      </c>
    </row>
    <row r="18" spans="1:33" s="255" customFormat="1" x14ac:dyDescent="0.2">
      <c r="A18" s="255" t="s">
        <v>12976</v>
      </c>
      <c r="B18" s="255" t="str">
        <f>VLOOKUP(D18,fips_xref!$A$5:$D$28,2,FALSE)</f>
        <v>Lincoln</v>
      </c>
      <c r="C18" s="323" t="str">
        <f t="shared" si="0"/>
        <v>56</v>
      </c>
      <c r="D18" s="324">
        <f>fips_xref!A$9</f>
        <v>56023</v>
      </c>
      <c r="E18" s="323"/>
      <c r="F18" s="255" t="str">
        <f>SCC_xref!A$16</f>
        <v>2310001610</v>
      </c>
      <c r="G18" s="255" t="str">
        <f>VLOOKUP(F18,SCC_xref!$A$6:$B$39,2,FALSE)</f>
        <v>Venting - initial completions</v>
      </c>
      <c r="H18" s="325">
        <v>0</v>
      </c>
      <c r="I18" s="325">
        <v>75.687839356858674</v>
      </c>
      <c r="J18" s="325">
        <v>0</v>
      </c>
      <c r="K18" s="325">
        <v>0</v>
      </c>
      <c r="L18" s="325">
        <v>0</v>
      </c>
      <c r="M18" s="326">
        <v>0</v>
      </c>
      <c r="N18" s="326">
        <v>75.687839356858674</v>
      </c>
      <c r="O18" s="326">
        <v>0</v>
      </c>
      <c r="P18" s="326">
        <v>0</v>
      </c>
      <c r="Q18" s="326">
        <v>0</v>
      </c>
      <c r="R18" s="327">
        <v>0</v>
      </c>
      <c r="S18" s="327">
        <v>0</v>
      </c>
      <c r="T18" s="327">
        <v>0</v>
      </c>
      <c r="U18" s="327">
        <v>0</v>
      </c>
      <c r="V18" s="327">
        <v>0</v>
      </c>
      <c r="W18" s="328">
        <v>0</v>
      </c>
      <c r="X18" s="328">
        <v>75.687839356858674</v>
      </c>
      <c r="Y18" s="328">
        <v>0</v>
      </c>
      <c r="Z18" s="328">
        <v>0</v>
      </c>
      <c r="AA18" s="328">
        <v>0</v>
      </c>
      <c r="AB18" s="329" t="s">
        <v>16660</v>
      </c>
      <c r="AC18" s="340"/>
    </row>
    <row r="19" spans="1:33" s="255" customFormat="1" ht="14.25" customHeight="1" x14ac:dyDescent="0.2">
      <c r="A19" s="255" t="s">
        <v>12976</v>
      </c>
      <c r="B19" s="255" t="str">
        <f>VLOOKUP(D19,fips_xref!$A$5:$D$28,2,FALSE)</f>
        <v>Sublette</v>
      </c>
      <c r="C19" s="323" t="str">
        <f t="shared" si="0"/>
        <v>56</v>
      </c>
      <c r="D19" s="324">
        <f>fips_xref!A$10</f>
        <v>56035</v>
      </c>
      <c r="E19" s="323"/>
      <c r="F19" s="255" t="str">
        <f>SCC_xref!A$16</f>
        <v>2310001610</v>
      </c>
      <c r="G19" s="255" t="str">
        <f>VLOOKUP(F19,SCC_xref!$A$6:$B$39,2,FALSE)</f>
        <v>Venting - initial completions</v>
      </c>
      <c r="H19" s="325">
        <v>0</v>
      </c>
      <c r="I19" s="325">
        <v>0</v>
      </c>
      <c r="J19" s="325">
        <v>0</v>
      </c>
      <c r="K19" s="325">
        <v>0</v>
      </c>
      <c r="L19" s="325">
        <v>0</v>
      </c>
      <c r="M19" s="326">
        <v>0</v>
      </c>
      <c r="N19" s="326">
        <v>0</v>
      </c>
      <c r="O19" s="326">
        <v>0</v>
      </c>
      <c r="P19" s="326">
        <v>0</v>
      </c>
      <c r="Q19" s="326">
        <v>0</v>
      </c>
      <c r="R19" s="335">
        <v>0</v>
      </c>
      <c r="S19" s="335">
        <v>63.410329654094269</v>
      </c>
      <c r="T19" s="335">
        <v>0</v>
      </c>
      <c r="U19" s="335">
        <v>0</v>
      </c>
      <c r="V19" s="335">
        <v>0</v>
      </c>
      <c r="W19" s="328">
        <v>0</v>
      </c>
      <c r="X19" s="328">
        <v>63.410329654094269</v>
      </c>
      <c r="Y19" s="328">
        <v>0</v>
      </c>
      <c r="Z19" s="328">
        <v>0</v>
      </c>
      <c r="AA19" s="328">
        <v>0</v>
      </c>
      <c r="AB19" s="329" t="s">
        <v>16660</v>
      </c>
      <c r="AC19" s="340"/>
    </row>
    <row r="20" spans="1:33" s="255" customFormat="1" x14ac:dyDescent="0.2">
      <c r="A20" s="255" t="s">
        <v>12976</v>
      </c>
      <c r="B20" s="255" t="str">
        <f>VLOOKUP(D20,fips_xref!$A$5:$D$28,2,FALSE)</f>
        <v>Sweetwater</v>
      </c>
      <c r="C20" s="323" t="str">
        <f t="shared" si="0"/>
        <v>56</v>
      </c>
      <c r="D20" s="324">
        <f>fips_xref!A$11</f>
        <v>56037</v>
      </c>
      <c r="E20" s="323"/>
      <c r="F20" s="255" t="str">
        <f>SCC_xref!A$16</f>
        <v>2310001610</v>
      </c>
      <c r="G20" s="255" t="str">
        <f>VLOOKUP(F20,SCC_xref!$A$6:$B$39,2,FALSE)</f>
        <v>Venting - initial completions</v>
      </c>
      <c r="H20" s="325">
        <v>0</v>
      </c>
      <c r="I20" s="325">
        <v>427.12888806839726</v>
      </c>
      <c r="J20" s="325">
        <v>0</v>
      </c>
      <c r="K20" s="325">
        <v>0</v>
      </c>
      <c r="L20" s="325">
        <v>0</v>
      </c>
      <c r="M20" s="326">
        <v>0</v>
      </c>
      <c r="N20" s="326">
        <v>427.12888806839726</v>
      </c>
      <c r="O20" s="326">
        <v>0</v>
      </c>
      <c r="P20" s="326">
        <v>0</v>
      </c>
      <c r="Q20" s="326">
        <v>0</v>
      </c>
      <c r="R20" s="327">
        <v>0</v>
      </c>
      <c r="S20" s="327">
        <v>0</v>
      </c>
      <c r="T20" s="327">
        <v>0</v>
      </c>
      <c r="U20" s="327">
        <v>0</v>
      </c>
      <c r="V20" s="327">
        <v>0</v>
      </c>
      <c r="W20" s="328">
        <v>0</v>
      </c>
      <c r="X20" s="328">
        <v>427.12888806839726</v>
      </c>
      <c r="Y20" s="328">
        <v>0</v>
      </c>
      <c r="Z20" s="328">
        <v>0</v>
      </c>
      <c r="AA20" s="328">
        <v>0</v>
      </c>
      <c r="AB20" s="329" t="s">
        <v>16660</v>
      </c>
      <c r="AC20" s="340"/>
    </row>
    <row r="21" spans="1:33" s="255" customFormat="1" x14ac:dyDescent="0.2">
      <c r="A21" s="255" t="s">
        <v>12976</v>
      </c>
      <c r="B21" s="255" t="str">
        <f>VLOOKUP(D21,fips_xref!$A$5:$D$28,2,FALSE)</f>
        <v>Uinta</v>
      </c>
      <c r="C21" s="323" t="str">
        <f t="shared" si="0"/>
        <v>56</v>
      </c>
      <c r="D21" s="324">
        <f>fips_xref!A$12</f>
        <v>56041</v>
      </c>
      <c r="E21" s="323"/>
      <c r="F21" s="255" t="str">
        <f>SCC_xref!A$16</f>
        <v>2310001610</v>
      </c>
      <c r="G21" s="255" t="str">
        <f>VLOOKUP(F21,SCC_xref!$A$6:$B$39,2,FALSE)</f>
        <v>Venting - initial completions</v>
      </c>
      <c r="H21" s="325">
        <v>0</v>
      </c>
      <c r="I21" s="325">
        <v>5.1678669715546723</v>
      </c>
      <c r="J21" s="325">
        <v>0</v>
      </c>
      <c r="K21" s="325">
        <v>0</v>
      </c>
      <c r="L21" s="325">
        <v>0</v>
      </c>
      <c r="M21" s="326">
        <v>0</v>
      </c>
      <c r="N21" s="326">
        <v>5.1678669715546723</v>
      </c>
      <c r="O21" s="326">
        <v>0</v>
      </c>
      <c r="P21" s="326">
        <v>0</v>
      </c>
      <c r="Q21" s="326">
        <v>0</v>
      </c>
      <c r="R21" s="327">
        <v>0</v>
      </c>
      <c r="S21" s="327">
        <v>0</v>
      </c>
      <c r="T21" s="327">
        <v>0</v>
      </c>
      <c r="U21" s="327">
        <v>0</v>
      </c>
      <c r="V21" s="327">
        <v>0</v>
      </c>
      <c r="W21" s="328">
        <v>0</v>
      </c>
      <c r="X21" s="328">
        <v>5.1678669715546723</v>
      </c>
      <c r="Y21" s="328">
        <v>0</v>
      </c>
      <c r="Z21" s="328">
        <v>0</v>
      </c>
      <c r="AA21" s="328">
        <v>0</v>
      </c>
      <c r="AB21" s="329" t="s">
        <v>16660</v>
      </c>
      <c r="AC21" s="340"/>
    </row>
    <row r="22" spans="1:33" s="255" customFormat="1" x14ac:dyDescent="0.2">
      <c r="A22" s="255" t="s">
        <v>12976</v>
      </c>
      <c r="B22" s="255" t="str">
        <f>VLOOKUP(D22,fips_xref!$A$5:$D$28,2,FALSE)</f>
        <v>Carbon</v>
      </c>
      <c r="C22" s="323" t="str">
        <f t="shared" si="0"/>
        <v>56</v>
      </c>
      <c r="D22" s="324">
        <f>fips_xref!A$5</f>
        <v>56007</v>
      </c>
      <c r="E22" s="323"/>
      <c r="F22" s="255" t="str">
        <f>SCC_xref!A$18</f>
        <v>2310001620</v>
      </c>
      <c r="G22" s="255" t="str">
        <f>VLOOKUP(F22,SCC_xref!$A$6:$B$39,2,FALSE)</f>
        <v>Venting - recompletions</v>
      </c>
      <c r="H22" s="325">
        <v>0</v>
      </c>
      <c r="I22" s="325">
        <v>210.12279455922501</v>
      </c>
      <c r="J22" s="325">
        <v>0</v>
      </c>
      <c r="K22" s="325">
        <v>0</v>
      </c>
      <c r="L22" s="325">
        <v>0</v>
      </c>
      <c r="M22" s="326">
        <v>0</v>
      </c>
      <c r="N22" s="326">
        <v>210.12279455922501</v>
      </c>
      <c r="O22" s="326">
        <v>0</v>
      </c>
      <c r="P22" s="326">
        <v>0</v>
      </c>
      <c r="Q22" s="326">
        <v>0</v>
      </c>
      <c r="R22" s="327">
        <v>0</v>
      </c>
      <c r="S22" s="327">
        <v>0</v>
      </c>
      <c r="T22" s="327">
        <v>0</v>
      </c>
      <c r="U22" s="327">
        <v>0</v>
      </c>
      <c r="V22" s="327">
        <v>0</v>
      </c>
      <c r="W22" s="328">
        <v>0</v>
      </c>
      <c r="X22" s="328">
        <v>210.12279455922501</v>
      </c>
      <c r="Y22" s="328">
        <v>0</v>
      </c>
      <c r="Z22" s="328">
        <v>0</v>
      </c>
      <c r="AA22" s="328">
        <v>0</v>
      </c>
      <c r="AB22" s="329" t="s">
        <v>16660</v>
      </c>
      <c r="AC22" s="340"/>
    </row>
    <row r="23" spans="1:33" s="255" customFormat="1" x14ac:dyDescent="0.2">
      <c r="A23" s="255" t="s">
        <v>12976</v>
      </c>
      <c r="B23" s="255" t="str">
        <f>VLOOKUP(D23,fips_xref!$A$5:$D$28,2,FALSE)</f>
        <v>Daggett</v>
      </c>
      <c r="C23" s="323" t="str">
        <f t="shared" si="0"/>
        <v>49</v>
      </c>
      <c r="D23" s="324">
        <f>fips_xref!A$6</f>
        <v>49009</v>
      </c>
      <c r="E23" s="323"/>
      <c r="F23" s="255" t="str">
        <f>SCC_xref!A$18</f>
        <v>2310001620</v>
      </c>
      <c r="G23" s="255" t="str">
        <f>VLOOKUP(F23,SCC_xref!$A$6:$B$39,2,FALSE)</f>
        <v>Venting - recompletions</v>
      </c>
      <c r="H23" s="325">
        <v>0</v>
      </c>
      <c r="I23" s="325">
        <v>0</v>
      </c>
      <c r="J23" s="325">
        <v>0</v>
      </c>
      <c r="K23" s="325">
        <v>0</v>
      </c>
      <c r="L23" s="325">
        <v>0</v>
      </c>
      <c r="M23" s="326">
        <v>0</v>
      </c>
      <c r="N23" s="326">
        <v>0</v>
      </c>
      <c r="O23" s="326">
        <v>0</v>
      </c>
      <c r="P23" s="326">
        <v>0</v>
      </c>
      <c r="Q23" s="326">
        <v>0</v>
      </c>
      <c r="R23" s="327">
        <v>0</v>
      </c>
      <c r="S23" s="327">
        <v>0</v>
      </c>
      <c r="T23" s="327">
        <v>0</v>
      </c>
      <c r="U23" s="327">
        <v>0</v>
      </c>
      <c r="V23" s="327">
        <v>0</v>
      </c>
      <c r="W23" s="328">
        <v>0</v>
      </c>
      <c r="X23" s="328">
        <v>0</v>
      </c>
      <c r="Y23" s="328">
        <v>0</v>
      </c>
      <c r="Z23" s="328">
        <v>0</v>
      </c>
      <c r="AA23" s="328">
        <v>0</v>
      </c>
      <c r="AB23" s="329" t="s">
        <v>16660</v>
      </c>
      <c r="AC23" s="340"/>
    </row>
    <row r="24" spans="1:33" s="255" customFormat="1" x14ac:dyDescent="0.2">
      <c r="A24" s="255" t="s">
        <v>12976</v>
      </c>
      <c r="B24" s="255" t="str">
        <f>VLOOKUP(D24,fips_xref!$A$5:$D$28,2,FALSE)</f>
        <v>Summit</v>
      </c>
      <c r="C24" s="323" t="str">
        <f t="shared" si="0"/>
        <v>49</v>
      </c>
      <c r="D24" s="324">
        <f>fips_xref!A$7</f>
        <v>49043</v>
      </c>
      <c r="E24" s="323"/>
      <c r="F24" s="255" t="str">
        <f>SCC_xref!A$18</f>
        <v>2310001620</v>
      </c>
      <c r="G24" s="255" t="str">
        <f>VLOOKUP(F24,SCC_xref!$A$6:$B$39,2,FALSE)</f>
        <v>Venting - recompletions</v>
      </c>
      <c r="H24" s="325">
        <v>0</v>
      </c>
      <c r="I24" s="325">
        <v>3.6175830679613143E-2</v>
      </c>
      <c r="J24" s="325">
        <v>0</v>
      </c>
      <c r="K24" s="325">
        <v>0</v>
      </c>
      <c r="L24" s="325">
        <v>0</v>
      </c>
      <c r="M24" s="326">
        <v>0</v>
      </c>
      <c r="N24" s="326">
        <v>3.6175830679613143E-2</v>
      </c>
      <c r="O24" s="326">
        <v>0</v>
      </c>
      <c r="P24" s="326">
        <v>0</v>
      </c>
      <c r="Q24" s="326">
        <v>0</v>
      </c>
      <c r="R24" s="327">
        <v>0</v>
      </c>
      <c r="S24" s="327">
        <v>0</v>
      </c>
      <c r="T24" s="327">
        <v>0</v>
      </c>
      <c r="U24" s="327">
        <v>0</v>
      </c>
      <c r="V24" s="327">
        <v>0</v>
      </c>
      <c r="W24" s="328">
        <v>0</v>
      </c>
      <c r="X24" s="328">
        <v>3.6175830679613143E-2</v>
      </c>
      <c r="Y24" s="328">
        <v>0</v>
      </c>
      <c r="Z24" s="328">
        <v>0</v>
      </c>
      <c r="AA24" s="328">
        <v>0</v>
      </c>
      <c r="AB24" s="329" t="s">
        <v>16660</v>
      </c>
      <c r="AC24" s="340"/>
    </row>
    <row r="25" spans="1:33" s="255" customFormat="1" x14ac:dyDescent="0.2">
      <c r="A25" s="255" t="s">
        <v>12976</v>
      </c>
      <c r="B25" s="255" t="str">
        <f>VLOOKUP(D25,fips_xref!$A$5:$D$28,2,FALSE)</f>
        <v>Albany</v>
      </c>
      <c r="C25" s="323" t="str">
        <f t="shared" si="0"/>
        <v>56</v>
      </c>
      <c r="D25" s="324">
        <f>fips_xref!A$8</f>
        <v>56001</v>
      </c>
      <c r="E25" s="323"/>
      <c r="F25" s="255" t="str">
        <f>SCC_xref!A$18</f>
        <v>2310001620</v>
      </c>
      <c r="G25" s="255" t="str">
        <f>VLOOKUP(F25,SCC_xref!$A$6:$B$39,2,FALSE)</f>
        <v>Venting - recompletions</v>
      </c>
      <c r="H25" s="325">
        <v>0</v>
      </c>
      <c r="I25" s="325">
        <v>3.5480141628082121E-2</v>
      </c>
      <c r="J25" s="325">
        <v>0</v>
      </c>
      <c r="K25" s="325">
        <v>0</v>
      </c>
      <c r="L25" s="325">
        <v>0</v>
      </c>
      <c r="M25" s="326">
        <v>0</v>
      </c>
      <c r="N25" s="326">
        <v>3.5480141628082121E-2</v>
      </c>
      <c r="O25" s="326">
        <v>0</v>
      </c>
      <c r="P25" s="326">
        <v>0</v>
      </c>
      <c r="Q25" s="326">
        <v>0</v>
      </c>
      <c r="R25" s="327">
        <v>0</v>
      </c>
      <c r="S25" s="327">
        <v>0</v>
      </c>
      <c r="T25" s="327">
        <v>0</v>
      </c>
      <c r="U25" s="327">
        <v>0</v>
      </c>
      <c r="V25" s="327">
        <v>0</v>
      </c>
      <c r="W25" s="328">
        <v>0</v>
      </c>
      <c r="X25" s="328">
        <v>3.5480141628082121E-2</v>
      </c>
      <c r="Y25" s="328">
        <v>0</v>
      </c>
      <c r="Z25" s="328">
        <v>0</v>
      </c>
      <c r="AA25" s="328">
        <v>0</v>
      </c>
      <c r="AB25" s="329" t="s">
        <v>16660</v>
      </c>
      <c r="AC25" s="340"/>
    </row>
    <row r="26" spans="1:33" s="255" customFormat="1" x14ac:dyDescent="0.2">
      <c r="A26" s="255" t="s">
        <v>12976</v>
      </c>
      <c r="B26" s="255" t="str">
        <f>VLOOKUP(D26,fips_xref!$A$5:$D$28,2,FALSE)</f>
        <v>Lincoln</v>
      </c>
      <c r="C26" s="323" t="str">
        <f t="shared" si="0"/>
        <v>56</v>
      </c>
      <c r="D26" s="324">
        <f>fips_xref!A$9</f>
        <v>56023</v>
      </c>
      <c r="E26" s="323"/>
      <c r="F26" s="255" t="str">
        <f>SCC_xref!A$18</f>
        <v>2310001620</v>
      </c>
      <c r="G26" s="255" t="str">
        <f>VLOOKUP(F26,SCC_xref!$A$6:$B$39,2,FALSE)</f>
        <v>Venting - recompletions</v>
      </c>
      <c r="H26" s="325">
        <v>0</v>
      </c>
      <c r="I26" s="325">
        <v>84.183530199598906</v>
      </c>
      <c r="J26" s="325">
        <v>0</v>
      </c>
      <c r="K26" s="325">
        <v>0</v>
      </c>
      <c r="L26" s="325">
        <v>0</v>
      </c>
      <c r="M26" s="326">
        <v>0</v>
      </c>
      <c r="N26" s="326">
        <v>84.183530199598906</v>
      </c>
      <c r="O26" s="326">
        <v>0</v>
      </c>
      <c r="P26" s="326">
        <v>0</v>
      </c>
      <c r="Q26" s="326">
        <v>0</v>
      </c>
      <c r="R26" s="327">
        <v>0</v>
      </c>
      <c r="S26" s="327">
        <v>0</v>
      </c>
      <c r="T26" s="327">
        <v>0</v>
      </c>
      <c r="U26" s="327">
        <v>0</v>
      </c>
      <c r="V26" s="327">
        <v>0</v>
      </c>
      <c r="W26" s="328">
        <v>0</v>
      </c>
      <c r="X26" s="328">
        <v>84.183530199598906</v>
      </c>
      <c r="Y26" s="328">
        <v>0</v>
      </c>
      <c r="Z26" s="328">
        <v>0</v>
      </c>
      <c r="AA26" s="328">
        <v>0</v>
      </c>
      <c r="AB26" s="329" t="s">
        <v>16660</v>
      </c>
      <c r="AC26" s="340"/>
    </row>
    <row r="27" spans="1:33" s="255" customFormat="1" x14ac:dyDescent="0.2">
      <c r="A27" s="255" t="s">
        <v>12976</v>
      </c>
      <c r="B27" s="255" t="str">
        <f>VLOOKUP(D27,fips_xref!$A$5:$D$28,2,FALSE)</f>
        <v>Sublette</v>
      </c>
      <c r="C27" s="323" t="str">
        <f t="shared" si="0"/>
        <v>56</v>
      </c>
      <c r="D27" s="324">
        <f>fips_xref!A$10</f>
        <v>56035</v>
      </c>
      <c r="E27" s="323"/>
      <c r="F27" s="255" t="str">
        <f>SCC_xref!A$18</f>
        <v>2310001620</v>
      </c>
      <c r="G27" s="255" t="str">
        <f>VLOOKUP(F27,SCC_xref!$A$6:$B$39,2,FALSE)</f>
        <v>Venting - recompletions</v>
      </c>
      <c r="H27" s="325">
        <v>0</v>
      </c>
      <c r="I27" s="325">
        <v>0</v>
      </c>
      <c r="J27" s="325">
        <v>0</v>
      </c>
      <c r="K27" s="325">
        <v>0</v>
      </c>
      <c r="L27" s="325">
        <v>0</v>
      </c>
      <c r="M27" s="326">
        <v>0</v>
      </c>
      <c r="N27" s="326">
        <v>0</v>
      </c>
      <c r="O27" s="326">
        <v>0</v>
      </c>
      <c r="P27" s="326">
        <v>0</v>
      </c>
      <c r="Q27" s="326">
        <v>0</v>
      </c>
      <c r="R27" s="327">
        <v>0</v>
      </c>
      <c r="S27" s="327">
        <v>0</v>
      </c>
      <c r="T27" s="327">
        <v>0</v>
      </c>
      <c r="U27" s="327">
        <v>0</v>
      </c>
      <c r="V27" s="327">
        <v>0</v>
      </c>
      <c r="W27" s="328">
        <v>0</v>
      </c>
      <c r="X27" s="328">
        <v>0</v>
      </c>
      <c r="Y27" s="328">
        <v>0</v>
      </c>
      <c r="Z27" s="328">
        <v>0</v>
      </c>
      <c r="AA27" s="328">
        <v>0</v>
      </c>
      <c r="AB27" s="329" t="s">
        <v>16660</v>
      </c>
      <c r="AC27" s="340"/>
    </row>
    <row r="28" spans="1:33" s="255" customFormat="1" x14ac:dyDescent="0.2">
      <c r="A28" s="255" t="s">
        <v>12976</v>
      </c>
      <c r="B28" s="255" t="str">
        <f>VLOOKUP(D28,fips_xref!$A$5:$D$28,2,FALSE)</f>
        <v>Sweetwater</v>
      </c>
      <c r="C28" s="323" t="str">
        <f t="shared" si="0"/>
        <v>56</v>
      </c>
      <c r="D28" s="324">
        <f>fips_xref!A$11</f>
        <v>56037</v>
      </c>
      <c r="E28" s="323"/>
      <c r="F28" s="255" t="str">
        <f>SCC_xref!A$18</f>
        <v>2310001620</v>
      </c>
      <c r="G28" s="255" t="str">
        <f>VLOOKUP(F28,SCC_xref!$A$6:$B$39,2,FALSE)</f>
        <v>Venting - recompletions</v>
      </c>
      <c r="H28" s="325">
        <v>0</v>
      </c>
      <c r="I28" s="325">
        <v>480.45998240517946</v>
      </c>
      <c r="J28" s="325">
        <v>0</v>
      </c>
      <c r="K28" s="325">
        <v>0</v>
      </c>
      <c r="L28" s="325">
        <v>0</v>
      </c>
      <c r="M28" s="326">
        <v>0</v>
      </c>
      <c r="N28" s="326">
        <v>480.45998240517946</v>
      </c>
      <c r="O28" s="326">
        <v>0</v>
      </c>
      <c r="P28" s="326">
        <v>0</v>
      </c>
      <c r="Q28" s="326">
        <v>0</v>
      </c>
      <c r="R28" s="327">
        <v>0</v>
      </c>
      <c r="S28" s="327">
        <v>0</v>
      </c>
      <c r="T28" s="327">
        <v>0</v>
      </c>
      <c r="U28" s="327">
        <v>0</v>
      </c>
      <c r="V28" s="327">
        <v>0</v>
      </c>
      <c r="W28" s="328">
        <v>0</v>
      </c>
      <c r="X28" s="328">
        <v>480.45998240517946</v>
      </c>
      <c r="Y28" s="328">
        <v>0</v>
      </c>
      <c r="Z28" s="328">
        <v>0</v>
      </c>
      <c r="AA28" s="328">
        <v>0</v>
      </c>
      <c r="AB28" s="329" t="s">
        <v>16660</v>
      </c>
      <c r="AC28" s="340"/>
    </row>
    <row r="29" spans="1:33" s="255" customFormat="1" x14ac:dyDescent="0.2">
      <c r="A29" s="255" t="s">
        <v>12976</v>
      </c>
      <c r="B29" s="255" t="str">
        <f>VLOOKUP(D29,fips_xref!$A$5:$D$28,2,FALSE)</f>
        <v>Uinta</v>
      </c>
      <c r="C29" s="323" t="str">
        <f t="shared" si="0"/>
        <v>56</v>
      </c>
      <c r="D29" s="324">
        <f>fips_xref!A$12</f>
        <v>56041</v>
      </c>
      <c r="E29" s="323"/>
      <c r="F29" s="255" t="str">
        <f>SCC_xref!A$18</f>
        <v>2310001620</v>
      </c>
      <c r="G29" s="255" t="str">
        <f>VLOOKUP(F29,SCC_xref!$A$6:$B$39,2,FALSE)</f>
        <v>Venting - recompletions</v>
      </c>
      <c r="H29" s="325">
        <v>0</v>
      </c>
      <c r="I29" s="325">
        <v>4.9209920205042721</v>
      </c>
      <c r="J29" s="325">
        <v>0</v>
      </c>
      <c r="K29" s="325">
        <v>0</v>
      </c>
      <c r="L29" s="325">
        <v>0</v>
      </c>
      <c r="M29" s="326">
        <v>0</v>
      </c>
      <c r="N29" s="326">
        <v>4.9209920205042721</v>
      </c>
      <c r="O29" s="326">
        <v>0</v>
      </c>
      <c r="P29" s="326">
        <v>0</v>
      </c>
      <c r="Q29" s="326">
        <v>0</v>
      </c>
      <c r="R29" s="327">
        <v>0</v>
      </c>
      <c r="S29" s="327">
        <v>0</v>
      </c>
      <c r="T29" s="327">
        <v>0</v>
      </c>
      <c r="U29" s="327">
        <v>0</v>
      </c>
      <c r="V29" s="327">
        <v>0</v>
      </c>
      <c r="W29" s="328">
        <v>0</v>
      </c>
      <c r="X29" s="328">
        <v>4.9209920205042721</v>
      </c>
      <c r="Y29" s="328">
        <v>0</v>
      </c>
      <c r="Z29" s="328">
        <v>0</v>
      </c>
      <c r="AA29" s="328">
        <v>0</v>
      </c>
      <c r="AB29" s="329" t="s">
        <v>16660</v>
      </c>
      <c r="AC29" s="340"/>
    </row>
    <row r="30" spans="1:33" s="255" customFormat="1" x14ac:dyDescent="0.2">
      <c r="A30" s="259" t="s">
        <v>15688</v>
      </c>
      <c r="B30" s="255" t="str">
        <f>VLOOKUP(D30,fips_xref!$A$5:$D$28,2,FALSE)</f>
        <v>Carbon</v>
      </c>
      <c r="C30" s="323" t="str">
        <f t="shared" si="0"/>
        <v>56</v>
      </c>
      <c r="D30" s="324">
        <f>fips_xref!A$5</f>
        <v>56007</v>
      </c>
      <c r="E30" s="323"/>
      <c r="F30" s="255" t="str">
        <f>SCC_xref!A$7</f>
        <v>2310000220</v>
      </c>
      <c r="G30" s="255" t="str">
        <f>VLOOKUP(F30,SCC_xref!$A$6:$B$39,2,FALSE)</f>
        <v>Drill rigs</v>
      </c>
      <c r="H30" s="325">
        <v>731.28112565155959</v>
      </c>
      <c r="I30" s="325">
        <v>82.245178415788857</v>
      </c>
      <c r="J30" s="325">
        <v>438.87667499901062</v>
      </c>
      <c r="K30" s="325">
        <v>47.427330676343004</v>
      </c>
      <c r="L30" s="325">
        <v>27.573188548244723</v>
      </c>
      <c r="M30" s="326">
        <v>385.08239745233737</v>
      </c>
      <c r="N30" s="326">
        <v>42.990624947609703</v>
      </c>
      <c r="O30" s="326">
        <v>201.77715874880329</v>
      </c>
      <c r="P30" s="326">
        <v>0.17293848726484715</v>
      </c>
      <c r="Q30" s="326">
        <v>9.756079580701936</v>
      </c>
      <c r="R30" s="327">
        <v>0</v>
      </c>
      <c r="S30" s="327">
        <v>0</v>
      </c>
      <c r="T30" s="327">
        <v>0</v>
      </c>
      <c r="U30" s="327">
        <v>0</v>
      </c>
      <c r="V30" s="327">
        <v>0</v>
      </c>
      <c r="W30" s="328">
        <v>731.28112565155959</v>
      </c>
      <c r="X30" s="328">
        <v>82.245178415788857</v>
      </c>
      <c r="Y30" s="328">
        <v>438.87667499901062</v>
      </c>
      <c r="Z30" s="328">
        <v>47.427330676343004</v>
      </c>
      <c r="AA30" s="328">
        <v>27.573188548244723</v>
      </c>
      <c r="AB30" s="329" t="s">
        <v>16661</v>
      </c>
      <c r="AC30" s="340"/>
    </row>
    <row r="31" spans="1:33" s="255" customFormat="1" x14ac:dyDescent="0.2">
      <c r="A31" s="259" t="s">
        <v>15688</v>
      </c>
      <c r="B31" s="255" t="str">
        <f>VLOOKUP(D31,fips_xref!$A$5:$D$28,2,FALSE)</f>
        <v>Daggett</v>
      </c>
      <c r="C31" s="323" t="str">
        <f t="shared" si="0"/>
        <v>49</v>
      </c>
      <c r="D31" s="324">
        <f>fips_xref!A$6</f>
        <v>49009</v>
      </c>
      <c r="E31" s="323"/>
      <c r="F31" s="255" t="str">
        <f>SCC_xref!A$7</f>
        <v>2310000220</v>
      </c>
      <c r="G31" s="255" t="str">
        <f>VLOOKUP(F31,SCC_xref!$A$6:$B$39,2,FALSE)</f>
        <v>Drill rigs</v>
      </c>
      <c r="H31" s="325">
        <v>0</v>
      </c>
      <c r="I31" s="325">
        <v>0</v>
      </c>
      <c r="J31" s="325">
        <v>0</v>
      </c>
      <c r="K31" s="325">
        <v>0</v>
      </c>
      <c r="L31" s="325">
        <v>0</v>
      </c>
      <c r="M31" s="326">
        <v>0</v>
      </c>
      <c r="N31" s="326">
        <v>0</v>
      </c>
      <c r="O31" s="326">
        <v>0</v>
      </c>
      <c r="P31" s="326">
        <v>0</v>
      </c>
      <c r="Q31" s="326">
        <v>0</v>
      </c>
      <c r="R31" s="327">
        <v>0</v>
      </c>
      <c r="S31" s="327">
        <v>0</v>
      </c>
      <c r="T31" s="327">
        <v>0</v>
      </c>
      <c r="U31" s="327">
        <v>0</v>
      </c>
      <c r="V31" s="327">
        <v>0</v>
      </c>
      <c r="W31" s="328">
        <v>0</v>
      </c>
      <c r="X31" s="328">
        <v>0</v>
      </c>
      <c r="Y31" s="328">
        <v>0</v>
      </c>
      <c r="Z31" s="328">
        <v>0</v>
      </c>
      <c r="AA31" s="328">
        <v>0</v>
      </c>
      <c r="AB31" s="329" t="s">
        <v>16661</v>
      </c>
      <c r="AC31" s="340"/>
    </row>
    <row r="32" spans="1:33" s="255" customFormat="1" x14ac:dyDescent="0.2">
      <c r="A32" s="259" t="s">
        <v>15688</v>
      </c>
      <c r="B32" s="255" t="str">
        <f>VLOOKUP(D32,fips_xref!$A$5:$D$28,2,FALSE)</f>
        <v>Summit</v>
      </c>
      <c r="C32" s="323" t="str">
        <f t="shared" si="0"/>
        <v>49</v>
      </c>
      <c r="D32" s="324">
        <f>fips_xref!A$7</f>
        <v>49043</v>
      </c>
      <c r="E32" s="323"/>
      <c r="F32" s="255" t="str">
        <f>SCC_xref!A$7</f>
        <v>2310000220</v>
      </c>
      <c r="G32" s="255" t="str">
        <f>VLOOKUP(F32,SCC_xref!$A$6:$B$39,2,FALSE)</f>
        <v>Drill rigs</v>
      </c>
      <c r="H32" s="325">
        <v>0</v>
      </c>
      <c r="I32" s="325">
        <v>0</v>
      </c>
      <c r="J32" s="325">
        <v>0</v>
      </c>
      <c r="K32" s="325">
        <v>0</v>
      </c>
      <c r="L32" s="325">
        <v>0</v>
      </c>
      <c r="M32" s="326">
        <v>0</v>
      </c>
      <c r="N32" s="326">
        <v>0</v>
      </c>
      <c r="O32" s="326">
        <v>0</v>
      </c>
      <c r="P32" s="326">
        <v>0</v>
      </c>
      <c r="Q32" s="326">
        <v>0</v>
      </c>
      <c r="R32" s="327">
        <v>0</v>
      </c>
      <c r="S32" s="327">
        <v>0</v>
      </c>
      <c r="T32" s="327">
        <v>0</v>
      </c>
      <c r="U32" s="327">
        <v>0</v>
      </c>
      <c r="V32" s="327">
        <v>0</v>
      </c>
      <c r="W32" s="328">
        <v>0</v>
      </c>
      <c r="X32" s="328">
        <v>0</v>
      </c>
      <c r="Y32" s="328">
        <v>0</v>
      </c>
      <c r="Z32" s="328">
        <v>0</v>
      </c>
      <c r="AA32" s="328">
        <v>0</v>
      </c>
      <c r="AB32" s="329" t="s">
        <v>16661</v>
      </c>
      <c r="AC32" s="340"/>
    </row>
    <row r="33" spans="1:50" s="255" customFormat="1" x14ac:dyDescent="0.2">
      <c r="A33" s="259" t="s">
        <v>15688</v>
      </c>
      <c r="B33" s="255" t="str">
        <f>VLOOKUP(D33,fips_xref!$A$5:$D$28,2,FALSE)</f>
        <v>Albany</v>
      </c>
      <c r="C33" s="323" t="str">
        <f t="shared" si="0"/>
        <v>56</v>
      </c>
      <c r="D33" s="324">
        <f>fips_xref!A$8</f>
        <v>56001</v>
      </c>
      <c r="E33" s="323"/>
      <c r="F33" s="255" t="str">
        <f>SCC_xref!A$7</f>
        <v>2310000220</v>
      </c>
      <c r="G33" s="255" t="str">
        <f>VLOOKUP(F33,SCC_xref!$A$6:$B$39,2,FALSE)</f>
        <v>Drill rigs</v>
      </c>
      <c r="H33" s="325">
        <v>0</v>
      </c>
      <c r="I33" s="325">
        <v>0</v>
      </c>
      <c r="J33" s="325">
        <v>0</v>
      </c>
      <c r="K33" s="325">
        <v>0</v>
      </c>
      <c r="L33" s="325">
        <v>0</v>
      </c>
      <c r="M33" s="326">
        <v>0</v>
      </c>
      <c r="N33" s="326">
        <v>0</v>
      </c>
      <c r="O33" s="326">
        <v>0</v>
      </c>
      <c r="P33" s="326">
        <v>0</v>
      </c>
      <c r="Q33" s="326">
        <v>0</v>
      </c>
      <c r="R33" s="327">
        <v>0</v>
      </c>
      <c r="S33" s="327">
        <v>0</v>
      </c>
      <c r="T33" s="327">
        <v>0</v>
      </c>
      <c r="U33" s="327">
        <v>0</v>
      </c>
      <c r="V33" s="327">
        <v>0</v>
      </c>
      <c r="W33" s="328">
        <v>0</v>
      </c>
      <c r="X33" s="328">
        <v>0</v>
      </c>
      <c r="Y33" s="328">
        <v>0</v>
      </c>
      <c r="Z33" s="328">
        <v>0</v>
      </c>
      <c r="AA33" s="328">
        <v>0</v>
      </c>
      <c r="AB33" s="329" t="s">
        <v>16661</v>
      </c>
      <c r="AC33" s="340"/>
    </row>
    <row r="34" spans="1:50" s="255" customFormat="1" x14ac:dyDescent="0.2">
      <c r="A34" s="259" t="s">
        <v>15688</v>
      </c>
      <c r="B34" s="255" t="str">
        <f>VLOOKUP(D34,fips_xref!$A$5:$D$28,2,FALSE)</f>
        <v>Lincoln</v>
      </c>
      <c r="C34" s="323" t="str">
        <f t="shared" si="0"/>
        <v>56</v>
      </c>
      <c r="D34" s="324">
        <f>fips_xref!A$9</f>
        <v>56023</v>
      </c>
      <c r="E34" s="323"/>
      <c r="F34" s="255" t="str">
        <f>SCC_xref!A$7</f>
        <v>2310000220</v>
      </c>
      <c r="G34" s="255" t="str">
        <f>VLOOKUP(F34,SCC_xref!$A$6:$B$39,2,FALSE)</f>
        <v>Drill rigs</v>
      </c>
      <c r="H34" s="325">
        <v>383.45678873443995</v>
      </c>
      <c r="I34" s="325">
        <v>43.126331171353684</v>
      </c>
      <c r="J34" s="325">
        <v>230.1307042426744</v>
      </c>
      <c r="K34" s="325">
        <v>24.869138941871572</v>
      </c>
      <c r="L34" s="325">
        <v>14.458360765784391</v>
      </c>
      <c r="M34" s="326">
        <v>201.92297373143293</v>
      </c>
      <c r="N34" s="326">
        <v>22.542694471170996</v>
      </c>
      <c r="O34" s="326">
        <v>105.80448287221618</v>
      </c>
      <c r="P34" s="326">
        <v>9.068254963655055E-2</v>
      </c>
      <c r="Q34" s="326">
        <v>5.1157274752857935</v>
      </c>
      <c r="R34" s="327">
        <v>0</v>
      </c>
      <c r="S34" s="327">
        <v>0</v>
      </c>
      <c r="T34" s="327">
        <v>0</v>
      </c>
      <c r="U34" s="327">
        <v>0</v>
      </c>
      <c r="V34" s="327">
        <v>0</v>
      </c>
      <c r="W34" s="328">
        <v>383.45678873443995</v>
      </c>
      <c r="X34" s="328">
        <v>43.126331171353684</v>
      </c>
      <c r="Y34" s="328">
        <v>230.1307042426744</v>
      </c>
      <c r="Z34" s="328">
        <v>24.869138941871572</v>
      </c>
      <c r="AA34" s="328">
        <v>14.458360765784391</v>
      </c>
      <c r="AB34" s="329" t="s">
        <v>16661</v>
      </c>
      <c r="AC34" s="340"/>
    </row>
    <row r="35" spans="1:50" s="255" customFormat="1" x14ac:dyDescent="0.2">
      <c r="A35" s="259" t="s">
        <v>15688</v>
      </c>
      <c r="B35" s="255" t="str">
        <f>VLOOKUP(D35,fips_xref!$A$5:$D$28,2,FALSE)</f>
        <v>Sublette</v>
      </c>
      <c r="C35" s="323" t="str">
        <f t="shared" si="0"/>
        <v>56</v>
      </c>
      <c r="D35" s="324">
        <f>fips_xref!A$10</f>
        <v>56035</v>
      </c>
      <c r="E35" s="323"/>
      <c r="F35" s="255" t="str">
        <f>SCC_xref!A$7</f>
        <v>2310000220</v>
      </c>
      <c r="G35" s="255" t="str">
        <f>VLOOKUP(F35,SCC_xref!$A$6:$B$39,2,FALSE)</f>
        <v>Drill rigs</v>
      </c>
      <c r="H35" s="325">
        <v>0</v>
      </c>
      <c r="I35" s="325">
        <v>0</v>
      </c>
      <c r="J35" s="325">
        <v>0</v>
      </c>
      <c r="K35" s="325">
        <v>0</v>
      </c>
      <c r="L35" s="325">
        <v>0</v>
      </c>
      <c r="M35" s="326">
        <v>0</v>
      </c>
      <c r="N35" s="326">
        <v>0</v>
      </c>
      <c r="O35" s="326">
        <v>0</v>
      </c>
      <c r="P35" s="326">
        <v>0</v>
      </c>
      <c r="Q35" s="326">
        <v>0</v>
      </c>
      <c r="R35" s="338">
        <v>757.80813982426821</v>
      </c>
      <c r="S35" s="338">
        <v>59.476363805413406</v>
      </c>
      <c r="T35" s="338">
        <v>443.31224731049275</v>
      </c>
      <c r="U35" s="338">
        <v>1.7635127099999999</v>
      </c>
      <c r="V35" s="338">
        <v>26.100953679418591</v>
      </c>
      <c r="W35" s="328">
        <v>757.80813982426821</v>
      </c>
      <c r="X35" s="328">
        <v>59.476363805413406</v>
      </c>
      <c r="Y35" s="328">
        <v>443.31224731049275</v>
      </c>
      <c r="Z35" s="328">
        <v>1.7635127099999999</v>
      </c>
      <c r="AA35" s="328">
        <v>26.100953679418591</v>
      </c>
      <c r="AB35" s="329" t="s">
        <v>16661</v>
      </c>
      <c r="AC35" s="340"/>
    </row>
    <row r="36" spans="1:50" s="255" customFormat="1" x14ac:dyDescent="0.2">
      <c r="A36" s="259" t="s">
        <v>15688</v>
      </c>
      <c r="B36" s="255" t="str">
        <f>VLOOKUP(D36,fips_xref!$A$5:$D$28,2,FALSE)</f>
        <v>Sweetwater</v>
      </c>
      <c r="C36" s="323" t="str">
        <f t="shared" si="0"/>
        <v>56</v>
      </c>
      <c r="D36" s="324">
        <f>fips_xref!A$11</f>
        <v>56037</v>
      </c>
      <c r="E36" s="323"/>
      <c r="F36" s="255" t="str">
        <f>SCC_xref!A$7</f>
        <v>2310000220</v>
      </c>
      <c r="G36" s="255" t="str">
        <f>VLOOKUP(F36,SCC_xref!$A$6:$B$39,2,FALSE)</f>
        <v>Drill rigs</v>
      </c>
      <c r="H36" s="325">
        <v>992.1419768116333</v>
      </c>
      <c r="I36" s="325">
        <v>111.58348141962905</v>
      </c>
      <c r="J36" s="325">
        <v>595.43171105650492</v>
      </c>
      <c r="K36" s="325">
        <v>64.345494450169255</v>
      </c>
      <c r="L36" s="325">
        <v>37.409030308120137</v>
      </c>
      <c r="M36" s="326">
        <v>522.44806770216996</v>
      </c>
      <c r="N36" s="326">
        <v>58.326137683214569</v>
      </c>
      <c r="O36" s="326">
        <v>273.75462340574563</v>
      </c>
      <c r="P36" s="326">
        <v>0.23462869012089477</v>
      </c>
      <c r="Q36" s="326">
        <v>13.236244915394234</v>
      </c>
      <c r="R36" s="327">
        <v>0</v>
      </c>
      <c r="S36" s="327">
        <v>0</v>
      </c>
      <c r="T36" s="327">
        <v>0</v>
      </c>
      <c r="U36" s="327">
        <v>0</v>
      </c>
      <c r="V36" s="327">
        <v>0</v>
      </c>
      <c r="W36" s="328">
        <v>992.1419768116333</v>
      </c>
      <c r="X36" s="328">
        <v>111.58348141962905</v>
      </c>
      <c r="Y36" s="328">
        <v>595.43171105650492</v>
      </c>
      <c r="Z36" s="328">
        <v>64.345494450169255</v>
      </c>
      <c r="AA36" s="328">
        <v>37.409030308120137</v>
      </c>
      <c r="AB36" s="329" t="s">
        <v>16661</v>
      </c>
      <c r="AC36" s="340"/>
    </row>
    <row r="37" spans="1:50" s="255" customFormat="1" x14ac:dyDescent="0.2">
      <c r="A37" s="259" t="s">
        <v>15688</v>
      </c>
      <c r="B37" s="255" t="str">
        <f>VLOOKUP(D37,fips_xref!$A$5:$D$28,2,FALSE)</f>
        <v>Uinta</v>
      </c>
      <c r="C37" s="323" t="str">
        <f t="shared" si="0"/>
        <v>56</v>
      </c>
      <c r="D37" s="324">
        <f>fips_xref!A$12</f>
        <v>56041</v>
      </c>
      <c r="E37" s="323"/>
      <c r="F37" s="255" t="str">
        <f>SCC_xref!A$7</f>
        <v>2310000220</v>
      </c>
      <c r="G37" s="255" t="str">
        <f>VLOOKUP(F37,SCC_xref!$A$6:$B$39,2,FALSE)</f>
        <v>Drill rigs</v>
      </c>
      <c r="H37" s="325">
        <v>84.128699915022025</v>
      </c>
      <c r="I37" s="325">
        <v>9.46172366780897</v>
      </c>
      <c r="J37" s="325">
        <v>50.489644536904187</v>
      </c>
      <c r="K37" s="325">
        <v>5.4561775632942169</v>
      </c>
      <c r="L37" s="325">
        <v>3.1720995164599519</v>
      </c>
      <c r="M37" s="326">
        <v>44.300994954519297</v>
      </c>
      <c r="N37" s="326">
        <v>4.9457660788855371</v>
      </c>
      <c r="O37" s="326">
        <v>23.213029083663493</v>
      </c>
      <c r="P37" s="326">
        <v>1.9895344742966229E-2</v>
      </c>
      <c r="Q37" s="326">
        <v>1.1223676676471823</v>
      </c>
      <c r="R37" s="327">
        <v>0</v>
      </c>
      <c r="S37" s="327">
        <v>0</v>
      </c>
      <c r="T37" s="327">
        <v>0</v>
      </c>
      <c r="U37" s="327">
        <v>0</v>
      </c>
      <c r="V37" s="327">
        <v>0</v>
      </c>
      <c r="W37" s="328">
        <v>84.128699915022025</v>
      </c>
      <c r="X37" s="328">
        <v>9.46172366780897</v>
      </c>
      <c r="Y37" s="328">
        <v>50.489644536904187</v>
      </c>
      <c r="Z37" s="328">
        <v>5.4561775632942169</v>
      </c>
      <c r="AA37" s="328">
        <v>3.1720995164599519</v>
      </c>
      <c r="AB37" s="329" t="s">
        <v>16661</v>
      </c>
      <c r="AC37" s="340"/>
    </row>
    <row r="38" spans="1:50" s="255" customFormat="1" x14ac:dyDescent="0.2">
      <c r="A38" s="255" t="s">
        <v>15142</v>
      </c>
      <c r="B38" s="255" t="str">
        <f>VLOOKUP(D38,fips_xref!$A$5:$D$28,2,FALSE)</f>
        <v>Carbon</v>
      </c>
      <c r="C38" s="323" t="str">
        <f t="shared" si="0"/>
        <v>56</v>
      </c>
      <c r="D38" s="324">
        <f>fips_xref!A$5</f>
        <v>56007</v>
      </c>
      <c r="E38" s="323"/>
      <c r="F38" s="255" t="str">
        <f>SCC_xref!A$10</f>
        <v>2310000700</v>
      </c>
      <c r="G38" s="255" t="str">
        <f>VLOOKUP(F38,SCC_xref!$A$6:$B$39,2,FALSE)</f>
        <v>Unpermitted Fugitives</v>
      </c>
      <c r="H38" s="325">
        <v>0</v>
      </c>
      <c r="I38" s="325">
        <v>6999.6245186857195</v>
      </c>
      <c r="J38" s="325">
        <v>0</v>
      </c>
      <c r="K38" s="325">
        <v>0</v>
      </c>
      <c r="L38" s="325">
        <v>0</v>
      </c>
      <c r="M38" s="326">
        <v>0</v>
      </c>
      <c r="N38" s="326">
        <v>6999.6245186857195</v>
      </c>
      <c r="O38" s="326">
        <v>0</v>
      </c>
      <c r="P38" s="326">
        <v>0</v>
      </c>
      <c r="Q38" s="326">
        <v>0</v>
      </c>
      <c r="R38" s="327">
        <v>0</v>
      </c>
      <c r="S38" s="327">
        <v>0</v>
      </c>
      <c r="T38" s="327">
        <v>0</v>
      </c>
      <c r="U38" s="327">
        <v>0</v>
      </c>
      <c r="V38" s="327">
        <v>0</v>
      </c>
      <c r="W38" s="328">
        <v>0</v>
      </c>
      <c r="X38" s="328">
        <v>6999.6245186857195</v>
      </c>
      <c r="Y38" s="328">
        <v>0</v>
      </c>
      <c r="Z38" s="328">
        <v>0</v>
      </c>
      <c r="AA38" s="328">
        <v>0</v>
      </c>
      <c r="AB38" s="329" t="s">
        <v>16660</v>
      </c>
      <c r="AC38" s="340"/>
    </row>
    <row r="39" spans="1:50" s="255" customFormat="1" x14ac:dyDescent="0.2">
      <c r="A39" s="255" t="s">
        <v>15142</v>
      </c>
      <c r="B39" s="255" t="str">
        <f>VLOOKUP(D39,fips_xref!$A$5:$D$28,2,FALSE)</f>
        <v>Daggett</v>
      </c>
      <c r="C39" s="323" t="str">
        <f t="shared" si="0"/>
        <v>49</v>
      </c>
      <c r="D39" s="324">
        <f>fips_xref!A$6</f>
        <v>49009</v>
      </c>
      <c r="E39" s="323"/>
      <c r="F39" s="255" t="str">
        <f>SCC_xref!A$10</f>
        <v>2310000700</v>
      </c>
      <c r="G39" s="255" t="str">
        <f>VLOOKUP(F39,SCC_xref!$A$6:$B$39,2,FALSE)</f>
        <v>Unpermitted Fugitives</v>
      </c>
      <c r="H39" s="325">
        <v>0</v>
      </c>
      <c r="I39" s="325">
        <v>44.647356542781651</v>
      </c>
      <c r="J39" s="325">
        <v>0</v>
      </c>
      <c r="K39" s="325">
        <v>0</v>
      </c>
      <c r="L39" s="325">
        <v>0</v>
      </c>
      <c r="M39" s="326">
        <v>0</v>
      </c>
      <c r="N39" s="326">
        <v>44.647356542781651</v>
      </c>
      <c r="O39" s="326">
        <v>0</v>
      </c>
      <c r="P39" s="326">
        <v>0</v>
      </c>
      <c r="Q39" s="326">
        <v>0</v>
      </c>
      <c r="R39" s="327">
        <v>0</v>
      </c>
      <c r="S39" s="327">
        <v>0</v>
      </c>
      <c r="T39" s="327">
        <v>0</v>
      </c>
      <c r="U39" s="327">
        <v>0</v>
      </c>
      <c r="V39" s="327">
        <v>0</v>
      </c>
      <c r="W39" s="328">
        <v>0</v>
      </c>
      <c r="X39" s="328">
        <v>44.647356542781651</v>
      </c>
      <c r="Y39" s="328">
        <v>0</v>
      </c>
      <c r="Z39" s="328">
        <v>0</v>
      </c>
      <c r="AA39" s="328">
        <v>0</v>
      </c>
      <c r="AB39" s="329" t="s">
        <v>16660</v>
      </c>
      <c r="AC39" s="340"/>
    </row>
    <row r="40" spans="1:50" s="255" customFormat="1" x14ac:dyDescent="0.2">
      <c r="A40" s="255" t="s">
        <v>15142</v>
      </c>
      <c r="B40" s="255" t="str">
        <f>VLOOKUP(D40,fips_xref!$A$5:$D$28,2,FALSE)</f>
        <v>Summit</v>
      </c>
      <c r="C40" s="323" t="str">
        <f t="shared" si="0"/>
        <v>49</v>
      </c>
      <c r="D40" s="324">
        <f>fips_xref!A$7</f>
        <v>49043</v>
      </c>
      <c r="E40" s="323"/>
      <c r="F40" s="255" t="str">
        <f>SCC_xref!A$10</f>
        <v>2310000700</v>
      </c>
      <c r="G40" s="255" t="str">
        <f>VLOOKUP(F40,SCC_xref!$A$6:$B$39,2,FALSE)</f>
        <v>Unpermitted Fugitives</v>
      </c>
      <c r="H40" s="325">
        <v>0</v>
      </c>
      <c r="I40" s="325">
        <v>136.56838471909683</v>
      </c>
      <c r="J40" s="325">
        <v>0</v>
      </c>
      <c r="K40" s="325">
        <v>0</v>
      </c>
      <c r="L40" s="325">
        <v>0</v>
      </c>
      <c r="M40" s="326">
        <v>0</v>
      </c>
      <c r="N40" s="326">
        <v>136.56838471909683</v>
      </c>
      <c r="O40" s="326">
        <v>0</v>
      </c>
      <c r="P40" s="326">
        <v>0</v>
      </c>
      <c r="Q40" s="326">
        <v>0</v>
      </c>
      <c r="R40" s="327">
        <v>0</v>
      </c>
      <c r="S40" s="327">
        <v>0</v>
      </c>
      <c r="T40" s="327">
        <v>0</v>
      </c>
      <c r="U40" s="327">
        <v>0</v>
      </c>
      <c r="V40" s="327">
        <v>0</v>
      </c>
      <c r="W40" s="328">
        <v>0</v>
      </c>
      <c r="X40" s="328">
        <v>136.56838471909683</v>
      </c>
      <c r="Y40" s="328">
        <v>0</v>
      </c>
      <c r="Z40" s="328">
        <v>0</v>
      </c>
      <c r="AA40" s="328">
        <v>0</v>
      </c>
      <c r="AB40" s="329" t="s">
        <v>16660</v>
      </c>
      <c r="AC40" s="340"/>
    </row>
    <row r="41" spans="1:50" s="255" customFormat="1" x14ac:dyDescent="0.2">
      <c r="A41" s="255" t="s">
        <v>15142</v>
      </c>
      <c r="B41" s="255" t="str">
        <f>VLOOKUP(D41,fips_xref!$A$5:$D$28,2,FALSE)</f>
        <v>Albany</v>
      </c>
      <c r="C41" s="323" t="str">
        <f t="shared" si="0"/>
        <v>56</v>
      </c>
      <c r="D41" s="324">
        <f>fips_xref!A$8</f>
        <v>56001</v>
      </c>
      <c r="E41" s="323"/>
      <c r="F41" s="255" t="str">
        <f>SCC_xref!A$10</f>
        <v>2310000700</v>
      </c>
      <c r="G41" s="255" t="str">
        <f>VLOOKUP(F41,SCC_xref!$A$6:$B$39,2,FALSE)</f>
        <v>Unpermitted Fugitives</v>
      </c>
      <c r="H41" s="325">
        <v>0</v>
      </c>
      <c r="I41" s="325">
        <v>89.294713085563302</v>
      </c>
      <c r="J41" s="325">
        <v>0</v>
      </c>
      <c r="K41" s="325">
        <v>0</v>
      </c>
      <c r="L41" s="325">
        <v>0</v>
      </c>
      <c r="M41" s="326">
        <v>0</v>
      </c>
      <c r="N41" s="326">
        <v>89.294713085563302</v>
      </c>
      <c r="O41" s="326">
        <v>0</v>
      </c>
      <c r="P41" s="326">
        <v>0</v>
      </c>
      <c r="Q41" s="326">
        <v>0</v>
      </c>
      <c r="R41" s="327">
        <v>0</v>
      </c>
      <c r="S41" s="327">
        <v>0</v>
      </c>
      <c r="T41" s="327">
        <v>0</v>
      </c>
      <c r="U41" s="327">
        <v>0</v>
      </c>
      <c r="V41" s="327">
        <v>0</v>
      </c>
      <c r="W41" s="328">
        <v>0</v>
      </c>
      <c r="X41" s="328">
        <v>89.294713085563302</v>
      </c>
      <c r="Y41" s="328">
        <v>0</v>
      </c>
      <c r="Z41" s="328">
        <v>0</v>
      </c>
      <c r="AA41" s="328">
        <v>0</v>
      </c>
      <c r="AB41" s="329" t="s">
        <v>16660</v>
      </c>
      <c r="AC41" s="340"/>
    </row>
    <row r="42" spans="1:50" s="255" customFormat="1" x14ac:dyDescent="0.2">
      <c r="A42" s="255" t="s">
        <v>15142</v>
      </c>
      <c r="B42" s="255" t="str">
        <f>VLOOKUP(D42,fips_xref!$A$5:$D$28,2,FALSE)</f>
        <v>Lincoln</v>
      </c>
      <c r="C42" s="323" t="str">
        <f t="shared" si="0"/>
        <v>56</v>
      </c>
      <c r="D42" s="324">
        <f>fips_xref!A$9</f>
        <v>56023</v>
      </c>
      <c r="E42" s="323"/>
      <c r="F42" s="255" t="str">
        <f>SCC_xref!A$10</f>
        <v>2310000700</v>
      </c>
      <c r="G42" s="255" t="str">
        <f>VLOOKUP(F42,SCC_xref!$A$6:$B$39,2,FALSE)</f>
        <v>Unpermitted Fugitives</v>
      </c>
      <c r="H42" s="325">
        <v>0</v>
      </c>
      <c r="I42" s="325">
        <v>6170.9434297140406</v>
      </c>
      <c r="J42" s="325">
        <v>0</v>
      </c>
      <c r="K42" s="325">
        <v>0</v>
      </c>
      <c r="L42" s="325">
        <v>0</v>
      </c>
      <c r="M42" s="326">
        <v>0</v>
      </c>
      <c r="N42" s="326">
        <v>6170.9434297140406</v>
      </c>
      <c r="O42" s="326">
        <v>0</v>
      </c>
      <c r="P42" s="326">
        <v>0</v>
      </c>
      <c r="Q42" s="326">
        <v>0</v>
      </c>
      <c r="R42" s="327">
        <v>0</v>
      </c>
      <c r="S42" s="327">
        <v>0</v>
      </c>
      <c r="T42" s="327">
        <v>0</v>
      </c>
      <c r="U42" s="327">
        <v>0</v>
      </c>
      <c r="V42" s="327">
        <v>0</v>
      </c>
      <c r="W42" s="328">
        <v>0</v>
      </c>
      <c r="X42" s="328">
        <v>6170.9434297140406</v>
      </c>
      <c r="Y42" s="328">
        <v>0</v>
      </c>
      <c r="Z42" s="328">
        <v>0</v>
      </c>
      <c r="AA42" s="328">
        <v>0</v>
      </c>
      <c r="AB42" s="329" t="s">
        <v>16660</v>
      </c>
      <c r="AC42" s="340"/>
    </row>
    <row r="43" spans="1:50" s="255" customFormat="1" x14ac:dyDescent="0.2">
      <c r="A43" s="255" t="s">
        <v>15142</v>
      </c>
      <c r="B43" s="255" t="str">
        <f>VLOOKUP(D43,fips_xref!$A$5:$D$28,2,FALSE)</f>
        <v>Sublette</v>
      </c>
      <c r="C43" s="323" t="str">
        <f t="shared" si="0"/>
        <v>56</v>
      </c>
      <c r="D43" s="324">
        <f>fips_xref!A$10</f>
        <v>56035</v>
      </c>
      <c r="E43" s="323"/>
      <c r="F43" s="255" t="str">
        <f>SCC_xref!A$10</f>
        <v>2310000700</v>
      </c>
      <c r="G43" s="255" t="str">
        <f>VLOOKUP(F43,SCC_xref!$A$6:$B$39,2,FALSE)</f>
        <v>Unpermitted Fugitives</v>
      </c>
      <c r="H43" s="325">
        <v>0</v>
      </c>
      <c r="I43" s="325">
        <v>0</v>
      </c>
      <c r="J43" s="325">
        <v>0</v>
      </c>
      <c r="K43" s="325">
        <v>0</v>
      </c>
      <c r="L43" s="325">
        <v>0</v>
      </c>
      <c r="M43" s="326">
        <v>0</v>
      </c>
      <c r="N43" s="326">
        <v>0</v>
      </c>
      <c r="O43" s="326">
        <v>0</v>
      </c>
      <c r="P43" s="326">
        <v>0</v>
      </c>
      <c r="Q43" s="326">
        <v>0</v>
      </c>
      <c r="R43" s="327">
        <v>0</v>
      </c>
      <c r="S43" s="327">
        <v>3115.9323442165833</v>
      </c>
      <c r="T43" s="327">
        <v>0</v>
      </c>
      <c r="U43" s="327">
        <v>0</v>
      </c>
      <c r="V43" s="327">
        <v>0</v>
      </c>
      <c r="W43" s="328">
        <v>0</v>
      </c>
      <c r="X43" s="328">
        <v>3115.9323442165833</v>
      </c>
      <c r="Y43" s="328">
        <v>0</v>
      </c>
      <c r="Z43" s="328">
        <v>0</v>
      </c>
      <c r="AA43" s="328">
        <v>0</v>
      </c>
      <c r="AB43" s="329" t="s">
        <v>16660</v>
      </c>
      <c r="AC43" s="340"/>
    </row>
    <row r="44" spans="1:50" s="255" customFormat="1" x14ac:dyDescent="0.2">
      <c r="A44" s="255" t="s">
        <v>15142</v>
      </c>
      <c r="B44" s="255" t="str">
        <f>VLOOKUP(D44,fips_xref!$A$5:$D$28,2,FALSE)</f>
        <v>Sweetwater</v>
      </c>
      <c r="C44" s="323" t="str">
        <f t="shared" si="0"/>
        <v>56</v>
      </c>
      <c r="D44" s="324">
        <f>fips_xref!A$11</f>
        <v>56037</v>
      </c>
      <c r="E44" s="323"/>
      <c r="F44" s="255" t="str">
        <f>SCC_xref!A$10</f>
        <v>2310000700</v>
      </c>
      <c r="G44" s="255" t="str">
        <f>VLOOKUP(F44,SCC_xref!$A$6:$B$39,2,FALSE)</f>
        <v>Unpermitted Fugitives</v>
      </c>
      <c r="H44" s="325">
        <v>0</v>
      </c>
      <c r="I44" s="325">
        <v>13421.518904101949</v>
      </c>
      <c r="J44" s="325">
        <v>0</v>
      </c>
      <c r="K44" s="325">
        <v>0</v>
      </c>
      <c r="L44" s="325">
        <v>0</v>
      </c>
      <c r="M44" s="326">
        <v>0</v>
      </c>
      <c r="N44" s="326">
        <v>13421.518904101949</v>
      </c>
      <c r="O44" s="326">
        <v>0</v>
      </c>
      <c r="P44" s="326">
        <v>0</v>
      </c>
      <c r="Q44" s="326">
        <v>0</v>
      </c>
      <c r="R44" s="327">
        <v>0</v>
      </c>
      <c r="S44" s="327">
        <v>0</v>
      </c>
      <c r="T44" s="327">
        <v>0</v>
      </c>
      <c r="U44" s="327">
        <v>0</v>
      </c>
      <c r="V44" s="327">
        <v>0</v>
      </c>
      <c r="W44" s="328">
        <v>0</v>
      </c>
      <c r="X44" s="328">
        <v>13421.518904101949</v>
      </c>
      <c r="Y44" s="328">
        <v>0</v>
      </c>
      <c r="Z44" s="328">
        <v>0</v>
      </c>
      <c r="AA44" s="328">
        <v>0</v>
      </c>
      <c r="AB44" s="329" t="s">
        <v>16660</v>
      </c>
      <c r="AC44" s="340"/>
    </row>
    <row r="45" spans="1:50" s="255" customFormat="1" x14ac:dyDescent="0.2">
      <c r="A45" s="255" t="s">
        <v>15142</v>
      </c>
      <c r="B45" s="255" t="str">
        <f>VLOOKUP(D45,fips_xref!$A$5:$D$28,2,FALSE)</f>
        <v>Uinta</v>
      </c>
      <c r="C45" s="323" t="str">
        <f t="shared" si="0"/>
        <v>56</v>
      </c>
      <c r="D45" s="324">
        <f>fips_xref!A$12</f>
        <v>56041</v>
      </c>
      <c r="E45" s="323"/>
      <c r="F45" s="255" t="str">
        <f>SCC_xref!A$10</f>
        <v>2310000700</v>
      </c>
      <c r="G45" s="255" t="str">
        <f>VLOOKUP(F45,SCC_xref!$A$6:$B$39,2,FALSE)</f>
        <v>Unpermitted Fugitives</v>
      </c>
      <c r="H45" s="325">
        <v>0</v>
      </c>
      <c r="I45" s="325">
        <v>1857.7373866208613</v>
      </c>
      <c r="J45" s="325">
        <v>0</v>
      </c>
      <c r="K45" s="325">
        <v>0</v>
      </c>
      <c r="L45" s="325">
        <v>0</v>
      </c>
      <c r="M45" s="326">
        <v>0</v>
      </c>
      <c r="N45" s="326">
        <v>1857.7373866208613</v>
      </c>
      <c r="O45" s="326">
        <v>0</v>
      </c>
      <c r="P45" s="326">
        <v>0</v>
      </c>
      <c r="Q45" s="326">
        <v>0</v>
      </c>
      <c r="R45" s="327">
        <v>0</v>
      </c>
      <c r="S45" s="327">
        <v>0</v>
      </c>
      <c r="T45" s="327">
        <v>0</v>
      </c>
      <c r="U45" s="327">
        <v>0</v>
      </c>
      <c r="V45" s="327">
        <v>0</v>
      </c>
      <c r="W45" s="328">
        <v>0</v>
      </c>
      <c r="X45" s="328">
        <v>1857.7373866208613</v>
      </c>
      <c r="Y45" s="328">
        <v>0</v>
      </c>
      <c r="Z45" s="328">
        <v>0</v>
      </c>
      <c r="AA45" s="328">
        <v>0</v>
      </c>
      <c r="AB45" s="329" t="s">
        <v>16660</v>
      </c>
      <c r="AC45" s="340"/>
    </row>
    <row r="46" spans="1:50" s="259" customFormat="1" x14ac:dyDescent="0.2">
      <c r="A46" s="259" t="s">
        <v>15686</v>
      </c>
      <c r="B46" s="255" t="str">
        <f>VLOOKUP(D46,fips_xref!$A$5:$D$28,2,FALSE)</f>
        <v>Carbon</v>
      </c>
      <c r="C46" s="323" t="str">
        <f t="shared" si="0"/>
        <v>56</v>
      </c>
      <c r="D46" s="324">
        <f>fips_xref!A$5</f>
        <v>56007</v>
      </c>
      <c r="E46" s="339"/>
      <c r="F46" s="259" t="str">
        <f>SCC_xref!$A$6</f>
        <v>2310000100</v>
      </c>
      <c r="G46" s="259" t="str">
        <f>VLOOKUP(F46,SCC_xref!$A$6:$B$39,2,FALSE)</f>
        <v>Heaters</v>
      </c>
      <c r="H46" s="325">
        <v>666.70600242165972</v>
      </c>
      <c r="I46" s="325">
        <v>36.668830133191285</v>
      </c>
      <c r="J46" s="325">
        <v>560.03304203419407</v>
      </c>
      <c r="K46" s="325">
        <v>4.0002360145299578</v>
      </c>
      <c r="L46" s="325">
        <v>50.669656184046133</v>
      </c>
      <c r="M46" s="326">
        <v>666.70600242165972</v>
      </c>
      <c r="N46" s="326">
        <v>36.668830133191285</v>
      </c>
      <c r="O46" s="326">
        <v>560.03304203419407</v>
      </c>
      <c r="P46" s="326">
        <v>4.0002360145299578</v>
      </c>
      <c r="Q46" s="326">
        <v>50.669656184046133</v>
      </c>
      <c r="R46" s="327">
        <v>0</v>
      </c>
      <c r="S46" s="327">
        <v>0</v>
      </c>
      <c r="T46" s="327">
        <v>0</v>
      </c>
      <c r="U46" s="327">
        <v>0</v>
      </c>
      <c r="V46" s="327">
        <v>0</v>
      </c>
      <c r="W46" s="328">
        <v>666.70600242165972</v>
      </c>
      <c r="X46" s="328">
        <v>36.668830133191285</v>
      </c>
      <c r="Y46" s="328">
        <v>560.03304203419407</v>
      </c>
      <c r="Z46" s="328">
        <v>4.0002360145299578</v>
      </c>
      <c r="AA46" s="328">
        <v>50.669656184046133</v>
      </c>
      <c r="AB46" s="329" t="s">
        <v>16660</v>
      </c>
      <c r="AC46" s="340"/>
      <c r="AE46" s="255"/>
      <c r="AF46" s="255"/>
      <c r="AG46" s="255"/>
      <c r="AH46" s="255"/>
      <c r="AI46" s="255"/>
      <c r="AJ46" s="255"/>
      <c r="AK46" s="255"/>
      <c r="AL46" s="255"/>
      <c r="AM46" s="255"/>
      <c r="AN46" s="255"/>
      <c r="AO46" s="255"/>
      <c r="AP46" s="255"/>
      <c r="AQ46" s="255"/>
      <c r="AR46" s="255"/>
      <c r="AS46" s="255"/>
      <c r="AT46" s="255"/>
      <c r="AU46" s="255"/>
      <c r="AV46" s="255"/>
      <c r="AW46" s="255"/>
      <c r="AX46" s="255"/>
    </row>
    <row r="47" spans="1:50" s="259" customFormat="1" x14ac:dyDescent="0.2">
      <c r="A47" s="259" t="s">
        <v>15686</v>
      </c>
      <c r="B47" s="255" t="str">
        <f>VLOOKUP(D47,fips_xref!$A$5:$D$28,2,FALSE)</f>
        <v>Daggett</v>
      </c>
      <c r="C47" s="323" t="str">
        <f t="shared" si="0"/>
        <v>49</v>
      </c>
      <c r="D47" s="324">
        <f>fips_xref!A$6</f>
        <v>49009</v>
      </c>
      <c r="E47" s="339"/>
      <c r="F47" s="259" t="str">
        <f>SCC_xref!$A$6</f>
        <v>2310000100</v>
      </c>
      <c r="G47" s="259" t="str">
        <f>VLOOKUP(F47,SCC_xref!$A$6:$B$39,2,FALSE)</f>
        <v>Heaters</v>
      </c>
      <c r="H47" s="325">
        <v>3.9868556683696177</v>
      </c>
      <c r="I47" s="325">
        <v>0.21927706176032896</v>
      </c>
      <c r="J47" s="325">
        <v>3.3489587614304783</v>
      </c>
      <c r="K47" s="325">
        <v>2.3921134010217698E-2</v>
      </c>
      <c r="L47" s="325">
        <v>0.30300103079609092</v>
      </c>
      <c r="M47" s="326">
        <v>3.9868556683696177</v>
      </c>
      <c r="N47" s="326">
        <v>0.21927706176032896</v>
      </c>
      <c r="O47" s="326">
        <v>3.3489587614304783</v>
      </c>
      <c r="P47" s="326">
        <v>2.3921134010217698E-2</v>
      </c>
      <c r="Q47" s="326">
        <v>0.30300103079609092</v>
      </c>
      <c r="R47" s="327">
        <v>0</v>
      </c>
      <c r="S47" s="327">
        <v>0</v>
      </c>
      <c r="T47" s="327">
        <v>0</v>
      </c>
      <c r="U47" s="327">
        <v>0</v>
      </c>
      <c r="V47" s="327">
        <v>0</v>
      </c>
      <c r="W47" s="328">
        <v>3.9868556683696177</v>
      </c>
      <c r="X47" s="328">
        <v>0.21927706176032896</v>
      </c>
      <c r="Y47" s="328">
        <v>3.3489587614304783</v>
      </c>
      <c r="Z47" s="328">
        <v>2.3921134010217698E-2</v>
      </c>
      <c r="AA47" s="328">
        <v>0.30300103079609092</v>
      </c>
      <c r="AB47" s="329" t="s">
        <v>16660</v>
      </c>
      <c r="AC47" s="340"/>
      <c r="AF47" s="255"/>
      <c r="AG47" s="255"/>
      <c r="AH47" s="255"/>
      <c r="AI47" s="255"/>
      <c r="AJ47" s="255"/>
      <c r="AK47" s="255"/>
      <c r="AL47" s="255"/>
      <c r="AM47" s="255"/>
      <c r="AN47" s="255"/>
      <c r="AO47" s="255"/>
      <c r="AP47" s="255"/>
      <c r="AQ47" s="255"/>
      <c r="AR47" s="255"/>
      <c r="AS47" s="255"/>
      <c r="AT47" s="255"/>
      <c r="AU47" s="255"/>
      <c r="AV47" s="255"/>
      <c r="AW47" s="255"/>
      <c r="AX47" s="255"/>
    </row>
    <row r="48" spans="1:50" s="259" customFormat="1" x14ac:dyDescent="0.2">
      <c r="A48" s="259" t="s">
        <v>15686</v>
      </c>
      <c r="B48" s="255" t="str">
        <f>VLOOKUP(D48,fips_xref!$A$5:$D$28,2,FALSE)</f>
        <v>Summit</v>
      </c>
      <c r="C48" s="323" t="str">
        <f t="shared" si="0"/>
        <v>49</v>
      </c>
      <c r="D48" s="324">
        <f>fips_xref!A$7</f>
        <v>49043</v>
      </c>
      <c r="E48" s="339"/>
      <c r="F48" s="259" t="str">
        <f>SCC_xref!$A$6</f>
        <v>2310000100</v>
      </c>
      <c r="G48" s="259" t="str">
        <f>VLOOKUP(F48,SCC_xref!$A$6:$B$39,2,FALSE)</f>
        <v>Heaters</v>
      </c>
      <c r="H48" s="325">
        <v>12.195087926777653</v>
      </c>
      <c r="I48" s="325">
        <v>0.67072983597277092</v>
      </c>
      <c r="J48" s="325">
        <v>10.243873858493227</v>
      </c>
      <c r="K48" s="325">
        <v>7.3170527560665916E-2</v>
      </c>
      <c r="L48" s="325">
        <v>0.92682668243510169</v>
      </c>
      <c r="M48" s="326">
        <v>12.195087926777653</v>
      </c>
      <c r="N48" s="326">
        <v>0.67072983597277092</v>
      </c>
      <c r="O48" s="326">
        <v>10.243873858493227</v>
      </c>
      <c r="P48" s="326">
        <v>7.3170527560665916E-2</v>
      </c>
      <c r="Q48" s="326">
        <v>0.92682668243510169</v>
      </c>
      <c r="R48" s="327">
        <v>0</v>
      </c>
      <c r="S48" s="327">
        <v>0</v>
      </c>
      <c r="T48" s="327">
        <v>0</v>
      </c>
      <c r="U48" s="327">
        <v>0</v>
      </c>
      <c r="V48" s="327">
        <v>0</v>
      </c>
      <c r="W48" s="328">
        <v>12.195087926777653</v>
      </c>
      <c r="X48" s="328">
        <v>0.67072983597277092</v>
      </c>
      <c r="Y48" s="328">
        <v>10.243873858493227</v>
      </c>
      <c r="Z48" s="328">
        <v>7.3170527560665916E-2</v>
      </c>
      <c r="AA48" s="328">
        <v>0.92682668243510169</v>
      </c>
      <c r="AB48" s="329" t="s">
        <v>16660</v>
      </c>
      <c r="AC48" s="340"/>
      <c r="AW48" s="255"/>
    </row>
    <row r="49" spans="1:49" s="259" customFormat="1" x14ac:dyDescent="0.2">
      <c r="A49" s="259" t="s">
        <v>15686</v>
      </c>
      <c r="B49" s="255" t="str">
        <f>VLOOKUP(D49,fips_xref!$A$5:$D$28,2,FALSE)</f>
        <v>Albany</v>
      </c>
      <c r="C49" s="323" t="str">
        <f t="shared" si="0"/>
        <v>56</v>
      </c>
      <c r="D49" s="324">
        <f>fips_xref!A$8</f>
        <v>56001</v>
      </c>
      <c r="E49" s="339"/>
      <c r="F49" s="259" t="str">
        <f>SCC_xref!$A$6</f>
        <v>2310000100</v>
      </c>
      <c r="G49" s="259" t="str">
        <f>VLOOKUP(F49,SCC_xref!$A$6:$B$39,2,FALSE)</f>
        <v>Heaters</v>
      </c>
      <c r="H49" s="325">
        <v>7.9737113367392354</v>
      </c>
      <c r="I49" s="325">
        <v>0.43855412352065792</v>
      </c>
      <c r="J49" s="325">
        <v>6.6979175228609567</v>
      </c>
      <c r="K49" s="325">
        <v>4.7842268020435397E-2</v>
      </c>
      <c r="L49" s="325">
        <v>0.60600206159218184</v>
      </c>
      <c r="M49" s="326">
        <v>7.9737113367392354</v>
      </c>
      <c r="N49" s="326">
        <v>0.43855412352065792</v>
      </c>
      <c r="O49" s="326">
        <v>6.6979175228609567</v>
      </c>
      <c r="P49" s="326">
        <v>4.7842268020435397E-2</v>
      </c>
      <c r="Q49" s="326">
        <v>0.60600206159218184</v>
      </c>
      <c r="R49" s="327">
        <v>0</v>
      </c>
      <c r="S49" s="327">
        <v>0</v>
      </c>
      <c r="T49" s="327">
        <v>0</v>
      </c>
      <c r="U49" s="327">
        <v>0</v>
      </c>
      <c r="V49" s="327">
        <v>0</v>
      </c>
      <c r="W49" s="328">
        <v>7.9737113367392354</v>
      </c>
      <c r="X49" s="328">
        <v>0.43855412352065792</v>
      </c>
      <c r="Y49" s="328">
        <v>6.6979175228609567</v>
      </c>
      <c r="Z49" s="328">
        <v>4.7842268020435397E-2</v>
      </c>
      <c r="AA49" s="328">
        <v>0.60600206159218184</v>
      </c>
      <c r="AB49" s="329" t="s">
        <v>16660</v>
      </c>
      <c r="AC49" s="340"/>
      <c r="AW49" s="255"/>
    </row>
    <row r="50" spans="1:49" s="259" customFormat="1" x14ac:dyDescent="0.2">
      <c r="A50" s="259" t="s">
        <v>15686</v>
      </c>
      <c r="B50" s="255" t="str">
        <f>VLOOKUP(D50,fips_xref!$A$5:$D$28,2,FALSE)</f>
        <v>Lincoln</v>
      </c>
      <c r="C50" s="323" t="str">
        <f t="shared" si="0"/>
        <v>56</v>
      </c>
      <c r="D50" s="324">
        <f>fips_xref!A$9</f>
        <v>56023</v>
      </c>
      <c r="E50" s="339"/>
      <c r="F50" s="259" t="str">
        <f>SCC_xref!$A$6</f>
        <v>2310000100</v>
      </c>
      <c r="G50" s="259" t="str">
        <f>VLOOKUP(F50,SCC_xref!$A$6:$B$39,2,FALSE)</f>
        <v>Heaters</v>
      </c>
      <c r="H50" s="325">
        <v>551.04406390486076</v>
      </c>
      <c r="I50" s="325">
        <v>30.307423514767343</v>
      </c>
      <c r="J50" s="325">
        <v>462.87701368008294</v>
      </c>
      <c r="K50" s="325">
        <v>3.3062643834291636</v>
      </c>
      <c r="L50" s="325">
        <v>41.879348856769411</v>
      </c>
      <c r="M50" s="326">
        <v>551.04406390486076</v>
      </c>
      <c r="N50" s="326">
        <v>30.307423514767343</v>
      </c>
      <c r="O50" s="326">
        <v>462.87701368008294</v>
      </c>
      <c r="P50" s="326">
        <v>3.3062643834291636</v>
      </c>
      <c r="Q50" s="326">
        <v>41.879348856769411</v>
      </c>
      <c r="R50" s="327">
        <v>0</v>
      </c>
      <c r="S50" s="327">
        <v>0</v>
      </c>
      <c r="T50" s="327">
        <v>0</v>
      </c>
      <c r="U50" s="327">
        <v>0</v>
      </c>
      <c r="V50" s="327">
        <v>0</v>
      </c>
      <c r="W50" s="328">
        <v>551.04406390486076</v>
      </c>
      <c r="X50" s="328">
        <v>30.307423514767343</v>
      </c>
      <c r="Y50" s="328">
        <v>462.87701368008294</v>
      </c>
      <c r="Z50" s="328">
        <v>3.3062643834291636</v>
      </c>
      <c r="AA50" s="328">
        <v>41.879348856769411</v>
      </c>
      <c r="AB50" s="329" t="s">
        <v>16660</v>
      </c>
      <c r="AC50" s="340"/>
    </row>
    <row r="51" spans="1:49" s="259" customFormat="1" x14ac:dyDescent="0.2">
      <c r="A51" s="259" t="s">
        <v>15686</v>
      </c>
      <c r="B51" s="255" t="str">
        <f>VLOOKUP(D51,fips_xref!$A$5:$D$28,2,FALSE)</f>
        <v>Sublette</v>
      </c>
      <c r="C51" s="323" t="str">
        <f t="shared" si="0"/>
        <v>56</v>
      </c>
      <c r="D51" s="324">
        <f>fips_xref!A$10</f>
        <v>56035</v>
      </c>
      <c r="E51" s="339"/>
      <c r="F51" s="259" t="str">
        <f>SCC_xref!$A$6</f>
        <v>2310000100</v>
      </c>
      <c r="G51" s="259" t="str">
        <f>VLOOKUP(F51,SCC_xref!$A$6:$B$39,2,FALSE)</f>
        <v>Heaters</v>
      </c>
      <c r="H51" s="325">
        <v>0</v>
      </c>
      <c r="I51" s="325">
        <v>0</v>
      </c>
      <c r="J51" s="325">
        <v>0</v>
      </c>
      <c r="K51" s="325">
        <v>0</v>
      </c>
      <c r="L51" s="325">
        <v>0</v>
      </c>
      <c r="M51" s="326">
        <v>0</v>
      </c>
      <c r="N51" s="326">
        <v>0</v>
      </c>
      <c r="O51" s="326">
        <v>0</v>
      </c>
      <c r="P51" s="326">
        <v>0</v>
      </c>
      <c r="Q51" s="326">
        <v>0</v>
      </c>
      <c r="R51" s="327">
        <v>568.37012694548855</v>
      </c>
      <c r="S51" s="327">
        <v>31.260356982001937</v>
      </c>
      <c r="T51" s="327">
        <v>477.43090663421202</v>
      </c>
      <c r="U51" s="327">
        <v>3.4102207616729454</v>
      </c>
      <c r="V51" s="327">
        <v>43.196129647857148</v>
      </c>
      <c r="W51" s="328">
        <v>568.37012694548855</v>
      </c>
      <c r="X51" s="328">
        <v>31.260356982001937</v>
      </c>
      <c r="Y51" s="328">
        <v>477.43090663421202</v>
      </c>
      <c r="Z51" s="328">
        <v>3.4102207616729454</v>
      </c>
      <c r="AA51" s="328">
        <v>43.196129647857148</v>
      </c>
      <c r="AB51" s="329" t="s">
        <v>16660</v>
      </c>
      <c r="AC51" s="340"/>
    </row>
    <row r="52" spans="1:49" s="259" customFormat="1" x14ac:dyDescent="0.2">
      <c r="A52" s="259" t="s">
        <v>15686</v>
      </c>
      <c r="B52" s="255" t="str">
        <f>VLOOKUP(D52,fips_xref!$A$5:$D$28,2,FALSE)</f>
        <v>Sweetwater</v>
      </c>
      <c r="C52" s="323" t="str">
        <f t="shared" si="0"/>
        <v>56</v>
      </c>
      <c r="D52" s="324">
        <f>fips_xref!A$11</f>
        <v>56037</v>
      </c>
      <c r="E52" s="339"/>
      <c r="F52" s="259" t="str">
        <f>SCC_xref!$A$6</f>
        <v>2310000100</v>
      </c>
      <c r="G52" s="259" t="str">
        <f>VLOOKUP(F52,SCC_xref!$A$6:$B$39,2,FALSE)</f>
        <v>Heaters</v>
      </c>
      <c r="H52" s="325">
        <v>1216.6643053560085</v>
      </c>
      <c r="I52" s="325">
        <v>66.916536794580452</v>
      </c>
      <c r="J52" s="325">
        <v>1021.998016499047</v>
      </c>
      <c r="K52" s="325">
        <v>7.2999858321360493</v>
      </c>
      <c r="L52" s="325">
        <v>92.466487207056645</v>
      </c>
      <c r="M52" s="326">
        <v>1216.6643053560085</v>
      </c>
      <c r="N52" s="326">
        <v>66.916536794580452</v>
      </c>
      <c r="O52" s="326">
        <v>1021.998016499047</v>
      </c>
      <c r="P52" s="326">
        <v>7.2999858321360493</v>
      </c>
      <c r="Q52" s="326">
        <v>92.466487207056645</v>
      </c>
      <c r="R52" s="327">
        <v>0</v>
      </c>
      <c r="S52" s="327">
        <v>0</v>
      </c>
      <c r="T52" s="327">
        <v>0</v>
      </c>
      <c r="U52" s="327">
        <v>0</v>
      </c>
      <c r="V52" s="327">
        <v>0</v>
      </c>
      <c r="W52" s="328">
        <v>1216.6643053560085</v>
      </c>
      <c r="X52" s="328">
        <v>66.916536794580452</v>
      </c>
      <c r="Y52" s="328">
        <v>1021.998016499047</v>
      </c>
      <c r="Z52" s="328">
        <v>7.2999858321360493</v>
      </c>
      <c r="AA52" s="328">
        <v>92.466487207056645</v>
      </c>
      <c r="AB52" s="329" t="s">
        <v>16660</v>
      </c>
      <c r="AC52" s="340"/>
    </row>
    <row r="53" spans="1:49" s="259" customFormat="1" x14ac:dyDescent="0.2">
      <c r="A53" s="259" t="s">
        <v>15686</v>
      </c>
      <c r="B53" s="255" t="str">
        <f>VLOOKUP(D53,fips_xref!$A$5:$D$28,2,FALSE)</f>
        <v>Uinta</v>
      </c>
      <c r="C53" s="323" t="str">
        <f t="shared" si="0"/>
        <v>56</v>
      </c>
      <c r="D53" s="324">
        <f>fips_xref!A$12</f>
        <v>56041</v>
      </c>
      <c r="E53" s="339"/>
      <c r="F53" s="259" t="str">
        <f>SCC_xref!$A$6</f>
        <v>2310000100</v>
      </c>
      <c r="G53" s="259" t="str">
        <f>VLOOKUP(F53,SCC_xref!$A$6:$B$39,2,FALSE)</f>
        <v>Heaters</v>
      </c>
      <c r="H53" s="325">
        <v>165.8895711573542</v>
      </c>
      <c r="I53" s="325">
        <v>9.1239264136544822</v>
      </c>
      <c r="J53" s="325">
        <v>139.34723977217752</v>
      </c>
      <c r="K53" s="325">
        <v>0.99533742694412508</v>
      </c>
      <c r="L53" s="325">
        <v>12.60760740795892</v>
      </c>
      <c r="M53" s="326">
        <v>165.8895711573542</v>
      </c>
      <c r="N53" s="326">
        <v>9.1239264136544822</v>
      </c>
      <c r="O53" s="326">
        <v>139.34723977217752</v>
      </c>
      <c r="P53" s="326">
        <v>0.99533742694412508</v>
      </c>
      <c r="Q53" s="326">
        <v>12.60760740795892</v>
      </c>
      <c r="R53" s="327">
        <v>0</v>
      </c>
      <c r="S53" s="327">
        <v>0</v>
      </c>
      <c r="T53" s="327">
        <v>0</v>
      </c>
      <c r="U53" s="327">
        <v>0</v>
      </c>
      <c r="V53" s="327">
        <v>0</v>
      </c>
      <c r="W53" s="328">
        <v>165.8895711573542</v>
      </c>
      <c r="X53" s="328">
        <v>9.1239264136544822</v>
      </c>
      <c r="Y53" s="328">
        <v>139.34723977217752</v>
      </c>
      <c r="Z53" s="328">
        <v>0.99533742694412508</v>
      </c>
      <c r="AA53" s="328">
        <v>12.60760740795892</v>
      </c>
      <c r="AB53" s="329" t="s">
        <v>16660</v>
      </c>
      <c r="AC53" s="340"/>
    </row>
    <row r="54" spans="1:49" s="259" customFormat="1" x14ac:dyDescent="0.2">
      <c r="A54" s="259" t="s">
        <v>15143</v>
      </c>
      <c r="B54" s="255" t="str">
        <f>VLOOKUP(D54,fips_xref!$A$5:$D$28,2,FALSE)</f>
        <v>Carbon</v>
      </c>
      <c r="C54" s="323" t="str">
        <f t="shared" si="0"/>
        <v>56</v>
      </c>
      <c r="D54" s="324">
        <f>fips_xref!A$5</f>
        <v>56007</v>
      </c>
      <c r="E54" s="339"/>
      <c r="F54" s="259" t="str">
        <f>SCC_xref!A$9</f>
        <v>2310000300</v>
      </c>
      <c r="G54" s="259" t="str">
        <f>VLOOKUP(F54,SCC_xref!$A$6:$B$39,2,FALSE)</f>
        <v>Pneumatic devices</v>
      </c>
      <c r="H54" s="325">
        <v>0</v>
      </c>
      <c r="I54" s="325">
        <v>4928.7032309970227</v>
      </c>
      <c r="J54" s="325">
        <v>0</v>
      </c>
      <c r="K54" s="325">
        <v>0</v>
      </c>
      <c r="L54" s="325">
        <v>0</v>
      </c>
      <c r="M54" s="326">
        <v>0</v>
      </c>
      <c r="N54" s="326">
        <v>4213.8392341761019</v>
      </c>
      <c r="O54" s="326">
        <v>0</v>
      </c>
      <c r="P54" s="326">
        <v>0</v>
      </c>
      <c r="Q54" s="326">
        <v>0</v>
      </c>
      <c r="R54" s="327">
        <v>0</v>
      </c>
      <c r="S54" s="327">
        <v>0</v>
      </c>
      <c r="T54" s="327">
        <v>0</v>
      </c>
      <c r="U54" s="327">
        <v>0</v>
      </c>
      <c r="V54" s="327">
        <v>0</v>
      </c>
      <c r="W54" s="328">
        <v>0</v>
      </c>
      <c r="X54" s="328">
        <v>4928.7032309970227</v>
      </c>
      <c r="Y54" s="328">
        <v>0</v>
      </c>
      <c r="Z54" s="328">
        <v>0</v>
      </c>
      <c r="AA54" s="328">
        <v>0</v>
      </c>
      <c r="AB54" s="329" t="s">
        <v>16661</v>
      </c>
      <c r="AC54" s="340"/>
    </row>
    <row r="55" spans="1:49" s="259" customFormat="1" x14ac:dyDescent="0.2">
      <c r="A55" s="259" t="s">
        <v>15143</v>
      </c>
      <c r="B55" s="255" t="str">
        <f>VLOOKUP(D55,fips_xref!$A$5:$D$28,2,FALSE)</f>
        <v>Daggett</v>
      </c>
      <c r="C55" s="323" t="str">
        <f t="shared" si="0"/>
        <v>49</v>
      </c>
      <c r="D55" s="324">
        <f>fips_xref!A$6</f>
        <v>49009</v>
      </c>
      <c r="E55" s="339"/>
      <c r="F55" s="259" t="str">
        <f>SCC_xref!A$9</f>
        <v>2310000300</v>
      </c>
      <c r="G55" s="259" t="str">
        <f>VLOOKUP(F55,SCC_xref!$A$6:$B$39,2,FALSE)</f>
        <v>Pneumatic devices</v>
      </c>
      <c r="H55" s="325">
        <v>0</v>
      </c>
      <c r="I55" s="325">
        <v>30.469936325615365</v>
      </c>
      <c r="J55" s="325">
        <v>0</v>
      </c>
      <c r="K55" s="325">
        <v>0</v>
      </c>
      <c r="L55" s="325">
        <v>0</v>
      </c>
      <c r="M55" s="326">
        <v>0</v>
      </c>
      <c r="N55" s="326">
        <v>30.469936325615365</v>
      </c>
      <c r="O55" s="326">
        <v>0</v>
      </c>
      <c r="P55" s="326">
        <v>0</v>
      </c>
      <c r="Q55" s="326">
        <v>0</v>
      </c>
      <c r="R55" s="327">
        <v>0</v>
      </c>
      <c r="S55" s="327">
        <v>0</v>
      </c>
      <c r="T55" s="327">
        <v>0</v>
      </c>
      <c r="U55" s="327">
        <v>0</v>
      </c>
      <c r="V55" s="327">
        <v>0</v>
      </c>
      <c r="W55" s="328">
        <v>0</v>
      </c>
      <c r="X55" s="328">
        <v>30.469936325615365</v>
      </c>
      <c r="Y55" s="328">
        <v>0</v>
      </c>
      <c r="Z55" s="328">
        <v>0</v>
      </c>
      <c r="AA55" s="328">
        <v>0</v>
      </c>
      <c r="AB55" s="329" t="s">
        <v>16661</v>
      </c>
      <c r="AC55" s="340"/>
    </row>
    <row r="56" spans="1:49" s="259" customFormat="1" x14ac:dyDescent="0.2">
      <c r="A56" s="259" t="s">
        <v>15143</v>
      </c>
      <c r="B56" s="255" t="str">
        <f>VLOOKUP(D56,fips_xref!$A$5:$D$28,2,FALSE)</f>
        <v>Summit</v>
      </c>
      <c r="C56" s="323" t="str">
        <f t="shared" si="0"/>
        <v>49</v>
      </c>
      <c r="D56" s="324">
        <f>fips_xref!A$7</f>
        <v>49043</v>
      </c>
      <c r="E56" s="339"/>
      <c r="F56" s="259" t="str">
        <f>SCC_xref!A$9</f>
        <v>2310000300</v>
      </c>
      <c r="G56" s="259" t="str">
        <f>VLOOKUP(F56,SCC_xref!$A$6:$B$39,2,FALSE)</f>
        <v>Pneumatic devices</v>
      </c>
      <c r="H56" s="325">
        <v>0</v>
      </c>
      <c r="I56" s="325">
        <v>93.202158172470519</v>
      </c>
      <c r="J56" s="325">
        <v>0</v>
      </c>
      <c r="K56" s="325">
        <v>0</v>
      </c>
      <c r="L56" s="325">
        <v>0</v>
      </c>
      <c r="M56" s="326">
        <v>0</v>
      </c>
      <c r="N56" s="326">
        <v>93.202158172470519</v>
      </c>
      <c r="O56" s="326">
        <v>0</v>
      </c>
      <c r="P56" s="326">
        <v>0</v>
      </c>
      <c r="Q56" s="326">
        <v>0</v>
      </c>
      <c r="R56" s="327">
        <v>0</v>
      </c>
      <c r="S56" s="327">
        <v>0</v>
      </c>
      <c r="T56" s="327">
        <v>0</v>
      </c>
      <c r="U56" s="327">
        <v>0</v>
      </c>
      <c r="V56" s="327">
        <v>0</v>
      </c>
      <c r="W56" s="328">
        <v>0</v>
      </c>
      <c r="X56" s="328">
        <v>93.202158172470519</v>
      </c>
      <c r="Y56" s="328">
        <v>0</v>
      </c>
      <c r="Z56" s="328">
        <v>0</v>
      </c>
      <c r="AA56" s="328">
        <v>0</v>
      </c>
      <c r="AB56" s="329" t="s">
        <v>16661</v>
      </c>
      <c r="AC56" s="340"/>
    </row>
    <row r="57" spans="1:49" s="259" customFormat="1" x14ac:dyDescent="0.2">
      <c r="A57" s="259" t="s">
        <v>15143</v>
      </c>
      <c r="B57" s="255" t="str">
        <f>VLOOKUP(D57,fips_xref!$A$5:$D$28,2,FALSE)</f>
        <v>Albany</v>
      </c>
      <c r="C57" s="323" t="str">
        <f t="shared" si="0"/>
        <v>56</v>
      </c>
      <c r="D57" s="324">
        <f>fips_xref!A$8</f>
        <v>56001</v>
      </c>
      <c r="E57" s="339"/>
      <c r="F57" s="259" t="str">
        <f>SCC_xref!A$9</f>
        <v>2310000300</v>
      </c>
      <c r="G57" s="259" t="str">
        <f>VLOOKUP(F57,SCC_xref!$A$6:$B$39,2,FALSE)</f>
        <v>Pneumatic devices</v>
      </c>
      <c r="H57" s="325">
        <v>0</v>
      </c>
      <c r="I57" s="325">
        <v>60.939872651230729</v>
      </c>
      <c r="J57" s="325">
        <v>0</v>
      </c>
      <c r="K57" s="325">
        <v>0</v>
      </c>
      <c r="L57" s="325">
        <v>0</v>
      </c>
      <c r="M57" s="326">
        <v>0</v>
      </c>
      <c r="N57" s="326">
        <v>60.939872651230729</v>
      </c>
      <c r="O57" s="326">
        <v>0</v>
      </c>
      <c r="P57" s="326">
        <v>0</v>
      </c>
      <c r="Q57" s="326">
        <v>0</v>
      </c>
      <c r="R57" s="327">
        <v>0</v>
      </c>
      <c r="S57" s="327">
        <v>0</v>
      </c>
      <c r="T57" s="327">
        <v>0</v>
      </c>
      <c r="U57" s="327">
        <v>0</v>
      </c>
      <c r="V57" s="327">
        <v>0</v>
      </c>
      <c r="W57" s="328">
        <v>0</v>
      </c>
      <c r="X57" s="328">
        <v>60.939872651230729</v>
      </c>
      <c r="Y57" s="328">
        <v>0</v>
      </c>
      <c r="Z57" s="328">
        <v>0</v>
      </c>
      <c r="AA57" s="328">
        <v>0</v>
      </c>
      <c r="AB57" s="329" t="s">
        <v>16661</v>
      </c>
      <c r="AC57" s="340"/>
    </row>
    <row r="58" spans="1:49" s="259" customFormat="1" x14ac:dyDescent="0.2">
      <c r="A58" s="259" t="s">
        <v>15143</v>
      </c>
      <c r="B58" s="255" t="str">
        <f>VLOOKUP(D58,fips_xref!$A$5:$D$28,2,FALSE)</f>
        <v>Lincoln</v>
      </c>
      <c r="C58" s="323" t="str">
        <f t="shared" si="0"/>
        <v>56</v>
      </c>
      <c r="D58" s="324">
        <f>fips_xref!A$9</f>
        <v>56023</v>
      </c>
      <c r="E58" s="339"/>
      <c r="F58" s="259" t="str">
        <f>SCC_xref!A$9</f>
        <v>2310000300</v>
      </c>
      <c r="G58" s="259" t="str">
        <f>VLOOKUP(F58,SCC_xref!$A$6:$B$39,2,FALSE)</f>
        <v>Pneumatic devices</v>
      </c>
      <c r="H58" s="325">
        <v>0</v>
      </c>
      <c r="I58" s="325">
        <v>4211.4084221803887</v>
      </c>
      <c r="J58" s="325">
        <v>0</v>
      </c>
      <c r="K58" s="325">
        <v>0</v>
      </c>
      <c r="L58" s="325">
        <v>0</v>
      </c>
      <c r="M58" s="326">
        <v>0</v>
      </c>
      <c r="N58" s="326">
        <v>3687.7187582845718</v>
      </c>
      <c r="O58" s="326">
        <v>0</v>
      </c>
      <c r="P58" s="326">
        <v>0</v>
      </c>
      <c r="Q58" s="326">
        <v>0</v>
      </c>
      <c r="R58" s="327">
        <v>0</v>
      </c>
      <c r="S58" s="327">
        <v>0</v>
      </c>
      <c r="T58" s="327">
        <v>0</v>
      </c>
      <c r="U58" s="327">
        <v>0</v>
      </c>
      <c r="V58" s="327">
        <v>0</v>
      </c>
      <c r="W58" s="328">
        <v>0</v>
      </c>
      <c r="X58" s="328">
        <v>4211.4084221803887</v>
      </c>
      <c r="Y58" s="328">
        <v>0</v>
      </c>
      <c r="Z58" s="328">
        <v>0</v>
      </c>
      <c r="AA58" s="328">
        <v>0</v>
      </c>
      <c r="AB58" s="329" t="s">
        <v>16661</v>
      </c>
      <c r="AC58" s="340"/>
    </row>
    <row r="59" spans="1:49" s="259" customFormat="1" x14ac:dyDescent="0.2">
      <c r="A59" s="259" t="s">
        <v>15143</v>
      </c>
      <c r="B59" s="255" t="str">
        <f>VLOOKUP(D59,fips_xref!$A$5:$D$28,2,FALSE)</f>
        <v>Sublette</v>
      </c>
      <c r="C59" s="323" t="str">
        <f t="shared" si="0"/>
        <v>56</v>
      </c>
      <c r="D59" s="324">
        <f>fips_xref!A$10</f>
        <v>56035</v>
      </c>
      <c r="E59" s="339"/>
      <c r="F59" s="259" t="str">
        <f>SCC_xref!A$9</f>
        <v>2310000300</v>
      </c>
      <c r="G59" s="259" t="str">
        <f>VLOOKUP(F59,SCC_xref!$A$6:$B$39,2,FALSE)</f>
        <v>Pneumatic devices</v>
      </c>
      <c r="H59" s="325">
        <v>0</v>
      </c>
      <c r="I59" s="325">
        <v>0</v>
      </c>
      <c r="J59" s="325">
        <v>0</v>
      </c>
      <c r="K59" s="325">
        <v>0</v>
      </c>
      <c r="L59" s="325">
        <v>0</v>
      </c>
      <c r="M59" s="326">
        <v>0</v>
      </c>
      <c r="N59" s="326">
        <v>0</v>
      </c>
      <c r="O59" s="326">
        <v>0</v>
      </c>
      <c r="P59" s="326">
        <v>0</v>
      </c>
      <c r="Q59" s="326">
        <v>0</v>
      </c>
      <c r="R59" s="327">
        <v>0</v>
      </c>
      <c r="S59" s="327">
        <v>0</v>
      </c>
      <c r="T59" s="327">
        <v>0</v>
      </c>
      <c r="U59" s="327">
        <v>0</v>
      </c>
      <c r="V59" s="327">
        <v>0</v>
      </c>
      <c r="W59" s="328">
        <v>0</v>
      </c>
      <c r="X59" s="328">
        <v>0</v>
      </c>
      <c r="Y59" s="328">
        <v>0</v>
      </c>
      <c r="Z59" s="328">
        <v>0</v>
      </c>
      <c r="AA59" s="328">
        <v>0</v>
      </c>
      <c r="AB59" s="329" t="s">
        <v>16661</v>
      </c>
      <c r="AC59" s="340"/>
    </row>
    <row r="60" spans="1:49" s="259" customFormat="1" x14ac:dyDescent="0.2">
      <c r="A60" s="259" t="s">
        <v>15143</v>
      </c>
      <c r="B60" s="255" t="str">
        <f>VLOOKUP(D60,fips_xref!$A$5:$D$28,2,FALSE)</f>
        <v>Sweetwater</v>
      </c>
      <c r="C60" s="323" t="str">
        <f t="shared" si="0"/>
        <v>56</v>
      </c>
      <c r="D60" s="324">
        <f>fips_xref!A$11</f>
        <v>56037</v>
      </c>
      <c r="E60" s="339"/>
      <c r="F60" s="259" t="str">
        <f>SCC_xref!A$9</f>
        <v>2310000300</v>
      </c>
      <c r="G60" s="259" t="str">
        <f>VLOOKUP(F60,SCC_xref!$A$6:$B$39,2,FALSE)</f>
        <v>Pneumatic devices</v>
      </c>
      <c r="H60" s="325">
        <v>0</v>
      </c>
      <c r="I60" s="325">
        <v>9225.7977905071366</v>
      </c>
      <c r="J60" s="325">
        <v>0</v>
      </c>
      <c r="K60" s="325">
        <v>0</v>
      </c>
      <c r="L60" s="325">
        <v>0</v>
      </c>
      <c r="M60" s="326">
        <v>0</v>
      </c>
      <c r="N60" s="326">
        <v>8074.9837910882525</v>
      </c>
      <c r="O60" s="326">
        <v>0</v>
      </c>
      <c r="P60" s="326">
        <v>0</v>
      </c>
      <c r="Q60" s="326">
        <v>0</v>
      </c>
      <c r="R60" s="327">
        <v>0</v>
      </c>
      <c r="S60" s="327">
        <v>0</v>
      </c>
      <c r="T60" s="327">
        <v>0</v>
      </c>
      <c r="U60" s="327">
        <v>0</v>
      </c>
      <c r="V60" s="327">
        <v>0</v>
      </c>
      <c r="W60" s="328">
        <v>0</v>
      </c>
      <c r="X60" s="328">
        <v>9225.7977905071366</v>
      </c>
      <c r="Y60" s="328">
        <v>0</v>
      </c>
      <c r="Z60" s="328">
        <v>0</v>
      </c>
      <c r="AA60" s="328">
        <v>0</v>
      </c>
      <c r="AB60" s="329" t="s">
        <v>16661</v>
      </c>
      <c r="AC60" s="340"/>
    </row>
    <row r="61" spans="1:49" s="259" customFormat="1" x14ac:dyDescent="0.2">
      <c r="A61" s="259" t="s">
        <v>15143</v>
      </c>
      <c r="B61" s="255" t="str">
        <f>VLOOKUP(D61,fips_xref!$A$5:$D$28,2,FALSE)</f>
        <v>Uinta</v>
      </c>
      <c r="C61" s="323" t="str">
        <f t="shared" si="0"/>
        <v>56</v>
      </c>
      <c r="D61" s="324">
        <f>fips_xref!A$12</f>
        <v>56041</v>
      </c>
      <c r="E61" s="339"/>
      <c r="F61" s="259" t="str">
        <f>SCC_xref!A$9</f>
        <v>2310000300</v>
      </c>
      <c r="G61" s="259" t="str">
        <f>VLOOKUP(F61,SCC_xref!$A$6:$B$39,2,FALSE)</f>
        <v>Pneumatic devices</v>
      </c>
      <c r="H61" s="325">
        <v>0</v>
      </c>
      <c r="I61" s="325">
        <v>1267.8273533577064</v>
      </c>
      <c r="J61" s="325">
        <v>0</v>
      </c>
      <c r="K61" s="325">
        <v>0</v>
      </c>
      <c r="L61" s="325">
        <v>0</v>
      </c>
      <c r="M61" s="326">
        <v>0</v>
      </c>
      <c r="N61" s="326">
        <v>1118.7844796546278</v>
      </c>
      <c r="O61" s="326">
        <v>0</v>
      </c>
      <c r="P61" s="326">
        <v>0</v>
      </c>
      <c r="Q61" s="326">
        <v>0</v>
      </c>
      <c r="R61" s="327">
        <v>0</v>
      </c>
      <c r="S61" s="327">
        <v>0</v>
      </c>
      <c r="T61" s="327">
        <v>0</v>
      </c>
      <c r="U61" s="327">
        <v>0</v>
      </c>
      <c r="V61" s="327">
        <v>0</v>
      </c>
      <c r="W61" s="328">
        <v>0</v>
      </c>
      <c r="X61" s="328">
        <v>1267.8273533577064</v>
      </c>
      <c r="Y61" s="328">
        <v>0</v>
      </c>
      <c r="Z61" s="328">
        <v>0</v>
      </c>
      <c r="AA61" s="328">
        <v>0</v>
      </c>
      <c r="AB61" s="329" t="s">
        <v>16661</v>
      </c>
      <c r="AC61" s="340"/>
    </row>
    <row r="62" spans="1:49" s="259" customFormat="1" x14ac:dyDescent="0.2">
      <c r="A62" s="259" t="s">
        <v>15144</v>
      </c>
      <c r="B62" s="255" t="str">
        <f>VLOOKUP(D62,fips_xref!$A$5:$D$28,2,FALSE)</f>
        <v>Carbon</v>
      </c>
      <c r="C62" s="323" t="str">
        <f t="shared" si="0"/>
        <v>56</v>
      </c>
      <c r="D62" s="324">
        <f>fips_xref!A$5</f>
        <v>56007</v>
      </c>
      <c r="E62" s="339"/>
      <c r="F62" s="259" t="str">
        <f>SCC_xref!A$30</f>
        <v>2310003200</v>
      </c>
      <c r="G62" s="259" t="str">
        <f>VLOOKUP(F62,SCC_xref!$A$6:$B$39,2,FALSE)</f>
        <v>Pneumatic pumps</v>
      </c>
      <c r="H62" s="325">
        <v>0</v>
      </c>
      <c r="I62" s="325">
        <v>1347.3656619935564</v>
      </c>
      <c r="J62" s="325">
        <v>0</v>
      </c>
      <c r="K62" s="325">
        <v>0</v>
      </c>
      <c r="L62" s="325">
        <v>0</v>
      </c>
      <c r="M62" s="326">
        <v>0</v>
      </c>
      <c r="N62" s="326">
        <v>758.95889782436802</v>
      </c>
      <c r="O62" s="326">
        <v>0</v>
      </c>
      <c r="P62" s="326">
        <v>0</v>
      </c>
      <c r="Q62" s="326">
        <v>0</v>
      </c>
      <c r="R62" s="327">
        <v>0</v>
      </c>
      <c r="S62" s="327">
        <v>0</v>
      </c>
      <c r="T62" s="327">
        <v>0</v>
      </c>
      <c r="U62" s="327">
        <v>0</v>
      </c>
      <c r="V62" s="327">
        <v>0</v>
      </c>
      <c r="W62" s="328">
        <v>0</v>
      </c>
      <c r="X62" s="328">
        <v>1347.3656619935564</v>
      </c>
      <c r="Y62" s="328">
        <v>0</v>
      </c>
      <c r="Z62" s="328">
        <v>0</v>
      </c>
      <c r="AA62" s="328">
        <v>0</v>
      </c>
      <c r="AB62" s="329" t="s">
        <v>16661</v>
      </c>
      <c r="AC62" s="340"/>
    </row>
    <row r="63" spans="1:49" s="259" customFormat="1" x14ac:dyDescent="0.2">
      <c r="A63" s="259" t="s">
        <v>15144</v>
      </c>
      <c r="B63" s="255" t="str">
        <f>VLOOKUP(D63,fips_xref!$A$5:$D$28,2,FALSE)</f>
        <v>Daggett</v>
      </c>
      <c r="C63" s="323" t="str">
        <f t="shared" si="0"/>
        <v>49</v>
      </c>
      <c r="D63" s="324">
        <f>fips_xref!A$6</f>
        <v>49009</v>
      </c>
      <c r="E63" s="339"/>
      <c r="F63" s="259" t="str">
        <f>SCC_xref!A$30</f>
        <v>2310003200</v>
      </c>
      <c r="G63" s="259" t="str">
        <f>VLOOKUP(F63,SCC_xref!$A$6:$B$39,2,FALSE)</f>
        <v>Pneumatic pumps</v>
      </c>
      <c r="H63" s="325">
        <v>0</v>
      </c>
      <c r="I63" s="325">
        <v>8.6727148707451747</v>
      </c>
      <c r="J63" s="325">
        <v>0</v>
      </c>
      <c r="K63" s="325">
        <v>0</v>
      </c>
      <c r="L63" s="325">
        <v>0</v>
      </c>
      <c r="M63" s="326">
        <v>0</v>
      </c>
      <c r="N63" s="326">
        <v>8.6727148707451747</v>
      </c>
      <c r="O63" s="326">
        <v>0</v>
      </c>
      <c r="P63" s="326">
        <v>0</v>
      </c>
      <c r="Q63" s="326">
        <v>0</v>
      </c>
      <c r="R63" s="327">
        <v>0</v>
      </c>
      <c r="S63" s="327">
        <v>0</v>
      </c>
      <c r="T63" s="327">
        <v>0</v>
      </c>
      <c r="U63" s="327">
        <v>0</v>
      </c>
      <c r="V63" s="327">
        <v>0</v>
      </c>
      <c r="W63" s="328">
        <v>0</v>
      </c>
      <c r="X63" s="328">
        <v>8.6727148707451747</v>
      </c>
      <c r="Y63" s="328">
        <v>0</v>
      </c>
      <c r="Z63" s="328">
        <v>0</v>
      </c>
      <c r="AA63" s="328">
        <v>0</v>
      </c>
      <c r="AB63" s="329" t="s">
        <v>16661</v>
      </c>
      <c r="AC63" s="340"/>
    </row>
    <row r="64" spans="1:49" s="259" customFormat="1" x14ac:dyDescent="0.2">
      <c r="A64" s="259" t="s">
        <v>15144</v>
      </c>
      <c r="B64" s="255" t="str">
        <f>VLOOKUP(D64,fips_xref!$A$5:$D$28,2,FALSE)</f>
        <v>Summit</v>
      </c>
      <c r="C64" s="323" t="str">
        <f t="shared" si="0"/>
        <v>49</v>
      </c>
      <c r="D64" s="324">
        <f>fips_xref!A$7</f>
        <v>49043</v>
      </c>
      <c r="E64" s="339"/>
      <c r="F64" s="259" t="str">
        <f>SCC_xref!A$30</f>
        <v>2310003200</v>
      </c>
      <c r="G64" s="259" t="str">
        <f>VLOOKUP(F64,SCC_xref!$A$6:$B$39,2,FALSE)</f>
        <v>Pneumatic pumps</v>
      </c>
      <c r="H64" s="325">
        <v>0</v>
      </c>
      <c r="I64" s="325">
        <v>26.528304310514649</v>
      </c>
      <c r="J64" s="325">
        <v>0</v>
      </c>
      <c r="K64" s="325">
        <v>0</v>
      </c>
      <c r="L64" s="325">
        <v>0</v>
      </c>
      <c r="M64" s="326">
        <v>0</v>
      </c>
      <c r="N64" s="326">
        <v>26.528304310514649</v>
      </c>
      <c r="O64" s="326">
        <v>0</v>
      </c>
      <c r="P64" s="326">
        <v>0</v>
      </c>
      <c r="Q64" s="326">
        <v>0</v>
      </c>
      <c r="R64" s="327">
        <v>0</v>
      </c>
      <c r="S64" s="327">
        <v>0</v>
      </c>
      <c r="T64" s="327">
        <v>0</v>
      </c>
      <c r="U64" s="327">
        <v>0</v>
      </c>
      <c r="V64" s="327">
        <v>0</v>
      </c>
      <c r="W64" s="328">
        <v>0</v>
      </c>
      <c r="X64" s="328">
        <v>26.528304310514649</v>
      </c>
      <c r="Y64" s="328">
        <v>0</v>
      </c>
      <c r="Z64" s="328">
        <v>0</v>
      </c>
      <c r="AA64" s="328">
        <v>0</v>
      </c>
      <c r="AB64" s="329" t="s">
        <v>16661</v>
      </c>
      <c r="AC64" s="340"/>
    </row>
    <row r="65" spans="1:29" s="259" customFormat="1" x14ac:dyDescent="0.2">
      <c r="A65" s="259" t="s">
        <v>15144</v>
      </c>
      <c r="B65" s="255" t="str">
        <f>VLOOKUP(D65,fips_xref!$A$5:$D$28,2,FALSE)</f>
        <v>Albany</v>
      </c>
      <c r="C65" s="323" t="str">
        <f t="shared" si="0"/>
        <v>56</v>
      </c>
      <c r="D65" s="324">
        <f>fips_xref!A$8</f>
        <v>56001</v>
      </c>
      <c r="E65" s="339"/>
      <c r="F65" s="259" t="str">
        <f>SCC_xref!A$30</f>
        <v>2310003200</v>
      </c>
      <c r="G65" s="259" t="str">
        <f>VLOOKUP(F65,SCC_xref!$A$6:$B$39,2,FALSE)</f>
        <v>Pneumatic pumps</v>
      </c>
      <c r="H65" s="325">
        <v>0</v>
      </c>
      <c r="I65" s="325">
        <v>17.345429741490349</v>
      </c>
      <c r="J65" s="325">
        <v>0</v>
      </c>
      <c r="K65" s="325">
        <v>0</v>
      </c>
      <c r="L65" s="325">
        <v>0</v>
      </c>
      <c r="M65" s="326">
        <v>0</v>
      </c>
      <c r="N65" s="326">
        <v>17.345429741490349</v>
      </c>
      <c r="O65" s="326">
        <v>0</v>
      </c>
      <c r="P65" s="326">
        <v>0</v>
      </c>
      <c r="Q65" s="326">
        <v>0</v>
      </c>
      <c r="R65" s="327">
        <v>0</v>
      </c>
      <c r="S65" s="327">
        <v>0</v>
      </c>
      <c r="T65" s="327">
        <v>0</v>
      </c>
      <c r="U65" s="327">
        <v>0</v>
      </c>
      <c r="V65" s="327">
        <v>0</v>
      </c>
      <c r="W65" s="328">
        <v>0</v>
      </c>
      <c r="X65" s="328">
        <v>17.345429741490349</v>
      </c>
      <c r="Y65" s="328">
        <v>0</v>
      </c>
      <c r="Z65" s="328">
        <v>0</v>
      </c>
      <c r="AA65" s="328">
        <v>0</v>
      </c>
      <c r="AB65" s="329" t="s">
        <v>16661</v>
      </c>
      <c r="AC65" s="340"/>
    </row>
    <row r="66" spans="1:29" s="259" customFormat="1" x14ac:dyDescent="0.2">
      <c r="A66" s="259" t="s">
        <v>15144</v>
      </c>
      <c r="B66" s="255" t="str">
        <f>VLOOKUP(D66,fips_xref!$A$5:$D$28,2,FALSE)</f>
        <v>Lincoln</v>
      </c>
      <c r="C66" s="323" t="str">
        <f t="shared" si="0"/>
        <v>56</v>
      </c>
      <c r="D66" s="324">
        <f>fips_xref!A$9</f>
        <v>56023</v>
      </c>
      <c r="E66" s="339"/>
      <c r="F66" s="259" t="str">
        <f>SCC_xref!A$30</f>
        <v>2310003200</v>
      </c>
      <c r="G66" s="259" t="str">
        <f>VLOOKUP(F66,SCC_xref!$A$6:$B$39,2,FALSE)</f>
        <v>Pneumatic pumps</v>
      </c>
      <c r="H66" s="325">
        <v>0</v>
      </c>
      <c r="I66" s="325">
        <v>1198.7010428741908</v>
      </c>
      <c r="J66" s="325">
        <v>0</v>
      </c>
      <c r="K66" s="325">
        <v>0</v>
      </c>
      <c r="L66" s="325">
        <v>0</v>
      </c>
      <c r="M66" s="326">
        <v>0</v>
      </c>
      <c r="N66" s="326">
        <v>749.89473749158014</v>
      </c>
      <c r="O66" s="326">
        <v>0</v>
      </c>
      <c r="P66" s="326">
        <v>0</v>
      </c>
      <c r="Q66" s="326">
        <v>0</v>
      </c>
      <c r="R66" s="327">
        <v>0</v>
      </c>
      <c r="S66" s="327">
        <v>0</v>
      </c>
      <c r="T66" s="327">
        <v>0</v>
      </c>
      <c r="U66" s="327">
        <v>0</v>
      </c>
      <c r="V66" s="327">
        <v>0</v>
      </c>
      <c r="W66" s="328">
        <v>0</v>
      </c>
      <c r="X66" s="328">
        <v>1198.7010428741908</v>
      </c>
      <c r="Y66" s="328">
        <v>0</v>
      </c>
      <c r="Z66" s="328">
        <v>0</v>
      </c>
      <c r="AA66" s="328">
        <v>0</v>
      </c>
      <c r="AB66" s="329" t="s">
        <v>16661</v>
      </c>
      <c r="AC66" s="340"/>
    </row>
    <row r="67" spans="1:29" s="259" customFormat="1" x14ac:dyDescent="0.2">
      <c r="A67" s="259" t="s">
        <v>15144</v>
      </c>
      <c r="B67" s="255" t="str">
        <f>VLOOKUP(D67,fips_xref!$A$5:$D$28,2,FALSE)</f>
        <v>Sublette</v>
      </c>
      <c r="C67" s="323" t="str">
        <f t="shared" si="0"/>
        <v>56</v>
      </c>
      <c r="D67" s="324">
        <f>fips_xref!A$10</f>
        <v>56035</v>
      </c>
      <c r="E67" s="339"/>
      <c r="F67" s="259" t="str">
        <f>SCC_xref!A$30</f>
        <v>2310003200</v>
      </c>
      <c r="G67" s="259" t="str">
        <f>VLOOKUP(F67,SCC_xref!$A$6:$B$39,2,FALSE)</f>
        <v>Pneumatic pumps</v>
      </c>
      <c r="H67" s="325">
        <v>0</v>
      </c>
      <c r="I67" s="325">
        <v>0</v>
      </c>
      <c r="J67" s="325">
        <v>0</v>
      </c>
      <c r="K67" s="325">
        <v>0</v>
      </c>
      <c r="L67" s="325">
        <v>0</v>
      </c>
      <c r="M67" s="326">
        <v>0</v>
      </c>
      <c r="N67" s="326">
        <v>0</v>
      </c>
      <c r="O67" s="326">
        <v>0</v>
      </c>
      <c r="P67" s="326">
        <v>0</v>
      </c>
      <c r="Q67" s="326">
        <v>0</v>
      </c>
      <c r="R67" s="335">
        <v>0</v>
      </c>
      <c r="S67" s="335">
        <v>3193.4947645433031</v>
      </c>
      <c r="T67" s="335">
        <v>0</v>
      </c>
      <c r="U67" s="335">
        <v>0</v>
      </c>
      <c r="V67" s="335">
        <v>0</v>
      </c>
      <c r="W67" s="328">
        <v>0</v>
      </c>
      <c r="X67" s="328">
        <v>3193.4947645433031</v>
      </c>
      <c r="Y67" s="328">
        <v>0</v>
      </c>
      <c r="Z67" s="328">
        <v>0</v>
      </c>
      <c r="AA67" s="328">
        <v>0</v>
      </c>
      <c r="AB67" s="329" t="s">
        <v>16661</v>
      </c>
      <c r="AC67" s="340"/>
    </row>
    <row r="68" spans="1:29" s="259" customFormat="1" x14ac:dyDescent="0.2">
      <c r="A68" s="259" t="s">
        <v>15144</v>
      </c>
      <c r="B68" s="255" t="str">
        <f>VLOOKUP(D68,fips_xref!$A$5:$D$28,2,FALSE)</f>
        <v>Sweetwater</v>
      </c>
      <c r="C68" s="323" t="str">
        <f t="shared" si="0"/>
        <v>56</v>
      </c>
      <c r="D68" s="324">
        <f>fips_xref!A$11</f>
        <v>56037</v>
      </c>
      <c r="E68" s="339"/>
      <c r="F68" s="259" t="str">
        <f>SCC_xref!A$30</f>
        <v>2310003200</v>
      </c>
      <c r="G68" s="259" t="str">
        <f>VLOOKUP(F68,SCC_xref!$A$6:$B$39,2,FALSE)</f>
        <v>Pneumatic pumps</v>
      </c>
      <c r="H68" s="325">
        <v>0</v>
      </c>
      <c r="I68" s="325">
        <v>2601.7533347865487</v>
      </c>
      <c r="J68" s="325">
        <v>0</v>
      </c>
      <c r="K68" s="325">
        <v>0</v>
      </c>
      <c r="L68" s="325">
        <v>0</v>
      </c>
      <c r="M68" s="326">
        <v>0</v>
      </c>
      <c r="N68" s="326">
        <v>1624.5864284354973</v>
      </c>
      <c r="O68" s="326">
        <v>0</v>
      </c>
      <c r="P68" s="326">
        <v>0</v>
      </c>
      <c r="Q68" s="326">
        <v>0</v>
      </c>
      <c r="R68" s="327">
        <v>0</v>
      </c>
      <c r="S68" s="327">
        <v>0</v>
      </c>
      <c r="T68" s="327">
        <v>0</v>
      </c>
      <c r="U68" s="327">
        <v>0</v>
      </c>
      <c r="V68" s="327">
        <v>0</v>
      </c>
      <c r="W68" s="328">
        <v>0</v>
      </c>
      <c r="X68" s="328">
        <v>2601.7533347865487</v>
      </c>
      <c r="Y68" s="328">
        <v>0</v>
      </c>
      <c r="Z68" s="328">
        <v>0</v>
      </c>
      <c r="AA68" s="328">
        <v>0</v>
      </c>
      <c r="AB68" s="329" t="s">
        <v>16661</v>
      </c>
      <c r="AC68" s="340"/>
    </row>
    <row r="69" spans="1:29" s="259" customFormat="1" x14ac:dyDescent="0.2">
      <c r="A69" s="259" t="s">
        <v>15144</v>
      </c>
      <c r="B69" s="255" t="str">
        <f>VLOOKUP(D69,fips_xref!$A$5:$D$28,2,FALSE)</f>
        <v>Uinta</v>
      </c>
      <c r="C69" s="323" t="str">
        <f t="shared" si="0"/>
        <v>56</v>
      </c>
      <c r="D69" s="324">
        <f>fips_xref!A$12</f>
        <v>56041</v>
      </c>
      <c r="E69" s="339"/>
      <c r="F69" s="259" t="str">
        <f>SCC_xref!A$30</f>
        <v>2310003200</v>
      </c>
      <c r="G69" s="259" t="str">
        <f>VLOOKUP(F69,SCC_xref!$A$6:$B$39,2,FALSE)</f>
        <v>Pneumatic pumps</v>
      </c>
      <c r="H69" s="325">
        <v>0</v>
      </c>
      <c r="I69" s="325">
        <v>360.86406691172544</v>
      </c>
      <c r="J69" s="325">
        <v>0</v>
      </c>
      <c r="K69" s="325">
        <v>0</v>
      </c>
      <c r="L69" s="325">
        <v>0</v>
      </c>
      <c r="M69" s="326">
        <v>0</v>
      </c>
      <c r="N69" s="326">
        <v>233.13311077127133</v>
      </c>
      <c r="O69" s="326">
        <v>0</v>
      </c>
      <c r="P69" s="326">
        <v>0</v>
      </c>
      <c r="Q69" s="326">
        <v>0</v>
      </c>
      <c r="R69" s="327">
        <v>0</v>
      </c>
      <c r="S69" s="327">
        <v>0</v>
      </c>
      <c r="T69" s="327">
        <v>0</v>
      </c>
      <c r="U69" s="327">
        <v>0</v>
      </c>
      <c r="V69" s="327">
        <v>0</v>
      </c>
      <c r="W69" s="328">
        <v>0</v>
      </c>
      <c r="X69" s="328">
        <v>360.86406691172544</v>
      </c>
      <c r="Y69" s="328">
        <v>0</v>
      </c>
      <c r="Z69" s="328">
        <v>0</v>
      </c>
      <c r="AA69" s="328">
        <v>0</v>
      </c>
      <c r="AB69" s="329" t="s">
        <v>16661</v>
      </c>
      <c r="AC69" s="340"/>
    </row>
    <row r="70" spans="1:29" s="259" customFormat="1" x14ac:dyDescent="0.2">
      <c r="A70" s="259" t="s">
        <v>15687</v>
      </c>
      <c r="B70" s="255" t="str">
        <f>VLOOKUP(D70,fips_xref!$A$5:$D$28,2,FALSE)</f>
        <v>Carbon</v>
      </c>
      <c r="C70" s="323" t="str">
        <f t="shared" ref="C70:C133" si="1">LEFT(D70,2)</f>
        <v>56</v>
      </c>
      <c r="D70" s="324">
        <f>fips_xref!A$5</f>
        <v>56007</v>
      </c>
      <c r="E70" s="339"/>
      <c r="F70" s="259" t="str">
        <f>SCC_xref!$A$8</f>
        <v>2310000230</v>
      </c>
      <c r="G70" s="259" t="str">
        <f>VLOOKUP(F70,SCC_xref!$A$6:$B$39,2,FALSE)</f>
        <v>Workover rigs</v>
      </c>
      <c r="H70" s="325">
        <v>18.954689489898367</v>
      </c>
      <c r="I70" s="325">
        <v>2.071866197403339</v>
      </c>
      <c r="J70" s="325">
        <v>12.464863053604368</v>
      </c>
      <c r="K70" s="325">
        <v>2.4477314851788372</v>
      </c>
      <c r="L70" s="325">
        <v>0.78394554282802198</v>
      </c>
      <c r="M70" s="326">
        <v>9.9812739802785018</v>
      </c>
      <c r="N70" s="326">
        <v>1.0829914208940183</v>
      </c>
      <c r="O70" s="326">
        <v>5.7308232458580566</v>
      </c>
      <c r="P70" s="326">
        <v>8.9253806663952395E-3</v>
      </c>
      <c r="Q70" s="326">
        <v>0.27737942202022331</v>
      </c>
      <c r="R70" s="327">
        <v>0</v>
      </c>
      <c r="S70" s="327">
        <v>0</v>
      </c>
      <c r="T70" s="327">
        <v>0</v>
      </c>
      <c r="U70" s="327">
        <v>0</v>
      </c>
      <c r="V70" s="327">
        <v>0</v>
      </c>
      <c r="W70" s="328">
        <v>18.954689489898367</v>
      </c>
      <c r="X70" s="328">
        <v>2.071866197403339</v>
      </c>
      <c r="Y70" s="328">
        <v>12.464863053604368</v>
      </c>
      <c r="Z70" s="328">
        <v>2.4477314851788372</v>
      </c>
      <c r="AA70" s="328">
        <v>0.78394554282802198</v>
      </c>
      <c r="AB70" s="329" t="s">
        <v>16661</v>
      </c>
      <c r="AC70" s="340"/>
    </row>
    <row r="71" spans="1:29" s="259" customFormat="1" x14ac:dyDescent="0.2">
      <c r="A71" s="259" t="s">
        <v>15687</v>
      </c>
      <c r="B71" s="255" t="str">
        <f>VLOOKUP(D71,fips_xref!$A$5:$D$28,2,FALSE)</f>
        <v>Daggett</v>
      </c>
      <c r="C71" s="323" t="str">
        <f t="shared" si="1"/>
        <v>49</v>
      </c>
      <c r="D71" s="324">
        <f>fips_xref!A$6</f>
        <v>49009</v>
      </c>
      <c r="E71" s="339"/>
      <c r="F71" s="259" t="str">
        <f>SCC_xref!$A$8</f>
        <v>2310000230</v>
      </c>
      <c r="G71" s="259" t="str">
        <f>VLOOKUP(F71,SCC_xref!$A$6:$B$39,2,FALSE)</f>
        <v>Workover rigs</v>
      </c>
      <c r="H71" s="325">
        <v>0.11334772892473999</v>
      </c>
      <c r="I71" s="325">
        <v>1.2389616207469967E-2</v>
      </c>
      <c r="J71" s="325">
        <v>7.4539016808316497E-2</v>
      </c>
      <c r="K71" s="325">
        <v>1.4637264567718836E-2</v>
      </c>
      <c r="L71" s="325">
        <v>4.6879399911871214E-3</v>
      </c>
      <c r="M71" s="326">
        <v>5.9687326349667058E-2</v>
      </c>
      <c r="N71" s="326">
        <v>6.4762136076528453E-3</v>
      </c>
      <c r="O71" s="326">
        <v>3.4269925663161067E-2</v>
      </c>
      <c r="P71" s="326">
        <v>5.3373157543089203E-5</v>
      </c>
      <c r="Q71" s="326">
        <v>1.6587097115573959E-3</v>
      </c>
      <c r="R71" s="327">
        <v>0</v>
      </c>
      <c r="S71" s="327">
        <v>0</v>
      </c>
      <c r="T71" s="327">
        <v>0</v>
      </c>
      <c r="U71" s="327">
        <v>0</v>
      </c>
      <c r="V71" s="327">
        <v>0</v>
      </c>
      <c r="W71" s="328">
        <v>0.11334772892473999</v>
      </c>
      <c r="X71" s="328">
        <v>1.2389616207469967E-2</v>
      </c>
      <c r="Y71" s="328">
        <v>7.4539016808316497E-2</v>
      </c>
      <c r="Z71" s="328">
        <v>1.4637264567718836E-2</v>
      </c>
      <c r="AA71" s="328">
        <v>4.6879399911871214E-3</v>
      </c>
      <c r="AB71" s="329" t="s">
        <v>16661</v>
      </c>
      <c r="AC71" s="340"/>
    </row>
    <row r="72" spans="1:29" s="259" customFormat="1" x14ac:dyDescent="0.2">
      <c r="A72" s="259" t="s">
        <v>15687</v>
      </c>
      <c r="B72" s="255" t="str">
        <f>VLOOKUP(D72,fips_xref!$A$5:$D$28,2,FALSE)</f>
        <v>Summit</v>
      </c>
      <c r="C72" s="323" t="str">
        <f t="shared" si="1"/>
        <v>49</v>
      </c>
      <c r="D72" s="324">
        <f>fips_xref!A$7</f>
        <v>49043</v>
      </c>
      <c r="E72" s="339"/>
      <c r="F72" s="259" t="str">
        <f>SCC_xref!$A$8</f>
        <v>2310000230</v>
      </c>
      <c r="G72" s="259" t="str">
        <f>VLOOKUP(F72,SCC_xref!$A$6:$B$39,2,FALSE)</f>
        <v>Workover rigs</v>
      </c>
      <c r="H72" s="325">
        <v>0.34671070024038109</v>
      </c>
      <c r="I72" s="325">
        <v>3.789764957579049E-2</v>
      </c>
      <c r="J72" s="325">
        <v>0.22800169847249754</v>
      </c>
      <c r="K72" s="325">
        <v>4.4772809265963498E-2</v>
      </c>
      <c r="L72" s="325">
        <v>1.4339581149513546E-2</v>
      </c>
      <c r="M72" s="326">
        <v>0.1825729982460404</v>
      </c>
      <c r="N72" s="326">
        <v>1.9809594564585174E-2</v>
      </c>
      <c r="O72" s="326">
        <v>0.10482565496966917</v>
      </c>
      <c r="P72" s="326">
        <v>1.6325907013180227E-4</v>
      </c>
      <c r="Q72" s="326">
        <v>5.0737002941755628E-3</v>
      </c>
      <c r="R72" s="327">
        <v>0</v>
      </c>
      <c r="S72" s="327">
        <v>0</v>
      </c>
      <c r="T72" s="327">
        <v>0</v>
      </c>
      <c r="U72" s="327">
        <v>0</v>
      </c>
      <c r="V72" s="327">
        <v>0</v>
      </c>
      <c r="W72" s="328">
        <v>0.34671070024038109</v>
      </c>
      <c r="X72" s="328">
        <v>3.789764957579049E-2</v>
      </c>
      <c r="Y72" s="328">
        <v>0.22800169847249754</v>
      </c>
      <c r="Z72" s="328">
        <v>4.4772809265963498E-2</v>
      </c>
      <c r="AA72" s="328">
        <v>1.4339581149513546E-2</v>
      </c>
      <c r="AB72" s="329" t="s">
        <v>16661</v>
      </c>
      <c r="AC72" s="340"/>
    </row>
    <row r="73" spans="1:29" s="259" customFormat="1" x14ac:dyDescent="0.2">
      <c r="A73" s="259" t="s">
        <v>15687</v>
      </c>
      <c r="B73" s="255" t="str">
        <f>VLOOKUP(D73,fips_xref!$A$5:$D$28,2,FALSE)</f>
        <v>Albany</v>
      </c>
      <c r="C73" s="323" t="str">
        <f t="shared" si="1"/>
        <v>56</v>
      </c>
      <c r="D73" s="324">
        <f>fips_xref!A$8</f>
        <v>56001</v>
      </c>
      <c r="E73" s="339"/>
      <c r="F73" s="259" t="str">
        <f>SCC_xref!$A$8</f>
        <v>2310000230</v>
      </c>
      <c r="G73" s="259" t="str">
        <f>VLOOKUP(F73,SCC_xref!$A$6:$B$39,2,FALSE)</f>
        <v>Workover rigs</v>
      </c>
      <c r="H73" s="325">
        <v>0.22669545784947998</v>
      </c>
      <c r="I73" s="325">
        <v>2.4779232414939935E-2</v>
      </c>
      <c r="J73" s="325">
        <v>0.14907803361663299</v>
      </c>
      <c r="K73" s="325">
        <v>2.9274529135437672E-2</v>
      </c>
      <c r="L73" s="325">
        <v>9.3758799823742429E-3</v>
      </c>
      <c r="M73" s="326">
        <v>0.11937465269933412</v>
      </c>
      <c r="N73" s="326">
        <v>1.2952427215305691E-2</v>
      </c>
      <c r="O73" s="326">
        <v>6.8539851326322135E-2</v>
      </c>
      <c r="P73" s="326">
        <v>1.0674631508617841E-4</v>
      </c>
      <c r="Q73" s="326">
        <v>3.3174194231147917E-3</v>
      </c>
      <c r="R73" s="327">
        <v>0</v>
      </c>
      <c r="S73" s="327">
        <v>0</v>
      </c>
      <c r="T73" s="327">
        <v>0</v>
      </c>
      <c r="U73" s="327">
        <v>0</v>
      </c>
      <c r="V73" s="327">
        <v>0</v>
      </c>
      <c r="W73" s="328">
        <v>0.22669545784947998</v>
      </c>
      <c r="X73" s="328">
        <v>2.4779232414939935E-2</v>
      </c>
      <c r="Y73" s="328">
        <v>0.14907803361663299</v>
      </c>
      <c r="Z73" s="328">
        <v>2.9274529135437672E-2</v>
      </c>
      <c r="AA73" s="328">
        <v>9.3758799823742429E-3</v>
      </c>
      <c r="AB73" s="329" t="s">
        <v>16661</v>
      </c>
      <c r="AC73" s="340"/>
    </row>
    <row r="74" spans="1:29" s="259" customFormat="1" x14ac:dyDescent="0.2">
      <c r="A74" s="259" t="s">
        <v>15687</v>
      </c>
      <c r="B74" s="255" t="str">
        <f>VLOOKUP(D74,fips_xref!$A$5:$D$28,2,FALSE)</f>
        <v>Lincoln</v>
      </c>
      <c r="C74" s="323" t="str">
        <f t="shared" si="1"/>
        <v>56</v>
      </c>
      <c r="D74" s="324">
        <f>fips_xref!A$9</f>
        <v>56023</v>
      </c>
      <c r="E74" s="339"/>
      <c r="F74" s="259" t="str">
        <f>SCC_xref!$A$8</f>
        <v>2310000230</v>
      </c>
      <c r="G74" s="259" t="str">
        <f>VLOOKUP(F74,SCC_xref!$A$6:$B$39,2,FALSE)</f>
        <v>Workover rigs</v>
      </c>
      <c r="H74" s="325">
        <v>15.666379316564887</v>
      </c>
      <c r="I74" s="325">
        <v>1.7124333141404393</v>
      </c>
      <c r="J74" s="325">
        <v>10.302425309096867</v>
      </c>
      <c r="K74" s="325">
        <v>2.0230924876056093</v>
      </c>
      <c r="L74" s="325">
        <v>0.64794457561646968</v>
      </c>
      <c r="M74" s="326">
        <v>8.2496959035355228</v>
      </c>
      <c r="N74" s="326">
        <v>0.89511117580445476</v>
      </c>
      <c r="O74" s="326">
        <v>4.7366247183129824</v>
      </c>
      <c r="P74" s="326">
        <v>7.3769817827404709E-3</v>
      </c>
      <c r="Q74" s="326">
        <v>0.22925889882259681</v>
      </c>
      <c r="R74" s="327">
        <v>0</v>
      </c>
      <c r="S74" s="327">
        <v>0</v>
      </c>
      <c r="T74" s="327">
        <v>0</v>
      </c>
      <c r="U74" s="327">
        <v>0</v>
      </c>
      <c r="V74" s="327">
        <v>0</v>
      </c>
      <c r="W74" s="328">
        <v>15.666379316564887</v>
      </c>
      <c r="X74" s="328">
        <v>1.7124333141404393</v>
      </c>
      <c r="Y74" s="328">
        <v>10.302425309096867</v>
      </c>
      <c r="Z74" s="328">
        <v>2.0230924876056093</v>
      </c>
      <c r="AA74" s="328">
        <v>0.64794457561646968</v>
      </c>
      <c r="AB74" s="329" t="s">
        <v>16661</v>
      </c>
      <c r="AC74" s="340"/>
    </row>
    <row r="75" spans="1:29" s="259" customFormat="1" x14ac:dyDescent="0.2">
      <c r="A75" s="259" t="s">
        <v>15687</v>
      </c>
      <c r="B75" s="255" t="str">
        <f>VLOOKUP(D75,fips_xref!$A$5:$D$28,2,FALSE)</f>
        <v>Sublette</v>
      </c>
      <c r="C75" s="323" t="str">
        <f t="shared" si="1"/>
        <v>56</v>
      </c>
      <c r="D75" s="324">
        <f>fips_xref!A$10</f>
        <v>56035</v>
      </c>
      <c r="E75" s="339"/>
      <c r="F75" s="259" t="str">
        <f>SCC_xref!$A$8</f>
        <v>2310000230</v>
      </c>
      <c r="G75" s="259" t="str">
        <f>VLOOKUP(F75,SCC_xref!$A$6:$B$39,2,FALSE)</f>
        <v>Workover rigs</v>
      </c>
      <c r="H75" s="325">
        <v>0</v>
      </c>
      <c r="I75" s="325">
        <v>0</v>
      </c>
      <c r="J75" s="325">
        <v>0</v>
      </c>
      <c r="K75" s="325">
        <v>0</v>
      </c>
      <c r="L75" s="325">
        <v>0</v>
      </c>
      <c r="M75" s="326">
        <v>0</v>
      </c>
      <c r="N75" s="326">
        <v>0</v>
      </c>
      <c r="O75" s="326">
        <v>0</v>
      </c>
      <c r="P75" s="326">
        <v>0</v>
      </c>
      <c r="Q75" s="326">
        <v>0</v>
      </c>
      <c r="R75" s="327">
        <v>0</v>
      </c>
      <c r="S75" s="327">
        <v>0</v>
      </c>
      <c r="T75" s="327">
        <v>0</v>
      </c>
      <c r="U75" s="327">
        <v>0</v>
      </c>
      <c r="V75" s="327">
        <v>0</v>
      </c>
      <c r="W75" s="328">
        <v>0</v>
      </c>
      <c r="X75" s="328">
        <v>0</v>
      </c>
      <c r="Y75" s="328">
        <v>0</v>
      </c>
      <c r="Z75" s="328">
        <v>0</v>
      </c>
      <c r="AA75" s="328">
        <v>0</v>
      </c>
      <c r="AB75" s="329" t="s">
        <v>16661</v>
      </c>
      <c r="AC75" s="340"/>
    </row>
    <row r="76" spans="1:29" s="259" customFormat="1" x14ac:dyDescent="0.2">
      <c r="A76" s="259" t="s">
        <v>15687</v>
      </c>
      <c r="B76" s="255" t="str">
        <f>VLOOKUP(D76,fips_xref!$A$5:$D$28,2,FALSE)</f>
        <v>Sweetwater</v>
      </c>
      <c r="C76" s="323" t="str">
        <f t="shared" si="1"/>
        <v>56</v>
      </c>
      <c r="D76" s="324">
        <f>fips_xref!A$11</f>
        <v>56037</v>
      </c>
      <c r="E76" s="339"/>
      <c r="F76" s="259" t="str">
        <f>SCC_xref!$A$8</f>
        <v>2310000230</v>
      </c>
      <c r="G76" s="259" t="str">
        <f>VLOOKUP(F76,SCC_xref!$A$6:$B$39,2,FALSE)</f>
        <v>Workover rigs</v>
      </c>
      <c r="H76" s="325">
        <v>34.590200234736656</v>
      </c>
      <c r="I76" s="325">
        <v>3.7809253834496963</v>
      </c>
      <c r="J76" s="325">
        <v>22.746988767741502</v>
      </c>
      <c r="K76" s="325">
        <v>4.4668377310178391</v>
      </c>
      <c r="L76" s="325">
        <v>1.4306134275637767</v>
      </c>
      <c r="M76" s="326">
        <v>18.214714926329901</v>
      </c>
      <c r="N76" s="326">
        <v>1.9763388960389094</v>
      </c>
      <c r="O76" s="326">
        <v>10.458115058532488</v>
      </c>
      <c r="P76" s="326">
        <v>1.6287827061814558E-2</v>
      </c>
      <c r="Q76" s="326">
        <v>0.50618659587055514</v>
      </c>
      <c r="R76" s="327">
        <v>0</v>
      </c>
      <c r="S76" s="327">
        <v>0</v>
      </c>
      <c r="T76" s="327">
        <v>0</v>
      </c>
      <c r="U76" s="327">
        <v>0</v>
      </c>
      <c r="V76" s="327">
        <v>0</v>
      </c>
      <c r="W76" s="328">
        <v>34.590200234736656</v>
      </c>
      <c r="X76" s="328">
        <v>3.7809253834496963</v>
      </c>
      <c r="Y76" s="328">
        <v>22.746988767741502</v>
      </c>
      <c r="Z76" s="328">
        <v>4.4668377310178391</v>
      </c>
      <c r="AA76" s="328">
        <v>1.4306134275637767</v>
      </c>
      <c r="AB76" s="329" t="s">
        <v>16661</v>
      </c>
      <c r="AC76" s="340"/>
    </row>
    <row r="77" spans="1:29" s="259" customFormat="1" x14ac:dyDescent="0.2">
      <c r="A77" s="259" t="s">
        <v>15687</v>
      </c>
      <c r="B77" s="255" t="str">
        <f>VLOOKUP(D77,fips_xref!$A$5:$D$28,2,FALSE)</f>
        <v>Uinta</v>
      </c>
      <c r="C77" s="323" t="str">
        <f t="shared" si="1"/>
        <v>56</v>
      </c>
      <c r="D77" s="324">
        <f>fips_xref!A$12</f>
        <v>56041</v>
      </c>
      <c r="E77" s="339"/>
      <c r="F77" s="259" t="str">
        <f>SCC_xref!$A$8</f>
        <v>2310000230</v>
      </c>
      <c r="G77" s="259" t="str">
        <f>VLOOKUP(F77,SCC_xref!$A$6:$B$39,2,FALSE)</f>
        <v>Workover rigs</v>
      </c>
      <c r="H77" s="325">
        <v>4.7162996875366003</v>
      </c>
      <c r="I77" s="325">
        <v>0.51552107485794563</v>
      </c>
      <c r="J77" s="325">
        <v>3.1015031797925809</v>
      </c>
      <c r="K77" s="325">
        <v>0.60904375378318831</v>
      </c>
      <c r="L77" s="325">
        <v>0.19506107555367477</v>
      </c>
      <c r="M77" s="326">
        <v>2.4835373525634634</v>
      </c>
      <c r="N77" s="326">
        <v>0.26946957388509901</v>
      </c>
      <c r="O77" s="326">
        <v>1.425941580218034</v>
      </c>
      <c r="P77" s="326">
        <v>2.2208103208706687E-3</v>
      </c>
      <c r="Q77" s="326">
        <v>6.9017457769500842E-2</v>
      </c>
      <c r="R77" s="327">
        <v>0</v>
      </c>
      <c r="S77" s="327">
        <v>0</v>
      </c>
      <c r="T77" s="327">
        <v>0</v>
      </c>
      <c r="U77" s="327">
        <v>0</v>
      </c>
      <c r="V77" s="327">
        <v>0</v>
      </c>
      <c r="W77" s="328">
        <v>4.7162996875366003</v>
      </c>
      <c r="X77" s="328">
        <v>0.51552107485794563</v>
      </c>
      <c r="Y77" s="328">
        <v>3.1015031797925809</v>
      </c>
      <c r="Z77" s="328">
        <v>0.60904375378318831</v>
      </c>
      <c r="AA77" s="328">
        <v>0.19506107555367477</v>
      </c>
      <c r="AB77" s="329" t="s">
        <v>16661</v>
      </c>
      <c r="AC77" s="340"/>
    </row>
    <row r="78" spans="1:29" s="259" customFormat="1" x14ac:dyDescent="0.2">
      <c r="A78" s="259" t="s">
        <v>16664</v>
      </c>
      <c r="B78" s="255" t="str">
        <f>VLOOKUP(D78,fips_xref!$A$5:$D$28,2,FALSE)</f>
        <v>Carbon</v>
      </c>
      <c r="C78" s="323" t="str">
        <f t="shared" si="1"/>
        <v>56</v>
      </c>
      <c r="D78" s="324">
        <f>fips_xref!A$5</f>
        <v>56007</v>
      </c>
      <c r="E78" s="339"/>
      <c r="F78" s="259" t="str">
        <f>SCC_xref!A$12</f>
        <v>2310000801</v>
      </c>
      <c r="G78" s="259" t="str">
        <f>VLOOKUP(F78,SCC_xref!$A$6:$B$39,2,FALSE)</f>
        <v>Gas Well Truck Loading</v>
      </c>
      <c r="H78" s="325">
        <v>0</v>
      </c>
      <c r="I78" s="325">
        <v>54.955298702627459</v>
      </c>
      <c r="J78" s="325">
        <v>0</v>
      </c>
      <c r="K78" s="325">
        <v>0</v>
      </c>
      <c r="L78" s="325">
        <v>0</v>
      </c>
      <c r="M78" s="326">
        <v>0</v>
      </c>
      <c r="N78" s="326">
        <v>54.955298702627459</v>
      </c>
      <c r="O78" s="326">
        <v>0</v>
      </c>
      <c r="P78" s="326">
        <v>0</v>
      </c>
      <c r="Q78" s="326">
        <v>0</v>
      </c>
      <c r="R78" s="327">
        <v>0</v>
      </c>
      <c r="S78" s="327">
        <v>0</v>
      </c>
      <c r="T78" s="327">
        <v>0</v>
      </c>
      <c r="U78" s="327">
        <v>0</v>
      </c>
      <c r="V78" s="327">
        <v>0</v>
      </c>
      <c r="W78" s="328">
        <v>0</v>
      </c>
      <c r="X78" s="328">
        <v>54.955298702627459</v>
      </c>
      <c r="Y78" s="328">
        <v>0</v>
      </c>
      <c r="Z78" s="328">
        <v>0</v>
      </c>
      <c r="AA78" s="328">
        <v>0</v>
      </c>
      <c r="AB78" s="329" t="s">
        <v>16660</v>
      </c>
      <c r="AC78" s="340"/>
    </row>
    <row r="79" spans="1:29" s="259" customFormat="1" x14ac:dyDescent="0.2">
      <c r="A79" s="259" t="s">
        <v>16664</v>
      </c>
      <c r="B79" s="255" t="str">
        <f>VLOOKUP(D79,fips_xref!$A$5:$D$28,2,FALSE)</f>
        <v>Daggett</v>
      </c>
      <c r="C79" s="323" t="str">
        <f t="shared" si="1"/>
        <v>49</v>
      </c>
      <c r="D79" s="324">
        <f>fips_xref!A$6</f>
        <v>49009</v>
      </c>
      <c r="E79" s="339"/>
      <c r="F79" s="259" t="str">
        <f>SCC_xref!A$12</f>
        <v>2310000801</v>
      </c>
      <c r="G79" s="259" t="str">
        <f>VLOOKUP(F79,SCC_xref!$A$6:$B$39,2,FALSE)</f>
        <v>Gas Well Truck Loading</v>
      </c>
      <c r="H79" s="325">
        <v>0</v>
      </c>
      <c r="I79" s="325">
        <v>1.754095527921264E-2</v>
      </c>
      <c r="J79" s="325">
        <v>0</v>
      </c>
      <c r="K79" s="325">
        <v>0</v>
      </c>
      <c r="L79" s="325">
        <v>0</v>
      </c>
      <c r="M79" s="326">
        <v>0</v>
      </c>
      <c r="N79" s="326">
        <v>1.754095527921264E-2</v>
      </c>
      <c r="O79" s="326">
        <v>0</v>
      </c>
      <c r="P79" s="326">
        <v>0</v>
      </c>
      <c r="Q79" s="326">
        <v>0</v>
      </c>
      <c r="R79" s="327">
        <v>0</v>
      </c>
      <c r="S79" s="327">
        <v>0</v>
      </c>
      <c r="T79" s="327">
        <v>0</v>
      </c>
      <c r="U79" s="327">
        <v>0</v>
      </c>
      <c r="V79" s="327">
        <v>0</v>
      </c>
      <c r="W79" s="328">
        <v>0</v>
      </c>
      <c r="X79" s="328">
        <v>1.754095527921264E-2</v>
      </c>
      <c r="Y79" s="328">
        <v>0</v>
      </c>
      <c r="Z79" s="328">
        <v>0</v>
      </c>
      <c r="AA79" s="328">
        <v>0</v>
      </c>
      <c r="AB79" s="329" t="s">
        <v>16660</v>
      </c>
      <c r="AC79" s="340"/>
    </row>
    <row r="80" spans="1:29" s="259" customFormat="1" x14ac:dyDescent="0.2">
      <c r="A80" s="259" t="s">
        <v>16664</v>
      </c>
      <c r="B80" s="255" t="str">
        <f>VLOOKUP(D80,fips_xref!$A$5:$D$28,2,FALSE)</f>
        <v>Summit</v>
      </c>
      <c r="C80" s="323" t="str">
        <f t="shared" si="1"/>
        <v>49</v>
      </c>
      <c r="D80" s="324">
        <f>fips_xref!A$7</f>
        <v>49043</v>
      </c>
      <c r="E80" s="339"/>
      <c r="F80" s="259" t="str">
        <f>SCC_xref!A$12</f>
        <v>2310000801</v>
      </c>
      <c r="G80" s="259" t="str">
        <f>VLOOKUP(F80,SCC_xref!$A$6:$B$39,2,FALSE)</f>
        <v>Gas Well Truck Loading</v>
      </c>
      <c r="H80" s="325">
        <v>0</v>
      </c>
      <c r="I80" s="325">
        <v>4.1066947386600168</v>
      </c>
      <c r="J80" s="325">
        <v>0</v>
      </c>
      <c r="K80" s="325">
        <v>0</v>
      </c>
      <c r="L80" s="325">
        <v>0</v>
      </c>
      <c r="M80" s="326">
        <v>0</v>
      </c>
      <c r="N80" s="326">
        <v>4.1066947386600168</v>
      </c>
      <c r="O80" s="326">
        <v>0</v>
      </c>
      <c r="P80" s="326">
        <v>0</v>
      </c>
      <c r="Q80" s="326">
        <v>0</v>
      </c>
      <c r="R80" s="327">
        <v>0</v>
      </c>
      <c r="S80" s="327">
        <v>0</v>
      </c>
      <c r="T80" s="327">
        <v>0</v>
      </c>
      <c r="U80" s="327">
        <v>0</v>
      </c>
      <c r="V80" s="327">
        <v>0</v>
      </c>
      <c r="W80" s="328">
        <v>0</v>
      </c>
      <c r="X80" s="328">
        <v>4.1066947386600168</v>
      </c>
      <c r="Y80" s="328">
        <v>0</v>
      </c>
      <c r="Z80" s="328">
        <v>0</v>
      </c>
      <c r="AA80" s="328">
        <v>0</v>
      </c>
      <c r="AB80" s="329" t="s">
        <v>16660</v>
      </c>
      <c r="AC80" s="340"/>
    </row>
    <row r="81" spans="1:29" s="259" customFormat="1" x14ac:dyDescent="0.2">
      <c r="A81" s="259" t="s">
        <v>16664</v>
      </c>
      <c r="B81" s="255" t="str">
        <f>VLOOKUP(D81,fips_xref!$A$5:$D$28,2,FALSE)</f>
        <v>Albany</v>
      </c>
      <c r="C81" s="323" t="str">
        <f t="shared" si="1"/>
        <v>56</v>
      </c>
      <c r="D81" s="324">
        <f>fips_xref!A$8</f>
        <v>56001</v>
      </c>
      <c r="E81" s="339"/>
      <c r="F81" s="259" t="str">
        <f>SCC_xref!A$12</f>
        <v>2310000801</v>
      </c>
      <c r="G81" s="259" t="str">
        <f>VLOOKUP(F81,SCC_xref!$A$6:$B$39,2,FALSE)</f>
        <v>Gas Well Truck Loading</v>
      </c>
      <c r="H81" s="325">
        <v>0</v>
      </c>
      <c r="I81" s="325">
        <v>0</v>
      </c>
      <c r="J81" s="325">
        <v>0</v>
      </c>
      <c r="K81" s="325">
        <v>0</v>
      </c>
      <c r="L81" s="325">
        <v>0</v>
      </c>
      <c r="M81" s="326">
        <v>0</v>
      </c>
      <c r="N81" s="326">
        <v>0</v>
      </c>
      <c r="O81" s="326">
        <v>0</v>
      </c>
      <c r="P81" s="326">
        <v>0</v>
      </c>
      <c r="Q81" s="326">
        <v>0</v>
      </c>
      <c r="R81" s="327">
        <v>0</v>
      </c>
      <c r="S81" s="327">
        <v>0</v>
      </c>
      <c r="T81" s="327">
        <v>0</v>
      </c>
      <c r="U81" s="327">
        <v>0</v>
      </c>
      <c r="V81" s="327">
        <v>0</v>
      </c>
      <c r="W81" s="328">
        <v>0</v>
      </c>
      <c r="X81" s="328">
        <v>0</v>
      </c>
      <c r="Y81" s="328">
        <v>0</v>
      </c>
      <c r="Z81" s="328">
        <v>0</v>
      </c>
      <c r="AA81" s="328">
        <v>0</v>
      </c>
      <c r="AB81" s="329" t="s">
        <v>16660</v>
      </c>
      <c r="AC81" s="340"/>
    </row>
    <row r="82" spans="1:29" s="259" customFormat="1" x14ac:dyDescent="0.2">
      <c r="A82" s="259" t="s">
        <v>16664</v>
      </c>
      <c r="B82" s="255" t="str">
        <f>VLOOKUP(D82,fips_xref!$A$5:$D$28,2,FALSE)</f>
        <v>Lincoln</v>
      </c>
      <c r="C82" s="323" t="str">
        <f t="shared" si="1"/>
        <v>56</v>
      </c>
      <c r="D82" s="324">
        <f>fips_xref!A$9</f>
        <v>56023</v>
      </c>
      <c r="E82" s="339"/>
      <c r="F82" s="259" t="str">
        <f>SCC_xref!A$12</f>
        <v>2310000801</v>
      </c>
      <c r="G82" s="259" t="str">
        <f>VLOOKUP(F82,SCC_xref!$A$6:$B$39,2,FALSE)</f>
        <v>Gas Well Truck Loading</v>
      </c>
      <c r="H82" s="325">
        <v>0</v>
      </c>
      <c r="I82" s="325">
        <v>38.590781950628319</v>
      </c>
      <c r="J82" s="325">
        <v>0</v>
      </c>
      <c r="K82" s="325">
        <v>0</v>
      </c>
      <c r="L82" s="325">
        <v>0</v>
      </c>
      <c r="M82" s="326">
        <v>0</v>
      </c>
      <c r="N82" s="326">
        <v>38.590781950628319</v>
      </c>
      <c r="O82" s="326">
        <v>0</v>
      </c>
      <c r="P82" s="326">
        <v>0</v>
      </c>
      <c r="Q82" s="326">
        <v>0</v>
      </c>
      <c r="R82" s="327">
        <v>0</v>
      </c>
      <c r="S82" s="327">
        <v>0</v>
      </c>
      <c r="T82" s="327">
        <v>0</v>
      </c>
      <c r="U82" s="327">
        <v>0</v>
      </c>
      <c r="V82" s="327">
        <v>0</v>
      </c>
      <c r="W82" s="328">
        <v>0</v>
      </c>
      <c r="X82" s="328">
        <v>38.590781950628319</v>
      </c>
      <c r="Y82" s="328">
        <v>0</v>
      </c>
      <c r="Z82" s="328">
        <v>0</v>
      </c>
      <c r="AA82" s="328">
        <v>0</v>
      </c>
      <c r="AB82" s="329" t="s">
        <v>16660</v>
      </c>
      <c r="AC82" s="340"/>
    </row>
    <row r="83" spans="1:29" s="259" customFormat="1" x14ac:dyDescent="0.2">
      <c r="A83" s="259" t="s">
        <v>16664</v>
      </c>
      <c r="B83" s="255" t="str">
        <f>VLOOKUP(D83,fips_xref!$A$5:$D$28,2,FALSE)</f>
        <v>Sublette</v>
      </c>
      <c r="C83" s="323" t="str">
        <f t="shared" si="1"/>
        <v>56</v>
      </c>
      <c r="D83" s="324">
        <f>fips_xref!A$10</f>
        <v>56035</v>
      </c>
      <c r="E83" s="339"/>
      <c r="F83" s="259" t="str">
        <f>SCC_xref!A$12</f>
        <v>2310000801</v>
      </c>
      <c r="G83" s="259" t="str">
        <f>VLOOKUP(F83,SCC_xref!$A$6:$B$39,2,FALSE)</f>
        <v>Gas Well Truck Loading</v>
      </c>
      <c r="H83" s="325">
        <v>0</v>
      </c>
      <c r="I83" s="325">
        <v>0</v>
      </c>
      <c r="J83" s="325">
        <v>0</v>
      </c>
      <c r="K83" s="325">
        <v>0</v>
      </c>
      <c r="L83" s="325">
        <v>0</v>
      </c>
      <c r="M83" s="326">
        <v>0</v>
      </c>
      <c r="N83" s="326">
        <v>0</v>
      </c>
      <c r="O83" s="326">
        <v>0</v>
      </c>
      <c r="P83" s="326">
        <v>0</v>
      </c>
      <c r="Q83" s="326">
        <v>0</v>
      </c>
      <c r="R83" s="335">
        <v>0</v>
      </c>
      <c r="S83" s="335">
        <v>265.01455632081104</v>
      </c>
      <c r="T83" s="335">
        <v>0</v>
      </c>
      <c r="U83" s="335">
        <v>0</v>
      </c>
      <c r="V83" s="335">
        <v>0</v>
      </c>
      <c r="W83" s="328">
        <v>0</v>
      </c>
      <c r="X83" s="328">
        <v>265.01455632081104</v>
      </c>
      <c r="Y83" s="328">
        <v>0</v>
      </c>
      <c r="Z83" s="328">
        <v>0</v>
      </c>
      <c r="AA83" s="328">
        <v>0</v>
      </c>
      <c r="AB83" s="329" t="s">
        <v>16660</v>
      </c>
      <c r="AC83" s="340"/>
    </row>
    <row r="84" spans="1:29" s="259" customFormat="1" x14ac:dyDescent="0.2">
      <c r="A84" s="259" t="s">
        <v>16664</v>
      </c>
      <c r="B84" s="255" t="str">
        <f>VLOOKUP(D84,fips_xref!$A$5:$D$28,2,FALSE)</f>
        <v>Sweetwater</v>
      </c>
      <c r="C84" s="323" t="str">
        <f t="shared" si="1"/>
        <v>56</v>
      </c>
      <c r="D84" s="324">
        <f>fips_xref!A$11</f>
        <v>56037</v>
      </c>
      <c r="E84" s="339"/>
      <c r="F84" s="259" t="str">
        <f>SCC_xref!A$12</f>
        <v>2310000801</v>
      </c>
      <c r="G84" s="259" t="str">
        <f>VLOOKUP(F84,SCC_xref!$A$6:$B$39,2,FALSE)</f>
        <v>Gas Well Truck Loading</v>
      </c>
      <c r="H84" s="325">
        <v>0</v>
      </c>
      <c r="I84" s="325">
        <v>119.95799803583513</v>
      </c>
      <c r="J84" s="325">
        <v>0</v>
      </c>
      <c r="K84" s="325">
        <v>0</v>
      </c>
      <c r="L84" s="325">
        <v>0</v>
      </c>
      <c r="M84" s="326">
        <v>0</v>
      </c>
      <c r="N84" s="326">
        <v>119.95799803583513</v>
      </c>
      <c r="O84" s="326">
        <v>0</v>
      </c>
      <c r="P84" s="326">
        <v>0</v>
      </c>
      <c r="Q84" s="326">
        <v>0</v>
      </c>
      <c r="R84" s="327">
        <v>0</v>
      </c>
      <c r="S84" s="327">
        <v>0</v>
      </c>
      <c r="T84" s="327">
        <v>0</v>
      </c>
      <c r="U84" s="327">
        <v>0</v>
      </c>
      <c r="V84" s="327">
        <v>0</v>
      </c>
      <c r="W84" s="328">
        <v>0</v>
      </c>
      <c r="X84" s="328">
        <v>119.95799803583513</v>
      </c>
      <c r="Y84" s="328">
        <v>0</v>
      </c>
      <c r="Z84" s="328">
        <v>0</v>
      </c>
      <c r="AA84" s="328">
        <v>0</v>
      </c>
      <c r="AB84" s="329" t="s">
        <v>16660</v>
      </c>
      <c r="AC84" s="340"/>
    </row>
    <row r="85" spans="1:29" s="259" customFormat="1" x14ac:dyDescent="0.2">
      <c r="A85" s="259" t="s">
        <v>16664</v>
      </c>
      <c r="B85" s="255" t="str">
        <f>VLOOKUP(D85,fips_xref!$A$5:$D$28,2,FALSE)</f>
        <v>Uinta</v>
      </c>
      <c r="C85" s="323" t="str">
        <f t="shared" si="1"/>
        <v>56</v>
      </c>
      <c r="D85" s="324">
        <f>fips_xref!A$12</f>
        <v>56041</v>
      </c>
      <c r="E85" s="339"/>
      <c r="F85" s="259" t="str">
        <f>SCC_xref!A$12</f>
        <v>2310000801</v>
      </c>
      <c r="G85" s="259" t="str">
        <f>VLOOKUP(F85,SCC_xref!$A$6:$B$39,2,FALSE)</f>
        <v>Gas Well Truck Loading</v>
      </c>
      <c r="H85" s="325">
        <v>0</v>
      </c>
      <c r="I85" s="325">
        <v>29.054953201080348</v>
      </c>
      <c r="J85" s="325">
        <v>0</v>
      </c>
      <c r="K85" s="325">
        <v>0</v>
      </c>
      <c r="L85" s="325">
        <v>0</v>
      </c>
      <c r="M85" s="326">
        <v>0</v>
      </c>
      <c r="N85" s="326">
        <v>29.054953201080348</v>
      </c>
      <c r="O85" s="326">
        <v>0</v>
      </c>
      <c r="P85" s="326">
        <v>0</v>
      </c>
      <c r="Q85" s="326">
        <v>0</v>
      </c>
      <c r="R85" s="327">
        <v>0</v>
      </c>
      <c r="S85" s="327">
        <v>0</v>
      </c>
      <c r="T85" s="327">
        <v>0</v>
      </c>
      <c r="U85" s="327">
        <v>0</v>
      </c>
      <c r="V85" s="327">
        <v>0</v>
      </c>
      <c r="W85" s="328">
        <v>0</v>
      </c>
      <c r="X85" s="328">
        <v>29.054953201080348</v>
      </c>
      <c r="Y85" s="328">
        <v>0</v>
      </c>
      <c r="Z85" s="328">
        <v>0</v>
      </c>
      <c r="AA85" s="328">
        <v>0</v>
      </c>
      <c r="AB85" s="329" t="s">
        <v>16660</v>
      </c>
      <c r="AC85" s="340"/>
    </row>
    <row r="86" spans="1:29" s="259" customFormat="1" x14ac:dyDescent="0.2">
      <c r="A86" s="259" t="s">
        <v>16665</v>
      </c>
      <c r="B86" s="255" t="str">
        <f>VLOOKUP(D86,fips_xref!$A$5:$D$28,2,FALSE)</f>
        <v>Carbon</v>
      </c>
      <c r="C86" s="323" t="str">
        <f t="shared" si="1"/>
        <v>56</v>
      </c>
      <c r="D86" s="324">
        <f>fips_xref!A$5</f>
        <v>56007</v>
      </c>
      <c r="E86" s="339"/>
      <c r="F86" s="259" t="str">
        <f>SCC_xref!A$13</f>
        <v>2310000802</v>
      </c>
      <c r="G86" s="259" t="str">
        <f>VLOOKUP(F86,SCC_xref!$A$6:$B$39,2,FALSE)</f>
        <v>Oil Well Truck Loading</v>
      </c>
      <c r="H86" s="325">
        <v>0</v>
      </c>
      <c r="I86" s="325">
        <v>153.18994744443626</v>
      </c>
      <c r="J86" s="325">
        <v>0</v>
      </c>
      <c r="K86" s="325">
        <v>0</v>
      </c>
      <c r="L86" s="325">
        <v>0</v>
      </c>
      <c r="M86" s="326">
        <v>0</v>
      </c>
      <c r="N86" s="326">
        <v>153.18994744443626</v>
      </c>
      <c r="O86" s="326">
        <v>0</v>
      </c>
      <c r="P86" s="326">
        <v>0</v>
      </c>
      <c r="Q86" s="326">
        <v>0</v>
      </c>
      <c r="R86" s="327">
        <v>0</v>
      </c>
      <c r="S86" s="327">
        <v>0</v>
      </c>
      <c r="T86" s="327">
        <v>0</v>
      </c>
      <c r="U86" s="327">
        <v>0</v>
      </c>
      <c r="V86" s="327">
        <v>0</v>
      </c>
      <c r="W86" s="328">
        <v>0</v>
      </c>
      <c r="X86" s="328">
        <v>153.18994744443626</v>
      </c>
      <c r="Y86" s="328">
        <v>0</v>
      </c>
      <c r="Z86" s="328">
        <v>0</v>
      </c>
      <c r="AA86" s="328">
        <v>0</v>
      </c>
      <c r="AB86" s="329" t="s">
        <v>16660</v>
      </c>
      <c r="AC86" s="340"/>
    </row>
    <row r="87" spans="1:29" s="259" customFormat="1" x14ac:dyDescent="0.2">
      <c r="A87" s="259" t="s">
        <v>16665</v>
      </c>
      <c r="B87" s="255" t="str">
        <f>VLOOKUP(D87,fips_xref!$A$5:$D$28,2,FALSE)</f>
        <v>Daggett</v>
      </c>
      <c r="C87" s="323" t="str">
        <f t="shared" si="1"/>
        <v>49</v>
      </c>
      <c r="D87" s="324">
        <f>fips_xref!A$6</f>
        <v>49009</v>
      </c>
      <c r="E87" s="339"/>
      <c r="F87" s="259" t="str">
        <f>SCC_xref!A$13</f>
        <v>2310000802</v>
      </c>
      <c r="G87" s="259" t="str">
        <f>VLOOKUP(F87,SCC_xref!$A$6:$B$39,2,FALSE)</f>
        <v>Oil Well Truck Loading</v>
      </c>
      <c r="H87" s="325">
        <v>0</v>
      </c>
      <c r="I87" s="325">
        <v>0</v>
      </c>
      <c r="J87" s="325">
        <v>0</v>
      </c>
      <c r="K87" s="325">
        <v>0</v>
      </c>
      <c r="L87" s="325">
        <v>0</v>
      </c>
      <c r="M87" s="326">
        <v>0</v>
      </c>
      <c r="N87" s="326">
        <v>0</v>
      </c>
      <c r="O87" s="326">
        <v>0</v>
      </c>
      <c r="P87" s="326">
        <v>0</v>
      </c>
      <c r="Q87" s="326">
        <v>0</v>
      </c>
      <c r="R87" s="327">
        <v>0</v>
      </c>
      <c r="S87" s="327">
        <v>0</v>
      </c>
      <c r="T87" s="327">
        <v>0</v>
      </c>
      <c r="U87" s="327">
        <v>0</v>
      </c>
      <c r="V87" s="327">
        <v>0</v>
      </c>
      <c r="W87" s="328">
        <v>0</v>
      </c>
      <c r="X87" s="328">
        <v>0</v>
      </c>
      <c r="Y87" s="328">
        <v>0</v>
      </c>
      <c r="Z87" s="328">
        <v>0</v>
      </c>
      <c r="AA87" s="328">
        <v>0</v>
      </c>
      <c r="AB87" s="329" t="s">
        <v>16660</v>
      </c>
      <c r="AC87" s="340"/>
    </row>
    <row r="88" spans="1:29" s="259" customFormat="1" x14ac:dyDescent="0.2">
      <c r="A88" s="259" t="s">
        <v>16665</v>
      </c>
      <c r="B88" s="255" t="str">
        <f>VLOOKUP(D88,fips_xref!$A$5:$D$28,2,FALSE)</f>
        <v>Summit</v>
      </c>
      <c r="C88" s="323" t="str">
        <f t="shared" si="1"/>
        <v>49</v>
      </c>
      <c r="D88" s="324">
        <f>fips_xref!A$7</f>
        <v>49043</v>
      </c>
      <c r="E88" s="339"/>
      <c r="F88" s="259" t="str">
        <f>SCC_xref!A$13</f>
        <v>2310000802</v>
      </c>
      <c r="G88" s="259" t="str">
        <f>VLOOKUP(F88,SCC_xref!$A$6:$B$39,2,FALSE)</f>
        <v>Oil Well Truck Loading</v>
      </c>
      <c r="H88" s="325">
        <v>0</v>
      </c>
      <c r="I88" s="325">
        <v>23.002433737641674</v>
      </c>
      <c r="J88" s="325">
        <v>0</v>
      </c>
      <c r="K88" s="325">
        <v>0</v>
      </c>
      <c r="L88" s="325">
        <v>0</v>
      </c>
      <c r="M88" s="326">
        <v>0</v>
      </c>
      <c r="N88" s="326">
        <v>23.002433737641674</v>
      </c>
      <c r="O88" s="326">
        <v>0</v>
      </c>
      <c r="P88" s="326">
        <v>0</v>
      </c>
      <c r="Q88" s="326">
        <v>0</v>
      </c>
      <c r="R88" s="327">
        <v>0</v>
      </c>
      <c r="S88" s="327">
        <v>0</v>
      </c>
      <c r="T88" s="327">
        <v>0</v>
      </c>
      <c r="U88" s="327">
        <v>0</v>
      </c>
      <c r="V88" s="327">
        <v>0</v>
      </c>
      <c r="W88" s="328">
        <v>0</v>
      </c>
      <c r="X88" s="328">
        <v>23.002433737641674</v>
      </c>
      <c r="Y88" s="328">
        <v>0</v>
      </c>
      <c r="Z88" s="328">
        <v>0</v>
      </c>
      <c r="AA88" s="328">
        <v>0</v>
      </c>
      <c r="AB88" s="329" t="s">
        <v>16660</v>
      </c>
      <c r="AC88" s="340"/>
    </row>
    <row r="89" spans="1:29" s="259" customFormat="1" x14ac:dyDescent="0.2">
      <c r="A89" s="259" t="s">
        <v>16665</v>
      </c>
      <c r="B89" s="255" t="str">
        <f>VLOOKUP(D89,fips_xref!$A$5:$D$28,2,FALSE)</f>
        <v>Albany</v>
      </c>
      <c r="C89" s="323" t="str">
        <f t="shared" si="1"/>
        <v>56</v>
      </c>
      <c r="D89" s="324">
        <f>fips_xref!A$8</f>
        <v>56001</v>
      </c>
      <c r="E89" s="339"/>
      <c r="F89" s="259" t="str">
        <f>SCC_xref!A$13</f>
        <v>2310000802</v>
      </c>
      <c r="G89" s="259" t="str">
        <f>VLOOKUP(F89,SCC_xref!$A$6:$B$39,2,FALSE)</f>
        <v>Oil Well Truck Loading</v>
      </c>
      <c r="H89" s="325">
        <v>0</v>
      </c>
      <c r="I89" s="325">
        <v>7.19135934768412</v>
      </c>
      <c r="J89" s="325">
        <v>0</v>
      </c>
      <c r="K89" s="325">
        <v>0</v>
      </c>
      <c r="L89" s="325">
        <v>0</v>
      </c>
      <c r="M89" s="326">
        <v>0</v>
      </c>
      <c r="N89" s="326">
        <v>7.19135934768412</v>
      </c>
      <c r="O89" s="326">
        <v>0</v>
      </c>
      <c r="P89" s="326">
        <v>0</v>
      </c>
      <c r="Q89" s="326">
        <v>0</v>
      </c>
      <c r="R89" s="327">
        <v>0</v>
      </c>
      <c r="S89" s="327">
        <v>0</v>
      </c>
      <c r="T89" s="327">
        <v>0</v>
      </c>
      <c r="U89" s="327">
        <v>0</v>
      </c>
      <c r="V89" s="327">
        <v>0</v>
      </c>
      <c r="W89" s="328">
        <v>0</v>
      </c>
      <c r="X89" s="328">
        <v>7.19135934768412</v>
      </c>
      <c r="Y89" s="328">
        <v>0</v>
      </c>
      <c r="Z89" s="328">
        <v>0</v>
      </c>
      <c r="AA89" s="328">
        <v>0</v>
      </c>
      <c r="AB89" s="329" t="s">
        <v>16660</v>
      </c>
      <c r="AC89" s="340"/>
    </row>
    <row r="90" spans="1:29" s="259" customFormat="1" x14ac:dyDescent="0.2">
      <c r="A90" s="259" t="s">
        <v>16665</v>
      </c>
      <c r="B90" s="255" t="str">
        <f>VLOOKUP(D90,fips_xref!$A$5:$D$28,2,FALSE)</f>
        <v>Lincoln</v>
      </c>
      <c r="C90" s="323" t="str">
        <f t="shared" si="1"/>
        <v>56</v>
      </c>
      <c r="D90" s="324">
        <f>fips_xref!A$9</f>
        <v>56023</v>
      </c>
      <c r="E90" s="339"/>
      <c r="F90" s="259" t="str">
        <f>SCC_xref!A$13</f>
        <v>2310000802</v>
      </c>
      <c r="G90" s="259" t="str">
        <f>VLOOKUP(F90,SCC_xref!$A$6:$B$39,2,FALSE)</f>
        <v>Oil Well Truck Loading</v>
      </c>
      <c r="H90" s="325">
        <v>0</v>
      </c>
      <c r="I90" s="325">
        <v>21.119983941221133</v>
      </c>
      <c r="J90" s="325">
        <v>0</v>
      </c>
      <c r="K90" s="325">
        <v>0</v>
      </c>
      <c r="L90" s="325">
        <v>0</v>
      </c>
      <c r="M90" s="326">
        <v>0</v>
      </c>
      <c r="N90" s="326">
        <v>21.119983941221133</v>
      </c>
      <c r="O90" s="326">
        <v>0</v>
      </c>
      <c r="P90" s="326">
        <v>0</v>
      </c>
      <c r="Q90" s="326">
        <v>0</v>
      </c>
      <c r="R90" s="327">
        <v>0</v>
      </c>
      <c r="S90" s="327">
        <v>0</v>
      </c>
      <c r="T90" s="327">
        <v>0</v>
      </c>
      <c r="U90" s="327">
        <v>0</v>
      </c>
      <c r="V90" s="327">
        <v>0</v>
      </c>
      <c r="W90" s="328">
        <v>0</v>
      </c>
      <c r="X90" s="328">
        <v>21.119983941221133</v>
      </c>
      <c r="Y90" s="328">
        <v>0</v>
      </c>
      <c r="Z90" s="328">
        <v>0</v>
      </c>
      <c r="AA90" s="328">
        <v>0</v>
      </c>
      <c r="AB90" s="329" t="s">
        <v>16660</v>
      </c>
      <c r="AC90" s="340"/>
    </row>
    <row r="91" spans="1:29" s="259" customFormat="1" x14ac:dyDescent="0.2">
      <c r="A91" s="259" t="s">
        <v>16665</v>
      </c>
      <c r="B91" s="255" t="str">
        <f>VLOOKUP(D91,fips_xref!$A$5:$D$28,2,FALSE)</f>
        <v>Sublette</v>
      </c>
      <c r="C91" s="323" t="str">
        <f t="shared" si="1"/>
        <v>56</v>
      </c>
      <c r="D91" s="324">
        <f>fips_xref!A$10</f>
        <v>56035</v>
      </c>
      <c r="E91" s="339"/>
      <c r="F91" s="259" t="str">
        <f>SCC_xref!A$13</f>
        <v>2310000802</v>
      </c>
      <c r="G91" s="259" t="str">
        <f>VLOOKUP(F91,SCC_xref!$A$6:$B$39,2,FALSE)</f>
        <v>Oil Well Truck Loading</v>
      </c>
      <c r="H91" s="325">
        <v>0</v>
      </c>
      <c r="I91" s="325">
        <v>0</v>
      </c>
      <c r="J91" s="325">
        <v>0</v>
      </c>
      <c r="K91" s="325">
        <v>0</v>
      </c>
      <c r="L91" s="325">
        <v>0</v>
      </c>
      <c r="M91" s="326">
        <v>0</v>
      </c>
      <c r="N91" s="326">
        <v>0</v>
      </c>
      <c r="O91" s="326">
        <v>0</v>
      </c>
      <c r="P91" s="326">
        <v>0</v>
      </c>
      <c r="Q91" s="326">
        <v>0</v>
      </c>
      <c r="R91" s="335">
        <v>0</v>
      </c>
      <c r="S91" s="335">
        <v>0</v>
      </c>
      <c r="T91" s="335">
        <v>0</v>
      </c>
      <c r="U91" s="335">
        <v>0</v>
      </c>
      <c r="V91" s="335">
        <v>0</v>
      </c>
      <c r="W91" s="328">
        <v>0</v>
      </c>
      <c r="X91" s="328">
        <v>0</v>
      </c>
      <c r="Y91" s="328">
        <v>0</v>
      </c>
      <c r="Z91" s="328">
        <v>0</v>
      </c>
      <c r="AA91" s="328">
        <v>0</v>
      </c>
      <c r="AB91" s="329" t="s">
        <v>16660</v>
      </c>
      <c r="AC91" s="340"/>
    </row>
    <row r="92" spans="1:29" s="259" customFormat="1" x14ac:dyDescent="0.2">
      <c r="A92" s="259" t="s">
        <v>16665</v>
      </c>
      <c r="B92" s="255" t="str">
        <f>VLOOKUP(D92,fips_xref!$A$5:$D$28,2,FALSE)</f>
        <v>Sweetwater</v>
      </c>
      <c r="C92" s="323" t="str">
        <f t="shared" si="1"/>
        <v>56</v>
      </c>
      <c r="D92" s="324">
        <f>fips_xref!A$11</f>
        <v>56037</v>
      </c>
      <c r="E92" s="339"/>
      <c r="F92" s="259" t="str">
        <f>SCC_xref!A$13</f>
        <v>2310000802</v>
      </c>
      <c r="G92" s="259" t="str">
        <f>VLOOKUP(F92,SCC_xref!$A$6:$B$39,2,FALSE)</f>
        <v>Oil Well Truck Loading</v>
      </c>
      <c r="H92" s="325">
        <v>0</v>
      </c>
      <c r="I92" s="325">
        <v>416.94898556341946</v>
      </c>
      <c r="J92" s="325">
        <v>0</v>
      </c>
      <c r="K92" s="325">
        <v>0</v>
      </c>
      <c r="L92" s="325">
        <v>0</v>
      </c>
      <c r="M92" s="326">
        <v>0</v>
      </c>
      <c r="N92" s="326">
        <v>416.94898556341946</v>
      </c>
      <c r="O92" s="326">
        <v>0</v>
      </c>
      <c r="P92" s="326">
        <v>0</v>
      </c>
      <c r="Q92" s="326">
        <v>0</v>
      </c>
      <c r="R92" s="327">
        <v>0</v>
      </c>
      <c r="S92" s="327">
        <v>0</v>
      </c>
      <c r="T92" s="327">
        <v>0</v>
      </c>
      <c r="U92" s="327">
        <v>0</v>
      </c>
      <c r="V92" s="327">
        <v>0</v>
      </c>
      <c r="W92" s="328">
        <v>0</v>
      </c>
      <c r="X92" s="328">
        <v>416.94898556341946</v>
      </c>
      <c r="Y92" s="328">
        <v>0</v>
      </c>
      <c r="Z92" s="328">
        <v>0</v>
      </c>
      <c r="AA92" s="328">
        <v>0</v>
      </c>
      <c r="AB92" s="329" t="s">
        <v>16660</v>
      </c>
      <c r="AC92" s="340"/>
    </row>
    <row r="93" spans="1:29" s="259" customFormat="1" x14ac:dyDescent="0.2">
      <c r="A93" s="259" t="s">
        <v>16665</v>
      </c>
      <c r="B93" s="255" t="str">
        <f>VLOOKUP(D93,fips_xref!$A$5:$D$28,2,FALSE)</f>
        <v>Uinta</v>
      </c>
      <c r="C93" s="323" t="str">
        <f t="shared" si="1"/>
        <v>56</v>
      </c>
      <c r="D93" s="324">
        <f>fips_xref!A$12</f>
        <v>56041</v>
      </c>
      <c r="E93" s="339"/>
      <c r="F93" s="259" t="str">
        <f>SCC_xref!A$13</f>
        <v>2310000802</v>
      </c>
      <c r="G93" s="259" t="str">
        <f>VLOOKUP(F93,SCC_xref!$A$6:$B$39,2,FALSE)</f>
        <v>Oil Well Truck Loading</v>
      </c>
      <c r="H93" s="325">
        <v>0</v>
      </c>
      <c r="I93" s="325">
        <v>77.235780163688233</v>
      </c>
      <c r="J93" s="325">
        <v>0</v>
      </c>
      <c r="K93" s="325">
        <v>0</v>
      </c>
      <c r="L93" s="325">
        <v>0</v>
      </c>
      <c r="M93" s="326">
        <v>0</v>
      </c>
      <c r="N93" s="326">
        <v>77.235780163688233</v>
      </c>
      <c r="O93" s="326">
        <v>0</v>
      </c>
      <c r="P93" s="326">
        <v>0</v>
      </c>
      <c r="Q93" s="326">
        <v>0</v>
      </c>
      <c r="R93" s="327">
        <v>0</v>
      </c>
      <c r="S93" s="327">
        <v>0</v>
      </c>
      <c r="T93" s="327">
        <v>0</v>
      </c>
      <c r="U93" s="327">
        <v>0</v>
      </c>
      <c r="V93" s="327">
        <v>0</v>
      </c>
      <c r="W93" s="328">
        <v>0</v>
      </c>
      <c r="X93" s="328">
        <v>77.235780163688233</v>
      </c>
      <c r="Y93" s="328">
        <v>0</v>
      </c>
      <c r="Z93" s="328">
        <v>0</v>
      </c>
      <c r="AA93" s="328">
        <v>0</v>
      </c>
      <c r="AB93" s="329" t="s">
        <v>16660</v>
      </c>
      <c r="AC93" s="340"/>
    </row>
    <row r="94" spans="1:29" s="259" customFormat="1" x14ac:dyDescent="0.2">
      <c r="A94" s="259" t="s">
        <v>15136</v>
      </c>
      <c r="B94" s="255" t="str">
        <f>VLOOKUP(D94,fips_xref!$A$5:$D$28,2,FALSE)</f>
        <v>Carbon</v>
      </c>
      <c r="C94" s="323" t="str">
        <f t="shared" si="1"/>
        <v>56</v>
      </c>
      <c r="D94" s="324">
        <f>fips_xref!A$5</f>
        <v>56007</v>
      </c>
      <c r="E94" s="339"/>
      <c r="F94" s="259" t="str">
        <f>SCC_xref!$A$26</f>
        <v>2310002230</v>
      </c>
      <c r="G94" s="259" t="str">
        <f>VLOOKUP(F94,SCC_xref!$A$6:$B$39,2,FALSE)</f>
        <v xml:space="preserve">Condensate tank </v>
      </c>
      <c r="H94" s="325">
        <v>0</v>
      </c>
      <c r="I94" s="325">
        <v>3712.8998640296982</v>
      </c>
      <c r="J94" s="325">
        <v>0</v>
      </c>
      <c r="K94" s="325">
        <v>0</v>
      </c>
      <c r="L94" s="325">
        <v>0</v>
      </c>
      <c r="M94" s="326">
        <v>0</v>
      </c>
      <c r="N94" s="326">
        <v>11129.795755484707</v>
      </c>
      <c r="O94" s="326">
        <v>0</v>
      </c>
      <c r="P94" s="326">
        <v>0</v>
      </c>
      <c r="Q94" s="326">
        <v>0</v>
      </c>
      <c r="R94" s="327">
        <v>0</v>
      </c>
      <c r="S94" s="327">
        <v>0</v>
      </c>
      <c r="T94" s="327">
        <v>0</v>
      </c>
      <c r="U94" s="327">
        <v>0</v>
      </c>
      <c r="V94" s="327">
        <v>0</v>
      </c>
      <c r="W94" s="328">
        <v>0</v>
      </c>
      <c r="X94" s="328">
        <v>3712.8998640296982</v>
      </c>
      <c r="Y94" s="328">
        <v>0</v>
      </c>
      <c r="Z94" s="328">
        <v>0</v>
      </c>
      <c r="AA94" s="328">
        <v>0</v>
      </c>
      <c r="AB94" s="329" t="s">
        <v>16661</v>
      </c>
      <c r="AC94" s="340"/>
    </row>
    <row r="95" spans="1:29" s="259" customFormat="1" x14ac:dyDescent="0.2">
      <c r="A95" s="259" t="s">
        <v>15136</v>
      </c>
      <c r="B95" s="255" t="str">
        <f>VLOOKUP(D95,fips_xref!$A$5:$D$28,2,FALSE)</f>
        <v>Daggett</v>
      </c>
      <c r="C95" s="323" t="str">
        <f t="shared" si="1"/>
        <v>49</v>
      </c>
      <c r="D95" s="324">
        <f>fips_xref!A$6</f>
        <v>49009</v>
      </c>
      <c r="E95" s="339"/>
      <c r="F95" s="259" t="str">
        <f>SCC_xref!$A$26</f>
        <v>2310002230</v>
      </c>
      <c r="G95" s="259" t="str">
        <f>VLOOKUP(F95,SCC_xref!$A$6:$B$39,2,FALSE)</f>
        <v xml:space="preserve">Condensate tank </v>
      </c>
      <c r="H95" s="325">
        <v>0</v>
      </c>
      <c r="I95" s="325">
        <v>3.552473632617958</v>
      </c>
      <c r="J95" s="325">
        <v>0</v>
      </c>
      <c r="K95" s="325">
        <v>0</v>
      </c>
      <c r="L95" s="325">
        <v>0</v>
      </c>
      <c r="M95" s="326">
        <v>0</v>
      </c>
      <c r="N95" s="326">
        <v>3.552473632617958</v>
      </c>
      <c r="O95" s="326">
        <v>0</v>
      </c>
      <c r="P95" s="326">
        <v>0</v>
      </c>
      <c r="Q95" s="326">
        <v>0</v>
      </c>
      <c r="R95" s="327">
        <v>0</v>
      </c>
      <c r="S95" s="327">
        <v>0</v>
      </c>
      <c r="T95" s="327">
        <v>0</v>
      </c>
      <c r="U95" s="327">
        <v>0</v>
      </c>
      <c r="V95" s="327">
        <v>0</v>
      </c>
      <c r="W95" s="328">
        <v>0</v>
      </c>
      <c r="X95" s="328">
        <v>3.552473632617958</v>
      </c>
      <c r="Y95" s="328">
        <v>0</v>
      </c>
      <c r="Z95" s="328">
        <v>0</v>
      </c>
      <c r="AA95" s="328">
        <v>0</v>
      </c>
      <c r="AB95" s="329" t="s">
        <v>16661</v>
      </c>
      <c r="AC95" s="340"/>
    </row>
    <row r="96" spans="1:29" s="259" customFormat="1" x14ac:dyDescent="0.2">
      <c r="A96" s="259" t="s">
        <v>15136</v>
      </c>
      <c r="B96" s="255" t="str">
        <f>VLOOKUP(D96,fips_xref!$A$5:$D$28,2,FALSE)</f>
        <v>Summit</v>
      </c>
      <c r="C96" s="323" t="str">
        <f t="shared" si="1"/>
        <v>49</v>
      </c>
      <c r="D96" s="324">
        <f>fips_xref!A$7</f>
        <v>49043</v>
      </c>
      <c r="E96" s="339"/>
      <c r="F96" s="259" t="str">
        <f>SCC_xref!$A$26</f>
        <v>2310002230</v>
      </c>
      <c r="G96" s="259" t="str">
        <f>VLOOKUP(F96,SCC_xref!$A$6:$B$39,2,FALSE)</f>
        <v xml:space="preserve">Condensate tank </v>
      </c>
      <c r="H96" s="325">
        <v>0</v>
      </c>
      <c r="I96" s="325">
        <v>831.70640048262283</v>
      </c>
      <c r="J96" s="325">
        <v>0</v>
      </c>
      <c r="K96" s="325">
        <v>0</v>
      </c>
      <c r="L96" s="325">
        <v>0</v>
      </c>
      <c r="M96" s="326">
        <v>0</v>
      </c>
      <c r="N96" s="326">
        <v>831.70640048262283</v>
      </c>
      <c r="O96" s="326">
        <v>0</v>
      </c>
      <c r="P96" s="326">
        <v>0</v>
      </c>
      <c r="Q96" s="326">
        <v>0</v>
      </c>
      <c r="R96" s="327">
        <v>0</v>
      </c>
      <c r="S96" s="327">
        <v>0</v>
      </c>
      <c r="T96" s="327">
        <v>0</v>
      </c>
      <c r="U96" s="327">
        <v>0</v>
      </c>
      <c r="V96" s="327">
        <v>0</v>
      </c>
      <c r="W96" s="328">
        <v>0</v>
      </c>
      <c r="X96" s="328">
        <v>831.70640048262283</v>
      </c>
      <c r="Y96" s="328">
        <v>0</v>
      </c>
      <c r="Z96" s="328">
        <v>0</v>
      </c>
      <c r="AA96" s="328">
        <v>0</v>
      </c>
      <c r="AB96" s="329" t="s">
        <v>16661</v>
      </c>
      <c r="AC96" s="340"/>
    </row>
    <row r="97" spans="1:30" s="259" customFormat="1" x14ac:dyDescent="0.2">
      <c r="A97" s="259" t="s">
        <v>15136</v>
      </c>
      <c r="B97" s="255" t="str">
        <f>VLOOKUP(D97,fips_xref!$A$5:$D$28,2,FALSE)</f>
        <v>Albany</v>
      </c>
      <c r="C97" s="323" t="str">
        <f t="shared" si="1"/>
        <v>56</v>
      </c>
      <c r="D97" s="324">
        <f>fips_xref!A$8</f>
        <v>56001</v>
      </c>
      <c r="E97" s="339"/>
      <c r="F97" s="259" t="str">
        <f>SCC_xref!$A$26</f>
        <v>2310002230</v>
      </c>
      <c r="G97" s="259" t="str">
        <f>VLOOKUP(F97,SCC_xref!$A$6:$B$39,2,FALSE)</f>
        <v xml:space="preserve">Condensate tank </v>
      </c>
      <c r="H97" s="325">
        <v>0</v>
      </c>
      <c r="I97" s="325">
        <v>0</v>
      </c>
      <c r="J97" s="325">
        <v>0</v>
      </c>
      <c r="K97" s="325">
        <v>0</v>
      </c>
      <c r="L97" s="325">
        <v>0</v>
      </c>
      <c r="M97" s="326">
        <v>0</v>
      </c>
      <c r="N97" s="326">
        <v>0</v>
      </c>
      <c r="O97" s="326">
        <v>0</v>
      </c>
      <c r="P97" s="326">
        <v>0</v>
      </c>
      <c r="Q97" s="326">
        <v>0</v>
      </c>
      <c r="R97" s="327">
        <v>0</v>
      </c>
      <c r="S97" s="327">
        <v>0</v>
      </c>
      <c r="T97" s="327">
        <v>0</v>
      </c>
      <c r="U97" s="327">
        <v>0</v>
      </c>
      <c r="V97" s="327">
        <v>0</v>
      </c>
      <c r="W97" s="328">
        <v>0</v>
      </c>
      <c r="X97" s="328">
        <v>0</v>
      </c>
      <c r="Y97" s="328">
        <v>0</v>
      </c>
      <c r="Z97" s="328">
        <v>0</v>
      </c>
      <c r="AA97" s="328">
        <v>0</v>
      </c>
      <c r="AB97" s="329" t="s">
        <v>16661</v>
      </c>
      <c r="AC97" s="340"/>
    </row>
    <row r="98" spans="1:30" s="259" customFormat="1" x14ac:dyDescent="0.2">
      <c r="A98" s="259" t="s">
        <v>15136</v>
      </c>
      <c r="B98" s="255" t="str">
        <f>VLOOKUP(D98,fips_xref!$A$5:$D$28,2,FALSE)</f>
        <v>Lincoln</v>
      </c>
      <c r="C98" s="323" t="str">
        <f t="shared" si="1"/>
        <v>56</v>
      </c>
      <c r="D98" s="324">
        <f>fips_xref!A$9</f>
        <v>56023</v>
      </c>
      <c r="E98" s="339"/>
      <c r="F98" s="259" t="str">
        <f>SCC_xref!$A$26</f>
        <v>2310002230</v>
      </c>
      <c r="G98" s="259" t="str">
        <f>VLOOKUP(F98,SCC_xref!$A$6:$B$39,2,FALSE)</f>
        <v xml:space="preserve">Condensate tank </v>
      </c>
      <c r="H98" s="325">
        <v>0</v>
      </c>
      <c r="I98" s="325">
        <v>7815.5797765576308</v>
      </c>
      <c r="J98" s="325">
        <v>0</v>
      </c>
      <c r="K98" s="325">
        <v>0</v>
      </c>
      <c r="L98" s="325">
        <v>0</v>
      </c>
      <c r="M98" s="326">
        <v>0</v>
      </c>
      <c r="N98" s="326">
        <v>6166.9690605579053</v>
      </c>
      <c r="O98" s="326">
        <v>0</v>
      </c>
      <c r="P98" s="326">
        <v>0</v>
      </c>
      <c r="Q98" s="326">
        <v>0</v>
      </c>
      <c r="R98" s="327">
        <v>0</v>
      </c>
      <c r="S98" s="327">
        <v>0</v>
      </c>
      <c r="T98" s="327">
        <v>0</v>
      </c>
      <c r="U98" s="327">
        <v>0</v>
      </c>
      <c r="V98" s="327">
        <v>0</v>
      </c>
      <c r="W98" s="328">
        <v>0</v>
      </c>
      <c r="X98" s="328">
        <v>7815.5797765576308</v>
      </c>
      <c r="Y98" s="328">
        <v>0</v>
      </c>
      <c r="Z98" s="328">
        <v>0</v>
      </c>
      <c r="AA98" s="328">
        <v>0</v>
      </c>
      <c r="AB98" s="329" t="s">
        <v>16661</v>
      </c>
      <c r="AC98" s="340"/>
    </row>
    <row r="99" spans="1:30" s="259" customFormat="1" x14ac:dyDescent="0.2">
      <c r="A99" s="259" t="s">
        <v>15136</v>
      </c>
      <c r="B99" s="255" t="str">
        <f>VLOOKUP(D99,fips_xref!$A$5:$D$28,2,FALSE)</f>
        <v>Sublette</v>
      </c>
      <c r="C99" s="323" t="str">
        <f t="shared" si="1"/>
        <v>56</v>
      </c>
      <c r="D99" s="324">
        <f>fips_xref!A$10</f>
        <v>56035</v>
      </c>
      <c r="E99" s="339"/>
      <c r="F99" s="259" t="str">
        <f>SCC_xref!$A$26</f>
        <v>2310002230</v>
      </c>
      <c r="G99" s="259" t="str">
        <f>VLOOKUP(F99,SCC_xref!$A$6:$B$39,2,FALSE)</f>
        <v xml:space="preserve">Condensate tank </v>
      </c>
      <c r="H99" s="325">
        <v>0</v>
      </c>
      <c r="I99" s="325">
        <v>0</v>
      </c>
      <c r="J99" s="325">
        <v>0</v>
      </c>
      <c r="K99" s="325">
        <v>0</v>
      </c>
      <c r="L99" s="325">
        <v>0</v>
      </c>
      <c r="M99" s="326">
        <v>0</v>
      </c>
      <c r="N99" s="326">
        <v>0</v>
      </c>
      <c r="O99" s="326">
        <v>0</v>
      </c>
      <c r="P99" s="326">
        <v>0</v>
      </c>
      <c r="Q99" s="326">
        <v>0</v>
      </c>
      <c r="R99" s="335">
        <v>0</v>
      </c>
      <c r="S99" s="335">
        <v>993.65581969108985</v>
      </c>
      <c r="T99" s="335">
        <v>0</v>
      </c>
      <c r="U99" s="335">
        <v>0</v>
      </c>
      <c r="V99" s="335">
        <v>0</v>
      </c>
      <c r="W99" s="328">
        <v>0</v>
      </c>
      <c r="X99" s="328">
        <v>993.65581969108985</v>
      </c>
      <c r="Y99" s="328">
        <v>0</v>
      </c>
      <c r="Z99" s="328">
        <v>0</v>
      </c>
      <c r="AA99" s="328">
        <v>0</v>
      </c>
      <c r="AB99" s="329" t="s">
        <v>16661</v>
      </c>
      <c r="AC99" s="340"/>
    </row>
    <row r="100" spans="1:30" s="259" customFormat="1" x14ac:dyDescent="0.2">
      <c r="A100" s="259" t="s">
        <v>15136</v>
      </c>
      <c r="B100" s="255" t="str">
        <f>VLOOKUP(D100,fips_xref!$A$5:$D$28,2,FALSE)</f>
        <v>Sweetwater</v>
      </c>
      <c r="C100" s="323" t="str">
        <f t="shared" si="1"/>
        <v>56</v>
      </c>
      <c r="D100" s="324">
        <f>fips_xref!A$11</f>
        <v>56037</v>
      </c>
      <c r="E100" s="339"/>
      <c r="F100" s="259" t="str">
        <f>SCC_xref!$A$26</f>
        <v>2310002230</v>
      </c>
      <c r="G100" s="259" t="str">
        <f>VLOOKUP(F100,SCC_xref!$A$6:$B$39,2,FALSE)</f>
        <v xml:space="preserve">Condensate tank </v>
      </c>
      <c r="H100" s="325">
        <v>0</v>
      </c>
      <c r="I100" s="325">
        <v>8104.6240328274753</v>
      </c>
      <c r="J100" s="325">
        <v>0</v>
      </c>
      <c r="K100" s="325">
        <v>0</v>
      </c>
      <c r="L100" s="325">
        <v>0</v>
      </c>
      <c r="M100" s="326">
        <v>0</v>
      </c>
      <c r="N100" s="326">
        <v>6295.5120783540769</v>
      </c>
      <c r="O100" s="326">
        <v>0</v>
      </c>
      <c r="P100" s="326">
        <v>0</v>
      </c>
      <c r="Q100" s="326">
        <v>0</v>
      </c>
      <c r="R100" s="327">
        <v>0</v>
      </c>
      <c r="S100" s="327">
        <v>0</v>
      </c>
      <c r="T100" s="327">
        <v>0</v>
      </c>
      <c r="U100" s="327">
        <v>0</v>
      </c>
      <c r="V100" s="327">
        <v>0</v>
      </c>
      <c r="W100" s="328">
        <v>0</v>
      </c>
      <c r="X100" s="328">
        <v>8104.6240328274753</v>
      </c>
      <c r="Y100" s="328">
        <v>0</v>
      </c>
      <c r="Z100" s="328">
        <v>0</v>
      </c>
      <c r="AA100" s="328">
        <v>0</v>
      </c>
      <c r="AB100" s="329" t="s">
        <v>16661</v>
      </c>
      <c r="AC100" s="340"/>
    </row>
    <row r="101" spans="1:30" s="259" customFormat="1" x14ac:dyDescent="0.2">
      <c r="A101" s="259" t="s">
        <v>15136</v>
      </c>
      <c r="B101" s="255" t="str">
        <f>VLOOKUP(D101,fips_xref!$A$5:$D$28,2,FALSE)</f>
        <v>Uinta</v>
      </c>
      <c r="C101" s="323" t="str">
        <f t="shared" si="1"/>
        <v>56</v>
      </c>
      <c r="D101" s="324">
        <f>fips_xref!A$12</f>
        <v>56041</v>
      </c>
      <c r="E101" s="339"/>
      <c r="F101" s="259" t="str">
        <f>SCC_xref!$A$26</f>
        <v>2310002230</v>
      </c>
      <c r="G101" s="259" t="str">
        <f>VLOOKUP(F101,SCC_xref!$A$6:$B$39,2,FALSE)</f>
        <v xml:space="preserve">Condensate tank </v>
      </c>
      <c r="H101" s="325">
        <v>0</v>
      </c>
      <c r="I101" s="325">
        <v>5884.3405903956991</v>
      </c>
      <c r="J101" s="325">
        <v>0</v>
      </c>
      <c r="K101" s="325">
        <v>0</v>
      </c>
      <c r="L101" s="325">
        <v>0</v>
      </c>
      <c r="M101" s="326">
        <v>0</v>
      </c>
      <c r="N101" s="326">
        <v>5884.3405903956991</v>
      </c>
      <c r="O101" s="326">
        <v>0</v>
      </c>
      <c r="P101" s="326">
        <v>0</v>
      </c>
      <c r="Q101" s="326">
        <v>0</v>
      </c>
      <c r="R101" s="327">
        <v>0</v>
      </c>
      <c r="S101" s="327">
        <v>0</v>
      </c>
      <c r="T101" s="327">
        <v>0</v>
      </c>
      <c r="U101" s="327">
        <v>0</v>
      </c>
      <c r="V101" s="327">
        <v>0</v>
      </c>
      <c r="W101" s="328">
        <v>0</v>
      </c>
      <c r="X101" s="328">
        <v>5884.3405903956991</v>
      </c>
      <c r="Y101" s="328">
        <v>0</v>
      </c>
      <c r="Z101" s="328">
        <v>0</v>
      </c>
      <c r="AA101" s="328">
        <v>0</v>
      </c>
      <c r="AB101" s="329" t="s">
        <v>16661</v>
      </c>
      <c r="AC101" s="340"/>
    </row>
    <row r="102" spans="1:30" s="259" customFormat="1" x14ac:dyDescent="0.2">
      <c r="A102" s="259" t="s">
        <v>15137</v>
      </c>
      <c r="B102" s="255" t="str">
        <f>VLOOKUP(D102,fips_xref!$A$5:$D$28,2,FALSE)</f>
        <v>Carbon</v>
      </c>
      <c r="C102" s="323" t="str">
        <f t="shared" si="1"/>
        <v>56</v>
      </c>
      <c r="D102" s="324">
        <f>fips_xref!A$5</f>
        <v>56007</v>
      </c>
      <c r="E102" s="339"/>
      <c r="F102" s="259" t="str">
        <f>SCC_xref!$A$27</f>
        <v>2310002240</v>
      </c>
      <c r="G102" s="259" t="str">
        <f>VLOOKUP(F102,SCC_xref!$A$6:$B$39,2,FALSE)</f>
        <v>Oil Tank</v>
      </c>
      <c r="H102" s="325">
        <v>0</v>
      </c>
      <c r="I102" s="325">
        <v>173.93615231119355</v>
      </c>
      <c r="J102" s="325">
        <v>0</v>
      </c>
      <c r="K102" s="325">
        <v>0</v>
      </c>
      <c r="L102" s="325">
        <v>0</v>
      </c>
      <c r="M102" s="326">
        <v>0</v>
      </c>
      <c r="N102" s="326">
        <v>173.93615231119355</v>
      </c>
      <c r="O102" s="326">
        <v>0</v>
      </c>
      <c r="P102" s="326">
        <v>0</v>
      </c>
      <c r="Q102" s="326">
        <v>0</v>
      </c>
      <c r="R102" s="327">
        <v>0</v>
      </c>
      <c r="S102" s="327">
        <v>0</v>
      </c>
      <c r="T102" s="327">
        <v>0</v>
      </c>
      <c r="U102" s="327">
        <v>0</v>
      </c>
      <c r="V102" s="327">
        <v>0</v>
      </c>
      <c r="W102" s="328">
        <v>0</v>
      </c>
      <c r="X102" s="328">
        <v>173.93615231119355</v>
      </c>
      <c r="Y102" s="328">
        <v>0</v>
      </c>
      <c r="Z102" s="328">
        <v>0</v>
      </c>
      <c r="AA102" s="328">
        <v>0</v>
      </c>
      <c r="AB102" s="329" t="s">
        <v>16660</v>
      </c>
      <c r="AC102" s="340"/>
    </row>
    <row r="103" spans="1:30" s="259" customFormat="1" x14ac:dyDescent="0.2">
      <c r="A103" s="259" t="s">
        <v>15137</v>
      </c>
      <c r="B103" s="255" t="str">
        <f>VLOOKUP(D103,fips_xref!$A$5:$D$28,2,FALSE)</f>
        <v>Daggett</v>
      </c>
      <c r="C103" s="323" t="str">
        <f t="shared" si="1"/>
        <v>49</v>
      </c>
      <c r="D103" s="324">
        <f>fips_xref!A$6</f>
        <v>49009</v>
      </c>
      <c r="E103" s="339"/>
      <c r="F103" s="259" t="str">
        <f>SCC_xref!$A$27</f>
        <v>2310002240</v>
      </c>
      <c r="G103" s="259" t="str">
        <f>VLOOKUP(F103,SCC_xref!$A$6:$B$39,2,FALSE)</f>
        <v>Oil Tank</v>
      </c>
      <c r="H103" s="325">
        <v>0</v>
      </c>
      <c r="I103" s="325">
        <v>0</v>
      </c>
      <c r="J103" s="325">
        <v>0</v>
      </c>
      <c r="K103" s="325">
        <v>0</v>
      </c>
      <c r="L103" s="325">
        <v>0</v>
      </c>
      <c r="M103" s="326">
        <v>0</v>
      </c>
      <c r="N103" s="326">
        <v>0</v>
      </c>
      <c r="O103" s="326">
        <v>0</v>
      </c>
      <c r="P103" s="326">
        <v>0</v>
      </c>
      <c r="Q103" s="326">
        <v>0</v>
      </c>
      <c r="R103" s="327">
        <v>0</v>
      </c>
      <c r="S103" s="327">
        <v>0</v>
      </c>
      <c r="T103" s="327">
        <v>0</v>
      </c>
      <c r="U103" s="327">
        <v>0</v>
      </c>
      <c r="V103" s="327">
        <v>0</v>
      </c>
      <c r="W103" s="328">
        <v>0</v>
      </c>
      <c r="X103" s="328">
        <v>0</v>
      </c>
      <c r="Y103" s="328">
        <v>0</v>
      </c>
      <c r="Z103" s="328">
        <v>0</v>
      </c>
      <c r="AA103" s="328">
        <v>0</v>
      </c>
      <c r="AB103" s="329" t="s">
        <v>16660</v>
      </c>
      <c r="AC103" s="340"/>
    </row>
    <row r="104" spans="1:30" s="259" customFormat="1" x14ac:dyDescent="0.2">
      <c r="A104" s="259" t="s">
        <v>15137</v>
      </c>
      <c r="B104" s="255" t="str">
        <f>VLOOKUP(D104,fips_xref!$A$5:$D$28,2,FALSE)</f>
        <v>Summit</v>
      </c>
      <c r="C104" s="323" t="str">
        <f t="shared" si="1"/>
        <v>49</v>
      </c>
      <c r="D104" s="324">
        <f>fips_xref!A$7</f>
        <v>49043</v>
      </c>
      <c r="E104" s="339"/>
      <c r="F104" s="259" t="str">
        <f>SCC_xref!$A$27</f>
        <v>2310002240</v>
      </c>
      <c r="G104" s="259" t="str">
        <f>VLOOKUP(F104,SCC_xref!$A$6:$B$39,2,FALSE)</f>
        <v>Oil Tank</v>
      </c>
      <c r="H104" s="325">
        <v>0</v>
      </c>
      <c r="I104" s="325">
        <v>78.290188348259917</v>
      </c>
      <c r="J104" s="325">
        <v>0</v>
      </c>
      <c r="K104" s="325">
        <v>0</v>
      </c>
      <c r="L104" s="325">
        <v>0</v>
      </c>
      <c r="M104" s="326">
        <v>0</v>
      </c>
      <c r="N104" s="326">
        <v>78.290188348259917</v>
      </c>
      <c r="O104" s="326">
        <v>0</v>
      </c>
      <c r="P104" s="326">
        <v>0</v>
      </c>
      <c r="Q104" s="326">
        <v>0</v>
      </c>
      <c r="R104" s="327">
        <v>0</v>
      </c>
      <c r="S104" s="327">
        <v>0</v>
      </c>
      <c r="T104" s="327">
        <v>0</v>
      </c>
      <c r="U104" s="327">
        <v>0</v>
      </c>
      <c r="V104" s="327">
        <v>0</v>
      </c>
      <c r="W104" s="328">
        <v>0</v>
      </c>
      <c r="X104" s="328">
        <v>78.290188348259917</v>
      </c>
      <c r="Y104" s="328">
        <v>0</v>
      </c>
      <c r="Z104" s="328">
        <v>0</v>
      </c>
      <c r="AA104" s="328">
        <v>0</v>
      </c>
      <c r="AB104" s="329" t="s">
        <v>16660</v>
      </c>
      <c r="AC104" s="340"/>
    </row>
    <row r="105" spans="1:30" s="259" customFormat="1" x14ac:dyDescent="0.2">
      <c r="A105" s="259" t="s">
        <v>15137</v>
      </c>
      <c r="B105" s="255" t="str">
        <f>VLOOKUP(D105,fips_xref!$A$5:$D$28,2,FALSE)</f>
        <v>Albany</v>
      </c>
      <c r="C105" s="323" t="str">
        <f t="shared" si="1"/>
        <v>56</v>
      </c>
      <c r="D105" s="324">
        <f>fips_xref!A$8</f>
        <v>56001</v>
      </c>
      <c r="E105" s="339"/>
      <c r="F105" s="259" t="str">
        <f>SCC_xref!$A$27</f>
        <v>2310002240</v>
      </c>
      <c r="G105" s="259" t="str">
        <f>VLOOKUP(F105,SCC_xref!$A$6:$B$39,2,FALSE)</f>
        <v>Oil Tank</v>
      </c>
      <c r="H105" s="325">
        <v>0</v>
      </c>
      <c r="I105" s="325">
        <v>24.476230829822274</v>
      </c>
      <c r="J105" s="325">
        <v>0</v>
      </c>
      <c r="K105" s="325">
        <v>0</v>
      </c>
      <c r="L105" s="325">
        <v>0</v>
      </c>
      <c r="M105" s="326">
        <v>0</v>
      </c>
      <c r="N105" s="326">
        <v>24.476230829822274</v>
      </c>
      <c r="O105" s="326">
        <v>0</v>
      </c>
      <c r="P105" s="326">
        <v>0</v>
      </c>
      <c r="Q105" s="326">
        <v>0</v>
      </c>
      <c r="R105" s="327">
        <v>0</v>
      </c>
      <c r="S105" s="327">
        <v>0</v>
      </c>
      <c r="T105" s="327">
        <v>0</v>
      </c>
      <c r="U105" s="327">
        <v>0</v>
      </c>
      <c r="V105" s="327">
        <v>0</v>
      </c>
      <c r="W105" s="328">
        <v>0</v>
      </c>
      <c r="X105" s="328">
        <v>24.476230829822274</v>
      </c>
      <c r="Y105" s="328">
        <v>0</v>
      </c>
      <c r="Z105" s="328">
        <v>0</v>
      </c>
      <c r="AA105" s="328">
        <v>0</v>
      </c>
      <c r="AB105" s="329" t="s">
        <v>16660</v>
      </c>
      <c r="AC105" s="340"/>
    </row>
    <row r="106" spans="1:30" s="259" customFormat="1" x14ac:dyDescent="0.2">
      <c r="A106" s="259" t="s">
        <v>15137</v>
      </c>
      <c r="B106" s="255" t="str">
        <f>VLOOKUP(D106,fips_xref!$A$5:$D$28,2,FALSE)</f>
        <v>Lincoln</v>
      </c>
      <c r="C106" s="323" t="str">
        <f t="shared" si="1"/>
        <v>56</v>
      </c>
      <c r="D106" s="324">
        <f>fips_xref!A$9</f>
        <v>56023</v>
      </c>
      <c r="E106" s="339"/>
      <c r="F106" s="259" t="str">
        <f>SCC_xref!$A$27</f>
        <v>2310002240</v>
      </c>
      <c r="G106" s="259" t="str">
        <f>VLOOKUP(F106,SCC_xref!$A$6:$B$39,2,FALSE)</f>
        <v>Oil Tank</v>
      </c>
      <c r="H106" s="325">
        <v>0</v>
      </c>
      <c r="I106" s="325">
        <v>71.883155475180217</v>
      </c>
      <c r="J106" s="325">
        <v>0</v>
      </c>
      <c r="K106" s="325">
        <v>0</v>
      </c>
      <c r="L106" s="325">
        <v>0</v>
      </c>
      <c r="M106" s="326">
        <v>0</v>
      </c>
      <c r="N106" s="326">
        <v>71.883155475180217</v>
      </c>
      <c r="O106" s="326">
        <v>0</v>
      </c>
      <c r="P106" s="326">
        <v>0</v>
      </c>
      <c r="Q106" s="326">
        <v>0</v>
      </c>
      <c r="R106" s="327">
        <v>0</v>
      </c>
      <c r="S106" s="327">
        <v>0</v>
      </c>
      <c r="T106" s="327">
        <v>0</v>
      </c>
      <c r="U106" s="327">
        <v>0</v>
      </c>
      <c r="V106" s="327">
        <v>0</v>
      </c>
      <c r="W106" s="328">
        <v>0</v>
      </c>
      <c r="X106" s="328">
        <v>71.883155475180217</v>
      </c>
      <c r="Y106" s="328">
        <v>0</v>
      </c>
      <c r="Z106" s="328">
        <v>0</v>
      </c>
      <c r="AA106" s="328">
        <v>0</v>
      </c>
      <c r="AB106" s="329" t="s">
        <v>16660</v>
      </c>
      <c r="AC106" s="340"/>
    </row>
    <row r="107" spans="1:30" s="259" customFormat="1" x14ac:dyDescent="0.2">
      <c r="A107" s="259" t="s">
        <v>15137</v>
      </c>
      <c r="B107" s="255" t="str">
        <f>VLOOKUP(D107,fips_xref!$A$5:$D$28,2,FALSE)</f>
        <v>Sublette</v>
      </c>
      <c r="C107" s="323" t="str">
        <f t="shared" si="1"/>
        <v>56</v>
      </c>
      <c r="D107" s="324">
        <f>fips_xref!A$10</f>
        <v>56035</v>
      </c>
      <c r="E107" s="339"/>
      <c r="F107" s="259" t="str">
        <f>SCC_xref!$A$27</f>
        <v>2310002240</v>
      </c>
      <c r="G107" s="259" t="str">
        <f>VLOOKUP(F107,SCC_xref!$A$6:$B$39,2,FALSE)</f>
        <v>Oil Tank</v>
      </c>
      <c r="H107" s="325">
        <v>0</v>
      </c>
      <c r="I107" s="325">
        <v>0</v>
      </c>
      <c r="J107" s="325">
        <v>0</v>
      </c>
      <c r="K107" s="325">
        <v>0</v>
      </c>
      <c r="L107" s="325">
        <v>0</v>
      </c>
      <c r="M107" s="326">
        <v>0</v>
      </c>
      <c r="N107" s="326">
        <v>0</v>
      </c>
      <c r="O107" s="326">
        <v>0</v>
      </c>
      <c r="P107" s="326">
        <v>0</v>
      </c>
      <c r="Q107" s="326">
        <v>0</v>
      </c>
      <c r="R107" s="335">
        <v>0</v>
      </c>
      <c r="S107" s="335">
        <v>0</v>
      </c>
      <c r="T107" s="335">
        <v>0</v>
      </c>
      <c r="U107" s="335">
        <v>0</v>
      </c>
      <c r="V107" s="335">
        <v>0</v>
      </c>
      <c r="W107" s="328">
        <v>0</v>
      </c>
      <c r="X107" s="328">
        <v>0</v>
      </c>
      <c r="Y107" s="328">
        <v>0</v>
      </c>
      <c r="Z107" s="328">
        <v>0</v>
      </c>
      <c r="AA107" s="328">
        <v>0</v>
      </c>
      <c r="AB107" s="329" t="s">
        <v>16660</v>
      </c>
      <c r="AC107" s="340"/>
    </row>
    <row r="108" spans="1:30" s="259" customFormat="1" x14ac:dyDescent="0.2">
      <c r="A108" s="259" t="s">
        <v>15137</v>
      </c>
      <c r="B108" s="255" t="str">
        <f>VLOOKUP(D108,fips_xref!$A$5:$D$28,2,FALSE)</f>
        <v>Sweetwater</v>
      </c>
      <c r="C108" s="323" t="str">
        <f t="shared" si="1"/>
        <v>56</v>
      </c>
      <c r="D108" s="324">
        <f>fips_xref!A$11</f>
        <v>56037</v>
      </c>
      <c r="E108" s="339"/>
      <c r="F108" s="259" t="str">
        <f>SCC_xref!$A$27</f>
        <v>2310002240</v>
      </c>
      <c r="G108" s="259" t="str">
        <f>VLOOKUP(F108,SCC_xref!$A$6:$B$39,2,FALSE)</f>
        <v>Oil Tank</v>
      </c>
      <c r="H108" s="325">
        <v>0</v>
      </c>
      <c r="I108" s="325">
        <v>473.41554370113812</v>
      </c>
      <c r="J108" s="325">
        <v>0</v>
      </c>
      <c r="K108" s="325">
        <v>0</v>
      </c>
      <c r="L108" s="325">
        <v>0</v>
      </c>
      <c r="M108" s="326">
        <v>0</v>
      </c>
      <c r="N108" s="326">
        <v>473.41554370113812</v>
      </c>
      <c r="O108" s="326">
        <v>0</v>
      </c>
      <c r="P108" s="326">
        <v>0</v>
      </c>
      <c r="Q108" s="326">
        <v>0</v>
      </c>
      <c r="R108" s="327">
        <v>0</v>
      </c>
      <c r="S108" s="327">
        <v>0</v>
      </c>
      <c r="T108" s="327">
        <v>0</v>
      </c>
      <c r="U108" s="327">
        <v>0</v>
      </c>
      <c r="V108" s="327">
        <v>0</v>
      </c>
      <c r="W108" s="328">
        <v>0</v>
      </c>
      <c r="X108" s="328">
        <v>473.41554370113812</v>
      </c>
      <c r="Y108" s="328">
        <v>0</v>
      </c>
      <c r="Z108" s="328">
        <v>0</v>
      </c>
      <c r="AA108" s="328">
        <v>0</v>
      </c>
      <c r="AB108" s="329" t="s">
        <v>16660</v>
      </c>
      <c r="AC108" s="340"/>
    </row>
    <row r="109" spans="1:30" s="259" customFormat="1" x14ac:dyDescent="0.2">
      <c r="A109" s="259" t="s">
        <v>15137</v>
      </c>
      <c r="B109" s="255" t="str">
        <f>VLOOKUP(D109,fips_xref!$A$5:$D$28,2,FALSE)</f>
        <v>Uinta</v>
      </c>
      <c r="C109" s="323" t="str">
        <f t="shared" si="1"/>
        <v>56</v>
      </c>
      <c r="D109" s="324">
        <f>fips_xref!A$12</f>
        <v>56041</v>
      </c>
      <c r="E109" s="339"/>
      <c r="F109" s="259" t="str">
        <f>SCC_xref!$A$27</f>
        <v>2310002240</v>
      </c>
      <c r="G109" s="259" t="str">
        <f>VLOOKUP(F109,SCC_xref!$A$6:$B$39,2,FALSE)</f>
        <v>Oil Tank</v>
      </c>
      <c r="H109" s="325">
        <v>0</v>
      </c>
      <c r="I109" s="325">
        <v>262.87669579696814</v>
      </c>
      <c r="J109" s="325">
        <v>0</v>
      </c>
      <c r="K109" s="325">
        <v>0</v>
      </c>
      <c r="L109" s="325">
        <v>0</v>
      </c>
      <c r="M109" s="326">
        <v>0</v>
      </c>
      <c r="N109" s="326">
        <v>262.87669579696814</v>
      </c>
      <c r="O109" s="326">
        <v>0</v>
      </c>
      <c r="P109" s="326">
        <v>0</v>
      </c>
      <c r="Q109" s="326">
        <v>0</v>
      </c>
      <c r="R109" s="327">
        <v>0</v>
      </c>
      <c r="S109" s="327">
        <v>0</v>
      </c>
      <c r="T109" s="327">
        <v>0</v>
      </c>
      <c r="U109" s="327">
        <v>0</v>
      </c>
      <c r="V109" s="327">
        <v>0</v>
      </c>
      <c r="W109" s="328">
        <v>0</v>
      </c>
      <c r="X109" s="328">
        <v>262.87669579696814</v>
      </c>
      <c r="Y109" s="328">
        <v>0</v>
      </c>
      <c r="Z109" s="328">
        <v>0</v>
      </c>
      <c r="AA109" s="328">
        <v>0</v>
      </c>
      <c r="AB109" s="329" t="s">
        <v>16660</v>
      </c>
      <c r="AC109" s="340"/>
    </row>
    <row r="110" spans="1:30" s="259" customFormat="1" x14ac:dyDescent="0.2">
      <c r="A110" s="259" t="s">
        <v>17046</v>
      </c>
      <c r="B110" s="259" t="str">
        <f>VLOOKUP(D110,fips_xref!$A$5:$D$28,2,FALSE)</f>
        <v>Carbon</v>
      </c>
      <c r="C110" s="339" t="str">
        <f t="shared" si="1"/>
        <v>56</v>
      </c>
      <c r="D110" s="324">
        <f>fips_xref!A$5</f>
        <v>56007</v>
      </c>
      <c r="F110" s="259" t="str">
        <f>SCC_xref!A$28</f>
        <v>2310002231</v>
      </c>
      <c r="G110" s="259" t="str">
        <f>VLOOKUP(F110,SCC_xref!$A$6:$B$62,2,FALSE)</f>
        <v>Tank flaring</v>
      </c>
      <c r="H110" s="325">
        <v>7.5409280784082195</v>
      </c>
      <c r="I110" s="325">
        <v>0</v>
      </c>
      <c r="J110" s="325">
        <v>41.031520426632959</v>
      </c>
      <c r="K110" s="325">
        <v>0</v>
      </c>
      <c r="L110" s="325">
        <v>0</v>
      </c>
      <c r="M110" s="326">
        <v>7.6382001676882538</v>
      </c>
      <c r="N110" s="326">
        <v>0</v>
      </c>
      <c r="O110" s="326">
        <v>41.560795030068441</v>
      </c>
      <c r="P110" s="326">
        <v>0</v>
      </c>
      <c r="Q110" s="326">
        <v>0</v>
      </c>
      <c r="R110" s="327">
        <v>0</v>
      </c>
      <c r="S110" s="327">
        <v>0</v>
      </c>
      <c r="T110" s="327">
        <v>0</v>
      </c>
      <c r="U110" s="327">
        <v>0</v>
      </c>
      <c r="V110" s="327">
        <v>0</v>
      </c>
      <c r="W110" s="328">
        <v>7.5409280784082195</v>
      </c>
      <c r="X110" s="328">
        <v>0</v>
      </c>
      <c r="Y110" s="328">
        <v>41.031520426632959</v>
      </c>
      <c r="Z110" s="328">
        <v>0</v>
      </c>
      <c r="AA110" s="328">
        <v>0</v>
      </c>
      <c r="AB110" s="329" t="s">
        <v>16660</v>
      </c>
      <c r="AC110" s="340"/>
      <c r="AD110" s="340"/>
    </row>
    <row r="111" spans="1:30" s="259" customFormat="1" x14ac:dyDescent="0.2">
      <c r="A111" s="259" t="s">
        <v>17046</v>
      </c>
      <c r="B111" s="259" t="str">
        <f>VLOOKUP(D111,fips_xref!$A$5:$D$28,2,FALSE)</f>
        <v>Daggett</v>
      </c>
      <c r="C111" s="339" t="str">
        <f t="shared" si="1"/>
        <v>49</v>
      </c>
      <c r="D111" s="324">
        <f>fips_xref!A$6</f>
        <v>49009</v>
      </c>
      <c r="F111" s="259" t="str">
        <f>SCC_xref!A$28</f>
        <v>2310002231</v>
      </c>
      <c r="G111" s="259" t="str">
        <f>VLOOKUP(F111,SCC_xref!$A$6:$B$62,2,FALSE)</f>
        <v>Tank flaring</v>
      </c>
      <c r="H111" s="325">
        <v>0</v>
      </c>
      <c r="I111" s="325">
        <v>0</v>
      </c>
      <c r="J111" s="325">
        <v>0</v>
      </c>
      <c r="K111" s="325">
        <v>0</v>
      </c>
      <c r="L111" s="325">
        <v>0</v>
      </c>
      <c r="M111" s="326">
        <v>0</v>
      </c>
      <c r="N111" s="326">
        <v>0</v>
      </c>
      <c r="O111" s="326">
        <v>0</v>
      </c>
      <c r="P111" s="326">
        <v>0</v>
      </c>
      <c r="Q111" s="326">
        <v>0</v>
      </c>
      <c r="R111" s="327">
        <v>0</v>
      </c>
      <c r="S111" s="327">
        <v>0</v>
      </c>
      <c r="T111" s="327">
        <v>0</v>
      </c>
      <c r="U111" s="327">
        <v>0</v>
      </c>
      <c r="V111" s="327">
        <v>0</v>
      </c>
      <c r="W111" s="328">
        <v>0</v>
      </c>
      <c r="X111" s="328">
        <v>0</v>
      </c>
      <c r="Y111" s="328">
        <v>0</v>
      </c>
      <c r="Z111" s="328">
        <v>0</v>
      </c>
      <c r="AA111" s="328">
        <v>0</v>
      </c>
      <c r="AB111" s="329" t="s">
        <v>16660</v>
      </c>
      <c r="AC111" s="340"/>
      <c r="AD111" s="340"/>
    </row>
    <row r="112" spans="1:30" s="259" customFormat="1" x14ac:dyDescent="0.2">
      <c r="A112" s="259" t="s">
        <v>17046</v>
      </c>
      <c r="B112" s="259" t="str">
        <f>VLOOKUP(D112,fips_xref!$A$5:$D$28,2,FALSE)</f>
        <v>Summit</v>
      </c>
      <c r="C112" s="339" t="str">
        <f t="shared" si="1"/>
        <v>49</v>
      </c>
      <c r="D112" s="324">
        <f>fips_xref!A$7</f>
        <v>49043</v>
      </c>
      <c r="F112" s="259" t="str">
        <f>SCC_xref!A$28</f>
        <v>2310002231</v>
      </c>
      <c r="G112" s="259" t="str">
        <f>VLOOKUP(F112,SCC_xref!$A$6:$B$62,2,FALSE)</f>
        <v>Tank flaring</v>
      </c>
      <c r="H112" s="325">
        <v>0</v>
      </c>
      <c r="I112" s="325">
        <v>0</v>
      </c>
      <c r="J112" s="325">
        <v>0</v>
      </c>
      <c r="K112" s="325">
        <v>0</v>
      </c>
      <c r="L112" s="325">
        <v>0</v>
      </c>
      <c r="M112" s="326">
        <v>0</v>
      </c>
      <c r="N112" s="326">
        <v>0</v>
      </c>
      <c r="O112" s="326">
        <v>0</v>
      </c>
      <c r="P112" s="326">
        <v>0</v>
      </c>
      <c r="Q112" s="326">
        <v>0</v>
      </c>
      <c r="R112" s="327">
        <v>0</v>
      </c>
      <c r="S112" s="327">
        <v>0</v>
      </c>
      <c r="T112" s="327">
        <v>0</v>
      </c>
      <c r="U112" s="327">
        <v>0</v>
      </c>
      <c r="V112" s="327">
        <v>0</v>
      </c>
      <c r="W112" s="328">
        <v>0</v>
      </c>
      <c r="X112" s="328">
        <v>0</v>
      </c>
      <c r="Y112" s="328">
        <v>0</v>
      </c>
      <c r="Z112" s="328">
        <v>0</v>
      </c>
      <c r="AA112" s="328">
        <v>0</v>
      </c>
      <c r="AB112" s="329" t="s">
        <v>16660</v>
      </c>
      <c r="AC112" s="340"/>
      <c r="AD112" s="340"/>
    </row>
    <row r="113" spans="1:30" s="259" customFormat="1" x14ac:dyDescent="0.2">
      <c r="A113" s="259" t="s">
        <v>17046</v>
      </c>
      <c r="B113" s="259" t="str">
        <f>VLOOKUP(D113,fips_xref!$A$5:$D$28,2,FALSE)</f>
        <v>Albany</v>
      </c>
      <c r="C113" s="339" t="str">
        <f t="shared" si="1"/>
        <v>56</v>
      </c>
      <c r="D113" s="324">
        <f>fips_xref!A$8</f>
        <v>56001</v>
      </c>
      <c r="F113" s="259" t="str">
        <f>SCC_xref!A$28</f>
        <v>2310002231</v>
      </c>
      <c r="G113" s="259" t="str">
        <f>VLOOKUP(F113,SCC_xref!$A$6:$B$62,2,FALSE)</f>
        <v>Tank flaring</v>
      </c>
      <c r="H113" s="325">
        <v>0</v>
      </c>
      <c r="I113" s="325">
        <v>0</v>
      </c>
      <c r="J113" s="325">
        <v>0</v>
      </c>
      <c r="K113" s="325">
        <v>0</v>
      </c>
      <c r="L113" s="325">
        <v>0</v>
      </c>
      <c r="M113" s="326">
        <v>0</v>
      </c>
      <c r="N113" s="326">
        <v>0</v>
      </c>
      <c r="O113" s="326">
        <v>0</v>
      </c>
      <c r="P113" s="326">
        <v>0</v>
      </c>
      <c r="Q113" s="326">
        <v>0</v>
      </c>
      <c r="R113" s="327">
        <v>0</v>
      </c>
      <c r="S113" s="327">
        <v>0</v>
      </c>
      <c r="T113" s="327">
        <v>0</v>
      </c>
      <c r="U113" s="327">
        <v>0</v>
      </c>
      <c r="V113" s="327">
        <v>0</v>
      </c>
      <c r="W113" s="328">
        <v>0</v>
      </c>
      <c r="X113" s="328">
        <v>0</v>
      </c>
      <c r="Y113" s="328">
        <v>0</v>
      </c>
      <c r="Z113" s="328">
        <v>0</v>
      </c>
      <c r="AA113" s="328">
        <v>0</v>
      </c>
      <c r="AB113" s="329" t="s">
        <v>16660</v>
      </c>
      <c r="AC113" s="340"/>
      <c r="AD113" s="340"/>
    </row>
    <row r="114" spans="1:30" s="259" customFormat="1" x14ac:dyDescent="0.2">
      <c r="A114" s="259" t="s">
        <v>17046</v>
      </c>
      <c r="B114" s="259" t="str">
        <f>VLOOKUP(D114,fips_xref!$A$5:$D$28,2,FALSE)</f>
        <v>Lincoln</v>
      </c>
      <c r="C114" s="339" t="str">
        <f t="shared" si="1"/>
        <v>56</v>
      </c>
      <c r="D114" s="324">
        <f>fips_xref!A$9</f>
        <v>56023</v>
      </c>
      <c r="F114" s="259" t="str">
        <f>SCC_xref!A$28</f>
        <v>2310002231</v>
      </c>
      <c r="G114" s="259" t="str">
        <f>VLOOKUP(F114,SCC_xref!$A$6:$B$62,2,FALSE)</f>
        <v>Tank flaring</v>
      </c>
      <c r="H114" s="325">
        <v>0</v>
      </c>
      <c r="I114" s="325">
        <v>0</v>
      </c>
      <c r="J114" s="325">
        <v>0</v>
      </c>
      <c r="K114" s="325">
        <v>0</v>
      </c>
      <c r="L114" s="325">
        <v>0</v>
      </c>
      <c r="M114" s="326">
        <v>2.9480704041951644</v>
      </c>
      <c r="N114" s="326">
        <v>0</v>
      </c>
      <c r="O114" s="326">
        <v>16.040971316944276</v>
      </c>
      <c r="P114" s="326">
        <v>0</v>
      </c>
      <c r="Q114" s="326">
        <v>0</v>
      </c>
      <c r="R114" s="327">
        <v>0</v>
      </c>
      <c r="S114" s="327">
        <v>0</v>
      </c>
      <c r="T114" s="327">
        <v>0</v>
      </c>
      <c r="U114" s="327">
        <v>0</v>
      </c>
      <c r="V114" s="327">
        <v>0</v>
      </c>
      <c r="W114" s="328">
        <v>0</v>
      </c>
      <c r="X114" s="328">
        <v>0</v>
      </c>
      <c r="Y114" s="328">
        <v>0</v>
      </c>
      <c r="Z114" s="328">
        <v>0</v>
      </c>
      <c r="AA114" s="328">
        <v>0</v>
      </c>
      <c r="AB114" s="329" t="s">
        <v>16660</v>
      </c>
      <c r="AC114" s="340"/>
      <c r="AD114" s="340"/>
    </row>
    <row r="115" spans="1:30" s="259" customFormat="1" x14ac:dyDescent="0.2">
      <c r="A115" s="259" t="s">
        <v>17046</v>
      </c>
      <c r="B115" s="259" t="str">
        <f>VLOOKUP(D115,fips_xref!$A$5:$D$28,2,FALSE)</f>
        <v>Sublette</v>
      </c>
      <c r="C115" s="339" t="str">
        <f t="shared" si="1"/>
        <v>56</v>
      </c>
      <c r="D115" s="324">
        <f>fips_xref!A$10</f>
        <v>56035</v>
      </c>
      <c r="F115" s="259" t="str">
        <f>SCC_xref!A$28</f>
        <v>2310002231</v>
      </c>
      <c r="G115" s="259" t="str">
        <f>VLOOKUP(F115,SCC_xref!$A$6:$B$62,2,FALSE)</f>
        <v>Tank flaring</v>
      </c>
      <c r="H115" s="325">
        <v>0</v>
      </c>
      <c r="I115" s="325">
        <v>0</v>
      </c>
      <c r="J115" s="325">
        <v>0</v>
      </c>
      <c r="K115" s="325">
        <v>0</v>
      </c>
      <c r="L115" s="325">
        <v>0</v>
      </c>
      <c r="M115" s="326">
        <v>0</v>
      </c>
      <c r="N115" s="326">
        <v>0</v>
      </c>
      <c r="O115" s="326">
        <v>0</v>
      </c>
      <c r="P115" s="326">
        <v>0</v>
      </c>
      <c r="Q115" s="326">
        <v>0</v>
      </c>
      <c r="R115" s="335">
        <v>117.88893858912306</v>
      </c>
      <c r="S115" s="335">
        <v>0</v>
      </c>
      <c r="T115" s="335">
        <v>29.472234647280764</v>
      </c>
      <c r="U115" s="335">
        <v>0</v>
      </c>
      <c r="V115" s="335">
        <v>0</v>
      </c>
      <c r="W115" s="328">
        <v>117.88893858912306</v>
      </c>
      <c r="X115" s="328">
        <v>0</v>
      </c>
      <c r="Y115" s="328">
        <v>29.472234647280764</v>
      </c>
      <c r="Z115" s="328">
        <v>0</v>
      </c>
      <c r="AA115" s="328">
        <v>0</v>
      </c>
      <c r="AB115" s="329" t="s">
        <v>16660</v>
      </c>
      <c r="AC115" s="340"/>
      <c r="AD115" s="340"/>
    </row>
    <row r="116" spans="1:30" s="259" customFormat="1" x14ac:dyDescent="0.2">
      <c r="A116" s="259" t="s">
        <v>17046</v>
      </c>
      <c r="B116" s="259" t="str">
        <f>VLOOKUP(D116,fips_xref!$A$5:$D$28,2,FALSE)</f>
        <v>Sweetwater</v>
      </c>
      <c r="C116" s="339" t="str">
        <f t="shared" si="1"/>
        <v>56</v>
      </c>
      <c r="D116" s="324">
        <f>fips_xref!A$11</f>
        <v>56037</v>
      </c>
      <c r="F116" s="259" t="str">
        <f>SCC_xref!A$28</f>
        <v>2310002231</v>
      </c>
      <c r="G116" s="259" t="str">
        <f>VLOOKUP(F116,SCC_xref!$A$6:$B$62,2,FALSE)</f>
        <v>Tank flaring</v>
      </c>
      <c r="H116" s="325">
        <v>17.728801787077426</v>
      </c>
      <c r="I116" s="325">
        <v>0</v>
      </c>
      <c r="J116" s="325">
        <v>96.465539135568349</v>
      </c>
      <c r="K116" s="325">
        <v>0</v>
      </c>
      <c r="L116" s="325">
        <v>0</v>
      </c>
      <c r="M116" s="326">
        <v>23.628625661176866</v>
      </c>
      <c r="N116" s="326">
        <v>0</v>
      </c>
      <c r="O116" s="326">
        <v>128.56752197993296</v>
      </c>
      <c r="P116" s="326">
        <v>0</v>
      </c>
      <c r="Q116" s="326">
        <v>0</v>
      </c>
      <c r="R116" s="327">
        <v>0</v>
      </c>
      <c r="S116" s="327">
        <v>0</v>
      </c>
      <c r="T116" s="327">
        <v>0</v>
      </c>
      <c r="U116" s="327">
        <v>0</v>
      </c>
      <c r="V116" s="327">
        <v>0</v>
      </c>
      <c r="W116" s="328">
        <v>17.728801787077426</v>
      </c>
      <c r="X116" s="328">
        <v>0</v>
      </c>
      <c r="Y116" s="328">
        <v>96.465539135568349</v>
      </c>
      <c r="Z116" s="328">
        <v>0</v>
      </c>
      <c r="AA116" s="328">
        <v>0</v>
      </c>
      <c r="AB116" s="329" t="s">
        <v>16660</v>
      </c>
      <c r="AC116" s="340"/>
      <c r="AD116" s="340"/>
    </row>
    <row r="117" spans="1:30" s="259" customFormat="1" x14ac:dyDescent="0.2">
      <c r="A117" s="259" t="s">
        <v>17046</v>
      </c>
      <c r="B117" s="259" t="str">
        <f>VLOOKUP(D117,fips_xref!$A$5:$D$28,2,FALSE)</f>
        <v>Uinta</v>
      </c>
      <c r="C117" s="339" t="str">
        <f t="shared" si="1"/>
        <v>56</v>
      </c>
      <c r="D117" s="324">
        <f>fips_xref!A$12</f>
        <v>56041</v>
      </c>
      <c r="F117" s="259" t="str">
        <f>SCC_xref!A$28</f>
        <v>2310002231</v>
      </c>
      <c r="G117" s="259" t="str">
        <f>VLOOKUP(F117,SCC_xref!$A$6:$B$62,2,FALSE)</f>
        <v>Tank flaring</v>
      </c>
      <c r="H117" s="325">
        <v>0</v>
      </c>
      <c r="I117" s="325">
        <v>0</v>
      </c>
      <c r="J117" s="325">
        <v>0</v>
      </c>
      <c r="K117" s="325">
        <v>0</v>
      </c>
      <c r="L117" s="325">
        <v>0</v>
      </c>
      <c r="M117" s="326">
        <v>0</v>
      </c>
      <c r="N117" s="326">
        <v>0</v>
      </c>
      <c r="O117" s="326">
        <v>0</v>
      </c>
      <c r="P117" s="326">
        <v>0</v>
      </c>
      <c r="Q117" s="326">
        <v>0</v>
      </c>
      <c r="R117" s="327">
        <v>0</v>
      </c>
      <c r="S117" s="327">
        <v>0</v>
      </c>
      <c r="T117" s="327">
        <v>0</v>
      </c>
      <c r="U117" s="327">
        <v>0</v>
      </c>
      <c r="V117" s="327">
        <v>0</v>
      </c>
      <c r="W117" s="328">
        <v>0</v>
      </c>
      <c r="X117" s="328">
        <v>0</v>
      </c>
      <c r="Y117" s="328">
        <v>0</v>
      </c>
      <c r="Z117" s="328">
        <v>0</v>
      </c>
      <c r="AA117" s="328">
        <v>0</v>
      </c>
      <c r="AB117" s="329" t="s">
        <v>16660</v>
      </c>
      <c r="AC117" s="340"/>
      <c r="AD117" s="340"/>
    </row>
    <row r="118" spans="1:30" s="259" customFormat="1" x14ac:dyDescent="0.2">
      <c r="A118" s="341" t="s">
        <v>15130</v>
      </c>
      <c r="B118" s="259" t="str">
        <f>VLOOKUP(D118,fips_xref!$A$5:$D$28,2,FALSE)</f>
        <v>Carbon</v>
      </c>
      <c r="C118" s="339" t="str">
        <f t="shared" si="1"/>
        <v>56</v>
      </c>
      <c r="D118" s="324">
        <f>fips_xref!A$5</f>
        <v>56007</v>
      </c>
      <c r="F118" s="259" t="str">
        <f>SCC_xref!A$17</f>
        <v>2310001611</v>
      </c>
      <c r="G118" s="259" t="str">
        <f>VLOOKUP(F118,SCC_xref!$A$6:$B$62,2,FALSE)</f>
        <v>Initial completion Flaring</v>
      </c>
      <c r="H118" s="325">
        <v>0.58318791031834427</v>
      </c>
      <c r="I118" s="325">
        <v>0</v>
      </c>
      <c r="J118" s="325">
        <v>3.1732283355556965</v>
      </c>
      <c r="K118" s="325">
        <v>0</v>
      </c>
      <c r="L118" s="325">
        <v>0</v>
      </c>
      <c r="M118" s="326">
        <v>0.58318791031834427</v>
      </c>
      <c r="N118" s="326">
        <v>0</v>
      </c>
      <c r="O118" s="326">
        <v>3.1732283355556965</v>
      </c>
      <c r="P118" s="326">
        <v>0</v>
      </c>
      <c r="Q118" s="326">
        <v>0</v>
      </c>
      <c r="R118" s="327">
        <v>0</v>
      </c>
      <c r="S118" s="327">
        <v>0</v>
      </c>
      <c r="T118" s="327">
        <v>0</v>
      </c>
      <c r="U118" s="327">
        <v>0</v>
      </c>
      <c r="V118" s="327">
        <v>0</v>
      </c>
      <c r="W118" s="328">
        <v>0.58318791031834427</v>
      </c>
      <c r="X118" s="328">
        <v>0</v>
      </c>
      <c r="Y118" s="328">
        <v>3.1732283355556965</v>
      </c>
      <c r="Z118" s="328">
        <v>0</v>
      </c>
      <c r="AA118" s="328">
        <v>0</v>
      </c>
      <c r="AB118" s="329" t="s">
        <v>16660</v>
      </c>
      <c r="AC118" s="340"/>
    </row>
    <row r="119" spans="1:30" s="259" customFormat="1" x14ac:dyDescent="0.2">
      <c r="A119" s="341" t="s">
        <v>15130</v>
      </c>
      <c r="B119" s="259" t="str">
        <f>VLOOKUP(D119,fips_xref!$A$5:$D$28,2,FALSE)</f>
        <v>Daggett</v>
      </c>
      <c r="C119" s="339" t="str">
        <f t="shared" si="1"/>
        <v>49</v>
      </c>
      <c r="D119" s="324">
        <f>fips_xref!A$6</f>
        <v>49009</v>
      </c>
      <c r="F119" s="259" t="str">
        <f>SCC_xref!A$17</f>
        <v>2310001611</v>
      </c>
      <c r="G119" s="259" t="str">
        <f>VLOOKUP(F119,SCC_xref!$A$6:$B$62,2,FALSE)</f>
        <v>Initial completion Flaring</v>
      </c>
      <c r="H119" s="325">
        <v>0</v>
      </c>
      <c r="I119" s="325">
        <v>0</v>
      </c>
      <c r="J119" s="325">
        <v>0</v>
      </c>
      <c r="K119" s="325">
        <v>0</v>
      </c>
      <c r="L119" s="325">
        <v>0</v>
      </c>
      <c r="M119" s="326">
        <v>0</v>
      </c>
      <c r="N119" s="326">
        <v>0</v>
      </c>
      <c r="O119" s="326">
        <v>0</v>
      </c>
      <c r="P119" s="326">
        <v>0</v>
      </c>
      <c r="Q119" s="326">
        <v>0</v>
      </c>
      <c r="R119" s="327">
        <v>0</v>
      </c>
      <c r="S119" s="327">
        <v>0</v>
      </c>
      <c r="T119" s="327">
        <v>0</v>
      </c>
      <c r="U119" s="327">
        <v>0</v>
      </c>
      <c r="V119" s="327">
        <v>0</v>
      </c>
      <c r="W119" s="328">
        <v>0</v>
      </c>
      <c r="X119" s="328">
        <v>0</v>
      </c>
      <c r="Y119" s="328">
        <v>0</v>
      </c>
      <c r="Z119" s="328">
        <v>0</v>
      </c>
      <c r="AA119" s="328">
        <v>0</v>
      </c>
      <c r="AB119" s="329" t="s">
        <v>16660</v>
      </c>
      <c r="AC119" s="340"/>
    </row>
    <row r="120" spans="1:30" s="259" customFormat="1" x14ac:dyDescent="0.2">
      <c r="A120" s="341" t="s">
        <v>15130</v>
      </c>
      <c r="B120" s="259" t="str">
        <f>VLOOKUP(D120,fips_xref!$A$5:$D$28,2,FALSE)</f>
        <v>Summit</v>
      </c>
      <c r="C120" s="339" t="str">
        <f t="shared" si="1"/>
        <v>49</v>
      </c>
      <c r="D120" s="324">
        <f>fips_xref!A$7</f>
        <v>49043</v>
      </c>
      <c r="F120" s="259" t="str">
        <f>SCC_xref!A$17</f>
        <v>2310001611</v>
      </c>
      <c r="G120" s="259" t="str">
        <f>VLOOKUP(F120,SCC_xref!$A$6:$B$62,2,FALSE)</f>
        <v>Initial completion Flaring</v>
      </c>
      <c r="H120" s="325">
        <v>0</v>
      </c>
      <c r="I120" s="325">
        <v>0</v>
      </c>
      <c r="J120" s="325">
        <v>0</v>
      </c>
      <c r="K120" s="325">
        <v>0</v>
      </c>
      <c r="L120" s="325">
        <v>0</v>
      </c>
      <c r="M120" s="326">
        <v>0</v>
      </c>
      <c r="N120" s="326">
        <v>0</v>
      </c>
      <c r="O120" s="326">
        <v>0</v>
      </c>
      <c r="P120" s="326">
        <v>0</v>
      </c>
      <c r="Q120" s="326">
        <v>0</v>
      </c>
      <c r="R120" s="327">
        <v>0</v>
      </c>
      <c r="S120" s="327">
        <v>0</v>
      </c>
      <c r="T120" s="327">
        <v>0</v>
      </c>
      <c r="U120" s="327">
        <v>0</v>
      </c>
      <c r="V120" s="327">
        <v>0</v>
      </c>
      <c r="W120" s="328">
        <v>0</v>
      </c>
      <c r="X120" s="328">
        <v>0</v>
      </c>
      <c r="Y120" s="328">
        <v>0</v>
      </c>
      <c r="Z120" s="328">
        <v>0</v>
      </c>
      <c r="AA120" s="328">
        <v>0</v>
      </c>
      <c r="AB120" s="329" t="s">
        <v>16660</v>
      </c>
      <c r="AC120" s="340"/>
    </row>
    <row r="121" spans="1:30" s="259" customFormat="1" x14ac:dyDescent="0.2">
      <c r="A121" s="341" t="s">
        <v>15130</v>
      </c>
      <c r="B121" s="259" t="str">
        <f>VLOOKUP(D121,fips_xref!$A$5:$D$28,2,FALSE)</f>
        <v>Albany</v>
      </c>
      <c r="C121" s="339" t="str">
        <f t="shared" si="1"/>
        <v>56</v>
      </c>
      <c r="D121" s="324">
        <f>fips_xref!A$8</f>
        <v>56001</v>
      </c>
      <c r="F121" s="259" t="str">
        <f>SCC_xref!A$17</f>
        <v>2310001611</v>
      </c>
      <c r="G121" s="259" t="str">
        <f>VLOOKUP(F121,SCC_xref!$A$6:$B$62,2,FALSE)</f>
        <v>Initial completion Flaring</v>
      </c>
      <c r="H121" s="325">
        <v>0</v>
      </c>
      <c r="I121" s="325">
        <v>0</v>
      </c>
      <c r="J121" s="325">
        <v>0</v>
      </c>
      <c r="K121" s="325">
        <v>0</v>
      </c>
      <c r="L121" s="325">
        <v>0</v>
      </c>
      <c r="M121" s="326">
        <v>0</v>
      </c>
      <c r="N121" s="326">
        <v>0</v>
      </c>
      <c r="O121" s="326">
        <v>0</v>
      </c>
      <c r="P121" s="326">
        <v>0</v>
      </c>
      <c r="Q121" s="326">
        <v>0</v>
      </c>
      <c r="R121" s="327">
        <v>0</v>
      </c>
      <c r="S121" s="327">
        <v>0</v>
      </c>
      <c r="T121" s="327">
        <v>0</v>
      </c>
      <c r="U121" s="327">
        <v>0</v>
      </c>
      <c r="V121" s="327">
        <v>0</v>
      </c>
      <c r="W121" s="328">
        <v>0</v>
      </c>
      <c r="X121" s="328">
        <v>0</v>
      </c>
      <c r="Y121" s="328">
        <v>0</v>
      </c>
      <c r="Z121" s="328">
        <v>0</v>
      </c>
      <c r="AA121" s="328">
        <v>0</v>
      </c>
      <c r="AB121" s="329" t="s">
        <v>16660</v>
      </c>
      <c r="AC121" s="340"/>
    </row>
    <row r="122" spans="1:30" s="259" customFormat="1" x14ac:dyDescent="0.2">
      <c r="A122" s="341" t="s">
        <v>15130</v>
      </c>
      <c r="B122" s="259" t="str">
        <f>VLOOKUP(D122,fips_xref!$A$5:$D$28,2,FALSE)</f>
        <v>Lincoln</v>
      </c>
      <c r="C122" s="339" t="str">
        <f t="shared" si="1"/>
        <v>56</v>
      </c>
      <c r="D122" s="324">
        <f>fips_xref!A$9</f>
        <v>56023</v>
      </c>
      <c r="F122" s="259" t="str">
        <f>SCC_xref!A$17</f>
        <v>2310001611</v>
      </c>
      <c r="G122" s="259" t="str">
        <f>VLOOKUP(F122,SCC_xref!$A$6:$B$62,2,FALSE)</f>
        <v>Initial completion Flaring</v>
      </c>
      <c r="H122" s="325">
        <v>0.3058021812338893</v>
      </c>
      <c r="I122" s="325">
        <v>0</v>
      </c>
      <c r="J122" s="325">
        <v>1.6639236331843978</v>
      </c>
      <c r="K122" s="325">
        <v>0</v>
      </c>
      <c r="L122" s="325">
        <v>0</v>
      </c>
      <c r="M122" s="326">
        <v>0.3058021812338893</v>
      </c>
      <c r="N122" s="326">
        <v>0</v>
      </c>
      <c r="O122" s="326">
        <v>1.6639236331843978</v>
      </c>
      <c r="P122" s="326">
        <v>0</v>
      </c>
      <c r="Q122" s="326">
        <v>0</v>
      </c>
      <c r="R122" s="327">
        <v>0</v>
      </c>
      <c r="S122" s="327">
        <v>0</v>
      </c>
      <c r="T122" s="327">
        <v>0</v>
      </c>
      <c r="U122" s="327">
        <v>0</v>
      </c>
      <c r="V122" s="327">
        <v>0</v>
      </c>
      <c r="W122" s="328">
        <v>0.3058021812338893</v>
      </c>
      <c r="X122" s="328">
        <v>0</v>
      </c>
      <c r="Y122" s="328">
        <v>1.6639236331843978</v>
      </c>
      <c r="Z122" s="328">
        <v>0</v>
      </c>
      <c r="AA122" s="328">
        <v>0</v>
      </c>
      <c r="AB122" s="329" t="s">
        <v>16660</v>
      </c>
      <c r="AC122" s="340"/>
    </row>
    <row r="123" spans="1:30" s="259" customFormat="1" x14ac:dyDescent="0.2">
      <c r="A123" s="341" t="s">
        <v>15130</v>
      </c>
      <c r="B123" s="259" t="str">
        <f>VLOOKUP(D123,fips_xref!$A$5:$D$28,2,FALSE)</f>
        <v>Sublette</v>
      </c>
      <c r="C123" s="339" t="str">
        <f t="shared" si="1"/>
        <v>56</v>
      </c>
      <c r="D123" s="324">
        <f>fips_xref!A$10</f>
        <v>56035</v>
      </c>
      <c r="F123" s="259" t="str">
        <f>SCC_xref!A$17</f>
        <v>2310001611</v>
      </c>
      <c r="G123" s="259" t="str">
        <f>VLOOKUP(F123,SCC_xref!$A$6:$B$62,2,FALSE)</f>
        <v>Initial completion Flaring</v>
      </c>
      <c r="H123" s="325">
        <v>0</v>
      </c>
      <c r="I123" s="325">
        <v>0</v>
      </c>
      <c r="J123" s="325">
        <v>0</v>
      </c>
      <c r="K123" s="325">
        <v>0</v>
      </c>
      <c r="L123" s="325">
        <v>0</v>
      </c>
      <c r="M123" s="326">
        <v>0</v>
      </c>
      <c r="N123" s="326">
        <v>0</v>
      </c>
      <c r="O123" s="326">
        <v>0</v>
      </c>
      <c r="P123" s="326">
        <v>0</v>
      </c>
      <c r="Q123" s="326">
        <v>0</v>
      </c>
      <c r="R123" s="335">
        <v>864.15961304483289</v>
      </c>
      <c r="S123" s="335">
        <v>0</v>
      </c>
      <c r="T123" s="335">
        <v>439.16258646029678</v>
      </c>
      <c r="U123" s="335">
        <v>25.211847931348895</v>
      </c>
      <c r="V123" s="335">
        <v>26.910805664873557</v>
      </c>
      <c r="W123" s="328">
        <v>864.15961304483289</v>
      </c>
      <c r="X123" s="328">
        <v>0</v>
      </c>
      <c r="Y123" s="328">
        <v>439.16258646029678</v>
      </c>
      <c r="Z123" s="328">
        <v>25.211847931348895</v>
      </c>
      <c r="AA123" s="328">
        <v>26.910805664873557</v>
      </c>
      <c r="AB123" s="329" t="s">
        <v>16660</v>
      </c>
      <c r="AC123" s="340"/>
    </row>
    <row r="124" spans="1:30" s="259" customFormat="1" x14ac:dyDescent="0.2">
      <c r="A124" s="341" t="s">
        <v>15130</v>
      </c>
      <c r="B124" s="259" t="str">
        <f>VLOOKUP(D124,fips_xref!$A$5:$D$28,2,FALSE)</f>
        <v>Sweetwater</v>
      </c>
      <c r="C124" s="339" t="str">
        <f t="shared" si="1"/>
        <v>56</v>
      </c>
      <c r="D124" s="324">
        <f>fips_xref!A$11</f>
        <v>56037</v>
      </c>
      <c r="F124" s="259" t="str">
        <f>SCC_xref!A$17</f>
        <v>2310001611</v>
      </c>
      <c r="G124" s="259" t="str">
        <f>VLOOKUP(F124,SCC_xref!$A$6:$B$62,2,FALSE)</f>
        <v>Initial completion Flaring</v>
      </c>
      <c r="H124" s="325">
        <v>0.79122130450223183</v>
      </c>
      <c r="I124" s="325">
        <v>0</v>
      </c>
      <c r="J124" s="325">
        <v>4.3051747450856732</v>
      </c>
      <c r="K124" s="325">
        <v>0</v>
      </c>
      <c r="L124" s="325">
        <v>0</v>
      </c>
      <c r="M124" s="326">
        <v>0.79122130450223183</v>
      </c>
      <c r="N124" s="326">
        <v>0</v>
      </c>
      <c r="O124" s="326">
        <v>4.3051747450856732</v>
      </c>
      <c r="P124" s="326">
        <v>0</v>
      </c>
      <c r="Q124" s="326">
        <v>0</v>
      </c>
      <c r="R124" s="327">
        <v>0</v>
      </c>
      <c r="S124" s="327">
        <v>0</v>
      </c>
      <c r="T124" s="327">
        <v>0</v>
      </c>
      <c r="U124" s="327">
        <v>0</v>
      </c>
      <c r="V124" s="327">
        <v>0</v>
      </c>
      <c r="W124" s="328">
        <v>0.79122130450223183</v>
      </c>
      <c r="X124" s="328">
        <v>0</v>
      </c>
      <c r="Y124" s="328">
        <v>4.3051747450856732</v>
      </c>
      <c r="Z124" s="328">
        <v>0</v>
      </c>
      <c r="AA124" s="328">
        <v>0</v>
      </c>
      <c r="AB124" s="329" t="s">
        <v>16660</v>
      </c>
      <c r="AC124" s="340"/>
    </row>
    <row r="125" spans="1:30" s="259" customFormat="1" x14ac:dyDescent="0.2">
      <c r="A125" s="341" t="s">
        <v>15130</v>
      </c>
      <c r="B125" s="259" t="str">
        <f>VLOOKUP(D125,fips_xref!$A$5:$D$28,2,FALSE)</f>
        <v>Uinta</v>
      </c>
      <c r="C125" s="339" t="str">
        <f t="shared" si="1"/>
        <v>56</v>
      </c>
      <c r="D125" s="324">
        <f>fips_xref!A$12</f>
        <v>56041</v>
      </c>
      <c r="F125" s="259" t="str">
        <f>SCC_xref!A$17</f>
        <v>2310001611</v>
      </c>
      <c r="G125" s="259" t="str">
        <f>VLOOKUP(F125,SCC_xref!$A$6:$B$62,2,FALSE)</f>
        <v>Initial completion Flaring</v>
      </c>
      <c r="H125" s="325">
        <v>6.7091627255559963E-2</v>
      </c>
      <c r="I125" s="325">
        <v>0</v>
      </c>
      <c r="J125" s="325">
        <v>0.36505738359642931</v>
      </c>
      <c r="K125" s="325">
        <v>0</v>
      </c>
      <c r="L125" s="325">
        <v>0</v>
      </c>
      <c r="M125" s="326">
        <v>6.7091627255559963E-2</v>
      </c>
      <c r="N125" s="326">
        <v>0</v>
      </c>
      <c r="O125" s="326">
        <v>0.36505738359642931</v>
      </c>
      <c r="P125" s="326">
        <v>0</v>
      </c>
      <c r="Q125" s="326">
        <v>0</v>
      </c>
      <c r="R125" s="327">
        <v>0</v>
      </c>
      <c r="S125" s="327">
        <v>0</v>
      </c>
      <c r="T125" s="327">
        <v>0</v>
      </c>
      <c r="U125" s="327">
        <v>0</v>
      </c>
      <c r="V125" s="327">
        <v>0</v>
      </c>
      <c r="W125" s="328">
        <v>6.7091627255559963E-2</v>
      </c>
      <c r="X125" s="328">
        <v>0</v>
      </c>
      <c r="Y125" s="328">
        <v>0.36505738359642931</v>
      </c>
      <c r="Z125" s="328">
        <v>0</v>
      </c>
      <c r="AA125" s="328">
        <v>0</v>
      </c>
      <c r="AB125" s="329" t="s">
        <v>16660</v>
      </c>
      <c r="AC125" s="340"/>
    </row>
    <row r="126" spans="1:30" s="259" customFormat="1" x14ac:dyDescent="0.2">
      <c r="A126" s="341" t="s">
        <v>15130</v>
      </c>
      <c r="B126" s="259" t="str">
        <f>VLOOKUP(D126,fips_xref!$A$5:$D$28,2,FALSE)</f>
        <v>Carbon</v>
      </c>
      <c r="C126" s="339" t="str">
        <f t="shared" si="1"/>
        <v>56</v>
      </c>
      <c r="D126" s="324">
        <f>fips_xref!A$5</f>
        <v>56007</v>
      </c>
      <c r="F126" s="259" t="str">
        <f>SCC_xref!A$21</f>
        <v>2310001631</v>
      </c>
      <c r="G126" s="259" t="str">
        <f>VLOOKUP(F126,SCC_xref!$A$6:$B$62,2,FALSE)</f>
        <v>Blowdown Flaring</v>
      </c>
      <c r="H126" s="325">
        <v>1.0784557216860289E-3</v>
      </c>
      <c r="I126" s="325">
        <v>0</v>
      </c>
      <c r="J126" s="325">
        <v>5.8680678974092739E-3</v>
      </c>
      <c r="K126" s="325">
        <v>0</v>
      </c>
      <c r="L126" s="325">
        <v>0</v>
      </c>
      <c r="M126" s="326">
        <v>1.0784557216860289E-3</v>
      </c>
      <c r="N126" s="326">
        <v>0</v>
      </c>
      <c r="O126" s="326">
        <v>5.8680678974092739E-3</v>
      </c>
      <c r="P126" s="326">
        <v>0</v>
      </c>
      <c r="Q126" s="326">
        <v>0</v>
      </c>
      <c r="R126" s="327">
        <v>0</v>
      </c>
      <c r="S126" s="327">
        <v>0</v>
      </c>
      <c r="T126" s="327">
        <v>0</v>
      </c>
      <c r="U126" s="327">
        <v>0</v>
      </c>
      <c r="V126" s="327">
        <v>0</v>
      </c>
      <c r="W126" s="328">
        <v>1.0784557216860289E-3</v>
      </c>
      <c r="X126" s="328">
        <v>0</v>
      </c>
      <c r="Y126" s="328">
        <v>5.8680678974092739E-3</v>
      </c>
      <c r="Z126" s="328">
        <v>0</v>
      </c>
      <c r="AA126" s="328">
        <v>0</v>
      </c>
      <c r="AB126" s="329" t="s">
        <v>16660</v>
      </c>
      <c r="AC126" s="340"/>
    </row>
    <row r="127" spans="1:30" s="259" customFormat="1" x14ac:dyDescent="0.2">
      <c r="A127" s="341" t="s">
        <v>15130</v>
      </c>
      <c r="B127" s="259" t="str">
        <f>VLOOKUP(D127,fips_xref!$A$5:$D$28,2,FALSE)</f>
        <v>Daggett</v>
      </c>
      <c r="C127" s="339" t="str">
        <f t="shared" si="1"/>
        <v>49</v>
      </c>
      <c r="D127" s="324">
        <f>fips_xref!A$6</f>
        <v>49009</v>
      </c>
      <c r="F127" s="259" t="str">
        <f>SCC_xref!A$21</f>
        <v>2310001631</v>
      </c>
      <c r="G127" s="259" t="str">
        <f>VLOOKUP(F127,SCC_xref!$A$6:$B$62,2,FALSE)</f>
        <v>Blowdown Flaring</v>
      </c>
      <c r="H127" s="325">
        <v>5.4201933578036654E-6</v>
      </c>
      <c r="I127" s="325">
        <v>0</v>
      </c>
      <c r="J127" s="325">
        <v>2.9492228564519943E-5</v>
      </c>
      <c r="K127" s="325">
        <v>0</v>
      </c>
      <c r="L127" s="325">
        <v>0</v>
      </c>
      <c r="M127" s="326">
        <v>5.4201933578036654E-6</v>
      </c>
      <c r="N127" s="326">
        <v>0</v>
      </c>
      <c r="O127" s="326">
        <v>2.9492228564519943E-5</v>
      </c>
      <c r="P127" s="326">
        <v>0</v>
      </c>
      <c r="Q127" s="326">
        <v>0</v>
      </c>
      <c r="R127" s="327">
        <v>0</v>
      </c>
      <c r="S127" s="327">
        <v>0</v>
      </c>
      <c r="T127" s="327">
        <v>0</v>
      </c>
      <c r="U127" s="327">
        <v>0</v>
      </c>
      <c r="V127" s="327">
        <v>0</v>
      </c>
      <c r="W127" s="328">
        <v>5.4201933578036654E-6</v>
      </c>
      <c r="X127" s="328">
        <v>0</v>
      </c>
      <c r="Y127" s="328">
        <v>2.9492228564519943E-5</v>
      </c>
      <c r="Z127" s="328">
        <v>0</v>
      </c>
      <c r="AA127" s="328">
        <v>0</v>
      </c>
      <c r="AB127" s="329" t="s">
        <v>16660</v>
      </c>
      <c r="AC127" s="340"/>
    </row>
    <row r="128" spans="1:30" s="259" customFormat="1" x14ac:dyDescent="0.2">
      <c r="A128" s="341" t="s">
        <v>15130</v>
      </c>
      <c r="B128" s="259" t="str">
        <f>VLOOKUP(D128,fips_xref!$A$5:$D$28,2,FALSE)</f>
        <v>Summit</v>
      </c>
      <c r="C128" s="339" t="str">
        <f t="shared" si="1"/>
        <v>49</v>
      </c>
      <c r="D128" s="324">
        <f>fips_xref!A$7</f>
        <v>49043</v>
      </c>
      <c r="F128" s="259" t="str">
        <f>SCC_xref!A$21</f>
        <v>2310001631</v>
      </c>
      <c r="G128" s="259" t="str">
        <f>VLOOKUP(F128,SCC_xref!$A$6:$B$62,2,FALSE)</f>
        <v>Blowdown Flaring</v>
      </c>
      <c r="H128" s="325">
        <v>5.2033892435069137E-5</v>
      </c>
      <c r="I128" s="325">
        <v>0</v>
      </c>
      <c r="J128" s="325">
        <v>2.8312559119081734E-4</v>
      </c>
      <c r="K128" s="325">
        <v>0</v>
      </c>
      <c r="L128" s="325">
        <v>0</v>
      </c>
      <c r="M128" s="326">
        <v>5.2033892435069137E-5</v>
      </c>
      <c r="N128" s="326">
        <v>0</v>
      </c>
      <c r="O128" s="326">
        <v>2.8312559119081734E-4</v>
      </c>
      <c r="P128" s="326">
        <v>0</v>
      </c>
      <c r="Q128" s="326">
        <v>0</v>
      </c>
      <c r="R128" s="327">
        <v>0</v>
      </c>
      <c r="S128" s="327">
        <v>0</v>
      </c>
      <c r="T128" s="327">
        <v>0</v>
      </c>
      <c r="U128" s="327">
        <v>0</v>
      </c>
      <c r="V128" s="327">
        <v>0</v>
      </c>
      <c r="W128" s="328">
        <v>5.2033892435069137E-5</v>
      </c>
      <c r="X128" s="328">
        <v>0</v>
      </c>
      <c r="Y128" s="328">
        <v>2.8312559119081734E-4</v>
      </c>
      <c r="Z128" s="328">
        <v>0</v>
      </c>
      <c r="AA128" s="328">
        <v>0</v>
      </c>
      <c r="AB128" s="329" t="s">
        <v>16660</v>
      </c>
      <c r="AC128" s="340"/>
    </row>
    <row r="129" spans="1:30" s="259" customFormat="1" x14ac:dyDescent="0.2">
      <c r="A129" s="341" t="s">
        <v>15130</v>
      </c>
      <c r="B129" s="259" t="str">
        <f>VLOOKUP(D129,fips_xref!$A$5:$D$28,2,FALSE)</f>
        <v>Albany</v>
      </c>
      <c r="C129" s="339" t="str">
        <f t="shared" si="1"/>
        <v>56</v>
      </c>
      <c r="D129" s="324">
        <f>fips_xref!A$8</f>
        <v>56001</v>
      </c>
      <c r="F129" s="259" t="str">
        <f>SCC_xref!A$21</f>
        <v>2310001631</v>
      </c>
      <c r="G129" s="259" t="str">
        <f>VLOOKUP(F129,SCC_xref!$A$6:$B$62,2,FALSE)</f>
        <v>Blowdown Flaring</v>
      </c>
      <c r="H129" s="325">
        <v>3.0162153909698087E-8</v>
      </c>
      <c r="I129" s="325">
        <v>0</v>
      </c>
      <c r="J129" s="325">
        <v>1.6411760215571017E-7</v>
      </c>
      <c r="K129" s="325">
        <v>0</v>
      </c>
      <c r="L129" s="325">
        <v>0</v>
      </c>
      <c r="M129" s="326">
        <v>3.0162153909698087E-8</v>
      </c>
      <c r="N129" s="326">
        <v>0</v>
      </c>
      <c r="O129" s="326">
        <v>1.6411760215571017E-7</v>
      </c>
      <c r="P129" s="326">
        <v>0</v>
      </c>
      <c r="Q129" s="326">
        <v>0</v>
      </c>
      <c r="R129" s="327">
        <v>0</v>
      </c>
      <c r="S129" s="327">
        <v>0</v>
      </c>
      <c r="T129" s="327">
        <v>0</v>
      </c>
      <c r="U129" s="327">
        <v>0</v>
      </c>
      <c r="V129" s="327">
        <v>0</v>
      </c>
      <c r="W129" s="328">
        <v>3.0162153909698087E-8</v>
      </c>
      <c r="X129" s="328">
        <v>0</v>
      </c>
      <c r="Y129" s="328">
        <v>1.6411760215571017E-7</v>
      </c>
      <c r="Z129" s="328">
        <v>0</v>
      </c>
      <c r="AA129" s="328">
        <v>0</v>
      </c>
      <c r="AB129" s="329" t="s">
        <v>16660</v>
      </c>
      <c r="AC129" s="340"/>
    </row>
    <row r="130" spans="1:30" s="259" customFormat="1" x14ac:dyDescent="0.2">
      <c r="A130" s="341" t="s">
        <v>15130</v>
      </c>
      <c r="B130" s="259" t="str">
        <f>VLOOKUP(D130,fips_xref!$A$5:$D$28,2,FALSE)</f>
        <v>Lincoln</v>
      </c>
      <c r="C130" s="339" t="str">
        <f t="shared" si="1"/>
        <v>56</v>
      </c>
      <c r="D130" s="324">
        <f>fips_xref!A$9</f>
        <v>56023</v>
      </c>
      <c r="F130" s="259" t="str">
        <f>SCC_xref!A$21</f>
        <v>2310001631</v>
      </c>
      <c r="G130" s="259" t="str">
        <f>VLOOKUP(F130,SCC_xref!$A$6:$B$62,2,FALSE)</f>
        <v>Blowdown Flaring</v>
      </c>
      <c r="H130" s="325">
        <v>7.6603066357392574E-4</v>
      </c>
      <c r="I130" s="325">
        <v>0</v>
      </c>
      <c r="J130" s="325">
        <v>4.1681080223875374E-3</v>
      </c>
      <c r="K130" s="325">
        <v>0</v>
      </c>
      <c r="L130" s="325">
        <v>0</v>
      </c>
      <c r="M130" s="326">
        <v>7.6603066357392574E-4</v>
      </c>
      <c r="N130" s="326">
        <v>0</v>
      </c>
      <c r="O130" s="326">
        <v>4.1681080223875374E-3</v>
      </c>
      <c r="P130" s="326">
        <v>0</v>
      </c>
      <c r="Q130" s="326">
        <v>0</v>
      </c>
      <c r="R130" s="327">
        <v>0</v>
      </c>
      <c r="S130" s="327">
        <v>0</v>
      </c>
      <c r="T130" s="327">
        <v>0</v>
      </c>
      <c r="U130" s="327">
        <v>0</v>
      </c>
      <c r="V130" s="327">
        <v>0</v>
      </c>
      <c r="W130" s="328">
        <v>7.6603066357392574E-4</v>
      </c>
      <c r="X130" s="328">
        <v>0</v>
      </c>
      <c r="Y130" s="328">
        <v>4.1681080223875374E-3</v>
      </c>
      <c r="Z130" s="328">
        <v>0</v>
      </c>
      <c r="AA130" s="328">
        <v>0</v>
      </c>
      <c r="AB130" s="329" t="s">
        <v>16660</v>
      </c>
      <c r="AC130" s="340"/>
    </row>
    <row r="131" spans="1:30" s="259" customFormat="1" x14ac:dyDescent="0.2">
      <c r="A131" s="341" t="s">
        <v>15130</v>
      </c>
      <c r="B131" s="259" t="str">
        <f>VLOOKUP(D131,fips_xref!$A$5:$D$28,2,FALSE)</f>
        <v>Sublette</v>
      </c>
      <c r="C131" s="339" t="str">
        <f t="shared" si="1"/>
        <v>56</v>
      </c>
      <c r="D131" s="324">
        <f>fips_xref!A$10</f>
        <v>56035</v>
      </c>
      <c r="F131" s="259" t="str">
        <f>SCC_xref!A$21</f>
        <v>2310001631</v>
      </c>
      <c r="G131" s="259" t="str">
        <f>VLOOKUP(F131,SCC_xref!$A$6:$B$62,2,FALSE)</f>
        <v>Blowdown Flaring</v>
      </c>
      <c r="H131" s="325">
        <v>0</v>
      </c>
      <c r="I131" s="325">
        <v>0</v>
      </c>
      <c r="J131" s="325">
        <v>0</v>
      </c>
      <c r="K131" s="325">
        <v>0</v>
      </c>
      <c r="L131" s="325">
        <v>0</v>
      </c>
      <c r="M131" s="326">
        <v>0</v>
      </c>
      <c r="N131" s="326">
        <v>0</v>
      </c>
      <c r="O131" s="326">
        <v>0</v>
      </c>
      <c r="P131" s="326">
        <v>0</v>
      </c>
      <c r="Q131" s="326">
        <v>0</v>
      </c>
      <c r="R131" s="327">
        <v>0</v>
      </c>
      <c r="S131" s="327">
        <v>0</v>
      </c>
      <c r="T131" s="327">
        <v>0</v>
      </c>
      <c r="U131" s="327">
        <v>0</v>
      </c>
      <c r="V131" s="327">
        <v>0</v>
      </c>
      <c r="W131" s="328">
        <v>0</v>
      </c>
      <c r="X131" s="328">
        <v>0</v>
      </c>
      <c r="Y131" s="328">
        <v>0</v>
      </c>
      <c r="Z131" s="328">
        <v>0</v>
      </c>
      <c r="AA131" s="328">
        <v>0</v>
      </c>
      <c r="AB131" s="329" t="s">
        <v>16660</v>
      </c>
      <c r="AC131" s="340"/>
    </row>
    <row r="132" spans="1:30" s="259" customFormat="1" x14ac:dyDescent="0.2">
      <c r="A132" s="341" t="s">
        <v>15130</v>
      </c>
      <c r="B132" s="259" t="str">
        <f>VLOOKUP(D132,fips_xref!$A$5:$D$28,2,FALSE)</f>
        <v>Sweetwater</v>
      </c>
      <c r="C132" s="339" t="str">
        <f t="shared" si="1"/>
        <v>56</v>
      </c>
      <c r="D132" s="324">
        <f>fips_xref!A$11</f>
        <v>56037</v>
      </c>
      <c r="F132" s="259" t="str">
        <f>SCC_xref!A$21</f>
        <v>2310001631</v>
      </c>
      <c r="G132" s="259" t="str">
        <f>VLOOKUP(F132,SCC_xref!$A$6:$B$62,2,FALSE)</f>
        <v>Blowdown Flaring</v>
      </c>
      <c r="H132" s="325">
        <v>1.8599121254976279E-3</v>
      </c>
      <c r="I132" s="325">
        <v>0</v>
      </c>
      <c r="J132" s="325">
        <v>1.0120110094619446E-2</v>
      </c>
      <c r="K132" s="325">
        <v>0</v>
      </c>
      <c r="L132" s="325">
        <v>0</v>
      </c>
      <c r="M132" s="326">
        <v>1.8599121254976279E-3</v>
      </c>
      <c r="N132" s="326">
        <v>0</v>
      </c>
      <c r="O132" s="326">
        <v>1.0120110094619446E-2</v>
      </c>
      <c r="P132" s="326">
        <v>0</v>
      </c>
      <c r="Q132" s="326">
        <v>0</v>
      </c>
      <c r="R132" s="327">
        <v>0</v>
      </c>
      <c r="S132" s="327">
        <v>0</v>
      </c>
      <c r="T132" s="327">
        <v>0</v>
      </c>
      <c r="U132" s="327">
        <v>0</v>
      </c>
      <c r="V132" s="327">
        <v>0</v>
      </c>
      <c r="W132" s="328">
        <v>1.8599121254976279E-3</v>
      </c>
      <c r="X132" s="328">
        <v>0</v>
      </c>
      <c r="Y132" s="328">
        <v>1.0120110094619446E-2</v>
      </c>
      <c r="Z132" s="328">
        <v>0</v>
      </c>
      <c r="AA132" s="328">
        <v>0</v>
      </c>
      <c r="AB132" s="329" t="s">
        <v>16660</v>
      </c>
      <c r="AC132" s="340"/>
    </row>
    <row r="133" spans="1:30" s="259" customFormat="1" x14ac:dyDescent="0.2">
      <c r="A133" s="341" t="s">
        <v>15130</v>
      </c>
      <c r="B133" s="259" t="str">
        <f>VLOOKUP(D133,fips_xref!$A$5:$D$28,2,FALSE)</f>
        <v>Uinta</v>
      </c>
      <c r="C133" s="339" t="str">
        <f t="shared" si="1"/>
        <v>56</v>
      </c>
      <c r="D133" s="324">
        <f>fips_xref!A$12</f>
        <v>56041</v>
      </c>
      <c r="F133" s="259" t="str">
        <f>SCC_xref!A$21</f>
        <v>2310001631</v>
      </c>
      <c r="G133" s="259" t="str">
        <f>VLOOKUP(F133,SCC_xref!$A$6:$B$62,2,FALSE)</f>
        <v>Blowdown Flaring</v>
      </c>
      <c r="H133" s="325">
        <v>9.0491251131909764E-4</v>
      </c>
      <c r="I133" s="325">
        <v>0</v>
      </c>
      <c r="J133" s="325">
        <v>4.923788664530384E-3</v>
      </c>
      <c r="K133" s="325">
        <v>0</v>
      </c>
      <c r="L133" s="325">
        <v>0</v>
      </c>
      <c r="M133" s="326">
        <v>9.0491251131909764E-4</v>
      </c>
      <c r="N133" s="326">
        <v>0</v>
      </c>
      <c r="O133" s="326">
        <v>4.923788664530384E-3</v>
      </c>
      <c r="P133" s="326">
        <v>0</v>
      </c>
      <c r="Q133" s="326">
        <v>0</v>
      </c>
      <c r="R133" s="327">
        <v>0</v>
      </c>
      <c r="S133" s="327">
        <v>0</v>
      </c>
      <c r="T133" s="327">
        <v>0</v>
      </c>
      <c r="U133" s="327">
        <v>0</v>
      </c>
      <c r="V133" s="327">
        <v>0</v>
      </c>
      <c r="W133" s="328">
        <v>9.0491251131909764E-4</v>
      </c>
      <c r="X133" s="328">
        <v>0</v>
      </c>
      <c r="Y133" s="328">
        <v>4.923788664530384E-3</v>
      </c>
      <c r="Z133" s="328">
        <v>0</v>
      </c>
      <c r="AA133" s="328">
        <v>0</v>
      </c>
      <c r="AB133" s="329" t="s">
        <v>16660</v>
      </c>
      <c r="AC133" s="340"/>
    </row>
    <row r="134" spans="1:30" s="259" customFormat="1" x14ac:dyDescent="0.2">
      <c r="A134" s="341" t="s">
        <v>15130</v>
      </c>
      <c r="B134" s="259" t="str">
        <f>VLOOKUP(D134,fips_xref!$A$5:$D$28,2,FALSE)</f>
        <v>Carbon</v>
      </c>
      <c r="C134" s="339" t="str">
        <f t="shared" ref="C134:C181" si="2">LEFT(D134,2)</f>
        <v>56</v>
      </c>
      <c r="D134" s="324">
        <f>fips_xref!A$5</f>
        <v>56007</v>
      </c>
      <c r="F134" s="259" t="str">
        <f>SCC_xref!A$19</f>
        <v>2310001621</v>
      </c>
      <c r="G134" s="259" t="str">
        <f>VLOOKUP(F134,SCC_xref!$A$6:$B$62,2,FALSE)</f>
        <v>Recompletion Flaring</v>
      </c>
      <c r="H134" s="325">
        <v>2.4965496438327964E-3</v>
      </c>
      <c r="I134" s="325">
        <v>0</v>
      </c>
      <c r="J134" s="325">
        <v>1.3584167179678449E-2</v>
      </c>
      <c r="K134" s="325">
        <v>0</v>
      </c>
      <c r="L134" s="325">
        <v>0</v>
      </c>
      <c r="M134" s="326">
        <v>2.4965496438327964E-3</v>
      </c>
      <c r="N134" s="326">
        <v>0</v>
      </c>
      <c r="O134" s="326">
        <v>1.3584167179678449E-2</v>
      </c>
      <c r="P134" s="326">
        <v>0</v>
      </c>
      <c r="Q134" s="326">
        <v>0</v>
      </c>
      <c r="R134" s="327">
        <v>0</v>
      </c>
      <c r="S134" s="327">
        <v>0</v>
      </c>
      <c r="T134" s="327">
        <v>0</v>
      </c>
      <c r="U134" s="327">
        <v>0</v>
      </c>
      <c r="V134" s="327">
        <v>0</v>
      </c>
      <c r="W134" s="328">
        <v>2.4965496438327964E-3</v>
      </c>
      <c r="X134" s="328">
        <v>0</v>
      </c>
      <c r="Y134" s="328">
        <v>1.3584167179678449E-2</v>
      </c>
      <c r="Z134" s="328">
        <v>0</v>
      </c>
      <c r="AA134" s="328">
        <v>0</v>
      </c>
      <c r="AB134" s="329" t="s">
        <v>16660</v>
      </c>
      <c r="AC134" s="340"/>
    </row>
    <row r="135" spans="1:30" s="259" customFormat="1" x14ac:dyDescent="0.2">
      <c r="A135" s="341" t="s">
        <v>15130</v>
      </c>
      <c r="B135" s="259" t="str">
        <f>VLOOKUP(D135,fips_xref!$A$5:$D$28,2,FALSE)</f>
        <v>Daggett</v>
      </c>
      <c r="C135" s="339" t="str">
        <f t="shared" si="2"/>
        <v>49</v>
      </c>
      <c r="D135" s="324">
        <f>fips_xref!A$6</f>
        <v>49009</v>
      </c>
      <c r="F135" s="259" t="str">
        <f>SCC_xref!A$19</f>
        <v>2310001621</v>
      </c>
      <c r="G135" s="259" t="str">
        <f>VLOOKUP(F135,SCC_xref!$A$6:$B$62,2,FALSE)</f>
        <v>Recompletion Flaring</v>
      </c>
      <c r="H135" s="325">
        <v>1.4929193771658733E-5</v>
      </c>
      <c r="I135" s="325">
        <v>0</v>
      </c>
      <c r="J135" s="325">
        <v>8.1232377875201911E-5</v>
      </c>
      <c r="K135" s="325">
        <v>0</v>
      </c>
      <c r="L135" s="325">
        <v>0</v>
      </c>
      <c r="M135" s="326">
        <v>1.4929193771658733E-5</v>
      </c>
      <c r="N135" s="326">
        <v>0</v>
      </c>
      <c r="O135" s="326">
        <v>8.1232377875201911E-5</v>
      </c>
      <c r="P135" s="326">
        <v>0</v>
      </c>
      <c r="Q135" s="326">
        <v>0</v>
      </c>
      <c r="R135" s="327">
        <v>0</v>
      </c>
      <c r="S135" s="327">
        <v>0</v>
      </c>
      <c r="T135" s="327">
        <v>0</v>
      </c>
      <c r="U135" s="327">
        <v>0</v>
      </c>
      <c r="V135" s="327">
        <v>0</v>
      </c>
      <c r="W135" s="328">
        <v>1.4929193771658733E-5</v>
      </c>
      <c r="X135" s="328">
        <v>0</v>
      </c>
      <c r="Y135" s="328">
        <v>8.1232377875201911E-5</v>
      </c>
      <c r="Z135" s="328">
        <v>0</v>
      </c>
      <c r="AA135" s="328">
        <v>0</v>
      </c>
      <c r="AB135" s="329" t="s">
        <v>16660</v>
      </c>
      <c r="AC135" s="340"/>
    </row>
    <row r="136" spans="1:30" s="259" customFormat="1" x14ac:dyDescent="0.2">
      <c r="A136" s="341" t="s">
        <v>15130</v>
      </c>
      <c r="B136" s="259" t="str">
        <f>VLOOKUP(D136,fips_xref!$A$5:$D$28,2,FALSE)</f>
        <v>Summit</v>
      </c>
      <c r="C136" s="339" t="str">
        <f t="shared" si="2"/>
        <v>49</v>
      </c>
      <c r="D136" s="324">
        <f>fips_xref!A$7</f>
        <v>49043</v>
      </c>
      <c r="F136" s="259" t="str">
        <f>SCC_xref!A$19</f>
        <v>2310001621</v>
      </c>
      <c r="G136" s="259" t="str">
        <f>VLOOKUP(F136,SCC_xref!$A$6:$B$62,2,FALSE)</f>
        <v>Recompletion Flaring</v>
      </c>
      <c r="H136" s="325">
        <v>4.5665769183897305E-5</v>
      </c>
      <c r="I136" s="325">
        <v>0</v>
      </c>
      <c r="J136" s="325">
        <v>2.4847550879473525E-4</v>
      </c>
      <c r="K136" s="325">
        <v>0</v>
      </c>
      <c r="L136" s="325">
        <v>0</v>
      </c>
      <c r="M136" s="326">
        <v>4.5665769183897305E-5</v>
      </c>
      <c r="N136" s="326">
        <v>0</v>
      </c>
      <c r="O136" s="326">
        <v>2.4847550879473525E-4</v>
      </c>
      <c r="P136" s="326">
        <v>0</v>
      </c>
      <c r="Q136" s="326">
        <v>0</v>
      </c>
      <c r="R136" s="327">
        <v>0</v>
      </c>
      <c r="S136" s="327">
        <v>0</v>
      </c>
      <c r="T136" s="327">
        <v>0</v>
      </c>
      <c r="U136" s="327">
        <v>0</v>
      </c>
      <c r="V136" s="327">
        <v>0</v>
      </c>
      <c r="W136" s="328">
        <v>4.5665769183897305E-5</v>
      </c>
      <c r="X136" s="328">
        <v>0</v>
      </c>
      <c r="Y136" s="328">
        <v>2.4847550879473525E-4</v>
      </c>
      <c r="Z136" s="328">
        <v>0</v>
      </c>
      <c r="AA136" s="328">
        <v>0</v>
      </c>
      <c r="AB136" s="329" t="s">
        <v>16660</v>
      </c>
      <c r="AC136" s="340"/>
    </row>
    <row r="137" spans="1:30" s="259" customFormat="1" x14ac:dyDescent="0.2">
      <c r="A137" s="341" t="s">
        <v>15130</v>
      </c>
      <c r="B137" s="259" t="str">
        <f>VLOOKUP(D137,fips_xref!$A$5:$D$28,2,FALSE)</f>
        <v>Albany</v>
      </c>
      <c r="C137" s="339" t="str">
        <f t="shared" si="2"/>
        <v>56</v>
      </c>
      <c r="D137" s="324">
        <f>fips_xref!A$8</f>
        <v>56001</v>
      </c>
      <c r="F137" s="259" t="str">
        <f>SCC_xref!A$19</f>
        <v>2310001621</v>
      </c>
      <c r="G137" s="259" t="str">
        <f>VLOOKUP(F137,SCC_xref!$A$6:$B$62,2,FALSE)</f>
        <v>Recompletion Flaring</v>
      </c>
      <c r="H137" s="325">
        <v>2.9858387543317466E-5</v>
      </c>
      <c r="I137" s="325">
        <v>0</v>
      </c>
      <c r="J137" s="325">
        <v>1.6246475575040382E-4</v>
      </c>
      <c r="K137" s="325">
        <v>0</v>
      </c>
      <c r="L137" s="325">
        <v>0</v>
      </c>
      <c r="M137" s="326">
        <v>2.9858387543317466E-5</v>
      </c>
      <c r="N137" s="326">
        <v>0</v>
      </c>
      <c r="O137" s="326">
        <v>1.6246475575040382E-4</v>
      </c>
      <c r="P137" s="326">
        <v>0</v>
      </c>
      <c r="Q137" s="326">
        <v>0</v>
      </c>
      <c r="R137" s="327">
        <v>0</v>
      </c>
      <c r="S137" s="327">
        <v>0</v>
      </c>
      <c r="T137" s="327">
        <v>0</v>
      </c>
      <c r="U137" s="327">
        <v>0</v>
      </c>
      <c r="V137" s="327">
        <v>0</v>
      </c>
      <c r="W137" s="328">
        <v>2.9858387543317466E-5</v>
      </c>
      <c r="X137" s="328">
        <v>0</v>
      </c>
      <c r="Y137" s="328">
        <v>1.6246475575040382E-4</v>
      </c>
      <c r="Z137" s="328">
        <v>0</v>
      </c>
      <c r="AA137" s="328">
        <v>0</v>
      </c>
      <c r="AB137" s="329" t="s">
        <v>16660</v>
      </c>
      <c r="AC137" s="340"/>
    </row>
    <row r="138" spans="1:30" s="259" customFormat="1" x14ac:dyDescent="0.2">
      <c r="A138" s="341" t="s">
        <v>15130</v>
      </c>
      <c r="B138" s="259" t="str">
        <f>VLOOKUP(D138,fips_xref!$A$5:$D$28,2,FALSE)</f>
        <v>Lincoln</v>
      </c>
      <c r="C138" s="339" t="str">
        <f t="shared" si="2"/>
        <v>56</v>
      </c>
      <c r="D138" s="324">
        <f>fips_xref!A$9</f>
        <v>56023</v>
      </c>
      <c r="F138" s="259" t="str">
        <f>SCC_xref!A$19</f>
        <v>2310001621</v>
      </c>
      <c r="G138" s="259" t="str">
        <f>VLOOKUP(F138,SCC_xref!$A$6:$B$62,2,FALSE)</f>
        <v>Recompletion Flaring</v>
      </c>
      <c r="H138" s="325">
        <v>2.063441541670397E-3</v>
      </c>
      <c r="I138" s="325">
        <v>0</v>
      </c>
      <c r="J138" s="325">
        <v>1.1227549564971274E-2</v>
      </c>
      <c r="K138" s="325">
        <v>0</v>
      </c>
      <c r="L138" s="325">
        <v>0</v>
      </c>
      <c r="M138" s="326">
        <v>2.063441541670397E-3</v>
      </c>
      <c r="N138" s="326">
        <v>0</v>
      </c>
      <c r="O138" s="326">
        <v>1.1227549564971274E-2</v>
      </c>
      <c r="P138" s="326">
        <v>0</v>
      </c>
      <c r="Q138" s="326">
        <v>0</v>
      </c>
      <c r="R138" s="327">
        <v>0</v>
      </c>
      <c r="S138" s="327">
        <v>0</v>
      </c>
      <c r="T138" s="327">
        <v>0</v>
      </c>
      <c r="U138" s="327">
        <v>0</v>
      </c>
      <c r="V138" s="327">
        <v>0</v>
      </c>
      <c r="W138" s="328">
        <v>2.063441541670397E-3</v>
      </c>
      <c r="X138" s="328">
        <v>0</v>
      </c>
      <c r="Y138" s="328">
        <v>1.1227549564971274E-2</v>
      </c>
      <c r="Z138" s="328">
        <v>0</v>
      </c>
      <c r="AA138" s="328">
        <v>0</v>
      </c>
      <c r="AB138" s="329" t="s">
        <v>16660</v>
      </c>
      <c r="AC138" s="340"/>
    </row>
    <row r="139" spans="1:30" s="259" customFormat="1" x14ac:dyDescent="0.2">
      <c r="A139" s="341" t="s">
        <v>15130</v>
      </c>
      <c r="B139" s="259" t="str">
        <f>VLOOKUP(D139,fips_xref!$A$5:$D$28,2,FALSE)</f>
        <v>Sublette</v>
      </c>
      <c r="C139" s="339" t="str">
        <f t="shared" si="2"/>
        <v>56</v>
      </c>
      <c r="D139" s="324">
        <f>fips_xref!A$10</f>
        <v>56035</v>
      </c>
      <c r="F139" s="259" t="str">
        <f>SCC_xref!A$19</f>
        <v>2310001621</v>
      </c>
      <c r="G139" s="259" t="str">
        <f>VLOOKUP(F139,SCC_xref!$A$6:$B$62,2,FALSE)</f>
        <v>Recompletion Flaring</v>
      </c>
      <c r="H139" s="325">
        <v>0</v>
      </c>
      <c r="I139" s="325">
        <v>0</v>
      </c>
      <c r="J139" s="325">
        <v>0</v>
      </c>
      <c r="K139" s="325">
        <v>0</v>
      </c>
      <c r="L139" s="325">
        <v>0</v>
      </c>
      <c r="M139" s="326">
        <v>0</v>
      </c>
      <c r="N139" s="326">
        <v>0</v>
      </c>
      <c r="O139" s="326">
        <v>0</v>
      </c>
      <c r="P139" s="326">
        <v>0</v>
      </c>
      <c r="Q139" s="326">
        <v>0</v>
      </c>
      <c r="R139" s="335">
        <v>0</v>
      </c>
      <c r="S139" s="335">
        <v>0</v>
      </c>
      <c r="T139" s="335">
        <v>0</v>
      </c>
      <c r="U139" s="335">
        <v>0</v>
      </c>
      <c r="V139" s="335">
        <v>0</v>
      </c>
      <c r="W139" s="328">
        <v>0</v>
      </c>
      <c r="X139" s="328">
        <v>0</v>
      </c>
      <c r="Y139" s="328">
        <v>0</v>
      </c>
      <c r="Z139" s="328">
        <v>0</v>
      </c>
      <c r="AA139" s="328">
        <v>0</v>
      </c>
      <c r="AB139" s="329" t="s">
        <v>16660</v>
      </c>
      <c r="AC139" s="340"/>
    </row>
    <row r="140" spans="1:30" s="259" customFormat="1" x14ac:dyDescent="0.2">
      <c r="A140" s="341" t="s">
        <v>15130</v>
      </c>
      <c r="B140" s="259" t="str">
        <f>VLOOKUP(D140,fips_xref!$A$5:$D$28,2,FALSE)</f>
        <v>Sweetwater</v>
      </c>
      <c r="C140" s="339" t="str">
        <f t="shared" si="2"/>
        <v>56</v>
      </c>
      <c r="D140" s="324">
        <f>fips_xref!A$11</f>
        <v>56037</v>
      </c>
      <c r="F140" s="259" t="str">
        <f>SCC_xref!A$19</f>
        <v>2310001621</v>
      </c>
      <c r="G140" s="259" t="str">
        <f>VLOOKUP(F140,SCC_xref!$A$6:$B$62,2,FALSE)</f>
        <v>Recompletion Flaring</v>
      </c>
      <c r="H140" s="325">
        <v>4.5559254411505498E-3</v>
      </c>
      <c r="I140" s="325">
        <v>0</v>
      </c>
      <c r="J140" s="325">
        <v>2.4789594312142692E-2</v>
      </c>
      <c r="K140" s="325">
        <v>0</v>
      </c>
      <c r="L140" s="325">
        <v>0</v>
      </c>
      <c r="M140" s="326">
        <v>4.5559254411505498E-3</v>
      </c>
      <c r="N140" s="326">
        <v>0</v>
      </c>
      <c r="O140" s="326">
        <v>2.4789594312142692E-2</v>
      </c>
      <c r="P140" s="326">
        <v>0</v>
      </c>
      <c r="Q140" s="326">
        <v>0</v>
      </c>
      <c r="R140" s="327">
        <v>0</v>
      </c>
      <c r="S140" s="327">
        <v>0</v>
      </c>
      <c r="T140" s="327">
        <v>0</v>
      </c>
      <c r="U140" s="327">
        <v>0</v>
      </c>
      <c r="V140" s="327">
        <v>0</v>
      </c>
      <c r="W140" s="328">
        <v>4.5559254411505498E-3</v>
      </c>
      <c r="X140" s="328">
        <v>0</v>
      </c>
      <c r="Y140" s="328">
        <v>2.4789594312142692E-2</v>
      </c>
      <c r="Z140" s="328">
        <v>0</v>
      </c>
      <c r="AA140" s="328">
        <v>0</v>
      </c>
      <c r="AB140" s="329" t="s">
        <v>16660</v>
      </c>
      <c r="AC140" s="340"/>
    </row>
    <row r="141" spans="1:30" s="259" customFormat="1" x14ac:dyDescent="0.2">
      <c r="A141" s="341" t="s">
        <v>15130</v>
      </c>
      <c r="B141" s="259" t="str">
        <f>VLOOKUP(D141,fips_xref!$A$5:$D$28,2,FALSE)</f>
        <v>Uinta</v>
      </c>
      <c r="C141" s="339" t="str">
        <f t="shared" si="2"/>
        <v>56</v>
      </c>
      <c r="D141" s="324">
        <f>fips_xref!A$12</f>
        <v>56041</v>
      </c>
      <c r="F141" s="259" t="str">
        <f>SCC_xref!A$19</f>
        <v>2310001621</v>
      </c>
      <c r="G141" s="259" t="str">
        <f>VLOOKUP(F141,SCC_xref!$A$6:$B$62,2,FALSE)</f>
        <v>Recompletion Flaring</v>
      </c>
      <c r="H141" s="325">
        <v>6.2119067217657501E-4</v>
      </c>
      <c r="I141" s="325">
        <v>0</v>
      </c>
      <c r="J141" s="325">
        <v>3.3800080691960693E-3</v>
      </c>
      <c r="K141" s="325">
        <v>0</v>
      </c>
      <c r="L141" s="325">
        <v>0</v>
      </c>
      <c r="M141" s="326">
        <v>6.2119067217657501E-4</v>
      </c>
      <c r="N141" s="326">
        <v>0</v>
      </c>
      <c r="O141" s="326">
        <v>3.3800080691960693E-3</v>
      </c>
      <c r="P141" s="326">
        <v>0</v>
      </c>
      <c r="Q141" s="326">
        <v>0</v>
      </c>
      <c r="R141" s="327">
        <v>0</v>
      </c>
      <c r="S141" s="327">
        <v>0</v>
      </c>
      <c r="T141" s="327">
        <v>0</v>
      </c>
      <c r="U141" s="327">
        <v>0</v>
      </c>
      <c r="V141" s="327">
        <v>0</v>
      </c>
      <c r="W141" s="328">
        <v>6.2119067217657501E-4</v>
      </c>
      <c r="X141" s="328">
        <v>0</v>
      </c>
      <c r="Y141" s="328">
        <v>3.3800080691960693E-3</v>
      </c>
      <c r="Z141" s="328">
        <v>0</v>
      </c>
      <c r="AA141" s="328">
        <v>0</v>
      </c>
      <c r="AB141" s="329" t="s">
        <v>16660</v>
      </c>
      <c r="AC141" s="340"/>
    </row>
    <row r="142" spans="1:30" s="259" customFormat="1" x14ac:dyDescent="0.2">
      <c r="A142" s="259" t="s">
        <v>15128</v>
      </c>
      <c r="B142" s="259" t="str">
        <f>VLOOKUP(D142,fips_xref!$A$5:$D$28,2,FALSE)</f>
        <v>Carbon</v>
      </c>
      <c r="C142" s="339" t="str">
        <f t="shared" si="2"/>
        <v>56</v>
      </c>
      <c r="D142" s="324">
        <f>fips_xref!A$5</f>
        <v>56007</v>
      </c>
      <c r="F142" s="259" t="str">
        <f>SCC_xref!A$35</f>
        <v>2310021411</v>
      </c>
      <c r="G142" s="259" t="str">
        <f>VLOOKUP(F142,SCC_xref!$A$6:$B$62,2,FALSE)</f>
        <v>Dehydrator Flaring</v>
      </c>
      <c r="H142" s="325">
        <v>0.71354503514693546</v>
      </c>
      <c r="I142" s="325">
        <v>0</v>
      </c>
      <c r="J142" s="325">
        <v>3.8825244559465593</v>
      </c>
      <c r="K142" s="325">
        <v>0</v>
      </c>
      <c r="L142" s="325">
        <v>0</v>
      </c>
      <c r="M142" s="326">
        <v>2.7221432658827798</v>
      </c>
      <c r="N142" s="326">
        <v>0</v>
      </c>
      <c r="O142" s="326">
        <v>14.811661887891594</v>
      </c>
      <c r="P142" s="326">
        <v>0</v>
      </c>
      <c r="Q142" s="326">
        <v>0</v>
      </c>
      <c r="R142" s="327">
        <v>0</v>
      </c>
      <c r="S142" s="327">
        <v>0</v>
      </c>
      <c r="T142" s="327">
        <v>0</v>
      </c>
      <c r="U142" s="327">
        <v>0</v>
      </c>
      <c r="V142" s="327">
        <v>0</v>
      </c>
      <c r="W142" s="328">
        <v>0.71354503514693546</v>
      </c>
      <c r="X142" s="328">
        <v>0</v>
      </c>
      <c r="Y142" s="328">
        <v>3.8825244559465593</v>
      </c>
      <c r="Z142" s="328">
        <v>0</v>
      </c>
      <c r="AA142" s="328">
        <v>0</v>
      </c>
      <c r="AB142" s="329" t="s">
        <v>16660</v>
      </c>
      <c r="AC142" s="340"/>
      <c r="AD142" s="340"/>
    </row>
    <row r="143" spans="1:30" s="259" customFormat="1" x14ac:dyDescent="0.2">
      <c r="A143" s="259" t="s">
        <v>15128</v>
      </c>
      <c r="B143" s="259" t="str">
        <f>VLOOKUP(D143,fips_xref!$A$5:$D$28,2,FALSE)</f>
        <v>Daggett</v>
      </c>
      <c r="C143" s="339" t="str">
        <f t="shared" si="2"/>
        <v>49</v>
      </c>
      <c r="D143" s="324">
        <f>fips_xref!A$6</f>
        <v>49009</v>
      </c>
      <c r="F143" s="259" t="str">
        <f>SCC_xref!A$35</f>
        <v>2310021411</v>
      </c>
      <c r="G143" s="259" t="str">
        <f>VLOOKUP(F143,SCC_xref!$A$6:$B$62,2,FALSE)</f>
        <v>Dehydrator Flaring</v>
      </c>
      <c r="H143" s="325">
        <v>3.5861945763992755E-3</v>
      </c>
      <c r="I143" s="325">
        <v>0</v>
      </c>
      <c r="J143" s="325">
        <v>1.9513117548054872E-2</v>
      </c>
      <c r="K143" s="325">
        <v>0</v>
      </c>
      <c r="L143" s="325">
        <v>0</v>
      </c>
      <c r="M143" s="326">
        <v>5.3844318912546693E-3</v>
      </c>
      <c r="N143" s="326">
        <v>0</v>
      </c>
      <c r="O143" s="326">
        <v>2.9297644114179806E-2</v>
      </c>
      <c r="P143" s="326">
        <v>0</v>
      </c>
      <c r="Q143" s="326">
        <v>0</v>
      </c>
      <c r="R143" s="327">
        <v>0</v>
      </c>
      <c r="S143" s="327">
        <v>0</v>
      </c>
      <c r="T143" s="327">
        <v>0</v>
      </c>
      <c r="U143" s="327">
        <v>0</v>
      </c>
      <c r="V143" s="327">
        <v>0</v>
      </c>
      <c r="W143" s="328">
        <v>3.5861945763992755E-3</v>
      </c>
      <c r="X143" s="328">
        <v>0</v>
      </c>
      <c r="Y143" s="328">
        <v>1.9513117548054872E-2</v>
      </c>
      <c r="Z143" s="328">
        <v>0</v>
      </c>
      <c r="AA143" s="328">
        <v>0</v>
      </c>
      <c r="AB143" s="329" t="s">
        <v>16660</v>
      </c>
      <c r="AC143" s="340"/>
      <c r="AD143" s="340"/>
    </row>
    <row r="144" spans="1:30" s="259" customFormat="1" x14ac:dyDescent="0.2">
      <c r="A144" s="259" t="s">
        <v>15128</v>
      </c>
      <c r="B144" s="259" t="str">
        <f>VLOOKUP(D144,fips_xref!$A$5:$D$28,2,FALSE)</f>
        <v>Summit</v>
      </c>
      <c r="C144" s="339" t="str">
        <f t="shared" si="2"/>
        <v>49</v>
      </c>
      <c r="D144" s="324">
        <f>fips_xref!A$7</f>
        <v>49043</v>
      </c>
      <c r="F144" s="259" t="str">
        <f>SCC_xref!A$35</f>
        <v>2310021411</v>
      </c>
      <c r="G144" s="259" t="str">
        <f>VLOOKUP(F144,SCC_xref!$A$6:$B$62,2,FALSE)</f>
        <v>Dehydrator Flaring</v>
      </c>
      <c r="H144" s="325">
        <v>3.442749188475492E-2</v>
      </c>
      <c r="I144" s="325">
        <v>0</v>
      </c>
      <c r="J144" s="325">
        <v>0.18732605878469583</v>
      </c>
      <c r="K144" s="325">
        <v>0</v>
      </c>
      <c r="L144" s="325">
        <v>0</v>
      </c>
      <c r="M144" s="326">
        <v>5.169058211735663E-2</v>
      </c>
      <c r="N144" s="326">
        <v>0</v>
      </c>
      <c r="O144" s="326">
        <v>0.28125757916796978</v>
      </c>
      <c r="P144" s="326">
        <v>0</v>
      </c>
      <c r="Q144" s="326">
        <v>0</v>
      </c>
      <c r="R144" s="327">
        <v>0</v>
      </c>
      <c r="S144" s="327">
        <v>0</v>
      </c>
      <c r="T144" s="327">
        <v>0</v>
      </c>
      <c r="U144" s="327">
        <v>0</v>
      </c>
      <c r="V144" s="327">
        <v>0</v>
      </c>
      <c r="W144" s="328">
        <v>3.442749188475492E-2</v>
      </c>
      <c r="X144" s="328">
        <v>0</v>
      </c>
      <c r="Y144" s="328">
        <v>0.18732605878469583</v>
      </c>
      <c r="Z144" s="328">
        <v>0</v>
      </c>
      <c r="AA144" s="328">
        <v>0</v>
      </c>
      <c r="AB144" s="329" t="s">
        <v>16660</v>
      </c>
      <c r="AC144" s="340"/>
      <c r="AD144" s="340"/>
    </row>
    <row r="145" spans="1:49" s="259" customFormat="1" x14ac:dyDescent="0.2">
      <c r="A145" s="259" t="s">
        <v>15128</v>
      </c>
      <c r="B145" s="259" t="str">
        <f>VLOOKUP(D145,fips_xref!$A$5:$D$28,2,FALSE)</f>
        <v>Albany</v>
      </c>
      <c r="C145" s="339" t="str">
        <f t="shared" si="2"/>
        <v>56</v>
      </c>
      <c r="D145" s="324">
        <f>fips_xref!A$8</f>
        <v>56001</v>
      </c>
      <c r="F145" s="259" t="str">
        <f>SCC_xref!A$35</f>
        <v>2310021411</v>
      </c>
      <c r="G145" s="259" t="str">
        <f>VLOOKUP(F145,SCC_xref!$A$6:$B$62,2,FALSE)</f>
        <v>Dehydrator Flaring</v>
      </c>
      <c r="H145" s="325">
        <v>1.9956364214894047E-5</v>
      </c>
      <c r="I145" s="325">
        <v>0</v>
      </c>
      <c r="J145" s="325">
        <v>1.0858609940457051E-4</v>
      </c>
      <c r="K145" s="325">
        <v>0</v>
      </c>
      <c r="L145" s="325">
        <v>0</v>
      </c>
      <c r="M145" s="326">
        <v>2.9963149411724896E-5</v>
      </c>
      <c r="N145" s="326">
        <v>0</v>
      </c>
      <c r="O145" s="326">
        <v>1.6303478356379715E-4</v>
      </c>
      <c r="P145" s="326">
        <v>0</v>
      </c>
      <c r="Q145" s="326">
        <v>0</v>
      </c>
      <c r="R145" s="327">
        <v>0</v>
      </c>
      <c r="S145" s="327">
        <v>0</v>
      </c>
      <c r="T145" s="327">
        <v>0</v>
      </c>
      <c r="U145" s="327">
        <v>0</v>
      </c>
      <c r="V145" s="327">
        <v>0</v>
      </c>
      <c r="W145" s="328">
        <v>1.9956364214894047E-5</v>
      </c>
      <c r="X145" s="328">
        <v>0</v>
      </c>
      <c r="Y145" s="328">
        <v>1.0858609940457051E-4</v>
      </c>
      <c r="Z145" s="328">
        <v>0</v>
      </c>
      <c r="AA145" s="328">
        <v>0</v>
      </c>
      <c r="AB145" s="329" t="s">
        <v>16660</v>
      </c>
      <c r="AC145" s="340"/>
      <c r="AD145" s="340"/>
    </row>
    <row r="146" spans="1:49" s="259" customFormat="1" x14ac:dyDescent="0.2">
      <c r="A146" s="259" t="s">
        <v>15128</v>
      </c>
      <c r="B146" s="259" t="str">
        <f>VLOOKUP(D146,fips_xref!$A$5:$D$28,2,FALSE)</f>
        <v>Lincoln</v>
      </c>
      <c r="C146" s="339" t="str">
        <f t="shared" si="2"/>
        <v>56</v>
      </c>
      <c r="D146" s="324">
        <f>fips_xref!A$9</f>
        <v>56023</v>
      </c>
      <c r="F146" s="259" t="str">
        <f>SCC_xref!A$35</f>
        <v>2310021411</v>
      </c>
      <c r="G146" s="259" t="str">
        <f>VLOOKUP(F146,SCC_xref!$A$6:$B$62,2,FALSE)</f>
        <v>Dehydrator Flaring</v>
      </c>
      <c r="H146" s="325">
        <v>0.50683339683983641</v>
      </c>
      <c r="I146" s="325">
        <v>0</v>
      </c>
      <c r="J146" s="325">
        <v>2.7577699533932263</v>
      </c>
      <c r="K146" s="325">
        <v>0</v>
      </c>
      <c r="L146" s="325">
        <v>0</v>
      </c>
      <c r="M146" s="326">
        <v>1.6150137055221938</v>
      </c>
      <c r="N146" s="326">
        <v>0</v>
      </c>
      <c r="O146" s="326">
        <v>8.787574574164875</v>
      </c>
      <c r="P146" s="326">
        <v>0</v>
      </c>
      <c r="Q146" s="326">
        <v>0</v>
      </c>
      <c r="R146" s="327">
        <v>0</v>
      </c>
      <c r="S146" s="327">
        <v>0</v>
      </c>
      <c r="T146" s="327">
        <v>0</v>
      </c>
      <c r="U146" s="327">
        <v>0</v>
      </c>
      <c r="V146" s="327">
        <v>0</v>
      </c>
      <c r="W146" s="328">
        <v>0.50683339683983641</v>
      </c>
      <c r="X146" s="328">
        <v>0</v>
      </c>
      <c r="Y146" s="328">
        <v>2.7577699533932263</v>
      </c>
      <c r="Z146" s="328">
        <v>0</v>
      </c>
      <c r="AA146" s="328">
        <v>0</v>
      </c>
      <c r="AB146" s="329" t="s">
        <v>16660</v>
      </c>
      <c r="AC146" s="340"/>
      <c r="AD146" s="340"/>
    </row>
    <row r="147" spans="1:49" s="259" customFormat="1" x14ac:dyDescent="0.2">
      <c r="A147" s="259" t="s">
        <v>15128</v>
      </c>
      <c r="B147" s="259" t="str">
        <f>VLOOKUP(D147,fips_xref!$A$5:$D$28,2,FALSE)</f>
        <v>Sublette</v>
      </c>
      <c r="C147" s="339" t="str">
        <f t="shared" si="2"/>
        <v>56</v>
      </c>
      <c r="D147" s="324">
        <f>fips_xref!A$10</f>
        <v>56035</v>
      </c>
      <c r="F147" s="259" t="str">
        <f>SCC_xref!A$35</f>
        <v>2310021411</v>
      </c>
      <c r="G147" s="259" t="str">
        <f>VLOOKUP(F147,SCC_xref!$A$6:$B$62,2,FALSE)</f>
        <v>Dehydrator Flaring</v>
      </c>
      <c r="H147" s="325">
        <v>0</v>
      </c>
      <c r="I147" s="325">
        <v>0</v>
      </c>
      <c r="J147" s="325">
        <v>0</v>
      </c>
      <c r="K147" s="325">
        <v>0</v>
      </c>
      <c r="L147" s="325">
        <v>0</v>
      </c>
      <c r="M147" s="326">
        <v>0</v>
      </c>
      <c r="N147" s="326">
        <v>0</v>
      </c>
      <c r="O147" s="326">
        <v>0</v>
      </c>
      <c r="P147" s="326">
        <v>0</v>
      </c>
      <c r="Q147" s="326">
        <v>0</v>
      </c>
      <c r="R147" s="335">
        <v>411.84394890313644</v>
      </c>
      <c r="S147" s="335">
        <v>0</v>
      </c>
      <c r="T147" s="335">
        <v>102.96098722578411</v>
      </c>
      <c r="U147" s="335">
        <v>0</v>
      </c>
      <c r="V147" s="335">
        <v>0</v>
      </c>
      <c r="W147" s="328">
        <v>411.84394890313644</v>
      </c>
      <c r="X147" s="328">
        <v>0</v>
      </c>
      <c r="Y147" s="328">
        <v>102.96098722578411</v>
      </c>
      <c r="Z147" s="328">
        <v>0</v>
      </c>
      <c r="AA147" s="328">
        <v>0</v>
      </c>
      <c r="AB147" s="329" t="s">
        <v>16660</v>
      </c>
      <c r="AC147" s="340"/>
      <c r="AD147" s="340"/>
    </row>
    <row r="148" spans="1:49" s="259" customFormat="1" x14ac:dyDescent="0.2">
      <c r="A148" s="259" t="s">
        <v>15128</v>
      </c>
      <c r="B148" s="259" t="str">
        <f>VLOOKUP(D148,fips_xref!$A$5:$D$28,2,FALSE)</f>
        <v>Sweetwater</v>
      </c>
      <c r="C148" s="339" t="str">
        <f t="shared" si="2"/>
        <v>56</v>
      </c>
      <c r="D148" s="324">
        <f>fips_xref!A$11</f>
        <v>56037</v>
      </c>
      <c r="F148" s="259" t="str">
        <f>SCC_xref!A$35</f>
        <v>2310021411</v>
      </c>
      <c r="G148" s="259" t="str">
        <f>VLOOKUP(F148,SCC_xref!$A$6:$B$62,2,FALSE)</f>
        <v>Dehydrator Flaring</v>
      </c>
      <c r="H148" s="325">
        <v>1.2305846556997402</v>
      </c>
      <c r="I148" s="325">
        <v>0</v>
      </c>
      <c r="J148" s="325">
        <v>6.6958282736603474</v>
      </c>
      <c r="K148" s="325">
        <v>0</v>
      </c>
      <c r="L148" s="325">
        <v>0</v>
      </c>
      <c r="M148" s="326">
        <v>2.5311566088713846</v>
      </c>
      <c r="N148" s="326">
        <v>0</v>
      </c>
      <c r="O148" s="326">
        <v>13.77246978356488</v>
      </c>
      <c r="P148" s="326">
        <v>0</v>
      </c>
      <c r="Q148" s="326">
        <v>0</v>
      </c>
      <c r="R148" s="327">
        <v>0</v>
      </c>
      <c r="S148" s="327">
        <v>0</v>
      </c>
      <c r="T148" s="327">
        <v>0</v>
      </c>
      <c r="U148" s="327">
        <v>0</v>
      </c>
      <c r="V148" s="327">
        <v>0</v>
      </c>
      <c r="W148" s="328">
        <v>1.2305846556997402</v>
      </c>
      <c r="X148" s="328">
        <v>0</v>
      </c>
      <c r="Y148" s="328">
        <v>6.6958282736603474</v>
      </c>
      <c r="Z148" s="328">
        <v>0</v>
      </c>
      <c r="AA148" s="328">
        <v>0</v>
      </c>
      <c r="AB148" s="329" t="s">
        <v>16660</v>
      </c>
      <c r="AC148" s="340"/>
      <c r="AD148" s="340"/>
    </row>
    <row r="149" spans="1:49" s="259" customFormat="1" x14ac:dyDescent="0.2">
      <c r="A149" s="259" t="s">
        <v>15128</v>
      </c>
      <c r="B149" s="259" t="str">
        <f>VLOOKUP(D149,fips_xref!$A$5:$D$28,2,FALSE)</f>
        <v>Uinta</v>
      </c>
      <c r="C149" s="339" t="str">
        <f t="shared" si="2"/>
        <v>56</v>
      </c>
      <c r="D149" s="324">
        <f>fips_xref!A$12</f>
        <v>56041</v>
      </c>
      <c r="F149" s="259" t="str">
        <f>SCC_xref!A$35</f>
        <v>2310021411</v>
      </c>
      <c r="G149" s="259" t="str">
        <f>VLOOKUP(F149,SCC_xref!$A$6:$B$62,2,FALSE)</f>
        <v>Dehydrator Flaring</v>
      </c>
      <c r="H149" s="325">
        <v>0.59872261485582701</v>
      </c>
      <c r="I149" s="325">
        <v>0</v>
      </c>
      <c r="J149" s="325">
        <v>3.2577554043625869</v>
      </c>
      <c r="K149" s="325">
        <v>0</v>
      </c>
      <c r="L149" s="325">
        <v>0</v>
      </c>
      <c r="M149" s="326">
        <v>0.6442729406391875</v>
      </c>
      <c r="N149" s="326">
        <v>0</v>
      </c>
      <c r="O149" s="326">
        <v>3.5056027652426365</v>
      </c>
      <c r="P149" s="326">
        <v>0</v>
      </c>
      <c r="Q149" s="326">
        <v>0</v>
      </c>
      <c r="R149" s="327">
        <v>0</v>
      </c>
      <c r="S149" s="327">
        <v>0</v>
      </c>
      <c r="T149" s="327">
        <v>0</v>
      </c>
      <c r="U149" s="327">
        <v>0</v>
      </c>
      <c r="V149" s="327">
        <v>0</v>
      </c>
      <c r="W149" s="328">
        <v>0.59872261485582701</v>
      </c>
      <c r="X149" s="328">
        <v>0</v>
      </c>
      <c r="Y149" s="328">
        <v>3.2577554043625869</v>
      </c>
      <c r="Z149" s="328">
        <v>0</v>
      </c>
      <c r="AA149" s="328">
        <v>0</v>
      </c>
      <c r="AB149" s="329" t="s">
        <v>16660</v>
      </c>
      <c r="AC149" s="340"/>
      <c r="AD149" s="340"/>
    </row>
    <row r="150" spans="1:49" s="255" customFormat="1" x14ac:dyDescent="0.2">
      <c r="A150" s="255" t="s">
        <v>16381</v>
      </c>
      <c r="B150" s="255" t="str">
        <f>VLOOKUP(D150,fips_xref!$A$5:$D$28,2,FALSE)</f>
        <v>Carbon</v>
      </c>
      <c r="C150" s="323" t="str">
        <f t="shared" si="2"/>
        <v>56</v>
      </c>
      <c r="D150" s="324">
        <f>fips_xref!A$5</f>
        <v>56007</v>
      </c>
      <c r="F150" s="255" t="str">
        <f>SCC_xref!A$22</f>
        <v>2310001640</v>
      </c>
      <c r="G150" s="259" t="str">
        <f>VLOOKUP(F150,SCC_xref!$A$6:$B$62,2,FALSE)</f>
        <v xml:space="preserve">Venting - Compressor Startup </v>
      </c>
      <c r="H150" s="325">
        <v>0</v>
      </c>
      <c r="I150" s="325">
        <v>0.11763631497551152</v>
      </c>
      <c r="J150" s="325">
        <v>0</v>
      </c>
      <c r="K150" s="325">
        <v>0</v>
      </c>
      <c r="L150" s="325">
        <v>0</v>
      </c>
      <c r="M150" s="326">
        <v>0</v>
      </c>
      <c r="N150" s="326">
        <v>0.11763631497551152</v>
      </c>
      <c r="O150" s="326">
        <v>0</v>
      </c>
      <c r="P150" s="326">
        <v>0</v>
      </c>
      <c r="Q150" s="326">
        <v>0</v>
      </c>
      <c r="R150" s="327">
        <v>0</v>
      </c>
      <c r="S150" s="327">
        <v>0</v>
      </c>
      <c r="T150" s="327">
        <v>0</v>
      </c>
      <c r="U150" s="327">
        <v>0</v>
      </c>
      <c r="V150" s="327">
        <v>0</v>
      </c>
      <c r="W150" s="328">
        <v>0</v>
      </c>
      <c r="X150" s="328">
        <v>0.11763631497551152</v>
      </c>
      <c r="Y150" s="328">
        <v>0</v>
      </c>
      <c r="Z150" s="328">
        <v>0</v>
      </c>
      <c r="AA150" s="328">
        <v>0</v>
      </c>
      <c r="AB150" s="329" t="s">
        <v>16660</v>
      </c>
      <c r="AC150" s="340"/>
      <c r="AE150" s="259"/>
      <c r="AF150" s="259"/>
      <c r="AG150" s="259"/>
      <c r="AH150" s="259"/>
      <c r="AI150" s="259"/>
      <c r="AJ150" s="259"/>
      <c r="AK150" s="259"/>
      <c r="AL150" s="259"/>
      <c r="AM150" s="259"/>
      <c r="AN150" s="259"/>
      <c r="AO150" s="259"/>
      <c r="AP150" s="259"/>
      <c r="AQ150" s="259"/>
      <c r="AR150" s="259"/>
      <c r="AS150" s="259"/>
      <c r="AT150" s="259"/>
      <c r="AU150" s="259"/>
      <c r="AV150" s="259"/>
      <c r="AW150" s="259"/>
    </row>
    <row r="151" spans="1:49" s="255" customFormat="1" x14ac:dyDescent="0.2">
      <c r="A151" s="255" t="s">
        <v>16381</v>
      </c>
      <c r="B151" s="255" t="str">
        <f>VLOOKUP(D151,fips_xref!$A$5:$D$28,2,FALSE)</f>
        <v>Daggett</v>
      </c>
      <c r="C151" s="323" t="str">
        <f t="shared" si="2"/>
        <v>49</v>
      </c>
      <c r="D151" s="324">
        <f>fips_xref!A$6</f>
        <v>49009</v>
      </c>
      <c r="F151" s="255" t="str">
        <f>SCC_xref!A$22</f>
        <v>2310001640</v>
      </c>
      <c r="G151" s="259" t="str">
        <f>VLOOKUP(F151,SCC_xref!$A$6:$B$62,2,FALSE)</f>
        <v xml:space="preserve">Venting - Compressor Startup </v>
      </c>
      <c r="H151" s="325">
        <v>0</v>
      </c>
      <c r="I151" s="325">
        <v>5.9148409429616937E-4</v>
      </c>
      <c r="J151" s="325">
        <v>0</v>
      </c>
      <c r="K151" s="325">
        <v>0</v>
      </c>
      <c r="L151" s="325">
        <v>0</v>
      </c>
      <c r="M151" s="326">
        <v>0</v>
      </c>
      <c r="N151" s="326">
        <v>5.9148409429616937E-4</v>
      </c>
      <c r="O151" s="326">
        <v>0</v>
      </c>
      <c r="P151" s="326">
        <v>0</v>
      </c>
      <c r="Q151" s="326">
        <v>0</v>
      </c>
      <c r="R151" s="327">
        <v>0</v>
      </c>
      <c r="S151" s="327">
        <v>0</v>
      </c>
      <c r="T151" s="327">
        <v>0</v>
      </c>
      <c r="U151" s="327">
        <v>0</v>
      </c>
      <c r="V151" s="327">
        <v>0</v>
      </c>
      <c r="W151" s="328">
        <v>0</v>
      </c>
      <c r="X151" s="328">
        <v>5.9148409429616937E-4</v>
      </c>
      <c r="Y151" s="328">
        <v>0</v>
      </c>
      <c r="Z151" s="328">
        <v>0</v>
      </c>
      <c r="AA151" s="328">
        <v>0</v>
      </c>
      <c r="AB151" s="329" t="s">
        <v>16660</v>
      </c>
      <c r="AC151" s="340"/>
      <c r="AF151" s="259"/>
      <c r="AG151" s="259"/>
      <c r="AH151" s="259"/>
      <c r="AI151" s="259"/>
      <c r="AJ151" s="259"/>
      <c r="AK151" s="259"/>
      <c r="AL151" s="259"/>
      <c r="AM151" s="259"/>
      <c r="AN151" s="259"/>
      <c r="AO151" s="259"/>
      <c r="AP151" s="259"/>
      <c r="AQ151" s="259"/>
      <c r="AR151" s="259"/>
      <c r="AS151" s="259"/>
      <c r="AT151" s="259"/>
      <c r="AU151" s="259"/>
      <c r="AV151" s="259"/>
      <c r="AW151" s="259"/>
    </row>
    <row r="152" spans="1:49" s="255" customFormat="1" x14ac:dyDescent="0.2">
      <c r="A152" s="255" t="s">
        <v>16381</v>
      </c>
      <c r="B152" s="255" t="str">
        <f>VLOOKUP(D152,fips_xref!$A$5:$D$28,2,FALSE)</f>
        <v>Summit</v>
      </c>
      <c r="C152" s="323" t="str">
        <f t="shared" si="2"/>
        <v>49</v>
      </c>
      <c r="D152" s="324">
        <f>fips_xref!A$7</f>
        <v>49043</v>
      </c>
      <c r="F152" s="255" t="str">
        <f>SCC_xref!A$22</f>
        <v>2310001640</v>
      </c>
      <c r="G152" s="259" t="str">
        <f>VLOOKUP(F152,SCC_xref!$A$6:$B$62,2,FALSE)</f>
        <v xml:space="preserve">Venting - Compressor Startup </v>
      </c>
      <c r="H152" s="325">
        <v>0</v>
      </c>
      <c r="I152" s="325">
        <v>5.6782512556217205E-3</v>
      </c>
      <c r="J152" s="325">
        <v>0</v>
      </c>
      <c r="K152" s="325">
        <v>0</v>
      </c>
      <c r="L152" s="325">
        <v>0</v>
      </c>
      <c r="M152" s="326">
        <v>0</v>
      </c>
      <c r="N152" s="326">
        <v>5.6782512556217205E-3</v>
      </c>
      <c r="O152" s="326">
        <v>0</v>
      </c>
      <c r="P152" s="326">
        <v>0</v>
      </c>
      <c r="Q152" s="326">
        <v>0</v>
      </c>
      <c r="R152" s="327">
        <v>0</v>
      </c>
      <c r="S152" s="327">
        <v>0</v>
      </c>
      <c r="T152" s="327">
        <v>0</v>
      </c>
      <c r="U152" s="327">
        <v>0</v>
      </c>
      <c r="V152" s="327">
        <v>0</v>
      </c>
      <c r="W152" s="328">
        <v>0</v>
      </c>
      <c r="X152" s="328">
        <v>5.6782512556217205E-3</v>
      </c>
      <c r="Y152" s="328">
        <v>0</v>
      </c>
      <c r="Z152" s="328">
        <v>0</v>
      </c>
      <c r="AA152" s="328">
        <v>0</v>
      </c>
      <c r="AB152" s="329" t="s">
        <v>16660</v>
      </c>
      <c r="AC152" s="340"/>
      <c r="AV152" s="259"/>
    </row>
    <row r="153" spans="1:49" s="255" customFormat="1" x14ac:dyDescent="0.2">
      <c r="A153" s="255" t="s">
        <v>16381</v>
      </c>
      <c r="B153" s="255" t="str">
        <f>VLOOKUP(D153,fips_xref!$A$5:$D$28,2,FALSE)</f>
        <v>Albany</v>
      </c>
      <c r="C153" s="323" t="str">
        <f t="shared" si="2"/>
        <v>56</v>
      </c>
      <c r="D153" s="324">
        <f>fips_xref!A$8</f>
        <v>56001</v>
      </c>
      <c r="F153" s="255" t="str">
        <f>SCC_xref!A$22</f>
        <v>2310001640</v>
      </c>
      <c r="G153" s="259" t="str">
        <f>VLOOKUP(F153,SCC_xref!$A$6:$B$62,2,FALSE)</f>
        <v xml:space="preserve">Venting - Compressor Startup </v>
      </c>
      <c r="H153" s="325">
        <v>0</v>
      </c>
      <c r="I153" s="325">
        <v>3.291475618967332E-6</v>
      </c>
      <c r="J153" s="325">
        <v>0</v>
      </c>
      <c r="K153" s="325">
        <v>0</v>
      </c>
      <c r="L153" s="325">
        <v>0</v>
      </c>
      <c r="M153" s="326">
        <v>0</v>
      </c>
      <c r="N153" s="326">
        <v>3.291475618967332E-6</v>
      </c>
      <c r="O153" s="326">
        <v>0</v>
      </c>
      <c r="P153" s="326">
        <v>0</v>
      </c>
      <c r="Q153" s="326">
        <v>0</v>
      </c>
      <c r="R153" s="327">
        <v>0</v>
      </c>
      <c r="S153" s="327">
        <v>0</v>
      </c>
      <c r="T153" s="327">
        <v>0</v>
      </c>
      <c r="U153" s="327">
        <v>0</v>
      </c>
      <c r="V153" s="327">
        <v>0</v>
      </c>
      <c r="W153" s="328">
        <v>0</v>
      </c>
      <c r="X153" s="328">
        <v>3.291475618967332E-6</v>
      </c>
      <c r="Y153" s="328">
        <v>0</v>
      </c>
      <c r="Z153" s="328">
        <v>0</v>
      </c>
      <c r="AA153" s="328">
        <v>0</v>
      </c>
      <c r="AB153" s="329" t="s">
        <v>16660</v>
      </c>
      <c r="AC153" s="340"/>
      <c r="AV153" s="259"/>
    </row>
    <row r="154" spans="1:49" s="255" customFormat="1" x14ac:dyDescent="0.2">
      <c r="A154" s="255" t="s">
        <v>16381</v>
      </c>
      <c r="B154" s="255" t="str">
        <f>VLOOKUP(D154,fips_xref!$A$5:$D$28,2,FALSE)</f>
        <v>Lincoln</v>
      </c>
      <c r="C154" s="323" t="str">
        <f t="shared" si="2"/>
        <v>56</v>
      </c>
      <c r="D154" s="324">
        <f>fips_xref!A$9</f>
        <v>56023</v>
      </c>
      <c r="F154" s="255" t="str">
        <f>SCC_xref!A$22</f>
        <v>2310001640</v>
      </c>
      <c r="G154" s="259" t="str">
        <f>VLOOKUP(F154,SCC_xref!$A$6:$B$62,2,FALSE)</f>
        <v xml:space="preserve">Venting - Compressor Startup </v>
      </c>
      <c r="H154" s="325">
        <v>0</v>
      </c>
      <c r="I154" s="325">
        <v>8.3593872641974765E-2</v>
      </c>
      <c r="J154" s="325">
        <v>0</v>
      </c>
      <c r="K154" s="325">
        <v>0</v>
      </c>
      <c r="L154" s="325">
        <v>0</v>
      </c>
      <c r="M154" s="326">
        <v>0</v>
      </c>
      <c r="N154" s="326">
        <v>8.3593872641974765E-2</v>
      </c>
      <c r="O154" s="326">
        <v>0</v>
      </c>
      <c r="P154" s="326">
        <v>0</v>
      </c>
      <c r="Q154" s="326">
        <v>0</v>
      </c>
      <c r="R154" s="327">
        <v>0</v>
      </c>
      <c r="S154" s="327">
        <v>0</v>
      </c>
      <c r="T154" s="327">
        <v>0</v>
      </c>
      <c r="U154" s="327">
        <v>0</v>
      </c>
      <c r="V154" s="327">
        <v>0</v>
      </c>
      <c r="W154" s="328">
        <v>0</v>
      </c>
      <c r="X154" s="328">
        <v>8.3593872641974765E-2</v>
      </c>
      <c r="Y154" s="328">
        <v>0</v>
      </c>
      <c r="Z154" s="328">
        <v>0</v>
      </c>
      <c r="AA154" s="328">
        <v>0</v>
      </c>
      <c r="AB154" s="329" t="s">
        <v>16660</v>
      </c>
      <c r="AC154" s="340"/>
    </row>
    <row r="155" spans="1:49" s="255" customFormat="1" x14ac:dyDescent="0.2">
      <c r="A155" s="255" t="s">
        <v>16381</v>
      </c>
      <c r="B155" s="255" t="str">
        <f>VLOOKUP(D155,fips_xref!$A$5:$D$28,2,FALSE)</f>
        <v>Sublette</v>
      </c>
      <c r="C155" s="323" t="str">
        <f t="shared" si="2"/>
        <v>56</v>
      </c>
      <c r="D155" s="324">
        <f>fips_xref!A$10</f>
        <v>56035</v>
      </c>
      <c r="F155" s="255" t="str">
        <f>SCC_xref!A$22</f>
        <v>2310001640</v>
      </c>
      <c r="G155" s="259" t="str">
        <f>VLOOKUP(F155,SCC_xref!$A$6:$B$62,2,FALSE)</f>
        <v xml:space="preserve">Venting - Compressor Startup </v>
      </c>
      <c r="H155" s="325">
        <v>0</v>
      </c>
      <c r="I155" s="325">
        <v>0</v>
      </c>
      <c r="J155" s="325">
        <v>0</v>
      </c>
      <c r="K155" s="325">
        <v>0</v>
      </c>
      <c r="L155" s="325">
        <v>0</v>
      </c>
      <c r="M155" s="326">
        <v>0</v>
      </c>
      <c r="N155" s="326">
        <v>0</v>
      </c>
      <c r="O155" s="326">
        <v>0</v>
      </c>
      <c r="P155" s="326">
        <v>0</v>
      </c>
      <c r="Q155" s="326">
        <v>0</v>
      </c>
      <c r="R155" s="327">
        <v>0</v>
      </c>
      <c r="S155" s="327">
        <v>0</v>
      </c>
      <c r="T155" s="327">
        <v>0</v>
      </c>
      <c r="U155" s="327">
        <v>0</v>
      </c>
      <c r="V155" s="327">
        <v>0</v>
      </c>
      <c r="W155" s="328">
        <v>0</v>
      </c>
      <c r="X155" s="328">
        <v>0</v>
      </c>
      <c r="Y155" s="328">
        <v>0</v>
      </c>
      <c r="Z155" s="328">
        <v>0</v>
      </c>
      <c r="AA155" s="328">
        <v>0</v>
      </c>
      <c r="AB155" s="329" t="s">
        <v>16660</v>
      </c>
      <c r="AC155" s="340"/>
    </row>
    <row r="156" spans="1:49" s="255" customFormat="1" x14ac:dyDescent="0.2">
      <c r="A156" s="255" t="s">
        <v>16381</v>
      </c>
      <c r="B156" s="255" t="str">
        <f>VLOOKUP(D156,fips_xref!$A$5:$D$28,2,FALSE)</f>
        <v>Sweetwater</v>
      </c>
      <c r="C156" s="323" t="str">
        <f t="shared" si="2"/>
        <v>56</v>
      </c>
      <c r="D156" s="324">
        <f>fips_xref!A$11</f>
        <v>56037</v>
      </c>
      <c r="F156" s="255" t="str">
        <f>SCC_xref!A$22</f>
        <v>2310001640</v>
      </c>
      <c r="G156" s="259" t="str">
        <f>VLOOKUP(F156,SCC_xref!$A$6:$B$62,2,FALSE)</f>
        <v xml:space="preserve">Venting - Compressor Startup </v>
      </c>
      <c r="H156" s="325">
        <v>0</v>
      </c>
      <c r="I156" s="325">
        <v>0.20295841471599496</v>
      </c>
      <c r="J156" s="325">
        <v>0</v>
      </c>
      <c r="K156" s="325">
        <v>0</v>
      </c>
      <c r="L156" s="325">
        <v>0</v>
      </c>
      <c r="M156" s="326">
        <v>0</v>
      </c>
      <c r="N156" s="326">
        <v>0.20295841471599496</v>
      </c>
      <c r="O156" s="326">
        <v>0</v>
      </c>
      <c r="P156" s="326">
        <v>0</v>
      </c>
      <c r="Q156" s="326">
        <v>0</v>
      </c>
      <c r="R156" s="327">
        <v>0</v>
      </c>
      <c r="S156" s="327">
        <v>0</v>
      </c>
      <c r="T156" s="327">
        <v>0</v>
      </c>
      <c r="U156" s="327">
        <v>0</v>
      </c>
      <c r="V156" s="327">
        <v>0</v>
      </c>
      <c r="W156" s="328">
        <v>0</v>
      </c>
      <c r="X156" s="328">
        <v>0.20295841471599496</v>
      </c>
      <c r="Y156" s="328">
        <v>0</v>
      </c>
      <c r="Z156" s="328">
        <v>0</v>
      </c>
      <c r="AA156" s="328">
        <v>0</v>
      </c>
      <c r="AB156" s="329" t="s">
        <v>16660</v>
      </c>
      <c r="AC156" s="340"/>
    </row>
    <row r="157" spans="1:49" s="255" customFormat="1" x14ac:dyDescent="0.2">
      <c r="A157" s="255" t="s">
        <v>16381</v>
      </c>
      <c r="B157" s="255" t="str">
        <f>VLOOKUP(D157,fips_xref!$A$5:$D$28,2,FALSE)</f>
        <v>Uinta</v>
      </c>
      <c r="C157" s="323" t="str">
        <f t="shared" si="2"/>
        <v>56</v>
      </c>
      <c r="D157" s="324">
        <f>fips_xref!A$12</f>
        <v>56041</v>
      </c>
      <c r="F157" s="255" t="str">
        <f>SCC_xref!A$22</f>
        <v>2310001640</v>
      </c>
      <c r="G157" s="259" t="str">
        <f>VLOOKUP(F157,SCC_xref!$A$6:$B$62,2,FALSE)</f>
        <v xml:space="preserve">Venting - Compressor Startup </v>
      </c>
      <c r="H157" s="325">
        <v>0</v>
      </c>
      <c r="I157" s="325">
        <v>9.8749495053389688E-2</v>
      </c>
      <c r="J157" s="325">
        <v>0</v>
      </c>
      <c r="K157" s="325">
        <v>0</v>
      </c>
      <c r="L157" s="325">
        <v>0</v>
      </c>
      <c r="M157" s="326">
        <v>0</v>
      </c>
      <c r="N157" s="326">
        <v>9.8749495053389688E-2</v>
      </c>
      <c r="O157" s="326">
        <v>0</v>
      </c>
      <c r="P157" s="326">
        <v>0</v>
      </c>
      <c r="Q157" s="326">
        <v>0</v>
      </c>
      <c r="R157" s="327">
        <v>0</v>
      </c>
      <c r="S157" s="327">
        <v>0</v>
      </c>
      <c r="T157" s="327">
        <v>0</v>
      </c>
      <c r="U157" s="327">
        <v>0</v>
      </c>
      <c r="V157" s="327">
        <v>0</v>
      </c>
      <c r="W157" s="328">
        <v>0</v>
      </c>
      <c r="X157" s="328">
        <v>9.8749495053389688E-2</v>
      </c>
      <c r="Y157" s="328">
        <v>0</v>
      </c>
      <c r="Z157" s="328">
        <v>0</v>
      </c>
      <c r="AA157" s="328">
        <v>0</v>
      </c>
      <c r="AB157" s="329" t="s">
        <v>16660</v>
      </c>
      <c r="AC157" s="340"/>
    </row>
    <row r="158" spans="1:49" s="255" customFormat="1" x14ac:dyDescent="0.2">
      <c r="A158" s="255" t="s">
        <v>16382</v>
      </c>
      <c r="B158" s="255" t="str">
        <f>VLOOKUP(D158,fips_xref!$A$5:$D$28,2,FALSE)</f>
        <v>Carbon</v>
      </c>
      <c r="C158" s="323" t="str">
        <f t="shared" si="2"/>
        <v>56</v>
      </c>
      <c r="D158" s="324">
        <f>fips_xref!A$5</f>
        <v>56007</v>
      </c>
      <c r="E158" s="339"/>
      <c r="F158" s="255" t="str">
        <f>SCC_xref!A$23</f>
        <v>2310001650</v>
      </c>
      <c r="G158" s="259" t="str">
        <f>VLOOKUP(F158,SCC_xref!$A$6:$B$62,2,FALSE)</f>
        <v>Venting - Compressor Shutdown</v>
      </c>
      <c r="H158" s="325">
        <v>0</v>
      </c>
      <c r="I158" s="325">
        <v>4.2962312632788054E-2</v>
      </c>
      <c r="J158" s="325">
        <v>0</v>
      </c>
      <c r="K158" s="325">
        <v>0</v>
      </c>
      <c r="L158" s="325">
        <v>0</v>
      </c>
      <c r="M158" s="326">
        <v>0</v>
      </c>
      <c r="N158" s="326">
        <v>4.2962312632788054E-2</v>
      </c>
      <c r="O158" s="326">
        <v>0</v>
      </c>
      <c r="P158" s="326">
        <v>0</v>
      </c>
      <c r="Q158" s="326">
        <v>0</v>
      </c>
      <c r="R158" s="327">
        <v>0</v>
      </c>
      <c r="S158" s="327">
        <v>0</v>
      </c>
      <c r="T158" s="327">
        <v>0</v>
      </c>
      <c r="U158" s="327">
        <v>0</v>
      </c>
      <c r="V158" s="327">
        <v>0</v>
      </c>
      <c r="W158" s="328">
        <v>0</v>
      </c>
      <c r="X158" s="328">
        <v>4.2962312632788054E-2</v>
      </c>
      <c r="Y158" s="328">
        <v>0</v>
      </c>
      <c r="Z158" s="328">
        <v>0</v>
      </c>
      <c r="AA158" s="328">
        <v>0</v>
      </c>
      <c r="AB158" s="329" t="s">
        <v>16660</v>
      </c>
      <c r="AC158" s="340"/>
    </row>
    <row r="159" spans="1:49" s="255" customFormat="1" x14ac:dyDescent="0.2">
      <c r="A159" s="255" t="s">
        <v>16382</v>
      </c>
      <c r="B159" s="255" t="str">
        <f>VLOOKUP(D159,fips_xref!$A$5:$D$28,2,FALSE)</f>
        <v>Daggett</v>
      </c>
      <c r="C159" s="323" t="str">
        <f t="shared" si="2"/>
        <v>49</v>
      </c>
      <c r="D159" s="324">
        <f>fips_xref!A$6</f>
        <v>49009</v>
      </c>
      <c r="E159" s="339"/>
      <c r="F159" s="255" t="str">
        <f>SCC_xref!A$23</f>
        <v>2310001650</v>
      </c>
      <c r="G159" s="259" t="str">
        <f>VLOOKUP(F159,SCC_xref!$A$6:$B$62,2,FALSE)</f>
        <v>Venting - Compressor Shutdown</v>
      </c>
      <c r="H159" s="325">
        <v>0</v>
      </c>
      <c r="I159" s="325">
        <v>2.1601768622013929E-4</v>
      </c>
      <c r="J159" s="325">
        <v>0</v>
      </c>
      <c r="K159" s="325">
        <v>0</v>
      </c>
      <c r="L159" s="325">
        <v>0</v>
      </c>
      <c r="M159" s="326">
        <v>0</v>
      </c>
      <c r="N159" s="326">
        <v>2.1601768622013929E-4</v>
      </c>
      <c r="O159" s="326">
        <v>0</v>
      </c>
      <c r="P159" s="326">
        <v>0</v>
      </c>
      <c r="Q159" s="326">
        <v>0</v>
      </c>
      <c r="R159" s="327">
        <v>0</v>
      </c>
      <c r="S159" s="327">
        <v>0</v>
      </c>
      <c r="T159" s="327">
        <v>0</v>
      </c>
      <c r="U159" s="327">
        <v>0</v>
      </c>
      <c r="V159" s="327">
        <v>0</v>
      </c>
      <c r="W159" s="328">
        <v>0</v>
      </c>
      <c r="X159" s="328">
        <v>2.1601768622013929E-4</v>
      </c>
      <c r="Y159" s="328">
        <v>0</v>
      </c>
      <c r="Z159" s="328">
        <v>0</v>
      </c>
      <c r="AA159" s="328">
        <v>0</v>
      </c>
      <c r="AB159" s="329" t="s">
        <v>16660</v>
      </c>
      <c r="AC159" s="340"/>
    </row>
    <row r="160" spans="1:49" s="255" customFormat="1" x14ac:dyDescent="0.2">
      <c r="A160" s="255" t="s">
        <v>16382</v>
      </c>
      <c r="B160" s="255" t="str">
        <f>VLOOKUP(D160,fips_xref!$A$5:$D$28,2,FALSE)</f>
        <v>Summit</v>
      </c>
      <c r="C160" s="323" t="str">
        <f t="shared" si="2"/>
        <v>49</v>
      </c>
      <c r="D160" s="324">
        <f>fips_xref!A$7</f>
        <v>49043</v>
      </c>
      <c r="E160" s="339"/>
      <c r="F160" s="255" t="str">
        <f>SCC_xref!A$23</f>
        <v>2310001650</v>
      </c>
      <c r="G160" s="259" t="str">
        <f>VLOOKUP(F160,SCC_xref!$A$6:$B$62,2,FALSE)</f>
        <v>Venting - Compressor Shutdown</v>
      </c>
      <c r="H160" s="325">
        <v>0</v>
      </c>
      <c r="I160" s="325">
        <v>2.0737712304429558E-3</v>
      </c>
      <c r="J160" s="325">
        <v>0</v>
      </c>
      <c r="K160" s="325">
        <v>0</v>
      </c>
      <c r="L160" s="325">
        <v>0</v>
      </c>
      <c r="M160" s="326">
        <v>0</v>
      </c>
      <c r="N160" s="326">
        <v>2.0737712304429558E-3</v>
      </c>
      <c r="O160" s="326">
        <v>0</v>
      </c>
      <c r="P160" s="326">
        <v>0</v>
      </c>
      <c r="Q160" s="326">
        <v>0</v>
      </c>
      <c r="R160" s="327">
        <v>0</v>
      </c>
      <c r="S160" s="327">
        <v>0</v>
      </c>
      <c r="T160" s="327">
        <v>0</v>
      </c>
      <c r="U160" s="327">
        <v>0</v>
      </c>
      <c r="V160" s="327">
        <v>0</v>
      </c>
      <c r="W160" s="328">
        <v>0</v>
      </c>
      <c r="X160" s="328">
        <v>2.0737712304429558E-3</v>
      </c>
      <c r="Y160" s="328">
        <v>0</v>
      </c>
      <c r="Z160" s="328">
        <v>0</v>
      </c>
      <c r="AA160" s="328">
        <v>0</v>
      </c>
      <c r="AB160" s="329" t="s">
        <v>16660</v>
      </c>
      <c r="AC160" s="340"/>
    </row>
    <row r="161" spans="1:49" s="255" customFormat="1" x14ac:dyDescent="0.2">
      <c r="A161" s="255" t="s">
        <v>16382</v>
      </c>
      <c r="B161" s="255" t="str">
        <f>VLOOKUP(D161,fips_xref!$A$5:$D$28,2,FALSE)</f>
        <v>Albany</v>
      </c>
      <c r="C161" s="323" t="str">
        <f t="shared" si="2"/>
        <v>56</v>
      </c>
      <c r="D161" s="324">
        <f>fips_xref!A$8</f>
        <v>56001</v>
      </c>
      <c r="E161" s="339"/>
      <c r="F161" s="255" t="str">
        <f>SCC_xref!A$23</f>
        <v>2310001650</v>
      </c>
      <c r="G161" s="259" t="str">
        <f>VLOOKUP(F161,SCC_xref!$A$6:$B$62,2,FALSE)</f>
        <v>Venting - Compressor Shutdown</v>
      </c>
      <c r="H161" s="325">
        <v>0</v>
      </c>
      <c r="I161" s="325">
        <v>1.2020897168932181E-6</v>
      </c>
      <c r="J161" s="325">
        <v>0</v>
      </c>
      <c r="K161" s="325">
        <v>0</v>
      </c>
      <c r="L161" s="325">
        <v>0</v>
      </c>
      <c r="M161" s="326">
        <v>0</v>
      </c>
      <c r="N161" s="326">
        <v>1.2020897168932181E-6</v>
      </c>
      <c r="O161" s="326">
        <v>0</v>
      </c>
      <c r="P161" s="326">
        <v>0</v>
      </c>
      <c r="Q161" s="326">
        <v>0</v>
      </c>
      <c r="R161" s="327">
        <v>0</v>
      </c>
      <c r="S161" s="327">
        <v>0</v>
      </c>
      <c r="T161" s="327">
        <v>0</v>
      </c>
      <c r="U161" s="327">
        <v>0</v>
      </c>
      <c r="V161" s="327">
        <v>0</v>
      </c>
      <c r="W161" s="328">
        <v>0</v>
      </c>
      <c r="X161" s="328">
        <v>1.2020897168932181E-6</v>
      </c>
      <c r="Y161" s="328">
        <v>0</v>
      </c>
      <c r="Z161" s="328">
        <v>0</v>
      </c>
      <c r="AA161" s="328">
        <v>0</v>
      </c>
      <c r="AB161" s="329" t="s">
        <v>16660</v>
      </c>
      <c r="AC161" s="340"/>
    </row>
    <row r="162" spans="1:49" s="255" customFormat="1" x14ac:dyDescent="0.2">
      <c r="A162" s="255" t="s">
        <v>16382</v>
      </c>
      <c r="B162" s="255" t="str">
        <f>VLOOKUP(D162,fips_xref!$A$5:$D$28,2,FALSE)</f>
        <v>Lincoln</v>
      </c>
      <c r="C162" s="323" t="str">
        <f t="shared" si="2"/>
        <v>56</v>
      </c>
      <c r="D162" s="324">
        <f>fips_xref!A$9</f>
        <v>56023</v>
      </c>
      <c r="E162" s="339"/>
      <c r="F162" s="255" t="str">
        <f>SCC_xref!A$23</f>
        <v>2310001650</v>
      </c>
      <c r="G162" s="259" t="str">
        <f>VLOOKUP(F162,SCC_xref!$A$6:$B$62,2,FALSE)</f>
        <v>Venting - Compressor Shutdown</v>
      </c>
      <c r="H162" s="325">
        <v>0</v>
      </c>
      <c r="I162" s="325">
        <v>3.0529569813348971E-2</v>
      </c>
      <c r="J162" s="325">
        <v>0</v>
      </c>
      <c r="K162" s="325">
        <v>0</v>
      </c>
      <c r="L162" s="325">
        <v>0</v>
      </c>
      <c r="M162" s="326">
        <v>0</v>
      </c>
      <c r="N162" s="326">
        <v>3.0529569813348971E-2</v>
      </c>
      <c r="O162" s="326">
        <v>0</v>
      </c>
      <c r="P162" s="326">
        <v>0</v>
      </c>
      <c r="Q162" s="326">
        <v>0</v>
      </c>
      <c r="R162" s="327">
        <v>0</v>
      </c>
      <c r="S162" s="327">
        <v>0</v>
      </c>
      <c r="T162" s="327">
        <v>0</v>
      </c>
      <c r="U162" s="327">
        <v>0</v>
      </c>
      <c r="V162" s="327">
        <v>0</v>
      </c>
      <c r="W162" s="328">
        <v>0</v>
      </c>
      <c r="X162" s="328">
        <v>3.0529569813348971E-2</v>
      </c>
      <c r="Y162" s="328">
        <v>0</v>
      </c>
      <c r="Z162" s="328">
        <v>0</v>
      </c>
      <c r="AA162" s="328">
        <v>0</v>
      </c>
      <c r="AB162" s="329" t="s">
        <v>16660</v>
      </c>
      <c r="AC162" s="340"/>
    </row>
    <row r="163" spans="1:49" s="255" customFormat="1" x14ac:dyDescent="0.2">
      <c r="A163" s="255" t="s">
        <v>16382</v>
      </c>
      <c r="B163" s="255" t="str">
        <f>VLOOKUP(D163,fips_xref!$A$5:$D$28,2,FALSE)</f>
        <v>Sublette</v>
      </c>
      <c r="C163" s="323" t="str">
        <f t="shared" si="2"/>
        <v>56</v>
      </c>
      <c r="D163" s="324">
        <f>fips_xref!A$10</f>
        <v>56035</v>
      </c>
      <c r="E163" s="339"/>
      <c r="F163" s="255" t="str">
        <f>SCC_xref!A$23</f>
        <v>2310001650</v>
      </c>
      <c r="G163" s="259" t="str">
        <f>VLOOKUP(F163,SCC_xref!$A$6:$B$62,2,FALSE)</f>
        <v>Venting - Compressor Shutdown</v>
      </c>
      <c r="H163" s="325">
        <v>0</v>
      </c>
      <c r="I163" s="325">
        <v>0</v>
      </c>
      <c r="J163" s="325">
        <v>0</v>
      </c>
      <c r="K163" s="325">
        <v>0</v>
      </c>
      <c r="L163" s="325">
        <v>0</v>
      </c>
      <c r="M163" s="326">
        <v>0</v>
      </c>
      <c r="N163" s="326">
        <v>0</v>
      </c>
      <c r="O163" s="326">
        <v>0</v>
      </c>
      <c r="P163" s="326">
        <v>0</v>
      </c>
      <c r="Q163" s="326">
        <v>0</v>
      </c>
      <c r="R163" s="327">
        <v>0</v>
      </c>
      <c r="S163" s="327">
        <v>0</v>
      </c>
      <c r="T163" s="327">
        <v>0</v>
      </c>
      <c r="U163" s="327">
        <v>0</v>
      </c>
      <c r="V163" s="327">
        <v>0</v>
      </c>
      <c r="W163" s="328">
        <v>0</v>
      </c>
      <c r="X163" s="328">
        <v>0</v>
      </c>
      <c r="Y163" s="328">
        <v>0</v>
      </c>
      <c r="Z163" s="328">
        <v>0</v>
      </c>
      <c r="AA163" s="328">
        <v>0</v>
      </c>
      <c r="AB163" s="329" t="s">
        <v>16660</v>
      </c>
      <c r="AC163" s="340"/>
    </row>
    <row r="164" spans="1:49" s="255" customFormat="1" x14ac:dyDescent="0.2">
      <c r="A164" s="255" t="s">
        <v>16382</v>
      </c>
      <c r="B164" s="255" t="str">
        <f>VLOOKUP(D164,fips_xref!$A$5:$D$28,2,FALSE)</f>
        <v>Sweetwater</v>
      </c>
      <c r="C164" s="323" t="str">
        <f t="shared" si="2"/>
        <v>56</v>
      </c>
      <c r="D164" s="324">
        <f>fips_xref!A$11</f>
        <v>56037</v>
      </c>
      <c r="E164" s="339"/>
      <c r="F164" s="255" t="str">
        <f>SCC_xref!A$23</f>
        <v>2310001650</v>
      </c>
      <c r="G164" s="259" t="str">
        <f>VLOOKUP(F164,SCC_xref!$A$6:$B$62,2,FALSE)</f>
        <v>Venting - Compressor Shutdown</v>
      </c>
      <c r="H164" s="325">
        <v>0</v>
      </c>
      <c r="I164" s="325">
        <v>7.4123053466089855E-2</v>
      </c>
      <c r="J164" s="325">
        <v>0</v>
      </c>
      <c r="K164" s="325">
        <v>0</v>
      </c>
      <c r="L164" s="325">
        <v>0</v>
      </c>
      <c r="M164" s="326">
        <v>0</v>
      </c>
      <c r="N164" s="326">
        <v>7.4123053466089855E-2</v>
      </c>
      <c r="O164" s="326">
        <v>0</v>
      </c>
      <c r="P164" s="326">
        <v>0</v>
      </c>
      <c r="Q164" s="326">
        <v>0</v>
      </c>
      <c r="R164" s="327">
        <v>0</v>
      </c>
      <c r="S164" s="327">
        <v>0</v>
      </c>
      <c r="T164" s="327">
        <v>0</v>
      </c>
      <c r="U164" s="327">
        <v>0</v>
      </c>
      <c r="V164" s="327">
        <v>0</v>
      </c>
      <c r="W164" s="328">
        <v>0</v>
      </c>
      <c r="X164" s="328">
        <v>7.4123053466089855E-2</v>
      </c>
      <c r="Y164" s="328">
        <v>0</v>
      </c>
      <c r="Z164" s="328">
        <v>0</v>
      </c>
      <c r="AA164" s="328">
        <v>0</v>
      </c>
      <c r="AB164" s="329" t="s">
        <v>16660</v>
      </c>
      <c r="AC164" s="340"/>
    </row>
    <row r="165" spans="1:49" s="255" customFormat="1" x14ac:dyDescent="0.2">
      <c r="A165" s="255" t="s">
        <v>16382</v>
      </c>
      <c r="B165" s="255" t="str">
        <f>VLOOKUP(D165,fips_xref!$A$5:$D$28,2,FALSE)</f>
        <v>Uinta</v>
      </c>
      <c r="C165" s="323" t="str">
        <f t="shared" si="2"/>
        <v>56</v>
      </c>
      <c r="D165" s="324">
        <f>fips_xref!A$12</f>
        <v>56041</v>
      </c>
      <c r="E165" s="339"/>
      <c r="F165" s="255" t="str">
        <f>SCC_xref!A$23</f>
        <v>2310001650</v>
      </c>
      <c r="G165" s="259" t="str">
        <f>VLOOKUP(F165,SCC_xref!$A$6:$B$62,2,FALSE)</f>
        <v>Venting - Compressor Shutdown</v>
      </c>
      <c r="H165" s="325">
        <v>0</v>
      </c>
      <c r="I165" s="325">
        <v>3.6064600286882936E-2</v>
      </c>
      <c r="J165" s="325">
        <v>0</v>
      </c>
      <c r="K165" s="325">
        <v>0</v>
      </c>
      <c r="L165" s="325">
        <v>0</v>
      </c>
      <c r="M165" s="326">
        <v>0</v>
      </c>
      <c r="N165" s="326">
        <v>3.6064600286882936E-2</v>
      </c>
      <c r="O165" s="326">
        <v>0</v>
      </c>
      <c r="P165" s="326">
        <v>0</v>
      </c>
      <c r="Q165" s="326">
        <v>0</v>
      </c>
      <c r="R165" s="327">
        <v>0</v>
      </c>
      <c r="S165" s="327">
        <v>0</v>
      </c>
      <c r="T165" s="327">
        <v>0</v>
      </c>
      <c r="U165" s="327">
        <v>0</v>
      </c>
      <c r="V165" s="327">
        <v>0</v>
      </c>
      <c r="W165" s="328">
        <v>0</v>
      </c>
      <c r="X165" s="328">
        <v>3.6064600286882936E-2</v>
      </c>
      <c r="Y165" s="328">
        <v>0</v>
      </c>
      <c r="Z165" s="328">
        <v>0</v>
      </c>
      <c r="AA165" s="328">
        <v>0</v>
      </c>
      <c r="AB165" s="329" t="s">
        <v>16660</v>
      </c>
      <c r="AC165" s="340"/>
    </row>
    <row r="166" spans="1:49" s="259" customFormat="1" x14ac:dyDescent="0.2">
      <c r="A166" s="259" t="s">
        <v>16383</v>
      </c>
      <c r="B166" s="259" t="str">
        <f>VLOOKUP(D166,fips_xref!$A$5:$D$28,2,FALSE)</f>
        <v>Carbon</v>
      </c>
      <c r="C166" s="339" t="str">
        <f t="shared" si="2"/>
        <v>56</v>
      </c>
      <c r="D166" s="324">
        <f>fips_xref!A$5</f>
        <v>56007</v>
      </c>
      <c r="F166" s="259" t="str">
        <f>SCC_xref!A$34</f>
        <v>2310021410</v>
      </c>
      <c r="G166" s="259" t="str">
        <f>VLOOKUP(F166,SCC_xref!$A$6:$B$62,2,FALSE)</f>
        <v>Dehydrator</v>
      </c>
      <c r="H166" s="325">
        <v>35.084659982980341</v>
      </c>
      <c r="I166" s="325">
        <v>1074.4790396218582</v>
      </c>
      <c r="J166" s="325">
        <v>29.471114385703494</v>
      </c>
      <c r="K166" s="325">
        <v>2.0942715840632813</v>
      </c>
      <c r="L166" s="325">
        <v>2.6664341587065059</v>
      </c>
      <c r="M166" s="326">
        <v>35.084659982980341</v>
      </c>
      <c r="N166" s="326">
        <v>1033.3973650924527</v>
      </c>
      <c r="O166" s="326">
        <v>29.471114385703494</v>
      </c>
      <c r="P166" s="326">
        <v>2.0942715840632813</v>
      </c>
      <c r="Q166" s="326">
        <v>2.6664341587065059</v>
      </c>
      <c r="R166" s="327">
        <v>0</v>
      </c>
      <c r="S166" s="327">
        <v>0</v>
      </c>
      <c r="T166" s="327">
        <v>0</v>
      </c>
      <c r="U166" s="327">
        <v>0</v>
      </c>
      <c r="V166" s="327">
        <v>0</v>
      </c>
      <c r="W166" s="328">
        <v>35.084659982980341</v>
      </c>
      <c r="X166" s="328">
        <v>1074.4790396218582</v>
      </c>
      <c r="Y166" s="328">
        <v>29.471114385703494</v>
      </c>
      <c r="Z166" s="328">
        <v>2.0942715840632813</v>
      </c>
      <c r="AA166" s="328">
        <v>2.6664341587065059</v>
      </c>
      <c r="AB166" s="329" t="s">
        <v>16661</v>
      </c>
      <c r="AC166" s="340"/>
      <c r="AE166" s="255"/>
      <c r="AF166" s="255"/>
      <c r="AG166" s="255"/>
      <c r="AH166" s="255"/>
      <c r="AI166" s="255"/>
      <c r="AJ166" s="255"/>
      <c r="AK166" s="255"/>
      <c r="AL166" s="255"/>
      <c r="AM166" s="255"/>
      <c r="AN166" s="255"/>
      <c r="AO166" s="255"/>
      <c r="AP166" s="255"/>
      <c r="AQ166" s="255"/>
      <c r="AR166" s="255"/>
      <c r="AS166" s="255"/>
      <c r="AT166" s="255"/>
      <c r="AU166" s="255"/>
      <c r="AV166" s="255"/>
      <c r="AW166" s="255"/>
    </row>
    <row r="167" spans="1:49" s="259" customFormat="1" x14ac:dyDescent="0.2">
      <c r="A167" s="259" t="s">
        <v>16383</v>
      </c>
      <c r="B167" s="259" t="str">
        <f>VLOOKUP(D167,fips_xref!$A$5:$D$28,2,FALSE)</f>
        <v>Daggett</v>
      </c>
      <c r="C167" s="339" t="str">
        <f t="shared" si="2"/>
        <v>49</v>
      </c>
      <c r="D167" s="324">
        <f>fips_xref!A$6</f>
        <v>49009</v>
      </c>
      <c r="F167" s="259" t="str">
        <f>SCC_xref!A$34</f>
        <v>2310021410</v>
      </c>
      <c r="G167" s="259" t="str">
        <f>VLOOKUP(F167,SCC_xref!$A$6:$B$62,2,FALSE)</f>
        <v>Dehydrator</v>
      </c>
      <c r="H167" s="325">
        <v>0.17633143130183426</v>
      </c>
      <c r="I167" s="325">
        <v>5.4002070150388297</v>
      </c>
      <c r="J167" s="325">
        <v>0.14811840229354079</v>
      </c>
      <c r="K167" s="325">
        <v>1.0525566048859521E-2</v>
      </c>
      <c r="L167" s="325">
        <v>1.3401188778939406E-2</v>
      </c>
      <c r="M167" s="326">
        <v>0.17633143130183426</v>
      </c>
      <c r="N167" s="326">
        <v>5.4002070150388297</v>
      </c>
      <c r="O167" s="326">
        <v>0.14811840229354079</v>
      </c>
      <c r="P167" s="326">
        <v>1.0525566048859521E-2</v>
      </c>
      <c r="Q167" s="326">
        <v>1.3401188778939406E-2</v>
      </c>
      <c r="R167" s="327">
        <v>0</v>
      </c>
      <c r="S167" s="327">
        <v>0</v>
      </c>
      <c r="T167" s="327">
        <v>0</v>
      </c>
      <c r="U167" s="327">
        <v>0</v>
      </c>
      <c r="V167" s="327">
        <v>0</v>
      </c>
      <c r="W167" s="328">
        <v>0.17633143130183426</v>
      </c>
      <c r="X167" s="328">
        <v>5.4002070150388297</v>
      </c>
      <c r="Y167" s="328">
        <v>0.14811840229354079</v>
      </c>
      <c r="Z167" s="328">
        <v>1.0525566048859521E-2</v>
      </c>
      <c r="AA167" s="328">
        <v>1.3401188778939406E-2</v>
      </c>
      <c r="AB167" s="329" t="s">
        <v>16661</v>
      </c>
      <c r="AC167" s="340"/>
      <c r="AF167" s="255"/>
      <c r="AG167" s="255"/>
      <c r="AH167" s="255"/>
      <c r="AI167" s="255"/>
      <c r="AJ167" s="255"/>
      <c r="AK167" s="255"/>
      <c r="AL167" s="255"/>
      <c r="AM167" s="255"/>
      <c r="AN167" s="255"/>
      <c r="AO167" s="255"/>
      <c r="AP167" s="255"/>
      <c r="AQ167" s="255"/>
      <c r="AR167" s="255"/>
      <c r="AS167" s="255"/>
      <c r="AT167" s="255"/>
      <c r="AU167" s="255"/>
      <c r="AV167" s="255"/>
      <c r="AW167" s="255"/>
    </row>
    <row r="168" spans="1:49" s="259" customFormat="1" x14ac:dyDescent="0.2">
      <c r="A168" s="259" t="s">
        <v>16383</v>
      </c>
      <c r="B168" s="259" t="str">
        <f>VLOOKUP(D168,fips_xref!$A$5:$D$28,2,FALSE)</f>
        <v>Summit</v>
      </c>
      <c r="C168" s="339" t="str">
        <f t="shared" si="2"/>
        <v>49</v>
      </c>
      <c r="D168" s="324">
        <f>fips_xref!A$7</f>
        <v>49043</v>
      </c>
      <c r="F168" s="259" t="str">
        <f>SCC_xref!A$34</f>
        <v>2310021410</v>
      </c>
      <c r="G168" s="259" t="str">
        <f>VLOOKUP(F168,SCC_xref!$A$6:$B$62,2,FALSE)</f>
        <v>Dehydrator</v>
      </c>
      <c r="H168" s="325">
        <v>1.6927829181723777</v>
      </c>
      <c r="I168" s="325">
        <v>51.842023411042788</v>
      </c>
      <c r="J168" s="325">
        <v>1.4219376512647974</v>
      </c>
      <c r="K168" s="325">
        <v>0.10104550436674858</v>
      </c>
      <c r="L168" s="325">
        <v>0.12865150178110071</v>
      </c>
      <c r="M168" s="326">
        <v>1.6927829181723777</v>
      </c>
      <c r="N168" s="326">
        <v>51.842023411042788</v>
      </c>
      <c r="O168" s="326">
        <v>1.4219376512647974</v>
      </c>
      <c r="P168" s="326">
        <v>0.10104550436674858</v>
      </c>
      <c r="Q168" s="326">
        <v>0.12865150178110071</v>
      </c>
      <c r="R168" s="327">
        <v>0</v>
      </c>
      <c r="S168" s="327">
        <v>0</v>
      </c>
      <c r="T168" s="327">
        <v>0</v>
      </c>
      <c r="U168" s="327">
        <v>0</v>
      </c>
      <c r="V168" s="327">
        <v>0</v>
      </c>
      <c r="W168" s="328">
        <v>1.6927829181723777</v>
      </c>
      <c r="X168" s="328">
        <v>51.842023411042788</v>
      </c>
      <c r="Y168" s="328">
        <v>1.4219376512647974</v>
      </c>
      <c r="Z168" s="328">
        <v>0.10104550436674858</v>
      </c>
      <c r="AA168" s="328">
        <v>0.12865150178110071</v>
      </c>
      <c r="AB168" s="329" t="s">
        <v>16661</v>
      </c>
      <c r="AC168" s="340"/>
      <c r="AV168" s="255"/>
    </row>
    <row r="169" spans="1:49" s="259" customFormat="1" x14ac:dyDescent="0.2">
      <c r="A169" s="259" t="s">
        <v>16383</v>
      </c>
      <c r="B169" s="259" t="str">
        <f>VLOOKUP(D169,fips_xref!$A$5:$D$28,2,FALSE)</f>
        <v>Albany</v>
      </c>
      <c r="C169" s="339" t="str">
        <f t="shared" si="2"/>
        <v>56</v>
      </c>
      <c r="D169" s="324">
        <f>fips_xref!A$8</f>
        <v>56001</v>
      </c>
      <c r="F169" s="259" t="str">
        <f>SCC_xref!A$34</f>
        <v>2310021410</v>
      </c>
      <c r="G169" s="259" t="str">
        <f>VLOOKUP(F169,SCC_xref!$A$6:$B$62,2,FALSE)</f>
        <v>Dehydrator</v>
      </c>
      <c r="H169" s="325">
        <v>9.8124465659255055E-4</v>
      </c>
      <c r="I169" s="325">
        <v>3.0050934418663321E-2</v>
      </c>
      <c r="J169" s="325">
        <v>8.2424551153774243E-4</v>
      </c>
      <c r="K169" s="325">
        <v>5.8572401793621297E-5</v>
      </c>
      <c r="L169" s="325">
        <v>7.4574593901033842E-5</v>
      </c>
      <c r="M169" s="326">
        <v>9.8124465659255055E-4</v>
      </c>
      <c r="N169" s="326">
        <v>3.0050934418663321E-2</v>
      </c>
      <c r="O169" s="326">
        <v>8.2424551153774243E-4</v>
      </c>
      <c r="P169" s="326">
        <v>5.8572401793621297E-5</v>
      </c>
      <c r="Q169" s="326">
        <v>7.4574593901033842E-5</v>
      </c>
      <c r="R169" s="327">
        <v>0</v>
      </c>
      <c r="S169" s="327">
        <v>0</v>
      </c>
      <c r="T169" s="327">
        <v>0</v>
      </c>
      <c r="U169" s="327">
        <v>0</v>
      </c>
      <c r="V169" s="327">
        <v>0</v>
      </c>
      <c r="W169" s="328">
        <v>9.8124465659255055E-4</v>
      </c>
      <c r="X169" s="328">
        <v>3.0050934418663321E-2</v>
      </c>
      <c r="Y169" s="328">
        <v>8.2424551153774243E-4</v>
      </c>
      <c r="Z169" s="328">
        <v>5.8572401793621297E-5</v>
      </c>
      <c r="AA169" s="328">
        <v>7.4574593901033842E-5</v>
      </c>
      <c r="AB169" s="329" t="s">
        <v>16661</v>
      </c>
      <c r="AC169" s="340"/>
      <c r="AV169" s="255"/>
    </row>
    <row r="170" spans="1:49" s="259" customFormat="1" x14ac:dyDescent="0.2">
      <c r="A170" s="259" t="s">
        <v>16383</v>
      </c>
      <c r="B170" s="259" t="str">
        <f>VLOOKUP(D170,fips_xref!$A$5:$D$28,2,FALSE)</f>
        <v>Lincoln</v>
      </c>
      <c r="C170" s="339" t="str">
        <f t="shared" si="2"/>
        <v>56</v>
      </c>
      <c r="D170" s="324">
        <f>fips_xref!A$9</f>
        <v>56023</v>
      </c>
      <c r="F170" s="259" t="str">
        <f>SCC_xref!A$34</f>
        <v>2310021410</v>
      </c>
      <c r="G170" s="259" t="str">
        <f>VLOOKUP(F170,SCC_xref!$A$6:$B$62,2,FALSE)</f>
        <v>Dehydrator</v>
      </c>
      <c r="H170" s="325">
        <v>24.920749946053309</v>
      </c>
      <c r="I170" s="325">
        <v>763.20601316020566</v>
      </c>
      <c r="J170" s="325">
        <v>20.933429954684783</v>
      </c>
      <c r="K170" s="325">
        <v>1.4875680280465564</v>
      </c>
      <c r="L170" s="325">
        <v>1.8939769959000514</v>
      </c>
      <c r="M170" s="326">
        <v>24.920749946053309</v>
      </c>
      <c r="N170" s="326">
        <v>740.54050342085543</v>
      </c>
      <c r="O170" s="326">
        <v>20.933429954684783</v>
      </c>
      <c r="P170" s="326">
        <v>1.4875680280465564</v>
      </c>
      <c r="Q170" s="326">
        <v>1.8939769959000514</v>
      </c>
      <c r="R170" s="327">
        <v>0</v>
      </c>
      <c r="S170" s="327">
        <v>0</v>
      </c>
      <c r="T170" s="327">
        <v>0</v>
      </c>
      <c r="U170" s="327">
        <v>0</v>
      </c>
      <c r="V170" s="327">
        <v>0</v>
      </c>
      <c r="W170" s="328">
        <v>24.920749946053309</v>
      </c>
      <c r="X170" s="328">
        <v>763.20601316020566</v>
      </c>
      <c r="Y170" s="328">
        <v>20.933429954684783</v>
      </c>
      <c r="Z170" s="328">
        <v>1.4875680280465564</v>
      </c>
      <c r="AA170" s="328">
        <v>1.8939769959000514</v>
      </c>
      <c r="AB170" s="329" t="s">
        <v>16661</v>
      </c>
      <c r="AC170" s="340"/>
    </row>
    <row r="171" spans="1:49" s="259" customFormat="1" x14ac:dyDescent="0.2">
      <c r="A171" s="259" t="s">
        <v>16383</v>
      </c>
      <c r="B171" s="259" t="str">
        <f>VLOOKUP(D171,fips_xref!$A$5:$D$28,2,FALSE)</f>
        <v>Sublette</v>
      </c>
      <c r="C171" s="339" t="str">
        <f t="shared" si="2"/>
        <v>56</v>
      </c>
      <c r="D171" s="324">
        <f>fips_xref!A$10</f>
        <v>56035</v>
      </c>
      <c r="F171" s="259" t="str">
        <f>SCC_xref!A$34</f>
        <v>2310021410</v>
      </c>
      <c r="G171" s="259" t="str">
        <f>VLOOKUP(F171,SCC_xref!$A$6:$B$62,2,FALSE)</f>
        <v>Dehydrator</v>
      </c>
      <c r="H171" s="325">
        <v>0</v>
      </c>
      <c r="I171" s="325">
        <v>0</v>
      </c>
      <c r="J171" s="325">
        <v>0</v>
      </c>
      <c r="K171" s="325">
        <v>0</v>
      </c>
      <c r="L171" s="325">
        <v>0</v>
      </c>
      <c r="M171" s="326">
        <v>0</v>
      </c>
      <c r="N171" s="326">
        <v>0</v>
      </c>
      <c r="O171" s="326">
        <v>0</v>
      </c>
      <c r="P171" s="326">
        <v>0</v>
      </c>
      <c r="Q171" s="326">
        <v>0</v>
      </c>
      <c r="R171" s="335">
        <v>0</v>
      </c>
      <c r="S171" s="335">
        <v>2992.6953164525262</v>
      </c>
      <c r="T171" s="335">
        <v>0</v>
      </c>
      <c r="U171" s="335">
        <v>0</v>
      </c>
      <c r="V171" s="335">
        <v>0</v>
      </c>
      <c r="W171" s="328">
        <v>0</v>
      </c>
      <c r="X171" s="328">
        <v>2992.6953164525262</v>
      </c>
      <c r="Y171" s="328">
        <v>0</v>
      </c>
      <c r="Z171" s="328">
        <v>0</v>
      </c>
      <c r="AA171" s="328">
        <v>0</v>
      </c>
      <c r="AB171" s="329" t="s">
        <v>16661</v>
      </c>
      <c r="AC171" s="340"/>
    </row>
    <row r="172" spans="1:49" s="259" customFormat="1" x14ac:dyDescent="0.2">
      <c r="A172" s="259" t="s">
        <v>16383</v>
      </c>
      <c r="B172" s="259" t="str">
        <f>VLOOKUP(D172,fips_xref!$A$5:$D$28,2,FALSE)</f>
        <v>Sweetwater</v>
      </c>
      <c r="C172" s="339" t="str">
        <f t="shared" si="2"/>
        <v>56</v>
      </c>
      <c r="D172" s="324">
        <f>fips_xref!A$11</f>
        <v>56037</v>
      </c>
      <c r="F172" s="259" t="str">
        <f>SCC_xref!A$34</f>
        <v>2310021410</v>
      </c>
      <c r="G172" s="259" t="str">
        <f>VLOOKUP(F172,SCC_xref!$A$6:$B$62,2,FALSE)</f>
        <v>Dehydrator</v>
      </c>
      <c r="H172" s="325">
        <v>60.507244951410314</v>
      </c>
      <c r="I172" s="325">
        <v>1853.0539123678047</v>
      </c>
      <c r="J172" s="325">
        <v>50.826085759184664</v>
      </c>
      <c r="K172" s="325">
        <v>3.6117951205218057</v>
      </c>
      <c r="L172" s="325">
        <v>4.5985506163071852</v>
      </c>
      <c r="M172" s="326">
        <v>60.507244951410314</v>
      </c>
      <c r="N172" s="326">
        <v>1826.4534340517916</v>
      </c>
      <c r="O172" s="326">
        <v>50.826085759184664</v>
      </c>
      <c r="P172" s="326">
        <v>3.6117951205218057</v>
      </c>
      <c r="Q172" s="326">
        <v>4.5985506163071852</v>
      </c>
      <c r="R172" s="327">
        <v>0</v>
      </c>
      <c r="S172" s="327">
        <v>0</v>
      </c>
      <c r="T172" s="327">
        <v>0</v>
      </c>
      <c r="U172" s="327">
        <v>0</v>
      </c>
      <c r="V172" s="327">
        <v>0</v>
      </c>
      <c r="W172" s="328">
        <v>60.507244951410314</v>
      </c>
      <c r="X172" s="328">
        <v>1853.0539123678047</v>
      </c>
      <c r="Y172" s="328">
        <v>50.826085759184664</v>
      </c>
      <c r="Z172" s="328">
        <v>3.6117951205218057</v>
      </c>
      <c r="AA172" s="328">
        <v>4.5985506163071852</v>
      </c>
      <c r="AB172" s="329" t="s">
        <v>16661</v>
      </c>
      <c r="AC172" s="340"/>
    </row>
    <row r="173" spans="1:49" s="259" customFormat="1" x14ac:dyDescent="0.2">
      <c r="A173" s="259" t="s">
        <v>16383</v>
      </c>
      <c r="B173" s="259" t="str">
        <f>VLOOKUP(D173,fips_xref!$A$5:$D$28,2,FALSE)</f>
        <v>Uinta</v>
      </c>
      <c r="C173" s="339" t="str">
        <f t="shared" si="2"/>
        <v>56</v>
      </c>
      <c r="D173" s="324">
        <f>fips_xref!A$12</f>
        <v>56041</v>
      </c>
      <c r="F173" s="259" t="str">
        <f>SCC_xref!A$34</f>
        <v>2310021410</v>
      </c>
      <c r="G173" s="259" t="str">
        <f>VLOOKUP(F173,SCC_xref!$A$6:$B$62,2,FALSE)</f>
        <v>Dehydrator</v>
      </c>
      <c r="H173" s="325">
        <v>29.438897801330739</v>
      </c>
      <c r="I173" s="325">
        <v>901.5757499843063</v>
      </c>
      <c r="J173" s="325">
        <v>24.728674153117822</v>
      </c>
      <c r="K173" s="325">
        <v>1.7572650600398585</v>
      </c>
      <c r="L173" s="325">
        <v>2.2373562329011358</v>
      </c>
      <c r="M173" s="326">
        <v>29.438897801330739</v>
      </c>
      <c r="N173" s="326">
        <v>901.5757499843063</v>
      </c>
      <c r="O173" s="326">
        <v>24.728674153117822</v>
      </c>
      <c r="P173" s="326">
        <v>1.7572650600398585</v>
      </c>
      <c r="Q173" s="326">
        <v>2.2373562329011358</v>
      </c>
      <c r="R173" s="327">
        <v>0</v>
      </c>
      <c r="S173" s="327">
        <v>0</v>
      </c>
      <c r="T173" s="327">
        <v>0</v>
      </c>
      <c r="U173" s="327">
        <v>0</v>
      </c>
      <c r="V173" s="327">
        <v>0</v>
      </c>
      <c r="W173" s="328">
        <v>29.438897801330739</v>
      </c>
      <c r="X173" s="328">
        <v>901.5757499843063</v>
      </c>
      <c r="Y173" s="328">
        <v>24.728674153117822</v>
      </c>
      <c r="Z173" s="328">
        <v>1.7572650600398585</v>
      </c>
      <c r="AA173" s="328">
        <v>2.2373562329011358</v>
      </c>
      <c r="AB173" s="329" t="s">
        <v>16661</v>
      </c>
      <c r="AC173" s="340"/>
    </row>
    <row r="174" spans="1:49" x14ac:dyDescent="0.2">
      <c r="A174" s="259" t="s">
        <v>17071</v>
      </c>
      <c r="B174" s="259" t="str">
        <f>VLOOKUP(D174,fips_xref!$A$5:$D$28,2,FALSE)</f>
        <v>Carbon</v>
      </c>
      <c r="C174" s="339" t="str">
        <f t="shared" si="2"/>
        <v>56</v>
      </c>
      <c r="D174" s="324">
        <f>fips_xref!A$5</f>
        <v>56007</v>
      </c>
      <c r="E174" s="259"/>
      <c r="F174" s="259" t="str">
        <f>SCC_xref!A31</f>
        <v>2310003201</v>
      </c>
      <c r="G174" s="259" t="str">
        <f>VLOOKUP(F174,SCC_xref!$A$6:$B$62,2,FALSE)</f>
        <v>Pneumatic Pump Flaring</v>
      </c>
      <c r="H174" s="325">
        <v>0</v>
      </c>
      <c r="I174" s="325">
        <v>0</v>
      </c>
      <c r="J174" s="325">
        <v>0</v>
      </c>
      <c r="K174" s="325">
        <v>0</v>
      </c>
      <c r="L174" s="325">
        <v>0</v>
      </c>
      <c r="M174" s="326">
        <v>7.3739391836198687</v>
      </c>
      <c r="N174" s="326">
        <v>0</v>
      </c>
      <c r="O174" s="326">
        <v>40.122904381461041</v>
      </c>
      <c r="P174" s="326">
        <v>0</v>
      </c>
      <c r="Q174" s="326">
        <v>0</v>
      </c>
      <c r="R174" s="327">
        <v>0</v>
      </c>
      <c r="S174" s="327">
        <v>0</v>
      </c>
      <c r="T174" s="327">
        <v>0</v>
      </c>
      <c r="U174" s="327">
        <v>0</v>
      </c>
      <c r="V174" s="327">
        <v>0</v>
      </c>
      <c r="W174" s="328">
        <v>0</v>
      </c>
      <c r="X174" s="328">
        <v>0</v>
      </c>
      <c r="Y174" s="328">
        <v>0</v>
      </c>
      <c r="Z174" s="328">
        <v>0</v>
      </c>
      <c r="AA174" s="328">
        <v>0</v>
      </c>
      <c r="AB174" s="329" t="s">
        <v>16660</v>
      </c>
      <c r="AC174" s="340"/>
      <c r="AD174" s="340"/>
      <c r="AE174" s="259"/>
      <c r="AF174" s="259"/>
      <c r="AG174" s="259"/>
      <c r="AH174" s="259"/>
      <c r="AI174" s="259"/>
      <c r="AJ174" s="259"/>
      <c r="AK174" s="259"/>
      <c r="AL174" s="259"/>
      <c r="AM174" s="259"/>
      <c r="AN174" s="259"/>
      <c r="AO174" s="259"/>
      <c r="AP174" s="259"/>
      <c r="AQ174" s="259"/>
      <c r="AR174" s="259"/>
      <c r="AS174" s="259"/>
      <c r="AT174" s="259"/>
      <c r="AU174" s="259"/>
      <c r="AV174" s="259"/>
      <c r="AW174" s="259"/>
    </row>
    <row r="175" spans="1:49" x14ac:dyDescent="0.2">
      <c r="A175" s="259" t="s">
        <v>17071</v>
      </c>
      <c r="B175" s="259" t="str">
        <f>VLOOKUP(D175,fips_xref!$A$5:$D$28,2,FALSE)</f>
        <v>Daggett</v>
      </c>
      <c r="C175" s="339" t="str">
        <f t="shared" si="2"/>
        <v>49</v>
      </c>
      <c r="D175" s="324">
        <f>fips_xref!A$6</f>
        <v>49009</v>
      </c>
      <c r="E175" s="259"/>
      <c r="F175" s="259" t="str">
        <f>SCC_xref!A$31</f>
        <v>2310003201</v>
      </c>
      <c r="G175" s="259" t="str">
        <f>VLOOKUP(F175,SCC_xref!$A$6:$B$62,2,FALSE)</f>
        <v>Pneumatic Pump Flaring</v>
      </c>
      <c r="H175" s="325">
        <v>0</v>
      </c>
      <c r="I175" s="325">
        <v>0</v>
      </c>
      <c r="J175" s="325">
        <v>0</v>
      </c>
      <c r="K175" s="325">
        <v>0</v>
      </c>
      <c r="L175" s="325">
        <v>0</v>
      </c>
      <c r="M175" s="326">
        <v>0</v>
      </c>
      <c r="N175" s="326">
        <v>0</v>
      </c>
      <c r="O175" s="326">
        <v>0</v>
      </c>
      <c r="P175" s="326">
        <v>0</v>
      </c>
      <c r="Q175" s="326">
        <v>0</v>
      </c>
      <c r="R175" s="327">
        <v>0</v>
      </c>
      <c r="S175" s="327">
        <v>0</v>
      </c>
      <c r="T175" s="327">
        <v>0</v>
      </c>
      <c r="U175" s="327">
        <v>0</v>
      </c>
      <c r="V175" s="327">
        <v>0</v>
      </c>
      <c r="W175" s="328">
        <v>0</v>
      </c>
      <c r="X175" s="328">
        <v>0</v>
      </c>
      <c r="Y175" s="328">
        <v>0</v>
      </c>
      <c r="Z175" s="328">
        <v>0</v>
      </c>
      <c r="AA175" s="328">
        <v>0</v>
      </c>
      <c r="AB175" s="329" t="s">
        <v>16660</v>
      </c>
      <c r="AC175" s="340"/>
      <c r="AD175" s="340"/>
      <c r="AF175" s="259"/>
      <c r="AG175" s="259"/>
      <c r="AH175" s="259"/>
      <c r="AI175" s="259"/>
      <c r="AJ175" s="259"/>
      <c r="AK175" s="259"/>
      <c r="AL175" s="259"/>
      <c r="AM175" s="259"/>
      <c r="AN175" s="259"/>
      <c r="AO175" s="259"/>
      <c r="AP175" s="259"/>
      <c r="AQ175" s="259"/>
      <c r="AR175" s="259"/>
      <c r="AS175" s="259"/>
      <c r="AT175" s="259"/>
      <c r="AU175" s="259"/>
      <c r="AV175" s="259"/>
      <c r="AW175" s="259"/>
    </row>
    <row r="176" spans="1:49" x14ac:dyDescent="0.2">
      <c r="A176" s="259" t="s">
        <v>17071</v>
      </c>
      <c r="B176" s="259" t="str">
        <f>VLOOKUP(D176,fips_xref!$A$5:$D$28,2,FALSE)</f>
        <v>Summit</v>
      </c>
      <c r="C176" s="339" t="str">
        <f t="shared" si="2"/>
        <v>49</v>
      </c>
      <c r="D176" s="324">
        <f>fips_xref!A$7</f>
        <v>49043</v>
      </c>
      <c r="E176" s="259"/>
      <c r="F176" s="259" t="str">
        <f>SCC_xref!A$31</f>
        <v>2310003201</v>
      </c>
      <c r="G176" s="259" t="str">
        <f>VLOOKUP(F176,SCC_xref!$A$6:$B$62,2,FALSE)</f>
        <v>Pneumatic Pump Flaring</v>
      </c>
      <c r="H176" s="325">
        <v>0</v>
      </c>
      <c r="I176" s="325">
        <v>0</v>
      </c>
      <c r="J176" s="325">
        <v>0</v>
      </c>
      <c r="K176" s="325">
        <v>0</v>
      </c>
      <c r="L176" s="325">
        <v>0</v>
      </c>
      <c r="M176" s="326">
        <v>0</v>
      </c>
      <c r="N176" s="326">
        <v>0</v>
      </c>
      <c r="O176" s="326">
        <v>0</v>
      </c>
      <c r="P176" s="326">
        <v>0</v>
      </c>
      <c r="Q176" s="326">
        <v>0</v>
      </c>
      <c r="R176" s="327">
        <v>0</v>
      </c>
      <c r="S176" s="327">
        <v>0</v>
      </c>
      <c r="T176" s="327">
        <v>0</v>
      </c>
      <c r="U176" s="327">
        <v>0</v>
      </c>
      <c r="V176" s="327">
        <v>0</v>
      </c>
      <c r="W176" s="328">
        <v>0</v>
      </c>
      <c r="X176" s="328">
        <v>0</v>
      </c>
      <c r="Y176" s="328">
        <v>0</v>
      </c>
      <c r="Z176" s="328">
        <v>0</v>
      </c>
      <c r="AA176" s="328">
        <v>0</v>
      </c>
      <c r="AB176" s="329" t="s">
        <v>16660</v>
      </c>
      <c r="AC176" s="340"/>
      <c r="AD176" s="340"/>
      <c r="AV176" s="259"/>
    </row>
    <row r="177" spans="1:48" x14ac:dyDescent="0.2">
      <c r="A177" s="259" t="s">
        <v>17071</v>
      </c>
      <c r="B177" s="259" t="str">
        <f>VLOOKUP(D177,fips_xref!$A$5:$D$28,2,FALSE)</f>
        <v>Albany</v>
      </c>
      <c r="C177" s="339" t="str">
        <f t="shared" si="2"/>
        <v>56</v>
      </c>
      <c r="D177" s="324">
        <f>fips_xref!A$8</f>
        <v>56001</v>
      </c>
      <c r="E177" s="259"/>
      <c r="F177" s="259" t="str">
        <f>SCC_xref!A$31</f>
        <v>2310003201</v>
      </c>
      <c r="G177" s="259" t="str">
        <f>VLOOKUP(F177,SCC_xref!$A$6:$B$62,2,FALSE)</f>
        <v>Pneumatic Pump Flaring</v>
      </c>
      <c r="H177" s="325">
        <v>0</v>
      </c>
      <c r="I177" s="325">
        <v>0</v>
      </c>
      <c r="J177" s="325">
        <v>0</v>
      </c>
      <c r="K177" s="325">
        <v>0</v>
      </c>
      <c r="L177" s="325">
        <v>0</v>
      </c>
      <c r="M177" s="326">
        <v>0</v>
      </c>
      <c r="N177" s="326">
        <v>0</v>
      </c>
      <c r="O177" s="326">
        <v>0</v>
      </c>
      <c r="P177" s="326">
        <v>0</v>
      </c>
      <c r="Q177" s="326">
        <v>0</v>
      </c>
      <c r="R177" s="327">
        <v>0</v>
      </c>
      <c r="S177" s="327">
        <v>0</v>
      </c>
      <c r="T177" s="327">
        <v>0</v>
      </c>
      <c r="U177" s="327">
        <v>0</v>
      </c>
      <c r="V177" s="327">
        <v>0</v>
      </c>
      <c r="W177" s="328">
        <v>0</v>
      </c>
      <c r="X177" s="328">
        <v>0</v>
      </c>
      <c r="Y177" s="328">
        <v>0</v>
      </c>
      <c r="Z177" s="328">
        <v>0</v>
      </c>
      <c r="AA177" s="328">
        <v>0</v>
      </c>
      <c r="AB177" s="329" t="s">
        <v>16660</v>
      </c>
      <c r="AC177" s="340"/>
      <c r="AD177" s="340"/>
      <c r="AV177" s="259"/>
    </row>
    <row r="178" spans="1:48" x14ac:dyDescent="0.2">
      <c r="A178" s="259" t="s">
        <v>17071</v>
      </c>
      <c r="B178" s="259" t="str">
        <f>VLOOKUP(D178,fips_xref!$A$5:$D$28,2,FALSE)</f>
        <v>Lincoln</v>
      </c>
      <c r="C178" s="339" t="str">
        <f t="shared" si="2"/>
        <v>56</v>
      </c>
      <c r="D178" s="324">
        <f>fips_xref!A$9</f>
        <v>56023</v>
      </c>
      <c r="E178" s="259"/>
      <c r="F178" s="259" t="str">
        <f>SCC_xref!A$31</f>
        <v>2310003201</v>
      </c>
      <c r="G178" s="259" t="str">
        <f>VLOOKUP(F178,SCC_xref!$A$6:$B$62,2,FALSE)</f>
        <v>Pneumatic Pump Flaring</v>
      </c>
      <c r="H178" s="325">
        <v>0</v>
      </c>
      <c r="I178" s="325">
        <v>0</v>
      </c>
      <c r="J178" s="325">
        <v>0</v>
      </c>
      <c r="K178" s="325">
        <v>0</v>
      </c>
      <c r="L178" s="325">
        <v>0</v>
      </c>
      <c r="M178" s="326">
        <v>5.6244601568939521</v>
      </c>
      <c r="N178" s="326">
        <v>0</v>
      </c>
      <c r="O178" s="326">
        <v>30.603680265452383</v>
      </c>
      <c r="P178" s="326">
        <v>0</v>
      </c>
      <c r="Q178" s="326">
        <v>0</v>
      </c>
      <c r="R178" s="327">
        <v>0</v>
      </c>
      <c r="S178" s="327">
        <v>0</v>
      </c>
      <c r="T178" s="327">
        <v>0</v>
      </c>
      <c r="U178" s="327">
        <v>0</v>
      </c>
      <c r="V178" s="327">
        <v>0</v>
      </c>
      <c r="W178" s="328">
        <v>0</v>
      </c>
      <c r="X178" s="328">
        <v>0</v>
      </c>
      <c r="Y178" s="328">
        <v>0</v>
      </c>
      <c r="Z178" s="328">
        <v>0</v>
      </c>
      <c r="AA178" s="328">
        <v>0</v>
      </c>
      <c r="AB178" s="329" t="s">
        <v>16660</v>
      </c>
      <c r="AC178" s="340"/>
      <c r="AD178" s="340"/>
    </row>
    <row r="179" spans="1:48" x14ac:dyDescent="0.2">
      <c r="A179" s="259" t="s">
        <v>17071</v>
      </c>
      <c r="B179" s="259" t="str">
        <f>VLOOKUP(D179,fips_xref!$A$5:$D$28,2,FALSE)</f>
        <v>Sublette</v>
      </c>
      <c r="C179" s="339" t="str">
        <f t="shared" si="2"/>
        <v>56</v>
      </c>
      <c r="D179" s="324">
        <f>fips_xref!A$10</f>
        <v>56035</v>
      </c>
      <c r="E179" s="259"/>
      <c r="F179" s="259" t="str">
        <f>SCC_xref!A$31</f>
        <v>2310003201</v>
      </c>
      <c r="G179" s="259" t="str">
        <f>VLOOKUP(F179,SCC_xref!$A$6:$B$62,2,FALSE)</f>
        <v>Pneumatic Pump Flaring</v>
      </c>
      <c r="H179" s="325">
        <v>0</v>
      </c>
      <c r="I179" s="325">
        <v>0</v>
      </c>
      <c r="J179" s="325">
        <v>0</v>
      </c>
      <c r="K179" s="325">
        <v>0</v>
      </c>
      <c r="L179" s="325">
        <v>0</v>
      </c>
      <c r="M179" s="326">
        <v>0</v>
      </c>
      <c r="N179" s="326">
        <v>0</v>
      </c>
      <c r="O179" s="326">
        <v>0</v>
      </c>
      <c r="P179" s="326">
        <v>0</v>
      </c>
      <c r="Q179" s="326">
        <v>0</v>
      </c>
      <c r="R179" s="335">
        <v>141.29490694033561</v>
      </c>
      <c r="S179" s="335">
        <v>0</v>
      </c>
      <c r="T179" s="335">
        <v>35.323726735083902</v>
      </c>
      <c r="U179" s="335">
        <v>0</v>
      </c>
      <c r="V179" s="335">
        <v>0</v>
      </c>
      <c r="W179" s="328">
        <v>141.29490694033561</v>
      </c>
      <c r="X179" s="328">
        <v>0</v>
      </c>
      <c r="Y179" s="328">
        <v>35.323726735083902</v>
      </c>
      <c r="Z179" s="328">
        <v>0</v>
      </c>
      <c r="AA179" s="328">
        <v>0</v>
      </c>
      <c r="AB179" s="329" t="s">
        <v>16660</v>
      </c>
      <c r="AC179" s="340"/>
      <c r="AD179" s="340"/>
    </row>
    <row r="180" spans="1:48" x14ac:dyDescent="0.2">
      <c r="A180" s="259" t="s">
        <v>17071</v>
      </c>
      <c r="B180" s="259" t="str">
        <f>VLOOKUP(D180,fips_xref!$A$5:$D$28,2,FALSE)</f>
        <v>Sweetwater</v>
      </c>
      <c r="C180" s="339" t="str">
        <f t="shared" si="2"/>
        <v>56</v>
      </c>
      <c r="D180" s="324">
        <f>fips_xref!A$11</f>
        <v>56037</v>
      </c>
      <c r="E180" s="259"/>
      <c r="F180" s="259" t="str">
        <f>SCC_xref!A$31</f>
        <v>2310003201</v>
      </c>
      <c r="G180" s="259" t="str">
        <f>VLOOKUP(F180,SCC_xref!$A$6:$B$62,2,FALSE)</f>
        <v>Pneumatic Pump Flaring</v>
      </c>
      <c r="H180" s="325">
        <v>0</v>
      </c>
      <c r="I180" s="325">
        <v>0</v>
      </c>
      <c r="J180" s="325">
        <v>0</v>
      </c>
      <c r="K180" s="325">
        <v>0</v>
      </c>
      <c r="L180" s="325">
        <v>0</v>
      </c>
      <c r="M180" s="326">
        <v>12.245898209298558</v>
      </c>
      <c r="N180" s="326">
        <v>0</v>
      </c>
      <c r="O180" s="326">
        <v>66.632093197653901</v>
      </c>
      <c r="P180" s="326">
        <v>0</v>
      </c>
      <c r="Q180" s="326">
        <v>0</v>
      </c>
      <c r="R180" s="327">
        <v>0</v>
      </c>
      <c r="S180" s="327">
        <v>0</v>
      </c>
      <c r="T180" s="327">
        <v>0</v>
      </c>
      <c r="U180" s="327">
        <v>0</v>
      </c>
      <c r="V180" s="327">
        <v>0</v>
      </c>
      <c r="W180" s="328">
        <v>0</v>
      </c>
      <c r="X180" s="328">
        <v>0</v>
      </c>
      <c r="Y180" s="328">
        <v>0</v>
      </c>
      <c r="Z180" s="328">
        <v>0</v>
      </c>
      <c r="AA180" s="328">
        <v>0</v>
      </c>
      <c r="AB180" s="329" t="s">
        <v>16660</v>
      </c>
      <c r="AC180" s="340"/>
      <c r="AD180" s="340"/>
    </row>
    <row r="181" spans="1:48" x14ac:dyDescent="0.2">
      <c r="A181" s="259" t="s">
        <v>17071</v>
      </c>
      <c r="B181" s="259" t="str">
        <f>VLOOKUP(D181,fips_xref!$A$5:$D$28,2,FALSE)</f>
        <v>Uinta</v>
      </c>
      <c r="C181" s="339" t="str">
        <f t="shared" si="2"/>
        <v>56</v>
      </c>
      <c r="D181" s="324">
        <f>fips_xref!A$12</f>
        <v>56041</v>
      </c>
      <c r="E181" s="259"/>
      <c r="F181" s="259" t="str">
        <f>SCC_xref!A$31</f>
        <v>2310003201</v>
      </c>
      <c r="G181" s="259" t="str">
        <f>VLOOKUP(F181,SCC_xref!$A$6:$B$62,2,FALSE)</f>
        <v>Pneumatic Pump Flaring</v>
      </c>
      <c r="H181" s="325">
        <v>0</v>
      </c>
      <c r="I181" s="325">
        <v>0</v>
      </c>
      <c r="J181" s="325">
        <v>0</v>
      </c>
      <c r="K181" s="325">
        <v>0</v>
      </c>
      <c r="L181" s="325">
        <v>0</v>
      </c>
      <c r="M181" s="326">
        <v>1.600729902850845</v>
      </c>
      <c r="N181" s="326">
        <v>0</v>
      </c>
      <c r="O181" s="326">
        <v>8.7098538831590098</v>
      </c>
      <c r="P181" s="326">
        <v>0</v>
      </c>
      <c r="Q181" s="326">
        <v>0</v>
      </c>
      <c r="R181" s="327">
        <v>0</v>
      </c>
      <c r="S181" s="327">
        <v>0</v>
      </c>
      <c r="T181" s="327">
        <v>0</v>
      </c>
      <c r="U181" s="327">
        <v>0</v>
      </c>
      <c r="V181" s="327">
        <v>0</v>
      </c>
      <c r="W181" s="328">
        <v>0</v>
      </c>
      <c r="X181" s="328">
        <v>0</v>
      </c>
      <c r="Y181" s="328">
        <v>0</v>
      </c>
      <c r="Z181" s="328">
        <v>0</v>
      </c>
      <c r="AA181" s="328">
        <v>0</v>
      </c>
      <c r="AB181" s="329" t="s">
        <v>16660</v>
      </c>
      <c r="AC181" s="340"/>
      <c r="AD181" s="340"/>
    </row>
    <row r="183" spans="1:48" x14ac:dyDescent="0.2">
      <c r="M183" s="558"/>
      <c r="N183" s="558"/>
      <c r="O183" s="558"/>
      <c r="P183" s="558"/>
      <c r="Q183" s="558"/>
    </row>
    <row r="184" spans="1:48" x14ac:dyDescent="0.2">
      <c r="M184" s="558"/>
      <c r="N184" s="558"/>
      <c r="O184" s="558"/>
      <c r="P184" s="558"/>
      <c r="Q184" s="558"/>
    </row>
    <row r="185" spans="1:48" x14ac:dyDescent="0.2">
      <c r="M185" s="558"/>
      <c r="N185" s="558"/>
      <c r="O185" s="558"/>
      <c r="P185" s="558"/>
      <c r="Q185" s="558"/>
    </row>
    <row r="186" spans="1:48" x14ac:dyDescent="0.2">
      <c r="M186" s="558"/>
      <c r="N186" s="558"/>
      <c r="O186" s="558"/>
      <c r="P186" s="558"/>
      <c r="Q186" s="558"/>
    </row>
    <row r="187" spans="1:48" x14ac:dyDescent="0.2">
      <c r="M187" s="558"/>
      <c r="N187" s="558"/>
      <c r="O187" s="558"/>
      <c r="P187" s="558"/>
      <c r="Q187" s="558"/>
    </row>
    <row r="188" spans="1:48" x14ac:dyDescent="0.2">
      <c r="M188" s="558"/>
      <c r="N188" s="558"/>
      <c r="O188" s="558"/>
      <c r="P188" s="558"/>
      <c r="Q188" s="558"/>
    </row>
    <row r="189" spans="1:48" x14ac:dyDescent="0.2">
      <c r="M189" s="558"/>
      <c r="N189" s="558"/>
      <c r="O189" s="558"/>
      <c r="P189" s="558"/>
      <c r="Q189" s="558"/>
    </row>
    <row r="190" spans="1:48" x14ac:dyDescent="0.2">
      <c r="M190" s="558"/>
      <c r="N190" s="558"/>
      <c r="O190" s="558"/>
      <c r="P190" s="558"/>
      <c r="Q190" s="558"/>
    </row>
    <row r="1231" spans="3:3" x14ac:dyDescent="0.2">
      <c r="C1231" s="254" t="e">
        <f>VLOOKUP(D1231,fips_xref!#REF!,3,FALSE)</f>
        <v>#REF!</v>
      </c>
    </row>
    <row r="1277" spans="1:1" x14ac:dyDescent="0.2">
      <c r="A1277" s="254" t="s">
        <v>9169</v>
      </c>
    </row>
    <row r="1278" spans="1:1" x14ac:dyDescent="0.2">
      <c r="A1278" s="254" t="s">
        <v>9169</v>
      </c>
    </row>
    <row r="1279" spans="1:1" x14ac:dyDescent="0.2">
      <c r="A1279" s="254" t="s">
        <v>9169</v>
      </c>
    </row>
    <row r="1280" spans="1:1" x14ac:dyDescent="0.2">
      <c r="A1280" s="254" t="s">
        <v>9169</v>
      </c>
    </row>
    <row r="1281" spans="1:1" x14ac:dyDescent="0.2">
      <c r="A1281" s="254" t="s">
        <v>9169</v>
      </c>
    </row>
    <row r="1282" spans="1:1" x14ac:dyDescent="0.2">
      <c r="A1282" s="254" t="s">
        <v>9169</v>
      </c>
    </row>
    <row r="1283" spans="1:1" x14ac:dyDescent="0.2">
      <c r="A1283" s="254" t="s">
        <v>9169</v>
      </c>
    </row>
    <row r="1284" spans="1:1" x14ac:dyDescent="0.2">
      <c r="A1284" s="254" t="s">
        <v>9169</v>
      </c>
    </row>
    <row r="1285" spans="1:1" x14ac:dyDescent="0.2">
      <c r="A1285" s="254" t="s">
        <v>9169</v>
      </c>
    </row>
    <row r="1286" spans="1:1" x14ac:dyDescent="0.2">
      <c r="A1286" s="254" t="s">
        <v>9169</v>
      </c>
    </row>
    <row r="1287" spans="1:1" x14ac:dyDescent="0.2">
      <c r="A1287" s="254" t="s">
        <v>9169</v>
      </c>
    </row>
    <row r="1288" spans="1:1" x14ac:dyDescent="0.2">
      <c r="A1288" s="254" t="s">
        <v>9169</v>
      </c>
    </row>
    <row r="1289" spans="1:1" x14ac:dyDescent="0.2">
      <c r="A1289" s="254" t="s">
        <v>9169</v>
      </c>
    </row>
    <row r="1290" spans="1:1" x14ac:dyDescent="0.2">
      <c r="A1290" s="254" t="s">
        <v>9169</v>
      </c>
    </row>
    <row r="1291" spans="1:1" x14ac:dyDescent="0.2">
      <c r="A1291" s="254" t="s">
        <v>9169</v>
      </c>
    </row>
    <row r="1292" spans="1:1" x14ac:dyDescent="0.2">
      <c r="A1292" s="254" t="s">
        <v>9169</v>
      </c>
    </row>
    <row r="1293" spans="1:1" x14ac:dyDescent="0.2">
      <c r="A1293" s="254" t="s">
        <v>9169</v>
      </c>
    </row>
    <row r="1294" spans="1:1" x14ac:dyDescent="0.2">
      <c r="A1294" s="254" t="s">
        <v>9169</v>
      </c>
    </row>
    <row r="1295" spans="1:1" x14ac:dyDescent="0.2">
      <c r="A1295" s="254" t="s">
        <v>9169</v>
      </c>
    </row>
    <row r="1296" spans="1:1" x14ac:dyDescent="0.2">
      <c r="A1296" s="254" t="s">
        <v>9169</v>
      </c>
    </row>
    <row r="1297" spans="1:1" x14ac:dyDescent="0.2">
      <c r="A1297" s="254" t="s">
        <v>9169</v>
      </c>
    </row>
    <row r="1298" spans="1:1" x14ac:dyDescent="0.2">
      <c r="A1298" s="254" t="s">
        <v>9169</v>
      </c>
    </row>
    <row r="1299" spans="1:1" x14ac:dyDescent="0.2">
      <c r="A1299" s="254" t="s">
        <v>9169</v>
      </c>
    </row>
    <row r="1300" spans="1:1" x14ac:dyDescent="0.2">
      <c r="A1300" s="254" t="s">
        <v>9169</v>
      </c>
    </row>
    <row r="1301" spans="1:1" x14ac:dyDescent="0.2">
      <c r="A1301" s="254" t="s">
        <v>9169</v>
      </c>
    </row>
    <row r="1302" spans="1:1" x14ac:dyDescent="0.2">
      <c r="A1302" s="254" t="s">
        <v>9169</v>
      </c>
    </row>
    <row r="1303" spans="1:1" x14ac:dyDescent="0.2">
      <c r="A1303" s="254" t="s">
        <v>9169</v>
      </c>
    </row>
    <row r="1304" spans="1:1" x14ac:dyDescent="0.2">
      <c r="A1304" s="254" t="s">
        <v>9169</v>
      </c>
    </row>
    <row r="1305" spans="1:1" x14ac:dyDescent="0.2">
      <c r="A1305" s="254" t="s">
        <v>9169</v>
      </c>
    </row>
    <row r="1306" spans="1:1" x14ac:dyDescent="0.2">
      <c r="A1306" s="254" t="s">
        <v>9169</v>
      </c>
    </row>
    <row r="1307" spans="1:1" x14ac:dyDescent="0.2">
      <c r="A1307" s="254" t="s">
        <v>9169</v>
      </c>
    </row>
    <row r="1308" spans="1:1" x14ac:dyDescent="0.2">
      <c r="A1308" s="254" t="s">
        <v>9169</v>
      </c>
    </row>
    <row r="1309" spans="1:1" x14ac:dyDescent="0.2">
      <c r="A1309" s="254" t="s">
        <v>9169</v>
      </c>
    </row>
    <row r="1310" spans="1:1" x14ac:dyDescent="0.2">
      <c r="A1310" s="254" t="s">
        <v>9169</v>
      </c>
    </row>
    <row r="1311" spans="1:1" x14ac:dyDescent="0.2">
      <c r="A1311" s="254" t="s">
        <v>9169</v>
      </c>
    </row>
    <row r="1312" spans="1:1" x14ac:dyDescent="0.2">
      <c r="A1312" s="254" t="s">
        <v>9169</v>
      </c>
    </row>
    <row r="1313" spans="1:1" x14ac:dyDescent="0.2">
      <c r="A1313" s="254" t="s">
        <v>9169</v>
      </c>
    </row>
    <row r="1314" spans="1:1" x14ac:dyDescent="0.2">
      <c r="A1314" s="254" t="s">
        <v>9169</v>
      </c>
    </row>
    <row r="1315" spans="1:1" x14ac:dyDescent="0.2">
      <c r="A1315" s="254" t="s">
        <v>9169</v>
      </c>
    </row>
    <row r="1316" spans="1:1" x14ac:dyDescent="0.2">
      <c r="A1316" s="254" t="s">
        <v>9169</v>
      </c>
    </row>
    <row r="1317" spans="1:1" x14ac:dyDescent="0.2">
      <c r="A1317" s="254" t="s">
        <v>9169</v>
      </c>
    </row>
    <row r="1318" spans="1:1" x14ac:dyDescent="0.2">
      <c r="A1318" s="254" t="s">
        <v>9169</v>
      </c>
    </row>
    <row r="1319" spans="1:1" x14ac:dyDescent="0.2">
      <c r="A1319" s="254" t="s">
        <v>9169</v>
      </c>
    </row>
    <row r="1320" spans="1:1" x14ac:dyDescent="0.2">
      <c r="A1320" s="254" t="s">
        <v>9169</v>
      </c>
    </row>
    <row r="1321" spans="1:1" x14ac:dyDescent="0.2">
      <c r="A1321" s="254" t="s">
        <v>9169</v>
      </c>
    </row>
    <row r="1322" spans="1:1" x14ac:dyDescent="0.2">
      <c r="A1322" s="254" t="s">
        <v>9169</v>
      </c>
    </row>
    <row r="1323" spans="1:1" x14ac:dyDescent="0.2">
      <c r="A1323" s="254" t="s">
        <v>9169</v>
      </c>
    </row>
    <row r="1324" spans="1:1" x14ac:dyDescent="0.2">
      <c r="A1324" s="254" t="s">
        <v>9169</v>
      </c>
    </row>
    <row r="1325" spans="1:1" x14ac:dyDescent="0.2">
      <c r="A1325" s="254" t="s">
        <v>9169</v>
      </c>
    </row>
    <row r="1326" spans="1:1" x14ac:dyDescent="0.2">
      <c r="A1326" s="254" t="s">
        <v>9169</v>
      </c>
    </row>
    <row r="1327" spans="1:1" x14ac:dyDescent="0.2">
      <c r="A1327" s="254" t="s">
        <v>9169</v>
      </c>
    </row>
    <row r="1328" spans="1:1" x14ac:dyDescent="0.2">
      <c r="A1328" s="254" t="s">
        <v>9169</v>
      </c>
    </row>
    <row r="1329" spans="1:1" x14ac:dyDescent="0.2">
      <c r="A1329" s="254" t="s">
        <v>9169</v>
      </c>
    </row>
    <row r="1330" spans="1:1" x14ac:dyDescent="0.2">
      <c r="A1330" s="254" t="s">
        <v>9169</v>
      </c>
    </row>
    <row r="1331" spans="1:1" x14ac:dyDescent="0.2">
      <c r="A1331" s="254" t="s">
        <v>9169</v>
      </c>
    </row>
    <row r="1332" spans="1:1" x14ac:dyDescent="0.2">
      <c r="A1332" s="254" t="s">
        <v>9169</v>
      </c>
    </row>
    <row r="1333" spans="1:1" x14ac:dyDescent="0.2">
      <c r="A1333" s="254" t="s">
        <v>9169</v>
      </c>
    </row>
    <row r="1334" spans="1:1" x14ac:dyDescent="0.2">
      <c r="A1334" s="254" t="s">
        <v>9169</v>
      </c>
    </row>
    <row r="1335" spans="1:1" x14ac:dyDescent="0.2">
      <c r="A1335" s="254" t="s">
        <v>9169</v>
      </c>
    </row>
    <row r="1336" spans="1:1" x14ac:dyDescent="0.2">
      <c r="A1336" s="254" t="s">
        <v>9169</v>
      </c>
    </row>
    <row r="1337" spans="1:1" x14ac:dyDescent="0.2">
      <c r="A1337" s="254" t="s">
        <v>9169</v>
      </c>
    </row>
    <row r="1338" spans="1:1" x14ac:dyDescent="0.2">
      <c r="A1338" s="254" t="s">
        <v>9169</v>
      </c>
    </row>
    <row r="1339" spans="1:1" x14ac:dyDescent="0.2">
      <c r="A1339" s="254" t="s">
        <v>9169</v>
      </c>
    </row>
    <row r="1340" spans="1:1" x14ac:dyDescent="0.2">
      <c r="A1340" s="254" t="s">
        <v>9169</v>
      </c>
    </row>
    <row r="1341" spans="1:1" x14ac:dyDescent="0.2">
      <c r="A1341" s="254" t="s">
        <v>9169</v>
      </c>
    </row>
    <row r="1342" spans="1:1" x14ac:dyDescent="0.2">
      <c r="A1342" s="254" t="s">
        <v>9169</v>
      </c>
    </row>
    <row r="1343" spans="1:1" x14ac:dyDescent="0.2">
      <c r="A1343" s="254" t="s">
        <v>9169</v>
      </c>
    </row>
    <row r="1344" spans="1:1" x14ac:dyDescent="0.2">
      <c r="A1344" s="254" t="s">
        <v>9169</v>
      </c>
    </row>
    <row r="1345" spans="1:1" x14ac:dyDescent="0.2">
      <c r="A1345" s="254" t="s">
        <v>9169</v>
      </c>
    </row>
    <row r="1346" spans="1:1" x14ac:dyDescent="0.2">
      <c r="A1346" s="254" t="s">
        <v>9169</v>
      </c>
    </row>
    <row r="1347" spans="1:1" x14ac:dyDescent="0.2">
      <c r="A1347" s="254" t="s">
        <v>9169</v>
      </c>
    </row>
    <row r="1348" spans="1:1" x14ac:dyDescent="0.2">
      <c r="A1348" s="254" t="s">
        <v>9169</v>
      </c>
    </row>
    <row r="1349" spans="1:1" x14ac:dyDescent="0.2">
      <c r="A1349" s="254" t="s">
        <v>9169</v>
      </c>
    </row>
    <row r="1350" spans="1:1" x14ac:dyDescent="0.2">
      <c r="A1350" s="254" t="s">
        <v>9169</v>
      </c>
    </row>
    <row r="1351" spans="1:1" x14ac:dyDescent="0.2">
      <c r="A1351" s="254" t="s">
        <v>9169</v>
      </c>
    </row>
    <row r="1352" spans="1:1" x14ac:dyDescent="0.2">
      <c r="A1352" s="254" t="s">
        <v>9169</v>
      </c>
    </row>
    <row r="1353" spans="1:1" x14ac:dyDescent="0.2">
      <c r="A1353" s="254" t="s">
        <v>9169</v>
      </c>
    </row>
    <row r="1354" spans="1:1" x14ac:dyDescent="0.2">
      <c r="A1354" s="254" t="s">
        <v>9169</v>
      </c>
    </row>
    <row r="1355" spans="1:1" x14ac:dyDescent="0.2">
      <c r="A1355" s="254" t="s">
        <v>9169</v>
      </c>
    </row>
    <row r="1356" spans="1:1" x14ac:dyDescent="0.2">
      <c r="A1356" s="254" t="s">
        <v>9169</v>
      </c>
    </row>
    <row r="1357" spans="1:1" x14ac:dyDescent="0.2">
      <c r="A1357" s="254" t="s">
        <v>9169</v>
      </c>
    </row>
    <row r="1358" spans="1:1" x14ac:dyDescent="0.2">
      <c r="A1358" s="254" t="s">
        <v>9169</v>
      </c>
    </row>
    <row r="1359" spans="1:1" x14ac:dyDescent="0.2">
      <c r="A1359" s="254" t="s">
        <v>9169</v>
      </c>
    </row>
    <row r="1360" spans="1:1" x14ac:dyDescent="0.2">
      <c r="A1360" s="254" t="s">
        <v>9169</v>
      </c>
    </row>
    <row r="1361" spans="1:1" x14ac:dyDescent="0.2">
      <c r="A1361" s="254" t="s">
        <v>9169</v>
      </c>
    </row>
    <row r="1362" spans="1:1" x14ac:dyDescent="0.2">
      <c r="A1362" s="254" t="s">
        <v>9169</v>
      </c>
    </row>
    <row r="1363" spans="1:1" x14ac:dyDescent="0.2">
      <c r="A1363" s="254" t="s">
        <v>9169</v>
      </c>
    </row>
    <row r="1364" spans="1:1" x14ac:dyDescent="0.2">
      <c r="A1364" s="254" t="s">
        <v>9169</v>
      </c>
    </row>
    <row r="1365" spans="1:1" x14ac:dyDescent="0.2">
      <c r="A1365" s="254" t="s">
        <v>9169</v>
      </c>
    </row>
    <row r="1366" spans="1:1" x14ac:dyDescent="0.2">
      <c r="A1366" s="254" t="s">
        <v>9169</v>
      </c>
    </row>
    <row r="1367" spans="1:1" x14ac:dyDescent="0.2">
      <c r="A1367" s="254" t="s">
        <v>9169</v>
      </c>
    </row>
    <row r="1368" spans="1:1" x14ac:dyDescent="0.2">
      <c r="A1368" s="254" t="s">
        <v>9169</v>
      </c>
    </row>
    <row r="1369" spans="1:1" x14ac:dyDescent="0.2">
      <c r="A1369" s="254" t="s">
        <v>9169</v>
      </c>
    </row>
    <row r="1370" spans="1:1" x14ac:dyDescent="0.2">
      <c r="A1370" s="254" t="s">
        <v>9169</v>
      </c>
    </row>
    <row r="1371" spans="1:1" x14ac:dyDescent="0.2">
      <c r="A1371" s="254" t="s">
        <v>9169</v>
      </c>
    </row>
    <row r="1372" spans="1:1" x14ac:dyDescent="0.2">
      <c r="A1372" s="254" t="s">
        <v>9169</v>
      </c>
    </row>
    <row r="1373" spans="1:1" x14ac:dyDescent="0.2">
      <c r="A1373" s="254" t="s">
        <v>9169</v>
      </c>
    </row>
    <row r="1374" spans="1:1" x14ac:dyDescent="0.2">
      <c r="A1374" s="254" t="s">
        <v>9169</v>
      </c>
    </row>
    <row r="1375" spans="1:1" x14ac:dyDescent="0.2">
      <c r="A1375" s="254" t="s">
        <v>9169</v>
      </c>
    </row>
    <row r="1376" spans="1:1" x14ac:dyDescent="0.2">
      <c r="A1376" s="254" t="s">
        <v>9169</v>
      </c>
    </row>
    <row r="1377" spans="1:1" x14ac:dyDescent="0.2">
      <c r="A1377" s="254" t="s">
        <v>9169</v>
      </c>
    </row>
    <row r="1378" spans="1:1" x14ac:dyDescent="0.2">
      <c r="A1378" s="254" t="s">
        <v>9169</v>
      </c>
    </row>
    <row r="1379" spans="1:1" x14ac:dyDescent="0.2">
      <c r="A1379" s="254" t="s">
        <v>9169</v>
      </c>
    </row>
    <row r="1380" spans="1:1" x14ac:dyDescent="0.2">
      <c r="A1380" s="254" t="s">
        <v>9169</v>
      </c>
    </row>
    <row r="1381" spans="1:1" x14ac:dyDescent="0.2">
      <c r="A1381" s="254" t="s">
        <v>9169</v>
      </c>
    </row>
    <row r="1382" spans="1:1" x14ac:dyDescent="0.2">
      <c r="A1382" s="254" t="s">
        <v>9169</v>
      </c>
    </row>
    <row r="1383" spans="1:1" x14ac:dyDescent="0.2">
      <c r="A1383" s="254" t="s">
        <v>9169</v>
      </c>
    </row>
    <row r="1384" spans="1:1" x14ac:dyDescent="0.2">
      <c r="A1384" s="254" t="s">
        <v>9169</v>
      </c>
    </row>
    <row r="1385" spans="1:1" x14ac:dyDescent="0.2">
      <c r="A1385" s="254" t="s">
        <v>9169</v>
      </c>
    </row>
    <row r="1386" spans="1:1" x14ac:dyDescent="0.2">
      <c r="A1386" s="254" t="s">
        <v>9169</v>
      </c>
    </row>
    <row r="1387" spans="1:1" x14ac:dyDescent="0.2">
      <c r="A1387" s="254" t="s">
        <v>9169</v>
      </c>
    </row>
    <row r="1388" spans="1:1" x14ac:dyDescent="0.2">
      <c r="A1388" s="254" t="s">
        <v>9169</v>
      </c>
    </row>
    <row r="1389" spans="1:1" x14ac:dyDescent="0.2">
      <c r="A1389" s="254" t="s">
        <v>9169</v>
      </c>
    </row>
    <row r="1390" spans="1:1" x14ac:dyDescent="0.2">
      <c r="A1390" s="254" t="s">
        <v>9169</v>
      </c>
    </row>
    <row r="1391" spans="1:1" x14ac:dyDescent="0.2">
      <c r="A1391" s="254" t="s">
        <v>9169</v>
      </c>
    </row>
    <row r="1392" spans="1:1" x14ac:dyDescent="0.2">
      <c r="A1392" s="254" t="s">
        <v>9169</v>
      </c>
    </row>
    <row r="1393" spans="1:1" x14ac:dyDescent="0.2">
      <c r="A1393" s="254" t="s">
        <v>9169</v>
      </c>
    </row>
    <row r="1394" spans="1:1" x14ac:dyDescent="0.2">
      <c r="A1394" s="254" t="s">
        <v>9169</v>
      </c>
    </row>
    <row r="1395" spans="1:1" x14ac:dyDescent="0.2">
      <c r="A1395" s="254" t="s">
        <v>9169</v>
      </c>
    </row>
    <row r="1396" spans="1:1" x14ac:dyDescent="0.2">
      <c r="A1396" s="254" t="s">
        <v>9169</v>
      </c>
    </row>
    <row r="1397" spans="1:1" x14ac:dyDescent="0.2">
      <c r="A1397" s="254" t="s">
        <v>9169</v>
      </c>
    </row>
    <row r="1398" spans="1:1" x14ac:dyDescent="0.2">
      <c r="A1398" s="254" t="s">
        <v>9169</v>
      </c>
    </row>
    <row r="1399" spans="1:1" x14ac:dyDescent="0.2">
      <c r="A1399" s="254" t="s">
        <v>9169</v>
      </c>
    </row>
    <row r="1400" spans="1:1" x14ac:dyDescent="0.2">
      <c r="A1400" s="254" t="s">
        <v>9169</v>
      </c>
    </row>
    <row r="1401" spans="1:1" x14ac:dyDescent="0.2">
      <c r="A1401" s="254" t="s">
        <v>9169</v>
      </c>
    </row>
    <row r="1402" spans="1:1" x14ac:dyDescent="0.2">
      <c r="A1402" s="254" t="s">
        <v>9169</v>
      </c>
    </row>
    <row r="1403" spans="1:1" x14ac:dyDescent="0.2">
      <c r="A1403" s="254" t="s">
        <v>9169</v>
      </c>
    </row>
    <row r="1404" spans="1:1" x14ac:dyDescent="0.2">
      <c r="A1404" s="254" t="s">
        <v>9169</v>
      </c>
    </row>
    <row r="1405" spans="1:1" x14ac:dyDescent="0.2">
      <c r="A1405" s="254" t="s">
        <v>9169</v>
      </c>
    </row>
    <row r="1406" spans="1:1" x14ac:dyDescent="0.2">
      <c r="A1406" s="254" t="s">
        <v>9169</v>
      </c>
    </row>
    <row r="1407" spans="1:1" x14ac:dyDescent="0.2">
      <c r="A1407" s="254" t="s">
        <v>9169</v>
      </c>
    </row>
    <row r="1408" spans="1:1" x14ac:dyDescent="0.2">
      <c r="A1408" s="254" t="s">
        <v>9169</v>
      </c>
    </row>
    <row r="1409" spans="1:1" x14ac:dyDescent="0.2">
      <c r="A1409" s="254" t="s">
        <v>9169</v>
      </c>
    </row>
    <row r="1410" spans="1:1" x14ac:dyDescent="0.2">
      <c r="A1410" s="254" t="s">
        <v>9169</v>
      </c>
    </row>
    <row r="1411" spans="1:1" x14ac:dyDescent="0.2">
      <c r="A1411" s="254" t="s">
        <v>9169</v>
      </c>
    </row>
    <row r="1412" spans="1:1" x14ac:dyDescent="0.2">
      <c r="A1412" s="254" t="s">
        <v>9169</v>
      </c>
    </row>
    <row r="1413" spans="1:1" x14ac:dyDescent="0.2">
      <c r="A1413" s="254" t="s">
        <v>9169</v>
      </c>
    </row>
    <row r="1414" spans="1:1" x14ac:dyDescent="0.2">
      <c r="A1414" s="254" t="s">
        <v>9169</v>
      </c>
    </row>
    <row r="1415" spans="1:1" x14ac:dyDescent="0.2">
      <c r="A1415" s="254" t="s">
        <v>9169</v>
      </c>
    </row>
    <row r="1416" spans="1:1" x14ac:dyDescent="0.2">
      <c r="A1416" s="254" t="s">
        <v>9169</v>
      </c>
    </row>
    <row r="1417" spans="1:1" x14ac:dyDescent="0.2">
      <c r="A1417" s="254" t="s">
        <v>9169</v>
      </c>
    </row>
    <row r="1418" spans="1:1" x14ac:dyDescent="0.2">
      <c r="A1418" s="254" t="s">
        <v>9169</v>
      </c>
    </row>
    <row r="1419" spans="1:1" x14ac:dyDescent="0.2">
      <c r="A1419" s="254" t="s">
        <v>9169</v>
      </c>
    </row>
    <row r="1420" spans="1:1" x14ac:dyDescent="0.2">
      <c r="A1420" s="254" t="s">
        <v>9169</v>
      </c>
    </row>
    <row r="1421" spans="1:1" x14ac:dyDescent="0.2">
      <c r="A1421" s="254" t="s">
        <v>9169</v>
      </c>
    </row>
    <row r="1422" spans="1:1" x14ac:dyDescent="0.2">
      <c r="A1422" s="254" t="s">
        <v>9169</v>
      </c>
    </row>
    <row r="1423" spans="1:1" x14ac:dyDescent="0.2">
      <c r="A1423" s="254" t="s">
        <v>9169</v>
      </c>
    </row>
    <row r="1424" spans="1:1" x14ac:dyDescent="0.2">
      <c r="A1424" s="254" t="s">
        <v>9169</v>
      </c>
    </row>
    <row r="1425" spans="1:1" x14ac:dyDescent="0.2">
      <c r="A1425" s="254" t="s">
        <v>9169</v>
      </c>
    </row>
    <row r="1426" spans="1:1" x14ac:dyDescent="0.2">
      <c r="A1426" s="254" t="s">
        <v>9169</v>
      </c>
    </row>
    <row r="1427" spans="1:1" x14ac:dyDescent="0.2">
      <c r="A1427" s="254" t="s">
        <v>9169</v>
      </c>
    </row>
    <row r="1428" spans="1:1" x14ac:dyDescent="0.2">
      <c r="A1428" s="254" t="s">
        <v>9169</v>
      </c>
    </row>
    <row r="1429" spans="1:1" x14ac:dyDescent="0.2">
      <c r="A1429" s="254" t="s">
        <v>9169</v>
      </c>
    </row>
    <row r="1430" spans="1:1" x14ac:dyDescent="0.2">
      <c r="A1430" s="254" t="s">
        <v>9169</v>
      </c>
    </row>
    <row r="1431" spans="1:1" x14ac:dyDescent="0.2">
      <c r="A1431" s="254" t="s">
        <v>9169</v>
      </c>
    </row>
    <row r="1432" spans="1:1" x14ac:dyDescent="0.2">
      <c r="A1432" s="254" t="s">
        <v>9169</v>
      </c>
    </row>
    <row r="1433" spans="1:1" x14ac:dyDescent="0.2">
      <c r="A1433" s="254" t="s">
        <v>9169</v>
      </c>
    </row>
    <row r="1434" spans="1:1" x14ac:dyDescent="0.2">
      <c r="A1434" s="254" t="s">
        <v>9169</v>
      </c>
    </row>
    <row r="1435" spans="1:1" x14ac:dyDescent="0.2">
      <c r="A1435" s="254" t="s">
        <v>9169</v>
      </c>
    </row>
    <row r="1436" spans="1:1" x14ac:dyDescent="0.2">
      <c r="A1436" s="254" t="s">
        <v>9169</v>
      </c>
    </row>
    <row r="1437" spans="1:1" x14ac:dyDescent="0.2">
      <c r="A1437" s="254" t="s">
        <v>9169</v>
      </c>
    </row>
    <row r="1438" spans="1:1" x14ac:dyDescent="0.2">
      <c r="A1438" s="254" t="s">
        <v>9169</v>
      </c>
    </row>
    <row r="1439" spans="1:1" x14ac:dyDescent="0.2">
      <c r="A1439" s="254" t="s">
        <v>9169</v>
      </c>
    </row>
    <row r="1440" spans="1:1" x14ac:dyDescent="0.2">
      <c r="A1440" s="254" t="s">
        <v>9169</v>
      </c>
    </row>
    <row r="1441" spans="1:1" x14ac:dyDescent="0.2">
      <c r="A1441" s="254" t="s">
        <v>9169</v>
      </c>
    </row>
    <row r="1442" spans="1:1" x14ac:dyDescent="0.2">
      <c r="A1442" s="254" t="s">
        <v>9169</v>
      </c>
    </row>
    <row r="1443" spans="1:1" x14ac:dyDescent="0.2">
      <c r="A1443" s="254" t="s">
        <v>9169</v>
      </c>
    </row>
    <row r="1444" spans="1:1" x14ac:dyDescent="0.2">
      <c r="A1444" s="254" t="s">
        <v>9169</v>
      </c>
    </row>
    <row r="1445" spans="1:1" x14ac:dyDescent="0.2">
      <c r="A1445" s="254" t="s">
        <v>9169</v>
      </c>
    </row>
    <row r="1446" spans="1:1" x14ac:dyDescent="0.2">
      <c r="A1446" s="254" t="s">
        <v>9169</v>
      </c>
    </row>
    <row r="1447" spans="1:1" x14ac:dyDescent="0.2">
      <c r="A1447" s="254" t="s">
        <v>9169</v>
      </c>
    </row>
    <row r="1448" spans="1:1" x14ac:dyDescent="0.2">
      <c r="A1448" s="254" t="s">
        <v>9169</v>
      </c>
    </row>
    <row r="1449" spans="1:1" x14ac:dyDescent="0.2">
      <c r="A1449" s="254" t="s">
        <v>9169</v>
      </c>
    </row>
    <row r="1450" spans="1:1" x14ac:dyDescent="0.2">
      <c r="A1450" s="254" t="s">
        <v>9169</v>
      </c>
    </row>
    <row r="1451" spans="1:1" x14ac:dyDescent="0.2">
      <c r="A1451" s="254" t="s">
        <v>9169</v>
      </c>
    </row>
    <row r="1452" spans="1:1" x14ac:dyDescent="0.2">
      <c r="A1452" s="254" t="s">
        <v>9169</v>
      </c>
    </row>
    <row r="1453" spans="1:1" x14ac:dyDescent="0.2">
      <c r="A1453" s="254" t="s">
        <v>9169</v>
      </c>
    </row>
    <row r="1454" spans="1:1" x14ac:dyDescent="0.2">
      <c r="A1454" s="254" t="s">
        <v>9169</v>
      </c>
    </row>
    <row r="1455" spans="1:1" x14ac:dyDescent="0.2">
      <c r="A1455" s="254" t="s">
        <v>9169</v>
      </c>
    </row>
    <row r="1456" spans="1:1" x14ac:dyDescent="0.2">
      <c r="A1456" s="254" t="s">
        <v>9169</v>
      </c>
    </row>
    <row r="1457" spans="1:1" x14ac:dyDescent="0.2">
      <c r="A1457" s="254" t="s">
        <v>9169</v>
      </c>
    </row>
    <row r="1458" spans="1:1" x14ac:dyDescent="0.2">
      <c r="A1458" s="254" t="s">
        <v>9169</v>
      </c>
    </row>
    <row r="1459" spans="1:1" x14ac:dyDescent="0.2">
      <c r="A1459" s="254" t="s">
        <v>9169</v>
      </c>
    </row>
    <row r="1460" spans="1:1" x14ac:dyDescent="0.2">
      <c r="A1460" s="254" t="s">
        <v>9169</v>
      </c>
    </row>
    <row r="1461" spans="1:1" x14ac:dyDescent="0.2">
      <c r="A1461" s="254" t="s">
        <v>9169</v>
      </c>
    </row>
    <row r="1462" spans="1:1" x14ac:dyDescent="0.2">
      <c r="A1462" s="254" t="s">
        <v>9169</v>
      </c>
    </row>
    <row r="1463" spans="1:1" x14ac:dyDescent="0.2">
      <c r="A1463" s="254" t="s">
        <v>9169</v>
      </c>
    </row>
    <row r="1464" spans="1:1" x14ac:dyDescent="0.2">
      <c r="A1464" s="254" t="s">
        <v>9169</v>
      </c>
    </row>
    <row r="1465" spans="1:1" x14ac:dyDescent="0.2">
      <c r="A1465" s="254" t="s">
        <v>9169</v>
      </c>
    </row>
    <row r="1466" spans="1:1" x14ac:dyDescent="0.2">
      <c r="A1466" s="254" t="s">
        <v>9169</v>
      </c>
    </row>
    <row r="1467" spans="1:1" x14ac:dyDescent="0.2">
      <c r="A1467" s="254" t="s">
        <v>9169</v>
      </c>
    </row>
    <row r="1468" spans="1:1" x14ac:dyDescent="0.2">
      <c r="A1468" s="254" t="s">
        <v>9169</v>
      </c>
    </row>
    <row r="1469" spans="1:1" x14ac:dyDescent="0.2">
      <c r="A1469" s="254" t="s">
        <v>9169</v>
      </c>
    </row>
    <row r="1470" spans="1:1" x14ac:dyDescent="0.2">
      <c r="A1470" s="254" t="s">
        <v>9169</v>
      </c>
    </row>
    <row r="1471" spans="1:1" x14ac:dyDescent="0.2">
      <c r="A1471" s="254" t="s">
        <v>9169</v>
      </c>
    </row>
    <row r="1472" spans="1:1" x14ac:dyDescent="0.2">
      <c r="A1472" s="254" t="s">
        <v>9169</v>
      </c>
    </row>
    <row r="1473" spans="1:1" x14ac:dyDescent="0.2">
      <c r="A1473" s="254" t="s">
        <v>9169</v>
      </c>
    </row>
    <row r="1474" spans="1:1" x14ac:dyDescent="0.2">
      <c r="A1474" s="254" t="s">
        <v>9169</v>
      </c>
    </row>
    <row r="1475" spans="1:1" x14ac:dyDescent="0.2">
      <c r="A1475" s="254" t="s">
        <v>9169</v>
      </c>
    </row>
    <row r="1476" spans="1:1" x14ac:dyDescent="0.2">
      <c r="A1476" s="254" t="s">
        <v>9169</v>
      </c>
    </row>
    <row r="1477" spans="1:1" x14ac:dyDescent="0.2">
      <c r="A1477" s="254" t="s">
        <v>9169</v>
      </c>
    </row>
    <row r="1478" spans="1:1" x14ac:dyDescent="0.2">
      <c r="A1478" s="254" t="s">
        <v>9169</v>
      </c>
    </row>
    <row r="1479" spans="1:1" x14ac:dyDescent="0.2">
      <c r="A1479" s="254" t="s">
        <v>9169</v>
      </c>
    </row>
    <row r="1480" spans="1:1" x14ac:dyDescent="0.2">
      <c r="A1480" s="254" t="s">
        <v>9169</v>
      </c>
    </row>
    <row r="1481" spans="1:1" x14ac:dyDescent="0.2">
      <c r="A1481" s="254" t="s">
        <v>9169</v>
      </c>
    </row>
    <row r="1482" spans="1:1" x14ac:dyDescent="0.2">
      <c r="A1482" s="254" t="s">
        <v>9169</v>
      </c>
    </row>
    <row r="1483" spans="1:1" x14ac:dyDescent="0.2">
      <c r="A1483" s="254" t="s">
        <v>9169</v>
      </c>
    </row>
    <row r="1484" spans="1:1" x14ac:dyDescent="0.2">
      <c r="A1484" s="254" t="s">
        <v>9169</v>
      </c>
    </row>
    <row r="1485" spans="1:1" x14ac:dyDescent="0.2">
      <c r="A1485" s="254" t="s">
        <v>9169</v>
      </c>
    </row>
    <row r="1486" spans="1:1" x14ac:dyDescent="0.2">
      <c r="A1486" s="254" t="s">
        <v>9169</v>
      </c>
    </row>
    <row r="1487" spans="1:1" x14ac:dyDescent="0.2">
      <c r="A1487" s="254" t="s">
        <v>9169</v>
      </c>
    </row>
    <row r="1488" spans="1:1" x14ac:dyDescent="0.2">
      <c r="A1488" s="254" t="s">
        <v>9169</v>
      </c>
    </row>
    <row r="1489" spans="1:1" x14ac:dyDescent="0.2">
      <c r="A1489" s="254" t="s">
        <v>9169</v>
      </c>
    </row>
    <row r="1490" spans="1:1" x14ac:dyDescent="0.2">
      <c r="A1490" s="254" t="s">
        <v>9169</v>
      </c>
    </row>
    <row r="1491" spans="1:1" x14ac:dyDescent="0.2">
      <c r="A1491" s="254" t="s">
        <v>9169</v>
      </c>
    </row>
    <row r="1492" spans="1:1" x14ac:dyDescent="0.2">
      <c r="A1492" s="254" t="s">
        <v>9169</v>
      </c>
    </row>
    <row r="1493" spans="1:1" x14ac:dyDescent="0.2">
      <c r="A1493" s="254" t="s">
        <v>9169</v>
      </c>
    </row>
    <row r="1494" spans="1:1" x14ac:dyDescent="0.2">
      <c r="A1494" s="254" t="s">
        <v>9169</v>
      </c>
    </row>
    <row r="1495" spans="1:1" x14ac:dyDescent="0.2">
      <c r="A1495" s="254" t="s">
        <v>9169</v>
      </c>
    </row>
    <row r="1496" spans="1:1" x14ac:dyDescent="0.2">
      <c r="A1496" s="254" t="s">
        <v>9169</v>
      </c>
    </row>
    <row r="1497" spans="1:1" x14ac:dyDescent="0.2">
      <c r="A1497" s="254" t="s">
        <v>9169</v>
      </c>
    </row>
    <row r="1498" spans="1:1" x14ac:dyDescent="0.2">
      <c r="A1498" s="254" t="s">
        <v>9169</v>
      </c>
    </row>
    <row r="1499" spans="1:1" x14ac:dyDescent="0.2">
      <c r="A1499" s="254" t="s">
        <v>9169</v>
      </c>
    </row>
    <row r="1500" spans="1:1" x14ac:dyDescent="0.2">
      <c r="A1500" s="254" t="s">
        <v>9169</v>
      </c>
    </row>
    <row r="1501" spans="1:1" x14ac:dyDescent="0.2">
      <c r="A1501" s="254" t="s">
        <v>9169</v>
      </c>
    </row>
    <row r="1502" spans="1:1" x14ac:dyDescent="0.2">
      <c r="A1502" s="254" t="s">
        <v>9169</v>
      </c>
    </row>
    <row r="1503" spans="1:1" x14ac:dyDescent="0.2">
      <c r="A1503" s="254" t="s">
        <v>9169</v>
      </c>
    </row>
    <row r="1504" spans="1:1" x14ac:dyDescent="0.2">
      <c r="A1504" s="254" t="s">
        <v>9169</v>
      </c>
    </row>
    <row r="1505" spans="1:1" x14ac:dyDescent="0.2">
      <c r="A1505" s="254" t="s">
        <v>9169</v>
      </c>
    </row>
    <row r="1506" spans="1:1" x14ac:dyDescent="0.2">
      <c r="A1506" s="254" t="s">
        <v>9169</v>
      </c>
    </row>
    <row r="1507" spans="1:1" x14ac:dyDescent="0.2">
      <c r="A1507" s="254" t="s">
        <v>9169</v>
      </c>
    </row>
    <row r="1508" spans="1:1" x14ac:dyDescent="0.2">
      <c r="A1508" s="254" t="s">
        <v>9169</v>
      </c>
    </row>
    <row r="1509" spans="1:1" x14ac:dyDescent="0.2">
      <c r="A1509" s="254" t="s">
        <v>9169</v>
      </c>
    </row>
    <row r="1510" spans="1:1" x14ac:dyDescent="0.2">
      <c r="A1510" s="254" t="s">
        <v>9169</v>
      </c>
    </row>
    <row r="1511" spans="1:1" x14ac:dyDescent="0.2">
      <c r="A1511" s="254" t="s">
        <v>9169</v>
      </c>
    </row>
    <row r="1512" spans="1:1" x14ac:dyDescent="0.2">
      <c r="A1512" s="254" t="s">
        <v>9169</v>
      </c>
    </row>
    <row r="1513" spans="1:1" x14ac:dyDescent="0.2">
      <c r="A1513" s="254" t="s">
        <v>9169</v>
      </c>
    </row>
    <row r="1514" spans="1:1" x14ac:dyDescent="0.2">
      <c r="A1514" s="254" t="s">
        <v>9169</v>
      </c>
    </row>
    <row r="1515" spans="1:1" x14ac:dyDescent="0.2">
      <c r="A1515" s="254" t="s">
        <v>9169</v>
      </c>
    </row>
    <row r="1516" spans="1:1" x14ac:dyDescent="0.2">
      <c r="A1516" s="254" t="s">
        <v>9169</v>
      </c>
    </row>
    <row r="1517" spans="1:1" x14ac:dyDescent="0.2">
      <c r="A1517" s="254" t="s">
        <v>9169</v>
      </c>
    </row>
    <row r="1518" spans="1:1" x14ac:dyDescent="0.2">
      <c r="A1518" s="254" t="s">
        <v>9169</v>
      </c>
    </row>
    <row r="1519" spans="1:1" x14ac:dyDescent="0.2">
      <c r="A1519" s="254" t="s">
        <v>9169</v>
      </c>
    </row>
    <row r="1520" spans="1:1" x14ac:dyDescent="0.2">
      <c r="A1520" s="254" t="s">
        <v>9169</v>
      </c>
    </row>
    <row r="1521" spans="1:1" x14ac:dyDescent="0.2">
      <c r="A1521" s="254" t="s">
        <v>9169</v>
      </c>
    </row>
    <row r="1522" spans="1:1" x14ac:dyDescent="0.2">
      <c r="A1522" s="254" t="s">
        <v>9169</v>
      </c>
    </row>
    <row r="1523" spans="1:1" x14ac:dyDescent="0.2">
      <c r="A1523" s="254" t="s">
        <v>9169</v>
      </c>
    </row>
    <row r="1524" spans="1:1" x14ac:dyDescent="0.2">
      <c r="A1524" s="254" t="s">
        <v>9169</v>
      </c>
    </row>
    <row r="1525" spans="1:1" x14ac:dyDescent="0.2">
      <c r="A1525" s="254" t="s">
        <v>9169</v>
      </c>
    </row>
    <row r="1526" spans="1:1" x14ac:dyDescent="0.2">
      <c r="A1526" s="254" t="s">
        <v>9169</v>
      </c>
    </row>
    <row r="1527" spans="1:1" x14ac:dyDescent="0.2">
      <c r="A1527" s="254" t="s">
        <v>9169</v>
      </c>
    </row>
    <row r="1528" spans="1:1" x14ac:dyDescent="0.2">
      <c r="A1528" s="254" t="s">
        <v>9169</v>
      </c>
    </row>
    <row r="1529" spans="1:1" x14ac:dyDescent="0.2">
      <c r="A1529" s="254" t="s">
        <v>9169</v>
      </c>
    </row>
    <row r="1530" spans="1:1" x14ac:dyDescent="0.2">
      <c r="A1530" s="254" t="s">
        <v>9169</v>
      </c>
    </row>
    <row r="1531" spans="1:1" x14ac:dyDescent="0.2">
      <c r="A1531" s="254" t="s">
        <v>9169</v>
      </c>
    </row>
    <row r="1532" spans="1:1" x14ac:dyDescent="0.2">
      <c r="A1532" s="254" t="s">
        <v>9169</v>
      </c>
    </row>
    <row r="1533" spans="1:1" x14ac:dyDescent="0.2">
      <c r="A1533" s="254" t="s">
        <v>9169</v>
      </c>
    </row>
    <row r="1534" spans="1:1" x14ac:dyDescent="0.2">
      <c r="A1534" s="254" t="s">
        <v>9169</v>
      </c>
    </row>
    <row r="1535" spans="1:1" x14ac:dyDescent="0.2">
      <c r="A1535" s="254" t="s">
        <v>9169</v>
      </c>
    </row>
    <row r="1536" spans="1:1" x14ac:dyDescent="0.2">
      <c r="A1536" s="254" t="s">
        <v>9169</v>
      </c>
    </row>
    <row r="1537" spans="1:1" x14ac:dyDescent="0.2">
      <c r="A1537" s="254" t="s">
        <v>9169</v>
      </c>
    </row>
    <row r="1538" spans="1:1" x14ac:dyDescent="0.2">
      <c r="A1538" s="254" t="s">
        <v>9169</v>
      </c>
    </row>
    <row r="1539" spans="1:1" x14ac:dyDescent="0.2">
      <c r="A1539" s="254" t="s">
        <v>9169</v>
      </c>
    </row>
    <row r="1540" spans="1:1" x14ac:dyDescent="0.2">
      <c r="A1540" s="254" t="s">
        <v>9169</v>
      </c>
    </row>
    <row r="1541" spans="1:1" x14ac:dyDescent="0.2">
      <c r="A1541" s="254" t="s">
        <v>9169</v>
      </c>
    </row>
    <row r="1542" spans="1:1" x14ac:dyDescent="0.2">
      <c r="A1542" s="254" t="s">
        <v>9169</v>
      </c>
    </row>
    <row r="1543" spans="1:1" x14ac:dyDescent="0.2">
      <c r="A1543" s="254" t="s">
        <v>9169</v>
      </c>
    </row>
    <row r="1544" spans="1:1" x14ac:dyDescent="0.2">
      <c r="A1544" s="254" t="s">
        <v>9169</v>
      </c>
    </row>
    <row r="1545" spans="1:1" x14ac:dyDescent="0.2">
      <c r="A1545" s="254" t="s">
        <v>9169</v>
      </c>
    </row>
    <row r="1546" spans="1:1" x14ac:dyDescent="0.2">
      <c r="A1546" s="254" t="s">
        <v>9169</v>
      </c>
    </row>
    <row r="1547" spans="1:1" x14ac:dyDescent="0.2">
      <c r="A1547" s="254" t="s">
        <v>9169</v>
      </c>
    </row>
    <row r="1548" spans="1:1" x14ac:dyDescent="0.2">
      <c r="A1548" s="254" t="s">
        <v>9169</v>
      </c>
    </row>
    <row r="1549" spans="1:1" x14ac:dyDescent="0.2">
      <c r="A1549" s="254" t="s">
        <v>9169</v>
      </c>
    </row>
    <row r="1550" spans="1:1" x14ac:dyDescent="0.2">
      <c r="A1550" s="254" t="s">
        <v>9169</v>
      </c>
    </row>
    <row r="1551" spans="1:1" x14ac:dyDescent="0.2">
      <c r="A1551" s="254" t="s">
        <v>9169</v>
      </c>
    </row>
    <row r="1552" spans="1:1" x14ac:dyDescent="0.2">
      <c r="A1552" s="254" t="s">
        <v>9169</v>
      </c>
    </row>
    <row r="1553" spans="1:1" x14ac:dyDescent="0.2">
      <c r="A1553" s="254" t="s">
        <v>9169</v>
      </c>
    </row>
    <row r="1554" spans="1:1" x14ac:dyDescent="0.2">
      <c r="A1554" s="254" t="s">
        <v>9169</v>
      </c>
    </row>
    <row r="1555" spans="1:1" x14ac:dyDescent="0.2">
      <c r="A1555" s="254" t="s">
        <v>9169</v>
      </c>
    </row>
    <row r="1556" spans="1:1" x14ac:dyDescent="0.2">
      <c r="A1556" s="254" t="s">
        <v>9169</v>
      </c>
    </row>
    <row r="1557" spans="1:1" x14ac:dyDescent="0.2">
      <c r="A1557" s="254" t="s">
        <v>9169</v>
      </c>
    </row>
    <row r="1558" spans="1:1" x14ac:dyDescent="0.2">
      <c r="A1558" s="254" t="s">
        <v>9169</v>
      </c>
    </row>
    <row r="1559" spans="1:1" x14ac:dyDescent="0.2">
      <c r="A1559" s="254" t="s">
        <v>9169</v>
      </c>
    </row>
    <row r="1560" spans="1:1" x14ac:dyDescent="0.2">
      <c r="A1560" s="254" t="s">
        <v>9169</v>
      </c>
    </row>
    <row r="1561" spans="1:1" x14ac:dyDescent="0.2">
      <c r="A1561" s="254" t="s">
        <v>9169</v>
      </c>
    </row>
    <row r="1562" spans="1:1" x14ac:dyDescent="0.2">
      <c r="A1562" s="254" t="s">
        <v>9169</v>
      </c>
    </row>
    <row r="1563" spans="1:1" x14ac:dyDescent="0.2">
      <c r="A1563" s="254" t="s">
        <v>9169</v>
      </c>
    </row>
    <row r="1564" spans="1:1" x14ac:dyDescent="0.2">
      <c r="A1564" s="254" t="s">
        <v>9169</v>
      </c>
    </row>
    <row r="1565" spans="1:1" x14ac:dyDescent="0.2">
      <c r="A1565" s="254" t="s">
        <v>9169</v>
      </c>
    </row>
    <row r="1566" spans="1:1" x14ac:dyDescent="0.2">
      <c r="A1566" s="254" t="s">
        <v>9169</v>
      </c>
    </row>
    <row r="1567" spans="1:1" x14ac:dyDescent="0.2">
      <c r="A1567" s="254" t="s">
        <v>9169</v>
      </c>
    </row>
    <row r="1568" spans="1:1" x14ac:dyDescent="0.2">
      <c r="A1568" s="254" t="s">
        <v>9169</v>
      </c>
    </row>
    <row r="1569" spans="1:1" x14ac:dyDescent="0.2">
      <c r="A1569" s="254" t="s">
        <v>9169</v>
      </c>
    </row>
    <row r="1570" spans="1:1" x14ac:dyDescent="0.2">
      <c r="A1570" s="254" t="s">
        <v>9169</v>
      </c>
    </row>
    <row r="1571" spans="1:1" x14ac:dyDescent="0.2">
      <c r="A1571" s="254" t="s">
        <v>9169</v>
      </c>
    </row>
    <row r="1572" spans="1:1" x14ac:dyDescent="0.2">
      <c r="A1572" s="254" t="s">
        <v>9169</v>
      </c>
    </row>
    <row r="1573" spans="1:1" x14ac:dyDescent="0.2">
      <c r="A1573" s="254" t="s">
        <v>9169</v>
      </c>
    </row>
    <row r="1574" spans="1:1" x14ac:dyDescent="0.2">
      <c r="A1574" s="254" t="s">
        <v>9169</v>
      </c>
    </row>
    <row r="1575" spans="1:1" x14ac:dyDescent="0.2">
      <c r="A1575" s="254" t="s">
        <v>9169</v>
      </c>
    </row>
    <row r="1576" spans="1:1" x14ac:dyDescent="0.2">
      <c r="A1576" s="254" t="s">
        <v>9169</v>
      </c>
    </row>
    <row r="1577" spans="1:1" x14ac:dyDescent="0.2">
      <c r="A1577" s="254" t="s">
        <v>9169</v>
      </c>
    </row>
    <row r="1578" spans="1:1" x14ac:dyDescent="0.2">
      <c r="A1578" s="254" t="s">
        <v>9169</v>
      </c>
    </row>
    <row r="1579" spans="1:1" x14ac:dyDescent="0.2">
      <c r="A1579" s="254" t="s">
        <v>9169</v>
      </c>
    </row>
    <row r="1580" spans="1:1" x14ac:dyDescent="0.2">
      <c r="A1580" s="254" t="s">
        <v>9169</v>
      </c>
    </row>
    <row r="1581" spans="1:1" x14ac:dyDescent="0.2">
      <c r="A1581" s="254" t="s">
        <v>9169</v>
      </c>
    </row>
    <row r="1582" spans="1:1" x14ac:dyDescent="0.2">
      <c r="A1582" s="254" t="s">
        <v>9169</v>
      </c>
    </row>
    <row r="1583" spans="1:1" x14ac:dyDescent="0.2">
      <c r="A1583" s="254" t="s">
        <v>9169</v>
      </c>
    </row>
    <row r="1584" spans="1:1" x14ac:dyDescent="0.2">
      <c r="A1584" s="254" t="s">
        <v>9169</v>
      </c>
    </row>
    <row r="1585" spans="1:1" x14ac:dyDescent="0.2">
      <c r="A1585" s="254" t="s">
        <v>9169</v>
      </c>
    </row>
    <row r="1586" spans="1:1" x14ac:dyDescent="0.2">
      <c r="A1586" s="254" t="s">
        <v>9169</v>
      </c>
    </row>
    <row r="1587" spans="1:1" x14ac:dyDescent="0.2">
      <c r="A1587" s="254" t="s">
        <v>9169</v>
      </c>
    </row>
    <row r="1588" spans="1:1" x14ac:dyDescent="0.2">
      <c r="A1588" s="254" t="s">
        <v>9169</v>
      </c>
    </row>
    <row r="1589" spans="1:1" x14ac:dyDescent="0.2">
      <c r="A1589" s="254" t="s">
        <v>9169</v>
      </c>
    </row>
    <row r="1590" spans="1:1" x14ac:dyDescent="0.2">
      <c r="A1590" s="254" t="s">
        <v>9169</v>
      </c>
    </row>
    <row r="1591" spans="1:1" x14ac:dyDescent="0.2">
      <c r="A1591" s="254" t="s">
        <v>9169</v>
      </c>
    </row>
    <row r="1592" spans="1:1" x14ac:dyDescent="0.2">
      <c r="A1592" s="254" t="s">
        <v>9169</v>
      </c>
    </row>
    <row r="1593" spans="1:1" x14ac:dyDescent="0.2">
      <c r="A1593" s="254" t="s">
        <v>9169</v>
      </c>
    </row>
    <row r="1594" spans="1:1" x14ac:dyDescent="0.2">
      <c r="A1594" s="254" t="s">
        <v>9169</v>
      </c>
    </row>
    <row r="1595" spans="1:1" x14ac:dyDescent="0.2">
      <c r="A1595" s="254" t="s">
        <v>9169</v>
      </c>
    </row>
    <row r="1596" spans="1:1" x14ac:dyDescent="0.2">
      <c r="A1596" s="254" t="s">
        <v>9169</v>
      </c>
    </row>
    <row r="1597" spans="1:1" x14ac:dyDescent="0.2">
      <c r="A1597" s="254" t="s">
        <v>9169</v>
      </c>
    </row>
    <row r="1598" spans="1:1" x14ac:dyDescent="0.2">
      <c r="A1598" s="254" t="s">
        <v>9169</v>
      </c>
    </row>
    <row r="1599" spans="1:1" x14ac:dyDescent="0.2">
      <c r="A1599" s="254" t="s">
        <v>9169</v>
      </c>
    </row>
    <row r="1600" spans="1:1" x14ac:dyDescent="0.2">
      <c r="A1600" s="254" t="s">
        <v>9169</v>
      </c>
    </row>
    <row r="1601" spans="1:1" x14ac:dyDescent="0.2">
      <c r="A1601" s="254" t="s">
        <v>9169</v>
      </c>
    </row>
    <row r="1602" spans="1:1" x14ac:dyDescent="0.2">
      <c r="A1602" s="254" t="s">
        <v>9169</v>
      </c>
    </row>
    <row r="1603" spans="1:1" x14ac:dyDescent="0.2">
      <c r="A1603" s="254" t="s">
        <v>9169</v>
      </c>
    </row>
    <row r="1604" spans="1:1" x14ac:dyDescent="0.2">
      <c r="A1604" s="254" t="s">
        <v>9169</v>
      </c>
    </row>
    <row r="1605" spans="1:1" x14ac:dyDescent="0.2">
      <c r="A1605" s="254" t="s">
        <v>9169</v>
      </c>
    </row>
    <row r="1606" spans="1:1" x14ac:dyDescent="0.2">
      <c r="A1606" s="254" t="s">
        <v>9169</v>
      </c>
    </row>
    <row r="1607" spans="1:1" x14ac:dyDescent="0.2">
      <c r="A1607" s="254" t="s">
        <v>9169</v>
      </c>
    </row>
    <row r="1608" spans="1:1" x14ac:dyDescent="0.2">
      <c r="A1608" s="254" t="s">
        <v>9169</v>
      </c>
    </row>
    <row r="1609" spans="1:1" x14ac:dyDescent="0.2">
      <c r="A1609" s="254" t="s">
        <v>9169</v>
      </c>
    </row>
    <row r="1610" spans="1:1" x14ac:dyDescent="0.2">
      <c r="A1610" s="254" t="s">
        <v>9169</v>
      </c>
    </row>
    <row r="1611" spans="1:1" x14ac:dyDescent="0.2">
      <c r="A1611" s="254" t="s">
        <v>9169</v>
      </c>
    </row>
    <row r="1612" spans="1:1" x14ac:dyDescent="0.2">
      <c r="A1612" s="254" t="s">
        <v>9169</v>
      </c>
    </row>
    <row r="1613" spans="1:1" x14ac:dyDescent="0.2">
      <c r="A1613" s="254" t="s">
        <v>9169</v>
      </c>
    </row>
    <row r="1614" spans="1:1" x14ac:dyDescent="0.2">
      <c r="A1614" s="254" t="s">
        <v>9169</v>
      </c>
    </row>
    <row r="1615" spans="1:1" x14ac:dyDescent="0.2">
      <c r="A1615" s="254" t="s">
        <v>9169</v>
      </c>
    </row>
    <row r="1616" spans="1:1" x14ac:dyDescent="0.2">
      <c r="A1616" s="254" t="s">
        <v>9169</v>
      </c>
    </row>
    <row r="1617" spans="1:1" x14ac:dyDescent="0.2">
      <c r="A1617" s="254" t="s">
        <v>9169</v>
      </c>
    </row>
    <row r="1618" spans="1:1" x14ac:dyDescent="0.2">
      <c r="A1618" s="254" t="s">
        <v>9169</v>
      </c>
    </row>
    <row r="1619" spans="1:1" x14ac:dyDescent="0.2">
      <c r="A1619" s="254" t="s">
        <v>9169</v>
      </c>
    </row>
    <row r="1620" spans="1:1" x14ac:dyDescent="0.2">
      <c r="A1620" s="254" t="s">
        <v>9169</v>
      </c>
    </row>
    <row r="1621" spans="1:1" x14ac:dyDescent="0.2">
      <c r="A1621" s="254" t="s">
        <v>9169</v>
      </c>
    </row>
    <row r="1622" spans="1:1" x14ac:dyDescent="0.2">
      <c r="A1622" s="254" t="s">
        <v>9169</v>
      </c>
    </row>
    <row r="1623" spans="1:1" x14ac:dyDescent="0.2">
      <c r="A1623" s="254" t="s">
        <v>9169</v>
      </c>
    </row>
    <row r="1624" spans="1:1" x14ac:dyDescent="0.2">
      <c r="A1624" s="254" t="s">
        <v>9169</v>
      </c>
    </row>
    <row r="1625" spans="1:1" x14ac:dyDescent="0.2">
      <c r="A1625" s="254" t="s">
        <v>9169</v>
      </c>
    </row>
    <row r="1626" spans="1:1" x14ac:dyDescent="0.2">
      <c r="A1626" s="254" t="s">
        <v>9169</v>
      </c>
    </row>
    <row r="1627" spans="1:1" x14ac:dyDescent="0.2">
      <c r="A1627" s="254" t="s">
        <v>9169</v>
      </c>
    </row>
    <row r="1628" spans="1:1" x14ac:dyDescent="0.2">
      <c r="A1628" s="254" t="s">
        <v>9169</v>
      </c>
    </row>
    <row r="1629" spans="1:1" x14ac:dyDescent="0.2">
      <c r="A1629" s="254" t="s">
        <v>9169</v>
      </c>
    </row>
    <row r="1630" spans="1:1" x14ac:dyDescent="0.2">
      <c r="A1630" s="254" t="s">
        <v>9169</v>
      </c>
    </row>
    <row r="1631" spans="1:1" x14ac:dyDescent="0.2">
      <c r="A1631" s="254" t="s">
        <v>9169</v>
      </c>
    </row>
    <row r="1632" spans="1:1" x14ac:dyDescent="0.2">
      <c r="A1632" s="254" t="s">
        <v>9169</v>
      </c>
    </row>
    <row r="1633" spans="1:1" x14ac:dyDescent="0.2">
      <c r="A1633" s="254" t="s">
        <v>9169</v>
      </c>
    </row>
    <row r="1634" spans="1:1" x14ac:dyDescent="0.2">
      <c r="A1634" s="254" t="s">
        <v>9169</v>
      </c>
    </row>
    <row r="1635" spans="1:1" x14ac:dyDescent="0.2">
      <c r="A1635" s="254" t="s">
        <v>9169</v>
      </c>
    </row>
    <row r="1636" spans="1:1" x14ac:dyDescent="0.2">
      <c r="A1636" s="254" t="s">
        <v>9169</v>
      </c>
    </row>
    <row r="1637" spans="1:1" x14ac:dyDescent="0.2">
      <c r="A1637" s="254" t="s">
        <v>9169</v>
      </c>
    </row>
    <row r="1638" spans="1:1" x14ac:dyDescent="0.2">
      <c r="A1638" s="254" t="s">
        <v>9169</v>
      </c>
    </row>
    <row r="1639" spans="1:1" x14ac:dyDescent="0.2">
      <c r="A1639" s="254" t="s">
        <v>9169</v>
      </c>
    </row>
    <row r="1640" spans="1:1" x14ac:dyDescent="0.2">
      <c r="A1640" s="254" t="s">
        <v>9169</v>
      </c>
    </row>
    <row r="1641" spans="1:1" x14ac:dyDescent="0.2">
      <c r="A1641" s="254" t="s">
        <v>9169</v>
      </c>
    </row>
    <row r="1642" spans="1:1" x14ac:dyDescent="0.2">
      <c r="A1642" s="254" t="s">
        <v>9169</v>
      </c>
    </row>
    <row r="1643" spans="1:1" x14ac:dyDescent="0.2">
      <c r="A1643" s="254" t="s">
        <v>9169</v>
      </c>
    </row>
    <row r="1644" spans="1:1" x14ac:dyDescent="0.2">
      <c r="A1644" s="254" t="s">
        <v>9169</v>
      </c>
    </row>
    <row r="1645" spans="1:1" x14ac:dyDescent="0.2">
      <c r="A1645" s="254" t="s">
        <v>9169</v>
      </c>
    </row>
    <row r="1646" spans="1:1" x14ac:dyDescent="0.2">
      <c r="A1646" s="254" t="s">
        <v>9169</v>
      </c>
    </row>
    <row r="1647" spans="1:1" x14ac:dyDescent="0.2">
      <c r="A1647" s="254" t="s">
        <v>9169</v>
      </c>
    </row>
    <row r="1648" spans="1:1" x14ac:dyDescent="0.2">
      <c r="A1648" s="254" t="s">
        <v>9169</v>
      </c>
    </row>
    <row r="1649" spans="1:1" x14ac:dyDescent="0.2">
      <c r="A1649" s="254" t="s">
        <v>9169</v>
      </c>
    </row>
    <row r="1650" spans="1:1" x14ac:dyDescent="0.2">
      <c r="A1650" s="254" t="s">
        <v>9169</v>
      </c>
    </row>
    <row r="1651" spans="1:1" x14ac:dyDescent="0.2">
      <c r="A1651" s="254" t="s">
        <v>9169</v>
      </c>
    </row>
    <row r="1652" spans="1:1" x14ac:dyDescent="0.2">
      <c r="A1652" s="254" t="s">
        <v>9169</v>
      </c>
    </row>
    <row r="1653" spans="1:1" x14ac:dyDescent="0.2">
      <c r="A1653" s="254" t="s">
        <v>9169</v>
      </c>
    </row>
    <row r="1654" spans="1:1" x14ac:dyDescent="0.2">
      <c r="A1654" s="254" t="s">
        <v>9169</v>
      </c>
    </row>
    <row r="1655" spans="1:1" x14ac:dyDescent="0.2">
      <c r="A1655" s="254" t="s">
        <v>9169</v>
      </c>
    </row>
    <row r="1656" spans="1:1" x14ac:dyDescent="0.2">
      <c r="A1656" s="254" t="s">
        <v>9169</v>
      </c>
    </row>
    <row r="1657" spans="1:1" x14ac:dyDescent="0.2">
      <c r="A1657" s="254" t="s">
        <v>9169</v>
      </c>
    </row>
    <row r="1658" spans="1:1" x14ac:dyDescent="0.2">
      <c r="A1658" s="254" t="s">
        <v>9169</v>
      </c>
    </row>
    <row r="1659" spans="1:1" x14ac:dyDescent="0.2">
      <c r="A1659" s="254" t="s">
        <v>9169</v>
      </c>
    </row>
    <row r="1660" spans="1:1" x14ac:dyDescent="0.2">
      <c r="A1660" s="254" t="s">
        <v>9169</v>
      </c>
    </row>
    <row r="1661" spans="1:1" x14ac:dyDescent="0.2">
      <c r="A1661" s="254" t="s">
        <v>9169</v>
      </c>
    </row>
    <row r="1662" spans="1:1" x14ac:dyDescent="0.2">
      <c r="A1662" s="254" t="s">
        <v>9169</v>
      </c>
    </row>
    <row r="1663" spans="1:1" x14ac:dyDescent="0.2">
      <c r="A1663" s="254" t="s">
        <v>9169</v>
      </c>
    </row>
    <row r="1664" spans="1:1" x14ac:dyDescent="0.2">
      <c r="A1664" s="254" t="s">
        <v>9169</v>
      </c>
    </row>
    <row r="1665" spans="1:1" x14ac:dyDescent="0.2">
      <c r="A1665" s="254" t="s">
        <v>9169</v>
      </c>
    </row>
    <row r="1666" spans="1:1" x14ac:dyDescent="0.2">
      <c r="A1666" s="254" t="s">
        <v>9169</v>
      </c>
    </row>
    <row r="1667" spans="1:1" x14ac:dyDescent="0.2">
      <c r="A1667" s="254" t="s">
        <v>9169</v>
      </c>
    </row>
    <row r="1668" spans="1:1" x14ac:dyDescent="0.2">
      <c r="A1668" s="254" t="s">
        <v>9169</v>
      </c>
    </row>
    <row r="1669" spans="1:1" x14ac:dyDescent="0.2">
      <c r="A1669" s="254" t="s">
        <v>9169</v>
      </c>
    </row>
    <row r="1670" spans="1:1" x14ac:dyDescent="0.2">
      <c r="A1670" s="254" t="s">
        <v>9169</v>
      </c>
    </row>
    <row r="1671" spans="1:1" x14ac:dyDescent="0.2">
      <c r="A1671" s="254" t="s">
        <v>9169</v>
      </c>
    </row>
    <row r="1672" spans="1:1" x14ac:dyDescent="0.2">
      <c r="A1672" s="254" t="s">
        <v>9169</v>
      </c>
    </row>
    <row r="1673" spans="1:1" x14ac:dyDescent="0.2">
      <c r="A1673" s="254" t="s">
        <v>9169</v>
      </c>
    </row>
    <row r="1674" spans="1:1" x14ac:dyDescent="0.2">
      <c r="A1674" s="254" t="s">
        <v>9169</v>
      </c>
    </row>
    <row r="1675" spans="1:1" x14ac:dyDescent="0.2">
      <c r="A1675" s="254" t="s">
        <v>9169</v>
      </c>
    </row>
    <row r="1676" spans="1:1" x14ac:dyDescent="0.2">
      <c r="A1676" s="254" t="s">
        <v>9169</v>
      </c>
    </row>
    <row r="1677" spans="1:1" x14ac:dyDescent="0.2">
      <c r="A1677" s="254" t="s">
        <v>9169</v>
      </c>
    </row>
    <row r="1678" spans="1:1" x14ac:dyDescent="0.2">
      <c r="A1678" s="254" t="s">
        <v>9169</v>
      </c>
    </row>
    <row r="1679" spans="1:1" x14ac:dyDescent="0.2">
      <c r="A1679" s="254" t="s">
        <v>9169</v>
      </c>
    </row>
    <row r="1680" spans="1:1" x14ac:dyDescent="0.2">
      <c r="A1680" s="254" t="s">
        <v>9169</v>
      </c>
    </row>
    <row r="1681" spans="1:1" x14ac:dyDescent="0.2">
      <c r="A1681" s="254" t="s">
        <v>9169</v>
      </c>
    </row>
    <row r="1682" spans="1:1" x14ac:dyDescent="0.2">
      <c r="A1682" s="254" t="s">
        <v>9169</v>
      </c>
    </row>
    <row r="1683" spans="1:1" x14ac:dyDescent="0.2">
      <c r="A1683" s="254" t="s">
        <v>9169</v>
      </c>
    </row>
    <row r="1684" spans="1:1" x14ac:dyDescent="0.2">
      <c r="A1684" s="254" t="s">
        <v>9169</v>
      </c>
    </row>
    <row r="1685" spans="1:1" x14ac:dyDescent="0.2">
      <c r="A1685" s="254" t="s">
        <v>9169</v>
      </c>
    </row>
    <row r="1686" spans="1:1" x14ac:dyDescent="0.2">
      <c r="A1686" s="254" t="s">
        <v>9169</v>
      </c>
    </row>
    <row r="1687" spans="1:1" x14ac:dyDescent="0.2">
      <c r="A1687" s="254" t="s">
        <v>9169</v>
      </c>
    </row>
    <row r="1688" spans="1:1" x14ac:dyDescent="0.2">
      <c r="A1688" s="254" t="s">
        <v>9169</v>
      </c>
    </row>
    <row r="1689" spans="1:1" x14ac:dyDescent="0.2">
      <c r="A1689" s="254" t="s">
        <v>9169</v>
      </c>
    </row>
    <row r="1690" spans="1:1" x14ac:dyDescent="0.2">
      <c r="A1690" s="254" t="s">
        <v>9169</v>
      </c>
    </row>
    <row r="1691" spans="1:1" x14ac:dyDescent="0.2">
      <c r="A1691" s="254" t="s">
        <v>9169</v>
      </c>
    </row>
    <row r="1692" spans="1:1" x14ac:dyDescent="0.2">
      <c r="A1692" s="254" t="s">
        <v>9169</v>
      </c>
    </row>
    <row r="1693" spans="1:1" x14ac:dyDescent="0.2">
      <c r="A1693" s="254" t="s">
        <v>9169</v>
      </c>
    </row>
    <row r="1694" spans="1:1" x14ac:dyDescent="0.2">
      <c r="A1694" s="254" t="s">
        <v>9169</v>
      </c>
    </row>
    <row r="1695" spans="1:1" x14ac:dyDescent="0.2">
      <c r="A1695" s="254" t="s">
        <v>9169</v>
      </c>
    </row>
    <row r="1696" spans="1:1" x14ac:dyDescent="0.2">
      <c r="A1696" s="254" t="s">
        <v>9169</v>
      </c>
    </row>
    <row r="1697" spans="1:1" x14ac:dyDescent="0.2">
      <c r="A1697" s="254" t="s">
        <v>9169</v>
      </c>
    </row>
    <row r="1698" spans="1:1" x14ac:dyDescent="0.2">
      <c r="A1698" s="254" t="s">
        <v>9169</v>
      </c>
    </row>
    <row r="1699" spans="1:1" x14ac:dyDescent="0.2">
      <c r="A1699" s="254" t="s">
        <v>9169</v>
      </c>
    </row>
    <row r="1700" spans="1:1" x14ac:dyDescent="0.2">
      <c r="A1700" s="254" t="s">
        <v>9169</v>
      </c>
    </row>
    <row r="1701" spans="1:1" x14ac:dyDescent="0.2">
      <c r="A1701" s="254" t="s">
        <v>9169</v>
      </c>
    </row>
    <row r="1702" spans="1:1" x14ac:dyDescent="0.2">
      <c r="A1702" s="254" t="s">
        <v>9169</v>
      </c>
    </row>
    <row r="1703" spans="1:1" x14ac:dyDescent="0.2">
      <c r="A1703" s="254" t="s">
        <v>9169</v>
      </c>
    </row>
    <row r="1704" spans="1:1" x14ac:dyDescent="0.2">
      <c r="A1704" s="254" t="s">
        <v>9169</v>
      </c>
    </row>
    <row r="1705" spans="1:1" x14ac:dyDescent="0.2">
      <c r="A1705" s="254" t="s">
        <v>9169</v>
      </c>
    </row>
    <row r="1706" spans="1:1" x14ac:dyDescent="0.2">
      <c r="A1706" s="254" t="s">
        <v>9169</v>
      </c>
    </row>
    <row r="1707" spans="1:1" x14ac:dyDescent="0.2">
      <c r="A1707" s="254" t="s">
        <v>9169</v>
      </c>
    </row>
    <row r="1708" spans="1:1" x14ac:dyDescent="0.2">
      <c r="A1708" s="254" t="s">
        <v>9169</v>
      </c>
    </row>
    <row r="1709" spans="1:1" x14ac:dyDescent="0.2">
      <c r="A1709" s="254" t="s">
        <v>9169</v>
      </c>
    </row>
    <row r="1710" spans="1:1" x14ac:dyDescent="0.2">
      <c r="A1710" s="254" t="s">
        <v>9169</v>
      </c>
    </row>
    <row r="1711" spans="1:1" x14ac:dyDescent="0.2">
      <c r="A1711" s="254" t="s">
        <v>9169</v>
      </c>
    </row>
    <row r="1712" spans="1:1" x14ac:dyDescent="0.2">
      <c r="A1712" s="254" t="s">
        <v>9169</v>
      </c>
    </row>
    <row r="1713" spans="1:1" x14ac:dyDescent="0.2">
      <c r="A1713" s="254" t="s">
        <v>9169</v>
      </c>
    </row>
    <row r="1714" spans="1:1" x14ac:dyDescent="0.2">
      <c r="A1714" s="254" t="s">
        <v>9169</v>
      </c>
    </row>
    <row r="1715" spans="1:1" x14ac:dyDescent="0.2">
      <c r="A1715" s="254" t="s">
        <v>9169</v>
      </c>
    </row>
    <row r="1716" spans="1:1" x14ac:dyDescent="0.2">
      <c r="A1716" s="254" t="s">
        <v>9169</v>
      </c>
    </row>
    <row r="1717" spans="1:1" x14ac:dyDescent="0.2">
      <c r="A1717" s="254" t="s">
        <v>9169</v>
      </c>
    </row>
    <row r="1718" spans="1:1" x14ac:dyDescent="0.2">
      <c r="A1718" s="254" t="s">
        <v>9169</v>
      </c>
    </row>
    <row r="1719" spans="1:1" x14ac:dyDescent="0.2">
      <c r="A1719" s="254" t="s">
        <v>9169</v>
      </c>
    </row>
    <row r="1720" spans="1:1" x14ac:dyDescent="0.2">
      <c r="A1720" s="254" t="s">
        <v>9169</v>
      </c>
    </row>
    <row r="1721" spans="1:1" x14ac:dyDescent="0.2">
      <c r="A1721" s="254" t="s">
        <v>9169</v>
      </c>
    </row>
    <row r="1722" spans="1:1" x14ac:dyDescent="0.2">
      <c r="A1722" s="254" t="s">
        <v>9169</v>
      </c>
    </row>
    <row r="1723" spans="1:1" x14ac:dyDescent="0.2">
      <c r="A1723" s="254" t="s">
        <v>9169</v>
      </c>
    </row>
    <row r="1724" spans="1:1" x14ac:dyDescent="0.2">
      <c r="A1724" s="254" t="s">
        <v>9169</v>
      </c>
    </row>
    <row r="1725" spans="1:1" x14ac:dyDescent="0.2">
      <c r="A1725" s="254" t="s">
        <v>9169</v>
      </c>
    </row>
    <row r="1726" spans="1:1" x14ac:dyDescent="0.2">
      <c r="A1726" s="254" t="s">
        <v>9169</v>
      </c>
    </row>
    <row r="1727" spans="1:1" x14ac:dyDescent="0.2">
      <c r="A1727" s="254" t="s">
        <v>9169</v>
      </c>
    </row>
    <row r="1728" spans="1:1" x14ac:dyDescent="0.2">
      <c r="A1728" s="254" t="s">
        <v>9169</v>
      </c>
    </row>
    <row r="1729" spans="1:1" x14ac:dyDescent="0.2">
      <c r="A1729" s="254" t="s">
        <v>9169</v>
      </c>
    </row>
    <row r="1730" spans="1:1" x14ac:dyDescent="0.2">
      <c r="A1730" s="254" t="s">
        <v>9169</v>
      </c>
    </row>
    <row r="1731" spans="1:1" x14ac:dyDescent="0.2">
      <c r="A1731" s="254" t="s">
        <v>9169</v>
      </c>
    </row>
    <row r="1732" spans="1:1" x14ac:dyDescent="0.2">
      <c r="A1732" s="254" t="s">
        <v>9169</v>
      </c>
    </row>
    <row r="1733" spans="1:1" x14ac:dyDescent="0.2">
      <c r="A1733" s="254" t="s">
        <v>9169</v>
      </c>
    </row>
    <row r="1734" spans="1:1" x14ac:dyDescent="0.2">
      <c r="A1734" s="254" t="s">
        <v>9169</v>
      </c>
    </row>
    <row r="1735" spans="1:1" x14ac:dyDescent="0.2">
      <c r="A1735" s="254" t="s">
        <v>9169</v>
      </c>
    </row>
    <row r="1736" spans="1:1" x14ac:dyDescent="0.2">
      <c r="A1736" s="254" t="s">
        <v>9169</v>
      </c>
    </row>
    <row r="1737" spans="1:1" x14ac:dyDescent="0.2">
      <c r="A1737" s="254" t="s">
        <v>9169</v>
      </c>
    </row>
    <row r="1738" spans="1:1" x14ac:dyDescent="0.2">
      <c r="A1738" s="254" t="s">
        <v>9169</v>
      </c>
    </row>
    <row r="1739" spans="1:1" x14ac:dyDescent="0.2">
      <c r="A1739" s="254" t="s">
        <v>9169</v>
      </c>
    </row>
    <row r="1740" spans="1:1" x14ac:dyDescent="0.2">
      <c r="A1740" s="254" t="s">
        <v>9169</v>
      </c>
    </row>
    <row r="1741" spans="1:1" x14ac:dyDescent="0.2">
      <c r="A1741" s="254" t="s">
        <v>9169</v>
      </c>
    </row>
    <row r="1742" spans="1:1" x14ac:dyDescent="0.2">
      <c r="A1742" s="254" t="s">
        <v>9169</v>
      </c>
    </row>
    <row r="1743" spans="1:1" x14ac:dyDescent="0.2">
      <c r="A1743" s="254" t="s">
        <v>9169</v>
      </c>
    </row>
    <row r="1744" spans="1:1" x14ac:dyDescent="0.2">
      <c r="A1744" s="254" t="s">
        <v>9169</v>
      </c>
    </row>
    <row r="1745" spans="1:1" x14ac:dyDescent="0.2">
      <c r="A1745" s="254" t="s">
        <v>9169</v>
      </c>
    </row>
    <row r="1746" spans="1:1" x14ac:dyDescent="0.2">
      <c r="A1746" s="254" t="s">
        <v>9169</v>
      </c>
    </row>
    <row r="1747" spans="1:1" x14ac:dyDescent="0.2">
      <c r="A1747" s="254" t="s">
        <v>9169</v>
      </c>
    </row>
    <row r="1748" spans="1:1" x14ac:dyDescent="0.2">
      <c r="A1748" s="254" t="s">
        <v>9169</v>
      </c>
    </row>
    <row r="1749" spans="1:1" x14ac:dyDescent="0.2">
      <c r="A1749" s="254" t="s">
        <v>9169</v>
      </c>
    </row>
    <row r="1750" spans="1:1" x14ac:dyDescent="0.2">
      <c r="A1750" s="254" t="s">
        <v>9169</v>
      </c>
    </row>
    <row r="1751" spans="1:1" x14ac:dyDescent="0.2">
      <c r="A1751" s="254" t="s">
        <v>9169</v>
      </c>
    </row>
    <row r="1752" spans="1:1" x14ac:dyDescent="0.2">
      <c r="A1752" s="254" t="s">
        <v>9169</v>
      </c>
    </row>
    <row r="1753" spans="1:1" x14ac:dyDescent="0.2">
      <c r="A1753" s="254" t="s">
        <v>9169</v>
      </c>
    </row>
    <row r="1754" spans="1:1" x14ac:dyDescent="0.2">
      <c r="A1754" s="254" t="s">
        <v>9169</v>
      </c>
    </row>
    <row r="1755" spans="1:1" x14ac:dyDescent="0.2">
      <c r="A1755" s="254" t="s">
        <v>9169</v>
      </c>
    </row>
    <row r="1756" spans="1:1" x14ac:dyDescent="0.2">
      <c r="A1756" s="254" t="s">
        <v>9169</v>
      </c>
    </row>
    <row r="1757" spans="1:1" x14ac:dyDescent="0.2">
      <c r="A1757" s="254" t="s">
        <v>9169</v>
      </c>
    </row>
    <row r="1758" spans="1:1" x14ac:dyDescent="0.2">
      <c r="A1758" s="254" t="s">
        <v>9169</v>
      </c>
    </row>
    <row r="1759" spans="1:1" x14ac:dyDescent="0.2">
      <c r="A1759" s="254" t="s">
        <v>9169</v>
      </c>
    </row>
    <row r="1760" spans="1:1" x14ac:dyDescent="0.2">
      <c r="A1760" s="254" t="s">
        <v>9169</v>
      </c>
    </row>
    <row r="1761" spans="1:1" x14ac:dyDescent="0.2">
      <c r="A1761" s="254" t="s">
        <v>9169</v>
      </c>
    </row>
    <row r="1762" spans="1:1" x14ac:dyDescent="0.2">
      <c r="A1762" s="254" t="s">
        <v>9169</v>
      </c>
    </row>
    <row r="1763" spans="1:1" x14ac:dyDescent="0.2">
      <c r="A1763" s="254" t="s">
        <v>9169</v>
      </c>
    </row>
    <row r="1764" spans="1:1" x14ac:dyDescent="0.2">
      <c r="A1764" s="254" t="s">
        <v>9169</v>
      </c>
    </row>
    <row r="1765" spans="1:1" x14ac:dyDescent="0.2">
      <c r="A1765" s="254" t="s">
        <v>9169</v>
      </c>
    </row>
    <row r="1766" spans="1:1" x14ac:dyDescent="0.2">
      <c r="A1766" s="254" t="s">
        <v>9169</v>
      </c>
    </row>
    <row r="1767" spans="1:1" x14ac:dyDescent="0.2">
      <c r="A1767" s="254" t="s">
        <v>9169</v>
      </c>
    </row>
    <row r="1768" spans="1:1" x14ac:dyDescent="0.2">
      <c r="A1768" s="254" t="s">
        <v>9169</v>
      </c>
    </row>
    <row r="1769" spans="1:1" x14ac:dyDescent="0.2">
      <c r="A1769" s="254" t="s">
        <v>9169</v>
      </c>
    </row>
    <row r="1770" spans="1:1" x14ac:dyDescent="0.2">
      <c r="A1770" s="254" t="s">
        <v>9169</v>
      </c>
    </row>
    <row r="1771" spans="1:1" x14ac:dyDescent="0.2">
      <c r="A1771" s="254" t="s">
        <v>9169</v>
      </c>
    </row>
    <row r="1772" spans="1:1" x14ac:dyDescent="0.2">
      <c r="A1772" s="254" t="s">
        <v>9169</v>
      </c>
    </row>
    <row r="1773" spans="1:1" x14ac:dyDescent="0.2">
      <c r="A1773" s="254" t="s">
        <v>9169</v>
      </c>
    </row>
    <row r="1774" spans="1:1" x14ac:dyDescent="0.2">
      <c r="A1774" s="254" t="s">
        <v>9169</v>
      </c>
    </row>
    <row r="1775" spans="1:1" x14ac:dyDescent="0.2">
      <c r="A1775" s="254" t="s">
        <v>9169</v>
      </c>
    </row>
    <row r="1776" spans="1:1" x14ac:dyDescent="0.2">
      <c r="A1776" s="254" t="s">
        <v>9169</v>
      </c>
    </row>
    <row r="1777" spans="1:1" x14ac:dyDescent="0.2">
      <c r="A1777" s="254" t="s">
        <v>9169</v>
      </c>
    </row>
    <row r="1778" spans="1:1" x14ac:dyDescent="0.2">
      <c r="A1778" s="254" t="s">
        <v>9169</v>
      </c>
    </row>
    <row r="1779" spans="1:1" x14ac:dyDescent="0.2">
      <c r="A1779" s="254" t="s">
        <v>9169</v>
      </c>
    </row>
    <row r="1780" spans="1:1" x14ac:dyDescent="0.2">
      <c r="A1780" s="254" t="s">
        <v>9169</v>
      </c>
    </row>
    <row r="1781" spans="1:1" x14ac:dyDescent="0.2">
      <c r="A1781" s="254" t="s">
        <v>9169</v>
      </c>
    </row>
    <row r="1782" spans="1:1" x14ac:dyDescent="0.2">
      <c r="A1782" s="254" t="s">
        <v>9169</v>
      </c>
    </row>
    <row r="1783" spans="1:1" x14ac:dyDescent="0.2">
      <c r="A1783" s="254" t="s">
        <v>9169</v>
      </c>
    </row>
    <row r="1784" spans="1:1" x14ac:dyDescent="0.2">
      <c r="A1784" s="254" t="s">
        <v>9169</v>
      </c>
    </row>
    <row r="1785" spans="1:1" x14ac:dyDescent="0.2">
      <c r="A1785" s="254" t="s">
        <v>9169</v>
      </c>
    </row>
    <row r="1786" spans="1:1" x14ac:dyDescent="0.2">
      <c r="A1786" s="254" t="s">
        <v>9169</v>
      </c>
    </row>
    <row r="1787" spans="1:1" x14ac:dyDescent="0.2">
      <c r="A1787" s="254" t="s">
        <v>9169</v>
      </c>
    </row>
    <row r="1788" spans="1:1" x14ac:dyDescent="0.2">
      <c r="A1788" s="254" t="s">
        <v>9169</v>
      </c>
    </row>
    <row r="1789" spans="1:1" x14ac:dyDescent="0.2">
      <c r="A1789" s="254" t="s">
        <v>9169</v>
      </c>
    </row>
    <row r="1790" spans="1:1" x14ac:dyDescent="0.2">
      <c r="A1790" s="254" t="s">
        <v>9169</v>
      </c>
    </row>
    <row r="1791" spans="1:1" x14ac:dyDescent="0.2">
      <c r="A1791" s="254" t="s">
        <v>9169</v>
      </c>
    </row>
    <row r="1792" spans="1:1" x14ac:dyDescent="0.2">
      <c r="A1792" s="254" t="s">
        <v>9169</v>
      </c>
    </row>
    <row r="1793" spans="1:1" x14ac:dyDescent="0.2">
      <c r="A1793" s="254" t="s">
        <v>9169</v>
      </c>
    </row>
    <row r="1794" spans="1:1" x14ac:dyDescent="0.2">
      <c r="A1794" s="254" t="s">
        <v>9169</v>
      </c>
    </row>
    <row r="1795" spans="1:1" x14ac:dyDescent="0.2">
      <c r="A1795" s="254" t="s">
        <v>9169</v>
      </c>
    </row>
    <row r="1796" spans="1:1" x14ac:dyDescent="0.2">
      <c r="A1796" s="254" t="s">
        <v>9169</v>
      </c>
    </row>
    <row r="1797" spans="1:1" x14ac:dyDescent="0.2">
      <c r="A1797" s="254" t="s">
        <v>9169</v>
      </c>
    </row>
    <row r="1798" spans="1:1" x14ac:dyDescent="0.2">
      <c r="A1798" s="254" t="s">
        <v>9169</v>
      </c>
    </row>
    <row r="1799" spans="1:1" x14ac:dyDescent="0.2">
      <c r="A1799" s="254" t="s">
        <v>9169</v>
      </c>
    </row>
    <row r="1800" spans="1:1" x14ac:dyDescent="0.2">
      <c r="A1800" s="254" t="s">
        <v>9169</v>
      </c>
    </row>
    <row r="1801" spans="1:1" x14ac:dyDescent="0.2">
      <c r="A1801" s="254" t="s">
        <v>9169</v>
      </c>
    </row>
    <row r="1802" spans="1:1" x14ac:dyDescent="0.2">
      <c r="A1802" s="254" t="s">
        <v>9169</v>
      </c>
    </row>
    <row r="1803" spans="1:1" x14ac:dyDescent="0.2">
      <c r="A1803" s="254" t="s">
        <v>9169</v>
      </c>
    </row>
    <row r="1804" spans="1:1" x14ac:dyDescent="0.2">
      <c r="A1804" s="254" t="s">
        <v>9169</v>
      </c>
    </row>
    <row r="1805" spans="1:1" x14ac:dyDescent="0.2">
      <c r="A1805" s="254" t="s">
        <v>9169</v>
      </c>
    </row>
    <row r="1806" spans="1:1" x14ac:dyDescent="0.2">
      <c r="A1806" s="254" t="s">
        <v>9169</v>
      </c>
    </row>
    <row r="1807" spans="1:1" x14ac:dyDescent="0.2">
      <c r="A1807" s="254" t="s">
        <v>9169</v>
      </c>
    </row>
    <row r="1808" spans="1:1" x14ac:dyDescent="0.2">
      <c r="A1808" s="254" t="s">
        <v>9169</v>
      </c>
    </row>
    <row r="1809" spans="1:1" x14ac:dyDescent="0.2">
      <c r="A1809" s="254" t="s">
        <v>9169</v>
      </c>
    </row>
    <row r="1810" spans="1:1" x14ac:dyDescent="0.2">
      <c r="A1810" s="254" t="s">
        <v>9169</v>
      </c>
    </row>
    <row r="1811" spans="1:1" x14ac:dyDescent="0.2">
      <c r="A1811" s="254" t="s">
        <v>9169</v>
      </c>
    </row>
    <row r="1812" spans="1:1" x14ac:dyDescent="0.2">
      <c r="A1812" s="254" t="s">
        <v>9169</v>
      </c>
    </row>
    <row r="1813" spans="1:1" x14ac:dyDescent="0.2">
      <c r="A1813" s="254" t="s">
        <v>9169</v>
      </c>
    </row>
    <row r="1814" spans="1:1" x14ac:dyDescent="0.2">
      <c r="A1814" s="254" t="s">
        <v>9169</v>
      </c>
    </row>
    <row r="1815" spans="1:1" x14ac:dyDescent="0.2">
      <c r="A1815" s="254" t="s">
        <v>9169</v>
      </c>
    </row>
    <row r="1816" spans="1:1" x14ac:dyDescent="0.2">
      <c r="A1816" s="254" t="s">
        <v>9169</v>
      </c>
    </row>
    <row r="1817" spans="1:1" x14ac:dyDescent="0.2">
      <c r="A1817" s="254" t="s">
        <v>9169</v>
      </c>
    </row>
    <row r="1818" spans="1:1" x14ac:dyDescent="0.2">
      <c r="A1818" s="254" t="s">
        <v>9169</v>
      </c>
    </row>
    <row r="1819" spans="1:1" x14ac:dyDescent="0.2">
      <c r="A1819" s="254" t="s">
        <v>9169</v>
      </c>
    </row>
    <row r="1820" spans="1:1" x14ac:dyDescent="0.2">
      <c r="A1820" s="254" t="s">
        <v>9169</v>
      </c>
    </row>
    <row r="1821" spans="1:1" x14ac:dyDescent="0.2">
      <c r="A1821" s="254" t="s">
        <v>9169</v>
      </c>
    </row>
    <row r="1822" spans="1:1" x14ac:dyDescent="0.2">
      <c r="A1822" s="254" t="s">
        <v>9169</v>
      </c>
    </row>
    <row r="1823" spans="1:1" x14ac:dyDescent="0.2">
      <c r="A1823" s="254" t="s">
        <v>9169</v>
      </c>
    </row>
    <row r="1824" spans="1:1" x14ac:dyDescent="0.2">
      <c r="A1824" s="254" t="s">
        <v>9169</v>
      </c>
    </row>
    <row r="1825" spans="1:1" x14ac:dyDescent="0.2">
      <c r="A1825" s="254" t="s">
        <v>9169</v>
      </c>
    </row>
    <row r="1826" spans="1:1" x14ac:dyDescent="0.2">
      <c r="A1826" s="254" t="s">
        <v>9169</v>
      </c>
    </row>
    <row r="1827" spans="1:1" x14ac:dyDescent="0.2">
      <c r="A1827" s="254" t="s">
        <v>9169</v>
      </c>
    </row>
    <row r="1828" spans="1:1" x14ac:dyDescent="0.2">
      <c r="A1828" s="254" t="s">
        <v>9169</v>
      </c>
    </row>
    <row r="1829" spans="1:1" x14ac:dyDescent="0.2">
      <c r="A1829" s="254" t="s">
        <v>9169</v>
      </c>
    </row>
    <row r="1830" spans="1:1" x14ac:dyDescent="0.2">
      <c r="A1830" s="254" t="s">
        <v>9169</v>
      </c>
    </row>
    <row r="1831" spans="1:1" x14ac:dyDescent="0.2">
      <c r="A1831" s="254" t="s">
        <v>9169</v>
      </c>
    </row>
    <row r="1832" spans="1:1" x14ac:dyDescent="0.2">
      <c r="A1832" s="254" t="s">
        <v>9169</v>
      </c>
    </row>
    <row r="1833" spans="1:1" x14ac:dyDescent="0.2">
      <c r="A1833" s="254" t="s">
        <v>9169</v>
      </c>
    </row>
    <row r="1834" spans="1:1" x14ac:dyDescent="0.2">
      <c r="A1834" s="254" t="s">
        <v>9169</v>
      </c>
    </row>
    <row r="1835" spans="1:1" x14ac:dyDescent="0.2">
      <c r="A1835" s="254" t="s">
        <v>9169</v>
      </c>
    </row>
    <row r="1836" spans="1:1" x14ac:dyDescent="0.2">
      <c r="A1836" s="254" t="s">
        <v>9169</v>
      </c>
    </row>
    <row r="1837" spans="1:1" x14ac:dyDescent="0.2">
      <c r="A1837" s="254" t="s">
        <v>9169</v>
      </c>
    </row>
    <row r="1838" spans="1:1" x14ac:dyDescent="0.2">
      <c r="A1838" s="254" t="s">
        <v>9169</v>
      </c>
    </row>
    <row r="1839" spans="1:1" x14ac:dyDescent="0.2">
      <c r="A1839" s="254" t="s">
        <v>9169</v>
      </c>
    </row>
    <row r="1840" spans="1:1" x14ac:dyDescent="0.2">
      <c r="A1840" s="254" t="s">
        <v>9169</v>
      </c>
    </row>
    <row r="1841" spans="1:1" x14ac:dyDescent="0.2">
      <c r="A1841" s="254" t="s">
        <v>9169</v>
      </c>
    </row>
    <row r="1842" spans="1:1" x14ac:dyDescent="0.2">
      <c r="A1842" s="254" t="s">
        <v>9169</v>
      </c>
    </row>
    <row r="1843" spans="1:1" x14ac:dyDescent="0.2">
      <c r="A1843" s="254" t="s">
        <v>9169</v>
      </c>
    </row>
    <row r="1844" spans="1:1" x14ac:dyDescent="0.2">
      <c r="A1844" s="254" t="s">
        <v>9169</v>
      </c>
    </row>
    <row r="1845" spans="1:1" x14ac:dyDescent="0.2">
      <c r="A1845" s="254" t="s">
        <v>9169</v>
      </c>
    </row>
    <row r="1846" spans="1:1" x14ac:dyDescent="0.2">
      <c r="A1846" s="254" t="s">
        <v>9169</v>
      </c>
    </row>
    <row r="1847" spans="1:1" x14ac:dyDescent="0.2">
      <c r="A1847" s="254" t="s">
        <v>9169</v>
      </c>
    </row>
    <row r="1848" spans="1:1" x14ac:dyDescent="0.2">
      <c r="A1848" s="254" t="s">
        <v>9169</v>
      </c>
    </row>
    <row r="1849" spans="1:1" x14ac:dyDescent="0.2">
      <c r="A1849" s="254" t="s">
        <v>9169</v>
      </c>
    </row>
    <row r="1850" spans="1:1" x14ac:dyDescent="0.2">
      <c r="A1850" s="254" t="s">
        <v>9169</v>
      </c>
    </row>
    <row r="1851" spans="1:1" x14ac:dyDescent="0.2">
      <c r="A1851" s="254" t="s">
        <v>9169</v>
      </c>
    </row>
    <row r="1852" spans="1:1" x14ac:dyDescent="0.2">
      <c r="A1852" s="254" t="s">
        <v>9169</v>
      </c>
    </row>
    <row r="1853" spans="1:1" x14ac:dyDescent="0.2">
      <c r="A1853" s="254" t="s">
        <v>9169</v>
      </c>
    </row>
    <row r="1854" spans="1:1" x14ac:dyDescent="0.2">
      <c r="A1854" s="254" t="s">
        <v>9169</v>
      </c>
    </row>
    <row r="1855" spans="1:1" x14ac:dyDescent="0.2">
      <c r="A1855" s="254" t="s">
        <v>9169</v>
      </c>
    </row>
    <row r="1856" spans="1:1" x14ac:dyDescent="0.2">
      <c r="A1856" s="254" t="s">
        <v>9169</v>
      </c>
    </row>
    <row r="1857" spans="1:1" x14ac:dyDescent="0.2">
      <c r="A1857" s="254" t="s">
        <v>9169</v>
      </c>
    </row>
    <row r="1858" spans="1:1" x14ac:dyDescent="0.2">
      <c r="A1858" s="254" t="s">
        <v>9169</v>
      </c>
    </row>
    <row r="1859" spans="1:1" x14ac:dyDescent="0.2">
      <c r="A1859" s="254" t="s">
        <v>9169</v>
      </c>
    </row>
    <row r="1860" spans="1:1" x14ac:dyDescent="0.2">
      <c r="A1860" s="254" t="s">
        <v>9169</v>
      </c>
    </row>
    <row r="1861" spans="1:1" x14ac:dyDescent="0.2">
      <c r="A1861" s="254" t="s">
        <v>9169</v>
      </c>
    </row>
    <row r="1862" spans="1:1" x14ac:dyDescent="0.2">
      <c r="A1862" s="254" t="s">
        <v>9169</v>
      </c>
    </row>
    <row r="1863" spans="1:1" x14ac:dyDescent="0.2">
      <c r="A1863" s="254" t="s">
        <v>9169</v>
      </c>
    </row>
    <row r="1864" spans="1:1" x14ac:dyDescent="0.2">
      <c r="A1864" s="254" t="s">
        <v>9169</v>
      </c>
    </row>
    <row r="1865" spans="1:1" x14ac:dyDescent="0.2">
      <c r="A1865" s="254" t="s">
        <v>9169</v>
      </c>
    </row>
    <row r="1866" spans="1:1" x14ac:dyDescent="0.2">
      <c r="A1866" s="254" t="s">
        <v>9169</v>
      </c>
    </row>
    <row r="1867" spans="1:1" x14ac:dyDescent="0.2">
      <c r="A1867" s="254" t="s">
        <v>9169</v>
      </c>
    </row>
    <row r="1868" spans="1:1" x14ac:dyDescent="0.2">
      <c r="A1868" s="254" t="s">
        <v>9169</v>
      </c>
    </row>
    <row r="1869" spans="1:1" x14ac:dyDescent="0.2">
      <c r="A1869" s="254" t="s">
        <v>9169</v>
      </c>
    </row>
    <row r="1870" spans="1:1" x14ac:dyDescent="0.2">
      <c r="A1870" s="254" t="s">
        <v>9169</v>
      </c>
    </row>
    <row r="1871" spans="1:1" x14ac:dyDescent="0.2">
      <c r="A1871" s="254" t="s">
        <v>9169</v>
      </c>
    </row>
    <row r="1872" spans="1:1" x14ac:dyDescent="0.2">
      <c r="A1872" s="254" t="s">
        <v>9169</v>
      </c>
    </row>
    <row r="1873" spans="1:1" x14ac:dyDescent="0.2">
      <c r="A1873" s="254" t="s">
        <v>9169</v>
      </c>
    </row>
    <row r="1874" spans="1:1" x14ac:dyDescent="0.2">
      <c r="A1874" s="254" t="s">
        <v>9169</v>
      </c>
    </row>
    <row r="1875" spans="1:1" x14ac:dyDescent="0.2">
      <c r="A1875" s="254" t="s">
        <v>9169</v>
      </c>
    </row>
    <row r="1876" spans="1:1" x14ac:dyDescent="0.2">
      <c r="A1876" s="254" t="s">
        <v>9169</v>
      </c>
    </row>
    <row r="1877" spans="1:1" x14ac:dyDescent="0.2">
      <c r="A1877" s="254" t="s">
        <v>9169</v>
      </c>
    </row>
    <row r="1878" spans="1:1" x14ac:dyDescent="0.2">
      <c r="A1878" s="254" t="s">
        <v>9169</v>
      </c>
    </row>
    <row r="1879" spans="1:1" x14ac:dyDescent="0.2">
      <c r="A1879" s="254" t="s">
        <v>9169</v>
      </c>
    </row>
    <row r="1880" spans="1:1" x14ac:dyDescent="0.2">
      <c r="A1880" s="254" t="s">
        <v>9169</v>
      </c>
    </row>
    <row r="1881" spans="1:1" x14ac:dyDescent="0.2">
      <c r="A1881" s="254" t="s">
        <v>9169</v>
      </c>
    </row>
    <row r="1882" spans="1:1" x14ac:dyDescent="0.2">
      <c r="A1882" s="254" t="s">
        <v>9169</v>
      </c>
    </row>
    <row r="1883" spans="1:1" x14ac:dyDescent="0.2">
      <c r="A1883" s="254" t="s">
        <v>9169</v>
      </c>
    </row>
    <row r="1884" spans="1:1" x14ac:dyDescent="0.2">
      <c r="A1884" s="254" t="s">
        <v>9169</v>
      </c>
    </row>
    <row r="1885" spans="1:1" x14ac:dyDescent="0.2">
      <c r="A1885" s="254" t="s">
        <v>9169</v>
      </c>
    </row>
    <row r="1886" spans="1:1" x14ac:dyDescent="0.2">
      <c r="A1886" s="254" t="s">
        <v>9169</v>
      </c>
    </row>
    <row r="1887" spans="1:1" x14ac:dyDescent="0.2">
      <c r="A1887" s="254" t="s">
        <v>9169</v>
      </c>
    </row>
    <row r="1888" spans="1:1" x14ac:dyDescent="0.2">
      <c r="A1888" s="254" t="s">
        <v>9169</v>
      </c>
    </row>
    <row r="1889" spans="1:1" x14ac:dyDescent="0.2">
      <c r="A1889" s="254" t="s">
        <v>9169</v>
      </c>
    </row>
    <row r="1890" spans="1:1" x14ac:dyDescent="0.2">
      <c r="A1890" s="254" t="s">
        <v>9169</v>
      </c>
    </row>
    <row r="1891" spans="1:1" x14ac:dyDescent="0.2">
      <c r="A1891" s="254" t="s">
        <v>9169</v>
      </c>
    </row>
    <row r="1892" spans="1:1" x14ac:dyDescent="0.2">
      <c r="A1892" s="254" t="s">
        <v>9169</v>
      </c>
    </row>
    <row r="1893" spans="1:1" x14ac:dyDescent="0.2">
      <c r="A1893" s="254" t="s">
        <v>9169</v>
      </c>
    </row>
    <row r="1894" spans="1:1" x14ac:dyDescent="0.2">
      <c r="A1894" s="254" t="s">
        <v>9169</v>
      </c>
    </row>
    <row r="1895" spans="1:1" x14ac:dyDescent="0.2">
      <c r="A1895" s="254" t="s">
        <v>9169</v>
      </c>
    </row>
    <row r="1896" spans="1:1" x14ac:dyDescent="0.2">
      <c r="A1896" s="254" t="s">
        <v>9169</v>
      </c>
    </row>
    <row r="1897" spans="1:1" x14ac:dyDescent="0.2">
      <c r="A1897" s="254" t="s">
        <v>9169</v>
      </c>
    </row>
    <row r="1898" spans="1:1" x14ac:dyDescent="0.2">
      <c r="A1898" s="254" t="s">
        <v>9169</v>
      </c>
    </row>
    <row r="1899" spans="1:1" x14ac:dyDescent="0.2">
      <c r="A1899" s="254" t="s">
        <v>9169</v>
      </c>
    </row>
    <row r="1900" spans="1:1" x14ac:dyDescent="0.2">
      <c r="A1900" s="254" t="s">
        <v>9169</v>
      </c>
    </row>
    <row r="1901" spans="1:1" x14ac:dyDescent="0.2">
      <c r="A1901" s="254" t="s">
        <v>9169</v>
      </c>
    </row>
    <row r="1902" spans="1:1" x14ac:dyDescent="0.2">
      <c r="A1902" s="254" t="s">
        <v>9169</v>
      </c>
    </row>
    <row r="1903" spans="1:1" x14ac:dyDescent="0.2">
      <c r="A1903" s="254" t="s">
        <v>9169</v>
      </c>
    </row>
    <row r="1904" spans="1:1" x14ac:dyDescent="0.2">
      <c r="A1904" s="254" t="s">
        <v>9169</v>
      </c>
    </row>
    <row r="1905" spans="1:1" x14ac:dyDescent="0.2">
      <c r="A1905" s="254" t="s">
        <v>9169</v>
      </c>
    </row>
    <row r="1906" spans="1:1" x14ac:dyDescent="0.2">
      <c r="A1906" s="254" t="s">
        <v>9169</v>
      </c>
    </row>
    <row r="1907" spans="1:1" x14ac:dyDescent="0.2">
      <c r="A1907" s="254" t="s">
        <v>9169</v>
      </c>
    </row>
    <row r="1908" spans="1:1" x14ac:dyDescent="0.2">
      <c r="A1908" s="254" t="s">
        <v>9169</v>
      </c>
    </row>
    <row r="1909" spans="1:1" x14ac:dyDescent="0.2">
      <c r="A1909" s="254" t="s">
        <v>9169</v>
      </c>
    </row>
    <row r="1910" spans="1:1" x14ac:dyDescent="0.2">
      <c r="A1910" s="254" t="s">
        <v>9169</v>
      </c>
    </row>
    <row r="1911" spans="1:1" x14ac:dyDescent="0.2">
      <c r="A1911" s="254" t="s">
        <v>9169</v>
      </c>
    </row>
    <row r="1912" spans="1:1" x14ac:dyDescent="0.2">
      <c r="A1912" s="254" t="s">
        <v>9169</v>
      </c>
    </row>
    <row r="1913" spans="1:1" x14ac:dyDescent="0.2">
      <c r="A1913" s="254" t="s">
        <v>9169</v>
      </c>
    </row>
    <row r="1914" spans="1:1" x14ac:dyDescent="0.2">
      <c r="A1914" s="254" t="s">
        <v>9169</v>
      </c>
    </row>
    <row r="1915" spans="1:1" x14ac:dyDescent="0.2">
      <c r="A1915" s="254" t="s">
        <v>9169</v>
      </c>
    </row>
    <row r="1916" spans="1:1" x14ac:dyDescent="0.2">
      <c r="A1916" s="254" t="s">
        <v>9169</v>
      </c>
    </row>
    <row r="1917" spans="1:1" x14ac:dyDescent="0.2">
      <c r="A1917" s="254" t="s">
        <v>9169</v>
      </c>
    </row>
    <row r="1918" spans="1:1" x14ac:dyDescent="0.2">
      <c r="A1918" s="254" t="s">
        <v>9169</v>
      </c>
    </row>
    <row r="1919" spans="1:1" x14ac:dyDescent="0.2">
      <c r="A1919" s="254" t="s">
        <v>9169</v>
      </c>
    </row>
    <row r="1920" spans="1:1" x14ac:dyDescent="0.2">
      <c r="A1920" s="254" t="s">
        <v>9169</v>
      </c>
    </row>
    <row r="1921" spans="1:1" x14ac:dyDescent="0.2">
      <c r="A1921" s="254" t="s">
        <v>9169</v>
      </c>
    </row>
    <row r="1922" spans="1:1" x14ac:dyDescent="0.2">
      <c r="A1922" s="254" t="s">
        <v>9169</v>
      </c>
    </row>
    <row r="1923" spans="1:1" x14ac:dyDescent="0.2">
      <c r="A1923" s="254" t="s">
        <v>9169</v>
      </c>
    </row>
    <row r="1924" spans="1:1" x14ac:dyDescent="0.2">
      <c r="A1924" s="254" t="s">
        <v>9169</v>
      </c>
    </row>
    <row r="1925" spans="1:1" x14ac:dyDescent="0.2">
      <c r="A1925" s="254" t="s">
        <v>9169</v>
      </c>
    </row>
    <row r="1926" spans="1:1" x14ac:dyDescent="0.2">
      <c r="A1926" s="254" t="s">
        <v>9169</v>
      </c>
    </row>
    <row r="1927" spans="1:1" x14ac:dyDescent="0.2">
      <c r="A1927" s="254" t="s">
        <v>9169</v>
      </c>
    </row>
    <row r="1928" spans="1:1" x14ac:dyDescent="0.2">
      <c r="A1928" s="254" t="s">
        <v>9169</v>
      </c>
    </row>
    <row r="1929" spans="1:1" x14ac:dyDescent="0.2">
      <c r="A1929" s="254" t="s">
        <v>9169</v>
      </c>
    </row>
    <row r="1930" spans="1:1" x14ac:dyDescent="0.2">
      <c r="A1930" s="254" t="s">
        <v>9169</v>
      </c>
    </row>
    <row r="1931" spans="1:1" x14ac:dyDescent="0.2">
      <c r="A1931" s="254" t="s">
        <v>9169</v>
      </c>
    </row>
    <row r="1932" spans="1:1" x14ac:dyDescent="0.2">
      <c r="A1932" s="254" t="s">
        <v>9169</v>
      </c>
    </row>
    <row r="1933" spans="1:1" x14ac:dyDescent="0.2">
      <c r="A1933" s="254" t="s">
        <v>9169</v>
      </c>
    </row>
    <row r="1934" spans="1:1" x14ac:dyDescent="0.2">
      <c r="A1934" s="254" t="s">
        <v>9169</v>
      </c>
    </row>
    <row r="1935" spans="1:1" x14ac:dyDescent="0.2">
      <c r="A1935" s="254" t="s">
        <v>9169</v>
      </c>
    </row>
    <row r="1936" spans="1:1" x14ac:dyDescent="0.2">
      <c r="A1936" s="254" t="s">
        <v>9169</v>
      </c>
    </row>
    <row r="1937" spans="1:1" x14ac:dyDescent="0.2">
      <c r="A1937" s="254" t="s">
        <v>9169</v>
      </c>
    </row>
    <row r="1938" spans="1:1" x14ac:dyDescent="0.2">
      <c r="A1938" s="254" t="s">
        <v>9169</v>
      </c>
    </row>
    <row r="1939" spans="1:1" x14ac:dyDescent="0.2">
      <c r="A1939" s="254" t="s">
        <v>9169</v>
      </c>
    </row>
    <row r="1940" spans="1:1" x14ac:dyDescent="0.2">
      <c r="A1940" s="254" t="s">
        <v>9169</v>
      </c>
    </row>
    <row r="1941" spans="1:1" x14ac:dyDescent="0.2">
      <c r="A1941" s="254" t="s">
        <v>9169</v>
      </c>
    </row>
    <row r="1942" spans="1:1" x14ac:dyDescent="0.2">
      <c r="A1942" s="254" t="s">
        <v>9169</v>
      </c>
    </row>
    <row r="1943" spans="1:1" x14ac:dyDescent="0.2">
      <c r="A1943" s="254" t="s">
        <v>9169</v>
      </c>
    </row>
    <row r="1944" spans="1:1" x14ac:dyDescent="0.2">
      <c r="A1944" s="254" t="s">
        <v>9169</v>
      </c>
    </row>
    <row r="1945" spans="1:1" x14ac:dyDescent="0.2">
      <c r="A1945" s="254" t="s">
        <v>9169</v>
      </c>
    </row>
    <row r="1946" spans="1:1" x14ac:dyDescent="0.2">
      <c r="A1946" s="254" t="s">
        <v>9169</v>
      </c>
    </row>
    <row r="1947" spans="1:1" x14ac:dyDescent="0.2">
      <c r="A1947" s="254" t="s">
        <v>9169</v>
      </c>
    </row>
    <row r="1948" spans="1:1" x14ac:dyDescent="0.2">
      <c r="A1948" s="254" t="s">
        <v>9169</v>
      </c>
    </row>
    <row r="1949" spans="1:1" x14ac:dyDescent="0.2">
      <c r="A1949" s="254" t="s">
        <v>9169</v>
      </c>
    </row>
    <row r="1950" spans="1:1" x14ac:dyDescent="0.2">
      <c r="A1950" s="254" t="s">
        <v>9169</v>
      </c>
    </row>
    <row r="1951" spans="1:1" x14ac:dyDescent="0.2">
      <c r="A1951" s="254" t="s">
        <v>9169</v>
      </c>
    </row>
    <row r="1952" spans="1:1" x14ac:dyDescent="0.2">
      <c r="A1952" s="254" t="s">
        <v>9169</v>
      </c>
    </row>
    <row r="1953" spans="1:1" x14ac:dyDescent="0.2">
      <c r="A1953" s="254" t="s">
        <v>9169</v>
      </c>
    </row>
    <row r="1954" spans="1:1" x14ac:dyDescent="0.2">
      <c r="A1954" s="254" t="s">
        <v>9169</v>
      </c>
    </row>
    <row r="1955" spans="1:1" x14ac:dyDescent="0.2">
      <c r="A1955" s="254" t="s">
        <v>9169</v>
      </c>
    </row>
    <row r="1956" spans="1:1" x14ac:dyDescent="0.2">
      <c r="A1956" s="254" t="s">
        <v>9169</v>
      </c>
    </row>
    <row r="1957" spans="1:1" x14ac:dyDescent="0.2">
      <c r="A1957" s="254" t="s">
        <v>9169</v>
      </c>
    </row>
    <row r="1958" spans="1:1" x14ac:dyDescent="0.2">
      <c r="A1958" s="254" t="s">
        <v>9169</v>
      </c>
    </row>
    <row r="1959" spans="1:1" x14ac:dyDescent="0.2">
      <c r="A1959" s="254" t="s">
        <v>9169</v>
      </c>
    </row>
    <row r="1960" spans="1:1" x14ac:dyDescent="0.2">
      <c r="A1960" s="254" t="s">
        <v>9169</v>
      </c>
    </row>
    <row r="1961" spans="1:1" x14ac:dyDescent="0.2">
      <c r="A1961" s="254" t="s">
        <v>9169</v>
      </c>
    </row>
    <row r="1962" spans="1:1" x14ac:dyDescent="0.2">
      <c r="A1962" s="254" t="s">
        <v>9169</v>
      </c>
    </row>
    <row r="1963" spans="1:1" x14ac:dyDescent="0.2">
      <c r="A1963" s="254" t="s">
        <v>9169</v>
      </c>
    </row>
    <row r="1964" spans="1:1" x14ac:dyDescent="0.2">
      <c r="A1964" s="254" t="s">
        <v>9169</v>
      </c>
    </row>
    <row r="1965" spans="1:1" x14ac:dyDescent="0.2">
      <c r="A1965" s="254" t="s">
        <v>9169</v>
      </c>
    </row>
    <row r="1966" spans="1:1" x14ac:dyDescent="0.2">
      <c r="A1966" s="254" t="s">
        <v>9169</v>
      </c>
    </row>
    <row r="1967" spans="1:1" x14ac:dyDescent="0.2">
      <c r="A1967" s="254" t="s">
        <v>9169</v>
      </c>
    </row>
    <row r="1968" spans="1:1" x14ac:dyDescent="0.2">
      <c r="A1968" s="254" t="s">
        <v>9169</v>
      </c>
    </row>
    <row r="1969" spans="1:1" x14ac:dyDescent="0.2">
      <c r="A1969" s="254" t="s">
        <v>9169</v>
      </c>
    </row>
    <row r="1970" spans="1:1" x14ac:dyDescent="0.2">
      <c r="A1970" s="254" t="s">
        <v>9169</v>
      </c>
    </row>
    <row r="1971" spans="1:1" x14ac:dyDescent="0.2">
      <c r="A1971" s="254" t="s">
        <v>9169</v>
      </c>
    </row>
    <row r="1972" spans="1:1" x14ac:dyDescent="0.2">
      <c r="A1972" s="254" t="s">
        <v>9169</v>
      </c>
    </row>
    <row r="1973" spans="1:1" x14ac:dyDescent="0.2">
      <c r="A1973" s="254" t="s">
        <v>9169</v>
      </c>
    </row>
    <row r="1974" spans="1:1" x14ac:dyDescent="0.2">
      <c r="A1974" s="254" t="s">
        <v>9169</v>
      </c>
    </row>
    <row r="1975" spans="1:1" x14ac:dyDescent="0.2">
      <c r="A1975" s="254" t="s">
        <v>9169</v>
      </c>
    </row>
    <row r="1976" spans="1:1" x14ac:dyDescent="0.2">
      <c r="A1976" s="254" t="s">
        <v>9169</v>
      </c>
    </row>
    <row r="1977" spans="1:1" x14ac:dyDescent="0.2">
      <c r="A1977" s="254" t="s">
        <v>9169</v>
      </c>
    </row>
    <row r="1978" spans="1:1" x14ac:dyDescent="0.2">
      <c r="A1978" s="254" t="s">
        <v>9169</v>
      </c>
    </row>
    <row r="1979" spans="1:1" x14ac:dyDescent="0.2">
      <c r="A1979" s="254" t="s">
        <v>9169</v>
      </c>
    </row>
    <row r="1980" spans="1:1" x14ac:dyDescent="0.2">
      <c r="A1980" s="254" t="s">
        <v>9169</v>
      </c>
    </row>
    <row r="1981" spans="1:1" x14ac:dyDescent="0.2">
      <c r="A1981" s="254" t="s">
        <v>9169</v>
      </c>
    </row>
    <row r="1982" spans="1:1" x14ac:dyDescent="0.2">
      <c r="A1982" s="254" t="s">
        <v>9169</v>
      </c>
    </row>
    <row r="1983" spans="1:1" x14ac:dyDescent="0.2">
      <c r="A1983" s="254" t="s">
        <v>9169</v>
      </c>
    </row>
    <row r="1984" spans="1:1" x14ac:dyDescent="0.2">
      <c r="A1984" s="254" t="s">
        <v>9169</v>
      </c>
    </row>
    <row r="1985" spans="1:1" x14ac:dyDescent="0.2">
      <c r="A1985" s="254" t="s">
        <v>9169</v>
      </c>
    </row>
    <row r="1986" spans="1:1" x14ac:dyDescent="0.2">
      <c r="A1986" s="254" t="s">
        <v>9169</v>
      </c>
    </row>
    <row r="1987" spans="1:1" x14ac:dyDescent="0.2">
      <c r="A1987" s="254" t="s">
        <v>9169</v>
      </c>
    </row>
    <row r="1988" spans="1:1" x14ac:dyDescent="0.2">
      <c r="A1988" s="254" t="s">
        <v>9169</v>
      </c>
    </row>
    <row r="1989" spans="1:1" x14ac:dyDescent="0.2">
      <c r="A1989" s="254" t="s">
        <v>9169</v>
      </c>
    </row>
    <row r="1990" spans="1:1" x14ac:dyDescent="0.2">
      <c r="A1990" s="254" t="s">
        <v>9169</v>
      </c>
    </row>
    <row r="1991" spans="1:1" x14ac:dyDescent="0.2">
      <c r="A1991" s="254" t="s">
        <v>9169</v>
      </c>
    </row>
    <row r="1992" spans="1:1" x14ac:dyDescent="0.2">
      <c r="A1992" s="254" t="s">
        <v>9169</v>
      </c>
    </row>
    <row r="1993" spans="1:1" x14ac:dyDescent="0.2">
      <c r="A1993" s="254" t="s">
        <v>9169</v>
      </c>
    </row>
    <row r="1994" spans="1:1" x14ac:dyDescent="0.2">
      <c r="A1994" s="254" t="s">
        <v>9169</v>
      </c>
    </row>
    <row r="1995" spans="1:1" x14ac:dyDescent="0.2">
      <c r="A1995" s="254" t="s">
        <v>9169</v>
      </c>
    </row>
    <row r="1996" spans="1:1" x14ac:dyDescent="0.2">
      <c r="A1996" s="254" t="s">
        <v>9169</v>
      </c>
    </row>
    <row r="1997" spans="1:1" x14ac:dyDescent="0.2">
      <c r="A1997" s="254" t="s">
        <v>9169</v>
      </c>
    </row>
    <row r="1998" spans="1:1" x14ac:dyDescent="0.2">
      <c r="A1998" s="254" t="s">
        <v>9169</v>
      </c>
    </row>
    <row r="1999" spans="1:1" x14ac:dyDescent="0.2">
      <c r="A1999" s="254" t="s">
        <v>9169</v>
      </c>
    </row>
    <row r="2000" spans="1:1" x14ac:dyDescent="0.2">
      <c r="A2000" s="254" t="s">
        <v>9169</v>
      </c>
    </row>
    <row r="2001" spans="1:1" x14ac:dyDescent="0.2">
      <c r="A2001" s="254" t="s">
        <v>9169</v>
      </c>
    </row>
    <row r="2002" spans="1:1" x14ac:dyDescent="0.2">
      <c r="A2002" s="254" t="s">
        <v>9169</v>
      </c>
    </row>
    <row r="2003" spans="1:1" x14ac:dyDescent="0.2">
      <c r="A2003" s="254" t="s">
        <v>9169</v>
      </c>
    </row>
    <row r="2004" spans="1:1" x14ac:dyDescent="0.2">
      <c r="A2004" s="254" t="s">
        <v>9169</v>
      </c>
    </row>
    <row r="2005" spans="1:1" x14ac:dyDescent="0.2">
      <c r="A2005" s="254" t="s">
        <v>9169</v>
      </c>
    </row>
    <row r="2006" spans="1:1" x14ac:dyDescent="0.2">
      <c r="A2006" s="254" t="s">
        <v>9169</v>
      </c>
    </row>
    <row r="2007" spans="1:1" x14ac:dyDescent="0.2">
      <c r="A2007" s="254" t="s">
        <v>9169</v>
      </c>
    </row>
    <row r="2008" spans="1:1" x14ac:dyDescent="0.2">
      <c r="A2008" s="254" t="s">
        <v>9169</v>
      </c>
    </row>
    <row r="2009" spans="1:1" x14ac:dyDescent="0.2">
      <c r="A2009" s="254" t="s">
        <v>9169</v>
      </c>
    </row>
    <row r="2010" spans="1:1" x14ac:dyDescent="0.2">
      <c r="A2010" s="254" t="s">
        <v>9169</v>
      </c>
    </row>
    <row r="2011" spans="1:1" x14ac:dyDescent="0.2">
      <c r="A2011" s="254" t="s">
        <v>9169</v>
      </c>
    </row>
    <row r="2012" spans="1:1" x14ac:dyDescent="0.2">
      <c r="A2012" s="254" t="s">
        <v>9169</v>
      </c>
    </row>
    <row r="2013" spans="1:1" x14ac:dyDescent="0.2">
      <c r="A2013" s="254" t="s">
        <v>9169</v>
      </c>
    </row>
    <row r="2014" spans="1:1" x14ac:dyDescent="0.2">
      <c r="A2014" s="254" t="s">
        <v>9169</v>
      </c>
    </row>
    <row r="2015" spans="1:1" x14ac:dyDescent="0.2">
      <c r="A2015" s="254" t="s">
        <v>9169</v>
      </c>
    </row>
    <row r="2016" spans="1:1" x14ac:dyDescent="0.2">
      <c r="A2016" s="254" t="s">
        <v>9169</v>
      </c>
    </row>
    <row r="2017" spans="1:1" x14ac:dyDescent="0.2">
      <c r="A2017" s="254" t="s">
        <v>9169</v>
      </c>
    </row>
    <row r="2018" spans="1:1" x14ac:dyDescent="0.2">
      <c r="A2018" s="254" t="s">
        <v>9169</v>
      </c>
    </row>
    <row r="2019" spans="1:1" x14ac:dyDescent="0.2">
      <c r="A2019" s="254" t="s">
        <v>9169</v>
      </c>
    </row>
    <row r="2020" spans="1:1" x14ac:dyDescent="0.2">
      <c r="A2020" s="254" t="s">
        <v>9169</v>
      </c>
    </row>
    <row r="2021" spans="1:1" x14ac:dyDescent="0.2">
      <c r="A2021" s="254" t="s">
        <v>9169</v>
      </c>
    </row>
    <row r="2022" spans="1:1" x14ac:dyDescent="0.2">
      <c r="A2022" s="254" t="s">
        <v>9169</v>
      </c>
    </row>
    <row r="2023" spans="1:1" x14ac:dyDescent="0.2">
      <c r="A2023" s="254" t="s">
        <v>9169</v>
      </c>
    </row>
    <row r="2024" spans="1:1" x14ac:dyDescent="0.2">
      <c r="A2024" s="254" t="s">
        <v>9169</v>
      </c>
    </row>
    <row r="2025" spans="1:1" x14ac:dyDescent="0.2">
      <c r="A2025" s="254" t="s">
        <v>9169</v>
      </c>
    </row>
    <row r="2026" spans="1:1" x14ac:dyDescent="0.2">
      <c r="A2026" s="254" t="s">
        <v>9169</v>
      </c>
    </row>
    <row r="2027" spans="1:1" x14ac:dyDescent="0.2">
      <c r="A2027" s="254" t="s">
        <v>9169</v>
      </c>
    </row>
    <row r="2028" spans="1:1" x14ac:dyDescent="0.2">
      <c r="A2028" s="254" t="s">
        <v>9169</v>
      </c>
    </row>
    <row r="2029" spans="1:1" x14ac:dyDescent="0.2">
      <c r="A2029" s="254" t="s">
        <v>9169</v>
      </c>
    </row>
    <row r="2030" spans="1:1" x14ac:dyDescent="0.2">
      <c r="A2030" s="254" t="s">
        <v>9169</v>
      </c>
    </row>
    <row r="2031" spans="1:1" x14ac:dyDescent="0.2">
      <c r="A2031" s="254" t="s">
        <v>9169</v>
      </c>
    </row>
    <row r="2032" spans="1:1" x14ac:dyDescent="0.2">
      <c r="A2032" s="254" t="s">
        <v>9169</v>
      </c>
    </row>
    <row r="2033" spans="1:1" x14ac:dyDescent="0.2">
      <c r="A2033" s="254" t="s">
        <v>9169</v>
      </c>
    </row>
    <row r="2034" spans="1:1" x14ac:dyDescent="0.2">
      <c r="A2034" s="254" t="s">
        <v>9169</v>
      </c>
    </row>
    <row r="2035" spans="1:1" x14ac:dyDescent="0.2">
      <c r="A2035" s="254" t="s">
        <v>9169</v>
      </c>
    </row>
    <row r="2036" spans="1:1" x14ac:dyDescent="0.2">
      <c r="A2036" s="254" t="s">
        <v>9169</v>
      </c>
    </row>
    <row r="2037" spans="1:1" x14ac:dyDescent="0.2">
      <c r="A2037" s="254" t="s">
        <v>9169</v>
      </c>
    </row>
    <row r="2038" spans="1:1" x14ac:dyDescent="0.2">
      <c r="A2038" s="254" t="s">
        <v>9169</v>
      </c>
    </row>
    <row r="2039" spans="1:1" x14ac:dyDescent="0.2">
      <c r="A2039" s="254" t="s">
        <v>9169</v>
      </c>
    </row>
    <row r="2040" spans="1:1" x14ac:dyDescent="0.2">
      <c r="A2040" s="254" t="s">
        <v>9169</v>
      </c>
    </row>
    <row r="2041" spans="1:1" x14ac:dyDescent="0.2">
      <c r="A2041" s="254" t="s">
        <v>9169</v>
      </c>
    </row>
    <row r="2042" spans="1:1" x14ac:dyDescent="0.2">
      <c r="A2042" s="254" t="s">
        <v>9169</v>
      </c>
    </row>
    <row r="2043" spans="1:1" x14ac:dyDescent="0.2">
      <c r="A2043" s="254" t="s">
        <v>9169</v>
      </c>
    </row>
    <row r="2044" spans="1:1" x14ac:dyDescent="0.2">
      <c r="A2044" s="254" t="s">
        <v>9169</v>
      </c>
    </row>
    <row r="2045" spans="1:1" x14ac:dyDescent="0.2">
      <c r="A2045" s="254" t="s">
        <v>9169</v>
      </c>
    </row>
    <row r="2046" spans="1:1" x14ac:dyDescent="0.2">
      <c r="A2046" s="254" t="s">
        <v>9169</v>
      </c>
    </row>
    <row r="2047" spans="1:1" x14ac:dyDescent="0.2">
      <c r="A2047" s="254" t="s">
        <v>9169</v>
      </c>
    </row>
    <row r="2048" spans="1:1" x14ac:dyDescent="0.2">
      <c r="A2048" s="254" t="s">
        <v>9169</v>
      </c>
    </row>
    <row r="2049" spans="1:1" x14ac:dyDescent="0.2">
      <c r="A2049" s="254" t="s">
        <v>9169</v>
      </c>
    </row>
    <row r="2050" spans="1:1" x14ac:dyDescent="0.2">
      <c r="A2050" s="254" t="s">
        <v>9169</v>
      </c>
    </row>
    <row r="2051" spans="1:1" x14ac:dyDescent="0.2">
      <c r="A2051" s="254" t="s">
        <v>9169</v>
      </c>
    </row>
    <row r="2052" spans="1:1" x14ac:dyDescent="0.2">
      <c r="A2052" s="254" t="s">
        <v>9169</v>
      </c>
    </row>
    <row r="2053" spans="1:1" x14ac:dyDescent="0.2">
      <c r="A2053" s="254" t="s">
        <v>9169</v>
      </c>
    </row>
    <row r="2054" spans="1:1" x14ac:dyDescent="0.2">
      <c r="A2054" s="254" t="s">
        <v>9169</v>
      </c>
    </row>
    <row r="2055" spans="1:1" x14ac:dyDescent="0.2">
      <c r="A2055" s="254" t="s">
        <v>9169</v>
      </c>
    </row>
    <row r="2056" spans="1:1" x14ac:dyDescent="0.2">
      <c r="A2056" s="254" t="s">
        <v>9169</v>
      </c>
    </row>
    <row r="2057" spans="1:1" x14ac:dyDescent="0.2">
      <c r="A2057" s="254" t="s">
        <v>9169</v>
      </c>
    </row>
    <row r="2058" spans="1:1" x14ac:dyDescent="0.2">
      <c r="A2058" s="254" t="s">
        <v>9169</v>
      </c>
    </row>
    <row r="2059" spans="1:1" x14ac:dyDescent="0.2">
      <c r="A2059" s="254" t="s">
        <v>9169</v>
      </c>
    </row>
    <row r="2060" spans="1:1" x14ac:dyDescent="0.2">
      <c r="A2060" s="254" t="s">
        <v>9169</v>
      </c>
    </row>
    <row r="2061" spans="1:1" x14ac:dyDescent="0.2">
      <c r="A2061" s="254" t="s">
        <v>9169</v>
      </c>
    </row>
    <row r="2062" spans="1:1" x14ac:dyDescent="0.2">
      <c r="A2062" s="254" t="s">
        <v>9169</v>
      </c>
    </row>
    <row r="2063" spans="1:1" x14ac:dyDescent="0.2">
      <c r="A2063" s="254" t="s">
        <v>9169</v>
      </c>
    </row>
    <row r="2064" spans="1:1" x14ac:dyDescent="0.2">
      <c r="A2064" s="254" t="s">
        <v>9169</v>
      </c>
    </row>
    <row r="2065" spans="1:1" x14ac:dyDescent="0.2">
      <c r="A2065" s="254" t="s">
        <v>9169</v>
      </c>
    </row>
    <row r="2066" spans="1:1" x14ac:dyDescent="0.2">
      <c r="A2066" s="254" t="s">
        <v>9169</v>
      </c>
    </row>
    <row r="2067" spans="1:1" x14ac:dyDescent="0.2">
      <c r="A2067" s="254" t="s">
        <v>9169</v>
      </c>
    </row>
    <row r="2068" spans="1:1" x14ac:dyDescent="0.2">
      <c r="A2068" s="254" t="s">
        <v>9169</v>
      </c>
    </row>
    <row r="2069" spans="1:1" x14ac:dyDescent="0.2">
      <c r="A2069" s="254" t="s">
        <v>9169</v>
      </c>
    </row>
    <row r="2070" spans="1:1" x14ac:dyDescent="0.2">
      <c r="A2070" s="254" t="s">
        <v>9169</v>
      </c>
    </row>
    <row r="2071" spans="1:1" x14ac:dyDescent="0.2">
      <c r="A2071" s="254" t="s">
        <v>9169</v>
      </c>
    </row>
    <row r="2072" spans="1:1" x14ac:dyDescent="0.2">
      <c r="A2072" s="254" t="s">
        <v>9169</v>
      </c>
    </row>
    <row r="2073" spans="1:1" x14ac:dyDescent="0.2">
      <c r="A2073" s="254" t="s">
        <v>9169</v>
      </c>
    </row>
    <row r="2074" spans="1:1" x14ac:dyDescent="0.2">
      <c r="A2074" s="254" t="s">
        <v>9169</v>
      </c>
    </row>
    <row r="2075" spans="1:1" x14ac:dyDescent="0.2">
      <c r="A2075" s="254" t="s">
        <v>9169</v>
      </c>
    </row>
    <row r="2076" spans="1:1" x14ac:dyDescent="0.2">
      <c r="A2076" s="254" t="s">
        <v>9169</v>
      </c>
    </row>
    <row r="2077" spans="1:1" x14ac:dyDescent="0.2">
      <c r="A2077" s="254" t="s">
        <v>9169</v>
      </c>
    </row>
    <row r="2078" spans="1:1" x14ac:dyDescent="0.2">
      <c r="A2078" s="254" t="s">
        <v>9169</v>
      </c>
    </row>
    <row r="2079" spans="1:1" x14ac:dyDescent="0.2">
      <c r="A2079" s="254" t="s">
        <v>9169</v>
      </c>
    </row>
    <row r="2080" spans="1:1" x14ac:dyDescent="0.2">
      <c r="A2080" s="254" t="s">
        <v>9169</v>
      </c>
    </row>
    <row r="2081" spans="1:1" x14ac:dyDescent="0.2">
      <c r="A2081" s="254" t="s">
        <v>9169</v>
      </c>
    </row>
    <row r="2082" spans="1:1" x14ac:dyDescent="0.2">
      <c r="A2082" s="254" t="s">
        <v>9169</v>
      </c>
    </row>
    <row r="2083" spans="1:1" x14ac:dyDescent="0.2">
      <c r="A2083" s="254" t="s">
        <v>9169</v>
      </c>
    </row>
    <row r="2084" spans="1:1" x14ac:dyDescent="0.2">
      <c r="A2084" s="254" t="s">
        <v>9169</v>
      </c>
    </row>
    <row r="2085" spans="1:1" x14ac:dyDescent="0.2">
      <c r="A2085" s="254" t="s">
        <v>9169</v>
      </c>
    </row>
    <row r="2086" spans="1:1" x14ac:dyDescent="0.2">
      <c r="A2086" s="254" t="s">
        <v>9169</v>
      </c>
    </row>
    <row r="2087" spans="1:1" x14ac:dyDescent="0.2">
      <c r="A2087" s="254" t="s">
        <v>9169</v>
      </c>
    </row>
    <row r="2088" spans="1:1" x14ac:dyDescent="0.2">
      <c r="A2088" s="254" t="s">
        <v>9169</v>
      </c>
    </row>
    <row r="2089" spans="1:1" x14ac:dyDescent="0.2">
      <c r="A2089" s="254" t="s">
        <v>9169</v>
      </c>
    </row>
    <row r="2090" spans="1:1" x14ac:dyDescent="0.2">
      <c r="A2090" s="254" t="s">
        <v>9169</v>
      </c>
    </row>
    <row r="2091" spans="1:1" x14ac:dyDescent="0.2">
      <c r="A2091" s="254" t="s">
        <v>9169</v>
      </c>
    </row>
    <row r="2092" spans="1:1" x14ac:dyDescent="0.2">
      <c r="A2092" s="254" t="s">
        <v>9169</v>
      </c>
    </row>
    <row r="2093" spans="1:1" x14ac:dyDescent="0.2">
      <c r="A2093" s="254" t="s">
        <v>9169</v>
      </c>
    </row>
    <row r="2094" spans="1:1" x14ac:dyDescent="0.2">
      <c r="A2094" s="254" t="s">
        <v>9169</v>
      </c>
    </row>
    <row r="2095" spans="1:1" x14ac:dyDescent="0.2">
      <c r="A2095" s="254" t="s">
        <v>9169</v>
      </c>
    </row>
    <row r="2096" spans="1:1" x14ac:dyDescent="0.2">
      <c r="A2096" s="254" t="s">
        <v>9169</v>
      </c>
    </row>
    <row r="2097" spans="1:1" x14ac:dyDescent="0.2">
      <c r="A2097" s="254" t="s">
        <v>9169</v>
      </c>
    </row>
    <row r="2098" spans="1:1" x14ac:dyDescent="0.2">
      <c r="A2098" s="254" t="s">
        <v>9169</v>
      </c>
    </row>
    <row r="2099" spans="1:1" x14ac:dyDescent="0.2">
      <c r="A2099" s="254" t="s">
        <v>9169</v>
      </c>
    </row>
    <row r="2100" spans="1:1" x14ac:dyDescent="0.2">
      <c r="A2100" s="254" t="s">
        <v>9169</v>
      </c>
    </row>
    <row r="2101" spans="1:1" x14ac:dyDescent="0.2">
      <c r="A2101" s="254" t="s">
        <v>9169</v>
      </c>
    </row>
    <row r="2102" spans="1:1" x14ac:dyDescent="0.2">
      <c r="A2102" s="254" t="s">
        <v>9169</v>
      </c>
    </row>
    <row r="2103" spans="1:1" x14ac:dyDescent="0.2">
      <c r="A2103" s="254" t="s">
        <v>9169</v>
      </c>
    </row>
    <row r="2104" spans="1:1" x14ac:dyDescent="0.2">
      <c r="A2104" s="254" t="s">
        <v>9169</v>
      </c>
    </row>
    <row r="2105" spans="1:1" x14ac:dyDescent="0.2">
      <c r="A2105" s="254" t="s">
        <v>9169</v>
      </c>
    </row>
    <row r="2106" spans="1:1" x14ac:dyDescent="0.2">
      <c r="A2106" s="254" t="s">
        <v>9169</v>
      </c>
    </row>
    <row r="2107" spans="1:1" x14ac:dyDescent="0.2">
      <c r="A2107" s="254" t="s">
        <v>9169</v>
      </c>
    </row>
    <row r="2108" spans="1:1" x14ac:dyDescent="0.2">
      <c r="A2108" s="254" t="s">
        <v>9169</v>
      </c>
    </row>
    <row r="2109" spans="1:1" x14ac:dyDescent="0.2">
      <c r="A2109" s="254" t="s">
        <v>9169</v>
      </c>
    </row>
    <row r="2110" spans="1:1" x14ac:dyDescent="0.2">
      <c r="A2110" s="254" t="s">
        <v>9169</v>
      </c>
    </row>
    <row r="2111" spans="1:1" x14ac:dyDescent="0.2">
      <c r="A2111" s="254" t="s">
        <v>9169</v>
      </c>
    </row>
    <row r="2112" spans="1:1" x14ac:dyDescent="0.2">
      <c r="A2112" s="254" t="s">
        <v>9169</v>
      </c>
    </row>
    <row r="2113" spans="1:1" x14ac:dyDescent="0.2">
      <c r="A2113" s="254" t="s">
        <v>9169</v>
      </c>
    </row>
    <row r="2114" spans="1:1" x14ac:dyDescent="0.2">
      <c r="A2114" s="254" t="s">
        <v>9169</v>
      </c>
    </row>
    <row r="2115" spans="1:1" x14ac:dyDescent="0.2">
      <c r="A2115" s="254" t="s">
        <v>9169</v>
      </c>
    </row>
    <row r="2116" spans="1:1" x14ac:dyDescent="0.2">
      <c r="A2116" s="254" t="s">
        <v>9169</v>
      </c>
    </row>
    <row r="2117" spans="1:1" x14ac:dyDescent="0.2">
      <c r="A2117" s="254" t="s">
        <v>9169</v>
      </c>
    </row>
    <row r="2118" spans="1:1" x14ac:dyDescent="0.2">
      <c r="A2118" s="254" t="s">
        <v>9169</v>
      </c>
    </row>
    <row r="2119" spans="1:1" x14ac:dyDescent="0.2">
      <c r="A2119" s="254" t="s">
        <v>9169</v>
      </c>
    </row>
    <row r="2120" spans="1:1" x14ac:dyDescent="0.2">
      <c r="A2120" s="254" t="s">
        <v>9169</v>
      </c>
    </row>
    <row r="2121" spans="1:1" x14ac:dyDescent="0.2">
      <c r="A2121" s="254" t="s">
        <v>9169</v>
      </c>
    </row>
    <row r="2122" spans="1:1" x14ac:dyDescent="0.2">
      <c r="A2122" s="254" t="s">
        <v>9169</v>
      </c>
    </row>
    <row r="2123" spans="1:1" x14ac:dyDescent="0.2">
      <c r="A2123" s="254" t="s">
        <v>9169</v>
      </c>
    </row>
    <row r="2124" spans="1:1" x14ac:dyDescent="0.2">
      <c r="A2124" s="254" t="s">
        <v>9169</v>
      </c>
    </row>
    <row r="2125" spans="1:1" x14ac:dyDescent="0.2">
      <c r="A2125" s="254" t="s">
        <v>9169</v>
      </c>
    </row>
    <row r="2126" spans="1:1" x14ac:dyDescent="0.2">
      <c r="A2126" s="254" t="s">
        <v>9169</v>
      </c>
    </row>
    <row r="2127" spans="1:1" x14ac:dyDescent="0.2">
      <c r="A2127" s="254" t="s">
        <v>9169</v>
      </c>
    </row>
    <row r="2128" spans="1:1" x14ac:dyDescent="0.2">
      <c r="A2128" s="254" t="s">
        <v>9169</v>
      </c>
    </row>
    <row r="2129" spans="1:1" x14ac:dyDescent="0.2">
      <c r="A2129" s="254" t="s">
        <v>9169</v>
      </c>
    </row>
    <row r="2130" spans="1:1" x14ac:dyDescent="0.2">
      <c r="A2130" s="254" t="s">
        <v>9169</v>
      </c>
    </row>
    <row r="2131" spans="1:1" x14ac:dyDescent="0.2">
      <c r="A2131" s="254" t="s">
        <v>9169</v>
      </c>
    </row>
    <row r="2132" spans="1:1" x14ac:dyDescent="0.2">
      <c r="A2132" s="254" t="s">
        <v>9169</v>
      </c>
    </row>
    <row r="2133" spans="1:1" x14ac:dyDescent="0.2">
      <c r="A2133" s="254" t="s">
        <v>9169</v>
      </c>
    </row>
    <row r="2134" spans="1:1" x14ac:dyDescent="0.2">
      <c r="A2134" s="254" t="s">
        <v>9169</v>
      </c>
    </row>
    <row r="2135" spans="1:1" x14ac:dyDescent="0.2">
      <c r="A2135" s="254" t="s">
        <v>9169</v>
      </c>
    </row>
    <row r="2136" spans="1:1" x14ac:dyDescent="0.2">
      <c r="A2136" s="254" t="s">
        <v>9169</v>
      </c>
    </row>
    <row r="2137" spans="1:1" x14ac:dyDescent="0.2">
      <c r="A2137" s="254" t="s">
        <v>9169</v>
      </c>
    </row>
    <row r="2138" spans="1:1" x14ac:dyDescent="0.2">
      <c r="A2138" s="254" t="s">
        <v>9169</v>
      </c>
    </row>
    <row r="2139" spans="1:1" x14ac:dyDescent="0.2">
      <c r="A2139" s="254" t="s">
        <v>9169</v>
      </c>
    </row>
    <row r="2140" spans="1:1" x14ac:dyDescent="0.2">
      <c r="A2140" s="254" t="s">
        <v>9169</v>
      </c>
    </row>
    <row r="2141" spans="1:1" x14ac:dyDescent="0.2">
      <c r="A2141" s="254" t="s">
        <v>9169</v>
      </c>
    </row>
    <row r="2142" spans="1:1" x14ac:dyDescent="0.2">
      <c r="A2142" s="254" t="s">
        <v>9169</v>
      </c>
    </row>
    <row r="2143" spans="1:1" x14ac:dyDescent="0.2">
      <c r="A2143" s="254" t="s">
        <v>9169</v>
      </c>
    </row>
    <row r="2144" spans="1:1" x14ac:dyDescent="0.2">
      <c r="A2144" s="254" t="s">
        <v>9169</v>
      </c>
    </row>
    <row r="2145" spans="1:1" x14ac:dyDescent="0.2">
      <c r="A2145" s="254" t="s">
        <v>9169</v>
      </c>
    </row>
    <row r="2146" spans="1:1" x14ac:dyDescent="0.2">
      <c r="A2146" s="254" t="s">
        <v>9169</v>
      </c>
    </row>
    <row r="2147" spans="1:1" x14ac:dyDescent="0.2">
      <c r="A2147" s="254" t="s">
        <v>9169</v>
      </c>
    </row>
    <row r="2148" spans="1:1" x14ac:dyDescent="0.2">
      <c r="A2148" s="254" t="s">
        <v>9169</v>
      </c>
    </row>
    <row r="2149" spans="1:1" x14ac:dyDescent="0.2">
      <c r="A2149" s="254" t="s">
        <v>9169</v>
      </c>
    </row>
    <row r="2150" spans="1:1" x14ac:dyDescent="0.2">
      <c r="A2150" s="254" t="s">
        <v>9169</v>
      </c>
    </row>
    <row r="2151" spans="1:1" x14ac:dyDescent="0.2">
      <c r="A2151" s="254" t="s">
        <v>9169</v>
      </c>
    </row>
    <row r="2152" spans="1:1" x14ac:dyDescent="0.2">
      <c r="A2152" s="254" t="s">
        <v>9169</v>
      </c>
    </row>
    <row r="2153" spans="1:1" x14ac:dyDescent="0.2">
      <c r="A2153" s="254" t="s">
        <v>9169</v>
      </c>
    </row>
    <row r="2154" spans="1:1" x14ac:dyDescent="0.2">
      <c r="A2154" s="254" t="s">
        <v>9169</v>
      </c>
    </row>
    <row r="2155" spans="1:1" x14ac:dyDescent="0.2">
      <c r="A2155" s="254" t="s">
        <v>9169</v>
      </c>
    </row>
    <row r="2156" spans="1:1" x14ac:dyDescent="0.2">
      <c r="A2156" s="254" t="s">
        <v>9169</v>
      </c>
    </row>
    <row r="2157" spans="1:1" x14ac:dyDescent="0.2">
      <c r="A2157" s="254" t="s">
        <v>9169</v>
      </c>
    </row>
    <row r="2158" spans="1:1" x14ac:dyDescent="0.2">
      <c r="A2158" s="254" t="s">
        <v>9169</v>
      </c>
    </row>
    <row r="2159" spans="1:1" x14ac:dyDescent="0.2">
      <c r="A2159" s="254" t="s">
        <v>9169</v>
      </c>
    </row>
    <row r="2160" spans="1:1" x14ac:dyDescent="0.2">
      <c r="A2160" s="254" t="s">
        <v>9169</v>
      </c>
    </row>
    <row r="2161" spans="1:1" x14ac:dyDescent="0.2">
      <c r="A2161" s="254" t="s">
        <v>9169</v>
      </c>
    </row>
    <row r="2162" spans="1:1" x14ac:dyDescent="0.2">
      <c r="A2162" s="254" t="s">
        <v>9169</v>
      </c>
    </row>
    <row r="2163" spans="1:1" x14ac:dyDescent="0.2">
      <c r="A2163" s="254" t="s">
        <v>9169</v>
      </c>
    </row>
    <row r="2164" spans="1:1" x14ac:dyDescent="0.2">
      <c r="A2164" s="254" t="s">
        <v>9169</v>
      </c>
    </row>
    <row r="2165" spans="1:1" x14ac:dyDescent="0.2">
      <c r="A2165" s="254" t="s">
        <v>9169</v>
      </c>
    </row>
    <row r="2166" spans="1:1" x14ac:dyDescent="0.2">
      <c r="A2166" s="254" t="s">
        <v>9169</v>
      </c>
    </row>
    <row r="2167" spans="1:1" x14ac:dyDescent="0.2">
      <c r="A2167" s="254" t="s">
        <v>9169</v>
      </c>
    </row>
    <row r="2168" spans="1:1" x14ac:dyDescent="0.2">
      <c r="A2168" s="254" t="s">
        <v>9169</v>
      </c>
    </row>
    <row r="2169" spans="1:1" x14ac:dyDescent="0.2">
      <c r="A2169" s="254" t="s">
        <v>9169</v>
      </c>
    </row>
    <row r="2170" spans="1:1" x14ac:dyDescent="0.2">
      <c r="A2170" s="254" t="s">
        <v>9169</v>
      </c>
    </row>
    <row r="2171" spans="1:1" x14ac:dyDescent="0.2">
      <c r="A2171" s="254" t="s">
        <v>9169</v>
      </c>
    </row>
    <row r="2172" spans="1:1" x14ac:dyDescent="0.2">
      <c r="A2172" s="254" t="s">
        <v>9169</v>
      </c>
    </row>
    <row r="2173" spans="1:1" x14ac:dyDescent="0.2">
      <c r="A2173" s="254" t="s">
        <v>9169</v>
      </c>
    </row>
    <row r="2174" spans="1:1" x14ac:dyDescent="0.2">
      <c r="A2174" s="254" t="s">
        <v>9169</v>
      </c>
    </row>
    <row r="2175" spans="1:1" x14ac:dyDescent="0.2">
      <c r="A2175" s="254" t="s">
        <v>9169</v>
      </c>
    </row>
    <row r="2176" spans="1:1" x14ac:dyDescent="0.2">
      <c r="A2176" s="254" t="s">
        <v>9169</v>
      </c>
    </row>
    <row r="2177" spans="1:1" x14ac:dyDescent="0.2">
      <c r="A2177" s="254" t="s">
        <v>9169</v>
      </c>
    </row>
    <row r="2178" spans="1:1" x14ac:dyDescent="0.2">
      <c r="A2178" s="254" t="s">
        <v>9169</v>
      </c>
    </row>
    <row r="2179" spans="1:1" x14ac:dyDescent="0.2">
      <c r="A2179" s="254" t="s">
        <v>9169</v>
      </c>
    </row>
    <row r="2180" spans="1:1" x14ac:dyDescent="0.2">
      <c r="A2180" s="254" t="s">
        <v>9169</v>
      </c>
    </row>
    <row r="2181" spans="1:1" x14ac:dyDescent="0.2">
      <c r="A2181" s="254" t="s">
        <v>9169</v>
      </c>
    </row>
    <row r="2182" spans="1:1" x14ac:dyDescent="0.2">
      <c r="A2182" s="254" t="s">
        <v>9169</v>
      </c>
    </row>
    <row r="2183" spans="1:1" x14ac:dyDescent="0.2">
      <c r="A2183" s="254" t="s">
        <v>9169</v>
      </c>
    </row>
    <row r="2184" spans="1:1" x14ac:dyDescent="0.2">
      <c r="A2184" s="254" t="s">
        <v>9169</v>
      </c>
    </row>
    <row r="2185" spans="1:1" x14ac:dyDescent="0.2">
      <c r="A2185" s="254" t="s">
        <v>9169</v>
      </c>
    </row>
    <row r="2186" spans="1:1" x14ac:dyDescent="0.2">
      <c r="A2186" s="254" t="s">
        <v>9169</v>
      </c>
    </row>
    <row r="2187" spans="1:1" x14ac:dyDescent="0.2">
      <c r="A2187" s="254" t="s">
        <v>9169</v>
      </c>
    </row>
    <row r="2188" spans="1:1" x14ac:dyDescent="0.2">
      <c r="A2188" s="254" t="s">
        <v>9169</v>
      </c>
    </row>
    <row r="2189" spans="1:1" x14ac:dyDescent="0.2">
      <c r="A2189" s="254" t="s">
        <v>9169</v>
      </c>
    </row>
    <row r="2190" spans="1:1" x14ac:dyDescent="0.2">
      <c r="A2190" s="254" t="s">
        <v>9169</v>
      </c>
    </row>
    <row r="2191" spans="1:1" x14ac:dyDescent="0.2">
      <c r="A2191" s="254" t="s">
        <v>9169</v>
      </c>
    </row>
    <row r="2192" spans="1:1" x14ac:dyDescent="0.2">
      <c r="A2192" s="254" t="s">
        <v>9169</v>
      </c>
    </row>
    <row r="2193" spans="1:1" x14ac:dyDescent="0.2">
      <c r="A2193" s="254" t="s">
        <v>9169</v>
      </c>
    </row>
    <row r="2194" spans="1:1" x14ac:dyDescent="0.2">
      <c r="A2194" s="254" t="s">
        <v>9169</v>
      </c>
    </row>
    <row r="2195" spans="1:1" x14ac:dyDescent="0.2">
      <c r="A2195" s="254" t="s">
        <v>9169</v>
      </c>
    </row>
    <row r="2196" spans="1:1" x14ac:dyDescent="0.2">
      <c r="A2196" s="254" t="s">
        <v>9169</v>
      </c>
    </row>
    <row r="2197" spans="1:1" x14ac:dyDescent="0.2">
      <c r="A2197" s="254" t="s">
        <v>9169</v>
      </c>
    </row>
    <row r="2198" spans="1:1" x14ac:dyDescent="0.2">
      <c r="A2198" s="254" t="s">
        <v>9169</v>
      </c>
    </row>
    <row r="2199" spans="1:1" x14ac:dyDescent="0.2">
      <c r="A2199" s="254" t="s">
        <v>9169</v>
      </c>
    </row>
    <row r="2200" spans="1:1" x14ac:dyDescent="0.2">
      <c r="A2200" s="254" t="s">
        <v>9169</v>
      </c>
    </row>
    <row r="2201" spans="1:1" x14ac:dyDescent="0.2">
      <c r="A2201" s="254" t="s">
        <v>9169</v>
      </c>
    </row>
    <row r="2202" spans="1:1" x14ac:dyDescent="0.2">
      <c r="A2202" s="254" t="s">
        <v>9169</v>
      </c>
    </row>
    <row r="2203" spans="1:1" x14ac:dyDescent="0.2">
      <c r="A2203" s="254" t="s">
        <v>9169</v>
      </c>
    </row>
    <row r="2204" spans="1:1" x14ac:dyDescent="0.2">
      <c r="A2204" s="254" t="s">
        <v>9169</v>
      </c>
    </row>
    <row r="2205" spans="1:1" x14ac:dyDescent="0.2">
      <c r="A2205" s="254" t="s">
        <v>9169</v>
      </c>
    </row>
    <row r="2206" spans="1:1" x14ac:dyDescent="0.2">
      <c r="A2206" s="254" t="s">
        <v>9169</v>
      </c>
    </row>
    <row r="2207" spans="1:1" x14ac:dyDescent="0.2">
      <c r="A2207" s="254" t="s">
        <v>9169</v>
      </c>
    </row>
    <row r="2208" spans="1:1" x14ac:dyDescent="0.2">
      <c r="A2208" s="254" t="s">
        <v>9169</v>
      </c>
    </row>
    <row r="2209" spans="1:1" x14ac:dyDescent="0.2">
      <c r="A2209" s="254" t="s">
        <v>9169</v>
      </c>
    </row>
    <row r="2210" spans="1:1" x14ac:dyDescent="0.2">
      <c r="A2210" s="254" t="s">
        <v>9169</v>
      </c>
    </row>
    <row r="2211" spans="1:1" x14ac:dyDescent="0.2">
      <c r="A2211" s="254" t="s">
        <v>9169</v>
      </c>
    </row>
    <row r="2212" spans="1:1" x14ac:dyDescent="0.2">
      <c r="A2212" s="254" t="s">
        <v>9169</v>
      </c>
    </row>
    <row r="2213" spans="1:1" x14ac:dyDescent="0.2">
      <c r="A2213" s="254" t="s">
        <v>9169</v>
      </c>
    </row>
    <row r="2214" spans="1:1" x14ac:dyDescent="0.2">
      <c r="A2214" s="254" t="s">
        <v>9169</v>
      </c>
    </row>
    <row r="2215" spans="1:1" x14ac:dyDescent="0.2">
      <c r="A2215" s="254" t="s">
        <v>9169</v>
      </c>
    </row>
    <row r="2216" spans="1:1" x14ac:dyDescent="0.2">
      <c r="A2216" s="254" t="s">
        <v>9169</v>
      </c>
    </row>
    <row r="2217" spans="1:1" x14ac:dyDescent="0.2">
      <c r="A2217" s="254" t="s">
        <v>9169</v>
      </c>
    </row>
    <row r="2218" spans="1:1" x14ac:dyDescent="0.2">
      <c r="A2218" s="254" t="s">
        <v>9169</v>
      </c>
    </row>
    <row r="2219" spans="1:1" x14ac:dyDescent="0.2">
      <c r="A2219" s="254" t="s">
        <v>9169</v>
      </c>
    </row>
    <row r="2220" spans="1:1" x14ac:dyDescent="0.2">
      <c r="A2220" s="254" t="s">
        <v>9169</v>
      </c>
    </row>
    <row r="2221" spans="1:1" x14ac:dyDescent="0.2">
      <c r="A2221" s="254" t="s">
        <v>9169</v>
      </c>
    </row>
    <row r="2222" spans="1:1" x14ac:dyDescent="0.2">
      <c r="A2222" s="254" t="s">
        <v>9169</v>
      </c>
    </row>
    <row r="2223" spans="1:1" x14ac:dyDescent="0.2">
      <c r="A2223" s="254" t="s">
        <v>9169</v>
      </c>
    </row>
    <row r="2224" spans="1:1" x14ac:dyDescent="0.2">
      <c r="A2224" s="254" t="s">
        <v>9169</v>
      </c>
    </row>
    <row r="2225" spans="1:1" x14ac:dyDescent="0.2">
      <c r="A2225" s="254" t="s">
        <v>9169</v>
      </c>
    </row>
    <row r="2226" spans="1:1" x14ac:dyDescent="0.2">
      <c r="A2226" s="254" t="s">
        <v>9169</v>
      </c>
    </row>
    <row r="2227" spans="1:1" x14ac:dyDescent="0.2">
      <c r="A2227" s="254" t="s">
        <v>9169</v>
      </c>
    </row>
    <row r="2228" spans="1:1" x14ac:dyDescent="0.2">
      <c r="A2228" s="254" t="s">
        <v>9169</v>
      </c>
    </row>
    <row r="2229" spans="1:1" x14ac:dyDescent="0.2">
      <c r="A2229" s="254" t="s">
        <v>9169</v>
      </c>
    </row>
    <row r="2230" spans="1:1" x14ac:dyDescent="0.2">
      <c r="A2230" s="254" t="s">
        <v>9169</v>
      </c>
    </row>
    <row r="2231" spans="1:1" x14ac:dyDescent="0.2">
      <c r="A2231" s="254" t="s">
        <v>9169</v>
      </c>
    </row>
    <row r="2232" spans="1:1" x14ac:dyDescent="0.2">
      <c r="A2232" s="254" t="s">
        <v>9169</v>
      </c>
    </row>
    <row r="2233" spans="1:1" x14ac:dyDescent="0.2">
      <c r="A2233" s="254" t="s">
        <v>9169</v>
      </c>
    </row>
    <row r="2234" spans="1:1" x14ac:dyDescent="0.2">
      <c r="A2234" s="254" t="s">
        <v>9169</v>
      </c>
    </row>
    <row r="2235" spans="1:1" x14ac:dyDescent="0.2">
      <c r="A2235" s="254" t="s">
        <v>9169</v>
      </c>
    </row>
    <row r="2236" spans="1:1" x14ac:dyDescent="0.2">
      <c r="A2236" s="254" t="s">
        <v>9169</v>
      </c>
    </row>
    <row r="2237" spans="1:1" x14ac:dyDescent="0.2">
      <c r="A2237" s="254" t="s">
        <v>9169</v>
      </c>
    </row>
    <row r="2238" spans="1:1" x14ac:dyDescent="0.2">
      <c r="A2238" s="254" t="s">
        <v>9169</v>
      </c>
    </row>
    <row r="2239" spans="1:1" x14ac:dyDescent="0.2">
      <c r="A2239" s="254" t="s">
        <v>9169</v>
      </c>
    </row>
    <row r="2240" spans="1:1" x14ac:dyDescent="0.2">
      <c r="A2240" s="254" t="s">
        <v>9169</v>
      </c>
    </row>
    <row r="2241" spans="1:1" x14ac:dyDescent="0.2">
      <c r="A2241" s="254" t="s">
        <v>9169</v>
      </c>
    </row>
    <row r="2242" spans="1:1" x14ac:dyDescent="0.2">
      <c r="A2242" s="254" t="s">
        <v>9169</v>
      </c>
    </row>
    <row r="2243" spans="1:1" x14ac:dyDescent="0.2">
      <c r="A2243" s="254" t="s">
        <v>9169</v>
      </c>
    </row>
    <row r="2244" spans="1:1" x14ac:dyDescent="0.2">
      <c r="A2244" s="254" t="s">
        <v>9169</v>
      </c>
    </row>
    <row r="2245" spans="1:1" x14ac:dyDescent="0.2">
      <c r="A2245" s="254" t="s">
        <v>9169</v>
      </c>
    </row>
    <row r="2246" spans="1:1" x14ac:dyDescent="0.2">
      <c r="A2246" s="254" t="s">
        <v>9169</v>
      </c>
    </row>
    <row r="2247" spans="1:1" x14ac:dyDescent="0.2">
      <c r="A2247" s="254" t="s">
        <v>9169</v>
      </c>
    </row>
    <row r="2248" spans="1:1" x14ac:dyDescent="0.2">
      <c r="A2248" s="254" t="s">
        <v>9169</v>
      </c>
    </row>
    <row r="2249" spans="1:1" x14ac:dyDescent="0.2">
      <c r="A2249" s="254" t="s">
        <v>9169</v>
      </c>
    </row>
    <row r="2250" spans="1:1" x14ac:dyDescent="0.2">
      <c r="A2250" s="254" t="s">
        <v>9169</v>
      </c>
    </row>
    <row r="2251" spans="1:1" x14ac:dyDescent="0.2">
      <c r="A2251" s="254" t="s">
        <v>9169</v>
      </c>
    </row>
    <row r="2252" spans="1:1" x14ac:dyDescent="0.2">
      <c r="A2252" s="254" t="s">
        <v>9169</v>
      </c>
    </row>
    <row r="2253" spans="1:1" x14ac:dyDescent="0.2">
      <c r="A2253" s="254" t="s">
        <v>9169</v>
      </c>
    </row>
    <row r="2254" spans="1:1" x14ac:dyDescent="0.2">
      <c r="A2254" s="254" t="s">
        <v>9169</v>
      </c>
    </row>
    <row r="2255" spans="1:1" x14ac:dyDescent="0.2">
      <c r="A2255" s="254" t="s">
        <v>9169</v>
      </c>
    </row>
    <row r="2256" spans="1:1" x14ac:dyDescent="0.2">
      <c r="A2256" s="254" t="s">
        <v>9169</v>
      </c>
    </row>
    <row r="2257" spans="1:1" x14ac:dyDescent="0.2">
      <c r="A2257" s="254" t="s">
        <v>9169</v>
      </c>
    </row>
    <row r="2258" spans="1:1" x14ac:dyDescent="0.2">
      <c r="A2258" s="254" t="s">
        <v>9169</v>
      </c>
    </row>
    <row r="2259" spans="1:1" x14ac:dyDescent="0.2">
      <c r="A2259" s="254" t="s">
        <v>9169</v>
      </c>
    </row>
    <row r="2260" spans="1:1" x14ac:dyDescent="0.2">
      <c r="A2260" s="254" t="s">
        <v>9169</v>
      </c>
    </row>
    <row r="2261" spans="1:1" x14ac:dyDescent="0.2">
      <c r="A2261" s="254" t="s">
        <v>9169</v>
      </c>
    </row>
    <row r="2262" spans="1:1" x14ac:dyDescent="0.2">
      <c r="A2262" s="254" t="s">
        <v>9169</v>
      </c>
    </row>
    <row r="2263" spans="1:1" x14ac:dyDescent="0.2">
      <c r="A2263" s="254" t="s">
        <v>9169</v>
      </c>
    </row>
    <row r="2264" spans="1:1" x14ac:dyDescent="0.2">
      <c r="A2264" s="254" t="s">
        <v>9169</v>
      </c>
    </row>
    <row r="2265" spans="1:1" x14ac:dyDescent="0.2">
      <c r="A2265" s="254" t="s">
        <v>9169</v>
      </c>
    </row>
    <row r="2266" spans="1:1" x14ac:dyDescent="0.2">
      <c r="A2266" s="254" t="s">
        <v>9169</v>
      </c>
    </row>
    <row r="2267" spans="1:1" x14ac:dyDescent="0.2">
      <c r="A2267" s="254" t="s">
        <v>9169</v>
      </c>
    </row>
    <row r="2268" spans="1:1" x14ac:dyDescent="0.2">
      <c r="A2268" s="254" t="s">
        <v>9169</v>
      </c>
    </row>
    <row r="2269" spans="1:1" x14ac:dyDescent="0.2">
      <c r="A2269" s="254" t="s">
        <v>9169</v>
      </c>
    </row>
    <row r="2270" spans="1:1" x14ac:dyDescent="0.2">
      <c r="A2270" s="254" t="s">
        <v>9169</v>
      </c>
    </row>
    <row r="2271" spans="1:1" x14ac:dyDescent="0.2">
      <c r="A2271" s="254" t="s">
        <v>9169</v>
      </c>
    </row>
    <row r="2272" spans="1:1" x14ac:dyDescent="0.2">
      <c r="A2272" s="254" t="s">
        <v>9169</v>
      </c>
    </row>
    <row r="2273" spans="1:1" x14ac:dyDescent="0.2">
      <c r="A2273" s="254" t="s">
        <v>9169</v>
      </c>
    </row>
    <row r="2274" spans="1:1" x14ac:dyDescent="0.2">
      <c r="A2274" s="254" t="s">
        <v>9169</v>
      </c>
    </row>
    <row r="2275" spans="1:1" x14ac:dyDescent="0.2">
      <c r="A2275" s="254" t="s">
        <v>9169</v>
      </c>
    </row>
    <row r="2276" spans="1:1" x14ac:dyDescent="0.2">
      <c r="A2276" s="254" t="s">
        <v>9169</v>
      </c>
    </row>
    <row r="2277" spans="1:1" x14ac:dyDescent="0.2">
      <c r="A2277" s="254" t="s">
        <v>9169</v>
      </c>
    </row>
    <row r="2278" spans="1:1" x14ac:dyDescent="0.2">
      <c r="A2278" s="254" t="s">
        <v>9169</v>
      </c>
    </row>
    <row r="2279" spans="1:1" x14ac:dyDescent="0.2">
      <c r="A2279" s="254" t="s">
        <v>9169</v>
      </c>
    </row>
    <row r="2280" spans="1:1" x14ac:dyDescent="0.2">
      <c r="A2280" s="254" t="s">
        <v>9169</v>
      </c>
    </row>
    <row r="2281" spans="1:1" x14ac:dyDescent="0.2">
      <c r="A2281" s="254" t="s">
        <v>9169</v>
      </c>
    </row>
    <row r="2282" spans="1:1" x14ac:dyDescent="0.2">
      <c r="A2282" s="254" t="s">
        <v>9169</v>
      </c>
    </row>
    <row r="2283" spans="1:1" x14ac:dyDescent="0.2">
      <c r="A2283" s="254" t="s">
        <v>9169</v>
      </c>
    </row>
    <row r="2284" spans="1:1" x14ac:dyDescent="0.2">
      <c r="A2284" s="254" t="s">
        <v>9169</v>
      </c>
    </row>
    <row r="2285" spans="1:1" x14ac:dyDescent="0.2">
      <c r="A2285" s="254" t="s">
        <v>9169</v>
      </c>
    </row>
    <row r="2286" spans="1:1" x14ac:dyDescent="0.2">
      <c r="A2286" s="254" t="s">
        <v>9169</v>
      </c>
    </row>
    <row r="2287" spans="1:1" x14ac:dyDescent="0.2">
      <c r="A2287" s="254" t="s">
        <v>9169</v>
      </c>
    </row>
    <row r="2288" spans="1:1" x14ac:dyDescent="0.2">
      <c r="A2288" s="254" t="s">
        <v>9169</v>
      </c>
    </row>
    <row r="2289" spans="1:1" x14ac:dyDescent="0.2">
      <c r="A2289" s="254" t="s">
        <v>9169</v>
      </c>
    </row>
    <row r="2290" spans="1:1" x14ac:dyDescent="0.2">
      <c r="A2290" s="254" t="s">
        <v>9169</v>
      </c>
    </row>
    <row r="2291" spans="1:1" x14ac:dyDescent="0.2">
      <c r="A2291" s="254" t="s">
        <v>9169</v>
      </c>
    </row>
    <row r="2292" spans="1:1" x14ac:dyDescent="0.2">
      <c r="A2292" s="254" t="s">
        <v>9169</v>
      </c>
    </row>
    <row r="2293" spans="1:1" x14ac:dyDescent="0.2">
      <c r="A2293" s="254" t="s">
        <v>9169</v>
      </c>
    </row>
    <row r="2294" spans="1:1" x14ac:dyDescent="0.2">
      <c r="A2294" s="254" t="s">
        <v>9169</v>
      </c>
    </row>
    <row r="2295" spans="1:1" x14ac:dyDescent="0.2">
      <c r="A2295" s="254" t="s">
        <v>9169</v>
      </c>
    </row>
    <row r="2296" spans="1:1" x14ac:dyDescent="0.2">
      <c r="A2296" s="254" t="s">
        <v>9169</v>
      </c>
    </row>
    <row r="2297" spans="1:1" x14ac:dyDescent="0.2">
      <c r="A2297" s="254" t="s">
        <v>9169</v>
      </c>
    </row>
    <row r="2298" spans="1:1" x14ac:dyDescent="0.2">
      <c r="A2298" s="254" t="s">
        <v>9169</v>
      </c>
    </row>
    <row r="2299" spans="1:1" x14ac:dyDescent="0.2">
      <c r="A2299" s="254" t="s">
        <v>9169</v>
      </c>
    </row>
    <row r="2300" spans="1:1" x14ac:dyDescent="0.2">
      <c r="A2300" s="254" t="s">
        <v>9169</v>
      </c>
    </row>
    <row r="2301" spans="1:1" x14ac:dyDescent="0.2">
      <c r="A2301" s="254" t="s">
        <v>9169</v>
      </c>
    </row>
    <row r="2302" spans="1:1" x14ac:dyDescent="0.2">
      <c r="A2302" s="254" t="s">
        <v>9169</v>
      </c>
    </row>
    <row r="2303" spans="1:1" x14ac:dyDescent="0.2">
      <c r="A2303" s="254" t="s">
        <v>9169</v>
      </c>
    </row>
    <row r="2304" spans="1:1" x14ac:dyDescent="0.2">
      <c r="A2304" s="254" t="s">
        <v>9169</v>
      </c>
    </row>
    <row r="2305" spans="1:1" x14ac:dyDescent="0.2">
      <c r="A2305" s="254" t="s">
        <v>9169</v>
      </c>
    </row>
    <row r="2306" spans="1:1" x14ac:dyDescent="0.2">
      <c r="A2306" s="254" t="s">
        <v>9169</v>
      </c>
    </row>
    <row r="2307" spans="1:1" x14ac:dyDescent="0.2">
      <c r="A2307" s="254" t="s">
        <v>9169</v>
      </c>
    </row>
    <row r="2308" spans="1:1" x14ac:dyDescent="0.2">
      <c r="A2308" s="254" t="s">
        <v>9169</v>
      </c>
    </row>
    <row r="2309" spans="1:1" x14ac:dyDescent="0.2">
      <c r="A2309" s="254" t="s">
        <v>9169</v>
      </c>
    </row>
    <row r="2310" spans="1:1" x14ac:dyDescent="0.2">
      <c r="A2310" s="254" t="s">
        <v>9169</v>
      </c>
    </row>
    <row r="2311" spans="1:1" x14ac:dyDescent="0.2">
      <c r="A2311" s="254" t="s">
        <v>9169</v>
      </c>
    </row>
    <row r="2312" spans="1:1" x14ac:dyDescent="0.2">
      <c r="A2312" s="254" t="s">
        <v>9169</v>
      </c>
    </row>
    <row r="2313" spans="1:1" x14ac:dyDescent="0.2">
      <c r="A2313" s="254" t="s">
        <v>9169</v>
      </c>
    </row>
    <row r="2314" spans="1:1" x14ac:dyDescent="0.2">
      <c r="A2314" s="254" t="s">
        <v>9169</v>
      </c>
    </row>
    <row r="2315" spans="1:1" x14ac:dyDescent="0.2">
      <c r="A2315" s="254" t="s">
        <v>9169</v>
      </c>
    </row>
    <row r="2316" spans="1:1" x14ac:dyDescent="0.2">
      <c r="A2316" s="254" t="s">
        <v>9169</v>
      </c>
    </row>
    <row r="2317" spans="1:1" x14ac:dyDescent="0.2">
      <c r="A2317" s="254" t="s">
        <v>9169</v>
      </c>
    </row>
    <row r="2318" spans="1:1" x14ac:dyDescent="0.2">
      <c r="A2318" s="254" t="s">
        <v>9169</v>
      </c>
    </row>
    <row r="2319" spans="1:1" x14ac:dyDescent="0.2">
      <c r="A2319" s="254" t="s">
        <v>9169</v>
      </c>
    </row>
    <row r="2320" spans="1:1" x14ac:dyDescent="0.2">
      <c r="A2320" s="254" t="s">
        <v>9169</v>
      </c>
    </row>
    <row r="2321" spans="1:1" x14ac:dyDescent="0.2">
      <c r="A2321" s="254" t="s">
        <v>9169</v>
      </c>
    </row>
    <row r="2322" spans="1:1" x14ac:dyDescent="0.2">
      <c r="A2322" s="254" t="s">
        <v>9169</v>
      </c>
    </row>
    <row r="2323" spans="1:1" x14ac:dyDescent="0.2">
      <c r="A2323" s="254" t="s">
        <v>9169</v>
      </c>
    </row>
    <row r="2324" spans="1:1" x14ac:dyDescent="0.2">
      <c r="A2324" s="254" t="s">
        <v>9169</v>
      </c>
    </row>
    <row r="2325" spans="1:1" x14ac:dyDescent="0.2">
      <c r="A2325" s="254" t="s">
        <v>9169</v>
      </c>
    </row>
    <row r="2326" spans="1:1" x14ac:dyDescent="0.2">
      <c r="A2326" s="254" t="s">
        <v>9169</v>
      </c>
    </row>
    <row r="2327" spans="1:1" x14ac:dyDescent="0.2">
      <c r="A2327" s="254" t="s">
        <v>9169</v>
      </c>
    </row>
    <row r="2328" spans="1:1" x14ac:dyDescent="0.2">
      <c r="A2328" s="254" t="s">
        <v>9169</v>
      </c>
    </row>
    <row r="2329" spans="1:1" x14ac:dyDescent="0.2">
      <c r="A2329" s="254" t="s">
        <v>9169</v>
      </c>
    </row>
    <row r="2330" spans="1:1" x14ac:dyDescent="0.2">
      <c r="A2330" s="254" t="s">
        <v>9169</v>
      </c>
    </row>
    <row r="2331" spans="1:1" x14ac:dyDescent="0.2">
      <c r="A2331" s="254" t="s">
        <v>9169</v>
      </c>
    </row>
    <row r="2332" spans="1:1" x14ac:dyDescent="0.2">
      <c r="A2332" s="254" t="s">
        <v>9169</v>
      </c>
    </row>
    <row r="2333" spans="1:1" x14ac:dyDescent="0.2">
      <c r="A2333" s="254" t="s">
        <v>9169</v>
      </c>
    </row>
    <row r="2334" spans="1:1" x14ac:dyDescent="0.2">
      <c r="A2334" s="254" t="s">
        <v>9169</v>
      </c>
    </row>
    <row r="2335" spans="1:1" x14ac:dyDescent="0.2">
      <c r="A2335" s="254" t="s">
        <v>9169</v>
      </c>
    </row>
    <row r="2336" spans="1:1" x14ac:dyDescent="0.2">
      <c r="A2336" s="254" t="s">
        <v>9169</v>
      </c>
    </row>
    <row r="2337" spans="1:1" x14ac:dyDescent="0.2">
      <c r="A2337" s="254" t="s">
        <v>9169</v>
      </c>
    </row>
    <row r="2338" spans="1:1" x14ac:dyDescent="0.2">
      <c r="A2338" s="254" t="s">
        <v>9169</v>
      </c>
    </row>
    <row r="2339" spans="1:1" x14ac:dyDescent="0.2">
      <c r="A2339" s="254" t="s">
        <v>9169</v>
      </c>
    </row>
    <row r="2340" spans="1:1" x14ac:dyDescent="0.2">
      <c r="A2340" s="254" t="s">
        <v>9169</v>
      </c>
    </row>
    <row r="2341" spans="1:1" x14ac:dyDescent="0.2">
      <c r="A2341" s="254" t="s">
        <v>9169</v>
      </c>
    </row>
    <row r="2342" spans="1:1" x14ac:dyDescent="0.2">
      <c r="A2342" s="254" t="s">
        <v>9169</v>
      </c>
    </row>
    <row r="2343" spans="1:1" x14ac:dyDescent="0.2">
      <c r="A2343" s="254" t="s">
        <v>9169</v>
      </c>
    </row>
    <row r="2344" spans="1:1" x14ac:dyDescent="0.2">
      <c r="A2344" s="254" t="s">
        <v>9169</v>
      </c>
    </row>
    <row r="2345" spans="1:1" x14ac:dyDescent="0.2">
      <c r="A2345" s="254" t="s">
        <v>9169</v>
      </c>
    </row>
    <row r="2346" spans="1:1" x14ac:dyDescent="0.2">
      <c r="A2346" s="254" t="s">
        <v>9169</v>
      </c>
    </row>
    <row r="2347" spans="1:1" x14ac:dyDescent="0.2">
      <c r="A2347" s="254" t="s">
        <v>9169</v>
      </c>
    </row>
    <row r="2348" spans="1:1" x14ac:dyDescent="0.2">
      <c r="A2348" s="254" t="s">
        <v>9169</v>
      </c>
    </row>
    <row r="2349" spans="1:1" x14ac:dyDescent="0.2">
      <c r="A2349" s="254" t="s">
        <v>9169</v>
      </c>
    </row>
    <row r="2350" spans="1:1" x14ac:dyDescent="0.2">
      <c r="A2350" s="254" t="s">
        <v>9169</v>
      </c>
    </row>
    <row r="2351" spans="1:1" x14ac:dyDescent="0.2">
      <c r="A2351" s="254" t="s">
        <v>9169</v>
      </c>
    </row>
    <row r="2352" spans="1:1" x14ac:dyDescent="0.2">
      <c r="A2352" s="254" t="s">
        <v>9169</v>
      </c>
    </row>
    <row r="2353" spans="1:1" x14ac:dyDescent="0.2">
      <c r="A2353" s="254" t="s">
        <v>9169</v>
      </c>
    </row>
    <row r="2354" spans="1:1" x14ac:dyDescent="0.2">
      <c r="A2354" s="254" t="s">
        <v>9169</v>
      </c>
    </row>
    <row r="2355" spans="1:1" x14ac:dyDescent="0.2">
      <c r="A2355" s="254" t="s">
        <v>9169</v>
      </c>
    </row>
    <row r="2356" spans="1:1" x14ac:dyDescent="0.2">
      <c r="A2356" s="254" t="s">
        <v>9169</v>
      </c>
    </row>
    <row r="2357" spans="1:1" x14ac:dyDescent="0.2">
      <c r="A2357" s="254" t="s">
        <v>9169</v>
      </c>
    </row>
    <row r="2358" spans="1:1" x14ac:dyDescent="0.2">
      <c r="A2358" s="254" t="s">
        <v>9169</v>
      </c>
    </row>
    <row r="2359" spans="1:1" x14ac:dyDescent="0.2">
      <c r="A2359" s="254" t="s">
        <v>9169</v>
      </c>
    </row>
    <row r="2360" spans="1:1" x14ac:dyDescent="0.2">
      <c r="A2360" s="254" t="s">
        <v>9169</v>
      </c>
    </row>
    <row r="2361" spans="1:1" x14ac:dyDescent="0.2">
      <c r="A2361" s="254" t="s">
        <v>9169</v>
      </c>
    </row>
    <row r="2362" spans="1:1" x14ac:dyDescent="0.2">
      <c r="A2362" s="254" t="s">
        <v>9169</v>
      </c>
    </row>
    <row r="2363" spans="1:1" x14ac:dyDescent="0.2">
      <c r="A2363" s="254" t="s">
        <v>9169</v>
      </c>
    </row>
    <row r="2364" spans="1:1" x14ac:dyDescent="0.2">
      <c r="A2364" s="254" t="s">
        <v>9169</v>
      </c>
    </row>
    <row r="2365" spans="1:1" x14ac:dyDescent="0.2">
      <c r="A2365" s="254" t="s">
        <v>9169</v>
      </c>
    </row>
    <row r="2366" spans="1:1" x14ac:dyDescent="0.2">
      <c r="A2366" s="254" t="s">
        <v>9169</v>
      </c>
    </row>
    <row r="2367" spans="1:1" x14ac:dyDescent="0.2">
      <c r="A2367" s="254" t="s">
        <v>9169</v>
      </c>
    </row>
    <row r="2368" spans="1:1" x14ac:dyDescent="0.2">
      <c r="A2368" s="254" t="s">
        <v>9169</v>
      </c>
    </row>
    <row r="2369" spans="1:1" x14ac:dyDescent="0.2">
      <c r="A2369" s="254" t="s">
        <v>9169</v>
      </c>
    </row>
    <row r="2370" spans="1:1" x14ac:dyDescent="0.2">
      <c r="A2370" s="254" t="s">
        <v>9169</v>
      </c>
    </row>
    <row r="2371" spans="1:1" x14ac:dyDescent="0.2">
      <c r="A2371" s="254" t="s">
        <v>9169</v>
      </c>
    </row>
    <row r="2372" spans="1:1" x14ac:dyDescent="0.2">
      <c r="A2372" s="254" t="s">
        <v>9169</v>
      </c>
    </row>
    <row r="2373" spans="1:1" x14ac:dyDescent="0.2">
      <c r="A2373" s="254" t="s">
        <v>9169</v>
      </c>
    </row>
    <row r="2374" spans="1:1" x14ac:dyDescent="0.2">
      <c r="A2374" s="254" t="s">
        <v>9169</v>
      </c>
    </row>
    <row r="2375" spans="1:1" x14ac:dyDescent="0.2">
      <c r="A2375" s="254" t="s">
        <v>9169</v>
      </c>
    </row>
    <row r="2376" spans="1:1" x14ac:dyDescent="0.2">
      <c r="A2376" s="254" t="s">
        <v>9169</v>
      </c>
    </row>
    <row r="2377" spans="1:1" x14ac:dyDescent="0.2">
      <c r="A2377" s="254" t="s">
        <v>9169</v>
      </c>
    </row>
    <row r="2378" spans="1:1" x14ac:dyDescent="0.2">
      <c r="A2378" s="254" t="s">
        <v>9169</v>
      </c>
    </row>
    <row r="2379" spans="1:1" x14ac:dyDescent="0.2">
      <c r="A2379" s="254" t="s">
        <v>9169</v>
      </c>
    </row>
    <row r="2380" spans="1:1" x14ac:dyDescent="0.2">
      <c r="A2380" s="254" t="s">
        <v>9169</v>
      </c>
    </row>
    <row r="2381" spans="1:1" x14ac:dyDescent="0.2">
      <c r="A2381" s="254" t="s">
        <v>9169</v>
      </c>
    </row>
    <row r="2382" spans="1:1" x14ac:dyDescent="0.2">
      <c r="A2382" s="254" t="s">
        <v>9169</v>
      </c>
    </row>
    <row r="2383" spans="1:1" x14ac:dyDescent="0.2">
      <c r="A2383" s="254" t="s">
        <v>9169</v>
      </c>
    </row>
    <row r="2384" spans="1:1" x14ac:dyDescent="0.2">
      <c r="A2384" s="254" t="s">
        <v>9169</v>
      </c>
    </row>
    <row r="2385" spans="1:1" x14ac:dyDescent="0.2">
      <c r="A2385" s="254" t="s">
        <v>9169</v>
      </c>
    </row>
    <row r="2386" spans="1:1" x14ac:dyDescent="0.2">
      <c r="A2386" s="254" t="s">
        <v>9169</v>
      </c>
    </row>
    <row r="2387" spans="1:1" x14ac:dyDescent="0.2">
      <c r="A2387" s="254" t="s">
        <v>9169</v>
      </c>
    </row>
    <row r="2388" spans="1:1" x14ac:dyDescent="0.2">
      <c r="A2388" s="254" t="s">
        <v>9169</v>
      </c>
    </row>
    <row r="2389" spans="1:1" x14ac:dyDescent="0.2">
      <c r="A2389" s="254" t="s">
        <v>9169</v>
      </c>
    </row>
    <row r="2390" spans="1:1" x14ac:dyDescent="0.2">
      <c r="A2390" s="254" t="s">
        <v>9169</v>
      </c>
    </row>
    <row r="2391" spans="1:1" x14ac:dyDescent="0.2">
      <c r="A2391" s="254" t="s">
        <v>9169</v>
      </c>
    </row>
    <row r="2392" spans="1:1" x14ac:dyDescent="0.2">
      <c r="A2392" s="254" t="s">
        <v>9169</v>
      </c>
    </row>
    <row r="2393" spans="1:1" x14ac:dyDescent="0.2">
      <c r="A2393" s="254" t="s">
        <v>9169</v>
      </c>
    </row>
    <row r="2394" spans="1:1" x14ac:dyDescent="0.2">
      <c r="A2394" s="254" t="s">
        <v>9169</v>
      </c>
    </row>
    <row r="2395" spans="1:1" x14ac:dyDescent="0.2">
      <c r="A2395" s="254" t="s">
        <v>9169</v>
      </c>
    </row>
    <row r="2396" spans="1:1" x14ac:dyDescent="0.2">
      <c r="A2396" s="254" t="s">
        <v>9169</v>
      </c>
    </row>
    <row r="2397" spans="1:1" x14ac:dyDescent="0.2">
      <c r="A2397" s="254" t="s">
        <v>9169</v>
      </c>
    </row>
    <row r="2398" spans="1:1" x14ac:dyDescent="0.2">
      <c r="A2398" s="254" t="s">
        <v>9169</v>
      </c>
    </row>
    <row r="2399" spans="1:1" x14ac:dyDescent="0.2">
      <c r="A2399" s="254" t="s">
        <v>9169</v>
      </c>
    </row>
    <row r="2400" spans="1:1" x14ac:dyDescent="0.2">
      <c r="A2400" s="254" t="s">
        <v>9169</v>
      </c>
    </row>
    <row r="2401" spans="1:1" x14ac:dyDescent="0.2">
      <c r="A2401" s="254" t="s">
        <v>9169</v>
      </c>
    </row>
    <row r="2402" spans="1:1" x14ac:dyDescent="0.2">
      <c r="A2402" s="254" t="s">
        <v>9169</v>
      </c>
    </row>
    <row r="2403" spans="1:1" x14ac:dyDescent="0.2">
      <c r="A2403" s="254" t="s">
        <v>9169</v>
      </c>
    </row>
    <row r="2404" spans="1:1" x14ac:dyDescent="0.2">
      <c r="A2404" s="254" t="s">
        <v>9169</v>
      </c>
    </row>
    <row r="2405" spans="1:1" x14ac:dyDescent="0.2">
      <c r="A2405" s="254" t="s">
        <v>9169</v>
      </c>
    </row>
    <row r="2406" spans="1:1" x14ac:dyDescent="0.2">
      <c r="A2406" s="254" t="s">
        <v>9169</v>
      </c>
    </row>
    <row r="2407" spans="1:1" x14ac:dyDescent="0.2">
      <c r="A2407" s="254" t="s">
        <v>9169</v>
      </c>
    </row>
    <row r="2408" spans="1:1" x14ac:dyDescent="0.2">
      <c r="A2408" s="254" t="s">
        <v>9169</v>
      </c>
    </row>
    <row r="2409" spans="1:1" x14ac:dyDescent="0.2">
      <c r="A2409" s="254" t="s">
        <v>9169</v>
      </c>
    </row>
    <row r="2410" spans="1:1" x14ac:dyDescent="0.2">
      <c r="A2410" s="254" t="s">
        <v>9169</v>
      </c>
    </row>
    <row r="2411" spans="1:1" x14ac:dyDescent="0.2">
      <c r="A2411" s="254" t="s">
        <v>9169</v>
      </c>
    </row>
    <row r="2412" spans="1:1" x14ac:dyDescent="0.2">
      <c r="A2412" s="254" t="s">
        <v>9169</v>
      </c>
    </row>
    <row r="2413" spans="1:1" x14ac:dyDescent="0.2">
      <c r="A2413" s="254" t="s">
        <v>9169</v>
      </c>
    </row>
    <row r="2414" spans="1:1" x14ac:dyDescent="0.2">
      <c r="A2414" s="254" t="s">
        <v>9169</v>
      </c>
    </row>
    <row r="2415" spans="1:1" x14ac:dyDescent="0.2">
      <c r="A2415" s="254" t="s">
        <v>9169</v>
      </c>
    </row>
    <row r="2416" spans="1:1" x14ac:dyDescent="0.2">
      <c r="A2416" s="254" t="s">
        <v>9169</v>
      </c>
    </row>
    <row r="2417" spans="1:1" x14ac:dyDescent="0.2">
      <c r="A2417" s="254" t="s">
        <v>9169</v>
      </c>
    </row>
    <row r="2418" spans="1:1" x14ac:dyDescent="0.2">
      <c r="A2418" s="254" t="s">
        <v>9169</v>
      </c>
    </row>
    <row r="2419" spans="1:1" x14ac:dyDescent="0.2">
      <c r="A2419" s="254" t="s">
        <v>9169</v>
      </c>
    </row>
    <row r="2420" spans="1:1" x14ac:dyDescent="0.2">
      <c r="A2420" s="254" t="s">
        <v>9169</v>
      </c>
    </row>
    <row r="2421" spans="1:1" x14ac:dyDescent="0.2">
      <c r="A2421" s="254" t="s">
        <v>9169</v>
      </c>
    </row>
    <row r="2422" spans="1:1" x14ac:dyDescent="0.2">
      <c r="A2422" s="254" t="s">
        <v>9169</v>
      </c>
    </row>
    <row r="2423" spans="1:1" x14ac:dyDescent="0.2">
      <c r="A2423" s="254" t="s">
        <v>9169</v>
      </c>
    </row>
    <row r="2424" spans="1:1" x14ac:dyDescent="0.2">
      <c r="A2424" s="254" t="s">
        <v>9169</v>
      </c>
    </row>
    <row r="2425" spans="1:1" x14ac:dyDescent="0.2">
      <c r="A2425" s="254" t="s">
        <v>9169</v>
      </c>
    </row>
    <row r="2426" spans="1:1" x14ac:dyDescent="0.2">
      <c r="A2426" s="254" t="s">
        <v>9169</v>
      </c>
    </row>
    <row r="2427" spans="1:1" x14ac:dyDescent="0.2">
      <c r="A2427" s="254" t="s">
        <v>9169</v>
      </c>
    </row>
    <row r="2428" spans="1:1" x14ac:dyDescent="0.2">
      <c r="A2428" s="254" t="s">
        <v>9169</v>
      </c>
    </row>
    <row r="2429" spans="1:1" x14ac:dyDescent="0.2">
      <c r="A2429" s="254" t="s">
        <v>9169</v>
      </c>
    </row>
    <row r="2430" spans="1:1" x14ac:dyDescent="0.2">
      <c r="A2430" s="254" t="s">
        <v>9169</v>
      </c>
    </row>
    <row r="2431" spans="1:1" x14ac:dyDescent="0.2">
      <c r="A2431" s="254" t="s">
        <v>9169</v>
      </c>
    </row>
    <row r="2432" spans="1:1" x14ac:dyDescent="0.2">
      <c r="A2432" s="254" t="s">
        <v>9169</v>
      </c>
    </row>
    <row r="2433" spans="1:1" x14ac:dyDescent="0.2">
      <c r="A2433" s="254" t="s">
        <v>9169</v>
      </c>
    </row>
    <row r="2434" spans="1:1" x14ac:dyDescent="0.2">
      <c r="A2434" s="254" t="s">
        <v>9169</v>
      </c>
    </row>
    <row r="2435" spans="1:1" x14ac:dyDescent="0.2">
      <c r="A2435" s="254" t="s">
        <v>9169</v>
      </c>
    </row>
    <row r="2436" spans="1:1" x14ac:dyDescent="0.2">
      <c r="A2436" s="254" t="s">
        <v>9169</v>
      </c>
    </row>
    <row r="2437" spans="1:1" x14ac:dyDescent="0.2">
      <c r="A2437" s="254" t="s">
        <v>9169</v>
      </c>
    </row>
    <row r="2438" spans="1:1" x14ac:dyDescent="0.2">
      <c r="A2438" s="254" t="s">
        <v>9169</v>
      </c>
    </row>
    <row r="2439" spans="1:1" x14ac:dyDescent="0.2">
      <c r="A2439" s="254" t="s">
        <v>9169</v>
      </c>
    </row>
    <row r="2440" spans="1:1" x14ac:dyDescent="0.2">
      <c r="A2440" s="254" t="s">
        <v>9169</v>
      </c>
    </row>
    <row r="2441" spans="1:1" x14ac:dyDescent="0.2">
      <c r="A2441" s="254" t="s">
        <v>9169</v>
      </c>
    </row>
    <row r="2442" spans="1:1" x14ac:dyDescent="0.2">
      <c r="A2442" s="254" t="s">
        <v>9169</v>
      </c>
    </row>
    <row r="2443" spans="1:1" x14ac:dyDescent="0.2">
      <c r="A2443" s="254" t="s">
        <v>9169</v>
      </c>
    </row>
    <row r="2444" spans="1:1" x14ac:dyDescent="0.2">
      <c r="A2444" s="254" t="s">
        <v>9169</v>
      </c>
    </row>
    <row r="2445" spans="1:1" x14ac:dyDescent="0.2">
      <c r="A2445" s="254" t="s">
        <v>9169</v>
      </c>
    </row>
    <row r="2446" spans="1:1" x14ac:dyDescent="0.2">
      <c r="A2446" s="254" t="s">
        <v>9169</v>
      </c>
    </row>
    <row r="2447" spans="1:1" x14ac:dyDescent="0.2">
      <c r="A2447" s="254" t="s">
        <v>9169</v>
      </c>
    </row>
    <row r="2448" spans="1:1" x14ac:dyDescent="0.2">
      <c r="A2448" s="254" t="s">
        <v>9169</v>
      </c>
    </row>
    <row r="2449" spans="1:1" x14ac:dyDescent="0.2">
      <c r="A2449" s="254" t="s">
        <v>9169</v>
      </c>
    </row>
    <row r="2450" spans="1:1" x14ac:dyDescent="0.2">
      <c r="A2450" s="254" t="s">
        <v>9169</v>
      </c>
    </row>
    <row r="2451" spans="1:1" x14ac:dyDescent="0.2">
      <c r="A2451" s="254" t="s">
        <v>9169</v>
      </c>
    </row>
    <row r="2452" spans="1:1" x14ac:dyDescent="0.2">
      <c r="A2452" s="254" t="s">
        <v>9169</v>
      </c>
    </row>
    <row r="2453" spans="1:1" x14ac:dyDescent="0.2">
      <c r="A2453" s="254" t="s">
        <v>9169</v>
      </c>
    </row>
    <row r="2454" spans="1:1" x14ac:dyDescent="0.2">
      <c r="A2454" s="254" t="s">
        <v>9169</v>
      </c>
    </row>
    <row r="2455" spans="1:1" x14ac:dyDescent="0.2">
      <c r="A2455" s="254" t="s">
        <v>9169</v>
      </c>
    </row>
    <row r="2456" spans="1:1" x14ac:dyDescent="0.2">
      <c r="A2456" s="254" t="s">
        <v>9169</v>
      </c>
    </row>
    <row r="2457" spans="1:1" x14ac:dyDescent="0.2">
      <c r="A2457" s="254" t="s">
        <v>9169</v>
      </c>
    </row>
    <row r="2458" spans="1:1" x14ac:dyDescent="0.2">
      <c r="A2458" s="254" t="s">
        <v>9169</v>
      </c>
    </row>
    <row r="2459" spans="1:1" x14ac:dyDescent="0.2">
      <c r="A2459" s="254" t="s">
        <v>9169</v>
      </c>
    </row>
    <row r="2460" spans="1:1" x14ac:dyDescent="0.2">
      <c r="A2460" s="254" t="s">
        <v>9169</v>
      </c>
    </row>
    <row r="2461" spans="1:1" x14ac:dyDescent="0.2">
      <c r="A2461" s="254" t="s">
        <v>9169</v>
      </c>
    </row>
    <row r="2462" spans="1:1" x14ac:dyDescent="0.2">
      <c r="A2462" s="254" t="s">
        <v>9169</v>
      </c>
    </row>
    <row r="2463" spans="1:1" x14ac:dyDescent="0.2">
      <c r="A2463" s="254" t="s">
        <v>9169</v>
      </c>
    </row>
    <row r="2464" spans="1:1" x14ac:dyDescent="0.2">
      <c r="A2464" s="254" t="s">
        <v>9169</v>
      </c>
    </row>
    <row r="2465" spans="1:1" x14ac:dyDescent="0.2">
      <c r="A2465" s="254" t="s">
        <v>9169</v>
      </c>
    </row>
    <row r="2466" spans="1:1" x14ac:dyDescent="0.2">
      <c r="A2466" s="254" t="s">
        <v>9169</v>
      </c>
    </row>
    <row r="2467" spans="1:1" x14ac:dyDescent="0.2">
      <c r="A2467" s="254" t="s">
        <v>9169</v>
      </c>
    </row>
    <row r="2468" spans="1:1" x14ac:dyDescent="0.2">
      <c r="A2468" s="254" t="s">
        <v>9169</v>
      </c>
    </row>
    <row r="2469" spans="1:1" x14ac:dyDescent="0.2">
      <c r="A2469" s="254" t="s">
        <v>9169</v>
      </c>
    </row>
    <row r="2470" spans="1:1" x14ac:dyDescent="0.2">
      <c r="A2470" s="254" t="s">
        <v>9169</v>
      </c>
    </row>
    <row r="2471" spans="1:1" x14ac:dyDescent="0.2">
      <c r="A2471" s="254" t="s">
        <v>9169</v>
      </c>
    </row>
    <row r="2472" spans="1:1" x14ac:dyDescent="0.2">
      <c r="A2472" s="254" t="s">
        <v>9169</v>
      </c>
    </row>
    <row r="2473" spans="1:1" x14ac:dyDescent="0.2">
      <c r="A2473" s="254" t="s">
        <v>9169</v>
      </c>
    </row>
    <row r="2474" spans="1:1" x14ac:dyDescent="0.2">
      <c r="A2474" s="254" t="s">
        <v>9169</v>
      </c>
    </row>
    <row r="2475" spans="1:1" x14ac:dyDescent="0.2">
      <c r="A2475" s="254" t="s">
        <v>9169</v>
      </c>
    </row>
    <row r="2476" spans="1:1" x14ac:dyDescent="0.2">
      <c r="A2476" s="254" t="s">
        <v>9169</v>
      </c>
    </row>
    <row r="2477" spans="1:1" x14ac:dyDescent="0.2">
      <c r="A2477" s="254" t="s">
        <v>9169</v>
      </c>
    </row>
    <row r="2478" spans="1:1" x14ac:dyDescent="0.2">
      <c r="A2478" s="254" t="s">
        <v>9169</v>
      </c>
    </row>
    <row r="2479" spans="1:1" x14ac:dyDescent="0.2">
      <c r="A2479" s="254" t="s">
        <v>9169</v>
      </c>
    </row>
    <row r="2480" spans="1:1" x14ac:dyDescent="0.2">
      <c r="A2480" s="254" t="s">
        <v>9169</v>
      </c>
    </row>
    <row r="2481" spans="1:1" x14ac:dyDescent="0.2">
      <c r="A2481" s="254" t="s">
        <v>9169</v>
      </c>
    </row>
    <row r="2482" spans="1:1" x14ac:dyDescent="0.2">
      <c r="A2482" s="254" t="s">
        <v>9169</v>
      </c>
    </row>
    <row r="2483" spans="1:1" x14ac:dyDescent="0.2">
      <c r="A2483" s="254" t="s">
        <v>9169</v>
      </c>
    </row>
    <row r="2484" spans="1:1" x14ac:dyDescent="0.2">
      <c r="A2484" s="254" t="s">
        <v>9169</v>
      </c>
    </row>
    <row r="2485" spans="1:1" x14ac:dyDescent="0.2">
      <c r="A2485" s="254" t="s">
        <v>9169</v>
      </c>
    </row>
    <row r="2486" spans="1:1" x14ac:dyDescent="0.2">
      <c r="A2486" s="254" t="s">
        <v>9169</v>
      </c>
    </row>
    <row r="2487" spans="1:1" x14ac:dyDescent="0.2">
      <c r="A2487" s="254" t="s">
        <v>9169</v>
      </c>
    </row>
    <row r="2488" spans="1:1" x14ac:dyDescent="0.2">
      <c r="A2488" s="254" t="s">
        <v>9169</v>
      </c>
    </row>
    <row r="2489" spans="1:1" x14ac:dyDescent="0.2">
      <c r="A2489" s="254" t="s">
        <v>9169</v>
      </c>
    </row>
    <row r="2490" spans="1:1" x14ac:dyDescent="0.2">
      <c r="A2490" s="254" t="s">
        <v>9169</v>
      </c>
    </row>
    <row r="2491" spans="1:1" x14ac:dyDescent="0.2">
      <c r="A2491" s="254" t="s">
        <v>9169</v>
      </c>
    </row>
    <row r="2492" spans="1:1" x14ac:dyDescent="0.2">
      <c r="A2492" s="254" t="s">
        <v>9169</v>
      </c>
    </row>
    <row r="2493" spans="1:1" x14ac:dyDescent="0.2">
      <c r="A2493" s="254" t="s">
        <v>9169</v>
      </c>
    </row>
    <row r="2494" spans="1:1" x14ac:dyDescent="0.2">
      <c r="A2494" s="254" t="s">
        <v>9169</v>
      </c>
    </row>
    <row r="2495" spans="1:1" x14ac:dyDescent="0.2">
      <c r="A2495" s="254" t="s">
        <v>9169</v>
      </c>
    </row>
    <row r="2496" spans="1:1" x14ac:dyDescent="0.2">
      <c r="A2496" s="254" t="s">
        <v>9169</v>
      </c>
    </row>
    <row r="2497" spans="1:1" x14ac:dyDescent="0.2">
      <c r="A2497" s="254" t="s">
        <v>9169</v>
      </c>
    </row>
    <row r="2498" spans="1:1" x14ac:dyDescent="0.2">
      <c r="A2498" s="254" t="s">
        <v>9169</v>
      </c>
    </row>
    <row r="2499" spans="1:1" x14ac:dyDescent="0.2">
      <c r="A2499" s="254" t="s">
        <v>9169</v>
      </c>
    </row>
    <row r="2500" spans="1:1" x14ac:dyDescent="0.2">
      <c r="A2500" s="254" t="s">
        <v>9169</v>
      </c>
    </row>
    <row r="2501" spans="1:1" x14ac:dyDescent="0.2">
      <c r="A2501" s="254" t="s">
        <v>9169</v>
      </c>
    </row>
    <row r="2502" spans="1:1" x14ac:dyDescent="0.2">
      <c r="A2502" s="254" t="s">
        <v>9169</v>
      </c>
    </row>
    <row r="2503" spans="1:1" x14ac:dyDescent="0.2">
      <c r="A2503" s="254" t="s">
        <v>9169</v>
      </c>
    </row>
    <row r="2504" spans="1:1" x14ac:dyDescent="0.2">
      <c r="A2504" s="254" t="s">
        <v>9169</v>
      </c>
    </row>
    <row r="2505" spans="1:1" x14ac:dyDescent="0.2">
      <c r="A2505" s="254" t="s">
        <v>9169</v>
      </c>
    </row>
    <row r="2506" spans="1:1" x14ac:dyDescent="0.2">
      <c r="A2506" s="254" t="s">
        <v>9169</v>
      </c>
    </row>
    <row r="2507" spans="1:1" x14ac:dyDescent="0.2">
      <c r="A2507" s="254" t="s">
        <v>9169</v>
      </c>
    </row>
    <row r="2508" spans="1:1" x14ac:dyDescent="0.2">
      <c r="A2508" s="254" t="s">
        <v>9169</v>
      </c>
    </row>
    <row r="2509" spans="1:1" x14ac:dyDescent="0.2">
      <c r="A2509" s="254" t="s">
        <v>9169</v>
      </c>
    </row>
    <row r="2510" spans="1:1" x14ac:dyDescent="0.2">
      <c r="A2510" s="254" t="s">
        <v>9169</v>
      </c>
    </row>
    <row r="2511" spans="1:1" x14ac:dyDescent="0.2">
      <c r="A2511" s="254" t="s">
        <v>9169</v>
      </c>
    </row>
    <row r="2512" spans="1:1" x14ac:dyDescent="0.2">
      <c r="A2512" s="254" t="s">
        <v>9169</v>
      </c>
    </row>
    <row r="2513" spans="1:1" x14ac:dyDescent="0.2">
      <c r="A2513" s="254" t="s">
        <v>9169</v>
      </c>
    </row>
    <row r="2514" spans="1:1" x14ac:dyDescent="0.2">
      <c r="A2514" s="254" t="s">
        <v>9169</v>
      </c>
    </row>
    <row r="2515" spans="1:1" x14ac:dyDescent="0.2">
      <c r="A2515" s="254" t="s">
        <v>9169</v>
      </c>
    </row>
    <row r="2516" spans="1:1" x14ac:dyDescent="0.2">
      <c r="A2516" s="254" t="s">
        <v>9169</v>
      </c>
    </row>
    <row r="2517" spans="1:1" x14ac:dyDescent="0.2">
      <c r="A2517" s="254" t="s">
        <v>9169</v>
      </c>
    </row>
    <row r="2518" spans="1:1" x14ac:dyDescent="0.2">
      <c r="A2518" s="254" t="s">
        <v>9169</v>
      </c>
    </row>
    <row r="2519" spans="1:1" x14ac:dyDescent="0.2">
      <c r="A2519" s="254" t="s">
        <v>9169</v>
      </c>
    </row>
    <row r="2520" spans="1:1" x14ac:dyDescent="0.2">
      <c r="A2520" s="254" t="s">
        <v>9169</v>
      </c>
    </row>
    <row r="2521" spans="1:1" x14ac:dyDescent="0.2">
      <c r="A2521" s="254" t="s">
        <v>9169</v>
      </c>
    </row>
    <row r="2522" spans="1:1" x14ac:dyDescent="0.2">
      <c r="A2522" s="254" t="s">
        <v>9169</v>
      </c>
    </row>
    <row r="2523" spans="1:1" x14ac:dyDescent="0.2">
      <c r="A2523" s="254" t="s">
        <v>9169</v>
      </c>
    </row>
    <row r="2524" spans="1:1" x14ac:dyDescent="0.2">
      <c r="A2524" s="254" t="s">
        <v>9169</v>
      </c>
    </row>
    <row r="2525" spans="1:1" x14ac:dyDescent="0.2">
      <c r="A2525" s="254" t="s">
        <v>9169</v>
      </c>
    </row>
    <row r="2526" spans="1:1" x14ac:dyDescent="0.2">
      <c r="A2526" s="254" t="s">
        <v>9169</v>
      </c>
    </row>
    <row r="2527" spans="1:1" x14ac:dyDescent="0.2">
      <c r="A2527" s="254" t="s">
        <v>9169</v>
      </c>
    </row>
    <row r="2528" spans="1:1" x14ac:dyDescent="0.2">
      <c r="A2528" s="254" t="s">
        <v>9169</v>
      </c>
    </row>
    <row r="2529" spans="1:1" x14ac:dyDescent="0.2">
      <c r="A2529" s="254" t="s">
        <v>9169</v>
      </c>
    </row>
    <row r="2530" spans="1:1" x14ac:dyDescent="0.2">
      <c r="A2530" s="254" t="s">
        <v>9169</v>
      </c>
    </row>
    <row r="2531" spans="1:1" x14ac:dyDescent="0.2">
      <c r="A2531" s="254" t="s">
        <v>9169</v>
      </c>
    </row>
    <row r="2532" spans="1:1" x14ac:dyDescent="0.2">
      <c r="A2532" s="254" t="s">
        <v>9169</v>
      </c>
    </row>
    <row r="2533" spans="1:1" x14ac:dyDescent="0.2">
      <c r="A2533" s="254" t="s">
        <v>9169</v>
      </c>
    </row>
    <row r="2534" spans="1:1" x14ac:dyDescent="0.2">
      <c r="A2534" s="254" t="s">
        <v>9169</v>
      </c>
    </row>
    <row r="2535" spans="1:1" x14ac:dyDescent="0.2">
      <c r="A2535" s="254" t="s">
        <v>9169</v>
      </c>
    </row>
    <row r="2536" spans="1:1" x14ac:dyDescent="0.2">
      <c r="A2536" s="254" t="s">
        <v>9169</v>
      </c>
    </row>
    <row r="2537" spans="1:1" x14ac:dyDescent="0.2">
      <c r="A2537" s="254" t="s">
        <v>9169</v>
      </c>
    </row>
    <row r="2538" spans="1:1" x14ac:dyDescent="0.2">
      <c r="A2538" s="254" t="s">
        <v>9169</v>
      </c>
    </row>
    <row r="2539" spans="1:1" x14ac:dyDescent="0.2">
      <c r="A2539" s="254" t="s">
        <v>9169</v>
      </c>
    </row>
    <row r="2540" spans="1:1" x14ac:dyDescent="0.2">
      <c r="A2540" s="254" t="s">
        <v>9169</v>
      </c>
    </row>
    <row r="2541" spans="1:1" x14ac:dyDescent="0.2">
      <c r="A2541" s="254" t="s">
        <v>9169</v>
      </c>
    </row>
    <row r="2542" spans="1:1" x14ac:dyDescent="0.2">
      <c r="A2542" s="254" t="s">
        <v>9169</v>
      </c>
    </row>
    <row r="2543" spans="1:1" x14ac:dyDescent="0.2">
      <c r="A2543" s="254" t="s">
        <v>9169</v>
      </c>
    </row>
    <row r="2544" spans="1:1" x14ac:dyDescent="0.2">
      <c r="A2544" s="254" t="s">
        <v>9169</v>
      </c>
    </row>
    <row r="2545" spans="1:1" x14ac:dyDescent="0.2">
      <c r="A2545" s="254" t="s">
        <v>9169</v>
      </c>
    </row>
    <row r="2546" spans="1:1" x14ac:dyDescent="0.2">
      <c r="A2546" s="254" t="s">
        <v>9169</v>
      </c>
    </row>
    <row r="2547" spans="1:1" x14ac:dyDescent="0.2">
      <c r="A2547" s="254" t="s">
        <v>9169</v>
      </c>
    </row>
    <row r="2548" spans="1:1" x14ac:dyDescent="0.2">
      <c r="A2548" s="254" t="s">
        <v>9169</v>
      </c>
    </row>
    <row r="2549" spans="1:1" x14ac:dyDescent="0.2">
      <c r="A2549" s="254" t="s">
        <v>9169</v>
      </c>
    </row>
    <row r="2550" spans="1:1" x14ac:dyDescent="0.2">
      <c r="A2550" s="254" t="s">
        <v>9169</v>
      </c>
    </row>
    <row r="2551" spans="1:1" x14ac:dyDescent="0.2">
      <c r="A2551" s="254" t="s">
        <v>9169</v>
      </c>
    </row>
    <row r="2552" spans="1:1" x14ac:dyDescent="0.2">
      <c r="A2552" s="254" t="s">
        <v>9169</v>
      </c>
    </row>
    <row r="2553" spans="1:1" x14ac:dyDescent="0.2">
      <c r="A2553" s="254" t="s">
        <v>9169</v>
      </c>
    </row>
    <row r="2554" spans="1:1" x14ac:dyDescent="0.2">
      <c r="A2554" s="254" t="s">
        <v>9169</v>
      </c>
    </row>
    <row r="2555" spans="1:1" x14ac:dyDescent="0.2">
      <c r="A2555" s="254" t="s">
        <v>9169</v>
      </c>
    </row>
    <row r="2556" spans="1:1" x14ac:dyDescent="0.2">
      <c r="A2556" s="254" t="s">
        <v>9169</v>
      </c>
    </row>
    <row r="2557" spans="1:1" x14ac:dyDescent="0.2">
      <c r="A2557" s="254" t="s">
        <v>9169</v>
      </c>
    </row>
    <row r="2558" spans="1:1" x14ac:dyDescent="0.2">
      <c r="A2558" s="254" t="s">
        <v>9169</v>
      </c>
    </row>
    <row r="2559" spans="1:1" x14ac:dyDescent="0.2">
      <c r="A2559" s="254" t="s">
        <v>9169</v>
      </c>
    </row>
    <row r="2560" spans="1:1" x14ac:dyDescent="0.2">
      <c r="A2560" s="254" t="s">
        <v>9169</v>
      </c>
    </row>
    <row r="2561" spans="1:1" x14ac:dyDescent="0.2">
      <c r="A2561" s="254" t="s">
        <v>9169</v>
      </c>
    </row>
    <row r="2562" spans="1:1" x14ac:dyDescent="0.2">
      <c r="A2562" s="254" t="s">
        <v>9169</v>
      </c>
    </row>
    <row r="2563" spans="1:1" x14ac:dyDescent="0.2">
      <c r="A2563" s="254" t="s">
        <v>9169</v>
      </c>
    </row>
    <row r="2564" spans="1:1" x14ac:dyDescent="0.2">
      <c r="A2564" s="254" t="s">
        <v>9169</v>
      </c>
    </row>
    <row r="2565" spans="1:1" x14ac:dyDescent="0.2">
      <c r="A2565" s="254" t="s">
        <v>9169</v>
      </c>
    </row>
    <row r="2566" spans="1:1" x14ac:dyDescent="0.2">
      <c r="A2566" s="254" t="s">
        <v>9169</v>
      </c>
    </row>
    <row r="2567" spans="1:1" x14ac:dyDescent="0.2">
      <c r="A2567" s="254" t="s">
        <v>9169</v>
      </c>
    </row>
    <row r="2568" spans="1:1" x14ac:dyDescent="0.2">
      <c r="A2568" s="254" t="s">
        <v>9169</v>
      </c>
    </row>
    <row r="2569" spans="1:1" x14ac:dyDescent="0.2">
      <c r="A2569" s="254" t="s">
        <v>9169</v>
      </c>
    </row>
    <row r="2570" spans="1:1" x14ac:dyDescent="0.2">
      <c r="A2570" s="254" t="s">
        <v>9169</v>
      </c>
    </row>
    <row r="2571" spans="1:1" x14ac:dyDescent="0.2">
      <c r="A2571" s="254" t="s">
        <v>9169</v>
      </c>
    </row>
    <row r="2572" spans="1:1" x14ac:dyDescent="0.2">
      <c r="A2572" s="254" t="s">
        <v>9169</v>
      </c>
    </row>
    <row r="2573" spans="1:1" x14ac:dyDescent="0.2">
      <c r="A2573" s="254" t="s">
        <v>9169</v>
      </c>
    </row>
    <row r="2574" spans="1:1" x14ac:dyDescent="0.2">
      <c r="A2574" s="254" t="s">
        <v>9169</v>
      </c>
    </row>
    <row r="2575" spans="1:1" x14ac:dyDescent="0.2">
      <c r="A2575" s="254" t="s">
        <v>9169</v>
      </c>
    </row>
    <row r="2576" spans="1:1" x14ac:dyDescent="0.2">
      <c r="A2576" s="254" t="s">
        <v>9169</v>
      </c>
    </row>
    <row r="2577" spans="1:1" x14ac:dyDescent="0.2">
      <c r="A2577" s="254" t="s">
        <v>9169</v>
      </c>
    </row>
    <row r="2578" spans="1:1" x14ac:dyDescent="0.2">
      <c r="A2578" s="254" t="s">
        <v>9169</v>
      </c>
    </row>
    <row r="2579" spans="1:1" x14ac:dyDescent="0.2">
      <c r="A2579" s="254" t="s">
        <v>9169</v>
      </c>
    </row>
    <row r="2580" spans="1:1" x14ac:dyDescent="0.2">
      <c r="A2580" s="254" t="s">
        <v>9169</v>
      </c>
    </row>
    <row r="2581" spans="1:1" x14ac:dyDescent="0.2">
      <c r="A2581" s="254" t="s">
        <v>9169</v>
      </c>
    </row>
    <row r="2582" spans="1:1" x14ac:dyDescent="0.2">
      <c r="A2582" s="254" t="s">
        <v>9169</v>
      </c>
    </row>
    <row r="2583" spans="1:1" x14ac:dyDescent="0.2">
      <c r="A2583" s="254" t="s">
        <v>9169</v>
      </c>
    </row>
    <row r="2584" spans="1:1" x14ac:dyDescent="0.2">
      <c r="A2584" s="254" t="s">
        <v>9169</v>
      </c>
    </row>
    <row r="2585" spans="1:1" x14ac:dyDescent="0.2">
      <c r="A2585" s="254" t="s">
        <v>9169</v>
      </c>
    </row>
    <row r="2586" spans="1:1" x14ac:dyDescent="0.2">
      <c r="A2586" s="254" t="s">
        <v>9169</v>
      </c>
    </row>
    <row r="2587" spans="1:1" x14ac:dyDescent="0.2">
      <c r="A2587" s="254" t="s">
        <v>9169</v>
      </c>
    </row>
    <row r="2588" spans="1:1" x14ac:dyDescent="0.2">
      <c r="A2588" s="254" t="s">
        <v>9169</v>
      </c>
    </row>
    <row r="2589" spans="1:1" x14ac:dyDescent="0.2">
      <c r="A2589" s="254" t="s">
        <v>9169</v>
      </c>
    </row>
    <row r="2590" spans="1:1" x14ac:dyDescent="0.2">
      <c r="A2590" s="254" t="s">
        <v>9169</v>
      </c>
    </row>
    <row r="2591" spans="1:1" x14ac:dyDescent="0.2">
      <c r="A2591" s="254" t="s">
        <v>9169</v>
      </c>
    </row>
    <row r="2592" spans="1:1" x14ac:dyDescent="0.2">
      <c r="A2592" s="254" t="s">
        <v>9169</v>
      </c>
    </row>
    <row r="2593" spans="1:1" x14ac:dyDescent="0.2">
      <c r="A2593" s="254" t="s">
        <v>9169</v>
      </c>
    </row>
    <row r="2594" spans="1:1" x14ac:dyDescent="0.2">
      <c r="A2594" s="254" t="s">
        <v>9169</v>
      </c>
    </row>
    <row r="2595" spans="1:1" x14ac:dyDescent="0.2">
      <c r="A2595" s="254" t="s">
        <v>9169</v>
      </c>
    </row>
    <row r="2596" spans="1:1" x14ac:dyDescent="0.2">
      <c r="A2596" s="254" t="s">
        <v>9169</v>
      </c>
    </row>
    <row r="2597" spans="1:1" x14ac:dyDescent="0.2">
      <c r="A2597" s="254" t="s">
        <v>9169</v>
      </c>
    </row>
    <row r="2598" spans="1:1" x14ac:dyDescent="0.2">
      <c r="A2598" s="254" t="s">
        <v>9169</v>
      </c>
    </row>
    <row r="2599" spans="1:1" x14ac:dyDescent="0.2">
      <c r="A2599" s="254" t="s">
        <v>9169</v>
      </c>
    </row>
    <row r="2600" spans="1:1" x14ac:dyDescent="0.2">
      <c r="A2600" s="254" t="s">
        <v>9169</v>
      </c>
    </row>
    <row r="2601" spans="1:1" x14ac:dyDescent="0.2">
      <c r="A2601" s="254" t="s">
        <v>9169</v>
      </c>
    </row>
    <row r="2602" spans="1:1" x14ac:dyDescent="0.2">
      <c r="A2602" s="254" t="s">
        <v>9169</v>
      </c>
    </row>
    <row r="2603" spans="1:1" x14ac:dyDescent="0.2">
      <c r="A2603" s="254" t="s">
        <v>9169</v>
      </c>
    </row>
    <row r="2604" spans="1:1" x14ac:dyDescent="0.2">
      <c r="A2604" s="254" t="s">
        <v>9169</v>
      </c>
    </row>
    <row r="2605" spans="1:1" x14ac:dyDescent="0.2">
      <c r="A2605" s="254" t="s">
        <v>9169</v>
      </c>
    </row>
    <row r="2606" spans="1:1" x14ac:dyDescent="0.2">
      <c r="A2606" s="254" t="s">
        <v>9169</v>
      </c>
    </row>
    <row r="2607" spans="1:1" x14ac:dyDescent="0.2">
      <c r="A2607" s="254" t="s">
        <v>9169</v>
      </c>
    </row>
    <row r="2608" spans="1:1" x14ac:dyDescent="0.2">
      <c r="A2608" s="254" t="s">
        <v>9169</v>
      </c>
    </row>
    <row r="2609" spans="1:1" x14ac:dyDescent="0.2">
      <c r="A2609" s="254" t="s">
        <v>9169</v>
      </c>
    </row>
    <row r="2610" spans="1:1" x14ac:dyDescent="0.2">
      <c r="A2610" s="254" t="s">
        <v>9169</v>
      </c>
    </row>
    <row r="2611" spans="1:1" x14ac:dyDescent="0.2">
      <c r="A2611" s="254" t="s">
        <v>9169</v>
      </c>
    </row>
    <row r="2612" spans="1:1" x14ac:dyDescent="0.2">
      <c r="A2612" s="254" t="s">
        <v>9169</v>
      </c>
    </row>
    <row r="2613" spans="1:1" x14ac:dyDescent="0.2">
      <c r="A2613" s="254" t="s">
        <v>9169</v>
      </c>
    </row>
    <row r="2614" spans="1:1" x14ac:dyDescent="0.2">
      <c r="A2614" s="254" t="s">
        <v>9169</v>
      </c>
    </row>
    <row r="2615" spans="1:1" x14ac:dyDescent="0.2">
      <c r="A2615" s="254" t="s">
        <v>9169</v>
      </c>
    </row>
    <row r="2616" spans="1:1" x14ac:dyDescent="0.2">
      <c r="A2616" s="254" t="s">
        <v>9169</v>
      </c>
    </row>
    <row r="2617" spans="1:1" x14ac:dyDescent="0.2">
      <c r="A2617" s="254" t="s">
        <v>9169</v>
      </c>
    </row>
    <row r="2618" spans="1:1" x14ac:dyDescent="0.2">
      <c r="A2618" s="254" t="s">
        <v>9169</v>
      </c>
    </row>
    <row r="2619" spans="1:1" x14ac:dyDescent="0.2">
      <c r="A2619" s="254" t="s">
        <v>9169</v>
      </c>
    </row>
    <row r="2620" spans="1:1" x14ac:dyDescent="0.2">
      <c r="A2620" s="254" t="s">
        <v>9169</v>
      </c>
    </row>
    <row r="2621" spans="1:1" x14ac:dyDescent="0.2">
      <c r="A2621" s="254" t="s">
        <v>9169</v>
      </c>
    </row>
    <row r="2622" spans="1:1" x14ac:dyDescent="0.2">
      <c r="A2622" s="254" t="s">
        <v>9169</v>
      </c>
    </row>
    <row r="2623" spans="1:1" x14ac:dyDescent="0.2">
      <c r="A2623" s="254" t="s">
        <v>9169</v>
      </c>
    </row>
    <row r="2624" spans="1:1" x14ac:dyDescent="0.2">
      <c r="A2624" s="254" t="s">
        <v>9169</v>
      </c>
    </row>
    <row r="2625" spans="1:1" x14ac:dyDescent="0.2">
      <c r="A2625" s="254" t="s">
        <v>9169</v>
      </c>
    </row>
    <row r="2626" spans="1:1" x14ac:dyDescent="0.2">
      <c r="A2626" s="254" t="s">
        <v>9169</v>
      </c>
    </row>
    <row r="2627" spans="1:1" x14ac:dyDescent="0.2">
      <c r="A2627" s="254" t="s">
        <v>9169</v>
      </c>
    </row>
    <row r="2628" spans="1:1" x14ac:dyDescent="0.2">
      <c r="A2628" s="254" t="s">
        <v>9169</v>
      </c>
    </row>
    <row r="2629" spans="1:1" x14ac:dyDescent="0.2">
      <c r="A2629" s="254" t="s">
        <v>9169</v>
      </c>
    </row>
    <row r="2630" spans="1:1" x14ac:dyDescent="0.2">
      <c r="A2630" s="254" t="s">
        <v>9169</v>
      </c>
    </row>
    <row r="2631" spans="1:1" x14ac:dyDescent="0.2">
      <c r="A2631" s="254" t="s">
        <v>9169</v>
      </c>
    </row>
    <row r="2632" spans="1:1" x14ac:dyDescent="0.2">
      <c r="A2632" s="254" t="s">
        <v>9169</v>
      </c>
    </row>
    <row r="2633" spans="1:1" x14ac:dyDescent="0.2">
      <c r="A2633" s="254" t="s">
        <v>9169</v>
      </c>
    </row>
    <row r="2634" spans="1:1" x14ac:dyDescent="0.2">
      <c r="A2634" s="254" t="s">
        <v>9169</v>
      </c>
    </row>
    <row r="2635" spans="1:1" x14ac:dyDescent="0.2">
      <c r="A2635" s="254" t="s">
        <v>9169</v>
      </c>
    </row>
    <row r="2636" spans="1:1" x14ac:dyDescent="0.2">
      <c r="A2636" s="254" t="s">
        <v>9169</v>
      </c>
    </row>
    <row r="2637" spans="1:1" x14ac:dyDescent="0.2">
      <c r="A2637" s="254" t="s">
        <v>9169</v>
      </c>
    </row>
    <row r="2638" spans="1:1" x14ac:dyDescent="0.2">
      <c r="A2638" s="254" t="s">
        <v>9169</v>
      </c>
    </row>
    <row r="2639" spans="1:1" x14ac:dyDescent="0.2">
      <c r="A2639" s="254" t="s">
        <v>9169</v>
      </c>
    </row>
    <row r="2640" spans="1:1" x14ac:dyDescent="0.2">
      <c r="A2640" s="254" t="s">
        <v>9169</v>
      </c>
    </row>
    <row r="2641" spans="1:1" x14ac:dyDescent="0.2">
      <c r="A2641" s="254" t="s">
        <v>9169</v>
      </c>
    </row>
    <row r="2642" spans="1:1" x14ac:dyDescent="0.2">
      <c r="A2642" s="254" t="s">
        <v>9169</v>
      </c>
    </row>
    <row r="2643" spans="1:1" x14ac:dyDescent="0.2">
      <c r="A2643" s="254" t="s">
        <v>9169</v>
      </c>
    </row>
    <row r="2644" spans="1:1" x14ac:dyDescent="0.2">
      <c r="A2644" s="254" t="s">
        <v>9169</v>
      </c>
    </row>
    <row r="2645" spans="1:1" x14ac:dyDescent="0.2">
      <c r="A2645" s="254" t="s">
        <v>9169</v>
      </c>
    </row>
    <row r="2646" spans="1:1" x14ac:dyDescent="0.2">
      <c r="A2646" s="254" t="s">
        <v>9169</v>
      </c>
    </row>
    <row r="2647" spans="1:1" x14ac:dyDescent="0.2">
      <c r="A2647" s="254" t="s">
        <v>9169</v>
      </c>
    </row>
    <row r="2648" spans="1:1" x14ac:dyDescent="0.2">
      <c r="A2648" s="254" t="s">
        <v>9169</v>
      </c>
    </row>
    <row r="2649" spans="1:1" x14ac:dyDescent="0.2">
      <c r="A2649" s="254" t="s">
        <v>9169</v>
      </c>
    </row>
    <row r="2650" spans="1:1" x14ac:dyDescent="0.2">
      <c r="A2650" s="254" t="s">
        <v>9169</v>
      </c>
    </row>
    <row r="2651" spans="1:1" x14ac:dyDescent="0.2">
      <c r="A2651" s="254" t="s">
        <v>9169</v>
      </c>
    </row>
    <row r="2652" spans="1:1" x14ac:dyDescent="0.2">
      <c r="A2652" s="254" t="s">
        <v>9169</v>
      </c>
    </row>
    <row r="2653" spans="1:1" x14ac:dyDescent="0.2">
      <c r="A2653" s="254" t="s">
        <v>9169</v>
      </c>
    </row>
    <row r="2654" spans="1:1" x14ac:dyDescent="0.2">
      <c r="A2654" s="254" t="s">
        <v>9169</v>
      </c>
    </row>
    <row r="2655" spans="1:1" x14ac:dyDescent="0.2">
      <c r="A2655" s="254" t="s">
        <v>9169</v>
      </c>
    </row>
    <row r="2656" spans="1:1" x14ac:dyDescent="0.2">
      <c r="A2656" s="254" t="s">
        <v>9169</v>
      </c>
    </row>
    <row r="2657" spans="1:1" x14ac:dyDescent="0.2">
      <c r="A2657" s="254" t="s">
        <v>9169</v>
      </c>
    </row>
    <row r="2658" spans="1:1" x14ac:dyDescent="0.2">
      <c r="A2658" s="254" t="s">
        <v>9169</v>
      </c>
    </row>
    <row r="2659" spans="1:1" x14ac:dyDescent="0.2">
      <c r="A2659" s="254" t="s">
        <v>9169</v>
      </c>
    </row>
    <row r="2660" spans="1:1" x14ac:dyDescent="0.2">
      <c r="A2660" s="254" t="s">
        <v>9169</v>
      </c>
    </row>
    <row r="2661" spans="1:1" x14ac:dyDescent="0.2">
      <c r="A2661" s="254" t="s">
        <v>9169</v>
      </c>
    </row>
    <row r="2662" spans="1:1" x14ac:dyDescent="0.2">
      <c r="A2662" s="254" t="s">
        <v>9169</v>
      </c>
    </row>
    <row r="2663" spans="1:1" x14ac:dyDescent="0.2">
      <c r="A2663" s="254" t="s">
        <v>9169</v>
      </c>
    </row>
    <row r="2664" spans="1:1" x14ac:dyDescent="0.2">
      <c r="A2664" s="254" t="s">
        <v>9169</v>
      </c>
    </row>
    <row r="2665" spans="1:1" x14ac:dyDescent="0.2">
      <c r="A2665" s="254" t="s">
        <v>9169</v>
      </c>
    </row>
    <row r="2666" spans="1:1" x14ac:dyDescent="0.2">
      <c r="A2666" s="254" t="s">
        <v>9169</v>
      </c>
    </row>
    <row r="2667" spans="1:1" x14ac:dyDescent="0.2">
      <c r="A2667" s="254" t="s">
        <v>9169</v>
      </c>
    </row>
    <row r="2668" spans="1:1" x14ac:dyDescent="0.2">
      <c r="A2668" s="254" t="s">
        <v>9169</v>
      </c>
    </row>
    <row r="2669" spans="1:1" x14ac:dyDescent="0.2">
      <c r="A2669" s="254" t="s">
        <v>9169</v>
      </c>
    </row>
    <row r="2670" spans="1:1" x14ac:dyDescent="0.2">
      <c r="A2670" s="254" t="s">
        <v>9169</v>
      </c>
    </row>
    <row r="2671" spans="1:1" x14ac:dyDescent="0.2">
      <c r="A2671" s="254" t="s">
        <v>9169</v>
      </c>
    </row>
    <row r="2672" spans="1:1" x14ac:dyDescent="0.2">
      <c r="A2672" s="254" t="s">
        <v>9169</v>
      </c>
    </row>
    <row r="2673" spans="1:1" x14ac:dyDescent="0.2">
      <c r="A2673" s="254" t="s">
        <v>9169</v>
      </c>
    </row>
    <row r="2674" spans="1:1" x14ac:dyDescent="0.2">
      <c r="A2674" s="254" t="s">
        <v>9169</v>
      </c>
    </row>
    <row r="2675" spans="1:1" x14ac:dyDescent="0.2">
      <c r="A2675" s="254" t="s">
        <v>9169</v>
      </c>
    </row>
    <row r="2676" spans="1:1" x14ac:dyDescent="0.2">
      <c r="A2676" s="254" t="s">
        <v>9169</v>
      </c>
    </row>
    <row r="2677" spans="1:1" x14ac:dyDescent="0.2">
      <c r="A2677" s="254" t="s">
        <v>9169</v>
      </c>
    </row>
    <row r="2678" spans="1:1" x14ac:dyDescent="0.2">
      <c r="A2678" s="254" t="s">
        <v>9169</v>
      </c>
    </row>
    <row r="2679" spans="1:1" x14ac:dyDescent="0.2">
      <c r="A2679" s="254" t="s">
        <v>9169</v>
      </c>
    </row>
    <row r="2680" spans="1:1" x14ac:dyDescent="0.2">
      <c r="A2680" s="254" t="s">
        <v>9169</v>
      </c>
    </row>
    <row r="2681" spans="1:1" x14ac:dyDescent="0.2">
      <c r="A2681" s="254" t="s">
        <v>9169</v>
      </c>
    </row>
    <row r="2682" spans="1:1" x14ac:dyDescent="0.2">
      <c r="A2682" s="254" t="s">
        <v>9169</v>
      </c>
    </row>
    <row r="2683" spans="1:1" x14ac:dyDescent="0.2">
      <c r="A2683" s="254" t="s">
        <v>9169</v>
      </c>
    </row>
    <row r="2684" spans="1:1" x14ac:dyDescent="0.2">
      <c r="A2684" s="254" t="s">
        <v>9169</v>
      </c>
    </row>
    <row r="2685" spans="1:1" x14ac:dyDescent="0.2">
      <c r="A2685" s="254" t="s">
        <v>9169</v>
      </c>
    </row>
    <row r="2686" spans="1:1" x14ac:dyDescent="0.2">
      <c r="A2686" s="254" t="s">
        <v>9169</v>
      </c>
    </row>
    <row r="2687" spans="1:1" x14ac:dyDescent="0.2">
      <c r="A2687" s="254" t="s">
        <v>9169</v>
      </c>
    </row>
    <row r="2688" spans="1:1" x14ac:dyDescent="0.2">
      <c r="A2688" s="254" t="s">
        <v>9169</v>
      </c>
    </row>
    <row r="2689" spans="1:1" x14ac:dyDescent="0.2">
      <c r="A2689" s="254" t="s">
        <v>9169</v>
      </c>
    </row>
    <row r="2690" spans="1:1" x14ac:dyDescent="0.2">
      <c r="A2690" s="254" t="s">
        <v>9169</v>
      </c>
    </row>
    <row r="2691" spans="1:1" x14ac:dyDescent="0.2">
      <c r="A2691" s="254" t="s">
        <v>9169</v>
      </c>
    </row>
    <row r="2692" spans="1:1" x14ac:dyDescent="0.2">
      <c r="A2692" s="254" t="s">
        <v>9169</v>
      </c>
    </row>
    <row r="2693" spans="1:1" x14ac:dyDescent="0.2">
      <c r="A2693" s="254" t="s">
        <v>9169</v>
      </c>
    </row>
    <row r="2694" spans="1:1" x14ac:dyDescent="0.2">
      <c r="A2694" s="254" t="s">
        <v>9169</v>
      </c>
    </row>
    <row r="2695" spans="1:1" x14ac:dyDescent="0.2">
      <c r="A2695" s="254" t="s">
        <v>9169</v>
      </c>
    </row>
    <row r="2696" spans="1:1" x14ac:dyDescent="0.2">
      <c r="A2696" s="254" t="s">
        <v>9169</v>
      </c>
    </row>
    <row r="2697" spans="1:1" x14ac:dyDescent="0.2">
      <c r="A2697" s="254" t="s">
        <v>9169</v>
      </c>
    </row>
    <row r="2698" spans="1:1" x14ac:dyDescent="0.2">
      <c r="A2698" s="254" t="s">
        <v>9169</v>
      </c>
    </row>
    <row r="2699" spans="1:1" x14ac:dyDescent="0.2">
      <c r="A2699" s="254" t="s">
        <v>9169</v>
      </c>
    </row>
    <row r="2700" spans="1:1" x14ac:dyDescent="0.2">
      <c r="A2700" s="254" t="s">
        <v>9169</v>
      </c>
    </row>
    <row r="2701" spans="1:1" x14ac:dyDescent="0.2">
      <c r="A2701" s="254" t="s">
        <v>9169</v>
      </c>
    </row>
    <row r="2702" spans="1:1" x14ac:dyDescent="0.2">
      <c r="A2702" s="254" t="s">
        <v>9169</v>
      </c>
    </row>
    <row r="2703" spans="1:1" x14ac:dyDescent="0.2">
      <c r="A2703" s="254" t="s">
        <v>9169</v>
      </c>
    </row>
    <row r="2704" spans="1:1" x14ac:dyDescent="0.2">
      <c r="A2704" s="254" t="s">
        <v>9169</v>
      </c>
    </row>
    <row r="2705" spans="1:1" x14ac:dyDescent="0.2">
      <c r="A2705" s="254" t="s">
        <v>9169</v>
      </c>
    </row>
    <row r="2706" spans="1:1" x14ac:dyDescent="0.2">
      <c r="A2706" s="254" t="s">
        <v>9169</v>
      </c>
    </row>
    <row r="2707" spans="1:1" x14ac:dyDescent="0.2">
      <c r="A2707" s="254" t="s">
        <v>9169</v>
      </c>
    </row>
    <row r="2708" spans="1:1" x14ac:dyDescent="0.2">
      <c r="A2708" s="254" t="s">
        <v>9169</v>
      </c>
    </row>
    <row r="2709" spans="1:1" x14ac:dyDescent="0.2">
      <c r="A2709" s="254" t="s">
        <v>9169</v>
      </c>
    </row>
    <row r="2710" spans="1:1" x14ac:dyDescent="0.2">
      <c r="A2710" s="254" t="s">
        <v>9169</v>
      </c>
    </row>
    <row r="2711" spans="1:1" x14ac:dyDescent="0.2">
      <c r="A2711" s="254" t="s">
        <v>9169</v>
      </c>
    </row>
    <row r="2712" spans="1:1" x14ac:dyDescent="0.2">
      <c r="A2712" s="254" t="s">
        <v>9169</v>
      </c>
    </row>
    <row r="2713" spans="1:1" x14ac:dyDescent="0.2">
      <c r="A2713" s="254" t="s">
        <v>9169</v>
      </c>
    </row>
    <row r="2714" spans="1:1" x14ac:dyDescent="0.2">
      <c r="A2714" s="254" t="s">
        <v>9169</v>
      </c>
    </row>
    <row r="2715" spans="1:1" x14ac:dyDescent="0.2">
      <c r="A2715" s="254" t="s">
        <v>9169</v>
      </c>
    </row>
    <row r="2716" spans="1:1" x14ac:dyDescent="0.2">
      <c r="A2716" s="254" t="s">
        <v>9169</v>
      </c>
    </row>
    <row r="2717" spans="1:1" x14ac:dyDescent="0.2">
      <c r="A2717" s="254" t="s">
        <v>9169</v>
      </c>
    </row>
    <row r="2718" spans="1:1" x14ac:dyDescent="0.2">
      <c r="A2718" s="254" t="s">
        <v>9169</v>
      </c>
    </row>
    <row r="2719" spans="1:1" x14ac:dyDescent="0.2">
      <c r="A2719" s="254" t="s">
        <v>9169</v>
      </c>
    </row>
    <row r="2720" spans="1:1" x14ac:dyDescent="0.2">
      <c r="A2720" s="254" t="s">
        <v>9169</v>
      </c>
    </row>
    <row r="2721" spans="1:1" x14ac:dyDescent="0.2">
      <c r="A2721" s="254" t="s">
        <v>9169</v>
      </c>
    </row>
    <row r="2722" spans="1:1" x14ac:dyDescent="0.2">
      <c r="A2722" s="254" t="s">
        <v>9169</v>
      </c>
    </row>
    <row r="2723" spans="1:1" x14ac:dyDescent="0.2">
      <c r="A2723" s="254" t="s">
        <v>9169</v>
      </c>
    </row>
    <row r="2724" spans="1:1" x14ac:dyDescent="0.2">
      <c r="A2724" s="254" t="s">
        <v>9169</v>
      </c>
    </row>
    <row r="2725" spans="1:1" x14ac:dyDescent="0.2">
      <c r="A2725" s="254" t="s">
        <v>9169</v>
      </c>
    </row>
    <row r="2726" spans="1:1" x14ac:dyDescent="0.2">
      <c r="A2726" s="254" t="s">
        <v>9169</v>
      </c>
    </row>
    <row r="2727" spans="1:1" x14ac:dyDescent="0.2">
      <c r="A2727" s="254" t="s">
        <v>9169</v>
      </c>
    </row>
    <row r="2728" spans="1:1" x14ac:dyDescent="0.2">
      <c r="A2728" s="254" t="s">
        <v>9169</v>
      </c>
    </row>
    <row r="2729" spans="1:1" x14ac:dyDescent="0.2">
      <c r="A2729" s="254" t="s">
        <v>9169</v>
      </c>
    </row>
    <row r="2730" spans="1:1" x14ac:dyDescent="0.2">
      <c r="A2730" s="254" t="s">
        <v>9169</v>
      </c>
    </row>
    <row r="2731" spans="1:1" x14ac:dyDescent="0.2">
      <c r="A2731" s="254" t="s">
        <v>9169</v>
      </c>
    </row>
    <row r="2732" spans="1:1" x14ac:dyDescent="0.2">
      <c r="A2732" s="254" t="s">
        <v>9169</v>
      </c>
    </row>
    <row r="2733" spans="1:1" x14ac:dyDescent="0.2">
      <c r="A2733" s="254" t="s">
        <v>9169</v>
      </c>
    </row>
    <row r="2734" spans="1:1" x14ac:dyDescent="0.2">
      <c r="A2734" s="254" t="s">
        <v>9169</v>
      </c>
    </row>
    <row r="2735" spans="1:1" x14ac:dyDescent="0.2">
      <c r="A2735" s="254" t="s">
        <v>9169</v>
      </c>
    </row>
    <row r="2736" spans="1:1" x14ac:dyDescent="0.2">
      <c r="A2736" s="254" t="s">
        <v>9169</v>
      </c>
    </row>
    <row r="2737" spans="1:1" x14ac:dyDescent="0.2">
      <c r="A2737" s="254" t="s">
        <v>9169</v>
      </c>
    </row>
    <row r="2738" spans="1:1" x14ac:dyDescent="0.2">
      <c r="A2738" s="254" t="s">
        <v>9169</v>
      </c>
    </row>
    <row r="2739" spans="1:1" x14ac:dyDescent="0.2">
      <c r="A2739" s="254" t="s">
        <v>9169</v>
      </c>
    </row>
    <row r="2740" spans="1:1" x14ac:dyDescent="0.2">
      <c r="A2740" s="254" t="s">
        <v>9169</v>
      </c>
    </row>
    <row r="2741" spans="1:1" x14ac:dyDescent="0.2">
      <c r="A2741" s="254" t="s">
        <v>9169</v>
      </c>
    </row>
    <row r="2742" spans="1:1" x14ac:dyDescent="0.2">
      <c r="A2742" s="254" t="s">
        <v>9169</v>
      </c>
    </row>
    <row r="2743" spans="1:1" x14ac:dyDescent="0.2">
      <c r="A2743" s="254" t="s">
        <v>9169</v>
      </c>
    </row>
    <row r="2744" spans="1:1" x14ac:dyDescent="0.2">
      <c r="A2744" s="254" t="s">
        <v>9169</v>
      </c>
    </row>
    <row r="2745" spans="1:1" x14ac:dyDescent="0.2">
      <c r="A2745" s="254" t="s">
        <v>9169</v>
      </c>
    </row>
    <row r="2746" spans="1:1" x14ac:dyDescent="0.2">
      <c r="A2746" s="254" t="s">
        <v>9169</v>
      </c>
    </row>
    <row r="2747" spans="1:1" x14ac:dyDescent="0.2">
      <c r="A2747" s="254" t="s">
        <v>9169</v>
      </c>
    </row>
    <row r="2748" spans="1:1" x14ac:dyDescent="0.2">
      <c r="A2748" s="254" t="s">
        <v>9169</v>
      </c>
    </row>
    <row r="2749" spans="1:1" x14ac:dyDescent="0.2">
      <c r="A2749" s="254" t="s">
        <v>9169</v>
      </c>
    </row>
    <row r="2750" spans="1:1" x14ac:dyDescent="0.2">
      <c r="A2750" s="254" t="s">
        <v>9169</v>
      </c>
    </row>
    <row r="2751" spans="1:1" x14ac:dyDescent="0.2">
      <c r="A2751" s="254" t="s">
        <v>9169</v>
      </c>
    </row>
    <row r="2752" spans="1:1" x14ac:dyDescent="0.2">
      <c r="A2752" s="254" t="s">
        <v>9169</v>
      </c>
    </row>
    <row r="2753" spans="1:1" x14ac:dyDescent="0.2">
      <c r="A2753" s="254" t="s">
        <v>9169</v>
      </c>
    </row>
    <row r="2754" spans="1:1" x14ac:dyDescent="0.2">
      <c r="A2754" s="254" t="s">
        <v>9169</v>
      </c>
    </row>
    <row r="2755" spans="1:1" x14ac:dyDescent="0.2">
      <c r="A2755" s="254" t="s">
        <v>9169</v>
      </c>
    </row>
    <row r="2756" spans="1:1" x14ac:dyDescent="0.2">
      <c r="A2756" s="254" t="s">
        <v>9169</v>
      </c>
    </row>
    <row r="2757" spans="1:1" x14ac:dyDescent="0.2">
      <c r="A2757" s="254" t="s">
        <v>9169</v>
      </c>
    </row>
    <row r="2758" spans="1:1" x14ac:dyDescent="0.2">
      <c r="A2758" s="254" t="s">
        <v>9169</v>
      </c>
    </row>
    <row r="2759" spans="1:1" x14ac:dyDescent="0.2">
      <c r="A2759" s="254" t="s">
        <v>9169</v>
      </c>
    </row>
    <row r="2760" spans="1:1" x14ac:dyDescent="0.2">
      <c r="A2760" s="254" t="s">
        <v>9169</v>
      </c>
    </row>
    <row r="2761" spans="1:1" x14ac:dyDescent="0.2">
      <c r="A2761" s="254" t="s">
        <v>9169</v>
      </c>
    </row>
    <row r="2762" spans="1:1" x14ac:dyDescent="0.2">
      <c r="A2762" s="254" t="s">
        <v>9169</v>
      </c>
    </row>
    <row r="2763" spans="1:1" x14ac:dyDescent="0.2">
      <c r="A2763" s="254" t="s">
        <v>9169</v>
      </c>
    </row>
    <row r="2764" spans="1:1" x14ac:dyDescent="0.2">
      <c r="A2764" s="254" t="s">
        <v>9169</v>
      </c>
    </row>
    <row r="2765" spans="1:1" x14ac:dyDescent="0.2">
      <c r="A2765" s="254" t="s">
        <v>9169</v>
      </c>
    </row>
    <row r="2766" spans="1:1" x14ac:dyDescent="0.2">
      <c r="A2766" s="254" t="s">
        <v>9169</v>
      </c>
    </row>
    <row r="2767" spans="1:1" x14ac:dyDescent="0.2">
      <c r="A2767" s="254" t="s">
        <v>9169</v>
      </c>
    </row>
    <row r="2768" spans="1:1" x14ac:dyDescent="0.2">
      <c r="A2768" s="254" t="s">
        <v>9169</v>
      </c>
    </row>
    <row r="2769" spans="1:1" x14ac:dyDescent="0.2">
      <c r="A2769" s="254" t="s">
        <v>9169</v>
      </c>
    </row>
    <row r="2770" spans="1:1" x14ac:dyDescent="0.2">
      <c r="A2770" s="254" t="s">
        <v>9169</v>
      </c>
    </row>
    <row r="2771" spans="1:1" x14ac:dyDescent="0.2">
      <c r="A2771" s="254" t="s">
        <v>9169</v>
      </c>
    </row>
    <row r="2772" spans="1:1" x14ac:dyDescent="0.2">
      <c r="A2772" s="254" t="s">
        <v>9169</v>
      </c>
    </row>
    <row r="2773" spans="1:1" x14ac:dyDescent="0.2">
      <c r="A2773" s="254" t="s">
        <v>9169</v>
      </c>
    </row>
    <row r="2774" spans="1:1" x14ac:dyDescent="0.2">
      <c r="A2774" s="254" t="s">
        <v>9169</v>
      </c>
    </row>
    <row r="2775" spans="1:1" x14ac:dyDescent="0.2">
      <c r="A2775" s="254" t="s">
        <v>9169</v>
      </c>
    </row>
    <row r="2776" spans="1:1" x14ac:dyDescent="0.2">
      <c r="A2776" s="254" t="s">
        <v>9169</v>
      </c>
    </row>
    <row r="2777" spans="1:1" x14ac:dyDescent="0.2">
      <c r="A2777" s="254" t="s">
        <v>9169</v>
      </c>
    </row>
    <row r="2778" spans="1:1" x14ac:dyDescent="0.2">
      <c r="A2778" s="254" t="s">
        <v>9169</v>
      </c>
    </row>
    <row r="2779" spans="1:1" x14ac:dyDescent="0.2">
      <c r="A2779" s="254" t="s">
        <v>9169</v>
      </c>
    </row>
    <row r="2780" spans="1:1" x14ac:dyDescent="0.2">
      <c r="A2780" s="254" t="s">
        <v>9169</v>
      </c>
    </row>
    <row r="2781" spans="1:1" x14ac:dyDescent="0.2">
      <c r="A2781" s="254" t="s">
        <v>9169</v>
      </c>
    </row>
    <row r="2782" spans="1:1" x14ac:dyDescent="0.2">
      <c r="A2782" s="254" t="s">
        <v>9169</v>
      </c>
    </row>
    <row r="2783" spans="1:1" x14ac:dyDescent="0.2">
      <c r="A2783" s="254" t="s">
        <v>9169</v>
      </c>
    </row>
    <row r="2784" spans="1:1" x14ac:dyDescent="0.2">
      <c r="A2784" s="254" t="s">
        <v>9169</v>
      </c>
    </row>
    <row r="2785" spans="1:1" x14ac:dyDescent="0.2">
      <c r="A2785" s="254" t="s">
        <v>9169</v>
      </c>
    </row>
    <row r="2786" spans="1:1" x14ac:dyDescent="0.2">
      <c r="A2786" s="254" t="s">
        <v>9169</v>
      </c>
    </row>
    <row r="2787" spans="1:1" x14ac:dyDescent="0.2">
      <c r="A2787" s="254" t="s">
        <v>9169</v>
      </c>
    </row>
    <row r="2788" spans="1:1" x14ac:dyDescent="0.2">
      <c r="A2788" s="254" t="s">
        <v>9169</v>
      </c>
    </row>
    <row r="2789" spans="1:1" x14ac:dyDescent="0.2">
      <c r="A2789" s="254" t="s">
        <v>9169</v>
      </c>
    </row>
    <row r="2790" spans="1:1" x14ac:dyDescent="0.2">
      <c r="A2790" s="254" t="s">
        <v>9169</v>
      </c>
    </row>
    <row r="2791" spans="1:1" x14ac:dyDescent="0.2">
      <c r="A2791" s="254" t="s">
        <v>9169</v>
      </c>
    </row>
    <row r="2792" spans="1:1" x14ac:dyDescent="0.2">
      <c r="A2792" s="254" t="s">
        <v>9169</v>
      </c>
    </row>
    <row r="2793" spans="1:1" x14ac:dyDescent="0.2">
      <c r="A2793" s="254" t="s">
        <v>9169</v>
      </c>
    </row>
    <row r="2794" spans="1:1" x14ac:dyDescent="0.2">
      <c r="A2794" s="254" t="s">
        <v>9169</v>
      </c>
    </row>
    <row r="2795" spans="1:1" x14ac:dyDescent="0.2">
      <c r="A2795" s="254" t="s">
        <v>9169</v>
      </c>
    </row>
    <row r="2796" spans="1:1" x14ac:dyDescent="0.2">
      <c r="A2796" s="254" t="s">
        <v>9169</v>
      </c>
    </row>
    <row r="2797" spans="1:1" x14ac:dyDescent="0.2">
      <c r="A2797" s="254" t="s">
        <v>9169</v>
      </c>
    </row>
    <row r="2798" spans="1:1" x14ac:dyDescent="0.2">
      <c r="A2798" s="254" t="s">
        <v>9169</v>
      </c>
    </row>
    <row r="2799" spans="1:1" x14ac:dyDescent="0.2">
      <c r="A2799" s="254" t="s">
        <v>9169</v>
      </c>
    </row>
    <row r="2800" spans="1:1" x14ac:dyDescent="0.2">
      <c r="A2800" s="254" t="s">
        <v>9169</v>
      </c>
    </row>
    <row r="2801" spans="1:1" x14ac:dyDescent="0.2">
      <c r="A2801" s="254" t="s">
        <v>9169</v>
      </c>
    </row>
    <row r="2802" spans="1:1" x14ac:dyDescent="0.2">
      <c r="A2802" s="254" t="s">
        <v>9169</v>
      </c>
    </row>
    <row r="2803" spans="1:1" x14ac:dyDescent="0.2">
      <c r="A2803" s="254" t="s">
        <v>9169</v>
      </c>
    </row>
    <row r="2804" spans="1:1" x14ac:dyDescent="0.2">
      <c r="A2804" s="254" t="s">
        <v>9169</v>
      </c>
    </row>
    <row r="2805" spans="1:1" x14ac:dyDescent="0.2">
      <c r="A2805" s="254" t="s">
        <v>9169</v>
      </c>
    </row>
    <row r="2806" spans="1:1" x14ac:dyDescent="0.2">
      <c r="A2806" s="254" t="s">
        <v>9169</v>
      </c>
    </row>
    <row r="2807" spans="1:1" x14ac:dyDescent="0.2">
      <c r="A2807" s="254" t="s">
        <v>9169</v>
      </c>
    </row>
    <row r="2808" spans="1:1" x14ac:dyDescent="0.2">
      <c r="A2808" s="254" t="s">
        <v>9169</v>
      </c>
    </row>
    <row r="2809" spans="1:1" x14ac:dyDescent="0.2">
      <c r="A2809" s="254" t="s">
        <v>9169</v>
      </c>
    </row>
    <row r="2810" spans="1:1" x14ac:dyDescent="0.2">
      <c r="A2810" s="254" t="s">
        <v>9169</v>
      </c>
    </row>
    <row r="2811" spans="1:1" x14ac:dyDescent="0.2">
      <c r="A2811" s="254" t="s">
        <v>9169</v>
      </c>
    </row>
    <row r="2812" spans="1:1" x14ac:dyDescent="0.2">
      <c r="A2812" s="254" t="s">
        <v>9169</v>
      </c>
    </row>
    <row r="2813" spans="1:1" x14ac:dyDescent="0.2">
      <c r="A2813" s="254" t="s">
        <v>9169</v>
      </c>
    </row>
    <row r="2814" spans="1:1" x14ac:dyDescent="0.2">
      <c r="A2814" s="254" t="s">
        <v>9169</v>
      </c>
    </row>
    <row r="2815" spans="1:1" x14ac:dyDescent="0.2">
      <c r="A2815" s="254" t="s">
        <v>9169</v>
      </c>
    </row>
    <row r="2816" spans="1:1" x14ac:dyDescent="0.2">
      <c r="A2816" s="254" t="s">
        <v>9169</v>
      </c>
    </row>
    <row r="2817" spans="1:1" x14ac:dyDescent="0.2">
      <c r="A2817" s="254" t="s">
        <v>9169</v>
      </c>
    </row>
    <row r="2818" spans="1:1" x14ac:dyDescent="0.2">
      <c r="A2818" s="254" t="s">
        <v>9169</v>
      </c>
    </row>
    <row r="2819" spans="1:1" x14ac:dyDescent="0.2">
      <c r="A2819" s="254" t="s">
        <v>9169</v>
      </c>
    </row>
    <row r="2820" spans="1:1" x14ac:dyDescent="0.2">
      <c r="A2820" s="254" t="s">
        <v>9169</v>
      </c>
    </row>
    <row r="2821" spans="1:1" x14ac:dyDescent="0.2">
      <c r="A2821" s="254" t="s">
        <v>9169</v>
      </c>
    </row>
    <row r="2822" spans="1:1" x14ac:dyDescent="0.2">
      <c r="A2822" s="254" t="s">
        <v>9169</v>
      </c>
    </row>
    <row r="2823" spans="1:1" x14ac:dyDescent="0.2">
      <c r="A2823" s="254" t="s">
        <v>9169</v>
      </c>
    </row>
    <row r="2824" spans="1:1" x14ac:dyDescent="0.2">
      <c r="A2824" s="254" t="s">
        <v>9169</v>
      </c>
    </row>
    <row r="2825" spans="1:1" x14ac:dyDescent="0.2">
      <c r="A2825" s="254" t="s">
        <v>9169</v>
      </c>
    </row>
    <row r="2826" spans="1:1" x14ac:dyDescent="0.2">
      <c r="A2826" s="254" t="s">
        <v>9169</v>
      </c>
    </row>
    <row r="2827" spans="1:1" x14ac:dyDescent="0.2">
      <c r="A2827" s="254" t="s">
        <v>9169</v>
      </c>
    </row>
    <row r="2828" spans="1:1" x14ac:dyDescent="0.2">
      <c r="A2828" s="254" t="s">
        <v>9169</v>
      </c>
    </row>
    <row r="2829" spans="1:1" x14ac:dyDescent="0.2">
      <c r="A2829" s="254" t="s">
        <v>9169</v>
      </c>
    </row>
    <row r="2830" spans="1:1" x14ac:dyDescent="0.2">
      <c r="A2830" s="254" t="s">
        <v>9169</v>
      </c>
    </row>
    <row r="2831" spans="1:1" x14ac:dyDescent="0.2">
      <c r="A2831" s="254" t="s">
        <v>9169</v>
      </c>
    </row>
    <row r="2832" spans="1:1" x14ac:dyDescent="0.2">
      <c r="A2832" s="254" t="s">
        <v>9169</v>
      </c>
    </row>
    <row r="2833" spans="1:1" x14ac:dyDescent="0.2">
      <c r="A2833" s="254" t="s">
        <v>9169</v>
      </c>
    </row>
    <row r="2834" spans="1:1" x14ac:dyDescent="0.2">
      <c r="A2834" s="254" t="s">
        <v>9169</v>
      </c>
    </row>
    <row r="2835" spans="1:1" x14ac:dyDescent="0.2">
      <c r="A2835" s="254" t="s">
        <v>9169</v>
      </c>
    </row>
    <row r="2836" spans="1:1" x14ac:dyDescent="0.2">
      <c r="A2836" s="254" t="s">
        <v>9169</v>
      </c>
    </row>
    <row r="2837" spans="1:1" x14ac:dyDescent="0.2">
      <c r="A2837" s="254" t="s">
        <v>9169</v>
      </c>
    </row>
    <row r="2838" spans="1:1" x14ac:dyDescent="0.2">
      <c r="A2838" s="254" t="s">
        <v>9169</v>
      </c>
    </row>
    <row r="2839" spans="1:1" x14ac:dyDescent="0.2">
      <c r="A2839" s="254" t="s">
        <v>9169</v>
      </c>
    </row>
    <row r="2840" spans="1:1" x14ac:dyDescent="0.2">
      <c r="A2840" s="254" t="s">
        <v>9169</v>
      </c>
    </row>
    <row r="2841" spans="1:1" x14ac:dyDescent="0.2">
      <c r="A2841" s="254" t="s">
        <v>9169</v>
      </c>
    </row>
    <row r="2842" spans="1:1" x14ac:dyDescent="0.2">
      <c r="A2842" s="254" t="s">
        <v>9169</v>
      </c>
    </row>
    <row r="2843" spans="1:1" x14ac:dyDescent="0.2">
      <c r="A2843" s="254" t="s">
        <v>9169</v>
      </c>
    </row>
    <row r="2844" spans="1:1" x14ac:dyDescent="0.2">
      <c r="A2844" s="254" t="s">
        <v>9169</v>
      </c>
    </row>
    <row r="2845" spans="1:1" x14ac:dyDescent="0.2">
      <c r="A2845" s="254" t="s">
        <v>9169</v>
      </c>
    </row>
    <row r="2846" spans="1:1" x14ac:dyDescent="0.2">
      <c r="A2846" s="254" t="s">
        <v>9169</v>
      </c>
    </row>
    <row r="2847" spans="1:1" x14ac:dyDescent="0.2">
      <c r="A2847" s="254" t="s">
        <v>9169</v>
      </c>
    </row>
    <row r="2848" spans="1:1" x14ac:dyDescent="0.2">
      <c r="A2848" s="254" t="s">
        <v>9169</v>
      </c>
    </row>
    <row r="2849" spans="1:1" x14ac:dyDescent="0.2">
      <c r="A2849" s="254" t="s">
        <v>9169</v>
      </c>
    </row>
    <row r="2850" spans="1:1" x14ac:dyDescent="0.2">
      <c r="A2850" s="254" t="s">
        <v>9169</v>
      </c>
    </row>
    <row r="2851" spans="1:1" x14ac:dyDescent="0.2">
      <c r="A2851" s="254" t="s">
        <v>9169</v>
      </c>
    </row>
    <row r="2852" spans="1:1" x14ac:dyDescent="0.2">
      <c r="A2852" s="254" t="s">
        <v>9169</v>
      </c>
    </row>
    <row r="2853" spans="1:1" x14ac:dyDescent="0.2">
      <c r="A2853" s="254" t="s">
        <v>9169</v>
      </c>
    </row>
    <row r="2854" spans="1:1" x14ac:dyDescent="0.2">
      <c r="A2854" s="254" t="s">
        <v>9169</v>
      </c>
    </row>
    <row r="2855" spans="1:1" x14ac:dyDescent="0.2">
      <c r="A2855" s="254" t="s">
        <v>9169</v>
      </c>
    </row>
    <row r="2856" spans="1:1" x14ac:dyDescent="0.2">
      <c r="A2856" s="254" t="s">
        <v>9169</v>
      </c>
    </row>
    <row r="2857" spans="1:1" x14ac:dyDescent="0.2">
      <c r="A2857" s="254" t="s">
        <v>9169</v>
      </c>
    </row>
    <row r="2858" spans="1:1" x14ac:dyDescent="0.2">
      <c r="A2858" s="254" t="s">
        <v>9169</v>
      </c>
    </row>
    <row r="2859" spans="1:1" x14ac:dyDescent="0.2">
      <c r="A2859" s="254" t="s">
        <v>9169</v>
      </c>
    </row>
    <row r="2860" spans="1:1" x14ac:dyDescent="0.2">
      <c r="A2860" s="254" t="s">
        <v>9169</v>
      </c>
    </row>
    <row r="2861" spans="1:1" x14ac:dyDescent="0.2">
      <c r="A2861" s="254" t="s">
        <v>9169</v>
      </c>
    </row>
    <row r="2862" spans="1:1" x14ac:dyDescent="0.2">
      <c r="A2862" s="254" t="s">
        <v>9169</v>
      </c>
    </row>
    <row r="2863" spans="1:1" x14ac:dyDescent="0.2">
      <c r="A2863" s="254" t="s">
        <v>9169</v>
      </c>
    </row>
    <row r="2864" spans="1:1" x14ac:dyDescent="0.2">
      <c r="A2864" s="254" t="s">
        <v>9169</v>
      </c>
    </row>
    <row r="2865" spans="1:1" x14ac:dyDescent="0.2">
      <c r="A2865" s="254" t="s">
        <v>9169</v>
      </c>
    </row>
    <row r="2866" spans="1:1" x14ac:dyDescent="0.2">
      <c r="A2866" s="254" t="s">
        <v>9169</v>
      </c>
    </row>
    <row r="2867" spans="1:1" x14ac:dyDescent="0.2">
      <c r="A2867" s="254" t="s">
        <v>9169</v>
      </c>
    </row>
    <row r="2868" spans="1:1" x14ac:dyDescent="0.2">
      <c r="A2868" s="254" t="s">
        <v>9169</v>
      </c>
    </row>
    <row r="2869" spans="1:1" x14ac:dyDescent="0.2">
      <c r="A2869" s="254" t="s">
        <v>9169</v>
      </c>
    </row>
    <row r="2870" spans="1:1" x14ac:dyDescent="0.2">
      <c r="A2870" s="254" t="s">
        <v>9169</v>
      </c>
    </row>
    <row r="2871" spans="1:1" x14ac:dyDescent="0.2">
      <c r="A2871" s="254" t="s">
        <v>9169</v>
      </c>
    </row>
    <row r="2872" spans="1:1" x14ac:dyDescent="0.2">
      <c r="A2872" s="254" t="s">
        <v>9169</v>
      </c>
    </row>
    <row r="2873" spans="1:1" x14ac:dyDescent="0.2">
      <c r="A2873" s="254" t="s">
        <v>9169</v>
      </c>
    </row>
    <row r="2874" spans="1:1" x14ac:dyDescent="0.2">
      <c r="A2874" s="254" t="s">
        <v>9169</v>
      </c>
    </row>
    <row r="2875" spans="1:1" x14ac:dyDescent="0.2">
      <c r="A2875" s="254" t="s">
        <v>9169</v>
      </c>
    </row>
    <row r="2876" spans="1:1" x14ac:dyDescent="0.2">
      <c r="A2876" s="254" t="s">
        <v>9169</v>
      </c>
    </row>
    <row r="2877" spans="1:1" x14ac:dyDescent="0.2">
      <c r="A2877" s="254" t="s">
        <v>9169</v>
      </c>
    </row>
    <row r="2878" spans="1:1" x14ac:dyDescent="0.2">
      <c r="A2878" s="254" t="s">
        <v>9169</v>
      </c>
    </row>
    <row r="2879" spans="1:1" x14ac:dyDescent="0.2">
      <c r="A2879" s="254" t="s">
        <v>9169</v>
      </c>
    </row>
    <row r="2880" spans="1:1" x14ac:dyDescent="0.2">
      <c r="A2880" s="254" t="s">
        <v>9169</v>
      </c>
    </row>
    <row r="2881" spans="1:1" x14ac:dyDescent="0.2">
      <c r="A2881" s="254" t="s">
        <v>9169</v>
      </c>
    </row>
    <row r="2882" spans="1:1" x14ac:dyDescent="0.2">
      <c r="A2882" s="254" t="s">
        <v>9169</v>
      </c>
    </row>
    <row r="2883" spans="1:1" x14ac:dyDescent="0.2">
      <c r="A2883" s="254" t="s">
        <v>9169</v>
      </c>
    </row>
    <row r="2884" spans="1:1" x14ac:dyDescent="0.2">
      <c r="A2884" s="254" t="s">
        <v>9169</v>
      </c>
    </row>
    <row r="2885" spans="1:1" x14ac:dyDescent="0.2">
      <c r="A2885" s="254" t="s">
        <v>9169</v>
      </c>
    </row>
    <row r="2886" spans="1:1" x14ac:dyDescent="0.2">
      <c r="A2886" s="254" t="s">
        <v>9169</v>
      </c>
    </row>
    <row r="2887" spans="1:1" x14ac:dyDescent="0.2">
      <c r="A2887" s="254" t="s">
        <v>9169</v>
      </c>
    </row>
    <row r="2888" spans="1:1" x14ac:dyDescent="0.2">
      <c r="A2888" s="254" t="s">
        <v>9169</v>
      </c>
    </row>
    <row r="2889" spans="1:1" x14ac:dyDescent="0.2">
      <c r="A2889" s="254" t="s">
        <v>9169</v>
      </c>
    </row>
    <row r="2890" spans="1:1" x14ac:dyDescent="0.2">
      <c r="A2890" s="254" t="s">
        <v>9169</v>
      </c>
    </row>
    <row r="2891" spans="1:1" x14ac:dyDescent="0.2">
      <c r="A2891" s="254" t="s">
        <v>9169</v>
      </c>
    </row>
    <row r="2892" spans="1:1" x14ac:dyDescent="0.2">
      <c r="A2892" s="254" t="s">
        <v>9169</v>
      </c>
    </row>
    <row r="2893" spans="1:1" x14ac:dyDescent="0.2">
      <c r="A2893" s="254" t="s">
        <v>9169</v>
      </c>
    </row>
    <row r="2894" spans="1:1" x14ac:dyDescent="0.2">
      <c r="A2894" s="254" t="s">
        <v>9169</v>
      </c>
    </row>
    <row r="2895" spans="1:1" x14ac:dyDescent="0.2">
      <c r="A2895" s="254" t="s">
        <v>9169</v>
      </c>
    </row>
    <row r="2896" spans="1:1" x14ac:dyDescent="0.2">
      <c r="A2896" s="254" t="s">
        <v>9169</v>
      </c>
    </row>
    <row r="2897" spans="1:1" x14ac:dyDescent="0.2">
      <c r="A2897" s="254" t="s">
        <v>9169</v>
      </c>
    </row>
    <row r="2898" spans="1:1" x14ac:dyDescent="0.2">
      <c r="A2898" s="254" t="s">
        <v>9169</v>
      </c>
    </row>
    <row r="2899" spans="1:1" x14ac:dyDescent="0.2">
      <c r="A2899" s="254" t="s">
        <v>9169</v>
      </c>
    </row>
    <row r="2900" spans="1:1" x14ac:dyDescent="0.2">
      <c r="A2900" s="254" t="s">
        <v>9169</v>
      </c>
    </row>
    <row r="2901" spans="1:1" x14ac:dyDescent="0.2">
      <c r="A2901" s="254" t="s">
        <v>9169</v>
      </c>
    </row>
    <row r="2902" spans="1:1" x14ac:dyDescent="0.2">
      <c r="A2902" s="254" t="s">
        <v>9169</v>
      </c>
    </row>
    <row r="2903" spans="1:1" x14ac:dyDescent="0.2">
      <c r="A2903" s="254" t="s">
        <v>9169</v>
      </c>
    </row>
    <row r="2904" spans="1:1" x14ac:dyDescent="0.2">
      <c r="A2904" s="254" t="s">
        <v>9169</v>
      </c>
    </row>
    <row r="2905" spans="1:1" x14ac:dyDescent="0.2">
      <c r="A2905" s="254" t="s">
        <v>9169</v>
      </c>
    </row>
    <row r="2906" spans="1:1" x14ac:dyDescent="0.2">
      <c r="A2906" s="254" t="s">
        <v>9169</v>
      </c>
    </row>
    <row r="2907" spans="1:1" x14ac:dyDescent="0.2">
      <c r="A2907" s="254" t="s">
        <v>9169</v>
      </c>
    </row>
    <row r="2908" spans="1:1" x14ac:dyDescent="0.2">
      <c r="A2908" s="254" t="s">
        <v>9169</v>
      </c>
    </row>
    <row r="2909" spans="1:1" x14ac:dyDescent="0.2">
      <c r="A2909" s="254" t="s">
        <v>9169</v>
      </c>
    </row>
    <row r="2910" spans="1:1" x14ac:dyDescent="0.2">
      <c r="A2910" s="254" t="s">
        <v>9169</v>
      </c>
    </row>
    <row r="2911" spans="1:1" x14ac:dyDescent="0.2">
      <c r="A2911" s="254" t="s">
        <v>9169</v>
      </c>
    </row>
    <row r="2912" spans="1:1" x14ac:dyDescent="0.2">
      <c r="A2912" s="254" t="s">
        <v>9169</v>
      </c>
    </row>
    <row r="2913" spans="1:1" x14ac:dyDescent="0.2">
      <c r="A2913" s="254" t="s">
        <v>9169</v>
      </c>
    </row>
    <row r="2914" spans="1:1" x14ac:dyDescent="0.2">
      <c r="A2914" s="254" t="s">
        <v>9169</v>
      </c>
    </row>
    <row r="2915" spans="1:1" x14ac:dyDescent="0.2">
      <c r="A2915" s="254" t="s">
        <v>9169</v>
      </c>
    </row>
    <row r="2916" spans="1:1" x14ac:dyDescent="0.2">
      <c r="A2916" s="254" t="s">
        <v>9169</v>
      </c>
    </row>
    <row r="2917" spans="1:1" x14ac:dyDescent="0.2">
      <c r="A2917" s="254" t="s">
        <v>9169</v>
      </c>
    </row>
    <row r="2918" spans="1:1" x14ac:dyDescent="0.2">
      <c r="A2918" s="254" t="s">
        <v>9169</v>
      </c>
    </row>
    <row r="2919" spans="1:1" x14ac:dyDescent="0.2">
      <c r="A2919" s="254" t="s">
        <v>9169</v>
      </c>
    </row>
    <row r="2920" spans="1:1" x14ac:dyDescent="0.2">
      <c r="A2920" s="254" t="s">
        <v>9169</v>
      </c>
    </row>
    <row r="2921" spans="1:1" x14ac:dyDescent="0.2">
      <c r="A2921" s="254" t="s">
        <v>9169</v>
      </c>
    </row>
    <row r="2922" spans="1:1" x14ac:dyDescent="0.2">
      <c r="A2922" s="254" t="s">
        <v>9169</v>
      </c>
    </row>
    <row r="2923" spans="1:1" x14ac:dyDescent="0.2">
      <c r="A2923" s="254" t="s">
        <v>9169</v>
      </c>
    </row>
    <row r="2924" spans="1:1" x14ac:dyDescent="0.2">
      <c r="A2924" s="254" t="s">
        <v>9169</v>
      </c>
    </row>
    <row r="2925" spans="1:1" x14ac:dyDescent="0.2">
      <c r="A2925" s="254" t="s">
        <v>9169</v>
      </c>
    </row>
    <row r="2926" spans="1:1" x14ac:dyDescent="0.2">
      <c r="A2926" s="254" t="s">
        <v>9169</v>
      </c>
    </row>
    <row r="2927" spans="1:1" x14ac:dyDescent="0.2">
      <c r="A2927" s="254" t="s">
        <v>9169</v>
      </c>
    </row>
    <row r="2928" spans="1:1" x14ac:dyDescent="0.2">
      <c r="A2928" s="254" t="s">
        <v>9169</v>
      </c>
    </row>
    <row r="2929" spans="1:1" x14ac:dyDescent="0.2">
      <c r="A2929" s="254" t="s">
        <v>9169</v>
      </c>
    </row>
    <row r="2930" spans="1:1" x14ac:dyDescent="0.2">
      <c r="A2930" s="254" t="s">
        <v>9169</v>
      </c>
    </row>
    <row r="2931" spans="1:1" x14ac:dyDescent="0.2">
      <c r="A2931" s="254" t="s">
        <v>9169</v>
      </c>
    </row>
    <row r="2932" spans="1:1" x14ac:dyDescent="0.2">
      <c r="A2932" s="254" t="s">
        <v>9169</v>
      </c>
    </row>
    <row r="2933" spans="1:1" x14ac:dyDescent="0.2">
      <c r="A2933" s="254" t="s">
        <v>9169</v>
      </c>
    </row>
    <row r="2934" spans="1:1" x14ac:dyDescent="0.2">
      <c r="A2934" s="254" t="s">
        <v>9169</v>
      </c>
    </row>
    <row r="2935" spans="1:1" x14ac:dyDescent="0.2">
      <c r="A2935" s="254" t="s">
        <v>9169</v>
      </c>
    </row>
    <row r="2936" spans="1:1" x14ac:dyDescent="0.2">
      <c r="A2936" s="254" t="s">
        <v>9169</v>
      </c>
    </row>
    <row r="2937" spans="1:1" x14ac:dyDescent="0.2">
      <c r="A2937" s="254" t="s">
        <v>9169</v>
      </c>
    </row>
    <row r="2938" spans="1:1" x14ac:dyDescent="0.2">
      <c r="A2938" s="254" t="s">
        <v>9169</v>
      </c>
    </row>
    <row r="2939" spans="1:1" x14ac:dyDescent="0.2">
      <c r="A2939" s="254" t="s">
        <v>9169</v>
      </c>
    </row>
    <row r="2940" spans="1:1" x14ac:dyDescent="0.2">
      <c r="A2940" s="254" t="s">
        <v>9169</v>
      </c>
    </row>
    <row r="2941" spans="1:1" x14ac:dyDescent="0.2">
      <c r="A2941" s="254" t="s">
        <v>9169</v>
      </c>
    </row>
    <row r="2942" spans="1:1" x14ac:dyDescent="0.2">
      <c r="A2942" s="254" t="s">
        <v>9169</v>
      </c>
    </row>
    <row r="2943" spans="1:1" x14ac:dyDescent="0.2">
      <c r="A2943" s="254" t="s">
        <v>9169</v>
      </c>
    </row>
    <row r="2944" spans="1:1" x14ac:dyDescent="0.2">
      <c r="A2944" s="254" t="s">
        <v>9169</v>
      </c>
    </row>
    <row r="2945" spans="1:1" x14ac:dyDescent="0.2">
      <c r="A2945" s="254" t="s">
        <v>9169</v>
      </c>
    </row>
    <row r="2946" spans="1:1" x14ac:dyDescent="0.2">
      <c r="A2946" s="254" t="s">
        <v>9169</v>
      </c>
    </row>
    <row r="2947" spans="1:1" x14ac:dyDescent="0.2">
      <c r="A2947" s="254" t="s">
        <v>9169</v>
      </c>
    </row>
    <row r="2948" spans="1:1" x14ac:dyDescent="0.2">
      <c r="A2948" s="254" t="s">
        <v>9169</v>
      </c>
    </row>
    <row r="2949" spans="1:1" x14ac:dyDescent="0.2">
      <c r="A2949" s="254" t="s">
        <v>9169</v>
      </c>
    </row>
    <row r="2950" spans="1:1" x14ac:dyDescent="0.2">
      <c r="A2950" s="254" t="s">
        <v>9169</v>
      </c>
    </row>
    <row r="2951" spans="1:1" x14ac:dyDescent="0.2">
      <c r="A2951" s="254" t="s">
        <v>9169</v>
      </c>
    </row>
    <row r="2952" spans="1:1" x14ac:dyDescent="0.2">
      <c r="A2952" s="254" t="s">
        <v>9169</v>
      </c>
    </row>
    <row r="2953" spans="1:1" x14ac:dyDescent="0.2">
      <c r="A2953" s="254" t="s">
        <v>9169</v>
      </c>
    </row>
    <row r="2954" spans="1:1" x14ac:dyDescent="0.2">
      <c r="A2954" s="254" t="s">
        <v>9169</v>
      </c>
    </row>
    <row r="2955" spans="1:1" x14ac:dyDescent="0.2">
      <c r="A2955" s="254" t="s">
        <v>9169</v>
      </c>
    </row>
    <row r="2956" spans="1:1" x14ac:dyDescent="0.2">
      <c r="A2956" s="254" t="s">
        <v>9169</v>
      </c>
    </row>
    <row r="2957" spans="1:1" x14ac:dyDescent="0.2">
      <c r="A2957" s="254" t="s">
        <v>9169</v>
      </c>
    </row>
    <row r="2958" spans="1:1" x14ac:dyDescent="0.2">
      <c r="A2958" s="254" t="s">
        <v>9169</v>
      </c>
    </row>
    <row r="2959" spans="1:1" x14ac:dyDescent="0.2">
      <c r="A2959" s="254" t="s">
        <v>9169</v>
      </c>
    </row>
    <row r="2960" spans="1:1" x14ac:dyDescent="0.2">
      <c r="A2960" s="254" t="s">
        <v>9169</v>
      </c>
    </row>
    <row r="2961" spans="1:1" x14ac:dyDescent="0.2">
      <c r="A2961" s="254" t="s">
        <v>9169</v>
      </c>
    </row>
    <row r="2962" spans="1:1" x14ac:dyDescent="0.2">
      <c r="A2962" s="254" t="s">
        <v>9169</v>
      </c>
    </row>
    <row r="2963" spans="1:1" x14ac:dyDescent="0.2">
      <c r="A2963" s="254" t="s">
        <v>9169</v>
      </c>
    </row>
    <row r="2964" spans="1:1" x14ac:dyDescent="0.2">
      <c r="A2964" s="254" t="s">
        <v>9169</v>
      </c>
    </row>
    <row r="2965" spans="1:1" x14ac:dyDescent="0.2">
      <c r="A2965" s="254" t="s">
        <v>9169</v>
      </c>
    </row>
    <row r="2966" spans="1:1" x14ac:dyDescent="0.2">
      <c r="A2966" s="254" t="s">
        <v>9169</v>
      </c>
    </row>
    <row r="2967" spans="1:1" x14ac:dyDescent="0.2">
      <c r="A2967" s="254" t="s">
        <v>9169</v>
      </c>
    </row>
    <row r="2968" spans="1:1" x14ac:dyDescent="0.2">
      <c r="A2968" s="254" t="s">
        <v>9169</v>
      </c>
    </row>
    <row r="2969" spans="1:1" x14ac:dyDescent="0.2">
      <c r="A2969" s="254" t="s">
        <v>9169</v>
      </c>
    </row>
    <row r="2970" spans="1:1" x14ac:dyDescent="0.2">
      <c r="A2970" s="254" t="s">
        <v>9169</v>
      </c>
    </row>
    <row r="2971" spans="1:1" x14ac:dyDescent="0.2">
      <c r="A2971" s="254" t="s">
        <v>9169</v>
      </c>
    </row>
    <row r="2972" spans="1:1" x14ac:dyDescent="0.2">
      <c r="A2972" s="254" t="s">
        <v>9169</v>
      </c>
    </row>
    <row r="2973" spans="1:1" x14ac:dyDescent="0.2">
      <c r="A2973" s="254" t="s">
        <v>9169</v>
      </c>
    </row>
    <row r="2974" spans="1:1" x14ac:dyDescent="0.2">
      <c r="A2974" s="254" t="s">
        <v>9169</v>
      </c>
    </row>
    <row r="2975" spans="1:1" x14ac:dyDescent="0.2">
      <c r="A2975" s="254" t="s">
        <v>9169</v>
      </c>
    </row>
    <row r="2976" spans="1:1" x14ac:dyDescent="0.2">
      <c r="A2976" s="254" t="s">
        <v>9169</v>
      </c>
    </row>
    <row r="2977" spans="1:1" x14ac:dyDescent="0.2">
      <c r="A2977" s="254" t="s">
        <v>9169</v>
      </c>
    </row>
    <row r="2978" spans="1:1" x14ac:dyDescent="0.2">
      <c r="A2978" s="254" t="s">
        <v>9169</v>
      </c>
    </row>
    <row r="2979" spans="1:1" x14ac:dyDescent="0.2">
      <c r="A2979" s="254" t="s">
        <v>9169</v>
      </c>
    </row>
    <row r="2980" spans="1:1" x14ac:dyDescent="0.2">
      <c r="A2980" s="254" t="s">
        <v>9169</v>
      </c>
    </row>
    <row r="2981" spans="1:1" x14ac:dyDescent="0.2">
      <c r="A2981" s="254" t="s">
        <v>9169</v>
      </c>
    </row>
    <row r="2982" spans="1:1" x14ac:dyDescent="0.2">
      <c r="A2982" s="254" t="s">
        <v>9169</v>
      </c>
    </row>
    <row r="2983" spans="1:1" x14ac:dyDescent="0.2">
      <c r="A2983" s="254" t="s">
        <v>9169</v>
      </c>
    </row>
    <row r="2984" spans="1:1" x14ac:dyDescent="0.2">
      <c r="A2984" s="254" t="s">
        <v>9169</v>
      </c>
    </row>
    <row r="2985" spans="1:1" x14ac:dyDescent="0.2">
      <c r="A2985" s="254" t="s">
        <v>9169</v>
      </c>
    </row>
    <row r="2986" spans="1:1" x14ac:dyDescent="0.2">
      <c r="A2986" s="254" t="s">
        <v>9169</v>
      </c>
    </row>
    <row r="2987" spans="1:1" x14ac:dyDescent="0.2">
      <c r="A2987" s="254" t="s">
        <v>9169</v>
      </c>
    </row>
    <row r="2988" spans="1:1" x14ac:dyDescent="0.2">
      <c r="A2988" s="254" t="s">
        <v>9169</v>
      </c>
    </row>
    <row r="2989" spans="1:1" x14ac:dyDescent="0.2">
      <c r="A2989" s="254" t="s">
        <v>9169</v>
      </c>
    </row>
    <row r="2990" spans="1:1" x14ac:dyDescent="0.2">
      <c r="A2990" s="254" t="s">
        <v>9169</v>
      </c>
    </row>
    <row r="2991" spans="1:1" x14ac:dyDescent="0.2">
      <c r="A2991" s="254" t="s">
        <v>9169</v>
      </c>
    </row>
    <row r="2992" spans="1:1" x14ac:dyDescent="0.2">
      <c r="A2992" s="254" t="s">
        <v>9169</v>
      </c>
    </row>
    <row r="2993" spans="1:1" x14ac:dyDescent="0.2">
      <c r="A2993" s="254" t="s">
        <v>9169</v>
      </c>
    </row>
    <row r="2994" spans="1:1" x14ac:dyDescent="0.2">
      <c r="A2994" s="254" t="s">
        <v>9169</v>
      </c>
    </row>
    <row r="2995" spans="1:1" x14ac:dyDescent="0.2">
      <c r="A2995" s="254" t="s">
        <v>9169</v>
      </c>
    </row>
    <row r="2996" spans="1:1" x14ac:dyDescent="0.2">
      <c r="A2996" s="254" t="s">
        <v>9169</v>
      </c>
    </row>
    <row r="2997" spans="1:1" x14ac:dyDescent="0.2">
      <c r="A2997" s="254" t="s">
        <v>9169</v>
      </c>
    </row>
    <row r="2998" spans="1:1" x14ac:dyDescent="0.2">
      <c r="A2998" s="254" t="s">
        <v>9169</v>
      </c>
    </row>
    <row r="2999" spans="1:1" x14ac:dyDescent="0.2">
      <c r="A2999" s="254" t="s">
        <v>9169</v>
      </c>
    </row>
    <row r="3000" spans="1:1" x14ac:dyDescent="0.2">
      <c r="A3000" s="254" t="s">
        <v>9169</v>
      </c>
    </row>
    <row r="3001" spans="1:1" x14ac:dyDescent="0.2">
      <c r="A3001" s="254" t="s">
        <v>9169</v>
      </c>
    </row>
    <row r="3002" spans="1:1" x14ac:dyDescent="0.2">
      <c r="A3002" s="254" t="s">
        <v>9169</v>
      </c>
    </row>
    <row r="3003" spans="1:1" x14ac:dyDescent="0.2">
      <c r="A3003" s="254" t="s">
        <v>9169</v>
      </c>
    </row>
    <row r="3004" spans="1:1" x14ac:dyDescent="0.2">
      <c r="A3004" s="254" t="s">
        <v>9169</v>
      </c>
    </row>
    <row r="3005" spans="1:1" x14ac:dyDescent="0.2">
      <c r="A3005" s="254" t="s">
        <v>9169</v>
      </c>
    </row>
    <row r="3006" spans="1:1" x14ac:dyDescent="0.2">
      <c r="A3006" s="254" t="s">
        <v>9169</v>
      </c>
    </row>
    <row r="3007" spans="1:1" x14ac:dyDescent="0.2">
      <c r="A3007" s="254" t="s">
        <v>9169</v>
      </c>
    </row>
    <row r="3008" spans="1:1" x14ac:dyDescent="0.2">
      <c r="A3008" s="254" t="s">
        <v>9169</v>
      </c>
    </row>
    <row r="3009" spans="1:1" x14ac:dyDescent="0.2">
      <c r="A3009" s="254" t="s">
        <v>9169</v>
      </c>
    </row>
    <row r="3010" spans="1:1" x14ac:dyDescent="0.2">
      <c r="A3010" s="254" t="s">
        <v>9169</v>
      </c>
    </row>
    <row r="3011" spans="1:1" x14ac:dyDescent="0.2">
      <c r="A3011" s="254" t="s">
        <v>9169</v>
      </c>
    </row>
    <row r="3012" spans="1:1" x14ac:dyDescent="0.2">
      <c r="A3012" s="254" t="s">
        <v>9169</v>
      </c>
    </row>
    <row r="3013" spans="1:1" x14ac:dyDescent="0.2">
      <c r="A3013" s="254" t="s">
        <v>9169</v>
      </c>
    </row>
    <row r="3014" spans="1:1" x14ac:dyDescent="0.2">
      <c r="A3014" s="254" t="s">
        <v>9169</v>
      </c>
    </row>
    <row r="3015" spans="1:1" x14ac:dyDescent="0.2">
      <c r="A3015" s="254" t="s">
        <v>9169</v>
      </c>
    </row>
    <row r="3016" spans="1:1" x14ac:dyDescent="0.2">
      <c r="A3016" s="254" t="s">
        <v>9169</v>
      </c>
    </row>
    <row r="3017" spans="1:1" x14ac:dyDescent="0.2">
      <c r="A3017" s="254" t="s">
        <v>9169</v>
      </c>
    </row>
    <row r="3018" spans="1:1" x14ac:dyDescent="0.2">
      <c r="A3018" s="254" t="s">
        <v>9169</v>
      </c>
    </row>
    <row r="3019" spans="1:1" x14ac:dyDescent="0.2">
      <c r="A3019" s="254" t="s">
        <v>9169</v>
      </c>
    </row>
    <row r="3020" spans="1:1" x14ac:dyDescent="0.2">
      <c r="A3020" s="254" t="s">
        <v>9169</v>
      </c>
    </row>
    <row r="3021" spans="1:1" x14ac:dyDescent="0.2">
      <c r="A3021" s="254" t="s">
        <v>9169</v>
      </c>
    </row>
    <row r="3022" spans="1:1" x14ac:dyDescent="0.2">
      <c r="A3022" s="254" t="s">
        <v>9169</v>
      </c>
    </row>
    <row r="3023" spans="1:1" x14ac:dyDescent="0.2">
      <c r="A3023" s="254" t="s">
        <v>9169</v>
      </c>
    </row>
    <row r="3024" spans="1:1" x14ac:dyDescent="0.2">
      <c r="A3024" s="254" t="s">
        <v>9169</v>
      </c>
    </row>
    <row r="3025" spans="1:1" x14ac:dyDescent="0.2">
      <c r="A3025" s="254" t="s">
        <v>9169</v>
      </c>
    </row>
    <row r="3026" spans="1:1" x14ac:dyDescent="0.2">
      <c r="A3026" s="254" t="s">
        <v>9169</v>
      </c>
    </row>
    <row r="3027" spans="1:1" x14ac:dyDescent="0.2">
      <c r="A3027" s="254" t="s">
        <v>9169</v>
      </c>
    </row>
    <row r="3028" spans="1:1" x14ac:dyDescent="0.2">
      <c r="A3028" s="254" t="s">
        <v>9169</v>
      </c>
    </row>
    <row r="3029" spans="1:1" x14ac:dyDescent="0.2">
      <c r="A3029" s="254" t="s">
        <v>9169</v>
      </c>
    </row>
    <row r="3030" spans="1:1" x14ac:dyDescent="0.2">
      <c r="A3030" s="254" t="s">
        <v>9169</v>
      </c>
    </row>
    <row r="3031" spans="1:1" x14ac:dyDescent="0.2">
      <c r="A3031" s="254" t="s">
        <v>9169</v>
      </c>
    </row>
    <row r="3032" spans="1:1" x14ac:dyDescent="0.2">
      <c r="A3032" s="254" t="s">
        <v>9169</v>
      </c>
    </row>
    <row r="3033" spans="1:1" x14ac:dyDescent="0.2">
      <c r="A3033" s="254" t="s">
        <v>9169</v>
      </c>
    </row>
    <row r="3034" spans="1:1" x14ac:dyDescent="0.2">
      <c r="A3034" s="254" t="s">
        <v>9169</v>
      </c>
    </row>
    <row r="3035" spans="1:1" x14ac:dyDescent="0.2">
      <c r="A3035" s="254" t="s">
        <v>9169</v>
      </c>
    </row>
    <row r="3036" spans="1:1" x14ac:dyDescent="0.2">
      <c r="A3036" s="254" t="s">
        <v>9169</v>
      </c>
    </row>
    <row r="3037" spans="1:1" x14ac:dyDescent="0.2">
      <c r="A3037" s="254" t="s">
        <v>9169</v>
      </c>
    </row>
    <row r="3038" spans="1:1" x14ac:dyDescent="0.2">
      <c r="A3038" s="254" t="s">
        <v>9169</v>
      </c>
    </row>
    <row r="3039" spans="1:1" x14ac:dyDescent="0.2">
      <c r="A3039" s="254" t="s">
        <v>9169</v>
      </c>
    </row>
    <row r="3040" spans="1:1" x14ac:dyDescent="0.2">
      <c r="A3040" s="254" t="s">
        <v>9169</v>
      </c>
    </row>
    <row r="3041" spans="1:1" x14ac:dyDescent="0.2">
      <c r="A3041" s="254" t="s">
        <v>9169</v>
      </c>
    </row>
    <row r="3042" spans="1:1" x14ac:dyDescent="0.2">
      <c r="A3042" s="254" t="s">
        <v>9169</v>
      </c>
    </row>
    <row r="3043" spans="1:1" x14ac:dyDescent="0.2">
      <c r="A3043" s="254" t="s">
        <v>9169</v>
      </c>
    </row>
    <row r="3044" spans="1:1" x14ac:dyDescent="0.2">
      <c r="A3044" s="254" t="s">
        <v>9169</v>
      </c>
    </row>
    <row r="3045" spans="1:1" x14ac:dyDescent="0.2">
      <c r="A3045" s="254" t="s">
        <v>9169</v>
      </c>
    </row>
    <row r="3046" spans="1:1" x14ac:dyDescent="0.2">
      <c r="A3046" s="254" t="s">
        <v>9169</v>
      </c>
    </row>
    <row r="3047" spans="1:1" x14ac:dyDescent="0.2">
      <c r="A3047" s="254" t="s">
        <v>9169</v>
      </c>
    </row>
    <row r="3048" spans="1:1" x14ac:dyDescent="0.2">
      <c r="A3048" s="254" t="s">
        <v>9169</v>
      </c>
    </row>
    <row r="3049" spans="1:1" x14ac:dyDescent="0.2">
      <c r="A3049" s="254" t="s">
        <v>9169</v>
      </c>
    </row>
    <row r="3050" spans="1:1" x14ac:dyDescent="0.2">
      <c r="A3050" s="254" t="s">
        <v>9169</v>
      </c>
    </row>
    <row r="3051" spans="1:1" x14ac:dyDescent="0.2">
      <c r="A3051" s="254" t="s">
        <v>9169</v>
      </c>
    </row>
    <row r="3052" spans="1:1" x14ac:dyDescent="0.2">
      <c r="A3052" s="254" t="s">
        <v>9169</v>
      </c>
    </row>
    <row r="3053" spans="1:1" x14ac:dyDescent="0.2">
      <c r="A3053" s="254" t="s">
        <v>9169</v>
      </c>
    </row>
    <row r="3054" spans="1:1" x14ac:dyDescent="0.2">
      <c r="A3054" s="254" t="s">
        <v>9169</v>
      </c>
    </row>
    <row r="3055" spans="1:1" x14ac:dyDescent="0.2">
      <c r="A3055" s="254" t="s">
        <v>9169</v>
      </c>
    </row>
    <row r="3056" spans="1:1" x14ac:dyDescent="0.2">
      <c r="A3056" s="254" t="s">
        <v>9169</v>
      </c>
    </row>
    <row r="3057" spans="1:1" x14ac:dyDescent="0.2">
      <c r="A3057" s="254" t="s">
        <v>9169</v>
      </c>
    </row>
    <row r="3058" spans="1:1" x14ac:dyDescent="0.2">
      <c r="A3058" s="254" t="s">
        <v>9169</v>
      </c>
    </row>
    <row r="3059" spans="1:1" x14ac:dyDescent="0.2">
      <c r="A3059" s="254" t="s">
        <v>9169</v>
      </c>
    </row>
    <row r="3060" spans="1:1" x14ac:dyDescent="0.2">
      <c r="A3060" s="254" t="s">
        <v>9169</v>
      </c>
    </row>
    <row r="3061" spans="1:1" x14ac:dyDescent="0.2">
      <c r="A3061" s="254" t="s">
        <v>9169</v>
      </c>
    </row>
    <row r="3062" spans="1:1" x14ac:dyDescent="0.2">
      <c r="A3062" s="254" t="s">
        <v>9169</v>
      </c>
    </row>
    <row r="3063" spans="1:1" x14ac:dyDescent="0.2">
      <c r="A3063" s="254" t="s">
        <v>9169</v>
      </c>
    </row>
    <row r="3064" spans="1:1" x14ac:dyDescent="0.2">
      <c r="A3064" s="254" t="s">
        <v>9169</v>
      </c>
    </row>
    <row r="3065" spans="1:1" x14ac:dyDescent="0.2">
      <c r="A3065" s="254" t="s">
        <v>9169</v>
      </c>
    </row>
    <row r="3066" spans="1:1" x14ac:dyDescent="0.2">
      <c r="A3066" s="254" t="s">
        <v>9169</v>
      </c>
    </row>
    <row r="3067" spans="1:1" x14ac:dyDescent="0.2">
      <c r="A3067" s="254" t="s">
        <v>9169</v>
      </c>
    </row>
    <row r="3068" spans="1:1" x14ac:dyDescent="0.2">
      <c r="A3068" s="254" t="s">
        <v>9169</v>
      </c>
    </row>
    <row r="3069" spans="1:1" x14ac:dyDescent="0.2">
      <c r="A3069" s="254" t="s">
        <v>9169</v>
      </c>
    </row>
    <row r="3070" spans="1:1" x14ac:dyDescent="0.2">
      <c r="A3070" s="254" t="s">
        <v>9169</v>
      </c>
    </row>
    <row r="3071" spans="1:1" x14ac:dyDescent="0.2">
      <c r="A3071" s="254" t="s">
        <v>9169</v>
      </c>
    </row>
    <row r="3072" spans="1:1" x14ac:dyDescent="0.2">
      <c r="A3072" s="254" t="s">
        <v>9169</v>
      </c>
    </row>
    <row r="3073" spans="1:1" x14ac:dyDescent="0.2">
      <c r="A3073" s="254" t="s">
        <v>9169</v>
      </c>
    </row>
    <row r="3074" spans="1:1" x14ac:dyDescent="0.2">
      <c r="A3074" s="254" t="s">
        <v>9169</v>
      </c>
    </row>
    <row r="3075" spans="1:1" x14ac:dyDescent="0.2">
      <c r="A3075" s="254" t="s">
        <v>9169</v>
      </c>
    </row>
    <row r="3076" spans="1:1" x14ac:dyDescent="0.2">
      <c r="A3076" s="254" t="s">
        <v>9169</v>
      </c>
    </row>
    <row r="3077" spans="1:1" x14ac:dyDescent="0.2">
      <c r="A3077" s="254" t="s">
        <v>9169</v>
      </c>
    </row>
    <row r="3078" spans="1:1" x14ac:dyDescent="0.2">
      <c r="A3078" s="254" t="s">
        <v>9169</v>
      </c>
    </row>
    <row r="3079" spans="1:1" x14ac:dyDescent="0.2">
      <c r="A3079" s="254" t="s">
        <v>9169</v>
      </c>
    </row>
    <row r="3080" spans="1:1" x14ac:dyDescent="0.2">
      <c r="A3080" s="254" t="s">
        <v>9169</v>
      </c>
    </row>
    <row r="3081" spans="1:1" x14ac:dyDescent="0.2">
      <c r="A3081" s="254" t="s">
        <v>9169</v>
      </c>
    </row>
    <row r="3082" spans="1:1" x14ac:dyDescent="0.2">
      <c r="A3082" s="254" t="s">
        <v>9169</v>
      </c>
    </row>
    <row r="3083" spans="1:1" x14ac:dyDescent="0.2">
      <c r="A3083" s="254" t="s">
        <v>9169</v>
      </c>
    </row>
    <row r="3084" spans="1:1" x14ac:dyDescent="0.2">
      <c r="A3084" s="254" t="s">
        <v>9169</v>
      </c>
    </row>
    <row r="3085" spans="1:1" x14ac:dyDescent="0.2">
      <c r="A3085" s="254" t="s">
        <v>9169</v>
      </c>
    </row>
    <row r="3086" spans="1:1" x14ac:dyDescent="0.2">
      <c r="A3086" s="254" t="s">
        <v>9169</v>
      </c>
    </row>
    <row r="3087" spans="1:1" x14ac:dyDescent="0.2">
      <c r="A3087" s="254" t="s">
        <v>9169</v>
      </c>
    </row>
    <row r="3088" spans="1:1" x14ac:dyDescent="0.2">
      <c r="A3088" s="254" t="s">
        <v>9169</v>
      </c>
    </row>
    <row r="3089" spans="1:1" x14ac:dyDescent="0.2">
      <c r="A3089" s="254" t="s">
        <v>9169</v>
      </c>
    </row>
    <row r="3090" spans="1:1" x14ac:dyDescent="0.2">
      <c r="A3090" s="254" t="s">
        <v>9169</v>
      </c>
    </row>
    <row r="3091" spans="1:1" x14ac:dyDescent="0.2">
      <c r="A3091" s="254" t="s">
        <v>9169</v>
      </c>
    </row>
    <row r="3092" spans="1:1" x14ac:dyDescent="0.2">
      <c r="A3092" s="254" t="s">
        <v>9169</v>
      </c>
    </row>
    <row r="3093" spans="1:1" x14ac:dyDescent="0.2">
      <c r="A3093" s="254" t="s">
        <v>9169</v>
      </c>
    </row>
    <row r="3094" spans="1:1" x14ac:dyDescent="0.2">
      <c r="A3094" s="254" t="s">
        <v>9169</v>
      </c>
    </row>
    <row r="3095" spans="1:1" x14ac:dyDescent="0.2">
      <c r="A3095" s="254" t="s">
        <v>9169</v>
      </c>
    </row>
    <row r="3096" spans="1:1" x14ac:dyDescent="0.2">
      <c r="A3096" s="254" t="s">
        <v>9169</v>
      </c>
    </row>
    <row r="3097" spans="1:1" x14ac:dyDescent="0.2">
      <c r="A3097" s="254" t="s">
        <v>9169</v>
      </c>
    </row>
    <row r="3098" spans="1:1" x14ac:dyDescent="0.2">
      <c r="A3098" s="254" t="s">
        <v>9169</v>
      </c>
    </row>
    <row r="3099" spans="1:1" x14ac:dyDescent="0.2">
      <c r="A3099" s="254" t="s">
        <v>9169</v>
      </c>
    </row>
    <row r="3100" spans="1:1" x14ac:dyDescent="0.2">
      <c r="A3100" s="254" t="s">
        <v>9169</v>
      </c>
    </row>
    <row r="3101" spans="1:1" x14ac:dyDescent="0.2">
      <c r="A3101" s="254" t="s">
        <v>9169</v>
      </c>
    </row>
    <row r="3102" spans="1:1" x14ac:dyDescent="0.2">
      <c r="A3102" s="254" t="s">
        <v>9169</v>
      </c>
    </row>
    <row r="3103" spans="1:1" x14ac:dyDescent="0.2">
      <c r="A3103" s="254" t="s">
        <v>9169</v>
      </c>
    </row>
    <row r="3104" spans="1:1" x14ac:dyDescent="0.2">
      <c r="A3104" s="254" t="s">
        <v>9169</v>
      </c>
    </row>
    <row r="3105" spans="1:1" x14ac:dyDescent="0.2">
      <c r="A3105" s="254" t="s">
        <v>9169</v>
      </c>
    </row>
    <row r="3106" spans="1:1" x14ac:dyDescent="0.2">
      <c r="A3106" s="254" t="s">
        <v>9169</v>
      </c>
    </row>
    <row r="3107" spans="1:1" x14ac:dyDescent="0.2">
      <c r="A3107" s="254" t="s">
        <v>9169</v>
      </c>
    </row>
    <row r="3108" spans="1:1" x14ac:dyDescent="0.2">
      <c r="A3108" s="254" t="s">
        <v>9169</v>
      </c>
    </row>
    <row r="3109" spans="1:1" x14ac:dyDescent="0.2">
      <c r="A3109" s="254" t="s">
        <v>9169</v>
      </c>
    </row>
    <row r="3110" spans="1:1" x14ac:dyDescent="0.2">
      <c r="A3110" s="254" t="s">
        <v>9169</v>
      </c>
    </row>
    <row r="3111" spans="1:1" x14ac:dyDescent="0.2">
      <c r="A3111" s="254" t="s">
        <v>9169</v>
      </c>
    </row>
    <row r="3112" spans="1:1" x14ac:dyDescent="0.2">
      <c r="A3112" s="254" t="s">
        <v>9169</v>
      </c>
    </row>
    <row r="3113" spans="1:1" x14ac:dyDescent="0.2">
      <c r="A3113" s="254" t="s">
        <v>9169</v>
      </c>
    </row>
    <row r="3114" spans="1:1" x14ac:dyDescent="0.2">
      <c r="A3114" s="254" t="s">
        <v>9169</v>
      </c>
    </row>
    <row r="3115" spans="1:1" x14ac:dyDescent="0.2">
      <c r="A3115" s="254" t="s">
        <v>9169</v>
      </c>
    </row>
    <row r="3116" spans="1:1" x14ac:dyDescent="0.2">
      <c r="A3116" s="254" t="s">
        <v>9169</v>
      </c>
    </row>
    <row r="3117" spans="1:1" x14ac:dyDescent="0.2">
      <c r="A3117" s="254" t="s">
        <v>9169</v>
      </c>
    </row>
    <row r="3118" spans="1:1" x14ac:dyDescent="0.2">
      <c r="A3118" s="254" t="s">
        <v>9169</v>
      </c>
    </row>
    <row r="3119" spans="1:1" x14ac:dyDescent="0.2">
      <c r="A3119" s="254" t="s">
        <v>9169</v>
      </c>
    </row>
    <row r="3120" spans="1:1" x14ac:dyDescent="0.2">
      <c r="A3120" s="254" t="s">
        <v>9169</v>
      </c>
    </row>
    <row r="3121" spans="1:1" x14ac:dyDescent="0.2">
      <c r="A3121" s="254" t="s">
        <v>9169</v>
      </c>
    </row>
    <row r="3122" spans="1:1" x14ac:dyDescent="0.2">
      <c r="A3122" s="254" t="s">
        <v>9169</v>
      </c>
    </row>
    <row r="3123" spans="1:1" x14ac:dyDescent="0.2">
      <c r="A3123" s="254" t="s">
        <v>9169</v>
      </c>
    </row>
    <row r="3124" spans="1:1" x14ac:dyDescent="0.2">
      <c r="A3124" s="254" t="s">
        <v>9169</v>
      </c>
    </row>
    <row r="3125" spans="1:1" x14ac:dyDescent="0.2">
      <c r="A3125" s="254" t="s">
        <v>9169</v>
      </c>
    </row>
    <row r="3126" spans="1:1" x14ac:dyDescent="0.2">
      <c r="A3126" s="254" t="s">
        <v>9169</v>
      </c>
    </row>
    <row r="3127" spans="1:1" x14ac:dyDescent="0.2">
      <c r="A3127" s="254" t="s">
        <v>9169</v>
      </c>
    </row>
    <row r="3128" spans="1:1" x14ac:dyDescent="0.2">
      <c r="A3128" s="254" t="s">
        <v>9169</v>
      </c>
    </row>
    <row r="3129" spans="1:1" x14ac:dyDescent="0.2">
      <c r="A3129" s="254" t="s">
        <v>9169</v>
      </c>
    </row>
    <row r="3130" spans="1:1" x14ac:dyDescent="0.2">
      <c r="A3130" s="254" t="s">
        <v>9169</v>
      </c>
    </row>
    <row r="3131" spans="1:1" x14ac:dyDescent="0.2">
      <c r="A3131" s="254" t="s">
        <v>9169</v>
      </c>
    </row>
    <row r="3132" spans="1:1" x14ac:dyDescent="0.2">
      <c r="A3132" s="254" t="s">
        <v>9169</v>
      </c>
    </row>
    <row r="3133" spans="1:1" x14ac:dyDescent="0.2">
      <c r="A3133" s="254" t="s">
        <v>9169</v>
      </c>
    </row>
    <row r="3134" spans="1:1" x14ac:dyDescent="0.2">
      <c r="A3134" s="254" t="s">
        <v>9169</v>
      </c>
    </row>
    <row r="3135" spans="1:1" x14ac:dyDescent="0.2">
      <c r="A3135" s="254" t="s">
        <v>9169</v>
      </c>
    </row>
    <row r="3136" spans="1:1" x14ac:dyDescent="0.2">
      <c r="A3136" s="254" t="s">
        <v>9169</v>
      </c>
    </row>
    <row r="3137" spans="1:1" x14ac:dyDescent="0.2">
      <c r="A3137" s="254" t="s">
        <v>9169</v>
      </c>
    </row>
    <row r="3138" spans="1:1" x14ac:dyDescent="0.2">
      <c r="A3138" s="254" t="s">
        <v>9169</v>
      </c>
    </row>
    <row r="3139" spans="1:1" x14ac:dyDescent="0.2">
      <c r="A3139" s="254" t="s">
        <v>9169</v>
      </c>
    </row>
    <row r="3140" spans="1:1" x14ac:dyDescent="0.2">
      <c r="A3140" s="254" t="s">
        <v>9169</v>
      </c>
    </row>
    <row r="3141" spans="1:1" x14ac:dyDescent="0.2">
      <c r="A3141" s="254" t="s">
        <v>9169</v>
      </c>
    </row>
    <row r="3142" spans="1:1" x14ac:dyDescent="0.2">
      <c r="A3142" s="254" t="s">
        <v>9169</v>
      </c>
    </row>
    <row r="3143" spans="1:1" x14ac:dyDescent="0.2">
      <c r="A3143" s="254" t="s">
        <v>9169</v>
      </c>
    </row>
    <row r="3144" spans="1:1" x14ac:dyDescent="0.2">
      <c r="A3144" s="254" t="s">
        <v>9169</v>
      </c>
    </row>
    <row r="3145" spans="1:1" x14ac:dyDescent="0.2">
      <c r="A3145" s="254" t="s">
        <v>9169</v>
      </c>
    </row>
    <row r="3146" spans="1:1" x14ac:dyDescent="0.2">
      <c r="A3146" s="254" t="s">
        <v>9169</v>
      </c>
    </row>
    <row r="3147" spans="1:1" x14ac:dyDescent="0.2">
      <c r="A3147" s="254" t="s">
        <v>9169</v>
      </c>
    </row>
    <row r="3148" spans="1:1" x14ac:dyDescent="0.2">
      <c r="A3148" s="254" t="s">
        <v>9169</v>
      </c>
    </row>
    <row r="3149" spans="1:1" x14ac:dyDescent="0.2">
      <c r="A3149" s="254" t="s">
        <v>9169</v>
      </c>
    </row>
    <row r="3150" spans="1:1" x14ac:dyDescent="0.2">
      <c r="A3150" s="254" t="s">
        <v>9169</v>
      </c>
    </row>
    <row r="3151" spans="1:1" x14ac:dyDescent="0.2">
      <c r="A3151" s="254" t="s">
        <v>9169</v>
      </c>
    </row>
    <row r="3152" spans="1:1" x14ac:dyDescent="0.2">
      <c r="A3152" s="254" t="s">
        <v>9169</v>
      </c>
    </row>
    <row r="3153" spans="1:1" x14ac:dyDescent="0.2">
      <c r="A3153" s="254" t="s">
        <v>9169</v>
      </c>
    </row>
    <row r="3154" spans="1:1" x14ac:dyDescent="0.2">
      <c r="A3154" s="254" t="s">
        <v>9169</v>
      </c>
    </row>
    <row r="3155" spans="1:1" x14ac:dyDescent="0.2">
      <c r="A3155" s="254" t="s">
        <v>9169</v>
      </c>
    </row>
    <row r="3156" spans="1:1" x14ac:dyDescent="0.2">
      <c r="A3156" s="254" t="s">
        <v>9169</v>
      </c>
    </row>
    <row r="3157" spans="1:1" x14ac:dyDescent="0.2">
      <c r="A3157" s="254" t="s">
        <v>9169</v>
      </c>
    </row>
    <row r="3158" spans="1:1" x14ac:dyDescent="0.2">
      <c r="A3158" s="254" t="s">
        <v>9169</v>
      </c>
    </row>
    <row r="3159" spans="1:1" x14ac:dyDescent="0.2">
      <c r="A3159" s="254" t="s">
        <v>9169</v>
      </c>
    </row>
    <row r="3160" spans="1:1" x14ac:dyDescent="0.2">
      <c r="A3160" s="254" t="s">
        <v>9169</v>
      </c>
    </row>
    <row r="3161" spans="1:1" x14ac:dyDescent="0.2">
      <c r="A3161" s="254" t="s">
        <v>9169</v>
      </c>
    </row>
    <row r="3162" spans="1:1" x14ac:dyDescent="0.2">
      <c r="A3162" s="254" t="s">
        <v>9169</v>
      </c>
    </row>
    <row r="3163" spans="1:1" x14ac:dyDescent="0.2">
      <c r="A3163" s="254" t="s">
        <v>9169</v>
      </c>
    </row>
    <row r="3164" spans="1:1" x14ac:dyDescent="0.2">
      <c r="A3164" s="254" t="s">
        <v>9169</v>
      </c>
    </row>
    <row r="3165" spans="1:1" x14ac:dyDescent="0.2">
      <c r="A3165" s="254" t="s">
        <v>9169</v>
      </c>
    </row>
    <row r="3166" spans="1:1" x14ac:dyDescent="0.2">
      <c r="A3166" s="254" t="s">
        <v>9169</v>
      </c>
    </row>
    <row r="3167" spans="1:1" x14ac:dyDescent="0.2">
      <c r="A3167" s="254" t="s">
        <v>9169</v>
      </c>
    </row>
    <row r="3168" spans="1:1" x14ac:dyDescent="0.2">
      <c r="A3168" s="254" t="s">
        <v>9169</v>
      </c>
    </row>
    <row r="3169" spans="1:1" x14ac:dyDescent="0.2">
      <c r="A3169" s="254" t="s">
        <v>9169</v>
      </c>
    </row>
    <row r="3170" spans="1:1" x14ac:dyDescent="0.2">
      <c r="A3170" s="254" t="s">
        <v>9169</v>
      </c>
    </row>
    <row r="3171" spans="1:1" x14ac:dyDescent="0.2">
      <c r="A3171" s="254" t="s">
        <v>9169</v>
      </c>
    </row>
    <row r="3172" spans="1:1" x14ac:dyDescent="0.2">
      <c r="A3172" s="254" t="s">
        <v>9169</v>
      </c>
    </row>
    <row r="3173" spans="1:1" x14ac:dyDescent="0.2">
      <c r="A3173" s="254" t="s">
        <v>9169</v>
      </c>
    </row>
    <row r="3174" spans="1:1" x14ac:dyDescent="0.2">
      <c r="A3174" s="254" t="s">
        <v>9169</v>
      </c>
    </row>
    <row r="3175" spans="1:1" x14ac:dyDescent="0.2">
      <c r="A3175" s="254" t="s">
        <v>9169</v>
      </c>
    </row>
    <row r="3176" spans="1:1" x14ac:dyDescent="0.2">
      <c r="A3176" s="254" t="s">
        <v>9169</v>
      </c>
    </row>
    <row r="3177" spans="1:1" x14ac:dyDescent="0.2">
      <c r="A3177" s="254" t="s">
        <v>9169</v>
      </c>
    </row>
    <row r="3178" spans="1:1" x14ac:dyDescent="0.2">
      <c r="A3178" s="254" t="s">
        <v>9169</v>
      </c>
    </row>
    <row r="3179" spans="1:1" x14ac:dyDescent="0.2">
      <c r="A3179" s="254" t="s">
        <v>9169</v>
      </c>
    </row>
    <row r="3180" spans="1:1" x14ac:dyDescent="0.2">
      <c r="A3180" s="254" t="s">
        <v>9169</v>
      </c>
    </row>
    <row r="3181" spans="1:1" x14ac:dyDescent="0.2">
      <c r="A3181" s="254" t="s">
        <v>9169</v>
      </c>
    </row>
    <row r="3182" spans="1:1" x14ac:dyDescent="0.2">
      <c r="A3182" s="254" t="s">
        <v>9169</v>
      </c>
    </row>
    <row r="3183" spans="1:1" x14ac:dyDescent="0.2">
      <c r="A3183" s="254" t="s">
        <v>9169</v>
      </c>
    </row>
    <row r="3184" spans="1:1" x14ac:dyDescent="0.2">
      <c r="A3184" s="254" t="s">
        <v>9169</v>
      </c>
    </row>
    <row r="3185" spans="1:1" x14ac:dyDescent="0.2">
      <c r="A3185" s="254" t="s">
        <v>9169</v>
      </c>
    </row>
    <row r="3186" spans="1:1" x14ac:dyDescent="0.2">
      <c r="A3186" s="254" t="s">
        <v>9169</v>
      </c>
    </row>
    <row r="3187" spans="1:1" x14ac:dyDescent="0.2">
      <c r="A3187" s="254" t="s">
        <v>9169</v>
      </c>
    </row>
    <row r="3188" spans="1:1" x14ac:dyDescent="0.2">
      <c r="A3188" s="254" t="s">
        <v>9169</v>
      </c>
    </row>
    <row r="3189" spans="1:1" x14ac:dyDescent="0.2">
      <c r="A3189" s="254" t="s">
        <v>9169</v>
      </c>
    </row>
    <row r="3190" spans="1:1" x14ac:dyDescent="0.2">
      <c r="A3190" s="254" t="s">
        <v>9169</v>
      </c>
    </row>
    <row r="3191" spans="1:1" x14ac:dyDescent="0.2">
      <c r="A3191" s="254" t="s">
        <v>9169</v>
      </c>
    </row>
    <row r="3192" spans="1:1" x14ac:dyDescent="0.2">
      <c r="A3192" s="254" t="s">
        <v>9169</v>
      </c>
    </row>
    <row r="3193" spans="1:1" x14ac:dyDescent="0.2">
      <c r="A3193" s="254" t="s">
        <v>9169</v>
      </c>
    </row>
    <row r="3194" spans="1:1" x14ac:dyDescent="0.2">
      <c r="A3194" s="254" t="s">
        <v>9169</v>
      </c>
    </row>
    <row r="3195" spans="1:1" x14ac:dyDescent="0.2">
      <c r="A3195" s="254" t="s">
        <v>9169</v>
      </c>
    </row>
    <row r="3196" spans="1:1" x14ac:dyDescent="0.2">
      <c r="A3196" s="254" t="s">
        <v>9169</v>
      </c>
    </row>
    <row r="3197" spans="1:1" x14ac:dyDescent="0.2">
      <c r="A3197" s="254" t="s">
        <v>9169</v>
      </c>
    </row>
    <row r="3198" spans="1:1" x14ac:dyDescent="0.2">
      <c r="A3198" s="254" t="s">
        <v>9169</v>
      </c>
    </row>
    <row r="3199" spans="1:1" x14ac:dyDescent="0.2">
      <c r="A3199" s="254" t="s">
        <v>9169</v>
      </c>
    </row>
    <row r="3200" spans="1:1" x14ac:dyDescent="0.2">
      <c r="A3200" s="254" t="s">
        <v>9169</v>
      </c>
    </row>
    <row r="3201" spans="1:1" x14ac:dyDescent="0.2">
      <c r="A3201" s="254" t="s">
        <v>9169</v>
      </c>
    </row>
    <row r="3202" spans="1:1" x14ac:dyDescent="0.2">
      <c r="A3202" s="254" t="s">
        <v>9169</v>
      </c>
    </row>
    <row r="3203" spans="1:1" x14ac:dyDescent="0.2">
      <c r="A3203" s="254" t="s">
        <v>9169</v>
      </c>
    </row>
    <row r="3204" spans="1:1" x14ac:dyDescent="0.2">
      <c r="A3204" s="254" t="s">
        <v>9169</v>
      </c>
    </row>
    <row r="3205" spans="1:1" x14ac:dyDescent="0.2">
      <c r="A3205" s="254" t="s">
        <v>9169</v>
      </c>
    </row>
    <row r="3206" spans="1:1" x14ac:dyDescent="0.2">
      <c r="A3206" s="254" t="s">
        <v>9169</v>
      </c>
    </row>
    <row r="3207" spans="1:1" x14ac:dyDescent="0.2">
      <c r="A3207" s="254" t="s">
        <v>9169</v>
      </c>
    </row>
    <row r="3208" spans="1:1" x14ac:dyDescent="0.2">
      <c r="A3208" s="254" t="s">
        <v>9169</v>
      </c>
    </row>
    <row r="3209" spans="1:1" x14ac:dyDescent="0.2">
      <c r="A3209" s="254" t="s">
        <v>9169</v>
      </c>
    </row>
    <row r="3210" spans="1:1" x14ac:dyDescent="0.2">
      <c r="A3210" s="254" t="s">
        <v>9169</v>
      </c>
    </row>
    <row r="3211" spans="1:1" x14ac:dyDescent="0.2">
      <c r="A3211" s="254" t="s">
        <v>9169</v>
      </c>
    </row>
    <row r="3212" spans="1:1" x14ac:dyDescent="0.2">
      <c r="A3212" s="254" t="s">
        <v>9169</v>
      </c>
    </row>
    <row r="3213" spans="1:1" x14ac:dyDescent="0.2">
      <c r="A3213" s="254" t="s">
        <v>9169</v>
      </c>
    </row>
    <row r="3214" spans="1:1" x14ac:dyDescent="0.2">
      <c r="A3214" s="254" t="s">
        <v>9169</v>
      </c>
    </row>
    <row r="3215" spans="1:1" x14ac:dyDescent="0.2">
      <c r="A3215" s="254" t="s">
        <v>9169</v>
      </c>
    </row>
    <row r="3216" spans="1:1" x14ac:dyDescent="0.2">
      <c r="A3216" s="254" t="s">
        <v>9169</v>
      </c>
    </row>
    <row r="3217" spans="1:1" x14ac:dyDescent="0.2">
      <c r="A3217" s="254" t="s">
        <v>9169</v>
      </c>
    </row>
    <row r="3218" spans="1:1" x14ac:dyDescent="0.2">
      <c r="A3218" s="254" t="s">
        <v>9169</v>
      </c>
    </row>
    <row r="3219" spans="1:1" x14ac:dyDescent="0.2">
      <c r="A3219" s="254" t="s">
        <v>9169</v>
      </c>
    </row>
    <row r="3220" spans="1:1" x14ac:dyDescent="0.2">
      <c r="A3220" s="254" t="s">
        <v>9169</v>
      </c>
    </row>
    <row r="3221" spans="1:1" x14ac:dyDescent="0.2">
      <c r="A3221" s="254" t="s">
        <v>9169</v>
      </c>
    </row>
    <row r="3222" spans="1:1" x14ac:dyDescent="0.2">
      <c r="A3222" s="254" t="s">
        <v>9169</v>
      </c>
    </row>
    <row r="3223" spans="1:1" x14ac:dyDescent="0.2">
      <c r="A3223" s="254" t="s">
        <v>9169</v>
      </c>
    </row>
    <row r="3224" spans="1:1" x14ac:dyDescent="0.2">
      <c r="A3224" s="254" t="s">
        <v>9169</v>
      </c>
    </row>
    <row r="3225" spans="1:1" x14ac:dyDescent="0.2">
      <c r="A3225" s="254" t="s">
        <v>9169</v>
      </c>
    </row>
    <row r="3226" spans="1:1" x14ac:dyDescent="0.2">
      <c r="A3226" s="254" t="s">
        <v>9169</v>
      </c>
    </row>
    <row r="3227" spans="1:1" x14ac:dyDescent="0.2">
      <c r="A3227" s="254" t="s">
        <v>9169</v>
      </c>
    </row>
    <row r="3228" spans="1:1" x14ac:dyDescent="0.2">
      <c r="A3228" s="254" t="s">
        <v>9169</v>
      </c>
    </row>
    <row r="3229" spans="1:1" x14ac:dyDescent="0.2">
      <c r="A3229" s="254" t="s">
        <v>9169</v>
      </c>
    </row>
    <row r="3230" spans="1:1" x14ac:dyDescent="0.2">
      <c r="A3230" s="254" t="s">
        <v>9169</v>
      </c>
    </row>
    <row r="3231" spans="1:1" x14ac:dyDescent="0.2">
      <c r="A3231" s="254" t="s">
        <v>9169</v>
      </c>
    </row>
    <row r="3232" spans="1:1" x14ac:dyDescent="0.2">
      <c r="A3232" s="254" t="s">
        <v>9169</v>
      </c>
    </row>
    <row r="3233" spans="1:1" x14ac:dyDescent="0.2">
      <c r="A3233" s="254" t="s">
        <v>9169</v>
      </c>
    </row>
    <row r="3234" spans="1:1" x14ac:dyDescent="0.2">
      <c r="A3234" s="254" t="s">
        <v>9169</v>
      </c>
    </row>
    <row r="3235" spans="1:1" x14ac:dyDescent="0.2">
      <c r="A3235" s="254" t="s">
        <v>9169</v>
      </c>
    </row>
    <row r="3236" spans="1:1" x14ac:dyDescent="0.2">
      <c r="A3236" s="254" t="s">
        <v>9169</v>
      </c>
    </row>
    <row r="3237" spans="1:1" x14ac:dyDescent="0.2">
      <c r="A3237" s="254" t="s">
        <v>9169</v>
      </c>
    </row>
    <row r="3238" spans="1:1" x14ac:dyDescent="0.2">
      <c r="A3238" s="254" t="s">
        <v>9169</v>
      </c>
    </row>
    <row r="3239" spans="1:1" x14ac:dyDescent="0.2">
      <c r="A3239" s="254" t="s">
        <v>9169</v>
      </c>
    </row>
    <row r="3240" spans="1:1" x14ac:dyDescent="0.2">
      <c r="A3240" s="254" t="s">
        <v>9169</v>
      </c>
    </row>
    <row r="3241" spans="1:1" x14ac:dyDescent="0.2">
      <c r="A3241" s="254" t="s">
        <v>9169</v>
      </c>
    </row>
    <row r="3242" spans="1:1" x14ac:dyDescent="0.2">
      <c r="A3242" s="254" t="s">
        <v>9169</v>
      </c>
    </row>
    <row r="3243" spans="1:1" x14ac:dyDescent="0.2">
      <c r="A3243" s="254" t="s">
        <v>9169</v>
      </c>
    </row>
    <row r="3244" spans="1:1" x14ac:dyDescent="0.2">
      <c r="A3244" s="254" t="s">
        <v>9169</v>
      </c>
    </row>
    <row r="3245" spans="1:1" x14ac:dyDescent="0.2">
      <c r="A3245" s="254" t="s">
        <v>9169</v>
      </c>
    </row>
    <row r="3246" spans="1:1" x14ac:dyDescent="0.2">
      <c r="A3246" s="254" t="s">
        <v>9169</v>
      </c>
    </row>
    <row r="3247" spans="1:1" x14ac:dyDescent="0.2">
      <c r="A3247" s="254" t="s">
        <v>9169</v>
      </c>
    </row>
    <row r="3248" spans="1:1" x14ac:dyDescent="0.2">
      <c r="A3248" s="254" t="s">
        <v>9169</v>
      </c>
    </row>
    <row r="3249" spans="1:1" x14ac:dyDescent="0.2">
      <c r="A3249" s="254" t="s">
        <v>9169</v>
      </c>
    </row>
    <row r="3250" spans="1:1" x14ac:dyDescent="0.2">
      <c r="A3250" s="254" t="s">
        <v>9169</v>
      </c>
    </row>
    <row r="3251" spans="1:1" x14ac:dyDescent="0.2">
      <c r="A3251" s="254" t="s">
        <v>9169</v>
      </c>
    </row>
    <row r="3252" spans="1:1" x14ac:dyDescent="0.2">
      <c r="A3252" s="254" t="s">
        <v>9169</v>
      </c>
    </row>
    <row r="3253" spans="1:1" x14ac:dyDescent="0.2">
      <c r="A3253" s="254" t="s">
        <v>9169</v>
      </c>
    </row>
    <row r="3254" spans="1:1" x14ac:dyDescent="0.2">
      <c r="A3254" s="254" t="s">
        <v>9169</v>
      </c>
    </row>
    <row r="3255" spans="1:1" x14ac:dyDescent="0.2">
      <c r="A3255" s="254" t="s">
        <v>9169</v>
      </c>
    </row>
    <row r="3256" spans="1:1" x14ac:dyDescent="0.2">
      <c r="A3256" s="254" t="s">
        <v>9169</v>
      </c>
    </row>
    <row r="3257" spans="1:1" x14ac:dyDescent="0.2">
      <c r="A3257" s="254" t="s">
        <v>9169</v>
      </c>
    </row>
    <row r="3258" spans="1:1" x14ac:dyDescent="0.2">
      <c r="A3258" s="254" t="s">
        <v>9169</v>
      </c>
    </row>
    <row r="3259" spans="1:1" x14ac:dyDescent="0.2">
      <c r="A3259" s="254" t="s">
        <v>9169</v>
      </c>
    </row>
    <row r="3260" spans="1:1" x14ac:dyDescent="0.2">
      <c r="A3260" s="254" t="s">
        <v>9169</v>
      </c>
    </row>
    <row r="3261" spans="1:1" x14ac:dyDescent="0.2">
      <c r="A3261" s="254" t="s">
        <v>9169</v>
      </c>
    </row>
    <row r="3262" spans="1:1" x14ac:dyDescent="0.2">
      <c r="A3262" s="254" t="s">
        <v>9169</v>
      </c>
    </row>
    <row r="3263" spans="1:1" x14ac:dyDescent="0.2">
      <c r="A3263" s="254" t="s">
        <v>9169</v>
      </c>
    </row>
    <row r="3264" spans="1:1" x14ac:dyDescent="0.2">
      <c r="A3264" s="254" t="s">
        <v>9169</v>
      </c>
    </row>
    <row r="3265" spans="1:1" x14ac:dyDescent="0.2">
      <c r="A3265" s="254" t="s">
        <v>9169</v>
      </c>
    </row>
    <row r="3266" spans="1:1" x14ac:dyDescent="0.2">
      <c r="A3266" s="254" t="s">
        <v>9169</v>
      </c>
    </row>
    <row r="3267" spans="1:1" x14ac:dyDescent="0.2">
      <c r="A3267" s="254" t="s">
        <v>9169</v>
      </c>
    </row>
    <row r="3268" spans="1:1" x14ac:dyDescent="0.2">
      <c r="A3268" s="254" t="s">
        <v>9169</v>
      </c>
    </row>
    <row r="3269" spans="1:1" x14ac:dyDescent="0.2">
      <c r="A3269" s="254" t="s">
        <v>9169</v>
      </c>
    </row>
    <row r="3270" spans="1:1" x14ac:dyDescent="0.2">
      <c r="A3270" s="254" t="s">
        <v>9169</v>
      </c>
    </row>
    <row r="3271" spans="1:1" x14ac:dyDescent="0.2">
      <c r="A3271" s="254" t="s">
        <v>9169</v>
      </c>
    </row>
    <row r="3272" spans="1:1" x14ac:dyDescent="0.2">
      <c r="A3272" s="254" t="s">
        <v>9169</v>
      </c>
    </row>
    <row r="3273" spans="1:1" x14ac:dyDescent="0.2">
      <c r="A3273" s="254" t="s">
        <v>9169</v>
      </c>
    </row>
    <row r="3274" spans="1:1" x14ac:dyDescent="0.2">
      <c r="A3274" s="254" t="s">
        <v>9169</v>
      </c>
    </row>
    <row r="3275" spans="1:1" x14ac:dyDescent="0.2">
      <c r="A3275" s="254" t="s">
        <v>9169</v>
      </c>
    </row>
    <row r="3276" spans="1:1" x14ac:dyDescent="0.2">
      <c r="A3276" s="254" t="s">
        <v>9169</v>
      </c>
    </row>
    <row r="3277" spans="1:1" x14ac:dyDescent="0.2">
      <c r="A3277" s="254" t="s">
        <v>9169</v>
      </c>
    </row>
    <row r="3278" spans="1:1" x14ac:dyDescent="0.2">
      <c r="A3278" s="254" t="s">
        <v>9169</v>
      </c>
    </row>
    <row r="3279" spans="1:1" x14ac:dyDescent="0.2">
      <c r="A3279" s="254" t="s">
        <v>9169</v>
      </c>
    </row>
    <row r="3280" spans="1:1" x14ac:dyDescent="0.2">
      <c r="A3280" s="254" t="s">
        <v>9169</v>
      </c>
    </row>
    <row r="3281" spans="1:1" x14ac:dyDescent="0.2">
      <c r="A3281" s="254" t="s">
        <v>9169</v>
      </c>
    </row>
    <row r="3282" spans="1:1" x14ac:dyDescent="0.2">
      <c r="A3282" s="254" t="s">
        <v>9169</v>
      </c>
    </row>
    <row r="3283" spans="1:1" x14ac:dyDescent="0.2">
      <c r="A3283" s="254" t="s">
        <v>9169</v>
      </c>
    </row>
    <row r="3284" spans="1:1" x14ac:dyDescent="0.2">
      <c r="A3284" s="254" t="s">
        <v>9169</v>
      </c>
    </row>
    <row r="3285" spans="1:1" x14ac:dyDescent="0.2">
      <c r="A3285" s="254" t="s">
        <v>9169</v>
      </c>
    </row>
    <row r="3286" spans="1:1" x14ac:dyDescent="0.2">
      <c r="A3286" s="254" t="s">
        <v>9169</v>
      </c>
    </row>
    <row r="3287" spans="1:1" x14ac:dyDescent="0.2">
      <c r="A3287" s="254" t="s">
        <v>9169</v>
      </c>
    </row>
    <row r="3288" spans="1:1" x14ac:dyDescent="0.2">
      <c r="A3288" s="254" t="s">
        <v>9169</v>
      </c>
    </row>
    <row r="3289" spans="1:1" x14ac:dyDescent="0.2">
      <c r="A3289" s="254" t="s">
        <v>9169</v>
      </c>
    </row>
    <row r="3290" spans="1:1" x14ac:dyDescent="0.2">
      <c r="A3290" s="254" t="s">
        <v>9169</v>
      </c>
    </row>
    <row r="3291" spans="1:1" x14ac:dyDescent="0.2">
      <c r="A3291" s="254" t="s">
        <v>9169</v>
      </c>
    </row>
    <row r="3292" spans="1:1" x14ac:dyDescent="0.2">
      <c r="A3292" s="254" t="s">
        <v>9169</v>
      </c>
    </row>
    <row r="3293" spans="1:1" x14ac:dyDescent="0.2">
      <c r="A3293" s="254" t="s">
        <v>9169</v>
      </c>
    </row>
    <row r="3294" spans="1:1" x14ac:dyDescent="0.2">
      <c r="A3294" s="254" t="s">
        <v>9169</v>
      </c>
    </row>
    <row r="3295" spans="1:1" x14ac:dyDescent="0.2">
      <c r="A3295" s="254" t="s">
        <v>9169</v>
      </c>
    </row>
    <row r="3296" spans="1:1" x14ac:dyDescent="0.2">
      <c r="A3296" s="254" t="s">
        <v>9169</v>
      </c>
    </row>
    <row r="3297" spans="1:1" x14ac:dyDescent="0.2">
      <c r="A3297" s="254" t="s">
        <v>9169</v>
      </c>
    </row>
    <row r="3298" spans="1:1" x14ac:dyDescent="0.2">
      <c r="A3298" s="254" t="s">
        <v>9169</v>
      </c>
    </row>
    <row r="3299" spans="1:1" x14ac:dyDescent="0.2">
      <c r="A3299" s="254" t="s">
        <v>9169</v>
      </c>
    </row>
    <row r="3300" spans="1:1" x14ac:dyDescent="0.2">
      <c r="A3300" s="254" t="s">
        <v>9169</v>
      </c>
    </row>
    <row r="3301" spans="1:1" x14ac:dyDescent="0.2">
      <c r="A3301" s="254" t="s">
        <v>9169</v>
      </c>
    </row>
    <row r="3302" spans="1:1" x14ac:dyDescent="0.2">
      <c r="A3302" s="254" t="s">
        <v>9169</v>
      </c>
    </row>
    <row r="3303" spans="1:1" x14ac:dyDescent="0.2">
      <c r="A3303" s="254" t="s">
        <v>9169</v>
      </c>
    </row>
    <row r="3304" spans="1:1" x14ac:dyDescent="0.2">
      <c r="A3304" s="254" t="s">
        <v>9169</v>
      </c>
    </row>
    <row r="3305" spans="1:1" x14ac:dyDescent="0.2">
      <c r="A3305" s="254" t="s">
        <v>9169</v>
      </c>
    </row>
    <row r="3306" spans="1:1" x14ac:dyDescent="0.2">
      <c r="A3306" s="254" t="s">
        <v>9169</v>
      </c>
    </row>
    <row r="3307" spans="1:1" x14ac:dyDescent="0.2">
      <c r="A3307" s="254" t="s">
        <v>9169</v>
      </c>
    </row>
    <row r="3308" spans="1:1" x14ac:dyDescent="0.2">
      <c r="A3308" s="254" t="s">
        <v>9169</v>
      </c>
    </row>
    <row r="3309" spans="1:1" x14ac:dyDescent="0.2">
      <c r="A3309" s="254" t="s">
        <v>9169</v>
      </c>
    </row>
    <row r="3310" spans="1:1" x14ac:dyDescent="0.2">
      <c r="A3310" s="254" t="s">
        <v>9169</v>
      </c>
    </row>
    <row r="3311" spans="1:1" x14ac:dyDescent="0.2">
      <c r="A3311" s="254" t="s">
        <v>9169</v>
      </c>
    </row>
    <row r="3312" spans="1:1" x14ac:dyDescent="0.2">
      <c r="A3312" s="254" t="s">
        <v>9169</v>
      </c>
    </row>
    <row r="3313" spans="1:1" x14ac:dyDescent="0.2">
      <c r="A3313" s="254" t="s">
        <v>9169</v>
      </c>
    </row>
    <row r="3314" spans="1:1" x14ac:dyDescent="0.2">
      <c r="A3314" s="254" t="s">
        <v>9169</v>
      </c>
    </row>
    <row r="3315" spans="1:1" x14ac:dyDescent="0.2">
      <c r="A3315" s="254" t="s">
        <v>9169</v>
      </c>
    </row>
    <row r="3316" spans="1:1" x14ac:dyDescent="0.2">
      <c r="A3316" s="254" t="s">
        <v>9169</v>
      </c>
    </row>
    <row r="3317" spans="1:1" x14ac:dyDescent="0.2">
      <c r="A3317" s="254" t="s">
        <v>9169</v>
      </c>
    </row>
    <row r="3318" spans="1:1" x14ac:dyDescent="0.2">
      <c r="A3318" s="254" t="s">
        <v>9169</v>
      </c>
    </row>
    <row r="3319" spans="1:1" x14ac:dyDescent="0.2">
      <c r="A3319" s="254" t="s">
        <v>9169</v>
      </c>
    </row>
    <row r="3320" spans="1:1" x14ac:dyDescent="0.2">
      <c r="A3320" s="254" t="s">
        <v>9169</v>
      </c>
    </row>
    <row r="3321" spans="1:1" x14ac:dyDescent="0.2">
      <c r="A3321" s="254" t="s">
        <v>9169</v>
      </c>
    </row>
    <row r="3322" spans="1:1" x14ac:dyDescent="0.2">
      <c r="A3322" s="254" t="s">
        <v>9169</v>
      </c>
    </row>
    <row r="3323" spans="1:1" x14ac:dyDescent="0.2">
      <c r="A3323" s="254" t="s">
        <v>9169</v>
      </c>
    </row>
    <row r="3324" spans="1:1" x14ac:dyDescent="0.2">
      <c r="A3324" s="254" t="s">
        <v>9169</v>
      </c>
    </row>
    <row r="3325" spans="1:1" x14ac:dyDescent="0.2">
      <c r="A3325" s="254" t="s">
        <v>9169</v>
      </c>
    </row>
    <row r="3326" spans="1:1" x14ac:dyDescent="0.2">
      <c r="A3326" s="254" t="s">
        <v>9169</v>
      </c>
    </row>
    <row r="3327" spans="1:1" x14ac:dyDescent="0.2">
      <c r="A3327" s="254" t="s">
        <v>9169</v>
      </c>
    </row>
    <row r="3328" spans="1:1" x14ac:dyDescent="0.2">
      <c r="A3328" s="254" t="s">
        <v>9169</v>
      </c>
    </row>
    <row r="3329" spans="1:1" x14ac:dyDescent="0.2">
      <c r="A3329" s="254" t="s">
        <v>9169</v>
      </c>
    </row>
    <row r="3330" spans="1:1" x14ac:dyDescent="0.2">
      <c r="A3330" s="254" t="s">
        <v>9169</v>
      </c>
    </row>
    <row r="3331" spans="1:1" x14ac:dyDescent="0.2">
      <c r="A3331" s="254" t="s">
        <v>9169</v>
      </c>
    </row>
    <row r="3332" spans="1:1" x14ac:dyDescent="0.2">
      <c r="A3332" s="254" t="s">
        <v>9169</v>
      </c>
    </row>
    <row r="3333" spans="1:1" x14ac:dyDescent="0.2">
      <c r="A3333" s="254" t="s">
        <v>9169</v>
      </c>
    </row>
    <row r="3334" spans="1:1" x14ac:dyDescent="0.2">
      <c r="A3334" s="254" t="s">
        <v>9169</v>
      </c>
    </row>
    <row r="3335" spans="1:1" x14ac:dyDescent="0.2">
      <c r="A3335" s="254" t="s">
        <v>9169</v>
      </c>
    </row>
    <row r="3336" spans="1:1" x14ac:dyDescent="0.2">
      <c r="A3336" s="254" t="s">
        <v>9169</v>
      </c>
    </row>
    <row r="3337" spans="1:1" x14ac:dyDescent="0.2">
      <c r="A3337" s="254" t="s">
        <v>9169</v>
      </c>
    </row>
    <row r="3338" spans="1:1" x14ac:dyDescent="0.2">
      <c r="A3338" s="254" t="s">
        <v>9169</v>
      </c>
    </row>
    <row r="3339" spans="1:1" x14ac:dyDescent="0.2">
      <c r="A3339" s="254" t="s">
        <v>9169</v>
      </c>
    </row>
    <row r="3340" spans="1:1" x14ac:dyDescent="0.2">
      <c r="A3340" s="254" t="s">
        <v>9169</v>
      </c>
    </row>
    <row r="3341" spans="1:1" x14ac:dyDescent="0.2">
      <c r="A3341" s="254" t="s">
        <v>9169</v>
      </c>
    </row>
    <row r="3342" spans="1:1" x14ac:dyDescent="0.2">
      <c r="A3342" s="254" t="s">
        <v>9169</v>
      </c>
    </row>
    <row r="3343" spans="1:1" x14ac:dyDescent="0.2">
      <c r="A3343" s="254" t="s">
        <v>9169</v>
      </c>
    </row>
    <row r="3344" spans="1:1" x14ac:dyDescent="0.2">
      <c r="A3344" s="254" t="s">
        <v>9169</v>
      </c>
    </row>
    <row r="3345" spans="1:1" x14ac:dyDescent="0.2">
      <c r="A3345" s="254" t="s">
        <v>9169</v>
      </c>
    </row>
    <row r="3346" spans="1:1" x14ac:dyDescent="0.2">
      <c r="A3346" s="254" t="s">
        <v>9169</v>
      </c>
    </row>
    <row r="3347" spans="1:1" x14ac:dyDescent="0.2">
      <c r="A3347" s="254" t="s">
        <v>9169</v>
      </c>
    </row>
    <row r="3348" spans="1:1" x14ac:dyDescent="0.2">
      <c r="A3348" s="254" t="s">
        <v>9169</v>
      </c>
    </row>
    <row r="3349" spans="1:1" x14ac:dyDescent="0.2">
      <c r="A3349" s="254" t="s">
        <v>9169</v>
      </c>
    </row>
    <row r="3350" spans="1:1" x14ac:dyDescent="0.2">
      <c r="A3350" s="254" t="s">
        <v>9169</v>
      </c>
    </row>
    <row r="3351" spans="1:1" x14ac:dyDescent="0.2">
      <c r="A3351" s="254" t="s">
        <v>9169</v>
      </c>
    </row>
    <row r="3352" spans="1:1" x14ac:dyDescent="0.2">
      <c r="A3352" s="254" t="s">
        <v>9169</v>
      </c>
    </row>
    <row r="3353" spans="1:1" x14ac:dyDescent="0.2">
      <c r="A3353" s="254" t="s">
        <v>9169</v>
      </c>
    </row>
    <row r="3354" spans="1:1" x14ac:dyDescent="0.2">
      <c r="A3354" s="254" t="s">
        <v>9169</v>
      </c>
    </row>
    <row r="3355" spans="1:1" x14ac:dyDescent="0.2">
      <c r="A3355" s="254" t="s">
        <v>9169</v>
      </c>
    </row>
    <row r="3356" spans="1:1" x14ac:dyDescent="0.2">
      <c r="A3356" s="254" t="s">
        <v>9169</v>
      </c>
    </row>
    <row r="3357" spans="1:1" x14ac:dyDescent="0.2">
      <c r="A3357" s="254" t="s">
        <v>9169</v>
      </c>
    </row>
    <row r="3358" spans="1:1" x14ac:dyDescent="0.2">
      <c r="A3358" s="254" t="s">
        <v>9169</v>
      </c>
    </row>
    <row r="3359" spans="1:1" x14ac:dyDescent="0.2">
      <c r="A3359" s="254" t="s">
        <v>9169</v>
      </c>
    </row>
    <row r="3360" spans="1:1" x14ac:dyDescent="0.2">
      <c r="A3360" s="254" t="s">
        <v>9169</v>
      </c>
    </row>
    <row r="3361" spans="1:1" x14ac:dyDescent="0.2">
      <c r="A3361" s="254" t="s">
        <v>9169</v>
      </c>
    </row>
    <row r="3362" spans="1:1" x14ac:dyDescent="0.2">
      <c r="A3362" s="254" t="s">
        <v>9169</v>
      </c>
    </row>
    <row r="3363" spans="1:1" x14ac:dyDescent="0.2">
      <c r="A3363" s="254" t="s">
        <v>9169</v>
      </c>
    </row>
    <row r="3364" spans="1:1" x14ac:dyDescent="0.2">
      <c r="A3364" s="254" t="s">
        <v>9169</v>
      </c>
    </row>
    <row r="3365" spans="1:1" x14ac:dyDescent="0.2">
      <c r="A3365" s="254" t="s">
        <v>9169</v>
      </c>
    </row>
    <row r="3366" spans="1:1" x14ac:dyDescent="0.2">
      <c r="A3366" s="254" t="s">
        <v>9169</v>
      </c>
    </row>
    <row r="3367" spans="1:1" x14ac:dyDescent="0.2">
      <c r="A3367" s="254" t="s">
        <v>9169</v>
      </c>
    </row>
    <row r="3368" spans="1:1" x14ac:dyDescent="0.2">
      <c r="A3368" s="254" t="s">
        <v>9169</v>
      </c>
    </row>
    <row r="3369" spans="1:1" x14ac:dyDescent="0.2">
      <c r="A3369" s="254" t="s">
        <v>9169</v>
      </c>
    </row>
    <row r="3370" spans="1:1" x14ac:dyDescent="0.2">
      <c r="A3370" s="254" t="s">
        <v>9169</v>
      </c>
    </row>
    <row r="3371" spans="1:1" x14ac:dyDescent="0.2">
      <c r="A3371" s="254" t="s">
        <v>9169</v>
      </c>
    </row>
    <row r="3372" spans="1:1" x14ac:dyDescent="0.2">
      <c r="A3372" s="254" t="s">
        <v>9169</v>
      </c>
    </row>
    <row r="3373" spans="1:1" x14ac:dyDescent="0.2">
      <c r="A3373" s="254" t="s">
        <v>9169</v>
      </c>
    </row>
    <row r="3374" spans="1:1" x14ac:dyDescent="0.2">
      <c r="A3374" s="254" t="s">
        <v>9169</v>
      </c>
    </row>
    <row r="3375" spans="1:1" x14ac:dyDescent="0.2">
      <c r="A3375" s="254" t="s">
        <v>9169</v>
      </c>
    </row>
    <row r="3376" spans="1:1" x14ac:dyDescent="0.2">
      <c r="A3376" s="254" t="s">
        <v>9169</v>
      </c>
    </row>
    <row r="3377" spans="1:1" x14ac:dyDescent="0.2">
      <c r="A3377" s="254" t="s">
        <v>9169</v>
      </c>
    </row>
    <row r="3378" spans="1:1" x14ac:dyDescent="0.2">
      <c r="A3378" s="254" t="s">
        <v>9169</v>
      </c>
    </row>
    <row r="3379" spans="1:1" x14ac:dyDescent="0.2">
      <c r="A3379" s="254" t="s">
        <v>9169</v>
      </c>
    </row>
    <row r="3380" spans="1:1" x14ac:dyDescent="0.2">
      <c r="A3380" s="254" t="s">
        <v>9169</v>
      </c>
    </row>
    <row r="3381" spans="1:1" x14ac:dyDescent="0.2">
      <c r="A3381" s="254" t="s">
        <v>9169</v>
      </c>
    </row>
    <row r="3382" spans="1:1" x14ac:dyDescent="0.2">
      <c r="A3382" s="254" t="s">
        <v>9169</v>
      </c>
    </row>
    <row r="3383" spans="1:1" x14ac:dyDescent="0.2">
      <c r="A3383" s="254" t="s">
        <v>9169</v>
      </c>
    </row>
    <row r="3384" spans="1:1" x14ac:dyDescent="0.2">
      <c r="A3384" s="254" t="s">
        <v>9169</v>
      </c>
    </row>
    <row r="3385" spans="1:1" x14ac:dyDescent="0.2">
      <c r="A3385" s="254" t="s">
        <v>9169</v>
      </c>
    </row>
    <row r="3386" spans="1:1" x14ac:dyDescent="0.2">
      <c r="A3386" s="254" t="s">
        <v>9169</v>
      </c>
    </row>
    <row r="3387" spans="1:1" x14ac:dyDescent="0.2">
      <c r="A3387" s="254" t="s">
        <v>9169</v>
      </c>
    </row>
    <row r="3388" spans="1:1" x14ac:dyDescent="0.2">
      <c r="A3388" s="254" t="s">
        <v>9169</v>
      </c>
    </row>
    <row r="3389" spans="1:1" x14ac:dyDescent="0.2">
      <c r="A3389" s="254" t="s">
        <v>9169</v>
      </c>
    </row>
    <row r="3390" spans="1:1" x14ac:dyDescent="0.2">
      <c r="A3390" s="254" t="s">
        <v>9169</v>
      </c>
    </row>
    <row r="3391" spans="1:1" x14ac:dyDescent="0.2">
      <c r="A3391" s="254" t="s">
        <v>9169</v>
      </c>
    </row>
    <row r="3392" spans="1:1" x14ac:dyDescent="0.2">
      <c r="A3392" s="254" t="s">
        <v>9169</v>
      </c>
    </row>
    <row r="3393" spans="1:1" x14ac:dyDescent="0.2">
      <c r="A3393" s="254" t="s">
        <v>9169</v>
      </c>
    </row>
    <row r="3394" spans="1:1" x14ac:dyDescent="0.2">
      <c r="A3394" s="254" t="s">
        <v>9169</v>
      </c>
    </row>
    <row r="3395" spans="1:1" x14ac:dyDescent="0.2">
      <c r="A3395" s="254" t="s">
        <v>9169</v>
      </c>
    </row>
    <row r="3396" spans="1:1" x14ac:dyDescent="0.2">
      <c r="A3396" s="254" t="s">
        <v>9169</v>
      </c>
    </row>
    <row r="3397" spans="1:1" x14ac:dyDescent="0.2">
      <c r="A3397" s="254" t="s">
        <v>9169</v>
      </c>
    </row>
    <row r="3398" spans="1:1" x14ac:dyDescent="0.2">
      <c r="A3398" s="254" t="s">
        <v>9169</v>
      </c>
    </row>
    <row r="3399" spans="1:1" x14ac:dyDescent="0.2">
      <c r="A3399" s="254" t="s">
        <v>9169</v>
      </c>
    </row>
    <row r="3400" spans="1:1" x14ac:dyDescent="0.2">
      <c r="A3400" s="254" t="s">
        <v>9169</v>
      </c>
    </row>
    <row r="3401" spans="1:1" x14ac:dyDescent="0.2">
      <c r="A3401" s="254" t="s">
        <v>9169</v>
      </c>
    </row>
    <row r="3402" spans="1:1" x14ac:dyDescent="0.2">
      <c r="A3402" s="254" t="s">
        <v>9169</v>
      </c>
    </row>
    <row r="3403" spans="1:1" x14ac:dyDescent="0.2">
      <c r="A3403" s="254" t="s">
        <v>9169</v>
      </c>
    </row>
    <row r="3404" spans="1:1" x14ac:dyDescent="0.2">
      <c r="A3404" s="254" t="s">
        <v>9169</v>
      </c>
    </row>
    <row r="3405" spans="1:1" x14ac:dyDescent="0.2">
      <c r="A3405" s="254" t="s">
        <v>9169</v>
      </c>
    </row>
    <row r="3406" spans="1:1" x14ac:dyDescent="0.2">
      <c r="A3406" s="254" t="s">
        <v>9169</v>
      </c>
    </row>
    <row r="3407" spans="1:1" x14ac:dyDescent="0.2">
      <c r="A3407" s="254" t="s">
        <v>9169</v>
      </c>
    </row>
    <row r="3408" spans="1:1" x14ac:dyDescent="0.2">
      <c r="A3408" s="254" t="s">
        <v>9169</v>
      </c>
    </row>
    <row r="3409" spans="1:1" x14ac:dyDescent="0.2">
      <c r="A3409" s="254" t="s">
        <v>9169</v>
      </c>
    </row>
    <row r="3410" spans="1:1" x14ac:dyDescent="0.2">
      <c r="A3410" s="254" t="s">
        <v>9169</v>
      </c>
    </row>
    <row r="3411" spans="1:1" x14ac:dyDescent="0.2">
      <c r="A3411" s="254" t="s">
        <v>9169</v>
      </c>
    </row>
    <row r="3412" spans="1:1" x14ac:dyDescent="0.2">
      <c r="A3412" s="254" t="s">
        <v>9169</v>
      </c>
    </row>
    <row r="3413" spans="1:1" x14ac:dyDescent="0.2">
      <c r="A3413" s="254" t="s">
        <v>9169</v>
      </c>
    </row>
    <row r="3414" spans="1:1" x14ac:dyDescent="0.2">
      <c r="A3414" s="254" t="s">
        <v>9169</v>
      </c>
    </row>
    <row r="3415" spans="1:1" x14ac:dyDescent="0.2">
      <c r="A3415" s="254" t="s">
        <v>9169</v>
      </c>
    </row>
    <row r="3416" spans="1:1" x14ac:dyDescent="0.2">
      <c r="A3416" s="254" t="s">
        <v>9169</v>
      </c>
    </row>
    <row r="3417" spans="1:1" x14ac:dyDescent="0.2">
      <c r="A3417" s="254" t="s">
        <v>9169</v>
      </c>
    </row>
    <row r="3418" spans="1:1" x14ac:dyDescent="0.2">
      <c r="A3418" s="254" t="s">
        <v>9169</v>
      </c>
    </row>
    <row r="3419" spans="1:1" x14ac:dyDescent="0.2">
      <c r="A3419" s="254" t="s">
        <v>9169</v>
      </c>
    </row>
    <row r="3420" spans="1:1" x14ac:dyDescent="0.2">
      <c r="A3420" s="254" t="s">
        <v>9169</v>
      </c>
    </row>
    <row r="3421" spans="1:1" x14ac:dyDescent="0.2">
      <c r="A3421" s="254" t="s">
        <v>9169</v>
      </c>
    </row>
    <row r="3422" spans="1:1" x14ac:dyDescent="0.2">
      <c r="A3422" s="254" t="s">
        <v>9169</v>
      </c>
    </row>
    <row r="3423" spans="1:1" x14ac:dyDescent="0.2">
      <c r="A3423" s="254" t="s">
        <v>9169</v>
      </c>
    </row>
    <row r="3424" spans="1:1" x14ac:dyDescent="0.2">
      <c r="A3424" s="254" t="s">
        <v>9169</v>
      </c>
    </row>
    <row r="3425" spans="1:1" x14ac:dyDescent="0.2">
      <c r="A3425" s="254" t="s">
        <v>9169</v>
      </c>
    </row>
    <row r="3426" spans="1:1" x14ac:dyDescent="0.2">
      <c r="A3426" s="254" t="s">
        <v>9169</v>
      </c>
    </row>
    <row r="3427" spans="1:1" x14ac:dyDescent="0.2">
      <c r="A3427" s="254" t="s">
        <v>9169</v>
      </c>
    </row>
    <row r="3428" spans="1:1" x14ac:dyDescent="0.2">
      <c r="A3428" s="254" t="s">
        <v>9169</v>
      </c>
    </row>
    <row r="3429" spans="1:1" x14ac:dyDescent="0.2">
      <c r="A3429" s="254" t="s">
        <v>9169</v>
      </c>
    </row>
    <row r="3430" spans="1:1" x14ac:dyDescent="0.2">
      <c r="A3430" s="254" t="s">
        <v>9169</v>
      </c>
    </row>
    <row r="3431" spans="1:1" x14ac:dyDescent="0.2">
      <c r="A3431" s="254" t="s">
        <v>9169</v>
      </c>
    </row>
    <row r="3432" spans="1:1" x14ac:dyDescent="0.2">
      <c r="A3432" s="254" t="s">
        <v>9169</v>
      </c>
    </row>
    <row r="3433" spans="1:1" x14ac:dyDescent="0.2">
      <c r="A3433" s="254" t="s">
        <v>9169</v>
      </c>
    </row>
    <row r="3434" spans="1:1" x14ac:dyDescent="0.2">
      <c r="A3434" s="254" t="s">
        <v>9169</v>
      </c>
    </row>
    <row r="3435" spans="1:1" x14ac:dyDescent="0.2">
      <c r="A3435" s="254" t="s">
        <v>9169</v>
      </c>
    </row>
    <row r="3436" spans="1:1" x14ac:dyDescent="0.2">
      <c r="A3436" s="254" t="s">
        <v>9169</v>
      </c>
    </row>
    <row r="3437" spans="1:1" x14ac:dyDescent="0.2">
      <c r="A3437" s="254" t="s">
        <v>9169</v>
      </c>
    </row>
    <row r="3438" spans="1:1" x14ac:dyDescent="0.2">
      <c r="A3438" s="254" t="s">
        <v>9169</v>
      </c>
    </row>
    <row r="3439" spans="1:1" x14ac:dyDescent="0.2">
      <c r="A3439" s="254" t="s">
        <v>9169</v>
      </c>
    </row>
    <row r="3440" spans="1:1" x14ac:dyDescent="0.2">
      <c r="A3440" s="254" t="s">
        <v>9169</v>
      </c>
    </row>
    <row r="3441" spans="1:1" x14ac:dyDescent="0.2">
      <c r="A3441" s="254" t="s">
        <v>9169</v>
      </c>
    </row>
    <row r="3442" spans="1:1" x14ac:dyDescent="0.2">
      <c r="A3442" s="254" t="s">
        <v>9169</v>
      </c>
    </row>
    <row r="3443" spans="1:1" x14ac:dyDescent="0.2">
      <c r="A3443" s="254" t="s">
        <v>9169</v>
      </c>
    </row>
    <row r="3444" spans="1:1" x14ac:dyDescent="0.2">
      <c r="A3444" s="254" t="s">
        <v>9169</v>
      </c>
    </row>
    <row r="3445" spans="1:1" x14ac:dyDescent="0.2">
      <c r="A3445" s="254" t="s">
        <v>9169</v>
      </c>
    </row>
    <row r="3446" spans="1:1" x14ac:dyDescent="0.2">
      <c r="A3446" s="254" t="s">
        <v>9169</v>
      </c>
    </row>
    <row r="3447" spans="1:1" x14ac:dyDescent="0.2">
      <c r="A3447" s="254" t="s">
        <v>9169</v>
      </c>
    </row>
    <row r="3448" spans="1:1" x14ac:dyDescent="0.2">
      <c r="A3448" s="254" t="s">
        <v>9169</v>
      </c>
    </row>
    <row r="3449" spans="1:1" x14ac:dyDescent="0.2">
      <c r="A3449" s="254" t="s">
        <v>9169</v>
      </c>
    </row>
    <row r="3450" spans="1:1" x14ac:dyDescent="0.2">
      <c r="A3450" s="254" t="s">
        <v>9169</v>
      </c>
    </row>
    <row r="3451" spans="1:1" x14ac:dyDescent="0.2">
      <c r="A3451" s="254" t="s">
        <v>9169</v>
      </c>
    </row>
    <row r="3452" spans="1:1" x14ac:dyDescent="0.2">
      <c r="A3452" s="254" t="s">
        <v>9169</v>
      </c>
    </row>
    <row r="3453" spans="1:1" x14ac:dyDescent="0.2">
      <c r="A3453" s="254" t="s">
        <v>9169</v>
      </c>
    </row>
    <row r="3454" spans="1:1" x14ac:dyDescent="0.2">
      <c r="A3454" s="254" t="s">
        <v>9169</v>
      </c>
    </row>
    <row r="3455" spans="1:1" x14ac:dyDescent="0.2">
      <c r="A3455" s="254" t="s">
        <v>9169</v>
      </c>
    </row>
    <row r="3456" spans="1:1" x14ac:dyDescent="0.2">
      <c r="A3456" s="254" t="s">
        <v>9169</v>
      </c>
    </row>
    <row r="3457" spans="1:1" x14ac:dyDescent="0.2">
      <c r="A3457" s="254" t="s">
        <v>9169</v>
      </c>
    </row>
    <row r="3458" spans="1:1" x14ac:dyDescent="0.2">
      <c r="A3458" s="254" t="s">
        <v>9169</v>
      </c>
    </row>
    <row r="3459" spans="1:1" x14ac:dyDescent="0.2">
      <c r="A3459" s="254" t="s">
        <v>9169</v>
      </c>
    </row>
    <row r="3460" spans="1:1" x14ac:dyDescent="0.2">
      <c r="A3460" s="254" t="s">
        <v>9169</v>
      </c>
    </row>
    <row r="3461" spans="1:1" x14ac:dyDescent="0.2">
      <c r="A3461" s="254" t="s">
        <v>9169</v>
      </c>
    </row>
    <row r="3462" spans="1:1" x14ac:dyDescent="0.2">
      <c r="A3462" s="254" t="s">
        <v>9169</v>
      </c>
    </row>
    <row r="3463" spans="1:1" x14ac:dyDescent="0.2">
      <c r="A3463" s="254" t="s">
        <v>9169</v>
      </c>
    </row>
    <row r="3464" spans="1:1" x14ac:dyDescent="0.2">
      <c r="A3464" s="254" t="s">
        <v>9169</v>
      </c>
    </row>
    <row r="3465" spans="1:1" x14ac:dyDescent="0.2">
      <c r="A3465" s="254" t="s">
        <v>9169</v>
      </c>
    </row>
    <row r="3466" spans="1:1" x14ac:dyDescent="0.2">
      <c r="A3466" s="254" t="s">
        <v>9169</v>
      </c>
    </row>
    <row r="3467" spans="1:1" x14ac:dyDescent="0.2">
      <c r="A3467" s="254" t="s">
        <v>9169</v>
      </c>
    </row>
    <row r="3468" spans="1:1" x14ac:dyDescent="0.2">
      <c r="A3468" s="254" t="s">
        <v>9169</v>
      </c>
    </row>
    <row r="3469" spans="1:1" x14ac:dyDescent="0.2">
      <c r="A3469" s="254" t="s">
        <v>9169</v>
      </c>
    </row>
    <row r="3470" spans="1:1" x14ac:dyDescent="0.2">
      <c r="A3470" s="254" t="s">
        <v>9169</v>
      </c>
    </row>
    <row r="3471" spans="1:1" x14ac:dyDescent="0.2">
      <c r="A3471" s="254" t="s">
        <v>9169</v>
      </c>
    </row>
    <row r="3472" spans="1:1" x14ac:dyDescent="0.2">
      <c r="A3472" s="254" t="s">
        <v>9169</v>
      </c>
    </row>
    <row r="3473" spans="1:1" x14ac:dyDescent="0.2">
      <c r="A3473" s="254" t="s">
        <v>9169</v>
      </c>
    </row>
    <row r="3474" spans="1:1" x14ac:dyDescent="0.2">
      <c r="A3474" s="254" t="s">
        <v>9169</v>
      </c>
    </row>
    <row r="3475" spans="1:1" x14ac:dyDescent="0.2">
      <c r="A3475" s="254" t="s">
        <v>9169</v>
      </c>
    </row>
    <row r="3476" spans="1:1" x14ac:dyDescent="0.2">
      <c r="A3476" s="254" t="s">
        <v>9169</v>
      </c>
    </row>
    <row r="3477" spans="1:1" x14ac:dyDescent="0.2">
      <c r="A3477" s="254" t="s">
        <v>9169</v>
      </c>
    </row>
    <row r="3478" spans="1:1" x14ac:dyDescent="0.2">
      <c r="A3478" s="254" t="s">
        <v>9169</v>
      </c>
    </row>
    <row r="3479" spans="1:1" x14ac:dyDescent="0.2">
      <c r="A3479" s="254" t="s">
        <v>9169</v>
      </c>
    </row>
    <row r="3480" spans="1:1" x14ac:dyDescent="0.2">
      <c r="A3480" s="254" t="s">
        <v>9169</v>
      </c>
    </row>
    <row r="3481" spans="1:1" x14ac:dyDescent="0.2">
      <c r="A3481" s="254" t="s">
        <v>9169</v>
      </c>
    </row>
    <row r="3482" spans="1:1" x14ac:dyDescent="0.2">
      <c r="A3482" s="254" t="s">
        <v>9169</v>
      </c>
    </row>
    <row r="3483" spans="1:1" x14ac:dyDescent="0.2">
      <c r="A3483" s="254" t="s">
        <v>9169</v>
      </c>
    </row>
    <row r="3484" spans="1:1" x14ac:dyDescent="0.2">
      <c r="A3484" s="254" t="s">
        <v>9169</v>
      </c>
    </row>
    <row r="3485" spans="1:1" x14ac:dyDescent="0.2">
      <c r="A3485" s="254" t="s">
        <v>9169</v>
      </c>
    </row>
    <row r="3486" spans="1:1" x14ac:dyDescent="0.2">
      <c r="A3486" s="254" t="s">
        <v>9169</v>
      </c>
    </row>
    <row r="3487" spans="1:1" x14ac:dyDescent="0.2">
      <c r="A3487" s="254" t="s">
        <v>9169</v>
      </c>
    </row>
    <row r="3488" spans="1:1" x14ac:dyDescent="0.2">
      <c r="A3488" s="254" t="s">
        <v>9169</v>
      </c>
    </row>
    <row r="3489" spans="1:1" x14ac:dyDescent="0.2">
      <c r="A3489" s="254" t="s">
        <v>9169</v>
      </c>
    </row>
    <row r="3490" spans="1:1" x14ac:dyDescent="0.2">
      <c r="A3490" s="254" t="s">
        <v>9169</v>
      </c>
    </row>
    <row r="3491" spans="1:1" x14ac:dyDescent="0.2">
      <c r="A3491" s="254" t="s">
        <v>9169</v>
      </c>
    </row>
    <row r="3492" spans="1:1" x14ac:dyDescent="0.2">
      <c r="A3492" s="254" t="s">
        <v>9169</v>
      </c>
    </row>
    <row r="3493" spans="1:1" x14ac:dyDescent="0.2">
      <c r="A3493" s="254" t="s">
        <v>9169</v>
      </c>
    </row>
    <row r="3494" spans="1:1" x14ac:dyDescent="0.2">
      <c r="A3494" s="254" t="s">
        <v>9169</v>
      </c>
    </row>
    <row r="3495" spans="1:1" x14ac:dyDescent="0.2">
      <c r="A3495" s="254" t="s">
        <v>9169</v>
      </c>
    </row>
    <row r="3496" spans="1:1" x14ac:dyDescent="0.2">
      <c r="A3496" s="254" t="s">
        <v>9169</v>
      </c>
    </row>
    <row r="3497" spans="1:1" x14ac:dyDescent="0.2">
      <c r="A3497" s="254" t="s">
        <v>9169</v>
      </c>
    </row>
    <row r="3498" spans="1:1" x14ac:dyDescent="0.2">
      <c r="A3498" s="254" t="s">
        <v>9169</v>
      </c>
    </row>
    <row r="3499" spans="1:1" x14ac:dyDescent="0.2">
      <c r="A3499" s="254" t="s">
        <v>9169</v>
      </c>
    </row>
    <row r="3500" spans="1:1" x14ac:dyDescent="0.2">
      <c r="A3500" s="254" t="s">
        <v>9169</v>
      </c>
    </row>
    <row r="3501" spans="1:1" x14ac:dyDescent="0.2">
      <c r="A3501" s="254" t="s">
        <v>9169</v>
      </c>
    </row>
    <row r="3502" spans="1:1" x14ac:dyDescent="0.2">
      <c r="A3502" s="254" t="s">
        <v>9169</v>
      </c>
    </row>
    <row r="3503" spans="1:1" x14ac:dyDescent="0.2">
      <c r="A3503" s="254" t="s">
        <v>9169</v>
      </c>
    </row>
    <row r="3504" spans="1:1" x14ac:dyDescent="0.2">
      <c r="A3504" s="254" t="s">
        <v>9169</v>
      </c>
    </row>
    <row r="3505" spans="1:1" x14ac:dyDescent="0.2">
      <c r="A3505" s="254" t="s">
        <v>9169</v>
      </c>
    </row>
    <row r="3506" spans="1:1" x14ac:dyDescent="0.2">
      <c r="A3506" s="254" t="s">
        <v>9169</v>
      </c>
    </row>
    <row r="3507" spans="1:1" x14ac:dyDescent="0.2">
      <c r="A3507" s="254" t="s">
        <v>9169</v>
      </c>
    </row>
    <row r="3508" spans="1:1" x14ac:dyDescent="0.2">
      <c r="A3508" s="254" t="s">
        <v>9169</v>
      </c>
    </row>
    <row r="3509" spans="1:1" x14ac:dyDescent="0.2">
      <c r="A3509" s="254" t="s">
        <v>9169</v>
      </c>
    </row>
    <row r="3510" spans="1:1" x14ac:dyDescent="0.2">
      <c r="A3510" s="254" t="s">
        <v>9169</v>
      </c>
    </row>
    <row r="3511" spans="1:1" x14ac:dyDescent="0.2">
      <c r="A3511" s="254" t="s">
        <v>9169</v>
      </c>
    </row>
    <row r="3512" spans="1:1" x14ac:dyDescent="0.2">
      <c r="A3512" s="254" t="s">
        <v>9169</v>
      </c>
    </row>
    <row r="3513" spans="1:1" x14ac:dyDescent="0.2">
      <c r="A3513" s="254" t="s">
        <v>9169</v>
      </c>
    </row>
    <row r="3514" spans="1:1" x14ac:dyDescent="0.2">
      <c r="A3514" s="254" t="s">
        <v>9169</v>
      </c>
    </row>
    <row r="3515" spans="1:1" x14ac:dyDescent="0.2">
      <c r="A3515" s="254" t="s">
        <v>9169</v>
      </c>
    </row>
    <row r="3516" spans="1:1" x14ac:dyDescent="0.2">
      <c r="A3516" s="254" t="s">
        <v>9169</v>
      </c>
    </row>
    <row r="3517" spans="1:1" x14ac:dyDescent="0.2">
      <c r="A3517" s="254" t="s">
        <v>9169</v>
      </c>
    </row>
    <row r="3518" spans="1:1" x14ac:dyDescent="0.2">
      <c r="A3518" s="254" t="s">
        <v>9169</v>
      </c>
    </row>
    <row r="3519" spans="1:1" x14ac:dyDescent="0.2">
      <c r="A3519" s="254" t="s">
        <v>9169</v>
      </c>
    </row>
    <row r="3520" spans="1:1" x14ac:dyDescent="0.2">
      <c r="A3520" s="254" t="s">
        <v>9169</v>
      </c>
    </row>
    <row r="3521" spans="1:1" x14ac:dyDescent="0.2">
      <c r="A3521" s="254" t="s">
        <v>9169</v>
      </c>
    </row>
    <row r="3522" spans="1:1" x14ac:dyDescent="0.2">
      <c r="A3522" s="254" t="s">
        <v>9169</v>
      </c>
    </row>
    <row r="3523" spans="1:1" x14ac:dyDescent="0.2">
      <c r="A3523" s="254" t="s">
        <v>9169</v>
      </c>
    </row>
    <row r="3524" spans="1:1" x14ac:dyDescent="0.2">
      <c r="A3524" s="254" t="s">
        <v>9169</v>
      </c>
    </row>
    <row r="3525" spans="1:1" x14ac:dyDescent="0.2">
      <c r="A3525" s="254" t="s">
        <v>9169</v>
      </c>
    </row>
    <row r="3526" spans="1:1" x14ac:dyDescent="0.2">
      <c r="A3526" s="254" t="s">
        <v>9169</v>
      </c>
    </row>
    <row r="3527" spans="1:1" x14ac:dyDescent="0.2">
      <c r="A3527" s="254" t="s">
        <v>9169</v>
      </c>
    </row>
    <row r="3528" spans="1:1" x14ac:dyDescent="0.2">
      <c r="A3528" s="254" t="s">
        <v>9169</v>
      </c>
    </row>
    <row r="3529" spans="1:1" x14ac:dyDescent="0.2">
      <c r="A3529" s="254" t="s">
        <v>9169</v>
      </c>
    </row>
    <row r="3530" spans="1:1" x14ac:dyDescent="0.2">
      <c r="A3530" s="254" t="s">
        <v>9169</v>
      </c>
    </row>
    <row r="3531" spans="1:1" x14ac:dyDescent="0.2">
      <c r="A3531" s="254" t="s">
        <v>9169</v>
      </c>
    </row>
    <row r="3532" spans="1:1" x14ac:dyDescent="0.2">
      <c r="A3532" s="254" t="s">
        <v>9169</v>
      </c>
    </row>
    <row r="3533" spans="1:1" x14ac:dyDescent="0.2">
      <c r="A3533" s="254" t="s">
        <v>9169</v>
      </c>
    </row>
    <row r="3534" spans="1:1" x14ac:dyDescent="0.2">
      <c r="A3534" s="254" t="s">
        <v>9169</v>
      </c>
    </row>
    <row r="3535" spans="1:1" x14ac:dyDescent="0.2">
      <c r="A3535" s="254" t="s">
        <v>9169</v>
      </c>
    </row>
    <row r="3536" spans="1:1" x14ac:dyDescent="0.2">
      <c r="A3536" s="254" t="s">
        <v>9169</v>
      </c>
    </row>
    <row r="3537" spans="1:1" x14ac:dyDescent="0.2">
      <c r="A3537" s="254" t="s">
        <v>9169</v>
      </c>
    </row>
    <row r="3538" spans="1:1" x14ac:dyDescent="0.2">
      <c r="A3538" s="254" t="s">
        <v>9169</v>
      </c>
    </row>
    <row r="3539" spans="1:1" x14ac:dyDescent="0.2">
      <c r="A3539" s="254" t="s">
        <v>9169</v>
      </c>
    </row>
    <row r="3540" spans="1:1" x14ac:dyDescent="0.2">
      <c r="A3540" s="254" t="s">
        <v>9169</v>
      </c>
    </row>
    <row r="3541" spans="1:1" x14ac:dyDescent="0.2">
      <c r="A3541" s="254" t="s">
        <v>9169</v>
      </c>
    </row>
    <row r="3542" spans="1:1" x14ac:dyDescent="0.2">
      <c r="A3542" s="254" t="s">
        <v>9169</v>
      </c>
    </row>
    <row r="3543" spans="1:1" x14ac:dyDescent="0.2">
      <c r="A3543" s="254" t="s">
        <v>9169</v>
      </c>
    </row>
    <row r="3544" spans="1:1" x14ac:dyDescent="0.2">
      <c r="A3544" s="254" t="s">
        <v>9169</v>
      </c>
    </row>
    <row r="3545" spans="1:1" x14ac:dyDescent="0.2">
      <c r="A3545" s="254" t="s">
        <v>9169</v>
      </c>
    </row>
    <row r="3546" spans="1:1" x14ac:dyDescent="0.2">
      <c r="A3546" s="254" t="s">
        <v>9169</v>
      </c>
    </row>
    <row r="3547" spans="1:1" x14ac:dyDescent="0.2">
      <c r="A3547" s="254" t="s">
        <v>9169</v>
      </c>
    </row>
    <row r="3548" spans="1:1" x14ac:dyDescent="0.2">
      <c r="A3548" s="254" t="s">
        <v>9169</v>
      </c>
    </row>
    <row r="3549" spans="1:1" x14ac:dyDescent="0.2">
      <c r="A3549" s="254" t="s">
        <v>9169</v>
      </c>
    </row>
    <row r="3550" spans="1:1" x14ac:dyDescent="0.2">
      <c r="A3550" s="254" t="s">
        <v>9169</v>
      </c>
    </row>
    <row r="3551" spans="1:1" x14ac:dyDescent="0.2">
      <c r="A3551" s="254" t="s">
        <v>9169</v>
      </c>
    </row>
    <row r="3552" spans="1:1" x14ac:dyDescent="0.2">
      <c r="A3552" s="254" t="s">
        <v>9169</v>
      </c>
    </row>
    <row r="3553" spans="1:1" x14ac:dyDescent="0.2">
      <c r="A3553" s="254" t="s">
        <v>9169</v>
      </c>
    </row>
    <row r="3554" spans="1:1" x14ac:dyDescent="0.2">
      <c r="A3554" s="254" t="s">
        <v>9169</v>
      </c>
    </row>
    <row r="3555" spans="1:1" x14ac:dyDescent="0.2">
      <c r="A3555" s="254" t="s">
        <v>9169</v>
      </c>
    </row>
    <row r="3556" spans="1:1" x14ac:dyDescent="0.2">
      <c r="A3556" s="254" t="s">
        <v>9169</v>
      </c>
    </row>
    <row r="3557" spans="1:1" x14ac:dyDescent="0.2">
      <c r="A3557" s="254" t="s">
        <v>9169</v>
      </c>
    </row>
    <row r="3558" spans="1:1" x14ac:dyDescent="0.2">
      <c r="A3558" s="254" t="s">
        <v>9169</v>
      </c>
    </row>
    <row r="3559" spans="1:1" x14ac:dyDescent="0.2">
      <c r="A3559" s="254" t="s">
        <v>9169</v>
      </c>
    </row>
    <row r="3560" spans="1:1" x14ac:dyDescent="0.2">
      <c r="A3560" s="254" t="s">
        <v>9169</v>
      </c>
    </row>
    <row r="3561" spans="1:1" x14ac:dyDescent="0.2">
      <c r="A3561" s="254" t="s">
        <v>9169</v>
      </c>
    </row>
    <row r="3562" spans="1:1" x14ac:dyDescent="0.2">
      <c r="A3562" s="254" t="s">
        <v>9169</v>
      </c>
    </row>
    <row r="3563" spans="1:1" x14ac:dyDescent="0.2">
      <c r="A3563" s="254" t="s">
        <v>9169</v>
      </c>
    </row>
    <row r="3564" spans="1:1" x14ac:dyDescent="0.2">
      <c r="A3564" s="254" t="s">
        <v>9169</v>
      </c>
    </row>
    <row r="3565" spans="1:1" x14ac:dyDescent="0.2">
      <c r="A3565" s="254" t="s">
        <v>9169</v>
      </c>
    </row>
    <row r="3566" spans="1:1" x14ac:dyDescent="0.2">
      <c r="A3566" s="254" t="s">
        <v>9169</v>
      </c>
    </row>
    <row r="3567" spans="1:1" x14ac:dyDescent="0.2">
      <c r="A3567" s="254" t="s">
        <v>9169</v>
      </c>
    </row>
    <row r="3568" spans="1:1" x14ac:dyDescent="0.2">
      <c r="A3568" s="254" t="s">
        <v>9169</v>
      </c>
    </row>
    <row r="3569" spans="1:1" x14ac:dyDescent="0.2">
      <c r="A3569" s="254" t="s">
        <v>9169</v>
      </c>
    </row>
    <row r="3570" spans="1:1" x14ac:dyDescent="0.2">
      <c r="A3570" s="254" t="s">
        <v>9169</v>
      </c>
    </row>
    <row r="3571" spans="1:1" x14ac:dyDescent="0.2">
      <c r="A3571" s="254" t="s">
        <v>9169</v>
      </c>
    </row>
    <row r="3572" spans="1:1" x14ac:dyDescent="0.2">
      <c r="A3572" s="254" t="s">
        <v>9169</v>
      </c>
    </row>
    <row r="3573" spans="1:1" x14ac:dyDescent="0.2">
      <c r="A3573" s="254" t="s">
        <v>9169</v>
      </c>
    </row>
    <row r="3574" spans="1:1" x14ac:dyDescent="0.2">
      <c r="A3574" s="254" t="s">
        <v>9169</v>
      </c>
    </row>
    <row r="3575" spans="1:1" x14ac:dyDescent="0.2">
      <c r="A3575" s="254" t="s">
        <v>9169</v>
      </c>
    </row>
    <row r="3576" spans="1:1" x14ac:dyDescent="0.2">
      <c r="A3576" s="254" t="s">
        <v>9169</v>
      </c>
    </row>
    <row r="3577" spans="1:1" x14ac:dyDescent="0.2">
      <c r="A3577" s="254" t="s">
        <v>9169</v>
      </c>
    </row>
    <row r="3578" spans="1:1" x14ac:dyDescent="0.2">
      <c r="A3578" s="254" t="s">
        <v>9169</v>
      </c>
    </row>
    <row r="3579" spans="1:1" x14ac:dyDescent="0.2">
      <c r="A3579" s="254" t="s">
        <v>9169</v>
      </c>
    </row>
    <row r="3580" spans="1:1" x14ac:dyDescent="0.2">
      <c r="A3580" s="254" t="s">
        <v>9169</v>
      </c>
    </row>
    <row r="3581" spans="1:1" x14ac:dyDescent="0.2">
      <c r="A3581" s="254" t="s">
        <v>9169</v>
      </c>
    </row>
    <row r="3582" spans="1:1" x14ac:dyDescent="0.2">
      <c r="A3582" s="254" t="s">
        <v>9169</v>
      </c>
    </row>
    <row r="3583" spans="1:1" x14ac:dyDescent="0.2">
      <c r="A3583" s="254" t="s">
        <v>9169</v>
      </c>
    </row>
    <row r="3584" spans="1:1" x14ac:dyDescent="0.2">
      <c r="A3584" s="254" t="s">
        <v>9169</v>
      </c>
    </row>
    <row r="3585" spans="1:1" x14ac:dyDescent="0.2">
      <c r="A3585" s="254" t="s">
        <v>9169</v>
      </c>
    </row>
    <row r="3586" spans="1:1" x14ac:dyDescent="0.2">
      <c r="A3586" s="254" t="s">
        <v>9169</v>
      </c>
    </row>
    <row r="3587" spans="1:1" x14ac:dyDescent="0.2">
      <c r="A3587" s="254" t="s">
        <v>9169</v>
      </c>
    </row>
    <row r="3588" spans="1:1" x14ac:dyDescent="0.2">
      <c r="A3588" s="254" t="s">
        <v>9169</v>
      </c>
    </row>
    <row r="3589" spans="1:1" x14ac:dyDescent="0.2">
      <c r="A3589" s="254" t="s">
        <v>9169</v>
      </c>
    </row>
    <row r="3590" spans="1:1" x14ac:dyDescent="0.2">
      <c r="A3590" s="254" t="s">
        <v>9169</v>
      </c>
    </row>
    <row r="3591" spans="1:1" x14ac:dyDescent="0.2">
      <c r="A3591" s="254" t="s">
        <v>9169</v>
      </c>
    </row>
    <row r="3592" spans="1:1" x14ac:dyDescent="0.2">
      <c r="A3592" s="254" t="s">
        <v>9169</v>
      </c>
    </row>
    <row r="3593" spans="1:1" x14ac:dyDescent="0.2">
      <c r="A3593" s="254" t="s">
        <v>9169</v>
      </c>
    </row>
    <row r="3594" spans="1:1" x14ac:dyDescent="0.2">
      <c r="A3594" s="254" t="s">
        <v>9169</v>
      </c>
    </row>
    <row r="3595" spans="1:1" x14ac:dyDescent="0.2">
      <c r="A3595" s="254" t="s">
        <v>9169</v>
      </c>
    </row>
    <row r="3596" spans="1:1" x14ac:dyDescent="0.2">
      <c r="A3596" s="254" t="s">
        <v>9169</v>
      </c>
    </row>
    <row r="3597" spans="1:1" x14ac:dyDescent="0.2">
      <c r="A3597" s="254" t="s">
        <v>9169</v>
      </c>
    </row>
    <row r="3598" spans="1:1" x14ac:dyDescent="0.2">
      <c r="A3598" s="254" t="s">
        <v>9169</v>
      </c>
    </row>
    <row r="3599" spans="1:1" x14ac:dyDescent="0.2">
      <c r="A3599" s="254" t="s">
        <v>9169</v>
      </c>
    </row>
    <row r="3600" spans="1:1" x14ac:dyDescent="0.2">
      <c r="A3600" s="254" t="s">
        <v>9169</v>
      </c>
    </row>
    <row r="3601" spans="1:1" x14ac:dyDescent="0.2">
      <c r="A3601" s="254" t="s">
        <v>9169</v>
      </c>
    </row>
    <row r="3602" spans="1:1" x14ac:dyDescent="0.2">
      <c r="A3602" s="254" t="s">
        <v>9169</v>
      </c>
    </row>
    <row r="3603" spans="1:1" x14ac:dyDescent="0.2">
      <c r="A3603" s="254" t="s">
        <v>9169</v>
      </c>
    </row>
    <row r="3604" spans="1:1" x14ac:dyDescent="0.2">
      <c r="A3604" s="254" t="s">
        <v>9169</v>
      </c>
    </row>
    <row r="3605" spans="1:1" x14ac:dyDescent="0.2">
      <c r="A3605" s="254" t="s">
        <v>9169</v>
      </c>
    </row>
    <row r="3606" spans="1:1" x14ac:dyDescent="0.2">
      <c r="A3606" s="254" t="s">
        <v>9169</v>
      </c>
    </row>
    <row r="3607" spans="1:1" x14ac:dyDescent="0.2">
      <c r="A3607" s="254" t="s">
        <v>9169</v>
      </c>
    </row>
    <row r="3608" spans="1:1" x14ac:dyDescent="0.2">
      <c r="A3608" s="254" t="s">
        <v>9169</v>
      </c>
    </row>
    <row r="3609" spans="1:1" x14ac:dyDescent="0.2">
      <c r="A3609" s="254" t="s">
        <v>9169</v>
      </c>
    </row>
    <row r="3610" spans="1:1" x14ac:dyDescent="0.2">
      <c r="A3610" s="254" t="s">
        <v>9169</v>
      </c>
    </row>
    <row r="3611" spans="1:1" x14ac:dyDescent="0.2">
      <c r="A3611" s="254" t="s">
        <v>9169</v>
      </c>
    </row>
    <row r="3612" spans="1:1" x14ac:dyDescent="0.2">
      <c r="A3612" s="254" t="s">
        <v>9169</v>
      </c>
    </row>
    <row r="3613" spans="1:1" x14ac:dyDescent="0.2">
      <c r="A3613" s="254" t="s">
        <v>9169</v>
      </c>
    </row>
    <row r="3614" spans="1:1" x14ac:dyDescent="0.2">
      <c r="A3614" s="254" t="s">
        <v>9169</v>
      </c>
    </row>
    <row r="3615" spans="1:1" x14ac:dyDescent="0.2">
      <c r="A3615" s="254" t="s">
        <v>9169</v>
      </c>
    </row>
    <row r="3616" spans="1:1" x14ac:dyDescent="0.2">
      <c r="A3616" s="254" t="s">
        <v>9169</v>
      </c>
    </row>
    <row r="3617" spans="1:1" x14ac:dyDescent="0.2">
      <c r="A3617" s="254" t="s">
        <v>9169</v>
      </c>
    </row>
    <row r="3618" spans="1:1" x14ac:dyDescent="0.2">
      <c r="A3618" s="254" t="s">
        <v>9169</v>
      </c>
    </row>
    <row r="3619" spans="1:1" x14ac:dyDescent="0.2">
      <c r="A3619" s="254" t="s">
        <v>9169</v>
      </c>
    </row>
    <row r="3620" spans="1:1" x14ac:dyDescent="0.2">
      <c r="A3620" s="254" t="s">
        <v>9169</v>
      </c>
    </row>
    <row r="3621" spans="1:1" x14ac:dyDescent="0.2">
      <c r="A3621" s="254" t="s">
        <v>9169</v>
      </c>
    </row>
    <row r="3622" spans="1:1" x14ac:dyDescent="0.2">
      <c r="A3622" s="254" t="s">
        <v>9169</v>
      </c>
    </row>
    <row r="3623" spans="1:1" x14ac:dyDescent="0.2">
      <c r="A3623" s="254" t="s">
        <v>9169</v>
      </c>
    </row>
    <row r="3624" spans="1:1" x14ac:dyDescent="0.2">
      <c r="A3624" s="254" t="s">
        <v>9169</v>
      </c>
    </row>
    <row r="3625" spans="1:1" x14ac:dyDescent="0.2">
      <c r="A3625" s="254" t="s">
        <v>9169</v>
      </c>
    </row>
    <row r="3626" spans="1:1" x14ac:dyDescent="0.2">
      <c r="A3626" s="254" t="s">
        <v>9169</v>
      </c>
    </row>
    <row r="3627" spans="1:1" x14ac:dyDescent="0.2">
      <c r="A3627" s="254" t="s">
        <v>9169</v>
      </c>
    </row>
    <row r="3628" spans="1:1" x14ac:dyDescent="0.2">
      <c r="A3628" s="254" t="s">
        <v>9169</v>
      </c>
    </row>
    <row r="3629" spans="1:1" x14ac:dyDescent="0.2">
      <c r="A3629" s="254" t="s">
        <v>9169</v>
      </c>
    </row>
    <row r="3630" spans="1:1" x14ac:dyDescent="0.2">
      <c r="A3630" s="254" t="s">
        <v>9169</v>
      </c>
    </row>
    <row r="3631" spans="1:1" x14ac:dyDescent="0.2">
      <c r="A3631" s="254" t="s">
        <v>9169</v>
      </c>
    </row>
    <row r="3632" spans="1:1" x14ac:dyDescent="0.2">
      <c r="A3632" s="254" t="s">
        <v>9169</v>
      </c>
    </row>
    <row r="3633" spans="1:1" x14ac:dyDescent="0.2">
      <c r="A3633" s="254" t="s">
        <v>9169</v>
      </c>
    </row>
    <row r="3634" spans="1:1" x14ac:dyDescent="0.2">
      <c r="A3634" s="254" t="s">
        <v>9169</v>
      </c>
    </row>
    <row r="3635" spans="1:1" x14ac:dyDescent="0.2">
      <c r="A3635" s="254" t="s">
        <v>9169</v>
      </c>
    </row>
    <row r="3636" spans="1:1" x14ac:dyDescent="0.2">
      <c r="A3636" s="254" t="s">
        <v>9169</v>
      </c>
    </row>
    <row r="3637" spans="1:1" x14ac:dyDescent="0.2">
      <c r="A3637" s="254" t="s">
        <v>9169</v>
      </c>
    </row>
    <row r="3638" spans="1:1" x14ac:dyDescent="0.2">
      <c r="A3638" s="254" t="s">
        <v>9169</v>
      </c>
    </row>
    <row r="3639" spans="1:1" x14ac:dyDescent="0.2">
      <c r="A3639" s="254" t="s">
        <v>9169</v>
      </c>
    </row>
    <row r="3640" spans="1:1" x14ac:dyDescent="0.2">
      <c r="A3640" s="254" t="s">
        <v>9169</v>
      </c>
    </row>
    <row r="3641" spans="1:1" x14ac:dyDescent="0.2">
      <c r="A3641" s="254" t="s">
        <v>9169</v>
      </c>
    </row>
    <row r="3642" spans="1:1" x14ac:dyDescent="0.2">
      <c r="A3642" s="254" t="s">
        <v>9169</v>
      </c>
    </row>
    <row r="3643" spans="1:1" x14ac:dyDescent="0.2">
      <c r="A3643" s="254" t="s">
        <v>9169</v>
      </c>
    </row>
    <row r="3644" spans="1:1" x14ac:dyDescent="0.2">
      <c r="A3644" s="254" t="s">
        <v>9169</v>
      </c>
    </row>
    <row r="3645" spans="1:1" x14ac:dyDescent="0.2">
      <c r="A3645" s="254" t="s">
        <v>9169</v>
      </c>
    </row>
    <row r="3646" spans="1:1" x14ac:dyDescent="0.2">
      <c r="A3646" s="254" t="s">
        <v>9169</v>
      </c>
    </row>
    <row r="3647" spans="1:1" x14ac:dyDescent="0.2">
      <c r="A3647" s="254" t="s">
        <v>9169</v>
      </c>
    </row>
    <row r="3648" spans="1:1" x14ac:dyDescent="0.2">
      <c r="A3648" s="254" t="s">
        <v>9169</v>
      </c>
    </row>
    <row r="3649" spans="1:1" x14ac:dyDescent="0.2">
      <c r="A3649" s="254" t="s">
        <v>9169</v>
      </c>
    </row>
    <row r="3650" spans="1:1" x14ac:dyDescent="0.2">
      <c r="A3650" s="254" t="s">
        <v>9169</v>
      </c>
    </row>
    <row r="3651" spans="1:1" x14ac:dyDescent="0.2">
      <c r="A3651" s="254" t="s">
        <v>9169</v>
      </c>
    </row>
    <row r="3652" spans="1:1" x14ac:dyDescent="0.2">
      <c r="A3652" s="254" t="s">
        <v>9169</v>
      </c>
    </row>
    <row r="3653" spans="1:1" x14ac:dyDescent="0.2">
      <c r="A3653" s="254" t="s">
        <v>9169</v>
      </c>
    </row>
    <row r="3654" spans="1:1" x14ac:dyDescent="0.2">
      <c r="A3654" s="254" t="s">
        <v>9169</v>
      </c>
    </row>
    <row r="3655" spans="1:1" x14ac:dyDescent="0.2">
      <c r="A3655" s="254" t="s">
        <v>9169</v>
      </c>
    </row>
    <row r="3656" spans="1:1" x14ac:dyDescent="0.2">
      <c r="A3656" s="254" t="s">
        <v>9169</v>
      </c>
    </row>
    <row r="3657" spans="1:1" x14ac:dyDescent="0.2">
      <c r="A3657" s="254" t="s">
        <v>9169</v>
      </c>
    </row>
    <row r="3658" spans="1:1" x14ac:dyDescent="0.2">
      <c r="A3658" s="254" t="s">
        <v>9169</v>
      </c>
    </row>
    <row r="3659" spans="1:1" x14ac:dyDescent="0.2">
      <c r="A3659" s="254" t="s">
        <v>9169</v>
      </c>
    </row>
    <row r="3660" spans="1:1" x14ac:dyDescent="0.2">
      <c r="A3660" s="254" t="s">
        <v>9169</v>
      </c>
    </row>
    <row r="3661" spans="1:1" x14ac:dyDescent="0.2">
      <c r="A3661" s="254" t="s">
        <v>9169</v>
      </c>
    </row>
    <row r="3662" spans="1:1" x14ac:dyDescent="0.2">
      <c r="A3662" s="254" t="s">
        <v>9169</v>
      </c>
    </row>
    <row r="3663" spans="1:1" x14ac:dyDescent="0.2">
      <c r="A3663" s="254" t="s">
        <v>9169</v>
      </c>
    </row>
    <row r="3664" spans="1:1" x14ac:dyDescent="0.2">
      <c r="A3664" s="254" t="s">
        <v>9169</v>
      </c>
    </row>
    <row r="3665" spans="1:1" x14ac:dyDescent="0.2">
      <c r="A3665" s="254" t="s">
        <v>9169</v>
      </c>
    </row>
    <row r="3666" spans="1:1" x14ac:dyDescent="0.2">
      <c r="A3666" s="254" t="s">
        <v>9169</v>
      </c>
    </row>
    <row r="3667" spans="1:1" x14ac:dyDescent="0.2">
      <c r="A3667" s="254" t="s">
        <v>9169</v>
      </c>
    </row>
    <row r="3668" spans="1:1" x14ac:dyDescent="0.2">
      <c r="A3668" s="254" t="s">
        <v>9169</v>
      </c>
    </row>
    <row r="3669" spans="1:1" x14ac:dyDescent="0.2">
      <c r="A3669" s="254" t="s">
        <v>9169</v>
      </c>
    </row>
    <row r="3670" spans="1:1" x14ac:dyDescent="0.2">
      <c r="A3670" s="254" t="s">
        <v>9169</v>
      </c>
    </row>
    <row r="3671" spans="1:1" x14ac:dyDescent="0.2">
      <c r="A3671" s="254" t="s">
        <v>9169</v>
      </c>
    </row>
    <row r="3672" spans="1:1" x14ac:dyDescent="0.2">
      <c r="A3672" s="254" t="s">
        <v>9169</v>
      </c>
    </row>
    <row r="3673" spans="1:1" x14ac:dyDescent="0.2">
      <c r="A3673" s="254" t="s">
        <v>9169</v>
      </c>
    </row>
    <row r="3674" spans="1:1" x14ac:dyDescent="0.2">
      <c r="A3674" s="254" t="s">
        <v>9169</v>
      </c>
    </row>
    <row r="3675" spans="1:1" x14ac:dyDescent="0.2">
      <c r="A3675" s="254" t="s">
        <v>9169</v>
      </c>
    </row>
    <row r="3676" spans="1:1" x14ac:dyDescent="0.2">
      <c r="A3676" s="254" t="s">
        <v>9169</v>
      </c>
    </row>
    <row r="3677" spans="1:1" x14ac:dyDescent="0.2">
      <c r="A3677" s="254" t="s">
        <v>9169</v>
      </c>
    </row>
    <row r="3678" spans="1:1" x14ac:dyDescent="0.2">
      <c r="A3678" s="254" t="s">
        <v>9169</v>
      </c>
    </row>
    <row r="3679" spans="1:1" x14ac:dyDescent="0.2">
      <c r="A3679" s="254" t="s">
        <v>9169</v>
      </c>
    </row>
    <row r="3680" spans="1:1" x14ac:dyDescent="0.2">
      <c r="A3680" s="254" t="s">
        <v>9169</v>
      </c>
    </row>
    <row r="3681" spans="1:1" x14ac:dyDescent="0.2">
      <c r="A3681" s="254" t="s">
        <v>9169</v>
      </c>
    </row>
    <row r="3682" spans="1:1" x14ac:dyDescent="0.2">
      <c r="A3682" s="254" t="s">
        <v>9169</v>
      </c>
    </row>
    <row r="3683" spans="1:1" x14ac:dyDescent="0.2">
      <c r="A3683" s="254" t="s">
        <v>9169</v>
      </c>
    </row>
    <row r="3684" spans="1:1" x14ac:dyDescent="0.2">
      <c r="A3684" s="254" t="s">
        <v>9169</v>
      </c>
    </row>
    <row r="3685" spans="1:1" x14ac:dyDescent="0.2">
      <c r="A3685" s="254" t="s">
        <v>9169</v>
      </c>
    </row>
    <row r="3686" spans="1:1" x14ac:dyDescent="0.2">
      <c r="A3686" s="254" t="s">
        <v>9169</v>
      </c>
    </row>
    <row r="3687" spans="1:1" x14ac:dyDescent="0.2">
      <c r="A3687" s="254" t="s">
        <v>9169</v>
      </c>
    </row>
    <row r="3688" spans="1:1" x14ac:dyDescent="0.2">
      <c r="A3688" s="254" t="s">
        <v>9169</v>
      </c>
    </row>
    <row r="3689" spans="1:1" x14ac:dyDescent="0.2">
      <c r="A3689" s="254" t="s">
        <v>9169</v>
      </c>
    </row>
    <row r="3690" spans="1:1" x14ac:dyDescent="0.2">
      <c r="A3690" s="254" t="s">
        <v>9169</v>
      </c>
    </row>
    <row r="3691" spans="1:1" x14ac:dyDescent="0.2">
      <c r="A3691" s="254" t="s">
        <v>9169</v>
      </c>
    </row>
    <row r="3692" spans="1:1" x14ac:dyDescent="0.2">
      <c r="A3692" s="254" t="s">
        <v>9169</v>
      </c>
    </row>
    <row r="3693" spans="1:1" x14ac:dyDescent="0.2">
      <c r="A3693" s="254" t="s">
        <v>9169</v>
      </c>
    </row>
    <row r="3694" spans="1:1" x14ac:dyDescent="0.2">
      <c r="A3694" s="254" t="s">
        <v>9169</v>
      </c>
    </row>
    <row r="3695" spans="1:1" x14ac:dyDescent="0.2">
      <c r="A3695" s="254" t="s">
        <v>9169</v>
      </c>
    </row>
    <row r="3696" spans="1:1" x14ac:dyDescent="0.2">
      <c r="A3696" s="254" t="s">
        <v>9169</v>
      </c>
    </row>
    <row r="3697" spans="1:1" x14ac:dyDescent="0.2">
      <c r="A3697" s="254" t="s">
        <v>9169</v>
      </c>
    </row>
    <row r="3698" spans="1:1" x14ac:dyDescent="0.2">
      <c r="A3698" s="254" t="s">
        <v>9169</v>
      </c>
    </row>
    <row r="3699" spans="1:1" x14ac:dyDescent="0.2">
      <c r="A3699" s="254" t="s">
        <v>9169</v>
      </c>
    </row>
    <row r="3700" spans="1:1" x14ac:dyDescent="0.2">
      <c r="A3700" s="254" t="s">
        <v>9169</v>
      </c>
    </row>
    <row r="3701" spans="1:1" x14ac:dyDescent="0.2">
      <c r="A3701" s="254" t="s">
        <v>9169</v>
      </c>
    </row>
    <row r="3702" spans="1:1" x14ac:dyDescent="0.2">
      <c r="A3702" s="254" t="s">
        <v>9169</v>
      </c>
    </row>
    <row r="3703" spans="1:1" x14ac:dyDescent="0.2">
      <c r="A3703" s="254" t="s">
        <v>9169</v>
      </c>
    </row>
    <row r="3704" spans="1:1" x14ac:dyDescent="0.2">
      <c r="A3704" s="254" t="s">
        <v>9169</v>
      </c>
    </row>
    <row r="3705" spans="1:1" x14ac:dyDescent="0.2">
      <c r="A3705" s="254" t="s">
        <v>9169</v>
      </c>
    </row>
    <row r="3706" spans="1:1" x14ac:dyDescent="0.2">
      <c r="A3706" s="254" t="s">
        <v>9169</v>
      </c>
    </row>
    <row r="3707" spans="1:1" x14ac:dyDescent="0.2">
      <c r="A3707" s="254" t="s">
        <v>9169</v>
      </c>
    </row>
    <row r="3708" spans="1:1" x14ac:dyDescent="0.2">
      <c r="A3708" s="254" t="s">
        <v>9169</v>
      </c>
    </row>
    <row r="3709" spans="1:1" x14ac:dyDescent="0.2">
      <c r="A3709" s="254" t="s">
        <v>9169</v>
      </c>
    </row>
    <row r="3710" spans="1:1" x14ac:dyDescent="0.2">
      <c r="A3710" s="254" t="s">
        <v>9169</v>
      </c>
    </row>
    <row r="3711" spans="1:1" x14ac:dyDescent="0.2">
      <c r="A3711" s="254" t="s">
        <v>9169</v>
      </c>
    </row>
    <row r="3712" spans="1:1" x14ac:dyDescent="0.2">
      <c r="A3712" s="254" t="s">
        <v>9169</v>
      </c>
    </row>
    <row r="3713" spans="1:1" x14ac:dyDescent="0.2">
      <c r="A3713" s="254" t="s">
        <v>9169</v>
      </c>
    </row>
    <row r="3714" spans="1:1" x14ac:dyDescent="0.2">
      <c r="A3714" s="254" t="s">
        <v>9169</v>
      </c>
    </row>
    <row r="3715" spans="1:1" x14ac:dyDescent="0.2">
      <c r="A3715" s="254" t="s">
        <v>9169</v>
      </c>
    </row>
    <row r="3716" spans="1:1" x14ac:dyDescent="0.2">
      <c r="A3716" s="254" t="s">
        <v>9169</v>
      </c>
    </row>
    <row r="3717" spans="1:1" x14ac:dyDescent="0.2">
      <c r="A3717" s="254" t="s">
        <v>9169</v>
      </c>
    </row>
    <row r="3718" spans="1:1" x14ac:dyDescent="0.2">
      <c r="A3718" s="254" t="s">
        <v>9169</v>
      </c>
    </row>
    <row r="3719" spans="1:1" x14ac:dyDescent="0.2">
      <c r="A3719" s="254" t="s">
        <v>9169</v>
      </c>
    </row>
    <row r="3720" spans="1:1" x14ac:dyDescent="0.2">
      <c r="A3720" s="254" t="s">
        <v>9169</v>
      </c>
    </row>
    <row r="3721" spans="1:1" x14ac:dyDescent="0.2">
      <c r="A3721" s="254" t="s">
        <v>9169</v>
      </c>
    </row>
    <row r="3722" spans="1:1" x14ac:dyDescent="0.2">
      <c r="A3722" s="254" t="s">
        <v>9169</v>
      </c>
    </row>
    <row r="3723" spans="1:1" x14ac:dyDescent="0.2">
      <c r="A3723" s="254" t="s">
        <v>9169</v>
      </c>
    </row>
    <row r="3724" spans="1:1" x14ac:dyDescent="0.2">
      <c r="A3724" s="254" t="s">
        <v>9169</v>
      </c>
    </row>
    <row r="3725" spans="1:1" x14ac:dyDescent="0.2">
      <c r="A3725" s="254" t="s">
        <v>9169</v>
      </c>
    </row>
    <row r="3726" spans="1:1" x14ac:dyDescent="0.2">
      <c r="A3726" s="254" t="s">
        <v>9169</v>
      </c>
    </row>
    <row r="3727" spans="1:1" x14ac:dyDescent="0.2">
      <c r="A3727" s="254" t="s">
        <v>9169</v>
      </c>
    </row>
    <row r="3728" spans="1:1" x14ac:dyDescent="0.2">
      <c r="A3728" s="254" t="s">
        <v>9169</v>
      </c>
    </row>
    <row r="3729" spans="1:1" x14ac:dyDescent="0.2">
      <c r="A3729" s="254" t="s">
        <v>9169</v>
      </c>
    </row>
    <row r="3730" spans="1:1" x14ac:dyDescent="0.2">
      <c r="A3730" s="254" t="s">
        <v>9169</v>
      </c>
    </row>
    <row r="3731" spans="1:1" x14ac:dyDescent="0.2">
      <c r="A3731" s="254" t="s">
        <v>9169</v>
      </c>
    </row>
    <row r="3732" spans="1:1" x14ac:dyDescent="0.2">
      <c r="A3732" s="254" t="s">
        <v>9169</v>
      </c>
    </row>
    <row r="3733" spans="1:1" x14ac:dyDescent="0.2">
      <c r="A3733" s="254" t="s">
        <v>9169</v>
      </c>
    </row>
    <row r="3734" spans="1:1" x14ac:dyDescent="0.2">
      <c r="A3734" s="254" t="s">
        <v>9169</v>
      </c>
    </row>
    <row r="3735" spans="1:1" x14ac:dyDescent="0.2">
      <c r="A3735" s="254" t="s">
        <v>9169</v>
      </c>
    </row>
    <row r="3736" spans="1:1" x14ac:dyDescent="0.2">
      <c r="A3736" s="254" t="s">
        <v>9169</v>
      </c>
    </row>
    <row r="3737" spans="1:1" x14ac:dyDescent="0.2">
      <c r="A3737" s="254" t="s">
        <v>9169</v>
      </c>
    </row>
    <row r="3738" spans="1:1" x14ac:dyDescent="0.2">
      <c r="A3738" s="254" t="s">
        <v>9169</v>
      </c>
    </row>
    <row r="3739" spans="1:1" x14ac:dyDescent="0.2">
      <c r="A3739" s="254" t="s">
        <v>9169</v>
      </c>
    </row>
    <row r="3740" spans="1:1" x14ac:dyDescent="0.2">
      <c r="A3740" s="254" t="s">
        <v>9169</v>
      </c>
    </row>
    <row r="3741" spans="1:1" x14ac:dyDescent="0.2">
      <c r="A3741" s="254" t="s">
        <v>9169</v>
      </c>
    </row>
    <row r="3742" spans="1:1" x14ac:dyDescent="0.2">
      <c r="A3742" s="254" t="s">
        <v>9169</v>
      </c>
    </row>
    <row r="3743" spans="1:1" x14ac:dyDescent="0.2">
      <c r="A3743" s="254" t="s">
        <v>9169</v>
      </c>
    </row>
    <row r="3744" spans="1:1" x14ac:dyDescent="0.2">
      <c r="A3744" s="254" t="s">
        <v>9169</v>
      </c>
    </row>
    <row r="3745" spans="1:1" x14ac:dyDescent="0.2">
      <c r="A3745" s="254" t="s">
        <v>9169</v>
      </c>
    </row>
    <row r="3746" spans="1:1" x14ac:dyDescent="0.2">
      <c r="A3746" s="254" t="s">
        <v>9169</v>
      </c>
    </row>
    <row r="3747" spans="1:1" x14ac:dyDescent="0.2">
      <c r="A3747" s="254" t="s">
        <v>9169</v>
      </c>
    </row>
    <row r="3748" spans="1:1" x14ac:dyDescent="0.2">
      <c r="A3748" s="254" t="s">
        <v>9169</v>
      </c>
    </row>
    <row r="3749" spans="1:1" x14ac:dyDescent="0.2">
      <c r="A3749" s="254" t="s">
        <v>9169</v>
      </c>
    </row>
    <row r="3750" spans="1:1" x14ac:dyDescent="0.2">
      <c r="A3750" s="254" t="s">
        <v>9169</v>
      </c>
    </row>
    <row r="3751" spans="1:1" x14ac:dyDescent="0.2">
      <c r="A3751" s="254" t="s">
        <v>9169</v>
      </c>
    </row>
    <row r="3752" spans="1:1" x14ac:dyDescent="0.2">
      <c r="A3752" s="254" t="s">
        <v>9169</v>
      </c>
    </row>
    <row r="3753" spans="1:1" x14ac:dyDescent="0.2">
      <c r="A3753" s="254" t="s">
        <v>9169</v>
      </c>
    </row>
    <row r="3754" spans="1:1" x14ac:dyDescent="0.2">
      <c r="A3754" s="254" t="s">
        <v>9169</v>
      </c>
    </row>
    <row r="3755" spans="1:1" x14ac:dyDescent="0.2">
      <c r="A3755" s="254" t="s">
        <v>9169</v>
      </c>
    </row>
    <row r="3756" spans="1:1" x14ac:dyDescent="0.2">
      <c r="A3756" s="254" t="s">
        <v>9169</v>
      </c>
    </row>
    <row r="3757" spans="1:1" x14ac:dyDescent="0.2">
      <c r="A3757" s="254" t="s">
        <v>9169</v>
      </c>
    </row>
    <row r="3758" spans="1:1" x14ac:dyDescent="0.2">
      <c r="A3758" s="254" t="s">
        <v>9169</v>
      </c>
    </row>
    <row r="3759" spans="1:1" x14ac:dyDescent="0.2">
      <c r="A3759" s="254" t="s">
        <v>9169</v>
      </c>
    </row>
    <row r="3760" spans="1:1" x14ac:dyDescent="0.2">
      <c r="A3760" s="254" t="s">
        <v>9169</v>
      </c>
    </row>
    <row r="3761" spans="1:1" x14ac:dyDescent="0.2">
      <c r="A3761" s="254" t="s">
        <v>9169</v>
      </c>
    </row>
    <row r="3762" spans="1:1" x14ac:dyDescent="0.2">
      <c r="A3762" s="254" t="s">
        <v>9169</v>
      </c>
    </row>
    <row r="3763" spans="1:1" x14ac:dyDescent="0.2">
      <c r="A3763" s="254" t="s">
        <v>9169</v>
      </c>
    </row>
    <row r="3764" spans="1:1" x14ac:dyDescent="0.2">
      <c r="A3764" s="254" t="s">
        <v>9169</v>
      </c>
    </row>
    <row r="3765" spans="1:1" x14ac:dyDescent="0.2">
      <c r="A3765" s="254" t="s">
        <v>9169</v>
      </c>
    </row>
    <row r="3766" spans="1:1" x14ac:dyDescent="0.2">
      <c r="A3766" s="254" t="s">
        <v>9169</v>
      </c>
    </row>
    <row r="3767" spans="1:1" x14ac:dyDescent="0.2">
      <c r="A3767" s="254" t="s">
        <v>9169</v>
      </c>
    </row>
    <row r="3768" spans="1:1" x14ac:dyDescent="0.2">
      <c r="A3768" s="254" t="s">
        <v>9169</v>
      </c>
    </row>
    <row r="3769" spans="1:1" x14ac:dyDescent="0.2">
      <c r="A3769" s="254" t="s">
        <v>9169</v>
      </c>
    </row>
    <row r="3770" spans="1:1" x14ac:dyDescent="0.2">
      <c r="A3770" s="254" t="s">
        <v>9169</v>
      </c>
    </row>
    <row r="3771" spans="1:1" x14ac:dyDescent="0.2">
      <c r="A3771" s="254" t="s">
        <v>9169</v>
      </c>
    </row>
    <row r="3772" spans="1:1" x14ac:dyDescent="0.2">
      <c r="A3772" s="254" t="s">
        <v>9169</v>
      </c>
    </row>
    <row r="3773" spans="1:1" x14ac:dyDescent="0.2">
      <c r="A3773" s="254" t="s">
        <v>9169</v>
      </c>
    </row>
    <row r="3774" spans="1:1" x14ac:dyDescent="0.2">
      <c r="A3774" s="254" t="s">
        <v>9169</v>
      </c>
    </row>
    <row r="3775" spans="1:1" x14ac:dyDescent="0.2">
      <c r="A3775" s="254" t="s">
        <v>9169</v>
      </c>
    </row>
    <row r="3776" spans="1:1" x14ac:dyDescent="0.2">
      <c r="A3776" s="254" t="s">
        <v>9169</v>
      </c>
    </row>
    <row r="3777" spans="1:1" x14ac:dyDescent="0.2">
      <c r="A3777" s="254" t="s">
        <v>9169</v>
      </c>
    </row>
    <row r="3778" spans="1:1" x14ac:dyDescent="0.2">
      <c r="A3778" s="254" t="s">
        <v>9169</v>
      </c>
    </row>
    <row r="3779" spans="1:1" x14ac:dyDescent="0.2">
      <c r="A3779" s="254" t="s">
        <v>9169</v>
      </c>
    </row>
    <row r="3780" spans="1:1" x14ac:dyDescent="0.2">
      <c r="A3780" s="254" t="s">
        <v>9169</v>
      </c>
    </row>
    <row r="3781" spans="1:1" x14ac:dyDescent="0.2">
      <c r="A3781" s="254" t="s">
        <v>9169</v>
      </c>
    </row>
    <row r="3782" spans="1:1" x14ac:dyDescent="0.2">
      <c r="A3782" s="254" t="s">
        <v>9169</v>
      </c>
    </row>
    <row r="3783" spans="1:1" x14ac:dyDescent="0.2">
      <c r="A3783" s="254" t="s">
        <v>9169</v>
      </c>
    </row>
    <row r="3784" spans="1:1" x14ac:dyDescent="0.2">
      <c r="A3784" s="254" t="s">
        <v>9169</v>
      </c>
    </row>
    <row r="3785" spans="1:1" x14ac:dyDescent="0.2">
      <c r="A3785" s="254" t="s">
        <v>9169</v>
      </c>
    </row>
    <row r="3786" spans="1:1" x14ac:dyDescent="0.2">
      <c r="A3786" s="254" t="s">
        <v>9169</v>
      </c>
    </row>
    <row r="3787" spans="1:1" x14ac:dyDescent="0.2">
      <c r="A3787" s="254" t="s">
        <v>9169</v>
      </c>
    </row>
    <row r="3788" spans="1:1" x14ac:dyDescent="0.2">
      <c r="A3788" s="254" t="s">
        <v>9169</v>
      </c>
    </row>
    <row r="3789" spans="1:1" x14ac:dyDescent="0.2">
      <c r="A3789" s="254" t="s">
        <v>9169</v>
      </c>
    </row>
    <row r="3790" spans="1:1" x14ac:dyDescent="0.2">
      <c r="A3790" s="254" t="s">
        <v>9169</v>
      </c>
    </row>
    <row r="3791" spans="1:1" x14ac:dyDescent="0.2">
      <c r="A3791" s="254" t="s">
        <v>9169</v>
      </c>
    </row>
    <row r="3792" spans="1:1" x14ac:dyDescent="0.2">
      <c r="A3792" s="254" t="s">
        <v>9169</v>
      </c>
    </row>
    <row r="3793" spans="1:1" x14ac:dyDescent="0.2">
      <c r="A3793" s="254" t="s">
        <v>9169</v>
      </c>
    </row>
    <row r="3794" spans="1:1" x14ac:dyDescent="0.2">
      <c r="A3794" s="254" t="s">
        <v>9169</v>
      </c>
    </row>
    <row r="3795" spans="1:1" x14ac:dyDescent="0.2">
      <c r="A3795" s="254" t="s">
        <v>9169</v>
      </c>
    </row>
    <row r="3796" spans="1:1" x14ac:dyDescent="0.2">
      <c r="A3796" s="254" t="s">
        <v>9169</v>
      </c>
    </row>
    <row r="3797" spans="1:1" x14ac:dyDescent="0.2">
      <c r="A3797" s="254" t="s">
        <v>9169</v>
      </c>
    </row>
    <row r="3798" spans="1:1" x14ac:dyDescent="0.2">
      <c r="A3798" s="254" t="s">
        <v>9169</v>
      </c>
    </row>
    <row r="3799" spans="1:1" x14ac:dyDescent="0.2">
      <c r="A3799" s="254" t="s">
        <v>9169</v>
      </c>
    </row>
    <row r="3800" spans="1:1" x14ac:dyDescent="0.2">
      <c r="A3800" s="254" t="s">
        <v>9169</v>
      </c>
    </row>
    <row r="3801" spans="1:1" x14ac:dyDescent="0.2">
      <c r="A3801" s="254" t="s">
        <v>9169</v>
      </c>
    </row>
    <row r="3802" spans="1:1" x14ac:dyDescent="0.2">
      <c r="A3802" s="254" t="s">
        <v>9169</v>
      </c>
    </row>
    <row r="3803" spans="1:1" x14ac:dyDescent="0.2">
      <c r="A3803" s="254" t="s">
        <v>9169</v>
      </c>
    </row>
    <row r="3804" spans="1:1" x14ac:dyDescent="0.2">
      <c r="A3804" s="254" t="s">
        <v>9169</v>
      </c>
    </row>
    <row r="3805" spans="1:1" x14ac:dyDescent="0.2">
      <c r="A3805" s="254" t="s">
        <v>9169</v>
      </c>
    </row>
    <row r="3806" spans="1:1" x14ac:dyDescent="0.2">
      <c r="A3806" s="254" t="s">
        <v>9169</v>
      </c>
    </row>
    <row r="3807" spans="1:1" x14ac:dyDescent="0.2">
      <c r="A3807" s="254" t="s">
        <v>9169</v>
      </c>
    </row>
    <row r="3808" spans="1:1" x14ac:dyDescent="0.2">
      <c r="A3808" s="254" t="s">
        <v>9169</v>
      </c>
    </row>
    <row r="3809" spans="1:1" x14ac:dyDescent="0.2">
      <c r="A3809" s="254" t="s">
        <v>9169</v>
      </c>
    </row>
    <row r="3810" spans="1:1" x14ac:dyDescent="0.2">
      <c r="A3810" s="254" t="s">
        <v>9169</v>
      </c>
    </row>
    <row r="3811" spans="1:1" x14ac:dyDescent="0.2">
      <c r="A3811" s="254" t="s">
        <v>9169</v>
      </c>
    </row>
    <row r="3812" spans="1:1" x14ac:dyDescent="0.2">
      <c r="A3812" s="254" t="s">
        <v>9169</v>
      </c>
    </row>
    <row r="3813" spans="1:1" x14ac:dyDescent="0.2">
      <c r="A3813" s="254" t="s">
        <v>9169</v>
      </c>
    </row>
    <row r="3814" spans="1:1" x14ac:dyDescent="0.2">
      <c r="A3814" s="254" t="s">
        <v>9169</v>
      </c>
    </row>
    <row r="3815" spans="1:1" x14ac:dyDescent="0.2">
      <c r="A3815" s="254" t="s">
        <v>9169</v>
      </c>
    </row>
    <row r="3816" spans="1:1" x14ac:dyDescent="0.2">
      <c r="A3816" s="254" t="s">
        <v>9169</v>
      </c>
    </row>
    <row r="3817" spans="1:1" x14ac:dyDescent="0.2">
      <c r="A3817" s="254" t="s">
        <v>9169</v>
      </c>
    </row>
    <row r="3818" spans="1:1" x14ac:dyDescent="0.2">
      <c r="A3818" s="254" t="s">
        <v>9169</v>
      </c>
    </row>
    <row r="3819" spans="1:1" x14ac:dyDescent="0.2">
      <c r="A3819" s="254" t="s">
        <v>9169</v>
      </c>
    </row>
    <row r="3820" spans="1:1" x14ac:dyDescent="0.2">
      <c r="A3820" s="254" t="s">
        <v>9169</v>
      </c>
    </row>
    <row r="3821" spans="1:1" x14ac:dyDescent="0.2">
      <c r="A3821" s="254" t="s">
        <v>9169</v>
      </c>
    </row>
    <row r="3822" spans="1:1" x14ac:dyDescent="0.2">
      <c r="A3822" s="254" t="s">
        <v>9169</v>
      </c>
    </row>
    <row r="3823" spans="1:1" x14ac:dyDescent="0.2">
      <c r="A3823" s="254" t="s">
        <v>9169</v>
      </c>
    </row>
    <row r="3824" spans="1:1" x14ac:dyDescent="0.2">
      <c r="A3824" s="254" t="s">
        <v>9169</v>
      </c>
    </row>
    <row r="3825" spans="1:1" x14ac:dyDescent="0.2">
      <c r="A3825" s="254" t="s">
        <v>9169</v>
      </c>
    </row>
    <row r="3826" spans="1:1" x14ac:dyDescent="0.2">
      <c r="A3826" s="254" t="s">
        <v>9169</v>
      </c>
    </row>
    <row r="3827" spans="1:1" x14ac:dyDescent="0.2">
      <c r="A3827" s="254" t="s">
        <v>9169</v>
      </c>
    </row>
    <row r="3828" spans="1:1" x14ac:dyDescent="0.2">
      <c r="A3828" s="254" t="s">
        <v>9169</v>
      </c>
    </row>
    <row r="3829" spans="1:1" x14ac:dyDescent="0.2">
      <c r="A3829" s="254" t="s">
        <v>9169</v>
      </c>
    </row>
    <row r="3830" spans="1:1" x14ac:dyDescent="0.2">
      <c r="A3830" s="254" t="s">
        <v>9169</v>
      </c>
    </row>
    <row r="3831" spans="1:1" x14ac:dyDescent="0.2">
      <c r="A3831" s="254" t="s">
        <v>9169</v>
      </c>
    </row>
    <row r="3832" spans="1:1" x14ac:dyDescent="0.2">
      <c r="A3832" s="254" t="s">
        <v>9169</v>
      </c>
    </row>
    <row r="3833" spans="1:1" x14ac:dyDescent="0.2">
      <c r="A3833" s="254" t="s">
        <v>9169</v>
      </c>
    </row>
    <row r="3834" spans="1:1" x14ac:dyDescent="0.2">
      <c r="A3834" s="254" t="s">
        <v>9169</v>
      </c>
    </row>
    <row r="3835" spans="1:1" x14ac:dyDescent="0.2">
      <c r="A3835" s="254" t="s">
        <v>9169</v>
      </c>
    </row>
    <row r="3836" spans="1:1" x14ac:dyDescent="0.2">
      <c r="A3836" s="254" t="s">
        <v>9169</v>
      </c>
    </row>
    <row r="3837" spans="1:1" x14ac:dyDescent="0.2">
      <c r="A3837" s="254" t="s">
        <v>9169</v>
      </c>
    </row>
    <row r="3838" spans="1:1" x14ac:dyDescent="0.2">
      <c r="A3838" s="254" t="s">
        <v>9169</v>
      </c>
    </row>
    <row r="3839" spans="1:1" x14ac:dyDescent="0.2">
      <c r="A3839" s="254" t="s">
        <v>9169</v>
      </c>
    </row>
    <row r="3840" spans="1:1" x14ac:dyDescent="0.2">
      <c r="A3840" s="254" t="s">
        <v>9169</v>
      </c>
    </row>
    <row r="3841" spans="1:1" x14ac:dyDescent="0.2">
      <c r="A3841" s="254" t="s">
        <v>9169</v>
      </c>
    </row>
    <row r="3842" spans="1:1" x14ac:dyDescent="0.2">
      <c r="A3842" s="254" t="s">
        <v>9169</v>
      </c>
    </row>
    <row r="3843" spans="1:1" x14ac:dyDescent="0.2">
      <c r="A3843" s="254" t="s">
        <v>9169</v>
      </c>
    </row>
    <row r="3844" spans="1:1" x14ac:dyDescent="0.2">
      <c r="A3844" s="254" t="s">
        <v>9169</v>
      </c>
    </row>
    <row r="3845" spans="1:1" x14ac:dyDescent="0.2">
      <c r="A3845" s="254" t="s">
        <v>9169</v>
      </c>
    </row>
    <row r="3846" spans="1:1" x14ac:dyDescent="0.2">
      <c r="A3846" s="254" t="s">
        <v>9169</v>
      </c>
    </row>
    <row r="3847" spans="1:1" x14ac:dyDescent="0.2">
      <c r="A3847" s="254" t="s">
        <v>9169</v>
      </c>
    </row>
    <row r="3848" spans="1:1" x14ac:dyDescent="0.2">
      <c r="A3848" s="254" t="s">
        <v>9169</v>
      </c>
    </row>
    <row r="3849" spans="1:1" x14ac:dyDescent="0.2">
      <c r="A3849" s="254" t="s">
        <v>9169</v>
      </c>
    </row>
    <row r="3850" spans="1:1" x14ac:dyDescent="0.2">
      <c r="A3850" s="254" t="s">
        <v>9169</v>
      </c>
    </row>
    <row r="3851" spans="1:1" x14ac:dyDescent="0.2">
      <c r="A3851" s="254" t="s">
        <v>9169</v>
      </c>
    </row>
    <row r="3852" spans="1:1" x14ac:dyDescent="0.2">
      <c r="A3852" s="254" t="s">
        <v>9169</v>
      </c>
    </row>
    <row r="3853" spans="1:1" x14ac:dyDescent="0.2">
      <c r="A3853" s="254" t="s">
        <v>9169</v>
      </c>
    </row>
    <row r="3854" spans="1:1" x14ac:dyDescent="0.2">
      <c r="A3854" s="254" t="s">
        <v>9169</v>
      </c>
    </row>
    <row r="3855" spans="1:1" x14ac:dyDescent="0.2">
      <c r="A3855" s="254" t="s">
        <v>9169</v>
      </c>
    </row>
    <row r="3856" spans="1:1" x14ac:dyDescent="0.2">
      <c r="A3856" s="254" t="s">
        <v>9169</v>
      </c>
    </row>
    <row r="3857" spans="1:1" x14ac:dyDescent="0.2">
      <c r="A3857" s="254" t="s">
        <v>9169</v>
      </c>
    </row>
    <row r="3858" spans="1:1" x14ac:dyDescent="0.2">
      <c r="A3858" s="254" t="s">
        <v>9169</v>
      </c>
    </row>
    <row r="3859" spans="1:1" x14ac:dyDescent="0.2">
      <c r="A3859" s="254" t="s">
        <v>9169</v>
      </c>
    </row>
    <row r="3860" spans="1:1" x14ac:dyDescent="0.2">
      <c r="A3860" s="254" t="s">
        <v>9169</v>
      </c>
    </row>
    <row r="3861" spans="1:1" x14ac:dyDescent="0.2">
      <c r="A3861" s="254" t="s">
        <v>9169</v>
      </c>
    </row>
    <row r="3862" spans="1:1" x14ac:dyDescent="0.2">
      <c r="A3862" s="254" t="s">
        <v>9169</v>
      </c>
    </row>
    <row r="3863" spans="1:1" x14ac:dyDescent="0.2">
      <c r="A3863" s="254" t="s">
        <v>9169</v>
      </c>
    </row>
    <row r="3864" spans="1:1" x14ac:dyDescent="0.2">
      <c r="A3864" s="254" t="s">
        <v>9169</v>
      </c>
    </row>
    <row r="3865" spans="1:1" x14ac:dyDescent="0.2">
      <c r="A3865" s="254" t="s">
        <v>9169</v>
      </c>
    </row>
    <row r="3866" spans="1:1" x14ac:dyDescent="0.2">
      <c r="A3866" s="254" t="s">
        <v>9169</v>
      </c>
    </row>
    <row r="3867" spans="1:1" x14ac:dyDescent="0.2">
      <c r="A3867" s="254" t="s">
        <v>9169</v>
      </c>
    </row>
    <row r="3868" spans="1:1" x14ac:dyDescent="0.2">
      <c r="A3868" s="254" t="s">
        <v>9169</v>
      </c>
    </row>
    <row r="3869" spans="1:1" x14ac:dyDescent="0.2">
      <c r="A3869" s="254" t="s">
        <v>9169</v>
      </c>
    </row>
    <row r="3870" spans="1:1" x14ac:dyDescent="0.2">
      <c r="A3870" s="254" t="s">
        <v>9169</v>
      </c>
    </row>
    <row r="3871" spans="1:1" x14ac:dyDescent="0.2">
      <c r="A3871" s="254" t="s">
        <v>9169</v>
      </c>
    </row>
    <row r="3872" spans="1:1" x14ac:dyDescent="0.2">
      <c r="A3872" s="254" t="s">
        <v>9169</v>
      </c>
    </row>
    <row r="3873" spans="1:1" x14ac:dyDescent="0.2">
      <c r="A3873" s="254" t="s">
        <v>9169</v>
      </c>
    </row>
    <row r="3874" spans="1:1" x14ac:dyDescent="0.2">
      <c r="A3874" s="254" t="s">
        <v>9169</v>
      </c>
    </row>
    <row r="3875" spans="1:1" x14ac:dyDescent="0.2">
      <c r="A3875" s="254" t="s">
        <v>9169</v>
      </c>
    </row>
    <row r="3876" spans="1:1" x14ac:dyDescent="0.2">
      <c r="A3876" s="254" t="s">
        <v>9169</v>
      </c>
    </row>
    <row r="3877" spans="1:1" x14ac:dyDescent="0.2">
      <c r="A3877" s="254" t="s">
        <v>9169</v>
      </c>
    </row>
    <row r="3878" spans="1:1" x14ac:dyDescent="0.2">
      <c r="A3878" s="254" t="s">
        <v>9169</v>
      </c>
    </row>
    <row r="3879" spans="1:1" x14ac:dyDescent="0.2">
      <c r="A3879" s="254" t="s">
        <v>9169</v>
      </c>
    </row>
    <row r="3880" spans="1:1" x14ac:dyDescent="0.2">
      <c r="A3880" s="254" t="s">
        <v>9169</v>
      </c>
    </row>
    <row r="3881" spans="1:1" x14ac:dyDescent="0.2">
      <c r="A3881" s="254" t="s">
        <v>9169</v>
      </c>
    </row>
    <row r="3882" spans="1:1" x14ac:dyDescent="0.2">
      <c r="A3882" s="254" t="s">
        <v>9169</v>
      </c>
    </row>
    <row r="3883" spans="1:1" x14ac:dyDescent="0.2">
      <c r="A3883" s="254" t="s">
        <v>9169</v>
      </c>
    </row>
    <row r="3884" spans="1:1" x14ac:dyDescent="0.2">
      <c r="A3884" s="254" t="s">
        <v>9169</v>
      </c>
    </row>
    <row r="3885" spans="1:1" x14ac:dyDescent="0.2">
      <c r="A3885" s="254" t="s">
        <v>9169</v>
      </c>
    </row>
    <row r="3886" spans="1:1" x14ac:dyDescent="0.2">
      <c r="A3886" s="254" t="s">
        <v>9169</v>
      </c>
    </row>
    <row r="3887" spans="1:1" x14ac:dyDescent="0.2">
      <c r="A3887" s="254" t="s">
        <v>9169</v>
      </c>
    </row>
    <row r="3888" spans="1:1" x14ac:dyDescent="0.2">
      <c r="A3888" s="254" t="s">
        <v>9169</v>
      </c>
    </row>
    <row r="3889" spans="1:1" x14ac:dyDescent="0.2">
      <c r="A3889" s="254" t="s">
        <v>9169</v>
      </c>
    </row>
    <row r="3890" spans="1:1" x14ac:dyDescent="0.2">
      <c r="A3890" s="254" t="s">
        <v>9169</v>
      </c>
    </row>
    <row r="3891" spans="1:1" x14ac:dyDescent="0.2">
      <c r="A3891" s="254" t="s">
        <v>9169</v>
      </c>
    </row>
    <row r="3892" spans="1:1" x14ac:dyDescent="0.2">
      <c r="A3892" s="254" t="s">
        <v>9169</v>
      </c>
    </row>
    <row r="3893" spans="1:1" x14ac:dyDescent="0.2">
      <c r="A3893" s="254" t="s">
        <v>9169</v>
      </c>
    </row>
    <row r="3894" spans="1:1" x14ac:dyDescent="0.2">
      <c r="A3894" s="254" t="s">
        <v>9169</v>
      </c>
    </row>
    <row r="3895" spans="1:1" x14ac:dyDescent="0.2">
      <c r="A3895" s="254" t="s">
        <v>9169</v>
      </c>
    </row>
    <row r="3896" spans="1:1" x14ac:dyDescent="0.2">
      <c r="A3896" s="254" t="s">
        <v>9169</v>
      </c>
    </row>
    <row r="3897" spans="1:1" x14ac:dyDescent="0.2">
      <c r="A3897" s="254" t="s">
        <v>9169</v>
      </c>
    </row>
    <row r="3898" spans="1:1" x14ac:dyDescent="0.2">
      <c r="A3898" s="254" t="s">
        <v>9169</v>
      </c>
    </row>
    <row r="3899" spans="1:1" x14ac:dyDescent="0.2">
      <c r="A3899" s="254" t="s">
        <v>9169</v>
      </c>
    </row>
    <row r="3900" spans="1:1" x14ac:dyDescent="0.2">
      <c r="A3900" s="254" t="s">
        <v>9169</v>
      </c>
    </row>
    <row r="3901" spans="1:1" x14ac:dyDescent="0.2">
      <c r="A3901" s="254" t="s">
        <v>9169</v>
      </c>
    </row>
    <row r="3902" spans="1:1" x14ac:dyDescent="0.2">
      <c r="A3902" s="254" t="s">
        <v>9169</v>
      </c>
    </row>
    <row r="3903" spans="1:1" x14ac:dyDescent="0.2">
      <c r="A3903" s="254" t="s">
        <v>9169</v>
      </c>
    </row>
    <row r="3904" spans="1:1" x14ac:dyDescent="0.2">
      <c r="A3904" s="254" t="s">
        <v>9169</v>
      </c>
    </row>
    <row r="3905" spans="1:1" x14ac:dyDescent="0.2">
      <c r="A3905" s="254" t="s">
        <v>9169</v>
      </c>
    </row>
    <row r="3906" spans="1:1" x14ac:dyDescent="0.2">
      <c r="A3906" s="254" t="s">
        <v>9169</v>
      </c>
    </row>
    <row r="3907" spans="1:1" x14ac:dyDescent="0.2">
      <c r="A3907" s="254" t="s">
        <v>9169</v>
      </c>
    </row>
    <row r="3908" spans="1:1" x14ac:dyDescent="0.2">
      <c r="A3908" s="254" t="s">
        <v>9169</v>
      </c>
    </row>
    <row r="3909" spans="1:1" x14ac:dyDescent="0.2">
      <c r="A3909" s="254" t="s">
        <v>9169</v>
      </c>
    </row>
    <row r="3910" spans="1:1" x14ac:dyDescent="0.2">
      <c r="A3910" s="254" t="s">
        <v>9169</v>
      </c>
    </row>
    <row r="3911" spans="1:1" x14ac:dyDescent="0.2">
      <c r="A3911" s="254" t="s">
        <v>9169</v>
      </c>
    </row>
    <row r="3912" spans="1:1" x14ac:dyDescent="0.2">
      <c r="A3912" s="254" t="s">
        <v>9169</v>
      </c>
    </row>
    <row r="3913" spans="1:1" x14ac:dyDescent="0.2">
      <c r="A3913" s="254" t="s">
        <v>9169</v>
      </c>
    </row>
    <row r="3914" spans="1:1" x14ac:dyDescent="0.2">
      <c r="A3914" s="254" t="s">
        <v>9169</v>
      </c>
    </row>
    <row r="3915" spans="1:1" x14ac:dyDescent="0.2">
      <c r="A3915" s="254" t="s">
        <v>9169</v>
      </c>
    </row>
    <row r="3916" spans="1:1" x14ac:dyDescent="0.2">
      <c r="A3916" s="254" t="s">
        <v>9169</v>
      </c>
    </row>
    <row r="3917" spans="1:1" x14ac:dyDescent="0.2">
      <c r="A3917" s="254" t="s">
        <v>9169</v>
      </c>
    </row>
    <row r="3918" spans="1:1" x14ac:dyDescent="0.2">
      <c r="A3918" s="254" t="s">
        <v>9169</v>
      </c>
    </row>
    <row r="3919" spans="1:1" x14ac:dyDescent="0.2">
      <c r="A3919" s="254" t="s">
        <v>9169</v>
      </c>
    </row>
    <row r="3920" spans="1:1" x14ac:dyDescent="0.2">
      <c r="A3920" s="254" t="s">
        <v>9169</v>
      </c>
    </row>
    <row r="3921" spans="1:1" x14ac:dyDescent="0.2">
      <c r="A3921" s="254" t="s">
        <v>9169</v>
      </c>
    </row>
    <row r="3922" spans="1:1" x14ac:dyDescent="0.2">
      <c r="A3922" s="254" t="s">
        <v>9169</v>
      </c>
    </row>
    <row r="3923" spans="1:1" x14ac:dyDescent="0.2">
      <c r="A3923" s="254" t="s">
        <v>9169</v>
      </c>
    </row>
    <row r="3924" spans="1:1" x14ac:dyDescent="0.2">
      <c r="A3924" s="254" t="s">
        <v>9169</v>
      </c>
    </row>
    <row r="3925" spans="1:1" x14ac:dyDescent="0.2">
      <c r="A3925" s="254" t="s">
        <v>9169</v>
      </c>
    </row>
    <row r="3926" spans="1:1" x14ac:dyDescent="0.2">
      <c r="A3926" s="254" t="s">
        <v>9169</v>
      </c>
    </row>
    <row r="3927" spans="1:1" x14ac:dyDescent="0.2">
      <c r="A3927" s="254" t="s">
        <v>9169</v>
      </c>
    </row>
    <row r="3928" spans="1:1" x14ac:dyDescent="0.2">
      <c r="A3928" s="254" t="s">
        <v>9169</v>
      </c>
    </row>
    <row r="3929" spans="1:1" x14ac:dyDescent="0.2">
      <c r="A3929" s="254" t="s">
        <v>9169</v>
      </c>
    </row>
    <row r="3930" spans="1:1" x14ac:dyDescent="0.2">
      <c r="A3930" s="254" t="s">
        <v>9169</v>
      </c>
    </row>
    <row r="3931" spans="1:1" x14ac:dyDescent="0.2">
      <c r="A3931" s="254" t="s">
        <v>9169</v>
      </c>
    </row>
    <row r="3932" spans="1:1" x14ac:dyDescent="0.2">
      <c r="A3932" s="254" t="s">
        <v>9169</v>
      </c>
    </row>
    <row r="3933" spans="1:1" x14ac:dyDescent="0.2">
      <c r="A3933" s="254" t="s">
        <v>9169</v>
      </c>
    </row>
    <row r="3934" spans="1:1" x14ac:dyDescent="0.2">
      <c r="A3934" s="254" t="s">
        <v>9169</v>
      </c>
    </row>
    <row r="3935" spans="1:1" x14ac:dyDescent="0.2">
      <c r="A3935" s="254" t="s">
        <v>9169</v>
      </c>
    </row>
    <row r="3936" spans="1:1" x14ac:dyDescent="0.2">
      <c r="A3936" s="254" t="s">
        <v>9169</v>
      </c>
    </row>
    <row r="3937" spans="1:1" x14ac:dyDescent="0.2">
      <c r="A3937" s="254" t="s">
        <v>9169</v>
      </c>
    </row>
    <row r="3938" spans="1:1" x14ac:dyDescent="0.2">
      <c r="A3938" s="254" t="s">
        <v>9169</v>
      </c>
    </row>
    <row r="3939" spans="1:1" x14ac:dyDescent="0.2">
      <c r="A3939" s="254" t="s">
        <v>9169</v>
      </c>
    </row>
    <row r="3940" spans="1:1" x14ac:dyDescent="0.2">
      <c r="A3940" s="254" t="s">
        <v>9169</v>
      </c>
    </row>
    <row r="3941" spans="1:1" x14ac:dyDescent="0.2">
      <c r="A3941" s="254" t="s">
        <v>9169</v>
      </c>
    </row>
    <row r="3942" spans="1:1" x14ac:dyDescent="0.2">
      <c r="A3942" s="254" t="s">
        <v>9169</v>
      </c>
    </row>
    <row r="3943" spans="1:1" x14ac:dyDescent="0.2">
      <c r="A3943" s="254" t="s">
        <v>9169</v>
      </c>
    </row>
    <row r="3944" spans="1:1" x14ac:dyDescent="0.2">
      <c r="A3944" s="254" t="s">
        <v>9169</v>
      </c>
    </row>
    <row r="3945" spans="1:1" x14ac:dyDescent="0.2">
      <c r="A3945" s="254" t="s">
        <v>9169</v>
      </c>
    </row>
    <row r="3946" spans="1:1" x14ac:dyDescent="0.2">
      <c r="A3946" s="254" t="s">
        <v>9169</v>
      </c>
    </row>
    <row r="3947" spans="1:1" x14ac:dyDescent="0.2">
      <c r="A3947" s="254" t="s">
        <v>9169</v>
      </c>
    </row>
    <row r="3948" spans="1:1" x14ac:dyDescent="0.2">
      <c r="A3948" s="254" t="s">
        <v>9169</v>
      </c>
    </row>
    <row r="3949" spans="1:1" x14ac:dyDescent="0.2">
      <c r="A3949" s="254" t="s">
        <v>9169</v>
      </c>
    </row>
    <row r="3950" spans="1:1" x14ac:dyDescent="0.2">
      <c r="A3950" s="254" t="s">
        <v>9169</v>
      </c>
    </row>
    <row r="3951" spans="1:1" x14ac:dyDescent="0.2">
      <c r="A3951" s="254" t="s">
        <v>9169</v>
      </c>
    </row>
    <row r="3952" spans="1:1" x14ac:dyDescent="0.2">
      <c r="A3952" s="254" t="s">
        <v>9169</v>
      </c>
    </row>
    <row r="3953" spans="1:1" x14ac:dyDescent="0.2">
      <c r="A3953" s="254" t="s">
        <v>9169</v>
      </c>
    </row>
    <row r="3954" spans="1:1" x14ac:dyDescent="0.2">
      <c r="A3954" s="254" t="s">
        <v>9169</v>
      </c>
    </row>
    <row r="3955" spans="1:1" x14ac:dyDescent="0.2">
      <c r="A3955" s="254" t="s">
        <v>9169</v>
      </c>
    </row>
    <row r="3956" spans="1:1" x14ac:dyDescent="0.2">
      <c r="A3956" s="254" t="s">
        <v>9169</v>
      </c>
    </row>
    <row r="3957" spans="1:1" x14ac:dyDescent="0.2">
      <c r="A3957" s="254" t="s">
        <v>9169</v>
      </c>
    </row>
    <row r="3958" spans="1:1" x14ac:dyDescent="0.2">
      <c r="A3958" s="254" t="s">
        <v>9169</v>
      </c>
    </row>
    <row r="3959" spans="1:1" x14ac:dyDescent="0.2">
      <c r="A3959" s="254" t="s">
        <v>9169</v>
      </c>
    </row>
    <row r="3960" spans="1:1" x14ac:dyDescent="0.2">
      <c r="A3960" s="254" t="s">
        <v>9169</v>
      </c>
    </row>
    <row r="3961" spans="1:1" x14ac:dyDescent="0.2">
      <c r="A3961" s="254" t="s">
        <v>9169</v>
      </c>
    </row>
    <row r="3962" spans="1:1" x14ac:dyDescent="0.2">
      <c r="A3962" s="254" t="s">
        <v>9169</v>
      </c>
    </row>
    <row r="3963" spans="1:1" x14ac:dyDescent="0.2">
      <c r="A3963" s="254" t="s">
        <v>9169</v>
      </c>
    </row>
    <row r="3964" spans="1:1" x14ac:dyDescent="0.2">
      <c r="A3964" s="254" t="s">
        <v>9169</v>
      </c>
    </row>
    <row r="3965" spans="1:1" x14ac:dyDescent="0.2">
      <c r="A3965" s="254" t="s">
        <v>9169</v>
      </c>
    </row>
    <row r="3966" spans="1:1" x14ac:dyDescent="0.2">
      <c r="A3966" s="254" t="s">
        <v>9169</v>
      </c>
    </row>
    <row r="3967" spans="1:1" x14ac:dyDescent="0.2">
      <c r="A3967" s="254" t="s">
        <v>9169</v>
      </c>
    </row>
    <row r="3968" spans="1:1" x14ac:dyDescent="0.2">
      <c r="A3968" s="254" t="s">
        <v>9169</v>
      </c>
    </row>
    <row r="3969" spans="1:1" x14ac:dyDescent="0.2">
      <c r="A3969" s="254" t="s">
        <v>9169</v>
      </c>
    </row>
    <row r="3970" spans="1:1" x14ac:dyDescent="0.2">
      <c r="A3970" s="254" t="s">
        <v>9169</v>
      </c>
    </row>
    <row r="3971" spans="1:1" x14ac:dyDescent="0.2">
      <c r="A3971" s="254" t="s">
        <v>9169</v>
      </c>
    </row>
    <row r="3972" spans="1:1" x14ac:dyDescent="0.2">
      <c r="A3972" s="254" t="s">
        <v>9169</v>
      </c>
    </row>
    <row r="3973" spans="1:1" x14ac:dyDescent="0.2">
      <c r="A3973" s="254" t="s">
        <v>9169</v>
      </c>
    </row>
    <row r="3974" spans="1:1" x14ac:dyDescent="0.2">
      <c r="A3974" s="254" t="s">
        <v>9169</v>
      </c>
    </row>
    <row r="3975" spans="1:1" x14ac:dyDescent="0.2">
      <c r="A3975" s="254" t="s">
        <v>9169</v>
      </c>
    </row>
    <row r="3976" spans="1:1" x14ac:dyDescent="0.2">
      <c r="A3976" s="254" t="s">
        <v>9169</v>
      </c>
    </row>
    <row r="3977" spans="1:1" x14ac:dyDescent="0.2">
      <c r="A3977" s="254" t="s">
        <v>9169</v>
      </c>
    </row>
    <row r="3978" spans="1:1" x14ac:dyDescent="0.2">
      <c r="A3978" s="254" t="s">
        <v>9169</v>
      </c>
    </row>
    <row r="3979" spans="1:1" x14ac:dyDescent="0.2">
      <c r="A3979" s="254" t="s">
        <v>9169</v>
      </c>
    </row>
    <row r="3980" spans="1:1" x14ac:dyDescent="0.2">
      <c r="A3980" s="254" t="s">
        <v>9169</v>
      </c>
    </row>
    <row r="3981" spans="1:1" x14ac:dyDescent="0.2">
      <c r="A3981" s="254" t="s">
        <v>9169</v>
      </c>
    </row>
    <row r="3982" spans="1:1" x14ac:dyDescent="0.2">
      <c r="A3982" s="254" t="s">
        <v>9169</v>
      </c>
    </row>
    <row r="3983" spans="1:1" x14ac:dyDescent="0.2">
      <c r="A3983" s="254" t="s">
        <v>9169</v>
      </c>
    </row>
    <row r="3984" spans="1:1" x14ac:dyDescent="0.2">
      <c r="A3984" s="254" t="s">
        <v>9169</v>
      </c>
    </row>
    <row r="3985" spans="1:1" x14ac:dyDescent="0.2">
      <c r="A3985" s="254" t="s">
        <v>9169</v>
      </c>
    </row>
    <row r="3986" spans="1:1" x14ac:dyDescent="0.2">
      <c r="A3986" s="254" t="s">
        <v>9169</v>
      </c>
    </row>
    <row r="3987" spans="1:1" x14ac:dyDescent="0.2">
      <c r="A3987" s="254" t="s">
        <v>9169</v>
      </c>
    </row>
    <row r="3988" spans="1:1" x14ac:dyDescent="0.2">
      <c r="A3988" s="254" t="s">
        <v>9169</v>
      </c>
    </row>
    <row r="3989" spans="1:1" x14ac:dyDescent="0.2">
      <c r="A3989" s="254" t="s">
        <v>9169</v>
      </c>
    </row>
    <row r="3990" spans="1:1" x14ac:dyDescent="0.2">
      <c r="A3990" s="254" t="s">
        <v>9169</v>
      </c>
    </row>
    <row r="3991" spans="1:1" x14ac:dyDescent="0.2">
      <c r="A3991" s="254" t="s">
        <v>9169</v>
      </c>
    </row>
    <row r="3992" spans="1:1" x14ac:dyDescent="0.2">
      <c r="A3992" s="254" t="s">
        <v>9169</v>
      </c>
    </row>
    <row r="3993" spans="1:1" x14ac:dyDescent="0.2">
      <c r="A3993" s="254" t="s">
        <v>9169</v>
      </c>
    </row>
    <row r="3994" spans="1:1" x14ac:dyDescent="0.2">
      <c r="A3994" s="254" t="s">
        <v>9169</v>
      </c>
    </row>
    <row r="3995" spans="1:1" x14ac:dyDescent="0.2">
      <c r="A3995" s="254" t="s">
        <v>9169</v>
      </c>
    </row>
    <row r="3996" spans="1:1" x14ac:dyDescent="0.2">
      <c r="A3996" s="254" t="s">
        <v>9169</v>
      </c>
    </row>
    <row r="3997" spans="1:1" x14ac:dyDescent="0.2">
      <c r="A3997" s="254" t="s">
        <v>9169</v>
      </c>
    </row>
    <row r="3998" spans="1:1" x14ac:dyDescent="0.2">
      <c r="A3998" s="254" t="s">
        <v>9169</v>
      </c>
    </row>
    <row r="3999" spans="1:1" x14ac:dyDescent="0.2">
      <c r="A3999" s="254" t="s">
        <v>9169</v>
      </c>
    </row>
    <row r="4000" spans="1:1" x14ac:dyDescent="0.2">
      <c r="A4000" s="254" t="s">
        <v>9169</v>
      </c>
    </row>
    <row r="4001" spans="1:1" x14ac:dyDescent="0.2">
      <c r="A4001" s="254" t="s">
        <v>9169</v>
      </c>
    </row>
    <row r="4002" spans="1:1" x14ac:dyDescent="0.2">
      <c r="A4002" s="254" t="s">
        <v>9169</v>
      </c>
    </row>
    <row r="4003" spans="1:1" x14ac:dyDescent="0.2">
      <c r="A4003" s="254" t="s">
        <v>9169</v>
      </c>
    </row>
    <row r="4004" spans="1:1" x14ac:dyDescent="0.2">
      <c r="A4004" s="254" t="s">
        <v>9169</v>
      </c>
    </row>
    <row r="4005" spans="1:1" x14ac:dyDescent="0.2">
      <c r="A4005" s="254" t="s">
        <v>9169</v>
      </c>
    </row>
    <row r="4006" spans="1:1" x14ac:dyDescent="0.2">
      <c r="A4006" s="254" t="s">
        <v>9169</v>
      </c>
    </row>
    <row r="4007" spans="1:1" x14ac:dyDescent="0.2">
      <c r="A4007" s="254" t="s">
        <v>9169</v>
      </c>
    </row>
    <row r="4008" spans="1:1" x14ac:dyDescent="0.2">
      <c r="A4008" s="254" t="s">
        <v>9169</v>
      </c>
    </row>
    <row r="4009" spans="1:1" x14ac:dyDescent="0.2">
      <c r="A4009" s="254" t="s">
        <v>9169</v>
      </c>
    </row>
    <row r="4010" spans="1:1" x14ac:dyDescent="0.2">
      <c r="A4010" s="254" t="s">
        <v>9169</v>
      </c>
    </row>
    <row r="4011" spans="1:1" x14ac:dyDescent="0.2">
      <c r="A4011" s="254" t="s">
        <v>9169</v>
      </c>
    </row>
    <row r="4012" spans="1:1" x14ac:dyDescent="0.2">
      <c r="A4012" s="254" t="s">
        <v>9169</v>
      </c>
    </row>
    <row r="4013" spans="1:1" x14ac:dyDescent="0.2">
      <c r="A4013" s="254" t="s">
        <v>9169</v>
      </c>
    </row>
    <row r="4014" spans="1:1" x14ac:dyDescent="0.2">
      <c r="A4014" s="254" t="s">
        <v>9169</v>
      </c>
    </row>
    <row r="4015" spans="1:1" x14ac:dyDescent="0.2">
      <c r="A4015" s="254" t="s">
        <v>9169</v>
      </c>
    </row>
    <row r="4016" spans="1:1" x14ac:dyDescent="0.2">
      <c r="A4016" s="254" t="s">
        <v>9169</v>
      </c>
    </row>
    <row r="4017" spans="1:1" x14ac:dyDescent="0.2">
      <c r="A4017" s="254" t="s">
        <v>9169</v>
      </c>
    </row>
    <row r="4018" spans="1:1" x14ac:dyDescent="0.2">
      <c r="A4018" s="254" t="s">
        <v>9169</v>
      </c>
    </row>
    <row r="4019" spans="1:1" x14ac:dyDescent="0.2">
      <c r="A4019" s="254" t="s">
        <v>9169</v>
      </c>
    </row>
    <row r="4020" spans="1:1" x14ac:dyDescent="0.2">
      <c r="A4020" s="254" t="s">
        <v>9169</v>
      </c>
    </row>
    <row r="4021" spans="1:1" x14ac:dyDescent="0.2">
      <c r="A4021" s="254" t="s">
        <v>9169</v>
      </c>
    </row>
    <row r="4022" spans="1:1" x14ac:dyDescent="0.2">
      <c r="A4022" s="254" t="s">
        <v>9169</v>
      </c>
    </row>
    <row r="4023" spans="1:1" x14ac:dyDescent="0.2">
      <c r="A4023" s="254" t="s">
        <v>9169</v>
      </c>
    </row>
    <row r="4024" spans="1:1" x14ac:dyDescent="0.2">
      <c r="A4024" s="254" t="s">
        <v>9169</v>
      </c>
    </row>
    <row r="4025" spans="1:1" x14ac:dyDescent="0.2">
      <c r="A4025" s="254" t="s">
        <v>9169</v>
      </c>
    </row>
    <row r="4026" spans="1:1" x14ac:dyDescent="0.2">
      <c r="A4026" s="254" t="s">
        <v>9169</v>
      </c>
    </row>
    <row r="4027" spans="1:1" x14ac:dyDescent="0.2">
      <c r="A4027" s="254" t="s">
        <v>9169</v>
      </c>
    </row>
    <row r="4028" spans="1:1" x14ac:dyDescent="0.2">
      <c r="A4028" s="254" t="s">
        <v>9169</v>
      </c>
    </row>
    <row r="4029" spans="1:1" x14ac:dyDescent="0.2">
      <c r="A4029" s="254" t="s">
        <v>9169</v>
      </c>
    </row>
    <row r="4030" spans="1:1" x14ac:dyDescent="0.2">
      <c r="A4030" s="254" t="s">
        <v>9169</v>
      </c>
    </row>
    <row r="4031" spans="1:1" x14ac:dyDescent="0.2">
      <c r="A4031" s="254" t="s">
        <v>9169</v>
      </c>
    </row>
    <row r="4032" spans="1:1" x14ac:dyDescent="0.2">
      <c r="A4032" s="254" t="s">
        <v>9169</v>
      </c>
    </row>
    <row r="4033" spans="1:1" x14ac:dyDescent="0.2">
      <c r="A4033" s="254" t="s">
        <v>9169</v>
      </c>
    </row>
    <row r="4034" spans="1:1" x14ac:dyDescent="0.2">
      <c r="A4034" s="254" t="s">
        <v>9169</v>
      </c>
    </row>
    <row r="4035" spans="1:1" x14ac:dyDescent="0.2">
      <c r="A4035" s="254" t="s">
        <v>9169</v>
      </c>
    </row>
    <row r="4036" spans="1:1" x14ac:dyDescent="0.2">
      <c r="A4036" s="254" t="s">
        <v>9169</v>
      </c>
    </row>
    <row r="4037" spans="1:1" x14ac:dyDescent="0.2">
      <c r="A4037" s="254" t="s">
        <v>9169</v>
      </c>
    </row>
    <row r="4038" spans="1:1" x14ac:dyDescent="0.2">
      <c r="A4038" s="254" t="s">
        <v>9169</v>
      </c>
    </row>
    <row r="4039" spans="1:1" x14ac:dyDescent="0.2">
      <c r="A4039" s="254" t="s">
        <v>9169</v>
      </c>
    </row>
    <row r="4040" spans="1:1" x14ac:dyDescent="0.2">
      <c r="A4040" s="254" t="s">
        <v>9169</v>
      </c>
    </row>
    <row r="4041" spans="1:1" x14ac:dyDescent="0.2">
      <c r="A4041" s="254" t="s">
        <v>9169</v>
      </c>
    </row>
    <row r="4042" spans="1:1" x14ac:dyDescent="0.2">
      <c r="A4042" s="254" t="s">
        <v>9169</v>
      </c>
    </row>
    <row r="4043" spans="1:1" x14ac:dyDescent="0.2">
      <c r="A4043" s="254" t="s">
        <v>9169</v>
      </c>
    </row>
    <row r="4044" spans="1:1" x14ac:dyDescent="0.2">
      <c r="A4044" s="254" t="s">
        <v>9169</v>
      </c>
    </row>
    <row r="4045" spans="1:1" x14ac:dyDescent="0.2">
      <c r="A4045" s="254" t="s">
        <v>9169</v>
      </c>
    </row>
    <row r="4046" spans="1:1" x14ac:dyDescent="0.2">
      <c r="A4046" s="254" t="s">
        <v>9169</v>
      </c>
    </row>
    <row r="4047" spans="1:1" x14ac:dyDescent="0.2">
      <c r="A4047" s="254" t="s">
        <v>9169</v>
      </c>
    </row>
    <row r="4048" spans="1:1" x14ac:dyDescent="0.2">
      <c r="A4048" s="254" t="s">
        <v>9169</v>
      </c>
    </row>
    <row r="4049" spans="1:1" x14ac:dyDescent="0.2">
      <c r="A4049" s="254" t="s">
        <v>9169</v>
      </c>
    </row>
    <row r="4050" spans="1:1" x14ac:dyDescent="0.2">
      <c r="A4050" s="254" t="s">
        <v>9169</v>
      </c>
    </row>
    <row r="4051" spans="1:1" x14ac:dyDescent="0.2">
      <c r="A4051" s="254" t="s">
        <v>9169</v>
      </c>
    </row>
    <row r="4052" spans="1:1" x14ac:dyDescent="0.2">
      <c r="A4052" s="254" t="s">
        <v>9169</v>
      </c>
    </row>
    <row r="4053" spans="1:1" x14ac:dyDescent="0.2">
      <c r="A4053" s="254" t="s">
        <v>9169</v>
      </c>
    </row>
    <row r="4054" spans="1:1" x14ac:dyDescent="0.2">
      <c r="A4054" s="254" t="s">
        <v>9169</v>
      </c>
    </row>
    <row r="4055" spans="1:1" x14ac:dyDescent="0.2">
      <c r="A4055" s="254" t="s">
        <v>9169</v>
      </c>
    </row>
    <row r="4056" spans="1:1" x14ac:dyDescent="0.2">
      <c r="A4056" s="254" t="s">
        <v>9169</v>
      </c>
    </row>
    <row r="4057" spans="1:1" x14ac:dyDescent="0.2">
      <c r="A4057" s="254" t="s">
        <v>9169</v>
      </c>
    </row>
    <row r="4058" spans="1:1" x14ac:dyDescent="0.2">
      <c r="A4058" s="254" t="s">
        <v>9169</v>
      </c>
    </row>
    <row r="4059" spans="1:1" x14ac:dyDescent="0.2">
      <c r="A4059" s="254" t="s">
        <v>9169</v>
      </c>
    </row>
    <row r="4060" spans="1:1" x14ac:dyDescent="0.2">
      <c r="A4060" s="254" t="s">
        <v>9169</v>
      </c>
    </row>
    <row r="4061" spans="1:1" x14ac:dyDescent="0.2">
      <c r="A4061" s="254" t="s">
        <v>9169</v>
      </c>
    </row>
    <row r="4062" spans="1:1" x14ac:dyDescent="0.2">
      <c r="A4062" s="254" t="s">
        <v>9169</v>
      </c>
    </row>
    <row r="4063" spans="1:1" x14ac:dyDescent="0.2">
      <c r="A4063" s="254" t="s">
        <v>9169</v>
      </c>
    </row>
    <row r="4064" spans="1:1" x14ac:dyDescent="0.2">
      <c r="A4064" s="254" t="s">
        <v>9169</v>
      </c>
    </row>
    <row r="4065" spans="1:1" x14ac:dyDescent="0.2">
      <c r="A4065" s="254" t="s">
        <v>9169</v>
      </c>
    </row>
    <row r="4066" spans="1:1" x14ac:dyDescent="0.2">
      <c r="A4066" s="254" t="s">
        <v>9169</v>
      </c>
    </row>
    <row r="4067" spans="1:1" x14ac:dyDescent="0.2">
      <c r="A4067" s="254" t="s">
        <v>9169</v>
      </c>
    </row>
    <row r="4068" spans="1:1" x14ac:dyDescent="0.2">
      <c r="A4068" s="254" t="s">
        <v>9169</v>
      </c>
    </row>
    <row r="4069" spans="1:1" x14ac:dyDescent="0.2">
      <c r="A4069" s="254" t="s">
        <v>9169</v>
      </c>
    </row>
    <row r="4070" spans="1:1" x14ac:dyDescent="0.2">
      <c r="A4070" s="254" t="s">
        <v>9169</v>
      </c>
    </row>
    <row r="4071" spans="1:1" x14ac:dyDescent="0.2">
      <c r="A4071" s="254" t="s">
        <v>9169</v>
      </c>
    </row>
    <row r="4072" spans="1:1" x14ac:dyDescent="0.2">
      <c r="A4072" s="254" t="s">
        <v>9169</v>
      </c>
    </row>
    <row r="4073" spans="1:1" x14ac:dyDescent="0.2">
      <c r="A4073" s="254" t="s">
        <v>9169</v>
      </c>
    </row>
    <row r="4074" spans="1:1" x14ac:dyDescent="0.2">
      <c r="A4074" s="254" t="s">
        <v>9169</v>
      </c>
    </row>
    <row r="4075" spans="1:1" x14ac:dyDescent="0.2">
      <c r="A4075" s="254" t="s">
        <v>9169</v>
      </c>
    </row>
    <row r="4076" spans="1:1" x14ac:dyDescent="0.2">
      <c r="A4076" s="254" t="s">
        <v>9169</v>
      </c>
    </row>
    <row r="4077" spans="1:1" x14ac:dyDescent="0.2">
      <c r="A4077" s="254" t="s">
        <v>9169</v>
      </c>
    </row>
    <row r="4078" spans="1:1" x14ac:dyDescent="0.2">
      <c r="A4078" s="254" t="s">
        <v>9169</v>
      </c>
    </row>
    <row r="4079" spans="1:1" x14ac:dyDescent="0.2">
      <c r="A4079" s="254" t="s">
        <v>9169</v>
      </c>
    </row>
    <row r="4080" spans="1:1" x14ac:dyDescent="0.2">
      <c r="A4080" s="254" t="s">
        <v>9169</v>
      </c>
    </row>
    <row r="4081" spans="1:1" x14ac:dyDescent="0.2">
      <c r="A4081" s="254" t="s">
        <v>9169</v>
      </c>
    </row>
    <row r="4082" spans="1:1" x14ac:dyDescent="0.2">
      <c r="A4082" s="254" t="s">
        <v>9169</v>
      </c>
    </row>
    <row r="4083" spans="1:1" x14ac:dyDescent="0.2">
      <c r="A4083" s="254" t="s">
        <v>9169</v>
      </c>
    </row>
    <row r="4084" spans="1:1" x14ac:dyDescent="0.2">
      <c r="A4084" s="254" t="s">
        <v>9169</v>
      </c>
    </row>
    <row r="4085" spans="1:1" x14ac:dyDescent="0.2">
      <c r="A4085" s="254" t="s">
        <v>9169</v>
      </c>
    </row>
    <row r="4086" spans="1:1" x14ac:dyDescent="0.2">
      <c r="A4086" s="254" t="s">
        <v>9169</v>
      </c>
    </row>
    <row r="4087" spans="1:1" x14ac:dyDescent="0.2">
      <c r="A4087" s="254" t="s">
        <v>9169</v>
      </c>
    </row>
    <row r="4088" spans="1:1" x14ac:dyDescent="0.2">
      <c r="A4088" s="254" t="s">
        <v>9169</v>
      </c>
    </row>
    <row r="4089" spans="1:1" x14ac:dyDescent="0.2">
      <c r="A4089" s="254" t="s">
        <v>9169</v>
      </c>
    </row>
    <row r="4090" spans="1:1" x14ac:dyDescent="0.2">
      <c r="A4090" s="254" t="s">
        <v>9169</v>
      </c>
    </row>
    <row r="4091" spans="1:1" x14ac:dyDescent="0.2">
      <c r="A4091" s="254" t="s">
        <v>9169</v>
      </c>
    </row>
    <row r="4092" spans="1:1" x14ac:dyDescent="0.2">
      <c r="A4092" s="254" t="s">
        <v>9169</v>
      </c>
    </row>
    <row r="4093" spans="1:1" x14ac:dyDescent="0.2">
      <c r="A4093" s="254" t="s">
        <v>9169</v>
      </c>
    </row>
    <row r="4094" spans="1:1" x14ac:dyDescent="0.2">
      <c r="A4094" s="254" t="s">
        <v>9169</v>
      </c>
    </row>
    <row r="4095" spans="1:1" x14ac:dyDescent="0.2">
      <c r="A4095" s="254" t="s">
        <v>9169</v>
      </c>
    </row>
    <row r="4096" spans="1:1" x14ac:dyDescent="0.2">
      <c r="A4096" s="254" t="s">
        <v>9169</v>
      </c>
    </row>
    <row r="4097" spans="1:1" x14ac:dyDescent="0.2">
      <c r="A4097" s="254" t="s">
        <v>9169</v>
      </c>
    </row>
    <row r="4098" spans="1:1" x14ac:dyDescent="0.2">
      <c r="A4098" s="254" t="s">
        <v>9169</v>
      </c>
    </row>
    <row r="4099" spans="1:1" x14ac:dyDescent="0.2">
      <c r="A4099" s="254" t="s">
        <v>9169</v>
      </c>
    </row>
    <row r="4100" spans="1:1" x14ac:dyDescent="0.2">
      <c r="A4100" s="254" t="s">
        <v>9169</v>
      </c>
    </row>
    <row r="4101" spans="1:1" x14ac:dyDescent="0.2">
      <c r="A4101" s="254" t="s">
        <v>9169</v>
      </c>
    </row>
    <row r="4102" spans="1:1" x14ac:dyDescent="0.2">
      <c r="A4102" s="254" t="s">
        <v>9169</v>
      </c>
    </row>
    <row r="4103" spans="1:1" x14ac:dyDescent="0.2">
      <c r="A4103" s="254" t="s">
        <v>9169</v>
      </c>
    </row>
    <row r="4104" spans="1:1" x14ac:dyDescent="0.2">
      <c r="A4104" s="254" t="s">
        <v>9169</v>
      </c>
    </row>
    <row r="4105" spans="1:1" x14ac:dyDescent="0.2">
      <c r="A4105" s="254" t="s">
        <v>9169</v>
      </c>
    </row>
    <row r="4106" spans="1:1" x14ac:dyDescent="0.2">
      <c r="A4106" s="254" t="s">
        <v>9169</v>
      </c>
    </row>
    <row r="4107" spans="1:1" x14ac:dyDescent="0.2">
      <c r="A4107" s="254" t="s">
        <v>9169</v>
      </c>
    </row>
    <row r="4108" spans="1:1" x14ac:dyDescent="0.2">
      <c r="A4108" s="254" t="s">
        <v>9169</v>
      </c>
    </row>
    <row r="4109" spans="1:1" x14ac:dyDescent="0.2">
      <c r="A4109" s="254" t="s">
        <v>9169</v>
      </c>
    </row>
    <row r="4110" spans="1:1" x14ac:dyDescent="0.2">
      <c r="A4110" s="254" t="s">
        <v>9169</v>
      </c>
    </row>
    <row r="4111" spans="1:1" x14ac:dyDescent="0.2">
      <c r="A4111" s="254" t="s">
        <v>9169</v>
      </c>
    </row>
    <row r="4112" spans="1:1" x14ac:dyDescent="0.2">
      <c r="A4112" s="254" t="s">
        <v>9169</v>
      </c>
    </row>
    <row r="4113" spans="1:1" x14ac:dyDescent="0.2">
      <c r="A4113" s="254" t="s">
        <v>9169</v>
      </c>
    </row>
    <row r="4114" spans="1:1" x14ac:dyDescent="0.2">
      <c r="A4114" s="254" t="s">
        <v>9169</v>
      </c>
    </row>
    <row r="4115" spans="1:1" x14ac:dyDescent="0.2">
      <c r="A4115" s="254" t="s">
        <v>9169</v>
      </c>
    </row>
    <row r="4116" spans="1:1" x14ac:dyDescent="0.2">
      <c r="A4116" s="254" t="s">
        <v>9169</v>
      </c>
    </row>
    <row r="4117" spans="1:1" x14ac:dyDescent="0.2">
      <c r="A4117" s="254" t="s">
        <v>9169</v>
      </c>
    </row>
    <row r="4118" spans="1:1" x14ac:dyDescent="0.2">
      <c r="A4118" s="254" t="s">
        <v>9169</v>
      </c>
    </row>
    <row r="4119" spans="1:1" x14ac:dyDescent="0.2">
      <c r="A4119" s="254" t="s">
        <v>9169</v>
      </c>
    </row>
    <row r="4120" spans="1:1" x14ac:dyDescent="0.2">
      <c r="A4120" s="254" t="s">
        <v>9169</v>
      </c>
    </row>
    <row r="4121" spans="1:1" x14ac:dyDescent="0.2">
      <c r="A4121" s="254" t="s">
        <v>9169</v>
      </c>
    </row>
    <row r="4122" spans="1:1" x14ac:dyDescent="0.2">
      <c r="A4122" s="254" t="s">
        <v>9169</v>
      </c>
    </row>
    <row r="4123" spans="1:1" x14ac:dyDescent="0.2">
      <c r="A4123" s="254" t="s">
        <v>9169</v>
      </c>
    </row>
    <row r="4124" spans="1:1" x14ac:dyDescent="0.2">
      <c r="A4124" s="254" t="s">
        <v>9169</v>
      </c>
    </row>
    <row r="4125" spans="1:1" x14ac:dyDescent="0.2">
      <c r="A4125" s="254" t="s">
        <v>9169</v>
      </c>
    </row>
    <row r="4126" spans="1:1" x14ac:dyDescent="0.2">
      <c r="A4126" s="254" t="s">
        <v>9169</v>
      </c>
    </row>
    <row r="4127" spans="1:1" x14ac:dyDescent="0.2">
      <c r="A4127" s="254" t="s">
        <v>9169</v>
      </c>
    </row>
    <row r="4128" spans="1:1" x14ac:dyDescent="0.2">
      <c r="A4128" s="254" t="s">
        <v>9169</v>
      </c>
    </row>
    <row r="4129" spans="1:1" x14ac:dyDescent="0.2">
      <c r="A4129" s="254" t="s">
        <v>9169</v>
      </c>
    </row>
    <row r="4130" spans="1:1" x14ac:dyDescent="0.2">
      <c r="A4130" s="254" t="s">
        <v>9169</v>
      </c>
    </row>
    <row r="4131" spans="1:1" x14ac:dyDescent="0.2">
      <c r="A4131" s="254" t="s">
        <v>9169</v>
      </c>
    </row>
    <row r="4132" spans="1:1" x14ac:dyDescent="0.2">
      <c r="A4132" s="254" t="s">
        <v>9169</v>
      </c>
    </row>
    <row r="4133" spans="1:1" x14ac:dyDescent="0.2">
      <c r="A4133" s="254" t="s">
        <v>9169</v>
      </c>
    </row>
    <row r="4134" spans="1:1" x14ac:dyDescent="0.2">
      <c r="A4134" s="254" t="s">
        <v>9169</v>
      </c>
    </row>
    <row r="4135" spans="1:1" x14ac:dyDescent="0.2">
      <c r="A4135" s="254" t="s">
        <v>9169</v>
      </c>
    </row>
    <row r="4136" spans="1:1" x14ac:dyDescent="0.2">
      <c r="A4136" s="254" t="s">
        <v>9169</v>
      </c>
    </row>
    <row r="4137" spans="1:1" x14ac:dyDescent="0.2">
      <c r="A4137" s="254" t="s">
        <v>9169</v>
      </c>
    </row>
    <row r="4138" spans="1:1" x14ac:dyDescent="0.2">
      <c r="A4138" s="254" t="s">
        <v>9169</v>
      </c>
    </row>
    <row r="4139" spans="1:1" x14ac:dyDescent="0.2">
      <c r="A4139" s="254" t="s">
        <v>9169</v>
      </c>
    </row>
    <row r="4140" spans="1:1" x14ac:dyDescent="0.2">
      <c r="A4140" s="254" t="s">
        <v>9169</v>
      </c>
    </row>
    <row r="4141" spans="1:1" x14ac:dyDescent="0.2">
      <c r="A4141" s="254" t="s">
        <v>9169</v>
      </c>
    </row>
    <row r="4142" spans="1:1" x14ac:dyDescent="0.2">
      <c r="A4142" s="254" t="s">
        <v>9169</v>
      </c>
    </row>
    <row r="4143" spans="1:1" x14ac:dyDescent="0.2">
      <c r="A4143" s="254" t="s">
        <v>9169</v>
      </c>
    </row>
    <row r="4144" spans="1:1" x14ac:dyDescent="0.2">
      <c r="A4144" s="254" t="s">
        <v>9169</v>
      </c>
    </row>
    <row r="4145" spans="1:1" x14ac:dyDescent="0.2">
      <c r="A4145" s="254" t="s">
        <v>9169</v>
      </c>
    </row>
    <row r="4146" spans="1:1" x14ac:dyDescent="0.2">
      <c r="A4146" s="254" t="s">
        <v>9169</v>
      </c>
    </row>
    <row r="4147" spans="1:1" x14ac:dyDescent="0.2">
      <c r="A4147" s="254" t="s">
        <v>9169</v>
      </c>
    </row>
    <row r="4148" spans="1:1" x14ac:dyDescent="0.2">
      <c r="A4148" s="254" t="s">
        <v>9169</v>
      </c>
    </row>
    <row r="4149" spans="1:1" x14ac:dyDescent="0.2">
      <c r="A4149" s="254" t="s">
        <v>9169</v>
      </c>
    </row>
    <row r="4150" spans="1:1" x14ac:dyDescent="0.2">
      <c r="A4150" s="254" t="s">
        <v>9169</v>
      </c>
    </row>
    <row r="4151" spans="1:1" x14ac:dyDescent="0.2">
      <c r="A4151" s="254" t="s">
        <v>9169</v>
      </c>
    </row>
    <row r="4152" spans="1:1" x14ac:dyDescent="0.2">
      <c r="A4152" s="254" t="s">
        <v>9169</v>
      </c>
    </row>
    <row r="4153" spans="1:1" x14ac:dyDescent="0.2">
      <c r="A4153" s="254" t="s">
        <v>9169</v>
      </c>
    </row>
    <row r="4154" spans="1:1" x14ac:dyDescent="0.2">
      <c r="A4154" s="254" t="s">
        <v>9169</v>
      </c>
    </row>
    <row r="4155" spans="1:1" x14ac:dyDescent="0.2">
      <c r="A4155" s="254" t="s">
        <v>9169</v>
      </c>
    </row>
    <row r="4156" spans="1:1" x14ac:dyDescent="0.2">
      <c r="A4156" s="254" t="s">
        <v>9169</v>
      </c>
    </row>
    <row r="4157" spans="1:1" x14ac:dyDescent="0.2">
      <c r="A4157" s="254" t="s">
        <v>9169</v>
      </c>
    </row>
    <row r="4158" spans="1:1" x14ac:dyDescent="0.2">
      <c r="A4158" s="254" t="s">
        <v>9169</v>
      </c>
    </row>
    <row r="4159" spans="1:1" x14ac:dyDescent="0.2">
      <c r="A4159" s="254" t="s">
        <v>9169</v>
      </c>
    </row>
    <row r="4160" spans="1:1" x14ac:dyDescent="0.2">
      <c r="A4160" s="254" t="s">
        <v>9169</v>
      </c>
    </row>
    <row r="4161" spans="1:1" x14ac:dyDescent="0.2">
      <c r="A4161" s="254" t="s">
        <v>9169</v>
      </c>
    </row>
    <row r="4162" spans="1:1" x14ac:dyDescent="0.2">
      <c r="A4162" s="254" t="s">
        <v>9169</v>
      </c>
    </row>
    <row r="4163" spans="1:1" x14ac:dyDescent="0.2">
      <c r="A4163" s="254" t="s">
        <v>9169</v>
      </c>
    </row>
    <row r="4164" spans="1:1" x14ac:dyDescent="0.2">
      <c r="A4164" s="254" t="s">
        <v>9169</v>
      </c>
    </row>
    <row r="4165" spans="1:1" x14ac:dyDescent="0.2">
      <c r="A4165" s="254" t="s">
        <v>9169</v>
      </c>
    </row>
    <row r="4166" spans="1:1" x14ac:dyDescent="0.2">
      <c r="A4166" s="254" t="s">
        <v>9169</v>
      </c>
    </row>
    <row r="4167" spans="1:1" x14ac:dyDescent="0.2">
      <c r="A4167" s="254" t="s">
        <v>9169</v>
      </c>
    </row>
    <row r="4168" spans="1:1" x14ac:dyDescent="0.2">
      <c r="A4168" s="254" t="s">
        <v>9169</v>
      </c>
    </row>
    <row r="4169" spans="1:1" x14ac:dyDescent="0.2">
      <c r="A4169" s="254" t="s">
        <v>9169</v>
      </c>
    </row>
    <row r="4170" spans="1:1" x14ac:dyDescent="0.2">
      <c r="A4170" s="254" t="s">
        <v>9169</v>
      </c>
    </row>
    <row r="4171" spans="1:1" x14ac:dyDescent="0.2">
      <c r="A4171" s="254" t="s">
        <v>9169</v>
      </c>
    </row>
    <row r="4172" spans="1:1" x14ac:dyDescent="0.2">
      <c r="A4172" s="254" t="s">
        <v>9169</v>
      </c>
    </row>
    <row r="4173" spans="1:1" x14ac:dyDescent="0.2">
      <c r="A4173" s="254" t="s">
        <v>9169</v>
      </c>
    </row>
    <row r="4174" spans="1:1" x14ac:dyDescent="0.2">
      <c r="A4174" s="254" t="s">
        <v>9169</v>
      </c>
    </row>
    <row r="4175" spans="1:1" x14ac:dyDescent="0.2">
      <c r="A4175" s="254" t="s">
        <v>9169</v>
      </c>
    </row>
    <row r="4176" spans="1:1" x14ac:dyDescent="0.2">
      <c r="A4176" s="254" t="s">
        <v>9169</v>
      </c>
    </row>
    <row r="4177" spans="1:1" x14ac:dyDescent="0.2">
      <c r="A4177" s="254" t="s">
        <v>9169</v>
      </c>
    </row>
    <row r="4178" spans="1:1" x14ac:dyDescent="0.2">
      <c r="A4178" s="254" t="s">
        <v>9169</v>
      </c>
    </row>
    <row r="4179" spans="1:1" x14ac:dyDescent="0.2">
      <c r="A4179" s="254" t="s">
        <v>9169</v>
      </c>
    </row>
    <row r="4180" spans="1:1" x14ac:dyDescent="0.2">
      <c r="A4180" s="254" t="s">
        <v>9169</v>
      </c>
    </row>
    <row r="4181" spans="1:1" x14ac:dyDescent="0.2">
      <c r="A4181" s="254" t="s">
        <v>9169</v>
      </c>
    </row>
    <row r="4182" spans="1:1" x14ac:dyDescent="0.2">
      <c r="A4182" s="254" t="s">
        <v>9169</v>
      </c>
    </row>
    <row r="4183" spans="1:1" x14ac:dyDescent="0.2">
      <c r="A4183" s="254" t="s">
        <v>9169</v>
      </c>
    </row>
    <row r="4184" spans="1:1" x14ac:dyDescent="0.2">
      <c r="A4184" s="254" t="s">
        <v>9169</v>
      </c>
    </row>
    <row r="4185" spans="1:1" x14ac:dyDescent="0.2">
      <c r="A4185" s="254" t="s">
        <v>9169</v>
      </c>
    </row>
    <row r="4186" spans="1:1" x14ac:dyDescent="0.2">
      <c r="A4186" s="254" t="s">
        <v>9169</v>
      </c>
    </row>
    <row r="4187" spans="1:1" x14ac:dyDescent="0.2">
      <c r="A4187" s="254" t="s">
        <v>9169</v>
      </c>
    </row>
    <row r="4188" spans="1:1" x14ac:dyDescent="0.2">
      <c r="A4188" s="254" t="s">
        <v>9169</v>
      </c>
    </row>
    <row r="4189" spans="1:1" x14ac:dyDescent="0.2">
      <c r="A4189" s="254" t="s">
        <v>9169</v>
      </c>
    </row>
    <row r="4190" spans="1:1" x14ac:dyDescent="0.2">
      <c r="A4190" s="254" t="s">
        <v>9169</v>
      </c>
    </row>
    <row r="4191" spans="1:1" x14ac:dyDescent="0.2">
      <c r="A4191" s="254" t="s">
        <v>9169</v>
      </c>
    </row>
    <row r="4192" spans="1:1" x14ac:dyDescent="0.2">
      <c r="A4192" s="254" t="s">
        <v>9169</v>
      </c>
    </row>
    <row r="4193" spans="1:1" x14ac:dyDescent="0.2">
      <c r="A4193" s="254" t="s">
        <v>9169</v>
      </c>
    </row>
    <row r="4194" spans="1:1" x14ac:dyDescent="0.2">
      <c r="A4194" s="254" t="s">
        <v>9169</v>
      </c>
    </row>
    <row r="4195" spans="1:1" x14ac:dyDescent="0.2">
      <c r="A4195" s="254" t="s">
        <v>9169</v>
      </c>
    </row>
    <row r="4196" spans="1:1" x14ac:dyDescent="0.2">
      <c r="A4196" s="254" t="s">
        <v>9169</v>
      </c>
    </row>
    <row r="4197" spans="1:1" x14ac:dyDescent="0.2">
      <c r="A4197" s="254" t="s">
        <v>9169</v>
      </c>
    </row>
    <row r="4198" spans="1:1" x14ac:dyDescent="0.2">
      <c r="A4198" s="254" t="s">
        <v>9169</v>
      </c>
    </row>
    <row r="4199" spans="1:1" x14ac:dyDescent="0.2">
      <c r="A4199" s="254" t="s">
        <v>9169</v>
      </c>
    </row>
    <row r="4200" spans="1:1" x14ac:dyDescent="0.2">
      <c r="A4200" s="254" t="s">
        <v>9169</v>
      </c>
    </row>
    <row r="4201" spans="1:1" x14ac:dyDescent="0.2">
      <c r="A4201" s="254" t="s">
        <v>9169</v>
      </c>
    </row>
    <row r="4202" spans="1:1" x14ac:dyDescent="0.2">
      <c r="A4202" s="254" t="s">
        <v>9169</v>
      </c>
    </row>
    <row r="4203" spans="1:1" x14ac:dyDescent="0.2">
      <c r="A4203" s="254" t="s">
        <v>9169</v>
      </c>
    </row>
    <row r="4204" spans="1:1" x14ac:dyDescent="0.2">
      <c r="A4204" s="254" t="s">
        <v>9169</v>
      </c>
    </row>
    <row r="4205" spans="1:1" x14ac:dyDescent="0.2">
      <c r="A4205" s="254" t="s">
        <v>9169</v>
      </c>
    </row>
    <row r="4206" spans="1:1" x14ac:dyDescent="0.2">
      <c r="A4206" s="254" t="s">
        <v>9169</v>
      </c>
    </row>
    <row r="4207" spans="1:1" x14ac:dyDescent="0.2">
      <c r="A4207" s="254" t="s">
        <v>9169</v>
      </c>
    </row>
    <row r="4208" spans="1:1" x14ac:dyDescent="0.2">
      <c r="A4208" s="254" t="s">
        <v>9169</v>
      </c>
    </row>
    <row r="4209" spans="1:1" x14ac:dyDescent="0.2">
      <c r="A4209" s="254" t="s">
        <v>9169</v>
      </c>
    </row>
    <row r="4210" spans="1:1" x14ac:dyDescent="0.2">
      <c r="A4210" s="254" t="s">
        <v>9169</v>
      </c>
    </row>
    <row r="4211" spans="1:1" x14ac:dyDescent="0.2">
      <c r="A4211" s="254" t="s">
        <v>9169</v>
      </c>
    </row>
    <row r="4212" spans="1:1" x14ac:dyDescent="0.2">
      <c r="A4212" s="254" t="s">
        <v>9169</v>
      </c>
    </row>
    <row r="4213" spans="1:1" x14ac:dyDescent="0.2">
      <c r="A4213" s="254" t="s">
        <v>9169</v>
      </c>
    </row>
    <row r="4214" spans="1:1" x14ac:dyDescent="0.2">
      <c r="A4214" s="254" t="s">
        <v>9169</v>
      </c>
    </row>
    <row r="4215" spans="1:1" x14ac:dyDescent="0.2">
      <c r="A4215" s="254" t="s">
        <v>9169</v>
      </c>
    </row>
    <row r="4216" spans="1:1" x14ac:dyDescent="0.2">
      <c r="A4216" s="254" t="s">
        <v>9169</v>
      </c>
    </row>
    <row r="4217" spans="1:1" x14ac:dyDescent="0.2">
      <c r="A4217" s="254" t="s">
        <v>9169</v>
      </c>
    </row>
    <row r="4218" spans="1:1" x14ac:dyDescent="0.2">
      <c r="A4218" s="254" t="s">
        <v>9169</v>
      </c>
    </row>
    <row r="4219" spans="1:1" x14ac:dyDescent="0.2">
      <c r="A4219" s="254" t="s">
        <v>9169</v>
      </c>
    </row>
    <row r="4220" spans="1:1" x14ac:dyDescent="0.2">
      <c r="A4220" s="254" t="s">
        <v>9169</v>
      </c>
    </row>
    <row r="4221" spans="1:1" x14ac:dyDescent="0.2">
      <c r="A4221" s="254" t="s">
        <v>9169</v>
      </c>
    </row>
    <row r="4222" spans="1:1" x14ac:dyDescent="0.2">
      <c r="A4222" s="254" t="s">
        <v>9169</v>
      </c>
    </row>
    <row r="4223" spans="1:1" x14ac:dyDescent="0.2">
      <c r="A4223" s="254" t="s">
        <v>9169</v>
      </c>
    </row>
    <row r="4224" spans="1:1" x14ac:dyDescent="0.2">
      <c r="A4224" s="254" t="s">
        <v>9169</v>
      </c>
    </row>
    <row r="4225" spans="1:1" x14ac:dyDescent="0.2">
      <c r="A4225" s="254" t="s">
        <v>9169</v>
      </c>
    </row>
    <row r="4226" spans="1:1" x14ac:dyDescent="0.2">
      <c r="A4226" s="254" t="s">
        <v>9169</v>
      </c>
    </row>
    <row r="4227" spans="1:1" x14ac:dyDescent="0.2">
      <c r="A4227" s="254" t="s">
        <v>9169</v>
      </c>
    </row>
    <row r="4228" spans="1:1" x14ac:dyDescent="0.2">
      <c r="A4228" s="254" t="s">
        <v>9169</v>
      </c>
    </row>
    <row r="4229" spans="1:1" x14ac:dyDescent="0.2">
      <c r="A4229" s="254" t="s">
        <v>9169</v>
      </c>
    </row>
    <row r="4230" spans="1:1" x14ac:dyDescent="0.2">
      <c r="A4230" s="254" t="s">
        <v>9169</v>
      </c>
    </row>
    <row r="4231" spans="1:1" x14ac:dyDescent="0.2">
      <c r="A4231" s="254" t="s">
        <v>9169</v>
      </c>
    </row>
    <row r="4232" spans="1:1" x14ac:dyDescent="0.2">
      <c r="A4232" s="254" t="s">
        <v>9169</v>
      </c>
    </row>
    <row r="4233" spans="1:1" x14ac:dyDescent="0.2">
      <c r="A4233" s="254" t="s">
        <v>9169</v>
      </c>
    </row>
    <row r="4234" spans="1:1" x14ac:dyDescent="0.2">
      <c r="A4234" s="254" t="s">
        <v>9169</v>
      </c>
    </row>
    <row r="4235" spans="1:1" x14ac:dyDescent="0.2">
      <c r="A4235" s="254" t="s">
        <v>9169</v>
      </c>
    </row>
    <row r="4236" spans="1:1" x14ac:dyDescent="0.2">
      <c r="A4236" s="254" t="s">
        <v>9169</v>
      </c>
    </row>
    <row r="4237" spans="1:1" x14ac:dyDescent="0.2">
      <c r="A4237" s="254" t="s">
        <v>9169</v>
      </c>
    </row>
    <row r="4238" spans="1:1" x14ac:dyDescent="0.2">
      <c r="A4238" s="254" t="s">
        <v>9169</v>
      </c>
    </row>
    <row r="4239" spans="1:1" x14ac:dyDescent="0.2">
      <c r="A4239" s="254" t="s">
        <v>9169</v>
      </c>
    </row>
    <row r="4240" spans="1:1" x14ac:dyDescent="0.2">
      <c r="A4240" s="254" t="s">
        <v>9169</v>
      </c>
    </row>
    <row r="4241" spans="1:1" x14ac:dyDescent="0.2">
      <c r="A4241" s="254" t="s">
        <v>9169</v>
      </c>
    </row>
    <row r="4242" spans="1:1" x14ac:dyDescent="0.2">
      <c r="A4242" s="254" t="s">
        <v>9169</v>
      </c>
    </row>
    <row r="4243" spans="1:1" x14ac:dyDescent="0.2">
      <c r="A4243" s="254" t="s">
        <v>9169</v>
      </c>
    </row>
    <row r="4244" spans="1:1" x14ac:dyDescent="0.2">
      <c r="A4244" s="254" t="s">
        <v>9169</v>
      </c>
    </row>
    <row r="4245" spans="1:1" x14ac:dyDescent="0.2">
      <c r="A4245" s="254" t="s">
        <v>9169</v>
      </c>
    </row>
    <row r="4246" spans="1:1" x14ac:dyDescent="0.2">
      <c r="A4246" s="254" t="s">
        <v>9169</v>
      </c>
    </row>
    <row r="4247" spans="1:1" x14ac:dyDescent="0.2">
      <c r="A4247" s="254" t="s">
        <v>9169</v>
      </c>
    </row>
    <row r="4248" spans="1:1" x14ac:dyDescent="0.2">
      <c r="A4248" s="254" t="s">
        <v>9169</v>
      </c>
    </row>
    <row r="4249" spans="1:1" x14ac:dyDescent="0.2">
      <c r="A4249" s="254" t="s">
        <v>9169</v>
      </c>
    </row>
    <row r="4250" spans="1:1" x14ac:dyDescent="0.2">
      <c r="A4250" s="254" t="s">
        <v>9169</v>
      </c>
    </row>
    <row r="4251" spans="1:1" x14ac:dyDescent="0.2">
      <c r="A4251" s="254" t="s">
        <v>9169</v>
      </c>
    </row>
    <row r="4252" spans="1:1" x14ac:dyDescent="0.2">
      <c r="A4252" s="254" t="s">
        <v>9169</v>
      </c>
    </row>
    <row r="4253" spans="1:1" x14ac:dyDescent="0.2">
      <c r="A4253" s="254" t="s">
        <v>9169</v>
      </c>
    </row>
    <row r="4254" spans="1:1" x14ac:dyDescent="0.2">
      <c r="A4254" s="254" t="s">
        <v>9169</v>
      </c>
    </row>
    <row r="4255" spans="1:1" x14ac:dyDescent="0.2">
      <c r="A4255" s="254" t="s">
        <v>9169</v>
      </c>
    </row>
    <row r="4256" spans="1:1" x14ac:dyDescent="0.2">
      <c r="A4256" s="254" t="s">
        <v>9169</v>
      </c>
    </row>
    <row r="4257" spans="1:1" x14ac:dyDescent="0.2">
      <c r="A4257" s="254" t="s">
        <v>9169</v>
      </c>
    </row>
    <row r="4258" spans="1:1" x14ac:dyDescent="0.2">
      <c r="A4258" s="254" t="s">
        <v>9169</v>
      </c>
    </row>
    <row r="4259" spans="1:1" x14ac:dyDescent="0.2">
      <c r="A4259" s="254" t="s">
        <v>9169</v>
      </c>
    </row>
    <row r="4260" spans="1:1" x14ac:dyDescent="0.2">
      <c r="A4260" s="254" t="s">
        <v>9169</v>
      </c>
    </row>
    <row r="4261" spans="1:1" x14ac:dyDescent="0.2">
      <c r="A4261" s="254" t="s">
        <v>9169</v>
      </c>
    </row>
    <row r="4262" spans="1:1" x14ac:dyDescent="0.2">
      <c r="A4262" s="254" t="s">
        <v>9169</v>
      </c>
    </row>
    <row r="4263" spans="1:1" x14ac:dyDescent="0.2">
      <c r="A4263" s="254" t="s">
        <v>9169</v>
      </c>
    </row>
    <row r="4264" spans="1:1" x14ac:dyDescent="0.2">
      <c r="A4264" s="254" t="s">
        <v>9169</v>
      </c>
    </row>
    <row r="4265" spans="1:1" x14ac:dyDescent="0.2">
      <c r="A4265" s="254" t="s">
        <v>9169</v>
      </c>
    </row>
    <row r="4266" spans="1:1" x14ac:dyDescent="0.2">
      <c r="A4266" s="254" t="s">
        <v>9169</v>
      </c>
    </row>
    <row r="4267" spans="1:1" x14ac:dyDescent="0.2">
      <c r="A4267" s="254" t="s">
        <v>9169</v>
      </c>
    </row>
    <row r="4268" spans="1:1" x14ac:dyDescent="0.2">
      <c r="A4268" s="254" t="s">
        <v>9169</v>
      </c>
    </row>
    <row r="4269" spans="1:1" x14ac:dyDescent="0.2">
      <c r="A4269" s="254" t="s">
        <v>9169</v>
      </c>
    </row>
    <row r="4270" spans="1:1" x14ac:dyDescent="0.2">
      <c r="A4270" s="254" t="s">
        <v>9169</v>
      </c>
    </row>
    <row r="4271" spans="1:1" x14ac:dyDescent="0.2">
      <c r="A4271" s="254" t="s">
        <v>9169</v>
      </c>
    </row>
    <row r="4272" spans="1:1" x14ac:dyDescent="0.2">
      <c r="A4272" s="254" t="s">
        <v>9169</v>
      </c>
    </row>
    <row r="4273" spans="1:1" x14ac:dyDescent="0.2">
      <c r="A4273" s="254" t="s">
        <v>9169</v>
      </c>
    </row>
    <row r="4274" spans="1:1" x14ac:dyDescent="0.2">
      <c r="A4274" s="254" t="s">
        <v>9169</v>
      </c>
    </row>
    <row r="4275" spans="1:1" x14ac:dyDescent="0.2">
      <c r="A4275" s="254" t="s">
        <v>9169</v>
      </c>
    </row>
    <row r="4276" spans="1:1" x14ac:dyDescent="0.2">
      <c r="A4276" s="254" t="s">
        <v>9169</v>
      </c>
    </row>
    <row r="4277" spans="1:1" x14ac:dyDescent="0.2">
      <c r="A4277" s="254" t="s">
        <v>9169</v>
      </c>
    </row>
    <row r="4278" spans="1:1" x14ac:dyDescent="0.2">
      <c r="A4278" s="254" t="s">
        <v>9169</v>
      </c>
    </row>
    <row r="4279" spans="1:1" x14ac:dyDescent="0.2">
      <c r="A4279" s="254" t="s">
        <v>9169</v>
      </c>
    </row>
    <row r="4280" spans="1:1" x14ac:dyDescent="0.2">
      <c r="A4280" s="254" t="s">
        <v>9169</v>
      </c>
    </row>
    <row r="4281" spans="1:1" x14ac:dyDescent="0.2">
      <c r="A4281" s="254" t="s">
        <v>9169</v>
      </c>
    </row>
    <row r="4282" spans="1:1" x14ac:dyDescent="0.2">
      <c r="A4282" s="254" t="s">
        <v>9169</v>
      </c>
    </row>
    <row r="4283" spans="1:1" x14ac:dyDescent="0.2">
      <c r="A4283" s="254" t="s">
        <v>9169</v>
      </c>
    </row>
    <row r="4284" spans="1:1" x14ac:dyDescent="0.2">
      <c r="A4284" s="254" t="s">
        <v>9169</v>
      </c>
    </row>
    <row r="4285" spans="1:1" x14ac:dyDescent="0.2">
      <c r="A4285" s="254" t="s">
        <v>9169</v>
      </c>
    </row>
    <row r="4286" spans="1:1" x14ac:dyDescent="0.2">
      <c r="A4286" s="254" t="s">
        <v>9169</v>
      </c>
    </row>
    <row r="4287" spans="1:1" x14ac:dyDescent="0.2">
      <c r="A4287" s="254" t="s">
        <v>9169</v>
      </c>
    </row>
    <row r="4288" spans="1:1" x14ac:dyDescent="0.2">
      <c r="A4288" s="254" t="s">
        <v>9169</v>
      </c>
    </row>
    <row r="4289" spans="1:1" x14ac:dyDescent="0.2">
      <c r="A4289" s="254" t="s">
        <v>9169</v>
      </c>
    </row>
    <row r="4290" spans="1:1" x14ac:dyDescent="0.2">
      <c r="A4290" s="254" t="s">
        <v>9169</v>
      </c>
    </row>
    <row r="4291" spans="1:1" x14ac:dyDescent="0.2">
      <c r="A4291" s="254" t="s">
        <v>9169</v>
      </c>
    </row>
    <row r="4292" spans="1:1" x14ac:dyDescent="0.2">
      <c r="A4292" s="254" t="s">
        <v>9169</v>
      </c>
    </row>
    <row r="4293" spans="1:1" x14ac:dyDescent="0.2">
      <c r="A4293" s="254" t="s">
        <v>9169</v>
      </c>
    </row>
    <row r="4294" spans="1:1" x14ac:dyDescent="0.2">
      <c r="A4294" s="254" t="s">
        <v>9169</v>
      </c>
    </row>
    <row r="4295" spans="1:1" x14ac:dyDescent="0.2">
      <c r="A4295" s="254" t="s">
        <v>9169</v>
      </c>
    </row>
    <row r="4296" spans="1:1" x14ac:dyDescent="0.2">
      <c r="A4296" s="254" t="s">
        <v>9169</v>
      </c>
    </row>
    <row r="4297" spans="1:1" x14ac:dyDescent="0.2">
      <c r="A4297" s="254" t="s">
        <v>9169</v>
      </c>
    </row>
    <row r="4298" spans="1:1" x14ac:dyDescent="0.2">
      <c r="A4298" s="254" t="s">
        <v>9169</v>
      </c>
    </row>
    <row r="4299" spans="1:1" x14ac:dyDescent="0.2">
      <c r="A4299" s="254" t="s">
        <v>9169</v>
      </c>
    </row>
    <row r="4300" spans="1:1" x14ac:dyDescent="0.2">
      <c r="A4300" s="254" t="s">
        <v>9169</v>
      </c>
    </row>
    <row r="4301" spans="1:1" x14ac:dyDescent="0.2">
      <c r="A4301" s="254" t="s">
        <v>9169</v>
      </c>
    </row>
    <row r="4302" spans="1:1" x14ac:dyDescent="0.2">
      <c r="A4302" s="254" t="s">
        <v>9169</v>
      </c>
    </row>
    <row r="4303" spans="1:1" x14ac:dyDescent="0.2">
      <c r="A4303" s="254" t="s">
        <v>9169</v>
      </c>
    </row>
    <row r="4304" spans="1:1" x14ac:dyDescent="0.2">
      <c r="A4304" s="254" t="s">
        <v>9169</v>
      </c>
    </row>
    <row r="4305" spans="1:1" x14ac:dyDescent="0.2">
      <c r="A4305" s="254" t="s">
        <v>9169</v>
      </c>
    </row>
    <row r="4306" spans="1:1" x14ac:dyDescent="0.2">
      <c r="A4306" s="254" t="s">
        <v>9169</v>
      </c>
    </row>
    <row r="4307" spans="1:1" x14ac:dyDescent="0.2">
      <c r="A4307" s="254" t="s">
        <v>9169</v>
      </c>
    </row>
    <row r="4308" spans="1:1" x14ac:dyDescent="0.2">
      <c r="A4308" s="254" t="s">
        <v>9169</v>
      </c>
    </row>
    <row r="4309" spans="1:1" x14ac:dyDescent="0.2">
      <c r="A4309" s="254" t="s">
        <v>9169</v>
      </c>
    </row>
    <row r="4310" spans="1:1" x14ac:dyDescent="0.2">
      <c r="A4310" s="254" t="s">
        <v>9169</v>
      </c>
    </row>
    <row r="4311" spans="1:1" x14ac:dyDescent="0.2">
      <c r="A4311" s="254" t="s">
        <v>9169</v>
      </c>
    </row>
    <row r="4312" spans="1:1" x14ac:dyDescent="0.2">
      <c r="A4312" s="254" t="s">
        <v>9169</v>
      </c>
    </row>
    <row r="4313" spans="1:1" x14ac:dyDescent="0.2">
      <c r="A4313" s="254" t="s">
        <v>9169</v>
      </c>
    </row>
    <row r="4314" spans="1:1" x14ac:dyDescent="0.2">
      <c r="A4314" s="254" t="s">
        <v>9169</v>
      </c>
    </row>
    <row r="4315" spans="1:1" x14ac:dyDescent="0.2">
      <c r="A4315" s="254" t="s">
        <v>9169</v>
      </c>
    </row>
    <row r="4316" spans="1:1" x14ac:dyDescent="0.2">
      <c r="A4316" s="254" t="s">
        <v>9169</v>
      </c>
    </row>
    <row r="4317" spans="1:1" x14ac:dyDescent="0.2">
      <c r="A4317" s="254" t="s">
        <v>9169</v>
      </c>
    </row>
    <row r="4318" spans="1:1" x14ac:dyDescent="0.2">
      <c r="A4318" s="254" t="s">
        <v>9169</v>
      </c>
    </row>
    <row r="4319" spans="1:1" x14ac:dyDescent="0.2">
      <c r="A4319" s="254" t="s">
        <v>9169</v>
      </c>
    </row>
    <row r="4320" spans="1:1" x14ac:dyDescent="0.2">
      <c r="A4320" s="254" t="s">
        <v>9169</v>
      </c>
    </row>
    <row r="4321" spans="1:1" x14ac:dyDescent="0.2">
      <c r="A4321" s="254" t="s">
        <v>9169</v>
      </c>
    </row>
    <row r="4322" spans="1:1" x14ac:dyDescent="0.2">
      <c r="A4322" s="254" t="s">
        <v>9169</v>
      </c>
    </row>
    <row r="4323" spans="1:1" x14ac:dyDescent="0.2">
      <c r="A4323" s="254" t="s">
        <v>9169</v>
      </c>
    </row>
    <row r="4324" spans="1:1" x14ac:dyDescent="0.2">
      <c r="A4324" s="254" t="s">
        <v>9169</v>
      </c>
    </row>
    <row r="4325" spans="1:1" x14ac:dyDescent="0.2">
      <c r="A4325" s="254" t="s">
        <v>9169</v>
      </c>
    </row>
    <row r="4326" spans="1:1" x14ac:dyDescent="0.2">
      <c r="A4326" s="254" t="s">
        <v>9169</v>
      </c>
    </row>
    <row r="4327" spans="1:1" x14ac:dyDescent="0.2">
      <c r="A4327" s="254" t="s">
        <v>9169</v>
      </c>
    </row>
    <row r="4328" spans="1:1" x14ac:dyDescent="0.2">
      <c r="A4328" s="254" t="s">
        <v>9169</v>
      </c>
    </row>
    <row r="4329" spans="1:1" x14ac:dyDescent="0.2">
      <c r="A4329" s="254" t="s">
        <v>9169</v>
      </c>
    </row>
    <row r="4330" spans="1:1" x14ac:dyDescent="0.2">
      <c r="A4330" s="254" t="s">
        <v>9169</v>
      </c>
    </row>
    <row r="4331" spans="1:1" x14ac:dyDescent="0.2">
      <c r="A4331" s="254" t="s">
        <v>9169</v>
      </c>
    </row>
    <row r="4332" spans="1:1" x14ac:dyDescent="0.2">
      <c r="A4332" s="254" t="s">
        <v>9169</v>
      </c>
    </row>
    <row r="4333" spans="1:1" x14ac:dyDescent="0.2">
      <c r="A4333" s="254" t="s">
        <v>9169</v>
      </c>
    </row>
    <row r="4334" spans="1:1" x14ac:dyDescent="0.2">
      <c r="A4334" s="254" t="s">
        <v>9169</v>
      </c>
    </row>
    <row r="4335" spans="1:1" x14ac:dyDescent="0.2">
      <c r="A4335" s="254" t="s">
        <v>9169</v>
      </c>
    </row>
    <row r="4336" spans="1:1" x14ac:dyDescent="0.2">
      <c r="A4336" s="254" t="s">
        <v>9169</v>
      </c>
    </row>
    <row r="4337" spans="1:1" x14ac:dyDescent="0.2">
      <c r="A4337" s="254" t="s">
        <v>9169</v>
      </c>
    </row>
    <row r="4338" spans="1:1" x14ac:dyDescent="0.2">
      <c r="A4338" s="254" t="s">
        <v>9169</v>
      </c>
    </row>
    <row r="4339" spans="1:1" x14ac:dyDescent="0.2">
      <c r="A4339" s="254" t="s">
        <v>9169</v>
      </c>
    </row>
    <row r="4340" spans="1:1" x14ac:dyDescent="0.2">
      <c r="A4340" s="254" t="s">
        <v>9169</v>
      </c>
    </row>
    <row r="4341" spans="1:1" x14ac:dyDescent="0.2">
      <c r="A4341" s="254" t="s">
        <v>9169</v>
      </c>
    </row>
    <row r="4342" spans="1:1" x14ac:dyDescent="0.2">
      <c r="A4342" s="254" t="s">
        <v>9169</v>
      </c>
    </row>
    <row r="4343" spans="1:1" x14ac:dyDescent="0.2">
      <c r="A4343" s="254" t="s">
        <v>9169</v>
      </c>
    </row>
    <row r="4344" spans="1:1" x14ac:dyDescent="0.2">
      <c r="A4344" s="254" t="s">
        <v>9169</v>
      </c>
    </row>
    <row r="4345" spans="1:1" x14ac:dyDescent="0.2">
      <c r="A4345" s="254" t="s">
        <v>9169</v>
      </c>
    </row>
    <row r="4346" spans="1:1" x14ac:dyDescent="0.2">
      <c r="A4346" s="254" t="s">
        <v>9169</v>
      </c>
    </row>
    <row r="4347" spans="1:1" x14ac:dyDescent="0.2">
      <c r="A4347" s="254" t="s">
        <v>9169</v>
      </c>
    </row>
    <row r="4348" spans="1:1" x14ac:dyDescent="0.2">
      <c r="A4348" s="254" t="s">
        <v>9169</v>
      </c>
    </row>
    <row r="4349" spans="1:1" x14ac:dyDescent="0.2">
      <c r="A4349" s="254" t="s">
        <v>9169</v>
      </c>
    </row>
    <row r="4350" spans="1:1" x14ac:dyDescent="0.2">
      <c r="A4350" s="254" t="s">
        <v>9169</v>
      </c>
    </row>
    <row r="4351" spans="1:1" x14ac:dyDescent="0.2">
      <c r="A4351" s="254" t="s">
        <v>9169</v>
      </c>
    </row>
    <row r="4352" spans="1:1" x14ac:dyDescent="0.2">
      <c r="A4352" s="254" t="s">
        <v>9169</v>
      </c>
    </row>
    <row r="4353" spans="1:1" x14ac:dyDescent="0.2">
      <c r="A4353" s="254" t="s">
        <v>9169</v>
      </c>
    </row>
    <row r="4354" spans="1:1" x14ac:dyDescent="0.2">
      <c r="A4354" s="254" t="s">
        <v>9169</v>
      </c>
    </row>
    <row r="4355" spans="1:1" x14ac:dyDescent="0.2">
      <c r="A4355" s="254" t="s">
        <v>9169</v>
      </c>
    </row>
    <row r="4356" spans="1:1" x14ac:dyDescent="0.2">
      <c r="A4356" s="254" t="s">
        <v>9169</v>
      </c>
    </row>
    <row r="4357" spans="1:1" x14ac:dyDescent="0.2">
      <c r="A4357" s="254" t="s">
        <v>9169</v>
      </c>
    </row>
    <row r="4358" spans="1:1" x14ac:dyDescent="0.2">
      <c r="A4358" s="254" t="s">
        <v>9169</v>
      </c>
    </row>
    <row r="4359" spans="1:1" x14ac:dyDescent="0.2">
      <c r="A4359" s="254" t="s">
        <v>9169</v>
      </c>
    </row>
    <row r="4360" spans="1:1" x14ac:dyDescent="0.2">
      <c r="A4360" s="254" t="s">
        <v>9169</v>
      </c>
    </row>
    <row r="4361" spans="1:1" x14ac:dyDescent="0.2">
      <c r="A4361" s="254" t="s">
        <v>9169</v>
      </c>
    </row>
    <row r="4362" spans="1:1" x14ac:dyDescent="0.2">
      <c r="A4362" s="254" t="s">
        <v>9169</v>
      </c>
    </row>
    <row r="4363" spans="1:1" x14ac:dyDescent="0.2">
      <c r="A4363" s="254" t="s">
        <v>9169</v>
      </c>
    </row>
    <row r="4364" spans="1:1" x14ac:dyDescent="0.2">
      <c r="A4364" s="254" t="s">
        <v>9169</v>
      </c>
    </row>
    <row r="4365" spans="1:1" x14ac:dyDescent="0.2">
      <c r="A4365" s="254" t="s">
        <v>9169</v>
      </c>
    </row>
    <row r="4366" spans="1:1" x14ac:dyDescent="0.2">
      <c r="A4366" s="254" t="s">
        <v>9169</v>
      </c>
    </row>
    <row r="4367" spans="1:1" x14ac:dyDescent="0.2">
      <c r="A4367" s="254" t="s">
        <v>9169</v>
      </c>
    </row>
    <row r="4368" spans="1:1" x14ac:dyDescent="0.2">
      <c r="A4368" s="254" t="s">
        <v>9169</v>
      </c>
    </row>
    <row r="4369" spans="1:1" x14ac:dyDescent="0.2">
      <c r="A4369" s="254" t="s">
        <v>9169</v>
      </c>
    </row>
    <row r="4370" spans="1:1" x14ac:dyDescent="0.2">
      <c r="A4370" s="254" t="s">
        <v>9169</v>
      </c>
    </row>
    <row r="4371" spans="1:1" x14ac:dyDescent="0.2">
      <c r="A4371" s="254" t="s">
        <v>9169</v>
      </c>
    </row>
    <row r="4372" spans="1:1" x14ac:dyDescent="0.2">
      <c r="A4372" s="254" t="s">
        <v>9169</v>
      </c>
    </row>
    <row r="4373" spans="1:1" x14ac:dyDescent="0.2">
      <c r="A4373" s="254" t="s">
        <v>9169</v>
      </c>
    </row>
    <row r="4374" spans="1:1" x14ac:dyDescent="0.2">
      <c r="A4374" s="254" t="s">
        <v>9169</v>
      </c>
    </row>
    <row r="4375" spans="1:1" x14ac:dyDescent="0.2">
      <c r="A4375" s="254" t="s">
        <v>9169</v>
      </c>
    </row>
    <row r="4376" spans="1:1" x14ac:dyDescent="0.2">
      <c r="A4376" s="254" t="s">
        <v>9169</v>
      </c>
    </row>
    <row r="4377" spans="1:1" x14ac:dyDescent="0.2">
      <c r="A4377" s="254" t="s">
        <v>9169</v>
      </c>
    </row>
    <row r="4378" spans="1:1" x14ac:dyDescent="0.2">
      <c r="A4378" s="254" t="s">
        <v>9169</v>
      </c>
    </row>
    <row r="4379" spans="1:1" x14ac:dyDescent="0.2">
      <c r="A4379" s="254" t="s">
        <v>9169</v>
      </c>
    </row>
    <row r="4380" spans="1:1" x14ac:dyDescent="0.2">
      <c r="A4380" s="254" t="s">
        <v>9169</v>
      </c>
    </row>
    <row r="4381" spans="1:1" x14ac:dyDescent="0.2">
      <c r="A4381" s="254" t="s">
        <v>9169</v>
      </c>
    </row>
    <row r="4382" spans="1:1" x14ac:dyDescent="0.2">
      <c r="A4382" s="254" t="s">
        <v>9169</v>
      </c>
    </row>
    <row r="4383" spans="1:1" x14ac:dyDescent="0.2">
      <c r="A4383" s="254" t="s">
        <v>9169</v>
      </c>
    </row>
    <row r="4384" spans="1:1" x14ac:dyDescent="0.2">
      <c r="A4384" s="254" t="s">
        <v>9169</v>
      </c>
    </row>
    <row r="4385" spans="1:1" x14ac:dyDescent="0.2">
      <c r="A4385" s="254" t="s">
        <v>9169</v>
      </c>
    </row>
    <row r="4386" spans="1:1" x14ac:dyDescent="0.2">
      <c r="A4386" s="254" t="s">
        <v>9169</v>
      </c>
    </row>
    <row r="4387" spans="1:1" x14ac:dyDescent="0.2">
      <c r="A4387" s="254" t="s">
        <v>9169</v>
      </c>
    </row>
    <row r="4388" spans="1:1" x14ac:dyDescent="0.2">
      <c r="A4388" s="254" t="s">
        <v>9169</v>
      </c>
    </row>
    <row r="4389" spans="1:1" x14ac:dyDescent="0.2">
      <c r="A4389" s="254" t="s">
        <v>9169</v>
      </c>
    </row>
    <row r="4390" spans="1:1" x14ac:dyDescent="0.2">
      <c r="A4390" s="254" t="s">
        <v>9169</v>
      </c>
    </row>
    <row r="4391" spans="1:1" x14ac:dyDescent="0.2">
      <c r="A4391" s="254" t="s">
        <v>9169</v>
      </c>
    </row>
    <row r="4392" spans="1:1" x14ac:dyDescent="0.2">
      <c r="A4392" s="254" t="s">
        <v>9169</v>
      </c>
    </row>
    <row r="4393" spans="1:1" x14ac:dyDescent="0.2">
      <c r="A4393" s="254" t="s">
        <v>9169</v>
      </c>
    </row>
    <row r="4394" spans="1:1" x14ac:dyDescent="0.2">
      <c r="A4394" s="254" t="s">
        <v>9169</v>
      </c>
    </row>
    <row r="4395" spans="1:1" x14ac:dyDescent="0.2">
      <c r="A4395" s="254" t="s">
        <v>9169</v>
      </c>
    </row>
    <row r="4396" spans="1:1" x14ac:dyDescent="0.2">
      <c r="A4396" s="254" t="s">
        <v>9169</v>
      </c>
    </row>
    <row r="4397" spans="1:1" x14ac:dyDescent="0.2">
      <c r="A4397" s="254" t="s">
        <v>9169</v>
      </c>
    </row>
    <row r="4398" spans="1:1" x14ac:dyDescent="0.2">
      <c r="A4398" s="254" t="s">
        <v>9169</v>
      </c>
    </row>
    <row r="4399" spans="1:1" x14ac:dyDescent="0.2">
      <c r="A4399" s="254" t="s">
        <v>9169</v>
      </c>
    </row>
    <row r="4400" spans="1:1" x14ac:dyDescent="0.2">
      <c r="A4400" s="254" t="s">
        <v>9169</v>
      </c>
    </row>
    <row r="4401" spans="1:1" x14ac:dyDescent="0.2">
      <c r="A4401" s="254" t="s">
        <v>9169</v>
      </c>
    </row>
    <row r="4402" spans="1:1" x14ac:dyDescent="0.2">
      <c r="A4402" s="254" t="s">
        <v>9169</v>
      </c>
    </row>
    <row r="4403" spans="1:1" x14ac:dyDescent="0.2">
      <c r="A4403" s="254" t="s">
        <v>9169</v>
      </c>
    </row>
    <row r="4404" spans="1:1" x14ac:dyDescent="0.2">
      <c r="A4404" s="254" t="s">
        <v>9169</v>
      </c>
    </row>
    <row r="4405" spans="1:1" x14ac:dyDescent="0.2">
      <c r="A4405" s="254" t="s">
        <v>9169</v>
      </c>
    </row>
    <row r="4406" spans="1:1" x14ac:dyDescent="0.2">
      <c r="A4406" s="254" t="s">
        <v>9169</v>
      </c>
    </row>
    <row r="4407" spans="1:1" x14ac:dyDescent="0.2">
      <c r="A4407" s="254" t="s">
        <v>9169</v>
      </c>
    </row>
    <row r="4408" spans="1:1" x14ac:dyDescent="0.2">
      <c r="A4408" s="254" t="s">
        <v>9169</v>
      </c>
    </row>
    <row r="4409" spans="1:1" x14ac:dyDescent="0.2">
      <c r="A4409" s="254" t="s">
        <v>9169</v>
      </c>
    </row>
    <row r="4410" spans="1:1" x14ac:dyDescent="0.2">
      <c r="A4410" s="254" t="s">
        <v>9169</v>
      </c>
    </row>
    <row r="4411" spans="1:1" x14ac:dyDescent="0.2">
      <c r="A4411" s="254" t="s">
        <v>9169</v>
      </c>
    </row>
    <row r="4412" spans="1:1" x14ac:dyDescent="0.2">
      <c r="A4412" s="254" t="s">
        <v>9169</v>
      </c>
    </row>
    <row r="4413" spans="1:1" x14ac:dyDescent="0.2">
      <c r="A4413" s="254" t="s">
        <v>9169</v>
      </c>
    </row>
    <row r="4414" spans="1:1" x14ac:dyDescent="0.2">
      <c r="A4414" s="254" t="s">
        <v>9169</v>
      </c>
    </row>
    <row r="4415" spans="1:1" x14ac:dyDescent="0.2">
      <c r="A4415" s="254" t="s">
        <v>9169</v>
      </c>
    </row>
    <row r="4416" spans="1:1" x14ac:dyDescent="0.2">
      <c r="A4416" s="254" t="s">
        <v>9169</v>
      </c>
    </row>
    <row r="4417" spans="1:1" x14ac:dyDescent="0.2">
      <c r="A4417" s="254" t="s">
        <v>9169</v>
      </c>
    </row>
    <row r="4418" spans="1:1" x14ac:dyDescent="0.2">
      <c r="A4418" s="254" t="s">
        <v>9169</v>
      </c>
    </row>
    <row r="4419" spans="1:1" x14ac:dyDescent="0.2">
      <c r="A4419" s="254" t="s">
        <v>9169</v>
      </c>
    </row>
    <row r="4420" spans="1:1" x14ac:dyDescent="0.2">
      <c r="A4420" s="254" t="s">
        <v>9169</v>
      </c>
    </row>
    <row r="4421" spans="1:1" x14ac:dyDescent="0.2">
      <c r="A4421" s="254" t="s">
        <v>9169</v>
      </c>
    </row>
    <row r="4422" spans="1:1" x14ac:dyDescent="0.2">
      <c r="A4422" s="254" t="s">
        <v>9169</v>
      </c>
    </row>
    <row r="4423" spans="1:1" x14ac:dyDescent="0.2">
      <c r="A4423" s="254" t="s">
        <v>9169</v>
      </c>
    </row>
    <row r="4424" spans="1:1" x14ac:dyDescent="0.2">
      <c r="A4424" s="254" t="s">
        <v>9169</v>
      </c>
    </row>
    <row r="4425" spans="1:1" x14ac:dyDescent="0.2">
      <c r="A4425" s="254" t="s">
        <v>9169</v>
      </c>
    </row>
    <row r="4426" spans="1:1" x14ac:dyDescent="0.2">
      <c r="A4426" s="254" t="s">
        <v>9169</v>
      </c>
    </row>
    <row r="4427" spans="1:1" x14ac:dyDescent="0.2">
      <c r="A4427" s="254" t="s">
        <v>9169</v>
      </c>
    </row>
    <row r="4428" spans="1:1" x14ac:dyDescent="0.2">
      <c r="A4428" s="254" t="s">
        <v>9169</v>
      </c>
    </row>
    <row r="4429" spans="1:1" x14ac:dyDescent="0.2">
      <c r="A4429" s="254" t="s">
        <v>9169</v>
      </c>
    </row>
    <row r="4430" spans="1:1" x14ac:dyDescent="0.2">
      <c r="A4430" s="254" t="s">
        <v>9169</v>
      </c>
    </row>
    <row r="4431" spans="1:1" x14ac:dyDescent="0.2">
      <c r="A4431" s="254" t="s">
        <v>9169</v>
      </c>
    </row>
    <row r="4432" spans="1:1" x14ac:dyDescent="0.2">
      <c r="A4432" s="254" t="s">
        <v>9169</v>
      </c>
    </row>
    <row r="4433" spans="1:1" x14ac:dyDescent="0.2">
      <c r="A4433" s="254" t="s">
        <v>9169</v>
      </c>
    </row>
    <row r="4434" spans="1:1" x14ac:dyDescent="0.2">
      <c r="A4434" s="254" t="s">
        <v>9169</v>
      </c>
    </row>
    <row r="4435" spans="1:1" x14ac:dyDescent="0.2">
      <c r="A4435" s="254" t="s">
        <v>9169</v>
      </c>
    </row>
    <row r="4436" spans="1:1" x14ac:dyDescent="0.2">
      <c r="A4436" s="254" t="s">
        <v>9169</v>
      </c>
    </row>
    <row r="4437" spans="1:1" x14ac:dyDescent="0.2">
      <c r="A4437" s="254" t="s">
        <v>9169</v>
      </c>
    </row>
    <row r="4438" spans="1:1" x14ac:dyDescent="0.2">
      <c r="A4438" s="254" t="s">
        <v>9169</v>
      </c>
    </row>
    <row r="4439" spans="1:1" x14ac:dyDescent="0.2">
      <c r="A4439" s="254" t="s">
        <v>9169</v>
      </c>
    </row>
    <row r="4440" spans="1:1" x14ac:dyDescent="0.2">
      <c r="A4440" s="254" t="s">
        <v>9169</v>
      </c>
    </row>
    <row r="4441" spans="1:1" x14ac:dyDescent="0.2">
      <c r="A4441" s="254" t="s">
        <v>9169</v>
      </c>
    </row>
    <row r="4442" spans="1:1" x14ac:dyDescent="0.2">
      <c r="A4442" s="254" t="s">
        <v>9169</v>
      </c>
    </row>
    <row r="4443" spans="1:1" x14ac:dyDescent="0.2">
      <c r="A4443" s="254" t="s">
        <v>9169</v>
      </c>
    </row>
    <row r="4444" spans="1:1" x14ac:dyDescent="0.2">
      <c r="A4444" s="254" t="s">
        <v>9169</v>
      </c>
    </row>
    <row r="4445" spans="1:1" x14ac:dyDescent="0.2">
      <c r="A4445" s="254" t="s">
        <v>9169</v>
      </c>
    </row>
    <row r="4446" spans="1:1" x14ac:dyDescent="0.2">
      <c r="A4446" s="254" t="s">
        <v>9169</v>
      </c>
    </row>
    <row r="4447" spans="1:1" x14ac:dyDescent="0.2">
      <c r="A4447" s="254" t="s">
        <v>9169</v>
      </c>
    </row>
    <row r="4448" spans="1:1" x14ac:dyDescent="0.2">
      <c r="A4448" s="254" t="s">
        <v>9169</v>
      </c>
    </row>
    <row r="4449" spans="1:1" x14ac:dyDescent="0.2">
      <c r="A4449" s="254" t="s">
        <v>9169</v>
      </c>
    </row>
    <row r="4450" spans="1:1" x14ac:dyDescent="0.2">
      <c r="A4450" s="254" t="s">
        <v>9169</v>
      </c>
    </row>
    <row r="4451" spans="1:1" x14ac:dyDescent="0.2">
      <c r="A4451" s="254" t="s">
        <v>9169</v>
      </c>
    </row>
    <row r="4452" spans="1:1" x14ac:dyDescent="0.2">
      <c r="A4452" s="254" t="s">
        <v>9169</v>
      </c>
    </row>
    <row r="4453" spans="1:1" x14ac:dyDescent="0.2">
      <c r="A4453" s="254" t="s">
        <v>9169</v>
      </c>
    </row>
    <row r="4454" spans="1:1" x14ac:dyDescent="0.2">
      <c r="A4454" s="254" t="s">
        <v>9169</v>
      </c>
    </row>
    <row r="4455" spans="1:1" x14ac:dyDescent="0.2">
      <c r="A4455" s="254" t="s">
        <v>9169</v>
      </c>
    </row>
    <row r="4456" spans="1:1" x14ac:dyDescent="0.2">
      <c r="A4456" s="254" t="s">
        <v>9169</v>
      </c>
    </row>
    <row r="4457" spans="1:1" x14ac:dyDescent="0.2">
      <c r="A4457" s="254" t="s">
        <v>9169</v>
      </c>
    </row>
    <row r="4458" spans="1:1" x14ac:dyDescent="0.2">
      <c r="A4458" s="254" t="s">
        <v>9169</v>
      </c>
    </row>
    <row r="4459" spans="1:1" x14ac:dyDescent="0.2">
      <c r="A4459" s="254" t="s">
        <v>9169</v>
      </c>
    </row>
    <row r="4460" spans="1:1" x14ac:dyDescent="0.2">
      <c r="A4460" s="254" t="s">
        <v>9169</v>
      </c>
    </row>
    <row r="4461" spans="1:1" x14ac:dyDescent="0.2">
      <c r="A4461" s="254" t="s">
        <v>9169</v>
      </c>
    </row>
    <row r="4462" spans="1:1" x14ac:dyDescent="0.2">
      <c r="A4462" s="254" t="s">
        <v>9169</v>
      </c>
    </row>
    <row r="4463" spans="1:1" x14ac:dyDescent="0.2">
      <c r="A4463" s="254" t="s">
        <v>9169</v>
      </c>
    </row>
    <row r="4464" spans="1:1" x14ac:dyDescent="0.2">
      <c r="A4464" s="254" t="s">
        <v>9169</v>
      </c>
    </row>
    <row r="4465" spans="1:1" x14ac:dyDescent="0.2">
      <c r="A4465" s="254" t="s">
        <v>9169</v>
      </c>
    </row>
    <row r="4466" spans="1:1" x14ac:dyDescent="0.2">
      <c r="A4466" s="254" t="s">
        <v>9169</v>
      </c>
    </row>
    <row r="4467" spans="1:1" x14ac:dyDescent="0.2">
      <c r="A4467" s="254" t="s">
        <v>9169</v>
      </c>
    </row>
    <row r="4468" spans="1:1" x14ac:dyDescent="0.2">
      <c r="A4468" s="254" t="s">
        <v>9169</v>
      </c>
    </row>
    <row r="4469" spans="1:1" x14ac:dyDescent="0.2">
      <c r="A4469" s="254" t="s">
        <v>9169</v>
      </c>
    </row>
    <row r="4470" spans="1:1" x14ac:dyDescent="0.2">
      <c r="A4470" s="254" t="s">
        <v>9169</v>
      </c>
    </row>
    <row r="4471" spans="1:1" x14ac:dyDescent="0.2">
      <c r="A4471" s="254" t="s">
        <v>9169</v>
      </c>
    </row>
    <row r="4472" spans="1:1" x14ac:dyDescent="0.2">
      <c r="A4472" s="254" t="s">
        <v>9169</v>
      </c>
    </row>
    <row r="4473" spans="1:1" x14ac:dyDescent="0.2">
      <c r="A4473" s="254" t="s">
        <v>9169</v>
      </c>
    </row>
    <row r="4474" spans="1:1" x14ac:dyDescent="0.2">
      <c r="A4474" s="254" t="s">
        <v>9169</v>
      </c>
    </row>
    <row r="4475" spans="1:1" x14ac:dyDescent="0.2">
      <c r="A4475" s="254" t="s">
        <v>9169</v>
      </c>
    </row>
    <row r="4476" spans="1:1" x14ac:dyDescent="0.2">
      <c r="A4476" s="254" t="s">
        <v>9169</v>
      </c>
    </row>
    <row r="4477" spans="1:1" x14ac:dyDescent="0.2">
      <c r="A4477" s="254" t="s">
        <v>9169</v>
      </c>
    </row>
    <row r="4478" spans="1:1" x14ac:dyDescent="0.2">
      <c r="A4478" s="254" t="s">
        <v>9169</v>
      </c>
    </row>
    <row r="4479" spans="1:1" x14ac:dyDescent="0.2">
      <c r="A4479" s="254" t="s">
        <v>9169</v>
      </c>
    </row>
    <row r="4480" spans="1:1" x14ac:dyDescent="0.2">
      <c r="A4480" s="254" t="s">
        <v>9169</v>
      </c>
    </row>
    <row r="4481" spans="1:1" x14ac:dyDescent="0.2">
      <c r="A4481" s="254" t="s">
        <v>9169</v>
      </c>
    </row>
    <row r="4482" spans="1:1" x14ac:dyDescent="0.2">
      <c r="A4482" s="254" t="s">
        <v>9169</v>
      </c>
    </row>
    <row r="4483" spans="1:1" x14ac:dyDescent="0.2">
      <c r="A4483" s="254" t="s">
        <v>9169</v>
      </c>
    </row>
    <row r="4484" spans="1:1" x14ac:dyDescent="0.2">
      <c r="A4484" s="254" t="s">
        <v>9169</v>
      </c>
    </row>
    <row r="4485" spans="1:1" x14ac:dyDescent="0.2">
      <c r="A4485" s="254" t="s">
        <v>9169</v>
      </c>
    </row>
    <row r="4486" spans="1:1" x14ac:dyDescent="0.2">
      <c r="A4486" s="254" t="s">
        <v>9169</v>
      </c>
    </row>
    <row r="4487" spans="1:1" x14ac:dyDescent="0.2">
      <c r="A4487" s="254" t="s">
        <v>9169</v>
      </c>
    </row>
    <row r="4488" spans="1:1" x14ac:dyDescent="0.2">
      <c r="A4488" s="254" t="s">
        <v>9169</v>
      </c>
    </row>
    <row r="4489" spans="1:1" x14ac:dyDescent="0.2">
      <c r="A4489" s="254" t="s">
        <v>9169</v>
      </c>
    </row>
    <row r="4490" spans="1:1" x14ac:dyDescent="0.2">
      <c r="A4490" s="254" t="s">
        <v>9169</v>
      </c>
    </row>
    <row r="4491" spans="1:1" x14ac:dyDescent="0.2">
      <c r="A4491" s="254" t="s">
        <v>9169</v>
      </c>
    </row>
    <row r="4492" spans="1:1" x14ac:dyDescent="0.2">
      <c r="A4492" s="254" t="s">
        <v>9169</v>
      </c>
    </row>
    <row r="4493" spans="1:1" x14ac:dyDescent="0.2">
      <c r="A4493" s="254" t="s">
        <v>9169</v>
      </c>
    </row>
    <row r="4494" spans="1:1" x14ac:dyDescent="0.2">
      <c r="A4494" s="254" t="s">
        <v>9169</v>
      </c>
    </row>
    <row r="4495" spans="1:1" x14ac:dyDescent="0.2">
      <c r="A4495" s="254" t="s">
        <v>9169</v>
      </c>
    </row>
    <row r="4496" spans="1:1" x14ac:dyDescent="0.2">
      <c r="A4496" s="254" t="s">
        <v>9169</v>
      </c>
    </row>
    <row r="4497" spans="1:1" x14ac:dyDescent="0.2">
      <c r="A4497" s="254" t="s">
        <v>9169</v>
      </c>
    </row>
    <row r="4498" spans="1:1" x14ac:dyDescent="0.2">
      <c r="A4498" s="254" t="s">
        <v>9169</v>
      </c>
    </row>
    <row r="4499" spans="1:1" x14ac:dyDescent="0.2">
      <c r="A4499" s="254" t="s">
        <v>9169</v>
      </c>
    </row>
    <row r="4500" spans="1:1" x14ac:dyDescent="0.2">
      <c r="A4500" s="254" t="s">
        <v>9169</v>
      </c>
    </row>
    <row r="4501" spans="1:1" x14ac:dyDescent="0.2">
      <c r="A4501" s="254" t="s">
        <v>9169</v>
      </c>
    </row>
    <row r="4502" spans="1:1" x14ac:dyDescent="0.2">
      <c r="A4502" s="254" t="s">
        <v>9169</v>
      </c>
    </row>
    <row r="4503" spans="1:1" x14ac:dyDescent="0.2">
      <c r="A4503" s="254" t="s">
        <v>9169</v>
      </c>
    </row>
    <row r="4504" spans="1:1" x14ac:dyDescent="0.2">
      <c r="A4504" s="254" t="s">
        <v>9169</v>
      </c>
    </row>
    <row r="4505" spans="1:1" x14ac:dyDescent="0.2">
      <c r="A4505" s="254" t="s">
        <v>9169</v>
      </c>
    </row>
    <row r="4506" spans="1:1" x14ac:dyDescent="0.2">
      <c r="A4506" s="254" t="s">
        <v>9169</v>
      </c>
    </row>
    <row r="4507" spans="1:1" x14ac:dyDescent="0.2">
      <c r="A4507" s="254" t="s">
        <v>9169</v>
      </c>
    </row>
    <row r="4508" spans="1:1" x14ac:dyDescent="0.2">
      <c r="A4508" s="254" t="s">
        <v>9169</v>
      </c>
    </row>
    <row r="4509" spans="1:1" x14ac:dyDescent="0.2">
      <c r="A4509" s="254" t="s">
        <v>9169</v>
      </c>
    </row>
    <row r="4510" spans="1:1" x14ac:dyDescent="0.2">
      <c r="A4510" s="254" t="s">
        <v>9169</v>
      </c>
    </row>
    <row r="4511" spans="1:1" x14ac:dyDescent="0.2">
      <c r="A4511" s="254" t="s">
        <v>9169</v>
      </c>
    </row>
    <row r="4512" spans="1:1" x14ac:dyDescent="0.2">
      <c r="A4512" s="254" t="s">
        <v>9169</v>
      </c>
    </row>
    <row r="4513" spans="1:1" x14ac:dyDescent="0.2">
      <c r="A4513" s="254" t="s">
        <v>9169</v>
      </c>
    </row>
    <row r="4514" spans="1:1" x14ac:dyDescent="0.2">
      <c r="A4514" s="254" t="s">
        <v>9169</v>
      </c>
    </row>
    <row r="4515" spans="1:1" x14ac:dyDescent="0.2">
      <c r="A4515" s="254" t="s">
        <v>9169</v>
      </c>
    </row>
    <row r="4516" spans="1:1" x14ac:dyDescent="0.2">
      <c r="A4516" s="254" t="s">
        <v>9169</v>
      </c>
    </row>
    <row r="4517" spans="1:1" x14ac:dyDescent="0.2">
      <c r="A4517" s="254" t="s">
        <v>9169</v>
      </c>
    </row>
    <row r="4518" spans="1:1" x14ac:dyDescent="0.2">
      <c r="A4518" s="254" t="s">
        <v>9169</v>
      </c>
    </row>
    <row r="4519" spans="1:1" x14ac:dyDescent="0.2">
      <c r="A4519" s="254" t="s">
        <v>9169</v>
      </c>
    </row>
    <row r="4520" spans="1:1" x14ac:dyDescent="0.2">
      <c r="A4520" s="254" t="s">
        <v>9169</v>
      </c>
    </row>
    <row r="4521" spans="1:1" x14ac:dyDescent="0.2">
      <c r="A4521" s="254" t="s">
        <v>9169</v>
      </c>
    </row>
    <row r="4522" spans="1:1" x14ac:dyDescent="0.2">
      <c r="A4522" s="254" t="s">
        <v>9169</v>
      </c>
    </row>
    <row r="4523" spans="1:1" x14ac:dyDescent="0.2">
      <c r="A4523" s="254" t="s">
        <v>9169</v>
      </c>
    </row>
    <row r="4524" spans="1:1" x14ac:dyDescent="0.2">
      <c r="A4524" s="254" t="s">
        <v>9169</v>
      </c>
    </row>
    <row r="4525" spans="1:1" x14ac:dyDescent="0.2">
      <c r="A4525" s="254" t="s">
        <v>9169</v>
      </c>
    </row>
    <row r="4526" spans="1:1" x14ac:dyDescent="0.2">
      <c r="A4526" s="254" t="s">
        <v>9169</v>
      </c>
    </row>
    <row r="4527" spans="1:1" x14ac:dyDescent="0.2">
      <c r="A4527" s="254" t="s">
        <v>9169</v>
      </c>
    </row>
    <row r="4528" spans="1:1" x14ac:dyDescent="0.2">
      <c r="A4528" s="254" t="s">
        <v>9169</v>
      </c>
    </row>
    <row r="4529" spans="1:1" x14ac:dyDescent="0.2">
      <c r="A4529" s="254" t="s">
        <v>9169</v>
      </c>
    </row>
    <row r="4530" spans="1:1" x14ac:dyDescent="0.2">
      <c r="A4530" s="254" t="s">
        <v>9169</v>
      </c>
    </row>
    <row r="4531" spans="1:1" x14ac:dyDescent="0.2">
      <c r="A4531" s="254" t="s">
        <v>9169</v>
      </c>
    </row>
    <row r="4532" spans="1:1" x14ac:dyDescent="0.2">
      <c r="A4532" s="254" t="s">
        <v>9169</v>
      </c>
    </row>
    <row r="4533" spans="1:1" x14ac:dyDescent="0.2">
      <c r="A4533" s="254" t="s">
        <v>9169</v>
      </c>
    </row>
    <row r="4534" spans="1:1" x14ac:dyDescent="0.2">
      <c r="A4534" s="254" t="s">
        <v>9169</v>
      </c>
    </row>
    <row r="4535" spans="1:1" x14ac:dyDescent="0.2">
      <c r="A4535" s="254" t="s">
        <v>9169</v>
      </c>
    </row>
    <row r="4536" spans="1:1" x14ac:dyDescent="0.2">
      <c r="A4536" s="254" t="s">
        <v>9169</v>
      </c>
    </row>
    <row r="4537" spans="1:1" x14ac:dyDescent="0.2">
      <c r="A4537" s="254" t="s">
        <v>9169</v>
      </c>
    </row>
    <row r="4538" spans="1:1" x14ac:dyDescent="0.2">
      <c r="A4538" s="254" t="s">
        <v>9169</v>
      </c>
    </row>
    <row r="4539" spans="1:1" x14ac:dyDescent="0.2">
      <c r="A4539" s="254" t="s">
        <v>9169</v>
      </c>
    </row>
    <row r="4540" spans="1:1" x14ac:dyDescent="0.2">
      <c r="A4540" s="254" t="s">
        <v>9169</v>
      </c>
    </row>
    <row r="4541" spans="1:1" x14ac:dyDescent="0.2">
      <c r="A4541" s="254" t="s">
        <v>9169</v>
      </c>
    </row>
    <row r="4542" spans="1:1" x14ac:dyDescent="0.2">
      <c r="A4542" s="254" t="s">
        <v>9169</v>
      </c>
    </row>
    <row r="4543" spans="1:1" x14ac:dyDescent="0.2">
      <c r="A4543" s="254" t="s">
        <v>9169</v>
      </c>
    </row>
    <row r="4544" spans="1:1" x14ac:dyDescent="0.2">
      <c r="A4544" s="254" t="s">
        <v>9169</v>
      </c>
    </row>
    <row r="4545" spans="1:1" x14ac:dyDescent="0.2">
      <c r="A4545" s="254" t="s">
        <v>9169</v>
      </c>
    </row>
    <row r="4546" spans="1:1" x14ac:dyDescent="0.2">
      <c r="A4546" s="254" t="s">
        <v>9169</v>
      </c>
    </row>
    <row r="4547" spans="1:1" x14ac:dyDescent="0.2">
      <c r="A4547" s="254" t="s">
        <v>9169</v>
      </c>
    </row>
    <row r="4548" spans="1:1" x14ac:dyDescent="0.2">
      <c r="A4548" s="254" t="s">
        <v>9169</v>
      </c>
    </row>
    <row r="4549" spans="1:1" x14ac:dyDescent="0.2">
      <c r="A4549" s="254" t="s">
        <v>9169</v>
      </c>
    </row>
    <row r="4550" spans="1:1" x14ac:dyDescent="0.2">
      <c r="A4550" s="254" t="s">
        <v>9169</v>
      </c>
    </row>
    <row r="4551" spans="1:1" x14ac:dyDescent="0.2">
      <c r="A4551" s="254" t="s">
        <v>9169</v>
      </c>
    </row>
    <row r="4552" spans="1:1" x14ac:dyDescent="0.2">
      <c r="A4552" s="254" t="s">
        <v>9169</v>
      </c>
    </row>
    <row r="4553" spans="1:1" x14ac:dyDescent="0.2">
      <c r="A4553" s="254" t="s">
        <v>9169</v>
      </c>
    </row>
    <row r="4554" spans="1:1" x14ac:dyDescent="0.2">
      <c r="A4554" s="254" t="s">
        <v>9169</v>
      </c>
    </row>
    <row r="4555" spans="1:1" x14ac:dyDescent="0.2">
      <c r="A4555" s="254" t="s">
        <v>9169</v>
      </c>
    </row>
    <row r="4556" spans="1:1" x14ac:dyDescent="0.2">
      <c r="A4556" s="254" t="s">
        <v>9169</v>
      </c>
    </row>
    <row r="4557" spans="1:1" x14ac:dyDescent="0.2">
      <c r="A4557" s="254" t="s">
        <v>9169</v>
      </c>
    </row>
    <row r="4558" spans="1:1" x14ac:dyDescent="0.2">
      <c r="A4558" s="254" t="s">
        <v>9169</v>
      </c>
    </row>
    <row r="4559" spans="1:1" x14ac:dyDescent="0.2">
      <c r="A4559" s="254" t="s">
        <v>9169</v>
      </c>
    </row>
    <row r="4560" spans="1:1" x14ac:dyDescent="0.2">
      <c r="A4560" s="254" t="s">
        <v>9169</v>
      </c>
    </row>
    <row r="4561" spans="1:1" x14ac:dyDescent="0.2">
      <c r="A4561" s="254" t="s">
        <v>9169</v>
      </c>
    </row>
    <row r="4562" spans="1:1" x14ac:dyDescent="0.2">
      <c r="A4562" s="254" t="s">
        <v>9169</v>
      </c>
    </row>
    <row r="4563" spans="1:1" x14ac:dyDescent="0.2">
      <c r="A4563" s="254" t="s">
        <v>9169</v>
      </c>
    </row>
    <row r="4564" spans="1:1" x14ac:dyDescent="0.2">
      <c r="A4564" s="254" t="s">
        <v>9169</v>
      </c>
    </row>
    <row r="4565" spans="1:1" x14ac:dyDescent="0.2">
      <c r="A4565" s="254" t="s">
        <v>9169</v>
      </c>
    </row>
    <row r="4566" spans="1:1" x14ac:dyDescent="0.2">
      <c r="A4566" s="254" t="s">
        <v>9169</v>
      </c>
    </row>
    <row r="4567" spans="1:1" x14ac:dyDescent="0.2">
      <c r="A4567" s="254" t="s">
        <v>9169</v>
      </c>
    </row>
    <row r="4568" spans="1:1" x14ac:dyDescent="0.2">
      <c r="A4568" s="254" t="s">
        <v>9169</v>
      </c>
    </row>
    <row r="4569" spans="1:1" x14ac:dyDescent="0.2">
      <c r="A4569" s="254" t="s">
        <v>9169</v>
      </c>
    </row>
    <row r="4570" spans="1:1" x14ac:dyDescent="0.2">
      <c r="A4570" s="254" t="s">
        <v>9169</v>
      </c>
    </row>
    <row r="4571" spans="1:1" x14ac:dyDescent="0.2">
      <c r="A4571" s="254" t="s">
        <v>9169</v>
      </c>
    </row>
    <row r="4572" spans="1:1" x14ac:dyDescent="0.2">
      <c r="A4572" s="254" t="s">
        <v>9169</v>
      </c>
    </row>
    <row r="4573" spans="1:1" x14ac:dyDescent="0.2">
      <c r="A4573" s="254" t="s">
        <v>9169</v>
      </c>
    </row>
    <row r="4574" spans="1:1" x14ac:dyDescent="0.2">
      <c r="A4574" s="254" t="s">
        <v>9169</v>
      </c>
    </row>
    <row r="4575" spans="1:1" x14ac:dyDescent="0.2">
      <c r="A4575" s="254" t="s">
        <v>9169</v>
      </c>
    </row>
    <row r="4576" spans="1:1" x14ac:dyDescent="0.2">
      <c r="A4576" s="254" t="s">
        <v>9169</v>
      </c>
    </row>
    <row r="4577" spans="1:1" x14ac:dyDescent="0.2">
      <c r="A4577" s="254" t="s">
        <v>9169</v>
      </c>
    </row>
    <row r="4578" spans="1:1" x14ac:dyDescent="0.2">
      <c r="A4578" s="254" t="s">
        <v>9169</v>
      </c>
    </row>
    <row r="4579" spans="1:1" x14ac:dyDescent="0.2">
      <c r="A4579" s="254" t="s">
        <v>9169</v>
      </c>
    </row>
    <row r="4580" spans="1:1" x14ac:dyDescent="0.2">
      <c r="A4580" s="254" t="s">
        <v>9169</v>
      </c>
    </row>
    <row r="4581" spans="1:1" x14ac:dyDescent="0.2">
      <c r="A4581" s="254" t="s">
        <v>9169</v>
      </c>
    </row>
    <row r="4582" spans="1:1" x14ac:dyDescent="0.2">
      <c r="A4582" s="254" t="s">
        <v>9169</v>
      </c>
    </row>
    <row r="4583" spans="1:1" x14ac:dyDescent="0.2">
      <c r="A4583" s="254" t="s">
        <v>9169</v>
      </c>
    </row>
    <row r="4584" spans="1:1" x14ac:dyDescent="0.2">
      <c r="A4584" s="254" t="s">
        <v>9169</v>
      </c>
    </row>
    <row r="4585" spans="1:1" x14ac:dyDescent="0.2">
      <c r="A4585" s="254" t="s">
        <v>9169</v>
      </c>
    </row>
    <row r="4586" spans="1:1" x14ac:dyDescent="0.2">
      <c r="A4586" s="254" t="s">
        <v>9169</v>
      </c>
    </row>
    <row r="4587" spans="1:1" x14ac:dyDescent="0.2">
      <c r="A4587" s="254" t="s">
        <v>9169</v>
      </c>
    </row>
    <row r="4588" spans="1:1" x14ac:dyDescent="0.2">
      <c r="A4588" s="254" t="s">
        <v>9169</v>
      </c>
    </row>
    <row r="4589" spans="1:1" x14ac:dyDescent="0.2">
      <c r="A4589" s="254" t="s">
        <v>9169</v>
      </c>
    </row>
    <row r="4590" spans="1:1" x14ac:dyDescent="0.2">
      <c r="A4590" s="254" t="s">
        <v>9169</v>
      </c>
    </row>
    <row r="4591" spans="1:1" x14ac:dyDescent="0.2">
      <c r="A4591" s="254" t="s">
        <v>9169</v>
      </c>
    </row>
    <row r="4592" spans="1:1" x14ac:dyDescent="0.2">
      <c r="A4592" s="254" t="s">
        <v>9169</v>
      </c>
    </row>
    <row r="4593" spans="1:1" x14ac:dyDescent="0.2">
      <c r="A4593" s="254" t="s">
        <v>9169</v>
      </c>
    </row>
    <row r="4594" spans="1:1" x14ac:dyDescent="0.2">
      <c r="A4594" s="254" t="s">
        <v>9169</v>
      </c>
    </row>
    <row r="4595" spans="1:1" x14ac:dyDescent="0.2">
      <c r="A4595" s="254" t="s">
        <v>9169</v>
      </c>
    </row>
    <row r="4596" spans="1:1" x14ac:dyDescent="0.2">
      <c r="A4596" s="254" t="s">
        <v>9169</v>
      </c>
    </row>
    <row r="4597" spans="1:1" x14ac:dyDescent="0.2">
      <c r="A4597" s="254" t="s">
        <v>9169</v>
      </c>
    </row>
    <row r="4598" spans="1:1" x14ac:dyDescent="0.2">
      <c r="A4598" s="254" t="s">
        <v>9169</v>
      </c>
    </row>
    <row r="4599" spans="1:1" x14ac:dyDescent="0.2">
      <c r="A4599" s="254" t="s">
        <v>9169</v>
      </c>
    </row>
    <row r="4600" spans="1:1" x14ac:dyDescent="0.2">
      <c r="A4600" s="254" t="s">
        <v>9169</v>
      </c>
    </row>
    <row r="4601" spans="1:1" x14ac:dyDescent="0.2">
      <c r="A4601" s="254" t="s">
        <v>9169</v>
      </c>
    </row>
    <row r="4602" spans="1:1" x14ac:dyDescent="0.2">
      <c r="A4602" s="254" t="s">
        <v>9169</v>
      </c>
    </row>
    <row r="4603" spans="1:1" x14ac:dyDescent="0.2">
      <c r="A4603" s="254" t="s">
        <v>9169</v>
      </c>
    </row>
    <row r="4604" spans="1:1" x14ac:dyDescent="0.2">
      <c r="A4604" s="254" t="s">
        <v>9169</v>
      </c>
    </row>
    <row r="4605" spans="1:1" x14ac:dyDescent="0.2">
      <c r="A4605" s="254" t="s">
        <v>9169</v>
      </c>
    </row>
    <row r="4606" spans="1:1" x14ac:dyDescent="0.2">
      <c r="A4606" s="254" t="s">
        <v>9169</v>
      </c>
    </row>
    <row r="4607" spans="1:1" x14ac:dyDescent="0.2">
      <c r="A4607" s="254" t="s">
        <v>9169</v>
      </c>
    </row>
    <row r="4608" spans="1:1" x14ac:dyDescent="0.2">
      <c r="A4608" s="254" t="s">
        <v>9169</v>
      </c>
    </row>
    <row r="4609" spans="1:1" x14ac:dyDescent="0.2">
      <c r="A4609" s="254" t="s">
        <v>9169</v>
      </c>
    </row>
    <row r="4610" spans="1:1" x14ac:dyDescent="0.2">
      <c r="A4610" s="254" t="s">
        <v>9169</v>
      </c>
    </row>
    <row r="4611" spans="1:1" x14ac:dyDescent="0.2">
      <c r="A4611" s="254" t="s">
        <v>9169</v>
      </c>
    </row>
    <row r="4612" spans="1:1" x14ac:dyDescent="0.2">
      <c r="A4612" s="254" t="s">
        <v>9169</v>
      </c>
    </row>
    <row r="4613" spans="1:1" x14ac:dyDescent="0.2">
      <c r="A4613" s="254" t="s">
        <v>9169</v>
      </c>
    </row>
    <row r="4614" spans="1:1" x14ac:dyDescent="0.2">
      <c r="A4614" s="254" t="s">
        <v>9169</v>
      </c>
    </row>
    <row r="4615" spans="1:1" x14ac:dyDescent="0.2">
      <c r="A4615" s="254" t="s">
        <v>9169</v>
      </c>
    </row>
    <row r="4616" spans="1:1" x14ac:dyDescent="0.2">
      <c r="A4616" s="254" t="s">
        <v>9169</v>
      </c>
    </row>
    <row r="4617" spans="1:1" x14ac:dyDescent="0.2">
      <c r="A4617" s="254" t="s">
        <v>9169</v>
      </c>
    </row>
    <row r="4618" spans="1:1" x14ac:dyDescent="0.2">
      <c r="A4618" s="254" t="s">
        <v>9169</v>
      </c>
    </row>
    <row r="4619" spans="1:1" x14ac:dyDescent="0.2">
      <c r="A4619" s="254" t="s">
        <v>9169</v>
      </c>
    </row>
    <row r="4620" spans="1:1" x14ac:dyDescent="0.2">
      <c r="A4620" s="254" t="s">
        <v>9169</v>
      </c>
    </row>
    <row r="4621" spans="1:1" x14ac:dyDescent="0.2">
      <c r="A4621" s="254" t="s">
        <v>9169</v>
      </c>
    </row>
    <row r="4622" spans="1:1" x14ac:dyDescent="0.2">
      <c r="A4622" s="254" t="s">
        <v>9169</v>
      </c>
    </row>
    <row r="4623" spans="1:1" x14ac:dyDescent="0.2">
      <c r="A4623" s="254" t="s">
        <v>9169</v>
      </c>
    </row>
    <row r="4624" spans="1:1" x14ac:dyDescent="0.2">
      <c r="A4624" s="254" t="s">
        <v>9169</v>
      </c>
    </row>
    <row r="4625" spans="1:1" x14ac:dyDescent="0.2">
      <c r="A4625" s="254" t="s">
        <v>9169</v>
      </c>
    </row>
    <row r="4626" spans="1:1" x14ac:dyDescent="0.2">
      <c r="A4626" s="254" t="s">
        <v>9169</v>
      </c>
    </row>
    <row r="4627" spans="1:1" x14ac:dyDescent="0.2">
      <c r="A4627" s="254" t="s">
        <v>9169</v>
      </c>
    </row>
    <row r="4628" spans="1:1" x14ac:dyDescent="0.2">
      <c r="A4628" s="254" t="s">
        <v>9169</v>
      </c>
    </row>
    <row r="4629" spans="1:1" x14ac:dyDescent="0.2">
      <c r="A4629" s="254" t="s">
        <v>9169</v>
      </c>
    </row>
    <row r="4630" spans="1:1" x14ac:dyDescent="0.2">
      <c r="A4630" s="254" t="s">
        <v>9169</v>
      </c>
    </row>
    <row r="4631" spans="1:1" x14ac:dyDescent="0.2">
      <c r="A4631" s="254" t="s">
        <v>9169</v>
      </c>
    </row>
    <row r="4632" spans="1:1" x14ac:dyDescent="0.2">
      <c r="A4632" s="254" t="s">
        <v>9169</v>
      </c>
    </row>
    <row r="4633" spans="1:1" x14ac:dyDescent="0.2">
      <c r="A4633" s="254" t="s">
        <v>9169</v>
      </c>
    </row>
    <row r="4634" spans="1:1" x14ac:dyDescent="0.2">
      <c r="A4634" s="254" t="s">
        <v>9169</v>
      </c>
    </row>
    <row r="4635" spans="1:1" x14ac:dyDescent="0.2">
      <c r="A4635" s="254" t="s">
        <v>9169</v>
      </c>
    </row>
    <row r="4636" spans="1:1" x14ac:dyDescent="0.2">
      <c r="A4636" s="254" t="s">
        <v>9169</v>
      </c>
    </row>
    <row r="4637" spans="1:1" x14ac:dyDescent="0.2">
      <c r="A4637" s="254" t="s">
        <v>9169</v>
      </c>
    </row>
    <row r="4638" spans="1:1" x14ac:dyDescent="0.2">
      <c r="A4638" s="254" t="s">
        <v>9169</v>
      </c>
    </row>
    <row r="4639" spans="1:1" x14ac:dyDescent="0.2">
      <c r="A4639" s="254" t="s">
        <v>9169</v>
      </c>
    </row>
    <row r="4640" spans="1:1" x14ac:dyDescent="0.2">
      <c r="A4640" s="254" t="s">
        <v>9169</v>
      </c>
    </row>
    <row r="4641" spans="1:1" x14ac:dyDescent="0.2">
      <c r="A4641" s="254" t="s">
        <v>9169</v>
      </c>
    </row>
    <row r="4642" spans="1:1" x14ac:dyDescent="0.2">
      <c r="A4642" s="254" t="s">
        <v>9169</v>
      </c>
    </row>
    <row r="4643" spans="1:1" x14ac:dyDescent="0.2">
      <c r="A4643" s="254" t="s">
        <v>9169</v>
      </c>
    </row>
    <row r="4644" spans="1:1" x14ac:dyDescent="0.2">
      <c r="A4644" s="254" t="s">
        <v>9169</v>
      </c>
    </row>
    <row r="4645" spans="1:1" x14ac:dyDescent="0.2">
      <c r="A4645" s="254" t="s">
        <v>9169</v>
      </c>
    </row>
    <row r="4646" spans="1:1" x14ac:dyDescent="0.2">
      <c r="A4646" s="254" t="s">
        <v>9169</v>
      </c>
    </row>
    <row r="4647" spans="1:1" x14ac:dyDescent="0.2">
      <c r="A4647" s="254" t="s">
        <v>9169</v>
      </c>
    </row>
    <row r="4648" spans="1:1" x14ac:dyDescent="0.2">
      <c r="A4648" s="254" t="s">
        <v>9169</v>
      </c>
    </row>
    <row r="4649" spans="1:1" x14ac:dyDescent="0.2">
      <c r="A4649" s="254" t="s">
        <v>9169</v>
      </c>
    </row>
    <row r="4650" spans="1:1" x14ac:dyDescent="0.2">
      <c r="A4650" s="254" t="s">
        <v>9169</v>
      </c>
    </row>
    <row r="4651" spans="1:1" x14ac:dyDescent="0.2">
      <c r="A4651" s="254" t="s">
        <v>9169</v>
      </c>
    </row>
    <row r="4652" spans="1:1" x14ac:dyDescent="0.2">
      <c r="A4652" s="254" t="s">
        <v>9169</v>
      </c>
    </row>
    <row r="4653" spans="1:1" x14ac:dyDescent="0.2">
      <c r="A4653" s="254" t="s">
        <v>9169</v>
      </c>
    </row>
    <row r="4654" spans="1:1" x14ac:dyDescent="0.2">
      <c r="A4654" s="254" t="s">
        <v>9169</v>
      </c>
    </row>
    <row r="4655" spans="1:1" x14ac:dyDescent="0.2">
      <c r="A4655" s="254" t="s">
        <v>9169</v>
      </c>
    </row>
    <row r="4656" spans="1:1" x14ac:dyDescent="0.2">
      <c r="A4656" s="254" t="s">
        <v>9169</v>
      </c>
    </row>
    <row r="4657" spans="1:1" x14ac:dyDescent="0.2">
      <c r="A4657" s="254" t="s">
        <v>9169</v>
      </c>
    </row>
    <row r="4658" spans="1:1" x14ac:dyDescent="0.2">
      <c r="A4658" s="254" t="s">
        <v>9169</v>
      </c>
    </row>
    <row r="4659" spans="1:1" x14ac:dyDescent="0.2">
      <c r="A4659" s="254" t="s">
        <v>9169</v>
      </c>
    </row>
    <row r="4660" spans="1:1" x14ac:dyDescent="0.2">
      <c r="A4660" s="254" t="s">
        <v>9169</v>
      </c>
    </row>
    <row r="4661" spans="1:1" x14ac:dyDescent="0.2">
      <c r="A4661" s="254" t="s">
        <v>9169</v>
      </c>
    </row>
    <row r="4662" spans="1:1" x14ac:dyDescent="0.2">
      <c r="A4662" s="254" t="s">
        <v>9169</v>
      </c>
    </row>
    <row r="4663" spans="1:1" x14ac:dyDescent="0.2">
      <c r="A4663" s="254" t="s">
        <v>9169</v>
      </c>
    </row>
    <row r="4664" spans="1:1" x14ac:dyDescent="0.2">
      <c r="A4664" s="254" t="s">
        <v>9169</v>
      </c>
    </row>
    <row r="4665" spans="1:1" x14ac:dyDescent="0.2">
      <c r="A4665" s="254" t="s">
        <v>9169</v>
      </c>
    </row>
    <row r="4666" spans="1:1" x14ac:dyDescent="0.2">
      <c r="A4666" s="254" t="s">
        <v>9169</v>
      </c>
    </row>
    <row r="4667" spans="1:1" x14ac:dyDescent="0.2">
      <c r="A4667" s="254" t="s">
        <v>9169</v>
      </c>
    </row>
    <row r="4668" spans="1:1" x14ac:dyDescent="0.2">
      <c r="A4668" s="254" t="s">
        <v>9169</v>
      </c>
    </row>
    <row r="4669" spans="1:1" x14ac:dyDescent="0.2">
      <c r="A4669" s="254" t="s">
        <v>9169</v>
      </c>
    </row>
    <row r="4670" spans="1:1" x14ac:dyDescent="0.2">
      <c r="A4670" s="254" t="s">
        <v>9169</v>
      </c>
    </row>
    <row r="4671" spans="1:1" x14ac:dyDescent="0.2">
      <c r="A4671" s="254" t="s">
        <v>9169</v>
      </c>
    </row>
    <row r="4672" spans="1:1" x14ac:dyDescent="0.2">
      <c r="A4672" s="254" t="s">
        <v>9169</v>
      </c>
    </row>
    <row r="4673" spans="1:1" x14ac:dyDescent="0.2">
      <c r="A4673" s="254" t="s">
        <v>9169</v>
      </c>
    </row>
    <row r="4674" spans="1:1" x14ac:dyDescent="0.2">
      <c r="A4674" s="254" t="s">
        <v>9169</v>
      </c>
    </row>
    <row r="4675" spans="1:1" x14ac:dyDescent="0.2">
      <c r="A4675" s="254" t="s">
        <v>9169</v>
      </c>
    </row>
    <row r="4676" spans="1:1" x14ac:dyDescent="0.2">
      <c r="A4676" s="254" t="s">
        <v>9169</v>
      </c>
    </row>
    <row r="4677" spans="1:1" x14ac:dyDescent="0.2">
      <c r="A4677" s="254" t="s">
        <v>9169</v>
      </c>
    </row>
    <row r="4678" spans="1:1" x14ac:dyDescent="0.2">
      <c r="A4678" s="254" t="s">
        <v>9169</v>
      </c>
    </row>
    <row r="4679" spans="1:1" x14ac:dyDescent="0.2">
      <c r="A4679" s="254" t="s">
        <v>9169</v>
      </c>
    </row>
    <row r="4680" spans="1:1" x14ac:dyDescent="0.2">
      <c r="A4680" s="254" t="s">
        <v>9169</v>
      </c>
    </row>
    <row r="4681" spans="1:1" x14ac:dyDescent="0.2">
      <c r="A4681" s="254" t="s">
        <v>9169</v>
      </c>
    </row>
    <row r="4682" spans="1:1" x14ac:dyDescent="0.2">
      <c r="A4682" s="254" t="s">
        <v>9169</v>
      </c>
    </row>
    <row r="4683" spans="1:1" x14ac:dyDescent="0.2">
      <c r="A4683" s="254" t="s">
        <v>9169</v>
      </c>
    </row>
    <row r="4684" spans="1:1" x14ac:dyDescent="0.2">
      <c r="A4684" s="254" t="s">
        <v>9169</v>
      </c>
    </row>
    <row r="4685" spans="1:1" x14ac:dyDescent="0.2">
      <c r="A4685" s="254" t="s">
        <v>9169</v>
      </c>
    </row>
    <row r="4686" spans="1:1" x14ac:dyDescent="0.2">
      <c r="A4686" s="254" t="s">
        <v>9169</v>
      </c>
    </row>
    <row r="4687" spans="1:1" x14ac:dyDescent="0.2">
      <c r="A4687" s="254" t="s">
        <v>9169</v>
      </c>
    </row>
    <row r="4688" spans="1:1" x14ac:dyDescent="0.2">
      <c r="A4688" s="254" t="s">
        <v>9169</v>
      </c>
    </row>
    <row r="4689" spans="1:1" x14ac:dyDescent="0.2">
      <c r="A4689" s="254" t="s">
        <v>9169</v>
      </c>
    </row>
    <row r="4690" spans="1:1" x14ac:dyDescent="0.2">
      <c r="A4690" s="254" t="s">
        <v>9169</v>
      </c>
    </row>
    <row r="4691" spans="1:1" x14ac:dyDescent="0.2">
      <c r="A4691" s="254" t="s">
        <v>9169</v>
      </c>
    </row>
    <row r="4692" spans="1:1" x14ac:dyDescent="0.2">
      <c r="A4692" s="254" t="s">
        <v>9169</v>
      </c>
    </row>
    <row r="4693" spans="1:1" x14ac:dyDescent="0.2">
      <c r="A4693" s="254" t="s">
        <v>9169</v>
      </c>
    </row>
    <row r="4694" spans="1:1" x14ac:dyDescent="0.2">
      <c r="A4694" s="254" t="s">
        <v>9169</v>
      </c>
    </row>
    <row r="4695" spans="1:1" x14ac:dyDescent="0.2">
      <c r="A4695" s="254" t="s">
        <v>9169</v>
      </c>
    </row>
    <row r="4696" spans="1:1" x14ac:dyDescent="0.2">
      <c r="A4696" s="254" t="s">
        <v>9169</v>
      </c>
    </row>
    <row r="4697" spans="1:1" x14ac:dyDescent="0.2">
      <c r="A4697" s="254" t="s">
        <v>9169</v>
      </c>
    </row>
    <row r="4698" spans="1:1" x14ac:dyDescent="0.2">
      <c r="A4698" s="254" t="s">
        <v>9169</v>
      </c>
    </row>
    <row r="4699" spans="1:1" x14ac:dyDescent="0.2">
      <c r="A4699" s="254" t="s">
        <v>9169</v>
      </c>
    </row>
    <row r="4700" spans="1:1" x14ac:dyDescent="0.2">
      <c r="A4700" s="254" t="s">
        <v>9169</v>
      </c>
    </row>
    <row r="4701" spans="1:1" x14ac:dyDescent="0.2">
      <c r="A4701" s="254" t="s">
        <v>9169</v>
      </c>
    </row>
    <row r="4702" spans="1:1" x14ac:dyDescent="0.2">
      <c r="A4702" s="254" t="s">
        <v>9169</v>
      </c>
    </row>
    <row r="4703" spans="1:1" x14ac:dyDescent="0.2">
      <c r="A4703" s="254" t="s">
        <v>9169</v>
      </c>
    </row>
    <row r="4704" spans="1:1" x14ac:dyDescent="0.2">
      <c r="A4704" s="254" t="s">
        <v>9169</v>
      </c>
    </row>
    <row r="4705" spans="1:1" x14ac:dyDescent="0.2">
      <c r="A4705" s="254" t="s">
        <v>9169</v>
      </c>
    </row>
    <row r="4706" spans="1:1" x14ac:dyDescent="0.2">
      <c r="A4706" s="254" t="s">
        <v>9169</v>
      </c>
    </row>
    <row r="4707" spans="1:1" x14ac:dyDescent="0.2">
      <c r="A4707" s="254" t="s">
        <v>9169</v>
      </c>
    </row>
    <row r="4708" spans="1:1" x14ac:dyDescent="0.2">
      <c r="A4708" s="254" t="s">
        <v>9169</v>
      </c>
    </row>
    <row r="4709" spans="1:1" x14ac:dyDescent="0.2">
      <c r="A4709" s="254" t="s">
        <v>9169</v>
      </c>
    </row>
    <row r="4710" spans="1:1" x14ac:dyDescent="0.2">
      <c r="A4710" s="254" t="s">
        <v>9169</v>
      </c>
    </row>
    <row r="4711" spans="1:1" x14ac:dyDescent="0.2">
      <c r="A4711" s="254" t="s">
        <v>9169</v>
      </c>
    </row>
    <row r="4712" spans="1:1" x14ac:dyDescent="0.2">
      <c r="A4712" s="254" t="s">
        <v>9169</v>
      </c>
    </row>
    <row r="4713" spans="1:1" x14ac:dyDescent="0.2">
      <c r="A4713" s="254" t="s">
        <v>9169</v>
      </c>
    </row>
    <row r="4714" spans="1:1" x14ac:dyDescent="0.2">
      <c r="A4714" s="254" t="s">
        <v>9169</v>
      </c>
    </row>
    <row r="4715" spans="1:1" x14ac:dyDescent="0.2">
      <c r="A4715" s="254" t="s">
        <v>9169</v>
      </c>
    </row>
    <row r="4716" spans="1:1" x14ac:dyDescent="0.2">
      <c r="A4716" s="254" t="s">
        <v>9169</v>
      </c>
    </row>
    <row r="4717" spans="1:1" x14ac:dyDescent="0.2">
      <c r="A4717" s="254" t="s">
        <v>9169</v>
      </c>
    </row>
    <row r="4718" spans="1:1" x14ac:dyDescent="0.2">
      <c r="A4718" s="254" t="s">
        <v>9169</v>
      </c>
    </row>
    <row r="4719" spans="1:1" x14ac:dyDescent="0.2">
      <c r="A4719" s="254" t="s">
        <v>9169</v>
      </c>
    </row>
    <row r="4720" spans="1:1" x14ac:dyDescent="0.2">
      <c r="A4720" s="254" t="s">
        <v>9169</v>
      </c>
    </row>
    <row r="4721" spans="1:1" x14ac:dyDescent="0.2">
      <c r="A4721" s="254" t="s">
        <v>9169</v>
      </c>
    </row>
    <row r="4722" spans="1:1" x14ac:dyDescent="0.2">
      <c r="A4722" s="254" t="s">
        <v>9169</v>
      </c>
    </row>
    <row r="4723" spans="1:1" x14ac:dyDescent="0.2">
      <c r="A4723" s="254" t="s">
        <v>9169</v>
      </c>
    </row>
    <row r="4724" spans="1:1" x14ac:dyDescent="0.2">
      <c r="A4724" s="254" t="s">
        <v>9169</v>
      </c>
    </row>
    <row r="4725" spans="1:1" x14ac:dyDescent="0.2">
      <c r="A4725" s="254" t="s">
        <v>9169</v>
      </c>
    </row>
    <row r="4726" spans="1:1" x14ac:dyDescent="0.2">
      <c r="A4726" s="254" t="s">
        <v>9169</v>
      </c>
    </row>
    <row r="4727" spans="1:1" x14ac:dyDescent="0.2">
      <c r="A4727" s="254" t="s">
        <v>9169</v>
      </c>
    </row>
    <row r="4728" spans="1:1" x14ac:dyDescent="0.2">
      <c r="A4728" s="254" t="s">
        <v>9169</v>
      </c>
    </row>
    <row r="4729" spans="1:1" x14ac:dyDescent="0.2">
      <c r="A4729" s="254" t="s">
        <v>9169</v>
      </c>
    </row>
    <row r="4730" spans="1:1" x14ac:dyDescent="0.2">
      <c r="A4730" s="254" t="s">
        <v>9169</v>
      </c>
    </row>
    <row r="4731" spans="1:1" x14ac:dyDescent="0.2">
      <c r="A4731" s="254" t="s">
        <v>9169</v>
      </c>
    </row>
    <row r="4732" spans="1:1" x14ac:dyDescent="0.2">
      <c r="A4732" s="254" t="s">
        <v>9169</v>
      </c>
    </row>
    <row r="4733" spans="1:1" x14ac:dyDescent="0.2">
      <c r="A4733" s="254" t="s">
        <v>9169</v>
      </c>
    </row>
    <row r="4734" spans="1:1" x14ac:dyDescent="0.2">
      <c r="A4734" s="254" t="s">
        <v>9169</v>
      </c>
    </row>
    <row r="4735" spans="1:1" x14ac:dyDescent="0.2">
      <c r="A4735" s="254" t="s">
        <v>9169</v>
      </c>
    </row>
    <row r="4736" spans="1:1" x14ac:dyDescent="0.2">
      <c r="A4736" s="254" t="s">
        <v>9169</v>
      </c>
    </row>
    <row r="4737" spans="1:1" x14ac:dyDescent="0.2">
      <c r="A4737" s="254" t="s">
        <v>9169</v>
      </c>
    </row>
    <row r="4738" spans="1:1" x14ac:dyDescent="0.2">
      <c r="A4738" s="254" t="s">
        <v>9169</v>
      </c>
    </row>
    <row r="4739" spans="1:1" x14ac:dyDescent="0.2">
      <c r="A4739" s="254" t="s">
        <v>9169</v>
      </c>
    </row>
    <row r="4740" spans="1:1" x14ac:dyDescent="0.2">
      <c r="A4740" s="254" t="s">
        <v>9169</v>
      </c>
    </row>
    <row r="4741" spans="1:1" x14ac:dyDescent="0.2">
      <c r="A4741" s="254" t="s">
        <v>9169</v>
      </c>
    </row>
    <row r="4742" spans="1:1" x14ac:dyDescent="0.2">
      <c r="A4742" s="254" t="s">
        <v>9169</v>
      </c>
    </row>
    <row r="4743" spans="1:1" x14ac:dyDescent="0.2">
      <c r="A4743" s="254" t="s">
        <v>9169</v>
      </c>
    </row>
    <row r="4744" spans="1:1" x14ac:dyDescent="0.2">
      <c r="A4744" s="254" t="s">
        <v>9169</v>
      </c>
    </row>
    <row r="4745" spans="1:1" x14ac:dyDescent="0.2">
      <c r="A4745" s="254" t="s">
        <v>9169</v>
      </c>
    </row>
    <row r="4746" spans="1:1" x14ac:dyDescent="0.2">
      <c r="A4746" s="254" t="s">
        <v>9169</v>
      </c>
    </row>
    <row r="4747" spans="1:1" x14ac:dyDescent="0.2">
      <c r="A4747" s="254" t="s">
        <v>9169</v>
      </c>
    </row>
    <row r="4748" spans="1:1" x14ac:dyDescent="0.2">
      <c r="A4748" s="254" t="s">
        <v>9169</v>
      </c>
    </row>
    <row r="4749" spans="1:1" x14ac:dyDescent="0.2">
      <c r="A4749" s="254" t="s">
        <v>9169</v>
      </c>
    </row>
    <row r="4750" spans="1:1" x14ac:dyDescent="0.2">
      <c r="A4750" s="254" t="s">
        <v>9169</v>
      </c>
    </row>
    <row r="4751" spans="1:1" x14ac:dyDescent="0.2">
      <c r="A4751" s="254" t="s">
        <v>9169</v>
      </c>
    </row>
    <row r="4752" spans="1:1" x14ac:dyDescent="0.2">
      <c r="A4752" s="254" t="s">
        <v>9169</v>
      </c>
    </row>
    <row r="4753" spans="1:1" x14ac:dyDescent="0.2">
      <c r="A4753" s="254" t="s">
        <v>9169</v>
      </c>
    </row>
    <row r="4754" spans="1:1" x14ac:dyDescent="0.2">
      <c r="A4754" s="254" t="s">
        <v>9169</v>
      </c>
    </row>
    <row r="4755" spans="1:1" x14ac:dyDescent="0.2">
      <c r="A4755" s="254" t="s">
        <v>9169</v>
      </c>
    </row>
    <row r="4756" spans="1:1" x14ac:dyDescent="0.2">
      <c r="A4756" s="254" t="s">
        <v>9169</v>
      </c>
    </row>
    <row r="4757" spans="1:1" x14ac:dyDescent="0.2">
      <c r="A4757" s="254" t="s">
        <v>9169</v>
      </c>
    </row>
    <row r="4758" spans="1:1" x14ac:dyDescent="0.2">
      <c r="A4758" s="254" t="s">
        <v>9169</v>
      </c>
    </row>
    <row r="4759" spans="1:1" x14ac:dyDescent="0.2">
      <c r="A4759" s="254" t="s">
        <v>9169</v>
      </c>
    </row>
    <row r="4760" spans="1:1" x14ac:dyDescent="0.2">
      <c r="A4760" s="254" t="s">
        <v>9169</v>
      </c>
    </row>
    <row r="4761" spans="1:1" x14ac:dyDescent="0.2">
      <c r="A4761" s="254" t="s">
        <v>9169</v>
      </c>
    </row>
    <row r="4762" spans="1:1" x14ac:dyDescent="0.2">
      <c r="A4762" s="254" t="s">
        <v>9169</v>
      </c>
    </row>
    <row r="4763" spans="1:1" x14ac:dyDescent="0.2">
      <c r="A4763" s="254" t="s">
        <v>9169</v>
      </c>
    </row>
    <row r="4764" spans="1:1" x14ac:dyDescent="0.2">
      <c r="A4764" s="254" t="s">
        <v>9169</v>
      </c>
    </row>
    <row r="4765" spans="1:1" x14ac:dyDescent="0.2">
      <c r="A4765" s="254" t="s">
        <v>9169</v>
      </c>
    </row>
    <row r="4766" spans="1:1" x14ac:dyDescent="0.2">
      <c r="A4766" s="254" t="s">
        <v>9169</v>
      </c>
    </row>
    <row r="4767" spans="1:1" x14ac:dyDescent="0.2">
      <c r="A4767" s="254" t="s">
        <v>9169</v>
      </c>
    </row>
    <row r="4768" spans="1:1" x14ac:dyDescent="0.2">
      <c r="A4768" s="254" t="s">
        <v>9169</v>
      </c>
    </row>
    <row r="4769" spans="1:1" x14ac:dyDescent="0.2">
      <c r="A4769" s="254" t="s">
        <v>9169</v>
      </c>
    </row>
    <row r="4770" spans="1:1" x14ac:dyDescent="0.2">
      <c r="A4770" s="254" t="s">
        <v>9169</v>
      </c>
    </row>
    <row r="4771" spans="1:1" x14ac:dyDescent="0.2">
      <c r="A4771" s="254" t="s">
        <v>9169</v>
      </c>
    </row>
    <row r="4772" spans="1:1" x14ac:dyDescent="0.2">
      <c r="A4772" s="254" t="s">
        <v>9169</v>
      </c>
    </row>
    <row r="4773" spans="1:1" x14ac:dyDescent="0.2">
      <c r="A4773" s="254" t="s">
        <v>9169</v>
      </c>
    </row>
    <row r="4774" spans="1:1" x14ac:dyDescent="0.2">
      <c r="A4774" s="254" t="s">
        <v>9169</v>
      </c>
    </row>
    <row r="4775" spans="1:1" x14ac:dyDescent="0.2">
      <c r="A4775" s="254" t="s">
        <v>9169</v>
      </c>
    </row>
    <row r="4776" spans="1:1" x14ac:dyDescent="0.2">
      <c r="A4776" s="254" t="s">
        <v>9169</v>
      </c>
    </row>
    <row r="4777" spans="1:1" x14ac:dyDescent="0.2">
      <c r="A4777" s="254" t="s">
        <v>9169</v>
      </c>
    </row>
    <row r="4778" spans="1:1" x14ac:dyDescent="0.2">
      <c r="A4778" s="254" t="s">
        <v>9169</v>
      </c>
    </row>
    <row r="4779" spans="1:1" x14ac:dyDescent="0.2">
      <c r="A4779" s="254" t="s">
        <v>9169</v>
      </c>
    </row>
    <row r="4780" spans="1:1" x14ac:dyDescent="0.2">
      <c r="A4780" s="254" t="s">
        <v>9169</v>
      </c>
    </row>
    <row r="4781" spans="1:1" x14ac:dyDescent="0.2">
      <c r="A4781" s="254" t="s">
        <v>9169</v>
      </c>
    </row>
    <row r="4782" spans="1:1" x14ac:dyDescent="0.2">
      <c r="A4782" s="254" t="s">
        <v>9169</v>
      </c>
    </row>
    <row r="4783" spans="1:1" x14ac:dyDescent="0.2">
      <c r="A4783" s="254" t="s">
        <v>9169</v>
      </c>
    </row>
    <row r="4784" spans="1:1" x14ac:dyDescent="0.2">
      <c r="A4784" s="254" t="s">
        <v>9169</v>
      </c>
    </row>
    <row r="4785" spans="1:1" x14ac:dyDescent="0.2">
      <c r="A4785" s="254" t="s">
        <v>9169</v>
      </c>
    </row>
    <row r="4786" spans="1:1" x14ac:dyDescent="0.2">
      <c r="A4786" s="254" t="s">
        <v>9169</v>
      </c>
    </row>
    <row r="4787" spans="1:1" x14ac:dyDescent="0.2">
      <c r="A4787" s="254" t="s">
        <v>9169</v>
      </c>
    </row>
    <row r="4788" spans="1:1" x14ac:dyDescent="0.2">
      <c r="A4788" s="254" t="s">
        <v>9169</v>
      </c>
    </row>
    <row r="4789" spans="1:1" x14ac:dyDescent="0.2">
      <c r="A4789" s="254" t="s">
        <v>9169</v>
      </c>
    </row>
    <row r="4790" spans="1:1" x14ac:dyDescent="0.2">
      <c r="A4790" s="254" t="s">
        <v>9169</v>
      </c>
    </row>
    <row r="4791" spans="1:1" x14ac:dyDescent="0.2">
      <c r="A4791" s="254" t="s">
        <v>9169</v>
      </c>
    </row>
    <row r="4792" spans="1:1" x14ac:dyDescent="0.2">
      <c r="A4792" s="254" t="s">
        <v>9169</v>
      </c>
    </row>
    <row r="4793" spans="1:1" x14ac:dyDescent="0.2">
      <c r="A4793" s="254" t="s">
        <v>9169</v>
      </c>
    </row>
    <row r="4794" spans="1:1" x14ac:dyDescent="0.2">
      <c r="A4794" s="254" t="s">
        <v>9169</v>
      </c>
    </row>
    <row r="4795" spans="1:1" x14ac:dyDescent="0.2">
      <c r="A4795" s="254" t="s">
        <v>9169</v>
      </c>
    </row>
    <row r="4796" spans="1:1" x14ac:dyDescent="0.2">
      <c r="A4796" s="254" t="s">
        <v>9169</v>
      </c>
    </row>
    <row r="4797" spans="1:1" x14ac:dyDescent="0.2">
      <c r="A4797" s="254" t="s">
        <v>9169</v>
      </c>
    </row>
    <row r="4798" spans="1:1" x14ac:dyDescent="0.2">
      <c r="A4798" s="254" t="s">
        <v>9169</v>
      </c>
    </row>
    <row r="4799" spans="1:1" x14ac:dyDescent="0.2">
      <c r="A4799" s="254" t="s">
        <v>9169</v>
      </c>
    </row>
    <row r="4800" spans="1:1" x14ac:dyDescent="0.2">
      <c r="A4800" s="254" t="s">
        <v>9169</v>
      </c>
    </row>
    <row r="4801" spans="1:1" x14ac:dyDescent="0.2">
      <c r="A4801" s="254" t="s">
        <v>9169</v>
      </c>
    </row>
    <row r="4802" spans="1:1" x14ac:dyDescent="0.2">
      <c r="A4802" s="254" t="s">
        <v>9169</v>
      </c>
    </row>
    <row r="4803" spans="1:1" x14ac:dyDescent="0.2">
      <c r="A4803" s="254" t="s">
        <v>9169</v>
      </c>
    </row>
    <row r="4804" spans="1:1" x14ac:dyDescent="0.2">
      <c r="A4804" s="254" t="s">
        <v>9169</v>
      </c>
    </row>
    <row r="4805" spans="1:1" x14ac:dyDescent="0.2">
      <c r="A4805" s="254" t="s">
        <v>9169</v>
      </c>
    </row>
    <row r="4806" spans="1:1" x14ac:dyDescent="0.2">
      <c r="A4806" s="254" t="s">
        <v>9169</v>
      </c>
    </row>
    <row r="4807" spans="1:1" x14ac:dyDescent="0.2">
      <c r="A4807" s="254" t="s">
        <v>9169</v>
      </c>
    </row>
    <row r="4808" spans="1:1" x14ac:dyDescent="0.2">
      <c r="A4808" s="254" t="s">
        <v>9169</v>
      </c>
    </row>
    <row r="4809" spans="1:1" x14ac:dyDescent="0.2">
      <c r="A4809" s="254" t="s">
        <v>9169</v>
      </c>
    </row>
    <row r="4810" spans="1:1" x14ac:dyDescent="0.2">
      <c r="A4810" s="254" t="s">
        <v>9169</v>
      </c>
    </row>
    <row r="4811" spans="1:1" x14ac:dyDescent="0.2">
      <c r="A4811" s="254" t="s">
        <v>9169</v>
      </c>
    </row>
    <row r="4812" spans="1:1" x14ac:dyDescent="0.2">
      <c r="A4812" s="254" t="s">
        <v>9169</v>
      </c>
    </row>
    <row r="4813" spans="1:1" x14ac:dyDescent="0.2">
      <c r="A4813" s="254" t="s">
        <v>9169</v>
      </c>
    </row>
    <row r="4814" spans="1:1" x14ac:dyDescent="0.2">
      <c r="A4814" s="254" t="s">
        <v>9169</v>
      </c>
    </row>
    <row r="4815" spans="1:1" x14ac:dyDescent="0.2">
      <c r="A4815" s="254" t="s">
        <v>9169</v>
      </c>
    </row>
    <row r="4816" spans="1:1" x14ac:dyDescent="0.2">
      <c r="A4816" s="254" t="s">
        <v>9169</v>
      </c>
    </row>
    <row r="4817" spans="1:1" x14ac:dyDescent="0.2">
      <c r="A4817" s="254" t="s">
        <v>9169</v>
      </c>
    </row>
    <row r="4818" spans="1:1" x14ac:dyDescent="0.2">
      <c r="A4818" s="254" t="s">
        <v>9169</v>
      </c>
    </row>
    <row r="4819" spans="1:1" x14ac:dyDescent="0.2">
      <c r="A4819" s="254" t="s">
        <v>9169</v>
      </c>
    </row>
    <row r="4820" spans="1:1" x14ac:dyDescent="0.2">
      <c r="A4820" s="254" t="s">
        <v>9169</v>
      </c>
    </row>
    <row r="4821" spans="1:1" x14ac:dyDescent="0.2">
      <c r="A4821" s="254" t="s">
        <v>9169</v>
      </c>
    </row>
    <row r="4822" spans="1:1" x14ac:dyDescent="0.2">
      <c r="A4822" s="254" t="s">
        <v>9169</v>
      </c>
    </row>
    <row r="4823" spans="1:1" x14ac:dyDescent="0.2">
      <c r="A4823" s="254" t="s">
        <v>9169</v>
      </c>
    </row>
    <row r="4824" spans="1:1" x14ac:dyDescent="0.2">
      <c r="A4824" s="254" t="s">
        <v>9169</v>
      </c>
    </row>
    <row r="4825" spans="1:1" x14ac:dyDescent="0.2">
      <c r="A4825" s="254" t="s">
        <v>9169</v>
      </c>
    </row>
    <row r="4826" spans="1:1" x14ac:dyDescent="0.2">
      <c r="A4826" s="254" t="s">
        <v>9169</v>
      </c>
    </row>
    <row r="4827" spans="1:1" x14ac:dyDescent="0.2">
      <c r="A4827" s="254" t="s">
        <v>9169</v>
      </c>
    </row>
    <row r="4828" spans="1:1" x14ac:dyDescent="0.2">
      <c r="A4828" s="254" t="s">
        <v>9169</v>
      </c>
    </row>
    <row r="4829" spans="1:1" x14ac:dyDescent="0.2">
      <c r="A4829" s="254" t="s">
        <v>9169</v>
      </c>
    </row>
    <row r="4830" spans="1:1" x14ac:dyDescent="0.2">
      <c r="A4830" s="254" t="s">
        <v>9169</v>
      </c>
    </row>
    <row r="4831" spans="1:1" x14ac:dyDescent="0.2">
      <c r="A4831" s="254" t="s">
        <v>9169</v>
      </c>
    </row>
    <row r="4832" spans="1:1" x14ac:dyDescent="0.2">
      <c r="A4832" s="254" t="s">
        <v>9169</v>
      </c>
    </row>
    <row r="4833" spans="1:1" x14ac:dyDescent="0.2">
      <c r="A4833" s="254" t="s">
        <v>9169</v>
      </c>
    </row>
    <row r="4834" spans="1:1" x14ac:dyDescent="0.2">
      <c r="A4834" s="254" t="s">
        <v>9169</v>
      </c>
    </row>
    <row r="4835" spans="1:1" x14ac:dyDescent="0.2">
      <c r="A4835" s="254" t="s">
        <v>9169</v>
      </c>
    </row>
    <row r="4836" spans="1:1" x14ac:dyDescent="0.2">
      <c r="A4836" s="254" t="s">
        <v>9169</v>
      </c>
    </row>
    <row r="4837" spans="1:1" x14ac:dyDescent="0.2">
      <c r="A4837" s="254" t="s">
        <v>9169</v>
      </c>
    </row>
    <row r="4838" spans="1:1" x14ac:dyDescent="0.2">
      <c r="A4838" s="254" t="s">
        <v>9169</v>
      </c>
    </row>
    <row r="4839" spans="1:1" x14ac:dyDescent="0.2">
      <c r="A4839" s="254" t="s">
        <v>9169</v>
      </c>
    </row>
    <row r="4840" spans="1:1" x14ac:dyDescent="0.2">
      <c r="A4840" s="254" t="s">
        <v>9169</v>
      </c>
    </row>
    <row r="4841" spans="1:1" x14ac:dyDescent="0.2">
      <c r="A4841" s="254" t="s">
        <v>9169</v>
      </c>
    </row>
    <row r="4842" spans="1:1" x14ac:dyDescent="0.2">
      <c r="A4842" s="254" t="s">
        <v>9169</v>
      </c>
    </row>
    <row r="4843" spans="1:1" x14ac:dyDescent="0.2">
      <c r="A4843" s="254" t="s">
        <v>9169</v>
      </c>
    </row>
    <row r="4844" spans="1:1" x14ac:dyDescent="0.2">
      <c r="A4844" s="254" t="s">
        <v>9169</v>
      </c>
    </row>
    <row r="4845" spans="1:1" x14ac:dyDescent="0.2">
      <c r="A4845" s="254" t="s">
        <v>9169</v>
      </c>
    </row>
    <row r="4846" spans="1:1" x14ac:dyDescent="0.2">
      <c r="A4846" s="254" t="s">
        <v>9169</v>
      </c>
    </row>
    <row r="4847" spans="1:1" x14ac:dyDescent="0.2">
      <c r="A4847" s="254" t="s">
        <v>9169</v>
      </c>
    </row>
    <row r="4848" spans="1:1" x14ac:dyDescent="0.2">
      <c r="A4848" s="254" t="s">
        <v>9169</v>
      </c>
    </row>
    <row r="4849" spans="1:1" x14ac:dyDescent="0.2">
      <c r="A4849" s="254" t="s">
        <v>9169</v>
      </c>
    </row>
    <row r="4850" spans="1:1" x14ac:dyDescent="0.2">
      <c r="A4850" s="254" t="s">
        <v>9169</v>
      </c>
    </row>
    <row r="4851" spans="1:1" x14ac:dyDescent="0.2">
      <c r="A4851" s="254" t="s">
        <v>9169</v>
      </c>
    </row>
    <row r="4852" spans="1:1" x14ac:dyDescent="0.2">
      <c r="A4852" s="254" t="s">
        <v>9169</v>
      </c>
    </row>
    <row r="4853" spans="1:1" x14ac:dyDescent="0.2">
      <c r="A4853" s="254" t="s">
        <v>9169</v>
      </c>
    </row>
    <row r="4854" spans="1:1" x14ac:dyDescent="0.2">
      <c r="A4854" s="254" t="s">
        <v>9169</v>
      </c>
    </row>
    <row r="4855" spans="1:1" x14ac:dyDescent="0.2">
      <c r="A4855" s="254" t="s">
        <v>9169</v>
      </c>
    </row>
    <row r="4856" spans="1:1" x14ac:dyDescent="0.2">
      <c r="A4856" s="254" t="s">
        <v>9169</v>
      </c>
    </row>
    <row r="4857" spans="1:1" x14ac:dyDescent="0.2">
      <c r="A4857" s="254" t="s">
        <v>9169</v>
      </c>
    </row>
    <row r="4858" spans="1:1" x14ac:dyDescent="0.2">
      <c r="A4858" s="254" t="s">
        <v>9169</v>
      </c>
    </row>
    <row r="4859" spans="1:1" x14ac:dyDescent="0.2">
      <c r="A4859" s="254" t="s">
        <v>9169</v>
      </c>
    </row>
    <row r="4860" spans="1:1" x14ac:dyDescent="0.2">
      <c r="A4860" s="254" t="s">
        <v>9169</v>
      </c>
    </row>
    <row r="4861" spans="1:1" x14ac:dyDescent="0.2">
      <c r="A4861" s="254" t="s">
        <v>9169</v>
      </c>
    </row>
    <row r="4862" spans="1:1" x14ac:dyDescent="0.2">
      <c r="A4862" s="254" t="s">
        <v>9169</v>
      </c>
    </row>
    <row r="4863" spans="1:1" x14ac:dyDescent="0.2">
      <c r="A4863" s="254" t="s">
        <v>9169</v>
      </c>
    </row>
    <row r="4864" spans="1:1" x14ac:dyDescent="0.2">
      <c r="A4864" s="254" t="s">
        <v>9169</v>
      </c>
    </row>
    <row r="4865" spans="1:1" x14ac:dyDescent="0.2">
      <c r="A4865" s="254" t="s">
        <v>9169</v>
      </c>
    </row>
    <row r="4866" spans="1:1" x14ac:dyDescent="0.2">
      <c r="A4866" s="254" t="s">
        <v>9169</v>
      </c>
    </row>
    <row r="4867" spans="1:1" x14ac:dyDescent="0.2">
      <c r="A4867" s="254" t="s">
        <v>9169</v>
      </c>
    </row>
    <row r="4868" spans="1:1" x14ac:dyDescent="0.2">
      <c r="A4868" s="254" t="s">
        <v>9169</v>
      </c>
    </row>
    <row r="4869" spans="1:1" x14ac:dyDescent="0.2">
      <c r="A4869" s="254" t="s">
        <v>9169</v>
      </c>
    </row>
    <row r="4870" spans="1:1" x14ac:dyDescent="0.2">
      <c r="A4870" s="254" t="s">
        <v>9169</v>
      </c>
    </row>
    <row r="4871" spans="1:1" x14ac:dyDescent="0.2">
      <c r="A4871" s="254" t="s">
        <v>9169</v>
      </c>
    </row>
    <row r="4872" spans="1:1" x14ac:dyDescent="0.2">
      <c r="A4872" s="254" t="s">
        <v>9169</v>
      </c>
    </row>
    <row r="4873" spans="1:1" x14ac:dyDescent="0.2">
      <c r="A4873" s="254" t="s">
        <v>9169</v>
      </c>
    </row>
    <row r="4874" spans="1:1" x14ac:dyDescent="0.2">
      <c r="A4874" s="254" t="s">
        <v>9169</v>
      </c>
    </row>
    <row r="4875" spans="1:1" x14ac:dyDescent="0.2">
      <c r="A4875" s="254" t="s">
        <v>9169</v>
      </c>
    </row>
    <row r="4876" spans="1:1" x14ac:dyDescent="0.2">
      <c r="A4876" s="254" t="s">
        <v>9169</v>
      </c>
    </row>
    <row r="4877" spans="1:1" x14ac:dyDescent="0.2">
      <c r="A4877" s="254" t="s">
        <v>9169</v>
      </c>
    </row>
    <row r="4878" spans="1:1" x14ac:dyDescent="0.2">
      <c r="A4878" s="254" t="s">
        <v>9169</v>
      </c>
    </row>
    <row r="4879" spans="1:1" x14ac:dyDescent="0.2">
      <c r="A4879" s="254" t="s">
        <v>9169</v>
      </c>
    </row>
    <row r="4880" spans="1:1" x14ac:dyDescent="0.2">
      <c r="A4880" s="254" t="s">
        <v>9169</v>
      </c>
    </row>
    <row r="4881" spans="1:1" x14ac:dyDescent="0.2">
      <c r="A4881" s="254" t="s">
        <v>9169</v>
      </c>
    </row>
    <row r="4882" spans="1:1" x14ac:dyDescent="0.2">
      <c r="A4882" s="254" t="s">
        <v>9169</v>
      </c>
    </row>
    <row r="4883" spans="1:1" x14ac:dyDescent="0.2">
      <c r="A4883" s="254" t="s">
        <v>9169</v>
      </c>
    </row>
    <row r="4884" spans="1:1" x14ac:dyDescent="0.2">
      <c r="A4884" s="254" t="s">
        <v>9169</v>
      </c>
    </row>
    <row r="4885" spans="1:1" x14ac:dyDescent="0.2">
      <c r="A4885" s="254" t="s">
        <v>9169</v>
      </c>
    </row>
    <row r="4886" spans="1:1" x14ac:dyDescent="0.2">
      <c r="A4886" s="254" t="s">
        <v>9169</v>
      </c>
    </row>
    <row r="4887" spans="1:1" x14ac:dyDescent="0.2">
      <c r="A4887" s="254" t="s">
        <v>9169</v>
      </c>
    </row>
    <row r="4888" spans="1:1" x14ac:dyDescent="0.2">
      <c r="A4888" s="254" t="s">
        <v>9169</v>
      </c>
    </row>
    <row r="4889" spans="1:1" x14ac:dyDescent="0.2">
      <c r="A4889" s="254" t="s">
        <v>9169</v>
      </c>
    </row>
    <row r="4890" spans="1:1" x14ac:dyDescent="0.2">
      <c r="A4890" s="254" t="s">
        <v>9169</v>
      </c>
    </row>
    <row r="4891" spans="1:1" x14ac:dyDescent="0.2">
      <c r="A4891" s="254" t="s">
        <v>9169</v>
      </c>
    </row>
    <row r="4892" spans="1:1" x14ac:dyDescent="0.2">
      <c r="A4892" s="254" t="s">
        <v>9169</v>
      </c>
    </row>
    <row r="4893" spans="1:1" x14ac:dyDescent="0.2">
      <c r="A4893" s="254" t="s">
        <v>9169</v>
      </c>
    </row>
    <row r="4894" spans="1:1" x14ac:dyDescent="0.2">
      <c r="A4894" s="254" t="s">
        <v>9169</v>
      </c>
    </row>
    <row r="4895" spans="1:1" x14ac:dyDescent="0.2">
      <c r="A4895" s="254" t="s">
        <v>9169</v>
      </c>
    </row>
    <row r="4896" spans="1:1" x14ac:dyDescent="0.2">
      <c r="A4896" s="254" t="s">
        <v>9169</v>
      </c>
    </row>
    <row r="4897" spans="1:1" x14ac:dyDescent="0.2">
      <c r="A4897" s="254" t="s">
        <v>9169</v>
      </c>
    </row>
    <row r="4898" spans="1:1" x14ac:dyDescent="0.2">
      <c r="A4898" s="254" t="s">
        <v>9169</v>
      </c>
    </row>
    <row r="4899" spans="1:1" x14ac:dyDescent="0.2">
      <c r="A4899" s="254" t="s">
        <v>9169</v>
      </c>
    </row>
    <row r="4900" spans="1:1" x14ac:dyDescent="0.2">
      <c r="A4900" s="254" t="s">
        <v>9169</v>
      </c>
    </row>
    <row r="4901" spans="1:1" x14ac:dyDescent="0.2">
      <c r="A4901" s="254" t="s">
        <v>9169</v>
      </c>
    </row>
    <row r="4902" spans="1:1" x14ac:dyDescent="0.2">
      <c r="A4902" s="254" t="s">
        <v>9169</v>
      </c>
    </row>
    <row r="4903" spans="1:1" x14ac:dyDescent="0.2">
      <c r="A4903" s="254" t="s">
        <v>9169</v>
      </c>
    </row>
    <row r="4904" spans="1:1" x14ac:dyDescent="0.2">
      <c r="A4904" s="254" t="s">
        <v>9169</v>
      </c>
    </row>
    <row r="4905" spans="1:1" x14ac:dyDescent="0.2">
      <c r="A4905" s="254" t="s">
        <v>9169</v>
      </c>
    </row>
    <row r="4906" spans="1:1" x14ac:dyDescent="0.2">
      <c r="A4906" s="254" t="s">
        <v>9169</v>
      </c>
    </row>
    <row r="4907" spans="1:1" x14ac:dyDescent="0.2">
      <c r="A4907" s="254" t="s">
        <v>9169</v>
      </c>
    </row>
    <row r="4908" spans="1:1" x14ac:dyDescent="0.2">
      <c r="A4908" s="254" t="s">
        <v>9169</v>
      </c>
    </row>
    <row r="4909" spans="1:1" x14ac:dyDescent="0.2">
      <c r="A4909" s="254" t="s">
        <v>9169</v>
      </c>
    </row>
    <row r="4910" spans="1:1" x14ac:dyDescent="0.2">
      <c r="A4910" s="254" t="s">
        <v>9169</v>
      </c>
    </row>
    <row r="4911" spans="1:1" x14ac:dyDescent="0.2">
      <c r="A4911" s="254" t="s">
        <v>9169</v>
      </c>
    </row>
    <row r="4912" spans="1:1" x14ac:dyDescent="0.2">
      <c r="A4912" s="254" t="s">
        <v>9169</v>
      </c>
    </row>
    <row r="4913" spans="1:1" x14ac:dyDescent="0.2">
      <c r="A4913" s="254" t="s">
        <v>9169</v>
      </c>
    </row>
    <row r="4914" spans="1:1" x14ac:dyDescent="0.2">
      <c r="A4914" s="254" t="s">
        <v>9169</v>
      </c>
    </row>
    <row r="4915" spans="1:1" x14ac:dyDescent="0.2">
      <c r="A4915" s="254" t="s">
        <v>9169</v>
      </c>
    </row>
    <row r="4916" spans="1:1" x14ac:dyDescent="0.2">
      <c r="A4916" s="254" t="s">
        <v>9169</v>
      </c>
    </row>
    <row r="4917" spans="1:1" x14ac:dyDescent="0.2">
      <c r="A4917" s="254" t="s">
        <v>9169</v>
      </c>
    </row>
    <row r="4918" spans="1:1" x14ac:dyDescent="0.2">
      <c r="A4918" s="254" t="s">
        <v>9169</v>
      </c>
    </row>
    <row r="4919" spans="1:1" x14ac:dyDescent="0.2">
      <c r="A4919" s="254" t="s">
        <v>9169</v>
      </c>
    </row>
    <row r="4920" spans="1:1" x14ac:dyDescent="0.2">
      <c r="A4920" s="254" t="s">
        <v>9169</v>
      </c>
    </row>
    <row r="4921" spans="1:1" x14ac:dyDescent="0.2">
      <c r="A4921" s="254" t="s">
        <v>9169</v>
      </c>
    </row>
    <row r="4922" spans="1:1" x14ac:dyDescent="0.2">
      <c r="A4922" s="254" t="s">
        <v>9169</v>
      </c>
    </row>
    <row r="4923" spans="1:1" x14ac:dyDescent="0.2">
      <c r="A4923" s="254" t="s">
        <v>9169</v>
      </c>
    </row>
    <row r="4924" spans="1:1" x14ac:dyDescent="0.2">
      <c r="A4924" s="254" t="s">
        <v>9169</v>
      </c>
    </row>
    <row r="4925" spans="1:1" x14ac:dyDescent="0.2">
      <c r="A4925" s="254" t="s">
        <v>9169</v>
      </c>
    </row>
    <row r="4926" spans="1:1" x14ac:dyDescent="0.2">
      <c r="A4926" s="254" t="s">
        <v>9169</v>
      </c>
    </row>
    <row r="4927" spans="1:1" x14ac:dyDescent="0.2">
      <c r="A4927" s="254" t="s">
        <v>9169</v>
      </c>
    </row>
    <row r="4928" spans="1:1" x14ac:dyDescent="0.2">
      <c r="A4928" s="254" t="s">
        <v>9169</v>
      </c>
    </row>
    <row r="4929" spans="1:1" x14ac:dyDescent="0.2">
      <c r="A4929" s="254" t="s">
        <v>9169</v>
      </c>
    </row>
    <row r="4930" spans="1:1" x14ac:dyDescent="0.2">
      <c r="A4930" s="254" t="s">
        <v>9169</v>
      </c>
    </row>
    <row r="4931" spans="1:1" x14ac:dyDescent="0.2">
      <c r="A4931" s="254" t="s">
        <v>9169</v>
      </c>
    </row>
    <row r="4932" spans="1:1" x14ac:dyDescent="0.2">
      <c r="A4932" s="254" t="s">
        <v>9169</v>
      </c>
    </row>
    <row r="4933" spans="1:1" x14ac:dyDescent="0.2">
      <c r="A4933" s="254" t="s">
        <v>9169</v>
      </c>
    </row>
    <row r="4934" spans="1:1" x14ac:dyDescent="0.2">
      <c r="A4934" s="254" t="s">
        <v>9169</v>
      </c>
    </row>
    <row r="4935" spans="1:1" x14ac:dyDescent="0.2">
      <c r="A4935" s="254" t="s">
        <v>9169</v>
      </c>
    </row>
    <row r="4936" spans="1:1" x14ac:dyDescent="0.2">
      <c r="A4936" s="254" t="s">
        <v>9169</v>
      </c>
    </row>
    <row r="4937" spans="1:1" x14ac:dyDescent="0.2">
      <c r="A4937" s="254" t="s">
        <v>9169</v>
      </c>
    </row>
    <row r="4938" spans="1:1" x14ac:dyDescent="0.2">
      <c r="A4938" s="254" t="s">
        <v>9169</v>
      </c>
    </row>
    <row r="4939" spans="1:1" x14ac:dyDescent="0.2">
      <c r="A4939" s="254" t="s">
        <v>9169</v>
      </c>
    </row>
    <row r="4940" spans="1:1" x14ac:dyDescent="0.2">
      <c r="A4940" s="254" t="s">
        <v>9169</v>
      </c>
    </row>
    <row r="4941" spans="1:1" x14ac:dyDescent="0.2">
      <c r="A4941" s="254" t="s">
        <v>9169</v>
      </c>
    </row>
    <row r="4942" spans="1:1" x14ac:dyDescent="0.2">
      <c r="A4942" s="254" t="s">
        <v>9169</v>
      </c>
    </row>
    <row r="4943" spans="1:1" x14ac:dyDescent="0.2">
      <c r="A4943" s="254" t="s">
        <v>9169</v>
      </c>
    </row>
    <row r="4944" spans="1:1" x14ac:dyDescent="0.2">
      <c r="A4944" s="254" t="s">
        <v>9169</v>
      </c>
    </row>
    <row r="4945" spans="1:1" x14ac:dyDescent="0.2">
      <c r="A4945" s="254" t="s">
        <v>9169</v>
      </c>
    </row>
    <row r="4946" spans="1:1" x14ac:dyDescent="0.2">
      <c r="A4946" s="254" t="s">
        <v>9169</v>
      </c>
    </row>
    <row r="4947" spans="1:1" x14ac:dyDescent="0.2">
      <c r="A4947" s="254" t="s">
        <v>9169</v>
      </c>
    </row>
    <row r="4948" spans="1:1" x14ac:dyDescent="0.2">
      <c r="A4948" s="254" t="s">
        <v>9169</v>
      </c>
    </row>
    <row r="4949" spans="1:1" x14ac:dyDescent="0.2">
      <c r="A4949" s="254" t="s">
        <v>9169</v>
      </c>
    </row>
    <row r="4950" spans="1:1" x14ac:dyDescent="0.2">
      <c r="A4950" s="254" t="s">
        <v>9169</v>
      </c>
    </row>
    <row r="4951" spans="1:1" x14ac:dyDescent="0.2">
      <c r="A4951" s="254" t="s">
        <v>9169</v>
      </c>
    </row>
    <row r="4952" spans="1:1" x14ac:dyDescent="0.2">
      <c r="A4952" s="254" t="s">
        <v>9169</v>
      </c>
    </row>
    <row r="4953" spans="1:1" x14ac:dyDescent="0.2">
      <c r="A4953" s="254" t="s">
        <v>9169</v>
      </c>
    </row>
    <row r="4954" spans="1:1" x14ac:dyDescent="0.2">
      <c r="A4954" s="254" t="s">
        <v>9169</v>
      </c>
    </row>
    <row r="4955" spans="1:1" x14ac:dyDescent="0.2">
      <c r="A4955" s="254" t="s">
        <v>9169</v>
      </c>
    </row>
    <row r="4956" spans="1:1" x14ac:dyDescent="0.2">
      <c r="A4956" s="254" t="s">
        <v>9169</v>
      </c>
    </row>
    <row r="4957" spans="1:1" x14ac:dyDescent="0.2">
      <c r="A4957" s="254" t="s">
        <v>9169</v>
      </c>
    </row>
    <row r="4958" spans="1:1" x14ac:dyDescent="0.2">
      <c r="A4958" s="254" t="s">
        <v>9169</v>
      </c>
    </row>
    <row r="4959" spans="1:1" x14ac:dyDescent="0.2">
      <c r="A4959" s="254" t="s">
        <v>9169</v>
      </c>
    </row>
    <row r="4960" spans="1:1" x14ac:dyDescent="0.2">
      <c r="A4960" s="254" t="s">
        <v>9169</v>
      </c>
    </row>
    <row r="4961" spans="1:1" x14ac:dyDescent="0.2">
      <c r="A4961" s="254" t="s">
        <v>9169</v>
      </c>
    </row>
    <row r="4962" spans="1:1" x14ac:dyDescent="0.2">
      <c r="A4962" s="254" t="s">
        <v>9169</v>
      </c>
    </row>
    <row r="4963" spans="1:1" x14ac:dyDescent="0.2">
      <c r="A4963" s="254" t="s">
        <v>9169</v>
      </c>
    </row>
    <row r="4964" spans="1:1" x14ac:dyDescent="0.2">
      <c r="A4964" s="254" t="s">
        <v>9169</v>
      </c>
    </row>
    <row r="4965" spans="1:1" x14ac:dyDescent="0.2">
      <c r="A4965" s="254" t="s">
        <v>9169</v>
      </c>
    </row>
    <row r="4966" spans="1:1" x14ac:dyDescent="0.2">
      <c r="A4966" s="254" t="s">
        <v>9169</v>
      </c>
    </row>
    <row r="4967" spans="1:1" x14ac:dyDescent="0.2">
      <c r="A4967" s="254" t="s">
        <v>9169</v>
      </c>
    </row>
    <row r="4968" spans="1:1" x14ac:dyDescent="0.2">
      <c r="A4968" s="254" t="s">
        <v>9169</v>
      </c>
    </row>
    <row r="4969" spans="1:1" x14ac:dyDescent="0.2">
      <c r="A4969" s="254" t="s">
        <v>9169</v>
      </c>
    </row>
    <row r="4970" spans="1:1" x14ac:dyDescent="0.2">
      <c r="A4970" s="254" t="s">
        <v>9169</v>
      </c>
    </row>
    <row r="4971" spans="1:1" x14ac:dyDescent="0.2">
      <c r="A4971" s="254" t="s">
        <v>9169</v>
      </c>
    </row>
    <row r="4972" spans="1:1" x14ac:dyDescent="0.2">
      <c r="A4972" s="254" t="s">
        <v>9169</v>
      </c>
    </row>
    <row r="4973" spans="1:1" x14ac:dyDescent="0.2">
      <c r="A4973" s="254" t="s">
        <v>9169</v>
      </c>
    </row>
    <row r="4974" spans="1:1" x14ac:dyDescent="0.2">
      <c r="A4974" s="254" t="s">
        <v>9169</v>
      </c>
    </row>
    <row r="4975" spans="1:1" x14ac:dyDescent="0.2">
      <c r="A4975" s="254" t="s">
        <v>9169</v>
      </c>
    </row>
    <row r="4976" spans="1:1" x14ac:dyDescent="0.2">
      <c r="A4976" s="254" t="s">
        <v>9169</v>
      </c>
    </row>
    <row r="4977" spans="1:1" x14ac:dyDescent="0.2">
      <c r="A4977" s="254" t="s">
        <v>9169</v>
      </c>
    </row>
    <row r="4978" spans="1:1" x14ac:dyDescent="0.2">
      <c r="A4978" s="254" t="s">
        <v>9169</v>
      </c>
    </row>
    <row r="4979" spans="1:1" x14ac:dyDescent="0.2">
      <c r="A4979" s="254" t="s">
        <v>9169</v>
      </c>
    </row>
    <row r="4980" spans="1:1" x14ac:dyDescent="0.2">
      <c r="A4980" s="254" t="s">
        <v>9169</v>
      </c>
    </row>
    <row r="4981" spans="1:1" x14ac:dyDescent="0.2">
      <c r="A4981" s="254" t="s">
        <v>9169</v>
      </c>
    </row>
    <row r="4982" spans="1:1" x14ac:dyDescent="0.2">
      <c r="A4982" s="254" t="s">
        <v>9169</v>
      </c>
    </row>
    <row r="4983" spans="1:1" x14ac:dyDescent="0.2">
      <c r="A4983" s="254" t="s">
        <v>9169</v>
      </c>
    </row>
    <row r="4984" spans="1:1" x14ac:dyDescent="0.2">
      <c r="A4984" s="254" t="s">
        <v>9169</v>
      </c>
    </row>
    <row r="4985" spans="1:1" x14ac:dyDescent="0.2">
      <c r="A4985" s="254" t="s">
        <v>9169</v>
      </c>
    </row>
    <row r="4986" spans="1:1" x14ac:dyDescent="0.2">
      <c r="A4986" s="254" t="s">
        <v>9169</v>
      </c>
    </row>
    <row r="4987" spans="1:1" x14ac:dyDescent="0.2">
      <c r="A4987" s="254" t="s">
        <v>9169</v>
      </c>
    </row>
    <row r="4988" spans="1:1" x14ac:dyDescent="0.2">
      <c r="A4988" s="254" t="s">
        <v>9169</v>
      </c>
    </row>
    <row r="4989" spans="1:1" x14ac:dyDescent="0.2">
      <c r="A4989" s="254" t="s">
        <v>9169</v>
      </c>
    </row>
    <row r="4990" spans="1:1" x14ac:dyDescent="0.2">
      <c r="A4990" s="254" t="s">
        <v>9169</v>
      </c>
    </row>
    <row r="4991" spans="1:1" x14ac:dyDescent="0.2">
      <c r="A4991" s="254" t="s">
        <v>9169</v>
      </c>
    </row>
    <row r="4992" spans="1:1" x14ac:dyDescent="0.2">
      <c r="A4992" s="254" t="s">
        <v>9169</v>
      </c>
    </row>
    <row r="4993" spans="1:1" x14ac:dyDescent="0.2">
      <c r="A4993" s="254" t="s">
        <v>9169</v>
      </c>
    </row>
    <row r="4994" spans="1:1" x14ac:dyDescent="0.2">
      <c r="A4994" s="254" t="s">
        <v>9169</v>
      </c>
    </row>
    <row r="4995" spans="1:1" x14ac:dyDescent="0.2">
      <c r="A4995" s="254" t="s">
        <v>9169</v>
      </c>
    </row>
    <row r="4996" spans="1:1" x14ac:dyDescent="0.2">
      <c r="A4996" s="254" t="s">
        <v>9169</v>
      </c>
    </row>
    <row r="4997" spans="1:1" x14ac:dyDescent="0.2">
      <c r="A4997" s="254" t="s">
        <v>9169</v>
      </c>
    </row>
    <row r="4998" spans="1:1" x14ac:dyDescent="0.2">
      <c r="A4998" s="254" t="s">
        <v>9169</v>
      </c>
    </row>
    <row r="4999" spans="1:1" x14ac:dyDescent="0.2">
      <c r="A4999" s="254" t="s">
        <v>9169</v>
      </c>
    </row>
    <row r="5000" spans="1:1" x14ac:dyDescent="0.2">
      <c r="A5000" s="254" t="s">
        <v>9169</v>
      </c>
    </row>
    <row r="5001" spans="1:1" x14ac:dyDescent="0.2">
      <c r="A5001" s="254" t="s">
        <v>9169</v>
      </c>
    </row>
    <row r="5002" spans="1:1" x14ac:dyDescent="0.2">
      <c r="A5002" s="254" t="s">
        <v>9169</v>
      </c>
    </row>
    <row r="5003" spans="1:1" x14ac:dyDescent="0.2">
      <c r="A5003" s="254" t="s">
        <v>9169</v>
      </c>
    </row>
    <row r="5004" spans="1:1" x14ac:dyDescent="0.2">
      <c r="A5004" s="254" t="s">
        <v>9169</v>
      </c>
    </row>
    <row r="5005" spans="1:1" x14ac:dyDescent="0.2">
      <c r="A5005" s="254" t="s">
        <v>9169</v>
      </c>
    </row>
    <row r="5006" spans="1:1" x14ac:dyDescent="0.2">
      <c r="A5006" s="254" t="s">
        <v>9169</v>
      </c>
    </row>
    <row r="5007" spans="1:1" x14ac:dyDescent="0.2">
      <c r="A5007" s="254" t="s">
        <v>9169</v>
      </c>
    </row>
    <row r="5008" spans="1:1" x14ac:dyDescent="0.2">
      <c r="A5008" s="254" t="s">
        <v>9169</v>
      </c>
    </row>
    <row r="5009" spans="1:1" x14ac:dyDescent="0.2">
      <c r="A5009" s="254" t="s">
        <v>9169</v>
      </c>
    </row>
    <row r="5010" spans="1:1" x14ac:dyDescent="0.2">
      <c r="A5010" s="254" t="s">
        <v>9169</v>
      </c>
    </row>
    <row r="5011" spans="1:1" x14ac:dyDescent="0.2">
      <c r="A5011" s="254" t="s">
        <v>9169</v>
      </c>
    </row>
    <row r="5012" spans="1:1" x14ac:dyDescent="0.2">
      <c r="A5012" s="254" t="s">
        <v>9169</v>
      </c>
    </row>
    <row r="5013" spans="1:1" x14ac:dyDescent="0.2">
      <c r="A5013" s="254" t="s">
        <v>9169</v>
      </c>
    </row>
    <row r="5014" spans="1:1" x14ac:dyDescent="0.2">
      <c r="A5014" s="254" t="s">
        <v>9169</v>
      </c>
    </row>
    <row r="5015" spans="1:1" x14ac:dyDescent="0.2">
      <c r="A5015" s="254" t="s">
        <v>9169</v>
      </c>
    </row>
    <row r="5016" spans="1:1" x14ac:dyDescent="0.2">
      <c r="A5016" s="254" t="s">
        <v>9169</v>
      </c>
    </row>
    <row r="5017" spans="1:1" x14ac:dyDescent="0.2">
      <c r="A5017" s="254" t="s">
        <v>9169</v>
      </c>
    </row>
    <row r="5018" spans="1:1" x14ac:dyDescent="0.2">
      <c r="A5018" s="254" t="s">
        <v>9169</v>
      </c>
    </row>
    <row r="5019" spans="1:1" x14ac:dyDescent="0.2">
      <c r="A5019" s="254" t="s">
        <v>9169</v>
      </c>
    </row>
    <row r="5020" spans="1:1" x14ac:dyDescent="0.2">
      <c r="A5020" s="254" t="s">
        <v>9169</v>
      </c>
    </row>
    <row r="5021" spans="1:1" x14ac:dyDescent="0.2">
      <c r="A5021" s="254" t="s">
        <v>9169</v>
      </c>
    </row>
    <row r="5022" spans="1:1" x14ac:dyDescent="0.2">
      <c r="A5022" s="254" t="s">
        <v>9169</v>
      </c>
    </row>
    <row r="5023" spans="1:1" x14ac:dyDescent="0.2">
      <c r="A5023" s="254" t="s">
        <v>9169</v>
      </c>
    </row>
    <row r="5024" spans="1:1" x14ac:dyDescent="0.2">
      <c r="A5024" s="254" t="s">
        <v>9169</v>
      </c>
    </row>
    <row r="5025" spans="1:1" x14ac:dyDescent="0.2">
      <c r="A5025" s="254" t="s">
        <v>9169</v>
      </c>
    </row>
    <row r="5026" spans="1:1" x14ac:dyDescent="0.2">
      <c r="A5026" s="254" t="s">
        <v>9169</v>
      </c>
    </row>
    <row r="5027" spans="1:1" x14ac:dyDescent="0.2">
      <c r="A5027" s="254" t="s">
        <v>9169</v>
      </c>
    </row>
    <row r="5028" spans="1:1" x14ac:dyDescent="0.2">
      <c r="A5028" s="254" t="s">
        <v>9169</v>
      </c>
    </row>
    <row r="5029" spans="1:1" x14ac:dyDescent="0.2">
      <c r="A5029" s="254" t="s">
        <v>9169</v>
      </c>
    </row>
    <row r="5030" spans="1:1" x14ac:dyDescent="0.2">
      <c r="A5030" s="254" t="s">
        <v>9169</v>
      </c>
    </row>
    <row r="5031" spans="1:1" x14ac:dyDescent="0.2">
      <c r="A5031" s="254" t="s">
        <v>9169</v>
      </c>
    </row>
    <row r="5032" spans="1:1" x14ac:dyDescent="0.2">
      <c r="A5032" s="254" t="s">
        <v>9169</v>
      </c>
    </row>
    <row r="5033" spans="1:1" x14ac:dyDescent="0.2">
      <c r="A5033" s="254" t="s">
        <v>9169</v>
      </c>
    </row>
    <row r="5034" spans="1:1" x14ac:dyDescent="0.2">
      <c r="A5034" s="254" t="s">
        <v>9169</v>
      </c>
    </row>
    <row r="5035" spans="1:1" x14ac:dyDescent="0.2">
      <c r="A5035" s="254" t="s">
        <v>9169</v>
      </c>
    </row>
    <row r="5036" spans="1:1" x14ac:dyDescent="0.2">
      <c r="A5036" s="254" t="s">
        <v>9169</v>
      </c>
    </row>
    <row r="5037" spans="1:1" x14ac:dyDescent="0.2">
      <c r="A5037" s="254" t="s">
        <v>9169</v>
      </c>
    </row>
    <row r="5038" spans="1:1" x14ac:dyDescent="0.2">
      <c r="A5038" s="254" t="s">
        <v>9169</v>
      </c>
    </row>
    <row r="5039" spans="1:1" x14ac:dyDescent="0.2">
      <c r="A5039" s="254" t="s">
        <v>9169</v>
      </c>
    </row>
    <row r="5040" spans="1:1" x14ac:dyDescent="0.2">
      <c r="A5040" s="254" t="s">
        <v>9169</v>
      </c>
    </row>
    <row r="5041" spans="1:1" x14ac:dyDescent="0.2">
      <c r="A5041" s="254" t="s">
        <v>9169</v>
      </c>
    </row>
    <row r="5042" spans="1:1" x14ac:dyDescent="0.2">
      <c r="A5042" s="254" t="s">
        <v>9169</v>
      </c>
    </row>
    <row r="5043" spans="1:1" x14ac:dyDescent="0.2">
      <c r="A5043" s="254" t="s">
        <v>9169</v>
      </c>
    </row>
    <row r="5044" spans="1:1" x14ac:dyDescent="0.2">
      <c r="A5044" s="254" t="s">
        <v>9169</v>
      </c>
    </row>
    <row r="5045" spans="1:1" x14ac:dyDescent="0.2">
      <c r="A5045" s="254" t="s">
        <v>9169</v>
      </c>
    </row>
    <row r="5046" spans="1:1" x14ac:dyDescent="0.2">
      <c r="A5046" s="254" t="s">
        <v>9169</v>
      </c>
    </row>
    <row r="5047" spans="1:1" x14ac:dyDescent="0.2">
      <c r="A5047" s="254" t="s">
        <v>9169</v>
      </c>
    </row>
    <row r="5048" spans="1:1" x14ac:dyDescent="0.2">
      <c r="A5048" s="254" t="s">
        <v>9169</v>
      </c>
    </row>
    <row r="5049" spans="1:1" x14ac:dyDescent="0.2">
      <c r="A5049" s="254" t="s">
        <v>9169</v>
      </c>
    </row>
    <row r="5050" spans="1:1" x14ac:dyDescent="0.2">
      <c r="A5050" s="254" t="s">
        <v>9169</v>
      </c>
    </row>
    <row r="5051" spans="1:1" x14ac:dyDescent="0.2">
      <c r="A5051" s="254" t="s">
        <v>9169</v>
      </c>
    </row>
    <row r="5052" spans="1:1" x14ac:dyDescent="0.2">
      <c r="A5052" s="254" t="s">
        <v>9169</v>
      </c>
    </row>
    <row r="5053" spans="1:1" x14ac:dyDescent="0.2">
      <c r="A5053" s="254" t="s">
        <v>9169</v>
      </c>
    </row>
    <row r="5054" spans="1:1" x14ac:dyDescent="0.2">
      <c r="A5054" s="254" t="s">
        <v>9169</v>
      </c>
    </row>
    <row r="5055" spans="1:1" x14ac:dyDescent="0.2">
      <c r="A5055" s="254" t="s">
        <v>9169</v>
      </c>
    </row>
    <row r="5056" spans="1:1" x14ac:dyDescent="0.2">
      <c r="A5056" s="254" t="s">
        <v>9169</v>
      </c>
    </row>
    <row r="5057" spans="1:1" x14ac:dyDescent="0.2">
      <c r="A5057" s="254" t="s">
        <v>9169</v>
      </c>
    </row>
    <row r="5058" spans="1:1" x14ac:dyDescent="0.2">
      <c r="A5058" s="254" t="s">
        <v>9169</v>
      </c>
    </row>
    <row r="5059" spans="1:1" x14ac:dyDescent="0.2">
      <c r="A5059" s="254" t="s">
        <v>9169</v>
      </c>
    </row>
    <row r="5060" spans="1:1" x14ac:dyDescent="0.2">
      <c r="A5060" s="254" t="s">
        <v>9169</v>
      </c>
    </row>
    <row r="5061" spans="1:1" x14ac:dyDescent="0.2">
      <c r="A5061" s="254" t="s">
        <v>9169</v>
      </c>
    </row>
    <row r="5062" spans="1:1" x14ac:dyDescent="0.2">
      <c r="A5062" s="254" t="s">
        <v>9169</v>
      </c>
    </row>
    <row r="5063" spans="1:1" x14ac:dyDescent="0.2">
      <c r="A5063" s="254" t="s">
        <v>9169</v>
      </c>
    </row>
    <row r="5064" spans="1:1" x14ac:dyDescent="0.2">
      <c r="A5064" s="254" t="s">
        <v>9169</v>
      </c>
    </row>
    <row r="5065" spans="1:1" x14ac:dyDescent="0.2">
      <c r="A5065" s="254" t="s">
        <v>9169</v>
      </c>
    </row>
    <row r="5066" spans="1:1" x14ac:dyDescent="0.2">
      <c r="A5066" s="254" t="s">
        <v>9169</v>
      </c>
    </row>
    <row r="5067" spans="1:1" x14ac:dyDescent="0.2">
      <c r="A5067" s="254" t="s">
        <v>9169</v>
      </c>
    </row>
    <row r="5068" spans="1:1" x14ac:dyDescent="0.2">
      <c r="A5068" s="254" t="s">
        <v>9169</v>
      </c>
    </row>
    <row r="5069" spans="1:1" x14ac:dyDescent="0.2">
      <c r="A5069" s="254" t="s">
        <v>9169</v>
      </c>
    </row>
    <row r="5070" spans="1:1" x14ac:dyDescent="0.2">
      <c r="A5070" s="254" t="s">
        <v>9169</v>
      </c>
    </row>
    <row r="5071" spans="1:1" x14ac:dyDescent="0.2">
      <c r="A5071" s="254" t="s">
        <v>9169</v>
      </c>
    </row>
    <row r="5072" spans="1:1" x14ac:dyDescent="0.2">
      <c r="A5072" s="254" t="s">
        <v>9169</v>
      </c>
    </row>
    <row r="5073" spans="1:1" x14ac:dyDescent="0.2">
      <c r="A5073" s="254" t="s">
        <v>9169</v>
      </c>
    </row>
    <row r="5074" spans="1:1" x14ac:dyDescent="0.2">
      <c r="A5074" s="254" t="s">
        <v>9169</v>
      </c>
    </row>
    <row r="5075" spans="1:1" x14ac:dyDescent="0.2">
      <c r="A5075" s="254" t="s">
        <v>9169</v>
      </c>
    </row>
    <row r="5076" spans="1:1" x14ac:dyDescent="0.2">
      <c r="A5076" s="254" t="s">
        <v>9169</v>
      </c>
    </row>
    <row r="5077" spans="1:1" x14ac:dyDescent="0.2">
      <c r="A5077" s="254" t="s">
        <v>9169</v>
      </c>
    </row>
    <row r="5078" spans="1:1" x14ac:dyDescent="0.2">
      <c r="A5078" s="254" t="s">
        <v>9169</v>
      </c>
    </row>
    <row r="5079" spans="1:1" x14ac:dyDescent="0.2">
      <c r="A5079" s="254" t="s">
        <v>9169</v>
      </c>
    </row>
    <row r="5080" spans="1:1" x14ac:dyDescent="0.2">
      <c r="A5080" s="254" t="s">
        <v>9169</v>
      </c>
    </row>
    <row r="5081" spans="1:1" x14ac:dyDescent="0.2">
      <c r="A5081" s="254" t="s">
        <v>9169</v>
      </c>
    </row>
    <row r="5082" spans="1:1" x14ac:dyDescent="0.2">
      <c r="A5082" s="254" t="s">
        <v>9169</v>
      </c>
    </row>
    <row r="5083" spans="1:1" x14ac:dyDescent="0.2">
      <c r="A5083" s="254" t="s">
        <v>9169</v>
      </c>
    </row>
    <row r="5084" spans="1:1" x14ac:dyDescent="0.2">
      <c r="A5084" s="254" t="s">
        <v>9169</v>
      </c>
    </row>
    <row r="5085" spans="1:1" x14ac:dyDescent="0.2">
      <c r="A5085" s="254" t="s">
        <v>9169</v>
      </c>
    </row>
    <row r="5086" spans="1:1" x14ac:dyDescent="0.2">
      <c r="A5086" s="254" t="s">
        <v>9169</v>
      </c>
    </row>
    <row r="5087" spans="1:1" x14ac:dyDescent="0.2">
      <c r="A5087" s="254" t="s">
        <v>9169</v>
      </c>
    </row>
    <row r="5088" spans="1:1" x14ac:dyDescent="0.2">
      <c r="A5088" s="254" t="s">
        <v>9169</v>
      </c>
    </row>
    <row r="5089" spans="1:1" x14ac:dyDescent="0.2">
      <c r="A5089" s="254" t="s">
        <v>9169</v>
      </c>
    </row>
    <row r="5090" spans="1:1" x14ac:dyDescent="0.2">
      <c r="A5090" s="254" t="s">
        <v>9169</v>
      </c>
    </row>
    <row r="5091" spans="1:1" x14ac:dyDescent="0.2">
      <c r="A5091" s="254" t="s">
        <v>9169</v>
      </c>
    </row>
    <row r="5092" spans="1:1" x14ac:dyDescent="0.2">
      <c r="A5092" s="254" t="s">
        <v>9169</v>
      </c>
    </row>
    <row r="5093" spans="1:1" x14ac:dyDescent="0.2">
      <c r="A5093" s="254" t="s">
        <v>9169</v>
      </c>
    </row>
    <row r="5094" spans="1:1" x14ac:dyDescent="0.2">
      <c r="A5094" s="254" t="s">
        <v>9169</v>
      </c>
    </row>
    <row r="5095" spans="1:1" x14ac:dyDescent="0.2">
      <c r="A5095" s="254" t="s">
        <v>9169</v>
      </c>
    </row>
    <row r="5096" spans="1:1" x14ac:dyDescent="0.2">
      <c r="A5096" s="254" t="s">
        <v>9169</v>
      </c>
    </row>
    <row r="5097" spans="1:1" x14ac:dyDescent="0.2">
      <c r="A5097" s="254" t="s">
        <v>9169</v>
      </c>
    </row>
    <row r="5098" spans="1:1" x14ac:dyDescent="0.2">
      <c r="A5098" s="254" t="s">
        <v>9169</v>
      </c>
    </row>
    <row r="5099" spans="1:1" x14ac:dyDescent="0.2">
      <c r="A5099" s="254" t="s">
        <v>9169</v>
      </c>
    </row>
    <row r="5100" spans="1:1" x14ac:dyDescent="0.2">
      <c r="A5100" s="254" t="s">
        <v>9169</v>
      </c>
    </row>
    <row r="5101" spans="1:1" x14ac:dyDescent="0.2">
      <c r="A5101" s="254" t="s">
        <v>9169</v>
      </c>
    </row>
    <row r="5102" spans="1:1" x14ac:dyDescent="0.2">
      <c r="A5102" s="254" t="s">
        <v>9169</v>
      </c>
    </row>
    <row r="5103" spans="1:1" x14ac:dyDescent="0.2">
      <c r="A5103" s="254" t="s">
        <v>9169</v>
      </c>
    </row>
    <row r="5104" spans="1:1" x14ac:dyDescent="0.2">
      <c r="A5104" s="254" t="s">
        <v>9169</v>
      </c>
    </row>
    <row r="5105" spans="1:1" x14ac:dyDescent="0.2">
      <c r="A5105" s="254" t="s">
        <v>9169</v>
      </c>
    </row>
    <row r="5106" spans="1:1" x14ac:dyDescent="0.2">
      <c r="A5106" s="254" t="s">
        <v>9169</v>
      </c>
    </row>
    <row r="5107" spans="1:1" x14ac:dyDescent="0.2">
      <c r="A5107" s="254" t="s">
        <v>9169</v>
      </c>
    </row>
    <row r="5108" spans="1:1" x14ac:dyDescent="0.2">
      <c r="A5108" s="254" t="s">
        <v>9169</v>
      </c>
    </row>
    <row r="5109" spans="1:1" x14ac:dyDescent="0.2">
      <c r="A5109" s="254" t="s">
        <v>9169</v>
      </c>
    </row>
    <row r="5110" spans="1:1" x14ac:dyDescent="0.2">
      <c r="A5110" s="254" t="s">
        <v>9169</v>
      </c>
    </row>
    <row r="5111" spans="1:1" x14ac:dyDescent="0.2">
      <c r="A5111" s="254" t="s">
        <v>9169</v>
      </c>
    </row>
    <row r="5112" spans="1:1" x14ac:dyDescent="0.2">
      <c r="A5112" s="254" t="s">
        <v>9169</v>
      </c>
    </row>
    <row r="5113" spans="1:1" x14ac:dyDescent="0.2">
      <c r="A5113" s="254" t="s">
        <v>9169</v>
      </c>
    </row>
    <row r="5114" spans="1:1" x14ac:dyDescent="0.2">
      <c r="A5114" s="254" t="s">
        <v>9169</v>
      </c>
    </row>
    <row r="5115" spans="1:1" x14ac:dyDescent="0.2">
      <c r="A5115" s="254" t="s">
        <v>9169</v>
      </c>
    </row>
    <row r="5116" spans="1:1" x14ac:dyDescent="0.2">
      <c r="A5116" s="254" t="s">
        <v>9169</v>
      </c>
    </row>
    <row r="5117" spans="1:1" x14ac:dyDescent="0.2">
      <c r="A5117" s="254" t="s">
        <v>9169</v>
      </c>
    </row>
    <row r="5118" spans="1:1" x14ac:dyDescent="0.2">
      <c r="A5118" s="254" t="s">
        <v>9169</v>
      </c>
    </row>
    <row r="5119" spans="1:1" x14ac:dyDescent="0.2">
      <c r="A5119" s="254" t="s">
        <v>9169</v>
      </c>
    </row>
    <row r="5120" spans="1:1" x14ac:dyDescent="0.2">
      <c r="A5120" s="254" t="s">
        <v>9169</v>
      </c>
    </row>
    <row r="5121" spans="1:1" x14ac:dyDescent="0.2">
      <c r="A5121" s="254" t="s">
        <v>9169</v>
      </c>
    </row>
    <row r="5122" spans="1:1" x14ac:dyDescent="0.2">
      <c r="A5122" s="254" t="s">
        <v>9169</v>
      </c>
    </row>
    <row r="5123" spans="1:1" x14ac:dyDescent="0.2">
      <c r="A5123" s="254" t="s">
        <v>9169</v>
      </c>
    </row>
    <row r="5124" spans="1:1" x14ac:dyDescent="0.2">
      <c r="A5124" s="254" t="s">
        <v>9169</v>
      </c>
    </row>
    <row r="5125" spans="1:1" x14ac:dyDescent="0.2">
      <c r="A5125" s="254" t="s">
        <v>9169</v>
      </c>
    </row>
    <row r="5126" spans="1:1" x14ac:dyDescent="0.2">
      <c r="A5126" s="254" t="s">
        <v>9169</v>
      </c>
    </row>
    <row r="5127" spans="1:1" x14ac:dyDescent="0.2">
      <c r="A5127" s="254" t="s">
        <v>9169</v>
      </c>
    </row>
    <row r="5128" spans="1:1" x14ac:dyDescent="0.2">
      <c r="A5128" s="254" t="s">
        <v>9169</v>
      </c>
    </row>
    <row r="5129" spans="1:1" x14ac:dyDescent="0.2">
      <c r="A5129" s="254" t="s">
        <v>9169</v>
      </c>
    </row>
    <row r="5130" spans="1:1" x14ac:dyDescent="0.2">
      <c r="A5130" s="254" t="s">
        <v>9169</v>
      </c>
    </row>
    <row r="5131" spans="1:1" x14ac:dyDescent="0.2">
      <c r="A5131" s="254" t="s">
        <v>9169</v>
      </c>
    </row>
    <row r="5132" spans="1:1" x14ac:dyDescent="0.2">
      <c r="A5132" s="254" t="s">
        <v>9169</v>
      </c>
    </row>
    <row r="5133" spans="1:1" x14ac:dyDescent="0.2">
      <c r="A5133" s="254" t="s">
        <v>9169</v>
      </c>
    </row>
    <row r="5134" spans="1:1" x14ac:dyDescent="0.2">
      <c r="A5134" s="254" t="s">
        <v>9169</v>
      </c>
    </row>
    <row r="5135" spans="1:1" x14ac:dyDescent="0.2">
      <c r="A5135" s="254" t="s">
        <v>9169</v>
      </c>
    </row>
    <row r="5136" spans="1:1" x14ac:dyDescent="0.2">
      <c r="A5136" s="254" t="s">
        <v>9169</v>
      </c>
    </row>
    <row r="5137" spans="1:1" x14ac:dyDescent="0.2">
      <c r="A5137" s="254" t="s">
        <v>9169</v>
      </c>
    </row>
    <row r="5138" spans="1:1" x14ac:dyDescent="0.2">
      <c r="A5138" s="254" t="s">
        <v>9169</v>
      </c>
    </row>
    <row r="5139" spans="1:1" x14ac:dyDescent="0.2">
      <c r="A5139" s="254" t="s">
        <v>9169</v>
      </c>
    </row>
    <row r="5140" spans="1:1" x14ac:dyDescent="0.2">
      <c r="A5140" s="254" t="s">
        <v>9169</v>
      </c>
    </row>
    <row r="5141" spans="1:1" x14ac:dyDescent="0.2">
      <c r="A5141" s="254" t="s">
        <v>9169</v>
      </c>
    </row>
    <row r="5142" spans="1:1" x14ac:dyDescent="0.2">
      <c r="A5142" s="254" t="s">
        <v>9169</v>
      </c>
    </row>
    <row r="5143" spans="1:1" x14ac:dyDescent="0.2">
      <c r="A5143" s="254" t="s">
        <v>9169</v>
      </c>
    </row>
    <row r="5144" spans="1:1" x14ac:dyDescent="0.2">
      <c r="A5144" s="254" t="s">
        <v>9169</v>
      </c>
    </row>
    <row r="5145" spans="1:1" x14ac:dyDescent="0.2">
      <c r="A5145" s="254" t="s">
        <v>9169</v>
      </c>
    </row>
    <row r="5146" spans="1:1" x14ac:dyDescent="0.2">
      <c r="A5146" s="254" t="s">
        <v>9169</v>
      </c>
    </row>
    <row r="5147" spans="1:1" x14ac:dyDescent="0.2">
      <c r="A5147" s="254" t="s">
        <v>9169</v>
      </c>
    </row>
    <row r="5148" spans="1:1" x14ac:dyDescent="0.2">
      <c r="A5148" s="254" t="s">
        <v>9169</v>
      </c>
    </row>
    <row r="5149" spans="1:1" x14ac:dyDescent="0.2">
      <c r="A5149" s="254" t="s">
        <v>9169</v>
      </c>
    </row>
    <row r="5150" spans="1:1" x14ac:dyDescent="0.2">
      <c r="A5150" s="254" t="s">
        <v>9169</v>
      </c>
    </row>
    <row r="5151" spans="1:1" x14ac:dyDescent="0.2">
      <c r="A5151" s="254" t="s">
        <v>9169</v>
      </c>
    </row>
    <row r="5152" spans="1:1" x14ac:dyDescent="0.2">
      <c r="A5152" s="254" t="s">
        <v>9169</v>
      </c>
    </row>
    <row r="5153" spans="1:1" x14ac:dyDescent="0.2">
      <c r="A5153" s="254" t="s">
        <v>9169</v>
      </c>
    </row>
    <row r="5154" spans="1:1" x14ac:dyDescent="0.2">
      <c r="A5154" s="254" t="s">
        <v>9169</v>
      </c>
    </row>
    <row r="5155" spans="1:1" x14ac:dyDescent="0.2">
      <c r="A5155" s="254" t="s">
        <v>9169</v>
      </c>
    </row>
    <row r="5156" spans="1:1" x14ac:dyDescent="0.2">
      <c r="A5156" s="254" t="s">
        <v>9169</v>
      </c>
    </row>
    <row r="5157" spans="1:1" x14ac:dyDescent="0.2">
      <c r="A5157" s="254" t="s">
        <v>9169</v>
      </c>
    </row>
    <row r="5158" spans="1:1" x14ac:dyDescent="0.2">
      <c r="A5158" s="254" t="s">
        <v>9169</v>
      </c>
    </row>
    <row r="5159" spans="1:1" x14ac:dyDescent="0.2">
      <c r="A5159" s="254" t="s">
        <v>9169</v>
      </c>
    </row>
    <row r="5160" spans="1:1" x14ac:dyDescent="0.2">
      <c r="A5160" s="254" t="s">
        <v>9169</v>
      </c>
    </row>
    <row r="5161" spans="1:1" x14ac:dyDescent="0.2">
      <c r="A5161" s="254" t="s">
        <v>9169</v>
      </c>
    </row>
    <row r="5162" spans="1:1" x14ac:dyDescent="0.2">
      <c r="A5162" s="254" t="s">
        <v>9169</v>
      </c>
    </row>
    <row r="5163" spans="1:1" x14ac:dyDescent="0.2">
      <c r="A5163" s="254" t="s">
        <v>9169</v>
      </c>
    </row>
    <row r="5164" spans="1:1" x14ac:dyDescent="0.2">
      <c r="A5164" s="254" t="s">
        <v>9169</v>
      </c>
    </row>
    <row r="5165" spans="1:1" x14ac:dyDescent="0.2">
      <c r="A5165" s="254" t="s">
        <v>9169</v>
      </c>
    </row>
    <row r="5166" spans="1:1" x14ac:dyDescent="0.2">
      <c r="A5166" s="254" t="s">
        <v>9169</v>
      </c>
    </row>
    <row r="5167" spans="1:1" x14ac:dyDescent="0.2">
      <c r="A5167" s="254" t="s">
        <v>9169</v>
      </c>
    </row>
    <row r="5168" spans="1:1" x14ac:dyDescent="0.2">
      <c r="A5168" s="254" t="s">
        <v>9169</v>
      </c>
    </row>
    <row r="5169" spans="1:1" x14ac:dyDescent="0.2">
      <c r="A5169" s="254" t="s">
        <v>9169</v>
      </c>
    </row>
    <row r="5170" spans="1:1" x14ac:dyDescent="0.2">
      <c r="A5170" s="254" t="s">
        <v>9169</v>
      </c>
    </row>
    <row r="5171" spans="1:1" x14ac:dyDescent="0.2">
      <c r="A5171" s="254" t="s">
        <v>9169</v>
      </c>
    </row>
    <row r="5172" spans="1:1" x14ac:dyDescent="0.2">
      <c r="A5172" s="254" t="s">
        <v>9169</v>
      </c>
    </row>
    <row r="5173" spans="1:1" x14ac:dyDescent="0.2">
      <c r="A5173" s="254" t="s">
        <v>9169</v>
      </c>
    </row>
    <row r="5174" spans="1:1" x14ac:dyDescent="0.2">
      <c r="A5174" s="254" t="s">
        <v>9169</v>
      </c>
    </row>
    <row r="5175" spans="1:1" x14ac:dyDescent="0.2">
      <c r="A5175" s="254" t="s">
        <v>9169</v>
      </c>
    </row>
    <row r="5176" spans="1:1" x14ac:dyDescent="0.2">
      <c r="A5176" s="254" t="s">
        <v>9169</v>
      </c>
    </row>
    <row r="5177" spans="1:1" x14ac:dyDescent="0.2">
      <c r="A5177" s="254" t="s">
        <v>9169</v>
      </c>
    </row>
    <row r="5178" spans="1:1" x14ac:dyDescent="0.2">
      <c r="A5178" s="254" t="s">
        <v>9169</v>
      </c>
    </row>
    <row r="5179" spans="1:1" x14ac:dyDescent="0.2">
      <c r="A5179" s="254" t="s">
        <v>9169</v>
      </c>
    </row>
    <row r="5180" spans="1:1" x14ac:dyDescent="0.2">
      <c r="A5180" s="254" t="s">
        <v>9169</v>
      </c>
    </row>
    <row r="5181" spans="1:1" x14ac:dyDescent="0.2">
      <c r="A5181" s="254" t="s">
        <v>9169</v>
      </c>
    </row>
    <row r="5182" spans="1:1" x14ac:dyDescent="0.2">
      <c r="A5182" s="254" t="s">
        <v>9169</v>
      </c>
    </row>
    <row r="5183" spans="1:1" x14ac:dyDescent="0.2">
      <c r="A5183" s="254" t="s">
        <v>9169</v>
      </c>
    </row>
    <row r="5184" spans="1:1" x14ac:dyDescent="0.2">
      <c r="A5184" s="254" t="s">
        <v>9169</v>
      </c>
    </row>
    <row r="5185" spans="1:1" x14ac:dyDescent="0.2">
      <c r="A5185" s="254" t="s">
        <v>9169</v>
      </c>
    </row>
    <row r="5186" spans="1:1" x14ac:dyDescent="0.2">
      <c r="A5186" s="254" t="s">
        <v>9169</v>
      </c>
    </row>
    <row r="5187" spans="1:1" x14ac:dyDescent="0.2">
      <c r="A5187" s="254" t="s">
        <v>9169</v>
      </c>
    </row>
    <row r="5188" spans="1:1" x14ac:dyDescent="0.2">
      <c r="A5188" s="254" t="s">
        <v>9169</v>
      </c>
    </row>
    <row r="5189" spans="1:1" x14ac:dyDescent="0.2">
      <c r="A5189" s="254" t="s">
        <v>9169</v>
      </c>
    </row>
    <row r="5190" spans="1:1" x14ac:dyDescent="0.2">
      <c r="A5190" s="254" t="s">
        <v>9169</v>
      </c>
    </row>
    <row r="5191" spans="1:1" x14ac:dyDescent="0.2">
      <c r="A5191" s="254" t="s">
        <v>9169</v>
      </c>
    </row>
    <row r="5192" spans="1:1" x14ac:dyDescent="0.2">
      <c r="A5192" s="254" t="s">
        <v>9169</v>
      </c>
    </row>
    <row r="5193" spans="1:1" x14ac:dyDescent="0.2">
      <c r="A5193" s="254" t="s">
        <v>9169</v>
      </c>
    </row>
    <row r="5194" spans="1:1" x14ac:dyDescent="0.2">
      <c r="A5194" s="254" t="s">
        <v>9169</v>
      </c>
    </row>
    <row r="5195" spans="1:1" x14ac:dyDescent="0.2">
      <c r="A5195" s="254" t="s">
        <v>9169</v>
      </c>
    </row>
    <row r="5196" spans="1:1" x14ac:dyDescent="0.2">
      <c r="A5196" s="254" t="s">
        <v>9169</v>
      </c>
    </row>
    <row r="5197" spans="1:1" x14ac:dyDescent="0.2">
      <c r="A5197" s="254" t="s">
        <v>9169</v>
      </c>
    </row>
    <row r="5198" spans="1:1" x14ac:dyDescent="0.2">
      <c r="A5198" s="254" t="s">
        <v>9169</v>
      </c>
    </row>
    <row r="5199" spans="1:1" x14ac:dyDescent="0.2">
      <c r="A5199" s="254" t="s">
        <v>9169</v>
      </c>
    </row>
    <row r="5200" spans="1:1" x14ac:dyDescent="0.2">
      <c r="A5200" s="254" t="s">
        <v>9169</v>
      </c>
    </row>
    <row r="5201" spans="1:1" x14ac:dyDescent="0.2">
      <c r="A5201" s="254" t="s">
        <v>9169</v>
      </c>
    </row>
    <row r="5202" spans="1:1" x14ac:dyDescent="0.2">
      <c r="A5202" s="254" t="s">
        <v>9169</v>
      </c>
    </row>
    <row r="5203" spans="1:1" x14ac:dyDescent="0.2">
      <c r="A5203" s="254" t="s">
        <v>9169</v>
      </c>
    </row>
    <row r="5204" spans="1:1" x14ac:dyDescent="0.2">
      <c r="A5204" s="254" t="s">
        <v>9169</v>
      </c>
    </row>
    <row r="5205" spans="1:1" x14ac:dyDescent="0.2">
      <c r="A5205" s="254" t="s">
        <v>9169</v>
      </c>
    </row>
    <row r="5206" spans="1:1" x14ac:dyDescent="0.2">
      <c r="A5206" s="254" t="s">
        <v>9169</v>
      </c>
    </row>
    <row r="5207" spans="1:1" x14ac:dyDescent="0.2">
      <c r="A5207" s="254" t="s">
        <v>9169</v>
      </c>
    </row>
    <row r="5208" spans="1:1" x14ac:dyDescent="0.2">
      <c r="A5208" s="254" t="s">
        <v>9169</v>
      </c>
    </row>
    <row r="5209" spans="1:1" x14ac:dyDescent="0.2">
      <c r="A5209" s="254" t="s">
        <v>9169</v>
      </c>
    </row>
    <row r="5210" spans="1:1" x14ac:dyDescent="0.2">
      <c r="A5210" s="254" t="s">
        <v>9169</v>
      </c>
    </row>
    <row r="5211" spans="1:1" x14ac:dyDescent="0.2">
      <c r="A5211" s="254" t="s">
        <v>9169</v>
      </c>
    </row>
    <row r="5212" spans="1:1" x14ac:dyDescent="0.2">
      <c r="A5212" s="254" t="s">
        <v>9169</v>
      </c>
    </row>
    <row r="5213" spans="1:1" x14ac:dyDescent="0.2">
      <c r="A5213" s="254" t="s">
        <v>9169</v>
      </c>
    </row>
    <row r="5214" spans="1:1" x14ac:dyDescent="0.2">
      <c r="A5214" s="254" t="s">
        <v>9169</v>
      </c>
    </row>
    <row r="5215" spans="1:1" x14ac:dyDescent="0.2">
      <c r="A5215" s="254" t="s">
        <v>9169</v>
      </c>
    </row>
    <row r="5216" spans="1:1" x14ac:dyDescent="0.2">
      <c r="A5216" s="254" t="s">
        <v>9169</v>
      </c>
    </row>
    <row r="5217" spans="1:1" x14ac:dyDescent="0.2">
      <c r="A5217" s="254" t="s">
        <v>9169</v>
      </c>
    </row>
    <row r="5218" spans="1:1" x14ac:dyDescent="0.2">
      <c r="A5218" s="254" t="s">
        <v>9169</v>
      </c>
    </row>
    <row r="5219" spans="1:1" x14ac:dyDescent="0.2">
      <c r="A5219" s="254" t="s">
        <v>9169</v>
      </c>
    </row>
    <row r="5220" spans="1:1" x14ac:dyDescent="0.2">
      <c r="A5220" s="254" t="s">
        <v>9169</v>
      </c>
    </row>
    <row r="5221" spans="1:1" x14ac:dyDescent="0.2">
      <c r="A5221" s="254" t="s">
        <v>9169</v>
      </c>
    </row>
    <row r="5222" spans="1:1" x14ac:dyDescent="0.2">
      <c r="A5222" s="254" t="s">
        <v>9169</v>
      </c>
    </row>
    <row r="5223" spans="1:1" x14ac:dyDescent="0.2">
      <c r="A5223" s="254" t="s">
        <v>9169</v>
      </c>
    </row>
    <row r="5224" spans="1:1" x14ac:dyDescent="0.2">
      <c r="A5224" s="254" t="s">
        <v>9169</v>
      </c>
    </row>
    <row r="5225" spans="1:1" x14ac:dyDescent="0.2">
      <c r="A5225" s="254" t="s">
        <v>9169</v>
      </c>
    </row>
    <row r="5226" spans="1:1" x14ac:dyDescent="0.2">
      <c r="A5226" s="254" t="s">
        <v>9169</v>
      </c>
    </row>
    <row r="5227" spans="1:1" x14ac:dyDescent="0.2">
      <c r="A5227" s="254" t="s">
        <v>9169</v>
      </c>
    </row>
    <row r="5228" spans="1:1" x14ac:dyDescent="0.2">
      <c r="A5228" s="254" t="s">
        <v>9169</v>
      </c>
    </row>
    <row r="5229" spans="1:1" x14ac:dyDescent="0.2">
      <c r="A5229" s="254" t="s">
        <v>9169</v>
      </c>
    </row>
    <row r="5230" spans="1:1" x14ac:dyDescent="0.2">
      <c r="A5230" s="254" t="s">
        <v>9169</v>
      </c>
    </row>
    <row r="5231" spans="1:1" x14ac:dyDescent="0.2">
      <c r="A5231" s="254" t="s">
        <v>9169</v>
      </c>
    </row>
    <row r="5232" spans="1:1" x14ac:dyDescent="0.2">
      <c r="A5232" s="254" t="s">
        <v>9169</v>
      </c>
    </row>
    <row r="5233" spans="1:1" x14ac:dyDescent="0.2">
      <c r="A5233" s="254" t="s">
        <v>9169</v>
      </c>
    </row>
    <row r="5234" spans="1:1" x14ac:dyDescent="0.2">
      <c r="A5234" s="254" t="s">
        <v>9169</v>
      </c>
    </row>
    <row r="5235" spans="1:1" x14ac:dyDescent="0.2">
      <c r="A5235" s="254" t="s">
        <v>9169</v>
      </c>
    </row>
    <row r="5236" spans="1:1" x14ac:dyDescent="0.2">
      <c r="A5236" s="254" t="s">
        <v>9169</v>
      </c>
    </row>
    <row r="5237" spans="1:1" x14ac:dyDescent="0.2">
      <c r="A5237" s="254" t="s">
        <v>9169</v>
      </c>
    </row>
    <row r="5238" spans="1:1" x14ac:dyDescent="0.2">
      <c r="A5238" s="254" t="s">
        <v>9169</v>
      </c>
    </row>
    <row r="5239" spans="1:1" x14ac:dyDescent="0.2">
      <c r="A5239" s="254" t="s">
        <v>9169</v>
      </c>
    </row>
    <row r="5240" spans="1:1" x14ac:dyDescent="0.2">
      <c r="A5240" s="254" t="s">
        <v>9169</v>
      </c>
    </row>
    <row r="5241" spans="1:1" x14ac:dyDescent="0.2">
      <c r="A5241" s="254" t="s">
        <v>9169</v>
      </c>
    </row>
    <row r="5242" spans="1:1" x14ac:dyDescent="0.2">
      <c r="A5242" s="254" t="s">
        <v>9169</v>
      </c>
    </row>
    <row r="5243" spans="1:1" x14ac:dyDescent="0.2">
      <c r="A5243" s="254" t="s">
        <v>9169</v>
      </c>
    </row>
    <row r="5244" spans="1:1" x14ac:dyDescent="0.2">
      <c r="A5244" s="254" t="s">
        <v>9169</v>
      </c>
    </row>
    <row r="5245" spans="1:1" x14ac:dyDescent="0.2">
      <c r="A5245" s="254" t="s">
        <v>9169</v>
      </c>
    </row>
    <row r="5246" spans="1:1" x14ac:dyDescent="0.2">
      <c r="A5246" s="254" t="s">
        <v>9169</v>
      </c>
    </row>
    <row r="5247" spans="1:1" x14ac:dyDescent="0.2">
      <c r="A5247" s="254" t="s">
        <v>9169</v>
      </c>
    </row>
    <row r="5248" spans="1:1" x14ac:dyDescent="0.2">
      <c r="A5248" s="254" t="s">
        <v>9169</v>
      </c>
    </row>
    <row r="5249" spans="1:1" x14ac:dyDescent="0.2">
      <c r="A5249" s="254" t="s">
        <v>9169</v>
      </c>
    </row>
    <row r="5250" spans="1:1" x14ac:dyDescent="0.2">
      <c r="A5250" s="254" t="s">
        <v>9169</v>
      </c>
    </row>
    <row r="5251" spans="1:1" x14ac:dyDescent="0.2">
      <c r="A5251" s="254" t="s">
        <v>9169</v>
      </c>
    </row>
    <row r="5252" spans="1:1" x14ac:dyDescent="0.2">
      <c r="A5252" s="254" t="s">
        <v>9169</v>
      </c>
    </row>
    <row r="5253" spans="1:1" x14ac:dyDescent="0.2">
      <c r="A5253" s="254" t="s">
        <v>9169</v>
      </c>
    </row>
    <row r="5254" spans="1:1" x14ac:dyDescent="0.2">
      <c r="A5254" s="254" t="s">
        <v>9169</v>
      </c>
    </row>
    <row r="5255" spans="1:1" x14ac:dyDescent="0.2">
      <c r="A5255" s="254" t="s">
        <v>9169</v>
      </c>
    </row>
    <row r="5256" spans="1:1" x14ac:dyDescent="0.2">
      <c r="A5256" s="254" t="s">
        <v>9169</v>
      </c>
    </row>
    <row r="5257" spans="1:1" x14ac:dyDescent="0.2">
      <c r="A5257" s="254" t="s">
        <v>9169</v>
      </c>
    </row>
    <row r="5258" spans="1:1" x14ac:dyDescent="0.2">
      <c r="A5258" s="254" t="s">
        <v>9169</v>
      </c>
    </row>
    <row r="5259" spans="1:1" x14ac:dyDescent="0.2">
      <c r="A5259" s="254" t="s">
        <v>9169</v>
      </c>
    </row>
    <row r="5260" spans="1:1" x14ac:dyDescent="0.2">
      <c r="A5260" s="254" t="s">
        <v>9169</v>
      </c>
    </row>
    <row r="5261" spans="1:1" x14ac:dyDescent="0.2">
      <c r="A5261" s="254" t="s">
        <v>9169</v>
      </c>
    </row>
    <row r="5262" spans="1:1" x14ac:dyDescent="0.2">
      <c r="A5262" s="254" t="s">
        <v>9169</v>
      </c>
    </row>
    <row r="5263" spans="1:1" x14ac:dyDescent="0.2">
      <c r="A5263" s="254" t="s">
        <v>9169</v>
      </c>
    </row>
    <row r="5264" spans="1:1" x14ac:dyDescent="0.2">
      <c r="A5264" s="254" t="s">
        <v>9169</v>
      </c>
    </row>
    <row r="5265" spans="1:1" x14ac:dyDescent="0.2">
      <c r="A5265" s="254" t="s">
        <v>9169</v>
      </c>
    </row>
    <row r="5266" spans="1:1" x14ac:dyDescent="0.2">
      <c r="A5266" s="254" t="s">
        <v>9169</v>
      </c>
    </row>
    <row r="5267" spans="1:1" x14ac:dyDescent="0.2">
      <c r="A5267" s="254" t="s">
        <v>9169</v>
      </c>
    </row>
    <row r="5268" spans="1:1" x14ac:dyDescent="0.2">
      <c r="A5268" s="254" t="s">
        <v>9169</v>
      </c>
    </row>
    <row r="5269" spans="1:1" x14ac:dyDescent="0.2">
      <c r="A5269" s="254" t="s">
        <v>9169</v>
      </c>
    </row>
    <row r="5270" spans="1:1" x14ac:dyDescent="0.2">
      <c r="A5270" s="254" t="s">
        <v>9169</v>
      </c>
    </row>
    <row r="5271" spans="1:1" x14ac:dyDescent="0.2">
      <c r="A5271" s="254" t="s">
        <v>9169</v>
      </c>
    </row>
    <row r="5272" spans="1:1" x14ac:dyDescent="0.2">
      <c r="A5272" s="254" t="s">
        <v>9169</v>
      </c>
    </row>
    <row r="5273" spans="1:1" x14ac:dyDescent="0.2">
      <c r="A5273" s="254" t="s">
        <v>9169</v>
      </c>
    </row>
    <row r="5274" spans="1:1" x14ac:dyDescent="0.2">
      <c r="A5274" s="254" t="s">
        <v>9169</v>
      </c>
    </row>
    <row r="5275" spans="1:1" x14ac:dyDescent="0.2">
      <c r="A5275" s="254" t="s">
        <v>9169</v>
      </c>
    </row>
    <row r="5276" spans="1:1" x14ac:dyDescent="0.2">
      <c r="A5276" s="254" t="s">
        <v>9169</v>
      </c>
    </row>
    <row r="5277" spans="1:1" x14ac:dyDescent="0.2">
      <c r="A5277" s="254" t="s">
        <v>9169</v>
      </c>
    </row>
    <row r="5278" spans="1:1" x14ac:dyDescent="0.2">
      <c r="A5278" s="254" t="s">
        <v>9169</v>
      </c>
    </row>
    <row r="5279" spans="1:1" x14ac:dyDescent="0.2">
      <c r="A5279" s="254" t="s">
        <v>9169</v>
      </c>
    </row>
    <row r="5280" spans="1:1" x14ac:dyDescent="0.2">
      <c r="A5280" s="254" t="s">
        <v>9169</v>
      </c>
    </row>
    <row r="5281" spans="1:1" x14ac:dyDescent="0.2">
      <c r="A5281" s="254" t="s">
        <v>9169</v>
      </c>
    </row>
    <row r="5282" spans="1:1" x14ac:dyDescent="0.2">
      <c r="A5282" s="254" t="s">
        <v>9169</v>
      </c>
    </row>
    <row r="5283" spans="1:1" x14ac:dyDescent="0.2">
      <c r="A5283" s="254" t="s">
        <v>9169</v>
      </c>
    </row>
    <row r="5284" spans="1:1" x14ac:dyDescent="0.2">
      <c r="A5284" s="254" t="s">
        <v>9169</v>
      </c>
    </row>
    <row r="5285" spans="1:1" x14ac:dyDescent="0.2">
      <c r="A5285" s="254" t="s">
        <v>9169</v>
      </c>
    </row>
    <row r="5286" spans="1:1" x14ac:dyDescent="0.2">
      <c r="A5286" s="254" t="s">
        <v>9169</v>
      </c>
    </row>
    <row r="5287" spans="1:1" x14ac:dyDescent="0.2">
      <c r="A5287" s="254" t="s">
        <v>9169</v>
      </c>
    </row>
    <row r="5288" spans="1:1" x14ac:dyDescent="0.2">
      <c r="A5288" s="254" t="s">
        <v>9169</v>
      </c>
    </row>
    <row r="5289" spans="1:1" x14ac:dyDescent="0.2">
      <c r="A5289" s="254" t="s">
        <v>9169</v>
      </c>
    </row>
    <row r="5290" spans="1:1" x14ac:dyDescent="0.2">
      <c r="A5290" s="254" t="s">
        <v>9169</v>
      </c>
    </row>
    <row r="5291" spans="1:1" x14ac:dyDescent="0.2">
      <c r="A5291" s="254" t="s">
        <v>9169</v>
      </c>
    </row>
    <row r="5292" spans="1:1" x14ac:dyDescent="0.2">
      <c r="A5292" s="254" t="s">
        <v>9169</v>
      </c>
    </row>
    <row r="5293" spans="1:1" x14ac:dyDescent="0.2">
      <c r="A5293" s="254" t="s">
        <v>9169</v>
      </c>
    </row>
    <row r="5294" spans="1:1" x14ac:dyDescent="0.2">
      <c r="A5294" s="254" t="s">
        <v>9169</v>
      </c>
    </row>
    <row r="5295" spans="1:1" x14ac:dyDescent="0.2">
      <c r="A5295" s="254" t="s">
        <v>9169</v>
      </c>
    </row>
    <row r="5296" spans="1:1" x14ac:dyDescent="0.2">
      <c r="A5296" s="254" t="s">
        <v>9169</v>
      </c>
    </row>
    <row r="5297" spans="1:1" x14ac:dyDescent="0.2">
      <c r="A5297" s="254" t="s">
        <v>9169</v>
      </c>
    </row>
    <row r="5298" spans="1:1" x14ac:dyDescent="0.2">
      <c r="A5298" s="254" t="s">
        <v>9169</v>
      </c>
    </row>
    <row r="5299" spans="1:1" x14ac:dyDescent="0.2">
      <c r="A5299" s="254" t="s">
        <v>9169</v>
      </c>
    </row>
    <row r="5300" spans="1:1" x14ac:dyDescent="0.2">
      <c r="A5300" s="254" t="s">
        <v>9169</v>
      </c>
    </row>
    <row r="5301" spans="1:1" x14ac:dyDescent="0.2">
      <c r="A5301" s="254" t="s">
        <v>9169</v>
      </c>
    </row>
    <row r="5302" spans="1:1" x14ac:dyDescent="0.2">
      <c r="A5302" s="254" t="s">
        <v>9169</v>
      </c>
    </row>
    <row r="5303" spans="1:1" x14ac:dyDescent="0.2">
      <c r="A5303" s="254" t="s">
        <v>9169</v>
      </c>
    </row>
    <row r="5304" spans="1:1" x14ac:dyDescent="0.2">
      <c r="A5304" s="254" t="s">
        <v>9169</v>
      </c>
    </row>
    <row r="5305" spans="1:1" x14ac:dyDescent="0.2">
      <c r="A5305" s="254" t="s">
        <v>9169</v>
      </c>
    </row>
    <row r="5306" spans="1:1" x14ac:dyDescent="0.2">
      <c r="A5306" s="254" t="s">
        <v>9169</v>
      </c>
    </row>
    <row r="5307" spans="1:1" x14ac:dyDescent="0.2">
      <c r="A5307" s="254" t="s">
        <v>9169</v>
      </c>
    </row>
    <row r="5308" spans="1:1" x14ac:dyDescent="0.2">
      <c r="A5308" s="254" t="s">
        <v>9169</v>
      </c>
    </row>
    <row r="5309" spans="1:1" x14ac:dyDescent="0.2">
      <c r="A5309" s="254" t="s">
        <v>9169</v>
      </c>
    </row>
    <row r="5310" spans="1:1" x14ac:dyDescent="0.2">
      <c r="A5310" s="254" t="s">
        <v>9169</v>
      </c>
    </row>
    <row r="5311" spans="1:1" x14ac:dyDescent="0.2">
      <c r="A5311" s="254" t="s">
        <v>9169</v>
      </c>
    </row>
    <row r="5312" spans="1:1" x14ac:dyDescent="0.2">
      <c r="A5312" s="254" t="s">
        <v>9169</v>
      </c>
    </row>
    <row r="5313" spans="1:1" x14ac:dyDescent="0.2">
      <c r="A5313" s="254" t="s">
        <v>9169</v>
      </c>
    </row>
    <row r="5314" spans="1:1" x14ac:dyDescent="0.2">
      <c r="A5314" s="254" t="s">
        <v>9169</v>
      </c>
    </row>
    <row r="5315" spans="1:1" x14ac:dyDescent="0.2">
      <c r="A5315" s="254" t="s">
        <v>9169</v>
      </c>
    </row>
    <row r="5316" spans="1:1" x14ac:dyDescent="0.2">
      <c r="A5316" s="254" t="s">
        <v>9169</v>
      </c>
    </row>
    <row r="5317" spans="1:1" x14ac:dyDescent="0.2">
      <c r="A5317" s="254" t="s">
        <v>9169</v>
      </c>
    </row>
    <row r="5318" spans="1:1" x14ac:dyDescent="0.2">
      <c r="A5318" s="254" t="s">
        <v>9169</v>
      </c>
    </row>
    <row r="5319" spans="1:1" x14ac:dyDescent="0.2">
      <c r="A5319" s="254" t="s">
        <v>9169</v>
      </c>
    </row>
    <row r="5320" spans="1:1" x14ac:dyDescent="0.2">
      <c r="A5320" s="254" t="s">
        <v>9169</v>
      </c>
    </row>
    <row r="5321" spans="1:1" x14ac:dyDescent="0.2">
      <c r="A5321" s="254" t="s">
        <v>9169</v>
      </c>
    </row>
    <row r="5322" spans="1:1" x14ac:dyDescent="0.2">
      <c r="A5322" s="254" t="s">
        <v>9169</v>
      </c>
    </row>
    <row r="5323" spans="1:1" x14ac:dyDescent="0.2">
      <c r="A5323" s="254" t="s">
        <v>9169</v>
      </c>
    </row>
    <row r="5324" spans="1:1" x14ac:dyDescent="0.2">
      <c r="A5324" s="254" t="s">
        <v>9169</v>
      </c>
    </row>
    <row r="5325" spans="1:1" x14ac:dyDescent="0.2">
      <c r="A5325" s="254" t="s">
        <v>9169</v>
      </c>
    </row>
    <row r="5326" spans="1:1" x14ac:dyDescent="0.2">
      <c r="A5326" s="254" t="s">
        <v>9169</v>
      </c>
    </row>
    <row r="5327" spans="1:1" x14ac:dyDescent="0.2">
      <c r="A5327" s="254" t="s">
        <v>9169</v>
      </c>
    </row>
    <row r="5328" spans="1:1" x14ac:dyDescent="0.2">
      <c r="A5328" s="254" t="s">
        <v>9169</v>
      </c>
    </row>
    <row r="5329" spans="1:1" x14ac:dyDescent="0.2">
      <c r="A5329" s="254" t="s">
        <v>9169</v>
      </c>
    </row>
    <row r="5330" spans="1:1" x14ac:dyDescent="0.2">
      <c r="A5330" s="254" t="s">
        <v>9169</v>
      </c>
    </row>
    <row r="5331" spans="1:1" x14ac:dyDescent="0.2">
      <c r="A5331" s="254" t="s">
        <v>9169</v>
      </c>
    </row>
    <row r="5332" spans="1:1" x14ac:dyDescent="0.2">
      <c r="A5332" s="254" t="s">
        <v>9169</v>
      </c>
    </row>
    <row r="5333" spans="1:1" x14ac:dyDescent="0.2">
      <c r="A5333" s="254" t="s">
        <v>9169</v>
      </c>
    </row>
    <row r="5334" spans="1:1" x14ac:dyDescent="0.2">
      <c r="A5334" s="254" t="s">
        <v>9169</v>
      </c>
    </row>
    <row r="5335" spans="1:1" x14ac:dyDescent="0.2">
      <c r="A5335" s="254" t="s">
        <v>9169</v>
      </c>
    </row>
    <row r="5336" spans="1:1" x14ac:dyDescent="0.2">
      <c r="A5336" s="254" t="s">
        <v>9169</v>
      </c>
    </row>
    <row r="5337" spans="1:1" x14ac:dyDescent="0.2">
      <c r="A5337" s="254" t="s">
        <v>9169</v>
      </c>
    </row>
    <row r="5338" spans="1:1" x14ac:dyDescent="0.2">
      <c r="A5338" s="254" t="s">
        <v>9169</v>
      </c>
    </row>
    <row r="5339" spans="1:1" x14ac:dyDescent="0.2">
      <c r="A5339" s="254" t="s">
        <v>9169</v>
      </c>
    </row>
    <row r="5340" spans="1:1" x14ac:dyDescent="0.2">
      <c r="A5340" s="254" t="s">
        <v>9169</v>
      </c>
    </row>
    <row r="5341" spans="1:1" x14ac:dyDescent="0.2">
      <c r="A5341" s="254" t="s">
        <v>9169</v>
      </c>
    </row>
    <row r="5342" spans="1:1" x14ac:dyDescent="0.2">
      <c r="A5342" s="254" t="s">
        <v>9169</v>
      </c>
    </row>
    <row r="5343" spans="1:1" x14ac:dyDescent="0.2">
      <c r="A5343" s="254" t="s">
        <v>9169</v>
      </c>
    </row>
    <row r="5344" spans="1:1" x14ac:dyDescent="0.2">
      <c r="A5344" s="254" t="s">
        <v>9169</v>
      </c>
    </row>
    <row r="5345" spans="1:1" x14ac:dyDescent="0.2">
      <c r="A5345" s="254" t="s">
        <v>9169</v>
      </c>
    </row>
    <row r="5346" spans="1:1" x14ac:dyDescent="0.2">
      <c r="A5346" s="254" t="s">
        <v>9169</v>
      </c>
    </row>
    <row r="5347" spans="1:1" x14ac:dyDescent="0.2">
      <c r="A5347" s="254" t="s">
        <v>9169</v>
      </c>
    </row>
    <row r="5348" spans="1:1" x14ac:dyDescent="0.2">
      <c r="A5348" s="254" t="s">
        <v>9169</v>
      </c>
    </row>
    <row r="5349" spans="1:1" x14ac:dyDescent="0.2">
      <c r="A5349" s="254" t="s">
        <v>9169</v>
      </c>
    </row>
    <row r="5350" spans="1:1" x14ac:dyDescent="0.2">
      <c r="A5350" s="254" t="s">
        <v>9169</v>
      </c>
    </row>
    <row r="5351" spans="1:1" x14ac:dyDescent="0.2">
      <c r="A5351" s="254" t="s">
        <v>9169</v>
      </c>
    </row>
    <row r="5352" spans="1:1" x14ac:dyDescent="0.2">
      <c r="A5352" s="254" t="s">
        <v>9169</v>
      </c>
    </row>
    <row r="5353" spans="1:1" x14ac:dyDescent="0.2">
      <c r="A5353" s="254" t="s">
        <v>9169</v>
      </c>
    </row>
    <row r="5354" spans="1:1" x14ac:dyDescent="0.2">
      <c r="A5354" s="254" t="s">
        <v>9169</v>
      </c>
    </row>
    <row r="5355" spans="1:1" x14ac:dyDescent="0.2">
      <c r="A5355" s="254" t="s">
        <v>9169</v>
      </c>
    </row>
    <row r="5356" spans="1:1" x14ac:dyDescent="0.2">
      <c r="A5356" s="254" t="s">
        <v>9169</v>
      </c>
    </row>
    <row r="5357" spans="1:1" x14ac:dyDescent="0.2">
      <c r="A5357" s="254" t="s">
        <v>9169</v>
      </c>
    </row>
    <row r="5358" spans="1:1" x14ac:dyDescent="0.2">
      <c r="A5358" s="254" t="s">
        <v>9169</v>
      </c>
    </row>
    <row r="5359" spans="1:1" x14ac:dyDescent="0.2">
      <c r="A5359" s="254" t="s">
        <v>9169</v>
      </c>
    </row>
    <row r="5360" spans="1:1" x14ac:dyDescent="0.2">
      <c r="A5360" s="254" t="s">
        <v>9169</v>
      </c>
    </row>
    <row r="5361" spans="1:1" x14ac:dyDescent="0.2">
      <c r="A5361" s="254" t="s">
        <v>9169</v>
      </c>
    </row>
    <row r="5362" spans="1:1" x14ac:dyDescent="0.2">
      <c r="A5362" s="254" t="s">
        <v>9169</v>
      </c>
    </row>
    <row r="5363" spans="1:1" x14ac:dyDescent="0.2">
      <c r="A5363" s="254" t="s">
        <v>9169</v>
      </c>
    </row>
    <row r="5364" spans="1:1" x14ac:dyDescent="0.2">
      <c r="A5364" s="254" t="s">
        <v>9169</v>
      </c>
    </row>
    <row r="5365" spans="1:1" x14ac:dyDescent="0.2">
      <c r="A5365" s="254" t="s">
        <v>9169</v>
      </c>
    </row>
    <row r="5366" spans="1:1" x14ac:dyDescent="0.2">
      <c r="A5366" s="254" t="s">
        <v>9169</v>
      </c>
    </row>
    <row r="5367" spans="1:1" x14ac:dyDescent="0.2">
      <c r="A5367" s="254" t="s">
        <v>9169</v>
      </c>
    </row>
    <row r="5368" spans="1:1" x14ac:dyDescent="0.2">
      <c r="A5368" s="254" t="s">
        <v>9169</v>
      </c>
    </row>
    <row r="5369" spans="1:1" x14ac:dyDescent="0.2">
      <c r="A5369" s="254" t="s">
        <v>9169</v>
      </c>
    </row>
    <row r="5370" spans="1:1" x14ac:dyDescent="0.2">
      <c r="A5370" s="254" t="s">
        <v>9169</v>
      </c>
    </row>
    <row r="5371" spans="1:1" x14ac:dyDescent="0.2">
      <c r="A5371" s="254" t="s">
        <v>9169</v>
      </c>
    </row>
    <row r="5372" spans="1:1" x14ac:dyDescent="0.2">
      <c r="A5372" s="254" t="s">
        <v>9169</v>
      </c>
    </row>
    <row r="5373" spans="1:1" x14ac:dyDescent="0.2">
      <c r="A5373" s="254" t="s">
        <v>9169</v>
      </c>
    </row>
    <row r="5374" spans="1:1" x14ac:dyDescent="0.2">
      <c r="A5374" s="254" t="s">
        <v>9169</v>
      </c>
    </row>
    <row r="5375" spans="1:1" x14ac:dyDescent="0.2">
      <c r="A5375" s="254" t="s">
        <v>9169</v>
      </c>
    </row>
    <row r="5376" spans="1:1" x14ac:dyDescent="0.2">
      <c r="A5376" s="254" t="s">
        <v>9169</v>
      </c>
    </row>
    <row r="5377" spans="1:1" x14ac:dyDescent="0.2">
      <c r="A5377" s="254" t="s">
        <v>9169</v>
      </c>
    </row>
    <row r="5378" spans="1:1" x14ac:dyDescent="0.2">
      <c r="A5378" s="254" t="s">
        <v>9169</v>
      </c>
    </row>
    <row r="5379" spans="1:1" x14ac:dyDescent="0.2">
      <c r="A5379" s="254" t="s">
        <v>9169</v>
      </c>
    </row>
    <row r="5380" spans="1:1" x14ac:dyDescent="0.2">
      <c r="A5380" s="254" t="s">
        <v>9169</v>
      </c>
    </row>
    <row r="5381" spans="1:1" x14ac:dyDescent="0.2">
      <c r="A5381" s="254" t="s">
        <v>9169</v>
      </c>
    </row>
    <row r="5382" spans="1:1" x14ac:dyDescent="0.2">
      <c r="A5382" s="254" t="s">
        <v>9169</v>
      </c>
    </row>
    <row r="5383" spans="1:1" x14ac:dyDescent="0.2">
      <c r="A5383" s="254" t="s">
        <v>9169</v>
      </c>
    </row>
    <row r="5384" spans="1:1" x14ac:dyDescent="0.2">
      <c r="A5384" s="254" t="s">
        <v>9169</v>
      </c>
    </row>
    <row r="5385" spans="1:1" x14ac:dyDescent="0.2">
      <c r="A5385" s="254" t="s">
        <v>9169</v>
      </c>
    </row>
    <row r="5386" spans="1:1" x14ac:dyDescent="0.2">
      <c r="A5386" s="254" t="s">
        <v>9169</v>
      </c>
    </row>
    <row r="5387" spans="1:1" x14ac:dyDescent="0.2">
      <c r="A5387" s="254" t="s">
        <v>9169</v>
      </c>
    </row>
    <row r="5388" spans="1:1" x14ac:dyDescent="0.2">
      <c r="A5388" s="254" t="s">
        <v>9169</v>
      </c>
    </row>
    <row r="5389" spans="1:1" x14ac:dyDescent="0.2">
      <c r="A5389" s="254" t="s">
        <v>9169</v>
      </c>
    </row>
    <row r="5390" spans="1:1" x14ac:dyDescent="0.2">
      <c r="A5390" s="254" t="s">
        <v>9169</v>
      </c>
    </row>
    <row r="5391" spans="1:1" x14ac:dyDescent="0.2">
      <c r="A5391" s="254" t="s">
        <v>9169</v>
      </c>
    </row>
    <row r="5392" spans="1:1" x14ac:dyDescent="0.2">
      <c r="A5392" s="254" t="s">
        <v>9169</v>
      </c>
    </row>
    <row r="5393" spans="1:1" x14ac:dyDescent="0.2">
      <c r="A5393" s="254" t="s">
        <v>9169</v>
      </c>
    </row>
    <row r="5394" spans="1:1" x14ac:dyDescent="0.2">
      <c r="A5394" s="254" t="s">
        <v>9169</v>
      </c>
    </row>
    <row r="5395" spans="1:1" x14ac:dyDescent="0.2">
      <c r="A5395" s="254" t="s">
        <v>9169</v>
      </c>
    </row>
    <row r="5396" spans="1:1" x14ac:dyDescent="0.2">
      <c r="A5396" s="254" t="s">
        <v>9169</v>
      </c>
    </row>
    <row r="5397" spans="1:1" x14ac:dyDescent="0.2">
      <c r="A5397" s="254" t="s">
        <v>9169</v>
      </c>
    </row>
    <row r="5398" spans="1:1" x14ac:dyDescent="0.2">
      <c r="A5398" s="254" t="s">
        <v>9169</v>
      </c>
    </row>
    <row r="5399" spans="1:1" x14ac:dyDescent="0.2">
      <c r="A5399" s="254" t="s">
        <v>9169</v>
      </c>
    </row>
    <row r="5400" spans="1:1" x14ac:dyDescent="0.2">
      <c r="A5400" s="254" t="s">
        <v>9169</v>
      </c>
    </row>
    <row r="5401" spans="1:1" x14ac:dyDescent="0.2">
      <c r="A5401" s="254" t="s">
        <v>9169</v>
      </c>
    </row>
    <row r="5402" spans="1:1" x14ac:dyDescent="0.2">
      <c r="A5402" s="254" t="s">
        <v>9169</v>
      </c>
    </row>
    <row r="5403" spans="1:1" x14ac:dyDescent="0.2">
      <c r="A5403" s="254" t="s">
        <v>9169</v>
      </c>
    </row>
    <row r="5404" spans="1:1" x14ac:dyDescent="0.2">
      <c r="A5404" s="254" t="s">
        <v>9169</v>
      </c>
    </row>
    <row r="5405" spans="1:1" x14ac:dyDescent="0.2">
      <c r="A5405" s="254" t="s">
        <v>9169</v>
      </c>
    </row>
    <row r="5406" spans="1:1" x14ac:dyDescent="0.2">
      <c r="A5406" s="254" t="s">
        <v>9169</v>
      </c>
    </row>
    <row r="5407" spans="1:1" x14ac:dyDescent="0.2">
      <c r="A5407" s="254" t="s">
        <v>9169</v>
      </c>
    </row>
    <row r="5408" spans="1:1" x14ac:dyDescent="0.2">
      <c r="A5408" s="254" t="s">
        <v>9169</v>
      </c>
    </row>
    <row r="5409" spans="1:1" x14ac:dyDescent="0.2">
      <c r="A5409" s="254" t="s">
        <v>9169</v>
      </c>
    </row>
    <row r="5410" spans="1:1" x14ac:dyDescent="0.2">
      <c r="A5410" s="254" t="s">
        <v>9169</v>
      </c>
    </row>
    <row r="5411" spans="1:1" x14ac:dyDescent="0.2">
      <c r="A5411" s="254" t="s">
        <v>9169</v>
      </c>
    </row>
    <row r="5412" spans="1:1" x14ac:dyDescent="0.2">
      <c r="A5412" s="254" t="s">
        <v>9169</v>
      </c>
    </row>
    <row r="5413" spans="1:1" x14ac:dyDescent="0.2">
      <c r="A5413" s="254" t="s">
        <v>9169</v>
      </c>
    </row>
    <row r="5414" spans="1:1" x14ac:dyDescent="0.2">
      <c r="A5414" s="254" t="s">
        <v>9169</v>
      </c>
    </row>
    <row r="5415" spans="1:1" x14ac:dyDescent="0.2">
      <c r="A5415" s="254" t="s">
        <v>9169</v>
      </c>
    </row>
    <row r="5416" spans="1:1" x14ac:dyDescent="0.2">
      <c r="A5416" s="254" t="s">
        <v>9169</v>
      </c>
    </row>
    <row r="5417" spans="1:1" x14ac:dyDescent="0.2">
      <c r="A5417" s="254" t="s">
        <v>9169</v>
      </c>
    </row>
    <row r="5418" spans="1:1" x14ac:dyDescent="0.2">
      <c r="A5418" s="254" t="s">
        <v>9169</v>
      </c>
    </row>
    <row r="5419" spans="1:1" x14ac:dyDescent="0.2">
      <c r="A5419" s="254" t="s">
        <v>9169</v>
      </c>
    </row>
    <row r="5420" spans="1:1" x14ac:dyDescent="0.2">
      <c r="A5420" s="254" t="s">
        <v>9169</v>
      </c>
    </row>
    <row r="5421" spans="1:1" x14ac:dyDescent="0.2">
      <c r="A5421" s="254" t="s">
        <v>9169</v>
      </c>
    </row>
    <row r="5422" spans="1:1" x14ac:dyDescent="0.2">
      <c r="A5422" s="254" t="s">
        <v>9169</v>
      </c>
    </row>
    <row r="5423" spans="1:1" x14ac:dyDescent="0.2">
      <c r="A5423" s="254" t="s">
        <v>9169</v>
      </c>
    </row>
    <row r="5424" spans="1:1" x14ac:dyDescent="0.2">
      <c r="A5424" s="254" t="s">
        <v>9169</v>
      </c>
    </row>
    <row r="5425" spans="1:1" x14ac:dyDescent="0.2">
      <c r="A5425" s="254" t="s">
        <v>9169</v>
      </c>
    </row>
    <row r="5426" spans="1:1" x14ac:dyDescent="0.2">
      <c r="A5426" s="254" t="s">
        <v>9169</v>
      </c>
    </row>
    <row r="5427" spans="1:1" x14ac:dyDescent="0.2">
      <c r="A5427" s="254" t="s">
        <v>9169</v>
      </c>
    </row>
    <row r="5428" spans="1:1" x14ac:dyDescent="0.2">
      <c r="A5428" s="254" t="s">
        <v>9169</v>
      </c>
    </row>
    <row r="5429" spans="1:1" x14ac:dyDescent="0.2">
      <c r="A5429" s="254" t="s">
        <v>9169</v>
      </c>
    </row>
    <row r="5430" spans="1:1" x14ac:dyDescent="0.2">
      <c r="A5430" s="254" t="s">
        <v>9169</v>
      </c>
    </row>
    <row r="5431" spans="1:1" x14ac:dyDescent="0.2">
      <c r="A5431" s="254" t="s">
        <v>9169</v>
      </c>
    </row>
    <row r="5432" spans="1:1" x14ac:dyDescent="0.2">
      <c r="A5432" s="254" t="s">
        <v>9169</v>
      </c>
    </row>
    <row r="5433" spans="1:1" x14ac:dyDescent="0.2">
      <c r="A5433" s="254" t="s">
        <v>9169</v>
      </c>
    </row>
    <row r="5434" spans="1:1" x14ac:dyDescent="0.2">
      <c r="A5434" s="254" t="s">
        <v>9169</v>
      </c>
    </row>
    <row r="5435" spans="1:1" x14ac:dyDescent="0.2">
      <c r="A5435" s="254" t="s">
        <v>9169</v>
      </c>
    </row>
    <row r="5436" spans="1:1" x14ac:dyDescent="0.2">
      <c r="A5436" s="254" t="s">
        <v>9169</v>
      </c>
    </row>
    <row r="5437" spans="1:1" x14ac:dyDescent="0.2">
      <c r="A5437" s="254" t="s">
        <v>9169</v>
      </c>
    </row>
    <row r="5438" spans="1:1" x14ac:dyDescent="0.2">
      <c r="A5438" s="254" t="s">
        <v>9169</v>
      </c>
    </row>
    <row r="5439" spans="1:1" x14ac:dyDescent="0.2">
      <c r="A5439" s="254" t="s">
        <v>9169</v>
      </c>
    </row>
    <row r="5440" spans="1:1" x14ac:dyDescent="0.2">
      <c r="A5440" s="254" t="s">
        <v>9169</v>
      </c>
    </row>
    <row r="5441" spans="1:1" x14ac:dyDescent="0.2">
      <c r="A5441" s="254" t="s">
        <v>9169</v>
      </c>
    </row>
    <row r="5442" spans="1:1" x14ac:dyDescent="0.2">
      <c r="A5442" s="254" t="s">
        <v>9169</v>
      </c>
    </row>
    <row r="5443" spans="1:1" x14ac:dyDescent="0.2">
      <c r="A5443" s="254" t="s">
        <v>9169</v>
      </c>
    </row>
    <row r="5444" spans="1:1" x14ac:dyDescent="0.2">
      <c r="A5444" s="254" t="s">
        <v>9169</v>
      </c>
    </row>
    <row r="5445" spans="1:1" x14ac:dyDescent="0.2">
      <c r="A5445" s="254" t="s">
        <v>9169</v>
      </c>
    </row>
    <row r="5446" spans="1:1" x14ac:dyDescent="0.2">
      <c r="A5446" s="254" t="s">
        <v>9169</v>
      </c>
    </row>
    <row r="5447" spans="1:1" x14ac:dyDescent="0.2">
      <c r="A5447" s="254" t="s">
        <v>9169</v>
      </c>
    </row>
    <row r="5448" spans="1:1" x14ac:dyDescent="0.2">
      <c r="A5448" s="254" t="s">
        <v>9169</v>
      </c>
    </row>
    <row r="5449" spans="1:1" x14ac:dyDescent="0.2">
      <c r="A5449" s="254" t="s">
        <v>9169</v>
      </c>
    </row>
    <row r="5450" spans="1:1" x14ac:dyDescent="0.2">
      <c r="A5450" s="254" t="s">
        <v>9169</v>
      </c>
    </row>
    <row r="5451" spans="1:1" x14ac:dyDescent="0.2">
      <c r="A5451" s="254" t="s">
        <v>9169</v>
      </c>
    </row>
    <row r="5452" spans="1:1" x14ac:dyDescent="0.2">
      <c r="A5452" s="254" t="s">
        <v>9169</v>
      </c>
    </row>
    <row r="5453" spans="1:1" x14ac:dyDescent="0.2">
      <c r="A5453" s="254" t="s">
        <v>9169</v>
      </c>
    </row>
    <row r="5454" spans="1:1" x14ac:dyDescent="0.2">
      <c r="A5454" s="254" t="s">
        <v>9169</v>
      </c>
    </row>
    <row r="5455" spans="1:1" x14ac:dyDescent="0.2">
      <c r="A5455" s="254" t="s">
        <v>9169</v>
      </c>
    </row>
    <row r="5456" spans="1:1" x14ac:dyDescent="0.2">
      <c r="A5456" s="254" t="s">
        <v>9169</v>
      </c>
    </row>
    <row r="5457" spans="1:1" x14ac:dyDescent="0.2">
      <c r="A5457" s="254" t="s">
        <v>9169</v>
      </c>
    </row>
    <row r="5458" spans="1:1" x14ac:dyDescent="0.2">
      <c r="A5458" s="254" t="s">
        <v>9169</v>
      </c>
    </row>
    <row r="5459" spans="1:1" x14ac:dyDescent="0.2">
      <c r="A5459" s="254" t="s">
        <v>9169</v>
      </c>
    </row>
    <row r="5460" spans="1:1" x14ac:dyDescent="0.2">
      <c r="A5460" s="254" t="s">
        <v>9169</v>
      </c>
    </row>
    <row r="5461" spans="1:1" x14ac:dyDescent="0.2">
      <c r="A5461" s="254" t="s">
        <v>9169</v>
      </c>
    </row>
    <row r="5462" spans="1:1" x14ac:dyDescent="0.2">
      <c r="A5462" s="254" t="s">
        <v>9169</v>
      </c>
    </row>
    <row r="5463" spans="1:1" x14ac:dyDescent="0.2">
      <c r="A5463" s="254" t="s">
        <v>9169</v>
      </c>
    </row>
    <row r="5464" spans="1:1" x14ac:dyDescent="0.2">
      <c r="A5464" s="254" t="s">
        <v>9169</v>
      </c>
    </row>
    <row r="5465" spans="1:1" x14ac:dyDescent="0.2">
      <c r="A5465" s="254" t="s">
        <v>9169</v>
      </c>
    </row>
    <row r="5466" spans="1:1" x14ac:dyDescent="0.2">
      <c r="A5466" s="254" t="s">
        <v>9169</v>
      </c>
    </row>
    <row r="5467" spans="1:1" x14ac:dyDescent="0.2">
      <c r="A5467" s="254" t="s">
        <v>9169</v>
      </c>
    </row>
    <row r="5468" spans="1:1" x14ac:dyDescent="0.2">
      <c r="A5468" s="254" t="s">
        <v>9169</v>
      </c>
    </row>
    <row r="5469" spans="1:1" x14ac:dyDescent="0.2">
      <c r="A5469" s="254" t="s">
        <v>9169</v>
      </c>
    </row>
    <row r="5470" spans="1:1" x14ac:dyDescent="0.2">
      <c r="A5470" s="254" t="s">
        <v>9169</v>
      </c>
    </row>
    <row r="5471" spans="1:1" x14ac:dyDescent="0.2">
      <c r="A5471" s="254" t="s">
        <v>9169</v>
      </c>
    </row>
    <row r="5472" spans="1:1" x14ac:dyDescent="0.2">
      <c r="A5472" s="254" t="s">
        <v>9169</v>
      </c>
    </row>
    <row r="5473" spans="1:1" x14ac:dyDescent="0.2">
      <c r="A5473" s="254" t="s">
        <v>9169</v>
      </c>
    </row>
    <row r="5474" spans="1:1" x14ac:dyDescent="0.2">
      <c r="A5474" s="254" t="s">
        <v>9169</v>
      </c>
    </row>
    <row r="5475" spans="1:1" x14ac:dyDescent="0.2">
      <c r="A5475" s="254" t="s">
        <v>9169</v>
      </c>
    </row>
    <row r="5476" spans="1:1" x14ac:dyDescent="0.2">
      <c r="A5476" s="254" t="s">
        <v>9169</v>
      </c>
    </row>
    <row r="5477" spans="1:1" x14ac:dyDescent="0.2">
      <c r="A5477" s="254" t="s">
        <v>9169</v>
      </c>
    </row>
    <row r="5478" spans="1:1" x14ac:dyDescent="0.2">
      <c r="A5478" s="254" t="s">
        <v>9169</v>
      </c>
    </row>
    <row r="5479" spans="1:1" x14ac:dyDescent="0.2">
      <c r="A5479" s="254" t="s">
        <v>9169</v>
      </c>
    </row>
    <row r="5480" spans="1:1" x14ac:dyDescent="0.2">
      <c r="A5480" s="254" t="s">
        <v>9169</v>
      </c>
    </row>
    <row r="5481" spans="1:1" x14ac:dyDescent="0.2">
      <c r="A5481" s="254" t="s">
        <v>9169</v>
      </c>
    </row>
    <row r="5482" spans="1:1" x14ac:dyDescent="0.2">
      <c r="A5482" s="254" t="s">
        <v>9169</v>
      </c>
    </row>
    <row r="5483" spans="1:1" x14ac:dyDescent="0.2">
      <c r="A5483" s="254" t="s">
        <v>9169</v>
      </c>
    </row>
    <row r="5484" spans="1:1" x14ac:dyDescent="0.2">
      <c r="A5484" s="254" t="s">
        <v>9169</v>
      </c>
    </row>
    <row r="5485" spans="1:1" x14ac:dyDescent="0.2">
      <c r="A5485" s="254" t="s">
        <v>9169</v>
      </c>
    </row>
    <row r="5486" spans="1:1" x14ac:dyDescent="0.2">
      <c r="A5486" s="254" t="s">
        <v>9169</v>
      </c>
    </row>
    <row r="5487" spans="1:1" x14ac:dyDescent="0.2">
      <c r="A5487" s="254" t="s">
        <v>9169</v>
      </c>
    </row>
    <row r="5488" spans="1:1" x14ac:dyDescent="0.2">
      <c r="A5488" s="254" t="s">
        <v>9169</v>
      </c>
    </row>
    <row r="5489" spans="1:1" x14ac:dyDescent="0.2">
      <c r="A5489" s="254" t="s">
        <v>9169</v>
      </c>
    </row>
    <row r="5490" spans="1:1" x14ac:dyDescent="0.2">
      <c r="A5490" s="254" t="s">
        <v>9169</v>
      </c>
    </row>
    <row r="5491" spans="1:1" x14ac:dyDescent="0.2">
      <c r="A5491" s="254" t="s">
        <v>9169</v>
      </c>
    </row>
    <row r="5492" spans="1:1" x14ac:dyDescent="0.2">
      <c r="A5492" s="254" t="s">
        <v>9169</v>
      </c>
    </row>
    <row r="5493" spans="1:1" x14ac:dyDescent="0.2">
      <c r="A5493" s="254" t="s">
        <v>9169</v>
      </c>
    </row>
    <row r="5494" spans="1:1" x14ac:dyDescent="0.2">
      <c r="A5494" s="254" t="s">
        <v>9169</v>
      </c>
    </row>
    <row r="5495" spans="1:1" x14ac:dyDescent="0.2">
      <c r="A5495" s="254" t="s">
        <v>9169</v>
      </c>
    </row>
    <row r="5496" spans="1:1" x14ac:dyDescent="0.2">
      <c r="A5496" s="254" t="s">
        <v>9169</v>
      </c>
    </row>
    <row r="5497" spans="1:1" x14ac:dyDescent="0.2">
      <c r="A5497" s="254" t="s">
        <v>9169</v>
      </c>
    </row>
    <row r="5498" spans="1:1" x14ac:dyDescent="0.2">
      <c r="A5498" s="254" t="s">
        <v>9169</v>
      </c>
    </row>
    <row r="5499" spans="1:1" x14ac:dyDescent="0.2">
      <c r="A5499" s="254" t="s">
        <v>9169</v>
      </c>
    </row>
    <row r="5500" spans="1:1" x14ac:dyDescent="0.2">
      <c r="A5500" s="254" t="s">
        <v>9169</v>
      </c>
    </row>
    <row r="5501" spans="1:1" x14ac:dyDescent="0.2">
      <c r="A5501" s="254" t="s">
        <v>9169</v>
      </c>
    </row>
    <row r="5502" spans="1:1" x14ac:dyDescent="0.2">
      <c r="A5502" s="254" t="s">
        <v>9169</v>
      </c>
    </row>
    <row r="5503" spans="1:1" x14ac:dyDescent="0.2">
      <c r="A5503" s="254" t="s">
        <v>9169</v>
      </c>
    </row>
    <row r="5504" spans="1:1" x14ac:dyDescent="0.2">
      <c r="A5504" s="254" t="s">
        <v>9169</v>
      </c>
    </row>
    <row r="5505" spans="1:1" x14ac:dyDescent="0.2">
      <c r="A5505" s="254" t="s">
        <v>9169</v>
      </c>
    </row>
    <row r="5506" spans="1:1" x14ac:dyDescent="0.2">
      <c r="A5506" s="254" t="s">
        <v>9169</v>
      </c>
    </row>
    <row r="5507" spans="1:1" x14ac:dyDescent="0.2">
      <c r="A5507" s="254" t="s">
        <v>9169</v>
      </c>
    </row>
    <row r="5508" spans="1:1" x14ac:dyDescent="0.2">
      <c r="A5508" s="254" t="s">
        <v>9169</v>
      </c>
    </row>
    <row r="5509" spans="1:1" x14ac:dyDescent="0.2">
      <c r="A5509" s="254" t="s">
        <v>9169</v>
      </c>
    </row>
    <row r="5510" spans="1:1" x14ac:dyDescent="0.2">
      <c r="A5510" s="254" t="s">
        <v>9169</v>
      </c>
    </row>
    <row r="5511" spans="1:1" x14ac:dyDescent="0.2">
      <c r="A5511" s="254" t="s">
        <v>9169</v>
      </c>
    </row>
    <row r="5512" spans="1:1" x14ac:dyDescent="0.2">
      <c r="A5512" s="254" t="s">
        <v>9169</v>
      </c>
    </row>
    <row r="5513" spans="1:1" x14ac:dyDescent="0.2">
      <c r="A5513" s="254" t="s">
        <v>9169</v>
      </c>
    </row>
    <row r="5514" spans="1:1" x14ac:dyDescent="0.2">
      <c r="A5514" s="254" t="s">
        <v>9169</v>
      </c>
    </row>
    <row r="5515" spans="1:1" x14ac:dyDescent="0.2">
      <c r="A5515" s="254" t="s">
        <v>9169</v>
      </c>
    </row>
    <row r="5516" spans="1:1" x14ac:dyDescent="0.2">
      <c r="A5516" s="254" t="s">
        <v>9169</v>
      </c>
    </row>
    <row r="5517" spans="1:1" x14ac:dyDescent="0.2">
      <c r="A5517" s="254" t="s">
        <v>9169</v>
      </c>
    </row>
    <row r="5518" spans="1:1" x14ac:dyDescent="0.2">
      <c r="A5518" s="254" t="s">
        <v>9169</v>
      </c>
    </row>
    <row r="5519" spans="1:1" x14ac:dyDescent="0.2">
      <c r="A5519" s="254" t="s">
        <v>9169</v>
      </c>
    </row>
    <row r="5520" spans="1:1" x14ac:dyDescent="0.2">
      <c r="A5520" s="254" t="s">
        <v>9169</v>
      </c>
    </row>
    <row r="5521" spans="1:1" x14ac:dyDescent="0.2">
      <c r="A5521" s="254" t="s">
        <v>9169</v>
      </c>
    </row>
    <row r="5522" spans="1:1" x14ac:dyDescent="0.2">
      <c r="A5522" s="254" t="s">
        <v>9169</v>
      </c>
    </row>
    <row r="5523" spans="1:1" x14ac:dyDescent="0.2">
      <c r="A5523" s="254" t="s">
        <v>9169</v>
      </c>
    </row>
    <row r="5524" spans="1:1" x14ac:dyDescent="0.2">
      <c r="A5524" s="254" t="s">
        <v>9169</v>
      </c>
    </row>
    <row r="5525" spans="1:1" x14ac:dyDescent="0.2">
      <c r="A5525" s="254" t="s">
        <v>9169</v>
      </c>
    </row>
    <row r="5526" spans="1:1" x14ac:dyDescent="0.2">
      <c r="A5526" s="254" t="s">
        <v>9169</v>
      </c>
    </row>
    <row r="5527" spans="1:1" x14ac:dyDescent="0.2">
      <c r="A5527" s="254" t="s">
        <v>9169</v>
      </c>
    </row>
    <row r="5528" spans="1:1" x14ac:dyDescent="0.2">
      <c r="A5528" s="254" t="s">
        <v>9169</v>
      </c>
    </row>
    <row r="5529" spans="1:1" x14ac:dyDescent="0.2">
      <c r="A5529" s="254" t="s">
        <v>9169</v>
      </c>
    </row>
    <row r="5530" spans="1:1" x14ac:dyDescent="0.2">
      <c r="A5530" s="254" t="s">
        <v>9169</v>
      </c>
    </row>
    <row r="5531" spans="1:1" x14ac:dyDescent="0.2">
      <c r="A5531" s="254" t="s">
        <v>9169</v>
      </c>
    </row>
    <row r="5532" spans="1:1" x14ac:dyDescent="0.2">
      <c r="A5532" s="254" t="s">
        <v>9169</v>
      </c>
    </row>
    <row r="5533" spans="1:1" x14ac:dyDescent="0.2">
      <c r="A5533" s="254" t="s">
        <v>9169</v>
      </c>
    </row>
    <row r="5534" spans="1:1" x14ac:dyDescent="0.2">
      <c r="A5534" s="254" t="s">
        <v>9169</v>
      </c>
    </row>
    <row r="5535" spans="1:1" x14ac:dyDescent="0.2">
      <c r="A5535" s="254" t="s">
        <v>9169</v>
      </c>
    </row>
    <row r="5536" spans="1:1" x14ac:dyDescent="0.2">
      <c r="A5536" s="254" t="s">
        <v>9169</v>
      </c>
    </row>
    <row r="5537" spans="1:1" x14ac:dyDescent="0.2">
      <c r="A5537" s="254" t="s">
        <v>9169</v>
      </c>
    </row>
    <row r="5538" spans="1:1" x14ac:dyDescent="0.2">
      <c r="A5538" s="254" t="s">
        <v>9169</v>
      </c>
    </row>
    <row r="5539" spans="1:1" x14ac:dyDescent="0.2">
      <c r="A5539" s="254" t="s">
        <v>9169</v>
      </c>
    </row>
    <row r="5540" spans="1:1" x14ac:dyDescent="0.2">
      <c r="A5540" s="254" t="s">
        <v>9169</v>
      </c>
    </row>
    <row r="5541" spans="1:1" x14ac:dyDescent="0.2">
      <c r="A5541" s="254" t="s">
        <v>9169</v>
      </c>
    </row>
    <row r="5542" spans="1:1" x14ac:dyDescent="0.2">
      <c r="A5542" s="254" t="s">
        <v>9169</v>
      </c>
    </row>
    <row r="5543" spans="1:1" x14ac:dyDescent="0.2">
      <c r="A5543" s="254" t="s">
        <v>9169</v>
      </c>
    </row>
    <row r="5544" spans="1:1" x14ac:dyDescent="0.2">
      <c r="A5544" s="254" t="s">
        <v>9169</v>
      </c>
    </row>
    <row r="5545" spans="1:1" x14ac:dyDescent="0.2">
      <c r="A5545" s="254" t="s">
        <v>9169</v>
      </c>
    </row>
    <row r="5546" spans="1:1" x14ac:dyDescent="0.2">
      <c r="A5546" s="254" t="s">
        <v>9169</v>
      </c>
    </row>
    <row r="5547" spans="1:1" x14ac:dyDescent="0.2">
      <c r="A5547" s="254" t="s">
        <v>9169</v>
      </c>
    </row>
    <row r="5548" spans="1:1" x14ac:dyDescent="0.2">
      <c r="A5548" s="254" t="s">
        <v>9169</v>
      </c>
    </row>
    <row r="5549" spans="1:1" x14ac:dyDescent="0.2">
      <c r="A5549" s="254" t="s">
        <v>9169</v>
      </c>
    </row>
    <row r="5550" spans="1:1" x14ac:dyDescent="0.2">
      <c r="A5550" s="254" t="s">
        <v>9169</v>
      </c>
    </row>
    <row r="5551" spans="1:1" x14ac:dyDescent="0.2">
      <c r="A5551" s="254" t="s">
        <v>9169</v>
      </c>
    </row>
    <row r="5552" spans="1:1" x14ac:dyDescent="0.2">
      <c r="A5552" s="254" t="s">
        <v>9169</v>
      </c>
    </row>
    <row r="5553" spans="1:1" x14ac:dyDescent="0.2">
      <c r="A5553" s="254" t="s">
        <v>9169</v>
      </c>
    </row>
    <row r="5554" spans="1:1" x14ac:dyDescent="0.2">
      <c r="A5554" s="254" t="s">
        <v>9169</v>
      </c>
    </row>
    <row r="5555" spans="1:1" x14ac:dyDescent="0.2">
      <c r="A5555" s="254" t="s">
        <v>9169</v>
      </c>
    </row>
    <row r="5556" spans="1:1" x14ac:dyDescent="0.2">
      <c r="A5556" s="254" t="s">
        <v>9169</v>
      </c>
    </row>
    <row r="5557" spans="1:1" x14ac:dyDescent="0.2">
      <c r="A5557" s="254" t="s">
        <v>9169</v>
      </c>
    </row>
    <row r="5558" spans="1:1" x14ac:dyDescent="0.2">
      <c r="A5558" s="254" t="s">
        <v>9169</v>
      </c>
    </row>
    <row r="5559" spans="1:1" x14ac:dyDescent="0.2">
      <c r="A5559" s="254" t="s">
        <v>9169</v>
      </c>
    </row>
    <row r="5560" spans="1:1" x14ac:dyDescent="0.2">
      <c r="A5560" s="254" t="s">
        <v>9169</v>
      </c>
    </row>
    <row r="5561" spans="1:1" x14ac:dyDescent="0.2">
      <c r="A5561" s="254" t="s">
        <v>9169</v>
      </c>
    </row>
    <row r="5562" spans="1:1" x14ac:dyDescent="0.2">
      <c r="A5562" s="254" t="s">
        <v>9169</v>
      </c>
    </row>
    <row r="5563" spans="1:1" x14ac:dyDescent="0.2">
      <c r="A5563" s="254" t="s">
        <v>9169</v>
      </c>
    </row>
    <row r="5564" spans="1:1" x14ac:dyDescent="0.2">
      <c r="A5564" s="254" t="s">
        <v>9169</v>
      </c>
    </row>
    <row r="5565" spans="1:1" x14ac:dyDescent="0.2">
      <c r="A5565" s="254" t="s">
        <v>9169</v>
      </c>
    </row>
    <row r="5566" spans="1:1" x14ac:dyDescent="0.2">
      <c r="A5566" s="254" t="s">
        <v>9169</v>
      </c>
    </row>
    <row r="5567" spans="1:1" x14ac:dyDescent="0.2">
      <c r="A5567" s="254" t="s">
        <v>9169</v>
      </c>
    </row>
    <row r="5568" spans="1:1" x14ac:dyDescent="0.2">
      <c r="A5568" s="254" t="s">
        <v>9169</v>
      </c>
    </row>
    <row r="5569" spans="1:1" x14ac:dyDescent="0.2">
      <c r="A5569" s="254" t="s">
        <v>9169</v>
      </c>
    </row>
    <row r="5570" spans="1:1" x14ac:dyDescent="0.2">
      <c r="A5570" s="254" t="s">
        <v>9169</v>
      </c>
    </row>
    <row r="5571" spans="1:1" x14ac:dyDescent="0.2">
      <c r="A5571" s="254" t="s">
        <v>9169</v>
      </c>
    </row>
    <row r="5572" spans="1:1" x14ac:dyDescent="0.2">
      <c r="A5572" s="254" t="s">
        <v>9169</v>
      </c>
    </row>
    <row r="5573" spans="1:1" x14ac:dyDescent="0.2">
      <c r="A5573" s="254" t="s">
        <v>9169</v>
      </c>
    </row>
    <row r="5574" spans="1:1" x14ac:dyDescent="0.2">
      <c r="A5574" s="254" t="s">
        <v>9169</v>
      </c>
    </row>
    <row r="5575" spans="1:1" x14ac:dyDescent="0.2">
      <c r="A5575" s="254" t="s">
        <v>9169</v>
      </c>
    </row>
    <row r="5576" spans="1:1" x14ac:dyDescent="0.2">
      <c r="A5576" s="254" t="s">
        <v>9169</v>
      </c>
    </row>
    <row r="5577" spans="1:1" x14ac:dyDescent="0.2">
      <c r="A5577" s="254" t="s">
        <v>9169</v>
      </c>
    </row>
    <row r="5578" spans="1:1" x14ac:dyDescent="0.2">
      <c r="A5578" s="254" t="s">
        <v>9169</v>
      </c>
    </row>
    <row r="5579" spans="1:1" x14ac:dyDescent="0.2">
      <c r="A5579" s="254" t="s">
        <v>9169</v>
      </c>
    </row>
    <row r="5580" spans="1:1" x14ac:dyDescent="0.2">
      <c r="A5580" s="254" t="s">
        <v>9169</v>
      </c>
    </row>
    <row r="5581" spans="1:1" x14ac:dyDescent="0.2">
      <c r="A5581" s="254" t="s">
        <v>9169</v>
      </c>
    </row>
    <row r="5582" spans="1:1" x14ac:dyDescent="0.2">
      <c r="A5582" s="254" t="s">
        <v>9169</v>
      </c>
    </row>
    <row r="5583" spans="1:1" x14ac:dyDescent="0.2">
      <c r="A5583" s="254" t="s">
        <v>9169</v>
      </c>
    </row>
    <row r="5584" spans="1:1" x14ac:dyDescent="0.2">
      <c r="A5584" s="254" t="s">
        <v>9169</v>
      </c>
    </row>
    <row r="5585" spans="1:1" x14ac:dyDescent="0.2">
      <c r="A5585" s="254" t="s">
        <v>9169</v>
      </c>
    </row>
    <row r="5586" spans="1:1" x14ac:dyDescent="0.2">
      <c r="A5586" s="254" t="s">
        <v>9169</v>
      </c>
    </row>
    <row r="5587" spans="1:1" x14ac:dyDescent="0.2">
      <c r="A5587" s="254" t="s">
        <v>9169</v>
      </c>
    </row>
    <row r="5588" spans="1:1" x14ac:dyDescent="0.2">
      <c r="A5588" s="254" t="s">
        <v>9169</v>
      </c>
    </row>
    <row r="5589" spans="1:1" x14ac:dyDescent="0.2">
      <c r="A5589" s="254" t="s">
        <v>9169</v>
      </c>
    </row>
    <row r="5590" spans="1:1" x14ac:dyDescent="0.2">
      <c r="A5590" s="254" t="s">
        <v>9169</v>
      </c>
    </row>
    <row r="5591" spans="1:1" x14ac:dyDescent="0.2">
      <c r="A5591" s="254" t="s">
        <v>9169</v>
      </c>
    </row>
    <row r="5592" spans="1:1" x14ac:dyDescent="0.2">
      <c r="A5592" s="254" t="s">
        <v>9169</v>
      </c>
    </row>
    <row r="5593" spans="1:1" x14ac:dyDescent="0.2">
      <c r="A5593" s="254" t="s">
        <v>9169</v>
      </c>
    </row>
    <row r="5594" spans="1:1" x14ac:dyDescent="0.2">
      <c r="A5594" s="254" t="s">
        <v>9169</v>
      </c>
    </row>
    <row r="5595" spans="1:1" x14ac:dyDescent="0.2">
      <c r="A5595" s="254" t="s">
        <v>9169</v>
      </c>
    </row>
    <row r="5596" spans="1:1" x14ac:dyDescent="0.2">
      <c r="A5596" s="254" t="s">
        <v>9169</v>
      </c>
    </row>
    <row r="5597" spans="1:1" x14ac:dyDescent="0.2">
      <c r="A5597" s="254" t="s">
        <v>9169</v>
      </c>
    </row>
    <row r="5598" spans="1:1" x14ac:dyDescent="0.2">
      <c r="A5598" s="254" t="s">
        <v>9169</v>
      </c>
    </row>
    <row r="5599" spans="1:1" x14ac:dyDescent="0.2">
      <c r="A5599" s="254" t="s">
        <v>9169</v>
      </c>
    </row>
    <row r="5600" spans="1:1" x14ac:dyDescent="0.2">
      <c r="A5600" s="254" t="s">
        <v>9169</v>
      </c>
    </row>
    <row r="5601" spans="1:1" x14ac:dyDescent="0.2">
      <c r="A5601" s="254" t="s">
        <v>9169</v>
      </c>
    </row>
    <row r="5602" spans="1:1" x14ac:dyDescent="0.2">
      <c r="A5602" s="254" t="s">
        <v>9169</v>
      </c>
    </row>
    <row r="5603" spans="1:1" x14ac:dyDescent="0.2">
      <c r="A5603" s="254" t="s">
        <v>9169</v>
      </c>
    </row>
    <row r="5604" spans="1:1" x14ac:dyDescent="0.2">
      <c r="A5604" s="254" t="s">
        <v>9169</v>
      </c>
    </row>
    <row r="5605" spans="1:1" x14ac:dyDescent="0.2">
      <c r="A5605" s="254" t="s">
        <v>9169</v>
      </c>
    </row>
    <row r="5606" spans="1:1" x14ac:dyDescent="0.2">
      <c r="A5606" s="254" t="s">
        <v>9169</v>
      </c>
    </row>
    <row r="5607" spans="1:1" x14ac:dyDescent="0.2">
      <c r="A5607" s="254" t="s">
        <v>9169</v>
      </c>
    </row>
    <row r="5608" spans="1:1" x14ac:dyDescent="0.2">
      <c r="A5608" s="254" t="s">
        <v>9169</v>
      </c>
    </row>
    <row r="5609" spans="1:1" x14ac:dyDescent="0.2">
      <c r="A5609" s="254" t="s">
        <v>9169</v>
      </c>
    </row>
    <row r="5610" spans="1:1" x14ac:dyDescent="0.2">
      <c r="A5610" s="254" t="s">
        <v>9169</v>
      </c>
    </row>
    <row r="5611" spans="1:1" x14ac:dyDescent="0.2">
      <c r="A5611" s="254" t="s">
        <v>9169</v>
      </c>
    </row>
    <row r="5612" spans="1:1" x14ac:dyDescent="0.2">
      <c r="A5612" s="254" t="s">
        <v>9169</v>
      </c>
    </row>
    <row r="5613" spans="1:1" x14ac:dyDescent="0.2">
      <c r="A5613" s="254" t="s">
        <v>9169</v>
      </c>
    </row>
    <row r="5614" spans="1:1" x14ac:dyDescent="0.2">
      <c r="A5614" s="254" t="s">
        <v>9169</v>
      </c>
    </row>
    <row r="5615" spans="1:1" x14ac:dyDescent="0.2">
      <c r="A5615" s="254" t="s">
        <v>9169</v>
      </c>
    </row>
    <row r="5616" spans="1:1" x14ac:dyDescent="0.2">
      <c r="A5616" s="254" t="s">
        <v>9169</v>
      </c>
    </row>
    <row r="5617" spans="1:1" x14ac:dyDescent="0.2">
      <c r="A5617" s="254" t="s">
        <v>9169</v>
      </c>
    </row>
    <row r="5618" spans="1:1" x14ac:dyDescent="0.2">
      <c r="A5618" s="254" t="s">
        <v>9169</v>
      </c>
    </row>
    <row r="5619" spans="1:1" x14ac:dyDescent="0.2">
      <c r="A5619" s="254" t="s">
        <v>9169</v>
      </c>
    </row>
    <row r="5620" spans="1:1" x14ac:dyDescent="0.2">
      <c r="A5620" s="254" t="s">
        <v>9169</v>
      </c>
    </row>
    <row r="5621" spans="1:1" x14ac:dyDescent="0.2">
      <c r="A5621" s="254" t="s">
        <v>9169</v>
      </c>
    </row>
    <row r="5622" spans="1:1" x14ac:dyDescent="0.2">
      <c r="A5622" s="254" t="s">
        <v>9169</v>
      </c>
    </row>
    <row r="5623" spans="1:1" x14ac:dyDescent="0.2">
      <c r="A5623" s="254" t="s">
        <v>9169</v>
      </c>
    </row>
    <row r="5624" spans="1:1" x14ac:dyDescent="0.2">
      <c r="A5624" s="254" t="s">
        <v>9169</v>
      </c>
    </row>
    <row r="5625" spans="1:1" x14ac:dyDescent="0.2">
      <c r="A5625" s="254" t="s">
        <v>9169</v>
      </c>
    </row>
    <row r="5626" spans="1:1" x14ac:dyDescent="0.2">
      <c r="A5626" s="254" t="s">
        <v>9169</v>
      </c>
    </row>
    <row r="5627" spans="1:1" x14ac:dyDescent="0.2">
      <c r="A5627" s="254" t="s">
        <v>9169</v>
      </c>
    </row>
    <row r="5628" spans="1:1" x14ac:dyDescent="0.2">
      <c r="A5628" s="254" t="s">
        <v>9169</v>
      </c>
    </row>
    <row r="5629" spans="1:1" x14ac:dyDescent="0.2">
      <c r="A5629" s="254" t="s">
        <v>9169</v>
      </c>
    </row>
    <row r="5630" spans="1:1" x14ac:dyDescent="0.2">
      <c r="A5630" s="254" t="s">
        <v>9169</v>
      </c>
    </row>
    <row r="5631" spans="1:1" x14ac:dyDescent="0.2">
      <c r="A5631" s="254" t="s">
        <v>9169</v>
      </c>
    </row>
    <row r="5632" spans="1:1" x14ac:dyDescent="0.2">
      <c r="A5632" s="254" t="s">
        <v>9169</v>
      </c>
    </row>
    <row r="5633" spans="1:1" x14ac:dyDescent="0.2">
      <c r="A5633" s="254" t="s">
        <v>9169</v>
      </c>
    </row>
    <row r="5634" spans="1:1" x14ac:dyDescent="0.2">
      <c r="A5634" s="254" t="s">
        <v>9169</v>
      </c>
    </row>
    <row r="5635" spans="1:1" x14ac:dyDescent="0.2">
      <c r="A5635" s="254" t="s">
        <v>9169</v>
      </c>
    </row>
    <row r="5636" spans="1:1" x14ac:dyDescent="0.2">
      <c r="A5636" s="254" t="s">
        <v>9169</v>
      </c>
    </row>
    <row r="5637" spans="1:1" x14ac:dyDescent="0.2">
      <c r="A5637" s="254" t="s">
        <v>9169</v>
      </c>
    </row>
    <row r="5638" spans="1:1" x14ac:dyDescent="0.2">
      <c r="A5638" s="254" t="s">
        <v>9169</v>
      </c>
    </row>
    <row r="5639" spans="1:1" x14ac:dyDescent="0.2">
      <c r="A5639" s="254" t="s">
        <v>9169</v>
      </c>
    </row>
    <row r="5640" spans="1:1" x14ac:dyDescent="0.2">
      <c r="A5640" s="254" t="s">
        <v>9169</v>
      </c>
    </row>
    <row r="5641" spans="1:1" x14ac:dyDescent="0.2">
      <c r="A5641" s="254" t="s">
        <v>9169</v>
      </c>
    </row>
    <row r="5642" spans="1:1" x14ac:dyDescent="0.2">
      <c r="A5642" s="254" t="s">
        <v>9169</v>
      </c>
    </row>
    <row r="5643" spans="1:1" x14ac:dyDescent="0.2">
      <c r="A5643" s="254" t="s">
        <v>9169</v>
      </c>
    </row>
    <row r="5644" spans="1:1" x14ac:dyDescent="0.2">
      <c r="A5644" s="254" t="s">
        <v>9169</v>
      </c>
    </row>
    <row r="5645" spans="1:1" x14ac:dyDescent="0.2">
      <c r="A5645" s="254" t="s">
        <v>9169</v>
      </c>
    </row>
    <row r="5646" spans="1:1" x14ac:dyDescent="0.2">
      <c r="A5646" s="254" t="s">
        <v>9169</v>
      </c>
    </row>
    <row r="5647" spans="1:1" x14ac:dyDescent="0.2">
      <c r="A5647" s="254" t="s">
        <v>9169</v>
      </c>
    </row>
    <row r="5648" spans="1:1" x14ac:dyDescent="0.2">
      <c r="A5648" s="254" t="s">
        <v>9169</v>
      </c>
    </row>
    <row r="5649" spans="1:1" x14ac:dyDescent="0.2">
      <c r="A5649" s="254" t="s">
        <v>9169</v>
      </c>
    </row>
    <row r="5650" spans="1:1" x14ac:dyDescent="0.2">
      <c r="A5650" s="254" t="s">
        <v>9169</v>
      </c>
    </row>
    <row r="5651" spans="1:1" x14ac:dyDescent="0.2">
      <c r="A5651" s="254" t="s">
        <v>9169</v>
      </c>
    </row>
    <row r="5652" spans="1:1" x14ac:dyDescent="0.2">
      <c r="A5652" s="254" t="s">
        <v>9169</v>
      </c>
    </row>
    <row r="5653" spans="1:1" x14ac:dyDescent="0.2">
      <c r="A5653" s="254" t="s">
        <v>9169</v>
      </c>
    </row>
    <row r="5654" spans="1:1" x14ac:dyDescent="0.2">
      <c r="A5654" s="254" t="s">
        <v>9169</v>
      </c>
    </row>
    <row r="5655" spans="1:1" x14ac:dyDescent="0.2">
      <c r="A5655" s="254" t="s">
        <v>9169</v>
      </c>
    </row>
    <row r="5656" spans="1:1" x14ac:dyDescent="0.2">
      <c r="A5656" s="254" t="s">
        <v>9169</v>
      </c>
    </row>
    <row r="5657" spans="1:1" x14ac:dyDescent="0.2">
      <c r="A5657" s="254" t="s">
        <v>9169</v>
      </c>
    </row>
    <row r="5658" spans="1:1" x14ac:dyDescent="0.2">
      <c r="A5658" s="254" t="s">
        <v>9169</v>
      </c>
    </row>
    <row r="5659" spans="1:1" x14ac:dyDescent="0.2">
      <c r="A5659" s="254" t="s">
        <v>9169</v>
      </c>
    </row>
    <row r="5660" spans="1:1" x14ac:dyDescent="0.2">
      <c r="A5660" s="254" t="s">
        <v>9169</v>
      </c>
    </row>
    <row r="5661" spans="1:1" x14ac:dyDescent="0.2">
      <c r="A5661" s="254" t="s">
        <v>9169</v>
      </c>
    </row>
    <row r="5662" spans="1:1" x14ac:dyDescent="0.2">
      <c r="A5662" s="254" t="s">
        <v>9169</v>
      </c>
    </row>
    <row r="5663" spans="1:1" x14ac:dyDescent="0.2">
      <c r="A5663" s="254" t="s">
        <v>9169</v>
      </c>
    </row>
    <row r="5664" spans="1:1" x14ac:dyDescent="0.2">
      <c r="A5664" s="254" t="s">
        <v>9169</v>
      </c>
    </row>
    <row r="5665" spans="1:1" x14ac:dyDescent="0.2">
      <c r="A5665" s="254" t="s">
        <v>9169</v>
      </c>
    </row>
    <row r="5666" spans="1:1" x14ac:dyDescent="0.2">
      <c r="A5666" s="254" t="s">
        <v>9169</v>
      </c>
    </row>
    <row r="5667" spans="1:1" x14ac:dyDescent="0.2">
      <c r="A5667" s="254" t="s">
        <v>9169</v>
      </c>
    </row>
    <row r="5668" spans="1:1" x14ac:dyDescent="0.2">
      <c r="A5668" s="254" t="s">
        <v>9169</v>
      </c>
    </row>
    <row r="5669" spans="1:1" x14ac:dyDescent="0.2">
      <c r="A5669" s="254" t="s">
        <v>9169</v>
      </c>
    </row>
    <row r="5670" spans="1:1" x14ac:dyDescent="0.2">
      <c r="A5670" s="254" t="s">
        <v>9169</v>
      </c>
    </row>
    <row r="5671" spans="1:1" x14ac:dyDescent="0.2">
      <c r="A5671" s="254" t="s">
        <v>9169</v>
      </c>
    </row>
    <row r="5672" spans="1:1" x14ac:dyDescent="0.2">
      <c r="A5672" s="254" t="s">
        <v>9169</v>
      </c>
    </row>
    <row r="5673" spans="1:1" x14ac:dyDescent="0.2">
      <c r="A5673" s="254" t="s">
        <v>9169</v>
      </c>
    </row>
    <row r="5674" spans="1:1" x14ac:dyDescent="0.2">
      <c r="A5674" s="254" t="s">
        <v>9169</v>
      </c>
    </row>
    <row r="5675" spans="1:1" x14ac:dyDescent="0.2">
      <c r="A5675" s="254" t="s">
        <v>9169</v>
      </c>
    </row>
    <row r="5676" spans="1:1" x14ac:dyDescent="0.2">
      <c r="A5676" s="254" t="s">
        <v>9169</v>
      </c>
    </row>
    <row r="5677" spans="1:1" x14ac:dyDescent="0.2">
      <c r="A5677" s="254" t="s">
        <v>9169</v>
      </c>
    </row>
    <row r="5678" spans="1:1" x14ac:dyDescent="0.2">
      <c r="A5678" s="254" t="s">
        <v>9169</v>
      </c>
    </row>
    <row r="5679" spans="1:1" x14ac:dyDescent="0.2">
      <c r="A5679" s="254" t="s">
        <v>9169</v>
      </c>
    </row>
    <row r="5680" spans="1:1" x14ac:dyDescent="0.2">
      <c r="A5680" s="254" t="s">
        <v>9169</v>
      </c>
    </row>
    <row r="5681" spans="1:1" x14ac:dyDescent="0.2">
      <c r="A5681" s="254" t="s">
        <v>9169</v>
      </c>
    </row>
    <row r="5682" spans="1:1" x14ac:dyDescent="0.2">
      <c r="A5682" s="254" t="s">
        <v>9169</v>
      </c>
    </row>
    <row r="5683" spans="1:1" x14ac:dyDescent="0.2">
      <c r="A5683" s="254" t="s">
        <v>9169</v>
      </c>
    </row>
    <row r="5684" spans="1:1" x14ac:dyDescent="0.2">
      <c r="A5684" s="254" t="s">
        <v>9169</v>
      </c>
    </row>
    <row r="5685" spans="1:1" x14ac:dyDescent="0.2">
      <c r="A5685" s="254" t="s">
        <v>9169</v>
      </c>
    </row>
    <row r="5686" spans="1:1" x14ac:dyDescent="0.2">
      <c r="A5686" s="254" t="s">
        <v>9169</v>
      </c>
    </row>
    <row r="5687" spans="1:1" x14ac:dyDescent="0.2">
      <c r="A5687" s="254" t="s">
        <v>9169</v>
      </c>
    </row>
    <row r="5688" spans="1:1" x14ac:dyDescent="0.2">
      <c r="A5688" s="254" t="s">
        <v>9169</v>
      </c>
    </row>
    <row r="5689" spans="1:1" x14ac:dyDescent="0.2">
      <c r="A5689" s="254" t="s">
        <v>9169</v>
      </c>
    </row>
    <row r="5690" spans="1:1" x14ac:dyDescent="0.2">
      <c r="A5690" s="254" t="s">
        <v>9169</v>
      </c>
    </row>
    <row r="5691" spans="1:1" x14ac:dyDescent="0.2">
      <c r="A5691" s="254" t="s">
        <v>9169</v>
      </c>
    </row>
    <row r="5692" spans="1:1" x14ac:dyDescent="0.2">
      <c r="A5692" s="254" t="s">
        <v>9169</v>
      </c>
    </row>
    <row r="5693" spans="1:1" x14ac:dyDescent="0.2">
      <c r="A5693" s="254" t="s">
        <v>9169</v>
      </c>
    </row>
    <row r="5694" spans="1:1" x14ac:dyDescent="0.2">
      <c r="A5694" s="254" t="s">
        <v>9169</v>
      </c>
    </row>
    <row r="5695" spans="1:1" x14ac:dyDescent="0.2">
      <c r="A5695" s="254" t="s">
        <v>9169</v>
      </c>
    </row>
    <row r="5696" spans="1:1" x14ac:dyDescent="0.2">
      <c r="A5696" s="254" t="s">
        <v>9169</v>
      </c>
    </row>
    <row r="5697" spans="1:1" x14ac:dyDescent="0.2">
      <c r="A5697" s="254" t="s">
        <v>9169</v>
      </c>
    </row>
    <row r="5698" spans="1:1" x14ac:dyDescent="0.2">
      <c r="A5698" s="254" t="s">
        <v>9169</v>
      </c>
    </row>
    <row r="5699" spans="1:1" x14ac:dyDescent="0.2">
      <c r="A5699" s="254" t="s">
        <v>9169</v>
      </c>
    </row>
    <row r="5700" spans="1:1" x14ac:dyDescent="0.2">
      <c r="A5700" s="254" t="s">
        <v>9169</v>
      </c>
    </row>
    <row r="5701" spans="1:1" x14ac:dyDescent="0.2">
      <c r="A5701" s="254" t="s">
        <v>9169</v>
      </c>
    </row>
    <row r="5702" spans="1:1" x14ac:dyDescent="0.2">
      <c r="A5702" s="254" t="s">
        <v>9169</v>
      </c>
    </row>
    <row r="5703" spans="1:1" x14ac:dyDescent="0.2">
      <c r="A5703" s="254" t="s">
        <v>9169</v>
      </c>
    </row>
    <row r="5704" spans="1:1" x14ac:dyDescent="0.2">
      <c r="A5704" s="254" t="s">
        <v>9169</v>
      </c>
    </row>
    <row r="5705" spans="1:1" x14ac:dyDescent="0.2">
      <c r="A5705" s="254" t="s">
        <v>9169</v>
      </c>
    </row>
    <row r="5706" spans="1:1" x14ac:dyDescent="0.2">
      <c r="A5706" s="254" t="s">
        <v>9169</v>
      </c>
    </row>
    <row r="5707" spans="1:1" x14ac:dyDescent="0.2">
      <c r="A5707" s="254" t="s">
        <v>9169</v>
      </c>
    </row>
    <row r="5708" spans="1:1" x14ac:dyDescent="0.2">
      <c r="A5708" s="254" t="s">
        <v>9169</v>
      </c>
    </row>
    <row r="5709" spans="1:1" x14ac:dyDescent="0.2">
      <c r="A5709" s="254" t="s">
        <v>9169</v>
      </c>
    </row>
    <row r="5710" spans="1:1" x14ac:dyDescent="0.2">
      <c r="A5710" s="254" t="s">
        <v>9169</v>
      </c>
    </row>
    <row r="5711" spans="1:1" x14ac:dyDescent="0.2">
      <c r="A5711" s="254" t="s">
        <v>9169</v>
      </c>
    </row>
    <row r="5712" spans="1:1" x14ac:dyDescent="0.2">
      <c r="A5712" s="254" t="s">
        <v>9169</v>
      </c>
    </row>
    <row r="5713" spans="1:1" x14ac:dyDescent="0.2">
      <c r="A5713" s="254" t="s">
        <v>9169</v>
      </c>
    </row>
    <row r="5714" spans="1:1" x14ac:dyDescent="0.2">
      <c r="A5714" s="254" t="s">
        <v>9169</v>
      </c>
    </row>
    <row r="5715" spans="1:1" x14ac:dyDescent="0.2">
      <c r="A5715" s="254" t="s">
        <v>9169</v>
      </c>
    </row>
    <row r="5716" spans="1:1" x14ac:dyDescent="0.2">
      <c r="A5716" s="254" t="s">
        <v>9169</v>
      </c>
    </row>
    <row r="5717" spans="1:1" x14ac:dyDescent="0.2">
      <c r="A5717" s="254" t="s">
        <v>9169</v>
      </c>
    </row>
    <row r="5718" spans="1:1" x14ac:dyDescent="0.2">
      <c r="A5718" s="254" t="s">
        <v>9169</v>
      </c>
    </row>
    <row r="5719" spans="1:1" x14ac:dyDescent="0.2">
      <c r="A5719" s="254" t="s">
        <v>9169</v>
      </c>
    </row>
    <row r="5720" spans="1:1" x14ac:dyDescent="0.2">
      <c r="A5720" s="254" t="s">
        <v>9169</v>
      </c>
    </row>
    <row r="5721" spans="1:1" x14ac:dyDescent="0.2">
      <c r="A5721" s="254" t="s">
        <v>9169</v>
      </c>
    </row>
    <row r="5722" spans="1:1" x14ac:dyDescent="0.2">
      <c r="A5722" s="254" t="s">
        <v>9169</v>
      </c>
    </row>
    <row r="5723" spans="1:1" x14ac:dyDescent="0.2">
      <c r="A5723" s="254" t="s">
        <v>9169</v>
      </c>
    </row>
    <row r="5724" spans="1:1" x14ac:dyDescent="0.2">
      <c r="A5724" s="254" t="s">
        <v>9169</v>
      </c>
    </row>
    <row r="5725" spans="1:1" x14ac:dyDescent="0.2">
      <c r="A5725" s="254" t="s">
        <v>9169</v>
      </c>
    </row>
    <row r="5726" spans="1:1" x14ac:dyDescent="0.2">
      <c r="A5726" s="254" t="s">
        <v>9169</v>
      </c>
    </row>
    <row r="5727" spans="1:1" x14ac:dyDescent="0.2">
      <c r="A5727" s="254" t="s">
        <v>9169</v>
      </c>
    </row>
    <row r="5728" spans="1:1" x14ac:dyDescent="0.2">
      <c r="A5728" s="254" t="s">
        <v>9169</v>
      </c>
    </row>
    <row r="5729" spans="1:1" x14ac:dyDescent="0.2">
      <c r="A5729" s="254" t="s">
        <v>9169</v>
      </c>
    </row>
    <row r="5730" spans="1:1" x14ac:dyDescent="0.2">
      <c r="A5730" s="254" t="s">
        <v>9169</v>
      </c>
    </row>
    <row r="5731" spans="1:1" x14ac:dyDescent="0.2">
      <c r="A5731" s="254" t="s">
        <v>9169</v>
      </c>
    </row>
    <row r="5732" spans="1:1" x14ac:dyDescent="0.2">
      <c r="A5732" s="254" t="s">
        <v>9169</v>
      </c>
    </row>
    <row r="5733" spans="1:1" x14ac:dyDescent="0.2">
      <c r="A5733" s="254" t="s">
        <v>9169</v>
      </c>
    </row>
    <row r="5734" spans="1:1" x14ac:dyDescent="0.2">
      <c r="A5734" s="254" t="s">
        <v>9169</v>
      </c>
    </row>
    <row r="5735" spans="1:1" x14ac:dyDescent="0.2">
      <c r="A5735" s="254" t="s">
        <v>9169</v>
      </c>
    </row>
    <row r="5736" spans="1:1" x14ac:dyDescent="0.2">
      <c r="A5736" s="254" t="s">
        <v>9169</v>
      </c>
    </row>
    <row r="5737" spans="1:1" x14ac:dyDescent="0.2">
      <c r="A5737" s="254" t="s">
        <v>9169</v>
      </c>
    </row>
    <row r="5738" spans="1:1" x14ac:dyDescent="0.2">
      <c r="A5738" s="254" t="s">
        <v>9169</v>
      </c>
    </row>
    <row r="5739" spans="1:1" x14ac:dyDescent="0.2">
      <c r="A5739" s="254" t="s">
        <v>9169</v>
      </c>
    </row>
    <row r="5740" spans="1:1" x14ac:dyDescent="0.2">
      <c r="A5740" s="254" t="s">
        <v>9169</v>
      </c>
    </row>
    <row r="5741" spans="1:1" x14ac:dyDescent="0.2">
      <c r="A5741" s="254" t="s">
        <v>9169</v>
      </c>
    </row>
    <row r="5742" spans="1:1" x14ac:dyDescent="0.2">
      <c r="A5742" s="254" t="s">
        <v>9169</v>
      </c>
    </row>
    <row r="5743" spans="1:1" x14ac:dyDescent="0.2">
      <c r="A5743" s="254" t="s">
        <v>9169</v>
      </c>
    </row>
    <row r="5744" spans="1:1" x14ac:dyDescent="0.2">
      <c r="A5744" s="254" t="s">
        <v>9169</v>
      </c>
    </row>
    <row r="5745" spans="1:1" x14ac:dyDescent="0.2">
      <c r="A5745" s="254" t="s">
        <v>9169</v>
      </c>
    </row>
    <row r="5746" spans="1:1" x14ac:dyDescent="0.2">
      <c r="A5746" s="254" t="s">
        <v>9169</v>
      </c>
    </row>
    <row r="5747" spans="1:1" x14ac:dyDescent="0.2">
      <c r="A5747" s="254" t="s">
        <v>9169</v>
      </c>
    </row>
    <row r="5748" spans="1:1" x14ac:dyDescent="0.2">
      <c r="A5748" s="254" t="s">
        <v>9169</v>
      </c>
    </row>
    <row r="5749" spans="1:1" x14ac:dyDescent="0.2">
      <c r="A5749" s="254" t="s">
        <v>9169</v>
      </c>
    </row>
    <row r="5750" spans="1:1" x14ac:dyDescent="0.2">
      <c r="A5750" s="254" t="s">
        <v>9169</v>
      </c>
    </row>
    <row r="5751" spans="1:1" x14ac:dyDescent="0.2">
      <c r="A5751" s="254" t="s">
        <v>9169</v>
      </c>
    </row>
    <row r="5752" spans="1:1" x14ac:dyDescent="0.2">
      <c r="A5752" s="254" t="s">
        <v>9169</v>
      </c>
    </row>
    <row r="5753" spans="1:1" x14ac:dyDescent="0.2">
      <c r="A5753" s="254" t="s">
        <v>9169</v>
      </c>
    </row>
    <row r="5754" spans="1:1" x14ac:dyDescent="0.2">
      <c r="A5754" s="254" t="s">
        <v>9169</v>
      </c>
    </row>
    <row r="5755" spans="1:1" x14ac:dyDescent="0.2">
      <c r="A5755" s="254" t="s">
        <v>9169</v>
      </c>
    </row>
    <row r="5756" spans="1:1" x14ac:dyDescent="0.2">
      <c r="A5756" s="254" t="s">
        <v>9169</v>
      </c>
    </row>
    <row r="5757" spans="1:1" x14ac:dyDescent="0.2">
      <c r="A5757" s="254" t="s">
        <v>9169</v>
      </c>
    </row>
    <row r="5758" spans="1:1" x14ac:dyDescent="0.2">
      <c r="A5758" s="254" t="s">
        <v>9169</v>
      </c>
    </row>
    <row r="5759" spans="1:1" x14ac:dyDescent="0.2">
      <c r="A5759" s="254" t="s">
        <v>9169</v>
      </c>
    </row>
    <row r="5760" spans="1:1" x14ac:dyDescent="0.2">
      <c r="A5760" s="254" t="s">
        <v>9169</v>
      </c>
    </row>
    <row r="5761" spans="1:1" x14ac:dyDescent="0.2">
      <c r="A5761" s="254" t="s">
        <v>9169</v>
      </c>
    </row>
    <row r="5762" spans="1:1" x14ac:dyDescent="0.2">
      <c r="A5762" s="254" t="s">
        <v>9169</v>
      </c>
    </row>
    <row r="5763" spans="1:1" x14ac:dyDescent="0.2">
      <c r="A5763" s="254" t="s">
        <v>9169</v>
      </c>
    </row>
    <row r="5764" spans="1:1" x14ac:dyDescent="0.2">
      <c r="A5764" s="254" t="s">
        <v>9169</v>
      </c>
    </row>
    <row r="5765" spans="1:1" x14ac:dyDescent="0.2">
      <c r="A5765" s="254" t="s">
        <v>9169</v>
      </c>
    </row>
    <row r="5766" spans="1:1" x14ac:dyDescent="0.2">
      <c r="A5766" s="254" t="s">
        <v>9169</v>
      </c>
    </row>
    <row r="5767" spans="1:1" x14ac:dyDescent="0.2">
      <c r="A5767" s="254" t="s">
        <v>9169</v>
      </c>
    </row>
    <row r="5768" spans="1:1" x14ac:dyDescent="0.2">
      <c r="A5768" s="254" t="s">
        <v>9169</v>
      </c>
    </row>
    <row r="5769" spans="1:1" x14ac:dyDescent="0.2">
      <c r="A5769" s="254" t="s">
        <v>9169</v>
      </c>
    </row>
    <row r="5770" spans="1:1" x14ac:dyDescent="0.2">
      <c r="A5770" s="254" t="s">
        <v>9169</v>
      </c>
    </row>
    <row r="5771" spans="1:1" x14ac:dyDescent="0.2">
      <c r="A5771" s="254" t="s">
        <v>9169</v>
      </c>
    </row>
    <row r="5772" spans="1:1" x14ac:dyDescent="0.2">
      <c r="A5772" s="254" t="s">
        <v>9169</v>
      </c>
    </row>
    <row r="5773" spans="1:1" x14ac:dyDescent="0.2">
      <c r="A5773" s="254" t="s">
        <v>9169</v>
      </c>
    </row>
    <row r="5774" spans="1:1" x14ac:dyDescent="0.2">
      <c r="A5774" s="254" t="s">
        <v>9169</v>
      </c>
    </row>
    <row r="5775" spans="1:1" x14ac:dyDescent="0.2">
      <c r="A5775" s="254" t="s">
        <v>9169</v>
      </c>
    </row>
    <row r="5776" spans="1:1" x14ac:dyDescent="0.2">
      <c r="A5776" s="254" t="s">
        <v>9169</v>
      </c>
    </row>
    <row r="5777" spans="1:1" x14ac:dyDescent="0.2">
      <c r="A5777" s="254" t="s">
        <v>9169</v>
      </c>
    </row>
    <row r="5778" spans="1:1" x14ac:dyDescent="0.2">
      <c r="A5778" s="254" t="s">
        <v>9169</v>
      </c>
    </row>
    <row r="5779" spans="1:1" x14ac:dyDescent="0.2">
      <c r="A5779" s="254" t="s">
        <v>9169</v>
      </c>
    </row>
    <row r="5780" spans="1:1" x14ac:dyDescent="0.2">
      <c r="A5780" s="254" t="s">
        <v>9169</v>
      </c>
    </row>
    <row r="5781" spans="1:1" x14ac:dyDescent="0.2">
      <c r="A5781" s="254" t="s">
        <v>9169</v>
      </c>
    </row>
    <row r="5782" spans="1:1" x14ac:dyDescent="0.2">
      <c r="A5782" s="254" t="s">
        <v>9169</v>
      </c>
    </row>
    <row r="5783" spans="1:1" x14ac:dyDescent="0.2">
      <c r="A5783" s="254" t="s">
        <v>9169</v>
      </c>
    </row>
    <row r="5784" spans="1:1" x14ac:dyDescent="0.2">
      <c r="A5784" s="254" t="s">
        <v>9169</v>
      </c>
    </row>
    <row r="5785" spans="1:1" x14ac:dyDescent="0.2">
      <c r="A5785" s="254" t="s">
        <v>9169</v>
      </c>
    </row>
    <row r="5786" spans="1:1" x14ac:dyDescent="0.2">
      <c r="A5786" s="254" t="s">
        <v>9169</v>
      </c>
    </row>
    <row r="5787" spans="1:1" x14ac:dyDescent="0.2">
      <c r="A5787" s="254" t="s">
        <v>9169</v>
      </c>
    </row>
    <row r="5788" spans="1:1" x14ac:dyDescent="0.2">
      <c r="A5788" s="254" t="s">
        <v>9169</v>
      </c>
    </row>
    <row r="5789" spans="1:1" x14ac:dyDescent="0.2">
      <c r="A5789" s="254" t="s">
        <v>9169</v>
      </c>
    </row>
    <row r="5790" spans="1:1" x14ac:dyDescent="0.2">
      <c r="A5790" s="254" t="s">
        <v>9169</v>
      </c>
    </row>
    <row r="5791" spans="1:1" x14ac:dyDescent="0.2">
      <c r="A5791" s="254" t="s">
        <v>9169</v>
      </c>
    </row>
    <row r="5792" spans="1:1" x14ac:dyDescent="0.2">
      <c r="A5792" s="254" t="s">
        <v>9169</v>
      </c>
    </row>
    <row r="5793" spans="1:1" x14ac:dyDescent="0.2">
      <c r="A5793" s="254" t="s">
        <v>9169</v>
      </c>
    </row>
    <row r="5794" spans="1:1" x14ac:dyDescent="0.2">
      <c r="A5794" s="254" t="s">
        <v>9169</v>
      </c>
    </row>
    <row r="5795" spans="1:1" x14ac:dyDescent="0.2">
      <c r="A5795" s="254" t="s">
        <v>9169</v>
      </c>
    </row>
    <row r="5796" spans="1:1" x14ac:dyDescent="0.2">
      <c r="A5796" s="254" t="s">
        <v>9169</v>
      </c>
    </row>
    <row r="5797" spans="1:1" x14ac:dyDescent="0.2">
      <c r="A5797" s="254" t="s">
        <v>9169</v>
      </c>
    </row>
    <row r="5798" spans="1:1" x14ac:dyDescent="0.2">
      <c r="A5798" s="254" t="s">
        <v>9169</v>
      </c>
    </row>
    <row r="5799" spans="1:1" x14ac:dyDescent="0.2">
      <c r="A5799" s="254" t="s">
        <v>9169</v>
      </c>
    </row>
    <row r="5800" spans="1:1" x14ac:dyDescent="0.2">
      <c r="A5800" s="254" t="s">
        <v>9169</v>
      </c>
    </row>
    <row r="5801" spans="1:1" x14ac:dyDescent="0.2">
      <c r="A5801" s="254" t="s">
        <v>9169</v>
      </c>
    </row>
    <row r="5802" spans="1:1" x14ac:dyDescent="0.2">
      <c r="A5802" s="254" t="s">
        <v>9169</v>
      </c>
    </row>
    <row r="5803" spans="1:1" x14ac:dyDescent="0.2">
      <c r="A5803" s="254" t="s">
        <v>9169</v>
      </c>
    </row>
    <row r="5804" spans="1:1" x14ac:dyDescent="0.2">
      <c r="A5804" s="254" t="s">
        <v>9169</v>
      </c>
    </row>
    <row r="5805" spans="1:1" x14ac:dyDescent="0.2">
      <c r="A5805" s="254" t="s">
        <v>9169</v>
      </c>
    </row>
    <row r="5806" spans="1:1" x14ac:dyDescent="0.2">
      <c r="A5806" s="254" t="s">
        <v>9169</v>
      </c>
    </row>
    <row r="5807" spans="1:1" x14ac:dyDescent="0.2">
      <c r="A5807" s="254" t="s">
        <v>9169</v>
      </c>
    </row>
    <row r="5808" spans="1:1" x14ac:dyDescent="0.2">
      <c r="A5808" s="254" t="s">
        <v>9169</v>
      </c>
    </row>
    <row r="5809" spans="1:1" x14ac:dyDescent="0.2">
      <c r="A5809" s="254" t="s">
        <v>9169</v>
      </c>
    </row>
    <row r="5810" spans="1:1" x14ac:dyDescent="0.2">
      <c r="A5810" s="254" t="s">
        <v>9169</v>
      </c>
    </row>
    <row r="5811" spans="1:1" x14ac:dyDescent="0.2">
      <c r="A5811" s="254" t="s">
        <v>9169</v>
      </c>
    </row>
    <row r="5812" spans="1:1" x14ac:dyDescent="0.2">
      <c r="A5812" s="254" t="s">
        <v>9169</v>
      </c>
    </row>
    <row r="5813" spans="1:1" x14ac:dyDescent="0.2">
      <c r="A5813" s="254" t="s">
        <v>9169</v>
      </c>
    </row>
    <row r="5814" spans="1:1" x14ac:dyDescent="0.2">
      <c r="A5814" s="254" t="s">
        <v>9169</v>
      </c>
    </row>
    <row r="5815" spans="1:1" x14ac:dyDescent="0.2">
      <c r="A5815" s="254" t="s">
        <v>9169</v>
      </c>
    </row>
    <row r="5816" spans="1:1" x14ac:dyDescent="0.2">
      <c r="A5816" s="254" t="s">
        <v>9169</v>
      </c>
    </row>
    <row r="5817" spans="1:1" x14ac:dyDescent="0.2">
      <c r="A5817" s="254" t="s">
        <v>9169</v>
      </c>
    </row>
    <row r="5818" spans="1:1" x14ac:dyDescent="0.2">
      <c r="A5818" s="254" t="s">
        <v>9169</v>
      </c>
    </row>
    <row r="5819" spans="1:1" x14ac:dyDescent="0.2">
      <c r="A5819" s="254" t="s">
        <v>9169</v>
      </c>
    </row>
    <row r="5820" spans="1:1" x14ac:dyDescent="0.2">
      <c r="A5820" s="254" t="s">
        <v>9169</v>
      </c>
    </row>
    <row r="5821" spans="1:1" x14ac:dyDescent="0.2">
      <c r="A5821" s="254" t="s">
        <v>9169</v>
      </c>
    </row>
    <row r="5822" spans="1:1" x14ac:dyDescent="0.2">
      <c r="A5822" s="254" t="s">
        <v>9169</v>
      </c>
    </row>
    <row r="5823" spans="1:1" x14ac:dyDescent="0.2">
      <c r="A5823" s="254" t="s">
        <v>9169</v>
      </c>
    </row>
    <row r="5824" spans="1:1" x14ac:dyDescent="0.2">
      <c r="A5824" s="254" t="s">
        <v>9169</v>
      </c>
    </row>
    <row r="5825" spans="1:1" x14ac:dyDescent="0.2">
      <c r="A5825" s="254" t="s">
        <v>9169</v>
      </c>
    </row>
    <row r="5826" spans="1:1" x14ac:dyDescent="0.2">
      <c r="A5826" s="254" t="s">
        <v>9169</v>
      </c>
    </row>
    <row r="5827" spans="1:1" x14ac:dyDescent="0.2">
      <c r="A5827" s="254" t="s">
        <v>9169</v>
      </c>
    </row>
    <row r="5828" spans="1:1" x14ac:dyDescent="0.2">
      <c r="A5828" s="254" t="s">
        <v>9169</v>
      </c>
    </row>
    <row r="5829" spans="1:1" x14ac:dyDescent="0.2">
      <c r="A5829" s="254" t="s">
        <v>9169</v>
      </c>
    </row>
    <row r="5830" spans="1:1" x14ac:dyDescent="0.2">
      <c r="A5830" s="254" t="s">
        <v>9169</v>
      </c>
    </row>
    <row r="5831" spans="1:1" x14ac:dyDescent="0.2">
      <c r="A5831" s="254" t="s">
        <v>9169</v>
      </c>
    </row>
    <row r="5832" spans="1:1" x14ac:dyDescent="0.2">
      <c r="A5832" s="254" t="s">
        <v>9169</v>
      </c>
    </row>
    <row r="5833" spans="1:1" x14ac:dyDescent="0.2">
      <c r="A5833" s="254" t="s">
        <v>9169</v>
      </c>
    </row>
    <row r="5834" spans="1:1" x14ac:dyDescent="0.2">
      <c r="A5834" s="254" t="s">
        <v>9169</v>
      </c>
    </row>
    <row r="5835" spans="1:1" x14ac:dyDescent="0.2">
      <c r="A5835" s="254" t="s">
        <v>9169</v>
      </c>
    </row>
    <row r="5836" spans="1:1" x14ac:dyDescent="0.2">
      <c r="A5836" s="254" t="s">
        <v>9169</v>
      </c>
    </row>
    <row r="5837" spans="1:1" x14ac:dyDescent="0.2">
      <c r="A5837" s="254" t="s">
        <v>9169</v>
      </c>
    </row>
    <row r="5838" spans="1:1" x14ac:dyDescent="0.2">
      <c r="A5838" s="254" t="s">
        <v>9169</v>
      </c>
    </row>
    <row r="5839" spans="1:1" x14ac:dyDescent="0.2">
      <c r="A5839" s="254" t="s">
        <v>9169</v>
      </c>
    </row>
    <row r="5840" spans="1:1" x14ac:dyDescent="0.2">
      <c r="A5840" s="254" t="s">
        <v>9169</v>
      </c>
    </row>
    <row r="5841" spans="1:1" x14ac:dyDescent="0.2">
      <c r="A5841" s="254" t="s">
        <v>9169</v>
      </c>
    </row>
    <row r="5842" spans="1:1" x14ac:dyDescent="0.2">
      <c r="A5842" s="254" t="s">
        <v>9169</v>
      </c>
    </row>
    <row r="5843" spans="1:1" x14ac:dyDescent="0.2">
      <c r="A5843" s="254" t="s">
        <v>9169</v>
      </c>
    </row>
    <row r="5844" spans="1:1" x14ac:dyDescent="0.2">
      <c r="A5844" s="254" t="s">
        <v>9169</v>
      </c>
    </row>
    <row r="5845" spans="1:1" x14ac:dyDescent="0.2">
      <c r="A5845" s="254" t="s">
        <v>9169</v>
      </c>
    </row>
    <row r="5846" spans="1:1" x14ac:dyDescent="0.2">
      <c r="A5846" s="254" t="s">
        <v>9169</v>
      </c>
    </row>
    <row r="5847" spans="1:1" x14ac:dyDescent="0.2">
      <c r="A5847" s="254" t="s">
        <v>9169</v>
      </c>
    </row>
    <row r="5848" spans="1:1" x14ac:dyDescent="0.2">
      <c r="A5848" s="254" t="s">
        <v>9169</v>
      </c>
    </row>
    <row r="5849" spans="1:1" x14ac:dyDescent="0.2">
      <c r="A5849" s="254" t="s">
        <v>9169</v>
      </c>
    </row>
    <row r="5850" spans="1:1" x14ac:dyDescent="0.2">
      <c r="A5850" s="254" t="s">
        <v>9169</v>
      </c>
    </row>
    <row r="5851" spans="1:1" x14ac:dyDescent="0.2">
      <c r="A5851" s="254" t="s">
        <v>9169</v>
      </c>
    </row>
    <row r="5852" spans="1:1" x14ac:dyDescent="0.2">
      <c r="A5852" s="254" t="s">
        <v>9169</v>
      </c>
    </row>
    <row r="5853" spans="1:1" x14ac:dyDescent="0.2">
      <c r="A5853" s="254" t="s">
        <v>9169</v>
      </c>
    </row>
    <row r="5854" spans="1:1" x14ac:dyDescent="0.2">
      <c r="A5854" s="254" t="s">
        <v>9169</v>
      </c>
    </row>
    <row r="5855" spans="1:1" x14ac:dyDescent="0.2">
      <c r="A5855" s="254" t="s">
        <v>9169</v>
      </c>
    </row>
    <row r="5856" spans="1:1" x14ac:dyDescent="0.2">
      <c r="A5856" s="254" t="s">
        <v>9169</v>
      </c>
    </row>
    <row r="5857" spans="1:1" x14ac:dyDescent="0.2">
      <c r="A5857" s="254" t="s">
        <v>9169</v>
      </c>
    </row>
    <row r="5858" spans="1:1" x14ac:dyDescent="0.2">
      <c r="A5858" s="254" t="s">
        <v>9169</v>
      </c>
    </row>
    <row r="5859" spans="1:1" x14ac:dyDescent="0.2">
      <c r="A5859" s="254" t="s">
        <v>9169</v>
      </c>
    </row>
    <row r="5860" spans="1:1" x14ac:dyDescent="0.2">
      <c r="A5860" s="254" t="s">
        <v>9169</v>
      </c>
    </row>
    <row r="5861" spans="1:1" x14ac:dyDescent="0.2">
      <c r="A5861" s="254" t="s">
        <v>9169</v>
      </c>
    </row>
    <row r="5862" spans="1:1" x14ac:dyDescent="0.2">
      <c r="A5862" s="254" t="s">
        <v>9169</v>
      </c>
    </row>
    <row r="5863" spans="1:1" x14ac:dyDescent="0.2">
      <c r="A5863" s="254" t="s">
        <v>9169</v>
      </c>
    </row>
    <row r="5864" spans="1:1" x14ac:dyDescent="0.2">
      <c r="A5864" s="254" t="s">
        <v>9169</v>
      </c>
    </row>
    <row r="5865" spans="1:1" x14ac:dyDescent="0.2">
      <c r="A5865" s="254" t="s">
        <v>9169</v>
      </c>
    </row>
    <row r="5866" spans="1:1" x14ac:dyDescent="0.2">
      <c r="A5866" s="254" t="s">
        <v>9169</v>
      </c>
    </row>
    <row r="5867" spans="1:1" x14ac:dyDescent="0.2">
      <c r="A5867" s="254" t="s">
        <v>9169</v>
      </c>
    </row>
    <row r="5868" spans="1:1" x14ac:dyDescent="0.2">
      <c r="A5868" s="254" t="s">
        <v>9169</v>
      </c>
    </row>
    <row r="5869" spans="1:1" x14ac:dyDescent="0.2">
      <c r="A5869" s="254" t="s">
        <v>9169</v>
      </c>
    </row>
    <row r="5870" spans="1:1" x14ac:dyDescent="0.2">
      <c r="A5870" s="254" t="s">
        <v>9169</v>
      </c>
    </row>
    <row r="5871" spans="1:1" x14ac:dyDescent="0.2">
      <c r="A5871" s="254" t="s">
        <v>9169</v>
      </c>
    </row>
    <row r="5872" spans="1:1" x14ac:dyDescent="0.2">
      <c r="A5872" s="254" t="s">
        <v>9169</v>
      </c>
    </row>
    <row r="5873" spans="1:1" x14ac:dyDescent="0.2">
      <c r="A5873" s="254" t="s">
        <v>9169</v>
      </c>
    </row>
    <row r="5874" spans="1:1" x14ac:dyDescent="0.2">
      <c r="A5874" s="254" t="s">
        <v>9169</v>
      </c>
    </row>
    <row r="5875" spans="1:1" x14ac:dyDescent="0.2">
      <c r="A5875" s="254" t="s">
        <v>9169</v>
      </c>
    </row>
    <row r="5876" spans="1:1" x14ac:dyDescent="0.2">
      <c r="A5876" s="254" t="s">
        <v>9169</v>
      </c>
    </row>
    <row r="5877" spans="1:1" x14ac:dyDescent="0.2">
      <c r="A5877" s="254" t="s">
        <v>9169</v>
      </c>
    </row>
    <row r="5878" spans="1:1" x14ac:dyDescent="0.2">
      <c r="A5878" s="254" t="s">
        <v>9169</v>
      </c>
    </row>
    <row r="5879" spans="1:1" x14ac:dyDescent="0.2">
      <c r="A5879" s="254" t="s">
        <v>9169</v>
      </c>
    </row>
    <row r="5880" spans="1:1" x14ac:dyDescent="0.2">
      <c r="A5880" s="254" t="s">
        <v>9169</v>
      </c>
    </row>
    <row r="5881" spans="1:1" x14ac:dyDescent="0.2">
      <c r="A5881" s="254" t="s">
        <v>9169</v>
      </c>
    </row>
    <row r="5882" spans="1:1" x14ac:dyDescent="0.2">
      <c r="A5882" s="254" t="s">
        <v>9169</v>
      </c>
    </row>
    <row r="5883" spans="1:1" x14ac:dyDescent="0.2">
      <c r="A5883" s="254" t="s">
        <v>9169</v>
      </c>
    </row>
    <row r="5884" spans="1:1" x14ac:dyDescent="0.2">
      <c r="A5884" s="254" t="s">
        <v>9169</v>
      </c>
    </row>
    <row r="5885" spans="1:1" x14ac:dyDescent="0.2">
      <c r="A5885" s="254" t="s">
        <v>9169</v>
      </c>
    </row>
    <row r="5886" spans="1:1" x14ac:dyDescent="0.2">
      <c r="A5886" s="254" t="s">
        <v>9169</v>
      </c>
    </row>
    <row r="5887" spans="1:1" x14ac:dyDescent="0.2">
      <c r="A5887" s="254" t="s">
        <v>9169</v>
      </c>
    </row>
    <row r="5888" spans="1:1" x14ac:dyDescent="0.2">
      <c r="A5888" s="254" t="s">
        <v>9169</v>
      </c>
    </row>
    <row r="5889" spans="1:1" x14ac:dyDescent="0.2">
      <c r="A5889" s="254" t="s">
        <v>9169</v>
      </c>
    </row>
    <row r="5890" spans="1:1" x14ac:dyDescent="0.2">
      <c r="A5890" s="254" t="s">
        <v>9169</v>
      </c>
    </row>
    <row r="5891" spans="1:1" x14ac:dyDescent="0.2">
      <c r="A5891" s="254" t="s">
        <v>9169</v>
      </c>
    </row>
    <row r="5892" spans="1:1" x14ac:dyDescent="0.2">
      <c r="A5892" s="254" t="s">
        <v>9169</v>
      </c>
    </row>
    <row r="5893" spans="1:1" x14ac:dyDescent="0.2">
      <c r="A5893" s="254" t="s">
        <v>9169</v>
      </c>
    </row>
    <row r="5894" spans="1:1" x14ac:dyDescent="0.2">
      <c r="A5894" s="254" t="s">
        <v>9169</v>
      </c>
    </row>
    <row r="5895" spans="1:1" x14ac:dyDescent="0.2">
      <c r="A5895" s="254" t="s">
        <v>9169</v>
      </c>
    </row>
    <row r="5896" spans="1:1" x14ac:dyDescent="0.2">
      <c r="A5896" s="254" t="s">
        <v>9169</v>
      </c>
    </row>
    <row r="5897" spans="1:1" x14ac:dyDescent="0.2">
      <c r="A5897" s="254" t="s">
        <v>9169</v>
      </c>
    </row>
    <row r="5898" spans="1:1" x14ac:dyDescent="0.2">
      <c r="A5898" s="254" t="s">
        <v>9169</v>
      </c>
    </row>
    <row r="5899" spans="1:1" x14ac:dyDescent="0.2">
      <c r="A5899" s="254" t="s">
        <v>9169</v>
      </c>
    </row>
    <row r="5900" spans="1:1" x14ac:dyDescent="0.2">
      <c r="A5900" s="254" t="s">
        <v>9169</v>
      </c>
    </row>
    <row r="5901" spans="1:1" x14ac:dyDescent="0.2">
      <c r="A5901" s="254" t="s">
        <v>9169</v>
      </c>
    </row>
    <row r="5902" spans="1:1" x14ac:dyDescent="0.2">
      <c r="A5902" s="254" t="s">
        <v>9169</v>
      </c>
    </row>
    <row r="5903" spans="1:1" x14ac:dyDescent="0.2">
      <c r="A5903" s="254" t="s">
        <v>9169</v>
      </c>
    </row>
    <row r="5904" spans="1:1" x14ac:dyDescent="0.2">
      <c r="A5904" s="254" t="s">
        <v>9169</v>
      </c>
    </row>
    <row r="5905" spans="1:1" x14ac:dyDescent="0.2">
      <c r="A5905" s="254" t="s">
        <v>9169</v>
      </c>
    </row>
    <row r="5906" spans="1:1" x14ac:dyDescent="0.2">
      <c r="A5906" s="254" t="s">
        <v>9169</v>
      </c>
    </row>
    <row r="5907" spans="1:1" x14ac:dyDescent="0.2">
      <c r="A5907" s="254" t="s">
        <v>9169</v>
      </c>
    </row>
    <row r="5908" spans="1:1" x14ac:dyDescent="0.2">
      <c r="A5908" s="254" t="s">
        <v>9169</v>
      </c>
    </row>
    <row r="5909" spans="1:1" x14ac:dyDescent="0.2">
      <c r="A5909" s="254" t="s">
        <v>9169</v>
      </c>
    </row>
    <row r="5910" spans="1:1" x14ac:dyDescent="0.2">
      <c r="A5910" s="254" t="s">
        <v>9169</v>
      </c>
    </row>
    <row r="5911" spans="1:1" x14ac:dyDescent="0.2">
      <c r="A5911" s="254" t="s">
        <v>9169</v>
      </c>
    </row>
    <row r="5912" spans="1:1" x14ac:dyDescent="0.2">
      <c r="A5912" s="254" t="s">
        <v>9169</v>
      </c>
    </row>
    <row r="5913" spans="1:1" x14ac:dyDescent="0.2">
      <c r="A5913" s="254" t="s">
        <v>9169</v>
      </c>
    </row>
    <row r="5914" spans="1:1" x14ac:dyDescent="0.2">
      <c r="A5914" s="254" t="s">
        <v>9169</v>
      </c>
    </row>
    <row r="5915" spans="1:1" x14ac:dyDescent="0.2">
      <c r="A5915" s="254" t="s">
        <v>9169</v>
      </c>
    </row>
    <row r="5916" spans="1:1" x14ac:dyDescent="0.2">
      <c r="A5916" s="254" t="s">
        <v>9169</v>
      </c>
    </row>
    <row r="5917" spans="1:1" x14ac:dyDescent="0.2">
      <c r="A5917" s="254" t="s">
        <v>9169</v>
      </c>
    </row>
    <row r="5918" spans="1:1" x14ac:dyDescent="0.2">
      <c r="A5918" s="254" t="s">
        <v>9169</v>
      </c>
    </row>
    <row r="5919" spans="1:1" x14ac:dyDescent="0.2">
      <c r="A5919" s="254" t="s">
        <v>9169</v>
      </c>
    </row>
    <row r="5920" spans="1:1" x14ac:dyDescent="0.2">
      <c r="A5920" s="254" t="s">
        <v>9169</v>
      </c>
    </row>
    <row r="5921" spans="1:1" x14ac:dyDescent="0.2">
      <c r="A5921" s="254" t="s">
        <v>9169</v>
      </c>
    </row>
    <row r="5922" spans="1:1" x14ac:dyDescent="0.2">
      <c r="A5922" s="254" t="s">
        <v>9169</v>
      </c>
    </row>
    <row r="5923" spans="1:1" x14ac:dyDescent="0.2">
      <c r="A5923" s="254" t="s">
        <v>9169</v>
      </c>
    </row>
    <row r="5924" spans="1:1" x14ac:dyDescent="0.2">
      <c r="A5924" s="254" t="s">
        <v>9169</v>
      </c>
    </row>
    <row r="5925" spans="1:1" x14ac:dyDescent="0.2">
      <c r="A5925" s="254" t="s">
        <v>9169</v>
      </c>
    </row>
    <row r="5926" spans="1:1" x14ac:dyDescent="0.2">
      <c r="A5926" s="254" t="s">
        <v>9169</v>
      </c>
    </row>
    <row r="5927" spans="1:1" x14ac:dyDescent="0.2">
      <c r="A5927" s="254" t="s">
        <v>9169</v>
      </c>
    </row>
    <row r="5928" spans="1:1" x14ac:dyDescent="0.2">
      <c r="A5928" s="254" t="s">
        <v>9169</v>
      </c>
    </row>
    <row r="5929" spans="1:1" x14ac:dyDescent="0.2">
      <c r="A5929" s="254" t="s">
        <v>9169</v>
      </c>
    </row>
    <row r="5930" spans="1:1" x14ac:dyDescent="0.2">
      <c r="A5930" s="254" t="s">
        <v>9169</v>
      </c>
    </row>
    <row r="5931" spans="1:1" x14ac:dyDescent="0.2">
      <c r="A5931" s="254" t="s">
        <v>9169</v>
      </c>
    </row>
    <row r="5932" spans="1:1" x14ac:dyDescent="0.2">
      <c r="A5932" s="254" t="s">
        <v>9169</v>
      </c>
    </row>
    <row r="5933" spans="1:1" x14ac:dyDescent="0.2">
      <c r="A5933" s="254" t="s">
        <v>9169</v>
      </c>
    </row>
    <row r="5934" spans="1:1" x14ac:dyDescent="0.2">
      <c r="A5934" s="254" t="s">
        <v>9169</v>
      </c>
    </row>
    <row r="5935" spans="1:1" x14ac:dyDescent="0.2">
      <c r="A5935" s="254" t="s">
        <v>9169</v>
      </c>
    </row>
    <row r="5936" spans="1:1" x14ac:dyDescent="0.2">
      <c r="A5936" s="254" t="s">
        <v>9169</v>
      </c>
    </row>
    <row r="5937" spans="1:1" x14ac:dyDescent="0.2">
      <c r="A5937" s="254" t="s">
        <v>9169</v>
      </c>
    </row>
    <row r="5938" spans="1:1" x14ac:dyDescent="0.2">
      <c r="A5938" s="254" t="s">
        <v>9169</v>
      </c>
    </row>
    <row r="5939" spans="1:1" x14ac:dyDescent="0.2">
      <c r="A5939" s="254" t="s">
        <v>9169</v>
      </c>
    </row>
    <row r="5940" spans="1:1" x14ac:dyDescent="0.2">
      <c r="A5940" s="254" t="s">
        <v>9169</v>
      </c>
    </row>
    <row r="5941" spans="1:1" x14ac:dyDescent="0.2">
      <c r="A5941" s="254" t="s">
        <v>9169</v>
      </c>
    </row>
    <row r="5942" spans="1:1" x14ac:dyDescent="0.2">
      <c r="A5942" s="254" t="s">
        <v>9169</v>
      </c>
    </row>
    <row r="5943" spans="1:1" x14ac:dyDescent="0.2">
      <c r="A5943" s="254" t="s">
        <v>9169</v>
      </c>
    </row>
    <row r="5944" spans="1:1" x14ac:dyDescent="0.2">
      <c r="A5944" s="254" t="s">
        <v>9169</v>
      </c>
    </row>
    <row r="5945" spans="1:1" x14ac:dyDescent="0.2">
      <c r="A5945" s="254" t="s">
        <v>9169</v>
      </c>
    </row>
    <row r="5946" spans="1:1" x14ac:dyDescent="0.2">
      <c r="A5946" s="254" t="s">
        <v>9169</v>
      </c>
    </row>
    <row r="5947" spans="1:1" x14ac:dyDescent="0.2">
      <c r="A5947" s="254" t="s">
        <v>9169</v>
      </c>
    </row>
    <row r="5948" spans="1:1" x14ac:dyDescent="0.2">
      <c r="A5948" s="254" t="s">
        <v>9169</v>
      </c>
    </row>
    <row r="5949" spans="1:1" x14ac:dyDescent="0.2">
      <c r="A5949" s="254" t="s">
        <v>9169</v>
      </c>
    </row>
    <row r="5950" spans="1:1" x14ac:dyDescent="0.2">
      <c r="A5950" s="254" t="s">
        <v>9169</v>
      </c>
    </row>
    <row r="5951" spans="1:1" x14ac:dyDescent="0.2">
      <c r="A5951" s="254" t="s">
        <v>9169</v>
      </c>
    </row>
    <row r="5952" spans="1:1" x14ac:dyDescent="0.2">
      <c r="A5952" s="254" t="s">
        <v>9169</v>
      </c>
    </row>
    <row r="5953" spans="1:1" x14ac:dyDescent="0.2">
      <c r="A5953" s="254" t="s">
        <v>9169</v>
      </c>
    </row>
    <row r="5954" spans="1:1" x14ac:dyDescent="0.2">
      <c r="A5954" s="254" t="s">
        <v>9169</v>
      </c>
    </row>
    <row r="5955" spans="1:1" x14ac:dyDescent="0.2">
      <c r="A5955" s="254" t="s">
        <v>9169</v>
      </c>
    </row>
    <row r="5956" spans="1:1" x14ac:dyDescent="0.2">
      <c r="A5956" s="254" t="s">
        <v>9169</v>
      </c>
    </row>
    <row r="5957" spans="1:1" x14ac:dyDescent="0.2">
      <c r="A5957" s="254" t="s">
        <v>9169</v>
      </c>
    </row>
    <row r="5958" spans="1:1" x14ac:dyDescent="0.2">
      <c r="A5958" s="254" t="s">
        <v>9169</v>
      </c>
    </row>
    <row r="5959" spans="1:1" x14ac:dyDescent="0.2">
      <c r="A5959" s="254" t="s">
        <v>9169</v>
      </c>
    </row>
    <row r="5960" spans="1:1" x14ac:dyDescent="0.2">
      <c r="A5960" s="254" t="s">
        <v>9169</v>
      </c>
    </row>
    <row r="5961" spans="1:1" x14ac:dyDescent="0.2">
      <c r="A5961" s="254" t="s">
        <v>9169</v>
      </c>
    </row>
    <row r="5962" spans="1:1" x14ac:dyDescent="0.2">
      <c r="A5962" s="254" t="s">
        <v>9169</v>
      </c>
    </row>
    <row r="5963" spans="1:1" x14ac:dyDescent="0.2">
      <c r="A5963" s="254" t="s">
        <v>9169</v>
      </c>
    </row>
    <row r="5964" spans="1:1" x14ac:dyDescent="0.2">
      <c r="A5964" s="254" t="s">
        <v>9169</v>
      </c>
    </row>
    <row r="5965" spans="1:1" x14ac:dyDescent="0.2">
      <c r="A5965" s="254" t="s">
        <v>9169</v>
      </c>
    </row>
    <row r="5966" spans="1:1" x14ac:dyDescent="0.2">
      <c r="A5966" s="254" t="s">
        <v>9169</v>
      </c>
    </row>
    <row r="5967" spans="1:1" x14ac:dyDescent="0.2">
      <c r="A5967" s="254" t="s">
        <v>9169</v>
      </c>
    </row>
    <row r="5968" spans="1:1" x14ac:dyDescent="0.2">
      <c r="A5968" s="254" t="s">
        <v>9169</v>
      </c>
    </row>
    <row r="5969" spans="1:1" x14ac:dyDescent="0.2">
      <c r="A5969" s="254" t="s">
        <v>9169</v>
      </c>
    </row>
    <row r="5970" spans="1:1" x14ac:dyDescent="0.2">
      <c r="A5970" s="254" t="s">
        <v>9169</v>
      </c>
    </row>
    <row r="5971" spans="1:1" x14ac:dyDescent="0.2">
      <c r="A5971" s="254" t="s">
        <v>9169</v>
      </c>
    </row>
    <row r="5972" spans="1:1" x14ac:dyDescent="0.2">
      <c r="A5972" s="254" t="s">
        <v>9169</v>
      </c>
    </row>
    <row r="5973" spans="1:1" x14ac:dyDescent="0.2">
      <c r="A5973" s="254" t="s">
        <v>9169</v>
      </c>
    </row>
    <row r="5974" spans="1:1" x14ac:dyDescent="0.2">
      <c r="A5974" s="254" t="s">
        <v>9169</v>
      </c>
    </row>
    <row r="5975" spans="1:1" x14ac:dyDescent="0.2">
      <c r="A5975" s="254" t="s">
        <v>9169</v>
      </c>
    </row>
    <row r="5976" spans="1:1" x14ac:dyDescent="0.2">
      <c r="A5976" s="254" t="s">
        <v>9169</v>
      </c>
    </row>
    <row r="5977" spans="1:1" x14ac:dyDescent="0.2">
      <c r="A5977" s="254" t="s">
        <v>9169</v>
      </c>
    </row>
    <row r="5978" spans="1:1" x14ac:dyDescent="0.2">
      <c r="A5978" s="254" t="s">
        <v>9169</v>
      </c>
    </row>
    <row r="5979" spans="1:1" x14ac:dyDescent="0.2">
      <c r="A5979" s="254" t="s">
        <v>9169</v>
      </c>
    </row>
    <row r="5980" spans="1:1" x14ac:dyDescent="0.2">
      <c r="A5980" s="254" t="s">
        <v>9169</v>
      </c>
    </row>
    <row r="5981" spans="1:1" x14ac:dyDescent="0.2">
      <c r="A5981" s="254" t="s">
        <v>9169</v>
      </c>
    </row>
    <row r="5982" spans="1:1" x14ac:dyDescent="0.2">
      <c r="A5982" s="254" t="s">
        <v>9169</v>
      </c>
    </row>
    <row r="5983" spans="1:1" x14ac:dyDescent="0.2">
      <c r="A5983" s="254" t="s">
        <v>9169</v>
      </c>
    </row>
    <row r="5984" spans="1:1" x14ac:dyDescent="0.2">
      <c r="A5984" s="254" t="s">
        <v>9169</v>
      </c>
    </row>
    <row r="5985" spans="1:1" x14ac:dyDescent="0.2">
      <c r="A5985" s="254" t="s">
        <v>9169</v>
      </c>
    </row>
    <row r="5986" spans="1:1" x14ac:dyDescent="0.2">
      <c r="A5986" s="254" t="s">
        <v>9169</v>
      </c>
    </row>
    <row r="5987" spans="1:1" x14ac:dyDescent="0.2">
      <c r="A5987" s="254" t="s">
        <v>9169</v>
      </c>
    </row>
    <row r="5988" spans="1:1" x14ac:dyDescent="0.2">
      <c r="A5988" s="254" t="s">
        <v>9169</v>
      </c>
    </row>
    <row r="5989" spans="1:1" x14ac:dyDescent="0.2">
      <c r="A5989" s="254" t="s">
        <v>9169</v>
      </c>
    </row>
    <row r="5990" spans="1:1" x14ac:dyDescent="0.2">
      <c r="A5990" s="254" t="s">
        <v>9169</v>
      </c>
    </row>
    <row r="5991" spans="1:1" x14ac:dyDescent="0.2">
      <c r="A5991" s="254" t="s">
        <v>9169</v>
      </c>
    </row>
    <row r="5992" spans="1:1" x14ac:dyDescent="0.2">
      <c r="A5992" s="254" t="s">
        <v>9169</v>
      </c>
    </row>
    <row r="5993" spans="1:1" x14ac:dyDescent="0.2">
      <c r="A5993" s="254" t="s">
        <v>9169</v>
      </c>
    </row>
    <row r="5994" spans="1:1" x14ac:dyDescent="0.2">
      <c r="A5994" s="254" t="s">
        <v>9169</v>
      </c>
    </row>
    <row r="5995" spans="1:1" x14ac:dyDescent="0.2">
      <c r="A5995" s="254" t="s">
        <v>9169</v>
      </c>
    </row>
    <row r="5996" spans="1:1" x14ac:dyDescent="0.2">
      <c r="A5996" s="254" t="s">
        <v>9169</v>
      </c>
    </row>
    <row r="5997" spans="1:1" x14ac:dyDescent="0.2">
      <c r="A5997" s="254" t="s">
        <v>9169</v>
      </c>
    </row>
    <row r="5998" spans="1:1" x14ac:dyDescent="0.2">
      <c r="A5998" s="254" t="s">
        <v>9169</v>
      </c>
    </row>
    <row r="5999" spans="1:1" x14ac:dyDescent="0.2">
      <c r="A5999" s="254" t="s">
        <v>9169</v>
      </c>
    </row>
    <row r="6000" spans="1:1" x14ac:dyDescent="0.2">
      <c r="A6000" s="254" t="s">
        <v>9169</v>
      </c>
    </row>
    <row r="6001" spans="1:1" x14ac:dyDescent="0.2">
      <c r="A6001" s="254" t="s">
        <v>9169</v>
      </c>
    </row>
    <row r="6002" spans="1:1" x14ac:dyDescent="0.2">
      <c r="A6002" s="254" t="s">
        <v>9169</v>
      </c>
    </row>
    <row r="6003" spans="1:1" x14ac:dyDescent="0.2">
      <c r="A6003" s="254" t="s">
        <v>9169</v>
      </c>
    </row>
    <row r="6004" spans="1:1" x14ac:dyDescent="0.2">
      <c r="A6004" s="254" t="s">
        <v>9169</v>
      </c>
    </row>
    <row r="6005" spans="1:1" x14ac:dyDescent="0.2">
      <c r="A6005" s="254" t="s">
        <v>9169</v>
      </c>
    </row>
    <row r="6006" spans="1:1" x14ac:dyDescent="0.2">
      <c r="A6006" s="254" t="s">
        <v>9169</v>
      </c>
    </row>
    <row r="6007" spans="1:1" x14ac:dyDescent="0.2">
      <c r="A6007" s="254" t="s">
        <v>9169</v>
      </c>
    </row>
    <row r="6008" spans="1:1" x14ac:dyDescent="0.2">
      <c r="A6008" s="254" t="s">
        <v>9169</v>
      </c>
    </row>
    <row r="6009" spans="1:1" x14ac:dyDescent="0.2">
      <c r="A6009" s="254" t="s">
        <v>9169</v>
      </c>
    </row>
    <row r="6010" spans="1:1" x14ac:dyDescent="0.2">
      <c r="A6010" s="254" t="s">
        <v>9169</v>
      </c>
    </row>
    <row r="6011" spans="1:1" x14ac:dyDescent="0.2">
      <c r="A6011" s="254" t="s">
        <v>9169</v>
      </c>
    </row>
    <row r="6012" spans="1:1" x14ac:dyDescent="0.2">
      <c r="A6012" s="254" t="s">
        <v>9169</v>
      </c>
    </row>
    <row r="6013" spans="1:1" x14ac:dyDescent="0.2">
      <c r="A6013" s="254" t="s">
        <v>9169</v>
      </c>
    </row>
    <row r="6014" spans="1:1" x14ac:dyDescent="0.2">
      <c r="A6014" s="254" t="s">
        <v>9169</v>
      </c>
    </row>
    <row r="6015" spans="1:1" x14ac:dyDescent="0.2">
      <c r="A6015" s="254" t="s">
        <v>9169</v>
      </c>
    </row>
    <row r="6016" spans="1:1" x14ac:dyDescent="0.2">
      <c r="A6016" s="254" t="s">
        <v>9169</v>
      </c>
    </row>
    <row r="6017" spans="1:1" x14ac:dyDescent="0.2">
      <c r="A6017" s="254" t="s">
        <v>9169</v>
      </c>
    </row>
    <row r="6018" spans="1:1" x14ac:dyDescent="0.2">
      <c r="A6018" s="254" t="s">
        <v>9169</v>
      </c>
    </row>
    <row r="6019" spans="1:1" x14ac:dyDescent="0.2">
      <c r="A6019" s="254" t="s">
        <v>9169</v>
      </c>
    </row>
    <row r="6020" spans="1:1" x14ac:dyDescent="0.2">
      <c r="A6020" s="254" t="s">
        <v>9169</v>
      </c>
    </row>
    <row r="6021" spans="1:1" x14ac:dyDescent="0.2">
      <c r="A6021" s="254" t="s">
        <v>9169</v>
      </c>
    </row>
    <row r="6022" spans="1:1" x14ac:dyDescent="0.2">
      <c r="A6022" s="254" t="s">
        <v>9169</v>
      </c>
    </row>
    <row r="6023" spans="1:1" x14ac:dyDescent="0.2">
      <c r="A6023" s="254" t="s">
        <v>9169</v>
      </c>
    </row>
    <row r="6024" spans="1:1" x14ac:dyDescent="0.2">
      <c r="A6024" s="254" t="s">
        <v>9169</v>
      </c>
    </row>
    <row r="6025" spans="1:1" x14ac:dyDescent="0.2">
      <c r="A6025" s="254" t="s">
        <v>9169</v>
      </c>
    </row>
    <row r="6026" spans="1:1" x14ac:dyDescent="0.2">
      <c r="A6026" s="254" t="s">
        <v>9169</v>
      </c>
    </row>
    <row r="6027" spans="1:1" x14ac:dyDescent="0.2">
      <c r="A6027" s="254" t="s">
        <v>9169</v>
      </c>
    </row>
    <row r="6028" spans="1:1" x14ac:dyDescent="0.2">
      <c r="A6028" s="254" t="s">
        <v>9169</v>
      </c>
    </row>
    <row r="6029" spans="1:1" x14ac:dyDescent="0.2">
      <c r="A6029" s="254" t="s">
        <v>9169</v>
      </c>
    </row>
    <row r="6030" spans="1:1" x14ac:dyDescent="0.2">
      <c r="A6030" s="254" t="s">
        <v>9169</v>
      </c>
    </row>
    <row r="6031" spans="1:1" x14ac:dyDescent="0.2">
      <c r="A6031" s="254" t="s">
        <v>9169</v>
      </c>
    </row>
    <row r="6032" spans="1:1" x14ac:dyDescent="0.2">
      <c r="A6032" s="254" t="s">
        <v>9169</v>
      </c>
    </row>
    <row r="6033" spans="1:1" x14ac:dyDescent="0.2">
      <c r="A6033" s="254" t="s">
        <v>9169</v>
      </c>
    </row>
    <row r="6034" spans="1:1" x14ac:dyDescent="0.2">
      <c r="A6034" s="254" t="s">
        <v>9169</v>
      </c>
    </row>
    <row r="6035" spans="1:1" x14ac:dyDescent="0.2">
      <c r="A6035" s="254" t="s">
        <v>9169</v>
      </c>
    </row>
    <row r="6036" spans="1:1" x14ac:dyDescent="0.2">
      <c r="A6036" s="254" t="s">
        <v>9169</v>
      </c>
    </row>
    <row r="6037" spans="1:1" x14ac:dyDescent="0.2">
      <c r="A6037" s="254" t="s">
        <v>9169</v>
      </c>
    </row>
    <row r="6038" spans="1:1" x14ac:dyDescent="0.2">
      <c r="A6038" s="254" t="s">
        <v>9169</v>
      </c>
    </row>
    <row r="6039" spans="1:1" x14ac:dyDescent="0.2">
      <c r="A6039" s="254" t="s">
        <v>9169</v>
      </c>
    </row>
    <row r="6040" spans="1:1" x14ac:dyDescent="0.2">
      <c r="A6040" s="254" t="s">
        <v>9169</v>
      </c>
    </row>
    <row r="6041" spans="1:1" x14ac:dyDescent="0.2">
      <c r="A6041" s="254" t="s">
        <v>9169</v>
      </c>
    </row>
    <row r="6042" spans="1:1" x14ac:dyDescent="0.2">
      <c r="A6042" s="254" t="s">
        <v>9169</v>
      </c>
    </row>
    <row r="6043" spans="1:1" x14ac:dyDescent="0.2">
      <c r="A6043" s="254" t="s">
        <v>9169</v>
      </c>
    </row>
    <row r="6044" spans="1:1" x14ac:dyDescent="0.2">
      <c r="A6044" s="254" t="s">
        <v>9169</v>
      </c>
    </row>
    <row r="6045" spans="1:1" x14ac:dyDescent="0.2">
      <c r="A6045" s="254" t="s">
        <v>9169</v>
      </c>
    </row>
    <row r="6046" spans="1:1" x14ac:dyDescent="0.2">
      <c r="A6046" s="254" t="s">
        <v>9169</v>
      </c>
    </row>
    <row r="6047" spans="1:1" x14ac:dyDescent="0.2">
      <c r="A6047" s="254" t="s">
        <v>9169</v>
      </c>
    </row>
    <row r="6048" spans="1:1" x14ac:dyDescent="0.2">
      <c r="A6048" s="254" t="s">
        <v>9169</v>
      </c>
    </row>
    <row r="6049" spans="1:1" x14ac:dyDescent="0.2">
      <c r="A6049" s="254" t="s">
        <v>9169</v>
      </c>
    </row>
    <row r="6050" spans="1:1" x14ac:dyDescent="0.2">
      <c r="A6050" s="254" t="s">
        <v>9169</v>
      </c>
    </row>
    <row r="6051" spans="1:1" x14ac:dyDescent="0.2">
      <c r="A6051" s="254" t="s">
        <v>9169</v>
      </c>
    </row>
    <row r="6052" spans="1:1" x14ac:dyDescent="0.2">
      <c r="A6052" s="254" t="s">
        <v>9169</v>
      </c>
    </row>
    <row r="6053" spans="1:1" x14ac:dyDescent="0.2">
      <c r="A6053" s="254" t="s">
        <v>9169</v>
      </c>
    </row>
    <row r="6054" spans="1:1" x14ac:dyDescent="0.2">
      <c r="A6054" s="254" t="s">
        <v>9169</v>
      </c>
    </row>
    <row r="6055" spans="1:1" x14ac:dyDescent="0.2">
      <c r="A6055" s="254" t="s">
        <v>9169</v>
      </c>
    </row>
    <row r="6056" spans="1:1" x14ac:dyDescent="0.2">
      <c r="A6056" s="254" t="s">
        <v>9169</v>
      </c>
    </row>
    <row r="6057" spans="1:1" x14ac:dyDescent="0.2">
      <c r="A6057" s="254" t="s">
        <v>9169</v>
      </c>
    </row>
    <row r="6058" spans="1:1" x14ac:dyDescent="0.2">
      <c r="A6058" s="254" t="s">
        <v>9169</v>
      </c>
    </row>
    <row r="6059" spans="1:1" x14ac:dyDescent="0.2">
      <c r="A6059" s="254" t="s">
        <v>9169</v>
      </c>
    </row>
    <row r="6060" spans="1:1" x14ac:dyDescent="0.2">
      <c r="A6060" s="254" t="s">
        <v>9169</v>
      </c>
    </row>
    <row r="6061" spans="1:1" x14ac:dyDescent="0.2">
      <c r="A6061" s="254" t="s">
        <v>9169</v>
      </c>
    </row>
    <row r="6062" spans="1:1" x14ac:dyDescent="0.2">
      <c r="A6062" s="254" t="s">
        <v>9169</v>
      </c>
    </row>
    <row r="6063" spans="1:1" x14ac:dyDescent="0.2">
      <c r="A6063" s="254" t="s">
        <v>9169</v>
      </c>
    </row>
    <row r="6064" spans="1:1" x14ac:dyDescent="0.2">
      <c r="A6064" s="254" t="s">
        <v>9169</v>
      </c>
    </row>
    <row r="6065" spans="1:1" x14ac:dyDescent="0.2">
      <c r="A6065" s="254" t="s">
        <v>9169</v>
      </c>
    </row>
    <row r="6066" spans="1:1" x14ac:dyDescent="0.2">
      <c r="A6066" s="254" t="s">
        <v>9169</v>
      </c>
    </row>
    <row r="6067" spans="1:1" x14ac:dyDescent="0.2">
      <c r="A6067" s="254" t="s">
        <v>9169</v>
      </c>
    </row>
    <row r="6068" spans="1:1" x14ac:dyDescent="0.2">
      <c r="A6068" s="254" t="s">
        <v>9169</v>
      </c>
    </row>
    <row r="6069" spans="1:1" x14ac:dyDescent="0.2">
      <c r="A6069" s="254" t="s">
        <v>9169</v>
      </c>
    </row>
    <row r="6070" spans="1:1" x14ac:dyDescent="0.2">
      <c r="A6070" s="254" t="s">
        <v>9169</v>
      </c>
    </row>
    <row r="6071" spans="1:1" x14ac:dyDescent="0.2">
      <c r="A6071" s="254" t="s">
        <v>9169</v>
      </c>
    </row>
    <row r="6072" spans="1:1" x14ac:dyDescent="0.2">
      <c r="A6072" s="254" t="s">
        <v>9169</v>
      </c>
    </row>
    <row r="6073" spans="1:1" x14ac:dyDescent="0.2">
      <c r="A6073" s="254" t="s">
        <v>9169</v>
      </c>
    </row>
    <row r="6074" spans="1:1" x14ac:dyDescent="0.2">
      <c r="A6074" s="254" t="s">
        <v>9169</v>
      </c>
    </row>
    <row r="6075" spans="1:1" x14ac:dyDescent="0.2">
      <c r="A6075" s="254" t="s">
        <v>9169</v>
      </c>
    </row>
    <row r="6076" spans="1:1" x14ac:dyDescent="0.2">
      <c r="A6076" s="254" t="s">
        <v>9169</v>
      </c>
    </row>
    <row r="6077" spans="1:1" x14ac:dyDescent="0.2">
      <c r="A6077" s="254" t="s">
        <v>9169</v>
      </c>
    </row>
    <row r="6078" spans="1:1" x14ac:dyDescent="0.2">
      <c r="A6078" s="254" t="s">
        <v>9169</v>
      </c>
    </row>
    <row r="6079" spans="1:1" x14ac:dyDescent="0.2">
      <c r="A6079" s="254" t="s">
        <v>9169</v>
      </c>
    </row>
    <row r="6080" spans="1:1" x14ac:dyDescent="0.2">
      <c r="A6080" s="254" t="s">
        <v>9169</v>
      </c>
    </row>
    <row r="6081" spans="1:1" x14ac:dyDescent="0.2">
      <c r="A6081" s="254" t="s">
        <v>9169</v>
      </c>
    </row>
    <row r="6082" spans="1:1" x14ac:dyDescent="0.2">
      <c r="A6082" s="254" t="s">
        <v>9169</v>
      </c>
    </row>
    <row r="6083" spans="1:1" x14ac:dyDescent="0.2">
      <c r="A6083" s="254" t="s">
        <v>9169</v>
      </c>
    </row>
    <row r="6084" spans="1:1" x14ac:dyDescent="0.2">
      <c r="A6084" s="254" t="s">
        <v>9169</v>
      </c>
    </row>
    <row r="6085" spans="1:1" x14ac:dyDescent="0.2">
      <c r="A6085" s="254" t="s">
        <v>9169</v>
      </c>
    </row>
    <row r="6086" spans="1:1" x14ac:dyDescent="0.2">
      <c r="A6086" s="254" t="s">
        <v>9169</v>
      </c>
    </row>
    <row r="6087" spans="1:1" x14ac:dyDescent="0.2">
      <c r="A6087" s="254" t="s">
        <v>9169</v>
      </c>
    </row>
    <row r="6088" spans="1:1" x14ac:dyDescent="0.2">
      <c r="A6088" s="254" t="s">
        <v>9169</v>
      </c>
    </row>
    <row r="6089" spans="1:1" x14ac:dyDescent="0.2">
      <c r="A6089" s="254" t="s">
        <v>9169</v>
      </c>
    </row>
    <row r="6090" spans="1:1" x14ac:dyDescent="0.2">
      <c r="A6090" s="254" t="s">
        <v>9169</v>
      </c>
    </row>
    <row r="6091" spans="1:1" x14ac:dyDescent="0.2">
      <c r="A6091" s="254" t="s">
        <v>9169</v>
      </c>
    </row>
    <row r="6092" spans="1:1" x14ac:dyDescent="0.2">
      <c r="A6092" s="254" t="s">
        <v>9169</v>
      </c>
    </row>
    <row r="6093" spans="1:1" x14ac:dyDescent="0.2">
      <c r="A6093" s="254" t="s">
        <v>9169</v>
      </c>
    </row>
    <row r="6094" spans="1:1" x14ac:dyDescent="0.2">
      <c r="A6094" s="254" t="s">
        <v>9169</v>
      </c>
    </row>
    <row r="6095" spans="1:1" x14ac:dyDescent="0.2">
      <c r="A6095" s="254" t="s">
        <v>9169</v>
      </c>
    </row>
    <row r="6096" spans="1:1" x14ac:dyDescent="0.2">
      <c r="A6096" s="254" t="s">
        <v>9169</v>
      </c>
    </row>
    <row r="6097" spans="1:1" x14ac:dyDescent="0.2">
      <c r="A6097" s="254" t="s">
        <v>9169</v>
      </c>
    </row>
    <row r="6098" spans="1:1" x14ac:dyDescent="0.2">
      <c r="A6098" s="254" t="s">
        <v>9169</v>
      </c>
    </row>
    <row r="6099" spans="1:1" x14ac:dyDescent="0.2">
      <c r="A6099" s="254" t="s">
        <v>9169</v>
      </c>
    </row>
    <row r="6100" spans="1:1" x14ac:dyDescent="0.2">
      <c r="A6100" s="254" t="s">
        <v>9169</v>
      </c>
    </row>
    <row r="6101" spans="1:1" x14ac:dyDescent="0.2">
      <c r="A6101" s="254" t="s">
        <v>9169</v>
      </c>
    </row>
    <row r="6102" spans="1:1" x14ac:dyDescent="0.2">
      <c r="A6102" s="254" t="s">
        <v>9169</v>
      </c>
    </row>
    <row r="6103" spans="1:1" x14ac:dyDescent="0.2">
      <c r="A6103" s="254" t="s">
        <v>9169</v>
      </c>
    </row>
    <row r="6104" spans="1:1" x14ac:dyDescent="0.2">
      <c r="A6104" s="254" t="s">
        <v>9169</v>
      </c>
    </row>
    <row r="6105" spans="1:1" x14ac:dyDescent="0.2">
      <c r="A6105" s="254" t="s">
        <v>9169</v>
      </c>
    </row>
    <row r="6106" spans="1:1" x14ac:dyDescent="0.2">
      <c r="A6106" s="254" t="s">
        <v>9169</v>
      </c>
    </row>
    <row r="6107" spans="1:1" x14ac:dyDescent="0.2">
      <c r="A6107" s="254" t="s">
        <v>9169</v>
      </c>
    </row>
    <row r="6108" spans="1:1" x14ac:dyDescent="0.2">
      <c r="A6108" s="254" t="s">
        <v>9169</v>
      </c>
    </row>
    <row r="6109" spans="1:1" x14ac:dyDescent="0.2">
      <c r="A6109" s="254" t="s">
        <v>9169</v>
      </c>
    </row>
    <row r="6110" spans="1:1" x14ac:dyDescent="0.2">
      <c r="A6110" s="254" t="s">
        <v>9169</v>
      </c>
    </row>
    <row r="6111" spans="1:1" x14ac:dyDescent="0.2">
      <c r="A6111" s="254" t="s">
        <v>9169</v>
      </c>
    </row>
    <row r="6112" spans="1:1" x14ac:dyDescent="0.2">
      <c r="A6112" s="254" t="s">
        <v>9169</v>
      </c>
    </row>
    <row r="6113" spans="1:1" x14ac:dyDescent="0.2">
      <c r="A6113" s="254" t="s">
        <v>9169</v>
      </c>
    </row>
    <row r="6114" spans="1:1" x14ac:dyDescent="0.2">
      <c r="A6114" s="254" t="s">
        <v>9169</v>
      </c>
    </row>
    <row r="6115" spans="1:1" x14ac:dyDescent="0.2">
      <c r="A6115" s="254" t="s">
        <v>9169</v>
      </c>
    </row>
    <row r="6116" spans="1:1" x14ac:dyDescent="0.2">
      <c r="A6116" s="254" t="s">
        <v>9169</v>
      </c>
    </row>
    <row r="6117" spans="1:1" x14ac:dyDescent="0.2">
      <c r="A6117" s="254" t="s">
        <v>9169</v>
      </c>
    </row>
    <row r="6118" spans="1:1" x14ac:dyDescent="0.2">
      <c r="A6118" s="254" t="s">
        <v>9169</v>
      </c>
    </row>
    <row r="6119" spans="1:1" x14ac:dyDescent="0.2">
      <c r="A6119" s="254" t="s">
        <v>9169</v>
      </c>
    </row>
    <row r="6120" spans="1:1" x14ac:dyDescent="0.2">
      <c r="A6120" s="254" t="s">
        <v>9169</v>
      </c>
    </row>
    <row r="6121" spans="1:1" x14ac:dyDescent="0.2">
      <c r="A6121" s="254" t="s">
        <v>9169</v>
      </c>
    </row>
    <row r="6122" spans="1:1" x14ac:dyDescent="0.2">
      <c r="A6122" s="254" t="s">
        <v>9169</v>
      </c>
    </row>
    <row r="6123" spans="1:1" x14ac:dyDescent="0.2">
      <c r="A6123" s="254" t="s">
        <v>9169</v>
      </c>
    </row>
    <row r="6124" spans="1:1" x14ac:dyDescent="0.2">
      <c r="A6124" s="254" t="s">
        <v>9169</v>
      </c>
    </row>
    <row r="6125" spans="1:1" x14ac:dyDescent="0.2">
      <c r="A6125" s="254" t="s">
        <v>9169</v>
      </c>
    </row>
    <row r="6126" spans="1:1" x14ac:dyDescent="0.2">
      <c r="A6126" s="254" t="s">
        <v>9169</v>
      </c>
    </row>
    <row r="6127" spans="1:1" x14ac:dyDescent="0.2">
      <c r="A6127" s="254" t="s">
        <v>9169</v>
      </c>
    </row>
    <row r="6128" spans="1:1" x14ac:dyDescent="0.2">
      <c r="A6128" s="254" t="s">
        <v>9169</v>
      </c>
    </row>
    <row r="6129" spans="1:1" x14ac:dyDescent="0.2">
      <c r="A6129" s="254" t="s">
        <v>9169</v>
      </c>
    </row>
    <row r="6130" spans="1:1" x14ac:dyDescent="0.2">
      <c r="A6130" s="254" t="s">
        <v>9169</v>
      </c>
    </row>
    <row r="6131" spans="1:1" x14ac:dyDescent="0.2">
      <c r="A6131" s="254" t="s">
        <v>9169</v>
      </c>
    </row>
    <row r="6132" spans="1:1" x14ac:dyDescent="0.2">
      <c r="A6132" s="254" t="s">
        <v>9169</v>
      </c>
    </row>
    <row r="6133" spans="1:1" x14ac:dyDescent="0.2">
      <c r="A6133" s="254" t="s">
        <v>9169</v>
      </c>
    </row>
    <row r="6134" spans="1:1" x14ac:dyDescent="0.2">
      <c r="A6134" s="254" t="s">
        <v>9169</v>
      </c>
    </row>
    <row r="6135" spans="1:1" x14ac:dyDescent="0.2">
      <c r="A6135" s="254" t="s">
        <v>9169</v>
      </c>
    </row>
    <row r="6136" spans="1:1" x14ac:dyDescent="0.2">
      <c r="A6136" s="254" t="s">
        <v>9169</v>
      </c>
    </row>
    <row r="6137" spans="1:1" x14ac:dyDescent="0.2">
      <c r="A6137" s="254" t="s">
        <v>9169</v>
      </c>
    </row>
    <row r="6138" spans="1:1" x14ac:dyDescent="0.2">
      <c r="A6138" s="254" t="s">
        <v>9169</v>
      </c>
    </row>
    <row r="6139" spans="1:1" x14ac:dyDescent="0.2">
      <c r="A6139" s="254" t="s">
        <v>9169</v>
      </c>
    </row>
    <row r="6140" spans="1:1" x14ac:dyDescent="0.2">
      <c r="A6140" s="254" t="s">
        <v>9169</v>
      </c>
    </row>
    <row r="6141" spans="1:1" x14ac:dyDescent="0.2">
      <c r="A6141" s="254" t="s">
        <v>9169</v>
      </c>
    </row>
    <row r="6142" spans="1:1" x14ac:dyDescent="0.2">
      <c r="A6142" s="254" t="s">
        <v>9169</v>
      </c>
    </row>
    <row r="6143" spans="1:1" x14ac:dyDescent="0.2">
      <c r="A6143" s="254" t="s">
        <v>9169</v>
      </c>
    </row>
    <row r="6144" spans="1:1" x14ac:dyDescent="0.2">
      <c r="A6144" s="254" t="s">
        <v>9169</v>
      </c>
    </row>
    <row r="6145" spans="1:1" x14ac:dyDescent="0.2">
      <c r="A6145" s="254" t="s">
        <v>9169</v>
      </c>
    </row>
    <row r="6146" spans="1:1" x14ac:dyDescent="0.2">
      <c r="A6146" s="254" t="s">
        <v>9169</v>
      </c>
    </row>
    <row r="6147" spans="1:1" x14ac:dyDescent="0.2">
      <c r="A6147" s="254" t="s">
        <v>9169</v>
      </c>
    </row>
    <row r="6148" spans="1:1" x14ac:dyDescent="0.2">
      <c r="A6148" s="254" t="s">
        <v>9169</v>
      </c>
    </row>
    <row r="6149" spans="1:1" x14ac:dyDescent="0.2">
      <c r="A6149" s="254" t="s">
        <v>9169</v>
      </c>
    </row>
    <row r="6150" spans="1:1" x14ac:dyDescent="0.2">
      <c r="A6150" s="254" t="s">
        <v>9169</v>
      </c>
    </row>
    <row r="6151" spans="1:1" x14ac:dyDescent="0.2">
      <c r="A6151" s="254" t="s">
        <v>9169</v>
      </c>
    </row>
    <row r="6152" spans="1:1" x14ac:dyDescent="0.2">
      <c r="A6152" s="254" t="s">
        <v>9169</v>
      </c>
    </row>
    <row r="6153" spans="1:1" x14ac:dyDescent="0.2">
      <c r="A6153" s="254" t="s">
        <v>9169</v>
      </c>
    </row>
    <row r="6154" spans="1:1" x14ac:dyDescent="0.2">
      <c r="A6154" s="254" t="s">
        <v>9169</v>
      </c>
    </row>
    <row r="6155" spans="1:1" x14ac:dyDescent="0.2">
      <c r="A6155" s="254" t="s">
        <v>9169</v>
      </c>
    </row>
    <row r="6156" spans="1:1" x14ac:dyDescent="0.2">
      <c r="A6156" s="254" t="s">
        <v>9169</v>
      </c>
    </row>
    <row r="6157" spans="1:1" x14ac:dyDescent="0.2">
      <c r="A6157" s="254" t="s">
        <v>9169</v>
      </c>
    </row>
    <row r="6158" spans="1:1" x14ac:dyDescent="0.2">
      <c r="A6158" s="254" t="s">
        <v>9169</v>
      </c>
    </row>
    <row r="6159" spans="1:1" x14ac:dyDescent="0.2">
      <c r="A6159" s="254" t="s">
        <v>9169</v>
      </c>
    </row>
    <row r="6160" spans="1:1" x14ac:dyDescent="0.2">
      <c r="A6160" s="254" t="s">
        <v>9169</v>
      </c>
    </row>
    <row r="6161" spans="1:1" x14ac:dyDescent="0.2">
      <c r="A6161" s="254" t="s">
        <v>9169</v>
      </c>
    </row>
    <row r="6162" spans="1:1" x14ac:dyDescent="0.2">
      <c r="A6162" s="254" t="s">
        <v>9169</v>
      </c>
    </row>
    <row r="6163" spans="1:1" x14ac:dyDescent="0.2">
      <c r="A6163" s="254" t="s">
        <v>9169</v>
      </c>
    </row>
    <row r="6164" spans="1:1" x14ac:dyDescent="0.2">
      <c r="A6164" s="254" t="s">
        <v>9169</v>
      </c>
    </row>
    <row r="6165" spans="1:1" x14ac:dyDescent="0.2">
      <c r="A6165" s="254" t="s">
        <v>9169</v>
      </c>
    </row>
    <row r="6166" spans="1:1" x14ac:dyDescent="0.2">
      <c r="A6166" s="254" t="s">
        <v>9169</v>
      </c>
    </row>
    <row r="6167" spans="1:1" x14ac:dyDescent="0.2">
      <c r="A6167" s="254" t="s">
        <v>9169</v>
      </c>
    </row>
    <row r="6168" spans="1:1" x14ac:dyDescent="0.2">
      <c r="A6168" s="254" t="s">
        <v>9169</v>
      </c>
    </row>
    <row r="6169" spans="1:1" x14ac:dyDescent="0.2">
      <c r="A6169" s="254" t="s">
        <v>9169</v>
      </c>
    </row>
    <row r="6170" spans="1:1" x14ac:dyDescent="0.2">
      <c r="A6170" s="254" t="s">
        <v>9169</v>
      </c>
    </row>
    <row r="6171" spans="1:1" x14ac:dyDescent="0.2">
      <c r="A6171" s="254" t="s">
        <v>9169</v>
      </c>
    </row>
    <row r="6172" spans="1:1" x14ac:dyDescent="0.2">
      <c r="A6172" s="254" t="s">
        <v>9169</v>
      </c>
    </row>
    <row r="6173" spans="1:1" x14ac:dyDescent="0.2">
      <c r="A6173" s="254" t="s">
        <v>9169</v>
      </c>
    </row>
    <row r="6174" spans="1:1" x14ac:dyDescent="0.2">
      <c r="A6174" s="254" t="s">
        <v>9169</v>
      </c>
    </row>
    <row r="6175" spans="1:1" x14ac:dyDescent="0.2">
      <c r="A6175" s="254" t="s">
        <v>9169</v>
      </c>
    </row>
    <row r="6176" spans="1:1" x14ac:dyDescent="0.2">
      <c r="A6176" s="254" t="s">
        <v>9169</v>
      </c>
    </row>
    <row r="6177" spans="1:1" x14ac:dyDescent="0.2">
      <c r="A6177" s="254" t="s">
        <v>9169</v>
      </c>
    </row>
    <row r="6178" spans="1:1" x14ac:dyDescent="0.2">
      <c r="A6178" s="254" t="s">
        <v>9169</v>
      </c>
    </row>
    <row r="6179" spans="1:1" x14ac:dyDescent="0.2">
      <c r="A6179" s="254" t="s">
        <v>9169</v>
      </c>
    </row>
    <row r="6180" spans="1:1" x14ac:dyDescent="0.2">
      <c r="A6180" s="254" t="s">
        <v>9169</v>
      </c>
    </row>
    <row r="6181" spans="1:1" x14ac:dyDescent="0.2">
      <c r="A6181" s="254" t="s">
        <v>9169</v>
      </c>
    </row>
    <row r="6182" spans="1:1" x14ac:dyDescent="0.2">
      <c r="A6182" s="254" t="s">
        <v>9169</v>
      </c>
    </row>
    <row r="6183" spans="1:1" x14ac:dyDescent="0.2">
      <c r="A6183" s="254" t="s">
        <v>9169</v>
      </c>
    </row>
    <row r="6184" spans="1:1" x14ac:dyDescent="0.2">
      <c r="A6184" s="254" t="s">
        <v>9169</v>
      </c>
    </row>
    <row r="6185" spans="1:1" x14ac:dyDescent="0.2">
      <c r="A6185" s="254" t="s">
        <v>9169</v>
      </c>
    </row>
    <row r="6186" spans="1:1" x14ac:dyDescent="0.2">
      <c r="A6186" s="254" t="s">
        <v>9169</v>
      </c>
    </row>
    <row r="6187" spans="1:1" x14ac:dyDescent="0.2">
      <c r="A6187" s="254" t="s">
        <v>9169</v>
      </c>
    </row>
    <row r="6188" spans="1:1" x14ac:dyDescent="0.2">
      <c r="A6188" s="254" t="s">
        <v>9169</v>
      </c>
    </row>
    <row r="6189" spans="1:1" x14ac:dyDescent="0.2">
      <c r="A6189" s="254" t="s">
        <v>9169</v>
      </c>
    </row>
    <row r="6190" spans="1:1" x14ac:dyDescent="0.2">
      <c r="A6190" s="254" t="s">
        <v>9169</v>
      </c>
    </row>
    <row r="6191" spans="1:1" x14ac:dyDescent="0.2">
      <c r="A6191" s="254" t="s">
        <v>9169</v>
      </c>
    </row>
    <row r="6192" spans="1:1" x14ac:dyDescent="0.2">
      <c r="A6192" s="254" t="s">
        <v>9169</v>
      </c>
    </row>
    <row r="6193" spans="1:1" x14ac:dyDescent="0.2">
      <c r="A6193" s="254" t="s">
        <v>9169</v>
      </c>
    </row>
    <row r="6194" spans="1:1" x14ac:dyDescent="0.2">
      <c r="A6194" s="254" t="s">
        <v>9169</v>
      </c>
    </row>
    <row r="6195" spans="1:1" x14ac:dyDescent="0.2">
      <c r="A6195" s="254" t="s">
        <v>9169</v>
      </c>
    </row>
    <row r="6196" spans="1:1" x14ac:dyDescent="0.2">
      <c r="A6196" s="254" t="s">
        <v>9169</v>
      </c>
    </row>
    <row r="6197" spans="1:1" x14ac:dyDescent="0.2">
      <c r="A6197" s="254" t="s">
        <v>9169</v>
      </c>
    </row>
    <row r="6198" spans="1:1" x14ac:dyDescent="0.2">
      <c r="A6198" s="254" t="s">
        <v>9169</v>
      </c>
    </row>
    <row r="6199" spans="1:1" x14ac:dyDescent="0.2">
      <c r="A6199" s="254" t="s">
        <v>9169</v>
      </c>
    </row>
    <row r="6200" spans="1:1" x14ac:dyDescent="0.2">
      <c r="A6200" s="254" t="s">
        <v>9169</v>
      </c>
    </row>
    <row r="6201" spans="1:1" x14ac:dyDescent="0.2">
      <c r="A6201" s="254" t="s">
        <v>9169</v>
      </c>
    </row>
    <row r="6202" spans="1:1" x14ac:dyDescent="0.2">
      <c r="A6202" s="254" t="s">
        <v>9169</v>
      </c>
    </row>
    <row r="6203" spans="1:1" x14ac:dyDescent="0.2">
      <c r="A6203" s="254" t="s">
        <v>9169</v>
      </c>
    </row>
    <row r="6204" spans="1:1" x14ac:dyDescent="0.2">
      <c r="A6204" s="254" t="s">
        <v>9169</v>
      </c>
    </row>
    <row r="6205" spans="1:1" x14ac:dyDescent="0.2">
      <c r="A6205" s="254" t="s">
        <v>9169</v>
      </c>
    </row>
    <row r="6206" spans="1:1" x14ac:dyDescent="0.2">
      <c r="A6206" s="254" t="s">
        <v>9169</v>
      </c>
    </row>
    <row r="6207" spans="1:1" x14ac:dyDescent="0.2">
      <c r="A6207" s="254" t="s">
        <v>9169</v>
      </c>
    </row>
    <row r="6208" spans="1:1" x14ac:dyDescent="0.2">
      <c r="A6208" s="254" t="s">
        <v>9169</v>
      </c>
    </row>
    <row r="6209" spans="1:1" x14ac:dyDescent="0.2">
      <c r="A6209" s="254" t="s">
        <v>9169</v>
      </c>
    </row>
    <row r="6210" spans="1:1" x14ac:dyDescent="0.2">
      <c r="A6210" s="254" t="s">
        <v>9169</v>
      </c>
    </row>
    <row r="6211" spans="1:1" x14ac:dyDescent="0.2">
      <c r="A6211" s="254" t="s">
        <v>9169</v>
      </c>
    </row>
    <row r="6212" spans="1:1" x14ac:dyDescent="0.2">
      <c r="A6212" s="254" t="s">
        <v>9169</v>
      </c>
    </row>
    <row r="6213" spans="1:1" x14ac:dyDescent="0.2">
      <c r="A6213" s="254" t="s">
        <v>9169</v>
      </c>
    </row>
    <row r="6214" spans="1:1" x14ac:dyDescent="0.2">
      <c r="A6214" s="254" t="s">
        <v>9169</v>
      </c>
    </row>
    <row r="6215" spans="1:1" x14ac:dyDescent="0.2">
      <c r="A6215" s="254" t="s">
        <v>9169</v>
      </c>
    </row>
    <row r="6216" spans="1:1" x14ac:dyDescent="0.2">
      <c r="A6216" s="254" t="s">
        <v>9169</v>
      </c>
    </row>
    <row r="6217" spans="1:1" x14ac:dyDescent="0.2">
      <c r="A6217" s="254" t="s">
        <v>9169</v>
      </c>
    </row>
    <row r="6218" spans="1:1" x14ac:dyDescent="0.2">
      <c r="A6218" s="254" t="s">
        <v>9169</v>
      </c>
    </row>
    <row r="6219" spans="1:1" x14ac:dyDescent="0.2">
      <c r="A6219" s="254" t="s">
        <v>9169</v>
      </c>
    </row>
    <row r="6220" spans="1:1" x14ac:dyDescent="0.2">
      <c r="A6220" s="254" t="s">
        <v>9169</v>
      </c>
    </row>
    <row r="6221" spans="1:1" x14ac:dyDescent="0.2">
      <c r="A6221" s="254" t="s">
        <v>9169</v>
      </c>
    </row>
    <row r="6222" spans="1:1" x14ac:dyDescent="0.2">
      <c r="A6222" s="254" t="s">
        <v>9169</v>
      </c>
    </row>
    <row r="6223" spans="1:1" x14ac:dyDescent="0.2">
      <c r="A6223" s="254" t="s">
        <v>9169</v>
      </c>
    </row>
    <row r="6224" spans="1:1" x14ac:dyDescent="0.2">
      <c r="A6224" s="254" t="s">
        <v>9169</v>
      </c>
    </row>
    <row r="6225" spans="1:1" x14ac:dyDescent="0.2">
      <c r="A6225" s="254" t="s">
        <v>9169</v>
      </c>
    </row>
    <row r="6226" spans="1:1" x14ac:dyDescent="0.2">
      <c r="A6226" s="254" t="s">
        <v>9169</v>
      </c>
    </row>
    <row r="6227" spans="1:1" x14ac:dyDescent="0.2">
      <c r="A6227" s="254" t="s">
        <v>9169</v>
      </c>
    </row>
    <row r="6228" spans="1:1" x14ac:dyDescent="0.2">
      <c r="A6228" s="254" t="s">
        <v>9169</v>
      </c>
    </row>
    <row r="6229" spans="1:1" x14ac:dyDescent="0.2">
      <c r="A6229" s="254" t="s">
        <v>9169</v>
      </c>
    </row>
    <row r="6230" spans="1:1" x14ac:dyDescent="0.2">
      <c r="A6230" s="254" t="s">
        <v>9169</v>
      </c>
    </row>
    <row r="6231" spans="1:1" x14ac:dyDescent="0.2">
      <c r="A6231" s="254" t="s">
        <v>9169</v>
      </c>
    </row>
    <row r="6232" spans="1:1" x14ac:dyDescent="0.2">
      <c r="A6232" s="254" t="s">
        <v>9169</v>
      </c>
    </row>
    <row r="6233" spans="1:1" x14ac:dyDescent="0.2">
      <c r="A6233" s="254" t="s">
        <v>9169</v>
      </c>
    </row>
    <row r="6234" spans="1:1" x14ac:dyDescent="0.2">
      <c r="A6234" s="254" t="s">
        <v>9169</v>
      </c>
    </row>
    <row r="6235" spans="1:1" x14ac:dyDescent="0.2">
      <c r="A6235" s="254" t="s">
        <v>9169</v>
      </c>
    </row>
    <row r="6236" spans="1:1" x14ac:dyDescent="0.2">
      <c r="A6236" s="254" t="s">
        <v>9169</v>
      </c>
    </row>
    <row r="6237" spans="1:1" x14ac:dyDescent="0.2">
      <c r="A6237" s="254" t="s">
        <v>9169</v>
      </c>
    </row>
    <row r="6238" spans="1:1" x14ac:dyDescent="0.2">
      <c r="A6238" s="254" t="s">
        <v>9169</v>
      </c>
    </row>
    <row r="6239" spans="1:1" x14ac:dyDescent="0.2">
      <c r="A6239" s="254" t="s">
        <v>9169</v>
      </c>
    </row>
    <row r="6240" spans="1:1" x14ac:dyDescent="0.2">
      <c r="A6240" s="254" t="s">
        <v>9169</v>
      </c>
    </row>
    <row r="6241" spans="1:1" x14ac:dyDescent="0.2">
      <c r="A6241" s="254" t="s">
        <v>9169</v>
      </c>
    </row>
    <row r="6242" spans="1:1" x14ac:dyDescent="0.2">
      <c r="A6242" s="254" t="s">
        <v>9169</v>
      </c>
    </row>
    <row r="6243" spans="1:1" x14ac:dyDescent="0.2">
      <c r="A6243" s="254" t="s">
        <v>9169</v>
      </c>
    </row>
    <row r="6244" spans="1:1" x14ac:dyDescent="0.2">
      <c r="A6244" s="254" t="s">
        <v>9169</v>
      </c>
    </row>
    <row r="6245" spans="1:1" x14ac:dyDescent="0.2">
      <c r="A6245" s="254" t="s">
        <v>9169</v>
      </c>
    </row>
    <row r="6246" spans="1:1" x14ac:dyDescent="0.2">
      <c r="A6246" s="254" t="s">
        <v>9169</v>
      </c>
    </row>
    <row r="6247" spans="1:1" x14ac:dyDescent="0.2">
      <c r="A6247" s="254" t="s">
        <v>9169</v>
      </c>
    </row>
    <row r="6248" spans="1:1" x14ac:dyDescent="0.2">
      <c r="A6248" s="254" t="s">
        <v>9169</v>
      </c>
    </row>
    <row r="6249" spans="1:1" x14ac:dyDescent="0.2">
      <c r="A6249" s="254" t="s">
        <v>9169</v>
      </c>
    </row>
    <row r="6250" spans="1:1" x14ac:dyDescent="0.2">
      <c r="A6250" s="254" t="s">
        <v>9169</v>
      </c>
    </row>
    <row r="6251" spans="1:1" x14ac:dyDescent="0.2">
      <c r="A6251" s="254" t="s">
        <v>9169</v>
      </c>
    </row>
    <row r="6252" spans="1:1" x14ac:dyDescent="0.2">
      <c r="A6252" s="254" t="s">
        <v>9169</v>
      </c>
    </row>
    <row r="6253" spans="1:1" x14ac:dyDescent="0.2">
      <c r="A6253" s="254" t="s">
        <v>9169</v>
      </c>
    </row>
    <row r="6254" spans="1:1" x14ac:dyDescent="0.2">
      <c r="A6254" s="254" t="s">
        <v>9169</v>
      </c>
    </row>
    <row r="6255" spans="1:1" x14ac:dyDescent="0.2">
      <c r="A6255" s="254" t="s">
        <v>9169</v>
      </c>
    </row>
    <row r="6256" spans="1:1" x14ac:dyDescent="0.2">
      <c r="A6256" s="254" t="s">
        <v>9169</v>
      </c>
    </row>
    <row r="6257" spans="1:1" x14ac:dyDescent="0.2">
      <c r="A6257" s="254" t="s">
        <v>9169</v>
      </c>
    </row>
    <row r="6258" spans="1:1" x14ac:dyDescent="0.2">
      <c r="A6258" s="254" t="s">
        <v>9169</v>
      </c>
    </row>
    <row r="6259" spans="1:1" x14ac:dyDescent="0.2">
      <c r="A6259" s="254" t="s">
        <v>9169</v>
      </c>
    </row>
    <row r="6260" spans="1:1" x14ac:dyDescent="0.2">
      <c r="A6260" s="254" t="s">
        <v>9169</v>
      </c>
    </row>
    <row r="6261" spans="1:1" x14ac:dyDescent="0.2">
      <c r="A6261" s="254" t="s">
        <v>9169</v>
      </c>
    </row>
    <row r="6262" spans="1:1" x14ac:dyDescent="0.2">
      <c r="A6262" s="254" t="s">
        <v>9169</v>
      </c>
    </row>
    <row r="6263" spans="1:1" x14ac:dyDescent="0.2">
      <c r="A6263" s="254" t="s">
        <v>9169</v>
      </c>
    </row>
    <row r="6264" spans="1:1" x14ac:dyDescent="0.2">
      <c r="A6264" s="254" t="s">
        <v>9169</v>
      </c>
    </row>
    <row r="6265" spans="1:1" x14ac:dyDescent="0.2">
      <c r="A6265" s="254" t="s">
        <v>9169</v>
      </c>
    </row>
    <row r="6266" spans="1:1" x14ac:dyDescent="0.2">
      <c r="A6266" s="254" t="s">
        <v>9169</v>
      </c>
    </row>
    <row r="6267" spans="1:1" x14ac:dyDescent="0.2">
      <c r="A6267" s="254" t="s">
        <v>9169</v>
      </c>
    </row>
    <row r="6268" spans="1:1" x14ac:dyDescent="0.2">
      <c r="A6268" s="254" t="s">
        <v>9169</v>
      </c>
    </row>
    <row r="6269" spans="1:1" x14ac:dyDescent="0.2">
      <c r="A6269" s="254" t="s">
        <v>9169</v>
      </c>
    </row>
    <row r="6270" spans="1:1" x14ac:dyDescent="0.2">
      <c r="A6270" s="254" t="s">
        <v>9169</v>
      </c>
    </row>
    <row r="6271" spans="1:1" x14ac:dyDescent="0.2">
      <c r="A6271" s="254" t="s">
        <v>9169</v>
      </c>
    </row>
    <row r="6272" spans="1:1" x14ac:dyDescent="0.2">
      <c r="A6272" s="254" t="s">
        <v>9169</v>
      </c>
    </row>
    <row r="6273" spans="1:1" x14ac:dyDescent="0.2">
      <c r="A6273" s="254" t="s">
        <v>9169</v>
      </c>
    </row>
    <row r="6274" spans="1:1" x14ac:dyDescent="0.2">
      <c r="A6274" s="254" t="s">
        <v>9169</v>
      </c>
    </row>
    <row r="6275" spans="1:1" x14ac:dyDescent="0.2">
      <c r="A6275" s="254" t="s">
        <v>9169</v>
      </c>
    </row>
    <row r="6276" spans="1:1" x14ac:dyDescent="0.2">
      <c r="A6276" s="254" t="s">
        <v>9169</v>
      </c>
    </row>
    <row r="6277" spans="1:1" x14ac:dyDescent="0.2">
      <c r="A6277" s="254" t="s">
        <v>9169</v>
      </c>
    </row>
    <row r="6278" spans="1:1" x14ac:dyDescent="0.2">
      <c r="A6278" s="254" t="s">
        <v>9169</v>
      </c>
    </row>
    <row r="6279" spans="1:1" x14ac:dyDescent="0.2">
      <c r="A6279" s="254" t="s">
        <v>9169</v>
      </c>
    </row>
    <row r="6280" spans="1:1" x14ac:dyDescent="0.2">
      <c r="A6280" s="254" t="s">
        <v>9169</v>
      </c>
    </row>
    <row r="6281" spans="1:1" x14ac:dyDescent="0.2">
      <c r="A6281" s="254" t="s">
        <v>9169</v>
      </c>
    </row>
    <row r="6282" spans="1:1" x14ac:dyDescent="0.2">
      <c r="A6282" s="254" t="s">
        <v>9169</v>
      </c>
    </row>
    <row r="6283" spans="1:1" x14ac:dyDescent="0.2">
      <c r="A6283" s="254" t="s">
        <v>9169</v>
      </c>
    </row>
    <row r="6284" spans="1:1" x14ac:dyDescent="0.2">
      <c r="A6284" s="254" t="s">
        <v>9169</v>
      </c>
    </row>
    <row r="6285" spans="1:1" x14ac:dyDescent="0.2">
      <c r="A6285" s="254" t="s">
        <v>9169</v>
      </c>
    </row>
    <row r="6286" spans="1:1" x14ac:dyDescent="0.2">
      <c r="A6286" s="254" t="s">
        <v>9169</v>
      </c>
    </row>
    <row r="6287" spans="1:1" x14ac:dyDescent="0.2">
      <c r="A6287" s="254" t="s">
        <v>9169</v>
      </c>
    </row>
    <row r="6288" spans="1:1" x14ac:dyDescent="0.2">
      <c r="A6288" s="254" t="s">
        <v>9169</v>
      </c>
    </row>
    <row r="6289" spans="1:1" x14ac:dyDescent="0.2">
      <c r="A6289" s="254" t="s">
        <v>9169</v>
      </c>
    </row>
    <row r="6290" spans="1:1" x14ac:dyDescent="0.2">
      <c r="A6290" s="254" t="s">
        <v>9169</v>
      </c>
    </row>
    <row r="6291" spans="1:1" x14ac:dyDescent="0.2">
      <c r="A6291" s="254" t="s">
        <v>9169</v>
      </c>
    </row>
    <row r="6292" spans="1:1" x14ac:dyDescent="0.2">
      <c r="A6292" s="254" t="s">
        <v>9169</v>
      </c>
    </row>
    <row r="6293" spans="1:1" x14ac:dyDescent="0.2">
      <c r="A6293" s="254" t="s">
        <v>9169</v>
      </c>
    </row>
    <row r="6294" spans="1:1" x14ac:dyDescent="0.2">
      <c r="A6294" s="254" t="s">
        <v>9169</v>
      </c>
    </row>
    <row r="6295" spans="1:1" x14ac:dyDescent="0.2">
      <c r="A6295" s="254" t="s">
        <v>9169</v>
      </c>
    </row>
    <row r="6296" spans="1:1" x14ac:dyDescent="0.2">
      <c r="A6296" s="254" t="s">
        <v>9169</v>
      </c>
    </row>
    <row r="6297" spans="1:1" x14ac:dyDescent="0.2">
      <c r="A6297" s="254" t="s">
        <v>9169</v>
      </c>
    </row>
    <row r="6298" spans="1:1" x14ac:dyDescent="0.2">
      <c r="A6298" s="254" t="s">
        <v>9169</v>
      </c>
    </row>
    <row r="6299" spans="1:1" x14ac:dyDescent="0.2">
      <c r="A6299" s="254" t="s">
        <v>9169</v>
      </c>
    </row>
    <row r="6300" spans="1:1" x14ac:dyDescent="0.2">
      <c r="A6300" s="254" t="s">
        <v>9169</v>
      </c>
    </row>
    <row r="6301" spans="1:1" x14ac:dyDescent="0.2">
      <c r="A6301" s="254" t="s">
        <v>9169</v>
      </c>
    </row>
    <row r="6302" spans="1:1" x14ac:dyDescent="0.2">
      <c r="A6302" s="254" t="s">
        <v>9169</v>
      </c>
    </row>
    <row r="6303" spans="1:1" x14ac:dyDescent="0.2">
      <c r="A6303" s="254" t="s">
        <v>9169</v>
      </c>
    </row>
    <row r="6304" spans="1:1" x14ac:dyDescent="0.2">
      <c r="A6304" s="254" t="s">
        <v>9169</v>
      </c>
    </row>
    <row r="6305" spans="1:1" x14ac:dyDescent="0.2">
      <c r="A6305" s="254" t="s">
        <v>9169</v>
      </c>
    </row>
    <row r="6306" spans="1:1" x14ac:dyDescent="0.2">
      <c r="A6306" s="254" t="s">
        <v>9169</v>
      </c>
    </row>
    <row r="6307" spans="1:1" x14ac:dyDescent="0.2">
      <c r="A6307" s="254" t="s">
        <v>9169</v>
      </c>
    </row>
    <row r="6308" spans="1:1" x14ac:dyDescent="0.2">
      <c r="A6308" s="254" t="s">
        <v>9169</v>
      </c>
    </row>
    <row r="6309" spans="1:1" x14ac:dyDescent="0.2">
      <c r="A6309" s="254" t="s">
        <v>9169</v>
      </c>
    </row>
    <row r="6310" spans="1:1" x14ac:dyDescent="0.2">
      <c r="A6310" s="254" t="s">
        <v>9169</v>
      </c>
    </row>
    <row r="6311" spans="1:1" x14ac:dyDescent="0.2">
      <c r="A6311" s="254" t="s">
        <v>9169</v>
      </c>
    </row>
    <row r="6312" spans="1:1" x14ac:dyDescent="0.2">
      <c r="A6312" s="254" t="s">
        <v>9169</v>
      </c>
    </row>
    <row r="6313" spans="1:1" x14ac:dyDescent="0.2">
      <c r="A6313" s="254" t="s">
        <v>9169</v>
      </c>
    </row>
    <row r="6314" spans="1:1" x14ac:dyDescent="0.2">
      <c r="A6314" s="254" t="s">
        <v>9169</v>
      </c>
    </row>
    <row r="6315" spans="1:1" x14ac:dyDescent="0.2">
      <c r="A6315" s="254" t="s">
        <v>9169</v>
      </c>
    </row>
    <row r="6316" spans="1:1" x14ac:dyDescent="0.2">
      <c r="A6316" s="254" t="s">
        <v>9169</v>
      </c>
    </row>
    <row r="6317" spans="1:1" x14ac:dyDescent="0.2">
      <c r="A6317" s="254" t="s">
        <v>9169</v>
      </c>
    </row>
    <row r="6318" spans="1:1" x14ac:dyDescent="0.2">
      <c r="A6318" s="254" t="s">
        <v>9169</v>
      </c>
    </row>
    <row r="6319" spans="1:1" x14ac:dyDescent="0.2">
      <c r="A6319" s="254" t="s">
        <v>9169</v>
      </c>
    </row>
    <row r="6320" spans="1:1" x14ac:dyDescent="0.2">
      <c r="A6320" s="254" t="s">
        <v>9169</v>
      </c>
    </row>
    <row r="6321" spans="1:1" x14ac:dyDescent="0.2">
      <c r="A6321" s="254" t="s">
        <v>9169</v>
      </c>
    </row>
    <row r="6322" spans="1:1" x14ac:dyDescent="0.2">
      <c r="A6322" s="254" t="s">
        <v>9169</v>
      </c>
    </row>
    <row r="6323" spans="1:1" x14ac:dyDescent="0.2">
      <c r="A6323" s="254" t="s">
        <v>9169</v>
      </c>
    </row>
    <row r="6324" spans="1:1" x14ac:dyDescent="0.2">
      <c r="A6324" s="254" t="s">
        <v>9169</v>
      </c>
    </row>
    <row r="6325" spans="1:1" x14ac:dyDescent="0.2">
      <c r="A6325" s="254" t="s">
        <v>9169</v>
      </c>
    </row>
    <row r="6326" spans="1:1" x14ac:dyDescent="0.2">
      <c r="A6326" s="254" t="s">
        <v>9169</v>
      </c>
    </row>
    <row r="6327" spans="1:1" x14ac:dyDescent="0.2">
      <c r="A6327" s="254" t="s">
        <v>9169</v>
      </c>
    </row>
    <row r="6328" spans="1:1" x14ac:dyDescent="0.2">
      <c r="A6328" s="254" t="s">
        <v>9169</v>
      </c>
    </row>
    <row r="6329" spans="1:1" x14ac:dyDescent="0.2">
      <c r="A6329" s="254" t="s">
        <v>9169</v>
      </c>
    </row>
    <row r="6330" spans="1:1" x14ac:dyDescent="0.2">
      <c r="A6330" s="254" t="s">
        <v>9169</v>
      </c>
    </row>
    <row r="6331" spans="1:1" x14ac:dyDescent="0.2">
      <c r="A6331" s="254" t="s">
        <v>9169</v>
      </c>
    </row>
    <row r="6332" spans="1:1" x14ac:dyDescent="0.2">
      <c r="A6332" s="254" t="s">
        <v>9169</v>
      </c>
    </row>
    <row r="6333" spans="1:1" x14ac:dyDescent="0.2">
      <c r="A6333" s="254" t="s">
        <v>9169</v>
      </c>
    </row>
    <row r="6334" spans="1:1" x14ac:dyDescent="0.2">
      <c r="A6334" s="254" t="s">
        <v>9169</v>
      </c>
    </row>
    <row r="6335" spans="1:1" x14ac:dyDescent="0.2">
      <c r="A6335" s="254" t="s">
        <v>9169</v>
      </c>
    </row>
    <row r="6336" spans="1:1" x14ac:dyDescent="0.2">
      <c r="A6336" s="254" t="s">
        <v>9169</v>
      </c>
    </row>
    <row r="6337" spans="1:1" x14ac:dyDescent="0.2">
      <c r="A6337" s="254" t="s">
        <v>9169</v>
      </c>
    </row>
    <row r="6338" spans="1:1" x14ac:dyDescent="0.2">
      <c r="A6338" s="254" t="s">
        <v>9169</v>
      </c>
    </row>
    <row r="6339" spans="1:1" x14ac:dyDescent="0.2">
      <c r="A6339" s="254" t="s">
        <v>9169</v>
      </c>
    </row>
    <row r="6340" spans="1:1" x14ac:dyDescent="0.2">
      <c r="A6340" s="254" t="s">
        <v>9169</v>
      </c>
    </row>
    <row r="6341" spans="1:1" x14ac:dyDescent="0.2">
      <c r="A6341" s="254" t="s">
        <v>9169</v>
      </c>
    </row>
    <row r="6342" spans="1:1" x14ac:dyDescent="0.2">
      <c r="A6342" s="254" t="s">
        <v>9169</v>
      </c>
    </row>
    <row r="6343" spans="1:1" x14ac:dyDescent="0.2">
      <c r="A6343" s="254" t="s">
        <v>9169</v>
      </c>
    </row>
    <row r="6344" spans="1:1" x14ac:dyDescent="0.2">
      <c r="A6344" s="254" t="s">
        <v>9169</v>
      </c>
    </row>
    <row r="6345" spans="1:1" x14ac:dyDescent="0.2">
      <c r="A6345" s="254" t="s">
        <v>9169</v>
      </c>
    </row>
    <row r="6346" spans="1:1" x14ac:dyDescent="0.2">
      <c r="A6346" s="254" t="s">
        <v>9169</v>
      </c>
    </row>
    <row r="6347" spans="1:1" x14ac:dyDescent="0.2">
      <c r="A6347" s="254" t="s">
        <v>9169</v>
      </c>
    </row>
    <row r="6348" spans="1:1" x14ac:dyDescent="0.2">
      <c r="A6348" s="254" t="s">
        <v>9169</v>
      </c>
    </row>
    <row r="6349" spans="1:1" x14ac:dyDescent="0.2">
      <c r="A6349" s="254" t="s">
        <v>9169</v>
      </c>
    </row>
    <row r="6350" spans="1:1" x14ac:dyDescent="0.2">
      <c r="A6350" s="254" t="s">
        <v>9169</v>
      </c>
    </row>
    <row r="6351" spans="1:1" x14ac:dyDescent="0.2">
      <c r="A6351" s="254" t="s">
        <v>9169</v>
      </c>
    </row>
    <row r="6352" spans="1:1" x14ac:dyDescent="0.2">
      <c r="A6352" s="254" t="s">
        <v>9169</v>
      </c>
    </row>
    <row r="6353" spans="1:1" x14ac:dyDescent="0.2">
      <c r="A6353" s="254" t="s">
        <v>9169</v>
      </c>
    </row>
    <row r="6354" spans="1:1" x14ac:dyDescent="0.2">
      <c r="A6354" s="254" t="s">
        <v>9169</v>
      </c>
    </row>
    <row r="6355" spans="1:1" x14ac:dyDescent="0.2">
      <c r="A6355" s="254" t="s">
        <v>9169</v>
      </c>
    </row>
    <row r="6356" spans="1:1" x14ac:dyDescent="0.2">
      <c r="A6356" s="254" t="s">
        <v>9169</v>
      </c>
    </row>
    <row r="6357" spans="1:1" x14ac:dyDescent="0.2">
      <c r="A6357" s="254" t="s">
        <v>9169</v>
      </c>
    </row>
    <row r="6358" spans="1:1" x14ac:dyDescent="0.2">
      <c r="A6358" s="254" t="s">
        <v>9169</v>
      </c>
    </row>
    <row r="6359" spans="1:1" x14ac:dyDescent="0.2">
      <c r="A6359" s="254" t="s">
        <v>9169</v>
      </c>
    </row>
    <row r="6360" spans="1:1" x14ac:dyDescent="0.2">
      <c r="A6360" s="254" t="s">
        <v>9169</v>
      </c>
    </row>
    <row r="6361" spans="1:1" x14ac:dyDescent="0.2">
      <c r="A6361" s="254" t="s">
        <v>9169</v>
      </c>
    </row>
    <row r="6362" spans="1:1" x14ac:dyDescent="0.2">
      <c r="A6362" s="254" t="s">
        <v>9169</v>
      </c>
    </row>
    <row r="6363" spans="1:1" x14ac:dyDescent="0.2">
      <c r="A6363" s="254" t="s">
        <v>9169</v>
      </c>
    </row>
    <row r="6364" spans="1:1" x14ac:dyDescent="0.2">
      <c r="A6364" s="254" t="s">
        <v>9169</v>
      </c>
    </row>
    <row r="6365" spans="1:1" x14ac:dyDescent="0.2">
      <c r="A6365" s="254" t="s">
        <v>9169</v>
      </c>
    </row>
    <row r="6366" spans="1:1" x14ac:dyDescent="0.2">
      <c r="A6366" s="254" t="s">
        <v>9169</v>
      </c>
    </row>
    <row r="6367" spans="1:1" x14ac:dyDescent="0.2">
      <c r="A6367" s="254" t="s">
        <v>9169</v>
      </c>
    </row>
    <row r="6368" spans="1:1" x14ac:dyDescent="0.2">
      <c r="A6368" s="254" t="s">
        <v>9169</v>
      </c>
    </row>
    <row r="6369" spans="1:1" x14ac:dyDescent="0.2">
      <c r="A6369" s="254" t="s">
        <v>9169</v>
      </c>
    </row>
    <row r="6370" spans="1:1" x14ac:dyDescent="0.2">
      <c r="A6370" s="254" t="s">
        <v>9169</v>
      </c>
    </row>
    <row r="6371" spans="1:1" x14ac:dyDescent="0.2">
      <c r="A6371" s="254" t="s">
        <v>9169</v>
      </c>
    </row>
    <row r="6372" spans="1:1" x14ac:dyDescent="0.2">
      <c r="A6372" s="254" t="s">
        <v>9169</v>
      </c>
    </row>
    <row r="6373" spans="1:1" x14ac:dyDescent="0.2">
      <c r="A6373" s="254" t="s">
        <v>9169</v>
      </c>
    </row>
    <row r="6374" spans="1:1" x14ac:dyDescent="0.2">
      <c r="A6374" s="254" t="s">
        <v>9169</v>
      </c>
    </row>
    <row r="6375" spans="1:1" x14ac:dyDescent="0.2">
      <c r="A6375" s="254" t="s">
        <v>9169</v>
      </c>
    </row>
    <row r="6376" spans="1:1" x14ac:dyDescent="0.2">
      <c r="A6376" s="254" t="s">
        <v>9169</v>
      </c>
    </row>
    <row r="6377" spans="1:1" x14ac:dyDescent="0.2">
      <c r="A6377" s="254" t="s">
        <v>9169</v>
      </c>
    </row>
    <row r="6378" spans="1:1" x14ac:dyDescent="0.2">
      <c r="A6378" s="254" t="s">
        <v>9169</v>
      </c>
    </row>
    <row r="6379" spans="1:1" x14ac:dyDescent="0.2">
      <c r="A6379" s="254" t="s">
        <v>9169</v>
      </c>
    </row>
    <row r="6380" spans="1:1" x14ac:dyDescent="0.2">
      <c r="A6380" s="254" t="s">
        <v>9169</v>
      </c>
    </row>
    <row r="6381" spans="1:1" x14ac:dyDescent="0.2">
      <c r="A6381" s="254" t="s">
        <v>9169</v>
      </c>
    </row>
    <row r="6382" spans="1:1" x14ac:dyDescent="0.2">
      <c r="A6382" s="254" t="s">
        <v>9169</v>
      </c>
    </row>
    <row r="6383" spans="1:1" x14ac:dyDescent="0.2">
      <c r="A6383" s="254" t="s">
        <v>9169</v>
      </c>
    </row>
    <row r="6384" spans="1:1" x14ac:dyDescent="0.2">
      <c r="A6384" s="254" t="s">
        <v>9169</v>
      </c>
    </row>
    <row r="6385" spans="1:1" x14ac:dyDescent="0.2">
      <c r="A6385" s="254" t="s">
        <v>9169</v>
      </c>
    </row>
    <row r="6386" spans="1:1" x14ac:dyDescent="0.2">
      <c r="A6386" s="254" t="s">
        <v>9169</v>
      </c>
    </row>
    <row r="6387" spans="1:1" x14ac:dyDescent="0.2">
      <c r="A6387" s="254" t="s">
        <v>9169</v>
      </c>
    </row>
    <row r="6388" spans="1:1" x14ac:dyDescent="0.2">
      <c r="A6388" s="254" t="s">
        <v>9169</v>
      </c>
    </row>
    <row r="6389" spans="1:1" x14ac:dyDescent="0.2">
      <c r="A6389" s="254" t="s">
        <v>9169</v>
      </c>
    </row>
    <row r="6390" spans="1:1" x14ac:dyDescent="0.2">
      <c r="A6390" s="254" t="s">
        <v>9169</v>
      </c>
    </row>
    <row r="6391" spans="1:1" x14ac:dyDescent="0.2">
      <c r="A6391" s="254" t="s">
        <v>9169</v>
      </c>
    </row>
    <row r="6392" spans="1:1" x14ac:dyDescent="0.2">
      <c r="A6392" s="254" t="s">
        <v>9169</v>
      </c>
    </row>
    <row r="6393" spans="1:1" x14ac:dyDescent="0.2">
      <c r="A6393" s="254" t="s">
        <v>9169</v>
      </c>
    </row>
    <row r="6394" spans="1:1" x14ac:dyDescent="0.2">
      <c r="A6394" s="254" t="s">
        <v>9169</v>
      </c>
    </row>
    <row r="6395" spans="1:1" x14ac:dyDescent="0.2">
      <c r="A6395" s="254" t="s">
        <v>9169</v>
      </c>
    </row>
    <row r="6396" spans="1:1" x14ac:dyDescent="0.2">
      <c r="A6396" s="254" t="s">
        <v>9169</v>
      </c>
    </row>
    <row r="6397" spans="1:1" x14ac:dyDescent="0.2">
      <c r="A6397" s="254" t="s">
        <v>9169</v>
      </c>
    </row>
    <row r="6398" spans="1:1" x14ac:dyDescent="0.2">
      <c r="A6398" s="254" t="s">
        <v>9169</v>
      </c>
    </row>
    <row r="6399" spans="1:1" x14ac:dyDescent="0.2">
      <c r="A6399" s="254" t="s">
        <v>9169</v>
      </c>
    </row>
    <row r="6400" spans="1:1" x14ac:dyDescent="0.2">
      <c r="A6400" s="254" t="s">
        <v>9169</v>
      </c>
    </row>
    <row r="6401" spans="1:1" x14ac:dyDescent="0.2">
      <c r="A6401" s="254" t="s">
        <v>9169</v>
      </c>
    </row>
    <row r="6402" spans="1:1" x14ac:dyDescent="0.2">
      <c r="A6402" s="254" t="s">
        <v>9169</v>
      </c>
    </row>
    <row r="6403" spans="1:1" x14ac:dyDescent="0.2">
      <c r="A6403" s="254" t="s">
        <v>9169</v>
      </c>
    </row>
    <row r="6404" spans="1:1" x14ac:dyDescent="0.2">
      <c r="A6404" s="254" t="s">
        <v>9169</v>
      </c>
    </row>
    <row r="6405" spans="1:1" x14ac:dyDescent="0.2">
      <c r="A6405" s="254" t="s">
        <v>9169</v>
      </c>
    </row>
    <row r="6406" spans="1:1" x14ac:dyDescent="0.2">
      <c r="A6406" s="254" t="s">
        <v>9169</v>
      </c>
    </row>
    <row r="6407" spans="1:1" x14ac:dyDescent="0.2">
      <c r="A6407" s="254" t="s">
        <v>9169</v>
      </c>
    </row>
    <row r="6408" spans="1:1" x14ac:dyDescent="0.2">
      <c r="A6408" s="254" t="s">
        <v>9169</v>
      </c>
    </row>
    <row r="6409" spans="1:1" x14ac:dyDescent="0.2">
      <c r="A6409" s="254" t="s">
        <v>9169</v>
      </c>
    </row>
    <row r="6410" spans="1:1" x14ac:dyDescent="0.2">
      <c r="A6410" s="254" t="s">
        <v>9169</v>
      </c>
    </row>
    <row r="6411" spans="1:1" x14ac:dyDescent="0.2">
      <c r="A6411" s="254" t="s">
        <v>9169</v>
      </c>
    </row>
    <row r="6412" spans="1:1" x14ac:dyDescent="0.2">
      <c r="A6412" s="254" t="s">
        <v>9169</v>
      </c>
    </row>
    <row r="6413" spans="1:1" x14ac:dyDescent="0.2">
      <c r="A6413" s="254" t="s">
        <v>9169</v>
      </c>
    </row>
    <row r="6414" spans="1:1" x14ac:dyDescent="0.2">
      <c r="A6414" s="254" t="s">
        <v>9169</v>
      </c>
    </row>
    <row r="6415" spans="1:1" x14ac:dyDescent="0.2">
      <c r="A6415" s="254" t="s">
        <v>9169</v>
      </c>
    </row>
    <row r="6416" spans="1:1" x14ac:dyDescent="0.2">
      <c r="A6416" s="254" t="s">
        <v>9169</v>
      </c>
    </row>
    <row r="6417" spans="1:1" x14ac:dyDescent="0.2">
      <c r="A6417" s="254" t="s">
        <v>9169</v>
      </c>
    </row>
    <row r="6418" spans="1:1" x14ac:dyDescent="0.2">
      <c r="A6418" s="254" t="s">
        <v>9169</v>
      </c>
    </row>
    <row r="6419" spans="1:1" x14ac:dyDescent="0.2">
      <c r="A6419" s="254" t="s">
        <v>9169</v>
      </c>
    </row>
    <row r="6420" spans="1:1" x14ac:dyDescent="0.2">
      <c r="A6420" s="254" t="s">
        <v>9169</v>
      </c>
    </row>
    <row r="6421" spans="1:1" x14ac:dyDescent="0.2">
      <c r="A6421" s="254" t="s">
        <v>9169</v>
      </c>
    </row>
    <row r="6422" spans="1:1" x14ac:dyDescent="0.2">
      <c r="A6422" s="254" t="s">
        <v>9169</v>
      </c>
    </row>
    <row r="6423" spans="1:1" x14ac:dyDescent="0.2">
      <c r="A6423" s="254" t="s">
        <v>9169</v>
      </c>
    </row>
    <row r="6424" spans="1:1" x14ac:dyDescent="0.2">
      <c r="A6424" s="254" t="s">
        <v>9169</v>
      </c>
    </row>
    <row r="6425" spans="1:1" x14ac:dyDescent="0.2">
      <c r="A6425" s="254" t="s">
        <v>9169</v>
      </c>
    </row>
    <row r="6426" spans="1:1" x14ac:dyDescent="0.2">
      <c r="A6426" s="254" t="s">
        <v>9169</v>
      </c>
    </row>
    <row r="6427" spans="1:1" x14ac:dyDescent="0.2">
      <c r="A6427" s="254" t="s">
        <v>9169</v>
      </c>
    </row>
    <row r="6428" spans="1:1" x14ac:dyDescent="0.2">
      <c r="A6428" s="254" t="s">
        <v>9169</v>
      </c>
    </row>
    <row r="6429" spans="1:1" x14ac:dyDescent="0.2">
      <c r="A6429" s="254" t="s">
        <v>9169</v>
      </c>
    </row>
    <row r="6430" spans="1:1" x14ac:dyDescent="0.2">
      <c r="A6430" s="254" t="s">
        <v>9169</v>
      </c>
    </row>
    <row r="6431" spans="1:1" x14ac:dyDescent="0.2">
      <c r="A6431" s="254" t="s">
        <v>9169</v>
      </c>
    </row>
    <row r="6432" spans="1:1" x14ac:dyDescent="0.2">
      <c r="A6432" s="254" t="s">
        <v>9169</v>
      </c>
    </row>
    <row r="6433" spans="1:1" x14ac:dyDescent="0.2">
      <c r="A6433" s="254" t="s">
        <v>9169</v>
      </c>
    </row>
    <row r="6434" spans="1:1" x14ac:dyDescent="0.2">
      <c r="A6434" s="254" t="s">
        <v>9169</v>
      </c>
    </row>
    <row r="6435" spans="1:1" x14ac:dyDescent="0.2">
      <c r="A6435" s="254" t="s">
        <v>9169</v>
      </c>
    </row>
    <row r="6436" spans="1:1" x14ac:dyDescent="0.2">
      <c r="A6436" s="254" t="s">
        <v>9169</v>
      </c>
    </row>
    <row r="6437" spans="1:1" x14ac:dyDescent="0.2">
      <c r="A6437" s="254" t="s">
        <v>9169</v>
      </c>
    </row>
    <row r="6438" spans="1:1" x14ac:dyDescent="0.2">
      <c r="A6438" s="254" t="s">
        <v>9169</v>
      </c>
    </row>
    <row r="6439" spans="1:1" x14ac:dyDescent="0.2">
      <c r="A6439" s="254" t="s">
        <v>9169</v>
      </c>
    </row>
    <row r="6440" spans="1:1" x14ac:dyDescent="0.2">
      <c r="A6440" s="254" t="s">
        <v>9169</v>
      </c>
    </row>
    <row r="6441" spans="1:1" x14ac:dyDescent="0.2">
      <c r="A6441" s="254" t="s">
        <v>9169</v>
      </c>
    </row>
    <row r="6442" spans="1:1" x14ac:dyDescent="0.2">
      <c r="A6442" s="254" t="s">
        <v>9169</v>
      </c>
    </row>
    <row r="6443" spans="1:1" x14ac:dyDescent="0.2">
      <c r="A6443" s="254" t="s">
        <v>9169</v>
      </c>
    </row>
    <row r="6444" spans="1:1" x14ac:dyDescent="0.2">
      <c r="A6444" s="254" t="s">
        <v>9169</v>
      </c>
    </row>
    <row r="6445" spans="1:1" x14ac:dyDescent="0.2">
      <c r="A6445" s="254" t="s">
        <v>9169</v>
      </c>
    </row>
    <row r="6446" spans="1:1" x14ac:dyDescent="0.2">
      <c r="A6446" s="254" t="s">
        <v>9169</v>
      </c>
    </row>
    <row r="6447" spans="1:1" x14ac:dyDescent="0.2">
      <c r="A6447" s="254" t="s">
        <v>9169</v>
      </c>
    </row>
    <row r="6448" spans="1:1" x14ac:dyDescent="0.2">
      <c r="A6448" s="254" t="s">
        <v>9169</v>
      </c>
    </row>
    <row r="6449" spans="1:1" x14ac:dyDescent="0.2">
      <c r="A6449" s="254" t="s">
        <v>9169</v>
      </c>
    </row>
    <row r="6450" spans="1:1" x14ac:dyDescent="0.2">
      <c r="A6450" s="254" t="s">
        <v>9169</v>
      </c>
    </row>
    <row r="6451" spans="1:1" x14ac:dyDescent="0.2">
      <c r="A6451" s="254" t="s">
        <v>9169</v>
      </c>
    </row>
    <row r="6452" spans="1:1" x14ac:dyDescent="0.2">
      <c r="A6452" s="254" t="s">
        <v>9169</v>
      </c>
    </row>
    <row r="6453" spans="1:1" x14ac:dyDescent="0.2">
      <c r="A6453" s="254" t="s">
        <v>9169</v>
      </c>
    </row>
    <row r="6454" spans="1:1" x14ac:dyDescent="0.2">
      <c r="A6454" s="254" t="s">
        <v>9169</v>
      </c>
    </row>
    <row r="6455" spans="1:1" x14ac:dyDescent="0.2">
      <c r="A6455" s="254" t="s">
        <v>9169</v>
      </c>
    </row>
    <row r="6456" spans="1:1" x14ac:dyDescent="0.2">
      <c r="A6456" s="254" t="s">
        <v>9169</v>
      </c>
    </row>
    <row r="6457" spans="1:1" x14ac:dyDescent="0.2">
      <c r="A6457" s="254" t="s">
        <v>9169</v>
      </c>
    </row>
    <row r="6458" spans="1:1" x14ac:dyDescent="0.2">
      <c r="A6458" s="254" t="s">
        <v>9169</v>
      </c>
    </row>
    <row r="6459" spans="1:1" x14ac:dyDescent="0.2">
      <c r="A6459" s="254" t="s">
        <v>9169</v>
      </c>
    </row>
    <row r="6460" spans="1:1" x14ac:dyDescent="0.2">
      <c r="A6460" s="254" t="s">
        <v>9169</v>
      </c>
    </row>
    <row r="6461" spans="1:1" x14ac:dyDescent="0.2">
      <c r="A6461" s="254" t="s">
        <v>9169</v>
      </c>
    </row>
    <row r="6462" spans="1:1" x14ac:dyDescent="0.2">
      <c r="A6462" s="254" t="s">
        <v>9169</v>
      </c>
    </row>
    <row r="6463" spans="1:1" x14ac:dyDescent="0.2">
      <c r="A6463" s="254" t="s">
        <v>9169</v>
      </c>
    </row>
    <row r="6464" spans="1:1" x14ac:dyDescent="0.2">
      <c r="A6464" s="254" t="s">
        <v>9169</v>
      </c>
    </row>
    <row r="6465" spans="1:1" x14ac:dyDescent="0.2">
      <c r="A6465" s="254" t="s">
        <v>9169</v>
      </c>
    </row>
    <row r="6466" spans="1:1" x14ac:dyDescent="0.2">
      <c r="A6466" s="254" t="s">
        <v>9169</v>
      </c>
    </row>
    <row r="6467" spans="1:1" x14ac:dyDescent="0.2">
      <c r="A6467" s="254" t="s">
        <v>9169</v>
      </c>
    </row>
    <row r="6468" spans="1:1" x14ac:dyDescent="0.2">
      <c r="A6468" s="254" t="s">
        <v>9169</v>
      </c>
    </row>
    <row r="6469" spans="1:1" x14ac:dyDescent="0.2">
      <c r="A6469" s="254" t="s">
        <v>9169</v>
      </c>
    </row>
    <row r="6470" spans="1:1" x14ac:dyDescent="0.2">
      <c r="A6470" s="254" t="s">
        <v>9169</v>
      </c>
    </row>
    <row r="6471" spans="1:1" x14ac:dyDescent="0.2">
      <c r="A6471" s="254" t="s">
        <v>9169</v>
      </c>
    </row>
    <row r="6472" spans="1:1" x14ac:dyDescent="0.2">
      <c r="A6472" s="254" t="s">
        <v>9169</v>
      </c>
    </row>
    <row r="6473" spans="1:1" x14ac:dyDescent="0.2">
      <c r="A6473" s="254" t="s">
        <v>9169</v>
      </c>
    </row>
    <row r="6474" spans="1:1" x14ac:dyDescent="0.2">
      <c r="A6474" s="254" t="s">
        <v>9169</v>
      </c>
    </row>
    <row r="6475" spans="1:1" x14ac:dyDescent="0.2">
      <c r="A6475" s="254" t="s">
        <v>9169</v>
      </c>
    </row>
    <row r="6476" spans="1:1" x14ac:dyDescent="0.2">
      <c r="A6476" s="254" t="s">
        <v>9169</v>
      </c>
    </row>
    <row r="6477" spans="1:1" x14ac:dyDescent="0.2">
      <c r="A6477" s="254" t="s">
        <v>9169</v>
      </c>
    </row>
    <row r="6478" spans="1:1" x14ac:dyDescent="0.2">
      <c r="A6478" s="254" t="s">
        <v>9169</v>
      </c>
    </row>
    <row r="6479" spans="1:1" x14ac:dyDescent="0.2">
      <c r="A6479" s="254" t="s">
        <v>9169</v>
      </c>
    </row>
    <row r="6480" spans="1:1" x14ac:dyDescent="0.2">
      <c r="A6480" s="254" t="s">
        <v>9169</v>
      </c>
    </row>
    <row r="6481" spans="1:1" x14ac:dyDescent="0.2">
      <c r="A6481" s="254" t="s">
        <v>9169</v>
      </c>
    </row>
    <row r="6482" spans="1:1" x14ac:dyDescent="0.2">
      <c r="A6482" s="254" t="s">
        <v>9169</v>
      </c>
    </row>
    <row r="6483" spans="1:1" x14ac:dyDescent="0.2">
      <c r="A6483" s="254" t="s">
        <v>9169</v>
      </c>
    </row>
    <row r="6484" spans="1:1" x14ac:dyDescent="0.2">
      <c r="A6484" s="254" t="s">
        <v>9169</v>
      </c>
    </row>
    <row r="6485" spans="1:1" x14ac:dyDescent="0.2">
      <c r="A6485" s="254" t="s">
        <v>9169</v>
      </c>
    </row>
    <row r="6486" spans="1:1" x14ac:dyDescent="0.2">
      <c r="A6486" s="254" t="s">
        <v>9169</v>
      </c>
    </row>
    <row r="6487" spans="1:1" x14ac:dyDescent="0.2">
      <c r="A6487" s="254" t="s">
        <v>9169</v>
      </c>
    </row>
    <row r="6488" spans="1:1" x14ac:dyDescent="0.2">
      <c r="A6488" s="254" t="s">
        <v>9169</v>
      </c>
    </row>
    <row r="6489" spans="1:1" x14ac:dyDescent="0.2">
      <c r="A6489" s="254" t="s">
        <v>9169</v>
      </c>
    </row>
    <row r="6490" spans="1:1" x14ac:dyDescent="0.2">
      <c r="A6490" s="254" t="s">
        <v>9169</v>
      </c>
    </row>
    <row r="6491" spans="1:1" x14ac:dyDescent="0.2">
      <c r="A6491" s="254" t="s">
        <v>9169</v>
      </c>
    </row>
    <row r="6492" spans="1:1" x14ac:dyDescent="0.2">
      <c r="A6492" s="254" t="s">
        <v>9169</v>
      </c>
    </row>
    <row r="6493" spans="1:1" x14ac:dyDescent="0.2">
      <c r="A6493" s="254" t="s">
        <v>9169</v>
      </c>
    </row>
    <row r="6494" spans="1:1" x14ac:dyDescent="0.2">
      <c r="A6494" s="254" t="s">
        <v>9169</v>
      </c>
    </row>
    <row r="6495" spans="1:1" x14ac:dyDescent="0.2">
      <c r="A6495" s="254" t="s">
        <v>9169</v>
      </c>
    </row>
    <row r="6496" spans="1:1" x14ac:dyDescent="0.2">
      <c r="A6496" s="254" t="s">
        <v>9169</v>
      </c>
    </row>
    <row r="6497" spans="1:1" x14ac:dyDescent="0.2">
      <c r="A6497" s="254" t="s">
        <v>9169</v>
      </c>
    </row>
    <row r="6498" spans="1:1" x14ac:dyDescent="0.2">
      <c r="A6498" s="254" t="s">
        <v>9169</v>
      </c>
    </row>
    <row r="6499" spans="1:1" x14ac:dyDescent="0.2">
      <c r="A6499" s="254" t="s">
        <v>9169</v>
      </c>
    </row>
    <row r="6500" spans="1:1" x14ac:dyDescent="0.2">
      <c r="A6500" s="254" t="s">
        <v>9169</v>
      </c>
    </row>
    <row r="6501" spans="1:1" x14ac:dyDescent="0.2">
      <c r="A6501" s="254" t="s">
        <v>9169</v>
      </c>
    </row>
    <row r="6502" spans="1:1" x14ac:dyDescent="0.2">
      <c r="A6502" s="254" t="s">
        <v>9169</v>
      </c>
    </row>
    <row r="6503" spans="1:1" x14ac:dyDescent="0.2">
      <c r="A6503" s="254" t="s">
        <v>9169</v>
      </c>
    </row>
    <row r="6504" spans="1:1" x14ac:dyDescent="0.2">
      <c r="A6504" s="254" t="s">
        <v>9169</v>
      </c>
    </row>
    <row r="6505" spans="1:1" x14ac:dyDescent="0.2">
      <c r="A6505" s="254" t="s">
        <v>9169</v>
      </c>
    </row>
    <row r="6506" spans="1:1" x14ac:dyDescent="0.2">
      <c r="A6506" s="254" t="s">
        <v>9169</v>
      </c>
    </row>
    <row r="6507" spans="1:1" x14ac:dyDescent="0.2">
      <c r="A6507" s="254" t="s">
        <v>9169</v>
      </c>
    </row>
    <row r="6508" spans="1:1" x14ac:dyDescent="0.2">
      <c r="A6508" s="254" t="s">
        <v>9169</v>
      </c>
    </row>
    <row r="6509" spans="1:1" x14ac:dyDescent="0.2">
      <c r="A6509" s="254" t="s">
        <v>9169</v>
      </c>
    </row>
    <row r="6510" spans="1:1" x14ac:dyDescent="0.2">
      <c r="A6510" s="254" t="s">
        <v>9169</v>
      </c>
    </row>
    <row r="6511" spans="1:1" x14ac:dyDescent="0.2">
      <c r="A6511" s="254" t="s">
        <v>9169</v>
      </c>
    </row>
    <row r="6512" spans="1:1" x14ac:dyDescent="0.2">
      <c r="A6512" s="254" t="s">
        <v>9169</v>
      </c>
    </row>
    <row r="6513" spans="1:1" x14ac:dyDescent="0.2">
      <c r="A6513" s="254" t="s">
        <v>9169</v>
      </c>
    </row>
    <row r="6514" spans="1:1" x14ac:dyDescent="0.2">
      <c r="A6514" s="254" t="s">
        <v>9169</v>
      </c>
    </row>
    <row r="6515" spans="1:1" x14ac:dyDescent="0.2">
      <c r="A6515" s="254" t="s">
        <v>9169</v>
      </c>
    </row>
    <row r="6516" spans="1:1" x14ac:dyDescent="0.2">
      <c r="A6516" s="254" t="s">
        <v>9169</v>
      </c>
    </row>
    <row r="6517" spans="1:1" x14ac:dyDescent="0.2">
      <c r="A6517" s="254" t="s">
        <v>9169</v>
      </c>
    </row>
    <row r="6518" spans="1:1" x14ac:dyDescent="0.2">
      <c r="A6518" s="254" t="s">
        <v>9169</v>
      </c>
    </row>
    <row r="6519" spans="1:1" x14ac:dyDescent="0.2">
      <c r="A6519" s="254" t="s">
        <v>9169</v>
      </c>
    </row>
    <row r="6520" spans="1:1" x14ac:dyDescent="0.2">
      <c r="A6520" s="254" t="s">
        <v>9169</v>
      </c>
    </row>
    <row r="6521" spans="1:1" x14ac:dyDescent="0.2">
      <c r="A6521" s="254" t="s">
        <v>9169</v>
      </c>
    </row>
    <row r="6522" spans="1:1" x14ac:dyDescent="0.2">
      <c r="A6522" s="254" t="s">
        <v>9169</v>
      </c>
    </row>
    <row r="6523" spans="1:1" x14ac:dyDescent="0.2">
      <c r="A6523" s="254" t="s">
        <v>9169</v>
      </c>
    </row>
    <row r="6524" spans="1:1" x14ac:dyDescent="0.2">
      <c r="A6524" s="254" t="s">
        <v>9169</v>
      </c>
    </row>
    <row r="6525" spans="1:1" x14ac:dyDescent="0.2">
      <c r="A6525" s="254" t="s">
        <v>9169</v>
      </c>
    </row>
    <row r="6526" spans="1:1" x14ac:dyDescent="0.2">
      <c r="A6526" s="254" t="s">
        <v>9169</v>
      </c>
    </row>
    <row r="6527" spans="1:1" x14ac:dyDescent="0.2">
      <c r="A6527" s="254" t="s">
        <v>9169</v>
      </c>
    </row>
    <row r="6528" spans="1:1" x14ac:dyDescent="0.2">
      <c r="A6528" s="254" t="s">
        <v>9169</v>
      </c>
    </row>
    <row r="6529" spans="1:1" x14ac:dyDescent="0.2">
      <c r="A6529" s="254" t="s">
        <v>9169</v>
      </c>
    </row>
    <row r="6530" spans="1:1" x14ac:dyDescent="0.2">
      <c r="A6530" s="254" t="s">
        <v>9169</v>
      </c>
    </row>
    <row r="6531" spans="1:1" x14ac:dyDescent="0.2">
      <c r="A6531" s="254" t="s">
        <v>9169</v>
      </c>
    </row>
    <row r="6532" spans="1:1" x14ac:dyDescent="0.2">
      <c r="A6532" s="254" t="s">
        <v>9169</v>
      </c>
    </row>
    <row r="6533" spans="1:1" x14ac:dyDescent="0.2">
      <c r="A6533" s="254" t="s">
        <v>9169</v>
      </c>
    </row>
    <row r="6534" spans="1:1" x14ac:dyDescent="0.2">
      <c r="A6534" s="254" t="s">
        <v>9169</v>
      </c>
    </row>
    <row r="6535" spans="1:1" x14ac:dyDescent="0.2">
      <c r="A6535" s="254" t="s">
        <v>9169</v>
      </c>
    </row>
    <row r="6536" spans="1:1" x14ac:dyDescent="0.2">
      <c r="A6536" s="254" t="s">
        <v>9169</v>
      </c>
    </row>
    <row r="6537" spans="1:1" x14ac:dyDescent="0.2">
      <c r="A6537" s="254" t="s">
        <v>9169</v>
      </c>
    </row>
    <row r="6538" spans="1:1" x14ac:dyDescent="0.2">
      <c r="A6538" s="254" t="s">
        <v>9169</v>
      </c>
    </row>
    <row r="6539" spans="1:1" x14ac:dyDescent="0.2">
      <c r="A6539" s="254" t="s">
        <v>9169</v>
      </c>
    </row>
    <row r="6540" spans="1:1" x14ac:dyDescent="0.2">
      <c r="A6540" s="254" t="s">
        <v>9169</v>
      </c>
    </row>
    <row r="6541" spans="1:1" x14ac:dyDescent="0.2">
      <c r="A6541" s="254" t="s">
        <v>9169</v>
      </c>
    </row>
    <row r="6542" spans="1:1" x14ac:dyDescent="0.2">
      <c r="A6542" s="254" t="s">
        <v>9169</v>
      </c>
    </row>
    <row r="6543" spans="1:1" x14ac:dyDescent="0.2">
      <c r="A6543" s="254" t="s">
        <v>9169</v>
      </c>
    </row>
    <row r="6544" spans="1:1" x14ac:dyDescent="0.2">
      <c r="A6544" s="254" t="s">
        <v>9169</v>
      </c>
    </row>
    <row r="6545" spans="1:1" x14ac:dyDescent="0.2">
      <c r="A6545" s="254" t="s">
        <v>9169</v>
      </c>
    </row>
    <row r="6546" spans="1:1" x14ac:dyDescent="0.2">
      <c r="A6546" s="254" t="s">
        <v>9169</v>
      </c>
    </row>
    <row r="6547" spans="1:1" x14ac:dyDescent="0.2">
      <c r="A6547" s="254" t="s">
        <v>9169</v>
      </c>
    </row>
    <row r="6548" spans="1:1" x14ac:dyDescent="0.2">
      <c r="A6548" s="254" t="s">
        <v>9169</v>
      </c>
    </row>
    <row r="6549" spans="1:1" x14ac:dyDescent="0.2">
      <c r="A6549" s="254" t="s">
        <v>9169</v>
      </c>
    </row>
    <row r="6550" spans="1:1" x14ac:dyDescent="0.2">
      <c r="A6550" s="254" t="s">
        <v>9169</v>
      </c>
    </row>
    <row r="6551" spans="1:1" x14ac:dyDescent="0.2">
      <c r="A6551" s="254" t="s">
        <v>9169</v>
      </c>
    </row>
    <row r="6552" spans="1:1" x14ac:dyDescent="0.2">
      <c r="A6552" s="254" t="s">
        <v>9169</v>
      </c>
    </row>
    <row r="6553" spans="1:1" x14ac:dyDescent="0.2">
      <c r="A6553" s="254" t="s">
        <v>9169</v>
      </c>
    </row>
    <row r="6554" spans="1:1" x14ac:dyDescent="0.2">
      <c r="A6554" s="254" t="s">
        <v>9169</v>
      </c>
    </row>
    <row r="6555" spans="1:1" x14ac:dyDescent="0.2">
      <c r="A6555" s="254" t="s">
        <v>9169</v>
      </c>
    </row>
    <row r="6556" spans="1:1" x14ac:dyDescent="0.2">
      <c r="A6556" s="254" t="s">
        <v>9169</v>
      </c>
    </row>
    <row r="6557" spans="1:1" x14ac:dyDescent="0.2">
      <c r="A6557" s="254" t="s">
        <v>9169</v>
      </c>
    </row>
    <row r="6558" spans="1:1" x14ac:dyDescent="0.2">
      <c r="A6558" s="254" t="s">
        <v>9169</v>
      </c>
    </row>
    <row r="6559" spans="1:1" x14ac:dyDescent="0.2">
      <c r="A6559" s="254" t="s">
        <v>9169</v>
      </c>
    </row>
    <row r="6560" spans="1:1" x14ac:dyDescent="0.2">
      <c r="A6560" s="254" t="s">
        <v>9169</v>
      </c>
    </row>
    <row r="6561" spans="1:1" x14ac:dyDescent="0.2">
      <c r="A6561" s="254" t="s">
        <v>9169</v>
      </c>
    </row>
    <row r="6562" spans="1:1" x14ac:dyDescent="0.2">
      <c r="A6562" s="254" t="s">
        <v>9169</v>
      </c>
    </row>
    <row r="6563" spans="1:1" x14ac:dyDescent="0.2">
      <c r="A6563" s="254" t="s">
        <v>9169</v>
      </c>
    </row>
    <row r="6564" spans="1:1" x14ac:dyDescent="0.2">
      <c r="A6564" s="254" t="s">
        <v>9169</v>
      </c>
    </row>
    <row r="6565" spans="1:1" x14ac:dyDescent="0.2">
      <c r="A6565" s="254" t="s">
        <v>9169</v>
      </c>
    </row>
    <row r="6566" spans="1:1" x14ac:dyDescent="0.2">
      <c r="A6566" s="254" t="s">
        <v>9169</v>
      </c>
    </row>
    <row r="6567" spans="1:1" x14ac:dyDescent="0.2">
      <c r="A6567" s="254" t="s">
        <v>9169</v>
      </c>
    </row>
    <row r="6568" spans="1:1" x14ac:dyDescent="0.2">
      <c r="A6568" s="254" t="s">
        <v>9169</v>
      </c>
    </row>
    <row r="6569" spans="1:1" x14ac:dyDescent="0.2">
      <c r="A6569" s="254" t="s">
        <v>9169</v>
      </c>
    </row>
    <row r="6570" spans="1:1" x14ac:dyDescent="0.2">
      <c r="A6570" s="254" t="s">
        <v>9169</v>
      </c>
    </row>
    <row r="6571" spans="1:1" x14ac:dyDescent="0.2">
      <c r="A6571" s="254" t="s">
        <v>9169</v>
      </c>
    </row>
    <row r="6572" spans="1:1" x14ac:dyDescent="0.2">
      <c r="A6572" s="254" t="s">
        <v>9169</v>
      </c>
    </row>
    <row r="6573" spans="1:1" x14ac:dyDescent="0.2">
      <c r="A6573" s="254" t="s">
        <v>9169</v>
      </c>
    </row>
    <row r="6574" spans="1:1" x14ac:dyDescent="0.2">
      <c r="A6574" s="254" t="s">
        <v>9169</v>
      </c>
    </row>
    <row r="6575" spans="1:1" x14ac:dyDescent="0.2">
      <c r="A6575" s="254" t="s">
        <v>9169</v>
      </c>
    </row>
    <row r="6576" spans="1:1" x14ac:dyDescent="0.2">
      <c r="A6576" s="254" t="s">
        <v>9169</v>
      </c>
    </row>
    <row r="6577" spans="1:1" x14ac:dyDescent="0.2">
      <c r="A6577" s="254" t="s">
        <v>9169</v>
      </c>
    </row>
    <row r="6578" spans="1:1" x14ac:dyDescent="0.2">
      <c r="A6578" s="254" t="s">
        <v>9169</v>
      </c>
    </row>
    <row r="6579" spans="1:1" x14ac:dyDescent="0.2">
      <c r="A6579" s="254" t="s">
        <v>9169</v>
      </c>
    </row>
    <row r="6580" spans="1:1" x14ac:dyDescent="0.2">
      <c r="A6580" s="254" t="s">
        <v>9169</v>
      </c>
    </row>
    <row r="6581" spans="1:1" x14ac:dyDescent="0.2">
      <c r="A6581" s="254" t="s">
        <v>9169</v>
      </c>
    </row>
    <row r="6582" spans="1:1" x14ac:dyDescent="0.2">
      <c r="A6582" s="254" t="s">
        <v>9169</v>
      </c>
    </row>
    <row r="6583" spans="1:1" x14ac:dyDescent="0.2">
      <c r="A6583" s="254" t="s">
        <v>9169</v>
      </c>
    </row>
    <row r="6584" spans="1:1" x14ac:dyDescent="0.2">
      <c r="A6584" s="254" t="s">
        <v>9169</v>
      </c>
    </row>
    <row r="6585" spans="1:1" x14ac:dyDescent="0.2">
      <c r="A6585" s="254" t="s">
        <v>9169</v>
      </c>
    </row>
    <row r="6586" spans="1:1" x14ac:dyDescent="0.2">
      <c r="A6586" s="254" t="s">
        <v>9169</v>
      </c>
    </row>
    <row r="6587" spans="1:1" x14ac:dyDescent="0.2">
      <c r="A6587" s="254" t="s">
        <v>9169</v>
      </c>
    </row>
    <row r="6588" spans="1:1" x14ac:dyDescent="0.2">
      <c r="A6588" s="254" t="s">
        <v>9169</v>
      </c>
    </row>
    <row r="6589" spans="1:1" x14ac:dyDescent="0.2">
      <c r="A6589" s="254" t="s">
        <v>9169</v>
      </c>
    </row>
    <row r="6590" spans="1:1" x14ac:dyDescent="0.2">
      <c r="A6590" s="254" t="s">
        <v>9169</v>
      </c>
    </row>
    <row r="6591" spans="1:1" x14ac:dyDescent="0.2">
      <c r="A6591" s="254" t="s">
        <v>9169</v>
      </c>
    </row>
    <row r="6592" spans="1:1" x14ac:dyDescent="0.2">
      <c r="A6592" s="254" t="s">
        <v>9169</v>
      </c>
    </row>
    <row r="6593" spans="1:1" x14ac:dyDescent="0.2">
      <c r="A6593" s="254" t="s">
        <v>9169</v>
      </c>
    </row>
    <row r="6594" spans="1:1" x14ac:dyDescent="0.2">
      <c r="A6594" s="254" t="s">
        <v>9169</v>
      </c>
    </row>
    <row r="6595" spans="1:1" x14ac:dyDescent="0.2">
      <c r="A6595" s="254" t="s">
        <v>9169</v>
      </c>
    </row>
    <row r="6596" spans="1:1" x14ac:dyDescent="0.2">
      <c r="A6596" s="254" t="s">
        <v>9169</v>
      </c>
    </row>
    <row r="6597" spans="1:1" x14ac:dyDescent="0.2">
      <c r="A6597" s="254" t="s">
        <v>9169</v>
      </c>
    </row>
    <row r="6598" spans="1:1" x14ac:dyDescent="0.2">
      <c r="A6598" s="254" t="s">
        <v>9169</v>
      </c>
    </row>
    <row r="6599" spans="1:1" x14ac:dyDescent="0.2">
      <c r="A6599" s="254" t="s">
        <v>9169</v>
      </c>
    </row>
    <row r="6600" spans="1:1" x14ac:dyDescent="0.2">
      <c r="A6600" s="254" t="s">
        <v>9169</v>
      </c>
    </row>
    <row r="6601" spans="1:1" x14ac:dyDescent="0.2">
      <c r="A6601" s="254" t="s">
        <v>9169</v>
      </c>
    </row>
    <row r="6602" spans="1:1" x14ac:dyDescent="0.2">
      <c r="A6602" s="254" t="s">
        <v>9169</v>
      </c>
    </row>
    <row r="6603" spans="1:1" x14ac:dyDescent="0.2">
      <c r="A6603" s="254" t="s">
        <v>9169</v>
      </c>
    </row>
    <row r="6604" spans="1:1" x14ac:dyDescent="0.2">
      <c r="A6604" s="254" t="s">
        <v>9169</v>
      </c>
    </row>
    <row r="6605" spans="1:1" x14ac:dyDescent="0.2">
      <c r="A6605" s="254" t="s">
        <v>9169</v>
      </c>
    </row>
    <row r="6606" spans="1:1" x14ac:dyDescent="0.2">
      <c r="A6606" s="254" t="s">
        <v>9169</v>
      </c>
    </row>
    <row r="6607" spans="1:1" x14ac:dyDescent="0.2">
      <c r="A6607" s="254" t="s">
        <v>9169</v>
      </c>
    </row>
    <row r="6608" spans="1:1" x14ac:dyDescent="0.2">
      <c r="A6608" s="254" t="s">
        <v>9169</v>
      </c>
    </row>
    <row r="6609" spans="1:1" x14ac:dyDescent="0.2">
      <c r="A6609" s="254" t="s">
        <v>9169</v>
      </c>
    </row>
    <row r="6610" spans="1:1" x14ac:dyDescent="0.2">
      <c r="A6610" s="254" t="s">
        <v>9169</v>
      </c>
    </row>
    <row r="6611" spans="1:1" x14ac:dyDescent="0.2">
      <c r="A6611" s="254" t="s">
        <v>9169</v>
      </c>
    </row>
    <row r="6612" spans="1:1" x14ac:dyDescent="0.2">
      <c r="A6612" s="254" t="s">
        <v>9169</v>
      </c>
    </row>
    <row r="6613" spans="1:1" x14ac:dyDescent="0.2">
      <c r="A6613" s="254" t="s">
        <v>9169</v>
      </c>
    </row>
    <row r="6614" spans="1:1" x14ac:dyDescent="0.2">
      <c r="A6614" s="254" t="s">
        <v>9169</v>
      </c>
    </row>
    <row r="6615" spans="1:1" x14ac:dyDescent="0.2">
      <c r="A6615" s="254" t="s">
        <v>9169</v>
      </c>
    </row>
    <row r="6616" spans="1:1" x14ac:dyDescent="0.2">
      <c r="A6616" s="254" t="s">
        <v>9169</v>
      </c>
    </row>
    <row r="6617" spans="1:1" x14ac:dyDescent="0.2">
      <c r="A6617" s="254" t="s">
        <v>9169</v>
      </c>
    </row>
    <row r="6618" spans="1:1" x14ac:dyDescent="0.2">
      <c r="A6618" s="254" t="s">
        <v>9169</v>
      </c>
    </row>
    <row r="6619" spans="1:1" x14ac:dyDescent="0.2">
      <c r="A6619" s="254" t="s">
        <v>9169</v>
      </c>
    </row>
    <row r="6620" spans="1:1" x14ac:dyDescent="0.2">
      <c r="A6620" s="254" t="s">
        <v>9169</v>
      </c>
    </row>
    <row r="6621" spans="1:1" x14ac:dyDescent="0.2">
      <c r="A6621" s="254" t="s">
        <v>9169</v>
      </c>
    </row>
    <row r="6622" spans="1:1" x14ac:dyDescent="0.2">
      <c r="A6622" s="254" t="s">
        <v>9169</v>
      </c>
    </row>
    <row r="6623" spans="1:1" x14ac:dyDescent="0.2">
      <c r="A6623" s="254" t="s">
        <v>9169</v>
      </c>
    </row>
    <row r="6624" spans="1:1" x14ac:dyDescent="0.2">
      <c r="A6624" s="254" t="s">
        <v>9169</v>
      </c>
    </row>
    <row r="6625" spans="1:1" x14ac:dyDescent="0.2">
      <c r="A6625" s="254" t="s">
        <v>9169</v>
      </c>
    </row>
    <row r="6626" spans="1:1" x14ac:dyDescent="0.2">
      <c r="A6626" s="254" t="s">
        <v>9169</v>
      </c>
    </row>
    <row r="6627" spans="1:1" x14ac:dyDescent="0.2">
      <c r="A6627" s="254" t="s">
        <v>9169</v>
      </c>
    </row>
    <row r="6628" spans="1:1" x14ac:dyDescent="0.2">
      <c r="A6628" s="254" t="s">
        <v>9169</v>
      </c>
    </row>
    <row r="6629" spans="1:1" x14ac:dyDescent="0.2">
      <c r="A6629" s="254" t="s">
        <v>9169</v>
      </c>
    </row>
    <row r="6630" spans="1:1" x14ac:dyDescent="0.2">
      <c r="A6630" s="254" t="s">
        <v>9169</v>
      </c>
    </row>
    <row r="6631" spans="1:1" x14ac:dyDescent="0.2">
      <c r="A6631" s="254" t="s">
        <v>9169</v>
      </c>
    </row>
    <row r="6632" spans="1:1" x14ac:dyDescent="0.2">
      <c r="A6632" s="254" t="s">
        <v>9169</v>
      </c>
    </row>
    <row r="6633" spans="1:1" x14ac:dyDescent="0.2">
      <c r="A6633" s="254" t="s">
        <v>9169</v>
      </c>
    </row>
    <row r="6634" spans="1:1" x14ac:dyDescent="0.2">
      <c r="A6634" s="254" t="s">
        <v>9169</v>
      </c>
    </row>
    <row r="6635" spans="1:1" x14ac:dyDescent="0.2">
      <c r="A6635" s="254" t="s">
        <v>9169</v>
      </c>
    </row>
    <row r="6636" spans="1:1" x14ac:dyDescent="0.2">
      <c r="A6636" s="254" t="s">
        <v>9169</v>
      </c>
    </row>
    <row r="6637" spans="1:1" x14ac:dyDescent="0.2">
      <c r="A6637" s="254" t="s">
        <v>9169</v>
      </c>
    </row>
    <row r="6638" spans="1:1" x14ac:dyDescent="0.2">
      <c r="A6638" s="254" t="s">
        <v>9169</v>
      </c>
    </row>
    <row r="6639" spans="1:1" x14ac:dyDescent="0.2">
      <c r="A6639" s="254" t="s">
        <v>9169</v>
      </c>
    </row>
    <row r="6640" spans="1:1" x14ac:dyDescent="0.2">
      <c r="A6640" s="254" t="s">
        <v>9169</v>
      </c>
    </row>
    <row r="6641" spans="1:1" x14ac:dyDescent="0.2">
      <c r="A6641" s="254" t="s">
        <v>9169</v>
      </c>
    </row>
    <row r="6642" spans="1:1" x14ac:dyDescent="0.2">
      <c r="A6642" s="254" t="s">
        <v>9169</v>
      </c>
    </row>
    <row r="6643" spans="1:1" x14ac:dyDescent="0.2">
      <c r="A6643" s="254" t="s">
        <v>9169</v>
      </c>
    </row>
    <row r="6644" spans="1:1" x14ac:dyDescent="0.2">
      <c r="A6644" s="254" t="s">
        <v>9169</v>
      </c>
    </row>
    <row r="6645" spans="1:1" x14ac:dyDescent="0.2">
      <c r="A6645" s="254" t="s">
        <v>9169</v>
      </c>
    </row>
    <row r="6646" spans="1:1" x14ac:dyDescent="0.2">
      <c r="A6646" s="254" t="s">
        <v>9169</v>
      </c>
    </row>
    <row r="6647" spans="1:1" x14ac:dyDescent="0.2">
      <c r="A6647" s="254" t="s">
        <v>9169</v>
      </c>
    </row>
    <row r="6648" spans="1:1" x14ac:dyDescent="0.2">
      <c r="A6648" s="254" t="s">
        <v>9169</v>
      </c>
    </row>
    <row r="6649" spans="1:1" x14ac:dyDescent="0.2">
      <c r="A6649" s="254" t="s">
        <v>9169</v>
      </c>
    </row>
    <row r="6650" spans="1:1" x14ac:dyDescent="0.2">
      <c r="A6650" s="254" t="s">
        <v>9169</v>
      </c>
    </row>
    <row r="6651" spans="1:1" x14ac:dyDescent="0.2">
      <c r="A6651" s="254" t="s">
        <v>9169</v>
      </c>
    </row>
    <row r="6652" spans="1:1" x14ac:dyDescent="0.2">
      <c r="A6652" s="254" t="s">
        <v>9169</v>
      </c>
    </row>
    <row r="6653" spans="1:1" x14ac:dyDescent="0.2">
      <c r="A6653" s="254" t="s">
        <v>9169</v>
      </c>
    </row>
    <row r="6654" spans="1:1" x14ac:dyDescent="0.2">
      <c r="A6654" s="254" t="s">
        <v>9169</v>
      </c>
    </row>
    <row r="6655" spans="1:1" x14ac:dyDescent="0.2">
      <c r="A6655" s="254" t="s">
        <v>9169</v>
      </c>
    </row>
    <row r="6656" spans="1:1" x14ac:dyDescent="0.2">
      <c r="A6656" s="254" t="s">
        <v>9169</v>
      </c>
    </row>
    <row r="6657" spans="1:1" x14ac:dyDescent="0.2">
      <c r="A6657" s="254" t="s">
        <v>9169</v>
      </c>
    </row>
    <row r="6658" spans="1:1" x14ac:dyDescent="0.2">
      <c r="A6658" s="254" t="s">
        <v>9169</v>
      </c>
    </row>
    <row r="6659" spans="1:1" x14ac:dyDescent="0.2">
      <c r="A6659" s="254" t="s">
        <v>9169</v>
      </c>
    </row>
    <row r="6660" spans="1:1" x14ac:dyDescent="0.2">
      <c r="A6660" s="254" t="s">
        <v>9169</v>
      </c>
    </row>
    <row r="6661" spans="1:1" x14ac:dyDescent="0.2">
      <c r="A6661" s="254" t="s">
        <v>9169</v>
      </c>
    </row>
    <row r="6662" spans="1:1" x14ac:dyDescent="0.2">
      <c r="A6662" s="254" t="s">
        <v>9169</v>
      </c>
    </row>
    <row r="6663" spans="1:1" x14ac:dyDescent="0.2">
      <c r="A6663" s="254" t="s">
        <v>9169</v>
      </c>
    </row>
    <row r="6664" spans="1:1" x14ac:dyDescent="0.2">
      <c r="A6664" s="254" t="s">
        <v>9169</v>
      </c>
    </row>
    <row r="6665" spans="1:1" x14ac:dyDescent="0.2">
      <c r="A6665" s="254" t="s">
        <v>9169</v>
      </c>
    </row>
    <row r="6666" spans="1:1" x14ac:dyDescent="0.2">
      <c r="A6666" s="254" t="s">
        <v>9169</v>
      </c>
    </row>
    <row r="6667" spans="1:1" x14ac:dyDescent="0.2">
      <c r="A6667" s="254" t="s">
        <v>9169</v>
      </c>
    </row>
    <row r="6668" spans="1:1" x14ac:dyDescent="0.2">
      <c r="A6668" s="254" t="s">
        <v>9169</v>
      </c>
    </row>
    <row r="6669" spans="1:1" x14ac:dyDescent="0.2">
      <c r="A6669" s="254" t="s">
        <v>9169</v>
      </c>
    </row>
    <row r="6670" spans="1:1" x14ac:dyDescent="0.2">
      <c r="A6670" s="254" t="s">
        <v>9169</v>
      </c>
    </row>
    <row r="6671" spans="1:1" x14ac:dyDescent="0.2">
      <c r="A6671" s="254" t="s">
        <v>9169</v>
      </c>
    </row>
    <row r="6672" spans="1:1" x14ac:dyDescent="0.2">
      <c r="A6672" s="254" t="s">
        <v>9169</v>
      </c>
    </row>
    <row r="6673" spans="1:1" x14ac:dyDescent="0.2">
      <c r="A6673" s="254" t="s">
        <v>9169</v>
      </c>
    </row>
    <row r="6674" spans="1:1" x14ac:dyDescent="0.2">
      <c r="A6674" s="254" t="s">
        <v>9169</v>
      </c>
    </row>
    <row r="6675" spans="1:1" x14ac:dyDescent="0.2">
      <c r="A6675" s="254" t="s">
        <v>9169</v>
      </c>
    </row>
    <row r="6676" spans="1:1" x14ac:dyDescent="0.2">
      <c r="A6676" s="254" t="s">
        <v>9169</v>
      </c>
    </row>
    <row r="6677" spans="1:1" x14ac:dyDescent="0.2">
      <c r="A6677" s="254" t="s">
        <v>9169</v>
      </c>
    </row>
    <row r="6678" spans="1:1" x14ac:dyDescent="0.2">
      <c r="A6678" s="254" t="s">
        <v>9169</v>
      </c>
    </row>
    <row r="6679" spans="1:1" x14ac:dyDescent="0.2">
      <c r="A6679" s="254" t="s">
        <v>9169</v>
      </c>
    </row>
    <row r="6680" spans="1:1" x14ac:dyDescent="0.2">
      <c r="A6680" s="254" t="s">
        <v>9169</v>
      </c>
    </row>
    <row r="6681" spans="1:1" x14ac:dyDescent="0.2">
      <c r="A6681" s="254" t="s">
        <v>9169</v>
      </c>
    </row>
    <row r="6682" spans="1:1" x14ac:dyDescent="0.2">
      <c r="A6682" s="254" t="s">
        <v>9169</v>
      </c>
    </row>
    <row r="6683" spans="1:1" x14ac:dyDescent="0.2">
      <c r="A6683" s="254" t="s">
        <v>9169</v>
      </c>
    </row>
    <row r="6684" spans="1:1" x14ac:dyDescent="0.2">
      <c r="A6684" s="254" t="s">
        <v>9169</v>
      </c>
    </row>
    <row r="6685" spans="1:1" x14ac:dyDescent="0.2">
      <c r="A6685" s="254" t="s">
        <v>9169</v>
      </c>
    </row>
    <row r="6686" spans="1:1" x14ac:dyDescent="0.2">
      <c r="A6686" s="254" t="s">
        <v>9169</v>
      </c>
    </row>
    <row r="6687" spans="1:1" x14ac:dyDescent="0.2">
      <c r="A6687" s="254" t="s">
        <v>9169</v>
      </c>
    </row>
    <row r="6688" spans="1:1" x14ac:dyDescent="0.2">
      <c r="A6688" s="254" t="s">
        <v>9169</v>
      </c>
    </row>
    <row r="6689" spans="1:1" x14ac:dyDescent="0.2">
      <c r="A6689" s="254" t="s">
        <v>9169</v>
      </c>
    </row>
    <row r="6690" spans="1:1" x14ac:dyDescent="0.2">
      <c r="A6690" s="254" t="s">
        <v>9169</v>
      </c>
    </row>
    <row r="6691" spans="1:1" x14ac:dyDescent="0.2">
      <c r="A6691" s="254" t="s">
        <v>9169</v>
      </c>
    </row>
    <row r="6692" spans="1:1" x14ac:dyDescent="0.2">
      <c r="A6692" s="254" t="s">
        <v>9169</v>
      </c>
    </row>
    <row r="6693" spans="1:1" x14ac:dyDescent="0.2">
      <c r="A6693" s="254" t="s">
        <v>9169</v>
      </c>
    </row>
    <row r="6694" spans="1:1" x14ac:dyDescent="0.2">
      <c r="A6694" s="254" t="s">
        <v>9169</v>
      </c>
    </row>
    <row r="6695" spans="1:1" x14ac:dyDescent="0.2">
      <c r="A6695" s="254" t="s">
        <v>9169</v>
      </c>
    </row>
    <row r="6696" spans="1:1" x14ac:dyDescent="0.2">
      <c r="A6696" s="254" t="s">
        <v>9169</v>
      </c>
    </row>
    <row r="6697" spans="1:1" x14ac:dyDescent="0.2">
      <c r="A6697" s="254" t="s">
        <v>9169</v>
      </c>
    </row>
    <row r="6698" spans="1:1" x14ac:dyDescent="0.2">
      <c r="A6698" s="254" t="s">
        <v>9169</v>
      </c>
    </row>
    <row r="6699" spans="1:1" x14ac:dyDescent="0.2">
      <c r="A6699" s="254" t="s">
        <v>9169</v>
      </c>
    </row>
    <row r="6700" spans="1:1" x14ac:dyDescent="0.2">
      <c r="A6700" s="254" t="s">
        <v>9169</v>
      </c>
    </row>
    <row r="6701" spans="1:1" x14ac:dyDescent="0.2">
      <c r="A6701" s="254" t="s">
        <v>9169</v>
      </c>
    </row>
    <row r="6702" spans="1:1" x14ac:dyDescent="0.2">
      <c r="A6702" s="254" t="s">
        <v>9169</v>
      </c>
    </row>
    <row r="6703" spans="1:1" x14ac:dyDescent="0.2">
      <c r="A6703" s="254" t="s">
        <v>9169</v>
      </c>
    </row>
    <row r="6704" spans="1:1" x14ac:dyDescent="0.2">
      <c r="A6704" s="254" t="s">
        <v>9169</v>
      </c>
    </row>
    <row r="6705" spans="1:1" x14ac:dyDescent="0.2">
      <c r="A6705" s="254" t="s">
        <v>9169</v>
      </c>
    </row>
    <row r="6706" spans="1:1" x14ac:dyDescent="0.2">
      <c r="A6706" s="254" t="s">
        <v>9169</v>
      </c>
    </row>
    <row r="6707" spans="1:1" x14ac:dyDescent="0.2">
      <c r="A6707" s="254" t="s">
        <v>9169</v>
      </c>
    </row>
    <row r="6708" spans="1:1" x14ac:dyDescent="0.2">
      <c r="A6708" s="254" t="s">
        <v>9169</v>
      </c>
    </row>
    <row r="6709" spans="1:1" x14ac:dyDescent="0.2">
      <c r="A6709" s="254" t="s">
        <v>9169</v>
      </c>
    </row>
    <row r="6710" spans="1:1" x14ac:dyDescent="0.2">
      <c r="A6710" s="254" t="s">
        <v>9169</v>
      </c>
    </row>
    <row r="6711" spans="1:1" x14ac:dyDescent="0.2">
      <c r="A6711" s="254" t="s">
        <v>9169</v>
      </c>
    </row>
    <row r="6712" spans="1:1" x14ac:dyDescent="0.2">
      <c r="A6712" s="254" t="s">
        <v>9169</v>
      </c>
    </row>
    <row r="6713" spans="1:1" x14ac:dyDescent="0.2">
      <c r="A6713" s="254" t="s">
        <v>9169</v>
      </c>
    </row>
    <row r="6714" spans="1:1" x14ac:dyDescent="0.2">
      <c r="A6714" s="254" t="s">
        <v>9169</v>
      </c>
    </row>
    <row r="6715" spans="1:1" x14ac:dyDescent="0.2">
      <c r="A6715" s="254" t="s">
        <v>9169</v>
      </c>
    </row>
    <row r="6716" spans="1:1" x14ac:dyDescent="0.2">
      <c r="A6716" s="254" t="s">
        <v>9169</v>
      </c>
    </row>
    <row r="6717" spans="1:1" x14ac:dyDescent="0.2">
      <c r="A6717" s="254" t="s">
        <v>9169</v>
      </c>
    </row>
    <row r="6718" spans="1:1" x14ac:dyDescent="0.2">
      <c r="A6718" s="254" t="s">
        <v>9169</v>
      </c>
    </row>
    <row r="6719" spans="1:1" x14ac:dyDescent="0.2">
      <c r="A6719" s="254" t="s">
        <v>9169</v>
      </c>
    </row>
    <row r="6720" spans="1:1" x14ac:dyDescent="0.2">
      <c r="A6720" s="254" t="s">
        <v>9169</v>
      </c>
    </row>
    <row r="6721" spans="1:1" x14ac:dyDescent="0.2">
      <c r="A6721" s="254" t="s">
        <v>9169</v>
      </c>
    </row>
    <row r="6722" spans="1:1" x14ac:dyDescent="0.2">
      <c r="A6722" s="254" t="s">
        <v>9169</v>
      </c>
    </row>
    <row r="6723" spans="1:1" x14ac:dyDescent="0.2">
      <c r="A6723" s="254" t="s">
        <v>9169</v>
      </c>
    </row>
    <row r="6724" spans="1:1" x14ac:dyDescent="0.2">
      <c r="A6724" s="254" t="s">
        <v>9169</v>
      </c>
    </row>
    <row r="6725" spans="1:1" x14ac:dyDescent="0.2">
      <c r="A6725" s="254" t="s">
        <v>9169</v>
      </c>
    </row>
    <row r="6726" spans="1:1" x14ac:dyDescent="0.2">
      <c r="A6726" s="254" t="s">
        <v>9169</v>
      </c>
    </row>
    <row r="6727" spans="1:1" x14ac:dyDescent="0.2">
      <c r="A6727" s="254" t="s">
        <v>9169</v>
      </c>
    </row>
    <row r="6728" spans="1:1" x14ac:dyDescent="0.2">
      <c r="A6728" s="254" t="s">
        <v>9169</v>
      </c>
    </row>
    <row r="6729" spans="1:1" x14ac:dyDescent="0.2">
      <c r="A6729" s="254" t="s">
        <v>9169</v>
      </c>
    </row>
    <row r="6730" spans="1:1" x14ac:dyDescent="0.2">
      <c r="A6730" s="254" t="s">
        <v>9169</v>
      </c>
    </row>
    <row r="6731" spans="1:1" x14ac:dyDescent="0.2">
      <c r="A6731" s="254" t="s">
        <v>9169</v>
      </c>
    </row>
    <row r="6732" spans="1:1" x14ac:dyDescent="0.2">
      <c r="A6732" s="254" t="s">
        <v>9169</v>
      </c>
    </row>
    <row r="6733" spans="1:1" x14ac:dyDescent="0.2">
      <c r="A6733" s="254" t="s">
        <v>9169</v>
      </c>
    </row>
    <row r="6734" spans="1:1" x14ac:dyDescent="0.2">
      <c r="A6734" s="254" t="s">
        <v>9169</v>
      </c>
    </row>
    <row r="6735" spans="1:1" x14ac:dyDescent="0.2">
      <c r="A6735" s="254" t="s">
        <v>9169</v>
      </c>
    </row>
    <row r="6736" spans="1:1" x14ac:dyDescent="0.2">
      <c r="A6736" s="254" t="s">
        <v>9169</v>
      </c>
    </row>
    <row r="6737" spans="1:1" x14ac:dyDescent="0.2">
      <c r="A6737" s="254" t="s">
        <v>9169</v>
      </c>
    </row>
    <row r="6738" spans="1:1" x14ac:dyDescent="0.2">
      <c r="A6738" s="254" t="s">
        <v>9169</v>
      </c>
    </row>
    <row r="6739" spans="1:1" x14ac:dyDescent="0.2">
      <c r="A6739" s="254" t="s">
        <v>9169</v>
      </c>
    </row>
    <row r="6740" spans="1:1" x14ac:dyDescent="0.2">
      <c r="A6740" s="254" t="s">
        <v>9169</v>
      </c>
    </row>
    <row r="6741" spans="1:1" x14ac:dyDescent="0.2">
      <c r="A6741" s="254" t="s">
        <v>9169</v>
      </c>
    </row>
    <row r="6742" spans="1:1" x14ac:dyDescent="0.2">
      <c r="A6742" s="254" t="s">
        <v>9169</v>
      </c>
    </row>
    <row r="6743" spans="1:1" x14ac:dyDescent="0.2">
      <c r="A6743" s="254" t="s">
        <v>9169</v>
      </c>
    </row>
    <row r="6744" spans="1:1" x14ac:dyDescent="0.2">
      <c r="A6744" s="254" t="s">
        <v>9169</v>
      </c>
    </row>
    <row r="6745" spans="1:1" x14ac:dyDescent="0.2">
      <c r="A6745" s="254" t="s">
        <v>9169</v>
      </c>
    </row>
    <row r="6746" spans="1:1" x14ac:dyDescent="0.2">
      <c r="A6746" s="254" t="s">
        <v>9169</v>
      </c>
    </row>
    <row r="6747" spans="1:1" x14ac:dyDescent="0.2">
      <c r="A6747" s="254" t="s">
        <v>9169</v>
      </c>
    </row>
    <row r="6748" spans="1:1" x14ac:dyDescent="0.2">
      <c r="A6748" s="254" t="s">
        <v>9169</v>
      </c>
    </row>
    <row r="6749" spans="1:1" x14ac:dyDescent="0.2">
      <c r="A6749" s="254" t="s">
        <v>9169</v>
      </c>
    </row>
    <row r="6750" spans="1:1" x14ac:dyDescent="0.2">
      <c r="A6750" s="254" t="s">
        <v>9169</v>
      </c>
    </row>
    <row r="6751" spans="1:1" x14ac:dyDescent="0.2">
      <c r="A6751" s="254" t="s">
        <v>9169</v>
      </c>
    </row>
    <row r="6752" spans="1:1" x14ac:dyDescent="0.2">
      <c r="A6752" s="254" t="s">
        <v>9169</v>
      </c>
    </row>
    <row r="6753" spans="1:1" x14ac:dyDescent="0.2">
      <c r="A6753" s="254" t="s">
        <v>9169</v>
      </c>
    </row>
    <row r="6754" spans="1:1" x14ac:dyDescent="0.2">
      <c r="A6754" s="254" t="s">
        <v>9169</v>
      </c>
    </row>
    <row r="6755" spans="1:1" x14ac:dyDescent="0.2">
      <c r="A6755" s="254" t="s">
        <v>9169</v>
      </c>
    </row>
    <row r="6756" spans="1:1" x14ac:dyDescent="0.2">
      <c r="A6756" s="254" t="s">
        <v>9169</v>
      </c>
    </row>
    <row r="6757" spans="1:1" x14ac:dyDescent="0.2">
      <c r="A6757" s="254" t="s">
        <v>9169</v>
      </c>
    </row>
    <row r="6758" spans="1:1" x14ac:dyDescent="0.2">
      <c r="A6758" s="254" t="s">
        <v>9169</v>
      </c>
    </row>
    <row r="6759" spans="1:1" x14ac:dyDescent="0.2">
      <c r="A6759" s="254" t="s">
        <v>9169</v>
      </c>
    </row>
    <row r="6760" spans="1:1" x14ac:dyDescent="0.2">
      <c r="A6760" s="254" t="s">
        <v>9169</v>
      </c>
    </row>
    <row r="6761" spans="1:1" x14ac:dyDescent="0.2">
      <c r="A6761" s="254" t="s">
        <v>9169</v>
      </c>
    </row>
    <row r="6762" spans="1:1" x14ac:dyDescent="0.2">
      <c r="A6762" s="254" t="s">
        <v>9169</v>
      </c>
    </row>
    <row r="6763" spans="1:1" x14ac:dyDescent="0.2">
      <c r="A6763" s="254" t="s">
        <v>9169</v>
      </c>
    </row>
    <row r="6764" spans="1:1" x14ac:dyDescent="0.2">
      <c r="A6764" s="254" t="s">
        <v>9169</v>
      </c>
    </row>
    <row r="6765" spans="1:1" x14ac:dyDescent="0.2">
      <c r="A6765" s="254" t="s">
        <v>9169</v>
      </c>
    </row>
    <row r="6766" spans="1:1" x14ac:dyDescent="0.2">
      <c r="A6766" s="254" t="s">
        <v>9169</v>
      </c>
    </row>
    <row r="6767" spans="1:1" x14ac:dyDescent="0.2">
      <c r="A6767" s="254" t="s">
        <v>9169</v>
      </c>
    </row>
    <row r="6768" spans="1:1" x14ac:dyDescent="0.2">
      <c r="A6768" s="254" t="s">
        <v>9169</v>
      </c>
    </row>
    <row r="6769" spans="1:1" x14ac:dyDescent="0.2">
      <c r="A6769" s="254" t="s">
        <v>9169</v>
      </c>
    </row>
    <row r="6770" spans="1:1" x14ac:dyDescent="0.2">
      <c r="A6770" s="254" t="s">
        <v>9169</v>
      </c>
    </row>
    <row r="6771" spans="1:1" x14ac:dyDescent="0.2">
      <c r="A6771" s="254" t="s">
        <v>9169</v>
      </c>
    </row>
    <row r="6772" spans="1:1" x14ac:dyDescent="0.2">
      <c r="A6772" s="254" t="s">
        <v>9169</v>
      </c>
    </row>
    <row r="6773" spans="1:1" x14ac:dyDescent="0.2">
      <c r="A6773" s="254" t="s">
        <v>9169</v>
      </c>
    </row>
    <row r="6774" spans="1:1" x14ac:dyDescent="0.2">
      <c r="A6774" s="254" t="s">
        <v>9169</v>
      </c>
    </row>
    <row r="6775" spans="1:1" x14ac:dyDescent="0.2">
      <c r="A6775" s="254" t="s">
        <v>9169</v>
      </c>
    </row>
    <row r="6776" spans="1:1" x14ac:dyDescent="0.2">
      <c r="A6776" s="254" t="s">
        <v>9169</v>
      </c>
    </row>
    <row r="6777" spans="1:1" x14ac:dyDescent="0.2">
      <c r="A6777" s="254" t="s">
        <v>9169</v>
      </c>
    </row>
    <row r="6778" spans="1:1" x14ac:dyDescent="0.2">
      <c r="A6778" s="254" t="s">
        <v>9169</v>
      </c>
    </row>
    <row r="6779" spans="1:1" x14ac:dyDescent="0.2">
      <c r="A6779" s="254" t="s">
        <v>9169</v>
      </c>
    </row>
    <row r="6780" spans="1:1" x14ac:dyDescent="0.2">
      <c r="A6780" s="254" t="s">
        <v>9169</v>
      </c>
    </row>
    <row r="6781" spans="1:1" x14ac:dyDescent="0.2">
      <c r="A6781" s="254" t="s">
        <v>9169</v>
      </c>
    </row>
    <row r="6782" spans="1:1" x14ac:dyDescent="0.2">
      <c r="A6782" s="254" t="s">
        <v>9169</v>
      </c>
    </row>
    <row r="6783" spans="1:1" x14ac:dyDescent="0.2">
      <c r="A6783" s="254" t="s">
        <v>9169</v>
      </c>
    </row>
    <row r="6784" spans="1:1" x14ac:dyDescent="0.2">
      <c r="A6784" s="254" t="s">
        <v>9169</v>
      </c>
    </row>
    <row r="6785" spans="1:1" x14ac:dyDescent="0.2">
      <c r="A6785" s="254" t="s">
        <v>9169</v>
      </c>
    </row>
    <row r="6786" spans="1:1" x14ac:dyDescent="0.2">
      <c r="A6786" s="254" t="s">
        <v>9169</v>
      </c>
    </row>
    <row r="6787" spans="1:1" x14ac:dyDescent="0.2">
      <c r="A6787" s="254" t="s">
        <v>9169</v>
      </c>
    </row>
    <row r="6788" spans="1:1" x14ac:dyDescent="0.2">
      <c r="A6788" s="254" t="s">
        <v>9169</v>
      </c>
    </row>
    <row r="6789" spans="1:1" x14ac:dyDescent="0.2">
      <c r="A6789" s="254" t="s">
        <v>9169</v>
      </c>
    </row>
    <row r="6790" spans="1:1" x14ac:dyDescent="0.2">
      <c r="A6790" s="254" t="s">
        <v>9169</v>
      </c>
    </row>
    <row r="6791" spans="1:1" x14ac:dyDescent="0.2">
      <c r="A6791" s="254" t="s">
        <v>9169</v>
      </c>
    </row>
    <row r="6792" spans="1:1" x14ac:dyDescent="0.2">
      <c r="A6792" s="254" t="s">
        <v>9169</v>
      </c>
    </row>
    <row r="6793" spans="1:1" x14ac:dyDescent="0.2">
      <c r="A6793" s="254" t="s">
        <v>9169</v>
      </c>
    </row>
    <row r="6794" spans="1:1" x14ac:dyDescent="0.2">
      <c r="A6794" s="254" t="s">
        <v>9169</v>
      </c>
    </row>
    <row r="6795" spans="1:1" x14ac:dyDescent="0.2">
      <c r="A6795" s="254" t="s">
        <v>9169</v>
      </c>
    </row>
    <row r="6796" spans="1:1" x14ac:dyDescent="0.2">
      <c r="A6796" s="254" t="s">
        <v>9169</v>
      </c>
    </row>
    <row r="6797" spans="1:1" x14ac:dyDescent="0.2">
      <c r="A6797" s="254" t="s">
        <v>9169</v>
      </c>
    </row>
    <row r="6798" spans="1:1" x14ac:dyDescent="0.2">
      <c r="A6798" s="254" t="s">
        <v>9169</v>
      </c>
    </row>
    <row r="6799" spans="1:1" x14ac:dyDescent="0.2">
      <c r="A6799" s="254" t="s">
        <v>9169</v>
      </c>
    </row>
    <row r="6800" spans="1:1" x14ac:dyDescent="0.2">
      <c r="A6800" s="254" t="s">
        <v>9169</v>
      </c>
    </row>
    <row r="6801" spans="1:1" x14ac:dyDescent="0.2">
      <c r="A6801" s="254" t="s">
        <v>9169</v>
      </c>
    </row>
    <row r="6802" spans="1:1" x14ac:dyDescent="0.2">
      <c r="A6802" s="254" t="s">
        <v>9169</v>
      </c>
    </row>
    <row r="6803" spans="1:1" x14ac:dyDescent="0.2">
      <c r="A6803" s="254" t="s">
        <v>9169</v>
      </c>
    </row>
    <row r="6804" spans="1:1" x14ac:dyDescent="0.2">
      <c r="A6804" s="254" t="s">
        <v>9169</v>
      </c>
    </row>
    <row r="6805" spans="1:1" x14ac:dyDescent="0.2">
      <c r="A6805" s="254" t="s">
        <v>9169</v>
      </c>
    </row>
    <row r="6806" spans="1:1" x14ac:dyDescent="0.2">
      <c r="A6806" s="254" t="s">
        <v>9169</v>
      </c>
    </row>
    <row r="6807" spans="1:1" x14ac:dyDescent="0.2">
      <c r="A6807" s="254" t="s">
        <v>9169</v>
      </c>
    </row>
    <row r="6808" spans="1:1" x14ac:dyDescent="0.2">
      <c r="A6808" s="254" t="s">
        <v>9169</v>
      </c>
    </row>
    <row r="6809" spans="1:1" x14ac:dyDescent="0.2">
      <c r="A6809" s="254" t="s">
        <v>9169</v>
      </c>
    </row>
    <row r="6810" spans="1:1" x14ac:dyDescent="0.2">
      <c r="A6810" s="254" t="s">
        <v>9169</v>
      </c>
    </row>
    <row r="6811" spans="1:1" x14ac:dyDescent="0.2">
      <c r="A6811" s="254" t="s">
        <v>9169</v>
      </c>
    </row>
    <row r="6812" spans="1:1" x14ac:dyDescent="0.2">
      <c r="A6812" s="254" t="s">
        <v>9169</v>
      </c>
    </row>
    <row r="6813" spans="1:1" x14ac:dyDescent="0.2">
      <c r="A6813" s="254" t="s">
        <v>9169</v>
      </c>
    </row>
    <row r="6814" spans="1:1" x14ac:dyDescent="0.2">
      <c r="A6814" s="254" t="s">
        <v>9169</v>
      </c>
    </row>
    <row r="6815" spans="1:1" x14ac:dyDescent="0.2">
      <c r="A6815" s="254" t="s">
        <v>9169</v>
      </c>
    </row>
    <row r="6816" spans="1:1" x14ac:dyDescent="0.2">
      <c r="A6816" s="254" t="s">
        <v>9169</v>
      </c>
    </row>
    <row r="6817" spans="1:1" x14ac:dyDescent="0.2">
      <c r="A6817" s="254" t="s">
        <v>9169</v>
      </c>
    </row>
    <row r="6818" spans="1:1" x14ac:dyDescent="0.2">
      <c r="A6818" s="254" t="s">
        <v>9169</v>
      </c>
    </row>
    <row r="6819" spans="1:1" x14ac:dyDescent="0.2">
      <c r="A6819" s="254" t="s">
        <v>9169</v>
      </c>
    </row>
    <row r="6820" spans="1:1" x14ac:dyDescent="0.2">
      <c r="A6820" s="254" t="s">
        <v>9169</v>
      </c>
    </row>
    <row r="6821" spans="1:1" x14ac:dyDescent="0.2">
      <c r="A6821" s="254" t="s">
        <v>9169</v>
      </c>
    </row>
    <row r="6822" spans="1:1" x14ac:dyDescent="0.2">
      <c r="A6822" s="254" t="s">
        <v>9169</v>
      </c>
    </row>
    <row r="6823" spans="1:1" x14ac:dyDescent="0.2">
      <c r="A6823" s="254" t="s">
        <v>9169</v>
      </c>
    </row>
    <row r="6824" spans="1:1" x14ac:dyDescent="0.2">
      <c r="A6824" s="254" t="s">
        <v>9169</v>
      </c>
    </row>
    <row r="6825" spans="1:1" x14ac:dyDescent="0.2">
      <c r="A6825" s="254" t="s">
        <v>9169</v>
      </c>
    </row>
    <row r="6826" spans="1:1" x14ac:dyDescent="0.2">
      <c r="A6826" s="254" t="s">
        <v>9169</v>
      </c>
    </row>
    <row r="6827" spans="1:1" x14ac:dyDescent="0.2">
      <c r="A6827" s="254" t="s">
        <v>9169</v>
      </c>
    </row>
    <row r="6828" spans="1:1" x14ac:dyDescent="0.2">
      <c r="A6828" s="254" t="s">
        <v>9169</v>
      </c>
    </row>
    <row r="6829" spans="1:1" x14ac:dyDescent="0.2">
      <c r="A6829" s="254" t="s">
        <v>9169</v>
      </c>
    </row>
    <row r="6830" spans="1:1" x14ac:dyDescent="0.2">
      <c r="A6830" s="254" t="s">
        <v>9169</v>
      </c>
    </row>
    <row r="6831" spans="1:1" x14ac:dyDescent="0.2">
      <c r="A6831" s="254" t="s">
        <v>9169</v>
      </c>
    </row>
    <row r="6832" spans="1:1" x14ac:dyDescent="0.2">
      <c r="A6832" s="254" t="s">
        <v>9169</v>
      </c>
    </row>
    <row r="6833" spans="1:1" x14ac:dyDescent="0.2">
      <c r="A6833" s="254" t="s">
        <v>9169</v>
      </c>
    </row>
    <row r="6834" spans="1:1" x14ac:dyDescent="0.2">
      <c r="A6834" s="254" t="s">
        <v>9169</v>
      </c>
    </row>
    <row r="6835" spans="1:1" x14ac:dyDescent="0.2">
      <c r="A6835" s="254" t="s">
        <v>9169</v>
      </c>
    </row>
    <row r="6836" spans="1:1" x14ac:dyDescent="0.2">
      <c r="A6836" s="254" t="s">
        <v>9169</v>
      </c>
    </row>
    <row r="6837" spans="1:1" x14ac:dyDescent="0.2">
      <c r="A6837" s="254" t="s">
        <v>9169</v>
      </c>
    </row>
    <row r="6838" spans="1:1" x14ac:dyDescent="0.2">
      <c r="A6838" s="254" t="s">
        <v>9169</v>
      </c>
    </row>
    <row r="6839" spans="1:1" x14ac:dyDescent="0.2">
      <c r="A6839" s="254" t="s">
        <v>9169</v>
      </c>
    </row>
    <row r="6840" spans="1:1" x14ac:dyDescent="0.2">
      <c r="A6840" s="254" t="s">
        <v>9169</v>
      </c>
    </row>
    <row r="6841" spans="1:1" x14ac:dyDescent="0.2">
      <c r="A6841" s="254" t="s">
        <v>9169</v>
      </c>
    </row>
    <row r="6842" spans="1:1" x14ac:dyDescent="0.2">
      <c r="A6842" s="254" t="s">
        <v>9169</v>
      </c>
    </row>
    <row r="6843" spans="1:1" x14ac:dyDescent="0.2">
      <c r="A6843" s="254" t="s">
        <v>9169</v>
      </c>
    </row>
    <row r="6844" spans="1:1" x14ac:dyDescent="0.2">
      <c r="A6844" s="254" t="s">
        <v>9169</v>
      </c>
    </row>
    <row r="6845" spans="1:1" x14ac:dyDescent="0.2">
      <c r="A6845" s="254" t="s">
        <v>9169</v>
      </c>
    </row>
    <row r="6846" spans="1:1" x14ac:dyDescent="0.2">
      <c r="A6846" s="254" t="s">
        <v>9169</v>
      </c>
    </row>
    <row r="6847" spans="1:1" x14ac:dyDescent="0.2">
      <c r="A6847" s="254" t="s">
        <v>9169</v>
      </c>
    </row>
    <row r="6848" spans="1:1" x14ac:dyDescent="0.2">
      <c r="A6848" s="254" t="s">
        <v>9169</v>
      </c>
    </row>
    <row r="6849" spans="1:1" x14ac:dyDescent="0.2">
      <c r="A6849" s="254" t="s">
        <v>9169</v>
      </c>
    </row>
    <row r="6850" spans="1:1" x14ac:dyDescent="0.2">
      <c r="A6850" s="254" t="s">
        <v>9169</v>
      </c>
    </row>
    <row r="6851" spans="1:1" x14ac:dyDescent="0.2">
      <c r="A6851" s="254" t="s">
        <v>9169</v>
      </c>
    </row>
    <row r="6852" spans="1:1" x14ac:dyDescent="0.2">
      <c r="A6852" s="254" t="s">
        <v>9169</v>
      </c>
    </row>
    <row r="6853" spans="1:1" x14ac:dyDescent="0.2">
      <c r="A6853" s="254" t="s">
        <v>9169</v>
      </c>
    </row>
    <row r="6854" spans="1:1" x14ac:dyDescent="0.2">
      <c r="A6854" s="254" t="s">
        <v>9169</v>
      </c>
    </row>
    <row r="6855" spans="1:1" x14ac:dyDescent="0.2">
      <c r="A6855" s="254" t="s">
        <v>9169</v>
      </c>
    </row>
    <row r="6856" spans="1:1" x14ac:dyDescent="0.2">
      <c r="A6856" s="254" t="s">
        <v>9169</v>
      </c>
    </row>
    <row r="6857" spans="1:1" x14ac:dyDescent="0.2">
      <c r="A6857" s="254" t="s">
        <v>9169</v>
      </c>
    </row>
    <row r="6858" spans="1:1" x14ac:dyDescent="0.2">
      <c r="A6858" s="254" t="s">
        <v>9169</v>
      </c>
    </row>
    <row r="6859" spans="1:1" x14ac:dyDescent="0.2">
      <c r="A6859" s="254" t="s">
        <v>9169</v>
      </c>
    </row>
    <row r="6860" spans="1:1" x14ac:dyDescent="0.2">
      <c r="A6860" s="254" t="s">
        <v>9169</v>
      </c>
    </row>
    <row r="6861" spans="1:1" x14ac:dyDescent="0.2">
      <c r="A6861" s="254" t="s">
        <v>9169</v>
      </c>
    </row>
    <row r="6862" spans="1:1" x14ac:dyDescent="0.2">
      <c r="A6862" s="254" t="s">
        <v>9169</v>
      </c>
    </row>
    <row r="6863" spans="1:1" x14ac:dyDescent="0.2">
      <c r="A6863" s="254" t="s">
        <v>9169</v>
      </c>
    </row>
    <row r="6864" spans="1:1" x14ac:dyDescent="0.2">
      <c r="A6864" s="254" t="s">
        <v>9169</v>
      </c>
    </row>
    <row r="6865" spans="1:1" x14ac:dyDescent="0.2">
      <c r="A6865" s="254" t="s">
        <v>9169</v>
      </c>
    </row>
    <row r="6866" spans="1:1" x14ac:dyDescent="0.2">
      <c r="A6866" s="254" t="s">
        <v>9169</v>
      </c>
    </row>
    <row r="6867" spans="1:1" x14ac:dyDescent="0.2">
      <c r="A6867" s="254" t="s">
        <v>9169</v>
      </c>
    </row>
    <row r="6868" spans="1:1" x14ac:dyDescent="0.2">
      <c r="A6868" s="254" t="s">
        <v>9169</v>
      </c>
    </row>
    <row r="6869" spans="1:1" x14ac:dyDescent="0.2">
      <c r="A6869" s="254" t="s">
        <v>9169</v>
      </c>
    </row>
    <row r="6870" spans="1:1" x14ac:dyDescent="0.2">
      <c r="A6870" s="254" t="s">
        <v>9169</v>
      </c>
    </row>
    <row r="6871" spans="1:1" x14ac:dyDescent="0.2">
      <c r="A6871" s="254" t="s">
        <v>9169</v>
      </c>
    </row>
    <row r="6872" spans="1:1" x14ac:dyDescent="0.2">
      <c r="A6872" s="254" t="s">
        <v>9169</v>
      </c>
    </row>
    <row r="6873" spans="1:1" x14ac:dyDescent="0.2">
      <c r="A6873" s="254" t="s">
        <v>9169</v>
      </c>
    </row>
    <row r="6874" spans="1:1" x14ac:dyDescent="0.2">
      <c r="A6874" s="254" t="s">
        <v>9169</v>
      </c>
    </row>
    <row r="6875" spans="1:1" x14ac:dyDescent="0.2">
      <c r="A6875" s="254" t="s">
        <v>9169</v>
      </c>
    </row>
    <row r="6876" spans="1:1" x14ac:dyDescent="0.2">
      <c r="A6876" s="254" t="s">
        <v>9169</v>
      </c>
    </row>
    <row r="6877" spans="1:1" x14ac:dyDescent="0.2">
      <c r="A6877" s="254" t="s">
        <v>9169</v>
      </c>
    </row>
    <row r="6878" spans="1:1" x14ac:dyDescent="0.2">
      <c r="A6878" s="254" t="s">
        <v>9169</v>
      </c>
    </row>
    <row r="6879" spans="1:1" x14ac:dyDescent="0.2">
      <c r="A6879" s="254" t="s">
        <v>9169</v>
      </c>
    </row>
    <row r="6880" spans="1:1" x14ac:dyDescent="0.2">
      <c r="A6880" s="254" t="s">
        <v>9169</v>
      </c>
    </row>
    <row r="6881" spans="1:1" x14ac:dyDescent="0.2">
      <c r="A6881" s="254" t="s">
        <v>9169</v>
      </c>
    </row>
    <row r="6882" spans="1:1" x14ac:dyDescent="0.2">
      <c r="A6882" s="254" t="s">
        <v>9169</v>
      </c>
    </row>
    <row r="6883" spans="1:1" x14ac:dyDescent="0.2">
      <c r="A6883" s="254" t="s">
        <v>9169</v>
      </c>
    </row>
    <row r="6884" spans="1:1" x14ac:dyDescent="0.2">
      <c r="A6884" s="254" t="s">
        <v>9169</v>
      </c>
    </row>
    <row r="6885" spans="1:1" x14ac:dyDescent="0.2">
      <c r="A6885" s="254" t="s">
        <v>9169</v>
      </c>
    </row>
    <row r="6886" spans="1:1" x14ac:dyDescent="0.2">
      <c r="A6886" s="254" t="s">
        <v>9169</v>
      </c>
    </row>
    <row r="6887" spans="1:1" x14ac:dyDescent="0.2">
      <c r="A6887" s="254" t="s">
        <v>9169</v>
      </c>
    </row>
    <row r="6888" spans="1:1" x14ac:dyDescent="0.2">
      <c r="A6888" s="254" t="s">
        <v>9169</v>
      </c>
    </row>
    <row r="6889" spans="1:1" x14ac:dyDescent="0.2">
      <c r="A6889" s="254" t="s">
        <v>9169</v>
      </c>
    </row>
    <row r="6890" spans="1:1" x14ac:dyDescent="0.2">
      <c r="A6890" s="254" t="s">
        <v>9169</v>
      </c>
    </row>
    <row r="6891" spans="1:1" x14ac:dyDescent="0.2">
      <c r="A6891" s="254" t="s">
        <v>9169</v>
      </c>
    </row>
    <row r="6892" spans="1:1" x14ac:dyDescent="0.2">
      <c r="A6892" s="254" t="s">
        <v>9169</v>
      </c>
    </row>
    <row r="6893" spans="1:1" x14ac:dyDescent="0.2">
      <c r="A6893" s="254" t="s">
        <v>9169</v>
      </c>
    </row>
    <row r="6894" spans="1:1" x14ac:dyDescent="0.2">
      <c r="A6894" s="254" t="s">
        <v>9169</v>
      </c>
    </row>
    <row r="6895" spans="1:1" x14ac:dyDescent="0.2">
      <c r="A6895" s="254" t="s">
        <v>9169</v>
      </c>
    </row>
    <row r="6896" spans="1:1" x14ac:dyDescent="0.2">
      <c r="A6896" s="254" t="s">
        <v>9169</v>
      </c>
    </row>
    <row r="6897" spans="1:1" x14ac:dyDescent="0.2">
      <c r="A6897" s="254" t="s">
        <v>9169</v>
      </c>
    </row>
    <row r="6898" spans="1:1" x14ac:dyDescent="0.2">
      <c r="A6898" s="254" t="s">
        <v>9169</v>
      </c>
    </row>
    <row r="6899" spans="1:1" x14ac:dyDescent="0.2">
      <c r="A6899" s="254" t="s">
        <v>9169</v>
      </c>
    </row>
    <row r="6900" spans="1:1" x14ac:dyDescent="0.2">
      <c r="A6900" s="254" t="s">
        <v>9169</v>
      </c>
    </row>
    <row r="6901" spans="1:1" x14ac:dyDescent="0.2">
      <c r="A6901" s="254" t="s">
        <v>9169</v>
      </c>
    </row>
    <row r="6902" spans="1:1" x14ac:dyDescent="0.2">
      <c r="A6902" s="254" t="s">
        <v>9169</v>
      </c>
    </row>
    <row r="6903" spans="1:1" x14ac:dyDescent="0.2">
      <c r="A6903" s="254" t="s">
        <v>9169</v>
      </c>
    </row>
    <row r="6904" spans="1:1" x14ac:dyDescent="0.2">
      <c r="A6904" s="254" t="s">
        <v>9169</v>
      </c>
    </row>
    <row r="6905" spans="1:1" x14ac:dyDescent="0.2">
      <c r="A6905" s="254" t="s">
        <v>9169</v>
      </c>
    </row>
    <row r="6906" spans="1:1" x14ac:dyDescent="0.2">
      <c r="A6906" s="254" t="s">
        <v>9169</v>
      </c>
    </row>
    <row r="6907" spans="1:1" x14ac:dyDescent="0.2">
      <c r="A6907" s="254" t="s">
        <v>9169</v>
      </c>
    </row>
    <row r="6908" spans="1:1" x14ac:dyDescent="0.2">
      <c r="A6908" s="254" t="s">
        <v>9169</v>
      </c>
    </row>
    <row r="6909" spans="1:1" x14ac:dyDescent="0.2">
      <c r="A6909" s="254" t="s">
        <v>9169</v>
      </c>
    </row>
    <row r="6910" spans="1:1" x14ac:dyDescent="0.2">
      <c r="A6910" s="254" t="s">
        <v>9169</v>
      </c>
    </row>
    <row r="6911" spans="1:1" x14ac:dyDescent="0.2">
      <c r="A6911" s="254" t="s">
        <v>9169</v>
      </c>
    </row>
    <row r="6912" spans="1:1" x14ac:dyDescent="0.2">
      <c r="A6912" s="254" t="s">
        <v>9169</v>
      </c>
    </row>
    <row r="6913" spans="1:1" x14ac:dyDescent="0.2">
      <c r="A6913" s="254" t="s">
        <v>9169</v>
      </c>
    </row>
    <row r="6914" spans="1:1" x14ac:dyDescent="0.2">
      <c r="A6914" s="254" t="s">
        <v>9169</v>
      </c>
    </row>
    <row r="6915" spans="1:1" x14ac:dyDescent="0.2">
      <c r="A6915" s="254" t="s">
        <v>9169</v>
      </c>
    </row>
    <row r="6916" spans="1:1" x14ac:dyDescent="0.2">
      <c r="A6916" s="254" t="s">
        <v>9169</v>
      </c>
    </row>
    <row r="6917" spans="1:1" x14ac:dyDescent="0.2">
      <c r="A6917" s="254" t="s">
        <v>9169</v>
      </c>
    </row>
    <row r="6918" spans="1:1" x14ac:dyDescent="0.2">
      <c r="A6918" s="254" t="s">
        <v>9169</v>
      </c>
    </row>
    <row r="6919" spans="1:1" x14ac:dyDescent="0.2">
      <c r="A6919" s="254" t="s">
        <v>9169</v>
      </c>
    </row>
    <row r="6920" spans="1:1" x14ac:dyDescent="0.2">
      <c r="A6920" s="254" t="s">
        <v>9169</v>
      </c>
    </row>
    <row r="6921" spans="1:1" x14ac:dyDescent="0.2">
      <c r="A6921" s="254" t="s">
        <v>9169</v>
      </c>
    </row>
    <row r="6922" spans="1:1" x14ac:dyDescent="0.2">
      <c r="A6922" s="254" t="s">
        <v>9169</v>
      </c>
    </row>
    <row r="6923" spans="1:1" x14ac:dyDescent="0.2">
      <c r="A6923" s="254" t="s">
        <v>9169</v>
      </c>
    </row>
    <row r="6924" spans="1:1" x14ac:dyDescent="0.2">
      <c r="A6924" s="254" t="s">
        <v>9169</v>
      </c>
    </row>
    <row r="6925" spans="1:1" x14ac:dyDescent="0.2">
      <c r="A6925" s="254" t="s">
        <v>9169</v>
      </c>
    </row>
    <row r="6926" spans="1:1" x14ac:dyDescent="0.2">
      <c r="A6926" s="254" t="s">
        <v>9169</v>
      </c>
    </row>
    <row r="6927" spans="1:1" x14ac:dyDescent="0.2">
      <c r="A6927" s="254" t="s">
        <v>9169</v>
      </c>
    </row>
    <row r="6928" spans="1:1" x14ac:dyDescent="0.2">
      <c r="A6928" s="254" t="s">
        <v>9169</v>
      </c>
    </row>
    <row r="6929" spans="1:1" x14ac:dyDescent="0.2">
      <c r="A6929" s="254" t="s">
        <v>9169</v>
      </c>
    </row>
    <row r="6930" spans="1:1" x14ac:dyDescent="0.2">
      <c r="A6930" s="254" t="s">
        <v>9169</v>
      </c>
    </row>
    <row r="6931" spans="1:1" x14ac:dyDescent="0.2">
      <c r="A6931" s="254" t="s">
        <v>9169</v>
      </c>
    </row>
    <row r="6932" spans="1:1" x14ac:dyDescent="0.2">
      <c r="A6932" s="254" t="s">
        <v>9169</v>
      </c>
    </row>
    <row r="6933" spans="1:1" x14ac:dyDescent="0.2">
      <c r="A6933" s="254" t="s">
        <v>9169</v>
      </c>
    </row>
    <row r="6934" spans="1:1" x14ac:dyDescent="0.2">
      <c r="A6934" s="254" t="s">
        <v>9169</v>
      </c>
    </row>
    <row r="6935" spans="1:1" x14ac:dyDescent="0.2">
      <c r="A6935" s="254" t="s">
        <v>9169</v>
      </c>
    </row>
    <row r="6936" spans="1:1" x14ac:dyDescent="0.2">
      <c r="A6936" s="254" t="s">
        <v>9169</v>
      </c>
    </row>
    <row r="6937" spans="1:1" x14ac:dyDescent="0.2">
      <c r="A6937" s="254" t="s">
        <v>9169</v>
      </c>
    </row>
    <row r="6938" spans="1:1" x14ac:dyDescent="0.2">
      <c r="A6938" s="254" t="s">
        <v>9169</v>
      </c>
    </row>
    <row r="6939" spans="1:1" x14ac:dyDescent="0.2">
      <c r="A6939" s="254" t="s">
        <v>9169</v>
      </c>
    </row>
    <row r="6940" spans="1:1" x14ac:dyDescent="0.2">
      <c r="A6940" s="254" t="s">
        <v>9169</v>
      </c>
    </row>
    <row r="6941" spans="1:1" x14ac:dyDescent="0.2">
      <c r="A6941" s="254" t="s">
        <v>9169</v>
      </c>
    </row>
    <row r="6942" spans="1:1" x14ac:dyDescent="0.2">
      <c r="A6942" s="254" t="s">
        <v>9169</v>
      </c>
    </row>
    <row r="6943" spans="1:1" x14ac:dyDescent="0.2">
      <c r="A6943" s="254" t="s">
        <v>9169</v>
      </c>
    </row>
    <row r="6944" spans="1:1" x14ac:dyDescent="0.2">
      <c r="A6944" s="254" t="s">
        <v>9169</v>
      </c>
    </row>
    <row r="6945" spans="1:1" x14ac:dyDescent="0.2">
      <c r="A6945" s="254" t="s">
        <v>9169</v>
      </c>
    </row>
    <row r="6946" spans="1:1" x14ac:dyDescent="0.2">
      <c r="A6946" s="254" t="s">
        <v>9169</v>
      </c>
    </row>
    <row r="6947" spans="1:1" x14ac:dyDescent="0.2">
      <c r="A6947" s="254" t="s">
        <v>9169</v>
      </c>
    </row>
    <row r="6948" spans="1:1" x14ac:dyDescent="0.2">
      <c r="A6948" s="254" t="s">
        <v>9169</v>
      </c>
    </row>
    <row r="6949" spans="1:1" x14ac:dyDescent="0.2">
      <c r="A6949" s="254" t="s">
        <v>9169</v>
      </c>
    </row>
    <row r="6950" spans="1:1" x14ac:dyDescent="0.2">
      <c r="A6950" s="254" t="s">
        <v>9169</v>
      </c>
    </row>
    <row r="6951" spans="1:1" x14ac:dyDescent="0.2">
      <c r="A6951" s="254" t="s">
        <v>9169</v>
      </c>
    </row>
    <row r="6952" spans="1:1" x14ac:dyDescent="0.2">
      <c r="A6952" s="254" t="s">
        <v>9169</v>
      </c>
    </row>
    <row r="6953" spans="1:1" x14ac:dyDescent="0.2">
      <c r="A6953" s="254" t="s">
        <v>9169</v>
      </c>
    </row>
    <row r="6954" spans="1:1" x14ac:dyDescent="0.2">
      <c r="A6954" s="254" t="s">
        <v>9169</v>
      </c>
    </row>
    <row r="6955" spans="1:1" x14ac:dyDescent="0.2">
      <c r="A6955" s="254" t="s">
        <v>9169</v>
      </c>
    </row>
    <row r="6956" spans="1:1" x14ac:dyDescent="0.2">
      <c r="A6956" s="254" t="s">
        <v>9169</v>
      </c>
    </row>
    <row r="6957" spans="1:1" x14ac:dyDescent="0.2">
      <c r="A6957" s="254" t="s">
        <v>9169</v>
      </c>
    </row>
    <row r="6958" spans="1:1" x14ac:dyDescent="0.2">
      <c r="A6958" s="254" t="s">
        <v>9169</v>
      </c>
    </row>
    <row r="6959" spans="1:1" x14ac:dyDescent="0.2">
      <c r="A6959" s="254" t="s">
        <v>9169</v>
      </c>
    </row>
    <row r="6960" spans="1:1" x14ac:dyDescent="0.2">
      <c r="A6960" s="254" t="s">
        <v>9169</v>
      </c>
    </row>
    <row r="6961" spans="1:1" x14ac:dyDescent="0.2">
      <c r="A6961" s="254" t="s">
        <v>9169</v>
      </c>
    </row>
    <row r="6962" spans="1:1" x14ac:dyDescent="0.2">
      <c r="A6962" s="254" t="s">
        <v>9169</v>
      </c>
    </row>
    <row r="6963" spans="1:1" x14ac:dyDescent="0.2">
      <c r="A6963" s="254" t="s">
        <v>9169</v>
      </c>
    </row>
    <row r="6964" spans="1:1" x14ac:dyDescent="0.2">
      <c r="A6964" s="254" t="s">
        <v>9169</v>
      </c>
    </row>
    <row r="6965" spans="1:1" x14ac:dyDescent="0.2">
      <c r="A6965" s="254" t="s">
        <v>9169</v>
      </c>
    </row>
    <row r="6966" spans="1:1" x14ac:dyDescent="0.2">
      <c r="A6966" s="254" t="s">
        <v>9169</v>
      </c>
    </row>
    <row r="6967" spans="1:1" x14ac:dyDescent="0.2">
      <c r="A6967" s="254" t="s">
        <v>9169</v>
      </c>
    </row>
    <row r="6968" spans="1:1" x14ac:dyDescent="0.2">
      <c r="A6968" s="254" t="s">
        <v>9169</v>
      </c>
    </row>
    <row r="6969" spans="1:1" x14ac:dyDescent="0.2">
      <c r="A6969" s="254" t="s">
        <v>9169</v>
      </c>
    </row>
    <row r="6970" spans="1:1" x14ac:dyDescent="0.2">
      <c r="A6970" s="254" t="s">
        <v>9169</v>
      </c>
    </row>
    <row r="6971" spans="1:1" x14ac:dyDescent="0.2">
      <c r="A6971" s="254" t="s">
        <v>9169</v>
      </c>
    </row>
    <row r="6972" spans="1:1" x14ac:dyDescent="0.2">
      <c r="A6972" s="254" t="s">
        <v>9169</v>
      </c>
    </row>
    <row r="6973" spans="1:1" x14ac:dyDescent="0.2">
      <c r="A6973" s="254" t="s">
        <v>9169</v>
      </c>
    </row>
    <row r="6974" spans="1:1" x14ac:dyDescent="0.2">
      <c r="A6974" s="254" t="s">
        <v>9169</v>
      </c>
    </row>
    <row r="6975" spans="1:1" x14ac:dyDescent="0.2">
      <c r="A6975" s="254" t="s">
        <v>9169</v>
      </c>
    </row>
    <row r="6976" spans="1:1" x14ac:dyDescent="0.2">
      <c r="A6976" s="254" t="s">
        <v>9169</v>
      </c>
    </row>
    <row r="6977" spans="1:1" x14ac:dyDescent="0.2">
      <c r="A6977" s="254" t="s">
        <v>9169</v>
      </c>
    </row>
    <row r="6978" spans="1:1" x14ac:dyDescent="0.2">
      <c r="A6978" s="254" t="s">
        <v>9169</v>
      </c>
    </row>
    <row r="6979" spans="1:1" x14ac:dyDescent="0.2">
      <c r="A6979" s="254" t="s">
        <v>9169</v>
      </c>
    </row>
    <row r="6980" spans="1:1" x14ac:dyDescent="0.2">
      <c r="A6980" s="254" t="s">
        <v>9169</v>
      </c>
    </row>
    <row r="6981" spans="1:1" x14ac:dyDescent="0.2">
      <c r="A6981" s="254" t="s">
        <v>9169</v>
      </c>
    </row>
    <row r="6982" spans="1:1" x14ac:dyDescent="0.2">
      <c r="A6982" s="254" t="s">
        <v>9169</v>
      </c>
    </row>
    <row r="6983" spans="1:1" x14ac:dyDescent="0.2">
      <c r="A6983" s="254" t="s">
        <v>9169</v>
      </c>
    </row>
    <row r="6984" spans="1:1" x14ac:dyDescent="0.2">
      <c r="A6984" s="254" t="s">
        <v>9169</v>
      </c>
    </row>
    <row r="6985" spans="1:1" x14ac:dyDescent="0.2">
      <c r="A6985" s="254" t="s">
        <v>9169</v>
      </c>
    </row>
    <row r="6986" spans="1:1" x14ac:dyDescent="0.2">
      <c r="A6986" s="254" t="s">
        <v>9169</v>
      </c>
    </row>
    <row r="6987" spans="1:1" x14ac:dyDescent="0.2">
      <c r="A6987" s="254" t="s">
        <v>9169</v>
      </c>
    </row>
    <row r="6988" spans="1:1" x14ac:dyDescent="0.2">
      <c r="A6988" s="254" t="s">
        <v>9169</v>
      </c>
    </row>
    <row r="6989" spans="1:1" x14ac:dyDescent="0.2">
      <c r="A6989" s="254" t="s">
        <v>9169</v>
      </c>
    </row>
    <row r="6990" spans="1:1" x14ac:dyDescent="0.2">
      <c r="A6990" s="254" t="s">
        <v>9169</v>
      </c>
    </row>
    <row r="6991" spans="1:1" x14ac:dyDescent="0.2">
      <c r="A6991" s="254" t="s">
        <v>9169</v>
      </c>
    </row>
    <row r="6992" spans="1:1" x14ac:dyDescent="0.2">
      <c r="A6992" s="254" t="s">
        <v>9169</v>
      </c>
    </row>
    <row r="6993" spans="1:1" x14ac:dyDescent="0.2">
      <c r="A6993" s="254" t="s">
        <v>9169</v>
      </c>
    </row>
    <row r="6994" spans="1:1" x14ac:dyDescent="0.2">
      <c r="A6994" s="254" t="s">
        <v>9169</v>
      </c>
    </row>
    <row r="6995" spans="1:1" x14ac:dyDescent="0.2">
      <c r="A6995" s="254" t="s">
        <v>9169</v>
      </c>
    </row>
    <row r="6996" spans="1:1" x14ac:dyDescent="0.2">
      <c r="A6996" s="254" t="s">
        <v>9169</v>
      </c>
    </row>
    <row r="6997" spans="1:1" x14ac:dyDescent="0.2">
      <c r="A6997" s="254" t="s">
        <v>9169</v>
      </c>
    </row>
    <row r="6998" spans="1:1" x14ac:dyDescent="0.2">
      <c r="A6998" s="254" t="s">
        <v>9169</v>
      </c>
    </row>
    <row r="6999" spans="1:1" x14ac:dyDescent="0.2">
      <c r="A6999" s="254" t="s">
        <v>9169</v>
      </c>
    </row>
    <row r="7000" spans="1:1" x14ac:dyDescent="0.2">
      <c r="A7000" s="254" t="s">
        <v>9169</v>
      </c>
    </row>
    <row r="7001" spans="1:1" x14ac:dyDescent="0.2">
      <c r="A7001" s="254" t="s">
        <v>9169</v>
      </c>
    </row>
    <row r="7002" spans="1:1" x14ac:dyDescent="0.2">
      <c r="A7002" s="254" t="s">
        <v>9169</v>
      </c>
    </row>
    <row r="7003" spans="1:1" x14ac:dyDescent="0.2">
      <c r="A7003" s="254" t="s">
        <v>9169</v>
      </c>
    </row>
    <row r="7004" spans="1:1" x14ac:dyDescent="0.2">
      <c r="A7004" s="254" t="s">
        <v>9169</v>
      </c>
    </row>
    <row r="7005" spans="1:1" x14ac:dyDescent="0.2">
      <c r="A7005" s="254" t="s">
        <v>9169</v>
      </c>
    </row>
    <row r="7006" spans="1:1" x14ac:dyDescent="0.2">
      <c r="A7006" s="254" t="s">
        <v>9169</v>
      </c>
    </row>
    <row r="7007" spans="1:1" x14ac:dyDescent="0.2">
      <c r="A7007" s="254" t="s">
        <v>9169</v>
      </c>
    </row>
    <row r="7008" spans="1:1" x14ac:dyDescent="0.2">
      <c r="A7008" s="254" t="s">
        <v>9169</v>
      </c>
    </row>
    <row r="7009" spans="1:1" x14ac:dyDescent="0.2">
      <c r="A7009" s="254" t="s">
        <v>9169</v>
      </c>
    </row>
    <row r="7010" spans="1:1" x14ac:dyDescent="0.2">
      <c r="A7010" s="254" t="s">
        <v>9169</v>
      </c>
    </row>
    <row r="7011" spans="1:1" x14ac:dyDescent="0.2">
      <c r="A7011" s="254" t="s">
        <v>9169</v>
      </c>
    </row>
    <row r="7012" spans="1:1" x14ac:dyDescent="0.2">
      <c r="A7012" s="254" t="s">
        <v>9169</v>
      </c>
    </row>
    <row r="7013" spans="1:1" x14ac:dyDescent="0.2">
      <c r="A7013" s="254" t="s">
        <v>9169</v>
      </c>
    </row>
    <row r="7014" spans="1:1" x14ac:dyDescent="0.2">
      <c r="A7014" s="254" t="s">
        <v>9169</v>
      </c>
    </row>
    <row r="7015" spans="1:1" x14ac:dyDescent="0.2">
      <c r="A7015" s="254" t="s">
        <v>9169</v>
      </c>
    </row>
    <row r="7016" spans="1:1" x14ac:dyDescent="0.2">
      <c r="A7016" s="254" t="s">
        <v>9169</v>
      </c>
    </row>
    <row r="7017" spans="1:1" x14ac:dyDescent="0.2">
      <c r="A7017" s="254" t="s">
        <v>9169</v>
      </c>
    </row>
    <row r="7018" spans="1:1" x14ac:dyDescent="0.2">
      <c r="A7018" s="254" t="s">
        <v>9169</v>
      </c>
    </row>
    <row r="7019" spans="1:1" x14ac:dyDescent="0.2">
      <c r="A7019" s="254" t="s">
        <v>9169</v>
      </c>
    </row>
    <row r="7020" spans="1:1" x14ac:dyDescent="0.2">
      <c r="A7020" s="254" t="s">
        <v>9169</v>
      </c>
    </row>
    <row r="7021" spans="1:1" x14ac:dyDescent="0.2">
      <c r="A7021" s="254" t="s">
        <v>9169</v>
      </c>
    </row>
    <row r="7022" spans="1:1" x14ac:dyDescent="0.2">
      <c r="A7022" s="254" t="s">
        <v>9169</v>
      </c>
    </row>
    <row r="7023" spans="1:1" x14ac:dyDescent="0.2">
      <c r="A7023" s="254" t="s">
        <v>9169</v>
      </c>
    </row>
    <row r="7024" spans="1:1" x14ac:dyDescent="0.2">
      <c r="A7024" s="254" t="s">
        <v>9169</v>
      </c>
    </row>
    <row r="7025" spans="1:1" x14ac:dyDescent="0.2">
      <c r="A7025" s="254" t="s">
        <v>9169</v>
      </c>
    </row>
    <row r="7026" spans="1:1" x14ac:dyDescent="0.2">
      <c r="A7026" s="254" t="s">
        <v>9169</v>
      </c>
    </row>
    <row r="7027" spans="1:1" x14ac:dyDescent="0.2">
      <c r="A7027" s="254" t="s">
        <v>9169</v>
      </c>
    </row>
    <row r="7028" spans="1:1" x14ac:dyDescent="0.2">
      <c r="A7028" s="254" t="s">
        <v>9169</v>
      </c>
    </row>
    <row r="7029" spans="1:1" x14ac:dyDescent="0.2">
      <c r="A7029" s="254" t="s">
        <v>9169</v>
      </c>
    </row>
    <row r="7030" spans="1:1" x14ac:dyDescent="0.2">
      <c r="A7030" s="254" t="s">
        <v>9169</v>
      </c>
    </row>
    <row r="7031" spans="1:1" x14ac:dyDescent="0.2">
      <c r="A7031" s="254" t="s">
        <v>9169</v>
      </c>
    </row>
    <row r="7032" spans="1:1" x14ac:dyDescent="0.2">
      <c r="A7032" s="254" t="s">
        <v>9169</v>
      </c>
    </row>
    <row r="7033" spans="1:1" x14ac:dyDescent="0.2">
      <c r="A7033" s="254" t="s">
        <v>9169</v>
      </c>
    </row>
    <row r="7034" spans="1:1" x14ac:dyDescent="0.2">
      <c r="A7034" s="254" t="s">
        <v>9169</v>
      </c>
    </row>
    <row r="7035" spans="1:1" x14ac:dyDescent="0.2">
      <c r="A7035" s="254" t="s">
        <v>9169</v>
      </c>
    </row>
    <row r="7036" spans="1:1" x14ac:dyDescent="0.2">
      <c r="A7036" s="254" t="s">
        <v>9169</v>
      </c>
    </row>
    <row r="7037" spans="1:1" x14ac:dyDescent="0.2">
      <c r="A7037" s="254" t="s">
        <v>9169</v>
      </c>
    </row>
    <row r="7038" spans="1:1" x14ac:dyDescent="0.2">
      <c r="A7038" s="254" t="s">
        <v>9169</v>
      </c>
    </row>
    <row r="7039" spans="1:1" x14ac:dyDescent="0.2">
      <c r="A7039" s="254" t="s">
        <v>9169</v>
      </c>
    </row>
    <row r="7040" spans="1:1" x14ac:dyDescent="0.2">
      <c r="A7040" s="254" t="s">
        <v>9169</v>
      </c>
    </row>
    <row r="7041" spans="1:1" x14ac:dyDescent="0.2">
      <c r="A7041" s="254" t="s">
        <v>9169</v>
      </c>
    </row>
    <row r="7042" spans="1:1" x14ac:dyDescent="0.2">
      <c r="A7042" s="254" t="s">
        <v>9169</v>
      </c>
    </row>
    <row r="7043" spans="1:1" x14ac:dyDescent="0.2">
      <c r="A7043" s="254" t="s">
        <v>9169</v>
      </c>
    </row>
    <row r="7044" spans="1:1" x14ac:dyDescent="0.2">
      <c r="A7044" s="254" t="s">
        <v>9169</v>
      </c>
    </row>
    <row r="7045" spans="1:1" x14ac:dyDescent="0.2">
      <c r="A7045" s="254" t="s">
        <v>9169</v>
      </c>
    </row>
    <row r="7046" spans="1:1" x14ac:dyDescent="0.2">
      <c r="A7046" s="254" t="s">
        <v>9169</v>
      </c>
    </row>
    <row r="7047" spans="1:1" x14ac:dyDescent="0.2">
      <c r="A7047" s="254" t="s">
        <v>9169</v>
      </c>
    </row>
    <row r="7048" spans="1:1" x14ac:dyDescent="0.2">
      <c r="A7048" s="254" t="s">
        <v>9169</v>
      </c>
    </row>
    <row r="7049" spans="1:1" x14ac:dyDescent="0.2">
      <c r="A7049" s="254" t="s">
        <v>9169</v>
      </c>
    </row>
    <row r="7050" spans="1:1" x14ac:dyDescent="0.2">
      <c r="A7050" s="254" t="s">
        <v>9169</v>
      </c>
    </row>
    <row r="7051" spans="1:1" x14ac:dyDescent="0.2">
      <c r="A7051" s="254" t="s">
        <v>9169</v>
      </c>
    </row>
    <row r="7052" spans="1:1" x14ac:dyDescent="0.2">
      <c r="A7052" s="254" t="s">
        <v>9169</v>
      </c>
    </row>
    <row r="7053" spans="1:1" x14ac:dyDescent="0.2">
      <c r="A7053" s="254" t="s">
        <v>9169</v>
      </c>
    </row>
    <row r="7054" spans="1:1" x14ac:dyDescent="0.2">
      <c r="A7054" s="254" t="s">
        <v>9169</v>
      </c>
    </row>
    <row r="7055" spans="1:1" x14ac:dyDescent="0.2">
      <c r="A7055" s="254" t="s">
        <v>9169</v>
      </c>
    </row>
    <row r="7056" spans="1:1" x14ac:dyDescent="0.2">
      <c r="A7056" s="254" t="s">
        <v>9169</v>
      </c>
    </row>
    <row r="7057" spans="1:1" x14ac:dyDescent="0.2">
      <c r="A7057" s="254" t="s">
        <v>9169</v>
      </c>
    </row>
    <row r="7058" spans="1:1" x14ac:dyDescent="0.2">
      <c r="A7058" s="254" t="s">
        <v>9169</v>
      </c>
    </row>
    <row r="7059" spans="1:1" x14ac:dyDescent="0.2">
      <c r="A7059" s="254" t="s">
        <v>9169</v>
      </c>
    </row>
    <row r="7060" spans="1:1" x14ac:dyDescent="0.2">
      <c r="A7060" s="254" t="s">
        <v>9169</v>
      </c>
    </row>
    <row r="7061" spans="1:1" x14ac:dyDescent="0.2">
      <c r="A7061" s="254" t="s">
        <v>9169</v>
      </c>
    </row>
    <row r="7062" spans="1:1" x14ac:dyDescent="0.2">
      <c r="A7062" s="254" t="s">
        <v>9169</v>
      </c>
    </row>
    <row r="7063" spans="1:1" x14ac:dyDescent="0.2">
      <c r="A7063" s="254" t="s">
        <v>9169</v>
      </c>
    </row>
    <row r="7064" spans="1:1" x14ac:dyDescent="0.2">
      <c r="A7064" s="254" t="s">
        <v>9169</v>
      </c>
    </row>
    <row r="7065" spans="1:1" x14ac:dyDescent="0.2">
      <c r="A7065" s="254" t="s">
        <v>9169</v>
      </c>
    </row>
    <row r="7066" spans="1:1" x14ac:dyDescent="0.2">
      <c r="A7066" s="254" t="s">
        <v>9169</v>
      </c>
    </row>
    <row r="7067" spans="1:1" x14ac:dyDescent="0.2">
      <c r="A7067" s="254" t="s">
        <v>9169</v>
      </c>
    </row>
    <row r="7068" spans="1:1" x14ac:dyDescent="0.2">
      <c r="A7068" s="254" t="s">
        <v>9169</v>
      </c>
    </row>
    <row r="7069" spans="1:1" x14ac:dyDescent="0.2">
      <c r="A7069" s="254" t="s">
        <v>9169</v>
      </c>
    </row>
    <row r="7070" spans="1:1" x14ac:dyDescent="0.2">
      <c r="A7070" s="254" t="s">
        <v>9169</v>
      </c>
    </row>
    <row r="7071" spans="1:1" x14ac:dyDescent="0.2">
      <c r="A7071" s="254" t="s">
        <v>9169</v>
      </c>
    </row>
    <row r="7072" spans="1:1" x14ac:dyDescent="0.2">
      <c r="A7072" s="254" t="s">
        <v>9169</v>
      </c>
    </row>
    <row r="7073" spans="1:1" x14ac:dyDescent="0.2">
      <c r="A7073" s="254" t="s">
        <v>9169</v>
      </c>
    </row>
    <row r="7074" spans="1:1" x14ac:dyDescent="0.2">
      <c r="A7074" s="254" t="s">
        <v>9169</v>
      </c>
    </row>
    <row r="7075" spans="1:1" x14ac:dyDescent="0.2">
      <c r="A7075" s="254" t="s">
        <v>9169</v>
      </c>
    </row>
    <row r="7076" spans="1:1" x14ac:dyDescent="0.2">
      <c r="A7076" s="254" t="s">
        <v>9169</v>
      </c>
    </row>
    <row r="7077" spans="1:1" x14ac:dyDescent="0.2">
      <c r="A7077" s="254" t="s">
        <v>9169</v>
      </c>
    </row>
    <row r="7078" spans="1:1" x14ac:dyDescent="0.2">
      <c r="A7078" s="254" t="s">
        <v>9169</v>
      </c>
    </row>
    <row r="7079" spans="1:1" x14ac:dyDescent="0.2">
      <c r="A7079" s="254" t="s">
        <v>9169</v>
      </c>
    </row>
    <row r="7080" spans="1:1" x14ac:dyDescent="0.2">
      <c r="A7080" s="254" t="s">
        <v>9169</v>
      </c>
    </row>
    <row r="7081" spans="1:1" x14ac:dyDescent="0.2">
      <c r="A7081" s="254" t="s">
        <v>9169</v>
      </c>
    </row>
    <row r="7082" spans="1:1" x14ac:dyDescent="0.2">
      <c r="A7082" s="254" t="s">
        <v>9169</v>
      </c>
    </row>
    <row r="7083" spans="1:1" x14ac:dyDescent="0.2">
      <c r="A7083" s="254" t="s">
        <v>9169</v>
      </c>
    </row>
    <row r="7084" spans="1:1" x14ac:dyDescent="0.2">
      <c r="A7084" s="254" t="s">
        <v>9169</v>
      </c>
    </row>
    <row r="7085" spans="1:1" x14ac:dyDescent="0.2">
      <c r="A7085" s="254" t="s">
        <v>9169</v>
      </c>
    </row>
    <row r="7086" spans="1:1" x14ac:dyDescent="0.2">
      <c r="A7086" s="254" t="s">
        <v>9169</v>
      </c>
    </row>
    <row r="7087" spans="1:1" x14ac:dyDescent="0.2">
      <c r="A7087" s="254" t="s">
        <v>9169</v>
      </c>
    </row>
    <row r="7088" spans="1:1" x14ac:dyDescent="0.2">
      <c r="A7088" s="254" t="s">
        <v>9169</v>
      </c>
    </row>
    <row r="7089" spans="1:1" x14ac:dyDescent="0.2">
      <c r="A7089" s="254" t="s">
        <v>9169</v>
      </c>
    </row>
    <row r="7090" spans="1:1" x14ac:dyDescent="0.2">
      <c r="A7090" s="254" t="s">
        <v>9169</v>
      </c>
    </row>
    <row r="7091" spans="1:1" x14ac:dyDescent="0.2">
      <c r="A7091" s="254" t="s">
        <v>9169</v>
      </c>
    </row>
    <row r="7092" spans="1:1" x14ac:dyDescent="0.2">
      <c r="A7092" s="254" t="s">
        <v>9169</v>
      </c>
    </row>
    <row r="7093" spans="1:1" x14ac:dyDescent="0.2">
      <c r="A7093" s="254" t="s">
        <v>9169</v>
      </c>
    </row>
    <row r="7094" spans="1:1" x14ac:dyDescent="0.2">
      <c r="A7094" s="254" t="s">
        <v>9169</v>
      </c>
    </row>
    <row r="7095" spans="1:1" x14ac:dyDescent="0.2">
      <c r="A7095" s="254" t="s">
        <v>9169</v>
      </c>
    </row>
    <row r="7096" spans="1:1" x14ac:dyDescent="0.2">
      <c r="A7096" s="254" t="s">
        <v>9169</v>
      </c>
    </row>
    <row r="7097" spans="1:1" x14ac:dyDescent="0.2">
      <c r="A7097" s="254" t="s">
        <v>9169</v>
      </c>
    </row>
    <row r="7098" spans="1:1" x14ac:dyDescent="0.2">
      <c r="A7098" s="254" t="s">
        <v>9169</v>
      </c>
    </row>
    <row r="7099" spans="1:1" x14ac:dyDescent="0.2">
      <c r="A7099" s="254" t="s">
        <v>9169</v>
      </c>
    </row>
    <row r="7100" spans="1:1" x14ac:dyDescent="0.2">
      <c r="A7100" s="254" t="s">
        <v>9169</v>
      </c>
    </row>
    <row r="7101" spans="1:1" x14ac:dyDescent="0.2">
      <c r="A7101" s="254" t="s">
        <v>9169</v>
      </c>
    </row>
    <row r="7102" spans="1:1" x14ac:dyDescent="0.2">
      <c r="A7102" s="254" t="s">
        <v>9169</v>
      </c>
    </row>
    <row r="7103" spans="1:1" x14ac:dyDescent="0.2">
      <c r="A7103" s="254" t="s">
        <v>9169</v>
      </c>
    </row>
    <row r="7104" spans="1:1" x14ac:dyDescent="0.2">
      <c r="A7104" s="254" t="s">
        <v>9169</v>
      </c>
    </row>
    <row r="7105" spans="1:1" x14ac:dyDescent="0.2">
      <c r="A7105" s="254" t="s">
        <v>9169</v>
      </c>
    </row>
    <row r="7106" spans="1:1" x14ac:dyDescent="0.2">
      <c r="A7106" s="254" t="s">
        <v>9169</v>
      </c>
    </row>
    <row r="7107" spans="1:1" x14ac:dyDescent="0.2">
      <c r="A7107" s="254" t="s">
        <v>9169</v>
      </c>
    </row>
    <row r="7108" spans="1:1" x14ac:dyDescent="0.2">
      <c r="A7108" s="254" t="s">
        <v>9169</v>
      </c>
    </row>
    <row r="7109" spans="1:1" x14ac:dyDescent="0.2">
      <c r="A7109" s="254" t="s">
        <v>9169</v>
      </c>
    </row>
    <row r="7110" spans="1:1" x14ac:dyDescent="0.2">
      <c r="A7110" s="254" t="s">
        <v>9169</v>
      </c>
    </row>
    <row r="7111" spans="1:1" x14ac:dyDescent="0.2">
      <c r="A7111" s="254" t="s">
        <v>9169</v>
      </c>
    </row>
    <row r="7112" spans="1:1" x14ac:dyDescent="0.2">
      <c r="A7112" s="254" t="s">
        <v>9169</v>
      </c>
    </row>
    <row r="7113" spans="1:1" x14ac:dyDescent="0.2">
      <c r="A7113" s="254" t="s">
        <v>9169</v>
      </c>
    </row>
    <row r="7114" spans="1:1" x14ac:dyDescent="0.2">
      <c r="A7114" s="254" t="s">
        <v>9169</v>
      </c>
    </row>
    <row r="7115" spans="1:1" x14ac:dyDescent="0.2">
      <c r="A7115" s="254" t="s">
        <v>9169</v>
      </c>
    </row>
    <row r="7116" spans="1:1" x14ac:dyDescent="0.2">
      <c r="A7116" s="254" t="s">
        <v>9169</v>
      </c>
    </row>
    <row r="7117" spans="1:1" x14ac:dyDescent="0.2">
      <c r="A7117" s="254" t="s">
        <v>9169</v>
      </c>
    </row>
    <row r="7118" spans="1:1" x14ac:dyDescent="0.2">
      <c r="A7118" s="254" t="s">
        <v>9169</v>
      </c>
    </row>
    <row r="7119" spans="1:1" x14ac:dyDescent="0.2">
      <c r="A7119" s="254" t="s">
        <v>9169</v>
      </c>
    </row>
    <row r="7120" spans="1:1" x14ac:dyDescent="0.2">
      <c r="A7120" s="254" t="s">
        <v>9169</v>
      </c>
    </row>
    <row r="7121" spans="1:1" x14ac:dyDescent="0.2">
      <c r="A7121" s="254" t="s">
        <v>9169</v>
      </c>
    </row>
    <row r="7122" spans="1:1" x14ac:dyDescent="0.2">
      <c r="A7122" s="254" t="s">
        <v>9169</v>
      </c>
    </row>
    <row r="7123" spans="1:1" x14ac:dyDescent="0.2">
      <c r="A7123" s="254" t="s">
        <v>9169</v>
      </c>
    </row>
    <row r="7124" spans="1:1" x14ac:dyDescent="0.2">
      <c r="A7124" s="254" t="s">
        <v>9169</v>
      </c>
    </row>
    <row r="7125" spans="1:1" x14ac:dyDescent="0.2">
      <c r="A7125" s="254" t="s">
        <v>9169</v>
      </c>
    </row>
    <row r="7126" spans="1:1" x14ac:dyDescent="0.2">
      <c r="A7126" s="254" t="s">
        <v>9169</v>
      </c>
    </row>
    <row r="7127" spans="1:1" x14ac:dyDescent="0.2">
      <c r="A7127" s="254" t="s">
        <v>9169</v>
      </c>
    </row>
    <row r="7128" spans="1:1" x14ac:dyDescent="0.2">
      <c r="A7128" s="254" t="s">
        <v>9169</v>
      </c>
    </row>
    <row r="7129" spans="1:1" x14ac:dyDescent="0.2">
      <c r="A7129" s="254" t="s">
        <v>9169</v>
      </c>
    </row>
    <row r="7130" spans="1:1" x14ac:dyDescent="0.2">
      <c r="A7130" s="254" t="s">
        <v>9169</v>
      </c>
    </row>
    <row r="7131" spans="1:1" x14ac:dyDescent="0.2">
      <c r="A7131" s="254" t="s">
        <v>9169</v>
      </c>
    </row>
    <row r="7132" spans="1:1" x14ac:dyDescent="0.2">
      <c r="A7132" s="254" t="s">
        <v>9169</v>
      </c>
    </row>
    <row r="7133" spans="1:1" x14ac:dyDescent="0.2">
      <c r="A7133" s="254" t="s">
        <v>9169</v>
      </c>
    </row>
    <row r="7134" spans="1:1" x14ac:dyDescent="0.2">
      <c r="A7134" s="254" t="s">
        <v>9169</v>
      </c>
    </row>
    <row r="7135" spans="1:1" x14ac:dyDescent="0.2">
      <c r="A7135" s="254" t="s">
        <v>9169</v>
      </c>
    </row>
    <row r="7136" spans="1:1" x14ac:dyDescent="0.2">
      <c r="A7136" s="254" t="s">
        <v>9169</v>
      </c>
    </row>
    <row r="7137" spans="1:1" x14ac:dyDescent="0.2">
      <c r="A7137" s="254" t="s">
        <v>9169</v>
      </c>
    </row>
    <row r="7138" spans="1:1" x14ac:dyDescent="0.2">
      <c r="A7138" s="254" t="s">
        <v>9169</v>
      </c>
    </row>
    <row r="7139" spans="1:1" x14ac:dyDescent="0.2">
      <c r="A7139" s="254" t="s">
        <v>9169</v>
      </c>
    </row>
    <row r="7140" spans="1:1" x14ac:dyDescent="0.2">
      <c r="A7140" s="254" t="s">
        <v>9169</v>
      </c>
    </row>
    <row r="7141" spans="1:1" x14ac:dyDescent="0.2">
      <c r="A7141" s="254" t="s">
        <v>9169</v>
      </c>
    </row>
    <row r="7142" spans="1:1" x14ac:dyDescent="0.2">
      <c r="A7142" s="254" t="s">
        <v>9169</v>
      </c>
    </row>
    <row r="7143" spans="1:1" x14ac:dyDescent="0.2">
      <c r="A7143" s="254" t="s">
        <v>9169</v>
      </c>
    </row>
    <row r="7144" spans="1:1" x14ac:dyDescent="0.2">
      <c r="A7144" s="254" t="s">
        <v>9169</v>
      </c>
    </row>
    <row r="7145" spans="1:1" x14ac:dyDescent="0.2">
      <c r="A7145" s="254" t="s">
        <v>9169</v>
      </c>
    </row>
    <row r="7146" spans="1:1" x14ac:dyDescent="0.2">
      <c r="A7146" s="254" t="s">
        <v>9169</v>
      </c>
    </row>
    <row r="7147" spans="1:1" x14ac:dyDescent="0.2">
      <c r="A7147" s="254" t="s">
        <v>9169</v>
      </c>
    </row>
    <row r="7148" spans="1:1" x14ac:dyDescent="0.2">
      <c r="A7148" s="254" t="s">
        <v>9169</v>
      </c>
    </row>
    <row r="7149" spans="1:1" x14ac:dyDescent="0.2">
      <c r="A7149" s="254" t="s">
        <v>9169</v>
      </c>
    </row>
    <row r="7150" spans="1:1" x14ac:dyDescent="0.2">
      <c r="A7150" s="254" t="s">
        <v>9169</v>
      </c>
    </row>
    <row r="7151" spans="1:1" x14ac:dyDescent="0.2">
      <c r="A7151" s="254" t="s">
        <v>9169</v>
      </c>
    </row>
    <row r="7152" spans="1:1" x14ac:dyDescent="0.2">
      <c r="A7152" s="254" t="s">
        <v>9169</v>
      </c>
    </row>
    <row r="7153" spans="1:1" x14ac:dyDescent="0.2">
      <c r="A7153" s="254" t="s">
        <v>9169</v>
      </c>
    </row>
    <row r="7154" spans="1:1" x14ac:dyDescent="0.2">
      <c r="A7154" s="254" t="s">
        <v>9169</v>
      </c>
    </row>
    <row r="7155" spans="1:1" x14ac:dyDescent="0.2">
      <c r="A7155" s="254" t="s">
        <v>9169</v>
      </c>
    </row>
    <row r="7156" spans="1:1" x14ac:dyDescent="0.2">
      <c r="A7156" s="254" t="s">
        <v>9169</v>
      </c>
    </row>
    <row r="7157" spans="1:1" x14ac:dyDescent="0.2">
      <c r="A7157" s="254" t="s">
        <v>9169</v>
      </c>
    </row>
    <row r="7158" spans="1:1" x14ac:dyDescent="0.2">
      <c r="A7158" s="254" t="s">
        <v>9169</v>
      </c>
    </row>
    <row r="7159" spans="1:1" x14ac:dyDescent="0.2">
      <c r="A7159" s="254" t="s">
        <v>9169</v>
      </c>
    </row>
    <row r="7160" spans="1:1" x14ac:dyDescent="0.2">
      <c r="A7160" s="254" t="s">
        <v>9169</v>
      </c>
    </row>
    <row r="7161" spans="1:1" x14ac:dyDescent="0.2">
      <c r="A7161" s="254" t="s">
        <v>9169</v>
      </c>
    </row>
    <row r="7162" spans="1:1" x14ac:dyDescent="0.2">
      <c r="A7162" s="254" t="s">
        <v>9169</v>
      </c>
    </row>
    <row r="7163" spans="1:1" x14ac:dyDescent="0.2">
      <c r="A7163" s="254" t="s">
        <v>9169</v>
      </c>
    </row>
    <row r="7164" spans="1:1" x14ac:dyDescent="0.2">
      <c r="A7164" s="254" t="s">
        <v>9169</v>
      </c>
    </row>
    <row r="7165" spans="1:1" x14ac:dyDescent="0.2">
      <c r="A7165" s="254" t="s">
        <v>9169</v>
      </c>
    </row>
    <row r="7166" spans="1:1" x14ac:dyDescent="0.2">
      <c r="A7166" s="254" t="s">
        <v>9169</v>
      </c>
    </row>
    <row r="7167" spans="1:1" x14ac:dyDescent="0.2">
      <c r="A7167" s="254" t="s">
        <v>9169</v>
      </c>
    </row>
    <row r="7168" spans="1:1" x14ac:dyDescent="0.2">
      <c r="A7168" s="254" t="s">
        <v>9169</v>
      </c>
    </row>
    <row r="7169" spans="1:1" x14ac:dyDescent="0.2">
      <c r="A7169" s="254" t="s">
        <v>9169</v>
      </c>
    </row>
    <row r="7170" spans="1:1" x14ac:dyDescent="0.2">
      <c r="A7170" s="254" t="s">
        <v>9169</v>
      </c>
    </row>
    <row r="7171" spans="1:1" x14ac:dyDescent="0.2">
      <c r="A7171" s="254" t="s">
        <v>9169</v>
      </c>
    </row>
    <row r="7172" spans="1:1" x14ac:dyDescent="0.2">
      <c r="A7172" s="254" t="s">
        <v>9169</v>
      </c>
    </row>
    <row r="7173" spans="1:1" x14ac:dyDescent="0.2">
      <c r="A7173" s="254" t="s">
        <v>9169</v>
      </c>
    </row>
    <row r="7174" spans="1:1" x14ac:dyDescent="0.2">
      <c r="A7174" s="254" t="s">
        <v>9169</v>
      </c>
    </row>
    <row r="7175" spans="1:1" x14ac:dyDescent="0.2">
      <c r="A7175" s="254" t="s">
        <v>9169</v>
      </c>
    </row>
    <row r="7176" spans="1:1" x14ac:dyDescent="0.2">
      <c r="A7176" s="254" t="s">
        <v>9169</v>
      </c>
    </row>
    <row r="7177" spans="1:1" x14ac:dyDescent="0.2">
      <c r="A7177" s="254" t="s">
        <v>9169</v>
      </c>
    </row>
    <row r="7178" spans="1:1" x14ac:dyDescent="0.2">
      <c r="A7178" s="254" t="s">
        <v>9169</v>
      </c>
    </row>
    <row r="7179" spans="1:1" x14ac:dyDescent="0.2">
      <c r="A7179" s="254" t="s">
        <v>9169</v>
      </c>
    </row>
    <row r="7180" spans="1:1" x14ac:dyDescent="0.2">
      <c r="A7180" s="254" t="s">
        <v>9169</v>
      </c>
    </row>
    <row r="7181" spans="1:1" x14ac:dyDescent="0.2">
      <c r="A7181" s="254" t="s">
        <v>9169</v>
      </c>
    </row>
    <row r="7182" spans="1:1" x14ac:dyDescent="0.2">
      <c r="A7182" s="254" t="s">
        <v>9169</v>
      </c>
    </row>
    <row r="7183" spans="1:1" x14ac:dyDescent="0.2">
      <c r="A7183" s="254" t="s">
        <v>9169</v>
      </c>
    </row>
    <row r="7184" spans="1:1" x14ac:dyDescent="0.2">
      <c r="A7184" s="254" t="s">
        <v>9169</v>
      </c>
    </row>
    <row r="7185" spans="1:1" x14ac:dyDescent="0.2">
      <c r="A7185" s="254" t="s">
        <v>9169</v>
      </c>
    </row>
    <row r="7186" spans="1:1" x14ac:dyDescent="0.2">
      <c r="A7186" s="254" t="s">
        <v>9169</v>
      </c>
    </row>
    <row r="7187" spans="1:1" x14ac:dyDescent="0.2">
      <c r="A7187" s="254" t="s">
        <v>9169</v>
      </c>
    </row>
    <row r="7188" spans="1:1" x14ac:dyDescent="0.2">
      <c r="A7188" s="254" t="s">
        <v>9169</v>
      </c>
    </row>
    <row r="7189" spans="1:1" x14ac:dyDescent="0.2">
      <c r="A7189" s="254" t="s">
        <v>9169</v>
      </c>
    </row>
    <row r="7190" spans="1:1" x14ac:dyDescent="0.2">
      <c r="A7190" s="254" t="s">
        <v>9169</v>
      </c>
    </row>
    <row r="7191" spans="1:1" x14ac:dyDescent="0.2">
      <c r="A7191" s="254" t="s">
        <v>9169</v>
      </c>
    </row>
    <row r="7192" spans="1:1" x14ac:dyDescent="0.2">
      <c r="A7192" s="254" t="s">
        <v>9169</v>
      </c>
    </row>
    <row r="7193" spans="1:1" x14ac:dyDescent="0.2">
      <c r="A7193" s="254" t="s">
        <v>9169</v>
      </c>
    </row>
    <row r="7194" spans="1:1" x14ac:dyDescent="0.2">
      <c r="A7194" s="254" t="s">
        <v>9169</v>
      </c>
    </row>
    <row r="7195" spans="1:1" x14ac:dyDescent="0.2">
      <c r="A7195" s="254" t="s">
        <v>9169</v>
      </c>
    </row>
    <row r="7196" spans="1:1" x14ac:dyDescent="0.2">
      <c r="A7196" s="254" t="s">
        <v>9169</v>
      </c>
    </row>
    <row r="7197" spans="1:1" x14ac:dyDescent="0.2">
      <c r="A7197" s="254" t="s">
        <v>9169</v>
      </c>
    </row>
    <row r="7198" spans="1:1" x14ac:dyDescent="0.2">
      <c r="A7198" s="254" t="s">
        <v>9169</v>
      </c>
    </row>
    <row r="7199" spans="1:1" x14ac:dyDescent="0.2">
      <c r="A7199" s="254" t="s">
        <v>9169</v>
      </c>
    </row>
    <row r="7200" spans="1:1" x14ac:dyDescent="0.2">
      <c r="A7200" s="254" t="s">
        <v>9169</v>
      </c>
    </row>
    <row r="7201" spans="1:1" x14ac:dyDescent="0.2">
      <c r="A7201" s="254" t="s">
        <v>9169</v>
      </c>
    </row>
    <row r="7202" spans="1:1" x14ac:dyDescent="0.2">
      <c r="A7202" s="254" t="s">
        <v>9169</v>
      </c>
    </row>
    <row r="7203" spans="1:1" x14ac:dyDescent="0.2">
      <c r="A7203" s="254" t="s">
        <v>9169</v>
      </c>
    </row>
    <row r="7204" spans="1:1" x14ac:dyDescent="0.2">
      <c r="A7204" s="254" t="s">
        <v>9169</v>
      </c>
    </row>
    <row r="7205" spans="1:1" x14ac:dyDescent="0.2">
      <c r="A7205" s="254" t="s">
        <v>9169</v>
      </c>
    </row>
    <row r="7206" spans="1:1" x14ac:dyDescent="0.2">
      <c r="A7206" s="254" t="s">
        <v>9169</v>
      </c>
    </row>
    <row r="7207" spans="1:1" x14ac:dyDescent="0.2">
      <c r="A7207" s="254" t="s">
        <v>9169</v>
      </c>
    </row>
    <row r="7208" spans="1:1" x14ac:dyDescent="0.2">
      <c r="A7208" s="254" t="s">
        <v>9169</v>
      </c>
    </row>
    <row r="7209" spans="1:1" x14ac:dyDescent="0.2">
      <c r="A7209" s="254" t="s">
        <v>9169</v>
      </c>
    </row>
    <row r="7210" spans="1:1" x14ac:dyDescent="0.2">
      <c r="A7210" s="254" t="s">
        <v>9169</v>
      </c>
    </row>
    <row r="7211" spans="1:1" x14ac:dyDescent="0.2">
      <c r="A7211" s="254" t="s">
        <v>9169</v>
      </c>
    </row>
    <row r="7212" spans="1:1" x14ac:dyDescent="0.2">
      <c r="A7212" s="254" t="s">
        <v>9169</v>
      </c>
    </row>
    <row r="7213" spans="1:1" x14ac:dyDescent="0.2">
      <c r="A7213" s="254" t="s">
        <v>9169</v>
      </c>
    </row>
    <row r="7214" spans="1:1" x14ac:dyDescent="0.2">
      <c r="A7214" s="254" t="s">
        <v>9169</v>
      </c>
    </row>
    <row r="7215" spans="1:1" x14ac:dyDescent="0.2">
      <c r="A7215" s="254" t="s">
        <v>9169</v>
      </c>
    </row>
    <row r="7216" spans="1:1" x14ac:dyDescent="0.2">
      <c r="A7216" s="254" t="s">
        <v>9169</v>
      </c>
    </row>
    <row r="7217" spans="1:1" x14ac:dyDescent="0.2">
      <c r="A7217" s="254" t="s">
        <v>9169</v>
      </c>
    </row>
    <row r="7218" spans="1:1" x14ac:dyDescent="0.2">
      <c r="A7218" s="254" t="s">
        <v>9169</v>
      </c>
    </row>
    <row r="7219" spans="1:1" x14ac:dyDescent="0.2">
      <c r="A7219" s="254" t="s">
        <v>9169</v>
      </c>
    </row>
    <row r="7220" spans="1:1" x14ac:dyDescent="0.2">
      <c r="A7220" s="254" t="s">
        <v>9169</v>
      </c>
    </row>
    <row r="7221" spans="1:1" x14ac:dyDescent="0.2">
      <c r="A7221" s="254" t="s">
        <v>9169</v>
      </c>
    </row>
    <row r="7222" spans="1:1" x14ac:dyDescent="0.2">
      <c r="A7222" s="254" t="s">
        <v>9169</v>
      </c>
    </row>
    <row r="7223" spans="1:1" x14ac:dyDescent="0.2">
      <c r="A7223" s="254" t="s">
        <v>9169</v>
      </c>
    </row>
    <row r="7224" spans="1:1" x14ac:dyDescent="0.2">
      <c r="A7224" s="254" t="s">
        <v>9169</v>
      </c>
    </row>
    <row r="7225" spans="1:1" x14ac:dyDescent="0.2">
      <c r="A7225" s="254" t="s">
        <v>9169</v>
      </c>
    </row>
    <row r="7226" spans="1:1" x14ac:dyDescent="0.2">
      <c r="A7226" s="254" t="s">
        <v>9169</v>
      </c>
    </row>
    <row r="7227" spans="1:1" x14ac:dyDescent="0.2">
      <c r="A7227" s="254" t="s">
        <v>9169</v>
      </c>
    </row>
    <row r="7228" spans="1:1" x14ac:dyDescent="0.2">
      <c r="A7228" s="254" t="s">
        <v>9169</v>
      </c>
    </row>
    <row r="7229" spans="1:1" x14ac:dyDescent="0.2">
      <c r="A7229" s="254" t="s">
        <v>9169</v>
      </c>
    </row>
    <row r="7230" spans="1:1" x14ac:dyDescent="0.2">
      <c r="A7230" s="254" t="s">
        <v>9169</v>
      </c>
    </row>
    <row r="7231" spans="1:1" x14ac:dyDescent="0.2">
      <c r="A7231" s="254" t="s">
        <v>9169</v>
      </c>
    </row>
    <row r="7232" spans="1:1" x14ac:dyDescent="0.2">
      <c r="A7232" s="254" t="s">
        <v>9169</v>
      </c>
    </row>
    <row r="7233" spans="1:1" x14ac:dyDescent="0.2">
      <c r="A7233" s="254" t="s">
        <v>9169</v>
      </c>
    </row>
    <row r="7234" spans="1:1" x14ac:dyDescent="0.2">
      <c r="A7234" s="254" t="s">
        <v>9169</v>
      </c>
    </row>
    <row r="7235" spans="1:1" x14ac:dyDescent="0.2">
      <c r="A7235" s="254" t="s">
        <v>9169</v>
      </c>
    </row>
    <row r="7236" spans="1:1" x14ac:dyDescent="0.2">
      <c r="A7236" s="254" t="s">
        <v>9169</v>
      </c>
    </row>
    <row r="7237" spans="1:1" x14ac:dyDescent="0.2">
      <c r="A7237" s="254" t="s">
        <v>9169</v>
      </c>
    </row>
    <row r="7238" spans="1:1" x14ac:dyDescent="0.2">
      <c r="A7238" s="254" t="s">
        <v>9169</v>
      </c>
    </row>
    <row r="7239" spans="1:1" x14ac:dyDescent="0.2">
      <c r="A7239" s="254" t="s">
        <v>9169</v>
      </c>
    </row>
    <row r="7240" spans="1:1" x14ac:dyDescent="0.2">
      <c r="A7240" s="254" t="s">
        <v>9169</v>
      </c>
    </row>
    <row r="7241" spans="1:1" x14ac:dyDescent="0.2">
      <c r="A7241" s="254" t="s">
        <v>9169</v>
      </c>
    </row>
    <row r="7242" spans="1:1" x14ac:dyDescent="0.2">
      <c r="A7242" s="254" t="s">
        <v>9169</v>
      </c>
    </row>
    <row r="7243" spans="1:1" x14ac:dyDescent="0.2">
      <c r="A7243" s="254" t="s">
        <v>9169</v>
      </c>
    </row>
    <row r="7244" spans="1:1" x14ac:dyDescent="0.2">
      <c r="A7244" s="254" t="s">
        <v>9169</v>
      </c>
    </row>
    <row r="7245" spans="1:1" x14ac:dyDescent="0.2">
      <c r="A7245" s="254" t="s">
        <v>9169</v>
      </c>
    </row>
    <row r="7246" spans="1:1" x14ac:dyDescent="0.2">
      <c r="A7246" s="254" t="s">
        <v>9169</v>
      </c>
    </row>
    <row r="7247" spans="1:1" x14ac:dyDescent="0.2">
      <c r="A7247" s="254" t="s">
        <v>9169</v>
      </c>
    </row>
    <row r="7248" spans="1:1" x14ac:dyDescent="0.2">
      <c r="A7248" s="254" t="s">
        <v>9169</v>
      </c>
    </row>
    <row r="7249" spans="1:1" x14ac:dyDescent="0.2">
      <c r="A7249" s="254" t="s">
        <v>9169</v>
      </c>
    </row>
    <row r="7250" spans="1:1" x14ac:dyDescent="0.2">
      <c r="A7250" s="254" t="s">
        <v>9169</v>
      </c>
    </row>
    <row r="7251" spans="1:1" x14ac:dyDescent="0.2">
      <c r="A7251" s="254" t="s">
        <v>9169</v>
      </c>
    </row>
    <row r="7252" spans="1:1" x14ac:dyDescent="0.2">
      <c r="A7252" s="254" t="s">
        <v>9169</v>
      </c>
    </row>
    <row r="7253" spans="1:1" x14ac:dyDescent="0.2">
      <c r="A7253" s="254" t="s">
        <v>9169</v>
      </c>
    </row>
    <row r="7254" spans="1:1" x14ac:dyDescent="0.2">
      <c r="A7254" s="254" t="s">
        <v>9169</v>
      </c>
    </row>
    <row r="7255" spans="1:1" x14ac:dyDescent="0.2">
      <c r="A7255" s="254" t="s">
        <v>9169</v>
      </c>
    </row>
    <row r="7256" spans="1:1" x14ac:dyDescent="0.2">
      <c r="A7256" s="254" t="s">
        <v>9169</v>
      </c>
    </row>
    <row r="7257" spans="1:1" x14ac:dyDescent="0.2">
      <c r="A7257" s="254" t="s">
        <v>9169</v>
      </c>
    </row>
    <row r="7258" spans="1:1" x14ac:dyDescent="0.2">
      <c r="A7258" s="254" t="s">
        <v>9169</v>
      </c>
    </row>
    <row r="7259" spans="1:1" x14ac:dyDescent="0.2">
      <c r="A7259" s="254" t="s">
        <v>9169</v>
      </c>
    </row>
    <row r="7260" spans="1:1" x14ac:dyDescent="0.2">
      <c r="A7260" s="254" t="s">
        <v>9169</v>
      </c>
    </row>
    <row r="7261" spans="1:1" x14ac:dyDescent="0.2">
      <c r="A7261" s="254" t="s">
        <v>9169</v>
      </c>
    </row>
    <row r="7262" spans="1:1" x14ac:dyDescent="0.2">
      <c r="A7262" s="254" t="s">
        <v>9169</v>
      </c>
    </row>
    <row r="7263" spans="1:1" x14ac:dyDescent="0.2">
      <c r="A7263" s="254" t="s">
        <v>9169</v>
      </c>
    </row>
    <row r="7264" spans="1:1" x14ac:dyDescent="0.2">
      <c r="A7264" s="254" t="s">
        <v>9169</v>
      </c>
    </row>
    <row r="7265" spans="1:1" x14ac:dyDescent="0.2">
      <c r="A7265" s="254" t="s">
        <v>9169</v>
      </c>
    </row>
    <row r="7266" spans="1:1" x14ac:dyDescent="0.2">
      <c r="A7266" s="254" t="s">
        <v>9169</v>
      </c>
    </row>
    <row r="7267" spans="1:1" x14ac:dyDescent="0.2">
      <c r="A7267" s="254" t="s">
        <v>9169</v>
      </c>
    </row>
    <row r="7268" spans="1:1" x14ac:dyDescent="0.2">
      <c r="A7268" s="254" t="s">
        <v>9169</v>
      </c>
    </row>
    <row r="7269" spans="1:1" x14ac:dyDescent="0.2">
      <c r="A7269" s="254" t="s">
        <v>9169</v>
      </c>
    </row>
    <row r="7270" spans="1:1" x14ac:dyDescent="0.2">
      <c r="A7270" s="254" t="s">
        <v>9169</v>
      </c>
    </row>
    <row r="7271" spans="1:1" x14ac:dyDescent="0.2">
      <c r="A7271" s="254" t="s">
        <v>9169</v>
      </c>
    </row>
    <row r="7272" spans="1:1" x14ac:dyDescent="0.2">
      <c r="A7272" s="254" t="s">
        <v>9169</v>
      </c>
    </row>
    <row r="7273" spans="1:1" x14ac:dyDescent="0.2">
      <c r="A7273" s="254" t="s">
        <v>9169</v>
      </c>
    </row>
    <row r="7274" spans="1:1" x14ac:dyDescent="0.2">
      <c r="A7274" s="254" t="s">
        <v>9169</v>
      </c>
    </row>
    <row r="7275" spans="1:1" x14ac:dyDescent="0.2">
      <c r="A7275" s="254" t="s">
        <v>9169</v>
      </c>
    </row>
    <row r="7276" spans="1:1" x14ac:dyDescent="0.2">
      <c r="A7276" s="254" t="s">
        <v>9169</v>
      </c>
    </row>
    <row r="7277" spans="1:1" x14ac:dyDescent="0.2">
      <c r="A7277" s="254" t="s">
        <v>9169</v>
      </c>
    </row>
    <row r="7278" spans="1:1" x14ac:dyDescent="0.2">
      <c r="A7278" s="254" t="s">
        <v>9169</v>
      </c>
    </row>
    <row r="7279" spans="1:1" x14ac:dyDescent="0.2">
      <c r="A7279" s="254" t="s">
        <v>9169</v>
      </c>
    </row>
    <row r="7280" spans="1:1" x14ac:dyDescent="0.2">
      <c r="A7280" s="254" t="s">
        <v>9169</v>
      </c>
    </row>
    <row r="7281" spans="1:1" x14ac:dyDescent="0.2">
      <c r="A7281" s="254" t="s">
        <v>9169</v>
      </c>
    </row>
    <row r="7282" spans="1:1" x14ac:dyDescent="0.2">
      <c r="A7282" s="254" t="s">
        <v>9169</v>
      </c>
    </row>
    <row r="7283" spans="1:1" x14ac:dyDescent="0.2">
      <c r="A7283" s="254" t="s">
        <v>9169</v>
      </c>
    </row>
    <row r="7284" spans="1:1" x14ac:dyDescent="0.2">
      <c r="A7284" s="254" t="s">
        <v>9169</v>
      </c>
    </row>
    <row r="7285" spans="1:1" x14ac:dyDescent="0.2">
      <c r="A7285" s="254" t="s">
        <v>9169</v>
      </c>
    </row>
    <row r="7286" spans="1:1" x14ac:dyDescent="0.2">
      <c r="A7286" s="254" t="s">
        <v>9169</v>
      </c>
    </row>
    <row r="7287" spans="1:1" x14ac:dyDescent="0.2">
      <c r="A7287" s="254" t="s">
        <v>9169</v>
      </c>
    </row>
    <row r="7288" spans="1:1" x14ac:dyDescent="0.2">
      <c r="A7288" s="254" t="s">
        <v>9169</v>
      </c>
    </row>
    <row r="7289" spans="1:1" x14ac:dyDescent="0.2">
      <c r="A7289" s="254" t="s">
        <v>9169</v>
      </c>
    </row>
    <row r="7290" spans="1:1" x14ac:dyDescent="0.2">
      <c r="A7290" s="254" t="s">
        <v>9169</v>
      </c>
    </row>
    <row r="7291" spans="1:1" x14ac:dyDescent="0.2">
      <c r="A7291" s="254" t="s">
        <v>9169</v>
      </c>
    </row>
    <row r="7292" spans="1:1" x14ac:dyDescent="0.2">
      <c r="A7292" s="254" t="s">
        <v>9169</v>
      </c>
    </row>
    <row r="7293" spans="1:1" x14ac:dyDescent="0.2">
      <c r="A7293" s="254" t="s">
        <v>9169</v>
      </c>
    </row>
    <row r="7294" spans="1:1" x14ac:dyDescent="0.2">
      <c r="A7294" s="254" t="s">
        <v>9169</v>
      </c>
    </row>
    <row r="7295" spans="1:1" x14ac:dyDescent="0.2">
      <c r="A7295" s="254" t="s">
        <v>9169</v>
      </c>
    </row>
    <row r="7296" spans="1:1" x14ac:dyDescent="0.2">
      <c r="A7296" s="254" t="s">
        <v>9169</v>
      </c>
    </row>
    <row r="7297" spans="1:1" x14ac:dyDescent="0.2">
      <c r="A7297" s="254" t="s">
        <v>9169</v>
      </c>
    </row>
    <row r="7298" spans="1:1" x14ac:dyDescent="0.2">
      <c r="A7298" s="254" t="s">
        <v>9169</v>
      </c>
    </row>
    <row r="7299" spans="1:1" x14ac:dyDescent="0.2">
      <c r="A7299" s="254" t="s">
        <v>9169</v>
      </c>
    </row>
    <row r="7300" spans="1:1" x14ac:dyDescent="0.2">
      <c r="A7300" s="254" t="s">
        <v>9169</v>
      </c>
    </row>
    <row r="7301" spans="1:1" x14ac:dyDescent="0.2">
      <c r="A7301" s="254" t="s">
        <v>9169</v>
      </c>
    </row>
    <row r="7302" spans="1:1" x14ac:dyDescent="0.2">
      <c r="A7302" s="254" t="s">
        <v>9169</v>
      </c>
    </row>
    <row r="7303" spans="1:1" x14ac:dyDescent="0.2">
      <c r="A7303" s="254" t="s">
        <v>9169</v>
      </c>
    </row>
    <row r="7304" spans="1:1" x14ac:dyDescent="0.2">
      <c r="A7304" s="254" t="s">
        <v>9169</v>
      </c>
    </row>
    <row r="7305" spans="1:1" x14ac:dyDescent="0.2">
      <c r="A7305" s="254" t="s">
        <v>9169</v>
      </c>
    </row>
    <row r="7306" spans="1:1" x14ac:dyDescent="0.2">
      <c r="A7306" s="254" t="s">
        <v>9169</v>
      </c>
    </row>
    <row r="7307" spans="1:1" x14ac:dyDescent="0.2">
      <c r="A7307" s="254" t="s">
        <v>9169</v>
      </c>
    </row>
    <row r="7308" spans="1:1" x14ac:dyDescent="0.2">
      <c r="A7308" s="254" t="s">
        <v>9169</v>
      </c>
    </row>
    <row r="7309" spans="1:1" x14ac:dyDescent="0.2">
      <c r="A7309" s="254" t="s">
        <v>9169</v>
      </c>
    </row>
    <row r="7310" spans="1:1" x14ac:dyDescent="0.2">
      <c r="A7310" s="254" t="s">
        <v>9169</v>
      </c>
    </row>
    <row r="7311" spans="1:1" x14ac:dyDescent="0.2">
      <c r="A7311" s="254" t="s">
        <v>9169</v>
      </c>
    </row>
    <row r="7312" spans="1:1" x14ac:dyDescent="0.2">
      <c r="A7312" s="254" t="s">
        <v>9169</v>
      </c>
    </row>
    <row r="7313" spans="1:1" x14ac:dyDescent="0.2">
      <c r="A7313" s="254" t="s">
        <v>9169</v>
      </c>
    </row>
    <row r="7314" spans="1:1" x14ac:dyDescent="0.2">
      <c r="A7314" s="254" t="s">
        <v>9169</v>
      </c>
    </row>
    <row r="7315" spans="1:1" x14ac:dyDescent="0.2">
      <c r="A7315" s="254" t="s">
        <v>9169</v>
      </c>
    </row>
    <row r="7316" spans="1:1" x14ac:dyDescent="0.2">
      <c r="A7316" s="254" t="s">
        <v>9169</v>
      </c>
    </row>
    <row r="7317" spans="1:1" x14ac:dyDescent="0.2">
      <c r="A7317" s="254" t="s">
        <v>9169</v>
      </c>
    </row>
    <row r="7318" spans="1:1" x14ac:dyDescent="0.2">
      <c r="A7318" s="254" t="s">
        <v>9169</v>
      </c>
    </row>
    <row r="7319" spans="1:1" x14ac:dyDescent="0.2">
      <c r="A7319" s="254" t="s">
        <v>9169</v>
      </c>
    </row>
    <row r="7320" spans="1:1" x14ac:dyDescent="0.2">
      <c r="A7320" s="254" t="s">
        <v>9169</v>
      </c>
    </row>
    <row r="7321" spans="1:1" x14ac:dyDescent="0.2">
      <c r="A7321" s="254" t="s">
        <v>9169</v>
      </c>
    </row>
    <row r="7322" spans="1:1" x14ac:dyDescent="0.2">
      <c r="A7322" s="254" t="s">
        <v>9169</v>
      </c>
    </row>
    <row r="7323" spans="1:1" x14ac:dyDescent="0.2">
      <c r="A7323" s="254" t="s">
        <v>9169</v>
      </c>
    </row>
    <row r="7324" spans="1:1" x14ac:dyDescent="0.2">
      <c r="A7324" s="254" t="s">
        <v>9169</v>
      </c>
    </row>
    <row r="7325" spans="1:1" x14ac:dyDescent="0.2">
      <c r="A7325" s="254" t="s">
        <v>9169</v>
      </c>
    </row>
    <row r="7326" spans="1:1" x14ac:dyDescent="0.2">
      <c r="A7326" s="254" t="s">
        <v>9169</v>
      </c>
    </row>
    <row r="7327" spans="1:1" x14ac:dyDescent="0.2">
      <c r="A7327" s="254" t="s">
        <v>9169</v>
      </c>
    </row>
    <row r="7328" spans="1:1" x14ac:dyDescent="0.2">
      <c r="A7328" s="254" t="s">
        <v>9169</v>
      </c>
    </row>
    <row r="7329" spans="1:1" x14ac:dyDescent="0.2">
      <c r="A7329" s="254" t="s">
        <v>9169</v>
      </c>
    </row>
    <row r="7330" spans="1:1" x14ac:dyDescent="0.2">
      <c r="A7330" s="254" t="s">
        <v>9169</v>
      </c>
    </row>
    <row r="7331" spans="1:1" x14ac:dyDescent="0.2">
      <c r="A7331" s="254" t="s">
        <v>9169</v>
      </c>
    </row>
    <row r="7332" spans="1:1" x14ac:dyDescent="0.2">
      <c r="A7332" s="254" t="s">
        <v>9169</v>
      </c>
    </row>
    <row r="7333" spans="1:1" x14ac:dyDescent="0.2">
      <c r="A7333" s="254" t="s">
        <v>9169</v>
      </c>
    </row>
    <row r="7334" spans="1:1" x14ac:dyDescent="0.2">
      <c r="A7334" s="254" t="s">
        <v>9169</v>
      </c>
    </row>
    <row r="7335" spans="1:1" x14ac:dyDescent="0.2">
      <c r="A7335" s="254" t="s">
        <v>9169</v>
      </c>
    </row>
    <row r="7336" spans="1:1" x14ac:dyDescent="0.2">
      <c r="A7336" s="254" t="s">
        <v>9169</v>
      </c>
    </row>
    <row r="7337" spans="1:1" x14ac:dyDescent="0.2">
      <c r="A7337" s="254" t="s">
        <v>9169</v>
      </c>
    </row>
    <row r="7338" spans="1:1" x14ac:dyDescent="0.2">
      <c r="A7338" s="254" t="s">
        <v>9169</v>
      </c>
    </row>
    <row r="7339" spans="1:1" x14ac:dyDescent="0.2">
      <c r="A7339" s="254" t="s">
        <v>9169</v>
      </c>
    </row>
    <row r="7340" spans="1:1" x14ac:dyDescent="0.2">
      <c r="A7340" s="254" t="s">
        <v>9169</v>
      </c>
    </row>
    <row r="7341" spans="1:1" x14ac:dyDescent="0.2">
      <c r="A7341" s="254" t="s">
        <v>9169</v>
      </c>
    </row>
    <row r="7342" spans="1:1" x14ac:dyDescent="0.2">
      <c r="A7342" s="254" t="s">
        <v>9169</v>
      </c>
    </row>
    <row r="7343" spans="1:1" x14ac:dyDescent="0.2">
      <c r="A7343" s="254" t="s">
        <v>9169</v>
      </c>
    </row>
    <row r="7344" spans="1:1" x14ac:dyDescent="0.2">
      <c r="A7344" s="254" t="s">
        <v>9169</v>
      </c>
    </row>
    <row r="7345" spans="1:1" x14ac:dyDescent="0.2">
      <c r="A7345" s="254" t="s">
        <v>9169</v>
      </c>
    </row>
    <row r="7346" spans="1:1" x14ac:dyDescent="0.2">
      <c r="A7346" s="254" t="s">
        <v>9169</v>
      </c>
    </row>
    <row r="7347" spans="1:1" x14ac:dyDescent="0.2">
      <c r="A7347" s="254" t="s">
        <v>9169</v>
      </c>
    </row>
    <row r="7348" spans="1:1" x14ac:dyDescent="0.2">
      <c r="A7348" s="254" t="s">
        <v>9169</v>
      </c>
    </row>
    <row r="7349" spans="1:1" x14ac:dyDescent="0.2">
      <c r="A7349" s="254" t="s">
        <v>9169</v>
      </c>
    </row>
    <row r="7350" spans="1:1" x14ac:dyDescent="0.2">
      <c r="A7350" s="254" t="s">
        <v>9169</v>
      </c>
    </row>
    <row r="7351" spans="1:1" x14ac:dyDescent="0.2">
      <c r="A7351" s="254" t="s">
        <v>9169</v>
      </c>
    </row>
    <row r="7352" spans="1:1" x14ac:dyDescent="0.2">
      <c r="A7352" s="254" t="s">
        <v>9169</v>
      </c>
    </row>
    <row r="7353" spans="1:1" x14ac:dyDescent="0.2">
      <c r="A7353" s="254" t="s">
        <v>9169</v>
      </c>
    </row>
    <row r="7354" spans="1:1" x14ac:dyDescent="0.2">
      <c r="A7354" s="254" t="s">
        <v>9169</v>
      </c>
    </row>
    <row r="7355" spans="1:1" x14ac:dyDescent="0.2">
      <c r="A7355" s="254" t="s">
        <v>9169</v>
      </c>
    </row>
    <row r="7356" spans="1:1" x14ac:dyDescent="0.2">
      <c r="A7356" s="254" t="s">
        <v>9169</v>
      </c>
    </row>
    <row r="7357" spans="1:1" x14ac:dyDescent="0.2">
      <c r="A7357" s="254" t="s">
        <v>9169</v>
      </c>
    </row>
    <row r="7358" spans="1:1" x14ac:dyDescent="0.2">
      <c r="A7358" s="254" t="s">
        <v>9169</v>
      </c>
    </row>
    <row r="7359" spans="1:1" x14ac:dyDescent="0.2">
      <c r="A7359" s="254" t="s">
        <v>9169</v>
      </c>
    </row>
    <row r="7360" spans="1:1" x14ac:dyDescent="0.2">
      <c r="A7360" s="254" t="s">
        <v>9169</v>
      </c>
    </row>
    <row r="7361" spans="1:1" x14ac:dyDescent="0.2">
      <c r="A7361" s="254" t="s">
        <v>9169</v>
      </c>
    </row>
    <row r="7362" spans="1:1" x14ac:dyDescent="0.2">
      <c r="A7362" s="254" t="s">
        <v>9169</v>
      </c>
    </row>
    <row r="7363" spans="1:1" x14ac:dyDescent="0.2">
      <c r="A7363" s="254" t="s">
        <v>9169</v>
      </c>
    </row>
    <row r="7364" spans="1:1" x14ac:dyDescent="0.2">
      <c r="A7364" s="254" t="s">
        <v>9169</v>
      </c>
    </row>
    <row r="7365" spans="1:1" x14ac:dyDescent="0.2">
      <c r="A7365" s="254" t="s">
        <v>9169</v>
      </c>
    </row>
    <row r="7366" spans="1:1" x14ac:dyDescent="0.2">
      <c r="A7366" s="254" t="s">
        <v>9169</v>
      </c>
    </row>
    <row r="7367" spans="1:1" x14ac:dyDescent="0.2">
      <c r="A7367" s="254" t="s">
        <v>9169</v>
      </c>
    </row>
    <row r="7368" spans="1:1" x14ac:dyDescent="0.2">
      <c r="A7368" s="254" t="s">
        <v>9169</v>
      </c>
    </row>
    <row r="7369" spans="1:1" x14ac:dyDescent="0.2">
      <c r="A7369" s="254" t="s">
        <v>9169</v>
      </c>
    </row>
    <row r="7370" spans="1:1" x14ac:dyDescent="0.2">
      <c r="A7370" s="254" t="s">
        <v>9169</v>
      </c>
    </row>
    <row r="7371" spans="1:1" x14ac:dyDescent="0.2">
      <c r="A7371" s="254" t="s">
        <v>9169</v>
      </c>
    </row>
    <row r="7372" spans="1:1" x14ac:dyDescent="0.2">
      <c r="A7372" s="254" t="s">
        <v>9169</v>
      </c>
    </row>
    <row r="7373" spans="1:1" x14ac:dyDescent="0.2">
      <c r="A7373" s="254" t="s">
        <v>9169</v>
      </c>
    </row>
    <row r="7374" spans="1:1" x14ac:dyDescent="0.2">
      <c r="A7374" s="254" t="s">
        <v>9169</v>
      </c>
    </row>
    <row r="7375" spans="1:1" x14ac:dyDescent="0.2">
      <c r="A7375" s="254" t="s">
        <v>9169</v>
      </c>
    </row>
    <row r="7376" spans="1:1" x14ac:dyDescent="0.2">
      <c r="A7376" s="254" t="s">
        <v>9169</v>
      </c>
    </row>
    <row r="7377" spans="1:1" x14ac:dyDescent="0.2">
      <c r="A7377" s="254" t="s">
        <v>9169</v>
      </c>
    </row>
    <row r="7378" spans="1:1" x14ac:dyDescent="0.2">
      <c r="A7378" s="254" t="s">
        <v>9169</v>
      </c>
    </row>
    <row r="7379" spans="1:1" x14ac:dyDescent="0.2">
      <c r="A7379" s="254" t="s">
        <v>9169</v>
      </c>
    </row>
    <row r="7380" spans="1:1" x14ac:dyDescent="0.2">
      <c r="A7380" s="254" t="s">
        <v>9169</v>
      </c>
    </row>
    <row r="7381" spans="1:1" x14ac:dyDescent="0.2">
      <c r="A7381" s="254" t="s">
        <v>9169</v>
      </c>
    </row>
    <row r="7382" spans="1:1" x14ac:dyDescent="0.2">
      <c r="A7382" s="254" t="s">
        <v>9169</v>
      </c>
    </row>
    <row r="7383" spans="1:1" x14ac:dyDescent="0.2">
      <c r="A7383" s="254" t="s">
        <v>9169</v>
      </c>
    </row>
    <row r="7384" spans="1:1" x14ac:dyDescent="0.2">
      <c r="A7384" s="254" t="s">
        <v>9169</v>
      </c>
    </row>
    <row r="7385" spans="1:1" x14ac:dyDescent="0.2">
      <c r="A7385" s="254" t="s">
        <v>9169</v>
      </c>
    </row>
    <row r="7386" spans="1:1" x14ac:dyDescent="0.2">
      <c r="A7386" s="254" t="s">
        <v>9169</v>
      </c>
    </row>
    <row r="7387" spans="1:1" x14ac:dyDescent="0.2">
      <c r="A7387" s="254" t="s">
        <v>9169</v>
      </c>
    </row>
    <row r="7388" spans="1:1" x14ac:dyDescent="0.2">
      <c r="A7388" s="254" t="s">
        <v>9169</v>
      </c>
    </row>
    <row r="7389" spans="1:1" x14ac:dyDescent="0.2">
      <c r="A7389" s="254" t="s">
        <v>9169</v>
      </c>
    </row>
    <row r="7390" spans="1:1" x14ac:dyDescent="0.2">
      <c r="A7390" s="254" t="s">
        <v>9169</v>
      </c>
    </row>
    <row r="7391" spans="1:1" x14ac:dyDescent="0.2">
      <c r="A7391" s="254" t="s">
        <v>9169</v>
      </c>
    </row>
    <row r="7392" spans="1:1" x14ac:dyDescent="0.2">
      <c r="A7392" s="254" t="s">
        <v>9169</v>
      </c>
    </row>
    <row r="7393" spans="1:1" x14ac:dyDescent="0.2">
      <c r="A7393" s="254" t="s">
        <v>9169</v>
      </c>
    </row>
    <row r="7394" spans="1:1" x14ac:dyDescent="0.2">
      <c r="A7394" s="254" t="s">
        <v>9169</v>
      </c>
    </row>
    <row r="7395" spans="1:1" x14ac:dyDescent="0.2">
      <c r="A7395" s="254" t="s">
        <v>9169</v>
      </c>
    </row>
    <row r="7396" spans="1:1" x14ac:dyDescent="0.2">
      <c r="A7396" s="254" t="s">
        <v>9169</v>
      </c>
    </row>
    <row r="7397" spans="1:1" x14ac:dyDescent="0.2">
      <c r="A7397" s="254" t="s">
        <v>9169</v>
      </c>
    </row>
    <row r="7398" spans="1:1" x14ac:dyDescent="0.2">
      <c r="A7398" s="254" t="s">
        <v>9169</v>
      </c>
    </row>
    <row r="7399" spans="1:1" x14ac:dyDescent="0.2">
      <c r="A7399" s="254" t="s">
        <v>9169</v>
      </c>
    </row>
    <row r="7400" spans="1:1" x14ac:dyDescent="0.2">
      <c r="A7400" s="254" t="s">
        <v>9169</v>
      </c>
    </row>
    <row r="7401" spans="1:1" x14ac:dyDescent="0.2">
      <c r="A7401" s="254" t="s">
        <v>9169</v>
      </c>
    </row>
    <row r="7402" spans="1:1" x14ac:dyDescent="0.2">
      <c r="A7402" s="254" t="s">
        <v>9169</v>
      </c>
    </row>
    <row r="7403" spans="1:1" x14ac:dyDescent="0.2">
      <c r="A7403" s="254" t="s">
        <v>9169</v>
      </c>
    </row>
    <row r="7404" spans="1:1" x14ac:dyDescent="0.2">
      <c r="A7404" s="254" t="s">
        <v>9169</v>
      </c>
    </row>
    <row r="7405" spans="1:1" x14ac:dyDescent="0.2">
      <c r="A7405" s="254" t="s">
        <v>9169</v>
      </c>
    </row>
    <row r="7406" spans="1:1" x14ac:dyDescent="0.2">
      <c r="A7406" s="254" t="s">
        <v>9169</v>
      </c>
    </row>
    <row r="7407" spans="1:1" x14ac:dyDescent="0.2">
      <c r="A7407" s="254" t="s">
        <v>9169</v>
      </c>
    </row>
    <row r="7408" spans="1:1" x14ac:dyDescent="0.2">
      <c r="A7408" s="254" t="s">
        <v>9169</v>
      </c>
    </row>
    <row r="7409" spans="1:1" x14ac:dyDescent="0.2">
      <c r="A7409" s="254" t="s">
        <v>9169</v>
      </c>
    </row>
    <row r="7410" spans="1:1" x14ac:dyDescent="0.2">
      <c r="A7410" s="254" t="s">
        <v>9169</v>
      </c>
    </row>
    <row r="7411" spans="1:1" x14ac:dyDescent="0.2">
      <c r="A7411" s="254" t="s">
        <v>9169</v>
      </c>
    </row>
    <row r="7412" spans="1:1" x14ac:dyDescent="0.2">
      <c r="A7412" s="254" t="s">
        <v>9169</v>
      </c>
    </row>
    <row r="7413" spans="1:1" x14ac:dyDescent="0.2">
      <c r="A7413" s="254" t="s">
        <v>9169</v>
      </c>
    </row>
    <row r="7414" spans="1:1" x14ac:dyDescent="0.2">
      <c r="A7414" s="254" t="s">
        <v>9169</v>
      </c>
    </row>
    <row r="7415" spans="1:1" x14ac:dyDescent="0.2">
      <c r="A7415" s="254" t="s">
        <v>9169</v>
      </c>
    </row>
    <row r="7416" spans="1:1" x14ac:dyDescent="0.2">
      <c r="A7416" s="254" t="s">
        <v>9169</v>
      </c>
    </row>
    <row r="7417" spans="1:1" x14ac:dyDescent="0.2">
      <c r="A7417" s="254" t="s">
        <v>9169</v>
      </c>
    </row>
    <row r="7418" spans="1:1" x14ac:dyDescent="0.2">
      <c r="A7418" s="254" t="s">
        <v>9169</v>
      </c>
    </row>
    <row r="7419" spans="1:1" x14ac:dyDescent="0.2">
      <c r="A7419" s="254" t="s">
        <v>9169</v>
      </c>
    </row>
    <row r="7420" spans="1:1" x14ac:dyDescent="0.2">
      <c r="A7420" s="254" t="s">
        <v>9169</v>
      </c>
    </row>
    <row r="7421" spans="1:1" x14ac:dyDescent="0.2">
      <c r="A7421" s="254" t="s">
        <v>9169</v>
      </c>
    </row>
    <row r="7422" spans="1:1" x14ac:dyDescent="0.2">
      <c r="A7422" s="254" t="s">
        <v>9169</v>
      </c>
    </row>
    <row r="7423" spans="1:1" x14ac:dyDescent="0.2">
      <c r="A7423" s="254" t="s">
        <v>9169</v>
      </c>
    </row>
    <row r="7424" spans="1:1" x14ac:dyDescent="0.2">
      <c r="A7424" s="254" t="s">
        <v>9169</v>
      </c>
    </row>
    <row r="7425" spans="1:1" x14ac:dyDescent="0.2">
      <c r="A7425" s="254" t="s">
        <v>9169</v>
      </c>
    </row>
    <row r="7426" spans="1:1" x14ac:dyDescent="0.2">
      <c r="A7426" s="254" t="s">
        <v>9169</v>
      </c>
    </row>
    <row r="7427" spans="1:1" x14ac:dyDescent="0.2">
      <c r="A7427" s="254" t="s">
        <v>9169</v>
      </c>
    </row>
    <row r="7428" spans="1:1" x14ac:dyDescent="0.2">
      <c r="A7428" s="254" t="s">
        <v>9169</v>
      </c>
    </row>
    <row r="7429" spans="1:1" x14ac:dyDescent="0.2">
      <c r="A7429" s="254" t="s">
        <v>9169</v>
      </c>
    </row>
    <row r="7430" spans="1:1" x14ac:dyDescent="0.2">
      <c r="A7430" s="254" t="s">
        <v>9169</v>
      </c>
    </row>
    <row r="7431" spans="1:1" x14ac:dyDescent="0.2">
      <c r="A7431" s="254" t="s">
        <v>9169</v>
      </c>
    </row>
    <row r="7432" spans="1:1" x14ac:dyDescent="0.2">
      <c r="A7432" s="254" t="s">
        <v>9169</v>
      </c>
    </row>
    <row r="7433" spans="1:1" x14ac:dyDescent="0.2">
      <c r="A7433" s="254" t="s">
        <v>9169</v>
      </c>
    </row>
    <row r="7434" spans="1:1" x14ac:dyDescent="0.2">
      <c r="A7434" s="254" t="s">
        <v>9169</v>
      </c>
    </row>
    <row r="7435" spans="1:1" x14ac:dyDescent="0.2">
      <c r="A7435" s="254" t="s">
        <v>9169</v>
      </c>
    </row>
    <row r="7436" spans="1:1" x14ac:dyDescent="0.2">
      <c r="A7436" s="254" t="s">
        <v>9169</v>
      </c>
    </row>
    <row r="7437" spans="1:1" x14ac:dyDescent="0.2">
      <c r="A7437" s="254" t="s">
        <v>9169</v>
      </c>
    </row>
    <row r="7438" spans="1:1" x14ac:dyDescent="0.2">
      <c r="A7438" s="254" t="s">
        <v>9169</v>
      </c>
    </row>
    <row r="7439" spans="1:1" x14ac:dyDescent="0.2">
      <c r="A7439" s="254" t="s">
        <v>9169</v>
      </c>
    </row>
    <row r="7440" spans="1:1" x14ac:dyDescent="0.2">
      <c r="A7440" s="254" t="s">
        <v>9169</v>
      </c>
    </row>
    <row r="7441" spans="1:1" x14ac:dyDescent="0.2">
      <c r="A7441" s="254" t="s">
        <v>9169</v>
      </c>
    </row>
    <row r="7442" spans="1:1" x14ac:dyDescent="0.2">
      <c r="A7442" s="254" t="s">
        <v>9169</v>
      </c>
    </row>
    <row r="7443" spans="1:1" x14ac:dyDescent="0.2">
      <c r="A7443" s="254" t="s">
        <v>9169</v>
      </c>
    </row>
    <row r="7444" spans="1:1" x14ac:dyDescent="0.2">
      <c r="A7444" s="254" t="s">
        <v>9169</v>
      </c>
    </row>
    <row r="7445" spans="1:1" x14ac:dyDescent="0.2">
      <c r="A7445" s="254" t="s">
        <v>9169</v>
      </c>
    </row>
    <row r="7446" spans="1:1" x14ac:dyDescent="0.2">
      <c r="A7446" s="254" t="s">
        <v>9169</v>
      </c>
    </row>
    <row r="7447" spans="1:1" x14ac:dyDescent="0.2">
      <c r="A7447" s="254" t="s">
        <v>9169</v>
      </c>
    </row>
    <row r="7448" spans="1:1" x14ac:dyDescent="0.2">
      <c r="A7448" s="254" t="s">
        <v>9169</v>
      </c>
    </row>
    <row r="7449" spans="1:1" x14ac:dyDescent="0.2">
      <c r="A7449" s="254" t="s">
        <v>9169</v>
      </c>
    </row>
    <row r="7450" spans="1:1" x14ac:dyDescent="0.2">
      <c r="A7450" s="254" t="s">
        <v>9169</v>
      </c>
    </row>
    <row r="7451" spans="1:1" x14ac:dyDescent="0.2">
      <c r="A7451" s="254" t="s">
        <v>9169</v>
      </c>
    </row>
    <row r="7452" spans="1:1" x14ac:dyDescent="0.2">
      <c r="A7452" s="254" t="s">
        <v>9169</v>
      </c>
    </row>
    <row r="7453" spans="1:1" x14ac:dyDescent="0.2">
      <c r="A7453" s="254" t="s">
        <v>9169</v>
      </c>
    </row>
    <row r="7454" spans="1:1" x14ac:dyDescent="0.2">
      <c r="A7454" s="254" t="s">
        <v>9169</v>
      </c>
    </row>
    <row r="7455" spans="1:1" x14ac:dyDescent="0.2">
      <c r="A7455" s="254" t="s">
        <v>9169</v>
      </c>
    </row>
    <row r="7456" spans="1:1" x14ac:dyDescent="0.2">
      <c r="A7456" s="254" t="s">
        <v>9169</v>
      </c>
    </row>
    <row r="7457" spans="1:1" x14ac:dyDescent="0.2">
      <c r="A7457" s="254" t="s">
        <v>9169</v>
      </c>
    </row>
    <row r="7458" spans="1:1" x14ac:dyDescent="0.2">
      <c r="A7458" s="254" t="s">
        <v>9169</v>
      </c>
    </row>
    <row r="7459" spans="1:1" x14ac:dyDescent="0.2">
      <c r="A7459" s="254" t="s">
        <v>9169</v>
      </c>
    </row>
    <row r="7460" spans="1:1" x14ac:dyDescent="0.2">
      <c r="A7460" s="254" t="s">
        <v>9169</v>
      </c>
    </row>
    <row r="7461" spans="1:1" x14ac:dyDescent="0.2">
      <c r="A7461" s="254" t="s">
        <v>9169</v>
      </c>
    </row>
    <row r="7462" spans="1:1" x14ac:dyDescent="0.2">
      <c r="A7462" s="254" t="s">
        <v>9169</v>
      </c>
    </row>
    <row r="7463" spans="1:1" x14ac:dyDescent="0.2">
      <c r="A7463" s="254" t="s">
        <v>9169</v>
      </c>
    </row>
    <row r="7464" spans="1:1" x14ac:dyDescent="0.2">
      <c r="A7464" s="254" t="s">
        <v>9169</v>
      </c>
    </row>
    <row r="7465" spans="1:1" x14ac:dyDescent="0.2">
      <c r="A7465" s="254" t="s">
        <v>9169</v>
      </c>
    </row>
    <row r="7466" spans="1:1" x14ac:dyDescent="0.2">
      <c r="A7466" s="254" t="s">
        <v>9169</v>
      </c>
    </row>
    <row r="7467" spans="1:1" x14ac:dyDescent="0.2">
      <c r="A7467" s="254" t="s">
        <v>9169</v>
      </c>
    </row>
    <row r="7468" spans="1:1" x14ac:dyDescent="0.2">
      <c r="A7468" s="254" t="s">
        <v>9169</v>
      </c>
    </row>
    <row r="7469" spans="1:1" x14ac:dyDescent="0.2">
      <c r="A7469" s="254" t="s">
        <v>9169</v>
      </c>
    </row>
    <row r="7470" spans="1:1" x14ac:dyDescent="0.2">
      <c r="A7470" s="254" t="s">
        <v>9169</v>
      </c>
    </row>
    <row r="7471" spans="1:1" x14ac:dyDescent="0.2">
      <c r="A7471" s="254" t="s">
        <v>9169</v>
      </c>
    </row>
    <row r="7472" spans="1:1" x14ac:dyDescent="0.2">
      <c r="A7472" s="254" t="s">
        <v>9169</v>
      </c>
    </row>
    <row r="7473" spans="1:1" x14ac:dyDescent="0.2">
      <c r="A7473" s="254" t="s">
        <v>9169</v>
      </c>
    </row>
    <row r="7474" spans="1:1" x14ac:dyDescent="0.2">
      <c r="A7474" s="254" t="s">
        <v>9169</v>
      </c>
    </row>
    <row r="7475" spans="1:1" x14ac:dyDescent="0.2">
      <c r="A7475" s="254" t="s">
        <v>9169</v>
      </c>
    </row>
    <row r="7476" spans="1:1" x14ac:dyDescent="0.2">
      <c r="A7476" s="254" t="s">
        <v>9169</v>
      </c>
    </row>
    <row r="7477" spans="1:1" x14ac:dyDescent="0.2">
      <c r="A7477" s="254" t="s">
        <v>9169</v>
      </c>
    </row>
    <row r="7478" spans="1:1" x14ac:dyDescent="0.2">
      <c r="A7478" s="254" t="s">
        <v>9169</v>
      </c>
    </row>
    <row r="7479" spans="1:1" x14ac:dyDescent="0.2">
      <c r="A7479" s="254" t="s">
        <v>9169</v>
      </c>
    </row>
    <row r="7480" spans="1:1" x14ac:dyDescent="0.2">
      <c r="A7480" s="254" t="s">
        <v>9169</v>
      </c>
    </row>
    <row r="7481" spans="1:1" x14ac:dyDescent="0.2">
      <c r="A7481" s="254" t="s">
        <v>9169</v>
      </c>
    </row>
    <row r="7482" spans="1:1" x14ac:dyDescent="0.2">
      <c r="A7482" s="254" t="s">
        <v>9169</v>
      </c>
    </row>
    <row r="7483" spans="1:1" x14ac:dyDescent="0.2">
      <c r="A7483" s="254" t="s">
        <v>9169</v>
      </c>
    </row>
    <row r="7484" spans="1:1" x14ac:dyDescent="0.2">
      <c r="A7484" s="254" t="s">
        <v>9169</v>
      </c>
    </row>
    <row r="7485" spans="1:1" x14ac:dyDescent="0.2">
      <c r="A7485" s="254" t="s">
        <v>9169</v>
      </c>
    </row>
    <row r="7486" spans="1:1" x14ac:dyDescent="0.2">
      <c r="A7486" s="254" t="s">
        <v>9169</v>
      </c>
    </row>
    <row r="7487" spans="1:1" x14ac:dyDescent="0.2">
      <c r="A7487" s="254" t="s">
        <v>9169</v>
      </c>
    </row>
    <row r="7488" spans="1:1" x14ac:dyDescent="0.2">
      <c r="A7488" s="254" t="s">
        <v>9169</v>
      </c>
    </row>
    <row r="7489" spans="1:1" x14ac:dyDescent="0.2">
      <c r="A7489" s="254" t="s">
        <v>9169</v>
      </c>
    </row>
    <row r="7490" spans="1:1" x14ac:dyDescent="0.2">
      <c r="A7490" s="254" t="s">
        <v>9169</v>
      </c>
    </row>
    <row r="7491" spans="1:1" x14ac:dyDescent="0.2">
      <c r="A7491" s="254" t="s">
        <v>9169</v>
      </c>
    </row>
    <row r="7492" spans="1:1" x14ac:dyDescent="0.2">
      <c r="A7492" s="254" t="s">
        <v>9169</v>
      </c>
    </row>
    <row r="7493" spans="1:1" x14ac:dyDescent="0.2">
      <c r="A7493" s="254" t="s">
        <v>9169</v>
      </c>
    </row>
    <row r="7494" spans="1:1" x14ac:dyDescent="0.2">
      <c r="A7494" s="254" t="s">
        <v>9169</v>
      </c>
    </row>
    <row r="7495" spans="1:1" x14ac:dyDescent="0.2">
      <c r="A7495" s="254" t="s">
        <v>9169</v>
      </c>
    </row>
    <row r="7496" spans="1:1" x14ac:dyDescent="0.2">
      <c r="A7496" s="254" t="s">
        <v>9169</v>
      </c>
    </row>
    <row r="7497" spans="1:1" x14ac:dyDescent="0.2">
      <c r="A7497" s="254" t="s">
        <v>9169</v>
      </c>
    </row>
    <row r="7498" spans="1:1" x14ac:dyDescent="0.2">
      <c r="A7498" s="254" t="s">
        <v>9169</v>
      </c>
    </row>
    <row r="7499" spans="1:1" x14ac:dyDescent="0.2">
      <c r="A7499" s="254" t="s">
        <v>9169</v>
      </c>
    </row>
    <row r="7500" spans="1:1" x14ac:dyDescent="0.2">
      <c r="A7500" s="254" t="s">
        <v>9169</v>
      </c>
    </row>
    <row r="7501" spans="1:1" x14ac:dyDescent="0.2">
      <c r="A7501" s="254" t="s">
        <v>9169</v>
      </c>
    </row>
    <row r="7502" spans="1:1" x14ac:dyDescent="0.2">
      <c r="A7502" s="254" t="s">
        <v>9169</v>
      </c>
    </row>
    <row r="7503" spans="1:1" x14ac:dyDescent="0.2">
      <c r="A7503" s="254" t="s">
        <v>9169</v>
      </c>
    </row>
    <row r="7504" spans="1:1" x14ac:dyDescent="0.2">
      <c r="A7504" s="254" t="s">
        <v>9169</v>
      </c>
    </row>
    <row r="7505" spans="1:1" x14ac:dyDescent="0.2">
      <c r="A7505" s="254" t="s">
        <v>9169</v>
      </c>
    </row>
    <row r="7506" spans="1:1" x14ac:dyDescent="0.2">
      <c r="A7506" s="254" t="s">
        <v>9169</v>
      </c>
    </row>
    <row r="7507" spans="1:1" x14ac:dyDescent="0.2">
      <c r="A7507" s="254" t="s">
        <v>9169</v>
      </c>
    </row>
    <row r="7508" spans="1:1" x14ac:dyDescent="0.2">
      <c r="A7508" s="254" t="s">
        <v>9169</v>
      </c>
    </row>
    <row r="7509" spans="1:1" x14ac:dyDescent="0.2">
      <c r="A7509" s="254" t="s">
        <v>9169</v>
      </c>
    </row>
    <row r="7510" spans="1:1" x14ac:dyDescent="0.2">
      <c r="A7510" s="254" t="s">
        <v>9169</v>
      </c>
    </row>
    <row r="7511" spans="1:1" x14ac:dyDescent="0.2">
      <c r="A7511" s="254" t="s">
        <v>9169</v>
      </c>
    </row>
    <row r="7512" spans="1:1" x14ac:dyDescent="0.2">
      <c r="A7512" s="254" t="s">
        <v>9169</v>
      </c>
    </row>
    <row r="7513" spans="1:1" x14ac:dyDescent="0.2">
      <c r="A7513" s="254" t="s">
        <v>9169</v>
      </c>
    </row>
    <row r="7514" spans="1:1" x14ac:dyDescent="0.2">
      <c r="A7514" s="254" t="s">
        <v>9169</v>
      </c>
    </row>
    <row r="7515" spans="1:1" x14ac:dyDescent="0.2">
      <c r="A7515" s="254" t="s">
        <v>9169</v>
      </c>
    </row>
    <row r="7516" spans="1:1" x14ac:dyDescent="0.2">
      <c r="A7516" s="254" t="s">
        <v>9169</v>
      </c>
    </row>
    <row r="7517" spans="1:1" x14ac:dyDescent="0.2">
      <c r="A7517" s="254" t="s">
        <v>9169</v>
      </c>
    </row>
    <row r="7518" spans="1:1" x14ac:dyDescent="0.2">
      <c r="A7518" s="254" t="s">
        <v>9169</v>
      </c>
    </row>
    <row r="7519" spans="1:1" x14ac:dyDescent="0.2">
      <c r="A7519" s="254" t="s">
        <v>9169</v>
      </c>
    </row>
    <row r="7520" spans="1:1" x14ac:dyDescent="0.2">
      <c r="A7520" s="254" t="s">
        <v>9169</v>
      </c>
    </row>
    <row r="7521" spans="1:1" x14ac:dyDescent="0.2">
      <c r="A7521" s="254" t="s">
        <v>9169</v>
      </c>
    </row>
    <row r="7522" spans="1:1" x14ac:dyDescent="0.2">
      <c r="A7522" s="254" t="s">
        <v>9169</v>
      </c>
    </row>
    <row r="7523" spans="1:1" x14ac:dyDescent="0.2">
      <c r="A7523" s="254" t="s">
        <v>9169</v>
      </c>
    </row>
    <row r="7524" spans="1:1" x14ac:dyDescent="0.2">
      <c r="A7524" s="254" t="s">
        <v>9169</v>
      </c>
    </row>
    <row r="7525" spans="1:1" x14ac:dyDescent="0.2">
      <c r="A7525" s="254" t="s">
        <v>9169</v>
      </c>
    </row>
    <row r="7526" spans="1:1" x14ac:dyDescent="0.2">
      <c r="A7526" s="254" t="s">
        <v>9169</v>
      </c>
    </row>
    <row r="7527" spans="1:1" x14ac:dyDescent="0.2">
      <c r="A7527" s="254" t="s">
        <v>9169</v>
      </c>
    </row>
    <row r="7528" spans="1:1" x14ac:dyDescent="0.2">
      <c r="A7528" s="254" t="s">
        <v>9169</v>
      </c>
    </row>
    <row r="7529" spans="1:1" x14ac:dyDescent="0.2">
      <c r="A7529" s="254" t="s">
        <v>9169</v>
      </c>
    </row>
    <row r="7530" spans="1:1" x14ac:dyDescent="0.2">
      <c r="A7530" s="254" t="s">
        <v>9169</v>
      </c>
    </row>
    <row r="7531" spans="1:1" x14ac:dyDescent="0.2">
      <c r="A7531" s="254" t="s">
        <v>9169</v>
      </c>
    </row>
    <row r="7532" spans="1:1" x14ac:dyDescent="0.2">
      <c r="A7532" s="254" t="s">
        <v>9169</v>
      </c>
    </row>
    <row r="7533" spans="1:1" x14ac:dyDescent="0.2">
      <c r="A7533" s="254" t="s">
        <v>9169</v>
      </c>
    </row>
    <row r="7534" spans="1:1" x14ac:dyDescent="0.2">
      <c r="A7534" s="254" t="s">
        <v>9169</v>
      </c>
    </row>
    <row r="7535" spans="1:1" x14ac:dyDescent="0.2">
      <c r="A7535" s="254" t="s">
        <v>9169</v>
      </c>
    </row>
    <row r="7536" spans="1:1" x14ac:dyDescent="0.2">
      <c r="A7536" s="254" t="s">
        <v>9169</v>
      </c>
    </row>
    <row r="7537" spans="1:1" x14ac:dyDescent="0.2">
      <c r="A7537" s="254" t="s">
        <v>9169</v>
      </c>
    </row>
    <row r="7538" spans="1:1" x14ac:dyDescent="0.2">
      <c r="A7538" s="254" t="s">
        <v>9169</v>
      </c>
    </row>
    <row r="7539" spans="1:1" x14ac:dyDescent="0.2">
      <c r="A7539" s="254" t="s">
        <v>9169</v>
      </c>
    </row>
    <row r="7540" spans="1:1" x14ac:dyDescent="0.2">
      <c r="A7540" s="254" t="s">
        <v>9169</v>
      </c>
    </row>
    <row r="7541" spans="1:1" x14ac:dyDescent="0.2">
      <c r="A7541" s="254" t="s">
        <v>9169</v>
      </c>
    </row>
    <row r="7542" spans="1:1" x14ac:dyDescent="0.2">
      <c r="A7542" s="254" t="s">
        <v>9169</v>
      </c>
    </row>
    <row r="7543" spans="1:1" x14ac:dyDescent="0.2">
      <c r="A7543" s="254" t="s">
        <v>9169</v>
      </c>
    </row>
    <row r="7544" spans="1:1" x14ac:dyDescent="0.2">
      <c r="A7544" s="254" t="s">
        <v>9169</v>
      </c>
    </row>
    <row r="7545" spans="1:1" x14ac:dyDescent="0.2">
      <c r="A7545" s="254" t="s">
        <v>9169</v>
      </c>
    </row>
    <row r="7546" spans="1:1" x14ac:dyDescent="0.2">
      <c r="A7546" s="254" t="s">
        <v>9169</v>
      </c>
    </row>
    <row r="7547" spans="1:1" x14ac:dyDescent="0.2">
      <c r="A7547" s="254" t="s">
        <v>9169</v>
      </c>
    </row>
    <row r="7548" spans="1:1" x14ac:dyDescent="0.2">
      <c r="A7548" s="254" t="s">
        <v>9169</v>
      </c>
    </row>
    <row r="7549" spans="1:1" x14ac:dyDescent="0.2">
      <c r="A7549" s="254" t="s">
        <v>9169</v>
      </c>
    </row>
    <row r="7550" spans="1:1" x14ac:dyDescent="0.2">
      <c r="A7550" s="254" t="s">
        <v>9169</v>
      </c>
    </row>
    <row r="7551" spans="1:1" x14ac:dyDescent="0.2">
      <c r="A7551" s="254" t="s">
        <v>9169</v>
      </c>
    </row>
    <row r="7552" spans="1:1" x14ac:dyDescent="0.2">
      <c r="A7552" s="254" t="s">
        <v>9169</v>
      </c>
    </row>
    <row r="7553" spans="1:1" x14ac:dyDescent="0.2">
      <c r="A7553" s="254" t="s">
        <v>9169</v>
      </c>
    </row>
    <row r="7554" spans="1:1" x14ac:dyDescent="0.2">
      <c r="A7554" s="254" t="s">
        <v>9169</v>
      </c>
    </row>
    <row r="7555" spans="1:1" x14ac:dyDescent="0.2">
      <c r="A7555" s="254" t="s">
        <v>9169</v>
      </c>
    </row>
    <row r="7556" spans="1:1" x14ac:dyDescent="0.2">
      <c r="A7556" s="254" t="s">
        <v>9169</v>
      </c>
    </row>
    <row r="7557" spans="1:1" x14ac:dyDescent="0.2">
      <c r="A7557" s="254" t="s">
        <v>9169</v>
      </c>
    </row>
    <row r="7558" spans="1:1" x14ac:dyDescent="0.2">
      <c r="A7558" s="254" t="s">
        <v>9169</v>
      </c>
    </row>
    <row r="7559" spans="1:1" x14ac:dyDescent="0.2">
      <c r="A7559" s="254" t="s">
        <v>9169</v>
      </c>
    </row>
    <row r="7560" spans="1:1" x14ac:dyDescent="0.2">
      <c r="A7560" s="254" t="s">
        <v>9169</v>
      </c>
    </row>
    <row r="7561" spans="1:1" x14ac:dyDescent="0.2">
      <c r="A7561" s="254" t="s">
        <v>9169</v>
      </c>
    </row>
    <row r="7562" spans="1:1" x14ac:dyDescent="0.2">
      <c r="A7562" s="254" t="s">
        <v>9169</v>
      </c>
    </row>
    <row r="7563" spans="1:1" x14ac:dyDescent="0.2">
      <c r="A7563" s="254" t="s">
        <v>9169</v>
      </c>
    </row>
    <row r="7564" spans="1:1" x14ac:dyDescent="0.2">
      <c r="A7564" s="254" t="s">
        <v>9169</v>
      </c>
    </row>
    <row r="7565" spans="1:1" x14ac:dyDescent="0.2">
      <c r="A7565" s="254" t="s">
        <v>9169</v>
      </c>
    </row>
    <row r="7566" spans="1:1" x14ac:dyDescent="0.2">
      <c r="A7566" s="254" t="s">
        <v>9169</v>
      </c>
    </row>
    <row r="7567" spans="1:1" x14ac:dyDescent="0.2">
      <c r="A7567" s="254" t="s">
        <v>9169</v>
      </c>
    </row>
    <row r="7568" spans="1:1" x14ac:dyDescent="0.2">
      <c r="A7568" s="254" t="s">
        <v>9169</v>
      </c>
    </row>
    <row r="7569" spans="1:1" x14ac:dyDescent="0.2">
      <c r="A7569" s="254" t="s">
        <v>9169</v>
      </c>
    </row>
    <row r="7570" spans="1:1" x14ac:dyDescent="0.2">
      <c r="A7570" s="254" t="s">
        <v>9169</v>
      </c>
    </row>
    <row r="7571" spans="1:1" x14ac:dyDescent="0.2">
      <c r="A7571" s="254" t="s">
        <v>9169</v>
      </c>
    </row>
    <row r="7572" spans="1:1" x14ac:dyDescent="0.2">
      <c r="A7572" s="254" t="s">
        <v>9169</v>
      </c>
    </row>
    <row r="7573" spans="1:1" x14ac:dyDescent="0.2">
      <c r="A7573" s="254" t="s">
        <v>9169</v>
      </c>
    </row>
    <row r="7574" spans="1:1" x14ac:dyDescent="0.2">
      <c r="A7574" s="254" t="s">
        <v>9169</v>
      </c>
    </row>
    <row r="7575" spans="1:1" x14ac:dyDescent="0.2">
      <c r="A7575" s="254" t="s">
        <v>9169</v>
      </c>
    </row>
    <row r="7576" spans="1:1" x14ac:dyDescent="0.2">
      <c r="A7576" s="254" t="s">
        <v>9169</v>
      </c>
    </row>
    <row r="7577" spans="1:1" x14ac:dyDescent="0.2">
      <c r="A7577" s="254" t="s">
        <v>9169</v>
      </c>
    </row>
    <row r="7578" spans="1:1" x14ac:dyDescent="0.2">
      <c r="A7578" s="254" t="s">
        <v>9169</v>
      </c>
    </row>
    <row r="7579" spans="1:1" x14ac:dyDescent="0.2">
      <c r="A7579" s="254" t="s">
        <v>9169</v>
      </c>
    </row>
    <row r="7580" spans="1:1" x14ac:dyDescent="0.2">
      <c r="A7580" s="254" t="s">
        <v>9169</v>
      </c>
    </row>
    <row r="7581" spans="1:1" x14ac:dyDescent="0.2">
      <c r="A7581" s="254" t="s">
        <v>9169</v>
      </c>
    </row>
    <row r="7582" spans="1:1" x14ac:dyDescent="0.2">
      <c r="A7582" s="254" t="s">
        <v>9169</v>
      </c>
    </row>
    <row r="7583" spans="1:1" x14ac:dyDescent="0.2">
      <c r="A7583" s="254" t="s">
        <v>9169</v>
      </c>
    </row>
    <row r="7584" spans="1:1" x14ac:dyDescent="0.2">
      <c r="A7584" s="254" t="s">
        <v>9169</v>
      </c>
    </row>
    <row r="7585" spans="1:1" x14ac:dyDescent="0.2">
      <c r="A7585" s="254" t="s">
        <v>9169</v>
      </c>
    </row>
    <row r="7586" spans="1:1" x14ac:dyDescent="0.2">
      <c r="A7586" s="254" t="s">
        <v>9169</v>
      </c>
    </row>
    <row r="7587" spans="1:1" x14ac:dyDescent="0.2">
      <c r="A7587" s="254" t="s">
        <v>9169</v>
      </c>
    </row>
    <row r="7588" spans="1:1" x14ac:dyDescent="0.2">
      <c r="A7588" s="254" t="s">
        <v>9169</v>
      </c>
    </row>
    <row r="7589" spans="1:1" x14ac:dyDescent="0.2">
      <c r="A7589" s="254" t="s">
        <v>9169</v>
      </c>
    </row>
    <row r="7590" spans="1:1" x14ac:dyDescent="0.2">
      <c r="A7590" s="254" t="s">
        <v>9169</v>
      </c>
    </row>
    <row r="7591" spans="1:1" x14ac:dyDescent="0.2">
      <c r="A7591" s="254" t="s">
        <v>9169</v>
      </c>
    </row>
    <row r="7592" spans="1:1" x14ac:dyDescent="0.2">
      <c r="A7592" s="254" t="s">
        <v>9169</v>
      </c>
    </row>
    <row r="7593" spans="1:1" x14ac:dyDescent="0.2">
      <c r="A7593" s="254" t="s">
        <v>9169</v>
      </c>
    </row>
    <row r="7594" spans="1:1" x14ac:dyDescent="0.2">
      <c r="A7594" s="254" t="s">
        <v>9169</v>
      </c>
    </row>
    <row r="7595" spans="1:1" x14ac:dyDescent="0.2">
      <c r="A7595" s="254" t="s">
        <v>9169</v>
      </c>
    </row>
    <row r="7596" spans="1:1" x14ac:dyDescent="0.2">
      <c r="A7596" s="254" t="s">
        <v>9169</v>
      </c>
    </row>
    <row r="7597" spans="1:1" x14ac:dyDescent="0.2">
      <c r="A7597" s="254" t="s">
        <v>9169</v>
      </c>
    </row>
    <row r="7598" spans="1:1" x14ac:dyDescent="0.2">
      <c r="A7598" s="254" t="s">
        <v>9169</v>
      </c>
    </row>
    <row r="7599" spans="1:1" x14ac:dyDescent="0.2">
      <c r="A7599" s="254" t="s">
        <v>9169</v>
      </c>
    </row>
    <row r="7600" spans="1:1" x14ac:dyDescent="0.2">
      <c r="A7600" s="254" t="s">
        <v>9169</v>
      </c>
    </row>
    <row r="7601" spans="1:1" x14ac:dyDescent="0.2">
      <c r="A7601" s="254" t="s">
        <v>9169</v>
      </c>
    </row>
    <row r="7602" spans="1:1" x14ac:dyDescent="0.2">
      <c r="A7602" s="254" t="s">
        <v>9169</v>
      </c>
    </row>
    <row r="7603" spans="1:1" x14ac:dyDescent="0.2">
      <c r="A7603" s="254" t="s">
        <v>9169</v>
      </c>
    </row>
    <row r="7604" spans="1:1" x14ac:dyDescent="0.2">
      <c r="A7604" s="254" t="s">
        <v>9169</v>
      </c>
    </row>
    <row r="7605" spans="1:1" x14ac:dyDescent="0.2">
      <c r="A7605" s="254" t="s">
        <v>9169</v>
      </c>
    </row>
    <row r="7606" spans="1:1" x14ac:dyDescent="0.2">
      <c r="A7606" s="254" t="s">
        <v>9169</v>
      </c>
    </row>
    <row r="7607" spans="1:1" x14ac:dyDescent="0.2">
      <c r="A7607" s="254" t="s">
        <v>9169</v>
      </c>
    </row>
    <row r="7608" spans="1:1" x14ac:dyDescent="0.2">
      <c r="A7608" s="254" t="s">
        <v>9169</v>
      </c>
    </row>
    <row r="7609" spans="1:1" x14ac:dyDescent="0.2">
      <c r="A7609" s="254" t="s">
        <v>9169</v>
      </c>
    </row>
    <row r="7610" spans="1:1" x14ac:dyDescent="0.2">
      <c r="A7610" s="254" t="s">
        <v>9169</v>
      </c>
    </row>
    <row r="7611" spans="1:1" x14ac:dyDescent="0.2">
      <c r="A7611" s="254" t="s">
        <v>9169</v>
      </c>
    </row>
    <row r="7612" spans="1:1" x14ac:dyDescent="0.2">
      <c r="A7612" s="254" t="s">
        <v>9169</v>
      </c>
    </row>
    <row r="7613" spans="1:1" x14ac:dyDescent="0.2">
      <c r="A7613" s="254" t="s">
        <v>9169</v>
      </c>
    </row>
    <row r="7614" spans="1:1" x14ac:dyDescent="0.2">
      <c r="A7614" s="254" t="s">
        <v>9169</v>
      </c>
    </row>
    <row r="7615" spans="1:1" x14ac:dyDescent="0.2">
      <c r="A7615" s="254" t="s">
        <v>9169</v>
      </c>
    </row>
    <row r="7616" spans="1:1" x14ac:dyDescent="0.2">
      <c r="A7616" s="254" t="s">
        <v>9169</v>
      </c>
    </row>
    <row r="7617" spans="1:1" x14ac:dyDescent="0.2">
      <c r="A7617" s="254" t="s">
        <v>9169</v>
      </c>
    </row>
    <row r="7618" spans="1:1" x14ac:dyDescent="0.2">
      <c r="A7618" s="254" t="s">
        <v>9169</v>
      </c>
    </row>
    <row r="7619" spans="1:1" x14ac:dyDescent="0.2">
      <c r="A7619" s="254" t="s">
        <v>9169</v>
      </c>
    </row>
    <row r="7620" spans="1:1" x14ac:dyDescent="0.2">
      <c r="A7620" s="254" t="s">
        <v>9169</v>
      </c>
    </row>
    <row r="7621" spans="1:1" x14ac:dyDescent="0.2">
      <c r="A7621" s="254" t="s">
        <v>9169</v>
      </c>
    </row>
    <row r="7622" spans="1:1" x14ac:dyDescent="0.2">
      <c r="A7622" s="254" t="s">
        <v>9169</v>
      </c>
    </row>
    <row r="7623" spans="1:1" x14ac:dyDescent="0.2">
      <c r="A7623" s="254" t="s">
        <v>9169</v>
      </c>
    </row>
    <row r="7624" spans="1:1" x14ac:dyDescent="0.2">
      <c r="A7624" s="254" t="s">
        <v>9169</v>
      </c>
    </row>
    <row r="7625" spans="1:1" x14ac:dyDescent="0.2">
      <c r="A7625" s="254" t="s">
        <v>9169</v>
      </c>
    </row>
    <row r="7626" spans="1:1" x14ac:dyDescent="0.2">
      <c r="A7626" s="254" t="s">
        <v>9169</v>
      </c>
    </row>
    <row r="7627" spans="1:1" x14ac:dyDescent="0.2">
      <c r="A7627" s="254" t="s">
        <v>9169</v>
      </c>
    </row>
    <row r="7628" spans="1:1" x14ac:dyDescent="0.2">
      <c r="A7628" s="254" t="s">
        <v>9169</v>
      </c>
    </row>
    <row r="7629" spans="1:1" x14ac:dyDescent="0.2">
      <c r="A7629" s="254" t="s">
        <v>9169</v>
      </c>
    </row>
    <row r="7630" spans="1:1" x14ac:dyDescent="0.2">
      <c r="A7630" s="254" t="s">
        <v>9169</v>
      </c>
    </row>
    <row r="7631" spans="1:1" x14ac:dyDescent="0.2">
      <c r="A7631" s="254" t="s">
        <v>9169</v>
      </c>
    </row>
    <row r="7632" spans="1:1" x14ac:dyDescent="0.2">
      <c r="A7632" s="254" t="s">
        <v>9169</v>
      </c>
    </row>
    <row r="7633" spans="1:1" x14ac:dyDescent="0.2">
      <c r="A7633" s="254" t="s">
        <v>9169</v>
      </c>
    </row>
    <row r="7634" spans="1:1" x14ac:dyDescent="0.2">
      <c r="A7634" s="254" t="s">
        <v>9169</v>
      </c>
    </row>
    <row r="7635" spans="1:1" x14ac:dyDescent="0.2">
      <c r="A7635" s="254" t="s">
        <v>9169</v>
      </c>
    </row>
    <row r="7636" spans="1:1" x14ac:dyDescent="0.2">
      <c r="A7636" s="254" t="s">
        <v>9169</v>
      </c>
    </row>
    <row r="7637" spans="1:1" x14ac:dyDescent="0.2">
      <c r="A7637" s="254" t="s">
        <v>9169</v>
      </c>
    </row>
    <row r="7638" spans="1:1" x14ac:dyDescent="0.2">
      <c r="A7638" s="254" t="s">
        <v>9169</v>
      </c>
    </row>
    <row r="7639" spans="1:1" x14ac:dyDescent="0.2">
      <c r="A7639" s="254" t="s">
        <v>9169</v>
      </c>
    </row>
    <row r="7640" spans="1:1" x14ac:dyDescent="0.2">
      <c r="A7640" s="254" t="s">
        <v>9169</v>
      </c>
    </row>
    <row r="7641" spans="1:1" x14ac:dyDescent="0.2">
      <c r="A7641" s="254" t="s">
        <v>9169</v>
      </c>
    </row>
    <row r="7642" spans="1:1" x14ac:dyDescent="0.2">
      <c r="A7642" s="254" t="s">
        <v>9169</v>
      </c>
    </row>
    <row r="7643" spans="1:1" x14ac:dyDescent="0.2">
      <c r="A7643" s="254" t="s">
        <v>9169</v>
      </c>
    </row>
    <row r="7644" spans="1:1" x14ac:dyDescent="0.2">
      <c r="A7644" s="254" t="s">
        <v>9169</v>
      </c>
    </row>
    <row r="7645" spans="1:1" x14ac:dyDescent="0.2">
      <c r="A7645" s="254" t="s">
        <v>9169</v>
      </c>
    </row>
    <row r="7646" spans="1:1" x14ac:dyDescent="0.2">
      <c r="A7646" s="254" t="s">
        <v>9169</v>
      </c>
    </row>
    <row r="7647" spans="1:1" x14ac:dyDescent="0.2">
      <c r="A7647" s="254" t="s">
        <v>9169</v>
      </c>
    </row>
    <row r="7648" spans="1:1" x14ac:dyDescent="0.2">
      <c r="A7648" s="254" t="s">
        <v>9169</v>
      </c>
    </row>
    <row r="7649" spans="1:1" x14ac:dyDescent="0.2">
      <c r="A7649" s="254" t="s">
        <v>9169</v>
      </c>
    </row>
    <row r="7650" spans="1:1" x14ac:dyDescent="0.2">
      <c r="A7650" s="254" t="s">
        <v>9169</v>
      </c>
    </row>
    <row r="7651" spans="1:1" x14ac:dyDescent="0.2">
      <c r="A7651" s="254" t="s">
        <v>9169</v>
      </c>
    </row>
    <row r="7652" spans="1:1" x14ac:dyDescent="0.2">
      <c r="A7652" s="254" t="s">
        <v>9169</v>
      </c>
    </row>
    <row r="7653" spans="1:1" x14ac:dyDescent="0.2">
      <c r="A7653" s="254" t="s">
        <v>9169</v>
      </c>
    </row>
    <row r="7654" spans="1:1" x14ac:dyDescent="0.2">
      <c r="A7654" s="254" t="s">
        <v>9169</v>
      </c>
    </row>
    <row r="7655" spans="1:1" x14ac:dyDescent="0.2">
      <c r="A7655" s="254" t="s">
        <v>9169</v>
      </c>
    </row>
    <row r="7656" spans="1:1" x14ac:dyDescent="0.2">
      <c r="A7656" s="254" t="s">
        <v>9169</v>
      </c>
    </row>
    <row r="7657" spans="1:1" x14ac:dyDescent="0.2">
      <c r="A7657" s="254" t="s">
        <v>9169</v>
      </c>
    </row>
    <row r="7658" spans="1:1" x14ac:dyDescent="0.2">
      <c r="A7658" s="254" t="s">
        <v>9169</v>
      </c>
    </row>
    <row r="7659" spans="1:1" x14ac:dyDescent="0.2">
      <c r="A7659" s="254" t="s">
        <v>9169</v>
      </c>
    </row>
    <row r="7660" spans="1:1" x14ac:dyDescent="0.2">
      <c r="A7660" s="254" t="s">
        <v>9169</v>
      </c>
    </row>
    <row r="7661" spans="1:1" x14ac:dyDescent="0.2">
      <c r="A7661" s="254" t="s">
        <v>9169</v>
      </c>
    </row>
    <row r="7662" spans="1:1" x14ac:dyDescent="0.2">
      <c r="A7662" s="254" t="s">
        <v>9169</v>
      </c>
    </row>
    <row r="7663" spans="1:1" x14ac:dyDescent="0.2">
      <c r="A7663" s="254" t="s">
        <v>9169</v>
      </c>
    </row>
    <row r="7664" spans="1:1" x14ac:dyDescent="0.2">
      <c r="A7664" s="254" t="s">
        <v>9169</v>
      </c>
    </row>
    <row r="7665" spans="1:1" x14ac:dyDescent="0.2">
      <c r="A7665" s="254" t="s">
        <v>9169</v>
      </c>
    </row>
    <row r="7666" spans="1:1" x14ac:dyDescent="0.2">
      <c r="A7666" s="254" t="s">
        <v>9169</v>
      </c>
    </row>
    <row r="7667" spans="1:1" x14ac:dyDescent="0.2">
      <c r="A7667" s="254" t="s">
        <v>9169</v>
      </c>
    </row>
    <row r="7668" spans="1:1" x14ac:dyDescent="0.2">
      <c r="A7668" s="254" t="s">
        <v>9169</v>
      </c>
    </row>
    <row r="7669" spans="1:1" x14ac:dyDescent="0.2">
      <c r="A7669" s="254" t="s">
        <v>9169</v>
      </c>
    </row>
    <row r="7670" spans="1:1" x14ac:dyDescent="0.2">
      <c r="A7670" s="254" t="s">
        <v>9169</v>
      </c>
    </row>
    <row r="7671" spans="1:1" x14ac:dyDescent="0.2">
      <c r="A7671" s="254" t="s">
        <v>9169</v>
      </c>
    </row>
    <row r="7672" spans="1:1" x14ac:dyDescent="0.2">
      <c r="A7672" s="254" t="s">
        <v>9169</v>
      </c>
    </row>
    <row r="7673" spans="1:1" x14ac:dyDescent="0.2">
      <c r="A7673" s="254" t="s">
        <v>9169</v>
      </c>
    </row>
    <row r="7674" spans="1:1" x14ac:dyDescent="0.2">
      <c r="A7674" s="254" t="s">
        <v>9169</v>
      </c>
    </row>
    <row r="7675" spans="1:1" x14ac:dyDescent="0.2">
      <c r="A7675" s="254" t="s">
        <v>9169</v>
      </c>
    </row>
    <row r="7676" spans="1:1" x14ac:dyDescent="0.2">
      <c r="A7676" s="254" t="s">
        <v>9169</v>
      </c>
    </row>
    <row r="7677" spans="1:1" x14ac:dyDescent="0.2">
      <c r="A7677" s="254" t="s">
        <v>9169</v>
      </c>
    </row>
    <row r="7678" spans="1:1" x14ac:dyDescent="0.2">
      <c r="A7678" s="254" t="s">
        <v>9169</v>
      </c>
    </row>
    <row r="7679" spans="1:1" x14ac:dyDescent="0.2">
      <c r="A7679" s="254" t="s">
        <v>9169</v>
      </c>
    </row>
    <row r="7680" spans="1:1" x14ac:dyDescent="0.2">
      <c r="A7680" s="254" t="s">
        <v>9169</v>
      </c>
    </row>
    <row r="7681" spans="1:1" x14ac:dyDescent="0.2">
      <c r="A7681" s="254" t="s">
        <v>9169</v>
      </c>
    </row>
    <row r="7682" spans="1:1" x14ac:dyDescent="0.2">
      <c r="A7682" s="254" t="s">
        <v>9169</v>
      </c>
    </row>
    <row r="7683" spans="1:1" x14ac:dyDescent="0.2">
      <c r="A7683" s="254" t="s">
        <v>9169</v>
      </c>
    </row>
    <row r="7684" spans="1:1" x14ac:dyDescent="0.2">
      <c r="A7684" s="254" t="s">
        <v>9169</v>
      </c>
    </row>
    <row r="7685" spans="1:1" x14ac:dyDescent="0.2">
      <c r="A7685" s="254" t="s">
        <v>9169</v>
      </c>
    </row>
    <row r="7686" spans="1:1" x14ac:dyDescent="0.2">
      <c r="A7686" s="254" t="s">
        <v>9169</v>
      </c>
    </row>
    <row r="7687" spans="1:1" x14ac:dyDescent="0.2">
      <c r="A7687" s="254" t="s">
        <v>9169</v>
      </c>
    </row>
    <row r="7688" spans="1:1" x14ac:dyDescent="0.2">
      <c r="A7688" s="254" t="s">
        <v>9169</v>
      </c>
    </row>
    <row r="7689" spans="1:1" x14ac:dyDescent="0.2">
      <c r="A7689" s="254" t="s">
        <v>9169</v>
      </c>
    </row>
    <row r="7690" spans="1:1" x14ac:dyDescent="0.2">
      <c r="A7690" s="254" t="s">
        <v>9169</v>
      </c>
    </row>
    <row r="7691" spans="1:1" x14ac:dyDescent="0.2">
      <c r="A7691" s="254" t="s">
        <v>9169</v>
      </c>
    </row>
    <row r="7692" spans="1:1" x14ac:dyDescent="0.2">
      <c r="A7692" s="254" t="s">
        <v>9169</v>
      </c>
    </row>
    <row r="7693" spans="1:1" x14ac:dyDescent="0.2">
      <c r="A7693" s="254" t="s">
        <v>9169</v>
      </c>
    </row>
    <row r="7694" spans="1:1" x14ac:dyDescent="0.2">
      <c r="A7694" s="254" t="s">
        <v>9169</v>
      </c>
    </row>
    <row r="7695" spans="1:1" x14ac:dyDescent="0.2">
      <c r="A7695" s="254" t="s">
        <v>9169</v>
      </c>
    </row>
    <row r="7696" spans="1:1" x14ac:dyDescent="0.2">
      <c r="A7696" s="254" t="s">
        <v>9169</v>
      </c>
    </row>
    <row r="7697" spans="1:1" x14ac:dyDescent="0.2">
      <c r="A7697" s="254" t="s">
        <v>9169</v>
      </c>
    </row>
    <row r="7698" spans="1:1" x14ac:dyDescent="0.2">
      <c r="A7698" s="254" t="s">
        <v>9169</v>
      </c>
    </row>
    <row r="7699" spans="1:1" x14ac:dyDescent="0.2">
      <c r="A7699" s="254" t="s">
        <v>9169</v>
      </c>
    </row>
    <row r="7700" spans="1:1" x14ac:dyDescent="0.2">
      <c r="A7700" s="254" t="s">
        <v>9169</v>
      </c>
    </row>
    <row r="7701" spans="1:1" x14ac:dyDescent="0.2">
      <c r="A7701" s="254" t="s">
        <v>9169</v>
      </c>
    </row>
    <row r="7702" spans="1:1" x14ac:dyDescent="0.2">
      <c r="A7702" s="254" t="s">
        <v>9169</v>
      </c>
    </row>
    <row r="7703" spans="1:1" x14ac:dyDescent="0.2">
      <c r="A7703" s="254" t="s">
        <v>9169</v>
      </c>
    </row>
    <row r="7704" spans="1:1" x14ac:dyDescent="0.2">
      <c r="A7704" s="254" t="s">
        <v>9169</v>
      </c>
    </row>
    <row r="7705" spans="1:1" x14ac:dyDescent="0.2">
      <c r="A7705" s="254" t="s">
        <v>9169</v>
      </c>
    </row>
    <row r="7706" spans="1:1" x14ac:dyDescent="0.2">
      <c r="A7706" s="254" t="s">
        <v>9169</v>
      </c>
    </row>
    <row r="7707" spans="1:1" x14ac:dyDescent="0.2">
      <c r="A7707" s="254" t="s">
        <v>9169</v>
      </c>
    </row>
    <row r="7708" spans="1:1" x14ac:dyDescent="0.2">
      <c r="A7708" s="254" t="s">
        <v>9169</v>
      </c>
    </row>
    <row r="7709" spans="1:1" x14ac:dyDescent="0.2">
      <c r="A7709" s="254" t="s">
        <v>9169</v>
      </c>
    </row>
    <row r="7710" spans="1:1" x14ac:dyDescent="0.2">
      <c r="A7710" s="254" t="s">
        <v>9169</v>
      </c>
    </row>
    <row r="7711" spans="1:1" x14ac:dyDescent="0.2">
      <c r="A7711" s="254" t="s">
        <v>9169</v>
      </c>
    </row>
    <row r="7712" spans="1:1" x14ac:dyDescent="0.2">
      <c r="A7712" s="254" t="s">
        <v>9169</v>
      </c>
    </row>
    <row r="7713" spans="1:1" x14ac:dyDescent="0.2">
      <c r="A7713" s="254" t="s">
        <v>9169</v>
      </c>
    </row>
    <row r="7714" spans="1:1" x14ac:dyDescent="0.2">
      <c r="A7714" s="254" t="s">
        <v>9169</v>
      </c>
    </row>
    <row r="7715" spans="1:1" x14ac:dyDescent="0.2">
      <c r="A7715" s="254" t="s">
        <v>9169</v>
      </c>
    </row>
    <row r="7716" spans="1:1" x14ac:dyDescent="0.2">
      <c r="A7716" s="254" t="s">
        <v>9169</v>
      </c>
    </row>
    <row r="7717" spans="1:1" x14ac:dyDescent="0.2">
      <c r="A7717" s="254" t="s">
        <v>9169</v>
      </c>
    </row>
    <row r="7718" spans="1:1" x14ac:dyDescent="0.2">
      <c r="A7718" s="254" t="s">
        <v>9169</v>
      </c>
    </row>
    <row r="7719" spans="1:1" x14ac:dyDescent="0.2">
      <c r="A7719" s="254" t="s">
        <v>9169</v>
      </c>
    </row>
    <row r="7720" spans="1:1" x14ac:dyDescent="0.2">
      <c r="A7720" s="254" t="s">
        <v>9169</v>
      </c>
    </row>
    <row r="7721" spans="1:1" x14ac:dyDescent="0.2">
      <c r="A7721" s="254" t="s">
        <v>9169</v>
      </c>
    </row>
    <row r="7722" spans="1:1" x14ac:dyDescent="0.2">
      <c r="A7722" s="254" t="s">
        <v>9169</v>
      </c>
    </row>
    <row r="7723" spans="1:1" x14ac:dyDescent="0.2">
      <c r="A7723" s="254" t="s">
        <v>9169</v>
      </c>
    </row>
    <row r="7724" spans="1:1" x14ac:dyDescent="0.2">
      <c r="A7724" s="254" t="s">
        <v>9169</v>
      </c>
    </row>
    <row r="7725" spans="1:1" x14ac:dyDescent="0.2">
      <c r="A7725" s="254" t="s">
        <v>9169</v>
      </c>
    </row>
    <row r="7726" spans="1:1" x14ac:dyDescent="0.2">
      <c r="A7726" s="254" t="s">
        <v>9169</v>
      </c>
    </row>
    <row r="7727" spans="1:1" x14ac:dyDescent="0.2">
      <c r="A7727" s="254" t="s">
        <v>9169</v>
      </c>
    </row>
    <row r="7728" spans="1:1" x14ac:dyDescent="0.2">
      <c r="A7728" s="254" t="s">
        <v>9169</v>
      </c>
    </row>
    <row r="7729" spans="1:1" x14ac:dyDescent="0.2">
      <c r="A7729" s="254" t="s">
        <v>9169</v>
      </c>
    </row>
    <row r="7730" spans="1:1" x14ac:dyDescent="0.2">
      <c r="A7730" s="254" t="s">
        <v>9169</v>
      </c>
    </row>
    <row r="7731" spans="1:1" x14ac:dyDescent="0.2">
      <c r="A7731" s="254" t="s">
        <v>9169</v>
      </c>
    </row>
    <row r="7732" spans="1:1" x14ac:dyDescent="0.2">
      <c r="A7732" s="254" t="s">
        <v>9169</v>
      </c>
    </row>
    <row r="7733" spans="1:1" x14ac:dyDescent="0.2">
      <c r="A7733" s="254" t="s">
        <v>9169</v>
      </c>
    </row>
    <row r="7734" spans="1:1" x14ac:dyDescent="0.2">
      <c r="A7734" s="254" t="s">
        <v>9169</v>
      </c>
    </row>
    <row r="7735" spans="1:1" x14ac:dyDescent="0.2">
      <c r="A7735" s="254" t="s">
        <v>9169</v>
      </c>
    </row>
    <row r="7736" spans="1:1" x14ac:dyDescent="0.2">
      <c r="A7736" s="254" t="s">
        <v>9169</v>
      </c>
    </row>
    <row r="7737" spans="1:1" x14ac:dyDescent="0.2">
      <c r="A7737" s="254" t="s">
        <v>9169</v>
      </c>
    </row>
    <row r="7738" spans="1:1" x14ac:dyDescent="0.2">
      <c r="A7738" s="254" t="s">
        <v>9169</v>
      </c>
    </row>
    <row r="7739" spans="1:1" x14ac:dyDescent="0.2">
      <c r="A7739" s="254" t="s">
        <v>9169</v>
      </c>
    </row>
    <row r="7740" spans="1:1" x14ac:dyDescent="0.2">
      <c r="A7740" s="254" t="s">
        <v>9169</v>
      </c>
    </row>
    <row r="7741" spans="1:1" x14ac:dyDescent="0.2">
      <c r="A7741" s="254" t="s">
        <v>9169</v>
      </c>
    </row>
    <row r="7742" spans="1:1" x14ac:dyDescent="0.2">
      <c r="A7742" s="254" t="s">
        <v>9169</v>
      </c>
    </row>
    <row r="7743" spans="1:1" x14ac:dyDescent="0.2">
      <c r="A7743" s="254" t="s">
        <v>9169</v>
      </c>
    </row>
    <row r="7744" spans="1:1" x14ac:dyDescent="0.2">
      <c r="A7744" s="254" t="s">
        <v>9169</v>
      </c>
    </row>
    <row r="7745" spans="1:1" x14ac:dyDescent="0.2">
      <c r="A7745" s="254" t="s">
        <v>9169</v>
      </c>
    </row>
    <row r="7746" spans="1:1" x14ac:dyDescent="0.2">
      <c r="A7746" s="254" t="s">
        <v>9169</v>
      </c>
    </row>
    <row r="7747" spans="1:1" x14ac:dyDescent="0.2">
      <c r="A7747" s="254" t="s">
        <v>9169</v>
      </c>
    </row>
    <row r="7748" spans="1:1" x14ac:dyDescent="0.2">
      <c r="A7748" s="254" t="s">
        <v>9169</v>
      </c>
    </row>
    <row r="7749" spans="1:1" x14ac:dyDescent="0.2">
      <c r="A7749" s="254" t="s">
        <v>9169</v>
      </c>
    </row>
    <row r="7750" spans="1:1" x14ac:dyDescent="0.2">
      <c r="A7750" s="254" t="s">
        <v>9169</v>
      </c>
    </row>
    <row r="7751" spans="1:1" x14ac:dyDescent="0.2">
      <c r="A7751" s="254" t="s">
        <v>9169</v>
      </c>
    </row>
    <row r="7752" spans="1:1" x14ac:dyDescent="0.2">
      <c r="A7752" s="254" t="s">
        <v>9169</v>
      </c>
    </row>
    <row r="7753" spans="1:1" x14ac:dyDescent="0.2">
      <c r="A7753" s="254" t="s">
        <v>9169</v>
      </c>
    </row>
    <row r="7754" spans="1:1" x14ac:dyDescent="0.2">
      <c r="A7754" s="254" t="s">
        <v>9169</v>
      </c>
    </row>
    <row r="7755" spans="1:1" x14ac:dyDescent="0.2">
      <c r="A7755" s="254" t="s">
        <v>9169</v>
      </c>
    </row>
    <row r="7756" spans="1:1" x14ac:dyDescent="0.2">
      <c r="A7756" s="254" t="s">
        <v>9169</v>
      </c>
    </row>
    <row r="7757" spans="1:1" x14ac:dyDescent="0.2">
      <c r="A7757" s="254" t="s">
        <v>9169</v>
      </c>
    </row>
    <row r="7758" spans="1:1" x14ac:dyDescent="0.2">
      <c r="A7758" s="254" t="s">
        <v>9169</v>
      </c>
    </row>
    <row r="7759" spans="1:1" x14ac:dyDescent="0.2">
      <c r="A7759" s="254" t="s">
        <v>9169</v>
      </c>
    </row>
    <row r="7760" spans="1:1" x14ac:dyDescent="0.2">
      <c r="A7760" s="254" t="s">
        <v>9169</v>
      </c>
    </row>
    <row r="7761" spans="1:1" x14ac:dyDescent="0.2">
      <c r="A7761" s="254" t="s">
        <v>9169</v>
      </c>
    </row>
    <row r="7762" spans="1:1" x14ac:dyDescent="0.2">
      <c r="A7762" s="254" t="s">
        <v>9169</v>
      </c>
    </row>
    <row r="7763" spans="1:1" x14ac:dyDescent="0.2">
      <c r="A7763" s="254" t="s">
        <v>9169</v>
      </c>
    </row>
    <row r="7764" spans="1:1" x14ac:dyDescent="0.2">
      <c r="A7764" s="254" t="s">
        <v>9169</v>
      </c>
    </row>
    <row r="7765" spans="1:1" x14ac:dyDescent="0.2">
      <c r="A7765" s="254" t="s">
        <v>9169</v>
      </c>
    </row>
    <row r="7766" spans="1:1" x14ac:dyDescent="0.2">
      <c r="A7766" s="254" t="s">
        <v>9169</v>
      </c>
    </row>
    <row r="7767" spans="1:1" x14ac:dyDescent="0.2">
      <c r="A7767" s="254" t="s">
        <v>9169</v>
      </c>
    </row>
    <row r="7768" spans="1:1" x14ac:dyDescent="0.2">
      <c r="A7768" s="254" t="s">
        <v>9169</v>
      </c>
    </row>
    <row r="7769" spans="1:1" x14ac:dyDescent="0.2">
      <c r="A7769" s="254" t="s">
        <v>9169</v>
      </c>
    </row>
    <row r="7770" spans="1:1" x14ac:dyDescent="0.2">
      <c r="A7770" s="254" t="s">
        <v>9169</v>
      </c>
    </row>
    <row r="7771" spans="1:1" x14ac:dyDescent="0.2">
      <c r="A7771" s="254" t="s">
        <v>9169</v>
      </c>
    </row>
    <row r="7772" spans="1:1" x14ac:dyDescent="0.2">
      <c r="A7772" s="254" t="s">
        <v>9169</v>
      </c>
    </row>
    <row r="7773" spans="1:1" x14ac:dyDescent="0.2">
      <c r="A7773" s="254" t="s">
        <v>9169</v>
      </c>
    </row>
    <row r="7774" spans="1:1" x14ac:dyDescent="0.2">
      <c r="A7774" s="254" t="s">
        <v>9169</v>
      </c>
    </row>
    <row r="7775" spans="1:1" x14ac:dyDescent="0.2">
      <c r="A7775" s="254" t="s">
        <v>9169</v>
      </c>
    </row>
    <row r="7776" spans="1:1" x14ac:dyDescent="0.2">
      <c r="A7776" s="254" t="s">
        <v>9169</v>
      </c>
    </row>
    <row r="7777" spans="1:1" x14ac:dyDescent="0.2">
      <c r="A7777" s="254" t="s">
        <v>9169</v>
      </c>
    </row>
    <row r="7778" spans="1:1" x14ac:dyDescent="0.2">
      <c r="A7778" s="254" t="s">
        <v>9169</v>
      </c>
    </row>
    <row r="7779" spans="1:1" x14ac:dyDescent="0.2">
      <c r="A7779" s="254" t="s">
        <v>9169</v>
      </c>
    </row>
    <row r="7780" spans="1:1" x14ac:dyDescent="0.2">
      <c r="A7780" s="254" t="s">
        <v>9169</v>
      </c>
    </row>
    <row r="7781" spans="1:1" x14ac:dyDescent="0.2">
      <c r="A7781" s="254" t="s">
        <v>9169</v>
      </c>
    </row>
    <row r="7782" spans="1:1" x14ac:dyDescent="0.2">
      <c r="A7782" s="254" t="s">
        <v>9169</v>
      </c>
    </row>
    <row r="7783" spans="1:1" x14ac:dyDescent="0.2">
      <c r="A7783" s="254" t="s">
        <v>9169</v>
      </c>
    </row>
    <row r="7784" spans="1:1" x14ac:dyDescent="0.2">
      <c r="A7784" s="254" t="s">
        <v>9169</v>
      </c>
    </row>
    <row r="7785" spans="1:1" x14ac:dyDescent="0.2">
      <c r="A7785" s="254" t="s">
        <v>9169</v>
      </c>
    </row>
    <row r="7786" spans="1:1" x14ac:dyDescent="0.2">
      <c r="A7786" s="254" t="s">
        <v>9169</v>
      </c>
    </row>
    <row r="7787" spans="1:1" x14ac:dyDescent="0.2">
      <c r="A7787" s="254" t="s">
        <v>9169</v>
      </c>
    </row>
    <row r="7788" spans="1:1" x14ac:dyDescent="0.2">
      <c r="A7788" s="254" t="s">
        <v>9169</v>
      </c>
    </row>
    <row r="7789" spans="1:1" x14ac:dyDescent="0.2">
      <c r="A7789" s="254" t="s">
        <v>9169</v>
      </c>
    </row>
    <row r="7790" spans="1:1" x14ac:dyDescent="0.2">
      <c r="A7790" s="254" t="s">
        <v>9169</v>
      </c>
    </row>
    <row r="7791" spans="1:1" x14ac:dyDescent="0.2">
      <c r="A7791" s="254" t="s">
        <v>9169</v>
      </c>
    </row>
    <row r="7792" spans="1:1" x14ac:dyDescent="0.2">
      <c r="A7792" s="254" t="s">
        <v>9169</v>
      </c>
    </row>
    <row r="7793" spans="1:1" x14ac:dyDescent="0.2">
      <c r="A7793" s="254" t="s">
        <v>9169</v>
      </c>
    </row>
    <row r="7794" spans="1:1" x14ac:dyDescent="0.2">
      <c r="A7794" s="254" t="s">
        <v>9169</v>
      </c>
    </row>
    <row r="7795" spans="1:1" x14ac:dyDescent="0.2">
      <c r="A7795" s="254" t="s">
        <v>9169</v>
      </c>
    </row>
    <row r="7796" spans="1:1" x14ac:dyDescent="0.2">
      <c r="A7796" s="254" t="s">
        <v>9169</v>
      </c>
    </row>
    <row r="7797" spans="1:1" x14ac:dyDescent="0.2">
      <c r="A7797" s="254" t="s">
        <v>9169</v>
      </c>
    </row>
    <row r="7798" spans="1:1" x14ac:dyDescent="0.2">
      <c r="A7798" s="254" t="s">
        <v>9169</v>
      </c>
    </row>
    <row r="7799" spans="1:1" x14ac:dyDescent="0.2">
      <c r="A7799" s="254" t="s">
        <v>9169</v>
      </c>
    </row>
    <row r="7800" spans="1:1" x14ac:dyDescent="0.2">
      <c r="A7800" s="254" t="s">
        <v>9169</v>
      </c>
    </row>
    <row r="7801" spans="1:1" x14ac:dyDescent="0.2">
      <c r="A7801" s="254" t="s">
        <v>9169</v>
      </c>
    </row>
    <row r="7802" spans="1:1" x14ac:dyDescent="0.2">
      <c r="A7802" s="254" t="s">
        <v>9169</v>
      </c>
    </row>
    <row r="7803" spans="1:1" x14ac:dyDescent="0.2">
      <c r="A7803" s="254" t="s">
        <v>9169</v>
      </c>
    </row>
    <row r="7804" spans="1:1" x14ac:dyDescent="0.2">
      <c r="A7804" s="254" t="s">
        <v>9169</v>
      </c>
    </row>
    <row r="7805" spans="1:1" x14ac:dyDescent="0.2">
      <c r="A7805" s="254" t="s">
        <v>9169</v>
      </c>
    </row>
    <row r="7806" spans="1:1" x14ac:dyDescent="0.2">
      <c r="A7806" s="254" t="s">
        <v>9169</v>
      </c>
    </row>
    <row r="7807" spans="1:1" x14ac:dyDescent="0.2">
      <c r="A7807" s="254" t="s">
        <v>9169</v>
      </c>
    </row>
    <row r="7808" spans="1:1" x14ac:dyDescent="0.2">
      <c r="A7808" s="254" t="s">
        <v>9169</v>
      </c>
    </row>
    <row r="7809" spans="1:1" x14ac:dyDescent="0.2">
      <c r="A7809" s="254" t="s">
        <v>9169</v>
      </c>
    </row>
    <row r="7810" spans="1:1" x14ac:dyDescent="0.2">
      <c r="A7810" s="254" t="s">
        <v>9169</v>
      </c>
    </row>
    <row r="7811" spans="1:1" x14ac:dyDescent="0.2">
      <c r="A7811" s="254" t="s">
        <v>9169</v>
      </c>
    </row>
    <row r="7812" spans="1:1" x14ac:dyDescent="0.2">
      <c r="A7812" s="254" t="s">
        <v>9169</v>
      </c>
    </row>
    <row r="7813" spans="1:1" x14ac:dyDescent="0.2">
      <c r="A7813" s="254" t="s">
        <v>9169</v>
      </c>
    </row>
    <row r="7814" spans="1:1" x14ac:dyDescent="0.2">
      <c r="A7814" s="254" t="s">
        <v>9169</v>
      </c>
    </row>
    <row r="7815" spans="1:1" x14ac:dyDescent="0.2">
      <c r="A7815" s="254" t="s">
        <v>9169</v>
      </c>
    </row>
    <row r="7816" spans="1:1" x14ac:dyDescent="0.2">
      <c r="A7816" s="254" t="s">
        <v>9169</v>
      </c>
    </row>
    <row r="7817" spans="1:1" x14ac:dyDescent="0.2">
      <c r="A7817" s="254" t="s">
        <v>9169</v>
      </c>
    </row>
    <row r="7818" spans="1:1" x14ac:dyDescent="0.2">
      <c r="A7818" s="254" t="s">
        <v>9169</v>
      </c>
    </row>
    <row r="7819" spans="1:1" x14ac:dyDescent="0.2">
      <c r="A7819" s="254" t="s">
        <v>9169</v>
      </c>
    </row>
    <row r="7820" spans="1:1" x14ac:dyDescent="0.2">
      <c r="A7820" s="254" t="s">
        <v>9169</v>
      </c>
    </row>
    <row r="7821" spans="1:1" x14ac:dyDescent="0.2">
      <c r="A7821" s="254" t="s">
        <v>9169</v>
      </c>
    </row>
    <row r="7822" spans="1:1" x14ac:dyDescent="0.2">
      <c r="A7822" s="254" t="s">
        <v>9169</v>
      </c>
    </row>
    <row r="7823" spans="1:1" x14ac:dyDescent="0.2">
      <c r="A7823" s="254" t="s">
        <v>9169</v>
      </c>
    </row>
    <row r="7824" spans="1:1" x14ac:dyDescent="0.2">
      <c r="A7824" s="254" t="s">
        <v>9169</v>
      </c>
    </row>
    <row r="7825" spans="1:1" x14ac:dyDescent="0.2">
      <c r="A7825" s="254" t="s">
        <v>9169</v>
      </c>
    </row>
    <row r="7826" spans="1:1" x14ac:dyDescent="0.2">
      <c r="A7826" s="254" t="s">
        <v>9169</v>
      </c>
    </row>
    <row r="7827" spans="1:1" x14ac:dyDescent="0.2">
      <c r="A7827" s="254" t="s">
        <v>9169</v>
      </c>
    </row>
    <row r="7828" spans="1:1" x14ac:dyDescent="0.2">
      <c r="A7828" s="254" t="s">
        <v>9169</v>
      </c>
    </row>
    <row r="7829" spans="1:1" x14ac:dyDescent="0.2">
      <c r="A7829" s="254" t="s">
        <v>9169</v>
      </c>
    </row>
    <row r="7830" spans="1:1" x14ac:dyDescent="0.2">
      <c r="A7830" s="254" t="s">
        <v>9169</v>
      </c>
    </row>
    <row r="7831" spans="1:1" x14ac:dyDescent="0.2">
      <c r="A7831" s="254" t="s">
        <v>9169</v>
      </c>
    </row>
    <row r="7832" spans="1:1" x14ac:dyDescent="0.2">
      <c r="A7832" s="254" t="s">
        <v>9169</v>
      </c>
    </row>
    <row r="7833" spans="1:1" x14ac:dyDescent="0.2">
      <c r="A7833" s="254" t="s">
        <v>9169</v>
      </c>
    </row>
    <row r="7834" spans="1:1" x14ac:dyDescent="0.2">
      <c r="A7834" s="254" t="s">
        <v>9169</v>
      </c>
    </row>
    <row r="7835" spans="1:1" x14ac:dyDescent="0.2">
      <c r="A7835" s="254" t="s">
        <v>9169</v>
      </c>
    </row>
    <row r="7836" spans="1:1" x14ac:dyDescent="0.2">
      <c r="A7836" s="254" t="s">
        <v>9169</v>
      </c>
    </row>
    <row r="7837" spans="1:1" x14ac:dyDescent="0.2">
      <c r="A7837" s="254" t="s">
        <v>9169</v>
      </c>
    </row>
    <row r="7838" spans="1:1" x14ac:dyDescent="0.2">
      <c r="A7838" s="254" t="s">
        <v>9169</v>
      </c>
    </row>
    <row r="7839" spans="1:1" x14ac:dyDescent="0.2">
      <c r="A7839" s="254" t="s">
        <v>9169</v>
      </c>
    </row>
    <row r="7840" spans="1:1" x14ac:dyDescent="0.2">
      <c r="A7840" s="254" t="s">
        <v>9169</v>
      </c>
    </row>
    <row r="7841" spans="1:1" x14ac:dyDescent="0.2">
      <c r="A7841" s="254" t="s">
        <v>9169</v>
      </c>
    </row>
    <row r="7842" spans="1:1" x14ac:dyDescent="0.2">
      <c r="A7842" s="254" t="s">
        <v>9169</v>
      </c>
    </row>
    <row r="7843" spans="1:1" x14ac:dyDescent="0.2">
      <c r="A7843" s="254" t="s">
        <v>9169</v>
      </c>
    </row>
    <row r="7844" spans="1:1" x14ac:dyDescent="0.2">
      <c r="A7844" s="254" t="s">
        <v>9169</v>
      </c>
    </row>
    <row r="7845" spans="1:1" x14ac:dyDescent="0.2">
      <c r="A7845" s="254" t="s">
        <v>9169</v>
      </c>
    </row>
    <row r="7846" spans="1:1" x14ac:dyDescent="0.2">
      <c r="A7846" s="254" t="s">
        <v>9169</v>
      </c>
    </row>
    <row r="7847" spans="1:1" x14ac:dyDescent="0.2">
      <c r="A7847" s="254" t="s">
        <v>9169</v>
      </c>
    </row>
    <row r="7848" spans="1:1" x14ac:dyDescent="0.2">
      <c r="A7848" s="254" t="s">
        <v>9169</v>
      </c>
    </row>
    <row r="7849" spans="1:1" x14ac:dyDescent="0.2">
      <c r="A7849" s="254" t="s">
        <v>9169</v>
      </c>
    </row>
    <row r="7850" spans="1:1" x14ac:dyDescent="0.2">
      <c r="A7850" s="254" t="s">
        <v>9169</v>
      </c>
    </row>
    <row r="7851" spans="1:1" x14ac:dyDescent="0.2">
      <c r="A7851" s="254" t="s">
        <v>9169</v>
      </c>
    </row>
    <row r="7852" spans="1:1" x14ac:dyDescent="0.2">
      <c r="A7852" s="254" t="s">
        <v>9169</v>
      </c>
    </row>
    <row r="7853" spans="1:1" x14ac:dyDescent="0.2">
      <c r="A7853" s="254" t="s">
        <v>9169</v>
      </c>
    </row>
    <row r="7854" spans="1:1" x14ac:dyDescent="0.2">
      <c r="A7854" s="254" t="s">
        <v>9169</v>
      </c>
    </row>
    <row r="7855" spans="1:1" x14ac:dyDescent="0.2">
      <c r="A7855" s="254" t="s">
        <v>9169</v>
      </c>
    </row>
    <row r="7856" spans="1:1" x14ac:dyDescent="0.2">
      <c r="A7856" s="254" t="s">
        <v>9169</v>
      </c>
    </row>
    <row r="7857" spans="1:1" x14ac:dyDescent="0.2">
      <c r="A7857" s="254" t="s">
        <v>9169</v>
      </c>
    </row>
    <row r="7858" spans="1:1" x14ac:dyDescent="0.2">
      <c r="A7858" s="254" t="s">
        <v>9169</v>
      </c>
    </row>
    <row r="7859" spans="1:1" x14ac:dyDescent="0.2">
      <c r="A7859" s="254" t="s">
        <v>9169</v>
      </c>
    </row>
    <row r="7860" spans="1:1" x14ac:dyDescent="0.2">
      <c r="A7860" s="254" t="s">
        <v>9169</v>
      </c>
    </row>
    <row r="7861" spans="1:1" x14ac:dyDescent="0.2">
      <c r="A7861" s="254" t="s">
        <v>9169</v>
      </c>
    </row>
    <row r="7862" spans="1:1" x14ac:dyDescent="0.2">
      <c r="A7862" s="254" t="s">
        <v>9169</v>
      </c>
    </row>
    <row r="7863" spans="1:1" x14ac:dyDescent="0.2">
      <c r="A7863" s="254" t="s">
        <v>9169</v>
      </c>
    </row>
    <row r="7864" spans="1:1" x14ac:dyDescent="0.2">
      <c r="A7864" s="254" t="s">
        <v>9169</v>
      </c>
    </row>
    <row r="7865" spans="1:1" x14ac:dyDescent="0.2">
      <c r="A7865" s="254" t="s">
        <v>9169</v>
      </c>
    </row>
    <row r="7866" spans="1:1" x14ac:dyDescent="0.2">
      <c r="A7866" s="254" t="s">
        <v>9169</v>
      </c>
    </row>
    <row r="7867" spans="1:1" x14ac:dyDescent="0.2">
      <c r="A7867" s="254" t="s">
        <v>9169</v>
      </c>
    </row>
    <row r="7868" spans="1:1" x14ac:dyDescent="0.2">
      <c r="A7868" s="254" t="s">
        <v>9169</v>
      </c>
    </row>
    <row r="7869" spans="1:1" x14ac:dyDescent="0.2">
      <c r="A7869" s="254" t="s">
        <v>9169</v>
      </c>
    </row>
    <row r="7870" spans="1:1" x14ac:dyDescent="0.2">
      <c r="A7870" s="254" t="s">
        <v>9169</v>
      </c>
    </row>
    <row r="7871" spans="1:1" x14ac:dyDescent="0.2">
      <c r="A7871" s="254" t="s">
        <v>9169</v>
      </c>
    </row>
    <row r="7872" spans="1:1" x14ac:dyDescent="0.2">
      <c r="A7872" s="254" t="s">
        <v>9169</v>
      </c>
    </row>
    <row r="7873" spans="1:1" x14ac:dyDescent="0.2">
      <c r="A7873" s="254" t="s">
        <v>9169</v>
      </c>
    </row>
    <row r="7874" spans="1:1" x14ac:dyDescent="0.2">
      <c r="A7874" s="254" t="s">
        <v>9169</v>
      </c>
    </row>
    <row r="7875" spans="1:1" x14ac:dyDescent="0.2">
      <c r="A7875" s="254" t="s">
        <v>9169</v>
      </c>
    </row>
    <row r="7876" spans="1:1" x14ac:dyDescent="0.2">
      <c r="A7876" s="254" t="s">
        <v>9169</v>
      </c>
    </row>
    <row r="7877" spans="1:1" x14ac:dyDescent="0.2">
      <c r="A7877" s="254" t="s">
        <v>9169</v>
      </c>
    </row>
    <row r="7878" spans="1:1" x14ac:dyDescent="0.2">
      <c r="A7878" s="254" t="s">
        <v>9169</v>
      </c>
    </row>
    <row r="7879" spans="1:1" x14ac:dyDescent="0.2">
      <c r="A7879" s="254" t="s">
        <v>9169</v>
      </c>
    </row>
    <row r="7880" spans="1:1" x14ac:dyDescent="0.2">
      <c r="A7880" s="254" t="s">
        <v>9169</v>
      </c>
    </row>
    <row r="7881" spans="1:1" x14ac:dyDescent="0.2">
      <c r="A7881" s="254" t="s">
        <v>9169</v>
      </c>
    </row>
    <row r="7882" spans="1:1" x14ac:dyDescent="0.2">
      <c r="A7882" s="254" t="s">
        <v>9169</v>
      </c>
    </row>
    <row r="7883" spans="1:1" x14ac:dyDescent="0.2">
      <c r="A7883" s="254" t="s">
        <v>9169</v>
      </c>
    </row>
    <row r="7884" spans="1:1" x14ac:dyDescent="0.2">
      <c r="A7884" s="254" t="s">
        <v>9169</v>
      </c>
    </row>
    <row r="7885" spans="1:1" x14ac:dyDescent="0.2">
      <c r="A7885" s="254" t="s">
        <v>9169</v>
      </c>
    </row>
    <row r="7886" spans="1:1" x14ac:dyDescent="0.2">
      <c r="A7886" s="254" t="s">
        <v>9169</v>
      </c>
    </row>
    <row r="7887" spans="1:1" x14ac:dyDescent="0.2">
      <c r="A7887" s="254" t="s">
        <v>9169</v>
      </c>
    </row>
    <row r="7888" spans="1:1" x14ac:dyDescent="0.2">
      <c r="A7888" s="254" t="s">
        <v>9169</v>
      </c>
    </row>
    <row r="7889" spans="1:1" x14ac:dyDescent="0.2">
      <c r="A7889" s="254" t="s">
        <v>9169</v>
      </c>
    </row>
    <row r="7890" spans="1:1" x14ac:dyDescent="0.2">
      <c r="A7890" s="254" t="s">
        <v>9169</v>
      </c>
    </row>
    <row r="7891" spans="1:1" x14ac:dyDescent="0.2">
      <c r="A7891" s="254" t="s">
        <v>9169</v>
      </c>
    </row>
    <row r="7892" spans="1:1" x14ac:dyDescent="0.2">
      <c r="A7892" s="254" t="s">
        <v>9169</v>
      </c>
    </row>
    <row r="7893" spans="1:1" x14ac:dyDescent="0.2">
      <c r="A7893" s="254" t="s">
        <v>9169</v>
      </c>
    </row>
    <row r="7894" spans="1:1" x14ac:dyDescent="0.2">
      <c r="A7894" s="254" t="s">
        <v>9169</v>
      </c>
    </row>
    <row r="7895" spans="1:1" x14ac:dyDescent="0.2">
      <c r="A7895" s="254" t="s">
        <v>9169</v>
      </c>
    </row>
    <row r="7896" spans="1:1" x14ac:dyDescent="0.2">
      <c r="A7896" s="254" t="s">
        <v>9169</v>
      </c>
    </row>
    <row r="7897" spans="1:1" x14ac:dyDescent="0.2">
      <c r="A7897" s="254" t="s">
        <v>9169</v>
      </c>
    </row>
    <row r="7898" spans="1:1" x14ac:dyDescent="0.2">
      <c r="A7898" s="254" t="s">
        <v>9169</v>
      </c>
    </row>
    <row r="7899" spans="1:1" x14ac:dyDescent="0.2">
      <c r="A7899" s="254" t="s">
        <v>9169</v>
      </c>
    </row>
    <row r="7900" spans="1:1" x14ac:dyDescent="0.2">
      <c r="A7900" s="254" t="s">
        <v>9169</v>
      </c>
    </row>
  </sheetData>
  <mergeCells count="6">
    <mergeCell ref="AC4:AC5"/>
    <mergeCell ref="H4:L4"/>
    <mergeCell ref="M4:Q4"/>
    <mergeCell ref="R4:V4"/>
    <mergeCell ref="W4:AA4"/>
    <mergeCell ref="AB4:AB5"/>
  </mergeCells>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85" zoomScaleNormal="85" workbookViewId="0"/>
  </sheetViews>
  <sheetFormatPr defaultColWidth="9.140625" defaultRowHeight="12.75" x14ac:dyDescent="0.2"/>
  <cols>
    <col min="1" max="1" width="27.7109375" style="254" customWidth="1"/>
    <col min="2" max="2" width="35.140625" style="254" customWidth="1"/>
    <col min="3" max="16384" width="9.140625" style="254"/>
  </cols>
  <sheetData>
    <row r="1" spans="1:12" x14ac:dyDescent="0.2">
      <c r="A1" s="303" t="s">
        <v>18328</v>
      </c>
    </row>
    <row r="2" spans="1:12" x14ac:dyDescent="0.2">
      <c r="A2" s="557" t="s">
        <v>17230</v>
      </c>
    </row>
    <row r="3" spans="1:12" x14ac:dyDescent="0.2">
      <c r="B3" s="255"/>
      <c r="C3" s="186"/>
      <c r="G3" s="255"/>
    </row>
    <row r="4" spans="1:12" x14ac:dyDescent="0.2">
      <c r="C4" s="342"/>
      <c r="D4" s="342"/>
      <c r="E4" s="342"/>
      <c r="F4" s="342"/>
      <c r="G4" s="342"/>
    </row>
    <row r="5" spans="1:12" x14ac:dyDescent="0.2">
      <c r="A5" s="342"/>
      <c r="B5" s="342"/>
      <c r="C5" s="342"/>
      <c r="D5" s="342"/>
      <c r="E5" s="342"/>
      <c r="F5" s="342"/>
      <c r="G5" s="342"/>
    </row>
    <row r="6" spans="1:12" x14ac:dyDescent="0.2">
      <c r="A6" s="271"/>
      <c r="B6" s="271"/>
      <c r="D6" s="271"/>
      <c r="E6" s="271"/>
      <c r="F6" s="271"/>
      <c r="H6" s="271"/>
      <c r="I6" s="271"/>
      <c r="J6" s="271"/>
      <c r="K6" s="271"/>
      <c r="L6" s="271"/>
    </row>
    <row r="7" spans="1:12" x14ac:dyDescent="0.2">
      <c r="A7" s="259"/>
      <c r="B7" s="723" t="s">
        <v>17085</v>
      </c>
      <c r="C7" s="343" t="s">
        <v>17255</v>
      </c>
      <c r="D7" s="343" t="s">
        <v>16377</v>
      </c>
      <c r="E7" s="343" t="s">
        <v>16378</v>
      </c>
      <c r="F7" s="343" t="s">
        <v>16658</v>
      </c>
      <c r="G7" s="343" t="s">
        <v>17132</v>
      </c>
      <c r="H7" s="259"/>
      <c r="I7" s="255"/>
      <c r="J7" s="255"/>
      <c r="K7" s="255"/>
      <c r="L7" s="255"/>
    </row>
    <row r="8" spans="1:12" x14ac:dyDescent="0.2">
      <c r="A8" s="344" t="s">
        <v>18327</v>
      </c>
      <c r="B8" s="723"/>
      <c r="C8" s="345" t="s">
        <v>17264</v>
      </c>
      <c r="D8" s="345" t="s">
        <v>17264</v>
      </c>
      <c r="E8" s="345" t="s">
        <v>17264</v>
      </c>
      <c r="F8" s="345" t="s">
        <v>17264</v>
      </c>
      <c r="G8" s="345" t="s">
        <v>17264</v>
      </c>
      <c r="H8" s="346"/>
      <c r="I8" s="255"/>
      <c r="J8" s="255"/>
      <c r="K8" s="255"/>
      <c r="L8" s="255"/>
    </row>
    <row r="9" spans="1:12" x14ac:dyDescent="0.2">
      <c r="A9" s="259" t="s">
        <v>15686</v>
      </c>
      <c r="B9" s="347" t="s">
        <v>15686</v>
      </c>
      <c r="C9" s="348">
        <v>568.37012694548855</v>
      </c>
      <c r="D9" s="348">
        <v>31.260356982001937</v>
      </c>
      <c r="E9" s="348">
        <v>477.43090663421202</v>
      </c>
      <c r="F9" s="348">
        <v>3.4102207616729454</v>
      </c>
      <c r="G9" s="348">
        <v>43.196129647857148</v>
      </c>
      <c r="H9" s="349"/>
      <c r="I9" s="255"/>
      <c r="J9" s="255"/>
      <c r="K9" s="255"/>
      <c r="L9" s="255"/>
    </row>
    <row r="10" spans="1:12" ht="38.25" x14ac:dyDescent="0.2">
      <c r="A10" s="350" t="s">
        <v>17074</v>
      </c>
      <c r="B10" s="347" t="s">
        <v>17050</v>
      </c>
      <c r="C10" s="348">
        <v>117.88893858912306</v>
      </c>
      <c r="D10" s="348">
        <v>993.65581969108985</v>
      </c>
      <c r="E10" s="348">
        <v>29.472234647280764</v>
      </c>
      <c r="F10" s="348">
        <v>0</v>
      </c>
      <c r="G10" s="348">
        <v>0</v>
      </c>
      <c r="H10" s="351"/>
      <c r="I10" s="255"/>
      <c r="J10" s="255"/>
      <c r="K10" s="255"/>
      <c r="L10" s="255"/>
    </row>
    <row r="11" spans="1:12" ht="38.25" x14ac:dyDescent="0.2">
      <c r="A11" s="350" t="s">
        <v>17078</v>
      </c>
      <c r="B11" s="347" t="s">
        <v>17056</v>
      </c>
      <c r="C11" s="348">
        <v>411.84394890313644</v>
      </c>
      <c r="D11" s="348">
        <v>2992.6953164525262</v>
      </c>
      <c r="E11" s="348">
        <v>102.96098722578411</v>
      </c>
      <c r="F11" s="348">
        <v>0</v>
      </c>
      <c r="G11" s="348">
        <v>0</v>
      </c>
      <c r="H11" s="351"/>
      <c r="I11" s="255"/>
      <c r="J11" s="255"/>
      <c r="K11" s="255"/>
      <c r="L11" s="255"/>
    </row>
    <row r="12" spans="1:12" ht="38.25" x14ac:dyDescent="0.2">
      <c r="A12" s="350" t="s">
        <v>17079</v>
      </c>
      <c r="B12" s="347" t="s">
        <v>15144</v>
      </c>
      <c r="C12" s="348">
        <v>141.29490694033561</v>
      </c>
      <c r="D12" s="348">
        <v>3193.4947645433031</v>
      </c>
      <c r="E12" s="348">
        <v>35.323726735083902</v>
      </c>
      <c r="F12" s="348">
        <v>0</v>
      </c>
      <c r="G12" s="348">
        <v>0</v>
      </c>
      <c r="H12" s="352"/>
      <c r="I12" s="255"/>
      <c r="J12" s="255"/>
      <c r="K12" s="255"/>
      <c r="L12" s="255"/>
    </row>
    <row r="13" spans="1:12" x14ac:dyDescent="0.2">
      <c r="A13" s="259" t="s">
        <v>12116</v>
      </c>
      <c r="B13" s="347" t="s">
        <v>15142</v>
      </c>
      <c r="C13" s="348">
        <v>0</v>
      </c>
      <c r="D13" s="348">
        <v>3115.9323442165833</v>
      </c>
      <c r="E13" s="348">
        <v>0</v>
      </c>
      <c r="F13" s="348">
        <v>0</v>
      </c>
      <c r="G13" s="348">
        <v>0</v>
      </c>
      <c r="H13" s="352"/>
      <c r="I13" s="255"/>
      <c r="J13" s="255"/>
      <c r="K13" s="255"/>
      <c r="L13" s="255"/>
    </row>
    <row r="14" spans="1:12" x14ac:dyDescent="0.2">
      <c r="A14" s="259" t="s">
        <v>15685</v>
      </c>
      <c r="B14" s="347" t="s">
        <v>17057</v>
      </c>
      <c r="C14" s="348">
        <v>7.1400000000000012E-4</v>
      </c>
      <c r="D14" s="348">
        <v>875.83929937763662</v>
      </c>
      <c r="E14" s="348">
        <v>1.7850000000000003E-4</v>
      </c>
      <c r="F14" s="348">
        <v>0</v>
      </c>
      <c r="G14" s="348">
        <v>0</v>
      </c>
      <c r="H14" s="352"/>
      <c r="I14" s="255"/>
      <c r="J14" s="255"/>
      <c r="K14" s="255"/>
      <c r="L14" s="255"/>
    </row>
    <row r="15" spans="1:12" x14ac:dyDescent="0.2">
      <c r="A15" s="259" t="s">
        <v>15688</v>
      </c>
      <c r="B15" s="347" t="s">
        <v>15688</v>
      </c>
      <c r="C15" s="348">
        <v>757.80813982426821</v>
      </c>
      <c r="D15" s="348">
        <v>59.476363805413406</v>
      </c>
      <c r="E15" s="348">
        <v>443.31224731049275</v>
      </c>
      <c r="F15" s="348">
        <v>1.7635127099999999</v>
      </c>
      <c r="G15" s="348">
        <v>26.100953679418591</v>
      </c>
      <c r="H15" s="352"/>
      <c r="I15" s="255"/>
      <c r="J15" s="255"/>
      <c r="K15" s="255"/>
      <c r="L15" s="255"/>
    </row>
    <row r="16" spans="1:12" ht="38.25" x14ac:dyDescent="0.2">
      <c r="A16" s="350" t="s">
        <v>17080</v>
      </c>
      <c r="B16" s="347" t="s">
        <v>17058</v>
      </c>
      <c r="C16" s="348">
        <v>864.15961304483289</v>
      </c>
      <c r="D16" s="348">
        <v>63.410329654094269</v>
      </c>
      <c r="E16" s="348">
        <v>439.16258646029678</v>
      </c>
      <c r="F16" s="348">
        <v>25.211847931348895</v>
      </c>
      <c r="G16" s="348">
        <v>26.910805664873557</v>
      </c>
      <c r="H16" s="352"/>
      <c r="I16" s="255"/>
      <c r="J16" s="255"/>
      <c r="K16" s="255"/>
      <c r="L16" s="255"/>
    </row>
    <row r="17" spans="1:12" ht="25.5" x14ac:dyDescent="0.2">
      <c r="A17" s="350" t="s">
        <v>17077</v>
      </c>
      <c r="B17" s="347" t="s">
        <v>17047</v>
      </c>
      <c r="C17" s="348">
        <v>0</v>
      </c>
      <c r="D17" s="348">
        <v>265.01455632081104</v>
      </c>
      <c r="E17" s="348">
        <v>0</v>
      </c>
      <c r="F17" s="348">
        <v>0</v>
      </c>
      <c r="G17" s="348">
        <v>0</v>
      </c>
      <c r="H17" s="352"/>
      <c r="I17" s="255"/>
      <c r="J17" s="255"/>
      <c r="K17" s="255"/>
      <c r="L17" s="255"/>
    </row>
    <row r="18" spans="1:12" ht="15" x14ac:dyDescent="0.25">
      <c r="A18" s="353"/>
      <c r="B18" s="354" t="s">
        <v>15138</v>
      </c>
      <c r="C18" s="355">
        <f>SUM(C9:C17)</f>
        <v>2861.3663882471847</v>
      </c>
      <c r="D18" s="355">
        <f>SUM(D9:D17)</f>
        <v>11590.77915104346</v>
      </c>
      <c r="E18" s="355">
        <f>SUM(E9:E17)</f>
        <v>1527.6628675131503</v>
      </c>
      <c r="F18" s="355">
        <f>SUM(F9:F17)</f>
        <v>30.385581403021842</v>
      </c>
      <c r="G18" s="355">
        <f>SUM(G9:G17)</f>
        <v>96.207888992149293</v>
      </c>
      <c r="H18" s="349"/>
      <c r="I18" s="255"/>
      <c r="J18" s="255"/>
      <c r="K18" s="255"/>
      <c r="L18" s="255"/>
    </row>
    <row r="19" spans="1:12" x14ac:dyDescent="0.2">
      <c r="A19" s="341" t="s">
        <v>15133</v>
      </c>
      <c r="B19" s="356" t="s">
        <v>17075</v>
      </c>
      <c r="C19" s="357">
        <v>0</v>
      </c>
      <c r="D19" s="357">
        <f>D10</f>
        <v>993.65581969108985</v>
      </c>
      <c r="E19" s="357">
        <v>0</v>
      </c>
      <c r="F19" s="357">
        <f>F10</f>
        <v>0</v>
      </c>
      <c r="G19" s="357">
        <v>0</v>
      </c>
      <c r="H19" s="352"/>
      <c r="I19" s="255"/>
      <c r="J19" s="255"/>
      <c r="K19" s="255"/>
      <c r="L19" s="255"/>
    </row>
    <row r="20" spans="1:12" x14ac:dyDescent="0.2">
      <c r="A20" s="350" t="s">
        <v>17046</v>
      </c>
      <c r="B20" s="356" t="s">
        <v>17076</v>
      </c>
      <c r="C20" s="357">
        <f>C10</f>
        <v>117.88893858912306</v>
      </c>
      <c r="D20" s="357">
        <v>0</v>
      </c>
      <c r="E20" s="357">
        <f>E10</f>
        <v>29.472234647280764</v>
      </c>
      <c r="F20" s="357">
        <f>F10</f>
        <v>0</v>
      </c>
      <c r="G20" s="357">
        <f>G10</f>
        <v>0</v>
      </c>
      <c r="H20" s="352"/>
      <c r="I20" s="255"/>
      <c r="J20" s="255"/>
      <c r="K20" s="255"/>
      <c r="L20" s="255"/>
    </row>
    <row r="21" spans="1:12" x14ac:dyDescent="0.2">
      <c r="A21" s="341" t="s">
        <v>16664</v>
      </c>
      <c r="B21" s="356" t="s">
        <v>17047</v>
      </c>
      <c r="C21" s="357">
        <v>0</v>
      </c>
      <c r="D21" s="357">
        <f>D17</f>
        <v>265.01455632081104</v>
      </c>
      <c r="E21" s="357">
        <v>0</v>
      </c>
      <c r="F21" s="357">
        <v>0</v>
      </c>
      <c r="G21" s="357">
        <v>0</v>
      </c>
      <c r="H21" s="352"/>
      <c r="I21" s="255"/>
      <c r="J21" s="255"/>
      <c r="K21" s="255"/>
      <c r="L21" s="255"/>
    </row>
    <row r="22" spans="1:12" x14ac:dyDescent="0.2">
      <c r="A22" s="259" t="s">
        <v>15126</v>
      </c>
      <c r="B22" s="356" t="s">
        <v>17072</v>
      </c>
      <c r="C22" s="357">
        <v>0</v>
      </c>
      <c r="D22" s="357">
        <f>D11</f>
        <v>2992.6953164525262</v>
      </c>
      <c r="E22" s="357">
        <v>0</v>
      </c>
      <c r="F22" s="357">
        <f>F13</f>
        <v>0</v>
      </c>
      <c r="G22" s="357">
        <v>0</v>
      </c>
      <c r="H22" s="352"/>
      <c r="I22" s="255"/>
      <c r="J22" s="255"/>
      <c r="K22" s="255"/>
      <c r="L22" s="255"/>
    </row>
    <row r="23" spans="1:12" x14ac:dyDescent="0.2">
      <c r="A23" s="259" t="s">
        <v>15128</v>
      </c>
      <c r="B23" s="356" t="s">
        <v>17073</v>
      </c>
      <c r="C23" s="357">
        <f>C11</f>
        <v>411.84394890313644</v>
      </c>
      <c r="D23" s="357">
        <v>0</v>
      </c>
      <c r="E23" s="357">
        <f>E11</f>
        <v>102.96098722578411</v>
      </c>
      <c r="F23" s="357">
        <f>F11</f>
        <v>0</v>
      </c>
      <c r="G23" s="357">
        <f>G11</f>
        <v>0</v>
      </c>
      <c r="H23" s="352"/>
      <c r="I23" s="255"/>
      <c r="J23" s="255"/>
      <c r="K23" s="255"/>
      <c r="L23" s="255"/>
    </row>
    <row r="24" spans="1:12" x14ac:dyDescent="0.2">
      <c r="A24" s="259" t="s">
        <v>15144</v>
      </c>
      <c r="B24" s="356" t="s">
        <v>17083</v>
      </c>
      <c r="C24" s="357">
        <v>0</v>
      </c>
      <c r="D24" s="357">
        <f>D12</f>
        <v>3193.4947645433031</v>
      </c>
      <c r="E24" s="357">
        <v>0</v>
      </c>
      <c r="F24" s="357">
        <v>0</v>
      </c>
      <c r="G24" s="357">
        <v>0</v>
      </c>
      <c r="H24" s="352"/>
      <c r="I24" s="255"/>
      <c r="J24" s="255"/>
      <c r="K24" s="255"/>
      <c r="L24" s="255"/>
    </row>
    <row r="25" spans="1:12" x14ac:dyDescent="0.2">
      <c r="A25" s="259" t="s">
        <v>17071</v>
      </c>
      <c r="B25" s="356" t="s">
        <v>17084</v>
      </c>
      <c r="C25" s="357">
        <f>C12</f>
        <v>141.29490694033561</v>
      </c>
      <c r="D25" s="357">
        <v>0</v>
      </c>
      <c r="E25" s="357">
        <f>E12</f>
        <v>35.323726735083902</v>
      </c>
      <c r="F25" s="357">
        <f>F12</f>
        <v>0</v>
      </c>
      <c r="G25" s="357">
        <f>G12</f>
        <v>0</v>
      </c>
      <c r="H25" s="352"/>
      <c r="I25" s="255"/>
      <c r="J25" s="255"/>
      <c r="K25" s="255"/>
      <c r="L25" s="255"/>
    </row>
    <row r="26" spans="1:12" x14ac:dyDescent="0.2">
      <c r="A26" s="259" t="s">
        <v>15913</v>
      </c>
      <c r="B26" s="356" t="s">
        <v>17081</v>
      </c>
      <c r="C26" s="357">
        <v>0</v>
      </c>
      <c r="D26" s="357">
        <f>D16</f>
        <v>63.410329654094269</v>
      </c>
      <c r="E26" s="357">
        <v>0</v>
      </c>
      <c r="F26" s="357">
        <v>0</v>
      </c>
      <c r="G26" s="357">
        <v>0</v>
      </c>
      <c r="H26" s="352"/>
      <c r="I26" s="255"/>
      <c r="J26" s="255"/>
      <c r="K26" s="255"/>
      <c r="L26" s="255"/>
    </row>
    <row r="27" spans="1:12" x14ac:dyDescent="0.2">
      <c r="A27" s="259" t="s">
        <v>15130</v>
      </c>
      <c r="B27" s="356" t="s">
        <v>17082</v>
      </c>
      <c r="C27" s="357">
        <f>C16</f>
        <v>864.15961304483289</v>
      </c>
      <c r="D27" s="357">
        <v>0</v>
      </c>
      <c r="E27" s="357">
        <f>E16</f>
        <v>439.16258646029678</v>
      </c>
      <c r="F27" s="357">
        <f>F16</f>
        <v>25.211847931348895</v>
      </c>
      <c r="G27" s="357">
        <f>G16</f>
        <v>26.910805664873557</v>
      </c>
      <c r="H27" s="352"/>
      <c r="I27" s="255"/>
      <c r="J27" s="255"/>
      <c r="K27" s="255"/>
      <c r="L27" s="255"/>
    </row>
    <row r="28" spans="1:12" x14ac:dyDescent="0.2">
      <c r="A28" s="259"/>
      <c r="B28" s="341" t="s">
        <v>17086</v>
      </c>
      <c r="C28" s="358"/>
      <c r="D28" s="358"/>
      <c r="E28" s="358"/>
      <c r="F28" s="358"/>
      <c r="G28" s="358"/>
      <c r="H28" s="259"/>
      <c r="I28" s="255"/>
      <c r="J28" s="255"/>
      <c r="K28" s="255"/>
      <c r="L28" s="255"/>
    </row>
    <row r="29" spans="1:12" x14ac:dyDescent="0.2">
      <c r="A29" s="259"/>
      <c r="B29" s="341"/>
      <c r="C29" s="359"/>
      <c r="D29" s="359"/>
      <c r="E29" s="359"/>
      <c r="F29" s="359"/>
      <c r="G29" s="359"/>
      <c r="H29" s="259"/>
      <c r="I29" s="255"/>
      <c r="J29" s="255"/>
      <c r="K29" s="255"/>
      <c r="L29" s="255"/>
    </row>
    <row r="30" spans="1:12" x14ac:dyDescent="0.2">
      <c r="A30" s="259"/>
      <c r="B30" s="259"/>
      <c r="C30" s="360"/>
      <c r="D30" s="360"/>
      <c r="E30" s="360"/>
      <c r="F30" s="360"/>
      <c r="G30" s="360"/>
      <c r="H30" s="259"/>
      <c r="I30" s="255"/>
      <c r="J30" s="255"/>
      <c r="K30" s="255"/>
      <c r="L30" s="255"/>
    </row>
    <row r="31" spans="1:12" x14ac:dyDescent="0.2">
      <c r="A31" s="259"/>
      <c r="B31" s="259"/>
      <c r="C31" s="259"/>
      <c r="D31" s="259"/>
      <c r="E31" s="259"/>
      <c r="F31" s="259"/>
      <c r="G31" s="259"/>
      <c r="H31" s="259"/>
      <c r="I31" s="255"/>
      <c r="J31" s="255"/>
      <c r="K31" s="255"/>
      <c r="L31" s="255"/>
    </row>
    <row r="32" spans="1:12" x14ac:dyDescent="0.2">
      <c r="A32" s="250"/>
      <c r="B32" s="250"/>
      <c r="C32" s="250"/>
      <c r="D32" s="250"/>
      <c r="E32" s="250"/>
      <c r="F32" s="250"/>
      <c r="G32" s="250"/>
      <c r="H32" s="250"/>
    </row>
    <row r="33" spans="1:8" x14ac:dyDescent="0.2">
      <c r="A33" s="250"/>
      <c r="B33" s="361"/>
      <c r="C33" s="362"/>
      <c r="D33" s="362"/>
      <c r="E33" s="362"/>
      <c r="F33" s="362"/>
      <c r="G33" s="362"/>
      <c r="H33" s="250"/>
    </row>
    <row r="34" spans="1:8" x14ac:dyDescent="0.2">
      <c r="A34" s="250"/>
      <c r="B34" s="361"/>
      <c r="C34" s="362"/>
      <c r="D34" s="362"/>
      <c r="E34" s="362"/>
      <c r="F34" s="362"/>
      <c r="G34" s="362"/>
      <c r="H34" s="250"/>
    </row>
    <row r="35" spans="1:8" x14ac:dyDescent="0.2">
      <c r="A35" s="250"/>
      <c r="B35" s="363"/>
      <c r="C35" s="362"/>
      <c r="D35" s="362"/>
      <c r="E35" s="362"/>
      <c r="F35" s="362"/>
      <c r="G35" s="362"/>
      <c r="H35" s="250"/>
    </row>
    <row r="36" spans="1:8" x14ac:dyDescent="0.2">
      <c r="A36" s="250"/>
      <c r="B36" s="362"/>
      <c r="C36" s="362"/>
      <c r="D36" s="362"/>
      <c r="E36" s="362"/>
      <c r="F36" s="362"/>
      <c r="G36" s="362"/>
      <c r="H36" s="250"/>
    </row>
    <row r="37" spans="1:8" x14ac:dyDescent="0.2">
      <c r="A37" s="250"/>
      <c r="B37" s="362"/>
      <c r="C37" s="362"/>
      <c r="D37" s="362"/>
      <c r="E37" s="362"/>
      <c r="F37" s="362"/>
      <c r="G37" s="362"/>
      <c r="H37" s="250"/>
    </row>
    <row r="38" spans="1:8" x14ac:dyDescent="0.2">
      <c r="B38" s="362"/>
      <c r="C38" s="362"/>
      <c r="D38" s="362"/>
      <c r="E38" s="362"/>
      <c r="F38" s="362"/>
      <c r="G38" s="362"/>
    </row>
  </sheetData>
  <mergeCells count="1">
    <mergeCell ref="B7:B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M70"/>
  <sheetViews>
    <sheetView zoomScale="70" zoomScaleNormal="70" workbookViewId="0"/>
  </sheetViews>
  <sheetFormatPr defaultRowHeight="12.75" x14ac:dyDescent="0.2"/>
  <cols>
    <col min="1" max="1" width="25.28515625" style="254" customWidth="1"/>
    <col min="2" max="2" width="21.7109375" style="254" customWidth="1"/>
    <col min="3" max="3" width="17.5703125" style="254" customWidth="1"/>
    <col min="4" max="4" width="22.7109375" style="254" customWidth="1"/>
    <col min="5" max="5" width="40.7109375" style="254" customWidth="1"/>
    <col min="6" max="6" width="55" style="254" customWidth="1"/>
    <col min="7" max="7" width="18.42578125" style="254" customWidth="1"/>
    <col min="8" max="8" width="24.28515625" style="254" customWidth="1"/>
    <col min="9" max="256" width="9.140625" style="254"/>
    <col min="257" max="257" width="25.28515625" style="254" customWidth="1"/>
    <col min="258" max="258" width="21.7109375" style="254" customWidth="1"/>
    <col min="259" max="259" width="17.5703125" style="254" customWidth="1"/>
    <col min="260" max="260" width="17.85546875" style="254" customWidth="1"/>
    <col min="261" max="261" width="23.85546875" style="254" customWidth="1"/>
    <col min="262" max="263" width="15.42578125" style="254" customWidth="1"/>
    <col min="264" max="264" width="24.28515625" style="254" customWidth="1"/>
    <col min="265" max="512" width="9.140625" style="254"/>
    <col min="513" max="513" width="25.28515625" style="254" customWidth="1"/>
    <col min="514" max="514" width="21.7109375" style="254" customWidth="1"/>
    <col min="515" max="515" width="17.5703125" style="254" customWidth="1"/>
    <col min="516" max="516" width="17.85546875" style="254" customWidth="1"/>
    <col min="517" max="517" width="23.85546875" style="254" customWidth="1"/>
    <col min="518" max="519" width="15.42578125" style="254" customWidth="1"/>
    <col min="520" max="520" width="24.28515625" style="254" customWidth="1"/>
    <col min="521" max="768" width="9.140625" style="254"/>
    <col min="769" max="769" width="25.28515625" style="254" customWidth="1"/>
    <col min="770" max="770" width="21.7109375" style="254" customWidth="1"/>
    <col min="771" max="771" width="17.5703125" style="254" customWidth="1"/>
    <col min="772" max="772" width="17.85546875" style="254" customWidth="1"/>
    <col min="773" max="773" width="23.85546875" style="254" customWidth="1"/>
    <col min="774" max="775" width="15.42578125" style="254" customWidth="1"/>
    <col min="776" max="776" width="24.28515625" style="254" customWidth="1"/>
    <col min="777" max="1024" width="9.140625" style="254"/>
    <col min="1025" max="1025" width="25.28515625" style="254" customWidth="1"/>
    <col min="1026" max="1026" width="21.7109375" style="254" customWidth="1"/>
    <col min="1027" max="1027" width="17.5703125" style="254" customWidth="1"/>
    <col min="1028" max="1028" width="17.85546875" style="254" customWidth="1"/>
    <col min="1029" max="1029" width="23.85546875" style="254" customWidth="1"/>
    <col min="1030" max="1031" width="15.42578125" style="254" customWidth="1"/>
    <col min="1032" max="1032" width="24.28515625" style="254" customWidth="1"/>
    <col min="1033" max="1280" width="9.140625" style="254"/>
    <col min="1281" max="1281" width="25.28515625" style="254" customWidth="1"/>
    <col min="1282" max="1282" width="21.7109375" style="254" customWidth="1"/>
    <col min="1283" max="1283" width="17.5703125" style="254" customWidth="1"/>
    <col min="1284" max="1284" width="17.85546875" style="254" customWidth="1"/>
    <col min="1285" max="1285" width="23.85546875" style="254" customWidth="1"/>
    <col min="1286" max="1287" width="15.42578125" style="254" customWidth="1"/>
    <col min="1288" max="1288" width="24.28515625" style="254" customWidth="1"/>
    <col min="1289" max="1536" width="9.140625" style="254"/>
    <col min="1537" max="1537" width="25.28515625" style="254" customWidth="1"/>
    <col min="1538" max="1538" width="21.7109375" style="254" customWidth="1"/>
    <col min="1539" max="1539" width="17.5703125" style="254" customWidth="1"/>
    <col min="1540" max="1540" width="17.85546875" style="254" customWidth="1"/>
    <col min="1541" max="1541" width="23.85546875" style="254" customWidth="1"/>
    <col min="1542" max="1543" width="15.42578125" style="254" customWidth="1"/>
    <col min="1544" max="1544" width="24.28515625" style="254" customWidth="1"/>
    <col min="1545" max="1792" width="9.140625" style="254"/>
    <col min="1793" max="1793" width="25.28515625" style="254" customWidth="1"/>
    <col min="1794" max="1794" width="21.7109375" style="254" customWidth="1"/>
    <col min="1795" max="1795" width="17.5703125" style="254" customWidth="1"/>
    <col min="1796" max="1796" width="17.85546875" style="254" customWidth="1"/>
    <col min="1797" max="1797" width="23.85546875" style="254" customWidth="1"/>
    <col min="1798" max="1799" width="15.42578125" style="254" customWidth="1"/>
    <col min="1800" max="1800" width="24.28515625" style="254" customWidth="1"/>
    <col min="1801" max="2048" width="9.140625" style="254"/>
    <col min="2049" max="2049" width="25.28515625" style="254" customWidth="1"/>
    <col min="2050" max="2050" width="21.7109375" style="254" customWidth="1"/>
    <col min="2051" max="2051" width="17.5703125" style="254" customWidth="1"/>
    <col min="2052" max="2052" width="17.85546875" style="254" customWidth="1"/>
    <col min="2053" max="2053" width="23.85546875" style="254" customWidth="1"/>
    <col min="2054" max="2055" width="15.42578125" style="254" customWidth="1"/>
    <col min="2056" max="2056" width="24.28515625" style="254" customWidth="1"/>
    <col min="2057" max="2304" width="9.140625" style="254"/>
    <col min="2305" max="2305" width="25.28515625" style="254" customWidth="1"/>
    <col min="2306" max="2306" width="21.7109375" style="254" customWidth="1"/>
    <col min="2307" max="2307" width="17.5703125" style="254" customWidth="1"/>
    <col min="2308" max="2308" width="17.85546875" style="254" customWidth="1"/>
    <col min="2309" max="2309" width="23.85546875" style="254" customWidth="1"/>
    <col min="2310" max="2311" width="15.42578125" style="254" customWidth="1"/>
    <col min="2312" max="2312" width="24.28515625" style="254" customWidth="1"/>
    <col min="2313" max="2560" width="9.140625" style="254"/>
    <col min="2561" max="2561" width="25.28515625" style="254" customWidth="1"/>
    <col min="2562" max="2562" width="21.7109375" style="254" customWidth="1"/>
    <col min="2563" max="2563" width="17.5703125" style="254" customWidth="1"/>
    <col min="2564" max="2564" width="17.85546875" style="254" customWidth="1"/>
    <col min="2565" max="2565" width="23.85546875" style="254" customWidth="1"/>
    <col min="2566" max="2567" width="15.42578125" style="254" customWidth="1"/>
    <col min="2568" max="2568" width="24.28515625" style="254" customWidth="1"/>
    <col min="2569" max="2816" width="9.140625" style="254"/>
    <col min="2817" max="2817" width="25.28515625" style="254" customWidth="1"/>
    <col min="2818" max="2818" width="21.7109375" style="254" customWidth="1"/>
    <col min="2819" max="2819" width="17.5703125" style="254" customWidth="1"/>
    <col min="2820" max="2820" width="17.85546875" style="254" customWidth="1"/>
    <col min="2821" max="2821" width="23.85546875" style="254" customWidth="1"/>
    <col min="2822" max="2823" width="15.42578125" style="254" customWidth="1"/>
    <col min="2824" max="2824" width="24.28515625" style="254" customWidth="1"/>
    <col min="2825" max="3072" width="9.140625" style="254"/>
    <col min="3073" max="3073" width="25.28515625" style="254" customWidth="1"/>
    <col min="3074" max="3074" width="21.7109375" style="254" customWidth="1"/>
    <col min="3075" max="3075" width="17.5703125" style="254" customWidth="1"/>
    <col min="3076" max="3076" width="17.85546875" style="254" customWidth="1"/>
    <col min="3077" max="3077" width="23.85546875" style="254" customWidth="1"/>
    <col min="3078" max="3079" width="15.42578125" style="254" customWidth="1"/>
    <col min="3080" max="3080" width="24.28515625" style="254" customWidth="1"/>
    <col min="3081" max="3328" width="9.140625" style="254"/>
    <col min="3329" max="3329" width="25.28515625" style="254" customWidth="1"/>
    <col min="3330" max="3330" width="21.7109375" style="254" customWidth="1"/>
    <col min="3331" max="3331" width="17.5703125" style="254" customWidth="1"/>
    <col min="3332" max="3332" width="17.85546875" style="254" customWidth="1"/>
    <col min="3333" max="3333" width="23.85546875" style="254" customWidth="1"/>
    <col min="3334" max="3335" width="15.42578125" style="254" customWidth="1"/>
    <col min="3336" max="3336" width="24.28515625" style="254" customWidth="1"/>
    <col min="3337" max="3584" width="9.140625" style="254"/>
    <col min="3585" max="3585" width="25.28515625" style="254" customWidth="1"/>
    <col min="3586" max="3586" width="21.7109375" style="254" customWidth="1"/>
    <col min="3587" max="3587" width="17.5703125" style="254" customWidth="1"/>
    <col min="3588" max="3588" width="17.85546875" style="254" customWidth="1"/>
    <col min="3589" max="3589" width="23.85546875" style="254" customWidth="1"/>
    <col min="3590" max="3591" width="15.42578125" style="254" customWidth="1"/>
    <col min="3592" max="3592" width="24.28515625" style="254" customWidth="1"/>
    <col min="3593" max="3840" width="9.140625" style="254"/>
    <col min="3841" max="3841" width="25.28515625" style="254" customWidth="1"/>
    <col min="3842" max="3842" width="21.7109375" style="254" customWidth="1"/>
    <col min="3843" max="3843" width="17.5703125" style="254" customWidth="1"/>
    <col min="3844" max="3844" width="17.85546875" style="254" customWidth="1"/>
    <col min="3845" max="3845" width="23.85546875" style="254" customWidth="1"/>
    <col min="3846" max="3847" width="15.42578125" style="254" customWidth="1"/>
    <col min="3848" max="3848" width="24.28515625" style="254" customWidth="1"/>
    <col min="3849" max="4096" width="9.140625" style="254"/>
    <col min="4097" max="4097" width="25.28515625" style="254" customWidth="1"/>
    <col min="4098" max="4098" width="21.7109375" style="254" customWidth="1"/>
    <col min="4099" max="4099" width="17.5703125" style="254" customWidth="1"/>
    <col min="4100" max="4100" width="17.85546875" style="254" customWidth="1"/>
    <col min="4101" max="4101" width="23.85546875" style="254" customWidth="1"/>
    <col min="4102" max="4103" width="15.42578125" style="254" customWidth="1"/>
    <col min="4104" max="4104" width="24.28515625" style="254" customWidth="1"/>
    <col min="4105" max="4352" width="9.140625" style="254"/>
    <col min="4353" max="4353" width="25.28515625" style="254" customWidth="1"/>
    <col min="4354" max="4354" width="21.7109375" style="254" customWidth="1"/>
    <col min="4355" max="4355" width="17.5703125" style="254" customWidth="1"/>
    <col min="4356" max="4356" width="17.85546875" style="254" customWidth="1"/>
    <col min="4357" max="4357" width="23.85546875" style="254" customWidth="1"/>
    <col min="4358" max="4359" width="15.42578125" style="254" customWidth="1"/>
    <col min="4360" max="4360" width="24.28515625" style="254" customWidth="1"/>
    <col min="4361" max="4608" width="9.140625" style="254"/>
    <col min="4609" max="4609" width="25.28515625" style="254" customWidth="1"/>
    <col min="4610" max="4610" width="21.7109375" style="254" customWidth="1"/>
    <col min="4611" max="4611" width="17.5703125" style="254" customWidth="1"/>
    <col min="4612" max="4612" width="17.85546875" style="254" customWidth="1"/>
    <col min="4613" max="4613" width="23.85546875" style="254" customWidth="1"/>
    <col min="4614" max="4615" width="15.42578125" style="254" customWidth="1"/>
    <col min="4616" max="4616" width="24.28515625" style="254" customWidth="1"/>
    <col min="4617" max="4864" width="9.140625" style="254"/>
    <col min="4865" max="4865" width="25.28515625" style="254" customWidth="1"/>
    <col min="4866" max="4866" width="21.7109375" style="254" customWidth="1"/>
    <col min="4867" max="4867" width="17.5703125" style="254" customWidth="1"/>
    <col min="4868" max="4868" width="17.85546875" style="254" customWidth="1"/>
    <col min="4869" max="4869" width="23.85546875" style="254" customWidth="1"/>
    <col min="4870" max="4871" width="15.42578125" style="254" customWidth="1"/>
    <col min="4872" max="4872" width="24.28515625" style="254" customWidth="1"/>
    <col min="4873" max="5120" width="9.140625" style="254"/>
    <col min="5121" max="5121" width="25.28515625" style="254" customWidth="1"/>
    <col min="5122" max="5122" width="21.7109375" style="254" customWidth="1"/>
    <col min="5123" max="5123" width="17.5703125" style="254" customWidth="1"/>
    <col min="5124" max="5124" width="17.85546875" style="254" customWidth="1"/>
    <col min="5125" max="5125" width="23.85546875" style="254" customWidth="1"/>
    <col min="5126" max="5127" width="15.42578125" style="254" customWidth="1"/>
    <col min="5128" max="5128" width="24.28515625" style="254" customWidth="1"/>
    <col min="5129" max="5376" width="9.140625" style="254"/>
    <col min="5377" max="5377" width="25.28515625" style="254" customWidth="1"/>
    <col min="5378" max="5378" width="21.7109375" style="254" customWidth="1"/>
    <col min="5379" max="5379" width="17.5703125" style="254" customWidth="1"/>
    <col min="5380" max="5380" width="17.85546875" style="254" customWidth="1"/>
    <col min="5381" max="5381" width="23.85546875" style="254" customWidth="1"/>
    <col min="5382" max="5383" width="15.42578125" style="254" customWidth="1"/>
    <col min="5384" max="5384" width="24.28515625" style="254" customWidth="1"/>
    <col min="5385" max="5632" width="9.140625" style="254"/>
    <col min="5633" max="5633" width="25.28515625" style="254" customWidth="1"/>
    <col min="5634" max="5634" width="21.7109375" style="254" customWidth="1"/>
    <col min="5635" max="5635" width="17.5703125" style="254" customWidth="1"/>
    <col min="5636" max="5636" width="17.85546875" style="254" customWidth="1"/>
    <col min="5637" max="5637" width="23.85546875" style="254" customWidth="1"/>
    <col min="5638" max="5639" width="15.42578125" style="254" customWidth="1"/>
    <col min="5640" max="5640" width="24.28515625" style="254" customWidth="1"/>
    <col min="5641" max="5888" width="9.140625" style="254"/>
    <col min="5889" max="5889" width="25.28515625" style="254" customWidth="1"/>
    <col min="5890" max="5890" width="21.7109375" style="254" customWidth="1"/>
    <col min="5891" max="5891" width="17.5703125" style="254" customWidth="1"/>
    <col min="5892" max="5892" width="17.85546875" style="254" customWidth="1"/>
    <col min="5893" max="5893" width="23.85546875" style="254" customWidth="1"/>
    <col min="5894" max="5895" width="15.42578125" style="254" customWidth="1"/>
    <col min="5896" max="5896" width="24.28515625" style="254" customWidth="1"/>
    <col min="5897" max="6144" width="9.140625" style="254"/>
    <col min="6145" max="6145" width="25.28515625" style="254" customWidth="1"/>
    <col min="6146" max="6146" width="21.7109375" style="254" customWidth="1"/>
    <col min="6147" max="6147" width="17.5703125" style="254" customWidth="1"/>
    <col min="6148" max="6148" width="17.85546875" style="254" customWidth="1"/>
    <col min="6149" max="6149" width="23.85546875" style="254" customWidth="1"/>
    <col min="6150" max="6151" width="15.42578125" style="254" customWidth="1"/>
    <col min="6152" max="6152" width="24.28515625" style="254" customWidth="1"/>
    <col min="6153" max="6400" width="9.140625" style="254"/>
    <col min="6401" max="6401" width="25.28515625" style="254" customWidth="1"/>
    <col min="6402" max="6402" width="21.7109375" style="254" customWidth="1"/>
    <col min="6403" max="6403" width="17.5703125" style="254" customWidth="1"/>
    <col min="6404" max="6404" width="17.85546875" style="254" customWidth="1"/>
    <col min="6405" max="6405" width="23.85546875" style="254" customWidth="1"/>
    <col min="6406" max="6407" width="15.42578125" style="254" customWidth="1"/>
    <col min="6408" max="6408" width="24.28515625" style="254" customWidth="1"/>
    <col min="6409" max="6656" width="9.140625" style="254"/>
    <col min="6657" max="6657" width="25.28515625" style="254" customWidth="1"/>
    <col min="6658" max="6658" width="21.7109375" style="254" customWidth="1"/>
    <col min="6659" max="6659" width="17.5703125" style="254" customWidth="1"/>
    <col min="6660" max="6660" width="17.85546875" style="254" customWidth="1"/>
    <col min="6661" max="6661" width="23.85546875" style="254" customWidth="1"/>
    <col min="6662" max="6663" width="15.42578125" style="254" customWidth="1"/>
    <col min="6664" max="6664" width="24.28515625" style="254" customWidth="1"/>
    <col min="6665" max="6912" width="9.140625" style="254"/>
    <col min="6913" max="6913" width="25.28515625" style="254" customWidth="1"/>
    <col min="6914" max="6914" width="21.7109375" style="254" customWidth="1"/>
    <col min="6915" max="6915" width="17.5703125" style="254" customWidth="1"/>
    <col min="6916" max="6916" width="17.85546875" style="254" customWidth="1"/>
    <col min="6917" max="6917" width="23.85546875" style="254" customWidth="1"/>
    <col min="6918" max="6919" width="15.42578125" style="254" customWidth="1"/>
    <col min="6920" max="6920" width="24.28515625" style="254" customWidth="1"/>
    <col min="6921" max="7168" width="9.140625" style="254"/>
    <col min="7169" max="7169" width="25.28515625" style="254" customWidth="1"/>
    <col min="7170" max="7170" width="21.7109375" style="254" customWidth="1"/>
    <col min="7171" max="7171" width="17.5703125" style="254" customWidth="1"/>
    <col min="7172" max="7172" width="17.85546875" style="254" customWidth="1"/>
    <col min="7173" max="7173" width="23.85546875" style="254" customWidth="1"/>
    <col min="7174" max="7175" width="15.42578125" style="254" customWidth="1"/>
    <col min="7176" max="7176" width="24.28515625" style="254" customWidth="1"/>
    <col min="7177" max="7424" width="9.140625" style="254"/>
    <col min="7425" max="7425" width="25.28515625" style="254" customWidth="1"/>
    <col min="7426" max="7426" width="21.7109375" style="254" customWidth="1"/>
    <col min="7427" max="7427" width="17.5703125" style="254" customWidth="1"/>
    <col min="7428" max="7428" width="17.85546875" style="254" customWidth="1"/>
    <col min="7429" max="7429" width="23.85546875" style="254" customWidth="1"/>
    <col min="7430" max="7431" width="15.42578125" style="254" customWidth="1"/>
    <col min="7432" max="7432" width="24.28515625" style="254" customWidth="1"/>
    <col min="7433" max="7680" width="9.140625" style="254"/>
    <col min="7681" max="7681" width="25.28515625" style="254" customWidth="1"/>
    <col min="7682" max="7682" width="21.7109375" style="254" customWidth="1"/>
    <col min="7683" max="7683" width="17.5703125" style="254" customWidth="1"/>
    <col min="7684" max="7684" width="17.85546875" style="254" customWidth="1"/>
    <col min="7685" max="7685" width="23.85546875" style="254" customWidth="1"/>
    <col min="7686" max="7687" width="15.42578125" style="254" customWidth="1"/>
    <col min="7688" max="7688" width="24.28515625" style="254" customWidth="1"/>
    <col min="7689" max="7936" width="9.140625" style="254"/>
    <col min="7937" max="7937" width="25.28515625" style="254" customWidth="1"/>
    <col min="7938" max="7938" width="21.7109375" style="254" customWidth="1"/>
    <col min="7939" max="7939" width="17.5703125" style="254" customWidth="1"/>
    <col min="7940" max="7940" width="17.85546875" style="254" customWidth="1"/>
    <col min="7941" max="7941" width="23.85546875" style="254" customWidth="1"/>
    <col min="7942" max="7943" width="15.42578125" style="254" customWidth="1"/>
    <col min="7944" max="7944" width="24.28515625" style="254" customWidth="1"/>
    <col min="7945" max="8192" width="9.140625" style="254"/>
    <col min="8193" max="8193" width="25.28515625" style="254" customWidth="1"/>
    <col min="8194" max="8194" width="21.7109375" style="254" customWidth="1"/>
    <col min="8195" max="8195" width="17.5703125" style="254" customWidth="1"/>
    <col min="8196" max="8196" width="17.85546875" style="254" customWidth="1"/>
    <col min="8197" max="8197" width="23.85546875" style="254" customWidth="1"/>
    <col min="8198" max="8199" width="15.42578125" style="254" customWidth="1"/>
    <col min="8200" max="8200" width="24.28515625" style="254" customWidth="1"/>
    <col min="8201" max="8448" width="9.140625" style="254"/>
    <col min="8449" max="8449" width="25.28515625" style="254" customWidth="1"/>
    <col min="8450" max="8450" width="21.7109375" style="254" customWidth="1"/>
    <col min="8451" max="8451" width="17.5703125" style="254" customWidth="1"/>
    <col min="8452" max="8452" width="17.85546875" style="254" customWidth="1"/>
    <col min="8453" max="8453" width="23.85546875" style="254" customWidth="1"/>
    <col min="8454" max="8455" width="15.42578125" style="254" customWidth="1"/>
    <col min="8456" max="8456" width="24.28515625" style="254" customWidth="1"/>
    <col min="8457" max="8704" width="9.140625" style="254"/>
    <col min="8705" max="8705" width="25.28515625" style="254" customWidth="1"/>
    <col min="8706" max="8706" width="21.7109375" style="254" customWidth="1"/>
    <col min="8707" max="8707" width="17.5703125" style="254" customWidth="1"/>
    <col min="8708" max="8708" width="17.85546875" style="254" customWidth="1"/>
    <col min="8709" max="8709" width="23.85546875" style="254" customWidth="1"/>
    <col min="8710" max="8711" width="15.42578125" style="254" customWidth="1"/>
    <col min="8712" max="8712" width="24.28515625" style="254" customWidth="1"/>
    <col min="8713" max="8960" width="9.140625" style="254"/>
    <col min="8961" max="8961" width="25.28515625" style="254" customWidth="1"/>
    <col min="8962" max="8962" width="21.7109375" style="254" customWidth="1"/>
    <col min="8963" max="8963" width="17.5703125" style="254" customWidth="1"/>
    <col min="8964" max="8964" width="17.85546875" style="254" customWidth="1"/>
    <col min="8965" max="8965" width="23.85546875" style="254" customWidth="1"/>
    <col min="8966" max="8967" width="15.42578125" style="254" customWidth="1"/>
    <col min="8968" max="8968" width="24.28515625" style="254" customWidth="1"/>
    <col min="8969" max="9216" width="9.140625" style="254"/>
    <col min="9217" max="9217" width="25.28515625" style="254" customWidth="1"/>
    <col min="9218" max="9218" width="21.7109375" style="254" customWidth="1"/>
    <col min="9219" max="9219" width="17.5703125" style="254" customWidth="1"/>
    <col min="9220" max="9220" width="17.85546875" style="254" customWidth="1"/>
    <col min="9221" max="9221" width="23.85546875" style="254" customWidth="1"/>
    <col min="9222" max="9223" width="15.42578125" style="254" customWidth="1"/>
    <col min="9224" max="9224" width="24.28515625" style="254" customWidth="1"/>
    <col min="9225" max="9472" width="9.140625" style="254"/>
    <col min="9473" max="9473" width="25.28515625" style="254" customWidth="1"/>
    <col min="9474" max="9474" width="21.7109375" style="254" customWidth="1"/>
    <col min="9475" max="9475" width="17.5703125" style="254" customWidth="1"/>
    <col min="9476" max="9476" width="17.85546875" style="254" customWidth="1"/>
    <col min="9477" max="9477" width="23.85546875" style="254" customWidth="1"/>
    <col min="9478" max="9479" width="15.42578125" style="254" customWidth="1"/>
    <col min="9480" max="9480" width="24.28515625" style="254" customWidth="1"/>
    <col min="9481" max="9728" width="9.140625" style="254"/>
    <col min="9729" max="9729" width="25.28515625" style="254" customWidth="1"/>
    <col min="9730" max="9730" width="21.7109375" style="254" customWidth="1"/>
    <col min="9731" max="9731" width="17.5703125" style="254" customWidth="1"/>
    <col min="9732" max="9732" width="17.85546875" style="254" customWidth="1"/>
    <col min="9733" max="9733" width="23.85546875" style="254" customWidth="1"/>
    <col min="9734" max="9735" width="15.42578125" style="254" customWidth="1"/>
    <col min="9736" max="9736" width="24.28515625" style="254" customWidth="1"/>
    <col min="9737" max="9984" width="9.140625" style="254"/>
    <col min="9985" max="9985" width="25.28515625" style="254" customWidth="1"/>
    <col min="9986" max="9986" width="21.7109375" style="254" customWidth="1"/>
    <col min="9987" max="9987" width="17.5703125" style="254" customWidth="1"/>
    <col min="9988" max="9988" width="17.85546875" style="254" customWidth="1"/>
    <col min="9989" max="9989" width="23.85546875" style="254" customWidth="1"/>
    <col min="9990" max="9991" width="15.42578125" style="254" customWidth="1"/>
    <col min="9992" max="9992" width="24.28515625" style="254" customWidth="1"/>
    <col min="9993" max="10240" width="9.140625" style="254"/>
    <col min="10241" max="10241" width="25.28515625" style="254" customWidth="1"/>
    <col min="10242" max="10242" width="21.7109375" style="254" customWidth="1"/>
    <col min="10243" max="10243" width="17.5703125" style="254" customWidth="1"/>
    <col min="10244" max="10244" width="17.85546875" style="254" customWidth="1"/>
    <col min="10245" max="10245" width="23.85546875" style="254" customWidth="1"/>
    <col min="10246" max="10247" width="15.42578125" style="254" customWidth="1"/>
    <col min="10248" max="10248" width="24.28515625" style="254" customWidth="1"/>
    <col min="10249" max="10496" width="9.140625" style="254"/>
    <col min="10497" max="10497" width="25.28515625" style="254" customWidth="1"/>
    <col min="10498" max="10498" width="21.7109375" style="254" customWidth="1"/>
    <col min="10499" max="10499" width="17.5703125" style="254" customWidth="1"/>
    <col min="10500" max="10500" width="17.85546875" style="254" customWidth="1"/>
    <col min="10501" max="10501" width="23.85546875" style="254" customWidth="1"/>
    <col min="10502" max="10503" width="15.42578125" style="254" customWidth="1"/>
    <col min="10504" max="10504" width="24.28515625" style="254" customWidth="1"/>
    <col min="10505" max="10752" width="9.140625" style="254"/>
    <col min="10753" max="10753" width="25.28515625" style="254" customWidth="1"/>
    <col min="10754" max="10754" width="21.7109375" style="254" customWidth="1"/>
    <col min="10755" max="10755" width="17.5703125" style="254" customWidth="1"/>
    <col min="10756" max="10756" width="17.85546875" style="254" customWidth="1"/>
    <col min="10757" max="10757" width="23.85546875" style="254" customWidth="1"/>
    <col min="10758" max="10759" width="15.42578125" style="254" customWidth="1"/>
    <col min="10760" max="10760" width="24.28515625" style="254" customWidth="1"/>
    <col min="10761" max="11008" width="9.140625" style="254"/>
    <col min="11009" max="11009" width="25.28515625" style="254" customWidth="1"/>
    <col min="11010" max="11010" width="21.7109375" style="254" customWidth="1"/>
    <col min="11011" max="11011" width="17.5703125" style="254" customWidth="1"/>
    <col min="11012" max="11012" width="17.85546875" style="254" customWidth="1"/>
    <col min="11013" max="11013" width="23.85546875" style="254" customWidth="1"/>
    <col min="11014" max="11015" width="15.42578125" style="254" customWidth="1"/>
    <col min="11016" max="11016" width="24.28515625" style="254" customWidth="1"/>
    <col min="11017" max="11264" width="9.140625" style="254"/>
    <col min="11265" max="11265" width="25.28515625" style="254" customWidth="1"/>
    <col min="11266" max="11266" width="21.7109375" style="254" customWidth="1"/>
    <col min="11267" max="11267" width="17.5703125" style="254" customWidth="1"/>
    <col min="11268" max="11268" width="17.85546875" style="254" customWidth="1"/>
    <col min="11269" max="11269" width="23.85546875" style="254" customWidth="1"/>
    <col min="11270" max="11271" width="15.42578125" style="254" customWidth="1"/>
    <col min="11272" max="11272" width="24.28515625" style="254" customWidth="1"/>
    <col min="11273" max="11520" width="9.140625" style="254"/>
    <col min="11521" max="11521" width="25.28515625" style="254" customWidth="1"/>
    <col min="11522" max="11522" width="21.7109375" style="254" customWidth="1"/>
    <col min="11523" max="11523" width="17.5703125" style="254" customWidth="1"/>
    <col min="11524" max="11524" width="17.85546875" style="254" customWidth="1"/>
    <col min="11525" max="11525" width="23.85546875" style="254" customWidth="1"/>
    <col min="11526" max="11527" width="15.42578125" style="254" customWidth="1"/>
    <col min="11528" max="11528" width="24.28515625" style="254" customWidth="1"/>
    <col min="11529" max="11776" width="9.140625" style="254"/>
    <col min="11777" max="11777" width="25.28515625" style="254" customWidth="1"/>
    <col min="11778" max="11778" width="21.7109375" style="254" customWidth="1"/>
    <col min="11779" max="11779" width="17.5703125" style="254" customWidth="1"/>
    <col min="11780" max="11780" width="17.85546875" style="254" customWidth="1"/>
    <col min="11781" max="11781" width="23.85546875" style="254" customWidth="1"/>
    <col min="11782" max="11783" width="15.42578125" style="254" customWidth="1"/>
    <col min="11784" max="11784" width="24.28515625" style="254" customWidth="1"/>
    <col min="11785" max="12032" width="9.140625" style="254"/>
    <col min="12033" max="12033" width="25.28515625" style="254" customWidth="1"/>
    <col min="12034" max="12034" width="21.7109375" style="254" customWidth="1"/>
    <col min="12035" max="12035" width="17.5703125" style="254" customWidth="1"/>
    <col min="12036" max="12036" width="17.85546875" style="254" customWidth="1"/>
    <col min="12037" max="12037" width="23.85546875" style="254" customWidth="1"/>
    <col min="12038" max="12039" width="15.42578125" style="254" customWidth="1"/>
    <col min="12040" max="12040" width="24.28515625" style="254" customWidth="1"/>
    <col min="12041" max="12288" width="9.140625" style="254"/>
    <col min="12289" max="12289" width="25.28515625" style="254" customWidth="1"/>
    <col min="12290" max="12290" width="21.7109375" style="254" customWidth="1"/>
    <col min="12291" max="12291" width="17.5703125" style="254" customWidth="1"/>
    <col min="12292" max="12292" width="17.85546875" style="254" customWidth="1"/>
    <col min="12293" max="12293" width="23.85546875" style="254" customWidth="1"/>
    <col min="12294" max="12295" width="15.42578125" style="254" customWidth="1"/>
    <col min="12296" max="12296" width="24.28515625" style="254" customWidth="1"/>
    <col min="12297" max="12544" width="9.140625" style="254"/>
    <col min="12545" max="12545" width="25.28515625" style="254" customWidth="1"/>
    <col min="12546" max="12546" width="21.7109375" style="254" customWidth="1"/>
    <col min="12547" max="12547" width="17.5703125" style="254" customWidth="1"/>
    <col min="12548" max="12548" width="17.85546875" style="254" customWidth="1"/>
    <col min="12549" max="12549" width="23.85546875" style="254" customWidth="1"/>
    <col min="12550" max="12551" width="15.42578125" style="254" customWidth="1"/>
    <col min="12552" max="12552" width="24.28515625" style="254" customWidth="1"/>
    <col min="12553" max="12800" width="9.140625" style="254"/>
    <col min="12801" max="12801" width="25.28515625" style="254" customWidth="1"/>
    <col min="12802" max="12802" width="21.7109375" style="254" customWidth="1"/>
    <col min="12803" max="12803" width="17.5703125" style="254" customWidth="1"/>
    <col min="12804" max="12804" width="17.85546875" style="254" customWidth="1"/>
    <col min="12805" max="12805" width="23.85546875" style="254" customWidth="1"/>
    <col min="12806" max="12807" width="15.42578125" style="254" customWidth="1"/>
    <col min="12808" max="12808" width="24.28515625" style="254" customWidth="1"/>
    <col min="12809" max="13056" width="9.140625" style="254"/>
    <col min="13057" max="13057" width="25.28515625" style="254" customWidth="1"/>
    <col min="13058" max="13058" width="21.7109375" style="254" customWidth="1"/>
    <col min="13059" max="13059" width="17.5703125" style="254" customWidth="1"/>
    <col min="13060" max="13060" width="17.85546875" style="254" customWidth="1"/>
    <col min="13061" max="13061" width="23.85546875" style="254" customWidth="1"/>
    <col min="13062" max="13063" width="15.42578125" style="254" customWidth="1"/>
    <col min="13064" max="13064" width="24.28515625" style="254" customWidth="1"/>
    <col min="13065" max="13312" width="9.140625" style="254"/>
    <col min="13313" max="13313" width="25.28515625" style="254" customWidth="1"/>
    <col min="13314" max="13314" width="21.7109375" style="254" customWidth="1"/>
    <col min="13315" max="13315" width="17.5703125" style="254" customWidth="1"/>
    <col min="13316" max="13316" width="17.85546875" style="254" customWidth="1"/>
    <col min="13317" max="13317" width="23.85546875" style="254" customWidth="1"/>
    <col min="13318" max="13319" width="15.42578125" style="254" customWidth="1"/>
    <col min="13320" max="13320" width="24.28515625" style="254" customWidth="1"/>
    <col min="13321" max="13568" width="9.140625" style="254"/>
    <col min="13569" max="13569" width="25.28515625" style="254" customWidth="1"/>
    <col min="13570" max="13570" width="21.7109375" style="254" customWidth="1"/>
    <col min="13571" max="13571" width="17.5703125" style="254" customWidth="1"/>
    <col min="13572" max="13572" width="17.85546875" style="254" customWidth="1"/>
    <col min="13573" max="13573" width="23.85546875" style="254" customWidth="1"/>
    <col min="13574" max="13575" width="15.42578125" style="254" customWidth="1"/>
    <col min="13576" max="13576" width="24.28515625" style="254" customWidth="1"/>
    <col min="13577" max="13824" width="9.140625" style="254"/>
    <col min="13825" max="13825" width="25.28515625" style="254" customWidth="1"/>
    <col min="13826" max="13826" width="21.7109375" style="254" customWidth="1"/>
    <col min="13827" max="13827" width="17.5703125" style="254" customWidth="1"/>
    <col min="13828" max="13828" width="17.85546875" style="254" customWidth="1"/>
    <col min="13829" max="13829" width="23.85546875" style="254" customWidth="1"/>
    <col min="13830" max="13831" width="15.42578125" style="254" customWidth="1"/>
    <col min="13832" max="13832" width="24.28515625" style="254" customWidth="1"/>
    <col min="13833" max="14080" width="9.140625" style="254"/>
    <col min="14081" max="14081" width="25.28515625" style="254" customWidth="1"/>
    <col min="14082" max="14082" width="21.7109375" style="254" customWidth="1"/>
    <col min="14083" max="14083" width="17.5703125" style="254" customWidth="1"/>
    <col min="14084" max="14084" width="17.85546875" style="254" customWidth="1"/>
    <col min="14085" max="14085" width="23.85546875" style="254" customWidth="1"/>
    <col min="14086" max="14087" width="15.42578125" style="254" customWidth="1"/>
    <col min="14088" max="14088" width="24.28515625" style="254" customWidth="1"/>
    <col min="14089" max="14336" width="9.140625" style="254"/>
    <col min="14337" max="14337" width="25.28515625" style="254" customWidth="1"/>
    <col min="14338" max="14338" width="21.7109375" style="254" customWidth="1"/>
    <col min="14339" max="14339" width="17.5703125" style="254" customWidth="1"/>
    <col min="14340" max="14340" width="17.85546875" style="254" customWidth="1"/>
    <col min="14341" max="14341" width="23.85546875" style="254" customWidth="1"/>
    <col min="14342" max="14343" width="15.42578125" style="254" customWidth="1"/>
    <col min="14344" max="14344" width="24.28515625" style="254" customWidth="1"/>
    <col min="14345" max="14592" width="9.140625" style="254"/>
    <col min="14593" max="14593" width="25.28515625" style="254" customWidth="1"/>
    <col min="14594" max="14594" width="21.7109375" style="254" customWidth="1"/>
    <col min="14595" max="14595" width="17.5703125" style="254" customWidth="1"/>
    <col min="14596" max="14596" width="17.85546875" style="254" customWidth="1"/>
    <col min="14597" max="14597" width="23.85546875" style="254" customWidth="1"/>
    <col min="14598" max="14599" width="15.42578125" style="254" customWidth="1"/>
    <col min="14600" max="14600" width="24.28515625" style="254" customWidth="1"/>
    <col min="14601" max="14848" width="9.140625" style="254"/>
    <col min="14849" max="14849" width="25.28515625" style="254" customWidth="1"/>
    <col min="14850" max="14850" width="21.7109375" style="254" customWidth="1"/>
    <col min="14851" max="14851" width="17.5703125" style="254" customWidth="1"/>
    <col min="14852" max="14852" width="17.85546875" style="254" customWidth="1"/>
    <col min="14853" max="14853" width="23.85546875" style="254" customWidth="1"/>
    <col min="14854" max="14855" width="15.42578125" style="254" customWidth="1"/>
    <col min="14856" max="14856" width="24.28515625" style="254" customWidth="1"/>
    <col min="14857" max="15104" width="9.140625" style="254"/>
    <col min="15105" max="15105" width="25.28515625" style="254" customWidth="1"/>
    <col min="15106" max="15106" width="21.7109375" style="254" customWidth="1"/>
    <col min="15107" max="15107" width="17.5703125" style="254" customWidth="1"/>
    <col min="15108" max="15108" width="17.85546875" style="254" customWidth="1"/>
    <col min="15109" max="15109" width="23.85546875" style="254" customWidth="1"/>
    <col min="15110" max="15111" width="15.42578125" style="254" customWidth="1"/>
    <col min="15112" max="15112" width="24.28515625" style="254" customWidth="1"/>
    <col min="15113" max="15360" width="9.140625" style="254"/>
    <col min="15361" max="15361" width="25.28515625" style="254" customWidth="1"/>
    <col min="15362" max="15362" width="21.7109375" style="254" customWidth="1"/>
    <col min="15363" max="15363" width="17.5703125" style="254" customWidth="1"/>
    <col min="15364" max="15364" width="17.85546875" style="254" customWidth="1"/>
    <col min="15365" max="15365" width="23.85546875" style="254" customWidth="1"/>
    <col min="15366" max="15367" width="15.42578125" style="254" customWidth="1"/>
    <col min="15368" max="15368" width="24.28515625" style="254" customWidth="1"/>
    <col min="15369" max="15616" width="9.140625" style="254"/>
    <col min="15617" max="15617" width="25.28515625" style="254" customWidth="1"/>
    <col min="15618" max="15618" width="21.7109375" style="254" customWidth="1"/>
    <col min="15619" max="15619" width="17.5703125" style="254" customWidth="1"/>
    <col min="15620" max="15620" width="17.85546875" style="254" customWidth="1"/>
    <col min="15621" max="15621" width="23.85546875" style="254" customWidth="1"/>
    <col min="15622" max="15623" width="15.42578125" style="254" customWidth="1"/>
    <col min="15624" max="15624" width="24.28515625" style="254" customWidth="1"/>
    <col min="15625" max="15872" width="9.140625" style="254"/>
    <col min="15873" max="15873" width="25.28515625" style="254" customWidth="1"/>
    <col min="15874" max="15874" width="21.7109375" style="254" customWidth="1"/>
    <col min="15875" max="15875" width="17.5703125" style="254" customWidth="1"/>
    <col min="15876" max="15876" width="17.85546875" style="254" customWidth="1"/>
    <col min="15877" max="15877" width="23.85546875" style="254" customWidth="1"/>
    <col min="15878" max="15879" width="15.42578125" style="254" customWidth="1"/>
    <col min="15880" max="15880" width="24.28515625" style="254" customWidth="1"/>
    <col min="15881" max="16128" width="9.140625" style="254"/>
    <col min="16129" max="16129" width="25.28515625" style="254" customWidth="1"/>
    <col min="16130" max="16130" width="21.7109375" style="254" customWidth="1"/>
    <col min="16131" max="16131" width="17.5703125" style="254" customWidth="1"/>
    <col min="16132" max="16132" width="17.85546875" style="254" customWidth="1"/>
    <col min="16133" max="16133" width="23.85546875" style="254" customWidth="1"/>
    <col min="16134" max="16135" width="15.42578125" style="254" customWidth="1"/>
    <col min="16136" max="16136" width="24.28515625" style="254" customWidth="1"/>
    <col min="16137" max="16384" width="9.140625" style="254"/>
  </cols>
  <sheetData>
    <row r="1" spans="1:12" x14ac:dyDescent="0.2">
      <c r="A1" s="303" t="s">
        <v>17222</v>
      </c>
    </row>
    <row r="2" spans="1:12" x14ac:dyDescent="0.2">
      <c r="A2" s="724" t="s">
        <v>17089</v>
      </c>
      <c r="B2" s="724" t="s">
        <v>17106</v>
      </c>
      <c r="C2" s="724" t="s">
        <v>17107</v>
      </c>
      <c r="D2" s="560" t="s">
        <v>17104</v>
      </c>
      <c r="E2" s="560" t="s">
        <v>17105</v>
      </c>
      <c r="F2" s="724" t="s">
        <v>17236</v>
      </c>
      <c r="G2" s="364"/>
      <c r="H2" s="365"/>
      <c r="I2" s="366"/>
      <c r="J2" s="366"/>
      <c r="K2" s="367"/>
    </row>
    <row r="3" spans="1:12" ht="15" x14ac:dyDescent="0.25">
      <c r="A3" s="725"/>
      <c r="B3" s="725"/>
      <c r="C3" s="725"/>
      <c r="D3" s="561" t="s">
        <v>17108</v>
      </c>
      <c r="E3" s="561" t="s">
        <v>17108</v>
      </c>
      <c r="F3" s="725"/>
      <c r="G3" s="368"/>
      <c r="K3" s="369"/>
      <c r="L3" s="367"/>
    </row>
    <row r="4" spans="1:12" x14ac:dyDescent="0.2">
      <c r="A4" s="370" t="s">
        <v>17109</v>
      </c>
      <c r="B4" s="370"/>
      <c r="C4" s="370"/>
      <c r="D4" s="370"/>
      <c r="E4" s="370"/>
      <c r="F4" s="371"/>
      <c r="G4" s="372"/>
      <c r="K4" s="373"/>
    </row>
    <row r="5" spans="1:12" ht="51" x14ac:dyDescent="0.2">
      <c r="A5" s="337" t="s">
        <v>15143</v>
      </c>
      <c r="B5" s="374" t="s">
        <v>17110</v>
      </c>
      <c r="C5" s="374" t="s">
        <v>17223</v>
      </c>
      <c r="D5" s="375"/>
      <c r="E5" s="337" t="s">
        <v>17111</v>
      </c>
      <c r="F5" s="376" t="s">
        <v>17112</v>
      </c>
      <c r="G5" s="377"/>
      <c r="K5" s="373"/>
    </row>
    <row r="6" spans="1:12" ht="78" customHeight="1" x14ac:dyDescent="0.2">
      <c r="A6" s="337" t="s">
        <v>17113</v>
      </c>
      <c r="B6" s="374" t="s">
        <v>17110</v>
      </c>
      <c r="C6" s="374" t="s">
        <v>17223</v>
      </c>
      <c r="D6" s="375"/>
      <c r="E6" s="337" t="s">
        <v>17114</v>
      </c>
      <c r="F6" s="376" t="s">
        <v>17221</v>
      </c>
      <c r="G6" s="378"/>
      <c r="K6" s="373"/>
    </row>
    <row r="7" spans="1:12" ht="30" customHeight="1" x14ac:dyDescent="0.2">
      <c r="A7" s="729" t="s">
        <v>15126</v>
      </c>
      <c r="B7" s="730" t="s">
        <v>17110</v>
      </c>
      <c r="C7" s="374" t="s">
        <v>17039</v>
      </c>
      <c r="D7" s="337" t="s">
        <v>17115</v>
      </c>
      <c r="E7" s="337" t="s">
        <v>17115</v>
      </c>
      <c r="F7" s="729" t="s">
        <v>17233</v>
      </c>
      <c r="G7" s="378"/>
      <c r="K7" s="373"/>
    </row>
    <row r="8" spans="1:12" ht="60.75" customHeight="1" x14ac:dyDescent="0.2">
      <c r="A8" s="729"/>
      <c r="B8" s="730"/>
      <c r="C8" s="374" t="s">
        <v>17224</v>
      </c>
      <c r="D8" s="337" t="s">
        <v>17225</v>
      </c>
      <c r="E8" s="337" t="s">
        <v>17116</v>
      </c>
      <c r="F8" s="729"/>
      <c r="G8" s="378"/>
      <c r="K8" s="373"/>
    </row>
    <row r="9" spans="1:12" x14ac:dyDescent="0.2">
      <c r="A9" s="729" t="s">
        <v>17050</v>
      </c>
      <c r="B9" s="730" t="s">
        <v>17110</v>
      </c>
      <c r="C9" s="374" t="s">
        <v>17039</v>
      </c>
      <c r="D9" s="337" t="s">
        <v>17115</v>
      </c>
      <c r="E9" s="337" t="s">
        <v>17115</v>
      </c>
      <c r="F9" s="729" t="s">
        <v>17226</v>
      </c>
      <c r="G9" s="379"/>
      <c r="K9" s="373"/>
    </row>
    <row r="10" spans="1:12" ht="63.75" customHeight="1" x14ac:dyDescent="0.2">
      <c r="A10" s="729"/>
      <c r="B10" s="730"/>
      <c r="C10" s="374" t="s">
        <v>17117</v>
      </c>
      <c r="D10" s="337" t="s">
        <v>17118</v>
      </c>
      <c r="E10" s="337" t="s">
        <v>17119</v>
      </c>
      <c r="F10" s="729"/>
      <c r="G10" s="379"/>
      <c r="K10" s="373"/>
    </row>
    <row r="11" spans="1:12" ht="60" customHeight="1" x14ac:dyDescent="0.2">
      <c r="A11" s="376" t="s">
        <v>17120</v>
      </c>
      <c r="B11" s="374" t="s">
        <v>17121</v>
      </c>
      <c r="C11" s="374" t="s">
        <v>17122</v>
      </c>
      <c r="D11" s="376"/>
      <c r="E11" s="376" t="s">
        <v>17123</v>
      </c>
      <c r="F11" s="376" t="s">
        <v>17124</v>
      </c>
      <c r="G11" s="378"/>
      <c r="K11" s="373"/>
    </row>
    <row r="12" spans="1:12" ht="25.5" x14ac:dyDescent="0.2">
      <c r="A12" s="376" t="s">
        <v>18330</v>
      </c>
      <c r="B12" s="380" t="s">
        <v>17125</v>
      </c>
      <c r="C12" s="374" t="s">
        <v>17122</v>
      </c>
      <c r="D12" s="376"/>
      <c r="E12" s="376" t="s">
        <v>17126</v>
      </c>
      <c r="F12" s="376" t="s">
        <v>17234</v>
      </c>
      <c r="G12" s="381"/>
      <c r="K12" s="373"/>
    </row>
    <row r="13" spans="1:12" x14ac:dyDescent="0.2">
      <c r="A13" s="559" t="s">
        <v>17237</v>
      </c>
      <c r="B13" s="382"/>
      <c r="C13" s="383"/>
      <c r="D13" s="383"/>
      <c r="E13" s="383"/>
      <c r="F13" s="382"/>
      <c r="G13" s="382"/>
      <c r="H13" s="373"/>
    </row>
    <row r="15" spans="1:12" x14ac:dyDescent="0.2">
      <c r="A15" s="303" t="s">
        <v>17127</v>
      </c>
      <c r="C15" s="250"/>
    </row>
    <row r="16" spans="1:12" ht="13.5" thickBot="1" x14ac:dyDescent="0.25"/>
    <row r="17" spans="1:13" ht="13.5" thickBot="1" x14ac:dyDescent="0.25">
      <c r="A17" s="695" t="s">
        <v>17128</v>
      </c>
      <c r="B17" s="384"/>
      <c r="C17" s="734" t="s">
        <v>17129</v>
      </c>
      <c r="D17" s="735"/>
      <c r="E17" s="735"/>
      <c r="F17" s="736"/>
      <c r="G17" s="737"/>
    </row>
    <row r="18" spans="1:13" ht="13.5" thickBot="1" x14ac:dyDescent="0.25">
      <c r="A18" s="733"/>
      <c r="B18" s="385"/>
      <c r="C18" s="386" t="s">
        <v>17130</v>
      </c>
      <c r="D18" s="387" t="s">
        <v>16377</v>
      </c>
      <c r="E18" s="387" t="s">
        <v>16378</v>
      </c>
      <c r="F18" s="387" t="s">
        <v>17131</v>
      </c>
      <c r="G18" s="388" t="s">
        <v>17132</v>
      </c>
    </row>
    <row r="19" spans="1:13" x14ac:dyDescent="0.2">
      <c r="A19" s="389" t="s">
        <v>10029</v>
      </c>
      <c r="B19" s="390" t="s">
        <v>10028</v>
      </c>
      <c r="C19" s="391">
        <v>0.47341400735697203</v>
      </c>
      <c r="D19" s="391">
        <v>0.47728698781256867</v>
      </c>
      <c r="E19" s="391">
        <v>0.54024178033781778</v>
      </c>
      <c r="F19" s="391">
        <v>0.9963536112026834</v>
      </c>
      <c r="G19" s="392">
        <v>0.64617513989607134</v>
      </c>
      <c r="H19" s="255"/>
      <c r="I19" s="255"/>
    </row>
    <row r="20" spans="1:13" x14ac:dyDescent="0.2">
      <c r="A20" s="393" t="s">
        <v>15689</v>
      </c>
      <c r="B20" s="394" t="s">
        <v>16673</v>
      </c>
      <c r="C20" s="395">
        <f>C19</f>
        <v>0.47341400735697203</v>
      </c>
      <c r="D20" s="395">
        <f t="shared" ref="D20:G20" si="0">D19</f>
        <v>0.47728698781256867</v>
      </c>
      <c r="E20" s="395">
        <f t="shared" si="0"/>
        <v>0.54024178033781778</v>
      </c>
      <c r="F20" s="395">
        <f t="shared" si="0"/>
        <v>0.9963536112026834</v>
      </c>
      <c r="G20" s="396">
        <f t="shared" si="0"/>
        <v>0.64617513989607134</v>
      </c>
      <c r="H20" s="255"/>
      <c r="I20" s="255"/>
    </row>
    <row r="21" spans="1:13" x14ac:dyDescent="0.2">
      <c r="A21" s="397" t="s">
        <v>15693</v>
      </c>
      <c r="B21" s="398" t="s">
        <v>10032</v>
      </c>
      <c r="C21" s="399"/>
      <c r="D21" s="400">
        <v>0.79567913662674372</v>
      </c>
      <c r="E21" s="399"/>
      <c r="F21" s="399"/>
      <c r="G21" s="401"/>
    </row>
    <row r="22" spans="1:13" x14ac:dyDescent="0.2">
      <c r="A22" s="397" t="s">
        <v>15694</v>
      </c>
      <c r="B22" s="398" t="s">
        <v>10031</v>
      </c>
      <c r="C22" s="399"/>
      <c r="D22" s="402">
        <v>0.98</v>
      </c>
      <c r="E22" s="399"/>
      <c r="F22" s="399"/>
      <c r="G22" s="401"/>
    </row>
    <row r="23" spans="1:13" x14ac:dyDescent="0.2">
      <c r="A23" s="397" t="s">
        <v>15127</v>
      </c>
      <c r="B23" s="398" t="s">
        <v>15126</v>
      </c>
      <c r="C23" s="399"/>
      <c r="D23" s="402">
        <v>0.98</v>
      </c>
      <c r="E23" s="399"/>
      <c r="F23" s="399"/>
      <c r="G23" s="401"/>
    </row>
    <row r="24" spans="1:13" ht="13.5" thickBot="1" x14ac:dyDescent="0.25">
      <c r="A24" s="403" t="s">
        <v>15132</v>
      </c>
      <c r="B24" s="404" t="s">
        <v>15133</v>
      </c>
      <c r="C24" s="405"/>
      <c r="D24" s="406">
        <v>0.98</v>
      </c>
      <c r="E24" s="405"/>
      <c r="F24" s="405"/>
      <c r="G24" s="407"/>
    </row>
    <row r="25" spans="1:13" x14ac:dyDescent="0.2">
      <c r="A25" s="408"/>
      <c r="B25" s="254" t="s">
        <v>17133</v>
      </c>
      <c r="C25" s="367"/>
      <c r="D25" s="409"/>
      <c r="E25" s="367"/>
      <c r="F25" s="367"/>
      <c r="G25" s="367"/>
      <c r="H25" s="367"/>
    </row>
    <row r="26" spans="1:13" x14ac:dyDescent="0.2">
      <c r="A26" s="303" t="s">
        <v>17134</v>
      </c>
      <c r="B26" s="410"/>
      <c r="C26" s="410"/>
      <c r="D26" s="410"/>
    </row>
    <row r="27" spans="1:13" ht="13.5" thickBot="1" x14ac:dyDescent="0.25">
      <c r="A27" s="303"/>
      <c r="B27" s="410"/>
      <c r="C27" s="410"/>
      <c r="D27" s="410"/>
    </row>
    <row r="28" spans="1:13" ht="13.5" customHeight="1" thickBot="1" x14ac:dyDescent="0.25">
      <c r="A28" s="695" t="s">
        <v>17128</v>
      </c>
      <c r="B28" s="384"/>
      <c r="C28" s="734" t="s">
        <v>17235</v>
      </c>
      <c r="D28" s="735"/>
      <c r="E28" s="735"/>
      <c r="F28" s="736"/>
      <c r="G28" s="737"/>
    </row>
    <row r="29" spans="1:13" ht="15" customHeight="1" thickBot="1" x14ac:dyDescent="0.25">
      <c r="A29" s="733"/>
      <c r="B29" s="385"/>
      <c r="C29" s="386" t="s">
        <v>17130</v>
      </c>
      <c r="D29" s="387" t="s">
        <v>16377</v>
      </c>
      <c r="E29" s="387" t="s">
        <v>16378</v>
      </c>
      <c r="F29" s="387" t="s">
        <v>17131</v>
      </c>
      <c r="G29" s="388" t="s">
        <v>17132</v>
      </c>
      <c r="I29" s="271" t="s">
        <v>17135</v>
      </c>
      <c r="J29" s="411" t="s">
        <v>17136</v>
      </c>
      <c r="K29" s="412" t="s">
        <v>17137</v>
      </c>
    </row>
    <row r="30" spans="1:13" s="250" customFormat="1" ht="15" customHeight="1" thickBot="1" x14ac:dyDescent="0.25">
      <c r="A30" s="413" t="s">
        <v>17138</v>
      </c>
      <c r="B30" s="414" t="s">
        <v>17139</v>
      </c>
      <c r="C30" s="415">
        <v>0.92572188426157564</v>
      </c>
      <c r="D30" s="416">
        <v>0.99195756080922581</v>
      </c>
      <c r="E30" s="416">
        <v>0.96151231761264577</v>
      </c>
      <c r="F30" s="417"/>
      <c r="G30" s="418"/>
      <c r="H30" s="259"/>
      <c r="I30" s="419" t="s">
        <v>17140</v>
      </c>
      <c r="J30" s="420" t="s">
        <v>17141</v>
      </c>
      <c r="K30" s="421" t="s">
        <v>17265</v>
      </c>
      <c r="L30" s="259"/>
      <c r="M30" s="259"/>
    </row>
    <row r="31" spans="1:13" s="250" customFormat="1" ht="15" customHeight="1" x14ac:dyDescent="0.25">
      <c r="A31" s="556" t="s">
        <v>17229</v>
      </c>
      <c r="B31" s="423"/>
      <c r="C31" s="424"/>
      <c r="D31" s="424"/>
      <c r="E31" s="424"/>
      <c r="F31" s="425"/>
      <c r="G31" s="425"/>
    </row>
    <row r="32" spans="1:13" s="250" customFormat="1" ht="15" customHeight="1" x14ac:dyDescent="0.25">
      <c r="A32" s="426"/>
      <c r="B32" s="427"/>
      <c r="C32" s="424"/>
      <c r="D32" s="424"/>
      <c r="E32" s="424"/>
      <c r="F32" s="425"/>
      <c r="G32" s="425"/>
    </row>
    <row r="33" spans="1:4" ht="15" customHeight="1" x14ac:dyDescent="0.2">
      <c r="A33" s="428" t="s">
        <v>17142</v>
      </c>
    </row>
    <row r="34" spans="1:4" ht="15" customHeight="1" thickBot="1" x14ac:dyDescent="0.25">
      <c r="A34" s="255" t="s">
        <v>17143</v>
      </c>
    </row>
    <row r="35" spans="1:4" ht="13.5" thickBot="1" x14ac:dyDescent="0.25">
      <c r="A35" s="726" t="s">
        <v>17144</v>
      </c>
      <c r="B35" s="728" t="s">
        <v>17145</v>
      </c>
      <c r="C35" s="697"/>
      <c r="D35" s="698"/>
    </row>
    <row r="36" spans="1:4" ht="15" thickBot="1" x14ac:dyDescent="0.25">
      <c r="A36" s="727"/>
      <c r="B36" s="429" t="s">
        <v>17146</v>
      </c>
      <c r="C36" s="430" t="s">
        <v>17147</v>
      </c>
      <c r="D36" s="431" t="s">
        <v>16378</v>
      </c>
    </row>
    <row r="37" spans="1:4" ht="15.75" x14ac:dyDescent="0.25">
      <c r="A37" s="432" t="s">
        <v>17148</v>
      </c>
      <c r="B37" s="433"/>
      <c r="C37" s="434"/>
      <c r="D37" s="435"/>
    </row>
    <row r="38" spans="1:4" x14ac:dyDescent="0.2">
      <c r="A38" s="436" t="s">
        <v>17149</v>
      </c>
      <c r="B38" s="437" t="s">
        <v>17150</v>
      </c>
      <c r="C38" s="438" t="s">
        <v>17151</v>
      </c>
      <c r="D38" s="439" t="s">
        <v>17152</v>
      </c>
    </row>
    <row r="39" spans="1:4" x14ac:dyDescent="0.2">
      <c r="A39" s="436" t="s">
        <v>17153</v>
      </c>
      <c r="B39" s="437" t="s">
        <v>17154</v>
      </c>
      <c r="C39" s="438" t="s">
        <v>17155</v>
      </c>
      <c r="D39" s="439" t="s">
        <v>17155</v>
      </c>
    </row>
    <row r="40" spans="1:4" x14ac:dyDescent="0.2">
      <c r="A40" s="436" t="s">
        <v>17156</v>
      </c>
      <c r="B40" s="437" t="s">
        <v>17157</v>
      </c>
      <c r="C40" s="440" t="s">
        <v>17158</v>
      </c>
      <c r="D40" s="439"/>
    </row>
    <row r="41" spans="1:4" ht="13.5" thickBot="1" x14ac:dyDescent="0.25">
      <c r="A41" s="441" t="s">
        <v>17159</v>
      </c>
      <c r="B41" s="442" t="s">
        <v>17160</v>
      </c>
      <c r="C41" s="443" t="s">
        <v>17161</v>
      </c>
      <c r="D41" s="444"/>
    </row>
    <row r="42" spans="1:4" s="446" customFormat="1" ht="18.75" customHeight="1" x14ac:dyDescent="0.2">
      <c r="A42" s="445" t="s">
        <v>17162</v>
      </c>
    </row>
    <row r="43" spans="1:4" ht="14.25" x14ac:dyDescent="0.2">
      <c r="A43" s="447" t="s">
        <v>17163</v>
      </c>
    </row>
    <row r="44" spans="1:4" x14ac:dyDescent="0.2">
      <c r="A44" s="254" t="s">
        <v>17164</v>
      </c>
    </row>
    <row r="45" spans="1:4" ht="14.25" x14ac:dyDescent="0.2">
      <c r="A45" s="447" t="s">
        <v>17165</v>
      </c>
    </row>
    <row r="47" spans="1:4" x14ac:dyDescent="0.2">
      <c r="A47" s="428" t="s">
        <v>17166</v>
      </c>
    </row>
    <row r="48" spans="1:4" x14ac:dyDescent="0.2">
      <c r="A48" s="254" t="s">
        <v>17167</v>
      </c>
    </row>
    <row r="49" spans="1:6" ht="13.5" thickBot="1" x14ac:dyDescent="0.25">
      <c r="A49" s="254" t="s">
        <v>17168</v>
      </c>
    </row>
    <row r="50" spans="1:6" ht="13.5" customHeight="1" thickBot="1" x14ac:dyDescent="0.25">
      <c r="A50" s="726" t="s">
        <v>17144</v>
      </c>
      <c r="B50" s="726" t="s">
        <v>17169</v>
      </c>
      <c r="C50" s="728" t="s">
        <v>17170</v>
      </c>
      <c r="D50" s="698"/>
    </row>
    <row r="51" spans="1:6" ht="13.5" thickBot="1" x14ac:dyDescent="0.25">
      <c r="A51" s="727"/>
      <c r="B51" s="727"/>
      <c r="C51" s="429" t="s">
        <v>17146</v>
      </c>
      <c r="D51" s="431" t="s">
        <v>16378</v>
      </c>
      <c r="E51" s="448" t="s">
        <v>17171</v>
      </c>
      <c r="F51" s="448" t="s">
        <v>17130</v>
      </c>
    </row>
    <row r="52" spans="1:6" x14ac:dyDescent="0.2">
      <c r="A52" s="433"/>
      <c r="B52" s="434"/>
      <c r="C52" s="434"/>
      <c r="D52" s="435"/>
    </row>
    <row r="53" spans="1:6" x14ac:dyDescent="0.2">
      <c r="A53" s="436" t="s">
        <v>17172</v>
      </c>
      <c r="B53" s="449">
        <v>39630</v>
      </c>
      <c r="C53" s="367">
        <v>3.8</v>
      </c>
      <c r="D53" s="450">
        <v>6.5</v>
      </c>
      <c r="E53" s="254">
        <f>$C53*(0.05)</f>
        <v>0.19</v>
      </c>
      <c r="F53" s="254">
        <f>C53-E53</f>
        <v>3.61</v>
      </c>
    </row>
    <row r="54" spans="1:6" x14ac:dyDescent="0.2">
      <c r="A54" s="436"/>
      <c r="B54" s="367"/>
      <c r="C54" s="451" t="s">
        <v>17173</v>
      </c>
      <c r="D54" s="452" t="s">
        <v>17174</v>
      </c>
      <c r="E54" s="254">
        <f>2.8*(0.05)</f>
        <v>0.13999999999999999</v>
      </c>
      <c r="F54" s="254">
        <f>2.8-E54</f>
        <v>2.6599999999999997</v>
      </c>
    </row>
    <row r="55" spans="1:6" x14ac:dyDescent="0.2">
      <c r="A55" s="436"/>
      <c r="B55" s="449">
        <v>39630</v>
      </c>
      <c r="C55" s="367">
        <v>3.8</v>
      </c>
      <c r="D55" s="450">
        <v>200</v>
      </c>
      <c r="E55" s="254">
        <f>$C55*(0.05)</f>
        <v>0.19</v>
      </c>
      <c r="F55" s="254">
        <f>C55-E55</f>
        <v>3.61</v>
      </c>
    </row>
    <row r="56" spans="1:6" ht="13.5" thickBot="1" x14ac:dyDescent="0.25">
      <c r="A56" s="441"/>
      <c r="B56" s="443" t="s">
        <v>17175</v>
      </c>
      <c r="C56" s="453" t="s">
        <v>17173</v>
      </c>
      <c r="D56" s="454" t="s">
        <v>17176</v>
      </c>
      <c r="E56" s="254">
        <f>2.8*(0.05)</f>
        <v>0.13999999999999999</v>
      </c>
      <c r="F56" s="254">
        <f>2.8-E56</f>
        <v>2.6599999999999997</v>
      </c>
    </row>
    <row r="58" spans="1:6" x14ac:dyDescent="0.2">
      <c r="A58" s="428" t="s">
        <v>17177</v>
      </c>
    </row>
    <row r="59" spans="1:6" ht="13.5" thickBot="1" x14ac:dyDescent="0.25">
      <c r="A59" s="254" t="s">
        <v>17178</v>
      </c>
    </row>
    <row r="60" spans="1:6" ht="33" customHeight="1" thickBot="1" x14ac:dyDescent="0.25">
      <c r="A60" s="731" t="s">
        <v>17179</v>
      </c>
      <c r="B60" s="731" t="s">
        <v>17144</v>
      </c>
      <c r="C60" s="731" t="s">
        <v>17169</v>
      </c>
      <c r="D60" s="728" t="s">
        <v>17145</v>
      </c>
      <c r="E60" s="697"/>
      <c r="F60" s="698"/>
    </row>
    <row r="61" spans="1:6" ht="13.5" thickBot="1" x14ac:dyDescent="0.25">
      <c r="A61" s="732"/>
      <c r="B61" s="732"/>
      <c r="C61" s="732"/>
      <c r="D61" s="429" t="s">
        <v>17180</v>
      </c>
      <c r="E61" s="430" t="s">
        <v>16378</v>
      </c>
      <c r="F61" s="431" t="s">
        <v>16377</v>
      </c>
    </row>
    <row r="62" spans="1:6" x14ac:dyDescent="0.2">
      <c r="A62" s="433"/>
      <c r="B62" s="434"/>
      <c r="C62" s="434"/>
      <c r="D62" s="434"/>
      <c r="E62" s="434"/>
      <c r="F62" s="435"/>
    </row>
    <row r="63" spans="1:6" s="460" customFormat="1" ht="38.25" x14ac:dyDescent="0.2">
      <c r="A63" s="455" t="s">
        <v>17181</v>
      </c>
      <c r="B63" s="456" t="s">
        <v>17182</v>
      </c>
      <c r="C63" s="457">
        <v>39630</v>
      </c>
      <c r="D63" s="458">
        <v>2</v>
      </c>
      <c r="E63" s="458">
        <v>4</v>
      </c>
      <c r="F63" s="459">
        <v>1</v>
      </c>
    </row>
    <row r="64" spans="1:6" s="460" customFormat="1" x14ac:dyDescent="0.2">
      <c r="A64" s="455"/>
      <c r="B64" s="456"/>
      <c r="C64" s="457">
        <v>40544</v>
      </c>
      <c r="D64" s="458">
        <v>1</v>
      </c>
      <c r="E64" s="458">
        <v>2</v>
      </c>
      <c r="F64" s="459">
        <v>0.7</v>
      </c>
    </row>
    <row r="65" spans="1:6" ht="25.5" x14ac:dyDescent="0.2">
      <c r="A65" s="455" t="s">
        <v>17183</v>
      </c>
      <c r="B65" s="461" t="s">
        <v>17184</v>
      </c>
      <c r="C65" s="457">
        <v>39448</v>
      </c>
      <c r="D65" s="458">
        <v>2</v>
      </c>
      <c r="E65" s="458">
        <v>4</v>
      </c>
      <c r="F65" s="459">
        <v>1</v>
      </c>
    </row>
    <row r="66" spans="1:6" x14ac:dyDescent="0.2">
      <c r="A66" s="436"/>
      <c r="B66" s="461"/>
      <c r="C66" s="457">
        <v>40360</v>
      </c>
      <c r="D66" s="458">
        <v>1</v>
      </c>
      <c r="E66" s="458">
        <v>2</v>
      </c>
      <c r="F66" s="459">
        <v>0.7</v>
      </c>
    </row>
    <row r="67" spans="1:6" s="460" customFormat="1" ht="51" x14ac:dyDescent="0.2">
      <c r="A67" s="455" t="s">
        <v>17185</v>
      </c>
      <c r="B67" s="456" t="s">
        <v>17186</v>
      </c>
      <c r="C67" s="457">
        <v>39264</v>
      </c>
      <c r="D67" s="458">
        <v>2</v>
      </c>
      <c r="E67" s="458">
        <v>4</v>
      </c>
      <c r="F67" s="459">
        <v>1</v>
      </c>
    </row>
    <row r="68" spans="1:6" x14ac:dyDescent="0.2">
      <c r="A68" s="455" t="s">
        <v>17187</v>
      </c>
      <c r="B68" s="461" t="s">
        <v>17188</v>
      </c>
      <c r="C68" s="457">
        <v>39814</v>
      </c>
      <c r="D68" s="462">
        <v>10</v>
      </c>
      <c r="E68" s="462">
        <v>387</v>
      </c>
      <c r="F68" s="463" t="s">
        <v>17189</v>
      </c>
    </row>
    <row r="69" spans="1:6" ht="13.5" thickBot="1" x14ac:dyDescent="0.25">
      <c r="A69" s="441"/>
      <c r="B69" s="464" t="s">
        <v>17190</v>
      </c>
      <c r="C69" s="465"/>
      <c r="D69" s="466">
        <v>2</v>
      </c>
      <c r="E69" s="466">
        <v>4</v>
      </c>
      <c r="F69" s="467">
        <v>1</v>
      </c>
    </row>
    <row r="70" spans="1:6" x14ac:dyDescent="0.2">
      <c r="D70" s="308"/>
      <c r="E70" s="308"/>
      <c r="F70" s="308"/>
    </row>
  </sheetData>
  <mergeCells count="23">
    <mergeCell ref="A60:A61"/>
    <mergeCell ref="B60:B61"/>
    <mergeCell ref="C60:C61"/>
    <mergeCell ref="D60:F60"/>
    <mergeCell ref="A17:A18"/>
    <mergeCell ref="C17:G17"/>
    <mergeCell ref="A28:A29"/>
    <mergeCell ref="C28:G28"/>
    <mergeCell ref="A35:A36"/>
    <mergeCell ref="B35:D35"/>
    <mergeCell ref="C2:C3"/>
    <mergeCell ref="F2:F3"/>
    <mergeCell ref="B2:B3"/>
    <mergeCell ref="A2:A3"/>
    <mergeCell ref="A50:A51"/>
    <mergeCell ref="B50:B51"/>
    <mergeCell ref="C50:D50"/>
    <mergeCell ref="A7:A8"/>
    <mergeCell ref="B7:B8"/>
    <mergeCell ref="F7:F8"/>
    <mergeCell ref="A9:A10"/>
    <mergeCell ref="B9:B10"/>
    <mergeCell ref="F9:F10"/>
  </mergeCells>
  <pageMargins left="0.75" right="0.75" top="1" bottom="1" header="0.5" footer="0.5"/>
  <pageSetup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M258"/>
  <sheetViews>
    <sheetView zoomScale="70" zoomScaleNormal="70" workbookViewId="0">
      <selection activeCell="C22" sqref="C22"/>
    </sheetView>
  </sheetViews>
  <sheetFormatPr defaultRowHeight="12.75" x14ac:dyDescent="0.2"/>
  <cols>
    <col min="1" max="1" width="34.42578125" style="254" customWidth="1"/>
    <col min="2" max="4" width="28.28515625" style="254" customWidth="1"/>
    <col min="5" max="5" width="12.7109375" style="254" customWidth="1"/>
    <col min="6" max="7" width="13.28515625" style="254" customWidth="1"/>
    <col min="8" max="13" width="12.7109375" style="254" customWidth="1"/>
    <col min="14" max="14" width="12.7109375" style="250" customWidth="1"/>
    <col min="15" max="17" width="9.140625" style="254"/>
    <col min="18" max="18" width="32.140625" style="254" bestFit="1" customWidth="1"/>
    <col min="19" max="19" width="20.7109375" style="254" bestFit="1" customWidth="1"/>
    <col min="20" max="21" width="11.140625" style="254" customWidth="1"/>
    <col min="22" max="22" width="12.5703125" style="254" customWidth="1"/>
    <col min="23" max="23" width="14.5703125" style="254" customWidth="1"/>
    <col min="24" max="26" width="14" style="254" customWidth="1"/>
    <col min="27" max="27" width="17.28515625" style="254" customWidth="1"/>
    <col min="28" max="28" width="13.85546875" style="254" customWidth="1"/>
    <col min="29" max="29" width="14.85546875" style="254" bestFit="1" customWidth="1"/>
    <col min="30" max="30" width="15.28515625" style="254" bestFit="1" customWidth="1"/>
    <col min="31" max="31" width="14" style="254" bestFit="1" customWidth="1"/>
    <col min="32" max="32" width="15.42578125" style="254" customWidth="1"/>
    <col min="33" max="33" width="55.5703125" style="254" bestFit="1" customWidth="1"/>
    <col min="34" max="256" width="9.140625" style="254"/>
    <col min="257" max="258" width="18.42578125" style="254" customWidth="1"/>
    <col min="259" max="259" width="27.140625" style="254" customWidth="1"/>
    <col min="260" max="260" width="21" style="254" customWidth="1"/>
    <col min="261" max="272" width="12.7109375" style="254" customWidth="1"/>
    <col min="273" max="275" width="9.140625" style="254"/>
    <col min="276" max="276" width="22.5703125" style="254" bestFit="1" customWidth="1"/>
    <col min="277" max="277" width="15.5703125" style="254" bestFit="1" customWidth="1"/>
    <col min="278" max="279" width="11" style="254" customWidth="1"/>
    <col min="280" max="280" width="12" style="254" customWidth="1"/>
    <col min="281" max="281" width="17.7109375" style="254" customWidth="1"/>
    <col min="282" max="282" width="29" style="254" customWidth="1"/>
    <col min="283" max="512" width="9.140625" style="254"/>
    <col min="513" max="514" width="18.42578125" style="254" customWidth="1"/>
    <col min="515" max="515" width="27.140625" style="254" customWidth="1"/>
    <col min="516" max="516" width="21" style="254" customWidth="1"/>
    <col min="517" max="528" width="12.7109375" style="254" customWidth="1"/>
    <col min="529" max="531" width="9.140625" style="254"/>
    <col min="532" max="532" width="22.5703125" style="254" bestFit="1" customWidth="1"/>
    <col min="533" max="533" width="15.5703125" style="254" bestFit="1" customWidth="1"/>
    <col min="534" max="535" width="11" style="254" customWidth="1"/>
    <col min="536" max="536" width="12" style="254" customWidth="1"/>
    <col min="537" max="537" width="17.7109375" style="254" customWidth="1"/>
    <col min="538" max="538" width="29" style="254" customWidth="1"/>
    <col min="539" max="768" width="9.140625" style="254"/>
    <col min="769" max="770" width="18.42578125" style="254" customWidth="1"/>
    <col min="771" max="771" width="27.140625" style="254" customWidth="1"/>
    <col min="772" max="772" width="21" style="254" customWidth="1"/>
    <col min="773" max="784" width="12.7109375" style="254" customWidth="1"/>
    <col min="785" max="787" width="9.140625" style="254"/>
    <col min="788" max="788" width="22.5703125" style="254" bestFit="1" customWidth="1"/>
    <col min="789" max="789" width="15.5703125" style="254" bestFit="1" customWidth="1"/>
    <col min="790" max="791" width="11" style="254" customWidth="1"/>
    <col min="792" max="792" width="12" style="254" customWidth="1"/>
    <col min="793" max="793" width="17.7109375" style="254" customWidth="1"/>
    <col min="794" max="794" width="29" style="254" customWidth="1"/>
    <col min="795" max="1024" width="9.140625" style="254"/>
    <col min="1025" max="1026" width="18.42578125" style="254" customWidth="1"/>
    <col min="1027" max="1027" width="27.140625" style="254" customWidth="1"/>
    <col min="1028" max="1028" width="21" style="254" customWidth="1"/>
    <col min="1029" max="1040" width="12.7109375" style="254" customWidth="1"/>
    <col min="1041" max="1043" width="9.140625" style="254"/>
    <col min="1044" max="1044" width="22.5703125" style="254" bestFit="1" customWidth="1"/>
    <col min="1045" max="1045" width="15.5703125" style="254" bestFit="1" customWidth="1"/>
    <col min="1046" max="1047" width="11" style="254" customWidth="1"/>
    <col min="1048" max="1048" width="12" style="254" customWidth="1"/>
    <col min="1049" max="1049" width="17.7109375" style="254" customWidth="1"/>
    <col min="1050" max="1050" width="29" style="254" customWidth="1"/>
    <col min="1051" max="1280" width="9.140625" style="254"/>
    <col min="1281" max="1282" width="18.42578125" style="254" customWidth="1"/>
    <col min="1283" max="1283" width="27.140625" style="254" customWidth="1"/>
    <col min="1284" max="1284" width="21" style="254" customWidth="1"/>
    <col min="1285" max="1296" width="12.7109375" style="254" customWidth="1"/>
    <col min="1297" max="1299" width="9.140625" style="254"/>
    <col min="1300" max="1300" width="22.5703125" style="254" bestFit="1" customWidth="1"/>
    <col min="1301" max="1301" width="15.5703125" style="254" bestFit="1" customWidth="1"/>
    <col min="1302" max="1303" width="11" style="254" customWidth="1"/>
    <col min="1304" max="1304" width="12" style="254" customWidth="1"/>
    <col min="1305" max="1305" width="17.7109375" style="254" customWidth="1"/>
    <col min="1306" max="1306" width="29" style="254" customWidth="1"/>
    <col min="1307" max="1536" width="9.140625" style="254"/>
    <col min="1537" max="1538" width="18.42578125" style="254" customWidth="1"/>
    <col min="1539" max="1539" width="27.140625" style="254" customWidth="1"/>
    <col min="1540" max="1540" width="21" style="254" customWidth="1"/>
    <col min="1541" max="1552" width="12.7109375" style="254" customWidth="1"/>
    <col min="1553" max="1555" width="9.140625" style="254"/>
    <col min="1556" max="1556" width="22.5703125" style="254" bestFit="1" customWidth="1"/>
    <col min="1557" max="1557" width="15.5703125" style="254" bestFit="1" customWidth="1"/>
    <col min="1558" max="1559" width="11" style="254" customWidth="1"/>
    <col min="1560" max="1560" width="12" style="254" customWidth="1"/>
    <col min="1561" max="1561" width="17.7109375" style="254" customWidth="1"/>
    <col min="1562" max="1562" width="29" style="254" customWidth="1"/>
    <col min="1563" max="1792" width="9.140625" style="254"/>
    <col min="1793" max="1794" width="18.42578125" style="254" customWidth="1"/>
    <col min="1795" max="1795" width="27.140625" style="254" customWidth="1"/>
    <col min="1796" max="1796" width="21" style="254" customWidth="1"/>
    <col min="1797" max="1808" width="12.7109375" style="254" customWidth="1"/>
    <col min="1809" max="1811" width="9.140625" style="254"/>
    <col min="1812" max="1812" width="22.5703125" style="254" bestFit="1" customWidth="1"/>
    <col min="1813" max="1813" width="15.5703125" style="254" bestFit="1" customWidth="1"/>
    <col min="1814" max="1815" width="11" style="254" customWidth="1"/>
    <col min="1816" max="1816" width="12" style="254" customWidth="1"/>
    <col min="1817" max="1817" width="17.7109375" style="254" customWidth="1"/>
    <col min="1818" max="1818" width="29" style="254" customWidth="1"/>
    <col min="1819" max="2048" width="9.140625" style="254"/>
    <col min="2049" max="2050" width="18.42578125" style="254" customWidth="1"/>
    <col min="2051" max="2051" width="27.140625" style="254" customWidth="1"/>
    <col min="2052" max="2052" width="21" style="254" customWidth="1"/>
    <col min="2053" max="2064" width="12.7109375" style="254" customWidth="1"/>
    <col min="2065" max="2067" width="9.140625" style="254"/>
    <col min="2068" max="2068" width="22.5703125" style="254" bestFit="1" customWidth="1"/>
    <col min="2069" max="2069" width="15.5703125" style="254" bestFit="1" customWidth="1"/>
    <col min="2070" max="2071" width="11" style="254" customWidth="1"/>
    <col min="2072" max="2072" width="12" style="254" customWidth="1"/>
    <col min="2073" max="2073" width="17.7109375" style="254" customWidth="1"/>
    <col min="2074" max="2074" width="29" style="254" customWidth="1"/>
    <col min="2075" max="2304" width="9.140625" style="254"/>
    <col min="2305" max="2306" width="18.42578125" style="254" customWidth="1"/>
    <col min="2307" max="2307" width="27.140625" style="254" customWidth="1"/>
    <col min="2308" max="2308" width="21" style="254" customWidth="1"/>
    <col min="2309" max="2320" width="12.7109375" style="254" customWidth="1"/>
    <col min="2321" max="2323" width="9.140625" style="254"/>
    <col min="2324" max="2324" width="22.5703125" style="254" bestFit="1" customWidth="1"/>
    <col min="2325" max="2325" width="15.5703125" style="254" bestFit="1" customWidth="1"/>
    <col min="2326" max="2327" width="11" style="254" customWidth="1"/>
    <col min="2328" max="2328" width="12" style="254" customWidth="1"/>
    <col min="2329" max="2329" width="17.7109375" style="254" customWidth="1"/>
    <col min="2330" max="2330" width="29" style="254" customWidth="1"/>
    <col min="2331" max="2560" width="9.140625" style="254"/>
    <col min="2561" max="2562" width="18.42578125" style="254" customWidth="1"/>
    <col min="2563" max="2563" width="27.140625" style="254" customWidth="1"/>
    <col min="2564" max="2564" width="21" style="254" customWidth="1"/>
    <col min="2565" max="2576" width="12.7109375" style="254" customWidth="1"/>
    <col min="2577" max="2579" width="9.140625" style="254"/>
    <col min="2580" max="2580" width="22.5703125" style="254" bestFit="1" customWidth="1"/>
    <col min="2581" max="2581" width="15.5703125" style="254" bestFit="1" customWidth="1"/>
    <col min="2582" max="2583" width="11" style="254" customWidth="1"/>
    <col min="2584" max="2584" width="12" style="254" customWidth="1"/>
    <col min="2585" max="2585" width="17.7109375" style="254" customWidth="1"/>
    <col min="2586" max="2586" width="29" style="254" customWidth="1"/>
    <col min="2587" max="2816" width="9.140625" style="254"/>
    <col min="2817" max="2818" width="18.42578125" style="254" customWidth="1"/>
    <col min="2819" max="2819" width="27.140625" style="254" customWidth="1"/>
    <col min="2820" max="2820" width="21" style="254" customWidth="1"/>
    <col min="2821" max="2832" width="12.7109375" style="254" customWidth="1"/>
    <col min="2833" max="2835" width="9.140625" style="254"/>
    <col min="2836" max="2836" width="22.5703125" style="254" bestFit="1" customWidth="1"/>
    <col min="2837" max="2837" width="15.5703125" style="254" bestFit="1" customWidth="1"/>
    <col min="2838" max="2839" width="11" style="254" customWidth="1"/>
    <col min="2840" max="2840" width="12" style="254" customWidth="1"/>
    <col min="2841" max="2841" width="17.7109375" style="254" customWidth="1"/>
    <col min="2842" max="2842" width="29" style="254" customWidth="1"/>
    <col min="2843" max="3072" width="9.140625" style="254"/>
    <col min="3073" max="3074" width="18.42578125" style="254" customWidth="1"/>
    <col min="3075" max="3075" width="27.140625" style="254" customWidth="1"/>
    <col min="3076" max="3076" width="21" style="254" customWidth="1"/>
    <col min="3077" max="3088" width="12.7109375" style="254" customWidth="1"/>
    <col min="3089" max="3091" width="9.140625" style="254"/>
    <col min="3092" max="3092" width="22.5703125" style="254" bestFit="1" customWidth="1"/>
    <col min="3093" max="3093" width="15.5703125" style="254" bestFit="1" customWidth="1"/>
    <col min="3094" max="3095" width="11" style="254" customWidth="1"/>
    <col min="3096" max="3096" width="12" style="254" customWidth="1"/>
    <col min="3097" max="3097" width="17.7109375" style="254" customWidth="1"/>
    <col min="3098" max="3098" width="29" style="254" customWidth="1"/>
    <col min="3099" max="3328" width="9.140625" style="254"/>
    <col min="3329" max="3330" width="18.42578125" style="254" customWidth="1"/>
    <col min="3331" max="3331" width="27.140625" style="254" customWidth="1"/>
    <col min="3332" max="3332" width="21" style="254" customWidth="1"/>
    <col min="3333" max="3344" width="12.7109375" style="254" customWidth="1"/>
    <col min="3345" max="3347" width="9.140625" style="254"/>
    <col min="3348" max="3348" width="22.5703125" style="254" bestFit="1" customWidth="1"/>
    <col min="3349" max="3349" width="15.5703125" style="254" bestFit="1" customWidth="1"/>
    <col min="3350" max="3351" width="11" style="254" customWidth="1"/>
    <col min="3352" max="3352" width="12" style="254" customWidth="1"/>
    <col min="3353" max="3353" width="17.7109375" style="254" customWidth="1"/>
    <col min="3354" max="3354" width="29" style="254" customWidth="1"/>
    <col min="3355" max="3584" width="9.140625" style="254"/>
    <col min="3585" max="3586" width="18.42578125" style="254" customWidth="1"/>
    <col min="3587" max="3587" width="27.140625" style="254" customWidth="1"/>
    <col min="3588" max="3588" width="21" style="254" customWidth="1"/>
    <col min="3589" max="3600" width="12.7109375" style="254" customWidth="1"/>
    <col min="3601" max="3603" width="9.140625" style="254"/>
    <col min="3604" max="3604" width="22.5703125" style="254" bestFit="1" customWidth="1"/>
    <col min="3605" max="3605" width="15.5703125" style="254" bestFit="1" customWidth="1"/>
    <col min="3606" max="3607" width="11" style="254" customWidth="1"/>
    <col min="3608" max="3608" width="12" style="254" customWidth="1"/>
    <col min="3609" max="3609" width="17.7109375" style="254" customWidth="1"/>
    <col min="3610" max="3610" width="29" style="254" customWidth="1"/>
    <col min="3611" max="3840" width="9.140625" style="254"/>
    <col min="3841" max="3842" width="18.42578125" style="254" customWidth="1"/>
    <col min="3843" max="3843" width="27.140625" style="254" customWidth="1"/>
    <col min="3844" max="3844" width="21" style="254" customWidth="1"/>
    <col min="3845" max="3856" width="12.7109375" style="254" customWidth="1"/>
    <col min="3857" max="3859" width="9.140625" style="254"/>
    <col min="3860" max="3860" width="22.5703125" style="254" bestFit="1" customWidth="1"/>
    <col min="3861" max="3861" width="15.5703125" style="254" bestFit="1" customWidth="1"/>
    <col min="3862" max="3863" width="11" style="254" customWidth="1"/>
    <col min="3864" max="3864" width="12" style="254" customWidth="1"/>
    <col min="3865" max="3865" width="17.7109375" style="254" customWidth="1"/>
    <col min="3866" max="3866" width="29" style="254" customWidth="1"/>
    <col min="3867" max="4096" width="9.140625" style="254"/>
    <col min="4097" max="4098" width="18.42578125" style="254" customWidth="1"/>
    <col min="4099" max="4099" width="27.140625" style="254" customWidth="1"/>
    <col min="4100" max="4100" width="21" style="254" customWidth="1"/>
    <col min="4101" max="4112" width="12.7109375" style="254" customWidth="1"/>
    <col min="4113" max="4115" width="9.140625" style="254"/>
    <col min="4116" max="4116" width="22.5703125" style="254" bestFit="1" customWidth="1"/>
    <col min="4117" max="4117" width="15.5703125" style="254" bestFit="1" customWidth="1"/>
    <col min="4118" max="4119" width="11" style="254" customWidth="1"/>
    <col min="4120" max="4120" width="12" style="254" customWidth="1"/>
    <col min="4121" max="4121" width="17.7109375" style="254" customWidth="1"/>
    <col min="4122" max="4122" width="29" style="254" customWidth="1"/>
    <col min="4123" max="4352" width="9.140625" style="254"/>
    <col min="4353" max="4354" width="18.42578125" style="254" customWidth="1"/>
    <col min="4355" max="4355" width="27.140625" style="254" customWidth="1"/>
    <col min="4356" max="4356" width="21" style="254" customWidth="1"/>
    <col min="4357" max="4368" width="12.7109375" style="254" customWidth="1"/>
    <col min="4369" max="4371" width="9.140625" style="254"/>
    <col min="4372" max="4372" width="22.5703125" style="254" bestFit="1" customWidth="1"/>
    <col min="4373" max="4373" width="15.5703125" style="254" bestFit="1" customWidth="1"/>
    <col min="4374" max="4375" width="11" style="254" customWidth="1"/>
    <col min="4376" max="4376" width="12" style="254" customWidth="1"/>
    <col min="4377" max="4377" width="17.7109375" style="254" customWidth="1"/>
    <col min="4378" max="4378" width="29" style="254" customWidth="1"/>
    <col min="4379" max="4608" width="9.140625" style="254"/>
    <col min="4609" max="4610" width="18.42578125" style="254" customWidth="1"/>
    <col min="4611" max="4611" width="27.140625" style="254" customWidth="1"/>
    <col min="4612" max="4612" width="21" style="254" customWidth="1"/>
    <col min="4613" max="4624" width="12.7109375" style="254" customWidth="1"/>
    <col min="4625" max="4627" width="9.140625" style="254"/>
    <col min="4628" max="4628" width="22.5703125" style="254" bestFit="1" customWidth="1"/>
    <col min="4629" max="4629" width="15.5703125" style="254" bestFit="1" customWidth="1"/>
    <col min="4630" max="4631" width="11" style="254" customWidth="1"/>
    <col min="4632" max="4632" width="12" style="254" customWidth="1"/>
    <col min="4633" max="4633" width="17.7109375" style="254" customWidth="1"/>
    <col min="4634" max="4634" width="29" style="254" customWidth="1"/>
    <col min="4635" max="4864" width="9.140625" style="254"/>
    <col min="4865" max="4866" width="18.42578125" style="254" customWidth="1"/>
    <col min="4867" max="4867" width="27.140625" style="254" customWidth="1"/>
    <col min="4868" max="4868" width="21" style="254" customWidth="1"/>
    <col min="4869" max="4880" width="12.7109375" style="254" customWidth="1"/>
    <col min="4881" max="4883" width="9.140625" style="254"/>
    <col min="4884" max="4884" width="22.5703125" style="254" bestFit="1" customWidth="1"/>
    <col min="4885" max="4885" width="15.5703125" style="254" bestFit="1" customWidth="1"/>
    <col min="4886" max="4887" width="11" style="254" customWidth="1"/>
    <col min="4888" max="4888" width="12" style="254" customWidth="1"/>
    <col min="4889" max="4889" width="17.7109375" style="254" customWidth="1"/>
    <col min="4890" max="4890" width="29" style="254" customWidth="1"/>
    <col min="4891" max="5120" width="9.140625" style="254"/>
    <col min="5121" max="5122" width="18.42578125" style="254" customWidth="1"/>
    <col min="5123" max="5123" width="27.140625" style="254" customWidth="1"/>
    <col min="5124" max="5124" width="21" style="254" customWidth="1"/>
    <col min="5125" max="5136" width="12.7109375" style="254" customWidth="1"/>
    <col min="5137" max="5139" width="9.140625" style="254"/>
    <col min="5140" max="5140" width="22.5703125" style="254" bestFit="1" customWidth="1"/>
    <col min="5141" max="5141" width="15.5703125" style="254" bestFit="1" customWidth="1"/>
    <col min="5142" max="5143" width="11" style="254" customWidth="1"/>
    <col min="5144" max="5144" width="12" style="254" customWidth="1"/>
    <col min="5145" max="5145" width="17.7109375" style="254" customWidth="1"/>
    <col min="5146" max="5146" width="29" style="254" customWidth="1"/>
    <col min="5147" max="5376" width="9.140625" style="254"/>
    <col min="5377" max="5378" width="18.42578125" style="254" customWidth="1"/>
    <col min="5379" max="5379" width="27.140625" style="254" customWidth="1"/>
    <col min="5380" max="5380" width="21" style="254" customWidth="1"/>
    <col min="5381" max="5392" width="12.7109375" style="254" customWidth="1"/>
    <col min="5393" max="5395" width="9.140625" style="254"/>
    <col min="5396" max="5396" width="22.5703125" style="254" bestFit="1" customWidth="1"/>
    <col min="5397" max="5397" width="15.5703125" style="254" bestFit="1" customWidth="1"/>
    <col min="5398" max="5399" width="11" style="254" customWidth="1"/>
    <col min="5400" max="5400" width="12" style="254" customWidth="1"/>
    <col min="5401" max="5401" width="17.7109375" style="254" customWidth="1"/>
    <col min="5402" max="5402" width="29" style="254" customWidth="1"/>
    <col min="5403" max="5632" width="9.140625" style="254"/>
    <col min="5633" max="5634" width="18.42578125" style="254" customWidth="1"/>
    <col min="5635" max="5635" width="27.140625" style="254" customWidth="1"/>
    <col min="5636" max="5636" width="21" style="254" customWidth="1"/>
    <col min="5637" max="5648" width="12.7109375" style="254" customWidth="1"/>
    <col min="5649" max="5651" width="9.140625" style="254"/>
    <col min="5652" max="5652" width="22.5703125" style="254" bestFit="1" customWidth="1"/>
    <col min="5653" max="5653" width="15.5703125" style="254" bestFit="1" customWidth="1"/>
    <col min="5654" max="5655" width="11" style="254" customWidth="1"/>
    <col min="5656" max="5656" width="12" style="254" customWidth="1"/>
    <col min="5657" max="5657" width="17.7109375" style="254" customWidth="1"/>
    <col min="5658" max="5658" width="29" style="254" customWidth="1"/>
    <col min="5659" max="5888" width="9.140625" style="254"/>
    <col min="5889" max="5890" width="18.42578125" style="254" customWidth="1"/>
    <col min="5891" max="5891" width="27.140625" style="254" customWidth="1"/>
    <col min="5892" max="5892" width="21" style="254" customWidth="1"/>
    <col min="5893" max="5904" width="12.7109375" style="254" customWidth="1"/>
    <col min="5905" max="5907" width="9.140625" style="254"/>
    <col min="5908" max="5908" width="22.5703125" style="254" bestFit="1" customWidth="1"/>
    <col min="5909" max="5909" width="15.5703125" style="254" bestFit="1" customWidth="1"/>
    <col min="5910" max="5911" width="11" style="254" customWidth="1"/>
    <col min="5912" max="5912" width="12" style="254" customWidth="1"/>
    <col min="5913" max="5913" width="17.7109375" style="254" customWidth="1"/>
    <col min="5914" max="5914" width="29" style="254" customWidth="1"/>
    <col min="5915" max="6144" width="9.140625" style="254"/>
    <col min="6145" max="6146" width="18.42578125" style="254" customWidth="1"/>
    <col min="6147" max="6147" width="27.140625" style="254" customWidth="1"/>
    <col min="6148" max="6148" width="21" style="254" customWidth="1"/>
    <col min="6149" max="6160" width="12.7109375" style="254" customWidth="1"/>
    <col min="6161" max="6163" width="9.140625" style="254"/>
    <col min="6164" max="6164" width="22.5703125" style="254" bestFit="1" customWidth="1"/>
    <col min="6165" max="6165" width="15.5703125" style="254" bestFit="1" customWidth="1"/>
    <col min="6166" max="6167" width="11" style="254" customWidth="1"/>
    <col min="6168" max="6168" width="12" style="254" customWidth="1"/>
    <col min="6169" max="6169" width="17.7109375" style="254" customWidth="1"/>
    <col min="6170" max="6170" width="29" style="254" customWidth="1"/>
    <col min="6171" max="6400" width="9.140625" style="254"/>
    <col min="6401" max="6402" width="18.42578125" style="254" customWidth="1"/>
    <col min="6403" max="6403" width="27.140625" style="254" customWidth="1"/>
    <col min="6404" max="6404" width="21" style="254" customWidth="1"/>
    <col min="6405" max="6416" width="12.7109375" style="254" customWidth="1"/>
    <col min="6417" max="6419" width="9.140625" style="254"/>
    <col min="6420" max="6420" width="22.5703125" style="254" bestFit="1" customWidth="1"/>
    <col min="6421" max="6421" width="15.5703125" style="254" bestFit="1" customWidth="1"/>
    <col min="6422" max="6423" width="11" style="254" customWidth="1"/>
    <col min="6424" max="6424" width="12" style="254" customWidth="1"/>
    <col min="6425" max="6425" width="17.7109375" style="254" customWidth="1"/>
    <col min="6426" max="6426" width="29" style="254" customWidth="1"/>
    <col min="6427" max="6656" width="9.140625" style="254"/>
    <col min="6657" max="6658" width="18.42578125" style="254" customWidth="1"/>
    <col min="6659" max="6659" width="27.140625" style="254" customWidth="1"/>
    <col min="6660" max="6660" width="21" style="254" customWidth="1"/>
    <col min="6661" max="6672" width="12.7109375" style="254" customWidth="1"/>
    <col min="6673" max="6675" width="9.140625" style="254"/>
    <col min="6676" max="6676" width="22.5703125" style="254" bestFit="1" customWidth="1"/>
    <col min="6677" max="6677" width="15.5703125" style="254" bestFit="1" customWidth="1"/>
    <col min="6678" max="6679" width="11" style="254" customWidth="1"/>
    <col min="6680" max="6680" width="12" style="254" customWidth="1"/>
    <col min="6681" max="6681" width="17.7109375" style="254" customWidth="1"/>
    <col min="6682" max="6682" width="29" style="254" customWidth="1"/>
    <col min="6683" max="6912" width="9.140625" style="254"/>
    <col min="6913" max="6914" width="18.42578125" style="254" customWidth="1"/>
    <col min="6915" max="6915" width="27.140625" style="254" customWidth="1"/>
    <col min="6916" max="6916" width="21" style="254" customWidth="1"/>
    <col min="6917" max="6928" width="12.7109375" style="254" customWidth="1"/>
    <col min="6929" max="6931" width="9.140625" style="254"/>
    <col min="6932" max="6932" width="22.5703125" style="254" bestFit="1" customWidth="1"/>
    <col min="6933" max="6933" width="15.5703125" style="254" bestFit="1" customWidth="1"/>
    <col min="6934" max="6935" width="11" style="254" customWidth="1"/>
    <col min="6936" max="6936" width="12" style="254" customWidth="1"/>
    <col min="6937" max="6937" width="17.7109375" style="254" customWidth="1"/>
    <col min="6938" max="6938" width="29" style="254" customWidth="1"/>
    <col min="6939" max="7168" width="9.140625" style="254"/>
    <col min="7169" max="7170" width="18.42578125" style="254" customWidth="1"/>
    <col min="7171" max="7171" width="27.140625" style="254" customWidth="1"/>
    <col min="7172" max="7172" width="21" style="254" customWidth="1"/>
    <col min="7173" max="7184" width="12.7109375" style="254" customWidth="1"/>
    <col min="7185" max="7187" width="9.140625" style="254"/>
    <col min="7188" max="7188" width="22.5703125" style="254" bestFit="1" customWidth="1"/>
    <col min="7189" max="7189" width="15.5703125" style="254" bestFit="1" customWidth="1"/>
    <col min="7190" max="7191" width="11" style="254" customWidth="1"/>
    <col min="7192" max="7192" width="12" style="254" customWidth="1"/>
    <col min="7193" max="7193" width="17.7109375" style="254" customWidth="1"/>
    <col min="7194" max="7194" width="29" style="254" customWidth="1"/>
    <col min="7195" max="7424" width="9.140625" style="254"/>
    <col min="7425" max="7426" width="18.42578125" style="254" customWidth="1"/>
    <col min="7427" max="7427" width="27.140625" style="254" customWidth="1"/>
    <col min="7428" max="7428" width="21" style="254" customWidth="1"/>
    <col min="7429" max="7440" width="12.7109375" style="254" customWidth="1"/>
    <col min="7441" max="7443" width="9.140625" style="254"/>
    <col min="7444" max="7444" width="22.5703125" style="254" bestFit="1" customWidth="1"/>
    <col min="7445" max="7445" width="15.5703125" style="254" bestFit="1" customWidth="1"/>
    <col min="7446" max="7447" width="11" style="254" customWidth="1"/>
    <col min="7448" max="7448" width="12" style="254" customWidth="1"/>
    <col min="7449" max="7449" width="17.7109375" style="254" customWidth="1"/>
    <col min="7450" max="7450" width="29" style="254" customWidth="1"/>
    <col min="7451" max="7680" width="9.140625" style="254"/>
    <col min="7681" max="7682" width="18.42578125" style="254" customWidth="1"/>
    <col min="7683" max="7683" width="27.140625" style="254" customWidth="1"/>
    <col min="7684" max="7684" width="21" style="254" customWidth="1"/>
    <col min="7685" max="7696" width="12.7109375" style="254" customWidth="1"/>
    <col min="7697" max="7699" width="9.140625" style="254"/>
    <col min="7700" max="7700" width="22.5703125" style="254" bestFit="1" customWidth="1"/>
    <col min="7701" max="7701" width="15.5703125" style="254" bestFit="1" customWidth="1"/>
    <col min="7702" max="7703" width="11" style="254" customWidth="1"/>
    <col min="7704" max="7704" width="12" style="254" customWidth="1"/>
    <col min="7705" max="7705" width="17.7109375" style="254" customWidth="1"/>
    <col min="7706" max="7706" width="29" style="254" customWidth="1"/>
    <col min="7707" max="7936" width="9.140625" style="254"/>
    <col min="7937" max="7938" width="18.42578125" style="254" customWidth="1"/>
    <col min="7939" max="7939" width="27.140625" style="254" customWidth="1"/>
    <col min="7940" max="7940" width="21" style="254" customWidth="1"/>
    <col min="7941" max="7952" width="12.7109375" style="254" customWidth="1"/>
    <col min="7953" max="7955" width="9.140625" style="254"/>
    <col min="7956" max="7956" width="22.5703125" style="254" bestFit="1" customWidth="1"/>
    <col min="7957" max="7957" width="15.5703125" style="254" bestFit="1" customWidth="1"/>
    <col min="7958" max="7959" width="11" style="254" customWidth="1"/>
    <col min="7960" max="7960" width="12" style="254" customWidth="1"/>
    <col min="7961" max="7961" width="17.7109375" style="254" customWidth="1"/>
    <col min="7962" max="7962" width="29" style="254" customWidth="1"/>
    <col min="7963" max="8192" width="9.140625" style="254"/>
    <col min="8193" max="8194" width="18.42578125" style="254" customWidth="1"/>
    <col min="8195" max="8195" width="27.140625" style="254" customWidth="1"/>
    <col min="8196" max="8196" width="21" style="254" customWidth="1"/>
    <col min="8197" max="8208" width="12.7109375" style="254" customWidth="1"/>
    <col min="8209" max="8211" width="9.140625" style="254"/>
    <col min="8212" max="8212" width="22.5703125" style="254" bestFit="1" customWidth="1"/>
    <col min="8213" max="8213" width="15.5703125" style="254" bestFit="1" customWidth="1"/>
    <col min="8214" max="8215" width="11" style="254" customWidth="1"/>
    <col min="8216" max="8216" width="12" style="254" customWidth="1"/>
    <col min="8217" max="8217" width="17.7109375" style="254" customWidth="1"/>
    <col min="8218" max="8218" width="29" style="254" customWidth="1"/>
    <col min="8219" max="8448" width="9.140625" style="254"/>
    <col min="8449" max="8450" width="18.42578125" style="254" customWidth="1"/>
    <col min="8451" max="8451" width="27.140625" style="254" customWidth="1"/>
    <col min="8452" max="8452" width="21" style="254" customWidth="1"/>
    <col min="8453" max="8464" width="12.7109375" style="254" customWidth="1"/>
    <col min="8465" max="8467" width="9.140625" style="254"/>
    <col min="8468" max="8468" width="22.5703125" style="254" bestFit="1" customWidth="1"/>
    <col min="8469" max="8469" width="15.5703125" style="254" bestFit="1" customWidth="1"/>
    <col min="8470" max="8471" width="11" style="254" customWidth="1"/>
    <col min="8472" max="8472" width="12" style="254" customWidth="1"/>
    <col min="8473" max="8473" width="17.7109375" style="254" customWidth="1"/>
    <col min="8474" max="8474" width="29" style="254" customWidth="1"/>
    <col min="8475" max="8704" width="9.140625" style="254"/>
    <col min="8705" max="8706" width="18.42578125" style="254" customWidth="1"/>
    <col min="8707" max="8707" width="27.140625" style="254" customWidth="1"/>
    <col min="8708" max="8708" width="21" style="254" customWidth="1"/>
    <col min="8709" max="8720" width="12.7109375" style="254" customWidth="1"/>
    <col min="8721" max="8723" width="9.140625" style="254"/>
    <col min="8724" max="8724" width="22.5703125" style="254" bestFit="1" customWidth="1"/>
    <col min="8725" max="8725" width="15.5703125" style="254" bestFit="1" customWidth="1"/>
    <col min="8726" max="8727" width="11" style="254" customWidth="1"/>
    <col min="8728" max="8728" width="12" style="254" customWidth="1"/>
    <col min="8729" max="8729" width="17.7109375" style="254" customWidth="1"/>
    <col min="8730" max="8730" width="29" style="254" customWidth="1"/>
    <col min="8731" max="8960" width="9.140625" style="254"/>
    <col min="8961" max="8962" width="18.42578125" style="254" customWidth="1"/>
    <col min="8963" max="8963" width="27.140625" style="254" customWidth="1"/>
    <col min="8964" max="8964" width="21" style="254" customWidth="1"/>
    <col min="8965" max="8976" width="12.7109375" style="254" customWidth="1"/>
    <col min="8977" max="8979" width="9.140625" style="254"/>
    <col min="8980" max="8980" width="22.5703125" style="254" bestFit="1" customWidth="1"/>
    <col min="8981" max="8981" width="15.5703125" style="254" bestFit="1" customWidth="1"/>
    <col min="8982" max="8983" width="11" style="254" customWidth="1"/>
    <col min="8984" max="8984" width="12" style="254" customWidth="1"/>
    <col min="8985" max="8985" width="17.7109375" style="254" customWidth="1"/>
    <col min="8986" max="8986" width="29" style="254" customWidth="1"/>
    <col min="8987" max="9216" width="9.140625" style="254"/>
    <col min="9217" max="9218" width="18.42578125" style="254" customWidth="1"/>
    <col min="9219" max="9219" width="27.140625" style="254" customWidth="1"/>
    <col min="9220" max="9220" width="21" style="254" customWidth="1"/>
    <col min="9221" max="9232" width="12.7109375" style="254" customWidth="1"/>
    <col min="9233" max="9235" width="9.140625" style="254"/>
    <col min="9236" max="9236" width="22.5703125" style="254" bestFit="1" customWidth="1"/>
    <col min="9237" max="9237" width="15.5703125" style="254" bestFit="1" customWidth="1"/>
    <col min="9238" max="9239" width="11" style="254" customWidth="1"/>
    <col min="9240" max="9240" width="12" style="254" customWidth="1"/>
    <col min="9241" max="9241" width="17.7109375" style="254" customWidth="1"/>
    <col min="9242" max="9242" width="29" style="254" customWidth="1"/>
    <col min="9243" max="9472" width="9.140625" style="254"/>
    <col min="9473" max="9474" width="18.42578125" style="254" customWidth="1"/>
    <col min="9475" max="9475" width="27.140625" style="254" customWidth="1"/>
    <col min="9476" max="9476" width="21" style="254" customWidth="1"/>
    <col min="9477" max="9488" width="12.7109375" style="254" customWidth="1"/>
    <col min="9489" max="9491" width="9.140625" style="254"/>
    <col min="9492" max="9492" width="22.5703125" style="254" bestFit="1" customWidth="1"/>
    <col min="9493" max="9493" width="15.5703125" style="254" bestFit="1" customWidth="1"/>
    <col min="9494" max="9495" width="11" style="254" customWidth="1"/>
    <col min="9496" max="9496" width="12" style="254" customWidth="1"/>
    <col min="9497" max="9497" width="17.7109375" style="254" customWidth="1"/>
    <col min="9498" max="9498" width="29" style="254" customWidth="1"/>
    <col min="9499" max="9728" width="9.140625" style="254"/>
    <col min="9729" max="9730" width="18.42578125" style="254" customWidth="1"/>
    <col min="9731" max="9731" width="27.140625" style="254" customWidth="1"/>
    <col min="9732" max="9732" width="21" style="254" customWidth="1"/>
    <col min="9733" max="9744" width="12.7109375" style="254" customWidth="1"/>
    <col min="9745" max="9747" width="9.140625" style="254"/>
    <col min="9748" max="9748" width="22.5703125" style="254" bestFit="1" customWidth="1"/>
    <col min="9749" max="9749" width="15.5703125" style="254" bestFit="1" customWidth="1"/>
    <col min="9750" max="9751" width="11" style="254" customWidth="1"/>
    <col min="9752" max="9752" width="12" style="254" customWidth="1"/>
    <col min="9753" max="9753" width="17.7109375" style="254" customWidth="1"/>
    <col min="9754" max="9754" width="29" style="254" customWidth="1"/>
    <col min="9755" max="9984" width="9.140625" style="254"/>
    <col min="9985" max="9986" width="18.42578125" style="254" customWidth="1"/>
    <col min="9987" max="9987" width="27.140625" style="254" customWidth="1"/>
    <col min="9988" max="9988" width="21" style="254" customWidth="1"/>
    <col min="9989" max="10000" width="12.7109375" style="254" customWidth="1"/>
    <col min="10001" max="10003" width="9.140625" style="254"/>
    <col min="10004" max="10004" width="22.5703125" style="254" bestFit="1" customWidth="1"/>
    <col min="10005" max="10005" width="15.5703125" style="254" bestFit="1" customWidth="1"/>
    <col min="10006" max="10007" width="11" style="254" customWidth="1"/>
    <col min="10008" max="10008" width="12" style="254" customWidth="1"/>
    <col min="10009" max="10009" width="17.7109375" style="254" customWidth="1"/>
    <col min="10010" max="10010" width="29" style="254" customWidth="1"/>
    <col min="10011" max="10240" width="9.140625" style="254"/>
    <col min="10241" max="10242" width="18.42578125" style="254" customWidth="1"/>
    <col min="10243" max="10243" width="27.140625" style="254" customWidth="1"/>
    <col min="10244" max="10244" width="21" style="254" customWidth="1"/>
    <col min="10245" max="10256" width="12.7109375" style="254" customWidth="1"/>
    <col min="10257" max="10259" width="9.140625" style="254"/>
    <col min="10260" max="10260" width="22.5703125" style="254" bestFit="1" customWidth="1"/>
    <col min="10261" max="10261" width="15.5703125" style="254" bestFit="1" customWidth="1"/>
    <col min="10262" max="10263" width="11" style="254" customWidth="1"/>
    <col min="10264" max="10264" width="12" style="254" customWidth="1"/>
    <col min="10265" max="10265" width="17.7109375" style="254" customWidth="1"/>
    <col min="10266" max="10266" width="29" style="254" customWidth="1"/>
    <col min="10267" max="10496" width="9.140625" style="254"/>
    <col min="10497" max="10498" width="18.42578125" style="254" customWidth="1"/>
    <col min="10499" max="10499" width="27.140625" style="254" customWidth="1"/>
    <col min="10500" max="10500" width="21" style="254" customWidth="1"/>
    <col min="10501" max="10512" width="12.7109375" style="254" customWidth="1"/>
    <col min="10513" max="10515" width="9.140625" style="254"/>
    <col min="10516" max="10516" width="22.5703125" style="254" bestFit="1" customWidth="1"/>
    <col min="10517" max="10517" width="15.5703125" style="254" bestFit="1" customWidth="1"/>
    <col min="10518" max="10519" width="11" style="254" customWidth="1"/>
    <col min="10520" max="10520" width="12" style="254" customWidth="1"/>
    <col min="10521" max="10521" width="17.7109375" style="254" customWidth="1"/>
    <col min="10522" max="10522" width="29" style="254" customWidth="1"/>
    <col min="10523" max="10752" width="9.140625" style="254"/>
    <col min="10753" max="10754" width="18.42578125" style="254" customWidth="1"/>
    <col min="10755" max="10755" width="27.140625" style="254" customWidth="1"/>
    <col min="10756" max="10756" width="21" style="254" customWidth="1"/>
    <col min="10757" max="10768" width="12.7109375" style="254" customWidth="1"/>
    <col min="10769" max="10771" width="9.140625" style="254"/>
    <col min="10772" max="10772" width="22.5703125" style="254" bestFit="1" customWidth="1"/>
    <col min="10773" max="10773" width="15.5703125" style="254" bestFit="1" customWidth="1"/>
    <col min="10774" max="10775" width="11" style="254" customWidth="1"/>
    <col min="10776" max="10776" width="12" style="254" customWidth="1"/>
    <col min="10777" max="10777" width="17.7109375" style="254" customWidth="1"/>
    <col min="10778" max="10778" width="29" style="254" customWidth="1"/>
    <col min="10779" max="11008" width="9.140625" style="254"/>
    <col min="11009" max="11010" width="18.42578125" style="254" customWidth="1"/>
    <col min="11011" max="11011" width="27.140625" style="254" customWidth="1"/>
    <col min="11012" max="11012" width="21" style="254" customWidth="1"/>
    <col min="11013" max="11024" width="12.7109375" style="254" customWidth="1"/>
    <col min="11025" max="11027" width="9.140625" style="254"/>
    <col min="11028" max="11028" width="22.5703125" style="254" bestFit="1" customWidth="1"/>
    <col min="11029" max="11029" width="15.5703125" style="254" bestFit="1" customWidth="1"/>
    <col min="11030" max="11031" width="11" style="254" customWidth="1"/>
    <col min="11032" max="11032" width="12" style="254" customWidth="1"/>
    <col min="11033" max="11033" width="17.7109375" style="254" customWidth="1"/>
    <col min="11034" max="11034" width="29" style="254" customWidth="1"/>
    <col min="11035" max="11264" width="9.140625" style="254"/>
    <col min="11265" max="11266" width="18.42578125" style="254" customWidth="1"/>
    <col min="11267" max="11267" width="27.140625" style="254" customWidth="1"/>
    <col min="11268" max="11268" width="21" style="254" customWidth="1"/>
    <col min="11269" max="11280" width="12.7109375" style="254" customWidth="1"/>
    <col min="11281" max="11283" width="9.140625" style="254"/>
    <col min="11284" max="11284" width="22.5703125" style="254" bestFit="1" customWidth="1"/>
    <col min="11285" max="11285" width="15.5703125" style="254" bestFit="1" customWidth="1"/>
    <col min="11286" max="11287" width="11" style="254" customWidth="1"/>
    <col min="11288" max="11288" width="12" style="254" customWidth="1"/>
    <col min="11289" max="11289" width="17.7109375" style="254" customWidth="1"/>
    <col min="11290" max="11290" width="29" style="254" customWidth="1"/>
    <col min="11291" max="11520" width="9.140625" style="254"/>
    <col min="11521" max="11522" width="18.42578125" style="254" customWidth="1"/>
    <col min="11523" max="11523" width="27.140625" style="254" customWidth="1"/>
    <col min="11524" max="11524" width="21" style="254" customWidth="1"/>
    <col min="11525" max="11536" width="12.7109375" style="254" customWidth="1"/>
    <col min="11537" max="11539" width="9.140625" style="254"/>
    <col min="11540" max="11540" width="22.5703125" style="254" bestFit="1" customWidth="1"/>
    <col min="11541" max="11541" width="15.5703125" style="254" bestFit="1" customWidth="1"/>
    <col min="11542" max="11543" width="11" style="254" customWidth="1"/>
    <col min="11544" max="11544" width="12" style="254" customWidth="1"/>
    <col min="11545" max="11545" width="17.7109375" style="254" customWidth="1"/>
    <col min="11546" max="11546" width="29" style="254" customWidth="1"/>
    <col min="11547" max="11776" width="9.140625" style="254"/>
    <col min="11777" max="11778" width="18.42578125" style="254" customWidth="1"/>
    <col min="11779" max="11779" width="27.140625" style="254" customWidth="1"/>
    <col min="11780" max="11780" width="21" style="254" customWidth="1"/>
    <col min="11781" max="11792" width="12.7109375" style="254" customWidth="1"/>
    <col min="11793" max="11795" width="9.140625" style="254"/>
    <col min="11796" max="11796" width="22.5703125" style="254" bestFit="1" customWidth="1"/>
    <col min="11797" max="11797" width="15.5703125" style="254" bestFit="1" customWidth="1"/>
    <col min="11798" max="11799" width="11" style="254" customWidth="1"/>
    <col min="11800" max="11800" width="12" style="254" customWidth="1"/>
    <col min="11801" max="11801" width="17.7109375" style="254" customWidth="1"/>
    <col min="11802" max="11802" width="29" style="254" customWidth="1"/>
    <col min="11803" max="12032" width="9.140625" style="254"/>
    <col min="12033" max="12034" width="18.42578125" style="254" customWidth="1"/>
    <col min="12035" max="12035" width="27.140625" style="254" customWidth="1"/>
    <col min="12036" max="12036" width="21" style="254" customWidth="1"/>
    <col min="12037" max="12048" width="12.7109375" style="254" customWidth="1"/>
    <col min="12049" max="12051" width="9.140625" style="254"/>
    <col min="12052" max="12052" width="22.5703125" style="254" bestFit="1" customWidth="1"/>
    <col min="12053" max="12053" width="15.5703125" style="254" bestFit="1" customWidth="1"/>
    <col min="12054" max="12055" width="11" style="254" customWidth="1"/>
    <col min="12056" max="12056" width="12" style="254" customWidth="1"/>
    <col min="12057" max="12057" width="17.7109375" style="254" customWidth="1"/>
    <col min="12058" max="12058" width="29" style="254" customWidth="1"/>
    <col min="12059" max="12288" width="9.140625" style="254"/>
    <col min="12289" max="12290" width="18.42578125" style="254" customWidth="1"/>
    <col min="12291" max="12291" width="27.140625" style="254" customWidth="1"/>
    <col min="12292" max="12292" width="21" style="254" customWidth="1"/>
    <col min="12293" max="12304" width="12.7109375" style="254" customWidth="1"/>
    <col min="12305" max="12307" width="9.140625" style="254"/>
    <col min="12308" max="12308" width="22.5703125" style="254" bestFit="1" customWidth="1"/>
    <col min="12309" max="12309" width="15.5703125" style="254" bestFit="1" customWidth="1"/>
    <col min="12310" max="12311" width="11" style="254" customWidth="1"/>
    <col min="12312" max="12312" width="12" style="254" customWidth="1"/>
    <col min="12313" max="12313" width="17.7109375" style="254" customWidth="1"/>
    <col min="12314" max="12314" width="29" style="254" customWidth="1"/>
    <col min="12315" max="12544" width="9.140625" style="254"/>
    <col min="12545" max="12546" width="18.42578125" style="254" customWidth="1"/>
    <col min="12547" max="12547" width="27.140625" style="254" customWidth="1"/>
    <col min="12548" max="12548" width="21" style="254" customWidth="1"/>
    <col min="12549" max="12560" width="12.7109375" style="254" customWidth="1"/>
    <col min="12561" max="12563" width="9.140625" style="254"/>
    <col min="12564" max="12564" width="22.5703125" style="254" bestFit="1" customWidth="1"/>
    <col min="12565" max="12565" width="15.5703125" style="254" bestFit="1" customWidth="1"/>
    <col min="12566" max="12567" width="11" style="254" customWidth="1"/>
    <col min="12568" max="12568" width="12" style="254" customWidth="1"/>
    <col min="12569" max="12569" width="17.7109375" style="254" customWidth="1"/>
    <col min="12570" max="12570" width="29" style="254" customWidth="1"/>
    <col min="12571" max="12800" width="9.140625" style="254"/>
    <col min="12801" max="12802" width="18.42578125" style="254" customWidth="1"/>
    <col min="12803" max="12803" width="27.140625" style="254" customWidth="1"/>
    <col min="12804" max="12804" width="21" style="254" customWidth="1"/>
    <col min="12805" max="12816" width="12.7109375" style="254" customWidth="1"/>
    <col min="12817" max="12819" width="9.140625" style="254"/>
    <col min="12820" max="12820" width="22.5703125" style="254" bestFit="1" customWidth="1"/>
    <col min="12821" max="12821" width="15.5703125" style="254" bestFit="1" customWidth="1"/>
    <col min="12822" max="12823" width="11" style="254" customWidth="1"/>
    <col min="12824" max="12824" width="12" style="254" customWidth="1"/>
    <col min="12825" max="12825" width="17.7109375" style="254" customWidth="1"/>
    <col min="12826" max="12826" width="29" style="254" customWidth="1"/>
    <col min="12827" max="13056" width="9.140625" style="254"/>
    <col min="13057" max="13058" width="18.42578125" style="254" customWidth="1"/>
    <col min="13059" max="13059" width="27.140625" style="254" customWidth="1"/>
    <col min="13060" max="13060" width="21" style="254" customWidth="1"/>
    <col min="13061" max="13072" width="12.7109375" style="254" customWidth="1"/>
    <col min="13073" max="13075" width="9.140625" style="254"/>
    <col min="13076" max="13076" width="22.5703125" style="254" bestFit="1" customWidth="1"/>
    <col min="13077" max="13077" width="15.5703125" style="254" bestFit="1" customWidth="1"/>
    <col min="13078" max="13079" width="11" style="254" customWidth="1"/>
    <col min="13080" max="13080" width="12" style="254" customWidth="1"/>
    <col min="13081" max="13081" width="17.7109375" style="254" customWidth="1"/>
    <col min="13082" max="13082" width="29" style="254" customWidth="1"/>
    <col min="13083" max="13312" width="9.140625" style="254"/>
    <col min="13313" max="13314" width="18.42578125" style="254" customWidth="1"/>
    <col min="13315" max="13315" width="27.140625" style="254" customWidth="1"/>
    <col min="13316" max="13316" width="21" style="254" customWidth="1"/>
    <col min="13317" max="13328" width="12.7109375" style="254" customWidth="1"/>
    <col min="13329" max="13331" width="9.140625" style="254"/>
    <col min="13332" max="13332" width="22.5703125" style="254" bestFit="1" customWidth="1"/>
    <col min="13333" max="13333" width="15.5703125" style="254" bestFit="1" customWidth="1"/>
    <col min="13334" max="13335" width="11" style="254" customWidth="1"/>
    <col min="13336" max="13336" width="12" style="254" customWidth="1"/>
    <col min="13337" max="13337" width="17.7109375" style="254" customWidth="1"/>
    <col min="13338" max="13338" width="29" style="254" customWidth="1"/>
    <col min="13339" max="13568" width="9.140625" style="254"/>
    <col min="13569" max="13570" width="18.42578125" style="254" customWidth="1"/>
    <col min="13571" max="13571" width="27.140625" style="254" customWidth="1"/>
    <col min="13572" max="13572" width="21" style="254" customWidth="1"/>
    <col min="13573" max="13584" width="12.7109375" style="254" customWidth="1"/>
    <col min="13585" max="13587" width="9.140625" style="254"/>
    <col min="13588" max="13588" width="22.5703125" style="254" bestFit="1" customWidth="1"/>
    <col min="13589" max="13589" width="15.5703125" style="254" bestFit="1" customWidth="1"/>
    <col min="13590" max="13591" width="11" style="254" customWidth="1"/>
    <col min="13592" max="13592" width="12" style="254" customWidth="1"/>
    <col min="13593" max="13593" width="17.7109375" style="254" customWidth="1"/>
    <col min="13594" max="13594" width="29" style="254" customWidth="1"/>
    <col min="13595" max="13824" width="9.140625" style="254"/>
    <col min="13825" max="13826" width="18.42578125" style="254" customWidth="1"/>
    <col min="13827" max="13827" width="27.140625" style="254" customWidth="1"/>
    <col min="13828" max="13828" width="21" style="254" customWidth="1"/>
    <col min="13829" max="13840" width="12.7109375" style="254" customWidth="1"/>
    <col min="13841" max="13843" width="9.140625" style="254"/>
    <col min="13844" max="13844" width="22.5703125" style="254" bestFit="1" customWidth="1"/>
    <col min="13845" max="13845" width="15.5703125" style="254" bestFit="1" customWidth="1"/>
    <col min="13846" max="13847" width="11" style="254" customWidth="1"/>
    <col min="13848" max="13848" width="12" style="254" customWidth="1"/>
    <col min="13849" max="13849" width="17.7109375" style="254" customWidth="1"/>
    <col min="13850" max="13850" width="29" style="254" customWidth="1"/>
    <col min="13851" max="14080" width="9.140625" style="254"/>
    <col min="14081" max="14082" width="18.42578125" style="254" customWidth="1"/>
    <col min="14083" max="14083" width="27.140625" style="254" customWidth="1"/>
    <col min="14084" max="14084" width="21" style="254" customWidth="1"/>
    <col min="14085" max="14096" width="12.7109375" style="254" customWidth="1"/>
    <col min="14097" max="14099" width="9.140625" style="254"/>
    <col min="14100" max="14100" width="22.5703125" style="254" bestFit="1" customWidth="1"/>
    <col min="14101" max="14101" width="15.5703125" style="254" bestFit="1" customWidth="1"/>
    <col min="14102" max="14103" width="11" style="254" customWidth="1"/>
    <col min="14104" max="14104" width="12" style="254" customWidth="1"/>
    <col min="14105" max="14105" width="17.7109375" style="254" customWidth="1"/>
    <col min="14106" max="14106" width="29" style="254" customWidth="1"/>
    <col min="14107" max="14336" width="9.140625" style="254"/>
    <col min="14337" max="14338" width="18.42578125" style="254" customWidth="1"/>
    <col min="14339" max="14339" width="27.140625" style="254" customWidth="1"/>
    <col min="14340" max="14340" width="21" style="254" customWidth="1"/>
    <col min="14341" max="14352" width="12.7109375" style="254" customWidth="1"/>
    <col min="14353" max="14355" width="9.140625" style="254"/>
    <col min="14356" max="14356" width="22.5703125" style="254" bestFit="1" customWidth="1"/>
    <col min="14357" max="14357" width="15.5703125" style="254" bestFit="1" customWidth="1"/>
    <col min="14358" max="14359" width="11" style="254" customWidth="1"/>
    <col min="14360" max="14360" width="12" style="254" customWidth="1"/>
    <col min="14361" max="14361" width="17.7109375" style="254" customWidth="1"/>
    <col min="14362" max="14362" width="29" style="254" customWidth="1"/>
    <col min="14363" max="14592" width="9.140625" style="254"/>
    <col min="14593" max="14594" width="18.42578125" style="254" customWidth="1"/>
    <col min="14595" max="14595" width="27.140625" style="254" customWidth="1"/>
    <col min="14596" max="14596" width="21" style="254" customWidth="1"/>
    <col min="14597" max="14608" width="12.7109375" style="254" customWidth="1"/>
    <col min="14609" max="14611" width="9.140625" style="254"/>
    <col min="14612" max="14612" width="22.5703125" style="254" bestFit="1" customWidth="1"/>
    <col min="14613" max="14613" width="15.5703125" style="254" bestFit="1" customWidth="1"/>
    <col min="14614" max="14615" width="11" style="254" customWidth="1"/>
    <col min="14616" max="14616" width="12" style="254" customWidth="1"/>
    <col min="14617" max="14617" width="17.7109375" style="254" customWidth="1"/>
    <col min="14618" max="14618" width="29" style="254" customWidth="1"/>
    <col min="14619" max="14848" width="9.140625" style="254"/>
    <col min="14849" max="14850" width="18.42578125" style="254" customWidth="1"/>
    <col min="14851" max="14851" width="27.140625" style="254" customWidth="1"/>
    <col min="14852" max="14852" width="21" style="254" customWidth="1"/>
    <col min="14853" max="14864" width="12.7109375" style="254" customWidth="1"/>
    <col min="14865" max="14867" width="9.140625" style="254"/>
    <col min="14868" max="14868" width="22.5703125" style="254" bestFit="1" customWidth="1"/>
    <col min="14869" max="14869" width="15.5703125" style="254" bestFit="1" customWidth="1"/>
    <col min="14870" max="14871" width="11" style="254" customWidth="1"/>
    <col min="14872" max="14872" width="12" style="254" customWidth="1"/>
    <col min="14873" max="14873" width="17.7109375" style="254" customWidth="1"/>
    <col min="14874" max="14874" width="29" style="254" customWidth="1"/>
    <col min="14875" max="15104" width="9.140625" style="254"/>
    <col min="15105" max="15106" width="18.42578125" style="254" customWidth="1"/>
    <col min="15107" max="15107" width="27.140625" style="254" customWidth="1"/>
    <col min="15108" max="15108" width="21" style="254" customWidth="1"/>
    <col min="15109" max="15120" width="12.7109375" style="254" customWidth="1"/>
    <col min="15121" max="15123" width="9.140625" style="254"/>
    <col min="15124" max="15124" width="22.5703125" style="254" bestFit="1" customWidth="1"/>
    <col min="15125" max="15125" width="15.5703125" style="254" bestFit="1" customWidth="1"/>
    <col min="15126" max="15127" width="11" style="254" customWidth="1"/>
    <col min="15128" max="15128" width="12" style="254" customWidth="1"/>
    <col min="15129" max="15129" width="17.7109375" style="254" customWidth="1"/>
    <col min="15130" max="15130" width="29" style="254" customWidth="1"/>
    <col min="15131" max="15360" width="9.140625" style="254"/>
    <col min="15361" max="15362" width="18.42578125" style="254" customWidth="1"/>
    <col min="15363" max="15363" width="27.140625" style="254" customWidth="1"/>
    <col min="15364" max="15364" width="21" style="254" customWidth="1"/>
    <col min="15365" max="15376" width="12.7109375" style="254" customWidth="1"/>
    <col min="15377" max="15379" width="9.140625" style="254"/>
    <col min="15380" max="15380" width="22.5703125" style="254" bestFit="1" customWidth="1"/>
    <col min="15381" max="15381" width="15.5703125" style="254" bestFit="1" customWidth="1"/>
    <col min="15382" max="15383" width="11" style="254" customWidth="1"/>
    <col min="15384" max="15384" width="12" style="254" customWidth="1"/>
    <col min="15385" max="15385" width="17.7109375" style="254" customWidth="1"/>
    <col min="15386" max="15386" width="29" style="254" customWidth="1"/>
    <col min="15387" max="15616" width="9.140625" style="254"/>
    <col min="15617" max="15618" width="18.42578125" style="254" customWidth="1"/>
    <col min="15619" max="15619" width="27.140625" style="254" customWidth="1"/>
    <col min="15620" max="15620" width="21" style="254" customWidth="1"/>
    <col min="15621" max="15632" width="12.7109375" style="254" customWidth="1"/>
    <col min="15633" max="15635" width="9.140625" style="254"/>
    <col min="15636" max="15636" width="22.5703125" style="254" bestFit="1" customWidth="1"/>
    <col min="15637" max="15637" width="15.5703125" style="254" bestFit="1" customWidth="1"/>
    <col min="15638" max="15639" width="11" style="254" customWidth="1"/>
    <col min="15640" max="15640" width="12" style="254" customWidth="1"/>
    <col min="15641" max="15641" width="17.7109375" style="254" customWidth="1"/>
    <col min="15642" max="15642" width="29" style="254" customWidth="1"/>
    <col min="15643" max="15872" width="9.140625" style="254"/>
    <col min="15873" max="15874" width="18.42578125" style="254" customWidth="1"/>
    <col min="15875" max="15875" width="27.140625" style="254" customWidth="1"/>
    <col min="15876" max="15876" width="21" style="254" customWidth="1"/>
    <col min="15877" max="15888" width="12.7109375" style="254" customWidth="1"/>
    <col min="15889" max="15891" width="9.140625" style="254"/>
    <col min="15892" max="15892" width="22.5703125" style="254" bestFit="1" customWidth="1"/>
    <col min="15893" max="15893" width="15.5703125" style="254" bestFit="1" customWidth="1"/>
    <col min="15894" max="15895" width="11" style="254" customWidth="1"/>
    <col min="15896" max="15896" width="12" style="254" customWidth="1"/>
    <col min="15897" max="15897" width="17.7109375" style="254" customWidth="1"/>
    <col min="15898" max="15898" width="29" style="254" customWidth="1"/>
    <col min="15899" max="16128" width="9.140625" style="254"/>
    <col min="16129" max="16130" width="18.42578125" style="254" customWidth="1"/>
    <col min="16131" max="16131" width="27.140625" style="254" customWidth="1"/>
    <col min="16132" max="16132" width="21" style="254" customWidth="1"/>
    <col min="16133" max="16144" width="12.7109375" style="254" customWidth="1"/>
    <col min="16145" max="16147" width="9.140625" style="254"/>
    <col min="16148" max="16148" width="22.5703125" style="254" bestFit="1" customWidth="1"/>
    <col min="16149" max="16149" width="15.5703125" style="254" bestFit="1" customWidth="1"/>
    <col min="16150" max="16151" width="11" style="254" customWidth="1"/>
    <col min="16152" max="16152" width="12" style="254" customWidth="1"/>
    <col min="16153" max="16153" width="17.7109375" style="254" customWidth="1"/>
    <col min="16154" max="16154" width="29" style="254" customWidth="1"/>
    <col min="16155" max="16384" width="9.140625" style="254"/>
  </cols>
  <sheetData>
    <row r="1" spans="1:30" x14ac:dyDescent="0.2">
      <c r="A1" s="259"/>
      <c r="C1" s="250"/>
      <c r="D1" s="250"/>
    </row>
    <row r="2" spans="1:30" x14ac:dyDescent="0.2">
      <c r="C2" s="250"/>
      <c r="D2" s="250"/>
    </row>
    <row r="3" spans="1:30" x14ac:dyDescent="0.2">
      <c r="A3" s="468" t="s">
        <v>17191</v>
      </c>
      <c r="D3" s="469"/>
    </row>
    <row r="5" spans="1:30" s="472" customFormat="1" ht="41.25" customHeight="1" x14ac:dyDescent="0.2">
      <c r="A5" s="470" t="s">
        <v>17192</v>
      </c>
      <c r="B5" s="422" t="s">
        <v>17193</v>
      </c>
      <c r="C5" s="470" t="s">
        <v>17194</v>
      </c>
      <c r="D5" s="271" t="s">
        <v>17195</v>
      </c>
      <c r="E5" s="271" t="s">
        <v>17196</v>
      </c>
      <c r="F5" s="470" t="s">
        <v>17197</v>
      </c>
      <c r="G5" s="262" t="s">
        <v>17198</v>
      </c>
      <c r="H5" s="422"/>
      <c r="I5" s="426"/>
      <c r="J5" s="422"/>
      <c r="K5" s="422"/>
      <c r="L5" s="471"/>
      <c r="M5" s="471"/>
      <c r="N5" s="250"/>
      <c r="O5" s="254"/>
      <c r="P5" s="254"/>
      <c r="Q5" s="254"/>
      <c r="R5" s="254"/>
      <c r="S5" s="254"/>
      <c r="T5" s="254"/>
      <c r="U5" s="255"/>
    </row>
    <row r="6" spans="1:30" ht="12.75" customHeight="1" x14ac:dyDescent="0.2">
      <c r="A6" s="255" t="s">
        <v>17024</v>
      </c>
      <c r="B6" s="473">
        <v>1.3995143981268698</v>
      </c>
      <c r="C6" s="473">
        <v>1.8038216560509472</v>
      </c>
      <c r="D6" s="473">
        <v>1.2355078144249367</v>
      </c>
      <c r="E6" s="473">
        <v>0.98726505104022766</v>
      </c>
      <c r="F6" s="473">
        <v>1.5538454655939875</v>
      </c>
      <c r="G6" s="473">
        <v>1.2073912668152538</v>
      </c>
      <c r="H6" s="473"/>
      <c r="I6" s="473"/>
      <c r="J6" s="473"/>
      <c r="K6" s="473"/>
      <c r="L6" s="473"/>
      <c r="M6" s="473"/>
    </row>
    <row r="7" spans="1:30" ht="16.5" customHeight="1" x14ac:dyDescent="0.2">
      <c r="A7" s="255" t="s">
        <v>17025</v>
      </c>
      <c r="B7" s="473">
        <v>0.66603026072702864</v>
      </c>
      <c r="C7" s="473">
        <v>0.90291262135922334</v>
      </c>
      <c r="D7" s="473">
        <v>0</v>
      </c>
      <c r="E7" s="473">
        <v>0.46441178393219007</v>
      </c>
      <c r="F7" s="473">
        <v>0.77697262479871176</v>
      </c>
      <c r="G7" s="473">
        <v>0.65404243831789322</v>
      </c>
      <c r="H7" s="473"/>
      <c r="I7" s="473"/>
      <c r="J7" s="473"/>
      <c r="K7" s="473"/>
      <c r="L7" s="473"/>
      <c r="M7" s="473"/>
    </row>
    <row r="8" spans="1:30" ht="16.5" customHeight="1" x14ac:dyDescent="0.2">
      <c r="A8" s="255" t="s">
        <v>17026</v>
      </c>
      <c r="B8" s="473">
        <v>0.66603026072702864</v>
      </c>
      <c r="C8" s="473">
        <v>0.90291262135922334</v>
      </c>
      <c r="D8" s="473">
        <v>0</v>
      </c>
      <c r="E8" s="473">
        <v>0.46441178393219007</v>
      </c>
      <c r="F8" s="473">
        <v>0.77697262479871176</v>
      </c>
      <c r="G8" s="473">
        <v>0.65404243831789322</v>
      </c>
      <c r="H8" s="473"/>
      <c r="I8" s="473"/>
      <c r="J8" s="473"/>
      <c r="K8" s="473"/>
      <c r="L8" s="473"/>
      <c r="M8" s="473"/>
    </row>
    <row r="9" spans="1:30" ht="16.5" customHeight="1" x14ac:dyDescent="0.2">
      <c r="A9" s="255" t="s">
        <v>17027</v>
      </c>
      <c r="B9" s="473">
        <v>0.66603026072702864</v>
      </c>
      <c r="C9" s="473">
        <v>0.90291262135922334</v>
      </c>
      <c r="D9" s="473">
        <v>0</v>
      </c>
      <c r="E9" s="473">
        <v>0.46441178393219007</v>
      </c>
      <c r="F9" s="473">
        <v>0.77697262479871176</v>
      </c>
      <c r="G9" s="473">
        <v>0.65404243831789322</v>
      </c>
      <c r="H9" s="473"/>
      <c r="I9" s="473"/>
      <c r="J9" s="473"/>
      <c r="K9" s="473"/>
      <c r="L9" s="473"/>
      <c r="M9" s="473"/>
    </row>
    <row r="10" spans="1:30" ht="16.5" customHeight="1" x14ac:dyDescent="0.2">
      <c r="A10" s="255" t="s">
        <v>17028</v>
      </c>
      <c r="B10" s="473">
        <v>1.2849046040788619</v>
      </c>
      <c r="C10" s="473">
        <v>1.6182580206053461</v>
      </c>
      <c r="D10" s="473">
        <v>1.396346860315701</v>
      </c>
      <c r="E10" s="473">
        <v>1.2742812621734365</v>
      </c>
      <c r="F10" s="473">
        <v>0.99017419725740374</v>
      </c>
      <c r="G10" s="473">
        <v>1.2176599450101666</v>
      </c>
      <c r="H10" s="473"/>
      <c r="I10" s="473"/>
      <c r="J10" s="473"/>
      <c r="K10" s="473"/>
      <c r="L10" s="473"/>
      <c r="M10" s="473"/>
    </row>
    <row r="11" spans="1:30" ht="16.5" customHeight="1" x14ac:dyDescent="0.2">
      <c r="A11" s="255" t="s">
        <v>17030</v>
      </c>
      <c r="B11" s="473">
        <v>1.1200442761443112</v>
      </c>
      <c r="C11" s="473">
        <v>1.6213895012433672</v>
      </c>
      <c r="D11" s="473">
        <v>1.3833613934658533</v>
      </c>
      <c r="E11" s="473">
        <v>1.3113991813759531</v>
      </c>
      <c r="F11" s="473">
        <v>0.89093188281013069</v>
      </c>
      <c r="G11" s="473">
        <v>1.04000100420038</v>
      </c>
      <c r="H11" s="473"/>
      <c r="I11" s="473"/>
      <c r="J11" s="473"/>
      <c r="K11" s="473"/>
      <c r="L11" s="473"/>
      <c r="M11" s="473"/>
    </row>
    <row r="12" spans="1:30" ht="16.5" customHeight="1" x14ac:dyDescent="0.2">
      <c r="A12" s="255" t="s">
        <v>17031</v>
      </c>
      <c r="B12" s="473">
        <v>0.92929964474657323</v>
      </c>
      <c r="C12" s="473">
        <v>1.5653917941961413</v>
      </c>
      <c r="D12" s="473">
        <v>1.5777140335392763</v>
      </c>
      <c r="E12" s="473">
        <v>0.77389013399355044</v>
      </c>
      <c r="F12" s="473">
        <v>0.49280515652406442</v>
      </c>
      <c r="G12" s="473">
        <v>0.60629767564514858</v>
      </c>
      <c r="H12" s="473"/>
      <c r="I12" s="473"/>
      <c r="J12" s="473"/>
      <c r="K12" s="473"/>
      <c r="L12" s="473"/>
      <c r="M12" s="473"/>
    </row>
    <row r="13" spans="1:30" ht="16.5" customHeight="1" x14ac:dyDescent="0.2">
      <c r="A13" s="474" t="s">
        <v>17029</v>
      </c>
      <c r="B13" s="475">
        <v>1</v>
      </c>
      <c r="C13" s="475">
        <v>1</v>
      </c>
      <c r="D13" s="475">
        <v>1</v>
      </c>
      <c r="E13" s="475">
        <v>1</v>
      </c>
      <c r="F13" s="475">
        <v>1</v>
      </c>
      <c r="G13" s="475">
        <v>1</v>
      </c>
      <c r="H13" s="475" t="s">
        <v>17228</v>
      </c>
      <c r="I13" s="475"/>
      <c r="K13" s="473"/>
      <c r="L13" s="473"/>
      <c r="M13" s="473"/>
    </row>
    <row r="14" spans="1:30" ht="16.5" customHeight="1" x14ac:dyDescent="0.2">
      <c r="A14" s="255" t="s">
        <v>17232</v>
      </c>
      <c r="B14" s="476">
        <v>1.0839018629031723</v>
      </c>
      <c r="C14" s="476">
        <v>1.6218291848811979</v>
      </c>
      <c r="D14" s="476">
        <v>1.3011259559260591</v>
      </c>
      <c r="E14" s="476">
        <v>1.1040500750409266</v>
      </c>
      <c r="F14" s="476">
        <v>0.88621530060313636</v>
      </c>
      <c r="G14" s="476">
        <v>1.0839018629031723</v>
      </c>
      <c r="H14" s="476"/>
      <c r="I14" s="476"/>
      <c r="J14" s="476"/>
      <c r="K14" s="473"/>
      <c r="L14" s="473"/>
      <c r="M14" s="473"/>
    </row>
    <row r="15" spans="1:30" x14ac:dyDescent="0.2">
      <c r="A15" s="468" t="s">
        <v>17199</v>
      </c>
      <c r="R15" s="271" t="s">
        <v>17200</v>
      </c>
      <c r="S15" s="271" t="s">
        <v>10030</v>
      </c>
      <c r="T15" s="19" t="s">
        <v>9170</v>
      </c>
      <c r="U15" s="19" t="s">
        <v>16667</v>
      </c>
      <c r="V15" s="551" t="s">
        <v>15138</v>
      </c>
    </row>
    <row r="16" spans="1:30" x14ac:dyDescent="0.2">
      <c r="A16" s="250"/>
      <c r="B16" s="250"/>
      <c r="C16" s="477"/>
      <c r="D16" s="250"/>
      <c r="E16" s="478">
        <v>2</v>
      </c>
      <c r="F16" s="478">
        <v>3</v>
      </c>
      <c r="G16" s="478">
        <v>4</v>
      </c>
      <c r="H16" s="478">
        <v>5</v>
      </c>
      <c r="I16" s="478">
        <v>6</v>
      </c>
      <c r="J16" s="478">
        <v>9</v>
      </c>
      <c r="K16" s="478">
        <v>7</v>
      </c>
      <c r="L16" s="478">
        <v>8</v>
      </c>
      <c r="M16" s="478"/>
      <c r="R16" s="254" t="str">
        <f t="shared" ref="R16:R79" si="0">S16&amp;"_"&amp;U16</f>
        <v>Carbon_2310000100</v>
      </c>
      <c r="S16" s="254" t="str">
        <f t="shared" ref="S16:S79" si="1">IF(T16&lt;&gt;"",RIGHT(T16,LEN(T16)-7),S15)</f>
        <v>Carbon</v>
      </c>
      <c r="T16" s="20" t="s">
        <v>17201</v>
      </c>
      <c r="U16" s="20" t="s">
        <v>15690</v>
      </c>
      <c r="V16" s="552">
        <v>1.8038216560509472</v>
      </c>
      <c r="AC16" s="255"/>
      <c r="AD16" s="255"/>
    </row>
    <row r="17" spans="1:29" ht="25.5" x14ac:dyDescent="0.2">
      <c r="A17" s="479" t="s">
        <v>15906</v>
      </c>
      <c r="B17" s="479" t="s">
        <v>16667</v>
      </c>
      <c r="C17" s="479" t="s">
        <v>16668</v>
      </c>
      <c r="D17" s="479" t="s">
        <v>17202</v>
      </c>
      <c r="E17" s="255" t="s">
        <v>17024</v>
      </c>
      <c r="F17" s="255" t="s">
        <v>17025</v>
      </c>
      <c r="G17" s="255" t="s">
        <v>17026</v>
      </c>
      <c r="H17" s="255" t="s">
        <v>17027</v>
      </c>
      <c r="I17" s="255" t="s">
        <v>17028</v>
      </c>
      <c r="J17" s="255" t="s">
        <v>17029</v>
      </c>
      <c r="K17" s="255" t="s">
        <v>17030</v>
      </c>
      <c r="L17" s="255" t="s">
        <v>17031</v>
      </c>
      <c r="M17" s="255"/>
      <c r="N17" s="479" t="s">
        <v>17203</v>
      </c>
      <c r="R17" s="254" t="str">
        <f t="shared" si="0"/>
        <v>Carbon_2310000220</v>
      </c>
      <c r="S17" s="254" t="str">
        <f t="shared" si="1"/>
        <v>Carbon</v>
      </c>
      <c r="T17" s="550"/>
      <c r="U17" s="102" t="s">
        <v>10029</v>
      </c>
      <c r="V17" s="553">
        <v>1.2355078144249367</v>
      </c>
      <c r="AC17" s="480"/>
    </row>
    <row r="18" spans="1:29" x14ac:dyDescent="0.2">
      <c r="A18" s="399" t="s">
        <v>18327</v>
      </c>
      <c r="B18" s="367" t="s">
        <v>15690</v>
      </c>
      <c r="C18" s="367" t="s">
        <v>15686</v>
      </c>
      <c r="D18" s="399" t="s">
        <v>17204</v>
      </c>
      <c r="E18" s="481">
        <f t="shared" ref="E18:L33" si="2">HLOOKUP($D18,$B$5:$K$14,E$16,FALSE)</f>
        <v>1.8038216560509472</v>
      </c>
      <c r="F18" s="481">
        <f t="shared" si="2"/>
        <v>0.90291262135922334</v>
      </c>
      <c r="G18" s="481">
        <f t="shared" si="2"/>
        <v>0.90291262135922334</v>
      </c>
      <c r="H18" s="481">
        <f t="shared" si="2"/>
        <v>0.90291262135922334</v>
      </c>
      <c r="I18" s="481">
        <f t="shared" si="2"/>
        <v>1.6182580206053461</v>
      </c>
      <c r="J18" s="481">
        <f t="shared" si="2"/>
        <v>1</v>
      </c>
      <c r="K18" s="481">
        <f t="shared" si="2"/>
        <v>1.6213895012433672</v>
      </c>
      <c r="L18" s="481">
        <f t="shared" si="2"/>
        <v>1.5653917941961413</v>
      </c>
      <c r="M18" s="481"/>
      <c r="N18" s="482"/>
      <c r="R18" s="254" t="str">
        <f t="shared" si="0"/>
        <v>Carbon_2310000230</v>
      </c>
      <c r="S18" s="254" t="str">
        <f t="shared" si="1"/>
        <v>Carbon</v>
      </c>
      <c r="T18" s="550"/>
      <c r="U18" s="102" t="s">
        <v>15689</v>
      </c>
      <c r="V18" s="553">
        <v>1.8038216560509472</v>
      </c>
      <c r="AC18" s="480"/>
    </row>
    <row r="19" spans="1:29" x14ac:dyDescent="0.2">
      <c r="A19" s="399" t="s">
        <v>18327</v>
      </c>
      <c r="B19" s="367" t="s">
        <v>10029</v>
      </c>
      <c r="C19" s="367" t="s">
        <v>10028</v>
      </c>
      <c r="D19" s="399" t="s">
        <v>17195</v>
      </c>
      <c r="E19" s="481">
        <f t="shared" si="2"/>
        <v>1.2355078144249367</v>
      </c>
      <c r="F19" s="481">
        <f t="shared" si="2"/>
        <v>0</v>
      </c>
      <c r="G19" s="481">
        <f t="shared" si="2"/>
        <v>0</v>
      </c>
      <c r="H19" s="481">
        <f t="shared" si="2"/>
        <v>0</v>
      </c>
      <c r="I19" s="481">
        <f t="shared" si="2"/>
        <v>1.396346860315701</v>
      </c>
      <c r="J19" s="481">
        <f t="shared" si="2"/>
        <v>1</v>
      </c>
      <c r="K19" s="481">
        <f t="shared" si="2"/>
        <v>1.3833613934658533</v>
      </c>
      <c r="L19" s="481">
        <f t="shared" si="2"/>
        <v>1.5777140335392763</v>
      </c>
      <c r="M19" s="481"/>
      <c r="N19" s="259" t="s">
        <v>17205</v>
      </c>
      <c r="R19" s="254" t="str">
        <f t="shared" si="0"/>
        <v>Carbon_2310000300</v>
      </c>
      <c r="S19" s="254" t="str">
        <f t="shared" si="1"/>
        <v>Carbon</v>
      </c>
      <c r="T19" s="550"/>
      <c r="U19" s="102" t="s">
        <v>15693</v>
      </c>
      <c r="V19" s="553">
        <v>1.8038216560509472</v>
      </c>
      <c r="AC19" s="480"/>
    </row>
    <row r="20" spans="1:29" x14ac:dyDescent="0.2">
      <c r="A20" s="399" t="s">
        <v>18327</v>
      </c>
      <c r="B20" s="367" t="s">
        <v>15689</v>
      </c>
      <c r="C20" s="477" t="s">
        <v>16673</v>
      </c>
      <c r="D20" s="259" t="s">
        <v>17204</v>
      </c>
      <c r="E20" s="481">
        <f t="shared" si="2"/>
        <v>1.8038216560509472</v>
      </c>
      <c r="F20" s="481">
        <f t="shared" si="2"/>
        <v>0.90291262135922334</v>
      </c>
      <c r="G20" s="481">
        <f t="shared" si="2"/>
        <v>0.90291262135922334</v>
      </c>
      <c r="H20" s="481">
        <f t="shared" si="2"/>
        <v>0.90291262135922334</v>
      </c>
      <c r="I20" s="481">
        <f t="shared" si="2"/>
        <v>1.6182580206053461</v>
      </c>
      <c r="J20" s="481">
        <f t="shared" si="2"/>
        <v>1</v>
      </c>
      <c r="K20" s="481">
        <f t="shared" si="2"/>
        <v>1.6213895012433672</v>
      </c>
      <c r="L20" s="481">
        <f t="shared" si="2"/>
        <v>1.5653917941961413</v>
      </c>
      <c r="M20" s="481"/>
      <c r="N20" s="259" t="s">
        <v>17205</v>
      </c>
      <c r="R20" s="254" t="str">
        <f t="shared" si="0"/>
        <v>Carbon_2310000330</v>
      </c>
      <c r="S20" s="254" t="str">
        <f t="shared" si="1"/>
        <v>Carbon</v>
      </c>
      <c r="T20" s="550"/>
      <c r="U20" s="102" t="s">
        <v>10027</v>
      </c>
      <c r="V20" s="553">
        <v>1.5538454655939875</v>
      </c>
      <c r="AC20" s="480"/>
    </row>
    <row r="21" spans="1:29" x14ac:dyDescent="0.2">
      <c r="A21" s="399" t="s">
        <v>18327</v>
      </c>
      <c r="B21" s="367" t="s">
        <v>15693</v>
      </c>
      <c r="C21" s="477" t="s">
        <v>10032</v>
      </c>
      <c r="D21" s="259" t="s">
        <v>17204</v>
      </c>
      <c r="E21" s="481">
        <f t="shared" si="2"/>
        <v>1.8038216560509472</v>
      </c>
      <c r="F21" s="481">
        <f t="shared" si="2"/>
        <v>0.90291262135922334</v>
      </c>
      <c r="G21" s="481">
        <f t="shared" si="2"/>
        <v>0.90291262135922334</v>
      </c>
      <c r="H21" s="481">
        <f t="shared" si="2"/>
        <v>0.90291262135922334</v>
      </c>
      <c r="I21" s="481">
        <f t="shared" si="2"/>
        <v>1.6182580206053461</v>
      </c>
      <c r="J21" s="481">
        <f t="shared" si="2"/>
        <v>1</v>
      </c>
      <c r="K21" s="481">
        <f t="shared" si="2"/>
        <v>1.6213895012433672</v>
      </c>
      <c r="L21" s="481">
        <f t="shared" si="2"/>
        <v>1.5653917941961413</v>
      </c>
      <c r="M21" s="481"/>
      <c r="N21" s="419" t="s">
        <v>17206</v>
      </c>
      <c r="R21" s="254" t="str">
        <f>S21&amp;"_"&amp;U21</f>
        <v>Carbon_2310000700</v>
      </c>
      <c r="S21" s="254" t="str">
        <f t="shared" si="1"/>
        <v>Carbon</v>
      </c>
      <c r="T21" s="550"/>
      <c r="U21" s="102" t="s">
        <v>15695</v>
      </c>
      <c r="V21" s="553">
        <v>1.8038216560509472</v>
      </c>
      <c r="AC21" s="480"/>
    </row>
    <row r="22" spans="1:29" x14ac:dyDescent="0.2">
      <c r="A22" s="399" t="s">
        <v>18327</v>
      </c>
      <c r="B22" s="367" t="s">
        <v>15695</v>
      </c>
      <c r="C22" s="477" t="s">
        <v>12116</v>
      </c>
      <c r="D22" s="259" t="s">
        <v>17204</v>
      </c>
      <c r="E22" s="481">
        <f t="shared" si="2"/>
        <v>1.8038216560509472</v>
      </c>
      <c r="F22" s="481">
        <f t="shared" si="2"/>
        <v>0.90291262135922334</v>
      </c>
      <c r="G22" s="481">
        <f t="shared" si="2"/>
        <v>0.90291262135922334</v>
      </c>
      <c r="H22" s="481">
        <f t="shared" si="2"/>
        <v>0.90291262135922334</v>
      </c>
      <c r="I22" s="481">
        <f t="shared" si="2"/>
        <v>1.6182580206053461</v>
      </c>
      <c r="J22" s="481">
        <f t="shared" si="2"/>
        <v>1</v>
      </c>
      <c r="K22" s="481">
        <f t="shared" si="2"/>
        <v>1.6213895012433672</v>
      </c>
      <c r="L22" s="481">
        <f t="shared" si="2"/>
        <v>1.5653917941961413</v>
      </c>
      <c r="M22" s="481"/>
      <c r="N22" s="483"/>
      <c r="R22" s="254" t="str">
        <f t="shared" si="0"/>
        <v>Carbon_2310000801</v>
      </c>
      <c r="S22" s="254" t="str">
        <f t="shared" si="1"/>
        <v>Carbon</v>
      </c>
      <c r="T22" s="550"/>
      <c r="U22" s="102" t="s">
        <v>16663</v>
      </c>
      <c r="V22" s="553">
        <v>0.98726505104022766</v>
      </c>
      <c r="AC22" s="480"/>
    </row>
    <row r="23" spans="1:29" x14ac:dyDescent="0.2">
      <c r="A23" s="399" t="s">
        <v>18327</v>
      </c>
      <c r="B23" s="367" t="s">
        <v>16663</v>
      </c>
      <c r="C23" s="367" t="s">
        <v>16664</v>
      </c>
      <c r="D23" s="484" t="s">
        <v>17196</v>
      </c>
      <c r="E23" s="481">
        <f t="shared" si="2"/>
        <v>0.98726505104022766</v>
      </c>
      <c r="F23" s="481">
        <f t="shared" si="2"/>
        <v>0.46441178393219007</v>
      </c>
      <c r="G23" s="481">
        <f t="shared" si="2"/>
        <v>0.46441178393219007</v>
      </c>
      <c r="H23" s="481">
        <f t="shared" si="2"/>
        <v>0.46441178393219007</v>
      </c>
      <c r="I23" s="481">
        <f t="shared" si="2"/>
        <v>1.2742812621734365</v>
      </c>
      <c r="J23" s="481">
        <f t="shared" si="2"/>
        <v>1</v>
      </c>
      <c r="K23" s="481">
        <f t="shared" si="2"/>
        <v>1.3113991813759531</v>
      </c>
      <c r="L23" s="481">
        <f t="shared" si="2"/>
        <v>0.77389013399355044</v>
      </c>
      <c r="M23" s="481"/>
      <c r="N23" s="483"/>
      <c r="R23" s="254" t="str">
        <f t="shared" si="0"/>
        <v>Carbon_2310000802</v>
      </c>
      <c r="S23" s="254" t="str">
        <f t="shared" si="1"/>
        <v>Carbon</v>
      </c>
      <c r="T23" s="550"/>
      <c r="U23" s="102" t="s">
        <v>16666</v>
      </c>
      <c r="V23" s="553">
        <v>1.5538454655939875</v>
      </c>
      <c r="AC23" s="480"/>
    </row>
    <row r="24" spans="1:29" x14ac:dyDescent="0.2">
      <c r="A24" s="399" t="s">
        <v>18327</v>
      </c>
      <c r="B24" s="367" t="s">
        <v>16666</v>
      </c>
      <c r="C24" s="367" t="s">
        <v>16665</v>
      </c>
      <c r="D24" s="485" t="s">
        <v>17197</v>
      </c>
      <c r="E24" s="481">
        <f t="shared" si="2"/>
        <v>1.5538454655939875</v>
      </c>
      <c r="F24" s="481">
        <f t="shared" si="2"/>
        <v>0.77697262479871176</v>
      </c>
      <c r="G24" s="481">
        <f t="shared" si="2"/>
        <v>0.77697262479871176</v>
      </c>
      <c r="H24" s="481">
        <f t="shared" si="2"/>
        <v>0.77697262479871176</v>
      </c>
      <c r="I24" s="481">
        <f t="shared" si="2"/>
        <v>0.99017419725740374</v>
      </c>
      <c r="J24" s="481">
        <f t="shared" si="2"/>
        <v>1</v>
      </c>
      <c r="K24" s="481">
        <f t="shared" si="2"/>
        <v>0.89093188281013069</v>
      </c>
      <c r="L24" s="481">
        <f t="shared" si="2"/>
        <v>0.49280515652406442</v>
      </c>
      <c r="M24" s="481"/>
      <c r="N24" s="483"/>
      <c r="R24" s="254" t="str">
        <f t="shared" si="0"/>
        <v>Carbon_2310000820</v>
      </c>
      <c r="S24" s="254" t="str">
        <f>IF(T24&lt;&gt;"",RIGHT(T24,LEN(T24)-7),S23)</f>
        <v>Carbon</v>
      </c>
      <c r="T24" s="550"/>
      <c r="U24" s="102" t="s">
        <v>15120</v>
      </c>
      <c r="V24" s="553">
        <v>0.98726505104022766</v>
      </c>
      <c r="AC24" s="480"/>
    </row>
    <row r="25" spans="1:29" x14ac:dyDescent="0.2">
      <c r="A25" s="399" t="s">
        <v>18327</v>
      </c>
      <c r="B25" s="367" t="s">
        <v>15120</v>
      </c>
      <c r="C25" s="367" t="s">
        <v>15121</v>
      </c>
      <c r="D25" s="341" t="s">
        <v>17196</v>
      </c>
      <c r="E25" s="481">
        <f t="shared" si="2"/>
        <v>0.98726505104022766</v>
      </c>
      <c r="F25" s="481">
        <f t="shared" si="2"/>
        <v>0.46441178393219007</v>
      </c>
      <c r="G25" s="481">
        <f t="shared" si="2"/>
        <v>0.46441178393219007</v>
      </c>
      <c r="H25" s="481">
        <f t="shared" si="2"/>
        <v>0.46441178393219007</v>
      </c>
      <c r="I25" s="481">
        <f t="shared" si="2"/>
        <v>1.2742812621734365</v>
      </c>
      <c r="J25" s="481">
        <f t="shared" si="2"/>
        <v>1</v>
      </c>
      <c r="K25" s="481">
        <f t="shared" si="2"/>
        <v>1.3113991813759531</v>
      </c>
      <c r="L25" s="481">
        <f t="shared" si="2"/>
        <v>0.77389013399355044</v>
      </c>
      <c r="M25" s="481"/>
      <c r="N25" s="483"/>
      <c r="R25" s="254" t="str">
        <f t="shared" si="0"/>
        <v>Carbon_2310001610</v>
      </c>
      <c r="S25" s="254" t="str">
        <f t="shared" si="1"/>
        <v>Carbon</v>
      </c>
      <c r="T25" s="550"/>
      <c r="U25" s="102" t="s">
        <v>15696</v>
      </c>
      <c r="V25" s="553">
        <v>1.2355078144249367</v>
      </c>
      <c r="AC25" s="480"/>
    </row>
    <row r="26" spans="1:29" x14ac:dyDescent="0.2">
      <c r="A26" s="399" t="s">
        <v>18327</v>
      </c>
      <c r="B26" s="367" t="s">
        <v>15696</v>
      </c>
      <c r="C26" s="477" t="s">
        <v>15913</v>
      </c>
      <c r="D26" s="341" t="s">
        <v>17195</v>
      </c>
      <c r="E26" s="481">
        <f t="shared" si="2"/>
        <v>1.2355078144249367</v>
      </c>
      <c r="F26" s="481">
        <f t="shared" si="2"/>
        <v>0</v>
      </c>
      <c r="G26" s="481">
        <f t="shared" si="2"/>
        <v>0</v>
      </c>
      <c r="H26" s="481">
        <f t="shared" si="2"/>
        <v>0</v>
      </c>
      <c r="I26" s="481">
        <f t="shared" si="2"/>
        <v>1.396346860315701</v>
      </c>
      <c r="J26" s="481">
        <f t="shared" si="2"/>
        <v>1</v>
      </c>
      <c r="K26" s="481">
        <f t="shared" si="2"/>
        <v>1.3833613934658533</v>
      </c>
      <c r="L26" s="481">
        <f t="shared" si="2"/>
        <v>1.5777140335392763</v>
      </c>
      <c r="M26" s="481"/>
      <c r="N26" s="483"/>
      <c r="R26" s="254" t="str">
        <f t="shared" si="0"/>
        <v>Carbon_2310001611</v>
      </c>
      <c r="S26" s="254" t="str">
        <f t="shared" si="1"/>
        <v>Carbon</v>
      </c>
      <c r="T26" s="550"/>
      <c r="U26" s="102" t="s">
        <v>15129</v>
      </c>
      <c r="V26" s="553">
        <v>1.2355078144249367</v>
      </c>
      <c r="AC26" s="480"/>
    </row>
    <row r="27" spans="1:29" x14ac:dyDescent="0.2">
      <c r="A27" s="399" t="s">
        <v>18327</v>
      </c>
      <c r="B27" s="367" t="s">
        <v>15129</v>
      </c>
      <c r="C27" s="477" t="s">
        <v>15130</v>
      </c>
      <c r="D27" s="341" t="s">
        <v>17195</v>
      </c>
      <c r="E27" s="481">
        <f t="shared" si="2"/>
        <v>1.2355078144249367</v>
      </c>
      <c r="F27" s="481">
        <f t="shared" si="2"/>
        <v>0</v>
      </c>
      <c r="G27" s="481">
        <f t="shared" si="2"/>
        <v>0</v>
      </c>
      <c r="H27" s="481">
        <f t="shared" si="2"/>
        <v>0</v>
      </c>
      <c r="I27" s="481">
        <f t="shared" si="2"/>
        <v>1.396346860315701</v>
      </c>
      <c r="J27" s="481">
        <f t="shared" si="2"/>
        <v>1</v>
      </c>
      <c r="K27" s="481">
        <f t="shared" si="2"/>
        <v>1.3833613934658533</v>
      </c>
      <c r="L27" s="481">
        <f t="shared" si="2"/>
        <v>1.5777140335392763</v>
      </c>
      <c r="M27" s="481"/>
      <c r="N27" s="483"/>
      <c r="R27" s="254" t="str">
        <f t="shared" si="0"/>
        <v>Carbon_2310001620</v>
      </c>
      <c r="S27" s="254" t="str">
        <f t="shared" si="1"/>
        <v>Carbon</v>
      </c>
      <c r="T27" s="550"/>
      <c r="U27" s="102" t="s">
        <v>15697</v>
      </c>
      <c r="V27" s="553">
        <v>1.8038216560509472</v>
      </c>
      <c r="AC27" s="480"/>
    </row>
    <row r="28" spans="1:29" x14ac:dyDescent="0.2">
      <c r="A28" s="399" t="s">
        <v>18327</v>
      </c>
      <c r="B28" s="367" t="s">
        <v>15697</v>
      </c>
      <c r="C28" s="477" t="s">
        <v>15683</v>
      </c>
      <c r="D28" s="341" t="s">
        <v>17204</v>
      </c>
      <c r="E28" s="481">
        <f t="shared" si="2"/>
        <v>1.8038216560509472</v>
      </c>
      <c r="F28" s="481">
        <f t="shared" si="2"/>
        <v>0.90291262135922334</v>
      </c>
      <c r="G28" s="481">
        <f t="shared" si="2"/>
        <v>0.90291262135922334</v>
      </c>
      <c r="H28" s="481">
        <f t="shared" si="2"/>
        <v>0.90291262135922334</v>
      </c>
      <c r="I28" s="481">
        <f t="shared" si="2"/>
        <v>1.6182580206053461</v>
      </c>
      <c r="J28" s="481">
        <f t="shared" si="2"/>
        <v>1</v>
      </c>
      <c r="K28" s="481">
        <f t="shared" si="2"/>
        <v>1.6213895012433672</v>
      </c>
      <c r="L28" s="481">
        <f t="shared" si="2"/>
        <v>1.5653917941961413</v>
      </c>
      <c r="M28" s="481"/>
      <c r="N28" s="483"/>
      <c r="R28" s="254" t="str">
        <f t="shared" si="0"/>
        <v>Carbon_2310001630</v>
      </c>
      <c r="S28" s="254" t="str">
        <f t="shared" si="1"/>
        <v>Carbon</v>
      </c>
      <c r="T28" s="550"/>
      <c r="U28" s="102" t="s">
        <v>15698</v>
      </c>
      <c r="V28" s="553">
        <v>1.3995143981268698</v>
      </c>
      <c r="AC28" s="480"/>
    </row>
    <row r="29" spans="1:29" x14ac:dyDescent="0.2">
      <c r="A29" s="399" t="s">
        <v>18327</v>
      </c>
      <c r="B29" s="367" t="s">
        <v>15698</v>
      </c>
      <c r="C29" s="477" t="s">
        <v>15685</v>
      </c>
      <c r="D29" s="341" t="s">
        <v>17207</v>
      </c>
      <c r="E29" s="481">
        <f t="shared" si="2"/>
        <v>1.3995143981268698</v>
      </c>
      <c r="F29" s="481">
        <f t="shared" si="2"/>
        <v>0.66603026072702864</v>
      </c>
      <c r="G29" s="481">
        <f t="shared" si="2"/>
        <v>0.66603026072702864</v>
      </c>
      <c r="H29" s="481">
        <f t="shared" si="2"/>
        <v>0.66603026072702864</v>
      </c>
      <c r="I29" s="481">
        <f t="shared" si="2"/>
        <v>1.2849046040788619</v>
      </c>
      <c r="J29" s="481">
        <f t="shared" si="2"/>
        <v>1</v>
      </c>
      <c r="K29" s="481">
        <f t="shared" si="2"/>
        <v>1.1200442761443112</v>
      </c>
      <c r="L29" s="481">
        <f t="shared" si="2"/>
        <v>0.92929964474657323</v>
      </c>
      <c r="M29" s="481"/>
      <c r="N29" s="483"/>
      <c r="R29" s="254" t="str">
        <f t="shared" si="0"/>
        <v>Carbon_2310001631</v>
      </c>
      <c r="S29" s="254" t="str">
        <f t="shared" si="1"/>
        <v>Carbon</v>
      </c>
      <c r="T29" s="550"/>
      <c r="U29" s="102" t="s">
        <v>16773</v>
      </c>
      <c r="V29" s="553">
        <v>1.3995143981268698</v>
      </c>
      <c r="AC29" s="480"/>
    </row>
    <row r="30" spans="1:29" x14ac:dyDescent="0.2">
      <c r="A30" s="399" t="s">
        <v>18327</v>
      </c>
      <c r="B30" s="367" t="s">
        <v>15122</v>
      </c>
      <c r="C30" s="477" t="s">
        <v>15123</v>
      </c>
      <c r="D30" s="341" t="s">
        <v>17207</v>
      </c>
      <c r="E30" s="481">
        <f t="shared" si="2"/>
        <v>1.3995143981268698</v>
      </c>
      <c r="F30" s="481">
        <f t="shared" si="2"/>
        <v>0.66603026072702864</v>
      </c>
      <c r="G30" s="481">
        <f t="shared" si="2"/>
        <v>0.66603026072702864</v>
      </c>
      <c r="H30" s="481">
        <f t="shared" si="2"/>
        <v>0.66603026072702864</v>
      </c>
      <c r="I30" s="481">
        <f t="shared" si="2"/>
        <v>1.2849046040788619</v>
      </c>
      <c r="J30" s="481">
        <f t="shared" si="2"/>
        <v>1</v>
      </c>
      <c r="K30" s="481">
        <f t="shared" si="2"/>
        <v>1.1200442761443112</v>
      </c>
      <c r="L30" s="481">
        <f t="shared" si="2"/>
        <v>0.92929964474657323</v>
      </c>
      <c r="M30" s="481"/>
      <c r="N30" s="483"/>
      <c r="R30" s="254" t="str">
        <f t="shared" si="0"/>
        <v>Carbon_2310001640</v>
      </c>
      <c r="S30" s="254" t="str">
        <f t="shared" si="1"/>
        <v>Carbon</v>
      </c>
      <c r="T30" s="550"/>
      <c r="U30" s="102" t="s">
        <v>15122</v>
      </c>
      <c r="V30" s="553">
        <v>1.3995143981268698</v>
      </c>
      <c r="AC30" s="480"/>
    </row>
    <row r="31" spans="1:29" x14ac:dyDescent="0.2">
      <c r="A31" s="399" t="s">
        <v>18327</v>
      </c>
      <c r="B31" s="367" t="s">
        <v>15124</v>
      </c>
      <c r="C31" s="477" t="s">
        <v>15125</v>
      </c>
      <c r="D31" s="341" t="s">
        <v>17207</v>
      </c>
      <c r="E31" s="481">
        <f t="shared" si="2"/>
        <v>1.3995143981268698</v>
      </c>
      <c r="F31" s="481">
        <f t="shared" si="2"/>
        <v>0.66603026072702864</v>
      </c>
      <c r="G31" s="481">
        <f t="shared" si="2"/>
        <v>0.66603026072702864</v>
      </c>
      <c r="H31" s="481">
        <f t="shared" si="2"/>
        <v>0.66603026072702864</v>
      </c>
      <c r="I31" s="481">
        <f t="shared" si="2"/>
        <v>1.2849046040788619</v>
      </c>
      <c r="J31" s="481">
        <f t="shared" si="2"/>
        <v>1</v>
      </c>
      <c r="K31" s="481">
        <f t="shared" si="2"/>
        <v>1.1200442761443112</v>
      </c>
      <c r="L31" s="481">
        <f t="shared" si="2"/>
        <v>0.92929964474657323</v>
      </c>
      <c r="M31" s="481"/>
      <c r="N31" s="483"/>
      <c r="R31" s="254" t="str">
        <f t="shared" si="0"/>
        <v>Carbon_2310001650</v>
      </c>
      <c r="S31" s="254" t="str">
        <f t="shared" si="1"/>
        <v>Carbon</v>
      </c>
      <c r="T31" s="550"/>
      <c r="U31" s="102" t="s">
        <v>15124</v>
      </c>
      <c r="V31" s="553">
        <v>1.3995143981268698</v>
      </c>
      <c r="AC31" s="480"/>
    </row>
    <row r="32" spans="1:29" x14ac:dyDescent="0.2">
      <c r="A32" s="399" t="s">
        <v>18327</v>
      </c>
      <c r="B32" s="367" t="s">
        <v>15132</v>
      </c>
      <c r="C32" s="477" t="s">
        <v>15133</v>
      </c>
      <c r="D32" s="484" t="s">
        <v>17196</v>
      </c>
      <c r="E32" s="481">
        <f t="shared" si="2"/>
        <v>0.98726505104022766</v>
      </c>
      <c r="F32" s="481">
        <f t="shared" si="2"/>
        <v>0.46441178393219007</v>
      </c>
      <c r="G32" s="481">
        <f t="shared" si="2"/>
        <v>0.46441178393219007</v>
      </c>
      <c r="H32" s="481">
        <f t="shared" si="2"/>
        <v>0.46441178393219007</v>
      </c>
      <c r="I32" s="481">
        <f t="shared" si="2"/>
        <v>1.2742812621734365</v>
      </c>
      <c r="J32" s="481">
        <f t="shared" si="2"/>
        <v>1</v>
      </c>
      <c r="K32" s="481">
        <f t="shared" si="2"/>
        <v>1.3113991813759531</v>
      </c>
      <c r="L32" s="481">
        <f t="shared" si="2"/>
        <v>0.77389013399355044</v>
      </c>
      <c r="M32" s="481"/>
      <c r="N32" s="419" t="s">
        <v>17208</v>
      </c>
      <c r="R32" s="254" t="str">
        <f t="shared" si="0"/>
        <v>Carbon_2310002230</v>
      </c>
      <c r="S32" s="254" t="str">
        <f t="shared" si="1"/>
        <v>Carbon</v>
      </c>
      <c r="T32" s="550"/>
      <c r="U32" s="102" t="s">
        <v>15132</v>
      </c>
      <c r="V32" s="553">
        <v>0.98726505104022766</v>
      </c>
      <c r="AC32" s="480"/>
    </row>
    <row r="33" spans="1:39" x14ac:dyDescent="0.2">
      <c r="A33" s="399" t="s">
        <v>18327</v>
      </c>
      <c r="B33" s="367" t="s">
        <v>15134</v>
      </c>
      <c r="C33" s="477" t="s">
        <v>15135</v>
      </c>
      <c r="D33" s="485" t="s">
        <v>17197</v>
      </c>
      <c r="E33" s="481">
        <f t="shared" si="2"/>
        <v>1.5538454655939875</v>
      </c>
      <c r="F33" s="481">
        <f t="shared" si="2"/>
        <v>0.77697262479871176</v>
      </c>
      <c r="G33" s="481">
        <f t="shared" si="2"/>
        <v>0.77697262479871176</v>
      </c>
      <c r="H33" s="481">
        <f t="shared" si="2"/>
        <v>0.77697262479871176</v>
      </c>
      <c r="I33" s="481">
        <f t="shared" si="2"/>
        <v>0.99017419725740374</v>
      </c>
      <c r="J33" s="481">
        <f t="shared" si="2"/>
        <v>1</v>
      </c>
      <c r="K33" s="481">
        <f t="shared" si="2"/>
        <v>0.89093188281013069</v>
      </c>
      <c r="L33" s="481">
        <f t="shared" si="2"/>
        <v>0.49280515652406442</v>
      </c>
      <c r="M33" s="481"/>
      <c r="N33" s="486"/>
      <c r="R33" s="254" t="str">
        <f t="shared" si="0"/>
        <v>Carbon_2310002231</v>
      </c>
      <c r="S33" s="254" t="str">
        <f t="shared" si="1"/>
        <v>Carbon</v>
      </c>
      <c r="T33" s="550"/>
      <c r="U33" s="102" t="s">
        <v>15140</v>
      </c>
      <c r="V33" s="553">
        <v>0.98726505104022766</v>
      </c>
      <c r="AC33" s="480"/>
    </row>
    <row r="34" spans="1:39" x14ac:dyDescent="0.2">
      <c r="A34" s="399" t="s">
        <v>18327</v>
      </c>
      <c r="B34" s="367" t="s">
        <v>15140</v>
      </c>
      <c r="C34" s="477" t="s">
        <v>17209</v>
      </c>
      <c r="D34" s="484" t="s">
        <v>17196</v>
      </c>
      <c r="E34" s="481">
        <f t="shared" ref="E34:L43" si="3">HLOOKUP($D34,$B$5:$K$14,E$16,FALSE)</f>
        <v>0.98726505104022766</v>
      </c>
      <c r="F34" s="481">
        <f t="shared" si="3"/>
        <v>0.46441178393219007</v>
      </c>
      <c r="G34" s="481">
        <f t="shared" si="3"/>
        <v>0.46441178393219007</v>
      </c>
      <c r="H34" s="481">
        <f t="shared" si="3"/>
        <v>0.46441178393219007</v>
      </c>
      <c r="I34" s="481">
        <f t="shared" si="3"/>
        <v>1.2742812621734365</v>
      </c>
      <c r="J34" s="481">
        <f t="shared" si="3"/>
        <v>1</v>
      </c>
      <c r="K34" s="481">
        <f t="shared" si="3"/>
        <v>1.3113991813759531</v>
      </c>
      <c r="L34" s="481">
        <f t="shared" si="3"/>
        <v>0.77389013399355044</v>
      </c>
      <c r="M34" s="481"/>
      <c r="N34" s="483"/>
      <c r="R34" s="254" t="str">
        <f t="shared" si="0"/>
        <v>Carbon_2310002240</v>
      </c>
      <c r="S34" s="254" t="str">
        <f t="shared" si="1"/>
        <v>Carbon</v>
      </c>
      <c r="T34" s="550"/>
      <c r="U34" s="102" t="s">
        <v>15134</v>
      </c>
      <c r="V34" s="553">
        <v>1.5538454655939875</v>
      </c>
      <c r="AC34" s="480"/>
    </row>
    <row r="35" spans="1:39" x14ac:dyDescent="0.2">
      <c r="A35" s="399" t="s">
        <v>18327</v>
      </c>
      <c r="B35" s="367" t="s">
        <v>17032</v>
      </c>
      <c r="C35" s="341" t="s">
        <v>17210</v>
      </c>
      <c r="D35" s="484" t="s">
        <v>17204</v>
      </c>
      <c r="E35" s="481">
        <f t="shared" si="3"/>
        <v>1.8038216560509472</v>
      </c>
      <c r="F35" s="481">
        <f t="shared" si="3"/>
        <v>0.90291262135922334</v>
      </c>
      <c r="G35" s="481">
        <f t="shared" si="3"/>
        <v>0.90291262135922334</v>
      </c>
      <c r="H35" s="481">
        <f t="shared" si="3"/>
        <v>0.90291262135922334</v>
      </c>
      <c r="I35" s="481">
        <f t="shared" si="3"/>
        <v>1.6182580206053461</v>
      </c>
      <c r="J35" s="481">
        <f t="shared" si="3"/>
        <v>1</v>
      </c>
      <c r="K35" s="481">
        <f t="shared" si="3"/>
        <v>1.6213895012433672</v>
      </c>
      <c r="L35" s="481">
        <f t="shared" si="3"/>
        <v>1.5653917941961413</v>
      </c>
      <c r="M35" s="481"/>
      <c r="N35" s="483"/>
      <c r="R35" s="254" t="str">
        <f t="shared" si="0"/>
        <v>Carbon_2310002241</v>
      </c>
      <c r="S35" s="254" t="str">
        <f t="shared" si="1"/>
        <v>Carbon</v>
      </c>
      <c r="T35" s="550"/>
      <c r="U35" s="102" t="s">
        <v>17211</v>
      </c>
      <c r="V35" s="553">
        <v>1.5538454655939875</v>
      </c>
      <c r="AC35" s="480"/>
    </row>
    <row r="36" spans="1:39" s="250" customFormat="1" x14ac:dyDescent="0.2">
      <c r="A36" s="399" t="s">
        <v>18327</v>
      </c>
      <c r="B36" s="367" t="s">
        <v>15692</v>
      </c>
      <c r="C36" s="477" t="s">
        <v>16380</v>
      </c>
      <c r="D36" s="259" t="s">
        <v>17204</v>
      </c>
      <c r="E36" s="481">
        <f t="shared" si="3"/>
        <v>1.8038216560509472</v>
      </c>
      <c r="F36" s="481">
        <f t="shared" si="3"/>
        <v>0.90291262135922334</v>
      </c>
      <c r="G36" s="481">
        <f t="shared" si="3"/>
        <v>0.90291262135922334</v>
      </c>
      <c r="H36" s="481">
        <f t="shared" si="3"/>
        <v>0.90291262135922334</v>
      </c>
      <c r="I36" s="481">
        <f t="shared" si="3"/>
        <v>1.6182580206053461</v>
      </c>
      <c r="J36" s="481">
        <f t="shared" si="3"/>
        <v>1</v>
      </c>
      <c r="K36" s="481">
        <f t="shared" si="3"/>
        <v>1.6213895012433672</v>
      </c>
      <c r="L36" s="481">
        <f t="shared" si="3"/>
        <v>1.5653917941961413</v>
      </c>
      <c r="M36" s="481"/>
      <c r="N36" s="483"/>
      <c r="O36" s="254"/>
      <c r="P36" s="254"/>
      <c r="Q36" s="254"/>
      <c r="R36" s="250" t="str">
        <f t="shared" si="0"/>
        <v>Carbon_2310003100</v>
      </c>
      <c r="S36" s="250" t="str">
        <f t="shared" si="1"/>
        <v>Carbon</v>
      </c>
      <c r="T36" s="550"/>
      <c r="U36" s="102" t="s">
        <v>15692</v>
      </c>
      <c r="V36" s="553">
        <v>1.8038216560509472</v>
      </c>
      <c r="W36" s="254"/>
      <c r="X36" s="254"/>
      <c r="Y36" s="254"/>
      <c r="Z36" s="254"/>
      <c r="AA36" s="254"/>
      <c r="AC36" s="480"/>
      <c r="AD36" s="254"/>
      <c r="AE36" s="254"/>
      <c r="AF36" s="254"/>
      <c r="AG36" s="254"/>
      <c r="AH36" s="254"/>
      <c r="AI36" s="254"/>
      <c r="AJ36" s="254"/>
      <c r="AK36" s="254"/>
      <c r="AL36" s="254"/>
      <c r="AM36" s="254"/>
    </row>
    <row r="37" spans="1:39" s="250" customFormat="1" x14ac:dyDescent="0.2">
      <c r="A37" s="399" t="s">
        <v>18327</v>
      </c>
      <c r="B37" s="477" t="s">
        <v>15694</v>
      </c>
      <c r="C37" s="477" t="s">
        <v>10031</v>
      </c>
      <c r="D37" s="487" t="s">
        <v>17204</v>
      </c>
      <c r="E37" s="481">
        <f t="shared" si="3"/>
        <v>1.8038216560509472</v>
      </c>
      <c r="F37" s="481">
        <f t="shared" si="3"/>
        <v>0.90291262135922334</v>
      </c>
      <c r="G37" s="481">
        <f t="shared" si="3"/>
        <v>0.90291262135922334</v>
      </c>
      <c r="H37" s="481">
        <f t="shared" si="3"/>
        <v>0.90291262135922334</v>
      </c>
      <c r="I37" s="481">
        <f t="shared" si="3"/>
        <v>1.6182580206053461</v>
      </c>
      <c r="J37" s="481">
        <f t="shared" si="3"/>
        <v>1</v>
      </c>
      <c r="K37" s="481">
        <f t="shared" si="3"/>
        <v>1.6213895012433672</v>
      </c>
      <c r="L37" s="481">
        <f t="shared" si="3"/>
        <v>1.5653917941961413</v>
      </c>
      <c r="M37" s="481"/>
      <c r="N37" s="419" t="s">
        <v>17208</v>
      </c>
      <c r="R37" s="250" t="str">
        <f t="shared" si="0"/>
        <v>Carbon_2310003200</v>
      </c>
      <c r="S37" s="250" t="str">
        <f t="shared" si="1"/>
        <v>Carbon</v>
      </c>
      <c r="T37" s="550"/>
      <c r="U37" s="102" t="s">
        <v>15694</v>
      </c>
      <c r="V37" s="553">
        <v>1.8038216560509472</v>
      </c>
      <c r="W37" s="254"/>
      <c r="X37" s="254"/>
      <c r="Y37" s="254"/>
      <c r="Z37" s="254"/>
      <c r="AA37" s="254"/>
      <c r="AC37" s="480"/>
      <c r="AD37" s="254"/>
      <c r="AE37" s="254"/>
      <c r="AF37" s="254"/>
      <c r="AG37" s="254"/>
      <c r="AH37" s="254"/>
      <c r="AI37" s="254"/>
      <c r="AJ37" s="254"/>
      <c r="AK37" s="254"/>
      <c r="AL37" s="254"/>
      <c r="AM37" s="254"/>
    </row>
    <row r="38" spans="1:39" s="250" customFormat="1" x14ac:dyDescent="0.2">
      <c r="A38" s="399" t="s">
        <v>18327</v>
      </c>
      <c r="B38" s="477" t="s">
        <v>15127</v>
      </c>
      <c r="C38" s="477" t="s">
        <v>15126</v>
      </c>
      <c r="D38" s="341" t="s">
        <v>17207</v>
      </c>
      <c r="E38" s="481">
        <f t="shared" si="3"/>
        <v>1.3995143981268698</v>
      </c>
      <c r="F38" s="481">
        <f t="shared" si="3"/>
        <v>0.66603026072702864</v>
      </c>
      <c r="G38" s="481">
        <f t="shared" si="3"/>
        <v>0.66603026072702864</v>
      </c>
      <c r="H38" s="481">
        <f t="shared" si="3"/>
        <v>0.66603026072702864</v>
      </c>
      <c r="I38" s="481">
        <f t="shared" si="3"/>
        <v>1.2849046040788619</v>
      </c>
      <c r="J38" s="481">
        <f t="shared" si="3"/>
        <v>1</v>
      </c>
      <c r="K38" s="481">
        <f t="shared" si="3"/>
        <v>1.1200442761443112</v>
      </c>
      <c r="L38" s="481">
        <f t="shared" si="3"/>
        <v>0.92929964474657323</v>
      </c>
      <c r="M38" s="481"/>
      <c r="N38" s="419" t="s">
        <v>17208</v>
      </c>
      <c r="R38" s="250" t="str">
        <f t="shared" si="0"/>
        <v>Carbon_2310021410</v>
      </c>
      <c r="S38" s="250" t="str">
        <f t="shared" si="1"/>
        <v>Carbon</v>
      </c>
      <c r="T38" s="550"/>
      <c r="U38" s="102" t="s">
        <v>15127</v>
      </c>
      <c r="V38" s="553">
        <v>1.3995143981268698</v>
      </c>
      <c r="W38" s="254"/>
      <c r="X38" s="254"/>
      <c r="Y38" s="254"/>
      <c r="Z38" s="254"/>
      <c r="AA38" s="254"/>
      <c r="AC38" s="480"/>
      <c r="AD38" s="254"/>
      <c r="AE38" s="254"/>
      <c r="AF38" s="254"/>
      <c r="AG38" s="254"/>
      <c r="AH38" s="254"/>
      <c r="AI38" s="254"/>
      <c r="AJ38" s="254"/>
      <c r="AK38" s="254"/>
      <c r="AL38" s="254"/>
      <c r="AM38" s="254"/>
    </row>
    <row r="39" spans="1:39" x14ac:dyDescent="0.2">
      <c r="A39" s="399" t="s">
        <v>18327</v>
      </c>
      <c r="B39" s="367" t="s">
        <v>10382</v>
      </c>
      <c r="C39" s="477" t="s">
        <v>16376</v>
      </c>
      <c r="D39" s="341" t="s">
        <v>17207</v>
      </c>
      <c r="E39" s="481">
        <f t="shared" si="3"/>
        <v>1.3995143981268698</v>
      </c>
      <c r="F39" s="481">
        <f t="shared" si="3"/>
        <v>0.66603026072702864</v>
      </c>
      <c r="G39" s="481">
        <f t="shared" si="3"/>
        <v>0.66603026072702864</v>
      </c>
      <c r="H39" s="481">
        <f t="shared" si="3"/>
        <v>0.66603026072702864</v>
      </c>
      <c r="I39" s="481">
        <f t="shared" si="3"/>
        <v>1.2849046040788619</v>
      </c>
      <c r="J39" s="481">
        <f t="shared" si="3"/>
        <v>1</v>
      </c>
      <c r="K39" s="481">
        <f t="shared" si="3"/>
        <v>1.1200442761443112</v>
      </c>
      <c r="L39" s="481">
        <f t="shared" si="3"/>
        <v>0.92929964474657323</v>
      </c>
      <c r="M39" s="481"/>
      <c r="N39" s="486"/>
      <c r="R39" s="254" t="str">
        <f t="shared" si="0"/>
        <v>Carbon_2310021411</v>
      </c>
      <c r="S39" s="254" t="str">
        <f t="shared" si="1"/>
        <v>Carbon</v>
      </c>
      <c r="T39" s="550"/>
      <c r="U39" s="102" t="s">
        <v>15139</v>
      </c>
      <c r="V39" s="553">
        <v>1.3995143981268698</v>
      </c>
      <c r="AC39" s="480"/>
    </row>
    <row r="40" spans="1:39" x14ac:dyDescent="0.2">
      <c r="A40" s="399" t="s">
        <v>18327</v>
      </c>
      <c r="B40" s="367" t="s">
        <v>10027</v>
      </c>
      <c r="C40" s="477" t="s">
        <v>10026</v>
      </c>
      <c r="D40" s="485" t="s">
        <v>17197</v>
      </c>
      <c r="E40" s="481">
        <f t="shared" si="3"/>
        <v>1.5538454655939875</v>
      </c>
      <c r="F40" s="481">
        <f t="shared" si="3"/>
        <v>0.77697262479871176</v>
      </c>
      <c r="G40" s="481">
        <f t="shared" si="3"/>
        <v>0.77697262479871176</v>
      </c>
      <c r="H40" s="481">
        <f t="shared" si="3"/>
        <v>0.77697262479871176</v>
      </c>
      <c r="I40" s="481">
        <f t="shared" si="3"/>
        <v>0.99017419725740374</v>
      </c>
      <c r="J40" s="481">
        <f t="shared" si="3"/>
        <v>1</v>
      </c>
      <c r="K40" s="481">
        <f t="shared" si="3"/>
        <v>0.89093188281013069</v>
      </c>
      <c r="L40" s="481">
        <f t="shared" si="3"/>
        <v>0.49280515652406442</v>
      </c>
      <c r="M40" s="481"/>
      <c r="N40" s="486"/>
      <c r="R40" s="254" t="str">
        <f t="shared" si="0"/>
        <v>Carbon_2310022000</v>
      </c>
      <c r="S40" s="254" t="str">
        <f t="shared" si="1"/>
        <v>Carbon</v>
      </c>
      <c r="T40" s="550"/>
      <c r="U40" s="102" t="s">
        <v>10382</v>
      </c>
      <c r="V40" s="553">
        <v>1.3995143981268698</v>
      </c>
      <c r="AC40" s="480"/>
    </row>
    <row r="41" spans="1:39" x14ac:dyDescent="0.2">
      <c r="A41" s="399" t="s">
        <v>18327</v>
      </c>
      <c r="B41" s="367" t="s">
        <v>16773</v>
      </c>
      <c r="C41" s="367" t="s">
        <v>16774</v>
      </c>
      <c r="D41" s="485" t="s">
        <v>17207</v>
      </c>
      <c r="E41" s="481">
        <f t="shared" si="3"/>
        <v>1.3995143981268698</v>
      </c>
      <c r="F41" s="481">
        <f t="shared" si="3"/>
        <v>0.66603026072702864</v>
      </c>
      <c r="G41" s="481">
        <f t="shared" si="3"/>
        <v>0.66603026072702864</v>
      </c>
      <c r="H41" s="481">
        <f t="shared" si="3"/>
        <v>0.66603026072702864</v>
      </c>
      <c r="I41" s="481">
        <f t="shared" si="3"/>
        <v>1.2849046040788619</v>
      </c>
      <c r="J41" s="481">
        <f t="shared" si="3"/>
        <v>1</v>
      </c>
      <c r="K41" s="481">
        <f t="shared" si="3"/>
        <v>1.1200442761443112</v>
      </c>
      <c r="L41" s="481">
        <f t="shared" si="3"/>
        <v>0.92929964474657323</v>
      </c>
      <c r="M41" s="481"/>
      <c r="N41" s="486"/>
      <c r="O41" s="250"/>
      <c r="P41" s="250"/>
      <c r="R41" s="254" t="str">
        <f t="shared" si="0"/>
        <v>Carbon_2310001621</v>
      </c>
      <c r="S41" s="254" t="str">
        <f t="shared" si="1"/>
        <v>Carbon</v>
      </c>
      <c r="T41" s="550"/>
      <c r="U41" s="102" t="s">
        <v>17032</v>
      </c>
      <c r="V41" s="553">
        <v>1.8038216560509472</v>
      </c>
      <c r="AC41" s="480"/>
    </row>
    <row r="42" spans="1:39" s="250" customFormat="1" x14ac:dyDescent="0.2">
      <c r="A42" s="399" t="s">
        <v>18327</v>
      </c>
      <c r="B42" s="488" t="s">
        <v>17211</v>
      </c>
      <c r="C42" s="341" t="s">
        <v>17212</v>
      </c>
      <c r="D42" s="485" t="s">
        <v>17197</v>
      </c>
      <c r="E42" s="481">
        <f t="shared" si="3"/>
        <v>1.5538454655939875</v>
      </c>
      <c r="F42" s="481">
        <f t="shared" si="3"/>
        <v>0.77697262479871176</v>
      </c>
      <c r="G42" s="481">
        <f t="shared" si="3"/>
        <v>0.77697262479871176</v>
      </c>
      <c r="H42" s="481">
        <f t="shared" si="3"/>
        <v>0.77697262479871176</v>
      </c>
      <c r="I42" s="481">
        <f t="shared" si="3"/>
        <v>0.99017419725740374</v>
      </c>
      <c r="J42" s="481">
        <f t="shared" si="3"/>
        <v>1</v>
      </c>
      <c r="K42" s="481">
        <f t="shared" si="3"/>
        <v>0.89093188281013069</v>
      </c>
      <c r="L42" s="481">
        <f t="shared" si="3"/>
        <v>0.49280515652406442</v>
      </c>
      <c r="M42" s="481"/>
      <c r="N42" s="486"/>
      <c r="Q42" s="254"/>
      <c r="R42" s="250" t="str">
        <f t="shared" si="0"/>
        <v>Daggett_2310000100</v>
      </c>
      <c r="S42" s="250" t="str">
        <f t="shared" si="1"/>
        <v>Daggett</v>
      </c>
      <c r="T42" s="20" t="s">
        <v>17213</v>
      </c>
      <c r="U42" s="20" t="s">
        <v>15690</v>
      </c>
      <c r="V42" s="552">
        <v>0.90291262135922334</v>
      </c>
      <c r="W42" s="254"/>
      <c r="X42" s="254"/>
      <c r="Y42" s="254"/>
      <c r="Z42" s="254"/>
      <c r="AA42" s="254"/>
      <c r="AC42" s="254"/>
      <c r="AD42" s="254"/>
      <c r="AE42" s="254"/>
      <c r="AF42" s="254"/>
      <c r="AG42" s="254"/>
      <c r="AH42" s="254"/>
      <c r="AI42" s="254"/>
      <c r="AJ42" s="254"/>
      <c r="AK42" s="254"/>
      <c r="AL42" s="254"/>
      <c r="AM42" s="254"/>
    </row>
    <row r="43" spans="1:39" x14ac:dyDescent="0.2">
      <c r="A43" s="399" t="s">
        <v>18327</v>
      </c>
      <c r="B43" s="367" t="s">
        <v>15139</v>
      </c>
      <c r="C43" s="367" t="s">
        <v>15128</v>
      </c>
      <c r="D43" s="485" t="s">
        <v>17207</v>
      </c>
      <c r="E43" s="481">
        <f t="shared" si="3"/>
        <v>1.3995143981268698</v>
      </c>
      <c r="F43" s="481">
        <f t="shared" si="3"/>
        <v>0.66603026072702864</v>
      </c>
      <c r="G43" s="481">
        <f t="shared" si="3"/>
        <v>0.66603026072702864</v>
      </c>
      <c r="H43" s="481">
        <f t="shared" si="3"/>
        <v>0.66603026072702864</v>
      </c>
      <c r="I43" s="481">
        <f t="shared" si="3"/>
        <v>1.2849046040788619</v>
      </c>
      <c r="J43" s="481">
        <f t="shared" si="3"/>
        <v>1</v>
      </c>
      <c r="K43" s="481">
        <f t="shared" si="3"/>
        <v>1.1200442761443112</v>
      </c>
      <c r="L43" s="481">
        <f t="shared" si="3"/>
        <v>0.92929964474657323</v>
      </c>
      <c r="M43" s="481"/>
      <c r="N43" s="486"/>
      <c r="O43" s="250"/>
      <c r="P43" s="250"/>
      <c r="R43" s="254" t="str">
        <f t="shared" si="0"/>
        <v>Daggett_2310000220</v>
      </c>
      <c r="S43" s="254" t="str">
        <f t="shared" si="1"/>
        <v>Daggett</v>
      </c>
      <c r="T43" s="550"/>
      <c r="U43" s="102" t="s">
        <v>10029</v>
      </c>
      <c r="V43" s="553">
        <v>0</v>
      </c>
    </row>
    <row r="44" spans="1:39" x14ac:dyDescent="0.2">
      <c r="A44" s="341"/>
      <c r="B44" s="489"/>
      <c r="C44" s="490"/>
      <c r="D44" s="484"/>
      <c r="E44" s="481"/>
      <c r="F44" s="481"/>
      <c r="G44" s="481"/>
      <c r="H44" s="481"/>
      <c r="I44" s="481"/>
      <c r="J44" s="481"/>
      <c r="K44" s="481"/>
      <c r="L44" s="481"/>
      <c r="M44" s="481"/>
      <c r="N44" s="419"/>
      <c r="O44" s="250"/>
      <c r="P44" s="250"/>
      <c r="R44" s="254" t="str">
        <f t="shared" si="0"/>
        <v>Daggett_2310000230</v>
      </c>
      <c r="S44" s="254" t="str">
        <f t="shared" si="1"/>
        <v>Daggett</v>
      </c>
      <c r="T44" s="550"/>
      <c r="U44" s="102" t="s">
        <v>15689</v>
      </c>
      <c r="V44" s="553">
        <v>0.90291262135922334</v>
      </c>
    </row>
    <row r="45" spans="1:39" x14ac:dyDescent="0.2">
      <c r="A45" s="341"/>
      <c r="B45" s="489"/>
      <c r="C45" s="490"/>
      <c r="D45" s="484"/>
      <c r="E45" s="481"/>
      <c r="F45" s="481"/>
      <c r="G45" s="481"/>
      <c r="H45" s="481"/>
      <c r="I45" s="481"/>
      <c r="J45" s="481"/>
      <c r="K45" s="481"/>
      <c r="L45" s="481"/>
      <c r="M45" s="481"/>
      <c r="N45" s="486"/>
      <c r="P45" s="250"/>
      <c r="Q45" s="250"/>
      <c r="R45" s="254" t="str">
        <f t="shared" si="0"/>
        <v>Daggett_2310000300</v>
      </c>
      <c r="S45" s="254" t="str">
        <f t="shared" si="1"/>
        <v>Daggett</v>
      </c>
      <c r="T45" s="550"/>
      <c r="U45" s="102" t="s">
        <v>15693</v>
      </c>
      <c r="V45" s="553">
        <v>0.90291262135922334</v>
      </c>
    </row>
    <row r="46" spans="1:39" x14ac:dyDescent="0.2">
      <c r="A46" s="341"/>
      <c r="B46" s="489"/>
      <c r="C46" s="490"/>
      <c r="D46" s="484"/>
      <c r="E46" s="481"/>
      <c r="F46" s="481"/>
      <c r="G46" s="481"/>
      <c r="H46" s="481"/>
      <c r="I46" s="481"/>
      <c r="J46" s="481"/>
      <c r="K46" s="481"/>
      <c r="L46" s="481"/>
      <c r="M46" s="481"/>
      <c r="N46" s="486"/>
      <c r="R46" s="254" t="str">
        <f t="shared" si="0"/>
        <v>Daggett_2310000330</v>
      </c>
      <c r="S46" s="254" t="str">
        <f t="shared" si="1"/>
        <v>Daggett</v>
      </c>
      <c r="T46" s="550"/>
      <c r="U46" s="102" t="s">
        <v>10027</v>
      </c>
      <c r="V46" s="553">
        <v>0.77697262479871176</v>
      </c>
    </row>
    <row r="47" spans="1:39" x14ac:dyDescent="0.2">
      <c r="A47" s="341"/>
      <c r="B47" s="489"/>
      <c r="C47" s="490"/>
      <c r="D47" s="484"/>
      <c r="E47" s="481"/>
      <c r="F47" s="481"/>
      <c r="G47" s="481"/>
      <c r="H47" s="481"/>
      <c r="I47" s="481"/>
      <c r="J47" s="481"/>
      <c r="K47" s="481"/>
      <c r="L47" s="481"/>
      <c r="M47" s="481"/>
      <c r="N47" s="486"/>
      <c r="R47" s="254" t="str">
        <f t="shared" si="0"/>
        <v>Daggett_2310000700</v>
      </c>
      <c r="S47" s="254" t="str">
        <f t="shared" si="1"/>
        <v>Daggett</v>
      </c>
      <c r="T47" s="550"/>
      <c r="U47" s="102" t="s">
        <v>15695</v>
      </c>
      <c r="V47" s="553">
        <v>0.90291262135922334</v>
      </c>
    </row>
    <row r="48" spans="1:39" x14ac:dyDescent="0.2">
      <c r="A48" s="341"/>
      <c r="B48" s="489"/>
      <c r="C48" s="490"/>
      <c r="D48" s="484"/>
      <c r="E48" s="481"/>
      <c r="F48" s="481"/>
      <c r="G48" s="481"/>
      <c r="H48" s="481"/>
      <c r="I48" s="481"/>
      <c r="J48" s="481"/>
      <c r="K48" s="481"/>
      <c r="L48" s="481"/>
      <c r="M48" s="481"/>
      <c r="N48" s="486"/>
      <c r="R48" s="254" t="str">
        <f t="shared" si="0"/>
        <v>Daggett_2310000801</v>
      </c>
      <c r="S48" s="254" t="str">
        <f t="shared" si="1"/>
        <v>Daggett</v>
      </c>
      <c r="T48" s="550"/>
      <c r="U48" s="102" t="s">
        <v>16663</v>
      </c>
      <c r="V48" s="553">
        <v>0.46441178393219007</v>
      </c>
    </row>
    <row r="49" spans="1:22" x14ac:dyDescent="0.2">
      <c r="A49" s="341"/>
      <c r="B49" s="489"/>
      <c r="C49" s="490"/>
      <c r="D49" s="484"/>
      <c r="E49" s="481"/>
      <c r="F49" s="481"/>
      <c r="G49" s="481"/>
      <c r="H49" s="481"/>
      <c r="I49" s="481"/>
      <c r="J49" s="481"/>
      <c r="K49" s="481"/>
      <c r="L49" s="481"/>
      <c r="M49" s="481"/>
      <c r="N49" s="419"/>
      <c r="R49" s="254" t="str">
        <f t="shared" si="0"/>
        <v>Daggett_2310000802</v>
      </c>
      <c r="S49" s="254" t="str">
        <f t="shared" si="1"/>
        <v>Daggett</v>
      </c>
      <c r="T49" s="550"/>
      <c r="U49" s="102" t="s">
        <v>16666</v>
      </c>
      <c r="V49" s="553">
        <v>0.77697262479871176</v>
      </c>
    </row>
    <row r="50" spans="1:22" x14ac:dyDescent="0.2">
      <c r="A50" s="341"/>
      <c r="B50" s="489"/>
      <c r="C50" s="490"/>
      <c r="D50" s="484"/>
      <c r="E50" s="481"/>
      <c r="F50" s="481"/>
      <c r="G50" s="481"/>
      <c r="H50" s="481"/>
      <c r="I50" s="481"/>
      <c r="J50" s="481"/>
      <c r="K50" s="481"/>
      <c r="L50" s="481"/>
      <c r="M50" s="481"/>
      <c r="N50" s="419"/>
      <c r="R50" s="254" t="str">
        <f t="shared" si="0"/>
        <v>Daggett_2310000820</v>
      </c>
      <c r="S50" s="254" t="str">
        <f t="shared" si="1"/>
        <v>Daggett</v>
      </c>
      <c r="T50" s="550"/>
      <c r="U50" s="102" t="s">
        <v>15120</v>
      </c>
      <c r="V50" s="553">
        <v>0.46441178393219007</v>
      </c>
    </row>
    <row r="51" spans="1:22" x14ac:dyDescent="0.2">
      <c r="A51" s="341"/>
      <c r="B51" s="489"/>
      <c r="C51" s="490"/>
      <c r="D51" s="484"/>
      <c r="E51" s="481"/>
      <c r="F51" s="481"/>
      <c r="G51" s="481"/>
      <c r="H51" s="481"/>
      <c r="I51" s="481"/>
      <c r="J51" s="481"/>
      <c r="K51" s="481"/>
      <c r="L51" s="481"/>
      <c r="M51" s="481"/>
      <c r="N51" s="419"/>
      <c r="R51" s="254" t="str">
        <f t="shared" si="0"/>
        <v>Daggett_2310001610</v>
      </c>
      <c r="S51" s="254" t="str">
        <f t="shared" si="1"/>
        <v>Daggett</v>
      </c>
      <c r="T51" s="550"/>
      <c r="U51" s="102" t="s">
        <v>15696</v>
      </c>
      <c r="V51" s="553">
        <v>0</v>
      </c>
    </row>
    <row r="52" spans="1:22" x14ac:dyDescent="0.2">
      <c r="A52" s="341"/>
      <c r="B52" s="489"/>
      <c r="C52" s="490"/>
      <c r="D52" s="484"/>
      <c r="E52" s="481"/>
      <c r="F52" s="481"/>
      <c r="G52" s="481"/>
      <c r="H52" s="481"/>
      <c r="I52" s="481"/>
      <c r="J52" s="481"/>
      <c r="K52" s="481"/>
      <c r="L52" s="481"/>
      <c r="M52" s="481"/>
      <c r="N52" s="486"/>
      <c r="R52" s="254" t="str">
        <f t="shared" si="0"/>
        <v>Daggett_2310001611</v>
      </c>
      <c r="S52" s="254" t="str">
        <f t="shared" si="1"/>
        <v>Daggett</v>
      </c>
      <c r="T52" s="550"/>
      <c r="U52" s="102" t="s">
        <v>15129</v>
      </c>
      <c r="V52" s="553">
        <v>0</v>
      </c>
    </row>
    <row r="53" spans="1:22" x14ac:dyDescent="0.2">
      <c r="A53" s="341"/>
      <c r="B53" s="489"/>
      <c r="C53" s="490"/>
      <c r="D53" s="484"/>
      <c r="E53" s="481"/>
      <c r="F53" s="481"/>
      <c r="G53" s="481"/>
      <c r="H53" s="481"/>
      <c r="I53" s="481"/>
      <c r="J53" s="481"/>
      <c r="K53" s="481"/>
      <c r="L53" s="481"/>
      <c r="M53" s="481"/>
      <c r="N53" s="419"/>
      <c r="R53" s="254" t="str">
        <f t="shared" si="0"/>
        <v>Daggett_2310001620</v>
      </c>
      <c r="S53" s="254" t="str">
        <f t="shared" si="1"/>
        <v>Daggett</v>
      </c>
      <c r="T53" s="550"/>
      <c r="U53" s="102" t="s">
        <v>15697</v>
      </c>
      <c r="V53" s="553">
        <v>0.90291262135922334</v>
      </c>
    </row>
    <row r="54" spans="1:22" x14ac:dyDescent="0.2">
      <c r="A54" s="341"/>
      <c r="B54" s="489"/>
      <c r="C54" s="490"/>
      <c r="D54" s="484"/>
      <c r="E54" s="481"/>
      <c r="F54" s="481"/>
      <c r="G54" s="481"/>
      <c r="H54" s="481"/>
      <c r="I54" s="481"/>
      <c r="J54" s="481"/>
      <c r="K54" s="481"/>
      <c r="L54" s="481"/>
      <c r="M54" s="481"/>
      <c r="N54" s="419"/>
      <c r="R54" s="254" t="str">
        <f t="shared" si="0"/>
        <v>Daggett_2310001630</v>
      </c>
      <c r="S54" s="254" t="str">
        <f t="shared" si="1"/>
        <v>Daggett</v>
      </c>
      <c r="T54" s="550"/>
      <c r="U54" s="102" t="s">
        <v>15698</v>
      </c>
      <c r="V54" s="553">
        <v>0.66603026072702864</v>
      </c>
    </row>
    <row r="55" spans="1:22" x14ac:dyDescent="0.2">
      <c r="A55" s="341"/>
      <c r="B55" s="489"/>
      <c r="C55" s="490"/>
      <c r="D55" s="484"/>
      <c r="E55" s="481"/>
      <c r="F55" s="481"/>
      <c r="G55" s="481"/>
      <c r="H55" s="481"/>
      <c r="I55" s="481"/>
      <c r="J55" s="481"/>
      <c r="K55" s="481"/>
      <c r="L55" s="481"/>
      <c r="M55" s="481"/>
      <c r="N55" s="419"/>
      <c r="R55" s="254" t="str">
        <f t="shared" si="0"/>
        <v>Daggett_2310001631</v>
      </c>
      <c r="S55" s="254" t="str">
        <f t="shared" si="1"/>
        <v>Daggett</v>
      </c>
      <c r="T55" s="550"/>
      <c r="U55" s="102" t="s">
        <v>16773</v>
      </c>
      <c r="V55" s="553">
        <v>0.66603026072702864</v>
      </c>
    </row>
    <row r="56" spans="1:22" x14ac:dyDescent="0.2">
      <c r="A56" s="341"/>
      <c r="B56" s="490"/>
      <c r="C56" s="490"/>
      <c r="D56" s="484"/>
      <c r="E56" s="481"/>
      <c r="F56" s="481"/>
      <c r="G56" s="481"/>
      <c r="H56" s="481"/>
      <c r="I56" s="481"/>
      <c r="J56" s="481"/>
      <c r="K56" s="481"/>
      <c r="L56" s="481"/>
      <c r="M56" s="481"/>
      <c r="N56" s="486"/>
      <c r="R56" s="254" t="str">
        <f t="shared" si="0"/>
        <v>Daggett_2310001640</v>
      </c>
      <c r="S56" s="254" t="str">
        <f t="shared" si="1"/>
        <v>Daggett</v>
      </c>
      <c r="T56" s="550"/>
      <c r="U56" s="102" t="s">
        <v>15122</v>
      </c>
      <c r="V56" s="553">
        <v>0.66603026072702864</v>
      </c>
    </row>
    <row r="57" spans="1:22" x14ac:dyDescent="0.2">
      <c r="A57" s="341"/>
      <c r="B57" s="490"/>
      <c r="C57" s="490"/>
      <c r="D57" s="484"/>
      <c r="E57" s="481"/>
      <c r="F57" s="481"/>
      <c r="G57" s="481"/>
      <c r="H57" s="481"/>
      <c r="I57" s="481"/>
      <c r="J57" s="481"/>
      <c r="K57" s="481"/>
      <c r="L57" s="481"/>
      <c r="M57" s="481"/>
      <c r="N57" s="486"/>
      <c r="R57" s="254" t="str">
        <f t="shared" si="0"/>
        <v>Daggett_2310001650</v>
      </c>
      <c r="S57" s="254" t="str">
        <f t="shared" si="1"/>
        <v>Daggett</v>
      </c>
      <c r="T57" s="550"/>
      <c r="U57" s="102" t="s">
        <v>15124</v>
      </c>
      <c r="V57" s="553">
        <v>0.66603026072702864</v>
      </c>
    </row>
    <row r="58" spans="1:22" x14ac:dyDescent="0.2">
      <c r="A58" s="341"/>
      <c r="B58" s="491"/>
      <c r="C58" s="490"/>
      <c r="D58" s="484"/>
      <c r="E58" s="481"/>
      <c r="F58" s="481"/>
      <c r="G58" s="481"/>
      <c r="H58" s="481"/>
      <c r="I58" s="481"/>
      <c r="J58" s="481"/>
      <c r="K58" s="481"/>
      <c r="L58" s="481"/>
      <c r="M58" s="481"/>
      <c r="N58" s="419"/>
      <c r="R58" s="254" t="str">
        <f t="shared" si="0"/>
        <v>Daggett_2310002230</v>
      </c>
      <c r="S58" s="254" t="str">
        <f t="shared" si="1"/>
        <v>Daggett</v>
      </c>
      <c r="T58" s="550"/>
      <c r="U58" s="102" t="s">
        <v>15132</v>
      </c>
      <c r="V58" s="553">
        <v>0.46441178393219007</v>
      </c>
    </row>
    <row r="59" spans="1:22" x14ac:dyDescent="0.2">
      <c r="A59" s="341"/>
      <c r="B59" s="492"/>
      <c r="C59" s="493"/>
      <c r="D59" s="485"/>
      <c r="E59" s="481"/>
      <c r="F59" s="481"/>
      <c r="G59" s="481"/>
      <c r="H59" s="481"/>
      <c r="I59" s="481"/>
      <c r="J59" s="481"/>
      <c r="K59" s="481"/>
      <c r="L59" s="481"/>
      <c r="M59" s="481"/>
      <c r="N59" s="486"/>
      <c r="R59" s="254" t="str">
        <f t="shared" si="0"/>
        <v>Daggett_2310002231</v>
      </c>
      <c r="S59" s="254" t="str">
        <f t="shared" si="1"/>
        <v>Daggett</v>
      </c>
      <c r="T59" s="550"/>
      <c r="U59" s="102" t="s">
        <v>15140</v>
      </c>
      <c r="V59" s="553">
        <v>0.46441178393219007</v>
      </c>
    </row>
    <row r="60" spans="1:22" x14ac:dyDescent="0.2">
      <c r="A60" s="341"/>
      <c r="B60" s="494"/>
      <c r="C60" s="495"/>
      <c r="D60" s="485"/>
      <c r="E60" s="481"/>
      <c r="F60" s="481"/>
      <c r="G60" s="481"/>
      <c r="H60" s="481"/>
      <c r="I60" s="481"/>
      <c r="J60" s="481"/>
      <c r="K60" s="481"/>
      <c r="L60" s="481"/>
      <c r="M60" s="481"/>
      <c r="N60" s="486"/>
      <c r="R60" s="254" t="str">
        <f t="shared" si="0"/>
        <v>Daggett_2310002240</v>
      </c>
      <c r="S60" s="254" t="str">
        <f t="shared" si="1"/>
        <v>Daggett</v>
      </c>
      <c r="T60" s="550"/>
      <c r="U60" s="102" t="s">
        <v>15134</v>
      </c>
      <c r="V60" s="553">
        <v>0.77697262479871176</v>
      </c>
    </row>
    <row r="61" spans="1:22" x14ac:dyDescent="0.2">
      <c r="A61" s="341"/>
      <c r="B61" s="496"/>
      <c r="C61" s="497"/>
      <c r="D61" s="485"/>
      <c r="E61" s="481"/>
      <c r="F61" s="481"/>
      <c r="G61" s="481"/>
      <c r="H61" s="481"/>
      <c r="I61" s="481"/>
      <c r="J61" s="481"/>
      <c r="K61" s="481"/>
      <c r="L61" s="481"/>
      <c r="M61" s="481"/>
      <c r="N61" s="486"/>
      <c r="R61" s="254" t="str">
        <f t="shared" si="0"/>
        <v>Daggett_2310002241</v>
      </c>
      <c r="S61" s="254" t="str">
        <f t="shared" si="1"/>
        <v>Daggett</v>
      </c>
      <c r="T61" s="550"/>
      <c r="U61" s="102" t="s">
        <v>17211</v>
      </c>
      <c r="V61" s="553">
        <v>0.77697262479871176</v>
      </c>
    </row>
    <row r="62" spans="1:22" x14ac:dyDescent="0.2">
      <c r="A62" s="341"/>
      <c r="B62" s="496"/>
      <c r="C62" s="498"/>
      <c r="D62" s="484"/>
      <c r="E62" s="481"/>
      <c r="F62" s="481"/>
      <c r="G62" s="481"/>
      <c r="H62" s="481"/>
      <c r="I62" s="481"/>
      <c r="J62" s="481"/>
      <c r="K62" s="481"/>
      <c r="L62" s="481"/>
      <c r="M62" s="481"/>
      <c r="N62" s="486"/>
      <c r="R62" s="254" t="str">
        <f t="shared" si="0"/>
        <v>Daggett_2310003100</v>
      </c>
      <c r="S62" s="254" t="str">
        <f t="shared" si="1"/>
        <v>Daggett</v>
      </c>
      <c r="T62" s="550"/>
      <c r="U62" s="102" t="s">
        <v>15692</v>
      </c>
      <c r="V62" s="553">
        <v>0.90291262135922334</v>
      </c>
    </row>
    <row r="63" spans="1:22" x14ac:dyDescent="0.2">
      <c r="A63" s="499"/>
      <c r="B63" s="500"/>
      <c r="C63" s="499"/>
      <c r="D63" s="501"/>
      <c r="E63" s="481"/>
      <c r="F63" s="481"/>
      <c r="G63" s="481"/>
      <c r="H63" s="481"/>
      <c r="I63" s="481"/>
      <c r="J63" s="481"/>
      <c r="K63" s="481"/>
      <c r="L63" s="481"/>
      <c r="M63" s="481"/>
      <c r="N63" s="486"/>
      <c r="R63" s="254" t="str">
        <f t="shared" si="0"/>
        <v>Daggett_2310003200</v>
      </c>
      <c r="S63" s="254" t="str">
        <f t="shared" si="1"/>
        <v>Daggett</v>
      </c>
      <c r="T63" s="550"/>
      <c r="U63" s="102" t="s">
        <v>15694</v>
      </c>
      <c r="V63" s="553">
        <v>0.90291262135922334</v>
      </c>
    </row>
    <row r="64" spans="1:22" x14ac:dyDescent="0.2">
      <c r="A64" s="499"/>
      <c r="B64" s="500"/>
      <c r="C64" s="499"/>
      <c r="D64" s="501"/>
      <c r="E64" s="481"/>
      <c r="F64" s="481"/>
      <c r="G64" s="481"/>
      <c r="H64" s="481"/>
      <c r="I64" s="481"/>
      <c r="J64" s="481"/>
      <c r="K64" s="481"/>
      <c r="L64" s="481"/>
      <c r="M64" s="481"/>
      <c r="N64" s="486"/>
      <c r="R64" s="254" t="str">
        <f t="shared" si="0"/>
        <v>Daggett_2310021410</v>
      </c>
      <c r="S64" s="254" t="str">
        <f t="shared" si="1"/>
        <v>Daggett</v>
      </c>
      <c r="T64" s="550"/>
      <c r="U64" s="102" t="s">
        <v>15127</v>
      </c>
      <c r="V64" s="553">
        <v>0.66603026072702864</v>
      </c>
    </row>
    <row r="65" spans="1:22" x14ac:dyDescent="0.2">
      <c r="A65" s="499"/>
      <c r="B65" s="500"/>
      <c r="C65" s="499"/>
      <c r="D65" s="501"/>
      <c r="E65" s="481"/>
      <c r="F65" s="481"/>
      <c r="G65" s="481"/>
      <c r="H65" s="481"/>
      <c r="I65" s="481"/>
      <c r="J65" s="481"/>
      <c r="K65" s="481"/>
      <c r="L65" s="481"/>
      <c r="M65" s="481"/>
      <c r="N65" s="419"/>
      <c r="R65" s="254" t="str">
        <f t="shared" si="0"/>
        <v>Daggett_2310021411</v>
      </c>
      <c r="S65" s="254" t="str">
        <f t="shared" si="1"/>
        <v>Daggett</v>
      </c>
      <c r="T65" s="550"/>
      <c r="U65" s="102" t="s">
        <v>15139</v>
      </c>
      <c r="V65" s="553">
        <v>0.66603026072702864</v>
      </c>
    </row>
    <row r="66" spans="1:22" x14ac:dyDescent="0.2">
      <c r="A66" s="499"/>
      <c r="B66" s="500"/>
      <c r="C66" s="499"/>
      <c r="D66" s="501"/>
      <c r="E66" s="481"/>
      <c r="F66" s="481"/>
      <c r="G66" s="481"/>
      <c r="H66" s="481"/>
      <c r="I66" s="481"/>
      <c r="J66" s="481"/>
      <c r="K66" s="481"/>
      <c r="L66" s="481"/>
      <c r="M66" s="481"/>
      <c r="N66" s="486"/>
      <c r="R66" s="254" t="str">
        <f t="shared" si="0"/>
        <v>Daggett_2310022000</v>
      </c>
      <c r="S66" s="254" t="str">
        <f t="shared" si="1"/>
        <v>Daggett</v>
      </c>
      <c r="T66" s="550"/>
      <c r="U66" s="102" t="s">
        <v>10382</v>
      </c>
      <c r="V66" s="553">
        <v>0.66603026072702864</v>
      </c>
    </row>
    <row r="67" spans="1:22" x14ac:dyDescent="0.2">
      <c r="A67" s="499"/>
      <c r="B67" s="500"/>
      <c r="C67" s="499"/>
      <c r="D67" s="501"/>
      <c r="E67" s="481"/>
      <c r="F67" s="481"/>
      <c r="G67" s="481"/>
      <c r="H67" s="481"/>
      <c r="I67" s="481"/>
      <c r="J67" s="481"/>
      <c r="K67" s="481"/>
      <c r="L67" s="481"/>
      <c r="M67" s="481"/>
      <c r="N67" s="419"/>
      <c r="R67" s="254" t="str">
        <f t="shared" si="0"/>
        <v>Daggett_2310001621</v>
      </c>
      <c r="S67" s="254" t="str">
        <f t="shared" si="1"/>
        <v>Daggett</v>
      </c>
      <c r="T67" s="550"/>
      <c r="U67" s="102" t="s">
        <v>17032</v>
      </c>
      <c r="V67" s="553">
        <v>0.90291262135922334</v>
      </c>
    </row>
    <row r="68" spans="1:22" x14ac:dyDescent="0.2">
      <c r="A68" s="499"/>
      <c r="B68" s="500"/>
      <c r="C68" s="499"/>
      <c r="D68" s="501"/>
      <c r="E68" s="481"/>
      <c r="F68" s="481"/>
      <c r="G68" s="481"/>
      <c r="H68" s="481"/>
      <c r="I68" s="481"/>
      <c r="J68" s="481"/>
      <c r="K68" s="481"/>
      <c r="L68" s="481"/>
      <c r="M68" s="481"/>
      <c r="N68" s="419"/>
      <c r="R68" s="254" t="str">
        <f t="shared" si="0"/>
        <v>Summit_2310000100</v>
      </c>
      <c r="S68" s="254" t="str">
        <f t="shared" si="1"/>
        <v>Summit</v>
      </c>
      <c r="T68" s="20" t="s">
        <v>17214</v>
      </c>
      <c r="U68" s="20" t="s">
        <v>15690</v>
      </c>
      <c r="V68" s="552">
        <v>0.90291262135922334</v>
      </c>
    </row>
    <row r="69" spans="1:22" x14ac:dyDescent="0.2">
      <c r="A69" s="499"/>
      <c r="B69" s="500"/>
      <c r="C69" s="499"/>
      <c r="D69" s="501"/>
      <c r="E69" s="481"/>
      <c r="F69" s="481"/>
      <c r="G69" s="481"/>
      <c r="H69" s="481"/>
      <c r="I69" s="481"/>
      <c r="J69" s="481"/>
      <c r="K69" s="481"/>
      <c r="L69" s="481"/>
      <c r="M69" s="481"/>
      <c r="N69" s="486"/>
      <c r="R69" s="254" t="str">
        <f t="shared" si="0"/>
        <v>Summit_2310000220</v>
      </c>
      <c r="S69" s="254" t="str">
        <f t="shared" si="1"/>
        <v>Summit</v>
      </c>
      <c r="T69" s="550"/>
      <c r="U69" s="102" t="s">
        <v>10029</v>
      </c>
      <c r="V69" s="553">
        <v>0</v>
      </c>
    </row>
    <row r="70" spans="1:22" x14ac:dyDescent="0.2">
      <c r="A70" s="499"/>
      <c r="B70" s="500"/>
      <c r="C70" s="499"/>
      <c r="D70" s="501"/>
      <c r="E70" s="481"/>
      <c r="F70" s="481"/>
      <c r="G70" s="481"/>
      <c r="H70" s="481"/>
      <c r="I70" s="481"/>
      <c r="J70" s="481"/>
      <c r="K70" s="481"/>
      <c r="L70" s="481"/>
      <c r="M70" s="481"/>
      <c r="N70" s="486"/>
      <c r="R70" s="254" t="str">
        <f t="shared" si="0"/>
        <v>Summit_2310000230</v>
      </c>
      <c r="S70" s="254" t="str">
        <f t="shared" si="1"/>
        <v>Summit</v>
      </c>
      <c r="T70" s="550"/>
      <c r="U70" s="102" t="s">
        <v>15689</v>
      </c>
      <c r="V70" s="553">
        <v>0.90291262135922334</v>
      </c>
    </row>
    <row r="71" spans="1:22" x14ac:dyDescent="0.2">
      <c r="A71" s="499"/>
      <c r="B71" s="500"/>
      <c r="C71" s="499"/>
      <c r="D71" s="501"/>
      <c r="E71" s="481"/>
      <c r="F71" s="481"/>
      <c r="G71" s="481"/>
      <c r="H71" s="481"/>
      <c r="I71" s="481"/>
      <c r="J71" s="481"/>
      <c r="K71" s="481"/>
      <c r="L71" s="481"/>
      <c r="M71" s="481"/>
      <c r="N71" s="419"/>
      <c r="R71" s="254" t="str">
        <f t="shared" si="0"/>
        <v>Summit_2310000300</v>
      </c>
      <c r="S71" s="254" t="str">
        <f t="shared" si="1"/>
        <v>Summit</v>
      </c>
      <c r="T71" s="550"/>
      <c r="U71" s="102" t="s">
        <v>15693</v>
      </c>
      <c r="V71" s="553">
        <v>0.90291262135922334</v>
      </c>
    </row>
    <row r="72" spans="1:22" x14ac:dyDescent="0.2">
      <c r="A72" s="499"/>
      <c r="B72" s="500"/>
      <c r="C72" s="499"/>
      <c r="D72" s="501"/>
      <c r="E72" s="481"/>
      <c r="F72" s="481"/>
      <c r="G72" s="481"/>
      <c r="H72" s="481"/>
      <c r="I72" s="481"/>
      <c r="J72" s="481"/>
      <c r="K72" s="481"/>
      <c r="L72" s="481"/>
      <c r="M72" s="481"/>
      <c r="N72" s="419"/>
      <c r="R72" s="254" t="str">
        <f t="shared" si="0"/>
        <v>Summit_2310000330</v>
      </c>
      <c r="S72" s="254" t="str">
        <f t="shared" si="1"/>
        <v>Summit</v>
      </c>
      <c r="T72" s="550"/>
      <c r="U72" s="102" t="s">
        <v>10027</v>
      </c>
      <c r="V72" s="553">
        <v>0.77697262479871176</v>
      </c>
    </row>
    <row r="73" spans="1:22" x14ac:dyDescent="0.2">
      <c r="A73" s="502"/>
      <c r="B73" s="503"/>
      <c r="C73" s="502"/>
      <c r="D73" s="501"/>
      <c r="E73" s="481"/>
      <c r="F73" s="481"/>
      <c r="G73" s="481"/>
      <c r="H73" s="481"/>
      <c r="I73" s="481"/>
      <c r="J73" s="481"/>
      <c r="K73" s="481"/>
      <c r="L73" s="481"/>
      <c r="M73" s="481"/>
      <c r="N73" s="419"/>
      <c r="R73" s="254" t="str">
        <f t="shared" si="0"/>
        <v>Summit_2310000700</v>
      </c>
      <c r="S73" s="254" t="str">
        <f t="shared" si="1"/>
        <v>Summit</v>
      </c>
      <c r="T73" s="550"/>
      <c r="U73" s="102" t="s">
        <v>15695</v>
      </c>
      <c r="V73" s="553">
        <v>0.90291262135922334</v>
      </c>
    </row>
    <row r="74" spans="1:22" x14ac:dyDescent="0.2">
      <c r="A74" s="499"/>
      <c r="B74" s="500"/>
      <c r="C74" s="499"/>
      <c r="D74" s="501"/>
      <c r="E74" s="481"/>
      <c r="F74" s="481"/>
      <c r="G74" s="481"/>
      <c r="H74" s="481"/>
      <c r="I74" s="481"/>
      <c r="J74" s="481"/>
      <c r="K74" s="481"/>
      <c r="L74" s="481"/>
      <c r="M74" s="481"/>
      <c r="N74" s="419"/>
      <c r="R74" s="254" t="str">
        <f t="shared" si="0"/>
        <v>Summit_2310000801</v>
      </c>
      <c r="S74" s="254" t="str">
        <f t="shared" si="1"/>
        <v>Summit</v>
      </c>
      <c r="T74" s="550"/>
      <c r="U74" s="102" t="s">
        <v>16663</v>
      </c>
      <c r="V74" s="553">
        <v>0.46441178393219007</v>
      </c>
    </row>
    <row r="75" spans="1:22" x14ac:dyDescent="0.2">
      <c r="A75" s="499"/>
      <c r="B75" s="500"/>
      <c r="C75" s="499"/>
      <c r="D75" s="502"/>
      <c r="E75" s="481"/>
      <c r="F75" s="481"/>
      <c r="G75" s="481"/>
      <c r="H75" s="481"/>
      <c r="I75" s="481"/>
      <c r="J75" s="481"/>
      <c r="K75" s="481"/>
      <c r="L75" s="481"/>
      <c r="M75" s="481"/>
      <c r="N75" s="419"/>
      <c r="R75" s="254" t="str">
        <f t="shared" si="0"/>
        <v>Summit_2310000802</v>
      </c>
      <c r="S75" s="254" t="str">
        <f t="shared" si="1"/>
        <v>Summit</v>
      </c>
      <c r="T75" s="550"/>
      <c r="U75" s="102" t="s">
        <v>16666</v>
      </c>
      <c r="V75" s="553">
        <v>0.77697262479871176</v>
      </c>
    </row>
    <row r="76" spans="1:22" x14ac:dyDescent="0.2">
      <c r="A76" s="499"/>
      <c r="B76" s="500"/>
      <c r="C76" s="499"/>
      <c r="D76" s="501"/>
      <c r="E76" s="481"/>
      <c r="F76" s="481"/>
      <c r="G76" s="481"/>
      <c r="H76" s="481"/>
      <c r="I76" s="481"/>
      <c r="J76" s="481"/>
      <c r="K76" s="481"/>
      <c r="L76" s="481"/>
      <c r="M76" s="481"/>
      <c r="N76" s="486"/>
      <c r="R76" s="254" t="str">
        <f t="shared" si="0"/>
        <v>Summit_2310000820</v>
      </c>
      <c r="S76" s="254" t="str">
        <f t="shared" si="1"/>
        <v>Summit</v>
      </c>
      <c r="T76" s="550"/>
      <c r="U76" s="102" t="s">
        <v>15120</v>
      </c>
      <c r="V76" s="553">
        <v>0.46441178393219007</v>
      </c>
    </row>
    <row r="77" spans="1:22" x14ac:dyDescent="0.2">
      <c r="A77" s="499"/>
      <c r="B77" s="500"/>
      <c r="C77" s="504"/>
      <c r="D77" s="501"/>
      <c r="E77" s="481"/>
      <c r="F77" s="481"/>
      <c r="G77" s="481"/>
      <c r="H77" s="481"/>
      <c r="I77" s="481"/>
      <c r="J77" s="481"/>
      <c r="K77" s="481"/>
      <c r="L77" s="481"/>
      <c r="M77" s="481"/>
      <c r="N77" s="486"/>
      <c r="R77" s="254" t="str">
        <f t="shared" si="0"/>
        <v>Summit_2310001610</v>
      </c>
      <c r="S77" s="254" t="str">
        <f t="shared" si="1"/>
        <v>Summit</v>
      </c>
      <c r="T77" s="550"/>
      <c r="U77" s="102" t="s">
        <v>15696</v>
      </c>
      <c r="V77" s="553">
        <v>0</v>
      </c>
    </row>
    <row r="78" spans="1:22" x14ac:dyDescent="0.2">
      <c r="A78" s="499"/>
      <c r="B78" s="500"/>
      <c r="C78" s="499"/>
      <c r="D78" s="501"/>
      <c r="E78" s="481"/>
      <c r="F78" s="481"/>
      <c r="G78" s="481"/>
      <c r="H78" s="481"/>
      <c r="I78" s="481"/>
      <c r="J78" s="481"/>
      <c r="K78" s="481"/>
      <c r="L78" s="481"/>
      <c r="M78" s="481"/>
      <c r="N78" s="419"/>
      <c r="R78" s="254" t="str">
        <f t="shared" si="0"/>
        <v>Summit_2310001611</v>
      </c>
      <c r="S78" s="254" t="str">
        <f t="shared" si="1"/>
        <v>Summit</v>
      </c>
      <c r="T78" s="550"/>
      <c r="U78" s="102" t="s">
        <v>15129</v>
      </c>
      <c r="V78" s="553">
        <v>0</v>
      </c>
    </row>
    <row r="79" spans="1:22" x14ac:dyDescent="0.2">
      <c r="A79" s="499"/>
      <c r="B79" s="500"/>
      <c r="C79" s="499"/>
      <c r="D79" s="501"/>
      <c r="E79" s="481"/>
      <c r="F79" s="481"/>
      <c r="G79" s="481"/>
      <c r="H79" s="481"/>
      <c r="I79" s="481"/>
      <c r="J79" s="481"/>
      <c r="K79" s="481"/>
      <c r="L79" s="481"/>
      <c r="M79" s="481"/>
      <c r="N79" s="486"/>
      <c r="R79" s="254" t="str">
        <f t="shared" si="0"/>
        <v>Summit_2310001620</v>
      </c>
      <c r="S79" s="254" t="str">
        <f t="shared" si="1"/>
        <v>Summit</v>
      </c>
      <c r="T79" s="550"/>
      <c r="U79" s="102" t="s">
        <v>15697</v>
      </c>
      <c r="V79" s="553">
        <v>0.90291262135922334</v>
      </c>
    </row>
    <row r="80" spans="1:22" x14ac:dyDescent="0.2">
      <c r="A80" s="499"/>
      <c r="B80" s="500"/>
      <c r="C80" s="505"/>
      <c r="D80" s="501"/>
      <c r="E80" s="481"/>
      <c r="F80" s="481"/>
      <c r="G80" s="481"/>
      <c r="H80" s="481"/>
      <c r="I80" s="481"/>
      <c r="J80" s="481"/>
      <c r="K80" s="481"/>
      <c r="L80" s="481"/>
      <c r="M80" s="481"/>
      <c r="N80" s="486"/>
      <c r="R80" s="254" t="str">
        <f t="shared" ref="R80:R143" si="4">S80&amp;"_"&amp;U80</f>
        <v>Summit_2310001630</v>
      </c>
      <c r="S80" s="254" t="str">
        <f t="shared" ref="S80:S143" si="5">IF(T80&lt;&gt;"",RIGHT(T80,LEN(T80)-7),S79)</f>
        <v>Summit</v>
      </c>
      <c r="T80" s="550"/>
      <c r="U80" s="102" t="s">
        <v>15698</v>
      </c>
      <c r="V80" s="553">
        <v>0.66603026072702864</v>
      </c>
    </row>
    <row r="81" spans="1:22" x14ac:dyDescent="0.2">
      <c r="A81" s="499"/>
      <c r="B81" s="500"/>
      <c r="C81" s="505"/>
      <c r="D81" s="499"/>
      <c r="E81" s="481"/>
      <c r="F81" s="481"/>
      <c r="G81" s="481"/>
      <c r="H81" s="481"/>
      <c r="I81" s="481"/>
      <c r="J81" s="481"/>
      <c r="K81" s="481"/>
      <c r="L81" s="481"/>
      <c r="M81" s="481"/>
      <c r="N81" s="486"/>
      <c r="R81" s="254" t="str">
        <f t="shared" si="4"/>
        <v>Summit_2310001631</v>
      </c>
      <c r="S81" s="254" t="str">
        <f t="shared" si="5"/>
        <v>Summit</v>
      </c>
      <c r="T81" s="550"/>
      <c r="U81" s="102" t="s">
        <v>16773</v>
      </c>
      <c r="V81" s="553">
        <v>0.66603026072702864</v>
      </c>
    </row>
    <row r="82" spans="1:22" x14ac:dyDescent="0.2">
      <c r="A82" s="499"/>
      <c r="B82" s="500"/>
      <c r="C82" s="505"/>
      <c r="D82" s="505"/>
      <c r="E82" s="481"/>
      <c r="F82" s="481"/>
      <c r="G82" s="481"/>
      <c r="H82" s="481"/>
      <c r="I82" s="481"/>
      <c r="J82" s="481"/>
      <c r="K82" s="481"/>
      <c r="L82" s="481"/>
      <c r="M82" s="481"/>
      <c r="N82" s="486"/>
      <c r="R82" s="254" t="str">
        <f t="shared" si="4"/>
        <v>Summit_2310001640</v>
      </c>
      <c r="S82" s="254" t="str">
        <f t="shared" si="5"/>
        <v>Summit</v>
      </c>
      <c r="T82" s="550"/>
      <c r="U82" s="102" t="s">
        <v>15122</v>
      </c>
      <c r="V82" s="553">
        <v>0.66603026072702864</v>
      </c>
    </row>
    <row r="83" spans="1:22" x14ac:dyDescent="0.2">
      <c r="A83" s="499"/>
      <c r="B83" s="500"/>
      <c r="C83" s="499"/>
      <c r="D83" s="505"/>
      <c r="E83" s="481"/>
      <c r="F83" s="481"/>
      <c r="G83" s="481"/>
      <c r="H83" s="481"/>
      <c r="I83" s="481"/>
      <c r="J83" s="481"/>
      <c r="K83" s="481"/>
      <c r="L83" s="481"/>
      <c r="M83" s="481"/>
      <c r="N83" s="486"/>
      <c r="R83" s="254" t="str">
        <f t="shared" si="4"/>
        <v>Summit_2310001650</v>
      </c>
      <c r="S83" s="254" t="str">
        <f t="shared" si="5"/>
        <v>Summit</v>
      </c>
      <c r="T83" s="550"/>
      <c r="U83" s="102" t="s">
        <v>15124</v>
      </c>
      <c r="V83" s="553">
        <v>0.66603026072702864</v>
      </c>
    </row>
    <row r="84" spans="1:22" x14ac:dyDescent="0.2">
      <c r="A84" s="499"/>
      <c r="B84" s="500"/>
      <c r="C84" s="499"/>
      <c r="D84" s="505"/>
      <c r="E84" s="481"/>
      <c r="F84" s="481"/>
      <c r="G84" s="481"/>
      <c r="H84" s="481"/>
      <c r="I84" s="481"/>
      <c r="J84" s="481"/>
      <c r="K84" s="481"/>
      <c r="L84" s="481"/>
      <c r="M84" s="481"/>
      <c r="N84" s="486"/>
      <c r="R84" s="254" t="str">
        <f t="shared" si="4"/>
        <v>Summit_2310002230</v>
      </c>
      <c r="S84" s="254" t="str">
        <f t="shared" si="5"/>
        <v>Summit</v>
      </c>
      <c r="T84" s="550"/>
      <c r="U84" s="102" t="s">
        <v>15132</v>
      </c>
      <c r="V84" s="553">
        <v>0.46441178393219007</v>
      </c>
    </row>
    <row r="85" spans="1:22" x14ac:dyDescent="0.2">
      <c r="A85" s="500"/>
      <c r="B85" s="500"/>
      <c r="C85" s="499"/>
      <c r="D85" s="499"/>
      <c r="E85" s="481"/>
      <c r="F85" s="481"/>
      <c r="G85" s="481"/>
      <c r="H85" s="481"/>
      <c r="I85" s="481"/>
      <c r="J85" s="481"/>
      <c r="K85" s="481"/>
      <c r="L85" s="481"/>
      <c r="M85" s="481"/>
      <c r="N85" s="486"/>
      <c r="R85" s="254" t="str">
        <f t="shared" si="4"/>
        <v>Summit_2310002231</v>
      </c>
      <c r="S85" s="254" t="str">
        <f t="shared" si="5"/>
        <v>Summit</v>
      </c>
      <c r="T85" s="550"/>
      <c r="U85" s="102" t="s">
        <v>15140</v>
      </c>
      <c r="V85" s="553">
        <v>0.46441178393219007</v>
      </c>
    </row>
    <row r="86" spans="1:22" x14ac:dyDescent="0.2">
      <c r="A86" s="500"/>
      <c r="B86" s="500"/>
      <c r="C86" s="499"/>
      <c r="D86" s="499"/>
      <c r="E86" s="481"/>
      <c r="F86" s="481"/>
      <c r="G86" s="481"/>
      <c r="H86" s="481"/>
      <c r="I86" s="481"/>
      <c r="J86" s="481"/>
      <c r="K86" s="481"/>
      <c r="L86" s="481"/>
      <c r="M86" s="481"/>
      <c r="N86" s="486"/>
      <c r="R86" s="254" t="str">
        <f t="shared" si="4"/>
        <v>Summit_2310002240</v>
      </c>
      <c r="S86" s="254" t="str">
        <f t="shared" si="5"/>
        <v>Summit</v>
      </c>
      <c r="T86" s="550"/>
      <c r="U86" s="102" t="s">
        <v>15134</v>
      </c>
      <c r="V86" s="553">
        <v>0.77697262479871176</v>
      </c>
    </row>
    <row r="87" spans="1:22" x14ac:dyDescent="0.2">
      <c r="A87" s="500"/>
      <c r="B87" s="500"/>
      <c r="C87" s="499"/>
      <c r="D87" s="499"/>
      <c r="E87" s="506"/>
      <c r="F87" s="506"/>
      <c r="G87" s="506"/>
      <c r="H87" s="502"/>
      <c r="I87" s="502"/>
      <c r="J87" s="507"/>
      <c r="K87" s="502"/>
      <c r="L87" s="502"/>
      <c r="M87" s="502"/>
      <c r="N87" s="486"/>
      <c r="R87" s="254" t="str">
        <f t="shared" si="4"/>
        <v>Summit_2310002241</v>
      </c>
      <c r="S87" s="254" t="str">
        <f t="shared" si="5"/>
        <v>Summit</v>
      </c>
      <c r="T87" s="550"/>
      <c r="U87" s="102" t="s">
        <v>17211</v>
      </c>
      <c r="V87" s="553">
        <v>0.77697262479871176</v>
      </c>
    </row>
    <row r="88" spans="1:22" x14ac:dyDescent="0.2">
      <c r="A88" s="500"/>
      <c r="B88" s="508">
        <v>1</v>
      </c>
      <c r="C88" s="508">
        <v>2</v>
      </c>
      <c r="D88" s="508">
        <v>3</v>
      </c>
      <c r="E88" s="508">
        <v>4</v>
      </c>
      <c r="F88" s="508">
        <v>5</v>
      </c>
      <c r="G88" s="508">
        <v>6</v>
      </c>
      <c r="H88" s="508">
        <v>7</v>
      </c>
      <c r="I88" s="508">
        <v>8</v>
      </c>
      <c r="J88" s="508">
        <v>9</v>
      </c>
      <c r="K88" s="508">
        <v>10</v>
      </c>
      <c r="L88" s="508">
        <v>11</v>
      </c>
      <c r="M88" s="508"/>
      <c r="N88" s="508">
        <v>37</v>
      </c>
      <c r="R88" s="254" t="str">
        <f t="shared" si="4"/>
        <v>Summit_2310003100</v>
      </c>
      <c r="S88" s="254" t="str">
        <f t="shared" si="5"/>
        <v>Summit</v>
      </c>
      <c r="T88" s="550"/>
      <c r="U88" s="102" t="s">
        <v>15692</v>
      </c>
      <c r="V88" s="553">
        <v>0.90291262135922334</v>
      </c>
    </row>
    <row r="89" spans="1:22" x14ac:dyDescent="0.2">
      <c r="A89" s="500"/>
      <c r="B89" s="500"/>
      <c r="C89" s="509"/>
      <c r="D89" s="510"/>
      <c r="E89" s="506"/>
      <c r="F89" s="506"/>
      <c r="G89" s="506"/>
      <c r="H89" s="502"/>
      <c r="I89" s="502"/>
      <c r="J89" s="506"/>
      <c r="K89" s="502"/>
      <c r="L89" s="502"/>
      <c r="M89" s="502"/>
      <c r="N89" s="486"/>
      <c r="R89" s="254" t="str">
        <f t="shared" si="4"/>
        <v>Summit_2310003200</v>
      </c>
      <c r="S89" s="254" t="str">
        <f t="shared" si="5"/>
        <v>Summit</v>
      </c>
      <c r="T89" s="550"/>
      <c r="U89" s="102" t="s">
        <v>15694</v>
      </c>
      <c r="V89" s="553">
        <v>0.90291262135922334</v>
      </c>
    </row>
    <row r="90" spans="1:22" x14ac:dyDescent="0.2">
      <c r="A90" s="500"/>
      <c r="B90" s="500"/>
      <c r="C90" s="499"/>
      <c r="D90" s="499"/>
      <c r="E90" s="506"/>
      <c r="F90" s="506"/>
      <c r="G90" s="506"/>
      <c r="H90" s="502"/>
      <c r="I90" s="502"/>
      <c r="J90" s="506"/>
      <c r="K90" s="502"/>
      <c r="L90" s="502"/>
      <c r="M90" s="502"/>
      <c r="N90" s="486"/>
      <c r="R90" s="254" t="str">
        <f t="shared" si="4"/>
        <v>Summit_2310021410</v>
      </c>
      <c r="S90" s="254" t="str">
        <f t="shared" si="5"/>
        <v>Summit</v>
      </c>
      <c r="T90" s="550"/>
      <c r="U90" s="102" t="s">
        <v>15127</v>
      </c>
      <c r="V90" s="553">
        <v>0.66603026072702864</v>
      </c>
    </row>
    <row r="91" spans="1:22" x14ac:dyDescent="0.2">
      <c r="A91" s="500"/>
      <c r="B91" s="500"/>
      <c r="C91" s="499"/>
      <c r="D91" s="499"/>
      <c r="E91" s="506"/>
      <c r="F91" s="506"/>
      <c r="G91" s="506"/>
      <c r="H91" s="502"/>
      <c r="I91" s="502"/>
      <c r="J91" s="506"/>
      <c r="K91" s="502"/>
      <c r="L91" s="502"/>
      <c r="M91" s="502"/>
      <c r="R91" s="254" t="str">
        <f>S91&amp;"_"&amp;U91</f>
        <v>Summit_2310021411</v>
      </c>
      <c r="S91" s="254" t="str">
        <f>IF(T91&lt;&gt;"",RIGHT(T91,LEN(T91)-7),S90)</f>
        <v>Summit</v>
      </c>
      <c r="T91" s="550"/>
      <c r="U91" s="102" t="s">
        <v>15139</v>
      </c>
      <c r="V91" s="553">
        <v>0.66603026072702864</v>
      </c>
    </row>
    <row r="92" spans="1:22" x14ac:dyDescent="0.2">
      <c r="A92" s="500"/>
      <c r="B92" s="500"/>
      <c r="C92" s="499"/>
      <c r="D92" s="499"/>
      <c r="E92" s="506"/>
      <c r="F92" s="506"/>
      <c r="G92" s="506"/>
      <c r="H92" s="502"/>
      <c r="I92" s="502"/>
      <c r="J92" s="506"/>
      <c r="K92" s="502"/>
      <c r="L92" s="502"/>
      <c r="M92" s="502"/>
      <c r="R92" s="254" t="str">
        <f t="shared" si="4"/>
        <v>Summit_2310022000</v>
      </c>
      <c r="S92" s="254" t="str">
        <f t="shared" si="5"/>
        <v>Summit</v>
      </c>
      <c r="T92" s="550"/>
      <c r="U92" s="102" t="s">
        <v>10382</v>
      </c>
      <c r="V92" s="553">
        <v>0.66603026072702864</v>
      </c>
    </row>
    <row r="93" spans="1:22" x14ac:dyDescent="0.2">
      <c r="A93" s="500"/>
      <c r="B93" s="500"/>
      <c r="C93" s="499"/>
      <c r="D93" s="499"/>
      <c r="E93" s="506"/>
      <c r="F93" s="506"/>
      <c r="G93" s="506"/>
      <c r="H93" s="502"/>
      <c r="I93" s="502"/>
      <c r="J93" s="506"/>
      <c r="K93" s="502"/>
      <c r="L93" s="502"/>
      <c r="M93" s="502"/>
      <c r="R93" s="254" t="str">
        <f t="shared" si="4"/>
        <v>Summit_2310001621</v>
      </c>
      <c r="S93" s="254" t="str">
        <f t="shared" si="5"/>
        <v>Summit</v>
      </c>
      <c r="T93" s="550"/>
      <c r="U93" s="102" t="s">
        <v>17032</v>
      </c>
      <c r="V93" s="553">
        <v>0.90291262135922334</v>
      </c>
    </row>
    <row r="94" spans="1:22" x14ac:dyDescent="0.2">
      <c r="A94" s="500"/>
      <c r="B94" s="500"/>
      <c r="C94" s="499"/>
      <c r="D94" s="499"/>
      <c r="E94" s="506"/>
      <c r="F94" s="506"/>
      <c r="G94" s="506"/>
      <c r="H94" s="502"/>
      <c r="I94" s="502"/>
      <c r="J94" s="506"/>
      <c r="K94" s="502"/>
      <c r="L94" s="502"/>
      <c r="M94" s="502"/>
      <c r="R94" s="254" t="str">
        <f t="shared" si="4"/>
        <v>Albany_2310000100</v>
      </c>
      <c r="S94" s="254" t="str">
        <f t="shared" si="5"/>
        <v>Albany</v>
      </c>
      <c r="T94" s="20" t="s">
        <v>17215</v>
      </c>
      <c r="U94" s="20" t="s">
        <v>15690</v>
      </c>
      <c r="V94" s="552">
        <v>0.90291262135922334</v>
      </c>
    </row>
    <row r="95" spans="1:22" x14ac:dyDescent="0.2">
      <c r="A95" s="511"/>
      <c r="B95" s="503"/>
      <c r="C95" s="502"/>
      <c r="D95" s="502"/>
      <c r="E95" s="502"/>
      <c r="F95" s="502"/>
      <c r="G95" s="502"/>
      <c r="H95" s="502"/>
      <c r="I95" s="502"/>
      <c r="J95" s="506"/>
      <c r="K95" s="502"/>
      <c r="L95" s="502"/>
      <c r="M95" s="502"/>
      <c r="R95" s="254" t="str">
        <f t="shared" si="4"/>
        <v>Albany_2310000220</v>
      </c>
      <c r="S95" s="254" t="str">
        <f t="shared" si="5"/>
        <v>Albany</v>
      </c>
      <c r="T95" s="550"/>
      <c r="U95" s="102" t="s">
        <v>10029</v>
      </c>
      <c r="V95" s="553">
        <v>0</v>
      </c>
    </row>
    <row r="96" spans="1:22" x14ac:dyDescent="0.2">
      <c r="A96" s="503"/>
      <c r="B96" s="503"/>
      <c r="C96" s="502"/>
      <c r="D96" s="502"/>
      <c r="E96" s="502"/>
      <c r="F96" s="502"/>
      <c r="G96" s="502"/>
      <c r="H96" s="502"/>
      <c r="I96" s="502"/>
      <c r="J96" s="506"/>
      <c r="K96" s="502"/>
      <c r="L96" s="502"/>
      <c r="M96" s="502"/>
      <c r="R96" s="254" t="str">
        <f t="shared" si="4"/>
        <v>Albany_2310000230</v>
      </c>
      <c r="S96" s="254" t="str">
        <f t="shared" si="5"/>
        <v>Albany</v>
      </c>
      <c r="T96" s="550"/>
      <c r="U96" s="102" t="s">
        <v>15689</v>
      </c>
      <c r="V96" s="553">
        <v>0.90291262135922334</v>
      </c>
    </row>
    <row r="97" spans="1:22" x14ac:dyDescent="0.2">
      <c r="A97" s="503"/>
      <c r="B97" s="503"/>
      <c r="C97" s="502"/>
      <c r="D97" s="502"/>
      <c r="E97" s="502"/>
      <c r="F97" s="502"/>
      <c r="G97" s="502"/>
      <c r="H97" s="502"/>
      <c r="I97" s="502"/>
      <c r="J97" s="506"/>
      <c r="K97" s="502"/>
      <c r="L97" s="502"/>
      <c r="M97" s="502"/>
      <c r="R97" s="254" t="str">
        <f t="shared" si="4"/>
        <v>Albany_2310000300</v>
      </c>
      <c r="S97" s="254" t="str">
        <f t="shared" si="5"/>
        <v>Albany</v>
      </c>
      <c r="T97" s="550"/>
      <c r="U97" s="102" t="s">
        <v>15693</v>
      </c>
      <c r="V97" s="553">
        <v>0.90291262135922334</v>
      </c>
    </row>
    <row r="98" spans="1:22" x14ac:dyDescent="0.2">
      <c r="A98" s="503"/>
      <c r="B98" s="503"/>
      <c r="C98" s="502"/>
      <c r="D98" s="502"/>
      <c r="E98" s="502"/>
      <c r="F98" s="502"/>
      <c r="G98" s="502"/>
      <c r="H98" s="502"/>
      <c r="I98" s="502"/>
      <c r="J98" s="502"/>
      <c r="K98" s="502"/>
      <c r="L98" s="502"/>
      <c r="M98" s="502"/>
      <c r="R98" s="254" t="str">
        <f t="shared" si="4"/>
        <v>Albany_2310000330</v>
      </c>
      <c r="S98" s="254" t="str">
        <f t="shared" si="5"/>
        <v>Albany</v>
      </c>
      <c r="T98" s="550"/>
      <c r="U98" s="102" t="s">
        <v>10027</v>
      </c>
      <c r="V98" s="553">
        <v>0.77697262479871176</v>
      </c>
    </row>
    <row r="99" spans="1:22" x14ac:dyDescent="0.2">
      <c r="A99" s="503"/>
      <c r="B99" s="503"/>
      <c r="C99" s="502"/>
      <c r="D99" s="502"/>
      <c r="E99" s="502"/>
      <c r="F99" s="502"/>
      <c r="G99" s="502"/>
      <c r="H99" s="502"/>
      <c r="I99" s="502"/>
      <c r="J99" s="502"/>
      <c r="K99" s="502"/>
      <c r="L99" s="502"/>
      <c r="M99" s="502"/>
      <c r="R99" s="254" t="str">
        <f t="shared" si="4"/>
        <v>Albany_2310000700</v>
      </c>
      <c r="S99" s="254" t="str">
        <f t="shared" si="5"/>
        <v>Albany</v>
      </c>
      <c r="T99" s="550"/>
      <c r="U99" s="102" t="s">
        <v>15695</v>
      </c>
      <c r="V99" s="553">
        <v>0.90291262135922334</v>
      </c>
    </row>
    <row r="100" spans="1:22" x14ac:dyDescent="0.2">
      <c r="A100" s="503"/>
      <c r="B100" s="503"/>
      <c r="C100" s="502"/>
      <c r="D100" s="502"/>
      <c r="E100" s="502"/>
      <c r="F100" s="502"/>
      <c r="G100" s="502"/>
      <c r="H100" s="502"/>
      <c r="I100" s="502"/>
      <c r="J100" s="502"/>
      <c r="K100" s="502"/>
      <c r="L100" s="502"/>
      <c r="M100" s="502"/>
      <c r="R100" s="254" t="str">
        <f t="shared" si="4"/>
        <v>Albany_2310000801</v>
      </c>
      <c r="S100" s="254" t="str">
        <f t="shared" si="5"/>
        <v>Albany</v>
      </c>
      <c r="T100" s="550"/>
      <c r="U100" s="102" t="s">
        <v>16663</v>
      </c>
      <c r="V100" s="553">
        <v>0.46441178393219007</v>
      </c>
    </row>
    <row r="101" spans="1:22" x14ac:dyDescent="0.2">
      <c r="A101" s="503"/>
      <c r="B101" s="503"/>
      <c r="C101" s="502"/>
      <c r="D101" s="502"/>
      <c r="E101" s="502"/>
      <c r="F101" s="502"/>
      <c r="G101" s="502"/>
      <c r="H101" s="502"/>
      <c r="I101" s="502"/>
      <c r="J101" s="502"/>
      <c r="K101" s="502"/>
      <c r="L101" s="502"/>
      <c r="M101" s="502"/>
      <c r="R101" s="254" t="str">
        <f t="shared" si="4"/>
        <v>Albany_2310000802</v>
      </c>
      <c r="S101" s="254" t="str">
        <f t="shared" si="5"/>
        <v>Albany</v>
      </c>
      <c r="T101" s="550"/>
      <c r="U101" s="102" t="s">
        <v>16666</v>
      </c>
      <c r="V101" s="553">
        <v>0.77697262479871176</v>
      </c>
    </row>
    <row r="102" spans="1:22" x14ac:dyDescent="0.2">
      <c r="A102" s="503"/>
      <c r="B102" s="503"/>
      <c r="C102" s="502"/>
      <c r="D102" s="502"/>
      <c r="E102" s="502"/>
      <c r="F102" s="502"/>
      <c r="G102" s="502"/>
      <c r="H102" s="502"/>
      <c r="I102" s="502"/>
      <c r="J102" s="502"/>
      <c r="K102" s="502"/>
      <c r="L102" s="502"/>
      <c r="M102" s="502"/>
      <c r="R102" s="254" t="str">
        <f t="shared" si="4"/>
        <v>Albany_2310000820</v>
      </c>
      <c r="S102" s="254" t="str">
        <f t="shared" si="5"/>
        <v>Albany</v>
      </c>
      <c r="T102" s="550"/>
      <c r="U102" s="102" t="s">
        <v>15120</v>
      </c>
      <c r="V102" s="553">
        <v>0.46441178393219007</v>
      </c>
    </row>
    <row r="103" spans="1:22" x14ac:dyDescent="0.2">
      <c r="A103" s="503"/>
      <c r="B103" s="503"/>
      <c r="C103" s="502"/>
      <c r="D103" s="502"/>
      <c r="E103" s="502"/>
      <c r="F103" s="502"/>
      <c r="G103" s="502"/>
      <c r="H103" s="502"/>
      <c r="I103" s="502"/>
      <c r="J103" s="502"/>
      <c r="K103" s="502"/>
      <c r="L103" s="502"/>
      <c r="M103" s="502"/>
      <c r="R103" s="254" t="str">
        <f t="shared" si="4"/>
        <v>Albany_2310001610</v>
      </c>
      <c r="S103" s="254" t="str">
        <f t="shared" si="5"/>
        <v>Albany</v>
      </c>
      <c r="T103" s="550"/>
      <c r="U103" s="102" t="s">
        <v>15696</v>
      </c>
      <c r="V103" s="553">
        <v>0</v>
      </c>
    </row>
    <row r="104" spans="1:22" x14ac:dyDescent="0.2">
      <c r="A104" s="503"/>
      <c r="B104" s="503"/>
      <c r="C104" s="502"/>
      <c r="D104" s="502"/>
      <c r="E104" s="502"/>
      <c r="F104" s="502"/>
      <c r="G104" s="502"/>
      <c r="H104" s="502"/>
      <c r="I104" s="502"/>
      <c r="J104" s="502"/>
      <c r="K104" s="502"/>
      <c r="L104" s="502"/>
      <c r="M104" s="502"/>
      <c r="R104" s="254" t="str">
        <f t="shared" si="4"/>
        <v>Albany_2310001611</v>
      </c>
      <c r="S104" s="254" t="str">
        <f t="shared" si="5"/>
        <v>Albany</v>
      </c>
      <c r="T104" s="550"/>
      <c r="U104" s="102" t="s">
        <v>15129</v>
      </c>
      <c r="V104" s="553">
        <v>0</v>
      </c>
    </row>
    <row r="105" spans="1:22" x14ac:dyDescent="0.2">
      <c r="A105" s="502"/>
      <c r="B105" s="502"/>
      <c r="C105" s="502"/>
      <c r="D105" s="502"/>
      <c r="E105" s="502"/>
      <c r="F105" s="502"/>
      <c r="G105" s="502"/>
      <c r="H105" s="502"/>
      <c r="I105" s="502"/>
      <c r="J105" s="502"/>
      <c r="K105" s="502"/>
      <c r="L105" s="502"/>
      <c r="M105" s="502"/>
      <c r="R105" s="254" t="str">
        <f t="shared" si="4"/>
        <v>Albany_2310001620</v>
      </c>
      <c r="S105" s="254" t="str">
        <f t="shared" si="5"/>
        <v>Albany</v>
      </c>
      <c r="T105" s="550"/>
      <c r="U105" s="102" t="s">
        <v>15697</v>
      </c>
      <c r="V105" s="553">
        <v>0.90291262135922334</v>
      </c>
    </row>
    <row r="106" spans="1:22" x14ac:dyDescent="0.2">
      <c r="A106" s="502"/>
      <c r="B106" s="502"/>
      <c r="C106" s="502"/>
      <c r="D106" s="502"/>
      <c r="E106" s="502"/>
      <c r="F106" s="502"/>
      <c r="G106" s="502"/>
      <c r="H106" s="502"/>
      <c r="I106" s="502"/>
      <c r="J106" s="502"/>
      <c r="K106" s="502"/>
      <c r="L106" s="502"/>
      <c r="M106" s="502"/>
      <c r="R106" s="254" t="str">
        <f t="shared" si="4"/>
        <v>Albany_2310001630</v>
      </c>
      <c r="S106" s="254" t="str">
        <f t="shared" si="5"/>
        <v>Albany</v>
      </c>
      <c r="T106" s="550"/>
      <c r="U106" s="102" t="s">
        <v>15698</v>
      </c>
      <c r="V106" s="553">
        <v>0.66603026072702864</v>
      </c>
    </row>
    <row r="107" spans="1:22" x14ac:dyDescent="0.2">
      <c r="A107" s="502"/>
      <c r="B107" s="502"/>
      <c r="C107" s="502"/>
      <c r="D107" s="502"/>
      <c r="E107" s="502"/>
      <c r="F107" s="502"/>
      <c r="G107" s="502"/>
      <c r="H107" s="502"/>
      <c r="I107" s="502"/>
      <c r="J107" s="502"/>
      <c r="K107" s="502"/>
      <c r="L107" s="502"/>
      <c r="M107" s="502"/>
      <c r="R107" s="254" t="str">
        <f t="shared" si="4"/>
        <v>Albany_2310001631</v>
      </c>
      <c r="S107" s="254" t="str">
        <f t="shared" si="5"/>
        <v>Albany</v>
      </c>
      <c r="T107" s="550"/>
      <c r="U107" s="102" t="s">
        <v>16773</v>
      </c>
      <c r="V107" s="553">
        <v>0.66603026072702864</v>
      </c>
    </row>
    <row r="108" spans="1:22" x14ac:dyDescent="0.2">
      <c r="A108" s="502"/>
      <c r="B108" s="502"/>
      <c r="C108" s="502"/>
      <c r="D108" s="502"/>
      <c r="E108" s="502"/>
      <c r="F108" s="502"/>
      <c r="G108" s="502"/>
      <c r="H108" s="502"/>
      <c r="I108" s="502"/>
      <c r="J108" s="502"/>
      <c r="K108" s="502"/>
      <c r="L108" s="502"/>
      <c r="M108" s="502"/>
      <c r="R108" s="254" t="str">
        <f t="shared" si="4"/>
        <v>Albany_2310001640</v>
      </c>
      <c r="S108" s="254" t="str">
        <f t="shared" si="5"/>
        <v>Albany</v>
      </c>
      <c r="T108" s="550"/>
      <c r="U108" s="102" t="s">
        <v>15122</v>
      </c>
      <c r="V108" s="553">
        <v>0.66603026072702864</v>
      </c>
    </row>
    <row r="109" spans="1:22" x14ac:dyDescent="0.2">
      <c r="A109" s="502"/>
      <c r="B109" s="502"/>
      <c r="C109" s="502"/>
      <c r="D109" s="502"/>
      <c r="E109" s="502"/>
      <c r="F109" s="502"/>
      <c r="G109" s="502"/>
      <c r="H109" s="502"/>
      <c r="I109" s="502"/>
      <c r="J109" s="502"/>
      <c r="K109" s="502"/>
      <c r="L109" s="502"/>
      <c r="M109" s="502"/>
      <c r="R109" s="254" t="str">
        <f t="shared" si="4"/>
        <v>Albany_2310001650</v>
      </c>
      <c r="S109" s="254" t="str">
        <f t="shared" si="5"/>
        <v>Albany</v>
      </c>
      <c r="T109" s="550"/>
      <c r="U109" s="102" t="s">
        <v>15124</v>
      </c>
      <c r="V109" s="553">
        <v>0.66603026072702864</v>
      </c>
    </row>
    <row r="110" spans="1:22" x14ac:dyDescent="0.2">
      <c r="A110" s="502"/>
      <c r="B110" s="502"/>
      <c r="C110" s="502"/>
      <c r="D110" s="502"/>
      <c r="E110" s="502"/>
      <c r="F110" s="502"/>
      <c r="G110" s="502"/>
      <c r="H110" s="502"/>
      <c r="I110" s="502"/>
      <c r="J110" s="502"/>
      <c r="K110" s="502"/>
      <c r="L110" s="502"/>
      <c r="M110" s="502"/>
      <c r="R110" s="254" t="str">
        <f t="shared" si="4"/>
        <v>Albany_2310002230</v>
      </c>
      <c r="S110" s="254" t="str">
        <f t="shared" si="5"/>
        <v>Albany</v>
      </c>
      <c r="T110" s="550"/>
      <c r="U110" s="102" t="s">
        <v>15132</v>
      </c>
      <c r="V110" s="553">
        <v>0.46441178393219007</v>
      </c>
    </row>
    <row r="111" spans="1:22" x14ac:dyDescent="0.2">
      <c r="A111" s="502"/>
      <c r="B111" s="502"/>
      <c r="C111" s="502"/>
      <c r="D111" s="502"/>
      <c r="E111" s="502"/>
      <c r="F111" s="502"/>
      <c r="G111" s="502"/>
      <c r="H111" s="502"/>
      <c r="I111" s="502"/>
      <c r="J111" s="502"/>
      <c r="K111" s="502"/>
      <c r="L111" s="502"/>
      <c r="M111" s="502"/>
      <c r="R111" s="254" t="str">
        <f t="shared" si="4"/>
        <v>Albany_2310002231</v>
      </c>
      <c r="S111" s="254" t="str">
        <f t="shared" si="5"/>
        <v>Albany</v>
      </c>
      <c r="T111" s="550"/>
      <c r="U111" s="102" t="s">
        <v>15140</v>
      </c>
      <c r="V111" s="553">
        <v>0.46441178393219007</v>
      </c>
    </row>
    <row r="112" spans="1:22" x14ac:dyDescent="0.2">
      <c r="A112" s="502"/>
      <c r="B112" s="502"/>
      <c r="C112" s="502"/>
      <c r="D112" s="502"/>
      <c r="E112" s="502"/>
      <c r="F112" s="502"/>
      <c r="G112" s="502"/>
      <c r="H112" s="502"/>
      <c r="I112" s="502"/>
      <c r="J112" s="502"/>
      <c r="K112" s="502"/>
      <c r="L112" s="502"/>
      <c r="M112" s="502"/>
      <c r="R112" s="254" t="str">
        <f t="shared" si="4"/>
        <v>Albany_2310002240</v>
      </c>
      <c r="S112" s="254" t="str">
        <f t="shared" si="5"/>
        <v>Albany</v>
      </c>
      <c r="T112" s="550"/>
      <c r="U112" s="102" t="s">
        <v>15134</v>
      </c>
      <c r="V112" s="553">
        <v>0.77697262479871176</v>
      </c>
    </row>
    <row r="113" spans="1:22" x14ac:dyDescent="0.2">
      <c r="A113" s="502"/>
      <c r="B113" s="502"/>
      <c r="C113" s="502"/>
      <c r="D113" s="502"/>
      <c r="E113" s="502"/>
      <c r="F113" s="502"/>
      <c r="G113" s="502"/>
      <c r="H113" s="502"/>
      <c r="I113" s="502"/>
      <c r="J113" s="502"/>
      <c r="K113" s="502"/>
      <c r="L113" s="502"/>
      <c r="M113" s="502"/>
      <c r="R113" s="254" t="str">
        <f t="shared" si="4"/>
        <v>Albany_2310002241</v>
      </c>
      <c r="S113" s="254" t="str">
        <f t="shared" si="5"/>
        <v>Albany</v>
      </c>
      <c r="T113" s="550"/>
      <c r="U113" s="102" t="s">
        <v>17211</v>
      </c>
      <c r="V113" s="553">
        <v>0.77697262479871176</v>
      </c>
    </row>
    <row r="114" spans="1:22" x14ac:dyDescent="0.2">
      <c r="A114" s="502"/>
      <c r="B114" s="502"/>
      <c r="C114" s="502"/>
      <c r="D114" s="502"/>
      <c r="E114" s="502"/>
      <c r="F114" s="502"/>
      <c r="G114" s="502"/>
      <c r="H114" s="502"/>
      <c r="I114" s="502"/>
      <c r="J114" s="502"/>
      <c r="K114" s="502"/>
      <c r="L114" s="502"/>
      <c r="M114" s="502"/>
      <c r="R114" s="254" t="str">
        <f t="shared" si="4"/>
        <v>Albany_2310003100</v>
      </c>
      <c r="S114" s="254" t="str">
        <f t="shared" si="5"/>
        <v>Albany</v>
      </c>
      <c r="T114" s="550"/>
      <c r="U114" s="102" t="s">
        <v>15692</v>
      </c>
      <c r="V114" s="553">
        <v>0.90291262135922334</v>
      </c>
    </row>
    <row r="115" spans="1:22" x14ac:dyDescent="0.2">
      <c r="A115" s="502"/>
      <c r="B115" s="502"/>
      <c r="C115" s="502"/>
      <c r="D115" s="502"/>
      <c r="E115" s="502"/>
      <c r="F115" s="502"/>
      <c r="G115" s="502"/>
      <c r="H115" s="502"/>
      <c r="I115" s="502"/>
      <c r="J115" s="502"/>
      <c r="K115" s="502"/>
      <c r="L115" s="502"/>
      <c r="M115" s="502"/>
      <c r="R115" s="254" t="str">
        <f t="shared" si="4"/>
        <v>Albany_2310003200</v>
      </c>
      <c r="S115" s="254" t="str">
        <f t="shared" si="5"/>
        <v>Albany</v>
      </c>
      <c r="T115" s="550"/>
      <c r="U115" s="102" t="s">
        <v>15694</v>
      </c>
      <c r="V115" s="553">
        <v>0.90291262135922334</v>
      </c>
    </row>
    <row r="116" spans="1:22" x14ac:dyDescent="0.2">
      <c r="A116" s="502"/>
      <c r="B116" s="502"/>
      <c r="C116" s="502"/>
      <c r="D116" s="502"/>
      <c r="E116" s="502"/>
      <c r="F116" s="502"/>
      <c r="G116" s="502"/>
      <c r="H116" s="502"/>
      <c r="I116" s="502"/>
      <c r="J116" s="502"/>
      <c r="K116" s="502"/>
      <c r="L116" s="502"/>
      <c r="M116" s="502"/>
      <c r="R116" s="254" t="str">
        <f t="shared" si="4"/>
        <v>Albany_2310021410</v>
      </c>
      <c r="S116" s="254" t="str">
        <f t="shared" si="5"/>
        <v>Albany</v>
      </c>
      <c r="T116" s="550"/>
      <c r="U116" s="102" t="s">
        <v>15127</v>
      </c>
      <c r="V116" s="553">
        <v>0.66603026072702864</v>
      </c>
    </row>
    <row r="117" spans="1:22" x14ac:dyDescent="0.2">
      <c r="A117" s="502"/>
      <c r="B117" s="502"/>
      <c r="C117" s="502"/>
      <c r="D117" s="502"/>
      <c r="E117" s="502"/>
      <c r="F117" s="502"/>
      <c r="G117" s="502"/>
      <c r="H117" s="502"/>
      <c r="I117" s="502"/>
      <c r="J117" s="502"/>
      <c r="K117" s="502"/>
      <c r="L117" s="502"/>
      <c r="M117" s="502"/>
      <c r="R117" s="254" t="str">
        <f t="shared" si="4"/>
        <v>Albany_2310021411</v>
      </c>
      <c r="S117" s="254" t="str">
        <f t="shared" si="5"/>
        <v>Albany</v>
      </c>
      <c r="T117" s="550"/>
      <c r="U117" s="102" t="s">
        <v>15139</v>
      </c>
      <c r="V117" s="553">
        <v>0.66603026072702864</v>
      </c>
    </row>
    <row r="118" spans="1:22" x14ac:dyDescent="0.2">
      <c r="A118" s="502"/>
      <c r="B118" s="502"/>
      <c r="C118" s="502"/>
      <c r="D118" s="502"/>
      <c r="E118" s="502"/>
      <c r="F118" s="502"/>
      <c r="G118" s="502"/>
      <c r="H118" s="502"/>
      <c r="I118" s="502"/>
      <c r="J118" s="502"/>
      <c r="K118" s="502"/>
      <c r="L118" s="502"/>
      <c r="M118" s="502"/>
      <c r="R118" s="254" t="str">
        <f t="shared" si="4"/>
        <v>Albany_2310022000</v>
      </c>
      <c r="S118" s="254" t="str">
        <f t="shared" si="5"/>
        <v>Albany</v>
      </c>
      <c r="T118" s="550"/>
      <c r="U118" s="102" t="s">
        <v>10382</v>
      </c>
      <c r="V118" s="553">
        <v>0.66603026072702864</v>
      </c>
    </row>
    <row r="119" spans="1:22" x14ac:dyDescent="0.2">
      <c r="A119" s="502"/>
      <c r="B119" s="502"/>
      <c r="C119" s="502"/>
      <c r="D119" s="502"/>
      <c r="E119" s="502"/>
      <c r="F119" s="502"/>
      <c r="G119" s="502"/>
      <c r="H119" s="502"/>
      <c r="I119" s="502"/>
      <c r="J119" s="502"/>
      <c r="K119" s="502"/>
      <c r="L119" s="502"/>
      <c r="M119" s="502"/>
      <c r="R119" s="254" t="str">
        <f t="shared" si="4"/>
        <v>Albany_2310001621</v>
      </c>
      <c r="S119" s="254" t="str">
        <f t="shared" si="5"/>
        <v>Albany</v>
      </c>
      <c r="T119" s="550"/>
      <c r="U119" s="102" t="s">
        <v>17032</v>
      </c>
      <c r="V119" s="553">
        <v>0.90291262135922334</v>
      </c>
    </row>
    <row r="120" spans="1:22" x14ac:dyDescent="0.2">
      <c r="A120" s="502"/>
      <c r="B120" s="502"/>
      <c r="C120" s="502"/>
      <c r="D120" s="502"/>
      <c r="E120" s="502"/>
      <c r="F120" s="502"/>
      <c r="G120" s="502"/>
      <c r="H120" s="502"/>
      <c r="I120" s="502"/>
      <c r="J120" s="502"/>
      <c r="K120" s="502"/>
      <c r="L120" s="502"/>
      <c r="M120" s="502"/>
      <c r="R120" s="254" t="str">
        <f t="shared" si="4"/>
        <v>Lincoln_2310000100</v>
      </c>
      <c r="S120" s="254" t="str">
        <f t="shared" si="5"/>
        <v>Lincoln</v>
      </c>
      <c r="T120" s="20" t="s">
        <v>17216</v>
      </c>
      <c r="U120" s="20" t="s">
        <v>15690</v>
      </c>
      <c r="V120" s="552">
        <v>1.6182580206053461</v>
      </c>
    </row>
    <row r="121" spans="1:22" x14ac:dyDescent="0.2">
      <c r="R121" s="254" t="str">
        <f t="shared" si="4"/>
        <v>Lincoln_2310000220</v>
      </c>
      <c r="S121" s="254" t="str">
        <f t="shared" si="5"/>
        <v>Lincoln</v>
      </c>
      <c r="T121" s="550"/>
      <c r="U121" s="102" t="s">
        <v>10029</v>
      </c>
      <c r="V121" s="553">
        <v>1.396346860315701</v>
      </c>
    </row>
    <row r="122" spans="1:22" x14ac:dyDescent="0.2">
      <c r="R122" s="254" t="str">
        <f t="shared" si="4"/>
        <v>Lincoln_2310000230</v>
      </c>
      <c r="S122" s="254" t="str">
        <f t="shared" si="5"/>
        <v>Lincoln</v>
      </c>
      <c r="T122" s="550"/>
      <c r="U122" s="102" t="s">
        <v>15689</v>
      </c>
      <c r="V122" s="553">
        <v>1.6182580206053461</v>
      </c>
    </row>
    <row r="123" spans="1:22" x14ac:dyDescent="0.2">
      <c r="R123" s="254" t="str">
        <f t="shared" si="4"/>
        <v>Lincoln_2310000300</v>
      </c>
      <c r="S123" s="254" t="str">
        <f t="shared" si="5"/>
        <v>Lincoln</v>
      </c>
      <c r="T123" s="550"/>
      <c r="U123" s="102" t="s">
        <v>15693</v>
      </c>
      <c r="V123" s="553">
        <v>1.6182580206053461</v>
      </c>
    </row>
    <row r="124" spans="1:22" x14ac:dyDescent="0.2">
      <c r="R124" s="254" t="str">
        <f t="shared" si="4"/>
        <v>Lincoln_2310000330</v>
      </c>
      <c r="S124" s="254" t="str">
        <f t="shared" si="5"/>
        <v>Lincoln</v>
      </c>
      <c r="T124" s="550"/>
      <c r="U124" s="102" t="s">
        <v>10027</v>
      </c>
      <c r="V124" s="553">
        <v>0.99017419725740374</v>
      </c>
    </row>
    <row r="125" spans="1:22" x14ac:dyDescent="0.2">
      <c r="R125" s="254" t="str">
        <f t="shared" si="4"/>
        <v>Lincoln_2310000700</v>
      </c>
      <c r="S125" s="254" t="str">
        <f t="shared" si="5"/>
        <v>Lincoln</v>
      </c>
      <c r="T125" s="550"/>
      <c r="U125" s="102" t="s">
        <v>15695</v>
      </c>
      <c r="V125" s="553">
        <v>1.6182580206053461</v>
      </c>
    </row>
    <row r="126" spans="1:22" x14ac:dyDescent="0.2">
      <c r="R126" s="254" t="str">
        <f t="shared" si="4"/>
        <v>Lincoln_2310000801</v>
      </c>
      <c r="S126" s="254" t="str">
        <f t="shared" si="5"/>
        <v>Lincoln</v>
      </c>
      <c r="T126" s="550"/>
      <c r="U126" s="102" t="s">
        <v>16663</v>
      </c>
      <c r="V126" s="553">
        <v>1.2742812621734365</v>
      </c>
    </row>
    <row r="127" spans="1:22" x14ac:dyDescent="0.2">
      <c r="R127" s="254" t="str">
        <f t="shared" si="4"/>
        <v>Lincoln_2310000802</v>
      </c>
      <c r="S127" s="254" t="str">
        <f t="shared" si="5"/>
        <v>Lincoln</v>
      </c>
      <c r="T127" s="550"/>
      <c r="U127" s="102" t="s">
        <v>16666</v>
      </c>
      <c r="V127" s="553">
        <v>0.99017419725740374</v>
      </c>
    </row>
    <row r="128" spans="1:22" x14ac:dyDescent="0.2">
      <c r="R128" s="254" t="str">
        <f t="shared" si="4"/>
        <v>Lincoln_2310000820</v>
      </c>
      <c r="S128" s="254" t="str">
        <f t="shared" si="5"/>
        <v>Lincoln</v>
      </c>
      <c r="T128" s="550"/>
      <c r="U128" s="102" t="s">
        <v>15120</v>
      </c>
      <c r="V128" s="553">
        <v>1.2742812621734365</v>
      </c>
    </row>
    <row r="129" spans="18:22" x14ac:dyDescent="0.2">
      <c r="R129" s="254" t="str">
        <f t="shared" si="4"/>
        <v>Lincoln_2310001610</v>
      </c>
      <c r="S129" s="254" t="str">
        <f t="shared" si="5"/>
        <v>Lincoln</v>
      </c>
      <c r="T129" s="550"/>
      <c r="U129" s="102" t="s">
        <v>15696</v>
      </c>
      <c r="V129" s="553">
        <v>1.396346860315701</v>
      </c>
    </row>
    <row r="130" spans="18:22" x14ac:dyDescent="0.2">
      <c r="R130" s="254" t="str">
        <f t="shared" si="4"/>
        <v>Lincoln_2310001611</v>
      </c>
      <c r="S130" s="254" t="str">
        <f t="shared" si="5"/>
        <v>Lincoln</v>
      </c>
      <c r="T130" s="550"/>
      <c r="U130" s="102" t="s">
        <v>15129</v>
      </c>
      <c r="V130" s="553">
        <v>1.396346860315701</v>
      </c>
    </row>
    <row r="131" spans="18:22" x14ac:dyDescent="0.2">
      <c r="R131" s="254" t="str">
        <f t="shared" si="4"/>
        <v>Lincoln_2310001620</v>
      </c>
      <c r="S131" s="254" t="str">
        <f t="shared" si="5"/>
        <v>Lincoln</v>
      </c>
      <c r="T131" s="550"/>
      <c r="U131" s="102" t="s">
        <v>15697</v>
      </c>
      <c r="V131" s="553">
        <v>1.6182580206053461</v>
      </c>
    </row>
    <row r="132" spans="18:22" x14ac:dyDescent="0.2">
      <c r="R132" s="254" t="str">
        <f t="shared" si="4"/>
        <v>Lincoln_2310001630</v>
      </c>
      <c r="S132" s="254" t="str">
        <f t="shared" si="5"/>
        <v>Lincoln</v>
      </c>
      <c r="T132" s="550"/>
      <c r="U132" s="102" t="s">
        <v>15698</v>
      </c>
      <c r="V132" s="553">
        <v>1.2849046040788619</v>
      </c>
    </row>
    <row r="133" spans="18:22" x14ac:dyDescent="0.2">
      <c r="R133" s="254" t="str">
        <f t="shared" si="4"/>
        <v>Lincoln_2310001631</v>
      </c>
      <c r="S133" s="254" t="str">
        <f t="shared" si="5"/>
        <v>Lincoln</v>
      </c>
      <c r="T133" s="550"/>
      <c r="U133" s="102" t="s">
        <v>16773</v>
      </c>
      <c r="V133" s="553">
        <v>1.2849046040788619</v>
      </c>
    </row>
    <row r="134" spans="18:22" x14ac:dyDescent="0.2">
      <c r="R134" s="254" t="str">
        <f t="shared" si="4"/>
        <v>Lincoln_2310001640</v>
      </c>
      <c r="S134" s="254" t="str">
        <f t="shared" si="5"/>
        <v>Lincoln</v>
      </c>
      <c r="T134" s="550"/>
      <c r="U134" s="102" t="s">
        <v>15122</v>
      </c>
      <c r="V134" s="553">
        <v>1.2849046040788619</v>
      </c>
    </row>
    <row r="135" spans="18:22" x14ac:dyDescent="0.2">
      <c r="R135" s="254" t="str">
        <f t="shared" si="4"/>
        <v>Lincoln_2310001650</v>
      </c>
      <c r="S135" s="254" t="str">
        <f t="shared" si="5"/>
        <v>Lincoln</v>
      </c>
      <c r="T135" s="550"/>
      <c r="U135" s="102" t="s">
        <v>15124</v>
      </c>
      <c r="V135" s="553">
        <v>1.2849046040788619</v>
      </c>
    </row>
    <row r="136" spans="18:22" x14ac:dyDescent="0.2">
      <c r="R136" s="254" t="str">
        <f t="shared" si="4"/>
        <v>Lincoln_2310002230</v>
      </c>
      <c r="S136" s="254" t="str">
        <f t="shared" si="5"/>
        <v>Lincoln</v>
      </c>
      <c r="T136" s="550"/>
      <c r="U136" s="102" t="s">
        <v>15132</v>
      </c>
      <c r="V136" s="553">
        <v>1.2742812621734365</v>
      </c>
    </row>
    <row r="137" spans="18:22" x14ac:dyDescent="0.2">
      <c r="R137" s="254" t="str">
        <f t="shared" si="4"/>
        <v>Lincoln_2310002231</v>
      </c>
      <c r="S137" s="254" t="str">
        <f t="shared" si="5"/>
        <v>Lincoln</v>
      </c>
      <c r="T137" s="550"/>
      <c r="U137" s="102" t="s">
        <v>15140</v>
      </c>
      <c r="V137" s="553">
        <v>1.2742812621734365</v>
      </c>
    </row>
    <row r="138" spans="18:22" x14ac:dyDescent="0.2">
      <c r="R138" s="254" t="str">
        <f t="shared" si="4"/>
        <v>Lincoln_2310002240</v>
      </c>
      <c r="S138" s="254" t="str">
        <f t="shared" si="5"/>
        <v>Lincoln</v>
      </c>
      <c r="T138" s="550"/>
      <c r="U138" s="102" t="s">
        <v>15134</v>
      </c>
      <c r="V138" s="553">
        <v>0.99017419725740374</v>
      </c>
    </row>
    <row r="139" spans="18:22" x14ac:dyDescent="0.2">
      <c r="R139" s="254" t="str">
        <f t="shared" si="4"/>
        <v>Lincoln_2310002241</v>
      </c>
      <c r="S139" s="254" t="str">
        <f t="shared" si="5"/>
        <v>Lincoln</v>
      </c>
      <c r="T139" s="550"/>
      <c r="U139" s="102" t="s">
        <v>17211</v>
      </c>
      <c r="V139" s="553">
        <v>0.99017419725740374</v>
      </c>
    </row>
    <row r="140" spans="18:22" x14ac:dyDescent="0.2">
      <c r="R140" s="254" t="str">
        <f t="shared" si="4"/>
        <v>Lincoln_2310003100</v>
      </c>
      <c r="S140" s="254" t="str">
        <f t="shared" si="5"/>
        <v>Lincoln</v>
      </c>
      <c r="T140" s="550"/>
      <c r="U140" s="102" t="s">
        <v>15692</v>
      </c>
      <c r="V140" s="553">
        <v>1.6182580206053461</v>
      </c>
    </row>
    <row r="141" spans="18:22" x14ac:dyDescent="0.2">
      <c r="R141" s="254" t="str">
        <f t="shared" si="4"/>
        <v>Lincoln_2310003200</v>
      </c>
      <c r="S141" s="254" t="str">
        <f t="shared" si="5"/>
        <v>Lincoln</v>
      </c>
      <c r="T141" s="550"/>
      <c r="U141" s="102" t="s">
        <v>15694</v>
      </c>
      <c r="V141" s="553">
        <v>1.6182580206053461</v>
      </c>
    </row>
    <row r="142" spans="18:22" x14ac:dyDescent="0.2">
      <c r="R142" s="254" t="str">
        <f t="shared" si="4"/>
        <v>Lincoln_2310021410</v>
      </c>
      <c r="S142" s="254" t="str">
        <f t="shared" si="5"/>
        <v>Lincoln</v>
      </c>
      <c r="T142" s="550"/>
      <c r="U142" s="102" t="s">
        <v>15127</v>
      </c>
      <c r="V142" s="553">
        <v>1.2849046040788619</v>
      </c>
    </row>
    <row r="143" spans="18:22" x14ac:dyDescent="0.2">
      <c r="R143" s="254" t="str">
        <f t="shared" si="4"/>
        <v>Lincoln_2310021411</v>
      </c>
      <c r="S143" s="254" t="str">
        <f t="shared" si="5"/>
        <v>Lincoln</v>
      </c>
      <c r="T143" s="550"/>
      <c r="U143" s="102" t="s">
        <v>15139</v>
      </c>
      <c r="V143" s="553">
        <v>1.2849046040788619</v>
      </c>
    </row>
    <row r="144" spans="18:22" x14ac:dyDescent="0.2">
      <c r="R144" s="254" t="str">
        <f>S144&amp;"_"&amp;U144</f>
        <v>Lincoln_2310022000</v>
      </c>
      <c r="S144" s="254" t="str">
        <f>IF(T144&lt;&gt;"",RIGHT(T144,LEN(T144)-7),S143)</f>
        <v>Lincoln</v>
      </c>
      <c r="T144" s="550"/>
      <c r="U144" s="102" t="s">
        <v>10382</v>
      </c>
      <c r="V144" s="553">
        <v>1.2849046040788619</v>
      </c>
    </row>
    <row r="145" spans="18:22" x14ac:dyDescent="0.2">
      <c r="R145" s="254" t="str">
        <f t="shared" ref="R145:R208" si="6">S145&amp;"_"&amp;U145</f>
        <v>Lincoln_2310001621</v>
      </c>
      <c r="S145" s="254" t="str">
        <f t="shared" ref="S145:S208" si="7">IF(T145&lt;&gt;"",RIGHT(T145,LEN(T145)-7),S144)</f>
        <v>Lincoln</v>
      </c>
      <c r="T145" s="550"/>
      <c r="U145" s="102" t="s">
        <v>17032</v>
      </c>
      <c r="V145" s="553">
        <v>1.6182580206053461</v>
      </c>
    </row>
    <row r="146" spans="18:22" x14ac:dyDescent="0.2">
      <c r="R146" s="254" t="str">
        <f t="shared" si="6"/>
        <v>Sublette_2310000100</v>
      </c>
      <c r="S146" s="254" t="str">
        <f t="shared" si="7"/>
        <v>Sublette</v>
      </c>
      <c r="T146" s="20" t="s">
        <v>17217</v>
      </c>
      <c r="U146" s="20" t="s">
        <v>15690</v>
      </c>
      <c r="V146" s="552">
        <v>1</v>
      </c>
    </row>
    <row r="147" spans="18:22" x14ac:dyDescent="0.2">
      <c r="R147" s="254" t="str">
        <f t="shared" si="6"/>
        <v>Sublette_2310000220</v>
      </c>
      <c r="S147" s="254" t="str">
        <f t="shared" si="7"/>
        <v>Sublette</v>
      </c>
      <c r="T147" s="550"/>
      <c r="U147" s="102" t="s">
        <v>10029</v>
      </c>
      <c r="V147" s="553">
        <v>1</v>
      </c>
    </row>
    <row r="148" spans="18:22" x14ac:dyDescent="0.2">
      <c r="R148" s="254" t="str">
        <f t="shared" si="6"/>
        <v>Sublette_2310000230</v>
      </c>
      <c r="S148" s="254" t="str">
        <f t="shared" si="7"/>
        <v>Sublette</v>
      </c>
      <c r="T148" s="550"/>
      <c r="U148" s="102" t="s">
        <v>15689</v>
      </c>
      <c r="V148" s="553">
        <v>1</v>
      </c>
    </row>
    <row r="149" spans="18:22" x14ac:dyDescent="0.2">
      <c r="R149" s="254" t="str">
        <f t="shared" si="6"/>
        <v>Sublette_2310000300</v>
      </c>
      <c r="S149" s="254" t="str">
        <f t="shared" si="7"/>
        <v>Sublette</v>
      </c>
      <c r="T149" s="550"/>
      <c r="U149" s="102" t="s">
        <v>15693</v>
      </c>
      <c r="V149" s="553">
        <v>1</v>
      </c>
    </row>
    <row r="150" spans="18:22" x14ac:dyDescent="0.2">
      <c r="R150" s="254" t="str">
        <f t="shared" si="6"/>
        <v>Sublette_2310000330</v>
      </c>
      <c r="S150" s="254" t="str">
        <f t="shared" si="7"/>
        <v>Sublette</v>
      </c>
      <c r="T150" s="550"/>
      <c r="U150" s="102" t="s">
        <v>10027</v>
      </c>
      <c r="V150" s="553">
        <v>1</v>
      </c>
    </row>
    <row r="151" spans="18:22" x14ac:dyDescent="0.2">
      <c r="R151" s="254" t="str">
        <f t="shared" si="6"/>
        <v>Sublette_2310000700</v>
      </c>
      <c r="S151" s="254" t="str">
        <f t="shared" si="7"/>
        <v>Sublette</v>
      </c>
      <c r="T151" s="550"/>
      <c r="U151" s="102" t="s">
        <v>15695</v>
      </c>
      <c r="V151" s="553">
        <v>1</v>
      </c>
    </row>
    <row r="152" spans="18:22" x14ac:dyDescent="0.2">
      <c r="R152" s="254" t="str">
        <f t="shared" si="6"/>
        <v>Sublette_2310000801</v>
      </c>
      <c r="S152" s="254" t="str">
        <f t="shared" si="7"/>
        <v>Sublette</v>
      </c>
      <c r="T152" s="550"/>
      <c r="U152" s="102" t="s">
        <v>16663</v>
      </c>
      <c r="V152" s="553">
        <v>1</v>
      </c>
    </row>
    <row r="153" spans="18:22" x14ac:dyDescent="0.2">
      <c r="R153" s="254" t="str">
        <f t="shared" si="6"/>
        <v>Sublette_2310000802</v>
      </c>
      <c r="S153" s="254" t="str">
        <f t="shared" si="7"/>
        <v>Sublette</v>
      </c>
      <c r="T153" s="550"/>
      <c r="U153" s="102" t="s">
        <v>16666</v>
      </c>
      <c r="V153" s="553">
        <v>1</v>
      </c>
    </row>
    <row r="154" spans="18:22" x14ac:dyDescent="0.2">
      <c r="R154" s="254" t="str">
        <f t="shared" si="6"/>
        <v>Sublette_2310000820</v>
      </c>
      <c r="S154" s="254" t="str">
        <f t="shared" si="7"/>
        <v>Sublette</v>
      </c>
      <c r="T154" s="550"/>
      <c r="U154" s="102" t="s">
        <v>15120</v>
      </c>
      <c r="V154" s="553">
        <v>1</v>
      </c>
    </row>
    <row r="155" spans="18:22" x14ac:dyDescent="0.2">
      <c r="R155" s="254" t="str">
        <f t="shared" si="6"/>
        <v>Sublette_2310001610</v>
      </c>
      <c r="S155" s="254" t="str">
        <f t="shared" si="7"/>
        <v>Sublette</v>
      </c>
      <c r="T155" s="550"/>
      <c r="U155" s="102" t="s">
        <v>15696</v>
      </c>
      <c r="V155" s="553">
        <v>1</v>
      </c>
    </row>
    <row r="156" spans="18:22" x14ac:dyDescent="0.2">
      <c r="R156" s="254" t="str">
        <f t="shared" si="6"/>
        <v>Sublette_2310001611</v>
      </c>
      <c r="S156" s="254" t="str">
        <f t="shared" si="7"/>
        <v>Sublette</v>
      </c>
      <c r="T156" s="550"/>
      <c r="U156" s="102" t="s">
        <v>15129</v>
      </c>
      <c r="V156" s="553">
        <v>1</v>
      </c>
    </row>
    <row r="157" spans="18:22" x14ac:dyDescent="0.2">
      <c r="R157" s="254" t="str">
        <f t="shared" si="6"/>
        <v>Sublette_2310001620</v>
      </c>
      <c r="S157" s="254" t="str">
        <f t="shared" si="7"/>
        <v>Sublette</v>
      </c>
      <c r="T157" s="550"/>
      <c r="U157" s="102" t="s">
        <v>15697</v>
      </c>
      <c r="V157" s="553">
        <v>1</v>
      </c>
    </row>
    <row r="158" spans="18:22" x14ac:dyDescent="0.2">
      <c r="R158" s="254" t="str">
        <f t="shared" si="6"/>
        <v>Sublette_2310001630</v>
      </c>
      <c r="S158" s="254" t="str">
        <f t="shared" si="7"/>
        <v>Sublette</v>
      </c>
      <c r="T158" s="550"/>
      <c r="U158" s="102" t="s">
        <v>15698</v>
      </c>
      <c r="V158" s="553">
        <v>1</v>
      </c>
    </row>
    <row r="159" spans="18:22" x14ac:dyDescent="0.2">
      <c r="R159" s="254" t="str">
        <f t="shared" si="6"/>
        <v>Sublette_2310001631</v>
      </c>
      <c r="S159" s="254" t="str">
        <f t="shared" si="7"/>
        <v>Sublette</v>
      </c>
      <c r="T159" s="550"/>
      <c r="U159" s="102" t="s">
        <v>16773</v>
      </c>
      <c r="V159" s="553">
        <v>1</v>
      </c>
    </row>
    <row r="160" spans="18:22" x14ac:dyDescent="0.2">
      <c r="R160" s="254" t="str">
        <f t="shared" si="6"/>
        <v>Sublette_2310001640</v>
      </c>
      <c r="S160" s="254" t="str">
        <f t="shared" si="7"/>
        <v>Sublette</v>
      </c>
      <c r="T160" s="550"/>
      <c r="U160" s="102" t="s">
        <v>15122</v>
      </c>
      <c r="V160" s="553">
        <v>1</v>
      </c>
    </row>
    <row r="161" spans="18:22" x14ac:dyDescent="0.2">
      <c r="R161" s="254" t="str">
        <f t="shared" si="6"/>
        <v>Sublette_2310001650</v>
      </c>
      <c r="S161" s="254" t="str">
        <f t="shared" si="7"/>
        <v>Sublette</v>
      </c>
      <c r="T161" s="550"/>
      <c r="U161" s="102" t="s">
        <v>15124</v>
      </c>
      <c r="V161" s="553">
        <v>1</v>
      </c>
    </row>
    <row r="162" spans="18:22" x14ac:dyDescent="0.2">
      <c r="R162" s="254" t="str">
        <f t="shared" si="6"/>
        <v>Sublette_2310002230</v>
      </c>
      <c r="S162" s="254" t="str">
        <f t="shared" si="7"/>
        <v>Sublette</v>
      </c>
      <c r="T162" s="550"/>
      <c r="U162" s="102" t="s">
        <v>15132</v>
      </c>
      <c r="V162" s="553">
        <v>1</v>
      </c>
    </row>
    <row r="163" spans="18:22" x14ac:dyDescent="0.2">
      <c r="R163" s="254" t="str">
        <f t="shared" si="6"/>
        <v>Sublette_2310002231</v>
      </c>
      <c r="S163" s="254" t="str">
        <f t="shared" si="7"/>
        <v>Sublette</v>
      </c>
      <c r="T163" s="550"/>
      <c r="U163" s="102" t="s">
        <v>15140</v>
      </c>
      <c r="V163" s="553">
        <v>1</v>
      </c>
    </row>
    <row r="164" spans="18:22" x14ac:dyDescent="0.2">
      <c r="R164" s="254" t="str">
        <f t="shared" si="6"/>
        <v>Sublette_2310002240</v>
      </c>
      <c r="S164" s="254" t="str">
        <f t="shared" si="7"/>
        <v>Sublette</v>
      </c>
      <c r="T164" s="550"/>
      <c r="U164" s="102" t="s">
        <v>15134</v>
      </c>
      <c r="V164" s="553">
        <v>1</v>
      </c>
    </row>
    <row r="165" spans="18:22" x14ac:dyDescent="0.2">
      <c r="R165" s="254" t="str">
        <f t="shared" si="6"/>
        <v>Sublette_2310002241</v>
      </c>
      <c r="S165" s="254" t="str">
        <f t="shared" si="7"/>
        <v>Sublette</v>
      </c>
      <c r="T165" s="550"/>
      <c r="U165" s="102" t="s">
        <v>17211</v>
      </c>
      <c r="V165" s="553">
        <v>1</v>
      </c>
    </row>
    <row r="166" spans="18:22" x14ac:dyDescent="0.2">
      <c r="R166" s="254" t="str">
        <f t="shared" si="6"/>
        <v>Sublette_2310003100</v>
      </c>
      <c r="S166" s="254" t="str">
        <f t="shared" si="7"/>
        <v>Sublette</v>
      </c>
      <c r="T166" s="550"/>
      <c r="U166" s="102" t="s">
        <v>15692</v>
      </c>
      <c r="V166" s="553">
        <v>1</v>
      </c>
    </row>
    <row r="167" spans="18:22" x14ac:dyDescent="0.2">
      <c r="R167" s="254" t="str">
        <f t="shared" si="6"/>
        <v>Sublette_2310003200</v>
      </c>
      <c r="S167" s="254" t="str">
        <f t="shared" si="7"/>
        <v>Sublette</v>
      </c>
      <c r="T167" s="550"/>
      <c r="U167" s="102" t="s">
        <v>15694</v>
      </c>
      <c r="V167" s="553">
        <v>1</v>
      </c>
    </row>
    <row r="168" spans="18:22" x14ac:dyDescent="0.2">
      <c r="R168" s="254" t="str">
        <f t="shared" si="6"/>
        <v>Sublette_2310021410</v>
      </c>
      <c r="S168" s="254" t="str">
        <f t="shared" si="7"/>
        <v>Sublette</v>
      </c>
      <c r="T168" s="550"/>
      <c r="U168" s="102" t="s">
        <v>15127</v>
      </c>
      <c r="V168" s="553">
        <v>1</v>
      </c>
    </row>
    <row r="169" spans="18:22" x14ac:dyDescent="0.2">
      <c r="R169" s="254" t="str">
        <f t="shared" si="6"/>
        <v>Sublette_2310021411</v>
      </c>
      <c r="S169" s="254" t="str">
        <f t="shared" si="7"/>
        <v>Sublette</v>
      </c>
      <c r="T169" s="550"/>
      <c r="U169" s="102" t="s">
        <v>15139</v>
      </c>
      <c r="V169" s="553">
        <v>1</v>
      </c>
    </row>
    <row r="170" spans="18:22" x14ac:dyDescent="0.2">
      <c r="R170" s="254" t="str">
        <f t="shared" si="6"/>
        <v>Sublette_2310022000</v>
      </c>
      <c r="S170" s="254" t="str">
        <f t="shared" si="7"/>
        <v>Sublette</v>
      </c>
      <c r="T170" s="550"/>
      <c r="U170" s="102" t="s">
        <v>10382</v>
      </c>
      <c r="V170" s="553">
        <v>1</v>
      </c>
    </row>
    <row r="171" spans="18:22" x14ac:dyDescent="0.2">
      <c r="R171" s="254" t="str">
        <f t="shared" si="6"/>
        <v>Sublette_2310001621</v>
      </c>
      <c r="S171" s="254" t="str">
        <f t="shared" si="7"/>
        <v>Sublette</v>
      </c>
      <c r="T171" s="550"/>
      <c r="U171" s="102" t="s">
        <v>17032</v>
      </c>
      <c r="V171" s="553">
        <v>1</v>
      </c>
    </row>
    <row r="172" spans="18:22" x14ac:dyDescent="0.2">
      <c r="R172" s="254" t="str">
        <f t="shared" si="6"/>
        <v>Sweetwater_2310000100</v>
      </c>
      <c r="S172" s="254" t="str">
        <f t="shared" si="7"/>
        <v>Sweetwater</v>
      </c>
      <c r="T172" s="20" t="s">
        <v>17218</v>
      </c>
      <c r="U172" s="20" t="s">
        <v>15690</v>
      </c>
      <c r="V172" s="552">
        <v>1.6213895012433672</v>
      </c>
    </row>
    <row r="173" spans="18:22" x14ac:dyDescent="0.2">
      <c r="R173" s="254" t="str">
        <f t="shared" si="6"/>
        <v>Sweetwater_2310000220</v>
      </c>
      <c r="S173" s="254" t="str">
        <f t="shared" si="7"/>
        <v>Sweetwater</v>
      </c>
      <c r="T173" s="550"/>
      <c r="U173" s="102" t="s">
        <v>10029</v>
      </c>
      <c r="V173" s="553">
        <v>1.3833613934658533</v>
      </c>
    </row>
    <row r="174" spans="18:22" x14ac:dyDescent="0.2">
      <c r="R174" s="254" t="str">
        <f t="shared" si="6"/>
        <v>Sweetwater_2310000230</v>
      </c>
      <c r="S174" s="254" t="str">
        <f t="shared" si="7"/>
        <v>Sweetwater</v>
      </c>
      <c r="T174" s="550"/>
      <c r="U174" s="102" t="s">
        <v>15689</v>
      </c>
      <c r="V174" s="553">
        <v>1.6213895012433672</v>
      </c>
    </row>
    <row r="175" spans="18:22" x14ac:dyDescent="0.2">
      <c r="R175" s="254" t="str">
        <f t="shared" si="6"/>
        <v>Sweetwater_2310000300</v>
      </c>
      <c r="S175" s="254" t="str">
        <f t="shared" si="7"/>
        <v>Sweetwater</v>
      </c>
      <c r="T175" s="550"/>
      <c r="U175" s="102" t="s">
        <v>15693</v>
      </c>
      <c r="V175" s="553">
        <v>1.6213895012433672</v>
      </c>
    </row>
    <row r="176" spans="18:22" x14ac:dyDescent="0.2">
      <c r="R176" s="254" t="str">
        <f t="shared" si="6"/>
        <v>Sweetwater_2310000330</v>
      </c>
      <c r="S176" s="254" t="str">
        <f t="shared" si="7"/>
        <v>Sweetwater</v>
      </c>
      <c r="T176" s="550"/>
      <c r="U176" s="102" t="s">
        <v>10027</v>
      </c>
      <c r="V176" s="553">
        <v>0.89093188281013069</v>
      </c>
    </row>
    <row r="177" spans="18:22" x14ac:dyDescent="0.2">
      <c r="R177" s="254" t="str">
        <f t="shared" si="6"/>
        <v>Sweetwater_2310000700</v>
      </c>
      <c r="S177" s="254" t="str">
        <f t="shared" si="7"/>
        <v>Sweetwater</v>
      </c>
      <c r="T177" s="550"/>
      <c r="U177" s="102" t="s">
        <v>15695</v>
      </c>
      <c r="V177" s="553">
        <v>1.6213895012433672</v>
      </c>
    </row>
    <row r="178" spans="18:22" x14ac:dyDescent="0.2">
      <c r="R178" s="254" t="str">
        <f t="shared" si="6"/>
        <v>Sweetwater_2310000801</v>
      </c>
      <c r="S178" s="254" t="str">
        <f t="shared" si="7"/>
        <v>Sweetwater</v>
      </c>
      <c r="T178" s="550"/>
      <c r="U178" s="102" t="s">
        <v>16663</v>
      </c>
      <c r="V178" s="553">
        <v>1.3113991813759531</v>
      </c>
    </row>
    <row r="179" spans="18:22" x14ac:dyDescent="0.2">
      <c r="R179" s="254" t="str">
        <f t="shared" si="6"/>
        <v>Sweetwater_2310000802</v>
      </c>
      <c r="S179" s="254" t="str">
        <f t="shared" si="7"/>
        <v>Sweetwater</v>
      </c>
      <c r="T179" s="550"/>
      <c r="U179" s="102" t="s">
        <v>16666</v>
      </c>
      <c r="V179" s="553">
        <v>0.89093188281013069</v>
      </c>
    </row>
    <row r="180" spans="18:22" x14ac:dyDescent="0.2">
      <c r="R180" s="254" t="str">
        <f t="shared" si="6"/>
        <v>Sweetwater_2310000820</v>
      </c>
      <c r="S180" s="254" t="str">
        <f t="shared" si="7"/>
        <v>Sweetwater</v>
      </c>
      <c r="T180" s="550"/>
      <c r="U180" s="102" t="s">
        <v>15120</v>
      </c>
      <c r="V180" s="553">
        <v>1.3113991813759531</v>
      </c>
    </row>
    <row r="181" spans="18:22" x14ac:dyDescent="0.2">
      <c r="R181" s="254" t="str">
        <f t="shared" si="6"/>
        <v>Sweetwater_2310001610</v>
      </c>
      <c r="S181" s="254" t="str">
        <f t="shared" si="7"/>
        <v>Sweetwater</v>
      </c>
      <c r="T181" s="550"/>
      <c r="U181" s="102" t="s">
        <v>15696</v>
      </c>
      <c r="V181" s="553">
        <v>1.3833613934658533</v>
      </c>
    </row>
    <row r="182" spans="18:22" x14ac:dyDescent="0.2">
      <c r="R182" s="254" t="str">
        <f t="shared" si="6"/>
        <v>Sweetwater_2310001611</v>
      </c>
      <c r="S182" s="254" t="str">
        <f t="shared" si="7"/>
        <v>Sweetwater</v>
      </c>
      <c r="T182" s="550"/>
      <c r="U182" s="102" t="s">
        <v>15129</v>
      </c>
      <c r="V182" s="553">
        <v>1.3833613934658533</v>
      </c>
    </row>
    <row r="183" spans="18:22" x14ac:dyDescent="0.2">
      <c r="R183" s="254" t="str">
        <f t="shared" si="6"/>
        <v>Sweetwater_2310001620</v>
      </c>
      <c r="S183" s="254" t="str">
        <f t="shared" si="7"/>
        <v>Sweetwater</v>
      </c>
      <c r="T183" s="550"/>
      <c r="U183" s="102" t="s">
        <v>15697</v>
      </c>
      <c r="V183" s="553">
        <v>1.6213895012433672</v>
      </c>
    </row>
    <row r="184" spans="18:22" x14ac:dyDescent="0.2">
      <c r="R184" s="254" t="str">
        <f t="shared" si="6"/>
        <v>Sweetwater_2310001630</v>
      </c>
      <c r="S184" s="254" t="str">
        <f t="shared" si="7"/>
        <v>Sweetwater</v>
      </c>
      <c r="T184" s="550"/>
      <c r="U184" s="102" t="s">
        <v>15698</v>
      </c>
      <c r="V184" s="553">
        <v>1.1200442761443112</v>
      </c>
    </row>
    <row r="185" spans="18:22" x14ac:dyDescent="0.2">
      <c r="R185" s="254" t="str">
        <f t="shared" si="6"/>
        <v>Sweetwater_2310001631</v>
      </c>
      <c r="S185" s="254" t="str">
        <f t="shared" si="7"/>
        <v>Sweetwater</v>
      </c>
      <c r="T185" s="550"/>
      <c r="U185" s="102" t="s">
        <v>16773</v>
      </c>
      <c r="V185" s="553">
        <v>1.1200442761443112</v>
      </c>
    </row>
    <row r="186" spans="18:22" x14ac:dyDescent="0.2">
      <c r="R186" s="254" t="str">
        <f t="shared" si="6"/>
        <v>Sweetwater_2310001640</v>
      </c>
      <c r="S186" s="254" t="str">
        <f t="shared" si="7"/>
        <v>Sweetwater</v>
      </c>
      <c r="T186" s="550"/>
      <c r="U186" s="102" t="s">
        <v>15122</v>
      </c>
      <c r="V186" s="553">
        <v>1.1200442761443112</v>
      </c>
    </row>
    <row r="187" spans="18:22" x14ac:dyDescent="0.2">
      <c r="R187" s="254" t="str">
        <f t="shared" si="6"/>
        <v>Sweetwater_2310001650</v>
      </c>
      <c r="S187" s="254" t="str">
        <f t="shared" si="7"/>
        <v>Sweetwater</v>
      </c>
      <c r="T187" s="550"/>
      <c r="U187" s="102" t="s">
        <v>15124</v>
      </c>
      <c r="V187" s="553">
        <v>1.1200442761443112</v>
      </c>
    </row>
    <row r="188" spans="18:22" x14ac:dyDescent="0.2">
      <c r="R188" s="254" t="str">
        <f t="shared" si="6"/>
        <v>Sweetwater_2310002230</v>
      </c>
      <c r="S188" s="254" t="str">
        <f t="shared" si="7"/>
        <v>Sweetwater</v>
      </c>
      <c r="T188" s="550"/>
      <c r="U188" s="102" t="s">
        <v>15132</v>
      </c>
      <c r="V188" s="553">
        <v>1.3113991813759531</v>
      </c>
    </row>
    <row r="189" spans="18:22" x14ac:dyDescent="0.2">
      <c r="R189" s="254" t="str">
        <f t="shared" si="6"/>
        <v>Sweetwater_2310002231</v>
      </c>
      <c r="S189" s="254" t="str">
        <f t="shared" si="7"/>
        <v>Sweetwater</v>
      </c>
      <c r="T189" s="550"/>
      <c r="U189" s="102" t="s">
        <v>15140</v>
      </c>
      <c r="V189" s="553">
        <v>1.3113991813759531</v>
      </c>
    </row>
    <row r="190" spans="18:22" x14ac:dyDescent="0.2">
      <c r="R190" s="254" t="str">
        <f t="shared" si="6"/>
        <v>Sweetwater_2310002240</v>
      </c>
      <c r="S190" s="254" t="str">
        <f t="shared" si="7"/>
        <v>Sweetwater</v>
      </c>
      <c r="T190" s="550"/>
      <c r="U190" s="102" t="s">
        <v>15134</v>
      </c>
      <c r="V190" s="553">
        <v>0.89093188281013069</v>
      </c>
    </row>
    <row r="191" spans="18:22" x14ac:dyDescent="0.2">
      <c r="R191" s="254" t="str">
        <f t="shared" si="6"/>
        <v>Sweetwater_2310002241</v>
      </c>
      <c r="S191" s="254" t="str">
        <f t="shared" si="7"/>
        <v>Sweetwater</v>
      </c>
      <c r="T191" s="550"/>
      <c r="U191" s="102" t="s">
        <v>17211</v>
      </c>
      <c r="V191" s="553">
        <v>0.89093188281013069</v>
      </c>
    </row>
    <row r="192" spans="18:22" x14ac:dyDescent="0.2">
      <c r="R192" s="254" t="str">
        <f t="shared" si="6"/>
        <v>Sweetwater_2310003100</v>
      </c>
      <c r="S192" s="254" t="str">
        <f t="shared" si="7"/>
        <v>Sweetwater</v>
      </c>
      <c r="T192" s="550"/>
      <c r="U192" s="102" t="s">
        <v>15692</v>
      </c>
      <c r="V192" s="553">
        <v>1.6213895012433672</v>
      </c>
    </row>
    <row r="193" spans="18:22" x14ac:dyDescent="0.2">
      <c r="R193" s="254" t="str">
        <f t="shared" si="6"/>
        <v>Sweetwater_2310003200</v>
      </c>
      <c r="S193" s="254" t="str">
        <f t="shared" si="7"/>
        <v>Sweetwater</v>
      </c>
      <c r="T193" s="550"/>
      <c r="U193" s="102" t="s">
        <v>15694</v>
      </c>
      <c r="V193" s="553">
        <v>1.6213895012433672</v>
      </c>
    </row>
    <row r="194" spans="18:22" x14ac:dyDescent="0.2">
      <c r="R194" s="254" t="str">
        <f t="shared" si="6"/>
        <v>Sweetwater_2310021410</v>
      </c>
      <c r="S194" s="254" t="str">
        <f t="shared" si="7"/>
        <v>Sweetwater</v>
      </c>
      <c r="T194" s="550"/>
      <c r="U194" s="102" t="s">
        <v>15127</v>
      </c>
      <c r="V194" s="553">
        <v>1.1200442761443112</v>
      </c>
    </row>
    <row r="195" spans="18:22" x14ac:dyDescent="0.2">
      <c r="R195" s="254" t="str">
        <f t="shared" si="6"/>
        <v>Sweetwater_2310021411</v>
      </c>
      <c r="S195" s="254" t="str">
        <f t="shared" si="7"/>
        <v>Sweetwater</v>
      </c>
      <c r="T195" s="550"/>
      <c r="U195" s="102" t="s">
        <v>15139</v>
      </c>
      <c r="V195" s="553">
        <v>1.1200442761443112</v>
      </c>
    </row>
    <row r="196" spans="18:22" x14ac:dyDescent="0.2">
      <c r="R196" s="254" t="str">
        <f t="shared" si="6"/>
        <v>Sweetwater_2310022000</v>
      </c>
      <c r="S196" s="254" t="str">
        <f t="shared" si="7"/>
        <v>Sweetwater</v>
      </c>
      <c r="T196" s="550"/>
      <c r="U196" s="102" t="s">
        <v>10382</v>
      </c>
      <c r="V196" s="553">
        <v>1.1200442761443112</v>
      </c>
    </row>
    <row r="197" spans="18:22" x14ac:dyDescent="0.2">
      <c r="R197" s="254" t="str">
        <f t="shared" si="6"/>
        <v>Sweetwater_2310001621</v>
      </c>
      <c r="S197" s="254" t="str">
        <f t="shared" si="7"/>
        <v>Sweetwater</v>
      </c>
      <c r="T197" s="550"/>
      <c r="U197" s="102" t="s">
        <v>17032</v>
      </c>
      <c r="V197" s="553">
        <v>1.6213895012433672</v>
      </c>
    </row>
    <row r="198" spans="18:22" x14ac:dyDescent="0.2">
      <c r="R198" s="254" t="str">
        <f t="shared" si="6"/>
        <v>Uinta_2310000100</v>
      </c>
      <c r="S198" s="254" t="str">
        <f t="shared" si="7"/>
        <v>Uinta</v>
      </c>
      <c r="T198" s="20" t="s">
        <v>17219</v>
      </c>
      <c r="U198" s="20" t="s">
        <v>15690</v>
      </c>
      <c r="V198" s="552">
        <v>1.5653917941961413</v>
      </c>
    </row>
    <row r="199" spans="18:22" x14ac:dyDescent="0.2">
      <c r="R199" s="254" t="str">
        <f t="shared" si="6"/>
        <v>Uinta_2310000220</v>
      </c>
      <c r="S199" s="254" t="str">
        <f t="shared" si="7"/>
        <v>Uinta</v>
      </c>
      <c r="T199" s="550"/>
      <c r="U199" s="102" t="s">
        <v>10029</v>
      </c>
      <c r="V199" s="553">
        <v>1.5777140335392763</v>
      </c>
    </row>
    <row r="200" spans="18:22" x14ac:dyDescent="0.2">
      <c r="R200" s="254" t="str">
        <f t="shared" si="6"/>
        <v>Uinta_2310000230</v>
      </c>
      <c r="S200" s="254" t="str">
        <f t="shared" si="7"/>
        <v>Uinta</v>
      </c>
      <c r="T200" s="550"/>
      <c r="U200" s="102" t="s">
        <v>15689</v>
      </c>
      <c r="V200" s="553">
        <v>1.5653917941961413</v>
      </c>
    </row>
    <row r="201" spans="18:22" x14ac:dyDescent="0.2">
      <c r="R201" s="254" t="str">
        <f t="shared" si="6"/>
        <v>Uinta_2310000300</v>
      </c>
      <c r="S201" s="254" t="str">
        <f t="shared" si="7"/>
        <v>Uinta</v>
      </c>
      <c r="T201" s="550"/>
      <c r="U201" s="102" t="s">
        <v>15693</v>
      </c>
      <c r="V201" s="553">
        <v>1.5653917941961413</v>
      </c>
    </row>
    <row r="202" spans="18:22" x14ac:dyDescent="0.2">
      <c r="R202" s="254" t="str">
        <f t="shared" si="6"/>
        <v>Uinta_2310000330</v>
      </c>
      <c r="S202" s="254" t="str">
        <f t="shared" si="7"/>
        <v>Uinta</v>
      </c>
      <c r="T202" s="550"/>
      <c r="U202" s="102" t="s">
        <v>10027</v>
      </c>
      <c r="V202" s="553">
        <v>0.49280515652406442</v>
      </c>
    </row>
    <row r="203" spans="18:22" x14ac:dyDescent="0.2">
      <c r="R203" s="254" t="str">
        <f t="shared" si="6"/>
        <v>Uinta_2310000700</v>
      </c>
      <c r="S203" s="254" t="str">
        <f t="shared" si="7"/>
        <v>Uinta</v>
      </c>
      <c r="T203" s="550"/>
      <c r="U203" s="102" t="s">
        <v>15695</v>
      </c>
      <c r="V203" s="553">
        <v>1.5653917941961413</v>
      </c>
    </row>
    <row r="204" spans="18:22" x14ac:dyDescent="0.2">
      <c r="R204" s="254" t="str">
        <f t="shared" si="6"/>
        <v>Uinta_2310000801</v>
      </c>
      <c r="S204" s="254" t="str">
        <f t="shared" si="7"/>
        <v>Uinta</v>
      </c>
      <c r="T204" s="550"/>
      <c r="U204" s="102" t="s">
        <v>16663</v>
      </c>
      <c r="V204" s="553">
        <v>0.77389013399355044</v>
      </c>
    </row>
    <row r="205" spans="18:22" x14ac:dyDescent="0.2">
      <c r="R205" s="254" t="str">
        <f t="shared" si="6"/>
        <v>Uinta_2310000802</v>
      </c>
      <c r="S205" s="254" t="str">
        <f t="shared" si="7"/>
        <v>Uinta</v>
      </c>
      <c r="T205" s="550"/>
      <c r="U205" s="102" t="s">
        <v>16666</v>
      </c>
      <c r="V205" s="553">
        <v>0.49280515652406442</v>
      </c>
    </row>
    <row r="206" spans="18:22" x14ac:dyDescent="0.2">
      <c r="R206" s="254" t="str">
        <f t="shared" si="6"/>
        <v>Uinta_2310000820</v>
      </c>
      <c r="S206" s="254" t="str">
        <f t="shared" si="7"/>
        <v>Uinta</v>
      </c>
      <c r="T206" s="550"/>
      <c r="U206" s="102" t="s">
        <v>15120</v>
      </c>
      <c r="V206" s="553">
        <v>0.77389013399355044</v>
      </c>
    </row>
    <row r="207" spans="18:22" x14ac:dyDescent="0.2">
      <c r="R207" s="254" t="str">
        <f t="shared" si="6"/>
        <v>Uinta_2310001610</v>
      </c>
      <c r="S207" s="254" t="str">
        <f t="shared" si="7"/>
        <v>Uinta</v>
      </c>
      <c r="T207" s="550"/>
      <c r="U207" s="102" t="s">
        <v>15696</v>
      </c>
      <c r="V207" s="553">
        <v>1.5777140335392763</v>
      </c>
    </row>
    <row r="208" spans="18:22" x14ac:dyDescent="0.2">
      <c r="R208" s="254" t="str">
        <f t="shared" si="6"/>
        <v>Uinta_2310001611</v>
      </c>
      <c r="S208" s="254" t="str">
        <f t="shared" si="7"/>
        <v>Uinta</v>
      </c>
      <c r="T208" s="550"/>
      <c r="U208" s="102" t="s">
        <v>15129</v>
      </c>
      <c r="V208" s="553">
        <v>1.5777140335392763</v>
      </c>
    </row>
    <row r="209" spans="18:22" x14ac:dyDescent="0.2">
      <c r="R209" s="254" t="str">
        <f t="shared" ref="R209:R223" si="8">S209&amp;"_"&amp;U209</f>
        <v>Uinta_2310001620</v>
      </c>
      <c r="S209" s="254" t="str">
        <f t="shared" ref="S209:S223" si="9">IF(T209&lt;&gt;"",RIGHT(T209,LEN(T209)-7),S208)</f>
        <v>Uinta</v>
      </c>
      <c r="T209" s="550"/>
      <c r="U209" s="102" t="s">
        <v>15697</v>
      </c>
      <c r="V209" s="553">
        <v>1.5653917941961413</v>
      </c>
    </row>
    <row r="210" spans="18:22" x14ac:dyDescent="0.2">
      <c r="R210" s="254" t="str">
        <f t="shared" si="8"/>
        <v>Uinta_2310001630</v>
      </c>
      <c r="S210" s="254" t="str">
        <f t="shared" si="9"/>
        <v>Uinta</v>
      </c>
      <c r="T210" s="550"/>
      <c r="U210" s="102" t="s">
        <v>15698</v>
      </c>
      <c r="V210" s="553">
        <v>0.92929964474657323</v>
      </c>
    </row>
    <row r="211" spans="18:22" x14ac:dyDescent="0.2">
      <c r="R211" s="254" t="str">
        <f t="shared" si="8"/>
        <v>Uinta_2310001631</v>
      </c>
      <c r="S211" s="254" t="str">
        <f t="shared" si="9"/>
        <v>Uinta</v>
      </c>
      <c r="T211" s="550"/>
      <c r="U211" s="102" t="s">
        <v>16773</v>
      </c>
      <c r="V211" s="553">
        <v>0.92929964474657323</v>
      </c>
    </row>
    <row r="212" spans="18:22" x14ac:dyDescent="0.2">
      <c r="R212" s="254" t="str">
        <f t="shared" si="8"/>
        <v>Uinta_2310001640</v>
      </c>
      <c r="S212" s="254" t="str">
        <f t="shared" si="9"/>
        <v>Uinta</v>
      </c>
      <c r="T212" s="550"/>
      <c r="U212" s="102" t="s">
        <v>15122</v>
      </c>
      <c r="V212" s="553">
        <v>0.92929964474657323</v>
      </c>
    </row>
    <row r="213" spans="18:22" x14ac:dyDescent="0.2">
      <c r="R213" s="254" t="str">
        <f t="shared" si="8"/>
        <v>Uinta_2310001650</v>
      </c>
      <c r="S213" s="254" t="str">
        <f t="shared" si="9"/>
        <v>Uinta</v>
      </c>
      <c r="T213" s="550"/>
      <c r="U213" s="102" t="s">
        <v>15124</v>
      </c>
      <c r="V213" s="553">
        <v>0.92929964474657323</v>
      </c>
    </row>
    <row r="214" spans="18:22" x14ac:dyDescent="0.2">
      <c r="R214" s="254" t="str">
        <f t="shared" si="8"/>
        <v>Uinta_2310002230</v>
      </c>
      <c r="S214" s="254" t="str">
        <f t="shared" si="9"/>
        <v>Uinta</v>
      </c>
      <c r="T214" s="550"/>
      <c r="U214" s="102" t="s">
        <v>15132</v>
      </c>
      <c r="V214" s="553">
        <v>0.77389013399355044</v>
      </c>
    </row>
    <row r="215" spans="18:22" x14ac:dyDescent="0.2">
      <c r="R215" s="254" t="str">
        <f t="shared" si="8"/>
        <v>Uinta_2310002231</v>
      </c>
      <c r="S215" s="254" t="str">
        <f t="shared" si="9"/>
        <v>Uinta</v>
      </c>
      <c r="T215" s="550"/>
      <c r="U215" s="102" t="s">
        <v>15140</v>
      </c>
      <c r="V215" s="553">
        <v>0.77389013399355044</v>
      </c>
    </row>
    <row r="216" spans="18:22" x14ac:dyDescent="0.2">
      <c r="R216" s="254" t="str">
        <f t="shared" si="8"/>
        <v>Uinta_2310002240</v>
      </c>
      <c r="S216" s="254" t="str">
        <f t="shared" si="9"/>
        <v>Uinta</v>
      </c>
      <c r="T216" s="550"/>
      <c r="U216" s="102" t="s">
        <v>15134</v>
      </c>
      <c r="V216" s="553">
        <v>0.49280515652406442</v>
      </c>
    </row>
    <row r="217" spans="18:22" x14ac:dyDescent="0.2">
      <c r="R217" s="254" t="str">
        <f t="shared" si="8"/>
        <v>Uinta_2310002241</v>
      </c>
      <c r="S217" s="254" t="str">
        <f t="shared" si="9"/>
        <v>Uinta</v>
      </c>
      <c r="T217" s="550"/>
      <c r="U217" s="102" t="s">
        <v>17211</v>
      </c>
      <c r="V217" s="553">
        <v>0.49280515652406442</v>
      </c>
    </row>
    <row r="218" spans="18:22" x14ac:dyDescent="0.2">
      <c r="R218" s="254" t="str">
        <f t="shared" si="8"/>
        <v>Uinta_2310003100</v>
      </c>
      <c r="S218" s="254" t="str">
        <f t="shared" si="9"/>
        <v>Uinta</v>
      </c>
      <c r="T218" s="550"/>
      <c r="U218" s="102" t="s">
        <v>15692</v>
      </c>
      <c r="V218" s="553">
        <v>1.5653917941961413</v>
      </c>
    </row>
    <row r="219" spans="18:22" x14ac:dyDescent="0.2">
      <c r="R219" s="254" t="str">
        <f t="shared" si="8"/>
        <v>Uinta_2310003200</v>
      </c>
      <c r="S219" s="254" t="str">
        <f t="shared" si="9"/>
        <v>Uinta</v>
      </c>
      <c r="T219" s="550"/>
      <c r="U219" s="102" t="s">
        <v>15694</v>
      </c>
      <c r="V219" s="553">
        <v>1.5653917941961413</v>
      </c>
    </row>
    <row r="220" spans="18:22" x14ac:dyDescent="0.2">
      <c r="R220" s="254" t="str">
        <f t="shared" si="8"/>
        <v>Uinta_2310021410</v>
      </c>
      <c r="S220" s="254" t="str">
        <f t="shared" si="9"/>
        <v>Uinta</v>
      </c>
      <c r="T220" s="550"/>
      <c r="U220" s="102" t="s">
        <v>15127</v>
      </c>
      <c r="V220" s="553">
        <v>0.92929964474657323</v>
      </c>
    </row>
    <row r="221" spans="18:22" x14ac:dyDescent="0.2">
      <c r="R221" s="254" t="str">
        <f t="shared" si="8"/>
        <v>Uinta_2310021411</v>
      </c>
      <c r="S221" s="254" t="str">
        <f t="shared" si="9"/>
        <v>Uinta</v>
      </c>
      <c r="T221" s="550"/>
      <c r="U221" s="102" t="s">
        <v>15139</v>
      </c>
      <c r="V221" s="553">
        <v>0.92929964474657323</v>
      </c>
    </row>
    <row r="222" spans="18:22" x14ac:dyDescent="0.2">
      <c r="R222" s="254" t="str">
        <f t="shared" si="8"/>
        <v>Uinta_2310022000</v>
      </c>
      <c r="S222" s="254" t="str">
        <f t="shared" si="9"/>
        <v>Uinta</v>
      </c>
      <c r="T222" s="550"/>
      <c r="U222" s="102" t="s">
        <v>10382</v>
      </c>
      <c r="V222" s="553">
        <v>0.92929964474657323</v>
      </c>
    </row>
    <row r="223" spans="18:22" x14ac:dyDescent="0.2">
      <c r="R223" s="254" t="str">
        <f t="shared" si="8"/>
        <v>Uinta_2310001621</v>
      </c>
      <c r="S223" s="254" t="str">
        <f t="shared" si="9"/>
        <v>Uinta</v>
      </c>
      <c r="T223" s="554"/>
      <c r="U223" s="549" t="s">
        <v>17032</v>
      </c>
      <c r="V223" s="555">
        <v>1.5653917941961413</v>
      </c>
    </row>
    <row r="224" spans="18:22" x14ac:dyDescent="0.2">
      <c r="T224"/>
      <c r="U224"/>
      <c r="V224"/>
    </row>
    <row r="225" spans="20:22" x14ac:dyDescent="0.2">
      <c r="T225"/>
      <c r="U225"/>
      <c r="V225"/>
    </row>
    <row r="226" spans="20:22" x14ac:dyDescent="0.2">
      <c r="T226"/>
      <c r="U226"/>
      <c r="V226"/>
    </row>
    <row r="227" spans="20:22" x14ac:dyDescent="0.2">
      <c r="T227"/>
      <c r="U227"/>
      <c r="V227"/>
    </row>
    <row r="228" spans="20:22" x14ac:dyDescent="0.2">
      <c r="T228"/>
      <c r="U228"/>
      <c r="V228"/>
    </row>
    <row r="229" spans="20:22" x14ac:dyDescent="0.2">
      <c r="T229"/>
      <c r="U229"/>
      <c r="V229"/>
    </row>
    <row r="230" spans="20:22" x14ac:dyDescent="0.2">
      <c r="T230"/>
      <c r="U230"/>
      <c r="V230"/>
    </row>
    <row r="231" spans="20:22" x14ac:dyDescent="0.2">
      <c r="T231"/>
      <c r="U231"/>
      <c r="V231"/>
    </row>
    <row r="232" spans="20:22" x14ac:dyDescent="0.2">
      <c r="T232"/>
      <c r="U232"/>
      <c r="V232"/>
    </row>
    <row r="233" spans="20:22" x14ac:dyDescent="0.2">
      <c r="T233"/>
      <c r="U233"/>
      <c r="V233"/>
    </row>
    <row r="234" spans="20:22" x14ac:dyDescent="0.2">
      <c r="T234"/>
      <c r="U234"/>
      <c r="V234"/>
    </row>
    <row r="235" spans="20:22" x14ac:dyDescent="0.2">
      <c r="T235"/>
      <c r="U235"/>
      <c r="V235"/>
    </row>
    <row r="236" spans="20:22" x14ac:dyDescent="0.2">
      <c r="T236"/>
      <c r="U236"/>
      <c r="V236"/>
    </row>
    <row r="237" spans="20:22" x14ac:dyDescent="0.2">
      <c r="T237"/>
      <c r="U237"/>
      <c r="V237"/>
    </row>
    <row r="238" spans="20:22" x14ac:dyDescent="0.2">
      <c r="T238"/>
      <c r="U238"/>
      <c r="V238"/>
    </row>
    <row r="239" spans="20:22" x14ac:dyDescent="0.2">
      <c r="T239"/>
      <c r="U239"/>
      <c r="V239"/>
    </row>
    <row r="240" spans="20:22" x14ac:dyDescent="0.2">
      <c r="T240"/>
      <c r="U240"/>
      <c r="V240"/>
    </row>
    <row r="241" spans="20:22" x14ac:dyDescent="0.2">
      <c r="T241"/>
      <c r="U241"/>
      <c r="V241"/>
    </row>
    <row r="242" spans="20:22" x14ac:dyDescent="0.2">
      <c r="T242"/>
      <c r="U242"/>
      <c r="V242"/>
    </row>
    <row r="243" spans="20:22" x14ac:dyDescent="0.2">
      <c r="T243"/>
      <c r="U243"/>
      <c r="V243"/>
    </row>
    <row r="244" spans="20:22" x14ac:dyDescent="0.2">
      <c r="T244"/>
      <c r="U244"/>
      <c r="V244"/>
    </row>
    <row r="245" spans="20:22" x14ac:dyDescent="0.2">
      <c r="T245"/>
      <c r="U245"/>
      <c r="V245"/>
    </row>
    <row r="246" spans="20:22" x14ac:dyDescent="0.2">
      <c r="T246"/>
      <c r="U246"/>
      <c r="V246"/>
    </row>
    <row r="247" spans="20:22" x14ac:dyDescent="0.2">
      <c r="T247"/>
      <c r="U247"/>
      <c r="V247"/>
    </row>
    <row r="248" spans="20:22" x14ac:dyDescent="0.2">
      <c r="T248"/>
      <c r="U248"/>
      <c r="V248"/>
    </row>
    <row r="249" spans="20:22" x14ac:dyDescent="0.2">
      <c r="T249"/>
      <c r="U249"/>
      <c r="V249"/>
    </row>
    <row r="250" spans="20:22" x14ac:dyDescent="0.2">
      <c r="T250"/>
      <c r="U250"/>
      <c r="V250"/>
    </row>
    <row r="251" spans="20:22" x14ac:dyDescent="0.2">
      <c r="T251"/>
      <c r="U251"/>
      <c r="V251"/>
    </row>
    <row r="252" spans="20:22" x14ac:dyDescent="0.2">
      <c r="T252"/>
      <c r="U252"/>
      <c r="V252"/>
    </row>
    <row r="253" spans="20:22" x14ac:dyDescent="0.2">
      <c r="T253"/>
      <c r="U253"/>
      <c r="V253"/>
    </row>
    <row r="254" spans="20:22" x14ac:dyDescent="0.2">
      <c r="T254"/>
      <c r="U254"/>
      <c r="V254"/>
    </row>
    <row r="255" spans="20:22" x14ac:dyDescent="0.2">
      <c r="T255"/>
      <c r="U255"/>
      <c r="V255"/>
    </row>
    <row r="256" spans="20:22" x14ac:dyDescent="0.2">
      <c r="T256"/>
      <c r="U256"/>
      <c r="V256"/>
    </row>
    <row r="257" spans="20:22" x14ac:dyDescent="0.2">
      <c r="T257"/>
      <c r="U257"/>
      <c r="V257"/>
    </row>
    <row r="258" spans="20:22" x14ac:dyDescent="0.2">
      <c r="T258"/>
      <c r="U258"/>
      <c r="V258"/>
    </row>
  </sheetData>
  <autoFilter ref="A17:N86"/>
  <conditionalFormatting sqref="D3">
    <cfRule type="top10" dxfId="0" priority="1" percent="1" rank="5"/>
  </conditionalFormatting>
  <pageMargins left="0.75" right="0.75" top="1" bottom="1" header="0.5" footer="0.5"/>
  <pageSetup orientation="portrait" r:id="rId2"/>
  <headerFooter alignWithMargins="0"/>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120"/>
  <sheetViews>
    <sheetView workbookViewId="0">
      <selection activeCell="A5" sqref="A5"/>
    </sheetView>
  </sheetViews>
  <sheetFormatPr defaultColWidth="9.140625" defaultRowHeight="12.75" x14ac:dyDescent="0.2"/>
  <cols>
    <col min="1" max="1" width="12" customWidth="1"/>
    <col min="2" max="2" width="29.140625" bestFit="1" customWidth="1"/>
    <col min="3" max="3" width="29.140625" style="96" customWidth="1"/>
    <col min="4" max="4" width="16" style="48" customWidth="1"/>
    <col min="5" max="5" width="27.140625" style="62" bestFit="1" customWidth="1"/>
    <col min="6" max="6" width="45.7109375" style="62" customWidth="1"/>
    <col min="7" max="7" width="46.28515625" style="62" customWidth="1"/>
    <col min="8" max="8" width="23.7109375" style="6" customWidth="1"/>
    <col min="9" max="9" width="21.42578125" style="6" customWidth="1"/>
    <col min="10" max="10" width="58.42578125" style="6" customWidth="1"/>
    <col min="11" max="16384" width="9.140625" style="6"/>
  </cols>
  <sheetData>
    <row r="1" spans="1:12" customFormat="1" x14ac:dyDescent="0.2">
      <c r="C1" s="96"/>
      <c r="D1" s="31"/>
      <c r="E1" s="13"/>
      <c r="F1" s="13"/>
      <c r="G1" s="13"/>
    </row>
    <row r="2" spans="1:12" customFormat="1" x14ac:dyDescent="0.2">
      <c r="C2" s="96"/>
      <c r="D2" s="31"/>
      <c r="E2" s="13"/>
      <c r="F2" s="13"/>
      <c r="G2" s="13"/>
    </row>
    <row r="3" spans="1:12" customFormat="1" x14ac:dyDescent="0.2">
      <c r="C3" s="96"/>
      <c r="D3" s="31"/>
      <c r="E3" s="13"/>
      <c r="F3" s="13"/>
      <c r="G3" s="13"/>
    </row>
    <row r="4" spans="1:12" customFormat="1" ht="13.5" thickBot="1" x14ac:dyDescent="0.25">
      <c r="A4" s="5" t="s">
        <v>18329</v>
      </c>
      <c r="C4" s="96"/>
      <c r="D4" s="101"/>
      <c r="E4" s="13"/>
      <c r="F4" s="13"/>
      <c r="G4" s="13"/>
    </row>
    <row r="5" spans="1:12" customFormat="1" x14ac:dyDescent="0.2">
      <c r="A5" s="3" t="s">
        <v>16667</v>
      </c>
      <c r="B5" s="103" t="s">
        <v>16668</v>
      </c>
      <c r="C5" s="106"/>
      <c r="D5" s="187" t="s">
        <v>16667</v>
      </c>
      <c r="E5" s="161" t="s">
        <v>15907</v>
      </c>
      <c r="F5" s="161"/>
      <c r="G5" s="162" t="s">
        <v>15907</v>
      </c>
      <c r="I5" s="14" t="s">
        <v>15884</v>
      </c>
      <c r="J5" s="15" t="s">
        <v>15885</v>
      </c>
    </row>
    <row r="6" spans="1:12" customFormat="1" ht="25.5" x14ac:dyDescent="0.2">
      <c r="A6" s="2" t="s">
        <v>15690</v>
      </c>
      <c r="B6" s="104" t="s">
        <v>15686</v>
      </c>
      <c r="C6" s="20"/>
      <c r="D6" s="165">
        <v>20200201</v>
      </c>
      <c r="E6" s="166" t="s">
        <v>14790</v>
      </c>
      <c r="F6" s="166">
        <f t="shared" ref="F6:F45" si="0">D6</f>
        <v>20200201</v>
      </c>
      <c r="G6" s="166" t="s">
        <v>15909</v>
      </c>
      <c r="I6" s="11" t="s">
        <v>15886</v>
      </c>
      <c r="J6" s="16" t="s">
        <v>15887</v>
      </c>
    </row>
    <row r="7" spans="1:12" customFormat="1" ht="25.5" x14ac:dyDescent="0.2">
      <c r="A7" s="2" t="s">
        <v>10029</v>
      </c>
      <c r="B7" s="105" t="s">
        <v>10028</v>
      </c>
      <c r="C7" s="135"/>
      <c r="D7" s="180">
        <v>20200202</v>
      </c>
      <c r="E7" s="166" t="s">
        <v>14790</v>
      </c>
      <c r="F7" s="166">
        <f t="shared" si="0"/>
        <v>20200202</v>
      </c>
      <c r="G7" s="166" t="s">
        <v>15911</v>
      </c>
      <c r="I7" s="11" t="s">
        <v>15888</v>
      </c>
      <c r="J7" s="16" t="s">
        <v>15889</v>
      </c>
    </row>
    <row r="8" spans="1:12" customFormat="1" ht="25.5" x14ac:dyDescent="0.2">
      <c r="A8" s="2" t="s">
        <v>15689</v>
      </c>
      <c r="B8" s="104" t="s">
        <v>16673</v>
      </c>
      <c r="C8" s="20"/>
      <c r="D8" s="165">
        <v>20200203</v>
      </c>
      <c r="E8" s="166" t="s">
        <v>14790</v>
      </c>
      <c r="F8" s="166">
        <f t="shared" si="0"/>
        <v>20200203</v>
      </c>
      <c r="G8" s="166" t="s">
        <v>14712</v>
      </c>
      <c r="I8" s="11" t="s">
        <v>13387</v>
      </c>
      <c r="J8" s="16" t="s">
        <v>13388</v>
      </c>
    </row>
    <row r="9" spans="1:12" customFormat="1" ht="25.5" x14ac:dyDescent="0.2">
      <c r="A9" s="2" t="s">
        <v>15693</v>
      </c>
      <c r="B9" s="104" t="s">
        <v>10032</v>
      </c>
      <c r="C9" s="102"/>
      <c r="D9" s="165">
        <v>20200209</v>
      </c>
      <c r="E9" s="166" t="s">
        <v>14790</v>
      </c>
      <c r="F9" s="166">
        <f t="shared" si="0"/>
        <v>20200209</v>
      </c>
      <c r="G9" s="166" t="s">
        <v>14714</v>
      </c>
      <c r="I9" s="11" t="s">
        <v>13389</v>
      </c>
      <c r="J9" s="16" t="s">
        <v>16212</v>
      </c>
    </row>
    <row r="10" spans="1:12" customFormat="1" ht="25.5" x14ac:dyDescent="0.2">
      <c r="A10" s="2" t="s">
        <v>15695</v>
      </c>
      <c r="B10" s="104" t="s">
        <v>12116</v>
      </c>
      <c r="C10" s="102"/>
      <c r="D10" s="165">
        <v>20200252</v>
      </c>
      <c r="E10" s="166" t="s">
        <v>14790</v>
      </c>
      <c r="F10" s="166">
        <f t="shared" si="0"/>
        <v>20200252</v>
      </c>
      <c r="G10" s="166" t="s">
        <v>14716</v>
      </c>
      <c r="I10" s="11" t="s">
        <v>16213</v>
      </c>
      <c r="J10" s="16" t="s">
        <v>9162</v>
      </c>
    </row>
    <row r="11" spans="1:12" customFormat="1" ht="25.5" x14ac:dyDescent="0.2">
      <c r="A11" s="2" t="s">
        <v>15691</v>
      </c>
      <c r="B11" s="104" t="s">
        <v>12118</v>
      </c>
      <c r="C11" s="102"/>
      <c r="D11" s="148">
        <v>20200253</v>
      </c>
      <c r="E11" s="166" t="s">
        <v>14790</v>
      </c>
      <c r="F11" s="166">
        <f t="shared" si="0"/>
        <v>20200253</v>
      </c>
      <c r="G11" s="166" t="s">
        <v>14718</v>
      </c>
      <c r="I11" s="11" t="s">
        <v>9163</v>
      </c>
      <c r="J11" s="16" t="s">
        <v>9164</v>
      </c>
    </row>
    <row r="12" spans="1:12" customFormat="1" ht="25.5" x14ac:dyDescent="0.2">
      <c r="A12" s="2" t="s">
        <v>16663</v>
      </c>
      <c r="B12" s="104" t="s">
        <v>16664</v>
      </c>
      <c r="C12" s="102"/>
      <c r="D12" s="148">
        <v>20200253</v>
      </c>
      <c r="E12" s="166" t="s">
        <v>14790</v>
      </c>
      <c r="F12" s="166">
        <f t="shared" si="0"/>
        <v>20200253</v>
      </c>
      <c r="G12" s="166" t="s">
        <v>14720</v>
      </c>
      <c r="I12" s="11" t="s">
        <v>9165</v>
      </c>
      <c r="J12" s="16" t="s">
        <v>9166</v>
      </c>
    </row>
    <row r="13" spans="1:12" customFormat="1" ht="26.25" thickBot="1" x14ac:dyDescent="0.25">
      <c r="A13" s="2" t="s">
        <v>16666</v>
      </c>
      <c r="B13" s="104" t="s">
        <v>16665</v>
      </c>
      <c r="C13" s="102"/>
      <c r="D13" s="165">
        <v>31000101</v>
      </c>
      <c r="E13" s="166" t="s">
        <v>12117</v>
      </c>
      <c r="F13" s="166">
        <f t="shared" si="0"/>
        <v>31000101</v>
      </c>
      <c r="G13" s="166" t="s">
        <v>14722</v>
      </c>
      <c r="I13" s="12" t="s">
        <v>9167</v>
      </c>
      <c r="J13" s="17" t="s">
        <v>9168</v>
      </c>
    </row>
    <row r="14" spans="1:12" customFormat="1" ht="25.5" x14ac:dyDescent="0.2">
      <c r="A14" s="2" t="s">
        <v>15118</v>
      </c>
      <c r="B14" s="104" t="s">
        <v>15119</v>
      </c>
      <c r="C14" s="102"/>
      <c r="D14" s="165">
        <v>31000102</v>
      </c>
      <c r="E14" s="166" t="s">
        <v>9174</v>
      </c>
      <c r="F14" s="166">
        <f t="shared" si="0"/>
        <v>31000102</v>
      </c>
      <c r="G14" s="166" t="s">
        <v>14724</v>
      </c>
    </row>
    <row r="15" spans="1:12" customFormat="1" ht="25.5" x14ac:dyDescent="0.2">
      <c r="A15" s="2" t="s">
        <v>15120</v>
      </c>
      <c r="B15" s="104" t="s">
        <v>15121</v>
      </c>
      <c r="C15" s="102"/>
      <c r="D15" s="165">
        <v>31000123</v>
      </c>
      <c r="E15" s="166" t="s">
        <v>9175</v>
      </c>
      <c r="F15" s="166">
        <f t="shared" si="0"/>
        <v>31000123</v>
      </c>
      <c r="G15" s="166" t="s">
        <v>11815</v>
      </c>
    </row>
    <row r="16" spans="1:12" customFormat="1" ht="25.5" x14ac:dyDescent="0.2">
      <c r="A16" s="2" t="s">
        <v>15696</v>
      </c>
      <c r="B16" s="104" t="s">
        <v>15913</v>
      </c>
      <c r="C16" s="102"/>
      <c r="D16" s="165">
        <v>31000129</v>
      </c>
      <c r="E16" s="166" t="s">
        <v>9176</v>
      </c>
      <c r="F16" s="166">
        <f t="shared" si="0"/>
        <v>31000129</v>
      </c>
      <c r="G16" s="166" t="s">
        <v>11817</v>
      </c>
      <c r="H16" s="62"/>
      <c r="I16" s="62"/>
      <c r="J16" s="62"/>
      <c r="K16" s="62"/>
      <c r="L16" s="6"/>
    </row>
    <row r="17" spans="1:12" customFormat="1" ht="25.5" x14ac:dyDescent="0.2">
      <c r="A17" s="2" t="s">
        <v>15129</v>
      </c>
      <c r="B17" s="104" t="s">
        <v>15130</v>
      </c>
      <c r="C17" s="102"/>
      <c r="D17" s="165">
        <v>31000130</v>
      </c>
      <c r="E17" s="166" t="s">
        <v>12096</v>
      </c>
      <c r="F17" s="166">
        <f t="shared" si="0"/>
        <v>31000130</v>
      </c>
      <c r="G17" s="166" t="s">
        <v>11819</v>
      </c>
      <c r="H17" s="62"/>
      <c r="I17" s="62"/>
      <c r="J17" s="62"/>
      <c r="K17" s="62"/>
      <c r="L17" s="6"/>
    </row>
    <row r="18" spans="1:12" customFormat="1" ht="38.25" x14ac:dyDescent="0.2">
      <c r="A18" s="2" t="s">
        <v>15697</v>
      </c>
      <c r="B18" s="104" t="s">
        <v>15683</v>
      </c>
      <c r="C18" s="102"/>
      <c r="D18" s="165">
        <v>31000132</v>
      </c>
      <c r="E18" s="166" t="s">
        <v>12097</v>
      </c>
      <c r="F18" s="166">
        <f t="shared" si="0"/>
        <v>31000132</v>
      </c>
      <c r="G18" s="166" t="s">
        <v>11821</v>
      </c>
      <c r="H18" s="62"/>
      <c r="I18" s="62"/>
      <c r="J18" s="62"/>
      <c r="K18" s="62"/>
      <c r="L18" s="6"/>
    </row>
    <row r="19" spans="1:12" customFormat="1" ht="38.25" x14ac:dyDescent="0.2">
      <c r="A19" s="2" t="s">
        <v>17032</v>
      </c>
      <c r="B19" s="104" t="s">
        <v>17033</v>
      </c>
      <c r="C19" s="102"/>
      <c r="D19" s="165">
        <v>31000199</v>
      </c>
      <c r="E19" s="166" t="s">
        <v>12098</v>
      </c>
      <c r="F19" s="166">
        <f t="shared" si="0"/>
        <v>31000199</v>
      </c>
      <c r="G19" s="166" t="s">
        <v>11823</v>
      </c>
      <c r="H19" s="62"/>
      <c r="I19" s="62"/>
      <c r="J19" s="62"/>
      <c r="K19" s="62"/>
      <c r="L19" s="6"/>
    </row>
    <row r="20" spans="1:12" customFormat="1" ht="38.25" x14ac:dyDescent="0.2">
      <c r="A20" s="2" t="s">
        <v>15698</v>
      </c>
      <c r="B20" s="104" t="s">
        <v>15685</v>
      </c>
      <c r="C20" s="102"/>
      <c r="D20" s="165">
        <v>31000201</v>
      </c>
      <c r="E20" s="166" t="s">
        <v>12099</v>
      </c>
      <c r="F20" s="166">
        <f t="shared" si="0"/>
        <v>31000201</v>
      </c>
      <c r="G20" s="166" t="s">
        <v>11825</v>
      </c>
      <c r="H20" s="62"/>
      <c r="I20" s="62"/>
      <c r="J20" s="62"/>
      <c r="K20" s="62"/>
      <c r="L20" s="6"/>
    </row>
    <row r="21" spans="1:12" customFormat="1" ht="25.5" x14ac:dyDescent="0.2">
      <c r="A21" s="2" t="s">
        <v>16773</v>
      </c>
      <c r="B21" s="104" t="s">
        <v>16774</v>
      </c>
      <c r="C21" s="102"/>
      <c r="D21" s="165">
        <v>31000202</v>
      </c>
      <c r="E21" s="166" t="s">
        <v>12100</v>
      </c>
      <c r="F21" s="166">
        <f t="shared" si="0"/>
        <v>31000202</v>
      </c>
      <c r="G21" s="166" t="s">
        <v>11827</v>
      </c>
      <c r="H21" s="62"/>
      <c r="I21" s="62"/>
      <c r="J21" s="62"/>
      <c r="K21" s="62"/>
      <c r="L21" s="6"/>
    </row>
    <row r="22" spans="1:12" customFormat="1" ht="25.5" x14ac:dyDescent="0.2">
      <c r="A22" s="2" t="s">
        <v>15122</v>
      </c>
      <c r="B22" s="104" t="s">
        <v>15123</v>
      </c>
      <c r="C22" s="102"/>
      <c r="D22" s="165">
        <v>31000203</v>
      </c>
      <c r="E22" s="166" t="s">
        <v>14790</v>
      </c>
      <c r="F22" s="166">
        <f t="shared" si="0"/>
        <v>31000203</v>
      </c>
      <c r="G22" s="166" t="s">
        <v>11829</v>
      </c>
      <c r="H22" s="62"/>
      <c r="I22" s="62"/>
      <c r="J22" s="62"/>
      <c r="K22" s="62"/>
      <c r="L22" s="6"/>
    </row>
    <row r="23" spans="1:12" customFormat="1" ht="25.5" x14ac:dyDescent="0.2">
      <c r="A23" s="2" t="s">
        <v>15124</v>
      </c>
      <c r="B23" s="104" t="s">
        <v>15125</v>
      </c>
      <c r="C23" s="102"/>
      <c r="D23" s="165">
        <v>31000205</v>
      </c>
      <c r="E23" s="166" t="s">
        <v>16771</v>
      </c>
      <c r="F23" s="166">
        <f t="shared" si="0"/>
        <v>31000205</v>
      </c>
      <c r="G23" s="166" t="s">
        <v>11831</v>
      </c>
      <c r="H23" s="62"/>
      <c r="I23" s="62"/>
      <c r="J23" s="62"/>
      <c r="K23" s="62"/>
      <c r="L23" s="6"/>
    </row>
    <row r="24" spans="1:12" customFormat="1" ht="25.5" x14ac:dyDescent="0.2">
      <c r="A24" s="2" t="s">
        <v>15700</v>
      </c>
      <c r="B24" s="104" t="s">
        <v>16672</v>
      </c>
      <c r="C24" s="102"/>
      <c r="D24" s="165">
        <v>31000207</v>
      </c>
      <c r="E24" s="167" t="s">
        <v>12117</v>
      </c>
      <c r="F24" s="166">
        <f t="shared" si="0"/>
        <v>31000207</v>
      </c>
      <c r="G24" s="166" t="s">
        <v>11833</v>
      </c>
      <c r="H24" s="62"/>
      <c r="I24" s="62"/>
      <c r="J24" s="62"/>
      <c r="K24" s="62"/>
      <c r="L24" s="6"/>
    </row>
    <row r="25" spans="1:12" customFormat="1" ht="38.25" x14ac:dyDescent="0.2">
      <c r="A25" s="2" t="s">
        <v>15701</v>
      </c>
      <c r="B25" s="104" t="s">
        <v>16671</v>
      </c>
      <c r="C25" s="102"/>
      <c r="D25" s="165">
        <v>31000209</v>
      </c>
      <c r="E25" s="166" t="s">
        <v>12101</v>
      </c>
      <c r="F25" s="166">
        <f t="shared" si="0"/>
        <v>31000209</v>
      </c>
      <c r="G25" s="166" t="s">
        <v>11835</v>
      </c>
      <c r="H25" s="62"/>
      <c r="I25" s="62"/>
      <c r="J25" s="62"/>
      <c r="K25" s="62"/>
      <c r="L25" s="6"/>
    </row>
    <row r="26" spans="1:12" customFormat="1" ht="38.25" x14ac:dyDescent="0.2">
      <c r="A26" s="2" t="s">
        <v>15132</v>
      </c>
      <c r="B26" s="104" t="s">
        <v>15133</v>
      </c>
      <c r="C26" s="102"/>
      <c r="D26" s="165">
        <v>31000215</v>
      </c>
      <c r="E26" s="166" t="s">
        <v>12102</v>
      </c>
      <c r="F26" s="166">
        <f t="shared" si="0"/>
        <v>31000215</v>
      </c>
      <c r="G26" s="166" t="s">
        <v>11837</v>
      </c>
      <c r="H26" s="62"/>
      <c r="I26" s="62"/>
      <c r="J26" s="62"/>
      <c r="K26" s="62"/>
      <c r="L26" s="6"/>
    </row>
    <row r="27" spans="1:12" customFormat="1" ht="38.25" x14ac:dyDescent="0.2">
      <c r="A27" s="2" t="s">
        <v>15134</v>
      </c>
      <c r="B27" s="104" t="s">
        <v>15135</v>
      </c>
      <c r="C27" s="102"/>
      <c r="D27" s="165">
        <v>31000216</v>
      </c>
      <c r="E27" s="166" t="s">
        <v>12103</v>
      </c>
      <c r="F27" s="166">
        <f t="shared" si="0"/>
        <v>31000216</v>
      </c>
      <c r="G27" s="166" t="s">
        <v>11839</v>
      </c>
      <c r="H27" s="62"/>
      <c r="I27" s="62"/>
      <c r="J27" s="62"/>
      <c r="K27" s="62"/>
      <c r="L27" s="6"/>
    </row>
    <row r="28" spans="1:12" customFormat="1" ht="38.25" x14ac:dyDescent="0.2">
      <c r="A28" s="2" t="s">
        <v>15140</v>
      </c>
      <c r="B28" s="104" t="s">
        <v>17045</v>
      </c>
      <c r="C28" s="102"/>
      <c r="D28" s="148" t="s">
        <v>11840</v>
      </c>
      <c r="E28" s="166" t="s">
        <v>12104</v>
      </c>
      <c r="F28" s="166" t="str">
        <f t="shared" si="0"/>
        <v>31000220</v>
      </c>
      <c r="G28" s="166" t="s">
        <v>11841</v>
      </c>
      <c r="H28" s="62"/>
      <c r="I28" s="62"/>
      <c r="J28" s="62"/>
      <c r="K28" s="62"/>
      <c r="L28" s="6"/>
    </row>
    <row r="29" spans="1:12" customFormat="1" ht="25.5" x14ac:dyDescent="0.2">
      <c r="A29" s="2" t="s">
        <v>15692</v>
      </c>
      <c r="B29" s="104" t="s">
        <v>16380</v>
      </c>
      <c r="C29" s="102"/>
      <c r="D29" s="165">
        <v>31000225</v>
      </c>
      <c r="E29" s="166" t="s">
        <v>12105</v>
      </c>
      <c r="F29" s="166">
        <f t="shared" si="0"/>
        <v>31000225</v>
      </c>
      <c r="G29" s="166" t="s">
        <v>11843</v>
      </c>
      <c r="H29" s="62"/>
      <c r="I29" s="62"/>
      <c r="J29" s="62"/>
      <c r="K29" s="62"/>
      <c r="L29" s="6"/>
    </row>
    <row r="30" spans="1:12" customFormat="1" ht="25.5" x14ac:dyDescent="0.2">
      <c r="A30" s="2" t="s">
        <v>15694</v>
      </c>
      <c r="B30" s="104" t="s">
        <v>10031</v>
      </c>
      <c r="C30" s="102"/>
      <c r="D30" s="165">
        <v>31000226</v>
      </c>
      <c r="E30" s="166" t="s">
        <v>12106</v>
      </c>
      <c r="F30" s="166">
        <f t="shared" si="0"/>
        <v>31000226</v>
      </c>
      <c r="G30" s="166" t="s">
        <v>11845</v>
      </c>
      <c r="H30" s="62"/>
      <c r="I30" s="62"/>
      <c r="J30" s="62"/>
      <c r="K30" s="62"/>
      <c r="L30" s="6"/>
    </row>
    <row r="31" spans="1:12" customFormat="1" ht="38.25" x14ac:dyDescent="0.2">
      <c r="A31" s="243" t="s">
        <v>17070</v>
      </c>
      <c r="B31" s="244" t="s">
        <v>17071</v>
      </c>
      <c r="C31" s="102"/>
      <c r="D31" s="165">
        <v>31000227</v>
      </c>
      <c r="E31" s="168" t="s">
        <v>15126</v>
      </c>
      <c r="F31" s="166">
        <f t="shared" si="0"/>
        <v>31000227</v>
      </c>
      <c r="G31" s="166" t="s">
        <v>11847</v>
      </c>
      <c r="H31" s="62"/>
      <c r="I31" s="62"/>
      <c r="J31" s="62"/>
      <c r="K31" s="62"/>
      <c r="L31" s="6"/>
    </row>
    <row r="32" spans="1:12" customFormat="1" ht="38.25" x14ac:dyDescent="0.2">
      <c r="A32" s="8" t="s">
        <v>15702</v>
      </c>
      <c r="B32" s="104" t="s">
        <v>15703</v>
      </c>
      <c r="C32" s="102"/>
      <c r="D32" s="165">
        <v>31000227</v>
      </c>
      <c r="E32" s="168" t="s">
        <v>15126</v>
      </c>
      <c r="F32" s="166">
        <f t="shared" si="0"/>
        <v>31000227</v>
      </c>
      <c r="G32" s="166" t="s">
        <v>11849</v>
      </c>
      <c r="H32" s="62"/>
      <c r="I32" s="62"/>
      <c r="J32" s="62"/>
      <c r="K32" s="62"/>
      <c r="L32" s="6"/>
    </row>
    <row r="33" spans="1:12" customFormat="1" ht="25.5" x14ac:dyDescent="0.2">
      <c r="A33" s="2" t="s">
        <v>16695</v>
      </c>
      <c r="B33" s="105" t="s">
        <v>16694</v>
      </c>
      <c r="C33" s="102"/>
      <c r="D33" s="165">
        <v>31000229</v>
      </c>
      <c r="E33" s="166" t="s">
        <v>12107</v>
      </c>
      <c r="F33" s="166">
        <f t="shared" si="0"/>
        <v>31000229</v>
      </c>
      <c r="G33" s="166" t="s">
        <v>14776</v>
      </c>
      <c r="H33" s="62"/>
      <c r="I33" s="62"/>
      <c r="J33" s="62"/>
      <c r="K33" s="62"/>
      <c r="L33" s="6"/>
    </row>
    <row r="34" spans="1:12" customFormat="1" ht="25.5" x14ac:dyDescent="0.2">
      <c r="A34" s="54" t="s">
        <v>15127</v>
      </c>
      <c r="B34" s="104" t="s">
        <v>15126</v>
      </c>
      <c r="C34" s="102"/>
      <c r="D34" s="165">
        <v>31000230</v>
      </c>
      <c r="E34" s="166" t="s">
        <v>12108</v>
      </c>
      <c r="F34" s="166">
        <f t="shared" si="0"/>
        <v>31000230</v>
      </c>
      <c r="G34" s="166" t="s">
        <v>14795</v>
      </c>
      <c r="H34" s="62"/>
      <c r="I34" s="62"/>
      <c r="J34" s="62"/>
      <c r="K34" s="62"/>
      <c r="L34" s="6"/>
    </row>
    <row r="35" spans="1:12" customFormat="1" ht="25.5" x14ac:dyDescent="0.2">
      <c r="A35" s="54" t="s">
        <v>15139</v>
      </c>
      <c r="B35" s="104" t="s">
        <v>15128</v>
      </c>
      <c r="C35" s="102"/>
      <c r="D35" s="148" t="s">
        <v>14796</v>
      </c>
      <c r="E35" s="166" t="s">
        <v>12109</v>
      </c>
      <c r="F35" s="166" t="str">
        <f t="shared" si="0"/>
        <v>31000299</v>
      </c>
      <c r="G35" s="166" t="s">
        <v>11579</v>
      </c>
      <c r="H35" s="62"/>
      <c r="I35" s="62"/>
      <c r="J35" s="62"/>
      <c r="K35" s="62"/>
      <c r="L35" s="6"/>
    </row>
    <row r="36" spans="1:12" customFormat="1" ht="38.25" x14ac:dyDescent="0.2">
      <c r="A36" s="2" t="s">
        <v>10027</v>
      </c>
      <c r="B36" s="105" t="s">
        <v>10026</v>
      </c>
      <c r="C36" s="102"/>
      <c r="D36" s="148">
        <v>31000301</v>
      </c>
      <c r="E36" s="168" t="s">
        <v>15126</v>
      </c>
      <c r="F36" s="166">
        <f t="shared" si="0"/>
        <v>31000301</v>
      </c>
      <c r="G36" s="166" t="s">
        <v>14424</v>
      </c>
      <c r="H36" s="62"/>
      <c r="I36" s="62"/>
      <c r="J36" s="62"/>
      <c r="K36" s="62"/>
      <c r="L36" s="6"/>
    </row>
    <row r="37" spans="1:12" customFormat="1" ht="51" x14ac:dyDescent="0.2">
      <c r="A37" s="11" t="s">
        <v>15141</v>
      </c>
      <c r="B37" s="105" t="s">
        <v>9169</v>
      </c>
      <c r="C37" s="102"/>
      <c r="D37" s="165">
        <v>31000302</v>
      </c>
      <c r="E37" s="168" t="s">
        <v>15126</v>
      </c>
      <c r="F37" s="166">
        <f t="shared" si="0"/>
        <v>31000302</v>
      </c>
      <c r="G37" s="166" t="s">
        <v>14426</v>
      </c>
      <c r="H37" s="62"/>
      <c r="I37" s="62"/>
      <c r="J37" s="62"/>
      <c r="K37" s="62"/>
      <c r="L37" s="6"/>
    </row>
    <row r="38" spans="1:12" customFormat="1" ht="51" x14ac:dyDescent="0.2">
      <c r="A38" s="8" t="s">
        <v>15903</v>
      </c>
      <c r="B38" s="104" t="s">
        <v>15904</v>
      </c>
      <c r="C38" s="96"/>
      <c r="D38" s="165">
        <v>31000303</v>
      </c>
      <c r="E38" s="168" t="s">
        <v>15126</v>
      </c>
      <c r="F38" s="166">
        <f t="shared" si="0"/>
        <v>31000303</v>
      </c>
      <c r="G38" s="166" t="s">
        <v>14282</v>
      </c>
      <c r="H38" s="6"/>
      <c r="I38" s="6"/>
      <c r="J38" s="6"/>
      <c r="K38" s="6"/>
      <c r="L38" s="6"/>
    </row>
    <row r="39" spans="1:12" customFormat="1" ht="38.25" x14ac:dyDescent="0.2">
      <c r="A39" s="160" t="s">
        <v>16379</v>
      </c>
      <c r="B39" s="159" t="s">
        <v>16291</v>
      </c>
      <c r="C39" s="96"/>
      <c r="D39" s="165">
        <v>31000304</v>
      </c>
      <c r="E39" s="168" t="s">
        <v>15126</v>
      </c>
      <c r="F39" s="166">
        <f t="shared" si="0"/>
        <v>31000304</v>
      </c>
      <c r="G39" s="166" t="s">
        <v>14284</v>
      </c>
      <c r="H39" s="6"/>
      <c r="I39" s="6"/>
      <c r="J39" s="6"/>
      <c r="K39" s="6"/>
      <c r="L39" s="6"/>
    </row>
    <row r="40" spans="1:12" customFormat="1" ht="38.25" x14ac:dyDescent="0.2">
      <c r="A40" s="130" t="s">
        <v>10382</v>
      </c>
      <c r="B40" s="157" t="s">
        <v>16376</v>
      </c>
      <c r="C40" s="96"/>
      <c r="D40" s="165">
        <v>31000305</v>
      </c>
      <c r="E40" s="166" t="s">
        <v>12110</v>
      </c>
      <c r="F40" s="166">
        <f t="shared" si="0"/>
        <v>31000305</v>
      </c>
      <c r="G40" s="166" t="s">
        <v>14286</v>
      </c>
      <c r="H40" s="6"/>
      <c r="I40" s="6"/>
      <c r="J40" s="6"/>
      <c r="K40" s="6"/>
      <c r="L40" s="6"/>
    </row>
    <row r="41" spans="1:12" customFormat="1" ht="25.5" x14ac:dyDescent="0.2">
      <c r="A41" s="154" t="s">
        <v>17034</v>
      </c>
      <c r="B41" s="158" t="s">
        <v>17035</v>
      </c>
      <c r="C41" s="96"/>
      <c r="D41" s="165">
        <v>31000306</v>
      </c>
      <c r="E41" s="166" t="s">
        <v>12111</v>
      </c>
      <c r="F41" s="166">
        <f t="shared" si="0"/>
        <v>31000306</v>
      </c>
      <c r="G41" s="166" t="s">
        <v>14288</v>
      </c>
      <c r="H41" s="6"/>
      <c r="I41" s="6"/>
      <c r="J41" s="6"/>
      <c r="K41" s="6"/>
      <c r="L41" s="6"/>
    </row>
    <row r="42" spans="1:12" customFormat="1" ht="25.5" x14ac:dyDescent="0.2">
      <c r="A42" s="54" t="s">
        <v>17015</v>
      </c>
      <c r="B42" s="159" t="s">
        <v>17014</v>
      </c>
      <c r="C42" s="102"/>
      <c r="D42" s="165">
        <v>31000307</v>
      </c>
      <c r="E42" s="166" t="s">
        <v>12112</v>
      </c>
      <c r="F42" s="166">
        <f t="shared" si="0"/>
        <v>31000307</v>
      </c>
      <c r="G42" s="166" t="s">
        <v>14290</v>
      </c>
      <c r="H42" s="6"/>
      <c r="I42" s="6"/>
      <c r="J42" s="6"/>
      <c r="K42" s="6"/>
      <c r="L42" s="6"/>
    </row>
    <row r="43" spans="1:12" customFormat="1" ht="38.25" x14ac:dyDescent="0.2">
      <c r="A43" s="4" t="s">
        <v>15699</v>
      </c>
      <c r="C43" s="102"/>
      <c r="D43" s="165">
        <v>31000309</v>
      </c>
      <c r="E43" s="166" t="s">
        <v>12113</v>
      </c>
      <c r="F43" s="166">
        <f t="shared" si="0"/>
        <v>31000309</v>
      </c>
      <c r="G43" s="166" t="s">
        <v>14292</v>
      </c>
      <c r="H43" s="6"/>
      <c r="I43" s="6"/>
      <c r="J43" s="6"/>
      <c r="K43" s="6"/>
      <c r="L43" s="6"/>
    </row>
    <row r="44" spans="1:12" customFormat="1" ht="25.5" x14ac:dyDescent="0.2">
      <c r="A44" s="3" t="s">
        <v>16667</v>
      </c>
      <c r="B44" s="103" t="s">
        <v>16668</v>
      </c>
      <c r="C44" s="102"/>
      <c r="D44" s="165">
        <v>31000310</v>
      </c>
      <c r="E44" s="166" t="s">
        <v>12114</v>
      </c>
      <c r="F44" s="166">
        <f t="shared" si="0"/>
        <v>31000310</v>
      </c>
      <c r="G44" s="166" t="s">
        <v>14294</v>
      </c>
    </row>
    <row r="45" spans="1:12" customFormat="1" ht="38.25" x14ac:dyDescent="0.2">
      <c r="A45" s="2" t="s">
        <v>10023</v>
      </c>
      <c r="B45" s="105" t="s">
        <v>10022</v>
      </c>
      <c r="C45" s="102"/>
      <c r="D45" s="165">
        <v>31000311</v>
      </c>
      <c r="E45" s="166" t="s">
        <v>14777</v>
      </c>
      <c r="F45" s="166">
        <f t="shared" si="0"/>
        <v>31000311</v>
      </c>
      <c r="G45" s="166" t="s">
        <v>14296</v>
      </c>
    </row>
    <row r="46" spans="1:12" customFormat="1" ht="25.5" x14ac:dyDescent="0.2">
      <c r="A46" s="2" t="s">
        <v>10021</v>
      </c>
      <c r="B46" s="105" t="s">
        <v>10020</v>
      </c>
      <c r="C46" s="102"/>
      <c r="D46" s="148" t="s">
        <v>14297</v>
      </c>
      <c r="E46" s="166" t="s">
        <v>14779</v>
      </c>
      <c r="F46" s="166">
        <v>31000404</v>
      </c>
      <c r="G46" s="166" t="s">
        <v>14298</v>
      </c>
    </row>
    <row r="47" spans="1:12" customFormat="1" ht="25.5" x14ac:dyDescent="0.2">
      <c r="A47" s="2" t="s">
        <v>10019</v>
      </c>
      <c r="B47" s="105" t="s">
        <v>10018</v>
      </c>
      <c r="C47" s="46"/>
      <c r="D47" s="165">
        <v>31000405</v>
      </c>
      <c r="E47" s="166" t="s">
        <v>14779</v>
      </c>
      <c r="F47" s="166">
        <f t="shared" ref="F47:F65" si="1">D47</f>
        <v>31000405</v>
      </c>
      <c r="G47" s="650" t="s">
        <v>12974</v>
      </c>
    </row>
    <row r="48" spans="1:12" customFormat="1" ht="25.5" x14ac:dyDescent="0.2">
      <c r="A48" s="2" t="s">
        <v>16699</v>
      </c>
      <c r="B48" s="105" t="s">
        <v>16698</v>
      </c>
      <c r="C48" s="102"/>
      <c r="D48" s="165">
        <v>31000406</v>
      </c>
      <c r="E48" s="166" t="s">
        <v>14779</v>
      </c>
      <c r="F48" s="166">
        <f t="shared" si="1"/>
        <v>31000406</v>
      </c>
      <c r="G48" s="166" t="s">
        <v>15855</v>
      </c>
    </row>
    <row r="49" spans="1:7" customFormat="1" ht="25.5" x14ac:dyDescent="0.2">
      <c r="A49" s="2" t="s">
        <v>16697</v>
      </c>
      <c r="B49" s="105" t="s">
        <v>16696</v>
      </c>
      <c r="C49" s="102"/>
      <c r="D49" s="165">
        <v>31000502</v>
      </c>
      <c r="E49" s="166" t="s">
        <v>14778</v>
      </c>
      <c r="F49" s="166">
        <f t="shared" si="1"/>
        <v>31000502</v>
      </c>
      <c r="G49" s="166" t="s">
        <v>15857</v>
      </c>
    </row>
    <row r="50" spans="1:7" customFormat="1" ht="25.5" x14ac:dyDescent="0.2">
      <c r="A50" s="2" t="s">
        <v>16693</v>
      </c>
      <c r="B50" s="105" t="s">
        <v>16692</v>
      </c>
      <c r="C50" s="102"/>
      <c r="D50" s="165">
        <v>31088801</v>
      </c>
      <c r="E50" s="167" t="s">
        <v>12117</v>
      </c>
      <c r="F50" s="166">
        <f t="shared" si="1"/>
        <v>31088801</v>
      </c>
      <c r="G50" s="166" t="s">
        <v>15859</v>
      </c>
    </row>
    <row r="51" spans="1:7" customFormat="1" ht="25.5" x14ac:dyDescent="0.2">
      <c r="A51" s="2" t="s">
        <v>16691</v>
      </c>
      <c r="B51" s="105" t="s">
        <v>16690</v>
      </c>
      <c r="C51" s="102"/>
      <c r="D51" s="165">
        <v>31088802</v>
      </c>
      <c r="E51" s="167" t="s">
        <v>12117</v>
      </c>
      <c r="F51" s="166">
        <f t="shared" si="1"/>
        <v>31088802</v>
      </c>
      <c r="G51" s="166" t="s">
        <v>15859</v>
      </c>
    </row>
    <row r="52" spans="1:7" customFormat="1" ht="25.5" x14ac:dyDescent="0.2">
      <c r="A52" s="2" t="s">
        <v>16689</v>
      </c>
      <c r="B52" s="105" t="s">
        <v>16688</v>
      </c>
      <c r="C52" s="102"/>
      <c r="D52" s="165">
        <v>31088803</v>
      </c>
      <c r="E52" s="167" t="s">
        <v>12117</v>
      </c>
      <c r="F52" s="166">
        <f t="shared" si="1"/>
        <v>31088803</v>
      </c>
      <c r="G52" s="166" t="s">
        <v>15859</v>
      </c>
    </row>
    <row r="53" spans="1:7" customFormat="1" ht="25.5" x14ac:dyDescent="0.2">
      <c r="A53" s="2" t="s">
        <v>16687</v>
      </c>
      <c r="B53" s="105" t="s">
        <v>16686</v>
      </c>
      <c r="C53" s="102"/>
      <c r="D53" s="165">
        <v>31088804</v>
      </c>
      <c r="E53" s="167" t="s">
        <v>12117</v>
      </c>
      <c r="F53" s="166">
        <f t="shared" si="1"/>
        <v>31088804</v>
      </c>
      <c r="G53" s="166" t="s">
        <v>15859</v>
      </c>
    </row>
    <row r="54" spans="1:7" customFormat="1" ht="25.5" x14ac:dyDescent="0.2">
      <c r="A54" s="2" t="s">
        <v>16685</v>
      </c>
      <c r="B54" s="105" t="s">
        <v>16684</v>
      </c>
      <c r="C54" s="102"/>
      <c r="D54" s="165">
        <v>31088805</v>
      </c>
      <c r="E54" s="167" t="s">
        <v>12117</v>
      </c>
      <c r="F54" s="166">
        <f t="shared" si="1"/>
        <v>31088805</v>
      </c>
      <c r="G54" s="166" t="s">
        <v>15859</v>
      </c>
    </row>
    <row r="55" spans="1:7" customFormat="1" ht="25.5" x14ac:dyDescent="0.2">
      <c r="A55" s="2" t="s">
        <v>16683</v>
      </c>
      <c r="B55" s="105" t="s">
        <v>16682</v>
      </c>
      <c r="C55" s="97"/>
      <c r="D55" s="165">
        <v>31088811</v>
      </c>
      <c r="E55" s="167" t="s">
        <v>12117</v>
      </c>
      <c r="F55" s="166">
        <f t="shared" si="1"/>
        <v>31088811</v>
      </c>
      <c r="G55" s="166" t="s">
        <v>15865</v>
      </c>
    </row>
    <row r="56" spans="1:7" customFormat="1" ht="51" x14ac:dyDescent="0.2">
      <c r="A56" s="2" t="s">
        <v>16681</v>
      </c>
      <c r="B56" s="105" t="s">
        <v>16680</v>
      </c>
      <c r="C56" s="97"/>
      <c r="D56" s="165">
        <v>40400301</v>
      </c>
      <c r="E56" s="166" t="s">
        <v>16772</v>
      </c>
      <c r="F56" s="166">
        <f t="shared" si="1"/>
        <v>40400301</v>
      </c>
      <c r="G56" s="166" t="s">
        <v>15867</v>
      </c>
    </row>
    <row r="57" spans="1:7" customFormat="1" ht="51" x14ac:dyDescent="0.2">
      <c r="A57" s="2" t="s">
        <v>10025</v>
      </c>
      <c r="B57" s="105" t="s">
        <v>10024</v>
      </c>
      <c r="C57" s="97"/>
      <c r="D57" s="148" t="s">
        <v>15868</v>
      </c>
      <c r="E57" s="166" t="s">
        <v>16772</v>
      </c>
      <c r="F57" s="166" t="str">
        <f t="shared" si="1"/>
        <v>40400302</v>
      </c>
      <c r="G57" s="166" t="s">
        <v>15869</v>
      </c>
    </row>
    <row r="58" spans="1:7" customFormat="1" ht="51" x14ac:dyDescent="0.2">
      <c r="A58" s="2" t="s">
        <v>16679</v>
      </c>
      <c r="B58" s="105" t="s">
        <v>16678</v>
      </c>
      <c r="C58" s="97"/>
      <c r="D58" s="165">
        <v>40400304</v>
      </c>
      <c r="E58" s="166" t="s">
        <v>16772</v>
      </c>
      <c r="F58" s="166">
        <f t="shared" si="1"/>
        <v>40400304</v>
      </c>
      <c r="G58" s="166" t="s">
        <v>15871</v>
      </c>
    </row>
    <row r="59" spans="1:7" customFormat="1" ht="51" x14ac:dyDescent="0.2">
      <c r="A59" s="2" t="s">
        <v>16695</v>
      </c>
      <c r="B59" s="105" t="s">
        <v>16694</v>
      </c>
      <c r="C59" s="97"/>
      <c r="D59" s="165">
        <v>40400305</v>
      </c>
      <c r="E59" s="166" t="s">
        <v>16772</v>
      </c>
      <c r="F59" s="166">
        <f t="shared" si="1"/>
        <v>40400305</v>
      </c>
      <c r="G59" s="166" t="s">
        <v>15873</v>
      </c>
    </row>
    <row r="60" spans="1:7" customFormat="1" ht="51" x14ac:dyDescent="0.2">
      <c r="A60" s="2" t="s">
        <v>10027</v>
      </c>
      <c r="B60" s="105" t="s">
        <v>10026</v>
      </c>
      <c r="C60" s="96"/>
      <c r="D60" s="165">
        <v>40400311</v>
      </c>
      <c r="E60" s="166" t="s">
        <v>16772</v>
      </c>
      <c r="F60" s="166">
        <f t="shared" si="1"/>
        <v>40400311</v>
      </c>
      <c r="G60" s="166" t="s">
        <v>15875</v>
      </c>
    </row>
    <row r="61" spans="1:7" customFormat="1" ht="51" x14ac:dyDescent="0.2">
      <c r="A61" s="2" t="s">
        <v>16677</v>
      </c>
      <c r="B61" s="105" t="s">
        <v>16676</v>
      </c>
      <c r="C61" s="96"/>
      <c r="D61" s="148" t="s">
        <v>15876</v>
      </c>
      <c r="E61" s="166" t="s">
        <v>16772</v>
      </c>
      <c r="F61" s="166" t="str">
        <f t="shared" si="1"/>
        <v>40400312</v>
      </c>
      <c r="G61" s="166" t="s">
        <v>15877</v>
      </c>
    </row>
    <row r="62" spans="1:7" customFormat="1" ht="51" x14ac:dyDescent="0.2">
      <c r="A62" s="2" t="s">
        <v>16675</v>
      </c>
      <c r="B62" s="105" t="s">
        <v>16674</v>
      </c>
      <c r="C62" s="95"/>
      <c r="D62" s="165">
        <v>40400315</v>
      </c>
      <c r="E62" s="166" t="s">
        <v>16772</v>
      </c>
      <c r="F62" s="166">
        <f t="shared" si="1"/>
        <v>40400315</v>
      </c>
      <c r="G62" s="166" t="s">
        <v>15879</v>
      </c>
    </row>
    <row r="63" spans="1:7" customFormat="1" ht="51" x14ac:dyDescent="0.2">
      <c r="C63" s="95"/>
      <c r="D63" s="165">
        <v>40400322</v>
      </c>
      <c r="E63" s="166" t="s">
        <v>16772</v>
      </c>
      <c r="F63" s="166">
        <f t="shared" si="1"/>
        <v>40400322</v>
      </c>
      <c r="G63" s="166" t="s">
        <v>15881</v>
      </c>
    </row>
    <row r="64" spans="1:7" customFormat="1" ht="51" x14ac:dyDescent="0.2">
      <c r="C64" s="95"/>
      <c r="D64" s="165">
        <v>40400332</v>
      </c>
      <c r="E64" s="166" t="s">
        <v>16772</v>
      </c>
      <c r="F64" s="166">
        <f t="shared" si="1"/>
        <v>40400332</v>
      </c>
      <c r="G64" s="166" t="s">
        <v>15883</v>
      </c>
    </row>
    <row r="65" spans="2:9" x14ac:dyDescent="0.2">
      <c r="B65" s="95"/>
      <c r="C65" s="95"/>
      <c r="D65" s="169">
        <v>31000227</v>
      </c>
      <c r="E65" s="170" t="s">
        <v>1287</v>
      </c>
      <c r="F65" s="171">
        <f t="shared" si="1"/>
        <v>31000227</v>
      </c>
      <c r="G65" s="172"/>
      <c r="H65" s="62"/>
    </row>
    <row r="66" spans="2:9" x14ac:dyDescent="0.2">
      <c r="B66" s="95"/>
      <c r="C66" s="95"/>
      <c r="D66" s="148">
        <v>20200200</v>
      </c>
      <c r="E66" s="172" t="s">
        <v>14790</v>
      </c>
      <c r="F66" s="148"/>
      <c r="G66" s="172"/>
      <c r="H66" s="62"/>
      <c r="I66" s="62"/>
    </row>
    <row r="67" spans="2:9" x14ac:dyDescent="0.2">
      <c r="B67" s="95"/>
      <c r="C67" s="95"/>
      <c r="D67" s="148">
        <v>40400300</v>
      </c>
      <c r="E67" s="166" t="s">
        <v>16772</v>
      </c>
      <c r="F67" s="172"/>
      <c r="G67" s="172"/>
      <c r="H67" s="62"/>
      <c r="I67" s="62"/>
    </row>
    <row r="68" spans="2:9" x14ac:dyDescent="0.2">
      <c r="B68" s="95"/>
      <c r="C68" s="95"/>
      <c r="D68" s="148">
        <v>10200603</v>
      </c>
      <c r="E68" s="168" t="s">
        <v>15126</v>
      </c>
      <c r="F68" s="172"/>
      <c r="G68" s="172"/>
      <c r="H68" s="62"/>
      <c r="I68" s="62"/>
    </row>
    <row r="69" spans="2:9" x14ac:dyDescent="0.2">
      <c r="B69" s="95"/>
      <c r="C69" s="95"/>
      <c r="D69" s="148" t="s">
        <v>7748</v>
      </c>
      <c r="E69" s="168" t="s">
        <v>15126</v>
      </c>
      <c r="F69" s="172"/>
      <c r="G69" s="172"/>
      <c r="H69" s="62"/>
      <c r="I69" s="62"/>
    </row>
    <row r="70" spans="2:9" x14ac:dyDescent="0.2">
      <c r="B70" s="95"/>
      <c r="C70" s="95"/>
      <c r="D70" s="148" t="s">
        <v>7814</v>
      </c>
      <c r="E70" s="166" t="s">
        <v>14779</v>
      </c>
      <c r="F70" s="172"/>
      <c r="G70" s="172"/>
      <c r="H70" s="62"/>
      <c r="I70" s="62"/>
    </row>
    <row r="71" spans="2:9" x14ac:dyDescent="0.2">
      <c r="B71" s="95"/>
      <c r="C71" s="95"/>
      <c r="D71" s="148" t="s">
        <v>7823</v>
      </c>
      <c r="E71" s="166" t="s">
        <v>14779</v>
      </c>
      <c r="F71" s="172"/>
      <c r="G71" s="172"/>
      <c r="H71" s="62"/>
      <c r="I71" s="62"/>
    </row>
    <row r="72" spans="2:9" x14ac:dyDescent="0.2">
      <c r="B72" s="95"/>
      <c r="C72" s="95"/>
      <c r="D72" s="148" t="s">
        <v>13754</v>
      </c>
      <c r="E72" s="167" t="s">
        <v>14790</v>
      </c>
      <c r="F72" s="172"/>
      <c r="G72" s="172"/>
      <c r="H72" s="62"/>
      <c r="I72" s="62"/>
    </row>
    <row r="73" spans="2:9" x14ac:dyDescent="0.2">
      <c r="B73" s="95"/>
      <c r="C73" s="95"/>
      <c r="D73" s="148" t="s">
        <v>15908</v>
      </c>
      <c r="E73" s="167" t="s">
        <v>14790</v>
      </c>
      <c r="F73" s="172"/>
      <c r="G73" s="172"/>
      <c r="H73" s="62"/>
      <c r="I73" s="62"/>
    </row>
    <row r="74" spans="2:9" x14ac:dyDescent="0.2">
      <c r="B74" s="95"/>
      <c r="C74" s="95"/>
      <c r="D74" s="148" t="s">
        <v>14715</v>
      </c>
      <c r="E74" s="167" t="s">
        <v>14790</v>
      </c>
      <c r="F74" s="172"/>
      <c r="G74" s="172"/>
      <c r="H74" s="62"/>
      <c r="I74" s="62"/>
    </row>
    <row r="75" spans="2:9" x14ac:dyDescent="0.2">
      <c r="B75" s="95"/>
      <c r="C75" s="95"/>
      <c r="D75" s="148" t="s">
        <v>14717</v>
      </c>
      <c r="E75" s="167" t="s">
        <v>14790</v>
      </c>
      <c r="F75" s="172"/>
      <c r="G75" s="172"/>
      <c r="H75" s="62"/>
      <c r="I75" s="62"/>
    </row>
    <row r="76" spans="2:9" x14ac:dyDescent="0.2">
      <c r="B76" s="95"/>
      <c r="C76" s="95"/>
      <c r="D76" s="148" t="s">
        <v>14719</v>
      </c>
      <c r="E76" s="167" t="s">
        <v>14790</v>
      </c>
      <c r="F76" s="172"/>
      <c r="G76" s="172"/>
      <c r="H76" s="62"/>
      <c r="I76" s="62"/>
    </row>
    <row r="77" spans="2:9" x14ac:dyDescent="0.2">
      <c r="B77" s="95"/>
      <c r="C77" s="95"/>
      <c r="D77" s="148" t="s">
        <v>13776</v>
      </c>
      <c r="E77" s="167" t="s">
        <v>14790</v>
      </c>
      <c r="F77" s="172"/>
      <c r="G77" s="172"/>
      <c r="H77" s="62"/>
      <c r="I77" s="62"/>
    </row>
    <row r="78" spans="2:9" x14ac:dyDescent="0.2">
      <c r="B78" s="95"/>
      <c r="C78" s="95"/>
      <c r="D78" s="148" t="s">
        <v>13780</v>
      </c>
      <c r="E78" s="167" t="s">
        <v>14790</v>
      </c>
      <c r="F78" s="172"/>
      <c r="G78" s="172"/>
      <c r="H78" s="62"/>
      <c r="I78" s="62"/>
    </row>
    <row r="79" spans="2:9" x14ac:dyDescent="0.2">
      <c r="B79" s="95"/>
      <c r="C79" s="95"/>
      <c r="D79" s="148" t="s">
        <v>16373</v>
      </c>
      <c r="E79" s="166" t="s">
        <v>16772</v>
      </c>
      <c r="F79" s="172"/>
      <c r="G79" s="172"/>
      <c r="H79" s="62"/>
      <c r="I79" s="62"/>
    </row>
    <row r="80" spans="2:9" x14ac:dyDescent="0.2">
      <c r="B80" s="95"/>
      <c r="C80" s="95"/>
      <c r="D80" s="148" t="s">
        <v>7515</v>
      </c>
      <c r="E80" s="167" t="s">
        <v>14790</v>
      </c>
      <c r="F80" s="172"/>
      <c r="G80" s="172"/>
      <c r="H80" s="62"/>
      <c r="I80" s="62"/>
    </row>
    <row r="81" spans="2:9" x14ac:dyDescent="0.2">
      <c r="B81" s="95"/>
      <c r="C81" s="95"/>
      <c r="D81" s="148" t="s">
        <v>2908</v>
      </c>
      <c r="E81" s="166" t="s">
        <v>16290</v>
      </c>
      <c r="F81" s="172"/>
      <c r="G81" s="172"/>
      <c r="H81" s="62"/>
      <c r="I81" s="62"/>
    </row>
    <row r="82" spans="2:9" ht="25.5" x14ac:dyDescent="0.2">
      <c r="B82" s="95"/>
      <c r="C82" s="95"/>
      <c r="D82" s="148" t="s">
        <v>9693</v>
      </c>
      <c r="E82" s="166" t="s">
        <v>12098</v>
      </c>
      <c r="F82" s="172"/>
      <c r="G82" s="172"/>
      <c r="H82" s="62"/>
      <c r="I82" s="62"/>
    </row>
    <row r="83" spans="2:9" x14ac:dyDescent="0.2">
      <c r="B83" s="95"/>
      <c r="C83" s="95"/>
      <c r="D83" s="148" t="s">
        <v>11830</v>
      </c>
      <c r="E83" s="166" t="s">
        <v>16290</v>
      </c>
      <c r="F83" s="172"/>
      <c r="G83" s="172"/>
      <c r="H83" s="62"/>
      <c r="I83" s="62"/>
    </row>
    <row r="84" spans="2:9" x14ac:dyDescent="0.2">
      <c r="B84" s="95"/>
      <c r="C84" s="95"/>
      <c r="D84" s="148" t="s">
        <v>11848</v>
      </c>
      <c r="E84" s="168" t="s">
        <v>15126</v>
      </c>
      <c r="F84" s="172"/>
      <c r="G84" s="172"/>
      <c r="H84" s="62"/>
      <c r="I84" s="62"/>
    </row>
    <row r="85" spans="2:9" x14ac:dyDescent="0.2">
      <c r="B85" s="95"/>
      <c r="C85" s="95"/>
      <c r="D85" s="148" t="s">
        <v>14425</v>
      </c>
      <c r="E85" s="166" t="s">
        <v>16772</v>
      </c>
      <c r="F85" s="172"/>
      <c r="G85" s="172"/>
      <c r="H85" s="62"/>
      <c r="I85" s="62"/>
    </row>
    <row r="86" spans="2:9" x14ac:dyDescent="0.2">
      <c r="B86" s="95"/>
      <c r="C86" s="95"/>
      <c r="D86" s="148" t="s">
        <v>6886</v>
      </c>
      <c r="E86" s="166" t="s">
        <v>14779</v>
      </c>
      <c r="F86" s="172"/>
      <c r="G86" s="172"/>
      <c r="H86" s="62"/>
      <c r="I86" s="62"/>
    </row>
    <row r="87" spans="2:9" x14ac:dyDescent="0.2">
      <c r="B87" s="95"/>
      <c r="C87" s="95"/>
      <c r="D87" s="148" t="s">
        <v>8746</v>
      </c>
      <c r="E87" s="166" t="s">
        <v>16772</v>
      </c>
      <c r="F87" s="172"/>
      <c r="G87" s="172"/>
      <c r="H87" s="62"/>
      <c r="I87" s="62"/>
    </row>
    <row r="88" spans="2:9" x14ac:dyDescent="0.2">
      <c r="B88" s="95"/>
      <c r="C88" s="95"/>
      <c r="D88" s="163" t="s">
        <v>311</v>
      </c>
      <c r="E88" s="189" t="s">
        <v>16772</v>
      </c>
      <c r="F88" s="172"/>
      <c r="G88" s="172"/>
      <c r="H88" s="62"/>
      <c r="I88" s="62"/>
    </row>
    <row r="89" spans="2:9" x14ac:dyDescent="0.2">
      <c r="B89" s="95"/>
      <c r="C89" s="95"/>
      <c r="D89" s="163" t="s">
        <v>1777</v>
      </c>
      <c r="E89" s="171" t="s">
        <v>16772</v>
      </c>
      <c r="F89" s="172"/>
      <c r="G89" s="172"/>
      <c r="H89" s="62"/>
      <c r="I89" s="62"/>
    </row>
    <row r="90" spans="2:9" x14ac:dyDescent="0.2">
      <c r="B90" s="95"/>
      <c r="C90" s="95"/>
      <c r="D90" s="169" t="s">
        <v>17012</v>
      </c>
      <c r="E90" s="171" t="s">
        <v>14779</v>
      </c>
      <c r="F90" s="172"/>
      <c r="G90" s="172"/>
      <c r="H90" s="62"/>
      <c r="I90" s="62"/>
    </row>
    <row r="91" spans="2:9" x14ac:dyDescent="0.2">
      <c r="B91" s="95"/>
      <c r="C91" s="95"/>
      <c r="D91">
        <v>31000220</v>
      </c>
      <c r="E91" s="240" t="s">
        <v>7791</v>
      </c>
      <c r="F91" s="172"/>
      <c r="G91" s="172"/>
      <c r="H91" s="62"/>
      <c r="I91" s="62"/>
    </row>
    <row r="92" spans="2:9" x14ac:dyDescent="0.2">
      <c r="B92" s="95"/>
      <c r="C92" s="95"/>
      <c r="D92" s="164">
        <v>20200254</v>
      </c>
      <c r="E92" s="171" t="s">
        <v>14790</v>
      </c>
      <c r="F92" s="172"/>
      <c r="G92" s="172"/>
      <c r="H92" s="62"/>
      <c r="I92" s="62"/>
    </row>
    <row r="93" spans="2:9" ht="25.5" x14ac:dyDescent="0.2">
      <c r="B93" s="95"/>
      <c r="C93" s="95"/>
      <c r="D93" s="164">
        <v>31000299</v>
      </c>
      <c r="E93" s="166" t="s">
        <v>12109</v>
      </c>
      <c r="F93" s="172"/>
      <c r="G93" s="172"/>
      <c r="H93" s="62"/>
      <c r="I93" s="62"/>
    </row>
    <row r="94" spans="2:9" x14ac:dyDescent="0.2">
      <c r="B94" s="95"/>
      <c r="C94" s="95"/>
      <c r="D94" s="165" t="s">
        <v>17013</v>
      </c>
      <c r="E94" s="167" t="s">
        <v>12117</v>
      </c>
      <c r="F94" s="172"/>
      <c r="G94" s="172"/>
      <c r="H94" s="62"/>
      <c r="I94" s="62"/>
    </row>
    <row r="95" spans="2:9" x14ac:dyDescent="0.2">
      <c r="B95" s="95"/>
      <c r="C95" s="95"/>
      <c r="D95" s="163">
        <v>31000404</v>
      </c>
      <c r="E95" s="173" t="s">
        <v>14779</v>
      </c>
      <c r="F95" s="163"/>
      <c r="G95" s="163"/>
      <c r="H95" s="62"/>
      <c r="I95" s="62"/>
    </row>
    <row r="96" spans="2:9" x14ac:dyDescent="0.2">
      <c r="B96" s="95"/>
      <c r="C96" s="95"/>
      <c r="D96" s="148">
        <v>20200301</v>
      </c>
      <c r="E96" s="174" t="s">
        <v>14790</v>
      </c>
      <c r="F96" s="175" t="s">
        <v>7827</v>
      </c>
      <c r="G96" s="173" t="s">
        <v>10817</v>
      </c>
      <c r="H96" s="62"/>
      <c r="I96" s="62"/>
    </row>
    <row r="97" spans="2:9" x14ac:dyDescent="0.2">
      <c r="B97" s="95"/>
      <c r="C97" s="95"/>
      <c r="D97" s="148">
        <v>20200102</v>
      </c>
      <c r="E97" s="174" t="s">
        <v>14790</v>
      </c>
      <c r="F97" s="173" t="s">
        <v>7827</v>
      </c>
      <c r="G97" s="173" t="s">
        <v>10817</v>
      </c>
      <c r="H97" s="62"/>
      <c r="I97" s="62"/>
    </row>
    <row r="98" spans="2:9" x14ac:dyDescent="0.2">
      <c r="B98" s="95"/>
      <c r="C98" s="98"/>
      <c r="D98" s="148">
        <v>10201002</v>
      </c>
      <c r="E98" s="148" t="s">
        <v>14779</v>
      </c>
      <c r="F98" s="172" t="s">
        <v>10494</v>
      </c>
      <c r="G98" s="172" t="s">
        <v>16151</v>
      </c>
      <c r="H98" s="62"/>
      <c r="I98" s="62"/>
    </row>
    <row r="99" spans="2:9" x14ac:dyDescent="0.2">
      <c r="B99" s="95"/>
      <c r="C99" s="95"/>
      <c r="D99" s="148">
        <v>10300603</v>
      </c>
      <c r="E99" s="148" t="s">
        <v>14779</v>
      </c>
      <c r="F99" s="173" t="s">
        <v>10494</v>
      </c>
      <c r="G99" s="173" t="s">
        <v>16165</v>
      </c>
      <c r="H99" s="62"/>
      <c r="I99" s="62"/>
    </row>
    <row r="100" spans="2:9" x14ac:dyDescent="0.2">
      <c r="B100" s="95"/>
      <c r="C100" s="99"/>
      <c r="D100" s="148">
        <v>10500106</v>
      </c>
      <c r="E100" s="148" t="s">
        <v>10494</v>
      </c>
      <c r="F100" s="172" t="s">
        <v>7810</v>
      </c>
      <c r="G100" s="172" t="s">
        <v>16151</v>
      </c>
      <c r="H100" s="107"/>
      <c r="I100" s="107"/>
    </row>
    <row r="101" spans="2:9" x14ac:dyDescent="0.2">
      <c r="B101" s="98"/>
      <c r="C101" s="99"/>
      <c r="D101" s="148">
        <v>30600105</v>
      </c>
      <c r="E101" s="176" t="s">
        <v>14779</v>
      </c>
      <c r="F101" s="173" t="s">
        <v>11572</v>
      </c>
      <c r="G101" s="173" t="s">
        <v>8353</v>
      </c>
    </row>
    <row r="102" spans="2:9" x14ac:dyDescent="0.2">
      <c r="B102" s="95"/>
      <c r="C102" s="95"/>
      <c r="D102" s="148">
        <v>31000220</v>
      </c>
      <c r="E102" s="148" t="s">
        <v>12117</v>
      </c>
      <c r="F102" s="173" t="s">
        <v>9664</v>
      </c>
      <c r="G102" s="173" t="s">
        <v>6860</v>
      </c>
      <c r="H102" s="107"/>
    </row>
    <row r="103" spans="2:9" x14ac:dyDescent="0.2">
      <c r="B103" s="99"/>
      <c r="C103" s="100"/>
      <c r="D103" s="163">
        <v>31000228</v>
      </c>
      <c r="E103" s="163" t="s">
        <v>15126</v>
      </c>
      <c r="F103" s="173" t="s">
        <v>11572</v>
      </c>
      <c r="G103" s="173" t="s">
        <v>6867</v>
      </c>
    </row>
    <row r="104" spans="2:9" x14ac:dyDescent="0.2">
      <c r="B104" s="99"/>
      <c r="C104" s="98"/>
      <c r="D104" s="163">
        <v>31000504</v>
      </c>
      <c r="E104" s="163" t="s">
        <v>14779</v>
      </c>
      <c r="F104" s="173" t="s">
        <v>11572</v>
      </c>
      <c r="G104" s="173" t="s">
        <v>6906</v>
      </c>
      <c r="H104" s="107"/>
    </row>
    <row r="105" spans="2:9" x14ac:dyDescent="0.2">
      <c r="B105" s="95"/>
      <c r="D105" s="148">
        <v>20100102</v>
      </c>
      <c r="E105" s="163" t="s">
        <v>14790</v>
      </c>
      <c r="F105" s="173" t="s">
        <v>10495</v>
      </c>
      <c r="G105" s="173" t="s">
        <v>10814</v>
      </c>
      <c r="H105" s="107"/>
    </row>
    <row r="106" spans="2:9" ht="25.5" x14ac:dyDescent="0.2">
      <c r="B106" s="100"/>
      <c r="D106" s="148">
        <v>50410310</v>
      </c>
      <c r="E106" s="166" t="s">
        <v>12098</v>
      </c>
      <c r="F106" s="173" t="s">
        <v>2071</v>
      </c>
      <c r="G106" s="173" t="s">
        <v>941</v>
      </c>
      <c r="H106" s="107"/>
    </row>
    <row r="107" spans="2:9" x14ac:dyDescent="0.2">
      <c r="B107" s="98"/>
      <c r="D107" s="148">
        <v>39900601</v>
      </c>
      <c r="E107" s="172" t="s">
        <v>14779</v>
      </c>
      <c r="F107" s="173" t="s">
        <v>1889</v>
      </c>
      <c r="G107" s="173" t="s">
        <v>16138</v>
      </c>
      <c r="H107" s="107"/>
    </row>
    <row r="108" spans="2:9" x14ac:dyDescent="0.2">
      <c r="B108" s="96"/>
      <c r="D108" s="148">
        <v>40400312</v>
      </c>
      <c r="E108" s="166" t="s">
        <v>16772</v>
      </c>
      <c r="F108" s="173" t="s">
        <v>5796</v>
      </c>
      <c r="G108" s="173" t="s">
        <v>536</v>
      </c>
    </row>
    <row r="109" spans="2:9" ht="25.5" x14ac:dyDescent="0.2">
      <c r="B109" s="96"/>
      <c r="D109" s="188">
        <v>10200602</v>
      </c>
      <c r="E109" s="163" t="s">
        <v>14779</v>
      </c>
      <c r="F109" s="190" t="s">
        <v>17043</v>
      </c>
      <c r="G109" s="190"/>
    </row>
    <row r="110" spans="2:9" x14ac:dyDescent="0.2">
      <c r="D110" s="31"/>
      <c r="E110"/>
    </row>
    <row r="111" spans="2:9" x14ac:dyDescent="0.2">
      <c r="D111" s="31"/>
      <c r="E111"/>
    </row>
    <row r="112" spans="2:9" x14ac:dyDescent="0.2">
      <c r="D112" s="31"/>
      <c r="E112"/>
    </row>
    <row r="113" spans="4:5" x14ac:dyDescent="0.2">
      <c r="D113" s="31"/>
      <c r="E113"/>
    </row>
    <row r="114" spans="4:5" x14ac:dyDescent="0.2">
      <c r="D114" s="31"/>
      <c r="E114"/>
    </row>
    <row r="115" spans="4:5" x14ac:dyDescent="0.2">
      <c r="D115" s="31"/>
      <c r="E115"/>
    </row>
    <row r="116" spans="4:5" x14ac:dyDescent="0.2">
      <c r="D116" s="31"/>
      <c r="E116"/>
    </row>
    <row r="117" spans="4:5" x14ac:dyDescent="0.2">
      <c r="D117" s="31"/>
      <c r="E117"/>
    </row>
    <row r="118" spans="4:5" x14ac:dyDescent="0.2">
      <c r="D118" s="31"/>
      <c r="E118"/>
    </row>
    <row r="119" spans="4:5" x14ac:dyDescent="0.2">
      <c r="D119" s="31"/>
      <c r="E119"/>
    </row>
    <row r="120" spans="4:5" x14ac:dyDescent="0.2">
      <c r="D120" s="31"/>
      <c r="E120"/>
    </row>
  </sheetData>
  <phoneticPr fontId="4" type="noConversion"/>
  <pageMargins left="0.75" right="0.75" top="1" bottom="1" header="0.5" footer="0.5"/>
  <pageSetup orientation="portrait" r:id="rId1"/>
  <headerFooter alignWithMargins="0">
    <oddFooter>&amp;L&amp;8Q:\IPAMS\Colorado\DJ_basin\baseline_emiss\DJ_basin_emission_summary_013008.xls:SCC_xref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36"/>
  <sheetViews>
    <sheetView topLeftCell="A7" zoomScale="70" zoomScaleNormal="70" workbookViewId="0">
      <selection activeCell="A2" sqref="A2:I3"/>
    </sheetView>
  </sheetViews>
  <sheetFormatPr defaultRowHeight="12.75" x14ac:dyDescent="0.2"/>
  <cols>
    <col min="1" max="1" width="23.85546875" customWidth="1"/>
    <col min="9" max="9" width="27.140625" customWidth="1"/>
  </cols>
  <sheetData>
    <row r="1" spans="1:9" ht="12.75" customHeight="1" x14ac:dyDescent="0.2">
      <c r="A1" s="682" t="s">
        <v>17041</v>
      </c>
      <c r="B1" s="683"/>
      <c r="C1" s="683"/>
      <c r="D1" s="683"/>
      <c r="E1" s="683"/>
      <c r="F1" s="683"/>
      <c r="G1" s="683"/>
      <c r="H1" s="683"/>
      <c r="I1" s="683"/>
    </row>
    <row r="2" spans="1:9" ht="12.75" customHeight="1" x14ac:dyDescent="0.2">
      <c r="A2" s="680" t="s">
        <v>17042</v>
      </c>
      <c r="B2" s="681"/>
      <c r="C2" s="681"/>
      <c r="D2" s="681"/>
      <c r="E2" s="681"/>
      <c r="F2" s="681"/>
      <c r="G2" s="681"/>
      <c r="H2" s="681"/>
      <c r="I2" s="681"/>
    </row>
    <row r="3" spans="1:9" x14ac:dyDescent="0.2">
      <c r="A3" s="680"/>
      <c r="B3" s="681"/>
      <c r="C3" s="681"/>
      <c r="D3" s="681"/>
      <c r="E3" s="681"/>
      <c r="F3" s="681"/>
      <c r="G3" s="681"/>
      <c r="H3" s="681"/>
      <c r="I3" s="681"/>
    </row>
    <row r="4" spans="1:9" s="6" customFormat="1" x14ac:dyDescent="0.2">
      <c r="A4" s="63"/>
      <c r="B4" s="62"/>
      <c r="C4" s="62"/>
      <c r="D4" s="62"/>
      <c r="E4" s="62"/>
      <c r="F4" s="62"/>
      <c r="G4" s="62"/>
      <c r="H4" s="62"/>
      <c r="I4" s="62"/>
    </row>
    <row r="5" spans="1:9" ht="31.5" customHeight="1" x14ac:dyDescent="0.2">
      <c r="A5" s="684" t="s">
        <v>17041</v>
      </c>
      <c r="B5" s="685"/>
      <c r="C5" s="685"/>
      <c r="D5" s="685"/>
      <c r="E5" s="685"/>
      <c r="F5" s="685"/>
      <c r="G5" s="685"/>
      <c r="H5" s="685"/>
      <c r="I5" s="685"/>
    </row>
    <row r="6" spans="1:9" ht="18" customHeight="1" x14ac:dyDescent="0.2">
      <c r="A6" s="686" t="s">
        <v>17040</v>
      </c>
      <c r="B6" s="685"/>
      <c r="C6" s="685"/>
      <c r="D6" s="685"/>
      <c r="E6" s="685"/>
      <c r="F6" s="685"/>
      <c r="G6" s="685"/>
      <c r="H6" s="685"/>
      <c r="I6" s="685"/>
    </row>
    <row r="7" spans="1:9" ht="15" x14ac:dyDescent="0.2">
      <c r="A7" s="57"/>
      <c r="B7" s="58"/>
      <c r="C7" s="58"/>
    </row>
    <row r="8" spans="1:9" ht="15" x14ac:dyDescent="0.2">
      <c r="A8" s="58"/>
      <c r="B8" s="58"/>
      <c r="C8" s="58"/>
    </row>
    <row r="9" spans="1:9" ht="15" x14ac:dyDescent="0.2">
      <c r="A9" s="58"/>
      <c r="B9" s="58"/>
      <c r="C9" s="58"/>
    </row>
    <row r="10" spans="1:9" ht="15" x14ac:dyDescent="0.2">
      <c r="A10" s="59"/>
      <c r="B10" s="58"/>
      <c r="C10" s="58"/>
    </row>
    <row r="11" spans="1:9" ht="15" x14ac:dyDescent="0.2">
      <c r="A11" s="60"/>
      <c r="B11" s="58"/>
      <c r="C11" s="58"/>
    </row>
    <row r="12" spans="1:9" x14ac:dyDescent="0.2">
      <c r="A12" s="61"/>
      <c r="B12" s="61"/>
      <c r="C12" s="61"/>
    </row>
    <row r="13" spans="1:9" x14ac:dyDescent="0.2">
      <c r="A13" s="61"/>
      <c r="B13" s="61"/>
      <c r="C13" s="61"/>
    </row>
    <row r="14" spans="1:9" x14ac:dyDescent="0.2">
      <c r="A14" s="61"/>
      <c r="B14" s="61"/>
      <c r="C14" s="61"/>
    </row>
    <row r="15" spans="1:9" x14ac:dyDescent="0.2">
      <c r="A15" s="61"/>
      <c r="B15" s="61"/>
      <c r="C15" s="61"/>
    </row>
    <row r="16" spans="1:9" x14ac:dyDescent="0.2">
      <c r="A16" s="61"/>
      <c r="B16" s="61"/>
      <c r="C16" s="61"/>
    </row>
    <row r="17" spans="1:3" x14ac:dyDescent="0.2">
      <c r="A17" s="61"/>
      <c r="B17" s="61"/>
      <c r="C17" s="61"/>
    </row>
    <row r="18" spans="1:3" x14ac:dyDescent="0.2">
      <c r="A18" s="61"/>
      <c r="B18" s="61"/>
      <c r="C18" s="61"/>
    </row>
    <row r="19" spans="1:3" x14ac:dyDescent="0.2">
      <c r="A19" s="61"/>
      <c r="B19" s="61"/>
      <c r="C19" s="61"/>
    </row>
    <row r="20" spans="1:3" x14ac:dyDescent="0.2">
      <c r="A20" s="61"/>
      <c r="B20" s="61"/>
      <c r="C20" s="61"/>
    </row>
    <row r="21" spans="1:3" x14ac:dyDescent="0.2">
      <c r="A21" s="61"/>
      <c r="B21" s="61"/>
      <c r="C21" s="61"/>
    </row>
    <row r="22" spans="1:3" x14ac:dyDescent="0.2">
      <c r="A22" s="61"/>
      <c r="B22" s="61"/>
      <c r="C22" s="61"/>
    </row>
    <row r="23" spans="1:3" x14ac:dyDescent="0.2">
      <c r="A23" s="61"/>
      <c r="B23" s="61"/>
      <c r="C23" s="61"/>
    </row>
    <row r="24" spans="1:3" ht="15" x14ac:dyDescent="0.2">
      <c r="A24" s="58"/>
      <c r="B24" s="58"/>
      <c r="C24" s="58"/>
    </row>
    <row r="25" spans="1:3" ht="18" x14ac:dyDescent="0.25">
      <c r="A25" s="56"/>
      <c r="B25" s="56"/>
      <c r="C25" s="56"/>
    </row>
    <row r="26" spans="1:3" ht="15" x14ac:dyDescent="0.2">
      <c r="A26" s="58"/>
      <c r="B26" s="58"/>
      <c r="C26" s="58"/>
    </row>
    <row r="27" spans="1:3" ht="15" x14ac:dyDescent="0.2">
      <c r="A27" s="58"/>
      <c r="B27" s="58"/>
      <c r="C27" s="58"/>
    </row>
    <row r="28" spans="1:3" ht="15" x14ac:dyDescent="0.2">
      <c r="A28" s="58"/>
      <c r="B28" s="58"/>
      <c r="C28" s="58"/>
    </row>
    <row r="29" spans="1:3" ht="15" x14ac:dyDescent="0.2">
      <c r="A29" s="58"/>
      <c r="B29" s="58"/>
      <c r="C29" s="58"/>
    </row>
    <row r="30" spans="1:3" ht="15" x14ac:dyDescent="0.2">
      <c r="A30" s="58"/>
      <c r="B30" s="58"/>
      <c r="C30" s="58"/>
    </row>
    <row r="31" spans="1:3" x14ac:dyDescent="0.2">
      <c r="A31" s="61"/>
      <c r="B31" s="61"/>
      <c r="C31" s="61"/>
    </row>
    <row r="32" spans="1:3" x14ac:dyDescent="0.2">
      <c r="A32" s="61"/>
      <c r="B32" s="61"/>
      <c r="C32" s="61"/>
    </row>
    <row r="33" spans="1:3" x14ac:dyDescent="0.2">
      <c r="A33" s="61"/>
      <c r="B33" s="61"/>
      <c r="C33" s="61"/>
    </row>
    <row r="34" spans="1:3" x14ac:dyDescent="0.2">
      <c r="A34" s="61"/>
      <c r="B34" s="61"/>
      <c r="C34" s="61"/>
    </row>
    <row r="35" spans="1:3" x14ac:dyDescent="0.2">
      <c r="A35" s="61"/>
      <c r="B35" s="61"/>
      <c r="C35" s="61"/>
    </row>
    <row r="36" spans="1:3" x14ac:dyDescent="0.2">
      <c r="A36" s="61"/>
      <c r="B36" s="61"/>
      <c r="C36" s="61"/>
    </row>
  </sheetData>
  <mergeCells count="4">
    <mergeCell ref="A2:I3"/>
    <mergeCell ref="A1:I1"/>
    <mergeCell ref="A5:I5"/>
    <mergeCell ref="A6:I6"/>
  </mergeCells>
  <phoneticPr fontId="4" type="noConversion"/>
  <pageMargins left="0.75" right="0.75" top="1" bottom="1" header="0.5" footer="0.5"/>
  <headerFooter alignWithMargin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H34"/>
  <sheetViews>
    <sheetView workbookViewId="0">
      <selection activeCell="A2" sqref="A2"/>
    </sheetView>
  </sheetViews>
  <sheetFormatPr defaultRowHeight="12.75" x14ac:dyDescent="0.2"/>
  <cols>
    <col min="1" max="1" width="9.140625" style="31" customWidth="1"/>
    <col min="2" max="2" width="19.85546875" style="31" bestFit="1" customWidth="1"/>
    <col min="3" max="3" width="18.28515625" customWidth="1"/>
  </cols>
  <sheetData>
    <row r="2" spans="1:8" x14ac:dyDescent="0.2">
      <c r="A2" s="132"/>
      <c r="B2" s="132"/>
    </row>
    <row r="3" spans="1:8" x14ac:dyDescent="0.2">
      <c r="A3" s="133"/>
      <c r="B3" s="133"/>
      <c r="C3" s="6"/>
    </row>
    <row r="5" spans="1:8" x14ac:dyDescent="0.2">
      <c r="A5" s="134">
        <v>56007</v>
      </c>
      <c r="B5" s="134" t="s">
        <v>17024</v>
      </c>
      <c r="C5" s="6" t="s">
        <v>17016</v>
      </c>
      <c r="D5" s="6"/>
      <c r="G5" s="6"/>
      <c r="H5" s="134" t="s">
        <v>15138</v>
      </c>
    </row>
    <row r="6" spans="1:8" x14ac:dyDescent="0.2">
      <c r="A6" s="134">
        <v>49009</v>
      </c>
      <c r="B6" s="48" t="s">
        <v>17025</v>
      </c>
      <c r="C6" s="6" t="s">
        <v>17017</v>
      </c>
      <c r="D6" s="6"/>
      <c r="G6" s="6"/>
      <c r="H6" s="134" t="s">
        <v>15138</v>
      </c>
    </row>
    <row r="7" spans="1:8" x14ac:dyDescent="0.2">
      <c r="A7" s="134">
        <v>49043</v>
      </c>
      <c r="B7" s="48" t="s">
        <v>17026</v>
      </c>
      <c r="C7" s="146" t="s">
        <v>17018</v>
      </c>
      <c r="D7" s="6"/>
      <c r="E7" s="64"/>
      <c r="G7" s="146"/>
      <c r="H7" s="134" t="s">
        <v>15138</v>
      </c>
    </row>
    <row r="8" spans="1:8" x14ac:dyDescent="0.2">
      <c r="A8" s="134">
        <v>56001</v>
      </c>
      <c r="B8" s="48" t="s">
        <v>17027</v>
      </c>
      <c r="C8" s="6" t="s">
        <v>17019</v>
      </c>
      <c r="D8" s="6"/>
      <c r="G8" s="6"/>
      <c r="H8" s="134" t="s">
        <v>15138</v>
      </c>
    </row>
    <row r="9" spans="1:8" x14ac:dyDescent="0.2">
      <c r="A9" s="134">
        <v>56023</v>
      </c>
      <c r="B9" s="48" t="s">
        <v>17028</v>
      </c>
      <c r="C9" s="6" t="s">
        <v>17020</v>
      </c>
      <c r="D9" s="6"/>
      <c r="G9" s="6"/>
      <c r="H9" s="134" t="s">
        <v>15138</v>
      </c>
    </row>
    <row r="10" spans="1:8" x14ac:dyDescent="0.2">
      <c r="A10" s="134">
        <v>56035</v>
      </c>
      <c r="B10" s="48" t="s">
        <v>17029</v>
      </c>
      <c r="C10" s="6" t="s">
        <v>17021</v>
      </c>
      <c r="D10" s="6"/>
      <c r="G10" s="6"/>
      <c r="H10" s="134" t="s">
        <v>15138</v>
      </c>
    </row>
    <row r="11" spans="1:8" x14ac:dyDescent="0.2">
      <c r="A11" s="134">
        <v>56037</v>
      </c>
      <c r="B11" s="48" t="s">
        <v>17030</v>
      </c>
      <c r="C11" s="6" t="s">
        <v>17022</v>
      </c>
      <c r="D11" s="6"/>
      <c r="G11" s="6"/>
      <c r="H11" s="134" t="s">
        <v>15138</v>
      </c>
    </row>
    <row r="12" spans="1:8" x14ac:dyDescent="0.2">
      <c r="A12" s="134">
        <v>56041</v>
      </c>
      <c r="B12" s="48" t="s">
        <v>17031</v>
      </c>
      <c r="C12" s="6" t="s">
        <v>17023</v>
      </c>
      <c r="D12" s="6"/>
      <c r="G12" s="6"/>
      <c r="H12" s="134" t="s">
        <v>15138</v>
      </c>
    </row>
    <row r="13" spans="1:8" x14ac:dyDescent="0.2">
      <c r="A13" s="134" t="str">
        <f>A5&amp;C13&amp;D13</f>
        <v>5600701</v>
      </c>
      <c r="B13" s="134" t="str">
        <f>B5&amp;"_"&amp;"NonJPAD"</f>
        <v>Carbon_NonJPAD</v>
      </c>
      <c r="C13" s="9">
        <v>0</v>
      </c>
      <c r="D13" s="6">
        <v>1</v>
      </c>
      <c r="E13" s="1">
        <f>LEN(B13)</f>
        <v>14</v>
      </c>
      <c r="F13" t="str">
        <f>LEFT(B13,6)</f>
        <v>Carbon</v>
      </c>
      <c r="G13" s="6">
        <v>6</v>
      </c>
      <c r="H13" s="134" t="s">
        <v>17038</v>
      </c>
    </row>
    <row r="14" spans="1:8" x14ac:dyDescent="0.2">
      <c r="A14" s="134" t="str">
        <f t="shared" ref="A14:A20" si="0">A6&amp;C14&amp;D14</f>
        <v>4900901</v>
      </c>
      <c r="B14" s="134" t="str">
        <f t="shared" ref="B14:B20" si="1">B6&amp;"_"&amp;"NonJPAD"</f>
        <v>Daggett_NonJPAD</v>
      </c>
      <c r="C14" s="9">
        <v>0</v>
      </c>
      <c r="D14" s="6">
        <v>1</v>
      </c>
      <c r="E14" s="1">
        <f t="shared" ref="E14:E19" si="2">LEN(B14)</f>
        <v>15</v>
      </c>
      <c r="F14" t="str">
        <f>LEFT(B14,7)</f>
        <v>Daggett</v>
      </c>
      <c r="G14" s="6">
        <v>7</v>
      </c>
      <c r="H14" s="134" t="s">
        <v>17038</v>
      </c>
    </row>
    <row r="15" spans="1:8" x14ac:dyDescent="0.2">
      <c r="A15" s="134" t="str">
        <f t="shared" si="0"/>
        <v>4904301</v>
      </c>
      <c r="B15" s="134" t="str">
        <f t="shared" si="1"/>
        <v>Summit_NonJPAD</v>
      </c>
      <c r="C15" s="9">
        <v>0</v>
      </c>
      <c r="D15" s="6">
        <v>1</v>
      </c>
      <c r="E15" s="1">
        <f t="shared" si="2"/>
        <v>14</v>
      </c>
      <c r="F15" t="str">
        <f>LEFT(B15,6)</f>
        <v>Summit</v>
      </c>
      <c r="G15" s="9"/>
      <c r="H15" s="134" t="s">
        <v>17038</v>
      </c>
    </row>
    <row r="16" spans="1:8" x14ac:dyDescent="0.2">
      <c r="A16" s="134" t="str">
        <f t="shared" si="0"/>
        <v>5600101</v>
      </c>
      <c r="B16" s="134" t="str">
        <f t="shared" si="1"/>
        <v>Albany_NonJPAD</v>
      </c>
      <c r="C16" s="9">
        <v>0</v>
      </c>
      <c r="D16" s="6">
        <v>1</v>
      </c>
      <c r="E16" s="1">
        <f t="shared" si="2"/>
        <v>14</v>
      </c>
      <c r="F16" t="str">
        <f>LEFT(B16,6)</f>
        <v>Albany</v>
      </c>
      <c r="G16" s="9"/>
      <c r="H16" s="134" t="s">
        <v>17038</v>
      </c>
    </row>
    <row r="17" spans="1:8" x14ac:dyDescent="0.2">
      <c r="A17" s="134" t="str">
        <f t="shared" si="0"/>
        <v>5602301</v>
      </c>
      <c r="B17" s="134" t="str">
        <f t="shared" si="1"/>
        <v>Lincoln_NonJPAD</v>
      </c>
      <c r="C17" s="9">
        <v>0</v>
      </c>
      <c r="D17" s="6">
        <v>1</v>
      </c>
      <c r="E17" s="1">
        <f t="shared" si="2"/>
        <v>15</v>
      </c>
      <c r="F17" t="str">
        <f>LEFT(B17,7)</f>
        <v>Lincoln</v>
      </c>
      <c r="G17" s="9"/>
      <c r="H17" s="134" t="s">
        <v>17038</v>
      </c>
    </row>
    <row r="18" spans="1:8" x14ac:dyDescent="0.2">
      <c r="A18" s="134" t="str">
        <f t="shared" si="0"/>
        <v>5603501</v>
      </c>
      <c r="B18" s="134" t="str">
        <f t="shared" si="1"/>
        <v>Sublette_NonJPAD</v>
      </c>
      <c r="C18" s="9">
        <v>0</v>
      </c>
      <c r="D18" s="6">
        <v>1</v>
      </c>
      <c r="E18" s="1">
        <f t="shared" si="2"/>
        <v>16</v>
      </c>
      <c r="F18" t="str">
        <f>LEFT(B18,8)</f>
        <v>Sublette</v>
      </c>
      <c r="G18" s="9">
        <v>8</v>
      </c>
      <c r="H18" s="134" t="s">
        <v>17038</v>
      </c>
    </row>
    <row r="19" spans="1:8" x14ac:dyDescent="0.2">
      <c r="A19" s="134" t="str">
        <f t="shared" si="0"/>
        <v>5603701</v>
      </c>
      <c r="B19" s="134" t="str">
        <f t="shared" si="1"/>
        <v>Sweetwater_NonJPAD</v>
      </c>
      <c r="C19" s="9">
        <v>0</v>
      </c>
      <c r="D19" s="6">
        <v>1</v>
      </c>
      <c r="E19" s="1">
        <f t="shared" si="2"/>
        <v>18</v>
      </c>
      <c r="F19" t="str">
        <f>LEFT(B19,10)</f>
        <v>Sweetwater</v>
      </c>
      <c r="G19" s="9">
        <v>10</v>
      </c>
      <c r="H19" s="134" t="s">
        <v>17038</v>
      </c>
    </row>
    <row r="20" spans="1:8" x14ac:dyDescent="0.2">
      <c r="A20" s="134" t="str">
        <f t="shared" si="0"/>
        <v>5604101</v>
      </c>
      <c r="B20" s="134" t="str">
        <f t="shared" si="1"/>
        <v>Uinta_NonJPAD</v>
      </c>
      <c r="C20" s="9">
        <v>0</v>
      </c>
      <c r="D20" s="6">
        <v>1</v>
      </c>
      <c r="E20" s="1">
        <f>LEN(B20)</f>
        <v>13</v>
      </c>
      <c r="F20" t="str">
        <f>LEFT(B20,5)</f>
        <v>Uinta</v>
      </c>
      <c r="G20" s="9">
        <v>5</v>
      </c>
      <c r="H20" s="134" t="s">
        <v>17038</v>
      </c>
    </row>
    <row r="21" spans="1:8" x14ac:dyDescent="0.2">
      <c r="A21" s="134" t="str">
        <f>A5&amp;C21&amp;D21</f>
        <v>5600702</v>
      </c>
      <c r="B21" s="134" t="str">
        <f>B5&amp;"_"&amp;"JPAD"</f>
        <v>Carbon_JPAD</v>
      </c>
      <c r="C21" s="9">
        <v>0</v>
      </c>
      <c r="D21" s="6">
        <v>2</v>
      </c>
      <c r="E21" s="1"/>
      <c r="G21" s="9"/>
      <c r="H21" s="134" t="s">
        <v>17039</v>
      </c>
    </row>
    <row r="22" spans="1:8" x14ac:dyDescent="0.2">
      <c r="A22" s="134" t="str">
        <f t="shared" ref="A22:A27" si="3">A6&amp;C22&amp;D22</f>
        <v>4900902</v>
      </c>
      <c r="B22" s="134" t="str">
        <f t="shared" ref="B22:B27" si="4">B6&amp;"_"&amp;"JPAD"</f>
        <v>Daggett_JPAD</v>
      </c>
      <c r="C22" s="9">
        <v>0</v>
      </c>
      <c r="D22" s="6">
        <v>2</v>
      </c>
      <c r="G22" s="9"/>
      <c r="H22" s="134" t="s">
        <v>17039</v>
      </c>
    </row>
    <row r="23" spans="1:8" x14ac:dyDescent="0.2">
      <c r="A23" s="134" t="str">
        <f t="shared" si="3"/>
        <v>4904302</v>
      </c>
      <c r="B23" s="134" t="str">
        <f t="shared" si="4"/>
        <v>Summit_JPAD</v>
      </c>
      <c r="C23" s="9">
        <v>0</v>
      </c>
      <c r="D23" s="6">
        <v>2</v>
      </c>
      <c r="G23" s="9"/>
      <c r="H23" s="134" t="s">
        <v>17039</v>
      </c>
    </row>
    <row r="24" spans="1:8" x14ac:dyDescent="0.2">
      <c r="A24" s="134" t="str">
        <f t="shared" si="3"/>
        <v>5600102</v>
      </c>
      <c r="B24" s="134" t="str">
        <f t="shared" si="4"/>
        <v>Albany_JPAD</v>
      </c>
      <c r="C24" s="9">
        <v>0</v>
      </c>
      <c r="D24" s="6">
        <v>2</v>
      </c>
      <c r="G24" s="9"/>
      <c r="H24" s="134" t="s">
        <v>17039</v>
      </c>
    </row>
    <row r="25" spans="1:8" x14ac:dyDescent="0.2">
      <c r="A25" s="134" t="str">
        <f t="shared" si="3"/>
        <v>5602302</v>
      </c>
      <c r="B25" s="134" t="str">
        <f t="shared" si="4"/>
        <v>Lincoln_JPAD</v>
      </c>
      <c r="C25" s="9">
        <v>0</v>
      </c>
      <c r="D25" s="6">
        <v>2</v>
      </c>
      <c r="G25" s="9"/>
      <c r="H25" s="134" t="s">
        <v>17039</v>
      </c>
    </row>
    <row r="26" spans="1:8" x14ac:dyDescent="0.2">
      <c r="A26" s="134" t="str">
        <f t="shared" si="3"/>
        <v>5603502</v>
      </c>
      <c r="B26" s="134" t="str">
        <f t="shared" si="4"/>
        <v>Sublette_JPAD</v>
      </c>
      <c r="C26" s="9">
        <v>0</v>
      </c>
      <c r="D26" s="6">
        <v>2</v>
      </c>
      <c r="G26" s="9"/>
      <c r="H26" s="134" t="s">
        <v>17039</v>
      </c>
    </row>
    <row r="27" spans="1:8" x14ac:dyDescent="0.2">
      <c r="A27" s="134" t="str">
        <f t="shared" si="3"/>
        <v>5603702</v>
      </c>
      <c r="B27" s="134" t="str">
        <f t="shared" si="4"/>
        <v>Sweetwater_JPAD</v>
      </c>
      <c r="C27" s="9">
        <v>0</v>
      </c>
      <c r="D27" s="6">
        <v>2</v>
      </c>
      <c r="G27" s="9"/>
      <c r="H27" s="134" t="s">
        <v>17039</v>
      </c>
    </row>
    <row r="28" spans="1:8" x14ac:dyDescent="0.2">
      <c r="A28" s="134" t="str">
        <f>A12&amp;C28&amp;D28</f>
        <v>5604102</v>
      </c>
      <c r="B28" s="134" t="str">
        <f>B12&amp;"_"&amp;"JPAD"</f>
        <v>Uinta_JPAD</v>
      </c>
      <c r="C28" s="9">
        <v>0</v>
      </c>
      <c r="D28" s="6">
        <v>2</v>
      </c>
      <c r="G28" s="9"/>
      <c r="H28" s="134" t="s">
        <v>17039</v>
      </c>
    </row>
    <row r="29" spans="1:8" x14ac:dyDescent="0.2">
      <c r="G29" s="9"/>
      <c r="H29" s="131"/>
    </row>
    <row r="30" spans="1:8" x14ac:dyDescent="0.2">
      <c r="G30" s="9"/>
      <c r="H30" s="131"/>
    </row>
    <row r="31" spans="1:8" x14ac:dyDescent="0.2">
      <c r="G31" s="9"/>
      <c r="H31" s="131"/>
    </row>
    <row r="32" spans="1:8" x14ac:dyDescent="0.2">
      <c r="G32" s="9"/>
      <c r="H32" s="131"/>
    </row>
    <row r="33" spans="7:8" x14ac:dyDescent="0.2">
      <c r="G33" s="9"/>
      <c r="H33" s="131"/>
    </row>
    <row r="34" spans="7:8" x14ac:dyDescent="0.2">
      <c r="G34" s="9"/>
      <c r="H34" s="131"/>
    </row>
  </sheetData>
  <phoneticPr fontId="4"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filterMode="1"/>
  <dimension ref="A1:L9866"/>
  <sheetViews>
    <sheetView workbookViewId="0">
      <pane xSplit="1" ySplit="1" topLeftCell="B2" activePane="bottomRight" state="frozen"/>
      <selection pane="topRight" activeCell="B1" sqref="B1"/>
      <selection pane="bottomLeft" activeCell="A2" sqref="A2"/>
      <selection pane="bottomRight" activeCell="B2462" sqref="B2462"/>
    </sheetView>
  </sheetViews>
  <sheetFormatPr defaultColWidth="9.140625" defaultRowHeight="12.75" x14ac:dyDescent="0.2"/>
  <cols>
    <col min="1" max="1" width="10.7109375" style="108" customWidth="1"/>
    <col min="2" max="2" width="6.85546875" style="108" customWidth="1"/>
    <col min="3" max="3" width="13.7109375" style="108" customWidth="1"/>
    <col min="4" max="5" width="12.85546875" style="108" customWidth="1"/>
    <col min="6" max="6" width="20" style="108" customWidth="1"/>
    <col min="7" max="7" width="39" style="108" customWidth="1"/>
    <col min="8" max="8" width="39.5703125" style="108" customWidth="1"/>
    <col min="9" max="9" width="60.42578125" style="108" customWidth="1"/>
    <col min="10" max="10" width="10.42578125" style="108" customWidth="1"/>
    <col min="11" max="11" width="9.5703125" style="108" customWidth="1"/>
    <col min="12" max="12" width="27.5703125" style="108" customWidth="1"/>
    <col min="13" max="13" width="15.85546875" style="108" customWidth="1"/>
    <col min="14" max="16384" width="9.140625" style="108"/>
  </cols>
  <sheetData>
    <row r="1" spans="1:12" x14ac:dyDescent="0.2">
      <c r="A1" s="107" t="s">
        <v>13326</v>
      </c>
      <c r="B1" s="107" t="s">
        <v>13327</v>
      </c>
      <c r="C1" s="107" t="s">
        <v>13328</v>
      </c>
      <c r="D1" s="107" t="s">
        <v>16667</v>
      </c>
      <c r="E1" s="107"/>
      <c r="F1" s="107" t="s">
        <v>13329</v>
      </c>
      <c r="G1" s="107" t="s">
        <v>13330</v>
      </c>
      <c r="H1" s="107" t="s">
        <v>13331</v>
      </c>
      <c r="I1" s="107" t="s">
        <v>13332</v>
      </c>
      <c r="J1" s="107" t="s">
        <v>13333</v>
      </c>
      <c r="K1" s="107" t="s">
        <v>13334</v>
      </c>
      <c r="L1" s="107" t="s">
        <v>13335</v>
      </c>
    </row>
    <row r="2" spans="1:12" hidden="1" x14ac:dyDescent="0.2">
      <c r="A2" s="107" t="s">
        <v>13336</v>
      </c>
      <c r="D2" s="107" t="s">
        <v>13337</v>
      </c>
      <c r="E2" s="107">
        <f t="shared" ref="E2:E65" si="0">VALUE(D2)</f>
        <v>2101001000</v>
      </c>
      <c r="F2" s="107" t="s">
        <v>13338</v>
      </c>
      <c r="G2" s="107" t="s">
        <v>13339</v>
      </c>
      <c r="H2" s="107" t="s">
        <v>13340</v>
      </c>
      <c r="I2" s="107" t="s">
        <v>13341</v>
      </c>
    </row>
    <row r="3" spans="1:12" hidden="1" x14ac:dyDescent="0.2">
      <c r="A3" s="107" t="s">
        <v>13336</v>
      </c>
      <c r="D3" s="107" t="s">
        <v>13342</v>
      </c>
      <c r="E3" s="107">
        <f t="shared" si="0"/>
        <v>2101002000</v>
      </c>
      <c r="F3" s="107" t="s">
        <v>13338</v>
      </c>
      <c r="G3" s="107" t="s">
        <v>13339</v>
      </c>
      <c r="H3" s="107" t="s">
        <v>13343</v>
      </c>
      <c r="I3" s="107" t="s">
        <v>13341</v>
      </c>
    </row>
    <row r="4" spans="1:12" hidden="1" x14ac:dyDescent="0.2">
      <c r="A4" s="107" t="s">
        <v>13336</v>
      </c>
      <c r="D4" s="107" t="s">
        <v>16126</v>
      </c>
      <c r="E4" s="107">
        <f t="shared" si="0"/>
        <v>2101003000</v>
      </c>
      <c r="F4" s="107" t="s">
        <v>13338</v>
      </c>
      <c r="G4" s="107" t="s">
        <v>13339</v>
      </c>
      <c r="H4" s="107" t="s">
        <v>16127</v>
      </c>
      <c r="I4" s="107" t="s">
        <v>13341</v>
      </c>
    </row>
    <row r="5" spans="1:12" hidden="1" x14ac:dyDescent="0.2">
      <c r="A5" s="107" t="s">
        <v>13336</v>
      </c>
      <c r="D5" s="107" t="s">
        <v>16128</v>
      </c>
      <c r="E5" s="107">
        <f t="shared" si="0"/>
        <v>2101004000</v>
      </c>
      <c r="F5" s="107" t="s">
        <v>13338</v>
      </c>
      <c r="G5" s="107" t="s">
        <v>13339</v>
      </c>
      <c r="H5" s="107" t="s">
        <v>16129</v>
      </c>
      <c r="I5" s="107" t="s">
        <v>16130</v>
      </c>
    </row>
    <row r="6" spans="1:12" hidden="1" x14ac:dyDescent="0.2">
      <c r="A6" s="107" t="s">
        <v>13336</v>
      </c>
      <c r="D6" s="107" t="s">
        <v>16131</v>
      </c>
      <c r="E6" s="107">
        <f t="shared" si="0"/>
        <v>2101004001</v>
      </c>
      <c r="F6" s="107" t="s">
        <v>13338</v>
      </c>
      <c r="G6" s="107" t="s">
        <v>13339</v>
      </c>
      <c r="H6" s="107" t="s">
        <v>16129</v>
      </c>
      <c r="I6" s="107" t="s">
        <v>16132</v>
      </c>
    </row>
    <row r="7" spans="1:12" hidden="1" x14ac:dyDescent="0.2">
      <c r="A7" s="107" t="s">
        <v>13336</v>
      </c>
      <c r="D7" s="107" t="s">
        <v>16133</v>
      </c>
      <c r="E7" s="107">
        <f t="shared" si="0"/>
        <v>2101004002</v>
      </c>
      <c r="F7" s="107" t="s">
        <v>13338</v>
      </c>
      <c r="G7" s="107" t="s">
        <v>13339</v>
      </c>
      <c r="H7" s="107" t="s">
        <v>16129</v>
      </c>
      <c r="I7" s="107" t="s">
        <v>16134</v>
      </c>
    </row>
    <row r="8" spans="1:12" hidden="1" x14ac:dyDescent="0.2">
      <c r="A8" s="107" t="s">
        <v>13336</v>
      </c>
      <c r="D8" s="107" t="s">
        <v>16135</v>
      </c>
      <c r="E8" s="107">
        <f t="shared" si="0"/>
        <v>2101005000</v>
      </c>
      <c r="F8" s="107" t="s">
        <v>13338</v>
      </c>
      <c r="G8" s="107" t="s">
        <v>13339</v>
      </c>
      <c r="H8" s="107" t="s">
        <v>16136</v>
      </c>
      <c r="I8" s="107" t="s">
        <v>13341</v>
      </c>
    </row>
    <row r="9" spans="1:12" hidden="1" x14ac:dyDescent="0.2">
      <c r="A9" s="107" t="s">
        <v>13336</v>
      </c>
      <c r="D9" s="107" t="s">
        <v>16137</v>
      </c>
      <c r="E9" s="107">
        <f t="shared" si="0"/>
        <v>2101006000</v>
      </c>
      <c r="F9" s="107" t="s">
        <v>13338</v>
      </c>
      <c r="G9" s="107" t="s">
        <v>13339</v>
      </c>
      <c r="H9" s="107" t="s">
        <v>16138</v>
      </c>
      <c r="I9" s="107" t="s">
        <v>16130</v>
      </c>
    </row>
    <row r="10" spans="1:12" hidden="1" x14ac:dyDescent="0.2">
      <c r="A10" s="107" t="s">
        <v>13336</v>
      </c>
      <c r="D10" s="107" t="s">
        <v>16139</v>
      </c>
      <c r="E10" s="107">
        <f t="shared" si="0"/>
        <v>2101006001</v>
      </c>
      <c r="F10" s="107" t="s">
        <v>13338</v>
      </c>
      <c r="G10" s="107" t="s">
        <v>13339</v>
      </c>
      <c r="H10" s="107" t="s">
        <v>16138</v>
      </c>
      <c r="I10" s="107" t="s">
        <v>16132</v>
      </c>
    </row>
    <row r="11" spans="1:12" hidden="1" x14ac:dyDescent="0.2">
      <c r="A11" s="107" t="s">
        <v>13336</v>
      </c>
      <c r="D11" s="107" t="s">
        <v>16140</v>
      </c>
      <c r="E11" s="107">
        <f t="shared" si="0"/>
        <v>2101006002</v>
      </c>
      <c r="F11" s="107" t="s">
        <v>13338</v>
      </c>
      <c r="G11" s="107" t="s">
        <v>13339</v>
      </c>
      <c r="H11" s="107" t="s">
        <v>16138</v>
      </c>
      <c r="I11" s="107" t="s">
        <v>16134</v>
      </c>
    </row>
    <row r="12" spans="1:12" hidden="1" x14ac:dyDescent="0.2">
      <c r="A12" s="107" t="s">
        <v>13336</v>
      </c>
      <c r="D12" s="107" t="s">
        <v>16141</v>
      </c>
      <c r="E12" s="107">
        <f t="shared" si="0"/>
        <v>2101007000</v>
      </c>
      <c r="F12" s="107" t="s">
        <v>13338</v>
      </c>
      <c r="G12" s="107" t="s">
        <v>13339</v>
      </c>
      <c r="H12" s="107" t="s">
        <v>16142</v>
      </c>
      <c r="I12" s="107" t="s">
        <v>13341</v>
      </c>
    </row>
    <row r="13" spans="1:12" hidden="1" x14ac:dyDescent="0.2">
      <c r="A13" s="107" t="s">
        <v>13336</v>
      </c>
      <c r="D13" s="107" t="s">
        <v>16143</v>
      </c>
      <c r="E13" s="107">
        <f t="shared" si="0"/>
        <v>2101008000</v>
      </c>
      <c r="F13" s="107" t="s">
        <v>13338</v>
      </c>
      <c r="G13" s="107" t="s">
        <v>13339</v>
      </c>
      <c r="H13" s="107" t="s">
        <v>16144</v>
      </c>
      <c r="I13" s="107" t="s">
        <v>13341</v>
      </c>
    </row>
    <row r="14" spans="1:12" hidden="1" x14ac:dyDescent="0.2">
      <c r="A14" s="107" t="s">
        <v>13336</v>
      </c>
      <c r="D14" s="107" t="s">
        <v>16145</v>
      </c>
      <c r="E14" s="107">
        <f t="shared" si="0"/>
        <v>2101009000</v>
      </c>
      <c r="F14" s="107" t="s">
        <v>13338</v>
      </c>
      <c r="G14" s="107" t="s">
        <v>13339</v>
      </c>
      <c r="H14" s="107" t="s">
        <v>16146</v>
      </c>
      <c r="I14" s="107" t="s">
        <v>13341</v>
      </c>
      <c r="K14" s="109">
        <v>38019</v>
      </c>
      <c r="L14" s="107" t="s">
        <v>16147</v>
      </c>
    </row>
    <row r="15" spans="1:12" hidden="1" x14ac:dyDescent="0.2">
      <c r="A15" s="107" t="s">
        <v>13336</v>
      </c>
      <c r="D15" s="107" t="s">
        <v>16148</v>
      </c>
      <c r="E15" s="107">
        <f t="shared" si="0"/>
        <v>2101010000</v>
      </c>
      <c r="F15" s="107" t="s">
        <v>13338</v>
      </c>
      <c r="G15" s="107" t="s">
        <v>13339</v>
      </c>
      <c r="H15" s="107" t="s">
        <v>16149</v>
      </c>
      <c r="I15" s="107" t="s">
        <v>13341</v>
      </c>
    </row>
    <row r="16" spans="1:12" hidden="1" x14ac:dyDescent="0.2">
      <c r="A16" s="107" t="s">
        <v>13336</v>
      </c>
      <c r="D16" s="107" t="s">
        <v>16150</v>
      </c>
      <c r="E16" s="107">
        <f t="shared" si="0"/>
        <v>2102001000</v>
      </c>
      <c r="F16" s="107" t="s">
        <v>13338</v>
      </c>
      <c r="G16" s="107" t="s">
        <v>16151</v>
      </c>
      <c r="H16" s="107" t="s">
        <v>13340</v>
      </c>
      <c r="I16" s="107" t="s">
        <v>13341</v>
      </c>
    </row>
    <row r="17" spans="1:12" hidden="1" x14ac:dyDescent="0.2">
      <c r="A17" s="107" t="s">
        <v>13336</v>
      </c>
      <c r="D17" s="107" t="s">
        <v>16152</v>
      </c>
      <c r="E17" s="107">
        <f t="shared" si="0"/>
        <v>2102002000</v>
      </c>
      <c r="F17" s="107" t="s">
        <v>13338</v>
      </c>
      <c r="G17" s="107" t="s">
        <v>16151</v>
      </c>
      <c r="H17" s="107" t="s">
        <v>13343</v>
      </c>
      <c r="I17" s="107" t="s">
        <v>13341</v>
      </c>
    </row>
    <row r="18" spans="1:12" hidden="1" x14ac:dyDescent="0.2">
      <c r="A18" s="107" t="s">
        <v>13336</v>
      </c>
      <c r="D18" s="107" t="s">
        <v>16153</v>
      </c>
      <c r="E18" s="107">
        <f t="shared" si="0"/>
        <v>2102004000</v>
      </c>
      <c r="F18" s="107" t="s">
        <v>13338</v>
      </c>
      <c r="G18" s="107" t="s">
        <v>16151</v>
      </c>
      <c r="H18" s="107" t="s">
        <v>16129</v>
      </c>
      <c r="I18" s="107" t="s">
        <v>16130</v>
      </c>
    </row>
    <row r="19" spans="1:12" hidden="1" x14ac:dyDescent="0.2">
      <c r="A19" s="107" t="s">
        <v>13336</v>
      </c>
      <c r="D19" s="107" t="s">
        <v>16154</v>
      </c>
      <c r="E19" s="107">
        <f t="shared" si="0"/>
        <v>2102005000</v>
      </c>
      <c r="F19" s="107" t="s">
        <v>13338</v>
      </c>
      <c r="G19" s="107" t="s">
        <v>16151</v>
      </c>
      <c r="H19" s="107" t="s">
        <v>16136</v>
      </c>
      <c r="I19" s="107" t="s">
        <v>13341</v>
      </c>
    </row>
    <row r="20" spans="1:12" hidden="1" x14ac:dyDescent="0.2">
      <c r="A20" s="107" t="s">
        <v>13336</v>
      </c>
      <c r="D20" s="107" t="s">
        <v>16155</v>
      </c>
      <c r="E20" s="107">
        <f t="shared" si="0"/>
        <v>2102006000</v>
      </c>
      <c r="F20" s="107" t="s">
        <v>13338</v>
      </c>
      <c r="G20" s="107" t="s">
        <v>16151</v>
      </c>
      <c r="H20" s="107" t="s">
        <v>16138</v>
      </c>
      <c r="I20" s="107" t="s">
        <v>16130</v>
      </c>
    </row>
    <row r="21" spans="1:12" hidden="1" x14ac:dyDescent="0.2">
      <c r="A21" s="107" t="s">
        <v>13336</v>
      </c>
      <c r="D21" s="107" t="s">
        <v>16156</v>
      </c>
      <c r="E21" s="107">
        <f t="shared" si="0"/>
        <v>2102006001</v>
      </c>
      <c r="F21" s="107" t="s">
        <v>13338</v>
      </c>
      <c r="G21" s="107" t="s">
        <v>16151</v>
      </c>
      <c r="H21" s="107" t="s">
        <v>16138</v>
      </c>
      <c r="I21" s="107" t="s">
        <v>16132</v>
      </c>
    </row>
    <row r="22" spans="1:12" hidden="1" x14ac:dyDescent="0.2">
      <c r="A22" s="107" t="s">
        <v>13336</v>
      </c>
      <c r="D22" s="107" t="s">
        <v>16157</v>
      </c>
      <c r="E22" s="107">
        <f t="shared" si="0"/>
        <v>2102006002</v>
      </c>
      <c r="F22" s="107" t="s">
        <v>13338</v>
      </c>
      <c r="G22" s="107" t="s">
        <v>16151</v>
      </c>
      <c r="H22" s="107" t="s">
        <v>16138</v>
      </c>
      <c r="I22" s="107" t="s">
        <v>16134</v>
      </c>
    </row>
    <row r="23" spans="1:12" hidden="1" x14ac:dyDescent="0.2">
      <c r="A23" s="107" t="s">
        <v>13336</v>
      </c>
      <c r="D23" s="107" t="s">
        <v>16158</v>
      </c>
      <c r="E23" s="107">
        <f t="shared" si="0"/>
        <v>2102007000</v>
      </c>
      <c r="F23" s="107" t="s">
        <v>13338</v>
      </c>
      <c r="G23" s="107" t="s">
        <v>16151</v>
      </c>
      <c r="H23" s="107" t="s">
        <v>16142</v>
      </c>
      <c r="I23" s="107" t="s">
        <v>13341</v>
      </c>
    </row>
    <row r="24" spans="1:12" hidden="1" x14ac:dyDescent="0.2">
      <c r="A24" s="107" t="s">
        <v>13336</v>
      </c>
      <c r="D24" s="107" t="s">
        <v>16159</v>
      </c>
      <c r="E24" s="107">
        <f t="shared" si="0"/>
        <v>2102008000</v>
      </c>
      <c r="F24" s="107" t="s">
        <v>13338</v>
      </c>
      <c r="G24" s="107" t="s">
        <v>16151</v>
      </c>
      <c r="H24" s="107" t="s">
        <v>16144</v>
      </c>
      <c r="I24" s="107" t="s">
        <v>13341</v>
      </c>
    </row>
    <row r="25" spans="1:12" hidden="1" x14ac:dyDescent="0.2">
      <c r="A25" s="107" t="s">
        <v>13336</v>
      </c>
      <c r="D25" s="107" t="s">
        <v>16160</v>
      </c>
      <c r="E25" s="107">
        <f t="shared" si="0"/>
        <v>2102009000</v>
      </c>
      <c r="F25" s="107" t="s">
        <v>13338</v>
      </c>
      <c r="G25" s="107" t="s">
        <v>16151</v>
      </c>
      <c r="H25" s="107" t="s">
        <v>16146</v>
      </c>
      <c r="I25" s="107" t="s">
        <v>13341</v>
      </c>
      <c r="K25" s="109">
        <v>38019</v>
      </c>
      <c r="L25" s="107" t="s">
        <v>16147</v>
      </c>
    </row>
    <row r="26" spans="1:12" hidden="1" x14ac:dyDescent="0.2">
      <c r="A26" s="107" t="s">
        <v>13336</v>
      </c>
      <c r="D26" s="107" t="s">
        <v>16161</v>
      </c>
      <c r="E26" s="107">
        <f t="shared" si="0"/>
        <v>2102010000</v>
      </c>
      <c r="F26" s="107" t="s">
        <v>13338</v>
      </c>
      <c r="G26" s="107" t="s">
        <v>16151</v>
      </c>
      <c r="H26" s="107" t="s">
        <v>16149</v>
      </c>
      <c r="I26" s="107" t="s">
        <v>13341</v>
      </c>
    </row>
    <row r="27" spans="1:12" hidden="1" x14ac:dyDescent="0.2">
      <c r="A27" s="107" t="s">
        <v>13336</v>
      </c>
      <c r="D27" s="107" t="s">
        <v>16162</v>
      </c>
      <c r="E27" s="107">
        <f t="shared" si="0"/>
        <v>2102011000</v>
      </c>
      <c r="F27" s="107" t="s">
        <v>13338</v>
      </c>
      <c r="G27" s="107" t="s">
        <v>16151</v>
      </c>
      <c r="H27" s="107" t="s">
        <v>16163</v>
      </c>
      <c r="I27" s="107" t="s">
        <v>13341</v>
      </c>
      <c r="J27" s="109">
        <v>36504</v>
      </c>
    </row>
    <row r="28" spans="1:12" hidden="1" x14ac:dyDescent="0.2">
      <c r="A28" s="107" t="s">
        <v>13336</v>
      </c>
      <c r="D28" s="107" t="s">
        <v>16164</v>
      </c>
      <c r="E28" s="107">
        <f t="shared" si="0"/>
        <v>2103001000</v>
      </c>
      <c r="F28" s="107" t="s">
        <v>13338</v>
      </c>
      <c r="G28" s="107" t="s">
        <v>16165</v>
      </c>
      <c r="H28" s="107" t="s">
        <v>13340</v>
      </c>
      <c r="I28" s="107" t="s">
        <v>13341</v>
      </c>
    </row>
    <row r="29" spans="1:12" hidden="1" x14ac:dyDescent="0.2">
      <c r="A29" s="107" t="s">
        <v>13336</v>
      </c>
      <c r="D29" s="107" t="s">
        <v>16166</v>
      </c>
      <c r="E29" s="107">
        <f t="shared" si="0"/>
        <v>2103002000</v>
      </c>
      <c r="F29" s="107" t="s">
        <v>13338</v>
      </c>
      <c r="G29" s="107" t="s">
        <v>16165</v>
      </c>
      <c r="H29" s="107" t="s">
        <v>13343</v>
      </c>
      <c r="I29" s="107" t="s">
        <v>13341</v>
      </c>
    </row>
    <row r="30" spans="1:12" hidden="1" x14ac:dyDescent="0.2">
      <c r="A30" s="107" t="s">
        <v>13336</v>
      </c>
      <c r="D30" s="107" t="s">
        <v>16167</v>
      </c>
      <c r="E30" s="107">
        <f t="shared" si="0"/>
        <v>2103004000</v>
      </c>
      <c r="F30" s="107" t="s">
        <v>13338</v>
      </c>
      <c r="G30" s="107" t="s">
        <v>16165</v>
      </c>
      <c r="H30" s="107" t="s">
        <v>16129</v>
      </c>
      <c r="I30" s="107" t="s">
        <v>16130</v>
      </c>
    </row>
    <row r="31" spans="1:12" hidden="1" x14ac:dyDescent="0.2">
      <c r="A31" s="107" t="s">
        <v>13336</v>
      </c>
      <c r="D31" s="107" t="s">
        <v>16168</v>
      </c>
      <c r="E31" s="107">
        <f t="shared" si="0"/>
        <v>2103005000</v>
      </c>
      <c r="F31" s="107" t="s">
        <v>13338</v>
      </c>
      <c r="G31" s="107" t="s">
        <v>16165</v>
      </c>
      <c r="H31" s="107" t="s">
        <v>16136</v>
      </c>
      <c r="I31" s="107" t="s">
        <v>13341</v>
      </c>
    </row>
    <row r="32" spans="1:12" hidden="1" x14ac:dyDescent="0.2">
      <c r="A32" s="107" t="s">
        <v>13336</v>
      </c>
      <c r="D32" s="107" t="s">
        <v>16169</v>
      </c>
      <c r="E32" s="107">
        <f t="shared" si="0"/>
        <v>2103006000</v>
      </c>
      <c r="F32" s="107" t="s">
        <v>13338</v>
      </c>
      <c r="G32" s="107" t="s">
        <v>16165</v>
      </c>
      <c r="H32" s="107" t="s">
        <v>16138</v>
      </c>
      <c r="I32" s="107" t="s">
        <v>16130</v>
      </c>
    </row>
    <row r="33" spans="1:12" hidden="1" x14ac:dyDescent="0.2">
      <c r="A33" s="107" t="s">
        <v>13336</v>
      </c>
      <c r="D33" s="107" t="s">
        <v>16170</v>
      </c>
      <c r="E33" s="107">
        <f t="shared" si="0"/>
        <v>2103007000</v>
      </c>
      <c r="F33" s="107" t="s">
        <v>13338</v>
      </c>
      <c r="G33" s="107" t="s">
        <v>16165</v>
      </c>
      <c r="H33" s="107" t="s">
        <v>16142</v>
      </c>
      <c r="I33" s="107" t="s">
        <v>16171</v>
      </c>
    </row>
    <row r="34" spans="1:12" hidden="1" x14ac:dyDescent="0.2">
      <c r="A34" s="107" t="s">
        <v>13336</v>
      </c>
      <c r="D34" s="107" t="s">
        <v>16172</v>
      </c>
      <c r="E34" s="107">
        <f t="shared" si="0"/>
        <v>2103007005</v>
      </c>
      <c r="F34" s="107" t="s">
        <v>13338</v>
      </c>
      <c r="G34" s="107" t="s">
        <v>16165</v>
      </c>
      <c r="H34" s="107" t="s">
        <v>16142</v>
      </c>
      <c r="I34" s="107" t="s">
        <v>16132</v>
      </c>
    </row>
    <row r="35" spans="1:12" hidden="1" x14ac:dyDescent="0.2">
      <c r="A35" s="107" t="s">
        <v>13336</v>
      </c>
      <c r="D35" s="107" t="s">
        <v>16173</v>
      </c>
      <c r="E35" s="107">
        <f t="shared" si="0"/>
        <v>2103007010</v>
      </c>
      <c r="F35" s="107" t="s">
        <v>13338</v>
      </c>
      <c r="G35" s="107" t="s">
        <v>16165</v>
      </c>
      <c r="H35" s="107" t="s">
        <v>16142</v>
      </c>
      <c r="I35" s="107" t="s">
        <v>15824</v>
      </c>
    </row>
    <row r="36" spans="1:12" hidden="1" x14ac:dyDescent="0.2">
      <c r="A36" s="107" t="s">
        <v>13336</v>
      </c>
      <c r="D36" s="107" t="s">
        <v>15825</v>
      </c>
      <c r="E36" s="107">
        <f t="shared" si="0"/>
        <v>2103008000</v>
      </c>
      <c r="F36" s="107" t="s">
        <v>13338</v>
      </c>
      <c r="G36" s="107" t="s">
        <v>16165</v>
      </c>
      <c r="H36" s="107" t="s">
        <v>16144</v>
      </c>
      <c r="I36" s="107" t="s">
        <v>13341</v>
      </c>
    </row>
    <row r="37" spans="1:12" hidden="1" x14ac:dyDescent="0.2">
      <c r="A37" s="107" t="s">
        <v>13336</v>
      </c>
      <c r="D37" s="107" t="s">
        <v>15826</v>
      </c>
      <c r="E37" s="107">
        <f t="shared" si="0"/>
        <v>2103011000</v>
      </c>
      <c r="F37" s="107" t="s">
        <v>13338</v>
      </c>
      <c r="G37" s="107" t="s">
        <v>16165</v>
      </c>
      <c r="H37" s="107" t="s">
        <v>16163</v>
      </c>
      <c r="I37" s="107" t="s">
        <v>16171</v>
      </c>
    </row>
    <row r="38" spans="1:12" hidden="1" x14ac:dyDescent="0.2">
      <c r="A38" s="107" t="s">
        <v>13336</v>
      </c>
      <c r="D38" s="107" t="s">
        <v>15827</v>
      </c>
      <c r="E38" s="107">
        <f t="shared" si="0"/>
        <v>2103011005</v>
      </c>
      <c r="F38" s="107" t="s">
        <v>13338</v>
      </c>
      <c r="G38" s="107" t="s">
        <v>16165</v>
      </c>
      <c r="H38" s="107" t="s">
        <v>16163</v>
      </c>
      <c r="I38" s="107" t="s">
        <v>16132</v>
      </c>
    </row>
    <row r="39" spans="1:12" hidden="1" x14ac:dyDescent="0.2">
      <c r="A39" s="107" t="s">
        <v>13336</v>
      </c>
      <c r="D39" s="107" t="s">
        <v>15828</v>
      </c>
      <c r="E39" s="107">
        <f t="shared" si="0"/>
        <v>2103011010</v>
      </c>
      <c r="F39" s="107" t="s">
        <v>13338</v>
      </c>
      <c r="G39" s="107" t="s">
        <v>16165</v>
      </c>
      <c r="H39" s="107" t="s">
        <v>16163</v>
      </c>
      <c r="I39" s="107" t="s">
        <v>15824</v>
      </c>
    </row>
    <row r="40" spans="1:12" hidden="1" x14ac:dyDescent="0.2">
      <c r="A40" s="107" t="s">
        <v>13336</v>
      </c>
      <c r="D40" s="107" t="s">
        <v>15829</v>
      </c>
      <c r="E40" s="107">
        <f t="shared" si="0"/>
        <v>2104001000</v>
      </c>
      <c r="F40" s="107" t="s">
        <v>13338</v>
      </c>
      <c r="G40" s="107" t="s">
        <v>15830</v>
      </c>
      <c r="H40" s="107" t="s">
        <v>13340</v>
      </c>
      <c r="I40" s="107" t="s">
        <v>16171</v>
      </c>
    </row>
    <row r="41" spans="1:12" hidden="1" x14ac:dyDescent="0.2">
      <c r="A41" s="107" t="s">
        <v>13336</v>
      </c>
      <c r="D41" s="107" t="s">
        <v>15831</v>
      </c>
      <c r="E41" s="107">
        <f t="shared" si="0"/>
        <v>2104002000</v>
      </c>
      <c r="F41" s="107" t="s">
        <v>13338</v>
      </c>
      <c r="G41" s="107" t="s">
        <v>15830</v>
      </c>
      <c r="H41" s="107" t="s">
        <v>13343</v>
      </c>
      <c r="I41" s="107" t="s">
        <v>16171</v>
      </c>
    </row>
    <row r="42" spans="1:12" hidden="1" x14ac:dyDescent="0.2">
      <c r="A42" s="107" t="s">
        <v>13336</v>
      </c>
      <c r="D42" s="107" t="s">
        <v>15832</v>
      </c>
      <c r="E42" s="107">
        <f t="shared" si="0"/>
        <v>2104004000</v>
      </c>
      <c r="F42" s="107" t="s">
        <v>13338</v>
      </c>
      <c r="G42" s="107" t="s">
        <v>15830</v>
      </c>
      <c r="H42" s="107" t="s">
        <v>16129</v>
      </c>
      <c r="I42" s="107" t="s">
        <v>16171</v>
      </c>
    </row>
    <row r="43" spans="1:12" hidden="1" x14ac:dyDescent="0.2">
      <c r="A43" s="107" t="s">
        <v>13336</v>
      </c>
      <c r="D43" s="107" t="s">
        <v>15833</v>
      </c>
      <c r="E43" s="107">
        <f t="shared" si="0"/>
        <v>2104005000</v>
      </c>
      <c r="F43" s="107" t="s">
        <v>13338</v>
      </c>
      <c r="G43" s="107" t="s">
        <v>15830</v>
      </c>
      <c r="H43" s="107" t="s">
        <v>16136</v>
      </c>
      <c r="I43" s="107" t="s">
        <v>16171</v>
      </c>
    </row>
    <row r="44" spans="1:12" hidden="1" x14ac:dyDescent="0.2">
      <c r="A44" s="107" t="s">
        <v>13336</v>
      </c>
      <c r="D44" s="107" t="s">
        <v>15834</v>
      </c>
      <c r="E44" s="107">
        <f t="shared" si="0"/>
        <v>2104006000</v>
      </c>
      <c r="F44" s="107" t="s">
        <v>13338</v>
      </c>
      <c r="G44" s="107" t="s">
        <v>15830</v>
      </c>
      <c r="H44" s="107" t="s">
        <v>16138</v>
      </c>
      <c r="I44" s="107" t="s">
        <v>16171</v>
      </c>
    </row>
    <row r="45" spans="1:12" hidden="1" x14ac:dyDescent="0.2">
      <c r="A45" s="107" t="s">
        <v>13336</v>
      </c>
      <c r="D45" s="107" t="s">
        <v>15835</v>
      </c>
      <c r="E45" s="107">
        <f t="shared" si="0"/>
        <v>2104006010</v>
      </c>
      <c r="F45" s="107" t="s">
        <v>13338</v>
      </c>
      <c r="G45" s="107" t="s">
        <v>15830</v>
      </c>
      <c r="H45" s="107" t="s">
        <v>16138</v>
      </c>
      <c r="I45" s="107" t="s">
        <v>15836</v>
      </c>
    </row>
    <row r="46" spans="1:12" hidden="1" x14ac:dyDescent="0.2">
      <c r="A46" s="107" t="s">
        <v>13336</v>
      </c>
      <c r="D46" s="107" t="s">
        <v>15837</v>
      </c>
      <c r="E46" s="107">
        <f t="shared" si="0"/>
        <v>2104007000</v>
      </c>
      <c r="F46" s="107" t="s">
        <v>13338</v>
      </c>
      <c r="G46" s="107" t="s">
        <v>15830</v>
      </c>
      <c r="H46" s="107" t="s">
        <v>16142</v>
      </c>
      <c r="I46" s="107" t="s">
        <v>16171</v>
      </c>
    </row>
    <row r="47" spans="1:12" hidden="1" x14ac:dyDescent="0.2">
      <c r="A47" s="107" t="s">
        <v>13336</v>
      </c>
      <c r="D47" s="107" t="s">
        <v>15838</v>
      </c>
      <c r="E47" s="107">
        <f t="shared" si="0"/>
        <v>2104008000</v>
      </c>
      <c r="F47" s="107" t="s">
        <v>13338</v>
      </c>
      <c r="G47" s="107" t="s">
        <v>15830</v>
      </c>
      <c r="H47" s="107" t="s">
        <v>16144</v>
      </c>
      <c r="I47" s="107" t="s">
        <v>15839</v>
      </c>
    </row>
    <row r="48" spans="1:12" hidden="1" x14ac:dyDescent="0.2">
      <c r="A48" s="107" t="s">
        <v>13336</v>
      </c>
      <c r="D48" s="107" t="s">
        <v>15840</v>
      </c>
      <c r="E48" s="107">
        <f t="shared" si="0"/>
        <v>2104008001</v>
      </c>
      <c r="F48" s="107" t="s">
        <v>13338</v>
      </c>
      <c r="G48" s="107" t="s">
        <v>15830</v>
      </c>
      <c r="H48" s="107" t="s">
        <v>16144</v>
      </c>
      <c r="I48" s="107" t="s">
        <v>15841</v>
      </c>
      <c r="K48" s="109">
        <v>37063</v>
      </c>
      <c r="L48" s="107" t="s">
        <v>15842</v>
      </c>
    </row>
    <row r="49" spans="1:12" hidden="1" x14ac:dyDescent="0.2">
      <c r="A49" s="107" t="s">
        <v>13336</v>
      </c>
      <c r="D49" s="107" t="s">
        <v>15843</v>
      </c>
      <c r="E49" s="107">
        <f t="shared" si="0"/>
        <v>2104008002</v>
      </c>
      <c r="F49" s="107" t="s">
        <v>13338</v>
      </c>
      <c r="G49" s="107" t="s">
        <v>15830</v>
      </c>
      <c r="H49" s="107" t="s">
        <v>16144</v>
      </c>
      <c r="I49" s="107" t="s">
        <v>15844</v>
      </c>
      <c r="J49" s="109">
        <v>37063</v>
      </c>
    </row>
    <row r="50" spans="1:12" hidden="1" x14ac:dyDescent="0.2">
      <c r="A50" s="107" t="s">
        <v>13336</v>
      </c>
      <c r="D50" s="107" t="s">
        <v>15845</v>
      </c>
      <c r="E50" s="107">
        <f t="shared" si="0"/>
        <v>2104008003</v>
      </c>
      <c r="F50" s="107" t="s">
        <v>13338</v>
      </c>
      <c r="G50" s="107" t="s">
        <v>15830</v>
      </c>
      <c r="H50" s="107" t="s">
        <v>16144</v>
      </c>
      <c r="I50" s="107" t="s">
        <v>15846</v>
      </c>
      <c r="J50" s="109">
        <v>37063</v>
      </c>
    </row>
    <row r="51" spans="1:12" hidden="1" x14ac:dyDescent="0.2">
      <c r="A51" s="107" t="s">
        <v>13336</v>
      </c>
      <c r="D51" s="107" t="s">
        <v>15847</v>
      </c>
      <c r="E51" s="107">
        <f t="shared" si="0"/>
        <v>2104008004</v>
      </c>
      <c r="F51" s="107" t="s">
        <v>13338</v>
      </c>
      <c r="G51" s="107" t="s">
        <v>15830</v>
      </c>
      <c r="H51" s="107" t="s">
        <v>16144</v>
      </c>
      <c r="I51" s="107" t="s">
        <v>13270</v>
      </c>
      <c r="J51" s="109">
        <v>37063</v>
      </c>
    </row>
    <row r="52" spans="1:12" hidden="1" x14ac:dyDescent="0.2">
      <c r="A52" s="107" t="s">
        <v>13336</v>
      </c>
      <c r="D52" s="107" t="s">
        <v>13271</v>
      </c>
      <c r="E52" s="107">
        <f t="shared" si="0"/>
        <v>2104008010</v>
      </c>
      <c r="F52" s="107" t="s">
        <v>13338</v>
      </c>
      <c r="G52" s="107" t="s">
        <v>15830</v>
      </c>
      <c r="H52" s="107" t="s">
        <v>16144</v>
      </c>
      <c r="I52" s="107" t="s">
        <v>13272</v>
      </c>
    </row>
    <row r="53" spans="1:12" hidden="1" x14ac:dyDescent="0.2">
      <c r="A53" s="107" t="s">
        <v>13336</v>
      </c>
      <c r="D53" s="107" t="s">
        <v>13273</v>
      </c>
      <c r="E53" s="107">
        <f t="shared" si="0"/>
        <v>2104008030</v>
      </c>
      <c r="F53" s="107" t="s">
        <v>13338</v>
      </c>
      <c r="G53" s="107" t="s">
        <v>15830</v>
      </c>
      <c r="H53" s="107" t="s">
        <v>16144</v>
      </c>
      <c r="I53" s="107" t="s">
        <v>13274</v>
      </c>
    </row>
    <row r="54" spans="1:12" hidden="1" x14ac:dyDescent="0.2">
      <c r="A54" s="107" t="s">
        <v>13336</v>
      </c>
      <c r="D54" s="107" t="s">
        <v>13275</v>
      </c>
      <c r="E54" s="107">
        <f t="shared" si="0"/>
        <v>2104008050</v>
      </c>
      <c r="F54" s="107" t="s">
        <v>13338</v>
      </c>
      <c r="G54" s="107" t="s">
        <v>15830</v>
      </c>
      <c r="H54" s="107" t="s">
        <v>16144</v>
      </c>
      <c r="I54" s="107" t="s">
        <v>13276</v>
      </c>
      <c r="K54" s="109">
        <v>38040</v>
      </c>
      <c r="L54" s="107" t="s">
        <v>13277</v>
      </c>
    </row>
    <row r="55" spans="1:12" hidden="1" x14ac:dyDescent="0.2">
      <c r="A55" s="107" t="s">
        <v>13336</v>
      </c>
      <c r="D55" s="107" t="s">
        <v>13278</v>
      </c>
      <c r="E55" s="107">
        <f t="shared" si="0"/>
        <v>2104008051</v>
      </c>
      <c r="F55" s="107" t="s">
        <v>13338</v>
      </c>
      <c r="G55" s="107" t="s">
        <v>15830</v>
      </c>
      <c r="H55" s="107" t="s">
        <v>16144</v>
      </c>
      <c r="I55" s="107" t="s">
        <v>13279</v>
      </c>
      <c r="K55" s="109">
        <v>38040</v>
      </c>
      <c r="L55" s="107" t="s">
        <v>13280</v>
      </c>
    </row>
    <row r="56" spans="1:12" hidden="1" x14ac:dyDescent="0.2">
      <c r="A56" s="107" t="s">
        <v>13336</v>
      </c>
      <c r="D56" s="107" t="s">
        <v>13281</v>
      </c>
      <c r="E56" s="107">
        <f t="shared" si="0"/>
        <v>2104008052</v>
      </c>
      <c r="F56" s="107" t="s">
        <v>13338</v>
      </c>
      <c r="G56" s="107" t="s">
        <v>15830</v>
      </c>
      <c r="H56" s="107" t="s">
        <v>16144</v>
      </c>
      <c r="I56" s="107" t="s">
        <v>13282</v>
      </c>
    </row>
    <row r="57" spans="1:12" hidden="1" x14ac:dyDescent="0.2">
      <c r="A57" s="107" t="s">
        <v>13336</v>
      </c>
      <c r="D57" s="107" t="s">
        <v>13283</v>
      </c>
      <c r="E57" s="107">
        <f t="shared" si="0"/>
        <v>2104008053</v>
      </c>
      <c r="F57" s="107" t="s">
        <v>13338</v>
      </c>
      <c r="G57" s="107" t="s">
        <v>15830</v>
      </c>
      <c r="H57" s="107" t="s">
        <v>16144</v>
      </c>
      <c r="I57" s="107" t="s">
        <v>13284</v>
      </c>
    </row>
    <row r="58" spans="1:12" hidden="1" x14ac:dyDescent="0.2">
      <c r="A58" s="107" t="s">
        <v>13336</v>
      </c>
      <c r="D58" s="107" t="s">
        <v>13285</v>
      </c>
      <c r="E58" s="107">
        <f t="shared" si="0"/>
        <v>2104009000</v>
      </c>
      <c r="F58" s="107" t="s">
        <v>13338</v>
      </c>
      <c r="G58" s="107" t="s">
        <v>15830</v>
      </c>
      <c r="H58" s="107" t="s">
        <v>13286</v>
      </c>
      <c r="I58" s="107" t="s">
        <v>16171</v>
      </c>
      <c r="J58" s="109">
        <v>36964</v>
      </c>
    </row>
    <row r="59" spans="1:12" hidden="1" x14ac:dyDescent="0.2">
      <c r="A59" s="107" t="s">
        <v>13336</v>
      </c>
      <c r="D59" s="107" t="s">
        <v>13287</v>
      </c>
      <c r="E59" s="107">
        <f t="shared" si="0"/>
        <v>2104011000</v>
      </c>
      <c r="F59" s="107" t="s">
        <v>13338</v>
      </c>
      <c r="G59" s="107" t="s">
        <v>15830</v>
      </c>
      <c r="H59" s="107" t="s">
        <v>16163</v>
      </c>
      <c r="I59" s="107" t="s">
        <v>13288</v>
      </c>
    </row>
    <row r="60" spans="1:12" hidden="1" x14ac:dyDescent="0.2">
      <c r="A60" s="107" t="s">
        <v>13336</v>
      </c>
      <c r="D60" s="107" t="s">
        <v>13289</v>
      </c>
      <c r="E60" s="107">
        <f t="shared" si="0"/>
        <v>2199001000</v>
      </c>
      <c r="F60" s="107" t="s">
        <v>13338</v>
      </c>
      <c r="G60" s="107" t="s">
        <v>13290</v>
      </c>
      <c r="H60" s="107" t="s">
        <v>13340</v>
      </c>
      <c r="I60" s="107" t="s">
        <v>13341</v>
      </c>
    </row>
    <row r="61" spans="1:12" hidden="1" x14ac:dyDescent="0.2">
      <c r="A61" s="107" t="s">
        <v>13336</v>
      </c>
      <c r="D61" s="107" t="s">
        <v>13291</v>
      </c>
      <c r="E61" s="107">
        <f t="shared" si="0"/>
        <v>2199002000</v>
      </c>
      <c r="F61" s="107" t="s">
        <v>13338</v>
      </c>
      <c r="G61" s="107" t="s">
        <v>13290</v>
      </c>
      <c r="H61" s="107" t="s">
        <v>13343</v>
      </c>
      <c r="I61" s="107" t="s">
        <v>13341</v>
      </c>
    </row>
    <row r="62" spans="1:12" hidden="1" x14ac:dyDescent="0.2">
      <c r="A62" s="107" t="s">
        <v>13336</v>
      </c>
      <c r="D62" s="107" t="s">
        <v>13292</v>
      </c>
      <c r="E62" s="107">
        <f t="shared" si="0"/>
        <v>2199003000</v>
      </c>
      <c r="F62" s="107" t="s">
        <v>13338</v>
      </c>
      <c r="G62" s="107" t="s">
        <v>13290</v>
      </c>
      <c r="H62" s="107" t="s">
        <v>16127</v>
      </c>
      <c r="I62" s="107" t="s">
        <v>13341</v>
      </c>
    </row>
    <row r="63" spans="1:12" hidden="1" x14ac:dyDescent="0.2">
      <c r="A63" s="107" t="s">
        <v>13336</v>
      </c>
      <c r="D63" s="107" t="s">
        <v>13293</v>
      </c>
      <c r="E63" s="107">
        <f t="shared" si="0"/>
        <v>2199004000</v>
      </c>
      <c r="F63" s="107" t="s">
        <v>13338</v>
      </c>
      <c r="G63" s="107" t="s">
        <v>13290</v>
      </c>
      <c r="H63" s="107" t="s">
        <v>16129</v>
      </c>
      <c r="I63" s="107" t="s">
        <v>16130</v>
      </c>
    </row>
    <row r="64" spans="1:12" hidden="1" x14ac:dyDescent="0.2">
      <c r="A64" s="107" t="s">
        <v>13336</v>
      </c>
      <c r="D64" s="107" t="s">
        <v>13294</v>
      </c>
      <c r="E64" s="107">
        <f t="shared" si="0"/>
        <v>2199004001</v>
      </c>
      <c r="F64" s="107" t="s">
        <v>13338</v>
      </c>
      <c r="G64" s="107" t="s">
        <v>13290</v>
      </c>
      <c r="H64" s="107" t="s">
        <v>16129</v>
      </c>
      <c r="I64" s="107" t="s">
        <v>16132</v>
      </c>
    </row>
    <row r="65" spans="1:12" hidden="1" x14ac:dyDescent="0.2">
      <c r="A65" s="107" t="s">
        <v>13336</v>
      </c>
      <c r="D65" s="107" t="s">
        <v>13295</v>
      </c>
      <c r="E65" s="107">
        <f t="shared" si="0"/>
        <v>2199004002</v>
      </c>
      <c r="F65" s="107" t="s">
        <v>13338</v>
      </c>
      <c r="G65" s="107" t="s">
        <v>13290</v>
      </c>
      <c r="H65" s="107" t="s">
        <v>16129</v>
      </c>
      <c r="I65" s="107" t="s">
        <v>16134</v>
      </c>
    </row>
    <row r="66" spans="1:12" hidden="1" x14ac:dyDescent="0.2">
      <c r="A66" s="107" t="s">
        <v>13336</v>
      </c>
      <c r="D66" s="107" t="s">
        <v>13296</v>
      </c>
      <c r="E66" s="107">
        <f t="shared" ref="E66:E129" si="1">VALUE(D66)</f>
        <v>2199005000</v>
      </c>
      <c r="F66" s="107" t="s">
        <v>13338</v>
      </c>
      <c r="G66" s="107" t="s">
        <v>13290</v>
      </c>
      <c r="H66" s="107" t="s">
        <v>16136</v>
      </c>
      <c r="I66" s="107" t="s">
        <v>13341</v>
      </c>
    </row>
    <row r="67" spans="1:12" hidden="1" x14ac:dyDescent="0.2">
      <c r="A67" s="107" t="s">
        <v>13336</v>
      </c>
      <c r="D67" s="107" t="s">
        <v>13297</v>
      </c>
      <c r="E67" s="107">
        <f t="shared" si="1"/>
        <v>2199006000</v>
      </c>
      <c r="F67" s="107" t="s">
        <v>13338</v>
      </c>
      <c r="G67" s="107" t="s">
        <v>13290</v>
      </c>
      <c r="H67" s="107" t="s">
        <v>16138</v>
      </c>
      <c r="I67" s="107" t="s">
        <v>16130</v>
      </c>
    </row>
    <row r="68" spans="1:12" hidden="1" x14ac:dyDescent="0.2">
      <c r="A68" s="107" t="s">
        <v>13336</v>
      </c>
      <c r="D68" s="107" t="s">
        <v>13298</v>
      </c>
      <c r="E68" s="107">
        <f t="shared" si="1"/>
        <v>2199006001</v>
      </c>
      <c r="F68" s="107" t="s">
        <v>13338</v>
      </c>
      <c r="G68" s="107" t="s">
        <v>13290</v>
      </c>
      <c r="H68" s="107" t="s">
        <v>16138</v>
      </c>
      <c r="I68" s="107" t="s">
        <v>16132</v>
      </c>
    </row>
    <row r="69" spans="1:12" hidden="1" x14ac:dyDescent="0.2">
      <c r="A69" s="107" t="s">
        <v>13336</v>
      </c>
      <c r="D69" s="107" t="s">
        <v>13299</v>
      </c>
      <c r="E69" s="107">
        <f t="shared" si="1"/>
        <v>2199006002</v>
      </c>
      <c r="F69" s="107" t="s">
        <v>13338</v>
      </c>
      <c r="G69" s="107" t="s">
        <v>13290</v>
      </c>
      <c r="H69" s="107" t="s">
        <v>16138</v>
      </c>
      <c r="I69" s="107" t="s">
        <v>16134</v>
      </c>
    </row>
    <row r="70" spans="1:12" hidden="1" x14ac:dyDescent="0.2">
      <c r="A70" s="107" t="s">
        <v>13336</v>
      </c>
      <c r="D70" s="107" t="s">
        <v>13300</v>
      </c>
      <c r="E70" s="107">
        <f t="shared" si="1"/>
        <v>2199007000</v>
      </c>
      <c r="F70" s="107" t="s">
        <v>13338</v>
      </c>
      <c r="G70" s="107" t="s">
        <v>13290</v>
      </c>
      <c r="H70" s="107" t="s">
        <v>16142</v>
      </c>
      <c r="I70" s="107" t="s">
        <v>13341</v>
      </c>
    </row>
    <row r="71" spans="1:12" hidden="1" x14ac:dyDescent="0.2">
      <c r="A71" s="107" t="s">
        <v>13336</v>
      </c>
      <c r="D71" s="107" t="s">
        <v>13301</v>
      </c>
      <c r="E71" s="107">
        <f t="shared" si="1"/>
        <v>2199008000</v>
      </c>
      <c r="F71" s="107" t="s">
        <v>13338</v>
      </c>
      <c r="G71" s="107" t="s">
        <v>13290</v>
      </c>
      <c r="H71" s="107" t="s">
        <v>16144</v>
      </c>
      <c r="I71" s="107" t="s">
        <v>13341</v>
      </c>
    </row>
    <row r="72" spans="1:12" hidden="1" x14ac:dyDescent="0.2">
      <c r="A72" s="107" t="s">
        <v>13336</v>
      </c>
      <c r="D72" s="107" t="s">
        <v>13302</v>
      </c>
      <c r="E72" s="107">
        <f t="shared" si="1"/>
        <v>2199009000</v>
      </c>
      <c r="F72" s="107" t="s">
        <v>13338</v>
      </c>
      <c r="G72" s="107" t="s">
        <v>13290</v>
      </c>
      <c r="H72" s="107" t="s">
        <v>16146</v>
      </c>
      <c r="I72" s="107" t="s">
        <v>13341</v>
      </c>
      <c r="K72" s="109">
        <v>38019</v>
      </c>
      <c r="L72" s="107" t="s">
        <v>16147</v>
      </c>
    </row>
    <row r="73" spans="1:12" hidden="1" x14ac:dyDescent="0.2">
      <c r="A73" s="107" t="s">
        <v>13336</v>
      </c>
      <c r="D73" s="107" t="s">
        <v>13303</v>
      </c>
      <c r="E73" s="107">
        <f t="shared" si="1"/>
        <v>2199010000</v>
      </c>
      <c r="F73" s="107" t="s">
        <v>13338</v>
      </c>
      <c r="G73" s="107" t="s">
        <v>13290</v>
      </c>
      <c r="H73" s="107" t="s">
        <v>16149</v>
      </c>
      <c r="I73" s="107" t="s">
        <v>13341</v>
      </c>
    </row>
    <row r="74" spans="1:12" hidden="1" x14ac:dyDescent="0.2">
      <c r="A74" s="107" t="s">
        <v>13336</v>
      </c>
      <c r="D74" s="107" t="s">
        <v>13304</v>
      </c>
      <c r="E74" s="107">
        <f t="shared" si="1"/>
        <v>2199011000</v>
      </c>
      <c r="F74" s="107" t="s">
        <v>13338</v>
      </c>
      <c r="G74" s="107" t="s">
        <v>13290</v>
      </c>
      <c r="H74" s="107" t="s">
        <v>16163</v>
      </c>
      <c r="I74" s="107" t="s">
        <v>13288</v>
      </c>
    </row>
    <row r="75" spans="1:12" hidden="1" x14ac:dyDescent="0.2">
      <c r="A75" s="107" t="s">
        <v>13336</v>
      </c>
      <c r="D75" s="107" t="s">
        <v>13305</v>
      </c>
      <c r="E75" s="107">
        <f t="shared" si="1"/>
        <v>2294000000</v>
      </c>
      <c r="F75" s="107" t="s">
        <v>13306</v>
      </c>
      <c r="G75" s="107" t="s">
        <v>13307</v>
      </c>
      <c r="H75" s="107" t="s">
        <v>13308</v>
      </c>
      <c r="I75" s="107" t="s">
        <v>13309</v>
      </c>
    </row>
    <row r="76" spans="1:12" hidden="1" x14ac:dyDescent="0.2">
      <c r="A76" s="107" t="s">
        <v>13336</v>
      </c>
      <c r="D76" s="107" t="s">
        <v>13310</v>
      </c>
      <c r="E76" s="107">
        <f t="shared" si="1"/>
        <v>2294000001</v>
      </c>
      <c r="F76" s="107" t="s">
        <v>13306</v>
      </c>
      <c r="G76" s="107" t="s">
        <v>13307</v>
      </c>
      <c r="H76" s="107" t="s">
        <v>13308</v>
      </c>
      <c r="I76" s="107" t="s">
        <v>13311</v>
      </c>
    </row>
    <row r="77" spans="1:12" hidden="1" x14ac:dyDescent="0.2">
      <c r="A77" s="107" t="s">
        <v>13336</v>
      </c>
      <c r="D77" s="107" t="s">
        <v>13312</v>
      </c>
      <c r="E77" s="107">
        <f t="shared" si="1"/>
        <v>2294000002</v>
      </c>
      <c r="F77" s="107" t="s">
        <v>13306</v>
      </c>
      <c r="G77" s="107" t="s">
        <v>13307</v>
      </c>
      <c r="H77" s="107" t="s">
        <v>13308</v>
      </c>
      <c r="I77" s="107" t="s">
        <v>13313</v>
      </c>
    </row>
    <row r="78" spans="1:12" hidden="1" x14ac:dyDescent="0.2">
      <c r="A78" s="107" t="s">
        <v>13336</v>
      </c>
      <c r="D78" s="107" t="s">
        <v>13314</v>
      </c>
      <c r="E78" s="107">
        <f t="shared" si="1"/>
        <v>2294005000</v>
      </c>
      <c r="F78" s="107" t="s">
        <v>13306</v>
      </c>
      <c r="G78" s="107" t="s">
        <v>13307</v>
      </c>
      <c r="H78" s="107" t="s">
        <v>15673</v>
      </c>
      <c r="I78" s="107" t="s">
        <v>13309</v>
      </c>
    </row>
    <row r="79" spans="1:12" hidden="1" x14ac:dyDescent="0.2">
      <c r="A79" s="107" t="s">
        <v>13336</v>
      </c>
      <c r="D79" s="107" t="s">
        <v>15674</v>
      </c>
      <c r="E79" s="107">
        <f t="shared" si="1"/>
        <v>2294005001</v>
      </c>
      <c r="F79" s="107" t="s">
        <v>13306</v>
      </c>
      <c r="G79" s="107" t="s">
        <v>13307</v>
      </c>
      <c r="H79" s="107" t="s">
        <v>15673</v>
      </c>
      <c r="I79" s="107" t="s">
        <v>13311</v>
      </c>
    </row>
    <row r="80" spans="1:12" hidden="1" x14ac:dyDescent="0.2">
      <c r="A80" s="107" t="s">
        <v>13336</v>
      </c>
      <c r="D80" s="107" t="s">
        <v>15675</v>
      </c>
      <c r="E80" s="107">
        <f t="shared" si="1"/>
        <v>2294005002</v>
      </c>
      <c r="F80" s="107" t="s">
        <v>13306</v>
      </c>
      <c r="G80" s="107" t="s">
        <v>13307</v>
      </c>
      <c r="H80" s="107" t="s">
        <v>15673</v>
      </c>
      <c r="I80" s="107" t="s">
        <v>13313</v>
      </c>
    </row>
    <row r="81" spans="1:10" hidden="1" x14ac:dyDescent="0.2">
      <c r="A81" s="107" t="s">
        <v>13336</v>
      </c>
      <c r="D81" s="107" t="s">
        <v>15676</v>
      </c>
      <c r="E81" s="107">
        <f t="shared" si="1"/>
        <v>2294010000</v>
      </c>
      <c r="F81" s="107" t="s">
        <v>13306</v>
      </c>
      <c r="G81" s="107" t="s">
        <v>13307</v>
      </c>
      <c r="H81" s="107" t="s">
        <v>15677</v>
      </c>
      <c r="I81" s="107" t="s">
        <v>13309</v>
      </c>
    </row>
    <row r="82" spans="1:10" hidden="1" x14ac:dyDescent="0.2">
      <c r="A82" s="107" t="s">
        <v>13336</v>
      </c>
      <c r="D82" s="107" t="s">
        <v>15678</v>
      </c>
      <c r="E82" s="107">
        <f t="shared" si="1"/>
        <v>2294010001</v>
      </c>
      <c r="F82" s="107" t="s">
        <v>13306</v>
      </c>
      <c r="G82" s="107" t="s">
        <v>13307</v>
      </c>
      <c r="H82" s="107" t="s">
        <v>15677</v>
      </c>
      <c r="I82" s="107" t="s">
        <v>13311</v>
      </c>
    </row>
    <row r="83" spans="1:10" hidden="1" x14ac:dyDescent="0.2">
      <c r="A83" s="107" t="s">
        <v>13336</v>
      </c>
      <c r="D83" s="107" t="s">
        <v>15679</v>
      </c>
      <c r="E83" s="107">
        <f t="shared" si="1"/>
        <v>2294010002</v>
      </c>
      <c r="F83" s="107" t="s">
        <v>13306</v>
      </c>
      <c r="G83" s="107" t="s">
        <v>13307</v>
      </c>
      <c r="H83" s="107" t="s">
        <v>15677</v>
      </c>
      <c r="I83" s="107" t="s">
        <v>13313</v>
      </c>
    </row>
    <row r="84" spans="1:10" hidden="1" x14ac:dyDescent="0.2">
      <c r="A84" s="107" t="s">
        <v>13336</v>
      </c>
      <c r="D84" s="107" t="s">
        <v>15680</v>
      </c>
      <c r="E84" s="107">
        <f t="shared" si="1"/>
        <v>2294015000</v>
      </c>
      <c r="F84" s="107" t="s">
        <v>13306</v>
      </c>
      <c r="G84" s="107" t="s">
        <v>13307</v>
      </c>
      <c r="H84" s="107" t="s">
        <v>15681</v>
      </c>
      <c r="I84" s="107" t="s">
        <v>13309</v>
      </c>
    </row>
    <row r="85" spans="1:10" hidden="1" x14ac:dyDescent="0.2">
      <c r="A85" s="107" t="s">
        <v>13336</v>
      </c>
      <c r="D85" s="107" t="s">
        <v>15682</v>
      </c>
      <c r="E85" s="107">
        <f t="shared" si="1"/>
        <v>2294015001</v>
      </c>
      <c r="F85" s="107" t="s">
        <v>13306</v>
      </c>
      <c r="G85" s="107" t="s">
        <v>13307</v>
      </c>
      <c r="H85" s="107" t="s">
        <v>15681</v>
      </c>
      <c r="I85" s="107" t="s">
        <v>13311</v>
      </c>
    </row>
    <row r="86" spans="1:10" hidden="1" x14ac:dyDescent="0.2">
      <c r="A86" s="107" t="s">
        <v>13336</v>
      </c>
      <c r="D86" s="107" t="s">
        <v>11563</v>
      </c>
      <c r="E86" s="107">
        <f t="shared" si="1"/>
        <v>2294015002</v>
      </c>
      <c r="F86" s="107" t="s">
        <v>13306</v>
      </c>
      <c r="G86" s="107" t="s">
        <v>13307</v>
      </c>
      <c r="H86" s="107" t="s">
        <v>15681</v>
      </c>
      <c r="I86" s="107" t="s">
        <v>13313</v>
      </c>
    </row>
    <row r="87" spans="1:10" hidden="1" x14ac:dyDescent="0.2">
      <c r="A87" s="107" t="s">
        <v>13336</v>
      </c>
      <c r="D87" s="107" t="s">
        <v>11564</v>
      </c>
      <c r="E87" s="107">
        <f t="shared" si="1"/>
        <v>2296000000</v>
      </c>
      <c r="F87" s="107" t="s">
        <v>13306</v>
      </c>
      <c r="G87" s="107" t="s">
        <v>11565</v>
      </c>
      <c r="H87" s="107" t="s">
        <v>11566</v>
      </c>
      <c r="I87" s="107" t="s">
        <v>13309</v>
      </c>
    </row>
    <row r="88" spans="1:10" hidden="1" x14ac:dyDescent="0.2">
      <c r="A88" s="107" t="s">
        <v>13336</v>
      </c>
      <c r="D88" s="107" t="s">
        <v>11567</v>
      </c>
      <c r="E88" s="107">
        <f t="shared" si="1"/>
        <v>2296005000</v>
      </c>
      <c r="F88" s="107" t="s">
        <v>13306</v>
      </c>
      <c r="G88" s="107" t="s">
        <v>11565</v>
      </c>
      <c r="H88" s="107" t="s">
        <v>11568</v>
      </c>
      <c r="I88" s="107" t="s">
        <v>13309</v>
      </c>
    </row>
    <row r="89" spans="1:10" hidden="1" x14ac:dyDescent="0.2">
      <c r="A89" s="107" t="s">
        <v>13336</v>
      </c>
      <c r="D89" s="107" t="s">
        <v>11569</v>
      </c>
      <c r="E89" s="107">
        <f t="shared" si="1"/>
        <v>2296010000</v>
      </c>
      <c r="F89" s="107" t="s">
        <v>13306</v>
      </c>
      <c r="G89" s="107" t="s">
        <v>11565</v>
      </c>
      <c r="H89" s="107" t="s">
        <v>11570</v>
      </c>
      <c r="I89" s="107" t="s">
        <v>13309</v>
      </c>
    </row>
    <row r="90" spans="1:10" hidden="1" x14ac:dyDescent="0.2">
      <c r="A90" s="107" t="s">
        <v>13336</v>
      </c>
      <c r="D90" s="107" t="s">
        <v>11571</v>
      </c>
      <c r="E90" s="107">
        <f t="shared" si="1"/>
        <v>2301000000</v>
      </c>
      <c r="F90" s="107" t="s">
        <v>11572</v>
      </c>
      <c r="G90" s="107" t="s">
        <v>11573</v>
      </c>
      <c r="H90" s="107" t="s">
        <v>11574</v>
      </c>
      <c r="I90" s="107" t="s">
        <v>15138</v>
      </c>
    </row>
    <row r="91" spans="1:10" hidden="1" x14ac:dyDescent="0.2">
      <c r="A91" s="107" t="s">
        <v>13336</v>
      </c>
      <c r="D91" s="107" t="s">
        <v>11575</v>
      </c>
      <c r="E91" s="107">
        <f t="shared" si="1"/>
        <v>2301010000</v>
      </c>
      <c r="F91" s="107" t="s">
        <v>11572</v>
      </c>
      <c r="G91" s="107" t="s">
        <v>11573</v>
      </c>
      <c r="H91" s="107" t="s">
        <v>11576</v>
      </c>
      <c r="I91" s="107" t="s">
        <v>15138</v>
      </c>
    </row>
    <row r="92" spans="1:10" hidden="1" x14ac:dyDescent="0.2">
      <c r="A92" s="107" t="s">
        <v>13336</v>
      </c>
      <c r="D92" s="107" t="s">
        <v>11577</v>
      </c>
      <c r="E92" s="107">
        <f t="shared" si="1"/>
        <v>2301010010</v>
      </c>
      <c r="F92" s="107" t="s">
        <v>11572</v>
      </c>
      <c r="G92" s="107" t="s">
        <v>11573</v>
      </c>
      <c r="H92" s="107" t="s">
        <v>11576</v>
      </c>
      <c r="I92" s="107" t="s">
        <v>11578</v>
      </c>
    </row>
    <row r="93" spans="1:10" hidden="1" x14ac:dyDescent="0.2">
      <c r="A93" s="107" t="s">
        <v>13336</v>
      </c>
      <c r="D93" s="107" t="s">
        <v>13315</v>
      </c>
      <c r="E93" s="107">
        <f t="shared" si="1"/>
        <v>2301020000</v>
      </c>
      <c r="F93" s="107" t="s">
        <v>11572</v>
      </c>
      <c r="G93" s="107" t="s">
        <v>11573</v>
      </c>
      <c r="H93" s="107" t="s">
        <v>13316</v>
      </c>
      <c r="I93" s="107" t="s">
        <v>15138</v>
      </c>
      <c r="J93" s="109">
        <v>36552</v>
      </c>
    </row>
    <row r="94" spans="1:10" hidden="1" x14ac:dyDescent="0.2">
      <c r="A94" s="107" t="s">
        <v>13336</v>
      </c>
      <c r="D94" s="107" t="s">
        <v>13317</v>
      </c>
      <c r="E94" s="107">
        <f t="shared" si="1"/>
        <v>2301030000</v>
      </c>
      <c r="F94" s="107" t="s">
        <v>11572</v>
      </c>
      <c r="G94" s="107" t="s">
        <v>11573</v>
      </c>
      <c r="H94" s="107" t="s">
        <v>13318</v>
      </c>
      <c r="I94" s="107" t="s">
        <v>15138</v>
      </c>
      <c r="J94" s="109">
        <v>36552</v>
      </c>
    </row>
    <row r="95" spans="1:10" hidden="1" x14ac:dyDescent="0.2">
      <c r="A95" s="107" t="s">
        <v>13336</v>
      </c>
      <c r="D95" s="107" t="s">
        <v>13319</v>
      </c>
      <c r="E95" s="107">
        <f t="shared" si="1"/>
        <v>2301040000</v>
      </c>
      <c r="F95" s="107" t="s">
        <v>11572</v>
      </c>
      <c r="G95" s="107" t="s">
        <v>11573</v>
      </c>
      <c r="H95" s="107" t="s">
        <v>13320</v>
      </c>
      <c r="I95" s="107" t="s">
        <v>15138</v>
      </c>
      <c r="J95" s="109">
        <v>36552</v>
      </c>
    </row>
    <row r="96" spans="1:10" hidden="1" x14ac:dyDescent="0.2">
      <c r="A96" s="107" t="s">
        <v>13336</v>
      </c>
      <c r="D96" s="107" t="s">
        <v>13321</v>
      </c>
      <c r="E96" s="107">
        <f t="shared" si="1"/>
        <v>2302000000</v>
      </c>
      <c r="F96" s="107" t="s">
        <v>11572</v>
      </c>
      <c r="G96" s="107" t="s">
        <v>13322</v>
      </c>
      <c r="H96" s="107" t="s">
        <v>11574</v>
      </c>
      <c r="I96" s="107" t="s">
        <v>15138</v>
      </c>
    </row>
    <row r="97" spans="1:12" hidden="1" x14ac:dyDescent="0.2">
      <c r="A97" s="107" t="s">
        <v>13336</v>
      </c>
      <c r="D97" s="107" t="s">
        <v>13323</v>
      </c>
      <c r="E97" s="107">
        <f t="shared" si="1"/>
        <v>2302002000</v>
      </c>
      <c r="F97" s="107" t="s">
        <v>11572</v>
      </c>
      <c r="G97" s="107" t="s">
        <v>13322</v>
      </c>
      <c r="H97" s="107" t="s">
        <v>13324</v>
      </c>
      <c r="I97" s="107" t="s">
        <v>13325</v>
      </c>
      <c r="K97" s="109">
        <v>38037</v>
      </c>
      <c r="L97" s="107" t="s">
        <v>13218</v>
      </c>
    </row>
    <row r="98" spans="1:12" hidden="1" x14ac:dyDescent="0.2">
      <c r="A98" s="107" t="s">
        <v>13336</v>
      </c>
      <c r="D98" s="107" t="s">
        <v>13219</v>
      </c>
      <c r="E98" s="107">
        <f t="shared" si="1"/>
        <v>2302002100</v>
      </c>
      <c r="F98" s="107" t="s">
        <v>11572</v>
      </c>
      <c r="G98" s="107" t="s">
        <v>13322</v>
      </c>
      <c r="H98" s="107" t="s">
        <v>13324</v>
      </c>
      <c r="I98" s="107" t="s">
        <v>13220</v>
      </c>
      <c r="J98" s="109">
        <v>37778</v>
      </c>
      <c r="K98" s="109">
        <v>38037</v>
      </c>
      <c r="L98" s="107" t="s">
        <v>13221</v>
      </c>
    </row>
    <row r="99" spans="1:12" hidden="1" x14ac:dyDescent="0.2">
      <c r="A99" s="107" t="s">
        <v>13336</v>
      </c>
      <c r="D99" s="107" t="s">
        <v>13222</v>
      </c>
      <c r="E99" s="107">
        <f t="shared" si="1"/>
        <v>2302002200</v>
      </c>
      <c r="F99" s="107" t="s">
        <v>11572</v>
      </c>
      <c r="G99" s="107" t="s">
        <v>13322</v>
      </c>
      <c r="H99" s="107" t="s">
        <v>13324</v>
      </c>
      <c r="I99" s="107" t="s">
        <v>13223</v>
      </c>
      <c r="J99" s="109">
        <v>37778</v>
      </c>
      <c r="K99" s="109">
        <v>38037</v>
      </c>
      <c r="L99" s="107" t="s">
        <v>13221</v>
      </c>
    </row>
    <row r="100" spans="1:12" hidden="1" x14ac:dyDescent="0.2">
      <c r="A100" s="107" t="s">
        <v>13336</v>
      </c>
      <c r="D100" s="107" t="s">
        <v>13224</v>
      </c>
      <c r="E100" s="107">
        <f t="shared" si="1"/>
        <v>2302003000</v>
      </c>
      <c r="F100" s="107" t="s">
        <v>11572</v>
      </c>
      <c r="G100" s="107" t="s">
        <v>13322</v>
      </c>
      <c r="H100" s="107" t="s">
        <v>13225</v>
      </c>
      <c r="I100" s="107" t="s">
        <v>13226</v>
      </c>
      <c r="J100" s="109">
        <v>37484</v>
      </c>
      <c r="K100" s="109">
        <v>38037</v>
      </c>
      <c r="L100" s="107" t="s">
        <v>13218</v>
      </c>
    </row>
    <row r="101" spans="1:12" hidden="1" x14ac:dyDescent="0.2">
      <c r="A101" s="107" t="s">
        <v>13336</v>
      </c>
      <c r="D101" s="107" t="s">
        <v>13227</v>
      </c>
      <c r="E101" s="107">
        <f t="shared" si="1"/>
        <v>2302003100</v>
      </c>
      <c r="F101" s="107" t="s">
        <v>11572</v>
      </c>
      <c r="G101" s="107" t="s">
        <v>13322</v>
      </c>
      <c r="H101" s="107" t="s">
        <v>13225</v>
      </c>
      <c r="I101" s="107" t="s">
        <v>13228</v>
      </c>
      <c r="J101" s="109">
        <v>37778</v>
      </c>
      <c r="K101" s="109">
        <v>38037</v>
      </c>
      <c r="L101" s="107" t="s">
        <v>13221</v>
      </c>
    </row>
    <row r="102" spans="1:12" hidden="1" x14ac:dyDescent="0.2">
      <c r="A102" s="107" t="s">
        <v>13336</v>
      </c>
      <c r="D102" s="107" t="s">
        <v>13229</v>
      </c>
      <c r="E102" s="107">
        <f t="shared" si="1"/>
        <v>2302003200</v>
      </c>
      <c r="F102" s="107" t="s">
        <v>11572</v>
      </c>
      <c r="G102" s="107" t="s">
        <v>13322</v>
      </c>
      <c r="H102" s="107" t="s">
        <v>13225</v>
      </c>
      <c r="I102" s="107" t="s">
        <v>13230</v>
      </c>
      <c r="J102" s="109">
        <v>37778</v>
      </c>
      <c r="K102" s="109">
        <v>38037</v>
      </c>
      <c r="L102" s="107" t="s">
        <v>13221</v>
      </c>
    </row>
    <row r="103" spans="1:12" hidden="1" x14ac:dyDescent="0.2">
      <c r="A103" s="107" t="s">
        <v>13336</v>
      </c>
      <c r="D103" s="107" t="s">
        <v>13231</v>
      </c>
      <c r="E103" s="107">
        <f t="shared" si="1"/>
        <v>2302010000</v>
      </c>
      <c r="F103" s="107" t="s">
        <v>11572</v>
      </c>
      <c r="G103" s="107" t="s">
        <v>13322</v>
      </c>
      <c r="H103" s="107" t="s">
        <v>13232</v>
      </c>
      <c r="I103" s="107" t="s">
        <v>15138</v>
      </c>
    </row>
    <row r="104" spans="1:12" hidden="1" x14ac:dyDescent="0.2">
      <c r="A104" s="107" t="s">
        <v>13336</v>
      </c>
      <c r="D104" s="107" t="s">
        <v>13233</v>
      </c>
      <c r="E104" s="107">
        <f t="shared" si="1"/>
        <v>2302040000</v>
      </c>
      <c r="F104" s="107" t="s">
        <v>11572</v>
      </c>
      <c r="G104" s="107" t="s">
        <v>13322</v>
      </c>
      <c r="H104" s="107" t="s">
        <v>13234</v>
      </c>
      <c r="I104" s="107" t="s">
        <v>15138</v>
      </c>
    </row>
    <row r="105" spans="1:12" hidden="1" x14ac:dyDescent="0.2">
      <c r="A105" s="107" t="s">
        <v>13336</v>
      </c>
      <c r="D105" s="107" t="s">
        <v>13235</v>
      </c>
      <c r="E105" s="107">
        <f t="shared" si="1"/>
        <v>2302050000</v>
      </c>
      <c r="F105" s="107" t="s">
        <v>11572</v>
      </c>
      <c r="G105" s="107" t="s">
        <v>13322</v>
      </c>
      <c r="H105" s="107" t="s">
        <v>13236</v>
      </c>
      <c r="I105" s="107" t="s">
        <v>15138</v>
      </c>
    </row>
    <row r="106" spans="1:12" hidden="1" x14ac:dyDescent="0.2">
      <c r="A106" s="107" t="s">
        <v>13336</v>
      </c>
      <c r="D106" s="107" t="s">
        <v>13237</v>
      </c>
      <c r="E106" s="107">
        <f t="shared" si="1"/>
        <v>2302070000</v>
      </c>
      <c r="F106" s="107" t="s">
        <v>11572</v>
      </c>
      <c r="G106" s="107" t="s">
        <v>13322</v>
      </c>
      <c r="H106" s="107" t="s">
        <v>13238</v>
      </c>
      <c r="I106" s="107" t="s">
        <v>15138</v>
      </c>
    </row>
    <row r="107" spans="1:12" hidden="1" x14ac:dyDescent="0.2">
      <c r="A107" s="107" t="s">
        <v>13336</v>
      </c>
      <c r="D107" s="107" t="s">
        <v>13239</v>
      </c>
      <c r="E107" s="107">
        <f t="shared" si="1"/>
        <v>2302070001</v>
      </c>
      <c r="F107" s="107" t="s">
        <v>11572</v>
      </c>
      <c r="G107" s="107" t="s">
        <v>13322</v>
      </c>
      <c r="H107" s="107" t="s">
        <v>13238</v>
      </c>
      <c r="I107" s="107" t="s">
        <v>13240</v>
      </c>
    </row>
    <row r="108" spans="1:12" hidden="1" x14ac:dyDescent="0.2">
      <c r="A108" s="107" t="s">
        <v>13336</v>
      </c>
      <c r="D108" s="107" t="s">
        <v>13241</v>
      </c>
      <c r="E108" s="107">
        <f t="shared" si="1"/>
        <v>2302070005</v>
      </c>
      <c r="F108" s="107" t="s">
        <v>11572</v>
      </c>
      <c r="G108" s="107" t="s">
        <v>13322</v>
      </c>
      <c r="H108" s="107" t="s">
        <v>13238</v>
      </c>
      <c r="I108" s="107" t="s">
        <v>13242</v>
      </c>
    </row>
    <row r="109" spans="1:12" hidden="1" x14ac:dyDescent="0.2">
      <c r="A109" s="107" t="s">
        <v>13336</v>
      </c>
      <c r="D109" s="107" t="s">
        <v>13243</v>
      </c>
      <c r="E109" s="107">
        <f t="shared" si="1"/>
        <v>2302070010</v>
      </c>
      <c r="F109" s="107" t="s">
        <v>11572</v>
      </c>
      <c r="G109" s="107" t="s">
        <v>13322</v>
      </c>
      <c r="H109" s="107" t="s">
        <v>13238</v>
      </c>
      <c r="I109" s="107" t="s">
        <v>13244</v>
      </c>
    </row>
    <row r="110" spans="1:12" hidden="1" x14ac:dyDescent="0.2">
      <c r="A110" s="107" t="s">
        <v>13336</v>
      </c>
      <c r="D110" s="107" t="s">
        <v>13245</v>
      </c>
      <c r="E110" s="107">
        <f t="shared" si="1"/>
        <v>2302080000</v>
      </c>
      <c r="F110" s="107" t="s">
        <v>11572</v>
      </c>
      <c r="G110" s="107" t="s">
        <v>13322</v>
      </c>
      <c r="H110" s="107" t="s">
        <v>13246</v>
      </c>
      <c r="I110" s="107" t="s">
        <v>15138</v>
      </c>
    </row>
    <row r="111" spans="1:12" hidden="1" x14ac:dyDescent="0.2">
      <c r="A111" s="107" t="s">
        <v>13336</v>
      </c>
      <c r="D111" s="107" t="s">
        <v>13247</v>
      </c>
      <c r="E111" s="107">
        <f t="shared" si="1"/>
        <v>2302080002</v>
      </c>
      <c r="F111" s="107" t="s">
        <v>11572</v>
      </c>
      <c r="G111" s="107" t="s">
        <v>13322</v>
      </c>
      <c r="H111" s="107" t="s">
        <v>13246</v>
      </c>
      <c r="I111" s="107" t="s">
        <v>13248</v>
      </c>
      <c r="J111" s="109">
        <v>36797</v>
      </c>
    </row>
    <row r="112" spans="1:12" hidden="1" x14ac:dyDescent="0.2">
      <c r="A112" s="107" t="s">
        <v>13336</v>
      </c>
      <c r="D112" s="107" t="s">
        <v>13249</v>
      </c>
      <c r="E112" s="107">
        <f t="shared" si="1"/>
        <v>2303000000</v>
      </c>
      <c r="F112" s="107" t="s">
        <v>11572</v>
      </c>
      <c r="G112" s="107" t="s">
        <v>13250</v>
      </c>
      <c r="H112" s="107" t="s">
        <v>11574</v>
      </c>
      <c r="I112" s="107" t="s">
        <v>15138</v>
      </c>
    </row>
    <row r="113" spans="1:9" hidden="1" x14ac:dyDescent="0.2">
      <c r="A113" s="107" t="s">
        <v>13336</v>
      </c>
      <c r="D113" s="107" t="s">
        <v>13251</v>
      </c>
      <c r="E113" s="107">
        <f t="shared" si="1"/>
        <v>2303020000</v>
      </c>
      <c r="F113" s="107" t="s">
        <v>11572</v>
      </c>
      <c r="G113" s="107" t="s">
        <v>13250</v>
      </c>
      <c r="H113" s="107" t="s">
        <v>13252</v>
      </c>
      <c r="I113" s="107" t="s">
        <v>15138</v>
      </c>
    </row>
    <row r="114" spans="1:9" hidden="1" x14ac:dyDescent="0.2">
      <c r="A114" s="107" t="s">
        <v>13336</v>
      </c>
      <c r="D114" s="107" t="s">
        <v>13253</v>
      </c>
      <c r="E114" s="107">
        <f t="shared" si="1"/>
        <v>2304000000</v>
      </c>
      <c r="F114" s="107" t="s">
        <v>11572</v>
      </c>
      <c r="G114" s="107" t="s">
        <v>13254</v>
      </c>
      <c r="H114" s="107" t="s">
        <v>11574</v>
      </c>
      <c r="I114" s="107" t="s">
        <v>15138</v>
      </c>
    </row>
    <row r="115" spans="1:9" hidden="1" x14ac:dyDescent="0.2">
      <c r="A115" s="107" t="s">
        <v>13336</v>
      </c>
      <c r="D115" s="107" t="s">
        <v>13255</v>
      </c>
      <c r="E115" s="107">
        <f t="shared" si="1"/>
        <v>2304050000</v>
      </c>
      <c r="F115" s="107" t="s">
        <v>11572</v>
      </c>
      <c r="G115" s="107" t="s">
        <v>13254</v>
      </c>
      <c r="H115" s="107" t="s">
        <v>13256</v>
      </c>
      <c r="I115" s="107" t="s">
        <v>15138</v>
      </c>
    </row>
    <row r="116" spans="1:9" hidden="1" x14ac:dyDescent="0.2">
      <c r="A116" s="107" t="s">
        <v>13336</v>
      </c>
      <c r="D116" s="107" t="s">
        <v>13257</v>
      </c>
      <c r="E116" s="107">
        <f t="shared" si="1"/>
        <v>2305000000</v>
      </c>
      <c r="F116" s="107" t="s">
        <v>11572</v>
      </c>
      <c r="G116" s="107" t="s">
        <v>13258</v>
      </c>
      <c r="H116" s="107" t="s">
        <v>11574</v>
      </c>
      <c r="I116" s="107" t="s">
        <v>15138</v>
      </c>
    </row>
    <row r="117" spans="1:9" hidden="1" x14ac:dyDescent="0.2">
      <c r="A117" s="107" t="s">
        <v>13336</v>
      </c>
      <c r="D117" s="107" t="s">
        <v>13259</v>
      </c>
      <c r="E117" s="107">
        <f t="shared" si="1"/>
        <v>2305070000</v>
      </c>
      <c r="F117" s="107" t="s">
        <v>11572</v>
      </c>
      <c r="G117" s="107" t="s">
        <v>13258</v>
      </c>
      <c r="H117" s="107" t="s">
        <v>13260</v>
      </c>
      <c r="I117" s="107" t="s">
        <v>15138</v>
      </c>
    </row>
    <row r="118" spans="1:9" hidden="1" x14ac:dyDescent="0.2">
      <c r="A118" s="107" t="s">
        <v>13336</v>
      </c>
      <c r="D118" s="107" t="s">
        <v>13261</v>
      </c>
      <c r="E118" s="107">
        <f t="shared" si="1"/>
        <v>2305080000</v>
      </c>
      <c r="F118" s="107" t="s">
        <v>11572</v>
      </c>
      <c r="G118" s="107" t="s">
        <v>13258</v>
      </c>
      <c r="H118" s="107" t="s">
        <v>13262</v>
      </c>
      <c r="I118" s="107" t="s">
        <v>15138</v>
      </c>
    </row>
    <row r="119" spans="1:9" hidden="1" x14ac:dyDescent="0.2">
      <c r="A119" s="107" t="s">
        <v>13336</v>
      </c>
      <c r="D119" s="107" t="s">
        <v>13263</v>
      </c>
      <c r="E119" s="107">
        <f t="shared" si="1"/>
        <v>2306000000</v>
      </c>
      <c r="F119" s="107" t="s">
        <v>11572</v>
      </c>
      <c r="G119" s="107" t="s">
        <v>13264</v>
      </c>
      <c r="H119" s="107" t="s">
        <v>11574</v>
      </c>
      <c r="I119" s="107" t="s">
        <v>15138</v>
      </c>
    </row>
    <row r="120" spans="1:9" hidden="1" x14ac:dyDescent="0.2">
      <c r="A120" s="107" t="s">
        <v>13336</v>
      </c>
      <c r="D120" s="107" t="s">
        <v>13265</v>
      </c>
      <c r="E120" s="107">
        <f t="shared" si="1"/>
        <v>2306010000</v>
      </c>
      <c r="F120" s="107" t="s">
        <v>11572</v>
      </c>
      <c r="G120" s="107" t="s">
        <v>13264</v>
      </c>
      <c r="H120" s="107" t="s">
        <v>13266</v>
      </c>
      <c r="I120" s="107" t="s">
        <v>15138</v>
      </c>
    </row>
    <row r="121" spans="1:9" hidden="1" x14ac:dyDescent="0.2">
      <c r="A121" s="107" t="s">
        <v>13336</v>
      </c>
      <c r="D121" s="107" t="s">
        <v>13267</v>
      </c>
      <c r="E121" s="107">
        <f t="shared" si="1"/>
        <v>2307000000</v>
      </c>
      <c r="F121" s="107" t="s">
        <v>11572</v>
      </c>
      <c r="G121" s="107" t="s">
        <v>13268</v>
      </c>
      <c r="H121" s="107" t="s">
        <v>11574</v>
      </c>
      <c r="I121" s="107" t="s">
        <v>15138</v>
      </c>
    </row>
    <row r="122" spans="1:9" hidden="1" x14ac:dyDescent="0.2">
      <c r="A122" s="107" t="s">
        <v>13336</v>
      </c>
      <c r="D122" s="107" t="s">
        <v>13269</v>
      </c>
      <c r="E122" s="107">
        <f t="shared" si="1"/>
        <v>2307010000</v>
      </c>
      <c r="F122" s="107" t="s">
        <v>11572</v>
      </c>
      <c r="G122" s="107" t="s">
        <v>13268</v>
      </c>
      <c r="H122" s="107" t="s">
        <v>10333</v>
      </c>
      <c r="I122" s="107" t="s">
        <v>15138</v>
      </c>
    </row>
    <row r="123" spans="1:9" hidden="1" x14ac:dyDescent="0.2">
      <c r="A123" s="107" t="s">
        <v>13336</v>
      </c>
      <c r="D123" s="107" t="s">
        <v>10334</v>
      </c>
      <c r="E123" s="107">
        <f t="shared" si="1"/>
        <v>2307020000</v>
      </c>
      <c r="F123" s="107" t="s">
        <v>11572</v>
      </c>
      <c r="G123" s="107" t="s">
        <v>13268</v>
      </c>
      <c r="H123" s="107" t="s">
        <v>10335</v>
      </c>
      <c r="I123" s="107" t="s">
        <v>15138</v>
      </c>
    </row>
    <row r="124" spans="1:9" hidden="1" x14ac:dyDescent="0.2">
      <c r="A124" s="107" t="s">
        <v>13336</v>
      </c>
      <c r="D124" s="107" t="s">
        <v>10336</v>
      </c>
      <c r="E124" s="107">
        <f t="shared" si="1"/>
        <v>2307030000</v>
      </c>
      <c r="F124" s="107" t="s">
        <v>11572</v>
      </c>
      <c r="G124" s="107" t="s">
        <v>13268</v>
      </c>
      <c r="H124" s="107" t="s">
        <v>10337</v>
      </c>
      <c r="I124" s="107" t="s">
        <v>15138</v>
      </c>
    </row>
    <row r="125" spans="1:9" hidden="1" x14ac:dyDescent="0.2">
      <c r="A125" s="107" t="s">
        <v>13336</v>
      </c>
      <c r="D125" s="107" t="s">
        <v>10338</v>
      </c>
      <c r="E125" s="107">
        <f t="shared" si="1"/>
        <v>2307060000</v>
      </c>
      <c r="F125" s="107" t="s">
        <v>11572</v>
      </c>
      <c r="G125" s="107" t="s">
        <v>13268</v>
      </c>
      <c r="H125" s="107" t="s">
        <v>10339</v>
      </c>
      <c r="I125" s="107" t="s">
        <v>15138</v>
      </c>
    </row>
    <row r="126" spans="1:9" hidden="1" x14ac:dyDescent="0.2">
      <c r="A126" s="107" t="s">
        <v>13336</v>
      </c>
      <c r="D126" s="107" t="s">
        <v>10340</v>
      </c>
      <c r="E126" s="107">
        <f t="shared" si="1"/>
        <v>2308000000</v>
      </c>
      <c r="F126" s="107" t="s">
        <v>11572</v>
      </c>
      <c r="G126" s="107" t="s">
        <v>10341</v>
      </c>
      <c r="H126" s="107" t="s">
        <v>11574</v>
      </c>
      <c r="I126" s="107" t="s">
        <v>15138</v>
      </c>
    </row>
    <row r="127" spans="1:9" hidden="1" x14ac:dyDescent="0.2">
      <c r="A127" s="107" t="s">
        <v>13336</v>
      </c>
      <c r="D127" s="107" t="s">
        <v>10342</v>
      </c>
      <c r="E127" s="107">
        <f t="shared" si="1"/>
        <v>2309000000</v>
      </c>
      <c r="F127" s="107" t="s">
        <v>11572</v>
      </c>
      <c r="G127" s="107" t="s">
        <v>10343</v>
      </c>
      <c r="H127" s="107" t="s">
        <v>11574</v>
      </c>
      <c r="I127" s="107" t="s">
        <v>15138</v>
      </c>
    </row>
    <row r="128" spans="1:9" hidden="1" x14ac:dyDescent="0.2">
      <c r="A128" s="107" t="s">
        <v>13336</v>
      </c>
      <c r="D128" s="107" t="s">
        <v>10344</v>
      </c>
      <c r="E128" s="107">
        <f t="shared" si="1"/>
        <v>2309100000</v>
      </c>
      <c r="F128" s="107" t="s">
        <v>11572</v>
      </c>
      <c r="G128" s="107" t="s">
        <v>10343</v>
      </c>
      <c r="H128" s="107" t="s">
        <v>10345</v>
      </c>
      <c r="I128" s="107" t="s">
        <v>10346</v>
      </c>
    </row>
    <row r="129" spans="1:10" hidden="1" x14ac:dyDescent="0.2">
      <c r="A129" s="107" t="s">
        <v>13336</v>
      </c>
      <c r="D129" s="107" t="s">
        <v>10347</v>
      </c>
      <c r="E129" s="107">
        <f t="shared" si="1"/>
        <v>2309100010</v>
      </c>
      <c r="F129" s="107" t="s">
        <v>11572</v>
      </c>
      <c r="G129" s="107" t="s">
        <v>10343</v>
      </c>
      <c r="H129" s="107" t="s">
        <v>10345</v>
      </c>
      <c r="I129" s="107" t="s">
        <v>10348</v>
      </c>
    </row>
    <row r="130" spans="1:10" hidden="1" x14ac:dyDescent="0.2">
      <c r="A130" s="107" t="s">
        <v>13336</v>
      </c>
      <c r="D130" s="107" t="s">
        <v>10349</v>
      </c>
      <c r="E130" s="107">
        <f t="shared" ref="E130:E193" si="2">VALUE(D130)</f>
        <v>2309100030</v>
      </c>
      <c r="F130" s="107" t="s">
        <v>11572</v>
      </c>
      <c r="G130" s="107" t="s">
        <v>10343</v>
      </c>
      <c r="H130" s="107" t="s">
        <v>10345</v>
      </c>
      <c r="I130" s="107" t="s">
        <v>10350</v>
      </c>
    </row>
    <row r="131" spans="1:10" hidden="1" x14ac:dyDescent="0.2">
      <c r="A131" s="107" t="s">
        <v>13336</v>
      </c>
      <c r="D131" s="107" t="s">
        <v>10351</v>
      </c>
      <c r="E131" s="107">
        <f t="shared" si="2"/>
        <v>2309100050</v>
      </c>
      <c r="F131" s="107" t="s">
        <v>11572</v>
      </c>
      <c r="G131" s="107" t="s">
        <v>10343</v>
      </c>
      <c r="H131" s="107" t="s">
        <v>10345</v>
      </c>
      <c r="I131" s="107" t="s">
        <v>10352</v>
      </c>
    </row>
    <row r="132" spans="1:10" hidden="1" x14ac:dyDescent="0.2">
      <c r="A132" s="107" t="s">
        <v>13336</v>
      </c>
      <c r="D132" s="107" t="s">
        <v>10353</v>
      </c>
      <c r="E132" s="107">
        <f t="shared" si="2"/>
        <v>2309100080</v>
      </c>
      <c r="F132" s="107" t="s">
        <v>11572</v>
      </c>
      <c r="G132" s="107" t="s">
        <v>10343</v>
      </c>
      <c r="H132" s="107" t="s">
        <v>10345</v>
      </c>
      <c r="I132" s="107" t="s">
        <v>10354</v>
      </c>
    </row>
    <row r="133" spans="1:10" hidden="1" x14ac:dyDescent="0.2">
      <c r="A133" s="107" t="s">
        <v>13336</v>
      </c>
      <c r="D133" s="107" t="s">
        <v>10355</v>
      </c>
      <c r="E133" s="107">
        <f t="shared" si="2"/>
        <v>2309100110</v>
      </c>
      <c r="F133" s="107" t="s">
        <v>11572</v>
      </c>
      <c r="G133" s="107" t="s">
        <v>10343</v>
      </c>
      <c r="H133" s="107" t="s">
        <v>10345</v>
      </c>
      <c r="I133" s="107" t="s">
        <v>10356</v>
      </c>
    </row>
    <row r="134" spans="1:10" hidden="1" x14ac:dyDescent="0.2">
      <c r="A134" s="107" t="s">
        <v>13336</v>
      </c>
      <c r="D134" s="107" t="s">
        <v>10357</v>
      </c>
      <c r="E134" s="107">
        <f t="shared" si="2"/>
        <v>2309100140</v>
      </c>
      <c r="F134" s="107" t="s">
        <v>11572</v>
      </c>
      <c r="G134" s="107" t="s">
        <v>10343</v>
      </c>
      <c r="H134" s="107" t="s">
        <v>10345</v>
      </c>
      <c r="I134" s="107" t="s">
        <v>10358</v>
      </c>
    </row>
    <row r="135" spans="1:10" hidden="1" x14ac:dyDescent="0.2">
      <c r="A135" s="107" t="s">
        <v>13336</v>
      </c>
      <c r="D135" s="107" t="s">
        <v>10359</v>
      </c>
      <c r="E135" s="107">
        <f t="shared" si="2"/>
        <v>2309100170</v>
      </c>
      <c r="F135" s="107" t="s">
        <v>11572</v>
      </c>
      <c r="G135" s="107" t="s">
        <v>10343</v>
      </c>
      <c r="H135" s="107" t="s">
        <v>10345</v>
      </c>
      <c r="I135" s="107" t="s">
        <v>10360</v>
      </c>
    </row>
    <row r="136" spans="1:10" hidden="1" x14ac:dyDescent="0.2">
      <c r="A136" s="107" t="s">
        <v>13336</v>
      </c>
      <c r="D136" s="107" t="s">
        <v>10361</v>
      </c>
      <c r="E136" s="107">
        <f t="shared" si="2"/>
        <v>2309100200</v>
      </c>
      <c r="F136" s="107" t="s">
        <v>11572</v>
      </c>
      <c r="G136" s="107" t="s">
        <v>10343</v>
      </c>
      <c r="H136" s="107" t="s">
        <v>10345</v>
      </c>
      <c r="I136" s="107" t="s">
        <v>10362</v>
      </c>
    </row>
    <row r="137" spans="1:10" hidden="1" x14ac:dyDescent="0.2">
      <c r="A137" s="107" t="s">
        <v>13336</v>
      </c>
      <c r="D137" s="107" t="s">
        <v>10363</v>
      </c>
      <c r="E137" s="107">
        <f t="shared" si="2"/>
        <v>2309100230</v>
      </c>
      <c r="F137" s="107" t="s">
        <v>11572</v>
      </c>
      <c r="G137" s="107" t="s">
        <v>10343</v>
      </c>
      <c r="H137" s="107" t="s">
        <v>10345</v>
      </c>
      <c r="I137" s="107" t="s">
        <v>10364</v>
      </c>
    </row>
    <row r="138" spans="1:10" hidden="1" x14ac:dyDescent="0.2">
      <c r="A138" s="107" t="s">
        <v>13336</v>
      </c>
      <c r="D138" s="107" t="s">
        <v>10365</v>
      </c>
      <c r="E138" s="107">
        <f t="shared" si="2"/>
        <v>2309100260</v>
      </c>
      <c r="F138" s="107" t="s">
        <v>11572</v>
      </c>
      <c r="G138" s="107" t="s">
        <v>10343</v>
      </c>
      <c r="H138" s="107" t="s">
        <v>10345</v>
      </c>
      <c r="I138" s="107" t="s">
        <v>10366</v>
      </c>
    </row>
    <row r="139" spans="1:10" hidden="1" x14ac:dyDescent="0.2">
      <c r="A139" s="107" t="s">
        <v>13336</v>
      </c>
      <c r="D139" s="107" t="s">
        <v>10367</v>
      </c>
      <c r="E139" s="107">
        <f t="shared" si="2"/>
        <v>2310000000</v>
      </c>
      <c r="F139" s="107" t="s">
        <v>11572</v>
      </c>
      <c r="G139" s="107" t="s">
        <v>10368</v>
      </c>
      <c r="H139" s="107" t="s">
        <v>11574</v>
      </c>
      <c r="I139" s="107" t="s">
        <v>10346</v>
      </c>
    </row>
    <row r="140" spans="1:10" hidden="1" x14ac:dyDescent="0.2">
      <c r="A140" s="107" t="s">
        <v>13336</v>
      </c>
      <c r="D140" s="107" t="s">
        <v>10369</v>
      </c>
      <c r="E140" s="107">
        <f t="shared" si="2"/>
        <v>2310001000</v>
      </c>
      <c r="F140" s="107" t="s">
        <v>11572</v>
      </c>
      <c r="G140" s="107" t="s">
        <v>10368</v>
      </c>
      <c r="H140" s="107" t="s">
        <v>10370</v>
      </c>
      <c r="I140" s="107" t="s">
        <v>10346</v>
      </c>
      <c r="J140" s="109">
        <v>37302</v>
      </c>
    </row>
    <row r="141" spans="1:10" hidden="1" x14ac:dyDescent="0.2">
      <c r="A141" s="107" t="s">
        <v>13336</v>
      </c>
      <c r="D141" s="107" t="s">
        <v>10371</v>
      </c>
      <c r="E141" s="107">
        <f t="shared" si="2"/>
        <v>2310002000</v>
      </c>
      <c r="F141" s="107" t="s">
        <v>11572</v>
      </c>
      <c r="G141" s="107" t="s">
        <v>10368</v>
      </c>
      <c r="H141" s="107" t="s">
        <v>10372</v>
      </c>
      <c r="I141" s="107" t="s">
        <v>10346</v>
      </c>
      <c r="J141" s="109">
        <v>37302</v>
      </c>
    </row>
    <row r="142" spans="1:10" hidden="1" x14ac:dyDescent="0.2">
      <c r="A142" s="107" t="s">
        <v>13336</v>
      </c>
      <c r="D142" s="107" t="s">
        <v>10373</v>
      </c>
      <c r="E142" s="107">
        <f t="shared" si="2"/>
        <v>2310010000</v>
      </c>
      <c r="F142" s="107" t="s">
        <v>11572</v>
      </c>
      <c r="G142" s="107" t="s">
        <v>10368</v>
      </c>
      <c r="H142" s="107" t="s">
        <v>10374</v>
      </c>
      <c r="I142" s="107" t="s">
        <v>10346</v>
      </c>
    </row>
    <row r="143" spans="1:10" hidden="1" x14ac:dyDescent="0.2">
      <c r="A143" s="107" t="s">
        <v>13336</v>
      </c>
      <c r="D143" s="107" t="s">
        <v>10375</v>
      </c>
      <c r="E143" s="107">
        <f t="shared" si="2"/>
        <v>2310011000</v>
      </c>
      <c r="F143" s="107" t="s">
        <v>11572</v>
      </c>
      <c r="G143" s="107" t="s">
        <v>10368</v>
      </c>
      <c r="H143" s="107" t="s">
        <v>10376</v>
      </c>
      <c r="I143" s="107" t="s">
        <v>10346</v>
      </c>
      <c r="J143" s="109">
        <v>37302</v>
      </c>
    </row>
    <row r="144" spans="1:10" hidden="1" x14ac:dyDescent="0.2">
      <c r="A144" s="107" t="s">
        <v>13336</v>
      </c>
      <c r="D144" s="107" t="s">
        <v>10377</v>
      </c>
      <c r="E144" s="107">
        <f t="shared" si="2"/>
        <v>2310012000</v>
      </c>
      <c r="F144" s="107" t="s">
        <v>11572</v>
      </c>
      <c r="G144" s="107" t="s">
        <v>10368</v>
      </c>
      <c r="H144" s="107" t="s">
        <v>10378</v>
      </c>
      <c r="I144" s="107" t="s">
        <v>10346</v>
      </c>
      <c r="J144" s="109">
        <v>37302</v>
      </c>
    </row>
    <row r="145" spans="1:10" hidden="1" x14ac:dyDescent="0.2">
      <c r="A145" s="107" t="s">
        <v>13336</v>
      </c>
      <c r="D145" s="107" t="s">
        <v>10379</v>
      </c>
      <c r="E145" s="107">
        <f t="shared" si="2"/>
        <v>2310020000</v>
      </c>
      <c r="F145" s="107" t="s">
        <v>11572</v>
      </c>
      <c r="G145" s="107" t="s">
        <v>10368</v>
      </c>
      <c r="H145" s="107" t="s">
        <v>16138</v>
      </c>
      <c r="I145" s="107" t="s">
        <v>10346</v>
      </c>
    </row>
    <row r="146" spans="1:10" hidden="1" x14ac:dyDescent="0.2">
      <c r="A146" s="107" t="s">
        <v>13336</v>
      </c>
      <c r="D146" s="107" t="s">
        <v>10380</v>
      </c>
      <c r="E146" s="107">
        <f t="shared" si="2"/>
        <v>2310021000</v>
      </c>
      <c r="F146" s="107" t="s">
        <v>11572</v>
      </c>
      <c r="G146" s="107" t="s">
        <v>10368</v>
      </c>
      <c r="H146" s="107" t="s">
        <v>10381</v>
      </c>
      <c r="I146" s="107" t="s">
        <v>10346</v>
      </c>
      <c r="J146" s="109">
        <v>37302</v>
      </c>
    </row>
    <row r="147" spans="1:10" hidden="1" x14ac:dyDescent="0.2">
      <c r="A147" s="107" t="s">
        <v>13336</v>
      </c>
      <c r="D147" s="107" t="s">
        <v>10382</v>
      </c>
      <c r="E147" s="107">
        <f t="shared" si="2"/>
        <v>2310022000</v>
      </c>
      <c r="F147" s="107" t="s">
        <v>11572</v>
      </c>
      <c r="G147" s="107" t="s">
        <v>10368</v>
      </c>
      <c r="H147" s="107" t="s">
        <v>10383</v>
      </c>
      <c r="I147" s="107" t="s">
        <v>10346</v>
      </c>
      <c r="J147" s="109">
        <v>37302</v>
      </c>
    </row>
    <row r="148" spans="1:10" hidden="1" x14ac:dyDescent="0.2">
      <c r="A148" s="107" t="s">
        <v>13336</v>
      </c>
      <c r="D148" s="107" t="s">
        <v>10384</v>
      </c>
      <c r="E148" s="107">
        <f t="shared" si="2"/>
        <v>2310030000</v>
      </c>
      <c r="F148" s="107" t="s">
        <v>11572</v>
      </c>
      <c r="G148" s="107" t="s">
        <v>10368</v>
      </c>
      <c r="H148" s="107" t="s">
        <v>10385</v>
      </c>
      <c r="I148" s="107" t="s">
        <v>10346</v>
      </c>
    </row>
    <row r="149" spans="1:10" hidden="1" x14ac:dyDescent="0.2">
      <c r="A149" s="107" t="s">
        <v>13336</v>
      </c>
      <c r="D149" s="107" t="s">
        <v>10386</v>
      </c>
      <c r="E149" s="107">
        <f t="shared" si="2"/>
        <v>2310031000</v>
      </c>
      <c r="F149" s="107" t="s">
        <v>11572</v>
      </c>
      <c r="G149" s="107" t="s">
        <v>10368</v>
      </c>
      <c r="H149" s="107" t="s">
        <v>10387</v>
      </c>
      <c r="I149" s="107" t="s">
        <v>10346</v>
      </c>
      <c r="J149" s="109">
        <v>37302</v>
      </c>
    </row>
    <row r="150" spans="1:10" hidden="1" x14ac:dyDescent="0.2">
      <c r="A150" s="107" t="s">
        <v>13336</v>
      </c>
      <c r="D150" s="107" t="s">
        <v>10388</v>
      </c>
      <c r="E150" s="107">
        <f t="shared" si="2"/>
        <v>2310032000</v>
      </c>
      <c r="F150" s="107" t="s">
        <v>11572</v>
      </c>
      <c r="G150" s="107" t="s">
        <v>10368</v>
      </c>
      <c r="H150" s="107" t="s">
        <v>10389</v>
      </c>
      <c r="I150" s="107" t="s">
        <v>10346</v>
      </c>
      <c r="J150" s="109">
        <v>37302</v>
      </c>
    </row>
    <row r="151" spans="1:10" hidden="1" x14ac:dyDescent="0.2">
      <c r="A151" s="107" t="s">
        <v>13336</v>
      </c>
      <c r="D151" s="107" t="s">
        <v>10390</v>
      </c>
      <c r="E151" s="107">
        <f t="shared" si="2"/>
        <v>2311000000</v>
      </c>
      <c r="F151" s="107" t="s">
        <v>11572</v>
      </c>
      <c r="G151" s="107" t="s">
        <v>10391</v>
      </c>
      <c r="H151" s="107" t="s">
        <v>11574</v>
      </c>
      <c r="I151" s="107" t="s">
        <v>15138</v>
      </c>
    </row>
    <row r="152" spans="1:10" hidden="1" x14ac:dyDescent="0.2">
      <c r="A152" s="107" t="s">
        <v>13336</v>
      </c>
      <c r="D152" s="107" t="s">
        <v>10392</v>
      </c>
      <c r="E152" s="107">
        <f t="shared" si="2"/>
        <v>2311000010</v>
      </c>
      <c r="F152" s="107" t="s">
        <v>11572</v>
      </c>
      <c r="G152" s="107" t="s">
        <v>10391</v>
      </c>
      <c r="H152" s="107" t="s">
        <v>11574</v>
      </c>
      <c r="I152" s="107" t="s">
        <v>10393</v>
      </c>
    </row>
    <row r="153" spans="1:10" hidden="1" x14ac:dyDescent="0.2">
      <c r="A153" s="107" t="s">
        <v>13336</v>
      </c>
      <c r="D153" s="107" t="s">
        <v>10394</v>
      </c>
      <c r="E153" s="107">
        <f t="shared" si="2"/>
        <v>2311000020</v>
      </c>
      <c r="F153" s="107" t="s">
        <v>11572</v>
      </c>
      <c r="G153" s="107" t="s">
        <v>10391</v>
      </c>
      <c r="H153" s="107" t="s">
        <v>11574</v>
      </c>
      <c r="I153" s="107" t="s">
        <v>10395</v>
      </c>
    </row>
    <row r="154" spans="1:10" hidden="1" x14ac:dyDescent="0.2">
      <c r="A154" s="107" t="s">
        <v>13336</v>
      </c>
      <c r="D154" s="107" t="s">
        <v>10396</v>
      </c>
      <c r="E154" s="107">
        <f t="shared" si="2"/>
        <v>2311000030</v>
      </c>
      <c r="F154" s="107" t="s">
        <v>11572</v>
      </c>
      <c r="G154" s="107" t="s">
        <v>10391</v>
      </c>
      <c r="H154" s="107" t="s">
        <v>11574</v>
      </c>
      <c r="I154" s="107" t="s">
        <v>10397</v>
      </c>
    </row>
    <row r="155" spans="1:10" hidden="1" x14ac:dyDescent="0.2">
      <c r="A155" s="107" t="s">
        <v>13336</v>
      </c>
      <c r="D155" s="107" t="s">
        <v>10398</v>
      </c>
      <c r="E155" s="107">
        <f t="shared" si="2"/>
        <v>2311000040</v>
      </c>
      <c r="F155" s="107" t="s">
        <v>11572</v>
      </c>
      <c r="G155" s="107" t="s">
        <v>10391</v>
      </c>
      <c r="H155" s="107" t="s">
        <v>11574</v>
      </c>
      <c r="I155" s="107" t="s">
        <v>10399</v>
      </c>
    </row>
    <row r="156" spans="1:10" hidden="1" x14ac:dyDescent="0.2">
      <c r="A156" s="107" t="s">
        <v>13336</v>
      </c>
      <c r="D156" s="107" t="s">
        <v>10400</v>
      </c>
      <c r="E156" s="107">
        <f t="shared" si="2"/>
        <v>2311000050</v>
      </c>
      <c r="F156" s="107" t="s">
        <v>11572</v>
      </c>
      <c r="G156" s="107" t="s">
        <v>10391</v>
      </c>
      <c r="H156" s="107" t="s">
        <v>11574</v>
      </c>
      <c r="I156" s="107" t="s">
        <v>10401</v>
      </c>
    </row>
    <row r="157" spans="1:10" hidden="1" x14ac:dyDescent="0.2">
      <c r="A157" s="107" t="s">
        <v>13336</v>
      </c>
      <c r="D157" s="107" t="s">
        <v>10402</v>
      </c>
      <c r="E157" s="107">
        <f t="shared" si="2"/>
        <v>2311000060</v>
      </c>
      <c r="F157" s="107" t="s">
        <v>11572</v>
      </c>
      <c r="G157" s="107" t="s">
        <v>10391</v>
      </c>
      <c r="H157" s="107" t="s">
        <v>11574</v>
      </c>
      <c r="I157" s="107" t="s">
        <v>10403</v>
      </c>
    </row>
    <row r="158" spans="1:10" hidden="1" x14ac:dyDescent="0.2">
      <c r="A158" s="107" t="s">
        <v>13336</v>
      </c>
      <c r="D158" s="107" t="s">
        <v>10404</v>
      </c>
      <c r="E158" s="107">
        <f t="shared" si="2"/>
        <v>2311000070</v>
      </c>
      <c r="F158" s="107" t="s">
        <v>11572</v>
      </c>
      <c r="G158" s="107" t="s">
        <v>10391</v>
      </c>
      <c r="H158" s="107" t="s">
        <v>11574</v>
      </c>
      <c r="I158" s="107" t="s">
        <v>10405</v>
      </c>
    </row>
    <row r="159" spans="1:10" hidden="1" x14ac:dyDescent="0.2">
      <c r="A159" s="107" t="s">
        <v>13336</v>
      </c>
      <c r="D159" s="107" t="s">
        <v>10406</v>
      </c>
      <c r="E159" s="107">
        <f t="shared" si="2"/>
        <v>2311000080</v>
      </c>
      <c r="F159" s="107" t="s">
        <v>11572</v>
      </c>
      <c r="G159" s="107" t="s">
        <v>10391</v>
      </c>
      <c r="H159" s="107" t="s">
        <v>11574</v>
      </c>
      <c r="I159" s="107" t="s">
        <v>10407</v>
      </c>
    </row>
    <row r="160" spans="1:10" hidden="1" x14ac:dyDescent="0.2">
      <c r="A160" s="107" t="s">
        <v>13336</v>
      </c>
      <c r="D160" s="107" t="s">
        <v>10408</v>
      </c>
      <c r="E160" s="107">
        <f t="shared" si="2"/>
        <v>2311000100</v>
      </c>
      <c r="F160" s="107" t="s">
        <v>11572</v>
      </c>
      <c r="G160" s="107" t="s">
        <v>10391</v>
      </c>
      <c r="H160" s="107" t="s">
        <v>11574</v>
      </c>
      <c r="I160" s="107" t="s">
        <v>10409</v>
      </c>
    </row>
    <row r="161" spans="1:12" hidden="1" x14ac:dyDescent="0.2">
      <c r="A161" s="107" t="s">
        <v>13336</v>
      </c>
      <c r="D161" s="107" t="s">
        <v>10410</v>
      </c>
      <c r="E161" s="107">
        <f t="shared" si="2"/>
        <v>2311010000</v>
      </c>
      <c r="F161" s="107" t="s">
        <v>11572</v>
      </c>
      <c r="G161" s="107" t="s">
        <v>10391</v>
      </c>
      <c r="H161" s="107" t="s">
        <v>15830</v>
      </c>
      <c r="I161" s="107" t="s">
        <v>15138</v>
      </c>
      <c r="K161" s="109">
        <v>38037</v>
      </c>
      <c r="L161" s="107" t="s">
        <v>10411</v>
      </c>
    </row>
    <row r="162" spans="1:12" hidden="1" x14ac:dyDescent="0.2">
      <c r="A162" s="107" t="s">
        <v>13336</v>
      </c>
      <c r="B162" s="110" t="s">
        <v>10412</v>
      </c>
      <c r="D162" s="107" t="s">
        <v>10413</v>
      </c>
      <c r="E162" s="107">
        <f t="shared" si="2"/>
        <v>2311010010</v>
      </c>
      <c r="F162" s="107" t="s">
        <v>11572</v>
      </c>
      <c r="G162" s="107" t="s">
        <v>10391</v>
      </c>
      <c r="H162" s="107" t="s">
        <v>15830</v>
      </c>
      <c r="I162" s="107" t="s">
        <v>10393</v>
      </c>
      <c r="K162" s="109">
        <v>38037</v>
      </c>
      <c r="L162" s="107" t="s">
        <v>10411</v>
      </c>
    </row>
    <row r="163" spans="1:12" hidden="1" x14ac:dyDescent="0.2">
      <c r="A163" s="107" t="s">
        <v>13336</v>
      </c>
      <c r="B163" s="110" t="s">
        <v>10412</v>
      </c>
      <c r="D163" s="107" t="s">
        <v>10414</v>
      </c>
      <c r="E163" s="107">
        <f t="shared" si="2"/>
        <v>2311010020</v>
      </c>
      <c r="F163" s="107" t="s">
        <v>11572</v>
      </c>
      <c r="G163" s="107" t="s">
        <v>10391</v>
      </c>
      <c r="H163" s="107" t="s">
        <v>15830</v>
      </c>
      <c r="I163" s="107" t="s">
        <v>10395</v>
      </c>
      <c r="K163" s="109">
        <v>38037</v>
      </c>
      <c r="L163" s="107" t="s">
        <v>10411</v>
      </c>
    </row>
    <row r="164" spans="1:12" hidden="1" x14ac:dyDescent="0.2">
      <c r="A164" s="107" t="s">
        <v>13336</v>
      </c>
      <c r="B164" s="110" t="s">
        <v>10412</v>
      </c>
      <c r="D164" s="107" t="s">
        <v>10415</v>
      </c>
      <c r="E164" s="107">
        <f t="shared" si="2"/>
        <v>2311010030</v>
      </c>
      <c r="F164" s="107" t="s">
        <v>11572</v>
      </c>
      <c r="G164" s="107" t="s">
        <v>10391</v>
      </c>
      <c r="H164" s="107" t="s">
        <v>15830</v>
      </c>
      <c r="I164" s="107" t="s">
        <v>10397</v>
      </c>
      <c r="K164" s="109">
        <v>38037</v>
      </c>
      <c r="L164" s="107" t="s">
        <v>10411</v>
      </c>
    </row>
    <row r="165" spans="1:12" hidden="1" x14ac:dyDescent="0.2">
      <c r="A165" s="107" t="s">
        <v>13336</v>
      </c>
      <c r="B165" s="110" t="s">
        <v>10412</v>
      </c>
      <c r="D165" s="107" t="s">
        <v>10416</v>
      </c>
      <c r="E165" s="107">
        <f t="shared" si="2"/>
        <v>2311010040</v>
      </c>
      <c r="F165" s="107" t="s">
        <v>11572</v>
      </c>
      <c r="G165" s="107" t="s">
        <v>10391</v>
      </c>
      <c r="H165" s="107" t="s">
        <v>15830</v>
      </c>
      <c r="I165" s="107" t="s">
        <v>10399</v>
      </c>
      <c r="K165" s="109">
        <v>38037</v>
      </c>
      <c r="L165" s="107" t="s">
        <v>10411</v>
      </c>
    </row>
    <row r="166" spans="1:12" hidden="1" x14ac:dyDescent="0.2">
      <c r="A166" s="107" t="s">
        <v>13336</v>
      </c>
      <c r="B166" s="110" t="s">
        <v>10412</v>
      </c>
      <c r="D166" s="107" t="s">
        <v>10417</v>
      </c>
      <c r="E166" s="107">
        <f t="shared" si="2"/>
        <v>2311010050</v>
      </c>
      <c r="F166" s="107" t="s">
        <v>11572</v>
      </c>
      <c r="G166" s="107" t="s">
        <v>10391</v>
      </c>
      <c r="H166" s="107" t="s">
        <v>15830</v>
      </c>
      <c r="I166" s="107" t="s">
        <v>10401</v>
      </c>
      <c r="K166" s="109">
        <v>38037</v>
      </c>
      <c r="L166" s="107" t="s">
        <v>10411</v>
      </c>
    </row>
    <row r="167" spans="1:12" hidden="1" x14ac:dyDescent="0.2">
      <c r="A167" s="107" t="s">
        <v>13336</v>
      </c>
      <c r="B167" s="110" t="s">
        <v>10412</v>
      </c>
      <c r="D167" s="107" t="s">
        <v>10418</v>
      </c>
      <c r="E167" s="107">
        <f t="shared" si="2"/>
        <v>2311010060</v>
      </c>
      <c r="F167" s="107" t="s">
        <v>11572</v>
      </c>
      <c r="G167" s="107" t="s">
        <v>10391</v>
      </c>
      <c r="H167" s="107" t="s">
        <v>15830</v>
      </c>
      <c r="I167" s="107" t="s">
        <v>10403</v>
      </c>
      <c r="K167" s="109">
        <v>38037</v>
      </c>
      <c r="L167" s="107" t="s">
        <v>10411</v>
      </c>
    </row>
    <row r="168" spans="1:12" hidden="1" x14ac:dyDescent="0.2">
      <c r="A168" s="107" t="s">
        <v>13336</v>
      </c>
      <c r="B168" s="107"/>
      <c r="D168" s="107" t="s">
        <v>10419</v>
      </c>
      <c r="E168" s="107">
        <f t="shared" si="2"/>
        <v>2311010070</v>
      </c>
      <c r="F168" s="107" t="s">
        <v>11572</v>
      </c>
      <c r="G168" s="107" t="s">
        <v>10391</v>
      </c>
      <c r="H168" s="107" t="s">
        <v>15830</v>
      </c>
      <c r="I168" s="107" t="s">
        <v>10405</v>
      </c>
      <c r="K168" s="109">
        <v>38037</v>
      </c>
      <c r="L168" s="107" t="s">
        <v>10411</v>
      </c>
    </row>
    <row r="169" spans="1:12" hidden="1" x14ac:dyDescent="0.2">
      <c r="A169" s="107" t="s">
        <v>13336</v>
      </c>
      <c r="B169" s="110" t="s">
        <v>10412</v>
      </c>
      <c r="D169" s="107" t="s">
        <v>10420</v>
      </c>
      <c r="E169" s="107">
        <f t="shared" si="2"/>
        <v>2311010080</v>
      </c>
      <c r="F169" s="107" t="s">
        <v>11572</v>
      </c>
      <c r="G169" s="107" t="s">
        <v>10391</v>
      </c>
      <c r="H169" s="107" t="s">
        <v>15830</v>
      </c>
      <c r="I169" s="107" t="s">
        <v>10407</v>
      </c>
      <c r="K169" s="109">
        <v>38037</v>
      </c>
      <c r="L169" s="107" t="s">
        <v>10411</v>
      </c>
    </row>
    <row r="170" spans="1:12" hidden="1" x14ac:dyDescent="0.2">
      <c r="A170" s="107" t="s">
        <v>13336</v>
      </c>
      <c r="B170" s="110" t="s">
        <v>10412</v>
      </c>
      <c r="D170" s="107" t="s">
        <v>10421</v>
      </c>
      <c r="E170" s="107">
        <f t="shared" si="2"/>
        <v>2311010100</v>
      </c>
      <c r="F170" s="107" t="s">
        <v>11572</v>
      </c>
      <c r="G170" s="107" t="s">
        <v>10391</v>
      </c>
      <c r="H170" s="107" t="s">
        <v>15830</v>
      </c>
      <c r="I170" s="107" t="s">
        <v>10409</v>
      </c>
      <c r="K170" s="109">
        <v>38037</v>
      </c>
      <c r="L170" s="107" t="s">
        <v>10411</v>
      </c>
    </row>
    <row r="171" spans="1:12" hidden="1" x14ac:dyDescent="0.2">
      <c r="A171" s="107" t="s">
        <v>13336</v>
      </c>
      <c r="D171" s="107" t="s">
        <v>10422</v>
      </c>
      <c r="E171" s="107">
        <f t="shared" si="2"/>
        <v>2311020000</v>
      </c>
      <c r="F171" s="107" t="s">
        <v>11572</v>
      </c>
      <c r="G171" s="107" t="s">
        <v>10391</v>
      </c>
      <c r="H171" s="107" t="s">
        <v>10423</v>
      </c>
      <c r="I171" s="107" t="s">
        <v>15138</v>
      </c>
      <c r="K171" s="109">
        <v>38037</v>
      </c>
      <c r="L171" s="107" t="s">
        <v>10424</v>
      </c>
    </row>
    <row r="172" spans="1:12" hidden="1" x14ac:dyDescent="0.2">
      <c r="A172" s="107" t="s">
        <v>13336</v>
      </c>
      <c r="B172" s="110" t="s">
        <v>10412</v>
      </c>
      <c r="D172" s="107" t="s">
        <v>10425</v>
      </c>
      <c r="E172" s="107">
        <f t="shared" si="2"/>
        <v>2311020010</v>
      </c>
      <c r="F172" s="107" t="s">
        <v>11572</v>
      </c>
      <c r="G172" s="107" t="s">
        <v>10391</v>
      </c>
      <c r="H172" s="107" t="s">
        <v>10423</v>
      </c>
      <c r="I172" s="107" t="s">
        <v>10393</v>
      </c>
      <c r="K172" s="109">
        <v>38037</v>
      </c>
      <c r="L172" s="107" t="s">
        <v>10424</v>
      </c>
    </row>
    <row r="173" spans="1:12" hidden="1" x14ac:dyDescent="0.2">
      <c r="A173" s="107" t="s">
        <v>13336</v>
      </c>
      <c r="B173" s="110" t="s">
        <v>10412</v>
      </c>
      <c r="D173" s="107" t="s">
        <v>10426</v>
      </c>
      <c r="E173" s="107">
        <f t="shared" si="2"/>
        <v>2311020020</v>
      </c>
      <c r="F173" s="107" t="s">
        <v>11572</v>
      </c>
      <c r="G173" s="107" t="s">
        <v>10391</v>
      </c>
      <c r="H173" s="107" t="s">
        <v>10423</v>
      </c>
      <c r="I173" s="107" t="s">
        <v>10395</v>
      </c>
      <c r="K173" s="109">
        <v>38037</v>
      </c>
      <c r="L173" s="107" t="s">
        <v>10424</v>
      </c>
    </row>
    <row r="174" spans="1:12" hidden="1" x14ac:dyDescent="0.2">
      <c r="A174" s="107" t="s">
        <v>13336</v>
      </c>
      <c r="B174" s="110" t="s">
        <v>10412</v>
      </c>
      <c r="D174" s="107" t="s">
        <v>10427</v>
      </c>
      <c r="E174" s="107">
        <f t="shared" si="2"/>
        <v>2311020030</v>
      </c>
      <c r="F174" s="107" t="s">
        <v>11572</v>
      </c>
      <c r="G174" s="107" t="s">
        <v>10391</v>
      </c>
      <c r="H174" s="107" t="s">
        <v>10423</v>
      </c>
      <c r="I174" s="107" t="s">
        <v>10397</v>
      </c>
      <c r="K174" s="109">
        <v>38037</v>
      </c>
      <c r="L174" s="107" t="s">
        <v>10424</v>
      </c>
    </row>
    <row r="175" spans="1:12" hidden="1" x14ac:dyDescent="0.2">
      <c r="A175" s="107" t="s">
        <v>13336</v>
      </c>
      <c r="B175" s="110" t="s">
        <v>10412</v>
      </c>
      <c r="D175" s="107" t="s">
        <v>10428</v>
      </c>
      <c r="E175" s="107">
        <f t="shared" si="2"/>
        <v>2311020040</v>
      </c>
      <c r="F175" s="107" t="s">
        <v>11572</v>
      </c>
      <c r="G175" s="107" t="s">
        <v>10391</v>
      </c>
      <c r="H175" s="107" t="s">
        <v>10423</v>
      </c>
      <c r="I175" s="107" t="s">
        <v>10399</v>
      </c>
      <c r="K175" s="109">
        <v>38037</v>
      </c>
      <c r="L175" s="107" t="s">
        <v>10424</v>
      </c>
    </row>
    <row r="176" spans="1:12" hidden="1" x14ac:dyDescent="0.2">
      <c r="A176" s="107" t="s">
        <v>13336</v>
      </c>
      <c r="B176" s="110" t="s">
        <v>10412</v>
      </c>
      <c r="D176" s="107" t="s">
        <v>10429</v>
      </c>
      <c r="E176" s="107">
        <f t="shared" si="2"/>
        <v>2311020050</v>
      </c>
      <c r="F176" s="107" t="s">
        <v>11572</v>
      </c>
      <c r="G176" s="107" t="s">
        <v>10391</v>
      </c>
      <c r="H176" s="107" t="s">
        <v>10423</v>
      </c>
      <c r="I176" s="107" t="s">
        <v>10401</v>
      </c>
      <c r="K176" s="109">
        <v>38037</v>
      </c>
      <c r="L176" s="107" t="s">
        <v>10424</v>
      </c>
    </row>
    <row r="177" spans="1:12" hidden="1" x14ac:dyDescent="0.2">
      <c r="A177" s="107" t="s">
        <v>13336</v>
      </c>
      <c r="B177" s="110" t="s">
        <v>10412</v>
      </c>
      <c r="D177" s="107" t="s">
        <v>10430</v>
      </c>
      <c r="E177" s="107">
        <f t="shared" si="2"/>
        <v>2311020060</v>
      </c>
      <c r="F177" s="107" t="s">
        <v>11572</v>
      </c>
      <c r="G177" s="107" t="s">
        <v>10391</v>
      </c>
      <c r="H177" s="107" t="s">
        <v>10423</v>
      </c>
      <c r="I177" s="107" t="s">
        <v>10403</v>
      </c>
      <c r="K177" s="109">
        <v>38037</v>
      </c>
      <c r="L177" s="107" t="s">
        <v>10424</v>
      </c>
    </row>
    <row r="178" spans="1:12" hidden="1" x14ac:dyDescent="0.2">
      <c r="A178" s="107" t="s">
        <v>13336</v>
      </c>
      <c r="B178" s="110" t="s">
        <v>10412</v>
      </c>
      <c r="D178" s="107" t="s">
        <v>10431</v>
      </c>
      <c r="E178" s="107">
        <f t="shared" si="2"/>
        <v>2311020070</v>
      </c>
      <c r="F178" s="107" t="s">
        <v>11572</v>
      </c>
      <c r="G178" s="107" t="s">
        <v>10391</v>
      </c>
      <c r="H178" s="107" t="s">
        <v>10423</v>
      </c>
      <c r="I178" s="107" t="s">
        <v>10405</v>
      </c>
      <c r="K178" s="109">
        <v>38037</v>
      </c>
      <c r="L178" s="107" t="s">
        <v>10424</v>
      </c>
    </row>
    <row r="179" spans="1:12" hidden="1" x14ac:dyDescent="0.2">
      <c r="A179" s="107" t="s">
        <v>13336</v>
      </c>
      <c r="B179" s="110" t="s">
        <v>10412</v>
      </c>
      <c r="D179" s="107" t="s">
        <v>10432</v>
      </c>
      <c r="E179" s="107">
        <f t="shared" si="2"/>
        <v>2311020080</v>
      </c>
      <c r="F179" s="107" t="s">
        <v>11572</v>
      </c>
      <c r="G179" s="107" t="s">
        <v>10391</v>
      </c>
      <c r="H179" s="107" t="s">
        <v>10423</v>
      </c>
      <c r="I179" s="107" t="s">
        <v>10407</v>
      </c>
      <c r="K179" s="109">
        <v>38037</v>
      </c>
      <c r="L179" s="107" t="s">
        <v>10424</v>
      </c>
    </row>
    <row r="180" spans="1:12" hidden="1" x14ac:dyDescent="0.2">
      <c r="A180" s="107" t="s">
        <v>13336</v>
      </c>
      <c r="B180" s="110" t="s">
        <v>10412</v>
      </c>
      <c r="D180" s="107" t="s">
        <v>10433</v>
      </c>
      <c r="E180" s="107">
        <f t="shared" si="2"/>
        <v>2311020100</v>
      </c>
      <c r="F180" s="107" t="s">
        <v>11572</v>
      </c>
      <c r="G180" s="107" t="s">
        <v>10391</v>
      </c>
      <c r="H180" s="107" t="s">
        <v>10423</v>
      </c>
      <c r="I180" s="107" t="s">
        <v>10409</v>
      </c>
      <c r="K180" s="109">
        <v>38037</v>
      </c>
      <c r="L180" s="107" t="s">
        <v>10424</v>
      </c>
    </row>
    <row r="181" spans="1:12" hidden="1" x14ac:dyDescent="0.2">
      <c r="A181" s="107" t="s">
        <v>13336</v>
      </c>
      <c r="D181" s="107" t="s">
        <v>10434</v>
      </c>
      <c r="E181" s="107">
        <f t="shared" si="2"/>
        <v>2311030000</v>
      </c>
      <c r="F181" s="107" t="s">
        <v>11572</v>
      </c>
      <c r="G181" s="107" t="s">
        <v>10391</v>
      </c>
      <c r="H181" s="107" t="s">
        <v>10435</v>
      </c>
      <c r="I181" s="107" t="s">
        <v>15138</v>
      </c>
    </row>
    <row r="182" spans="1:12" hidden="1" x14ac:dyDescent="0.2">
      <c r="A182" s="107" t="s">
        <v>13336</v>
      </c>
      <c r="B182" s="110" t="s">
        <v>10412</v>
      </c>
      <c r="D182" s="107" t="s">
        <v>10436</v>
      </c>
      <c r="E182" s="107">
        <f t="shared" si="2"/>
        <v>2311030010</v>
      </c>
      <c r="F182" s="107" t="s">
        <v>11572</v>
      </c>
      <c r="G182" s="107" t="s">
        <v>10391</v>
      </c>
      <c r="H182" s="107" t="s">
        <v>10435</v>
      </c>
      <c r="I182" s="107" t="s">
        <v>10393</v>
      </c>
    </row>
    <row r="183" spans="1:12" hidden="1" x14ac:dyDescent="0.2">
      <c r="A183" s="107" t="s">
        <v>13336</v>
      </c>
      <c r="B183" s="110" t="s">
        <v>10412</v>
      </c>
      <c r="D183" s="107" t="s">
        <v>10437</v>
      </c>
      <c r="E183" s="107">
        <f t="shared" si="2"/>
        <v>2311030020</v>
      </c>
      <c r="F183" s="107" t="s">
        <v>11572</v>
      </c>
      <c r="G183" s="107" t="s">
        <v>10391</v>
      </c>
      <c r="H183" s="107" t="s">
        <v>10435</v>
      </c>
      <c r="I183" s="107" t="s">
        <v>10395</v>
      </c>
    </row>
    <row r="184" spans="1:12" hidden="1" x14ac:dyDescent="0.2">
      <c r="A184" s="107" t="s">
        <v>13336</v>
      </c>
      <c r="B184" s="110" t="s">
        <v>10412</v>
      </c>
      <c r="D184" s="107" t="s">
        <v>10438</v>
      </c>
      <c r="E184" s="107">
        <f t="shared" si="2"/>
        <v>2311030030</v>
      </c>
      <c r="F184" s="107" t="s">
        <v>11572</v>
      </c>
      <c r="G184" s="107" t="s">
        <v>10391</v>
      </c>
      <c r="H184" s="107" t="s">
        <v>10435</v>
      </c>
      <c r="I184" s="107" t="s">
        <v>10397</v>
      </c>
    </row>
    <row r="185" spans="1:12" hidden="1" x14ac:dyDescent="0.2">
      <c r="A185" s="107" t="s">
        <v>13336</v>
      </c>
      <c r="B185" s="110" t="s">
        <v>10412</v>
      </c>
      <c r="D185" s="107" t="s">
        <v>10439</v>
      </c>
      <c r="E185" s="107">
        <f t="shared" si="2"/>
        <v>2311030040</v>
      </c>
      <c r="F185" s="107" t="s">
        <v>11572</v>
      </c>
      <c r="G185" s="107" t="s">
        <v>10391</v>
      </c>
      <c r="H185" s="107" t="s">
        <v>10435</v>
      </c>
      <c r="I185" s="107" t="s">
        <v>10399</v>
      </c>
    </row>
    <row r="186" spans="1:12" hidden="1" x14ac:dyDescent="0.2">
      <c r="A186" s="107" t="s">
        <v>13336</v>
      </c>
      <c r="B186" s="110" t="s">
        <v>10412</v>
      </c>
      <c r="D186" s="107" t="s">
        <v>10440</v>
      </c>
      <c r="E186" s="107">
        <f t="shared" si="2"/>
        <v>2311030050</v>
      </c>
      <c r="F186" s="107" t="s">
        <v>11572</v>
      </c>
      <c r="G186" s="107" t="s">
        <v>10391</v>
      </c>
      <c r="H186" s="107" t="s">
        <v>10435</v>
      </c>
      <c r="I186" s="107" t="s">
        <v>10401</v>
      </c>
    </row>
    <row r="187" spans="1:12" hidden="1" x14ac:dyDescent="0.2">
      <c r="A187" s="107" t="s">
        <v>13336</v>
      </c>
      <c r="B187" s="110" t="s">
        <v>10412</v>
      </c>
      <c r="D187" s="107" t="s">
        <v>10441</v>
      </c>
      <c r="E187" s="107">
        <f t="shared" si="2"/>
        <v>2311030060</v>
      </c>
      <c r="F187" s="107" t="s">
        <v>11572</v>
      </c>
      <c r="G187" s="107" t="s">
        <v>10391</v>
      </c>
      <c r="H187" s="107" t="s">
        <v>10435</v>
      </c>
      <c r="I187" s="107" t="s">
        <v>10403</v>
      </c>
    </row>
    <row r="188" spans="1:12" hidden="1" x14ac:dyDescent="0.2">
      <c r="A188" s="107" t="s">
        <v>13336</v>
      </c>
      <c r="B188" s="110" t="s">
        <v>10412</v>
      </c>
      <c r="D188" s="107" t="s">
        <v>10442</v>
      </c>
      <c r="E188" s="107">
        <f t="shared" si="2"/>
        <v>2311030070</v>
      </c>
      <c r="F188" s="107" t="s">
        <v>11572</v>
      </c>
      <c r="G188" s="107" t="s">
        <v>10391</v>
      </c>
      <c r="H188" s="107" t="s">
        <v>10435</v>
      </c>
      <c r="I188" s="107" t="s">
        <v>10405</v>
      </c>
    </row>
    <row r="189" spans="1:12" hidden="1" x14ac:dyDescent="0.2">
      <c r="A189" s="107" t="s">
        <v>13336</v>
      </c>
      <c r="B189" s="110" t="s">
        <v>10412</v>
      </c>
      <c r="D189" s="107" t="s">
        <v>10443</v>
      </c>
      <c r="E189" s="107">
        <f t="shared" si="2"/>
        <v>2311030080</v>
      </c>
      <c r="F189" s="107" t="s">
        <v>11572</v>
      </c>
      <c r="G189" s="107" t="s">
        <v>10391</v>
      </c>
      <c r="H189" s="107" t="s">
        <v>10435</v>
      </c>
      <c r="I189" s="107" t="s">
        <v>10407</v>
      </c>
    </row>
    <row r="190" spans="1:12" hidden="1" x14ac:dyDescent="0.2">
      <c r="A190" s="107" t="s">
        <v>13336</v>
      </c>
      <c r="B190" s="110" t="s">
        <v>10412</v>
      </c>
      <c r="D190" s="107" t="s">
        <v>10444</v>
      </c>
      <c r="E190" s="107">
        <f t="shared" si="2"/>
        <v>2311030100</v>
      </c>
      <c r="F190" s="107" t="s">
        <v>11572</v>
      </c>
      <c r="G190" s="107" t="s">
        <v>10391</v>
      </c>
      <c r="H190" s="107" t="s">
        <v>10435</v>
      </c>
      <c r="I190" s="107" t="s">
        <v>10409</v>
      </c>
    </row>
    <row r="191" spans="1:12" hidden="1" x14ac:dyDescent="0.2">
      <c r="A191" s="107" t="s">
        <v>13336</v>
      </c>
      <c r="D191" s="107" t="s">
        <v>10445</v>
      </c>
      <c r="E191" s="107">
        <f t="shared" si="2"/>
        <v>2311040000</v>
      </c>
      <c r="F191" s="107" t="s">
        <v>11572</v>
      </c>
      <c r="G191" s="107" t="s">
        <v>10391</v>
      </c>
      <c r="H191" s="107" t="s">
        <v>13344</v>
      </c>
      <c r="I191" s="107" t="s">
        <v>15138</v>
      </c>
    </row>
    <row r="192" spans="1:12" hidden="1" x14ac:dyDescent="0.2">
      <c r="A192" s="107" t="s">
        <v>13336</v>
      </c>
      <c r="B192" s="110" t="s">
        <v>10412</v>
      </c>
      <c r="D192" s="107" t="s">
        <v>13345</v>
      </c>
      <c r="E192" s="107">
        <f t="shared" si="2"/>
        <v>2311040080</v>
      </c>
      <c r="F192" s="107" t="s">
        <v>11572</v>
      </c>
      <c r="G192" s="107" t="s">
        <v>10391</v>
      </c>
      <c r="H192" s="107" t="s">
        <v>13344</v>
      </c>
      <c r="I192" s="107" t="s">
        <v>10407</v>
      </c>
    </row>
    <row r="193" spans="1:9" hidden="1" x14ac:dyDescent="0.2">
      <c r="A193" s="107" t="s">
        <v>13336</v>
      </c>
      <c r="B193" s="110" t="s">
        <v>10412</v>
      </c>
      <c r="D193" s="107" t="s">
        <v>13346</v>
      </c>
      <c r="E193" s="107">
        <f t="shared" si="2"/>
        <v>2311040100</v>
      </c>
      <c r="F193" s="107" t="s">
        <v>11572</v>
      </c>
      <c r="G193" s="107" t="s">
        <v>10391</v>
      </c>
      <c r="H193" s="107" t="s">
        <v>13344</v>
      </c>
      <c r="I193" s="107" t="s">
        <v>10409</v>
      </c>
    </row>
    <row r="194" spans="1:9" hidden="1" x14ac:dyDescent="0.2">
      <c r="A194" s="107" t="s">
        <v>13336</v>
      </c>
      <c r="D194" s="107" t="s">
        <v>13347</v>
      </c>
      <c r="E194" s="107">
        <f t="shared" ref="E194:E257" si="3">VALUE(D194)</f>
        <v>2312000000</v>
      </c>
      <c r="F194" s="107" t="s">
        <v>11572</v>
      </c>
      <c r="G194" s="107" t="s">
        <v>13348</v>
      </c>
      <c r="H194" s="107" t="s">
        <v>11574</v>
      </c>
      <c r="I194" s="107" t="s">
        <v>15138</v>
      </c>
    </row>
    <row r="195" spans="1:9" hidden="1" x14ac:dyDescent="0.2">
      <c r="A195" s="107" t="s">
        <v>13336</v>
      </c>
      <c r="D195" s="107" t="s">
        <v>13349</v>
      </c>
      <c r="E195" s="107">
        <f t="shared" si="3"/>
        <v>2312050000</v>
      </c>
      <c r="F195" s="107" t="s">
        <v>11572</v>
      </c>
      <c r="G195" s="107" t="s">
        <v>13348</v>
      </c>
      <c r="H195" s="107" t="s">
        <v>13350</v>
      </c>
      <c r="I195" s="107" t="s">
        <v>15138</v>
      </c>
    </row>
    <row r="196" spans="1:9" hidden="1" x14ac:dyDescent="0.2">
      <c r="A196" s="107" t="s">
        <v>13336</v>
      </c>
      <c r="D196" s="107" t="s">
        <v>13351</v>
      </c>
      <c r="E196" s="107">
        <f t="shared" si="3"/>
        <v>2325000000</v>
      </c>
      <c r="F196" s="107" t="s">
        <v>11572</v>
      </c>
      <c r="G196" s="107" t="s">
        <v>13352</v>
      </c>
      <c r="H196" s="107" t="s">
        <v>11574</v>
      </c>
      <c r="I196" s="107" t="s">
        <v>15138</v>
      </c>
    </row>
    <row r="197" spans="1:9" hidden="1" x14ac:dyDescent="0.2">
      <c r="A197" s="107" t="s">
        <v>13336</v>
      </c>
      <c r="D197" s="107" t="s">
        <v>13353</v>
      </c>
      <c r="E197" s="107">
        <f t="shared" si="3"/>
        <v>2325010000</v>
      </c>
      <c r="F197" s="107" t="s">
        <v>11572</v>
      </c>
      <c r="G197" s="107" t="s">
        <v>13352</v>
      </c>
      <c r="H197" s="107" t="s">
        <v>13354</v>
      </c>
      <c r="I197" s="107" t="s">
        <v>15138</v>
      </c>
    </row>
    <row r="198" spans="1:9" hidden="1" x14ac:dyDescent="0.2">
      <c r="A198" s="107" t="s">
        <v>13336</v>
      </c>
      <c r="D198" s="107" t="s">
        <v>13355</v>
      </c>
      <c r="E198" s="107">
        <f t="shared" si="3"/>
        <v>2325020000</v>
      </c>
      <c r="F198" s="107" t="s">
        <v>11572</v>
      </c>
      <c r="G198" s="107" t="s">
        <v>13352</v>
      </c>
      <c r="H198" s="107" t="s">
        <v>13356</v>
      </c>
      <c r="I198" s="107" t="s">
        <v>15138</v>
      </c>
    </row>
    <row r="199" spans="1:9" hidden="1" x14ac:dyDescent="0.2">
      <c r="A199" s="107" t="s">
        <v>13336</v>
      </c>
      <c r="D199" s="107" t="s">
        <v>13357</v>
      </c>
      <c r="E199" s="107">
        <f t="shared" si="3"/>
        <v>2325030000</v>
      </c>
      <c r="F199" s="107" t="s">
        <v>11572</v>
      </c>
      <c r="G199" s="107" t="s">
        <v>13352</v>
      </c>
      <c r="H199" s="107" t="s">
        <v>13358</v>
      </c>
      <c r="I199" s="107" t="s">
        <v>15138</v>
      </c>
    </row>
    <row r="200" spans="1:9" hidden="1" x14ac:dyDescent="0.2">
      <c r="A200" s="107" t="s">
        <v>13336</v>
      </c>
      <c r="D200" s="107" t="s">
        <v>13359</v>
      </c>
      <c r="E200" s="107">
        <f t="shared" si="3"/>
        <v>2325040000</v>
      </c>
      <c r="F200" s="107" t="s">
        <v>11572</v>
      </c>
      <c r="G200" s="107" t="s">
        <v>13352</v>
      </c>
      <c r="H200" s="107" t="s">
        <v>13360</v>
      </c>
      <c r="I200" s="107" t="s">
        <v>15138</v>
      </c>
    </row>
    <row r="201" spans="1:9" hidden="1" x14ac:dyDescent="0.2">
      <c r="A201" s="107" t="s">
        <v>13336</v>
      </c>
      <c r="D201" s="107" t="s">
        <v>13361</v>
      </c>
      <c r="E201" s="107">
        <f t="shared" si="3"/>
        <v>2325050000</v>
      </c>
      <c r="F201" s="107" t="s">
        <v>11572</v>
      </c>
      <c r="G201" s="107" t="s">
        <v>13352</v>
      </c>
      <c r="H201" s="107" t="s">
        <v>13362</v>
      </c>
      <c r="I201" s="107" t="s">
        <v>15138</v>
      </c>
    </row>
    <row r="202" spans="1:9" hidden="1" x14ac:dyDescent="0.2">
      <c r="A202" s="107" t="s">
        <v>13336</v>
      </c>
      <c r="D202" s="107" t="s">
        <v>13363</v>
      </c>
      <c r="E202" s="107">
        <f t="shared" si="3"/>
        <v>2390001000</v>
      </c>
      <c r="F202" s="107" t="s">
        <v>11572</v>
      </c>
      <c r="G202" s="107" t="s">
        <v>13364</v>
      </c>
      <c r="H202" s="107" t="s">
        <v>13340</v>
      </c>
      <c r="I202" s="107" t="s">
        <v>15138</v>
      </c>
    </row>
    <row r="203" spans="1:9" hidden="1" x14ac:dyDescent="0.2">
      <c r="A203" s="107" t="s">
        <v>13336</v>
      </c>
      <c r="D203" s="107" t="s">
        <v>13365</v>
      </c>
      <c r="E203" s="107">
        <f t="shared" si="3"/>
        <v>2390002000</v>
      </c>
      <c r="F203" s="107" t="s">
        <v>11572</v>
      </c>
      <c r="G203" s="107" t="s">
        <v>13364</v>
      </c>
      <c r="H203" s="107" t="s">
        <v>13343</v>
      </c>
      <c r="I203" s="107" t="s">
        <v>15138</v>
      </c>
    </row>
    <row r="204" spans="1:9" hidden="1" x14ac:dyDescent="0.2">
      <c r="A204" s="107" t="s">
        <v>13336</v>
      </c>
      <c r="D204" s="107" t="s">
        <v>13366</v>
      </c>
      <c r="E204" s="107">
        <f t="shared" si="3"/>
        <v>2390004000</v>
      </c>
      <c r="F204" s="107" t="s">
        <v>11572</v>
      </c>
      <c r="G204" s="107" t="s">
        <v>13364</v>
      </c>
      <c r="H204" s="107" t="s">
        <v>16129</v>
      </c>
      <c r="I204" s="107" t="s">
        <v>15138</v>
      </c>
    </row>
    <row r="205" spans="1:9" hidden="1" x14ac:dyDescent="0.2">
      <c r="A205" s="107" t="s">
        <v>13336</v>
      </c>
      <c r="D205" s="107" t="s">
        <v>16208</v>
      </c>
      <c r="E205" s="107">
        <f t="shared" si="3"/>
        <v>2390005000</v>
      </c>
      <c r="F205" s="107" t="s">
        <v>11572</v>
      </c>
      <c r="G205" s="107" t="s">
        <v>13364</v>
      </c>
      <c r="H205" s="107" t="s">
        <v>16136</v>
      </c>
      <c r="I205" s="107" t="s">
        <v>15138</v>
      </c>
    </row>
    <row r="206" spans="1:9" hidden="1" x14ac:dyDescent="0.2">
      <c r="A206" s="107" t="s">
        <v>13336</v>
      </c>
      <c r="D206" s="107" t="s">
        <v>16209</v>
      </c>
      <c r="E206" s="107">
        <f t="shared" si="3"/>
        <v>2390006000</v>
      </c>
      <c r="F206" s="107" t="s">
        <v>11572</v>
      </c>
      <c r="G206" s="107" t="s">
        <v>13364</v>
      </c>
      <c r="H206" s="107" t="s">
        <v>16138</v>
      </c>
      <c r="I206" s="107" t="s">
        <v>15138</v>
      </c>
    </row>
    <row r="207" spans="1:9" hidden="1" x14ac:dyDescent="0.2">
      <c r="A207" s="107" t="s">
        <v>13336</v>
      </c>
      <c r="D207" s="107" t="s">
        <v>16210</v>
      </c>
      <c r="E207" s="107">
        <f t="shared" si="3"/>
        <v>2390007000</v>
      </c>
      <c r="F207" s="107" t="s">
        <v>11572</v>
      </c>
      <c r="G207" s="107" t="s">
        <v>13364</v>
      </c>
      <c r="H207" s="107" t="s">
        <v>16142</v>
      </c>
      <c r="I207" s="107" t="s">
        <v>15138</v>
      </c>
    </row>
    <row r="208" spans="1:9" hidden="1" x14ac:dyDescent="0.2">
      <c r="A208" s="107" t="s">
        <v>13336</v>
      </c>
      <c r="D208" s="107" t="s">
        <v>16211</v>
      </c>
      <c r="E208" s="107">
        <f t="shared" si="3"/>
        <v>2390008000</v>
      </c>
      <c r="F208" s="107" t="s">
        <v>11572</v>
      </c>
      <c r="G208" s="107" t="s">
        <v>13364</v>
      </c>
      <c r="H208" s="107" t="s">
        <v>16144</v>
      </c>
      <c r="I208" s="107" t="s">
        <v>15138</v>
      </c>
    </row>
    <row r="209" spans="1:12" hidden="1" x14ac:dyDescent="0.2">
      <c r="A209" s="107" t="s">
        <v>13336</v>
      </c>
      <c r="D209" s="107" t="s">
        <v>14726</v>
      </c>
      <c r="E209" s="107">
        <f t="shared" si="3"/>
        <v>2390009000</v>
      </c>
      <c r="F209" s="107" t="s">
        <v>11572</v>
      </c>
      <c r="G209" s="107" t="s">
        <v>13364</v>
      </c>
      <c r="H209" s="107" t="s">
        <v>14727</v>
      </c>
      <c r="I209" s="107" t="s">
        <v>15138</v>
      </c>
    </row>
    <row r="210" spans="1:12" hidden="1" x14ac:dyDescent="0.2">
      <c r="A210" s="107" t="s">
        <v>13336</v>
      </c>
      <c r="D210" s="107" t="s">
        <v>14728</v>
      </c>
      <c r="E210" s="107">
        <f t="shared" si="3"/>
        <v>2390010000</v>
      </c>
      <c r="F210" s="107" t="s">
        <v>11572</v>
      </c>
      <c r="G210" s="107" t="s">
        <v>13364</v>
      </c>
      <c r="H210" s="107" t="s">
        <v>16149</v>
      </c>
      <c r="I210" s="107" t="s">
        <v>15138</v>
      </c>
    </row>
    <row r="211" spans="1:12" hidden="1" x14ac:dyDescent="0.2">
      <c r="A211" s="107" t="s">
        <v>13336</v>
      </c>
      <c r="D211" s="107" t="s">
        <v>14729</v>
      </c>
      <c r="E211" s="107">
        <f t="shared" si="3"/>
        <v>2399000000</v>
      </c>
      <c r="F211" s="107" t="s">
        <v>11572</v>
      </c>
      <c r="G211" s="107" t="s">
        <v>14730</v>
      </c>
      <c r="H211" s="107" t="s">
        <v>14730</v>
      </c>
      <c r="I211" s="107" t="s">
        <v>15138</v>
      </c>
    </row>
    <row r="212" spans="1:12" hidden="1" x14ac:dyDescent="0.2">
      <c r="A212" s="107" t="s">
        <v>13336</v>
      </c>
      <c r="D212" s="107" t="s">
        <v>14731</v>
      </c>
      <c r="E212" s="107">
        <f t="shared" si="3"/>
        <v>2401001000</v>
      </c>
      <c r="F212" s="107" t="s">
        <v>14732</v>
      </c>
      <c r="G212" s="107" t="s">
        <v>14733</v>
      </c>
      <c r="H212" s="107" t="s">
        <v>14734</v>
      </c>
      <c r="I212" s="107" t="s">
        <v>14735</v>
      </c>
    </row>
    <row r="213" spans="1:12" hidden="1" x14ac:dyDescent="0.2">
      <c r="A213" s="107" t="s">
        <v>13336</v>
      </c>
      <c r="D213" s="107" t="s">
        <v>14736</v>
      </c>
      <c r="E213" s="107">
        <f t="shared" si="3"/>
        <v>2401001001</v>
      </c>
      <c r="F213" s="107" t="s">
        <v>14732</v>
      </c>
      <c r="G213" s="107" t="s">
        <v>14733</v>
      </c>
      <c r="H213" s="107" t="s">
        <v>14734</v>
      </c>
      <c r="I213" s="107" t="s">
        <v>14737</v>
      </c>
      <c r="J213" s="109">
        <v>37307</v>
      </c>
    </row>
    <row r="214" spans="1:12" hidden="1" x14ac:dyDescent="0.2">
      <c r="A214" s="107" t="s">
        <v>13336</v>
      </c>
      <c r="D214" s="107" t="s">
        <v>14738</v>
      </c>
      <c r="E214" s="107">
        <f t="shared" si="3"/>
        <v>2401001005</v>
      </c>
      <c r="F214" s="107" t="s">
        <v>14732</v>
      </c>
      <c r="G214" s="107" t="s">
        <v>14733</v>
      </c>
      <c r="H214" s="107" t="s">
        <v>14734</v>
      </c>
      <c r="I214" s="107" t="s">
        <v>14739</v>
      </c>
      <c r="J214" s="109">
        <v>37307</v>
      </c>
    </row>
    <row r="215" spans="1:12" hidden="1" x14ac:dyDescent="0.2">
      <c r="A215" s="107" t="s">
        <v>13336</v>
      </c>
      <c r="D215" s="107" t="s">
        <v>14740</v>
      </c>
      <c r="E215" s="107">
        <f t="shared" si="3"/>
        <v>2401001006</v>
      </c>
      <c r="F215" s="107" t="s">
        <v>14732</v>
      </c>
      <c r="G215" s="107" t="s">
        <v>14733</v>
      </c>
      <c r="H215" s="107" t="s">
        <v>14734</v>
      </c>
      <c r="I215" s="107" t="s">
        <v>14741</v>
      </c>
      <c r="J215" s="109">
        <v>37307</v>
      </c>
    </row>
    <row r="216" spans="1:12" hidden="1" x14ac:dyDescent="0.2">
      <c r="A216" s="107" t="s">
        <v>13336</v>
      </c>
      <c r="D216" s="107" t="s">
        <v>14742</v>
      </c>
      <c r="E216" s="107">
        <f t="shared" si="3"/>
        <v>2401001010</v>
      </c>
      <c r="F216" s="107" t="s">
        <v>14732</v>
      </c>
      <c r="G216" s="107" t="s">
        <v>14733</v>
      </c>
      <c r="H216" s="107" t="s">
        <v>14734</v>
      </c>
      <c r="I216" s="107" t="s">
        <v>14743</v>
      </c>
      <c r="J216" s="109">
        <v>37307</v>
      </c>
    </row>
    <row r="217" spans="1:12" hidden="1" x14ac:dyDescent="0.2">
      <c r="A217" s="107" t="s">
        <v>13336</v>
      </c>
      <c r="D217" s="107" t="s">
        <v>14744</v>
      </c>
      <c r="E217" s="107">
        <f t="shared" si="3"/>
        <v>2401001011</v>
      </c>
      <c r="F217" s="107" t="s">
        <v>14732</v>
      </c>
      <c r="G217" s="107" t="s">
        <v>14733</v>
      </c>
      <c r="H217" s="107" t="s">
        <v>14734</v>
      </c>
      <c r="I217" s="107" t="s">
        <v>14745</v>
      </c>
      <c r="J217" s="109">
        <v>37307</v>
      </c>
    </row>
    <row r="218" spans="1:12" hidden="1" x14ac:dyDescent="0.2">
      <c r="A218" s="107" t="s">
        <v>13336</v>
      </c>
      <c r="D218" s="107" t="s">
        <v>14746</v>
      </c>
      <c r="E218" s="107">
        <f t="shared" si="3"/>
        <v>2401001015</v>
      </c>
      <c r="F218" s="107" t="s">
        <v>14732</v>
      </c>
      <c r="G218" s="107" t="s">
        <v>14733</v>
      </c>
      <c r="H218" s="107" t="s">
        <v>14734</v>
      </c>
      <c r="I218" s="107" t="s">
        <v>14747</v>
      </c>
      <c r="J218" s="109">
        <v>37307</v>
      </c>
    </row>
    <row r="219" spans="1:12" hidden="1" x14ac:dyDescent="0.2">
      <c r="A219" s="107" t="s">
        <v>13336</v>
      </c>
      <c r="D219" s="107" t="s">
        <v>14748</v>
      </c>
      <c r="E219" s="107">
        <f t="shared" si="3"/>
        <v>2401001020</v>
      </c>
      <c r="F219" s="107" t="s">
        <v>14732</v>
      </c>
      <c r="G219" s="107" t="s">
        <v>14733</v>
      </c>
      <c r="H219" s="107" t="s">
        <v>14734</v>
      </c>
      <c r="I219" s="107" t="s">
        <v>14749</v>
      </c>
      <c r="J219" s="109">
        <v>37307</v>
      </c>
    </row>
    <row r="220" spans="1:12" hidden="1" x14ac:dyDescent="0.2">
      <c r="A220" s="107" t="s">
        <v>13336</v>
      </c>
      <c r="D220" s="107" t="s">
        <v>14750</v>
      </c>
      <c r="E220" s="107">
        <f t="shared" si="3"/>
        <v>2401001025</v>
      </c>
      <c r="F220" s="107" t="s">
        <v>14732</v>
      </c>
      <c r="G220" s="107" t="s">
        <v>14733</v>
      </c>
      <c r="H220" s="107" t="s">
        <v>14734</v>
      </c>
      <c r="I220" s="107" t="s">
        <v>14751</v>
      </c>
      <c r="J220" s="109">
        <v>37307</v>
      </c>
    </row>
    <row r="221" spans="1:12" hidden="1" x14ac:dyDescent="0.2">
      <c r="A221" s="107" t="s">
        <v>13336</v>
      </c>
      <c r="D221" s="107" t="s">
        <v>14752</v>
      </c>
      <c r="E221" s="107">
        <f t="shared" si="3"/>
        <v>2401001050</v>
      </c>
      <c r="F221" s="107" t="s">
        <v>14732</v>
      </c>
      <c r="G221" s="107" t="s">
        <v>14733</v>
      </c>
      <c r="H221" s="107" t="s">
        <v>14734</v>
      </c>
      <c r="I221" s="107" t="s">
        <v>14753</v>
      </c>
      <c r="J221" s="109">
        <v>37307</v>
      </c>
    </row>
    <row r="222" spans="1:12" hidden="1" x14ac:dyDescent="0.2">
      <c r="A222" s="107" t="s">
        <v>13336</v>
      </c>
      <c r="B222" s="110" t="s">
        <v>10412</v>
      </c>
      <c r="C222" s="107" t="s">
        <v>14731</v>
      </c>
      <c r="D222" s="107" t="s">
        <v>14754</v>
      </c>
      <c r="E222" s="107">
        <f t="shared" si="3"/>
        <v>2401001999</v>
      </c>
      <c r="F222" s="107" t="s">
        <v>14732</v>
      </c>
      <c r="G222" s="107" t="s">
        <v>14733</v>
      </c>
      <c r="H222" s="107" t="s">
        <v>14734</v>
      </c>
      <c r="I222" s="107" t="s">
        <v>14755</v>
      </c>
      <c r="K222" s="109">
        <v>37725</v>
      </c>
      <c r="L222" s="107" t="s">
        <v>14756</v>
      </c>
    </row>
    <row r="223" spans="1:12" hidden="1" x14ac:dyDescent="0.2">
      <c r="A223" s="107" t="s">
        <v>13336</v>
      </c>
      <c r="D223" s="107" t="s">
        <v>14757</v>
      </c>
      <c r="E223" s="107">
        <f t="shared" si="3"/>
        <v>2401002000</v>
      </c>
      <c r="F223" s="107" t="s">
        <v>14732</v>
      </c>
      <c r="G223" s="107" t="s">
        <v>14733</v>
      </c>
      <c r="H223" s="107" t="s">
        <v>14758</v>
      </c>
      <c r="I223" s="107" t="s">
        <v>14735</v>
      </c>
      <c r="J223" s="109">
        <v>36788</v>
      </c>
    </row>
    <row r="224" spans="1:12" hidden="1" x14ac:dyDescent="0.2">
      <c r="A224" s="107" t="s">
        <v>13336</v>
      </c>
      <c r="D224" s="107" t="s">
        <v>14759</v>
      </c>
      <c r="E224" s="107">
        <f t="shared" si="3"/>
        <v>2401003000</v>
      </c>
      <c r="F224" s="107" t="s">
        <v>14732</v>
      </c>
      <c r="G224" s="107" t="s">
        <v>14733</v>
      </c>
      <c r="H224" s="107" t="s">
        <v>14760</v>
      </c>
      <c r="I224" s="107" t="s">
        <v>14735</v>
      </c>
      <c r="J224" s="109">
        <v>36788</v>
      </c>
    </row>
    <row r="225" spans="1:12" hidden="1" x14ac:dyDescent="0.2">
      <c r="A225" s="107" t="s">
        <v>13336</v>
      </c>
      <c r="D225" s="107" t="s">
        <v>14761</v>
      </c>
      <c r="E225" s="107">
        <f t="shared" si="3"/>
        <v>2401005000</v>
      </c>
      <c r="F225" s="107" t="s">
        <v>14732</v>
      </c>
      <c r="G225" s="107" t="s">
        <v>14733</v>
      </c>
      <c r="H225" s="107" t="s">
        <v>14762</v>
      </c>
      <c r="I225" s="107" t="s">
        <v>14735</v>
      </c>
    </row>
    <row r="226" spans="1:12" hidden="1" x14ac:dyDescent="0.2">
      <c r="A226" s="107" t="s">
        <v>13336</v>
      </c>
      <c r="D226" s="107" t="s">
        <v>14763</v>
      </c>
      <c r="E226" s="107">
        <f t="shared" si="3"/>
        <v>2401005500</v>
      </c>
      <c r="F226" s="107" t="s">
        <v>14732</v>
      </c>
      <c r="G226" s="107" t="s">
        <v>14733</v>
      </c>
      <c r="H226" s="107" t="s">
        <v>14762</v>
      </c>
      <c r="I226" s="107" t="s">
        <v>14764</v>
      </c>
      <c r="J226" s="109">
        <v>37307</v>
      </c>
    </row>
    <row r="227" spans="1:12" hidden="1" x14ac:dyDescent="0.2">
      <c r="A227" s="107" t="s">
        <v>13336</v>
      </c>
      <c r="D227" s="107" t="s">
        <v>14765</v>
      </c>
      <c r="E227" s="107">
        <f t="shared" si="3"/>
        <v>2401005600</v>
      </c>
      <c r="F227" s="107" t="s">
        <v>14732</v>
      </c>
      <c r="G227" s="107" t="s">
        <v>14733</v>
      </c>
      <c r="H227" s="107" t="s">
        <v>14762</v>
      </c>
      <c r="I227" s="107" t="s">
        <v>14766</v>
      </c>
      <c r="J227" s="109">
        <v>37307</v>
      </c>
    </row>
    <row r="228" spans="1:12" hidden="1" x14ac:dyDescent="0.2">
      <c r="A228" s="107" t="s">
        <v>13336</v>
      </c>
      <c r="D228" s="107" t="s">
        <v>14767</v>
      </c>
      <c r="E228" s="107">
        <f t="shared" si="3"/>
        <v>2401005700</v>
      </c>
      <c r="F228" s="107" t="s">
        <v>14732</v>
      </c>
      <c r="G228" s="107" t="s">
        <v>14733</v>
      </c>
      <c r="H228" s="107" t="s">
        <v>14762</v>
      </c>
      <c r="I228" s="107" t="s">
        <v>14768</v>
      </c>
      <c r="J228" s="109">
        <v>37307</v>
      </c>
    </row>
    <row r="229" spans="1:12" hidden="1" x14ac:dyDescent="0.2">
      <c r="A229" s="107" t="s">
        <v>13336</v>
      </c>
      <c r="D229" s="107" t="s">
        <v>14769</v>
      </c>
      <c r="E229" s="107">
        <f t="shared" si="3"/>
        <v>2401005800</v>
      </c>
      <c r="F229" s="107" t="s">
        <v>14732</v>
      </c>
      <c r="G229" s="107" t="s">
        <v>14733</v>
      </c>
      <c r="H229" s="107" t="s">
        <v>14762</v>
      </c>
      <c r="I229" s="107" t="s">
        <v>14770</v>
      </c>
      <c r="J229" s="109">
        <v>37307</v>
      </c>
    </row>
    <row r="230" spans="1:12" hidden="1" x14ac:dyDescent="0.2">
      <c r="A230" s="107" t="s">
        <v>13336</v>
      </c>
      <c r="D230" s="107" t="s">
        <v>14771</v>
      </c>
      <c r="E230" s="107">
        <f t="shared" si="3"/>
        <v>2401008000</v>
      </c>
      <c r="F230" s="107" t="s">
        <v>14732</v>
      </c>
      <c r="G230" s="107" t="s">
        <v>14733</v>
      </c>
      <c r="H230" s="107" t="s">
        <v>14772</v>
      </c>
      <c r="I230" s="107" t="s">
        <v>14735</v>
      </c>
    </row>
    <row r="231" spans="1:12" hidden="1" x14ac:dyDescent="0.2">
      <c r="A231" s="107" t="s">
        <v>13336</v>
      </c>
      <c r="B231" s="110" t="s">
        <v>10412</v>
      </c>
      <c r="C231" s="107" t="s">
        <v>14771</v>
      </c>
      <c r="D231" s="107" t="s">
        <v>14773</v>
      </c>
      <c r="E231" s="107">
        <f t="shared" si="3"/>
        <v>2401008999</v>
      </c>
      <c r="F231" s="107" t="s">
        <v>14732</v>
      </c>
      <c r="G231" s="107" t="s">
        <v>14733</v>
      </c>
      <c r="H231" s="107" t="s">
        <v>14772</v>
      </c>
      <c r="I231" s="107" t="s">
        <v>14755</v>
      </c>
      <c r="K231" s="109">
        <v>37725</v>
      </c>
      <c r="L231" s="107" t="s">
        <v>14756</v>
      </c>
    </row>
    <row r="232" spans="1:12" hidden="1" x14ac:dyDescent="0.2">
      <c r="A232" s="107" t="s">
        <v>13336</v>
      </c>
      <c r="D232" s="107" t="s">
        <v>14774</v>
      </c>
      <c r="E232" s="107">
        <f t="shared" si="3"/>
        <v>2401010000</v>
      </c>
      <c r="F232" s="107" t="s">
        <v>14732</v>
      </c>
      <c r="G232" s="107" t="s">
        <v>14733</v>
      </c>
      <c r="H232" s="107" t="s">
        <v>15970</v>
      </c>
      <c r="I232" s="107" t="s">
        <v>14735</v>
      </c>
    </row>
    <row r="233" spans="1:12" hidden="1" x14ac:dyDescent="0.2">
      <c r="A233" s="107" t="s">
        <v>13336</v>
      </c>
      <c r="D233" s="107" t="s">
        <v>15971</v>
      </c>
      <c r="E233" s="107">
        <f t="shared" si="3"/>
        <v>2401015000</v>
      </c>
      <c r="F233" s="107" t="s">
        <v>14732</v>
      </c>
      <c r="G233" s="107" t="s">
        <v>14733</v>
      </c>
      <c r="H233" s="107" t="s">
        <v>15972</v>
      </c>
      <c r="I233" s="107" t="s">
        <v>14735</v>
      </c>
    </row>
    <row r="234" spans="1:12" hidden="1" x14ac:dyDescent="0.2">
      <c r="A234" s="107" t="s">
        <v>13336</v>
      </c>
      <c r="D234" s="107" t="s">
        <v>15973</v>
      </c>
      <c r="E234" s="107">
        <f t="shared" si="3"/>
        <v>2401020000</v>
      </c>
      <c r="F234" s="107" t="s">
        <v>14732</v>
      </c>
      <c r="G234" s="107" t="s">
        <v>14733</v>
      </c>
      <c r="H234" s="107" t="s">
        <v>15974</v>
      </c>
      <c r="I234" s="107" t="s">
        <v>14735</v>
      </c>
    </row>
    <row r="235" spans="1:12" hidden="1" x14ac:dyDescent="0.2">
      <c r="A235" s="107" t="s">
        <v>13336</v>
      </c>
      <c r="D235" s="107" t="s">
        <v>15975</v>
      </c>
      <c r="E235" s="107">
        <f t="shared" si="3"/>
        <v>2401025000</v>
      </c>
      <c r="F235" s="107" t="s">
        <v>14732</v>
      </c>
      <c r="G235" s="107" t="s">
        <v>14733</v>
      </c>
      <c r="H235" s="107" t="s">
        <v>15976</v>
      </c>
      <c r="I235" s="107" t="s">
        <v>14735</v>
      </c>
    </row>
    <row r="236" spans="1:12" hidden="1" x14ac:dyDescent="0.2">
      <c r="A236" s="107" t="s">
        <v>13336</v>
      </c>
      <c r="D236" s="107" t="s">
        <v>15977</v>
      </c>
      <c r="E236" s="107">
        <f t="shared" si="3"/>
        <v>2401030000</v>
      </c>
      <c r="F236" s="107" t="s">
        <v>14732</v>
      </c>
      <c r="G236" s="107" t="s">
        <v>14733</v>
      </c>
      <c r="H236" s="107" t="s">
        <v>15978</v>
      </c>
      <c r="I236" s="107" t="s">
        <v>14735</v>
      </c>
    </row>
    <row r="237" spans="1:12" hidden="1" x14ac:dyDescent="0.2">
      <c r="A237" s="107" t="s">
        <v>13336</v>
      </c>
      <c r="D237" s="107" t="s">
        <v>15979</v>
      </c>
      <c r="E237" s="107">
        <f t="shared" si="3"/>
        <v>2401035000</v>
      </c>
      <c r="F237" s="107" t="s">
        <v>14732</v>
      </c>
      <c r="G237" s="107" t="s">
        <v>14733</v>
      </c>
      <c r="H237" s="107" t="s">
        <v>15980</v>
      </c>
      <c r="I237" s="107" t="s">
        <v>14735</v>
      </c>
    </row>
    <row r="238" spans="1:12" hidden="1" x14ac:dyDescent="0.2">
      <c r="A238" s="107" t="s">
        <v>13336</v>
      </c>
      <c r="D238" s="107" t="s">
        <v>15981</v>
      </c>
      <c r="E238" s="107">
        <f t="shared" si="3"/>
        <v>2401040000</v>
      </c>
      <c r="F238" s="107" t="s">
        <v>14732</v>
      </c>
      <c r="G238" s="107" t="s">
        <v>14733</v>
      </c>
      <c r="H238" s="107" t="s">
        <v>15982</v>
      </c>
      <c r="I238" s="107" t="s">
        <v>14735</v>
      </c>
    </row>
    <row r="239" spans="1:12" hidden="1" x14ac:dyDescent="0.2">
      <c r="A239" s="107" t="s">
        <v>13336</v>
      </c>
      <c r="D239" s="107" t="s">
        <v>15983</v>
      </c>
      <c r="E239" s="107">
        <f t="shared" si="3"/>
        <v>2401045000</v>
      </c>
      <c r="F239" s="107" t="s">
        <v>14732</v>
      </c>
      <c r="G239" s="107" t="s">
        <v>14733</v>
      </c>
      <c r="H239" s="107" t="s">
        <v>15984</v>
      </c>
      <c r="I239" s="107" t="s">
        <v>14735</v>
      </c>
    </row>
    <row r="240" spans="1:12" hidden="1" x14ac:dyDescent="0.2">
      <c r="A240" s="107" t="s">
        <v>13336</v>
      </c>
      <c r="D240" s="107" t="s">
        <v>15985</v>
      </c>
      <c r="E240" s="107">
        <f t="shared" si="3"/>
        <v>2401050000</v>
      </c>
      <c r="F240" s="107" t="s">
        <v>14732</v>
      </c>
      <c r="G240" s="107" t="s">
        <v>14733</v>
      </c>
      <c r="H240" s="107" t="s">
        <v>15986</v>
      </c>
      <c r="I240" s="107" t="s">
        <v>14735</v>
      </c>
    </row>
    <row r="241" spans="1:12" hidden="1" x14ac:dyDescent="0.2">
      <c r="A241" s="107" t="s">
        <v>13336</v>
      </c>
      <c r="D241" s="107" t="s">
        <v>15987</v>
      </c>
      <c r="E241" s="107">
        <f t="shared" si="3"/>
        <v>2401055000</v>
      </c>
      <c r="F241" s="107" t="s">
        <v>14732</v>
      </c>
      <c r="G241" s="107" t="s">
        <v>14733</v>
      </c>
      <c r="H241" s="107" t="s">
        <v>15988</v>
      </c>
      <c r="I241" s="107" t="s">
        <v>14735</v>
      </c>
    </row>
    <row r="242" spans="1:12" hidden="1" x14ac:dyDescent="0.2">
      <c r="A242" s="107" t="s">
        <v>13336</v>
      </c>
      <c r="D242" s="107" t="s">
        <v>15989</v>
      </c>
      <c r="E242" s="107">
        <f t="shared" si="3"/>
        <v>2401060000</v>
      </c>
      <c r="F242" s="107" t="s">
        <v>14732</v>
      </c>
      <c r="G242" s="107" t="s">
        <v>14733</v>
      </c>
      <c r="H242" s="107" t="s">
        <v>15990</v>
      </c>
      <c r="I242" s="107" t="s">
        <v>14735</v>
      </c>
    </row>
    <row r="243" spans="1:12" hidden="1" x14ac:dyDescent="0.2">
      <c r="A243" s="107" t="s">
        <v>13336</v>
      </c>
      <c r="D243" s="107" t="s">
        <v>15991</v>
      </c>
      <c r="E243" s="107">
        <f t="shared" si="3"/>
        <v>2401065000</v>
      </c>
      <c r="F243" s="107" t="s">
        <v>14732</v>
      </c>
      <c r="G243" s="107" t="s">
        <v>14733</v>
      </c>
      <c r="H243" s="107" t="s">
        <v>15992</v>
      </c>
      <c r="I243" s="107" t="s">
        <v>14735</v>
      </c>
    </row>
    <row r="244" spans="1:12" hidden="1" x14ac:dyDescent="0.2">
      <c r="A244" s="107" t="s">
        <v>13336</v>
      </c>
      <c r="D244" s="107" t="s">
        <v>15993</v>
      </c>
      <c r="E244" s="107">
        <f t="shared" si="3"/>
        <v>2401070000</v>
      </c>
      <c r="F244" s="107" t="s">
        <v>14732</v>
      </c>
      <c r="G244" s="107" t="s">
        <v>14733</v>
      </c>
      <c r="H244" s="107" t="s">
        <v>15994</v>
      </c>
      <c r="I244" s="107" t="s">
        <v>14735</v>
      </c>
    </row>
    <row r="245" spans="1:12" hidden="1" x14ac:dyDescent="0.2">
      <c r="A245" s="107" t="s">
        <v>13336</v>
      </c>
      <c r="D245" s="107" t="s">
        <v>15995</v>
      </c>
      <c r="E245" s="107">
        <f t="shared" si="3"/>
        <v>2401075000</v>
      </c>
      <c r="F245" s="107" t="s">
        <v>14732</v>
      </c>
      <c r="G245" s="107" t="s">
        <v>14733</v>
      </c>
      <c r="H245" s="107" t="s">
        <v>15996</v>
      </c>
      <c r="I245" s="107" t="s">
        <v>14735</v>
      </c>
    </row>
    <row r="246" spans="1:12" hidden="1" x14ac:dyDescent="0.2">
      <c r="A246" s="107" t="s">
        <v>13336</v>
      </c>
      <c r="D246" s="107" t="s">
        <v>15997</v>
      </c>
      <c r="E246" s="107">
        <f t="shared" si="3"/>
        <v>2401080000</v>
      </c>
      <c r="F246" s="107" t="s">
        <v>14732</v>
      </c>
      <c r="G246" s="107" t="s">
        <v>14733</v>
      </c>
      <c r="H246" s="107" t="s">
        <v>15998</v>
      </c>
      <c r="I246" s="107" t="s">
        <v>14735</v>
      </c>
    </row>
    <row r="247" spans="1:12" hidden="1" x14ac:dyDescent="0.2">
      <c r="A247" s="107" t="s">
        <v>13336</v>
      </c>
      <c r="D247" s="107" t="s">
        <v>15999</v>
      </c>
      <c r="E247" s="107">
        <f t="shared" si="3"/>
        <v>2401085000</v>
      </c>
      <c r="F247" s="107" t="s">
        <v>14732</v>
      </c>
      <c r="G247" s="107" t="s">
        <v>14733</v>
      </c>
      <c r="H247" s="107" t="s">
        <v>16000</v>
      </c>
      <c r="I247" s="107" t="s">
        <v>14735</v>
      </c>
    </row>
    <row r="248" spans="1:12" hidden="1" x14ac:dyDescent="0.2">
      <c r="A248" s="107" t="s">
        <v>13336</v>
      </c>
      <c r="D248" s="107" t="s">
        <v>16001</v>
      </c>
      <c r="E248" s="107">
        <f t="shared" si="3"/>
        <v>2401090000</v>
      </c>
      <c r="F248" s="107" t="s">
        <v>14732</v>
      </c>
      <c r="G248" s="107" t="s">
        <v>14733</v>
      </c>
      <c r="H248" s="107" t="s">
        <v>16002</v>
      </c>
      <c r="I248" s="107" t="s">
        <v>14735</v>
      </c>
    </row>
    <row r="249" spans="1:12" hidden="1" x14ac:dyDescent="0.2">
      <c r="A249" s="107" t="s">
        <v>13336</v>
      </c>
      <c r="D249" s="107" t="s">
        <v>16003</v>
      </c>
      <c r="E249" s="107">
        <f t="shared" si="3"/>
        <v>2401100000</v>
      </c>
      <c r="F249" s="107" t="s">
        <v>14732</v>
      </c>
      <c r="G249" s="107" t="s">
        <v>14733</v>
      </c>
      <c r="H249" s="107" t="s">
        <v>16004</v>
      </c>
      <c r="I249" s="107" t="s">
        <v>14735</v>
      </c>
    </row>
    <row r="250" spans="1:12" hidden="1" x14ac:dyDescent="0.2">
      <c r="A250" s="107" t="s">
        <v>13336</v>
      </c>
      <c r="D250" s="107" t="s">
        <v>16005</v>
      </c>
      <c r="E250" s="107">
        <f t="shared" si="3"/>
        <v>2401100001</v>
      </c>
      <c r="F250" s="107" t="s">
        <v>14732</v>
      </c>
      <c r="G250" s="107" t="s">
        <v>14733</v>
      </c>
      <c r="H250" s="107" t="s">
        <v>16004</v>
      </c>
      <c r="I250" s="107" t="s">
        <v>16006</v>
      </c>
      <c r="J250" s="109">
        <v>37307</v>
      </c>
    </row>
    <row r="251" spans="1:12" hidden="1" x14ac:dyDescent="0.2">
      <c r="A251" s="107" t="s">
        <v>13336</v>
      </c>
      <c r="D251" s="107" t="s">
        <v>16007</v>
      </c>
      <c r="E251" s="107">
        <f t="shared" si="3"/>
        <v>2401200000</v>
      </c>
      <c r="F251" s="107" t="s">
        <v>14732</v>
      </c>
      <c r="G251" s="107" t="s">
        <v>14733</v>
      </c>
      <c r="H251" s="107" t="s">
        <v>16008</v>
      </c>
      <c r="I251" s="107" t="s">
        <v>14735</v>
      </c>
    </row>
    <row r="252" spans="1:12" hidden="1" x14ac:dyDescent="0.2">
      <c r="A252" s="107" t="s">
        <v>13336</v>
      </c>
      <c r="D252" s="107" t="s">
        <v>16009</v>
      </c>
      <c r="E252" s="107">
        <f t="shared" si="3"/>
        <v>2401990000</v>
      </c>
      <c r="F252" s="107" t="s">
        <v>14732</v>
      </c>
      <c r="G252" s="107" t="s">
        <v>14733</v>
      </c>
      <c r="H252" s="107" t="s">
        <v>16010</v>
      </c>
      <c r="I252" s="107" t="s">
        <v>14735</v>
      </c>
    </row>
    <row r="253" spans="1:12" hidden="1" x14ac:dyDescent="0.2">
      <c r="A253" s="107" t="s">
        <v>13336</v>
      </c>
      <c r="D253" s="107" t="s">
        <v>16011</v>
      </c>
      <c r="E253" s="107">
        <f t="shared" si="3"/>
        <v>2415000000</v>
      </c>
      <c r="F253" s="107" t="s">
        <v>14732</v>
      </c>
      <c r="G253" s="107" t="s">
        <v>16012</v>
      </c>
      <c r="H253" s="107" t="s">
        <v>16013</v>
      </c>
      <c r="I253" s="107" t="s">
        <v>14735</v>
      </c>
    </row>
    <row r="254" spans="1:12" hidden="1" x14ac:dyDescent="0.2">
      <c r="A254" s="107" t="s">
        <v>13336</v>
      </c>
      <c r="B254" s="110" t="s">
        <v>10412</v>
      </c>
      <c r="C254" s="107" t="s">
        <v>16011</v>
      </c>
      <c r="D254" s="107" t="s">
        <v>16014</v>
      </c>
      <c r="E254" s="107">
        <f t="shared" si="3"/>
        <v>2415000999</v>
      </c>
      <c r="F254" s="107" t="s">
        <v>14732</v>
      </c>
      <c r="G254" s="107" t="s">
        <v>16012</v>
      </c>
      <c r="H254" s="107" t="s">
        <v>16013</v>
      </c>
      <c r="I254" s="107" t="s">
        <v>14755</v>
      </c>
      <c r="K254" s="109">
        <v>37725</v>
      </c>
      <c r="L254" s="107" t="s">
        <v>14756</v>
      </c>
    </row>
    <row r="255" spans="1:12" hidden="1" x14ac:dyDescent="0.2">
      <c r="A255" s="107" t="s">
        <v>13336</v>
      </c>
      <c r="D255" s="107" t="s">
        <v>16015</v>
      </c>
      <c r="E255" s="107">
        <f t="shared" si="3"/>
        <v>2415005000</v>
      </c>
      <c r="F255" s="107" t="s">
        <v>14732</v>
      </c>
      <c r="G255" s="107" t="s">
        <v>16012</v>
      </c>
      <c r="H255" s="107" t="s">
        <v>16016</v>
      </c>
      <c r="I255" s="107" t="s">
        <v>14735</v>
      </c>
    </row>
    <row r="256" spans="1:12" hidden="1" x14ac:dyDescent="0.2">
      <c r="A256" s="107" t="s">
        <v>13336</v>
      </c>
      <c r="D256" s="107" t="s">
        <v>16017</v>
      </c>
      <c r="E256" s="107">
        <f t="shared" si="3"/>
        <v>2415010000</v>
      </c>
      <c r="F256" s="107" t="s">
        <v>14732</v>
      </c>
      <c r="G256" s="107" t="s">
        <v>16012</v>
      </c>
      <c r="H256" s="107" t="s">
        <v>16018</v>
      </c>
      <c r="I256" s="107" t="s">
        <v>14735</v>
      </c>
    </row>
    <row r="257" spans="1:12" hidden="1" x14ac:dyDescent="0.2">
      <c r="A257" s="107" t="s">
        <v>13336</v>
      </c>
      <c r="D257" s="107" t="s">
        <v>16019</v>
      </c>
      <c r="E257" s="107">
        <f t="shared" si="3"/>
        <v>2415015000</v>
      </c>
      <c r="F257" s="107" t="s">
        <v>14732</v>
      </c>
      <c r="G257" s="107" t="s">
        <v>16012</v>
      </c>
      <c r="H257" s="107" t="s">
        <v>16020</v>
      </c>
      <c r="I257" s="107" t="s">
        <v>14735</v>
      </c>
    </row>
    <row r="258" spans="1:12" hidden="1" x14ac:dyDescent="0.2">
      <c r="A258" s="107" t="s">
        <v>13336</v>
      </c>
      <c r="D258" s="107" t="s">
        <v>16021</v>
      </c>
      <c r="E258" s="107">
        <f t="shared" ref="E258:E321" si="4">VALUE(D258)</f>
        <v>2415020000</v>
      </c>
      <c r="F258" s="107" t="s">
        <v>14732</v>
      </c>
      <c r="G258" s="107" t="s">
        <v>16012</v>
      </c>
      <c r="H258" s="107" t="s">
        <v>16022</v>
      </c>
      <c r="I258" s="107" t="s">
        <v>14735</v>
      </c>
    </row>
    <row r="259" spans="1:12" hidden="1" x14ac:dyDescent="0.2">
      <c r="A259" s="107" t="s">
        <v>13336</v>
      </c>
      <c r="D259" s="107" t="s">
        <v>16023</v>
      </c>
      <c r="E259" s="107">
        <f t="shared" si="4"/>
        <v>2415025000</v>
      </c>
      <c r="F259" s="107" t="s">
        <v>14732</v>
      </c>
      <c r="G259" s="107" t="s">
        <v>16012</v>
      </c>
      <c r="H259" s="107" t="s">
        <v>16024</v>
      </c>
      <c r="I259" s="107" t="s">
        <v>14735</v>
      </c>
    </row>
    <row r="260" spans="1:12" hidden="1" x14ac:dyDescent="0.2">
      <c r="A260" s="107" t="s">
        <v>13336</v>
      </c>
      <c r="D260" s="107" t="s">
        <v>16025</v>
      </c>
      <c r="E260" s="107">
        <f t="shared" si="4"/>
        <v>2415030000</v>
      </c>
      <c r="F260" s="107" t="s">
        <v>14732</v>
      </c>
      <c r="G260" s="107" t="s">
        <v>16012</v>
      </c>
      <c r="H260" s="107" t="s">
        <v>16026</v>
      </c>
      <c r="I260" s="107" t="s">
        <v>14735</v>
      </c>
    </row>
    <row r="261" spans="1:12" hidden="1" x14ac:dyDescent="0.2">
      <c r="A261" s="107" t="s">
        <v>13336</v>
      </c>
      <c r="D261" s="107" t="s">
        <v>16027</v>
      </c>
      <c r="E261" s="107">
        <f t="shared" si="4"/>
        <v>2415035000</v>
      </c>
      <c r="F261" s="107" t="s">
        <v>14732</v>
      </c>
      <c r="G261" s="107" t="s">
        <v>16012</v>
      </c>
      <c r="H261" s="107" t="s">
        <v>16028</v>
      </c>
      <c r="I261" s="107" t="s">
        <v>14735</v>
      </c>
    </row>
    <row r="262" spans="1:12" hidden="1" x14ac:dyDescent="0.2">
      <c r="A262" s="107" t="s">
        <v>13336</v>
      </c>
      <c r="D262" s="107" t="s">
        <v>16029</v>
      </c>
      <c r="E262" s="107">
        <f t="shared" si="4"/>
        <v>2415040000</v>
      </c>
      <c r="F262" s="107" t="s">
        <v>14732</v>
      </c>
      <c r="G262" s="107" t="s">
        <v>16012</v>
      </c>
      <c r="H262" s="107" t="s">
        <v>16030</v>
      </c>
      <c r="I262" s="107" t="s">
        <v>14735</v>
      </c>
    </row>
    <row r="263" spans="1:12" hidden="1" x14ac:dyDescent="0.2">
      <c r="A263" s="107" t="s">
        <v>13336</v>
      </c>
      <c r="D263" s="107" t="s">
        <v>16031</v>
      </c>
      <c r="E263" s="107">
        <f t="shared" si="4"/>
        <v>2415045000</v>
      </c>
      <c r="F263" s="107" t="s">
        <v>14732</v>
      </c>
      <c r="G263" s="107" t="s">
        <v>16012</v>
      </c>
      <c r="H263" s="107" t="s">
        <v>16032</v>
      </c>
      <c r="I263" s="107" t="s">
        <v>14735</v>
      </c>
    </row>
    <row r="264" spans="1:12" hidden="1" x14ac:dyDescent="0.2">
      <c r="A264" s="107" t="s">
        <v>13336</v>
      </c>
      <c r="B264" s="110" t="s">
        <v>10412</v>
      </c>
      <c r="C264" s="107" t="s">
        <v>16031</v>
      </c>
      <c r="D264" s="107" t="s">
        <v>16033</v>
      </c>
      <c r="E264" s="107">
        <f t="shared" si="4"/>
        <v>2415045999</v>
      </c>
      <c r="F264" s="107" t="s">
        <v>14732</v>
      </c>
      <c r="G264" s="107" t="s">
        <v>16012</v>
      </c>
      <c r="H264" s="107" t="s">
        <v>16032</v>
      </c>
      <c r="I264" s="107" t="s">
        <v>14755</v>
      </c>
      <c r="K264" s="109">
        <v>37725</v>
      </c>
      <c r="L264" s="107" t="s">
        <v>14756</v>
      </c>
    </row>
    <row r="265" spans="1:12" hidden="1" x14ac:dyDescent="0.2">
      <c r="A265" s="107" t="s">
        <v>13336</v>
      </c>
      <c r="D265" s="107" t="s">
        <v>16034</v>
      </c>
      <c r="E265" s="107">
        <f t="shared" si="4"/>
        <v>2415050000</v>
      </c>
      <c r="F265" s="107" t="s">
        <v>14732</v>
      </c>
      <c r="G265" s="107" t="s">
        <v>16012</v>
      </c>
      <c r="H265" s="107" t="s">
        <v>16035</v>
      </c>
      <c r="I265" s="107" t="s">
        <v>14735</v>
      </c>
    </row>
    <row r="266" spans="1:12" hidden="1" x14ac:dyDescent="0.2">
      <c r="A266" s="107" t="s">
        <v>13336</v>
      </c>
      <c r="D266" s="107" t="s">
        <v>16036</v>
      </c>
      <c r="E266" s="107">
        <f t="shared" si="4"/>
        <v>2415055000</v>
      </c>
      <c r="F266" s="107" t="s">
        <v>14732</v>
      </c>
      <c r="G266" s="107" t="s">
        <v>16012</v>
      </c>
      <c r="H266" s="107" t="s">
        <v>16037</v>
      </c>
      <c r="I266" s="107" t="s">
        <v>14735</v>
      </c>
    </row>
    <row r="267" spans="1:12" hidden="1" x14ac:dyDescent="0.2">
      <c r="A267" s="107" t="s">
        <v>13336</v>
      </c>
      <c r="D267" s="107" t="s">
        <v>16038</v>
      </c>
      <c r="E267" s="107">
        <f t="shared" si="4"/>
        <v>2415060000</v>
      </c>
      <c r="F267" s="107" t="s">
        <v>14732</v>
      </c>
      <c r="G267" s="107" t="s">
        <v>16012</v>
      </c>
      <c r="H267" s="107" t="s">
        <v>16039</v>
      </c>
      <c r="I267" s="107" t="s">
        <v>14735</v>
      </c>
    </row>
    <row r="268" spans="1:12" hidden="1" x14ac:dyDescent="0.2">
      <c r="A268" s="107" t="s">
        <v>13336</v>
      </c>
      <c r="D268" s="107" t="s">
        <v>16040</v>
      </c>
      <c r="E268" s="107">
        <f t="shared" si="4"/>
        <v>2415065000</v>
      </c>
      <c r="F268" s="107" t="s">
        <v>14732</v>
      </c>
      <c r="G268" s="107" t="s">
        <v>16012</v>
      </c>
      <c r="H268" s="107" t="s">
        <v>16041</v>
      </c>
      <c r="I268" s="107" t="s">
        <v>14735</v>
      </c>
    </row>
    <row r="269" spans="1:12" hidden="1" x14ac:dyDescent="0.2">
      <c r="A269" s="107" t="s">
        <v>13336</v>
      </c>
      <c r="D269" s="107" t="s">
        <v>16042</v>
      </c>
      <c r="E269" s="107">
        <f t="shared" si="4"/>
        <v>2415100000</v>
      </c>
      <c r="F269" s="107" t="s">
        <v>14732</v>
      </c>
      <c r="G269" s="107" t="s">
        <v>16012</v>
      </c>
      <c r="H269" s="107" t="s">
        <v>16043</v>
      </c>
      <c r="I269" s="107" t="s">
        <v>14735</v>
      </c>
    </row>
    <row r="270" spans="1:12" hidden="1" x14ac:dyDescent="0.2">
      <c r="A270" s="107" t="s">
        <v>13336</v>
      </c>
      <c r="D270" s="107" t="s">
        <v>16044</v>
      </c>
      <c r="E270" s="107">
        <f t="shared" si="4"/>
        <v>2415105000</v>
      </c>
      <c r="F270" s="107" t="s">
        <v>14732</v>
      </c>
      <c r="G270" s="107" t="s">
        <v>16012</v>
      </c>
      <c r="H270" s="107" t="s">
        <v>16045</v>
      </c>
      <c r="I270" s="107" t="s">
        <v>14735</v>
      </c>
    </row>
    <row r="271" spans="1:12" hidden="1" x14ac:dyDescent="0.2">
      <c r="A271" s="107" t="s">
        <v>13336</v>
      </c>
      <c r="D271" s="107" t="s">
        <v>16046</v>
      </c>
      <c r="E271" s="107">
        <f t="shared" si="4"/>
        <v>2415110000</v>
      </c>
      <c r="F271" s="107" t="s">
        <v>14732</v>
      </c>
      <c r="G271" s="107" t="s">
        <v>16012</v>
      </c>
      <c r="H271" s="107" t="s">
        <v>16047</v>
      </c>
      <c r="I271" s="107" t="s">
        <v>14735</v>
      </c>
    </row>
    <row r="272" spans="1:12" hidden="1" x14ac:dyDescent="0.2">
      <c r="A272" s="107" t="s">
        <v>13336</v>
      </c>
      <c r="D272" s="107" t="s">
        <v>16048</v>
      </c>
      <c r="E272" s="107">
        <f t="shared" si="4"/>
        <v>2415115000</v>
      </c>
      <c r="F272" s="107" t="s">
        <v>14732</v>
      </c>
      <c r="G272" s="107" t="s">
        <v>16012</v>
      </c>
      <c r="H272" s="107" t="s">
        <v>16049</v>
      </c>
      <c r="I272" s="107" t="s">
        <v>14735</v>
      </c>
    </row>
    <row r="273" spans="1:9" hidden="1" x14ac:dyDescent="0.2">
      <c r="A273" s="107" t="s">
        <v>13336</v>
      </c>
      <c r="D273" s="107" t="s">
        <v>16050</v>
      </c>
      <c r="E273" s="107">
        <f t="shared" si="4"/>
        <v>2415120000</v>
      </c>
      <c r="F273" s="107" t="s">
        <v>14732</v>
      </c>
      <c r="G273" s="107" t="s">
        <v>16012</v>
      </c>
      <c r="H273" s="107" t="s">
        <v>16051</v>
      </c>
      <c r="I273" s="107" t="s">
        <v>14735</v>
      </c>
    </row>
    <row r="274" spans="1:9" hidden="1" x14ac:dyDescent="0.2">
      <c r="A274" s="107" t="s">
        <v>13336</v>
      </c>
      <c r="D274" s="107" t="s">
        <v>16052</v>
      </c>
      <c r="E274" s="107">
        <f t="shared" si="4"/>
        <v>2415125000</v>
      </c>
      <c r="F274" s="107" t="s">
        <v>14732</v>
      </c>
      <c r="G274" s="107" t="s">
        <v>16012</v>
      </c>
      <c r="H274" s="107" t="s">
        <v>16053</v>
      </c>
      <c r="I274" s="107" t="s">
        <v>14735</v>
      </c>
    </row>
    <row r="275" spans="1:9" hidden="1" x14ac:dyDescent="0.2">
      <c r="A275" s="107" t="s">
        <v>13336</v>
      </c>
      <c r="D275" s="107" t="s">
        <v>16054</v>
      </c>
      <c r="E275" s="107">
        <f t="shared" si="4"/>
        <v>2415130000</v>
      </c>
      <c r="F275" s="107" t="s">
        <v>14732</v>
      </c>
      <c r="G275" s="107" t="s">
        <v>16012</v>
      </c>
      <c r="H275" s="107" t="s">
        <v>16055</v>
      </c>
      <c r="I275" s="107" t="s">
        <v>14735</v>
      </c>
    </row>
    <row r="276" spans="1:9" hidden="1" x14ac:dyDescent="0.2">
      <c r="A276" s="107" t="s">
        <v>13336</v>
      </c>
      <c r="D276" s="107" t="s">
        <v>16056</v>
      </c>
      <c r="E276" s="107">
        <f t="shared" si="4"/>
        <v>2415135000</v>
      </c>
      <c r="F276" s="107" t="s">
        <v>14732</v>
      </c>
      <c r="G276" s="107" t="s">
        <v>16012</v>
      </c>
      <c r="H276" s="107" t="s">
        <v>16057</v>
      </c>
      <c r="I276" s="107" t="s">
        <v>14735</v>
      </c>
    </row>
    <row r="277" spans="1:9" hidden="1" x14ac:dyDescent="0.2">
      <c r="A277" s="107" t="s">
        <v>13336</v>
      </c>
      <c r="D277" s="107" t="s">
        <v>16058</v>
      </c>
      <c r="E277" s="107">
        <f t="shared" si="4"/>
        <v>2415140000</v>
      </c>
      <c r="F277" s="107" t="s">
        <v>14732</v>
      </c>
      <c r="G277" s="107" t="s">
        <v>16012</v>
      </c>
      <c r="H277" s="107" t="s">
        <v>13555</v>
      </c>
      <c r="I277" s="107" t="s">
        <v>14735</v>
      </c>
    </row>
    <row r="278" spans="1:9" hidden="1" x14ac:dyDescent="0.2">
      <c r="A278" s="107" t="s">
        <v>13336</v>
      </c>
      <c r="D278" s="107" t="s">
        <v>13556</v>
      </c>
      <c r="E278" s="107">
        <f t="shared" si="4"/>
        <v>2415145000</v>
      </c>
      <c r="F278" s="107" t="s">
        <v>14732</v>
      </c>
      <c r="G278" s="107" t="s">
        <v>16012</v>
      </c>
      <c r="H278" s="107" t="s">
        <v>13557</v>
      </c>
      <c r="I278" s="107" t="s">
        <v>14735</v>
      </c>
    </row>
    <row r="279" spans="1:9" hidden="1" x14ac:dyDescent="0.2">
      <c r="A279" s="107" t="s">
        <v>13336</v>
      </c>
      <c r="D279" s="107" t="s">
        <v>13558</v>
      </c>
      <c r="E279" s="107">
        <f t="shared" si="4"/>
        <v>2415150000</v>
      </c>
      <c r="F279" s="107" t="s">
        <v>14732</v>
      </c>
      <c r="G279" s="107" t="s">
        <v>16012</v>
      </c>
      <c r="H279" s="107" t="s">
        <v>13559</v>
      </c>
      <c r="I279" s="107" t="s">
        <v>14735</v>
      </c>
    </row>
    <row r="280" spans="1:9" hidden="1" x14ac:dyDescent="0.2">
      <c r="A280" s="107" t="s">
        <v>13336</v>
      </c>
      <c r="D280" s="107" t="s">
        <v>13560</v>
      </c>
      <c r="E280" s="107">
        <f t="shared" si="4"/>
        <v>2415155000</v>
      </c>
      <c r="F280" s="107" t="s">
        <v>14732</v>
      </c>
      <c r="G280" s="107" t="s">
        <v>16012</v>
      </c>
      <c r="H280" s="107" t="s">
        <v>13561</v>
      </c>
      <c r="I280" s="107" t="s">
        <v>14735</v>
      </c>
    </row>
    <row r="281" spans="1:9" hidden="1" x14ac:dyDescent="0.2">
      <c r="A281" s="107" t="s">
        <v>13336</v>
      </c>
      <c r="D281" s="107" t="s">
        <v>13562</v>
      </c>
      <c r="E281" s="107">
        <f t="shared" si="4"/>
        <v>2415160000</v>
      </c>
      <c r="F281" s="107" t="s">
        <v>14732</v>
      </c>
      <c r="G281" s="107" t="s">
        <v>16012</v>
      </c>
      <c r="H281" s="107" t="s">
        <v>13563</v>
      </c>
      <c r="I281" s="107" t="s">
        <v>14735</v>
      </c>
    </row>
    <row r="282" spans="1:9" hidden="1" x14ac:dyDescent="0.2">
      <c r="A282" s="107" t="s">
        <v>13336</v>
      </c>
      <c r="D282" s="107" t="s">
        <v>13564</v>
      </c>
      <c r="E282" s="107">
        <f t="shared" si="4"/>
        <v>2415165000</v>
      </c>
      <c r="F282" s="107" t="s">
        <v>14732</v>
      </c>
      <c r="G282" s="107" t="s">
        <v>16012</v>
      </c>
      <c r="H282" s="107" t="s">
        <v>13565</v>
      </c>
      <c r="I282" s="107" t="s">
        <v>14735</v>
      </c>
    </row>
    <row r="283" spans="1:9" hidden="1" x14ac:dyDescent="0.2">
      <c r="A283" s="107" t="s">
        <v>13336</v>
      </c>
      <c r="D283" s="107" t="s">
        <v>13566</v>
      </c>
      <c r="E283" s="107">
        <f t="shared" si="4"/>
        <v>2415200000</v>
      </c>
      <c r="F283" s="107" t="s">
        <v>14732</v>
      </c>
      <c r="G283" s="107" t="s">
        <v>16012</v>
      </c>
      <c r="H283" s="107" t="s">
        <v>13567</v>
      </c>
      <c r="I283" s="107" t="s">
        <v>14735</v>
      </c>
    </row>
    <row r="284" spans="1:9" hidden="1" x14ac:dyDescent="0.2">
      <c r="A284" s="107" t="s">
        <v>13336</v>
      </c>
      <c r="D284" s="107" t="s">
        <v>13568</v>
      </c>
      <c r="E284" s="107">
        <f t="shared" si="4"/>
        <v>2415205000</v>
      </c>
      <c r="F284" s="107" t="s">
        <v>14732</v>
      </c>
      <c r="G284" s="107" t="s">
        <v>16012</v>
      </c>
      <c r="H284" s="107" t="s">
        <v>13569</v>
      </c>
      <c r="I284" s="107" t="s">
        <v>14735</v>
      </c>
    </row>
    <row r="285" spans="1:9" hidden="1" x14ac:dyDescent="0.2">
      <c r="A285" s="107" t="s">
        <v>13336</v>
      </c>
      <c r="D285" s="107" t="s">
        <v>13570</v>
      </c>
      <c r="E285" s="107">
        <f t="shared" si="4"/>
        <v>2415210000</v>
      </c>
      <c r="F285" s="107" t="s">
        <v>14732</v>
      </c>
      <c r="G285" s="107" t="s">
        <v>16012</v>
      </c>
      <c r="H285" s="107" t="s">
        <v>13571</v>
      </c>
      <c r="I285" s="107" t="s">
        <v>14735</v>
      </c>
    </row>
    <row r="286" spans="1:9" hidden="1" x14ac:dyDescent="0.2">
      <c r="A286" s="107" t="s">
        <v>13336</v>
      </c>
      <c r="D286" s="107" t="s">
        <v>13572</v>
      </c>
      <c r="E286" s="107">
        <f t="shared" si="4"/>
        <v>2415215000</v>
      </c>
      <c r="F286" s="107" t="s">
        <v>14732</v>
      </c>
      <c r="G286" s="107" t="s">
        <v>16012</v>
      </c>
      <c r="H286" s="107" t="s">
        <v>10738</v>
      </c>
      <c r="I286" s="107" t="s">
        <v>14735</v>
      </c>
    </row>
    <row r="287" spans="1:9" hidden="1" x14ac:dyDescent="0.2">
      <c r="A287" s="107" t="s">
        <v>13336</v>
      </c>
      <c r="D287" s="107" t="s">
        <v>10739</v>
      </c>
      <c r="E287" s="107">
        <f t="shared" si="4"/>
        <v>2415220000</v>
      </c>
      <c r="F287" s="107" t="s">
        <v>14732</v>
      </c>
      <c r="G287" s="107" t="s">
        <v>16012</v>
      </c>
      <c r="H287" s="107" t="s">
        <v>10733</v>
      </c>
      <c r="I287" s="107" t="s">
        <v>14735</v>
      </c>
    </row>
    <row r="288" spans="1:9" hidden="1" x14ac:dyDescent="0.2">
      <c r="A288" s="107" t="s">
        <v>13336</v>
      </c>
      <c r="D288" s="107" t="s">
        <v>10734</v>
      </c>
      <c r="E288" s="107">
        <f t="shared" si="4"/>
        <v>2415225000</v>
      </c>
      <c r="F288" s="107" t="s">
        <v>14732</v>
      </c>
      <c r="G288" s="107" t="s">
        <v>16012</v>
      </c>
      <c r="H288" s="107" t="s">
        <v>10735</v>
      </c>
      <c r="I288" s="107" t="s">
        <v>14735</v>
      </c>
    </row>
    <row r="289" spans="1:9" hidden="1" x14ac:dyDescent="0.2">
      <c r="A289" s="107" t="s">
        <v>13336</v>
      </c>
      <c r="D289" s="107" t="s">
        <v>10736</v>
      </c>
      <c r="E289" s="107">
        <f t="shared" si="4"/>
        <v>2415230000</v>
      </c>
      <c r="F289" s="107" t="s">
        <v>14732</v>
      </c>
      <c r="G289" s="107" t="s">
        <v>16012</v>
      </c>
      <c r="H289" s="107" t="s">
        <v>10737</v>
      </c>
      <c r="I289" s="107" t="s">
        <v>14735</v>
      </c>
    </row>
    <row r="290" spans="1:9" hidden="1" x14ac:dyDescent="0.2">
      <c r="A290" s="107" t="s">
        <v>13336</v>
      </c>
      <c r="D290" s="107" t="s">
        <v>7701</v>
      </c>
      <c r="E290" s="107">
        <f t="shared" si="4"/>
        <v>2415235000</v>
      </c>
      <c r="F290" s="107" t="s">
        <v>14732</v>
      </c>
      <c r="G290" s="107" t="s">
        <v>16012</v>
      </c>
      <c r="H290" s="107" t="s">
        <v>7702</v>
      </c>
      <c r="I290" s="107" t="s">
        <v>14735</v>
      </c>
    </row>
    <row r="291" spans="1:9" hidden="1" x14ac:dyDescent="0.2">
      <c r="A291" s="107" t="s">
        <v>13336</v>
      </c>
      <c r="D291" s="107" t="s">
        <v>7703</v>
      </c>
      <c r="E291" s="107">
        <f t="shared" si="4"/>
        <v>2415240000</v>
      </c>
      <c r="F291" s="107" t="s">
        <v>14732</v>
      </c>
      <c r="G291" s="107" t="s">
        <v>16012</v>
      </c>
      <c r="H291" s="107" t="s">
        <v>7704</v>
      </c>
      <c r="I291" s="107" t="s">
        <v>14735</v>
      </c>
    </row>
    <row r="292" spans="1:9" hidden="1" x14ac:dyDescent="0.2">
      <c r="A292" s="107" t="s">
        <v>13336</v>
      </c>
      <c r="D292" s="107" t="s">
        <v>7705</v>
      </c>
      <c r="E292" s="107">
        <f t="shared" si="4"/>
        <v>2415245000</v>
      </c>
      <c r="F292" s="107" t="s">
        <v>14732</v>
      </c>
      <c r="G292" s="107" t="s">
        <v>16012</v>
      </c>
      <c r="H292" s="107" t="s">
        <v>7706</v>
      </c>
      <c r="I292" s="107" t="s">
        <v>14735</v>
      </c>
    </row>
    <row r="293" spans="1:9" hidden="1" x14ac:dyDescent="0.2">
      <c r="A293" s="107" t="s">
        <v>13336</v>
      </c>
      <c r="D293" s="107" t="s">
        <v>7707</v>
      </c>
      <c r="E293" s="107">
        <f t="shared" si="4"/>
        <v>2415250000</v>
      </c>
      <c r="F293" s="107" t="s">
        <v>14732</v>
      </c>
      <c r="G293" s="107" t="s">
        <v>16012</v>
      </c>
      <c r="H293" s="107" t="s">
        <v>7708</v>
      </c>
      <c r="I293" s="107" t="s">
        <v>14735</v>
      </c>
    </row>
    <row r="294" spans="1:9" hidden="1" x14ac:dyDescent="0.2">
      <c r="A294" s="107" t="s">
        <v>13336</v>
      </c>
      <c r="D294" s="107" t="s">
        <v>7709</v>
      </c>
      <c r="E294" s="107">
        <f t="shared" si="4"/>
        <v>2415255000</v>
      </c>
      <c r="F294" s="107" t="s">
        <v>14732</v>
      </c>
      <c r="G294" s="107" t="s">
        <v>16012</v>
      </c>
      <c r="H294" s="107" t="s">
        <v>7710</v>
      </c>
      <c r="I294" s="107" t="s">
        <v>14735</v>
      </c>
    </row>
    <row r="295" spans="1:9" hidden="1" x14ac:dyDescent="0.2">
      <c r="A295" s="107" t="s">
        <v>13336</v>
      </c>
      <c r="D295" s="107" t="s">
        <v>7711</v>
      </c>
      <c r="E295" s="107">
        <f t="shared" si="4"/>
        <v>2415260000</v>
      </c>
      <c r="F295" s="107" t="s">
        <v>14732</v>
      </c>
      <c r="G295" s="107" t="s">
        <v>16012</v>
      </c>
      <c r="H295" s="107" t="s">
        <v>7712</v>
      </c>
      <c r="I295" s="107" t="s">
        <v>14735</v>
      </c>
    </row>
    <row r="296" spans="1:9" hidden="1" x14ac:dyDescent="0.2">
      <c r="A296" s="107" t="s">
        <v>13336</v>
      </c>
      <c r="D296" s="107" t="s">
        <v>7713</v>
      </c>
      <c r="E296" s="107">
        <f t="shared" si="4"/>
        <v>2415265000</v>
      </c>
      <c r="F296" s="107" t="s">
        <v>14732</v>
      </c>
      <c r="G296" s="107" t="s">
        <v>16012</v>
      </c>
      <c r="H296" s="107" t="s">
        <v>7714</v>
      </c>
      <c r="I296" s="107" t="s">
        <v>14735</v>
      </c>
    </row>
    <row r="297" spans="1:9" hidden="1" x14ac:dyDescent="0.2">
      <c r="A297" s="107" t="s">
        <v>13336</v>
      </c>
      <c r="D297" s="107" t="s">
        <v>7715</v>
      </c>
      <c r="E297" s="107">
        <f t="shared" si="4"/>
        <v>2415300000</v>
      </c>
      <c r="F297" s="107" t="s">
        <v>14732</v>
      </c>
      <c r="G297" s="107" t="s">
        <v>16012</v>
      </c>
      <c r="H297" s="107" t="s">
        <v>7716</v>
      </c>
      <c r="I297" s="107" t="s">
        <v>14735</v>
      </c>
    </row>
    <row r="298" spans="1:9" hidden="1" x14ac:dyDescent="0.2">
      <c r="A298" s="107" t="s">
        <v>13336</v>
      </c>
      <c r="D298" s="107" t="s">
        <v>7717</v>
      </c>
      <c r="E298" s="107">
        <f t="shared" si="4"/>
        <v>2415305000</v>
      </c>
      <c r="F298" s="107" t="s">
        <v>14732</v>
      </c>
      <c r="G298" s="107" t="s">
        <v>16012</v>
      </c>
      <c r="H298" s="107" t="s">
        <v>7718</v>
      </c>
      <c r="I298" s="107" t="s">
        <v>14735</v>
      </c>
    </row>
    <row r="299" spans="1:9" hidden="1" x14ac:dyDescent="0.2">
      <c r="A299" s="107" t="s">
        <v>13336</v>
      </c>
      <c r="D299" s="107" t="s">
        <v>7719</v>
      </c>
      <c r="E299" s="107">
        <f t="shared" si="4"/>
        <v>2415310000</v>
      </c>
      <c r="F299" s="107" t="s">
        <v>14732</v>
      </c>
      <c r="G299" s="107" t="s">
        <v>16012</v>
      </c>
      <c r="H299" s="107" t="s">
        <v>7720</v>
      </c>
      <c r="I299" s="107" t="s">
        <v>14735</v>
      </c>
    </row>
    <row r="300" spans="1:9" hidden="1" x14ac:dyDescent="0.2">
      <c r="A300" s="107" t="s">
        <v>13336</v>
      </c>
      <c r="D300" s="107" t="s">
        <v>7721</v>
      </c>
      <c r="E300" s="107">
        <f t="shared" si="4"/>
        <v>2415315000</v>
      </c>
      <c r="F300" s="107" t="s">
        <v>14732</v>
      </c>
      <c r="G300" s="107" t="s">
        <v>16012</v>
      </c>
      <c r="H300" s="107" t="s">
        <v>7722</v>
      </c>
      <c r="I300" s="107" t="s">
        <v>14735</v>
      </c>
    </row>
    <row r="301" spans="1:9" hidden="1" x14ac:dyDescent="0.2">
      <c r="A301" s="107" t="s">
        <v>13336</v>
      </c>
      <c r="D301" s="107" t="s">
        <v>7723</v>
      </c>
      <c r="E301" s="107">
        <f t="shared" si="4"/>
        <v>2415320000</v>
      </c>
      <c r="F301" s="107" t="s">
        <v>14732</v>
      </c>
      <c r="G301" s="107" t="s">
        <v>16012</v>
      </c>
      <c r="H301" s="107" t="s">
        <v>7724</v>
      </c>
      <c r="I301" s="107" t="s">
        <v>14735</v>
      </c>
    </row>
    <row r="302" spans="1:9" hidden="1" x14ac:dyDescent="0.2">
      <c r="A302" s="107" t="s">
        <v>13336</v>
      </c>
      <c r="D302" s="107" t="s">
        <v>7725</v>
      </c>
      <c r="E302" s="107">
        <f t="shared" si="4"/>
        <v>2415325000</v>
      </c>
      <c r="F302" s="107" t="s">
        <v>14732</v>
      </c>
      <c r="G302" s="107" t="s">
        <v>16012</v>
      </c>
      <c r="H302" s="107" t="s">
        <v>7726</v>
      </c>
      <c r="I302" s="107" t="s">
        <v>14735</v>
      </c>
    </row>
    <row r="303" spans="1:9" hidden="1" x14ac:dyDescent="0.2">
      <c r="A303" s="107" t="s">
        <v>13336</v>
      </c>
      <c r="D303" s="107" t="s">
        <v>7727</v>
      </c>
      <c r="E303" s="107">
        <f t="shared" si="4"/>
        <v>2415330000</v>
      </c>
      <c r="F303" s="107" t="s">
        <v>14732</v>
      </c>
      <c r="G303" s="107" t="s">
        <v>16012</v>
      </c>
      <c r="H303" s="107" t="s">
        <v>10740</v>
      </c>
      <c r="I303" s="107" t="s">
        <v>14735</v>
      </c>
    </row>
    <row r="304" spans="1:9" hidden="1" x14ac:dyDescent="0.2">
      <c r="A304" s="107" t="s">
        <v>13336</v>
      </c>
      <c r="D304" s="107" t="s">
        <v>10741</v>
      </c>
      <c r="E304" s="107">
        <f t="shared" si="4"/>
        <v>2415335000</v>
      </c>
      <c r="F304" s="107" t="s">
        <v>14732</v>
      </c>
      <c r="G304" s="107" t="s">
        <v>16012</v>
      </c>
      <c r="H304" s="107" t="s">
        <v>10742</v>
      </c>
      <c r="I304" s="107" t="s">
        <v>14735</v>
      </c>
    </row>
    <row r="305" spans="1:12" hidden="1" x14ac:dyDescent="0.2">
      <c r="A305" s="107" t="s">
        <v>13336</v>
      </c>
      <c r="D305" s="107" t="s">
        <v>10743</v>
      </c>
      <c r="E305" s="107">
        <f t="shared" si="4"/>
        <v>2415340000</v>
      </c>
      <c r="F305" s="107" t="s">
        <v>14732</v>
      </c>
      <c r="G305" s="107" t="s">
        <v>16012</v>
      </c>
      <c r="H305" s="107" t="s">
        <v>10744</v>
      </c>
      <c r="I305" s="107" t="s">
        <v>14735</v>
      </c>
    </row>
    <row r="306" spans="1:12" hidden="1" x14ac:dyDescent="0.2">
      <c r="A306" s="107" t="s">
        <v>13336</v>
      </c>
      <c r="D306" s="107" t="s">
        <v>10745</v>
      </c>
      <c r="E306" s="107">
        <f t="shared" si="4"/>
        <v>2415345000</v>
      </c>
      <c r="F306" s="107" t="s">
        <v>14732</v>
      </c>
      <c r="G306" s="107" t="s">
        <v>16012</v>
      </c>
      <c r="H306" s="107" t="s">
        <v>10746</v>
      </c>
      <c r="I306" s="107" t="s">
        <v>14735</v>
      </c>
    </row>
    <row r="307" spans="1:12" hidden="1" x14ac:dyDescent="0.2">
      <c r="A307" s="107" t="s">
        <v>13336</v>
      </c>
      <c r="D307" s="107" t="s">
        <v>10747</v>
      </c>
      <c r="E307" s="107">
        <f t="shared" si="4"/>
        <v>2415350000</v>
      </c>
      <c r="F307" s="107" t="s">
        <v>14732</v>
      </c>
      <c r="G307" s="107" t="s">
        <v>16012</v>
      </c>
      <c r="H307" s="107" t="s">
        <v>10748</v>
      </c>
      <c r="I307" s="107" t="s">
        <v>14735</v>
      </c>
    </row>
    <row r="308" spans="1:12" hidden="1" x14ac:dyDescent="0.2">
      <c r="A308" s="107" t="s">
        <v>13336</v>
      </c>
      <c r="D308" s="107" t="s">
        <v>10749</v>
      </c>
      <c r="E308" s="107">
        <f t="shared" si="4"/>
        <v>2415355000</v>
      </c>
      <c r="F308" s="107" t="s">
        <v>14732</v>
      </c>
      <c r="G308" s="107" t="s">
        <v>16012</v>
      </c>
      <c r="H308" s="107" t="s">
        <v>10750</v>
      </c>
      <c r="I308" s="107" t="s">
        <v>14735</v>
      </c>
    </row>
    <row r="309" spans="1:12" hidden="1" x14ac:dyDescent="0.2">
      <c r="A309" s="107" t="s">
        <v>13336</v>
      </c>
      <c r="D309" s="107" t="s">
        <v>10751</v>
      </c>
      <c r="E309" s="107">
        <f t="shared" si="4"/>
        <v>2415360000</v>
      </c>
      <c r="F309" s="107" t="s">
        <v>14732</v>
      </c>
      <c r="G309" s="107" t="s">
        <v>16012</v>
      </c>
      <c r="H309" s="107" t="s">
        <v>10752</v>
      </c>
      <c r="I309" s="107" t="s">
        <v>14735</v>
      </c>
    </row>
    <row r="310" spans="1:12" hidden="1" x14ac:dyDescent="0.2">
      <c r="A310" s="107" t="s">
        <v>13336</v>
      </c>
      <c r="D310" s="107" t="s">
        <v>10753</v>
      </c>
      <c r="E310" s="107">
        <f t="shared" si="4"/>
        <v>2415365000</v>
      </c>
      <c r="F310" s="107" t="s">
        <v>14732</v>
      </c>
      <c r="G310" s="107" t="s">
        <v>16012</v>
      </c>
      <c r="H310" s="107" t="s">
        <v>10754</v>
      </c>
      <c r="I310" s="107" t="s">
        <v>14735</v>
      </c>
    </row>
    <row r="311" spans="1:12" hidden="1" x14ac:dyDescent="0.2">
      <c r="A311" s="107" t="s">
        <v>13336</v>
      </c>
      <c r="D311" s="107" t="s">
        <v>10755</v>
      </c>
      <c r="E311" s="107">
        <f t="shared" si="4"/>
        <v>2420000000</v>
      </c>
      <c r="F311" s="107" t="s">
        <v>14732</v>
      </c>
      <c r="G311" s="107" t="s">
        <v>10756</v>
      </c>
      <c r="H311" s="107" t="s">
        <v>11574</v>
      </c>
      <c r="I311" s="107" t="s">
        <v>14735</v>
      </c>
    </row>
    <row r="312" spans="1:12" hidden="1" x14ac:dyDescent="0.2">
      <c r="A312" s="107" t="s">
        <v>13336</v>
      </c>
      <c r="D312" s="107" t="s">
        <v>10757</v>
      </c>
      <c r="E312" s="107">
        <f t="shared" si="4"/>
        <v>2420000055</v>
      </c>
      <c r="F312" s="107" t="s">
        <v>14732</v>
      </c>
      <c r="G312" s="107" t="s">
        <v>10756</v>
      </c>
      <c r="H312" s="107" t="s">
        <v>11574</v>
      </c>
      <c r="I312" s="107" t="s">
        <v>10758</v>
      </c>
    </row>
    <row r="313" spans="1:12" hidden="1" x14ac:dyDescent="0.2">
      <c r="A313" s="107" t="s">
        <v>13336</v>
      </c>
      <c r="D313" s="107" t="s">
        <v>10759</v>
      </c>
      <c r="E313" s="107">
        <f t="shared" si="4"/>
        <v>2420000370</v>
      </c>
      <c r="F313" s="107" t="s">
        <v>14732</v>
      </c>
      <c r="G313" s="107" t="s">
        <v>10756</v>
      </c>
      <c r="H313" s="107" t="s">
        <v>11574</v>
      </c>
      <c r="I313" s="107" t="s">
        <v>10760</v>
      </c>
    </row>
    <row r="314" spans="1:12" hidden="1" x14ac:dyDescent="0.2">
      <c r="A314" s="107" t="s">
        <v>13336</v>
      </c>
      <c r="B314" s="110" t="s">
        <v>10412</v>
      </c>
      <c r="C314" s="107" t="s">
        <v>10755</v>
      </c>
      <c r="D314" s="107" t="s">
        <v>10761</v>
      </c>
      <c r="E314" s="107">
        <f t="shared" si="4"/>
        <v>2420000999</v>
      </c>
      <c r="F314" s="107" t="s">
        <v>14732</v>
      </c>
      <c r="G314" s="107" t="s">
        <v>10756</v>
      </c>
      <c r="H314" s="107" t="s">
        <v>11574</v>
      </c>
      <c r="I314" s="107" t="s">
        <v>14755</v>
      </c>
      <c r="K314" s="109">
        <v>37725</v>
      </c>
      <c r="L314" s="107" t="s">
        <v>14756</v>
      </c>
    </row>
    <row r="315" spans="1:12" hidden="1" x14ac:dyDescent="0.2">
      <c r="A315" s="107" t="s">
        <v>13336</v>
      </c>
      <c r="D315" s="107" t="s">
        <v>10762</v>
      </c>
      <c r="E315" s="107">
        <f t="shared" si="4"/>
        <v>2420010000</v>
      </c>
      <c r="F315" s="107" t="s">
        <v>14732</v>
      </c>
      <c r="G315" s="107" t="s">
        <v>10756</v>
      </c>
      <c r="H315" s="107" t="s">
        <v>10763</v>
      </c>
      <c r="I315" s="107" t="s">
        <v>14735</v>
      </c>
    </row>
    <row r="316" spans="1:12" hidden="1" x14ac:dyDescent="0.2">
      <c r="A316" s="107" t="s">
        <v>13336</v>
      </c>
      <c r="D316" s="107" t="s">
        <v>10764</v>
      </c>
      <c r="E316" s="107">
        <f t="shared" si="4"/>
        <v>2420010055</v>
      </c>
      <c r="F316" s="107" t="s">
        <v>14732</v>
      </c>
      <c r="G316" s="107" t="s">
        <v>10756</v>
      </c>
      <c r="H316" s="107" t="s">
        <v>10763</v>
      </c>
      <c r="I316" s="107" t="s">
        <v>10758</v>
      </c>
    </row>
    <row r="317" spans="1:12" hidden="1" x14ac:dyDescent="0.2">
      <c r="A317" s="107" t="s">
        <v>13336</v>
      </c>
      <c r="D317" s="107" t="s">
        <v>10765</v>
      </c>
      <c r="E317" s="107">
        <f t="shared" si="4"/>
        <v>2420010370</v>
      </c>
      <c r="F317" s="107" t="s">
        <v>14732</v>
      </c>
      <c r="G317" s="107" t="s">
        <v>10756</v>
      </c>
      <c r="H317" s="107" t="s">
        <v>10763</v>
      </c>
      <c r="I317" s="107" t="s">
        <v>10760</v>
      </c>
    </row>
    <row r="318" spans="1:12" hidden="1" x14ac:dyDescent="0.2">
      <c r="A318" s="107" t="s">
        <v>13336</v>
      </c>
      <c r="B318" s="110" t="s">
        <v>10412</v>
      </c>
      <c r="C318" s="107" t="s">
        <v>10762</v>
      </c>
      <c r="D318" s="107" t="s">
        <v>10766</v>
      </c>
      <c r="E318" s="107">
        <f t="shared" si="4"/>
        <v>2420010999</v>
      </c>
      <c r="F318" s="107" t="s">
        <v>14732</v>
      </c>
      <c r="G318" s="107" t="s">
        <v>10756</v>
      </c>
      <c r="H318" s="107" t="s">
        <v>10763</v>
      </c>
      <c r="I318" s="107" t="s">
        <v>14755</v>
      </c>
      <c r="K318" s="109">
        <v>37725</v>
      </c>
      <c r="L318" s="107" t="s">
        <v>14756</v>
      </c>
    </row>
    <row r="319" spans="1:12" hidden="1" x14ac:dyDescent="0.2">
      <c r="A319" s="107" t="s">
        <v>13336</v>
      </c>
      <c r="D319" s="107" t="s">
        <v>10767</v>
      </c>
      <c r="E319" s="107">
        <f t="shared" si="4"/>
        <v>2420020000</v>
      </c>
      <c r="F319" s="107" t="s">
        <v>14732</v>
      </c>
      <c r="G319" s="107" t="s">
        <v>10756</v>
      </c>
      <c r="H319" s="107" t="s">
        <v>10768</v>
      </c>
      <c r="I319" s="107" t="s">
        <v>14735</v>
      </c>
    </row>
    <row r="320" spans="1:12" hidden="1" x14ac:dyDescent="0.2">
      <c r="A320" s="107" t="s">
        <v>13336</v>
      </c>
      <c r="D320" s="107" t="s">
        <v>10769</v>
      </c>
      <c r="E320" s="107">
        <f t="shared" si="4"/>
        <v>2420020055</v>
      </c>
      <c r="F320" s="107" t="s">
        <v>14732</v>
      </c>
      <c r="G320" s="107" t="s">
        <v>10756</v>
      </c>
      <c r="H320" s="107" t="s">
        <v>10768</v>
      </c>
      <c r="I320" s="107" t="s">
        <v>10758</v>
      </c>
    </row>
    <row r="321" spans="1:12" hidden="1" x14ac:dyDescent="0.2">
      <c r="A321" s="107" t="s">
        <v>13336</v>
      </c>
      <c r="D321" s="107" t="s">
        <v>10770</v>
      </c>
      <c r="E321" s="107">
        <f t="shared" si="4"/>
        <v>2425000000</v>
      </c>
      <c r="F321" s="107" t="s">
        <v>14732</v>
      </c>
      <c r="G321" s="107" t="s">
        <v>10771</v>
      </c>
      <c r="H321" s="107" t="s">
        <v>11574</v>
      </c>
      <c r="I321" s="107" t="s">
        <v>14735</v>
      </c>
    </row>
    <row r="322" spans="1:12" hidden="1" x14ac:dyDescent="0.2">
      <c r="A322" s="107" t="s">
        <v>13336</v>
      </c>
      <c r="D322" s="107" t="s">
        <v>10772</v>
      </c>
      <c r="E322" s="107">
        <f t="shared" ref="E322:E385" si="5">VALUE(D322)</f>
        <v>2425010000</v>
      </c>
      <c r="F322" s="107" t="s">
        <v>14732</v>
      </c>
      <c r="G322" s="107" t="s">
        <v>10771</v>
      </c>
      <c r="H322" s="107" t="s">
        <v>10773</v>
      </c>
      <c r="I322" s="107" t="s">
        <v>14735</v>
      </c>
    </row>
    <row r="323" spans="1:12" hidden="1" x14ac:dyDescent="0.2">
      <c r="A323" s="107" t="s">
        <v>13336</v>
      </c>
      <c r="D323" s="107" t="s">
        <v>10774</v>
      </c>
      <c r="E323" s="107">
        <f t="shared" si="5"/>
        <v>2425020000</v>
      </c>
      <c r="F323" s="107" t="s">
        <v>14732</v>
      </c>
      <c r="G323" s="107" t="s">
        <v>10771</v>
      </c>
      <c r="H323" s="107" t="s">
        <v>10775</v>
      </c>
      <c r="I323" s="107" t="s">
        <v>14735</v>
      </c>
    </row>
    <row r="324" spans="1:12" hidden="1" x14ac:dyDescent="0.2">
      <c r="A324" s="107" t="s">
        <v>13336</v>
      </c>
      <c r="D324" s="107" t="s">
        <v>10776</v>
      </c>
      <c r="E324" s="107">
        <f t="shared" si="5"/>
        <v>2425030000</v>
      </c>
      <c r="F324" s="107" t="s">
        <v>14732</v>
      </c>
      <c r="G324" s="107" t="s">
        <v>10771</v>
      </c>
      <c r="H324" s="107" t="s">
        <v>10777</v>
      </c>
      <c r="I324" s="107" t="s">
        <v>14735</v>
      </c>
    </row>
    <row r="325" spans="1:12" hidden="1" x14ac:dyDescent="0.2">
      <c r="A325" s="107" t="s">
        <v>13336</v>
      </c>
      <c r="D325" s="107" t="s">
        <v>10778</v>
      </c>
      <c r="E325" s="107">
        <f t="shared" si="5"/>
        <v>2425040000</v>
      </c>
      <c r="F325" s="107" t="s">
        <v>14732</v>
      </c>
      <c r="G325" s="107" t="s">
        <v>10771</v>
      </c>
      <c r="H325" s="107" t="s">
        <v>10779</v>
      </c>
      <c r="I325" s="107" t="s">
        <v>14735</v>
      </c>
    </row>
    <row r="326" spans="1:12" hidden="1" x14ac:dyDescent="0.2">
      <c r="A326" s="107" t="s">
        <v>13336</v>
      </c>
      <c r="D326" s="107" t="s">
        <v>10780</v>
      </c>
      <c r="E326" s="107">
        <f t="shared" si="5"/>
        <v>2430000000</v>
      </c>
      <c r="F326" s="107" t="s">
        <v>14732</v>
      </c>
      <c r="G326" s="107" t="s">
        <v>10781</v>
      </c>
      <c r="H326" s="107" t="s">
        <v>11574</v>
      </c>
      <c r="I326" s="107" t="s">
        <v>14735</v>
      </c>
    </row>
    <row r="327" spans="1:12" hidden="1" x14ac:dyDescent="0.2">
      <c r="A327" s="107" t="s">
        <v>13336</v>
      </c>
      <c r="D327" s="107" t="s">
        <v>10782</v>
      </c>
      <c r="E327" s="107">
        <f t="shared" si="5"/>
        <v>2440000000</v>
      </c>
      <c r="F327" s="107" t="s">
        <v>14732</v>
      </c>
      <c r="G327" s="107" t="s">
        <v>10783</v>
      </c>
      <c r="H327" s="107" t="s">
        <v>11574</v>
      </c>
      <c r="I327" s="107" t="s">
        <v>14735</v>
      </c>
    </row>
    <row r="328" spans="1:12" hidden="1" x14ac:dyDescent="0.2">
      <c r="A328" s="107" t="s">
        <v>13336</v>
      </c>
      <c r="D328" s="107" t="s">
        <v>10784</v>
      </c>
      <c r="E328" s="107">
        <f t="shared" si="5"/>
        <v>2440020000</v>
      </c>
      <c r="F328" s="107" t="s">
        <v>14732</v>
      </c>
      <c r="G328" s="107" t="s">
        <v>10783</v>
      </c>
      <c r="H328" s="107" t="s">
        <v>10785</v>
      </c>
      <c r="I328" s="107" t="s">
        <v>14735</v>
      </c>
    </row>
    <row r="329" spans="1:12" hidden="1" x14ac:dyDescent="0.2">
      <c r="A329" s="107" t="s">
        <v>13336</v>
      </c>
      <c r="D329" s="107" t="s">
        <v>10786</v>
      </c>
      <c r="E329" s="107">
        <f t="shared" si="5"/>
        <v>2460000000</v>
      </c>
      <c r="F329" s="107" t="s">
        <v>14732</v>
      </c>
      <c r="G329" s="107" t="s">
        <v>10787</v>
      </c>
      <c r="H329" s="107" t="s">
        <v>11574</v>
      </c>
      <c r="I329" s="107" t="s">
        <v>14735</v>
      </c>
      <c r="K329" s="109">
        <v>36515</v>
      </c>
      <c r="L329" s="107" t="s">
        <v>10788</v>
      </c>
    </row>
    <row r="330" spans="1:12" hidden="1" x14ac:dyDescent="0.2">
      <c r="A330" s="107" t="s">
        <v>13336</v>
      </c>
      <c r="D330" s="107" t="s">
        <v>10789</v>
      </c>
      <c r="E330" s="107">
        <f t="shared" si="5"/>
        <v>2460100000</v>
      </c>
      <c r="F330" s="107" t="s">
        <v>14732</v>
      </c>
      <c r="G330" s="107" t="s">
        <v>10787</v>
      </c>
      <c r="H330" s="107" t="s">
        <v>10790</v>
      </c>
      <c r="I330" s="107" t="s">
        <v>14735</v>
      </c>
    </row>
    <row r="331" spans="1:12" hidden="1" x14ac:dyDescent="0.2">
      <c r="A331" s="107" t="s">
        <v>13336</v>
      </c>
      <c r="D331" s="107" t="s">
        <v>10791</v>
      </c>
      <c r="E331" s="107">
        <f t="shared" si="5"/>
        <v>2460110000</v>
      </c>
      <c r="F331" s="107" t="s">
        <v>14732</v>
      </c>
      <c r="G331" s="107" t="s">
        <v>10787</v>
      </c>
      <c r="H331" s="107" t="s">
        <v>10792</v>
      </c>
      <c r="I331" s="107" t="s">
        <v>14735</v>
      </c>
    </row>
    <row r="332" spans="1:12" hidden="1" x14ac:dyDescent="0.2">
      <c r="A332" s="107" t="s">
        <v>13336</v>
      </c>
      <c r="D332" s="107" t="s">
        <v>10793</v>
      </c>
      <c r="E332" s="107">
        <f t="shared" si="5"/>
        <v>2460120000</v>
      </c>
      <c r="F332" s="107" t="s">
        <v>14732</v>
      </c>
      <c r="G332" s="107" t="s">
        <v>10787</v>
      </c>
      <c r="H332" s="107" t="s">
        <v>10794</v>
      </c>
      <c r="I332" s="107" t="s">
        <v>14735</v>
      </c>
    </row>
    <row r="333" spans="1:12" hidden="1" x14ac:dyDescent="0.2">
      <c r="A333" s="107" t="s">
        <v>13336</v>
      </c>
      <c r="D333" s="107" t="s">
        <v>10795</v>
      </c>
      <c r="E333" s="107">
        <f t="shared" si="5"/>
        <v>2460130000</v>
      </c>
      <c r="F333" s="107" t="s">
        <v>14732</v>
      </c>
      <c r="G333" s="107" t="s">
        <v>10787</v>
      </c>
      <c r="H333" s="107" t="s">
        <v>10796</v>
      </c>
      <c r="I333" s="107" t="s">
        <v>14735</v>
      </c>
    </row>
    <row r="334" spans="1:12" hidden="1" x14ac:dyDescent="0.2">
      <c r="A334" s="107" t="s">
        <v>13336</v>
      </c>
      <c r="D334" s="107" t="s">
        <v>10797</v>
      </c>
      <c r="E334" s="107">
        <f t="shared" si="5"/>
        <v>2460140000</v>
      </c>
      <c r="F334" s="107" t="s">
        <v>14732</v>
      </c>
      <c r="G334" s="107" t="s">
        <v>10787</v>
      </c>
      <c r="H334" s="107" t="s">
        <v>10798</v>
      </c>
      <c r="I334" s="107" t="s">
        <v>14735</v>
      </c>
    </row>
    <row r="335" spans="1:12" hidden="1" x14ac:dyDescent="0.2">
      <c r="A335" s="107" t="s">
        <v>13336</v>
      </c>
      <c r="D335" s="107" t="s">
        <v>10799</v>
      </c>
      <c r="E335" s="107">
        <f t="shared" si="5"/>
        <v>2460150000</v>
      </c>
      <c r="F335" s="107" t="s">
        <v>14732</v>
      </c>
      <c r="G335" s="107" t="s">
        <v>10787</v>
      </c>
      <c r="H335" s="107" t="s">
        <v>10800</v>
      </c>
      <c r="I335" s="107" t="s">
        <v>14735</v>
      </c>
    </row>
    <row r="336" spans="1:12" hidden="1" x14ac:dyDescent="0.2">
      <c r="A336" s="107" t="s">
        <v>13336</v>
      </c>
      <c r="D336" s="107" t="s">
        <v>10801</v>
      </c>
      <c r="E336" s="107">
        <f t="shared" si="5"/>
        <v>2460160000</v>
      </c>
      <c r="F336" s="107" t="s">
        <v>14732</v>
      </c>
      <c r="G336" s="107" t="s">
        <v>10787</v>
      </c>
      <c r="H336" s="107" t="s">
        <v>10802</v>
      </c>
      <c r="I336" s="107" t="s">
        <v>14735</v>
      </c>
    </row>
    <row r="337" spans="1:9" hidden="1" x14ac:dyDescent="0.2">
      <c r="A337" s="107" t="s">
        <v>13336</v>
      </c>
      <c r="D337" s="107" t="s">
        <v>10803</v>
      </c>
      <c r="E337" s="107">
        <f t="shared" si="5"/>
        <v>2460170000</v>
      </c>
      <c r="F337" s="107" t="s">
        <v>14732</v>
      </c>
      <c r="G337" s="107" t="s">
        <v>10787</v>
      </c>
      <c r="H337" s="107" t="s">
        <v>10804</v>
      </c>
      <c r="I337" s="107" t="s">
        <v>14735</v>
      </c>
    </row>
    <row r="338" spans="1:9" hidden="1" x14ac:dyDescent="0.2">
      <c r="A338" s="107" t="s">
        <v>13336</v>
      </c>
      <c r="D338" s="107" t="s">
        <v>10805</v>
      </c>
      <c r="E338" s="107">
        <f t="shared" si="5"/>
        <v>2460180000</v>
      </c>
      <c r="F338" s="107" t="s">
        <v>14732</v>
      </c>
      <c r="G338" s="107" t="s">
        <v>10787</v>
      </c>
      <c r="H338" s="107" t="s">
        <v>10806</v>
      </c>
      <c r="I338" s="107" t="s">
        <v>14735</v>
      </c>
    </row>
    <row r="339" spans="1:9" hidden="1" x14ac:dyDescent="0.2">
      <c r="A339" s="107" t="s">
        <v>13336</v>
      </c>
      <c r="D339" s="107" t="s">
        <v>10807</v>
      </c>
      <c r="E339" s="107">
        <f t="shared" si="5"/>
        <v>2460190000</v>
      </c>
      <c r="F339" s="107" t="s">
        <v>14732</v>
      </c>
      <c r="G339" s="107" t="s">
        <v>10787</v>
      </c>
      <c r="H339" s="107" t="s">
        <v>10808</v>
      </c>
      <c r="I339" s="107" t="s">
        <v>14735</v>
      </c>
    </row>
    <row r="340" spans="1:9" hidden="1" x14ac:dyDescent="0.2">
      <c r="A340" s="107" t="s">
        <v>13336</v>
      </c>
      <c r="D340" s="107" t="s">
        <v>10809</v>
      </c>
      <c r="E340" s="107">
        <f t="shared" si="5"/>
        <v>2460200000</v>
      </c>
      <c r="F340" s="107" t="s">
        <v>14732</v>
      </c>
      <c r="G340" s="107" t="s">
        <v>10787</v>
      </c>
      <c r="H340" s="107" t="s">
        <v>10810</v>
      </c>
      <c r="I340" s="107" t="s">
        <v>14735</v>
      </c>
    </row>
    <row r="341" spans="1:9" hidden="1" x14ac:dyDescent="0.2">
      <c r="A341" s="107" t="s">
        <v>13336</v>
      </c>
      <c r="D341" s="107" t="s">
        <v>10811</v>
      </c>
      <c r="E341" s="107">
        <f t="shared" si="5"/>
        <v>2460210000</v>
      </c>
      <c r="F341" s="107" t="s">
        <v>14732</v>
      </c>
      <c r="G341" s="107" t="s">
        <v>10787</v>
      </c>
      <c r="H341" s="107" t="s">
        <v>10812</v>
      </c>
      <c r="I341" s="107" t="s">
        <v>14735</v>
      </c>
    </row>
    <row r="342" spans="1:9" hidden="1" x14ac:dyDescent="0.2">
      <c r="A342" s="107" t="s">
        <v>13336</v>
      </c>
      <c r="D342" s="107" t="s">
        <v>10813</v>
      </c>
      <c r="E342" s="107">
        <f t="shared" si="5"/>
        <v>2460220000</v>
      </c>
      <c r="F342" s="107" t="s">
        <v>14732</v>
      </c>
      <c r="G342" s="107" t="s">
        <v>10787</v>
      </c>
      <c r="H342" s="107" t="s">
        <v>13676</v>
      </c>
      <c r="I342" s="107" t="s">
        <v>14735</v>
      </c>
    </row>
    <row r="343" spans="1:9" hidden="1" x14ac:dyDescent="0.2">
      <c r="A343" s="107" t="s">
        <v>13336</v>
      </c>
      <c r="D343" s="107" t="s">
        <v>13677</v>
      </c>
      <c r="E343" s="107">
        <f t="shared" si="5"/>
        <v>2460230000</v>
      </c>
      <c r="F343" s="107" t="s">
        <v>14732</v>
      </c>
      <c r="G343" s="107" t="s">
        <v>10787</v>
      </c>
      <c r="H343" s="107" t="s">
        <v>13678</v>
      </c>
      <c r="I343" s="107" t="s">
        <v>14735</v>
      </c>
    </row>
    <row r="344" spans="1:9" hidden="1" x14ac:dyDescent="0.2">
      <c r="A344" s="107" t="s">
        <v>13336</v>
      </c>
      <c r="D344" s="107" t="s">
        <v>13679</v>
      </c>
      <c r="E344" s="107">
        <f t="shared" si="5"/>
        <v>2460240000</v>
      </c>
      <c r="F344" s="107" t="s">
        <v>14732</v>
      </c>
      <c r="G344" s="107" t="s">
        <v>10787</v>
      </c>
      <c r="H344" s="107" t="s">
        <v>13680</v>
      </c>
      <c r="I344" s="107" t="s">
        <v>14735</v>
      </c>
    </row>
    <row r="345" spans="1:9" hidden="1" x14ac:dyDescent="0.2">
      <c r="A345" s="107" t="s">
        <v>13336</v>
      </c>
      <c r="D345" s="107" t="s">
        <v>13681</v>
      </c>
      <c r="E345" s="107">
        <f t="shared" si="5"/>
        <v>2460250000</v>
      </c>
      <c r="F345" s="107" t="s">
        <v>14732</v>
      </c>
      <c r="G345" s="107" t="s">
        <v>10787</v>
      </c>
      <c r="H345" s="107" t="s">
        <v>13682</v>
      </c>
      <c r="I345" s="107" t="s">
        <v>14735</v>
      </c>
    </row>
    <row r="346" spans="1:9" hidden="1" x14ac:dyDescent="0.2">
      <c r="A346" s="107" t="s">
        <v>13336</v>
      </c>
      <c r="D346" s="107" t="s">
        <v>13683</v>
      </c>
      <c r="E346" s="107">
        <f t="shared" si="5"/>
        <v>2460260000</v>
      </c>
      <c r="F346" s="107" t="s">
        <v>14732</v>
      </c>
      <c r="G346" s="107" t="s">
        <v>10787</v>
      </c>
      <c r="H346" s="107" t="s">
        <v>13684</v>
      </c>
      <c r="I346" s="107" t="s">
        <v>14735</v>
      </c>
    </row>
    <row r="347" spans="1:9" hidden="1" x14ac:dyDescent="0.2">
      <c r="A347" s="107" t="s">
        <v>13336</v>
      </c>
      <c r="D347" s="107" t="s">
        <v>13685</v>
      </c>
      <c r="E347" s="107">
        <f t="shared" si="5"/>
        <v>2460270000</v>
      </c>
      <c r="F347" s="107" t="s">
        <v>14732</v>
      </c>
      <c r="G347" s="107" t="s">
        <v>10787</v>
      </c>
      <c r="H347" s="107" t="s">
        <v>13686</v>
      </c>
      <c r="I347" s="107" t="s">
        <v>14735</v>
      </c>
    </row>
    <row r="348" spans="1:9" hidden="1" x14ac:dyDescent="0.2">
      <c r="A348" s="107" t="s">
        <v>13336</v>
      </c>
      <c r="D348" s="107" t="s">
        <v>13687</v>
      </c>
      <c r="E348" s="107">
        <f t="shared" si="5"/>
        <v>2460290000</v>
      </c>
      <c r="F348" s="107" t="s">
        <v>14732</v>
      </c>
      <c r="G348" s="107" t="s">
        <v>10787</v>
      </c>
      <c r="H348" s="107" t="s">
        <v>13688</v>
      </c>
      <c r="I348" s="107" t="s">
        <v>14735</v>
      </c>
    </row>
    <row r="349" spans="1:9" hidden="1" x14ac:dyDescent="0.2">
      <c r="A349" s="107" t="s">
        <v>13336</v>
      </c>
      <c r="D349" s="107" t="s">
        <v>13689</v>
      </c>
      <c r="E349" s="107">
        <f t="shared" si="5"/>
        <v>2460400000</v>
      </c>
      <c r="F349" s="107" t="s">
        <v>14732</v>
      </c>
      <c r="G349" s="107" t="s">
        <v>10787</v>
      </c>
      <c r="H349" s="107" t="s">
        <v>13690</v>
      </c>
      <c r="I349" s="107" t="s">
        <v>14735</v>
      </c>
    </row>
    <row r="350" spans="1:9" hidden="1" x14ac:dyDescent="0.2">
      <c r="A350" s="107" t="s">
        <v>13336</v>
      </c>
      <c r="D350" s="107" t="s">
        <v>13691</v>
      </c>
      <c r="E350" s="107">
        <f t="shared" si="5"/>
        <v>2460410000</v>
      </c>
      <c r="F350" s="107" t="s">
        <v>14732</v>
      </c>
      <c r="G350" s="107" t="s">
        <v>10787</v>
      </c>
      <c r="H350" s="107" t="s">
        <v>16523</v>
      </c>
      <c r="I350" s="107" t="s">
        <v>14735</v>
      </c>
    </row>
    <row r="351" spans="1:9" hidden="1" x14ac:dyDescent="0.2">
      <c r="A351" s="107" t="s">
        <v>13336</v>
      </c>
      <c r="D351" s="107" t="s">
        <v>16524</v>
      </c>
      <c r="E351" s="107">
        <f t="shared" si="5"/>
        <v>2460420000</v>
      </c>
      <c r="F351" s="107" t="s">
        <v>14732</v>
      </c>
      <c r="G351" s="107" t="s">
        <v>10787</v>
      </c>
      <c r="H351" s="107" t="s">
        <v>16525</v>
      </c>
      <c r="I351" s="107" t="s">
        <v>14735</v>
      </c>
    </row>
    <row r="352" spans="1:9" hidden="1" x14ac:dyDescent="0.2">
      <c r="A352" s="107" t="s">
        <v>13336</v>
      </c>
      <c r="D352" s="107" t="s">
        <v>16526</v>
      </c>
      <c r="E352" s="107">
        <f t="shared" si="5"/>
        <v>2460500000</v>
      </c>
      <c r="F352" s="107" t="s">
        <v>14732</v>
      </c>
      <c r="G352" s="107" t="s">
        <v>10787</v>
      </c>
      <c r="H352" s="107" t="s">
        <v>16527</v>
      </c>
      <c r="I352" s="107" t="s">
        <v>14735</v>
      </c>
    </row>
    <row r="353" spans="1:9" hidden="1" x14ac:dyDescent="0.2">
      <c r="A353" s="107" t="s">
        <v>13336</v>
      </c>
      <c r="D353" s="107" t="s">
        <v>16528</v>
      </c>
      <c r="E353" s="107">
        <f t="shared" si="5"/>
        <v>2460510000</v>
      </c>
      <c r="F353" s="107" t="s">
        <v>14732</v>
      </c>
      <c r="G353" s="107" t="s">
        <v>10787</v>
      </c>
      <c r="H353" s="107" t="s">
        <v>16529</v>
      </c>
      <c r="I353" s="107" t="s">
        <v>14735</v>
      </c>
    </row>
    <row r="354" spans="1:9" hidden="1" x14ac:dyDescent="0.2">
      <c r="A354" s="107" t="s">
        <v>13336</v>
      </c>
      <c r="D354" s="107" t="s">
        <v>16530</v>
      </c>
      <c r="E354" s="107">
        <f t="shared" si="5"/>
        <v>2460520000</v>
      </c>
      <c r="F354" s="107" t="s">
        <v>14732</v>
      </c>
      <c r="G354" s="107" t="s">
        <v>10787</v>
      </c>
      <c r="H354" s="107" t="s">
        <v>16531</v>
      </c>
      <c r="I354" s="107" t="s">
        <v>14735</v>
      </c>
    </row>
    <row r="355" spans="1:9" hidden="1" x14ac:dyDescent="0.2">
      <c r="A355" s="107" t="s">
        <v>13336</v>
      </c>
      <c r="D355" s="107" t="s">
        <v>16532</v>
      </c>
      <c r="E355" s="107">
        <f t="shared" si="5"/>
        <v>2460600000</v>
      </c>
      <c r="F355" s="107" t="s">
        <v>14732</v>
      </c>
      <c r="G355" s="107" t="s">
        <v>10787</v>
      </c>
      <c r="H355" s="107" t="s">
        <v>16533</v>
      </c>
      <c r="I355" s="107" t="s">
        <v>14735</v>
      </c>
    </row>
    <row r="356" spans="1:9" hidden="1" x14ac:dyDescent="0.2">
      <c r="A356" s="107" t="s">
        <v>13336</v>
      </c>
      <c r="D356" s="107" t="s">
        <v>16534</v>
      </c>
      <c r="E356" s="107">
        <f t="shared" si="5"/>
        <v>2460610000</v>
      </c>
      <c r="F356" s="107" t="s">
        <v>14732</v>
      </c>
      <c r="G356" s="107" t="s">
        <v>10787</v>
      </c>
      <c r="H356" s="107" t="s">
        <v>16535</v>
      </c>
      <c r="I356" s="107" t="s">
        <v>14735</v>
      </c>
    </row>
    <row r="357" spans="1:9" hidden="1" x14ac:dyDescent="0.2">
      <c r="A357" s="107" t="s">
        <v>13336</v>
      </c>
      <c r="D357" s="107" t="s">
        <v>16536</v>
      </c>
      <c r="E357" s="107">
        <f t="shared" si="5"/>
        <v>2460620000</v>
      </c>
      <c r="F357" s="107" t="s">
        <v>14732</v>
      </c>
      <c r="G357" s="107" t="s">
        <v>10787</v>
      </c>
      <c r="H357" s="107" t="s">
        <v>16537</v>
      </c>
      <c r="I357" s="107" t="s">
        <v>14735</v>
      </c>
    </row>
    <row r="358" spans="1:9" hidden="1" x14ac:dyDescent="0.2">
      <c r="A358" s="107" t="s">
        <v>13336</v>
      </c>
      <c r="D358" s="107" t="s">
        <v>16538</v>
      </c>
      <c r="E358" s="107">
        <f t="shared" si="5"/>
        <v>2460800000</v>
      </c>
      <c r="F358" s="107" t="s">
        <v>14732</v>
      </c>
      <c r="G358" s="107" t="s">
        <v>10787</v>
      </c>
      <c r="H358" s="107" t="s">
        <v>16539</v>
      </c>
      <c r="I358" s="107" t="s">
        <v>14735</v>
      </c>
    </row>
    <row r="359" spans="1:9" hidden="1" x14ac:dyDescent="0.2">
      <c r="A359" s="107" t="s">
        <v>13336</v>
      </c>
      <c r="D359" s="107" t="s">
        <v>16540</v>
      </c>
      <c r="E359" s="107">
        <f t="shared" si="5"/>
        <v>2460810000</v>
      </c>
      <c r="F359" s="107" t="s">
        <v>14732</v>
      </c>
      <c r="G359" s="107" t="s">
        <v>10787</v>
      </c>
      <c r="H359" s="107" t="s">
        <v>16541</v>
      </c>
      <c r="I359" s="107" t="s">
        <v>14735</v>
      </c>
    </row>
    <row r="360" spans="1:9" hidden="1" x14ac:dyDescent="0.2">
      <c r="A360" s="107" t="s">
        <v>13336</v>
      </c>
      <c r="D360" s="107" t="s">
        <v>16542</v>
      </c>
      <c r="E360" s="107">
        <f t="shared" si="5"/>
        <v>2460820000</v>
      </c>
      <c r="F360" s="107" t="s">
        <v>14732</v>
      </c>
      <c r="G360" s="107" t="s">
        <v>10787</v>
      </c>
      <c r="H360" s="107" t="s">
        <v>16543</v>
      </c>
      <c r="I360" s="107" t="s">
        <v>14735</v>
      </c>
    </row>
    <row r="361" spans="1:9" hidden="1" x14ac:dyDescent="0.2">
      <c r="A361" s="107" t="s">
        <v>13336</v>
      </c>
      <c r="D361" s="107" t="s">
        <v>16544</v>
      </c>
      <c r="E361" s="107">
        <f t="shared" si="5"/>
        <v>2460830000</v>
      </c>
      <c r="F361" s="107" t="s">
        <v>14732</v>
      </c>
      <c r="G361" s="107" t="s">
        <v>10787</v>
      </c>
      <c r="H361" s="107" t="s">
        <v>16174</v>
      </c>
      <c r="I361" s="107" t="s">
        <v>14735</v>
      </c>
    </row>
    <row r="362" spans="1:9" hidden="1" x14ac:dyDescent="0.2">
      <c r="A362" s="107" t="s">
        <v>13336</v>
      </c>
      <c r="D362" s="107" t="s">
        <v>16175</v>
      </c>
      <c r="E362" s="107">
        <f t="shared" si="5"/>
        <v>2460840000</v>
      </c>
      <c r="F362" s="107" t="s">
        <v>14732</v>
      </c>
      <c r="G362" s="107" t="s">
        <v>10787</v>
      </c>
      <c r="H362" s="107" t="s">
        <v>16176</v>
      </c>
      <c r="I362" s="107" t="s">
        <v>14735</v>
      </c>
    </row>
    <row r="363" spans="1:9" hidden="1" x14ac:dyDescent="0.2">
      <c r="A363" s="107" t="s">
        <v>13336</v>
      </c>
      <c r="D363" s="107" t="s">
        <v>16177</v>
      </c>
      <c r="E363" s="107">
        <f t="shared" si="5"/>
        <v>2460890000</v>
      </c>
      <c r="F363" s="107" t="s">
        <v>14732</v>
      </c>
      <c r="G363" s="107" t="s">
        <v>10787</v>
      </c>
      <c r="H363" s="107" t="s">
        <v>16178</v>
      </c>
      <c r="I363" s="107" t="s">
        <v>14735</v>
      </c>
    </row>
    <row r="364" spans="1:9" hidden="1" x14ac:dyDescent="0.2">
      <c r="A364" s="107" t="s">
        <v>13336</v>
      </c>
      <c r="D364" s="107" t="s">
        <v>16179</v>
      </c>
      <c r="E364" s="107">
        <f t="shared" si="5"/>
        <v>2460900000</v>
      </c>
      <c r="F364" s="107" t="s">
        <v>14732</v>
      </c>
      <c r="G364" s="107" t="s">
        <v>10787</v>
      </c>
      <c r="H364" s="107" t="s">
        <v>16180</v>
      </c>
      <c r="I364" s="107" t="s">
        <v>14735</v>
      </c>
    </row>
    <row r="365" spans="1:9" hidden="1" x14ac:dyDescent="0.2">
      <c r="A365" s="107" t="s">
        <v>13336</v>
      </c>
      <c r="D365" s="107" t="s">
        <v>16181</v>
      </c>
      <c r="E365" s="107">
        <f t="shared" si="5"/>
        <v>2460910000</v>
      </c>
      <c r="F365" s="107" t="s">
        <v>14732</v>
      </c>
      <c r="G365" s="107" t="s">
        <v>10787</v>
      </c>
      <c r="H365" s="107" t="s">
        <v>16182</v>
      </c>
      <c r="I365" s="107" t="s">
        <v>14735</v>
      </c>
    </row>
    <row r="366" spans="1:9" hidden="1" x14ac:dyDescent="0.2">
      <c r="A366" s="107" t="s">
        <v>13336</v>
      </c>
      <c r="D366" s="107" t="s">
        <v>16183</v>
      </c>
      <c r="E366" s="107">
        <f t="shared" si="5"/>
        <v>2460920000</v>
      </c>
      <c r="F366" s="107" t="s">
        <v>14732</v>
      </c>
      <c r="G366" s="107" t="s">
        <v>10787</v>
      </c>
      <c r="H366" s="107" t="s">
        <v>16184</v>
      </c>
      <c r="I366" s="107" t="s">
        <v>14735</v>
      </c>
    </row>
    <row r="367" spans="1:9" hidden="1" x14ac:dyDescent="0.2">
      <c r="A367" s="107" t="s">
        <v>13336</v>
      </c>
      <c r="D367" s="107" t="s">
        <v>16185</v>
      </c>
      <c r="E367" s="107">
        <f t="shared" si="5"/>
        <v>2460930000</v>
      </c>
      <c r="F367" s="107" t="s">
        <v>14732</v>
      </c>
      <c r="G367" s="107" t="s">
        <v>10787</v>
      </c>
      <c r="H367" s="107" t="s">
        <v>16186</v>
      </c>
      <c r="I367" s="107" t="s">
        <v>14735</v>
      </c>
    </row>
    <row r="368" spans="1:9" hidden="1" x14ac:dyDescent="0.2">
      <c r="A368" s="107" t="s">
        <v>13336</v>
      </c>
      <c r="D368" s="107" t="s">
        <v>16187</v>
      </c>
      <c r="E368" s="107">
        <f t="shared" si="5"/>
        <v>2460940000</v>
      </c>
      <c r="F368" s="107" t="s">
        <v>14732</v>
      </c>
      <c r="G368" s="107" t="s">
        <v>10787</v>
      </c>
      <c r="H368" s="107" t="s">
        <v>16188</v>
      </c>
      <c r="I368" s="107" t="s">
        <v>14735</v>
      </c>
    </row>
    <row r="369" spans="1:12" hidden="1" x14ac:dyDescent="0.2">
      <c r="A369" s="107" t="s">
        <v>13336</v>
      </c>
      <c r="D369" s="107" t="s">
        <v>16189</v>
      </c>
      <c r="E369" s="107">
        <f t="shared" si="5"/>
        <v>2461000000</v>
      </c>
      <c r="F369" s="107" t="s">
        <v>14732</v>
      </c>
      <c r="G369" s="107" t="s">
        <v>16190</v>
      </c>
      <c r="H369" s="107" t="s">
        <v>11574</v>
      </c>
      <c r="I369" s="107" t="s">
        <v>14735</v>
      </c>
    </row>
    <row r="370" spans="1:12" hidden="1" x14ac:dyDescent="0.2">
      <c r="A370" s="107" t="s">
        <v>13336</v>
      </c>
      <c r="D370" s="107" t="s">
        <v>16191</v>
      </c>
      <c r="E370" s="107">
        <f t="shared" si="5"/>
        <v>2461020000</v>
      </c>
      <c r="F370" s="107" t="s">
        <v>14732</v>
      </c>
      <c r="G370" s="107" t="s">
        <v>16190</v>
      </c>
      <c r="H370" s="107" t="s">
        <v>16192</v>
      </c>
      <c r="I370" s="107" t="s">
        <v>14735</v>
      </c>
    </row>
    <row r="371" spans="1:12" hidden="1" x14ac:dyDescent="0.2">
      <c r="A371" s="107" t="s">
        <v>13336</v>
      </c>
      <c r="D371" s="107" t="s">
        <v>16193</v>
      </c>
      <c r="E371" s="107">
        <f t="shared" si="5"/>
        <v>2461021000</v>
      </c>
      <c r="F371" s="107" t="s">
        <v>14732</v>
      </c>
      <c r="G371" s="107" t="s">
        <v>16190</v>
      </c>
      <c r="H371" s="107" t="s">
        <v>16194</v>
      </c>
      <c r="I371" s="107" t="s">
        <v>14735</v>
      </c>
    </row>
    <row r="372" spans="1:12" hidden="1" x14ac:dyDescent="0.2">
      <c r="A372" s="107" t="s">
        <v>13336</v>
      </c>
      <c r="D372" s="107" t="s">
        <v>16195</v>
      </c>
      <c r="E372" s="107">
        <f t="shared" si="5"/>
        <v>2461022000</v>
      </c>
      <c r="F372" s="107" t="s">
        <v>14732</v>
      </c>
      <c r="G372" s="107" t="s">
        <v>16190</v>
      </c>
      <c r="H372" s="107" t="s">
        <v>16196</v>
      </c>
      <c r="I372" s="107" t="s">
        <v>14735</v>
      </c>
    </row>
    <row r="373" spans="1:12" hidden="1" x14ac:dyDescent="0.2">
      <c r="A373" s="107" t="s">
        <v>13336</v>
      </c>
      <c r="D373" s="107" t="s">
        <v>16197</v>
      </c>
      <c r="E373" s="107">
        <f t="shared" si="5"/>
        <v>2461023000</v>
      </c>
      <c r="F373" s="107" t="s">
        <v>14732</v>
      </c>
      <c r="G373" s="107" t="s">
        <v>16190</v>
      </c>
      <c r="H373" s="107" t="s">
        <v>16198</v>
      </c>
      <c r="I373" s="107" t="s">
        <v>14735</v>
      </c>
    </row>
    <row r="374" spans="1:12" hidden="1" x14ac:dyDescent="0.2">
      <c r="A374" s="107" t="s">
        <v>13336</v>
      </c>
      <c r="D374" s="107" t="s">
        <v>16199</v>
      </c>
      <c r="E374" s="107">
        <f t="shared" si="5"/>
        <v>2461024000</v>
      </c>
      <c r="F374" s="107" t="s">
        <v>14732</v>
      </c>
      <c r="G374" s="107" t="s">
        <v>16190</v>
      </c>
      <c r="H374" s="107" t="s">
        <v>16200</v>
      </c>
      <c r="I374" s="107" t="s">
        <v>14735</v>
      </c>
    </row>
    <row r="375" spans="1:12" hidden="1" x14ac:dyDescent="0.2">
      <c r="A375" s="107" t="s">
        <v>13336</v>
      </c>
      <c r="D375" s="107" t="s">
        <v>16201</v>
      </c>
      <c r="E375" s="107">
        <f t="shared" si="5"/>
        <v>2461050000</v>
      </c>
      <c r="F375" s="107" t="s">
        <v>14732</v>
      </c>
      <c r="G375" s="107" t="s">
        <v>16190</v>
      </c>
      <c r="H375" s="107" t="s">
        <v>16202</v>
      </c>
      <c r="I375" s="107" t="s">
        <v>14735</v>
      </c>
    </row>
    <row r="376" spans="1:12" hidden="1" x14ac:dyDescent="0.2">
      <c r="A376" s="107" t="s">
        <v>13336</v>
      </c>
      <c r="D376" s="107" t="s">
        <v>16203</v>
      </c>
      <c r="E376" s="107">
        <f t="shared" si="5"/>
        <v>2461100000</v>
      </c>
      <c r="F376" s="107" t="s">
        <v>14732</v>
      </c>
      <c r="G376" s="107" t="s">
        <v>16190</v>
      </c>
      <c r="H376" s="107" t="s">
        <v>16204</v>
      </c>
      <c r="I376" s="107" t="s">
        <v>14735</v>
      </c>
    </row>
    <row r="377" spans="1:12" hidden="1" x14ac:dyDescent="0.2">
      <c r="A377" s="107" t="s">
        <v>13336</v>
      </c>
      <c r="D377" s="107" t="s">
        <v>16205</v>
      </c>
      <c r="E377" s="107">
        <f t="shared" si="5"/>
        <v>2461160000</v>
      </c>
      <c r="F377" s="107" t="s">
        <v>14732</v>
      </c>
      <c r="G377" s="107" t="s">
        <v>16190</v>
      </c>
      <c r="H377" s="107" t="s">
        <v>16206</v>
      </c>
      <c r="I377" s="107" t="s">
        <v>14735</v>
      </c>
    </row>
    <row r="378" spans="1:12" hidden="1" x14ac:dyDescent="0.2">
      <c r="A378" s="107" t="s">
        <v>13336</v>
      </c>
      <c r="D378" s="107" t="s">
        <v>16207</v>
      </c>
      <c r="E378" s="107">
        <f t="shared" si="5"/>
        <v>2461200000</v>
      </c>
      <c r="F378" s="107" t="s">
        <v>14732</v>
      </c>
      <c r="G378" s="107" t="s">
        <v>16190</v>
      </c>
      <c r="H378" s="107" t="s">
        <v>12088</v>
      </c>
      <c r="I378" s="107" t="s">
        <v>14735</v>
      </c>
    </row>
    <row r="379" spans="1:12" hidden="1" x14ac:dyDescent="0.2">
      <c r="A379" s="107" t="s">
        <v>13336</v>
      </c>
      <c r="D379" s="107" t="s">
        <v>12089</v>
      </c>
      <c r="E379" s="107">
        <f t="shared" si="5"/>
        <v>2461800000</v>
      </c>
      <c r="F379" s="107" t="s">
        <v>14732</v>
      </c>
      <c r="G379" s="107" t="s">
        <v>16190</v>
      </c>
      <c r="H379" s="107" t="s">
        <v>12090</v>
      </c>
      <c r="I379" s="107" t="s">
        <v>14735</v>
      </c>
    </row>
    <row r="380" spans="1:12" hidden="1" x14ac:dyDescent="0.2">
      <c r="A380" s="107" t="s">
        <v>13336</v>
      </c>
      <c r="D380" s="107" t="s">
        <v>12091</v>
      </c>
      <c r="E380" s="107">
        <f t="shared" si="5"/>
        <v>2461800001</v>
      </c>
      <c r="F380" s="107" t="s">
        <v>14732</v>
      </c>
      <c r="G380" s="107" t="s">
        <v>16190</v>
      </c>
      <c r="H380" s="107" t="s">
        <v>12090</v>
      </c>
      <c r="I380" s="107" t="s">
        <v>12092</v>
      </c>
      <c r="J380" s="109">
        <v>37041</v>
      </c>
    </row>
    <row r="381" spans="1:12" hidden="1" x14ac:dyDescent="0.2">
      <c r="A381" s="107" t="s">
        <v>13336</v>
      </c>
      <c r="D381" s="107" t="s">
        <v>12093</v>
      </c>
      <c r="E381" s="107">
        <f t="shared" si="5"/>
        <v>2461800002</v>
      </c>
      <c r="F381" s="107" t="s">
        <v>14732</v>
      </c>
      <c r="G381" s="107" t="s">
        <v>16190</v>
      </c>
      <c r="H381" s="107" t="s">
        <v>12090</v>
      </c>
      <c r="I381" s="107" t="s">
        <v>12094</v>
      </c>
      <c r="J381" s="109">
        <v>37041</v>
      </c>
    </row>
    <row r="382" spans="1:12" hidden="1" x14ac:dyDescent="0.2">
      <c r="A382" s="107" t="s">
        <v>13336</v>
      </c>
      <c r="B382" s="110" t="s">
        <v>10412</v>
      </c>
      <c r="C382" s="107" t="s">
        <v>12089</v>
      </c>
      <c r="D382" s="107" t="s">
        <v>12095</v>
      </c>
      <c r="E382" s="107">
        <f t="shared" si="5"/>
        <v>2461800999</v>
      </c>
      <c r="F382" s="107" t="s">
        <v>14732</v>
      </c>
      <c r="G382" s="107" t="s">
        <v>16190</v>
      </c>
      <c r="H382" s="107" t="s">
        <v>12090</v>
      </c>
      <c r="I382" s="107" t="s">
        <v>14755</v>
      </c>
      <c r="K382" s="109">
        <v>37725</v>
      </c>
      <c r="L382" s="107" t="s">
        <v>14756</v>
      </c>
    </row>
    <row r="383" spans="1:12" hidden="1" x14ac:dyDescent="0.2">
      <c r="A383" s="107" t="s">
        <v>13336</v>
      </c>
      <c r="D383" s="107" t="s">
        <v>16323</v>
      </c>
      <c r="E383" s="107">
        <f t="shared" si="5"/>
        <v>2461850000</v>
      </c>
      <c r="F383" s="107" t="s">
        <v>14732</v>
      </c>
      <c r="G383" s="107" t="s">
        <v>16190</v>
      </c>
      <c r="H383" s="107" t="s">
        <v>16324</v>
      </c>
      <c r="I383" s="107" t="s">
        <v>11574</v>
      </c>
      <c r="J383" s="109">
        <v>36504</v>
      </c>
    </row>
    <row r="384" spans="1:12" hidden="1" x14ac:dyDescent="0.2">
      <c r="A384" s="107" t="s">
        <v>13336</v>
      </c>
      <c r="D384" s="107" t="s">
        <v>16325</v>
      </c>
      <c r="E384" s="107">
        <f t="shared" si="5"/>
        <v>2461850001</v>
      </c>
      <c r="F384" s="107" t="s">
        <v>14732</v>
      </c>
      <c r="G384" s="107" t="s">
        <v>16190</v>
      </c>
      <c r="H384" s="107" t="s">
        <v>16324</v>
      </c>
      <c r="I384" s="107" t="s">
        <v>16326</v>
      </c>
      <c r="J384" s="109">
        <v>36504</v>
      </c>
    </row>
    <row r="385" spans="1:10" hidden="1" x14ac:dyDescent="0.2">
      <c r="A385" s="107" t="s">
        <v>13336</v>
      </c>
      <c r="D385" s="107" t="s">
        <v>16327</v>
      </c>
      <c r="E385" s="107">
        <f t="shared" si="5"/>
        <v>2461850002</v>
      </c>
      <c r="F385" s="107" t="s">
        <v>14732</v>
      </c>
      <c r="G385" s="107" t="s">
        <v>16190</v>
      </c>
      <c r="H385" s="107" t="s">
        <v>16324</v>
      </c>
      <c r="I385" s="107" t="s">
        <v>16328</v>
      </c>
      <c r="J385" s="109">
        <v>36504</v>
      </c>
    </row>
    <row r="386" spans="1:10" hidden="1" x14ac:dyDescent="0.2">
      <c r="A386" s="107" t="s">
        <v>13336</v>
      </c>
      <c r="D386" s="107" t="s">
        <v>16329</v>
      </c>
      <c r="E386" s="107">
        <f t="shared" ref="E386:E449" si="6">VALUE(D386)</f>
        <v>2461850003</v>
      </c>
      <c r="F386" s="107" t="s">
        <v>14732</v>
      </c>
      <c r="G386" s="107" t="s">
        <v>16190</v>
      </c>
      <c r="H386" s="107" t="s">
        <v>16324</v>
      </c>
      <c r="I386" s="107" t="s">
        <v>16330</v>
      </c>
      <c r="J386" s="109">
        <v>36504</v>
      </c>
    </row>
    <row r="387" spans="1:10" hidden="1" x14ac:dyDescent="0.2">
      <c r="A387" s="107" t="s">
        <v>13336</v>
      </c>
      <c r="D387" s="107" t="s">
        <v>16331</v>
      </c>
      <c r="E387" s="107">
        <f t="shared" si="6"/>
        <v>2461850004</v>
      </c>
      <c r="F387" s="107" t="s">
        <v>14732</v>
      </c>
      <c r="G387" s="107" t="s">
        <v>16190</v>
      </c>
      <c r="H387" s="107" t="s">
        <v>16324</v>
      </c>
      <c r="I387" s="107" t="s">
        <v>16332</v>
      </c>
      <c r="J387" s="109">
        <v>36504</v>
      </c>
    </row>
    <row r="388" spans="1:10" hidden="1" x14ac:dyDescent="0.2">
      <c r="A388" s="107" t="s">
        <v>13336</v>
      </c>
      <c r="D388" s="107" t="s">
        <v>16333</v>
      </c>
      <c r="E388" s="107">
        <f t="shared" si="6"/>
        <v>2461850005</v>
      </c>
      <c r="F388" s="107" t="s">
        <v>14732</v>
      </c>
      <c r="G388" s="107" t="s">
        <v>16190</v>
      </c>
      <c r="H388" s="107" t="s">
        <v>16324</v>
      </c>
      <c r="I388" s="107" t="s">
        <v>16334</v>
      </c>
      <c r="J388" s="109">
        <v>36504</v>
      </c>
    </row>
    <row r="389" spans="1:10" hidden="1" x14ac:dyDescent="0.2">
      <c r="A389" s="107" t="s">
        <v>13336</v>
      </c>
      <c r="D389" s="107" t="s">
        <v>16335</v>
      </c>
      <c r="E389" s="107">
        <f t="shared" si="6"/>
        <v>2461850006</v>
      </c>
      <c r="F389" s="107" t="s">
        <v>14732</v>
      </c>
      <c r="G389" s="107" t="s">
        <v>16190</v>
      </c>
      <c r="H389" s="107" t="s">
        <v>16324</v>
      </c>
      <c r="I389" s="107" t="s">
        <v>16336</v>
      </c>
      <c r="J389" s="109">
        <v>36504</v>
      </c>
    </row>
    <row r="390" spans="1:10" hidden="1" x14ac:dyDescent="0.2">
      <c r="A390" s="107" t="s">
        <v>13336</v>
      </c>
      <c r="D390" s="107" t="s">
        <v>16337</v>
      </c>
      <c r="E390" s="107">
        <f t="shared" si="6"/>
        <v>2461850009</v>
      </c>
      <c r="F390" s="107" t="s">
        <v>14732</v>
      </c>
      <c r="G390" s="107" t="s">
        <v>16190</v>
      </c>
      <c r="H390" s="107" t="s">
        <v>16324</v>
      </c>
      <c r="I390" s="107" t="s">
        <v>16338</v>
      </c>
      <c r="J390" s="109">
        <v>37041</v>
      </c>
    </row>
    <row r="391" spans="1:10" hidden="1" x14ac:dyDescent="0.2">
      <c r="A391" s="107" t="s">
        <v>13336</v>
      </c>
      <c r="D391" s="107" t="s">
        <v>16339</v>
      </c>
      <c r="E391" s="107">
        <f t="shared" si="6"/>
        <v>2461850051</v>
      </c>
      <c r="F391" s="107" t="s">
        <v>14732</v>
      </c>
      <c r="G391" s="107" t="s">
        <v>16190</v>
      </c>
      <c r="H391" s="107" t="s">
        <v>16324</v>
      </c>
      <c r="I391" s="107" t="s">
        <v>16340</v>
      </c>
      <c r="J391" s="109">
        <v>36504</v>
      </c>
    </row>
    <row r="392" spans="1:10" hidden="1" x14ac:dyDescent="0.2">
      <c r="A392" s="107" t="s">
        <v>13336</v>
      </c>
      <c r="D392" s="107" t="s">
        <v>16341</v>
      </c>
      <c r="E392" s="107">
        <f t="shared" si="6"/>
        <v>2461850052</v>
      </c>
      <c r="F392" s="107" t="s">
        <v>14732</v>
      </c>
      <c r="G392" s="107" t="s">
        <v>16190</v>
      </c>
      <c r="H392" s="107" t="s">
        <v>16324</v>
      </c>
      <c r="I392" s="107" t="s">
        <v>16342</v>
      </c>
      <c r="J392" s="109">
        <v>36504</v>
      </c>
    </row>
    <row r="393" spans="1:10" hidden="1" x14ac:dyDescent="0.2">
      <c r="A393" s="107" t="s">
        <v>13336</v>
      </c>
      <c r="D393" s="107" t="s">
        <v>16343</v>
      </c>
      <c r="E393" s="107">
        <f t="shared" si="6"/>
        <v>2461850053</v>
      </c>
      <c r="F393" s="107" t="s">
        <v>14732</v>
      </c>
      <c r="G393" s="107" t="s">
        <v>16190</v>
      </c>
      <c r="H393" s="107" t="s">
        <v>16324</v>
      </c>
      <c r="I393" s="107" t="s">
        <v>16344</v>
      </c>
      <c r="J393" s="109">
        <v>36504</v>
      </c>
    </row>
    <row r="394" spans="1:10" hidden="1" x14ac:dyDescent="0.2">
      <c r="A394" s="107" t="s">
        <v>13336</v>
      </c>
      <c r="D394" s="107" t="s">
        <v>16345</v>
      </c>
      <c r="E394" s="107">
        <f t="shared" si="6"/>
        <v>2461850054</v>
      </c>
      <c r="F394" s="107" t="s">
        <v>14732</v>
      </c>
      <c r="G394" s="107" t="s">
        <v>16190</v>
      </c>
      <c r="H394" s="107" t="s">
        <v>16324</v>
      </c>
      <c r="I394" s="107" t="s">
        <v>16346</v>
      </c>
      <c r="J394" s="109">
        <v>36504</v>
      </c>
    </row>
    <row r="395" spans="1:10" hidden="1" x14ac:dyDescent="0.2">
      <c r="A395" s="107" t="s">
        <v>13336</v>
      </c>
      <c r="D395" s="107" t="s">
        <v>16347</v>
      </c>
      <c r="E395" s="107">
        <f t="shared" si="6"/>
        <v>2461850055</v>
      </c>
      <c r="F395" s="107" t="s">
        <v>14732</v>
      </c>
      <c r="G395" s="107" t="s">
        <v>16190</v>
      </c>
      <c r="H395" s="107" t="s">
        <v>16324</v>
      </c>
      <c r="I395" s="107" t="s">
        <v>16348</v>
      </c>
      <c r="J395" s="109">
        <v>36504</v>
      </c>
    </row>
    <row r="396" spans="1:10" hidden="1" x14ac:dyDescent="0.2">
      <c r="A396" s="107" t="s">
        <v>13336</v>
      </c>
      <c r="D396" s="107" t="s">
        <v>16349</v>
      </c>
      <c r="E396" s="107">
        <f t="shared" si="6"/>
        <v>2461850056</v>
      </c>
      <c r="F396" s="107" t="s">
        <v>14732</v>
      </c>
      <c r="G396" s="107" t="s">
        <v>16190</v>
      </c>
      <c r="H396" s="107" t="s">
        <v>16324</v>
      </c>
      <c r="I396" s="107" t="s">
        <v>16350</v>
      </c>
      <c r="J396" s="109">
        <v>36504</v>
      </c>
    </row>
    <row r="397" spans="1:10" hidden="1" x14ac:dyDescent="0.2">
      <c r="A397" s="107" t="s">
        <v>13336</v>
      </c>
      <c r="D397" s="107" t="s">
        <v>16351</v>
      </c>
      <c r="E397" s="107">
        <f t="shared" si="6"/>
        <v>2461850099</v>
      </c>
      <c r="F397" s="107" t="s">
        <v>14732</v>
      </c>
      <c r="G397" s="107" t="s">
        <v>16190</v>
      </c>
      <c r="H397" s="107" t="s">
        <v>16324</v>
      </c>
      <c r="I397" s="107" t="s">
        <v>16352</v>
      </c>
      <c r="J397" s="109">
        <v>37041</v>
      </c>
    </row>
    <row r="398" spans="1:10" hidden="1" x14ac:dyDescent="0.2">
      <c r="A398" s="107" t="s">
        <v>13336</v>
      </c>
      <c r="D398" s="107" t="s">
        <v>16353</v>
      </c>
      <c r="E398" s="107">
        <f t="shared" si="6"/>
        <v>2461870999</v>
      </c>
      <c r="F398" s="107" t="s">
        <v>14732</v>
      </c>
      <c r="G398" s="107" t="s">
        <v>16190</v>
      </c>
      <c r="H398" s="107" t="s">
        <v>16354</v>
      </c>
      <c r="I398" s="107" t="s">
        <v>16355</v>
      </c>
      <c r="J398" s="109">
        <v>37041</v>
      </c>
    </row>
    <row r="399" spans="1:10" hidden="1" x14ac:dyDescent="0.2">
      <c r="A399" s="107" t="s">
        <v>13336</v>
      </c>
      <c r="D399" s="107" t="s">
        <v>16356</v>
      </c>
      <c r="E399" s="107">
        <f t="shared" si="6"/>
        <v>2461900000</v>
      </c>
      <c r="F399" s="107" t="s">
        <v>14732</v>
      </c>
      <c r="G399" s="107" t="s">
        <v>16190</v>
      </c>
      <c r="H399" s="107" t="s">
        <v>16357</v>
      </c>
      <c r="I399" s="107" t="s">
        <v>14735</v>
      </c>
    </row>
    <row r="400" spans="1:10" hidden="1" x14ac:dyDescent="0.2">
      <c r="A400" s="107" t="s">
        <v>13336</v>
      </c>
      <c r="D400" s="107" t="s">
        <v>16358</v>
      </c>
      <c r="E400" s="107">
        <f t="shared" si="6"/>
        <v>2465000000</v>
      </c>
      <c r="F400" s="107" t="s">
        <v>14732</v>
      </c>
      <c r="G400" s="107" t="s">
        <v>16359</v>
      </c>
      <c r="H400" s="107" t="s">
        <v>16360</v>
      </c>
      <c r="I400" s="107" t="s">
        <v>14735</v>
      </c>
    </row>
    <row r="401" spans="1:12" hidden="1" x14ac:dyDescent="0.2">
      <c r="A401" s="107" t="s">
        <v>13336</v>
      </c>
      <c r="D401" s="107" t="s">
        <v>16361</v>
      </c>
      <c r="E401" s="107">
        <f t="shared" si="6"/>
        <v>2465100000</v>
      </c>
      <c r="F401" s="107" t="s">
        <v>14732</v>
      </c>
      <c r="G401" s="107" t="s">
        <v>16359</v>
      </c>
      <c r="H401" s="107" t="s">
        <v>16362</v>
      </c>
      <c r="I401" s="107" t="s">
        <v>14735</v>
      </c>
    </row>
    <row r="402" spans="1:12" hidden="1" x14ac:dyDescent="0.2">
      <c r="A402" s="107" t="s">
        <v>13336</v>
      </c>
      <c r="D402" s="107" t="s">
        <v>16363</v>
      </c>
      <c r="E402" s="107">
        <f t="shared" si="6"/>
        <v>2465200000</v>
      </c>
      <c r="F402" s="107" t="s">
        <v>14732</v>
      </c>
      <c r="G402" s="107" t="s">
        <v>16359</v>
      </c>
      <c r="H402" s="107" t="s">
        <v>16364</v>
      </c>
      <c r="I402" s="107" t="s">
        <v>14735</v>
      </c>
    </row>
    <row r="403" spans="1:12" hidden="1" x14ac:dyDescent="0.2">
      <c r="A403" s="107" t="s">
        <v>13336</v>
      </c>
      <c r="D403" s="107" t="s">
        <v>16365</v>
      </c>
      <c r="E403" s="107">
        <f t="shared" si="6"/>
        <v>2465400000</v>
      </c>
      <c r="F403" s="107" t="s">
        <v>14732</v>
      </c>
      <c r="G403" s="107" t="s">
        <v>16359</v>
      </c>
      <c r="H403" s="107" t="s">
        <v>16366</v>
      </c>
      <c r="I403" s="107" t="s">
        <v>14735</v>
      </c>
    </row>
    <row r="404" spans="1:12" hidden="1" x14ac:dyDescent="0.2">
      <c r="A404" s="107" t="s">
        <v>13336</v>
      </c>
      <c r="D404" s="107" t="s">
        <v>16367</v>
      </c>
      <c r="E404" s="107">
        <f t="shared" si="6"/>
        <v>2465600000</v>
      </c>
      <c r="F404" s="107" t="s">
        <v>14732</v>
      </c>
      <c r="G404" s="107" t="s">
        <v>16359</v>
      </c>
      <c r="H404" s="107" t="s">
        <v>12088</v>
      </c>
      <c r="I404" s="107" t="s">
        <v>14735</v>
      </c>
    </row>
    <row r="405" spans="1:12" hidden="1" x14ac:dyDescent="0.2">
      <c r="A405" s="107" t="s">
        <v>13336</v>
      </c>
      <c r="D405" s="107" t="s">
        <v>16368</v>
      </c>
      <c r="E405" s="107">
        <f t="shared" si="6"/>
        <v>2465800000</v>
      </c>
      <c r="F405" s="107" t="s">
        <v>14732</v>
      </c>
      <c r="G405" s="107" t="s">
        <v>16359</v>
      </c>
      <c r="H405" s="107" t="s">
        <v>16369</v>
      </c>
      <c r="I405" s="107" t="s">
        <v>14735</v>
      </c>
    </row>
    <row r="406" spans="1:12" hidden="1" x14ac:dyDescent="0.2">
      <c r="A406" s="107" t="s">
        <v>13336</v>
      </c>
      <c r="D406" s="107" t="s">
        <v>16370</v>
      </c>
      <c r="E406" s="107">
        <f t="shared" si="6"/>
        <v>2465900000</v>
      </c>
      <c r="F406" s="107" t="s">
        <v>14732</v>
      </c>
      <c r="G406" s="107" t="s">
        <v>16359</v>
      </c>
      <c r="H406" s="107" t="s">
        <v>16357</v>
      </c>
      <c r="I406" s="107" t="s">
        <v>14735</v>
      </c>
    </row>
    <row r="407" spans="1:12" hidden="1" x14ac:dyDescent="0.2">
      <c r="A407" s="107" t="s">
        <v>13336</v>
      </c>
      <c r="D407" s="107" t="s">
        <v>16371</v>
      </c>
      <c r="E407" s="107">
        <f t="shared" si="6"/>
        <v>2495000000</v>
      </c>
      <c r="F407" s="107" t="s">
        <v>14732</v>
      </c>
      <c r="G407" s="107" t="s">
        <v>16372</v>
      </c>
      <c r="H407" s="107" t="s">
        <v>11574</v>
      </c>
      <c r="I407" s="107" t="s">
        <v>14735</v>
      </c>
    </row>
    <row r="408" spans="1:12" hidden="1" x14ac:dyDescent="0.2">
      <c r="A408" s="107" t="s">
        <v>13336</v>
      </c>
      <c r="D408" s="107" t="s">
        <v>16373</v>
      </c>
      <c r="E408" s="107">
        <f t="shared" si="6"/>
        <v>2501000000</v>
      </c>
      <c r="F408" s="107" t="s">
        <v>16374</v>
      </c>
      <c r="G408" s="107" t="s">
        <v>16375</v>
      </c>
      <c r="H408" s="107" t="s">
        <v>13906</v>
      </c>
      <c r="I408" s="107" t="s">
        <v>13907</v>
      </c>
    </row>
    <row r="409" spans="1:12" hidden="1" x14ac:dyDescent="0.2">
      <c r="A409" s="107" t="s">
        <v>13336</v>
      </c>
      <c r="D409" s="107" t="s">
        <v>13908</v>
      </c>
      <c r="E409" s="107">
        <f t="shared" si="6"/>
        <v>2501000030</v>
      </c>
      <c r="F409" s="107" t="s">
        <v>16374</v>
      </c>
      <c r="G409" s="107" t="s">
        <v>16375</v>
      </c>
      <c r="H409" s="107" t="s">
        <v>13906</v>
      </c>
      <c r="I409" s="107" t="s">
        <v>13909</v>
      </c>
    </row>
    <row r="410" spans="1:12" hidden="1" x14ac:dyDescent="0.2">
      <c r="A410" s="107" t="s">
        <v>13336</v>
      </c>
      <c r="D410" s="107" t="s">
        <v>13910</v>
      </c>
      <c r="E410" s="107">
        <f t="shared" si="6"/>
        <v>2501000060</v>
      </c>
      <c r="F410" s="107" t="s">
        <v>16374</v>
      </c>
      <c r="G410" s="107" t="s">
        <v>16375</v>
      </c>
      <c r="H410" s="107" t="s">
        <v>13906</v>
      </c>
      <c r="I410" s="107" t="s">
        <v>16136</v>
      </c>
    </row>
    <row r="411" spans="1:12" hidden="1" x14ac:dyDescent="0.2">
      <c r="A411" s="107" t="s">
        <v>13336</v>
      </c>
      <c r="D411" s="107" t="s">
        <v>13911</v>
      </c>
      <c r="E411" s="107">
        <f t="shared" si="6"/>
        <v>2501000090</v>
      </c>
      <c r="F411" s="107" t="s">
        <v>16374</v>
      </c>
      <c r="G411" s="107" t="s">
        <v>16375</v>
      </c>
      <c r="H411" s="107" t="s">
        <v>13906</v>
      </c>
      <c r="I411" s="107" t="s">
        <v>16129</v>
      </c>
    </row>
    <row r="412" spans="1:12" hidden="1" x14ac:dyDescent="0.2">
      <c r="A412" s="107" t="s">
        <v>13336</v>
      </c>
      <c r="D412" s="107" t="s">
        <v>13912</v>
      </c>
      <c r="E412" s="107">
        <f t="shared" si="6"/>
        <v>2501000120</v>
      </c>
      <c r="F412" s="107" t="s">
        <v>16374</v>
      </c>
      <c r="G412" s="107" t="s">
        <v>16375</v>
      </c>
      <c r="H412" s="107" t="s">
        <v>13906</v>
      </c>
      <c r="I412" s="107" t="s">
        <v>13913</v>
      </c>
    </row>
    <row r="413" spans="1:12" hidden="1" x14ac:dyDescent="0.2">
      <c r="A413" s="107" t="s">
        <v>13336</v>
      </c>
      <c r="D413" s="107" t="s">
        <v>13914</v>
      </c>
      <c r="E413" s="107">
        <f t="shared" si="6"/>
        <v>2501000150</v>
      </c>
      <c r="F413" s="107" t="s">
        <v>16374</v>
      </c>
      <c r="G413" s="107" t="s">
        <v>16375</v>
      </c>
      <c r="H413" s="107" t="s">
        <v>13906</v>
      </c>
      <c r="I413" s="107" t="s">
        <v>13915</v>
      </c>
    </row>
    <row r="414" spans="1:12" hidden="1" x14ac:dyDescent="0.2">
      <c r="A414" s="107" t="s">
        <v>13336</v>
      </c>
      <c r="D414" s="107" t="s">
        <v>13916</v>
      </c>
      <c r="E414" s="107">
        <f t="shared" si="6"/>
        <v>2501000180</v>
      </c>
      <c r="F414" s="107" t="s">
        <v>16374</v>
      </c>
      <c r="G414" s="107" t="s">
        <v>16375</v>
      </c>
      <c r="H414" s="107" t="s">
        <v>13906</v>
      </c>
      <c r="I414" s="107" t="s">
        <v>16163</v>
      </c>
    </row>
    <row r="415" spans="1:12" hidden="1" x14ac:dyDescent="0.2">
      <c r="A415" s="107" t="s">
        <v>13336</v>
      </c>
      <c r="D415" s="107" t="s">
        <v>13917</v>
      </c>
      <c r="E415" s="107">
        <f t="shared" si="6"/>
        <v>2501000900</v>
      </c>
      <c r="F415" s="107" t="s">
        <v>16374</v>
      </c>
      <c r="G415" s="107" t="s">
        <v>16375</v>
      </c>
      <c r="H415" s="107" t="s">
        <v>13906</v>
      </c>
      <c r="I415" s="107" t="s">
        <v>13918</v>
      </c>
      <c r="K415" s="109"/>
      <c r="L415" s="107"/>
    </row>
    <row r="416" spans="1:12" hidden="1" x14ac:dyDescent="0.2">
      <c r="A416" s="107" t="s">
        <v>13336</v>
      </c>
      <c r="D416" s="107" t="s">
        <v>13919</v>
      </c>
      <c r="E416" s="107">
        <f t="shared" si="6"/>
        <v>2501010000</v>
      </c>
      <c r="F416" s="107" t="s">
        <v>16374</v>
      </c>
      <c r="G416" s="107" t="s">
        <v>16375</v>
      </c>
      <c r="H416" s="107" t="s">
        <v>13920</v>
      </c>
      <c r="I416" s="107" t="s">
        <v>13907</v>
      </c>
    </row>
    <row r="417" spans="1:12" hidden="1" x14ac:dyDescent="0.2">
      <c r="A417" s="107" t="s">
        <v>13336</v>
      </c>
      <c r="D417" s="107" t="s">
        <v>13921</v>
      </c>
      <c r="E417" s="107">
        <f t="shared" si="6"/>
        <v>2501010030</v>
      </c>
      <c r="F417" s="107" t="s">
        <v>16374</v>
      </c>
      <c r="G417" s="107" t="s">
        <v>16375</v>
      </c>
      <c r="H417" s="107" t="s">
        <v>13920</v>
      </c>
      <c r="I417" s="107" t="s">
        <v>13909</v>
      </c>
    </row>
    <row r="418" spans="1:12" hidden="1" x14ac:dyDescent="0.2">
      <c r="A418" s="107" t="s">
        <v>13336</v>
      </c>
      <c r="D418" s="107" t="s">
        <v>13922</v>
      </c>
      <c r="E418" s="107">
        <f t="shared" si="6"/>
        <v>2501010060</v>
      </c>
      <c r="F418" s="107" t="s">
        <v>16374</v>
      </c>
      <c r="G418" s="107" t="s">
        <v>16375</v>
      </c>
      <c r="H418" s="107" t="s">
        <v>13920</v>
      </c>
      <c r="I418" s="107" t="s">
        <v>16136</v>
      </c>
    </row>
    <row r="419" spans="1:12" hidden="1" x14ac:dyDescent="0.2">
      <c r="A419" s="107" t="s">
        <v>13336</v>
      </c>
      <c r="D419" s="107" t="s">
        <v>13923</v>
      </c>
      <c r="E419" s="107">
        <f t="shared" si="6"/>
        <v>2501010090</v>
      </c>
      <c r="F419" s="107" t="s">
        <v>16374</v>
      </c>
      <c r="G419" s="107" t="s">
        <v>16375</v>
      </c>
      <c r="H419" s="107" t="s">
        <v>13920</v>
      </c>
      <c r="I419" s="107" t="s">
        <v>16129</v>
      </c>
    </row>
    <row r="420" spans="1:12" hidden="1" x14ac:dyDescent="0.2">
      <c r="A420" s="107" t="s">
        <v>13336</v>
      </c>
      <c r="D420" s="107" t="s">
        <v>13924</v>
      </c>
      <c r="E420" s="107">
        <f t="shared" si="6"/>
        <v>2501010120</v>
      </c>
      <c r="F420" s="107" t="s">
        <v>16374</v>
      </c>
      <c r="G420" s="107" t="s">
        <v>16375</v>
      </c>
      <c r="H420" s="107" t="s">
        <v>13920</v>
      </c>
      <c r="I420" s="107" t="s">
        <v>13913</v>
      </c>
    </row>
    <row r="421" spans="1:12" hidden="1" x14ac:dyDescent="0.2">
      <c r="A421" s="107" t="s">
        <v>13336</v>
      </c>
      <c r="D421" s="107" t="s">
        <v>13925</v>
      </c>
      <c r="E421" s="107">
        <f t="shared" si="6"/>
        <v>2501010150</v>
      </c>
      <c r="F421" s="107" t="s">
        <v>16374</v>
      </c>
      <c r="G421" s="107" t="s">
        <v>16375</v>
      </c>
      <c r="H421" s="107" t="s">
        <v>13920</v>
      </c>
      <c r="I421" s="107" t="s">
        <v>13915</v>
      </c>
    </row>
    <row r="422" spans="1:12" hidden="1" x14ac:dyDescent="0.2">
      <c r="A422" s="107" t="s">
        <v>13336</v>
      </c>
      <c r="D422" s="107" t="s">
        <v>13926</v>
      </c>
      <c r="E422" s="107">
        <f t="shared" si="6"/>
        <v>2501010180</v>
      </c>
      <c r="F422" s="107" t="s">
        <v>16374</v>
      </c>
      <c r="G422" s="107" t="s">
        <v>16375</v>
      </c>
      <c r="H422" s="107" t="s">
        <v>13920</v>
      </c>
      <c r="I422" s="107" t="s">
        <v>16163</v>
      </c>
    </row>
    <row r="423" spans="1:12" hidden="1" x14ac:dyDescent="0.2">
      <c r="A423" s="107" t="s">
        <v>13336</v>
      </c>
      <c r="D423" s="107" t="s">
        <v>13927</v>
      </c>
      <c r="E423" s="107">
        <f t="shared" si="6"/>
        <v>2501010900</v>
      </c>
      <c r="F423" s="107" t="s">
        <v>16374</v>
      </c>
      <c r="G423" s="107" t="s">
        <v>16375</v>
      </c>
      <c r="H423" s="107" t="s">
        <v>13920</v>
      </c>
      <c r="I423" s="107" t="s">
        <v>13918</v>
      </c>
      <c r="K423" s="109"/>
      <c r="L423" s="107"/>
    </row>
    <row r="424" spans="1:12" hidden="1" x14ac:dyDescent="0.2">
      <c r="A424" s="107" t="s">
        <v>13336</v>
      </c>
      <c r="D424" s="107" t="s">
        <v>13928</v>
      </c>
      <c r="E424" s="107">
        <f t="shared" si="6"/>
        <v>2501050000</v>
      </c>
      <c r="F424" s="107" t="s">
        <v>16374</v>
      </c>
      <c r="G424" s="107" t="s">
        <v>16375</v>
      </c>
      <c r="H424" s="107" t="s">
        <v>13929</v>
      </c>
      <c r="I424" s="107" t="s">
        <v>13907</v>
      </c>
    </row>
    <row r="425" spans="1:12" hidden="1" x14ac:dyDescent="0.2">
      <c r="A425" s="107" t="s">
        <v>13336</v>
      </c>
      <c r="D425" s="107" t="s">
        <v>13930</v>
      </c>
      <c r="E425" s="107">
        <f t="shared" si="6"/>
        <v>2501050030</v>
      </c>
      <c r="F425" s="107" t="s">
        <v>16374</v>
      </c>
      <c r="G425" s="107" t="s">
        <v>16375</v>
      </c>
      <c r="H425" s="107" t="s">
        <v>13929</v>
      </c>
      <c r="I425" s="107" t="s">
        <v>13909</v>
      </c>
    </row>
    <row r="426" spans="1:12" hidden="1" x14ac:dyDescent="0.2">
      <c r="A426" s="107" t="s">
        <v>13336</v>
      </c>
      <c r="D426" s="107" t="s">
        <v>13931</v>
      </c>
      <c r="E426" s="107">
        <f t="shared" si="6"/>
        <v>2501050060</v>
      </c>
      <c r="F426" s="107" t="s">
        <v>16374</v>
      </c>
      <c r="G426" s="107" t="s">
        <v>16375</v>
      </c>
      <c r="H426" s="107" t="s">
        <v>13929</v>
      </c>
      <c r="I426" s="107" t="s">
        <v>16136</v>
      </c>
    </row>
    <row r="427" spans="1:12" hidden="1" x14ac:dyDescent="0.2">
      <c r="A427" s="107" t="s">
        <v>13336</v>
      </c>
      <c r="D427" s="107" t="s">
        <v>13932</v>
      </c>
      <c r="E427" s="107">
        <f t="shared" si="6"/>
        <v>2501050090</v>
      </c>
      <c r="F427" s="107" t="s">
        <v>16374</v>
      </c>
      <c r="G427" s="107" t="s">
        <v>16375</v>
      </c>
      <c r="H427" s="107" t="s">
        <v>13929</v>
      </c>
      <c r="I427" s="107" t="s">
        <v>16129</v>
      </c>
    </row>
    <row r="428" spans="1:12" hidden="1" x14ac:dyDescent="0.2">
      <c r="A428" s="107" t="s">
        <v>13336</v>
      </c>
      <c r="D428" s="107" t="s">
        <v>13933</v>
      </c>
      <c r="E428" s="107">
        <f t="shared" si="6"/>
        <v>2501050120</v>
      </c>
      <c r="F428" s="107" t="s">
        <v>16374</v>
      </c>
      <c r="G428" s="107" t="s">
        <v>16375</v>
      </c>
      <c r="H428" s="107" t="s">
        <v>13929</v>
      </c>
      <c r="I428" s="107" t="s">
        <v>13913</v>
      </c>
    </row>
    <row r="429" spans="1:12" hidden="1" x14ac:dyDescent="0.2">
      <c r="A429" s="107" t="s">
        <v>13336</v>
      </c>
      <c r="D429" s="107" t="s">
        <v>13934</v>
      </c>
      <c r="E429" s="107">
        <f t="shared" si="6"/>
        <v>2501050150</v>
      </c>
      <c r="F429" s="107" t="s">
        <v>16374</v>
      </c>
      <c r="G429" s="107" t="s">
        <v>16375</v>
      </c>
      <c r="H429" s="107" t="s">
        <v>13929</v>
      </c>
      <c r="I429" s="107" t="s">
        <v>13915</v>
      </c>
    </row>
    <row r="430" spans="1:12" hidden="1" x14ac:dyDescent="0.2">
      <c r="A430" s="107" t="s">
        <v>13336</v>
      </c>
      <c r="D430" s="107" t="s">
        <v>13935</v>
      </c>
      <c r="E430" s="107">
        <f t="shared" si="6"/>
        <v>2501050180</v>
      </c>
      <c r="F430" s="107" t="s">
        <v>16374</v>
      </c>
      <c r="G430" s="107" t="s">
        <v>16375</v>
      </c>
      <c r="H430" s="107" t="s">
        <v>13929</v>
      </c>
      <c r="I430" s="107" t="s">
        <v>16163</v>
      </c>
    </row>
    <row r="431" spans="1:12" hidden="1" x14ac:dyDescent="0.2">
      <c r="A431" s="107" t="s">
        <v>13336</v>
      </c>
      <c r="D431" s="107" t="s">
        <v>13936</v>
      </c>
      <c r="E431" s="107">
        <f t="shared" si="6"/>
        <v>2501050900</v>
      </c>
      <c r="F431" s="107" t="s">
        <v>16374</v>
      </c>
      <c r="G431" s="107" t="s">
        <v>16375</v>
      </c>
      <c r="H431" s="107" t="s">
        <v>13929</v>
      </c>
      <c r="I431" s="107" t="s">
        <v>13918</v>
      </c>
      <c r="K431" s="109"/>
      <c r="L431" s="107"/>
    </row>
    <row r="432" spans="1:12" hidden="1" x14ac:dyDescent="0.2">
      <c r="A432" s="107" t="s">
        <v>13336</v>
      </c>
      <c r="D432" s="107" t="s">
        <v>13937</v>
      </c>
      <c r="E432" s="107">
        <f t="shared" si="6"/>
        <v>2501060000</v>
      </c>
      <c r="F432" s="107" t="s">
        <v>16374</v>
      </c>
      <c r="G432" s="107" t="s">
        <v>16375</v>
      </c>
      <c r="H432" s="107" t="s">
        <v>13938</v>
      </c>
      <c r="I432" s="107" t="s">
        <v>13939</v>
      </c>
    </row>
    <row r="433" spans="1:9" hidden="1" x14ac:dyDescent="0.2">
      <c r="A433" s="107" t="s">
        <v>13336</v>
      </c>
      <c r="D433" s="107" t="s">
        <v>13940</v>
      </c>
      <c r="E433" s="107">
        <f t="shared" si="6"/>
        <v>2501060050</v>
      </c>
      <c r="F433" s="107" t="s">
        <v>16374</v>
      </c>
      <c r="G433" s="107" t="s">
        <v>16375</v>
      </c>
      <c r="H433" s="107" t="s">
        <v>13938</v>
      </c>
      <c r="I433" s="107" t="s">
        <v>13941</v>
      </c>
    </row>
    <row r="434" spans="1:9" hidden="1" x14ac:dyDescent="0.2">
      <c r="A434" s="107" t="s">
        <v>13336</v>
      </c>
      <c r="D434" s="107" t="s">
        <v>13942</v>
      </c>
      <c r="E434" s="107">
        <f t="shared" si="6"/>
        <v>2501060051</v>
      </c>
      <c r="F434" s="107" t="s">
        <v>16374</v>
      </c>
      <c r="G434" s="107" t="s">
        <v>16375</v>
      </c>
      <c r="H434" s="107" t="s">
        <v>13938</v>
      </c>
      <c r="I434" s="107" t="s">
        <v>13943</v>
      </c>
    </row>
    <row r="435" spans="1:9" hidden="1" x14ac:dyDescent="0.2">
      <c r="A435" s="107" t="s">
        <v>13336</v>
      </c>
      <c r="D435" s="107" t="s">
        <v>13944</v>
      </c>
      <c r="E435" s="107">
        <f t="shared" si="6"/>
        <v>2501060052</v>
      </c>
      <c r="F435" s="107" t="s">
        <v>16374</v>
      </c>
      <c r="G435" s="107" t="s">
        <v>16375</v>
      </c>
      <c r="H435" s="107" t="s">
        <v>13938</v>
      </c>
      <c r="I435" s="107" t="s">
        <v>13945</v>
      </c>
    </row>
    <row r="436" spans="1:9" hidden="1" x14ac:dyDescent="0.2">
      <c r="A436" s="107" t="s">
        <v>13336</v>
      </c>
      <c r="D436" s="107" t="s">
        <v>13946</v>
      </c>
      <c r="E436" s="107">
        <f t="shared" si="6"/>
        <v>2501060053</v>
      </c>
      <c r="F436" s="107" t="s">
        <v>16374</v>
      </c>
      <c r="G436" s="107" t="s">
        <v>16375</v>
      </c>
      <c r="H436" s="107" t="s">
        <v>13938</v>
      </c>
      <c r="I436" s="107" t="s">
        <v>13947</v>
      </c>
    </row>
    <row r="437" spans="1:9" hidden="1" x14ac:dyDescent="0.2">
      <c r="A437" s="107" t="s">
        <v>13336</v>
      </c>
      <c r="D437" s="107" t="s">
        <v>13948</v>
      </c>
      <c r="E437" s="107">
        <f t="shared" si="6"/>
        <v>2501060100</v>
      </c>
      <c r="F437" s="107" t="s">
        <v>16374</v>
      </c>
      <c r="G437" s="107" t="s">
        <v>16375</v>
      </c>
      <c r="H437" s="107" t="s">
        <v>13938</v>
      </c>
      <c r="I437" s="107" t="s">
        <v>13949</v>
      </c>
    </row>
    <row r="438" spans="1:9" hidden="1" x14ac:dyDescent="0.2">
      <c r="A438" s="107" t="s">
        <v>13336</v>
      </c>
      <c r="D438" s="107" t="s">
        <v>13950</v>
      </c>
      <c r="E438" s="107">
        <f t="shared" si="6"/>
        <v>2501060101</v>
      </c>
      <c r="F438" s="107" t="s">
        <v>16374</v>
      </c>
      <c r="G438" s="107" t="s">
        <v>16375</v>
      </c>
      <c r="H438" s="107" t="s">
        <v>13938</v>
      </c>
      <c r="I438" s="107" t="s">
        <v>13951</v>
      </c>
    </row>
    <row r="439" spans="1:9" hidden="1" x14ac:dyDescent="0.2">
      <c r="A439" s="107" t="s">
        <v>13336</v>
      </c>
      <c r="D439" s="107" t="s">
        <v>13952</v>
      </c>
      <c r="E439" s="107">
        <f t="shared" si="6"/>
        <v>2501060102</v>
      </c>
      <c r="F439" s="107" t="s">
        <v>16374</v>
      </c>
      <c r="G439" s="107" t="s">
        <v>16375</v>
      </c>
      <c r="H439" s="107" t="s">
        <v>13938</v>
      </c>
      <c r="I439" s="107" t="s">
        <v>13953</v>
      </c>
    </row>
    <row r="440" spans="1:9" hidden="1" x14ac:dyDescent="0.2">
      <c r="A440" s="107" t="s">
        <v>13336</v>
      </c>
      <c r="D440" s="107" t="s">
        <v>13954</v>
      </c>
      <c r="E440" s="107">
        <f t="shared" si="6"/>
        <v>2501060103</v>
      </c>
      <c r="F440" s="107" t="s">
        <v>16374</v>
      </c>
      <c r="G440" s="107" t="s">
        <v>16375</v>
      </c>
      <c r="H440" s="107" t="s">
        <v>13938</v>
      </c>
      <c r="I440" s="107" t="s">
        <v>13955</v>
      </c>
    </row>
    <row r="441" spans="1:9" hidden="1" x14ac:dyDescent="0.2">
      <c r="A441" s="107" t="s">
        <v>13336</v>
      </c>
      <c r="D441" s="107" t="s">
        <v>13956</v>
      </c>
      <c r="E441" s="107">
        <f t="shared" si="6"/>
        <v>2501060200</v>
      </c>
      <c r="F441" s="107" t="s">
        <v>16374</v>
      </c>
      <c r="G441" s="107" t="s">
        <v>16375</v>
      </c>
      <c r="H441" s="107" t="s">
        <v>13938</v>
      </c>
      <c r="I441" s="107" t="s">
        <v>13957</v>
      </c>
    </row>
    <row r="442" spans="1:9" hidden="1" x14ac:dyDescent="0.2">
      <c r="A442" s="107" t="s">
        <v>13336</v>
      </c>
      <c r="D442" s="107" t="s">
        <v>13958</v>
      </c>
      <c r="E442" s="107">
        <f t="shared" si="6"/>
        <v>2501060201</v>
      </c>
      <c r="F442" s="107" t="s">
        <v>16374</v>
      </c>
      <c r="G442" s="107" t="s">
        <v>16375</v>
      </c>
      <c r="H442" s="107" t="s">
        <v>13938</v>
      </c>
      <c r="I442" s="107" t="s">
        <v>13959</v>
      </c>
    </row>
    <row r="443" spans="1:9" hidden="1" x14ac:dyDescent="0.2">
      <c r="A443" s="107" t="s">
        <v>13336</v>
      </c>
      <c r="D443" s="107" t="s">
        <v>13960</v>
      </c>
      <c r="E443" s="107">
        <f t="shared" si="6"/>
        <v>2501070000</v>
      </c>
      <c r="F443" s="107" t="s">
        <v>16374</v>
      </c>
      <c r="G443" s="107" t="s">
        <v>16375</v>
      </c>
      <c r="H443" s="107" t="s">
        <v>13961</v>
      </c>
      <c r="I443" s="107" t="s">
        <v>13962</v>
      </c>
    </row>
    <row r="444" spans="1:9" hidden="1" x14ac:dyDescent="0.2">
      <c r="A444" s="107" t="s">
        <v>13336</v>
      </c>
      <c r="D444" s="107" t="s">
        <v>13963</v>
      </c>
      <c r="E444" s="107">
        <f t="shared" si="6"/>
        <v>2501070050</v>
      </c>
      <c r="F444" s="107" t="s">
        <v>16374</v>
      </c>
      <c r="G444" s="107" t="s">
        <v>16375</v>
      </c>
      <c r="H444" s="107" t="s">
        <v>13961</v>
      </c>
      <c r="I444" s="107" t="s">
        <v>13941</v>
      </c>
    </row>
    <row r="445" spans="1:9" hidden="1" x14ac:dyDescent="0.2">
      <c r="A445" s="107" t="s">
        <v>13336</v>
      </c>
      <c r="D445" s="107" t="s">
        <v>13964</v>
      </c>
      <c r="E445" s="107">
        <f t="shared" si="6"/>
        <v>2501070051</v>
      </c>
      <c r="F445" s="107" t="s">
        <v>16374</v>
      </c>
      <c r="G445" s="107" t="s">
        <v>16375</v>
      </c>
      <c r="H445" s="107" t="s">
        <v>13961</v>
      </c>
      <c r="I445" s="107" t="s">
        <v>13943</v>
      </c>
    </row>
    <row r="446" spans="1:9" hidden="1" x14ac:dyDescent="0.2">
      <c r="A446" s="107" t="s">
        <v>13336</v>
      </c>
      <c r="D446" s="107" t="s">
        <v>13965</v>
      </c>
      <c r="E446" s="107">
        <f t="shared" si="6"/>
        <v>2501070052</v>
      </c>
      <c r="F446" s="107" t="s">
        <v>16374</v>
      </c>
      <c r="G446" s="107" t="s">
        <v>16375</v>
      </c>
      <c r="H446" s="107" t="s">
        <v>13961</v>
      </c>
      <c r="I446" s="107" t="s">
        <v>13945</v>
      </c>
    </row>
    <row r="447" spans="1:9" hidden="1" x14ac:dyDescent="0.2">
      <c r="A447" s="107" t="s">
        <v>13336</v>
      </c>
      <c r="D447" s="107" t="s">
        <v>13966</v>
      </c>
      <c r="E447" s="107">
        <f t="shared" si="6"/>
        <v>2501070053</v>
      </c>
      <c r="F447" s="107" t="s">
        <v>16374</v>
      </c>
      <c r="G447" s="107" t="s">
        <v>16375</v>
      </c>
      <c r="H447" s="107" t="s">
        <v>13961</v>
      </c>
      <c r="I447" s="107" t="s">
        <v>13947</v>
      </c>
    </row>
    <row r="448" spans="1:9" hidden="1" x14ac:dyDescent="0.2">
      <c r="A448" s="107" t="s">
        <v>13336</v>
      </c>
      <c r="D448" s="107" t="s">
        <v>13967</v>
      </c>
      <c r="E448" s="107">
        <f t="shared" si="6"/>
        <v>2501070100</v>
      </c>
      <c r="F448" s="107" t="s">
        <v>16374</v>
      </c>
      <c r="G448" s="107" t="s">
        <v>16375</v>
      </c>
      <c r="H448" s="107" t="s">
        <v>13961</v>
      </c>
      <c r="I448" s="107" t="s">
        <v>13949</v>
      </c>
    </row>
    <row r="449" spans="1:10" hidden="1" x14ac:dyDescent="0.2">
      <c r="A449" s="107" t="s">
        <v>13336</v>
      </c>
      <c r="D449" s="107" t="s">
        <v>13968</v>
      </c>
      <c r="E449" s="107">
        <f t="shared" si="6"/>
        <v>2501070101</v>
      </c>
      <c r="F449" s="107" t="s">
        <v>16374</v>
      </c>
      <c r="G449" s="107" t="s">
        <v>16375</v>
      </c>
      <c r="H449" s="107" t="s">
        <v>13961</v>
      </c>
      <c r="I449" s="107" t="s">
        <v>13951</v>
      </c>
    </row>
    <row r="450" spans="1:10" hidden="1" x14ac:dyDescent="0.2">
      <c r="A450" s="107" t="s">
        <v>13336</v>
      </c>
      <c r="D450" s="107" t="s">
        <v>13969</v>
      </c>
      <c r="E450" s="107">
        <f t="shared" ref="E450:E513" si="7">VALUE(D450)</f>
        <v>2501070102</v>
      </c>
      <c r="F450" s="107" t="s">
        <v>16374</v>
      </c>
      <c r="G450" s="107" t="s">
        <v>16375</v>
      </c>
      <c r="H450" s="107" t="s">
        <v>13961</v>
      </c>
      <c r="I450" s="107" t="s">
        <v>13953</v>
      </c>
    </row>
    <row r="451" spans="1:10" hidden="1" x14ac:dyDescent="0.2">
      <c r="A451" s="107" t="s">
        <v>13336</v>
      </c>
      <c r="D451" s="107" t="s">
        <v>13970</v>
      </c>
      <c r="E451" s="107">
        <f t="shared" si="7"/>
        <v>2501070103</v>
      </c>
      <c r="F451" s="107" t="s">
        <v>16374</v>
      </c>
      <c r="G451" s="107" t="s">
        <v>16375</v>
      </c>
      <c r="H451" s="107" t="s">
        <v>13961</v>
      </c>
      <c r="I451" s="107" t="s">
        <v>13955</v>
      </c>
    </row>
    <row r="452" spans="1:10" hidden="1" x14ac:dyDescent="0.2">
      <c r="A452" s="107" t="s">
        <v>13336</v>
      </c>
      <c r="D452" s="107" t="s">
        <v>13971</v>
      </c>
      <c r="E452" s="107">
        <f t="shared" si="7"/>
        <v>2501070200</v>
      </c>
      <c r="F452" s="107" t="s">
        <v>16374</v>
      </c>
      <c r="G452" s="107" t="s">
        <v>16375</v>
      </c>
      <c r="H452" s="107" t="s">
        <v>13961</v>
      </c>
      <c r="I452" s="107" t="s">
        <v>13957</v>
      </c>
    </row>
    <row r="453" spans="1:10" hidden="1" x14ac:dyDescent="0.2">
      <c r="A453" s="107" t="s">
        <v>13336</v>
      </c>
      <c r="D453" s="107" t="s">
        <v>13972</v>
      </c>
      <c r="E453" s="107">
        <f t="shared" si="7"/>
        <v>2501070201</v>
      </c>
      <c r="F453" s="107" t="s">
        <v>16374</v>
      </c>
      <c r="G453" s="107" t="s">
        <v>16375</v>
      </c>
      <c r="H453" s="107" t="s">
        <v>13961</v>
      </c>
      <c r="I453" s="107" t="s">
        <v>13959</v>
      </c>
    </row>
    <row r="454" spans="1:10" hidden="1" x14ac:dyDescent="0.2">
      <c r="A454" s="107" t="s">
        <v>13336</v>
      </c>
      <c r="D454" s="107" t="s">
        <v>13973</v>
      </c>
      <c r="E454" s="107">
        <f t="shared" si="7"/>
        <v>2501080050</v>
      </c>
      <c r="F454" s="107" t="s">
        <v>16374</v>
      </c>
      <c r="G454" s="107" t="s">
        <v>16375</v>
      </c>
      <c r="H454" s="107" t="s">
        <v>13974</v>
      </c>
      <c r="I454" s="107" t="s">
        <v>13941</v>
      </c>
      <c r="J454" s="109">
        <v>37469</v>
      </c>
    </row>
    <row r="455" spans="1:10" hidden="1" x14ac:dyDescent="0.2">
      <c r="A455" s="107" t="s">
        <v>13336</v>
      </c>
      <c r="D455" s="107" t="s">
        <v>13975</v>
      </c>
      <c r="E455" s="107">
        <f t="shared" si="7"/>
        <v>2501080100</v>
      </c>
      <c r="F455" s="107" t="s">
        <v>16374</v>
      </c>
      <c r="G455" s="107" t="s">
        <v>16375</v>
      </c>
      <c r="H455" s="107" t="s">
        <v>13974</v>
      </c>
      <c r="I455" s="107" t="s">
        <v>13949</v>
      </c>
      <c r="J455" s="109">
        <v>37469</v>
      </c>
    </row>
    <row r="456" spans="1:10" hidden="1" x14ac:dyDescent="0.2">
      <c r="A456" s="107" t="s">
        <v>13336</v>
      </c>
      <c r="D456" s="107" t="s">
        <v>13976</v>
      </c>
      <c r="E456" s="107">
        <f t="shared" si="7"/>
        <v>2501995000</v>
      </c>
      <c r="F456" s="107" t="s">
        <v>16374</v>
      </c>
      <c r="G456" s="107" t="s">
        <v>16375</v>
      </c>
      <c r="H456" s="107" t="s">
        <v>13977</v>
      </c>
      <c r="I456" s="107" t="s">
        <v>13907</v>
      </c>
    </row>
    <row r="457" spans="1:10" hidden="1" x14ac:dyDescent="0.2">
      <c r="A457" s="107" t="s">
        <v>13336</v>
      </c>
      <c r="D457" s="107" t="s">
        <v>13978</v>
      </c>
      <c r="E457" s="107">
        <f t="shared" si="7"/>
        <v>2501995030</v>
      </c>
      <c r="F457" s="107" t="s">
        <v>16374</v>
      </c>
      <c r="G457" s="107" t="s">
        <v>16375</v>
      </c>
      <c r="H457" s="107" t="s">
        <v>13977</v>
      </c>
      <c r="I457" s="107" t="s">
        <v>13909</v>
      </c>
    </row>
    <row r="458" spans="1:10" hidden="1" x14ac:dyDescent="0.2">
      <c r="A458" s="107" t="s">
        <v>13336</v>
      </c>
      <c r="D458" s="107" t="s">
        <v>13979</v>
      </c>
      <c r="E458" s="107">
        <f t="shared" si="7"/>
        <v>2501995060</v>
      </c>
      <c r="F458" s="107" t="s">
        <v>16374</v>
      </c>
      <c r="G458" s="107" t="s">
        <v>16375</v>
      </c>
      <c r="H458" s="107" t="s">
        <v>13977</v>
      </c>
      <c r="I458" s="107" t="s">
        <v>16136</v>
      </c>
    </row>
    <row r="459" spans="1:10" hidden="1" x14ac:dyDescent="0.2">
      <c r="A459" s="107" t="s">
        <v>13336</v>
      </c>
      <c r="D459" s="107" t="s">
        <v>13980</v>
      </c>
      <c r="E459" s="107">
        <f t="shared" si="7"/>
        <v>2501995090</v>
      </c>
      <c r="F459" s="107" t="s">
        <v>16374</v>
      </c>
      <c r="G459" s="107" t="s">
        <v>16375</v>
      </c>
      <c r="H459" s="107" t="s">
        <v>13977</v>
      </c>
      <c r="I459" s="107" t="s">
        <v>16129</v>
      </c>
    </row>
    <row r="460" spans="1:10" hidden="1" x14ac:dyDescent="0.2">
      <c r="A460" s="107" t="s">
        <v>13336</v>
      </c>
      <c r="D460" s="107" t="s">
        <v>13981</v>
      </c>
      <c r="E460" s="107">
        <f t="shared" si="7"/>
        <v>2501995120</v>
      </c>
      <c r="F460" s="107" t="s">
        <v>16374</v>
      </c>
      <c r="G460" s="107" t="s">
        <v>16375</v>
      </c>
      <c r="H460" s="107" t="s">
        <v>13977</v>
      </c>
      <c r="I460" s="107" t="s">
        <v>13913</v>
      </c>
    </row>
    <row r="461" spans="1:10" hidden="1" x14ac:dyDescent="0.2">
      <c r="A461" s="107" t="s">
        <v>13336</v>
      </c>
      <c r="D461" s="107" t="s">
        <v>13982</v>
      </c>
      <c r="E461" s="107">
        <f t="shared" si="7"/>
        <v>2501995150</v>
      </c>
      <c r="F461" s="107" t="s">
        <v>16374</v>
      </c>
      <c r="G461" s="107" t="s">
        <v>16375</v>
      </c>
      <c r="H461" s="107" t="s">
        <v>13977</v>
      </c>
      <c r="I461" s="107" t="s">
        <v>13915</v>
      </c>
    </row>
    <row r="462" spans="1:10" hidden="1" x14ac:dyDescent="0.2">
      <c r="A462" s="107" t="s">
        <v>13336</v>
      </c>
      <c r="D462" s="107" t="s">
        <v>13983</v>
      </c>
      <c r="E462" s="107">
        <f t="shared" si="7"/>
        <v>2501995180</v>
      </c>
      <c r="F462" s="107" t="s">
        <v>16374</v>
      </c>
      <c r="G462" s="107" t="s">
        <v>16375</v>
      </c>
      <c r="H462" s="107" t="s">
        <v>13977</v>
      </c>
      <c r="I462" s="107" t="s">
        <v>16163</v>
      </c>
    </row>
    <row r="463" spans="1:10" hidden="1" x14ac:dyDescent="0.2">
      <c r="A463" s="107" t="s">
        <v>13336</v>
      </c>
      <c r="D463" s="107" t="s">
        <v>13984</v>
      </c>
      <c r="E463" s="107">
        <f t="shared" si="7"/>
        <v>2505000000</v>
      </c>
      <c r="F463" s="107" t="s">
        <v>16374</v>
      </c>
      <c r="G463" s="107" t="s">
        <v>13985</v>
      </c>
      <c r="H463" s="107" t="s">
        <v>13986</v>
      </c>
      <c r="I463" s="107" t="s">
        <v>13907</v>
      </c>
    </row>
    <row r="464" spans="1:10" hidden="1" x14ac:dyDescent="0.2">
      <c r="A464" s="107" t="s">
        <v>13336</v>
      </c>
      <c r="D464" s="107" t="s">
        <v>13987</v>
      </c>
      <c r="E464" s="107">
        <f t="shared" si="7"/>
        <v>2505000030</v>
      </c>
      <c r="F464" s="107" t="s">
        <v>16374</v>
      </c>
      <c r="G464" s="107" t="s">
        <v>13985</v>
      </c>
      <c r="H464" s="107" t="s">
        <v>13986</v>
      </c>
      <c r="I464" s="107" t="s">
        <v>13909</v>
      </c>
    </row>
    <row r="465" spans="1:9" hidden="1" x14ac:dyDescent="0.2">
      <c r="A465" s="107" t="s">
        <v>13336</v>
      </c>
      <c r="D465" s="107" t="s">
        <v>13988</v>
      </c>
      <c r="E465" s="107">
        <f t="shared" si="7"/>
        <v>2505000060</v>
      </c>
      <c r="F465" s="107" t="s">
        <v>16374</v>
      </c>
      <c r="G465" s="107" t="s">
        <v>13985</v>
      </c>
      <c r="H465" s="107" t="s">
        <v>13986</v>
      </c>
      <c r="I465" s="107" t="s">
        <v>16136</v>
      </c>
    </row>
    <row r="466" spans="1:9" hidden="1" x14ac:dyDescent="0.2">
      <c r="A466" s="107" t="s">
        <v>13336</v>
      </c>
      <c r="D466" s="107" t="s">
        <v>13989</v>
      </c>
      <c r="E466" s="107">
        <f t="shared" si="7"/>
        <v>2505000090</v>
      </c>
      <c r="F466" s="107" t="s">
        <v>16374</v>
      </c>
      <c r="G466" s="107" t="s">
        <v>13985</v>
      </c>
      <c r="H466" s="107" t="s">
        <v>13986</v>
      </c>
      <c r="I466" s="107" t="s">
        <v>16129</v>
      </c>
    </row>
    <row r="467" spans="1:9" hidden="1" x14ac:dyDescent="0.2">
      <c r="A467" s="107" t="s">
        <v>13336</v>
      </c>
      <c r="D467" s="107" t="s">
        <v>13990</v>
      </c>
      <c r="E467" s="107">
        <f t="shared" si="7"/>
        <v>2505000120</v>
      </c>
      <c r="F467" s="107" t="s">
        <v>16374</v>
      </c>
      <c r="G467" s="107" t="s">
        <v>13985</v>
      </c>
      <c r="H467" s="107" t="s">
        <v>13986</v>
      </c>
      <c r="I467" s="107" t="s">
        <v>13913</v>
      </c>
    </row>
    <row r="468" spans="1:9" hidden="1" x14ac:dyDescent="0.2">
      <c r="A468" s="107" t="s">
        <v>13336</v>
      </c>
      <c r="D468" s="107" t="s">
        <v>13991</v>
      </c>
      <c r="E468" s="107">
        <f t="shared" si="7"/>
        <v>2505000150</v>
      </c>
      <c r="F468" s="107" t="s">
        <v>16374</v>
      </c>
      <c r="G468" s="107" t="s">
        <v>13985</v>
      </c>
      <c r="H468" s="107" t="s">
        <v>13986</v>
      </c>
      <c r="I468" s="107" t="s">
        <v>13915</v>
      </c>
    </row>
    <row r="469" spans="1:9" hidden="1" x14ac:dyDescent="0.2">
      <c r="A469" s="107" t="s">
        <v>13336</v>
      </c>
      <c r="D469" s="107" t="s">
        <v>13992</v>
      </c>
      <c r="E469" s="107">
        <f t="shared" si="7"/>
        <v>2505000180</v>
      </c>
      <c r="F469" s="107" t="s">
        <v>16374</v>
      </c>
      <c r="G469" s="107" t="s">
        <v>13985</v>
      </c>
      <c r="H469" s="107" t="s">
        <v>13986</v>
      </c>
      <c r="I469" s="107" t="s">
        <v>16163</v>
      </c>
    </row>
    <row r="470" spans="1:9" hidden="1" x14ac:dyDescent="0.2">
      <c r="A470" s="107" t="s">
        <v>13336</v>
      </c>
      <c r="D470" s="107" t="s">
        <v>13993</v>
      </c>
      <c r="E470" s="107">
        <f t="shared" si="7"/>
        <v>2505000900</v>
      </c>
      <c r="F470" s="107" t="s">
        <v>16374</v>
      </c>
      <c r="G470" s="107" t="s">
        <v>13985</v>
      </c>
      <c r="H470" s="107" t="s">
        <v>13986</v>
      </c>
      <c r="I470" s="107" t="s">
        <v>13918</v>
      </c>
    </row>
    <row r="471" spans="1:9" hidden="1" x14ac:dyDescent="0.2">
      <c r="A471" s="107" t="s">
        <v>13336</v>
      </c>
      <c r="D471" s="107" t="s">
        <v>13994</v>
      </c>
      <c r="E471" s="107">
        <f t="shared" si="7"/>
        <v>2505010000</v>
      </c>
      <c r="F471" s="107" t="s">
        <v>16374</v>
      </c>
      <c r="G471" s="107" t="s">
        <v>13985</v>
      </c>
      <c r="H471" s="107" t="s">
        <v>13995</v>
      </c>
      <c r="I471" s="107" t="s">
        <v>13907</v>
      </c>
    </row>
    <row r="472" spans="1:9" hidden="1" x14ac:dyDescent="0.2">
      <c r="A472" s="107" t="s">
        <v>13336</v>
      </c>
      <c r="D472" s="107" t="s">
        <v>13996</v>
      </c>
      <c r="E472" s="107">
        <f t="shared" si="7"/>
        <v>2505010030</v>
      </c>
      <c r="F472" s="107" t="s">
        <v>16374</v>
      </c>
      <c r="G472" s="107" t="s">
        <v>13985</v>
      </c>
      <c r="H472" s="107" t="s">
        <v>13995</v>
      </c>
      <c r="I472" s="107" t="s">
        <v>13909</v>
      </c>
    </row>
    <row r="473" spans="1:9" hidden="1" x14ac:dyDescent="0.2">
      <c r="A473" s="107" t="s">
        <v>13336</v>
      </c>
      <c r="D473" s="107" t="s">
        <v>13997</v>
      </c>
      <c r="E473" s="107">
        <f t="shared" si="7"/>
        <v>2505010060</v>
      </c>
      <c r="F473" s="107" t="s">
        <v>16374</v>
      </c>
      <c r="G473" s="107" t="s">
        <v>13985</v>
      </c>
      <c r="H473" s="107" t="s">
        <v>13995</v>
      </c>
      <c r="I473" s="107" t="s">
        <v>16136</v>
      </c>
    </row>
    <row r="474" spans="1:9" hidden="1" x14ac:dyDescent="0.2">
      <c r="A474" s="107" t="s">
        <v>13336</v>
      </c>
      <c r="D474" s="107" t="s">
        <v>13998</v>
      </c>
      <c r="E474" s="107">
        <f t="shared" si="7"/>
        <v>2505010090</v>
      </c>
      <c r="F474" s="107" t="s">
        <v>16374</v>
      </c>
      <c r="G474" s="107" t="s">
        <v>13985</v>
      </c>
      <c r="H474" s="107" t="s">
        <v>13995</v>
      </c>
      <c r="I474" s="107" t="s">
        <v>16129</v>
      </c>
    </row>
    <row r="475" spans="1:9" hidden="1" x14ac:dyDescent="0.2">
      <c r="A475" s="107" t="s">
        <v>13336</v>
      </c>
      <c r="D475" s="107" t="s">
        <v>13999</v>
      </c>
      <c r="E475" s="107">
        <f t="shared" si="7"/>
        <v>2505010120</v>
      </c>
      <c r="F475" s="107" t="s">
        <v>16374</v>
      </c>
      <c r="G475" s="107" t="s">
        <v>13985</v>
      </c>
      <c r="H475" s="107" t="s">
        <v>13995</v>
      </c>
      <c r="I475" s="107" t="s">
        <v>13913</v>
      </c>
    </row>
    <row r="476" spans="1:9" hidden="1" x14ac:dyDescent="0.2">
      <c r="A476" s="107" t="s">
        <v>13336</v>
      </c>
      <c r="D476" s="107" t="s">
        <v>14000</v>
      </c>
      <c r="E476" s="107">
        <f t="shared" si="7"/>
        <v>2505010150</v>
      </c>
      <c r="F476" s="107" t="s">
        <v>16374</v>
      </c>
      <c r="G476" s="107" t="s">
        <v>13985</v>
      </c>
      <c r="H476" s="107" t="s">
        <v>13995</v>
      </c>
      <c r="I476" s="107" t="s">
        <v>13915</v>
      </c>
    </row>
    <row r="477" spans="1:9" hidden="1" x14ac:dyDescent="0.2">
      <c r="A477" s="107" t="s">
        <v>13336</v>
      </c>
      <c r="D477" s="107" t="s">
        <v>14001</v>
      </c>
      <c r="E477" s="107">
        <f t="shared" si="7"/>
        <v>2505010180</v>
      </c>
      <c r="F477" s="107" t="s">
        <v>16374</v>
      </c>
      <c r="G477" s="107" t="s">
        <v>13985</v>
      </c>
      <c r="H477" s="107" t="s">
        <v>13995</v>
      </c>
      <c r="I477" s="107" t="s">
        <v>16163</v>
      </c>
    </row>
    <row r="478" spans="1:9" hidden="1" x14ac:dyDescent="0.2">
      <c r="A478" s="107" t="s">
        <v>13336</v>
      </c>
      <c r="D478" s="107" t="s">
        <v>14002</v>
      </c>
      <c r="E478" s="107">
        <f t="shared" si="7"/>
        <v>2505010900</v>
      </c>
      <c r="F478" s="107" t="s">
        <v>16374</v>
      </c>
      <c r="G478" s="107" t="s">
        <v>13985</v>
      </c>
      <c r="H478" s="107" t="s">
        <v>13995</v>
      </c>
      <c r="I478" s="107" t="s">
        <v>13918</v>
      </c>
    </row>
    <row r="479" spans="1:9" hidden="1" x14ac:dyDescent="0.2">
      <c r="A479" s="107" t="s">
        <v>13336</v>
      </c>
      <c r="D479" s="107" t="s">
        <v>14003</v>
      </c>
      <c r="E479" s="107">
        <f t="shared" si="7"/>
        <v>2505020000</v>
      </c>
      <c r="F479" s="107" t="s">
        <v>16374</v>
      </c>
      <c r="G479" s="107" t="s">
        <v>13985</v>
      </c>
      <c r="H479" s="107" t="s">
        <v>14004</v>
      </c>
      <c r="I479" s="107" t="s">
        <v>13907</v>
      </c>
    </row>
    <row r="480" spans="1:9" hidden="1" x14ac:dyDescent="0.2">
      <c r="A480" s="107" t="s">
        <v>13336</v>
      </c>
      <c r="D480" s="107" t="s">
        <v>14005</v>
      </c>
      <c r="E480" s="107">
        <f t="shared" si="7"/>
        <v>2505020030</v>
      </c>
      <c r="F480" s="107" t="s">
        <v>16374</v>
      </c>
      <c r="G480" s="107" t="s">
        <v>13985</v>
      </c>
      <c r="H480" s="107" t="s">
        <v>14004</v>
      </c>
      <c r="I480" s="107" t="s">
        <v>13909</v>
      </c>
    </row>
    <row r="481" spans="1:10" hidden="1" x14ac:dyDescent="0.2">
      <c r="A481" s="107" t="s">
        <v>13336</v>
      </c>
      <c r="D481" s="107" t="s">
        <v>14006</v>
      </c>
      <c r="E481" s="107">
        <f t="shared" si="7"/>
        <v>2505020060</v>
      </c>
      <c r="F481" s="107" t="s">
        <v>16374</v>
      </c>
      <c r="G481" s="107" t="s">
        <v>13985</v>
      </c>
      <c r="H481" s="107" t="s">
        <v>14004</v>
      </c>
      <c r="I481" s="107" t="s">
        <v>16136</v>
      </c>
    </row>
    <row r="482" spans="1:10" hidden="1" x14ac:dyDescent="0.2">
      <c r="A482" s="107" t="s">
        <v>13336</v>
      </c>
      <c r="D482" s="107" t="s">
        <v>14007</v>
      </c>
      <c r="E482" s="107">
        <f t="shared" si="7"/>
        <v>2505020090</v>
      </c>
      <c r="F482" s="107" t="s">
        <v>16374</v>
      </c>
      <c r="G482" s="107" t="s">
        <v>13985</v>
      </c>
      <c r="H482" s="107" t="s">
        <v>14004</v>
      </c>
      <c r="I482" s="107" t="s">
        <v>16129</v>
      </c>
    </row>
    <row r="483" spans="1:10" hidden="1" x14ac:dyDescent="0.2">
      <c r="A483" s="107" t="s">
        <v>13336</v>
      </c>
      <c r="D483" s="107" t="s">
        <v>14008</v>
      </c>
      <c r="E483" s="107">
        <f t="shared" si="7"/>
        <v>2505020120</v>
      </c>
      <c r="F483" s="107" t="s">
        <v>16374</v>
      </c>
      <c r="G483" s="107" t="s">
        <v>13985</v>
      </c>
      <c r="H483" s="107" t="s">
        <v>14004</v>
      </c>
      <c r="I483" s="107" t="s">
        <v>13913</v>
      </c>
    </row>
    <row r="484" spans="1:10" hidden="1" x14ac:dyDescent="0.2">
      <c r="A484" s="107" t="s">
        <v>13336</v>
      </c>
      <c r="D484" s="107" t="s">
        <v>14009</v>
      </c>
      <c r="E484" s="107">
        <f t="shared" si="7"/>
        <v>2505020121</v>
      </c>
      <c r="F484" s="107" t="s">
        <v>16374</v>
      </c>
      <c r="G484" s="107" t="s">
        <v>13985</v>
      </c>
      <c r="H484" s="107" t="s">
        <v>14004</v>
      </c>
      <c r="I484" s="107" t="s">
        <v>14010</v>
      </c>
      <c r="J484" s="109">
        <v>37484</v>
      </c>
    </row>
    <row r="485" spans="1:10" hidden="1" x14ac:dyDescent="0.2">
      <c r="A485" s="107" t="s">
        <v>13336</v>
      </c>
      <c r="D485" s="107" t="s">
        <v>14011</v>
      </c>
      <c r="E485" s="107">
        <f t="shared" si="7"/>
        <v>2505020150</v>
      </c>
      <c r="F485" s="107" t="s">
        <v>16374</v>
      </c>
      <c r="G485" s="107" t="s">
        <v>13985</v>
      </c>
      <c r="H485" s="107" t="s">
        <v>14004</v>
      </c>
      <c r="I485" s="107" t="s">
        <v>13915</v>
      </c>
    </row>
    <row r="486" spans="1:10" hidden="1" x14ac:dyDescent="0.2">
      <c r="A486" s="107" t="s">
        <v>13336</v>
      </c>
      <c r="D486" s="107" t="s">
        <v>14012</v>
      </c>
      <c r="E486" s="107">
        <f t="shared" si="7"/>
        <v>2505020180</v>
      </c>
      <c r="F486" s="107" t="s">
        <v>16374</v>
      </c>
      <c r="G486" s="107" t="s">
        <v>13985</v>
      </c>
      <c r="H486" s="107" t="s">
        <v>14004</v>
      </c>
      <c r="I486" s="107" t="s">
        <v>16163</v>
      </c>
    </row>
    <row r="487" spans="1:10" hidden="1" x14ac:dyDescent="0.2">
      <c r="A487" s="107" t="s">
        <v>13336</v>
      </c>
      <c r="D487" s="107" t="s">
        <v>14013</v>
      </c>
      <c r="E487" s="107">
        <f t="shared" si="7"/>
        <v>2505020900</v>
      </c>
      <c r="F487" s="107" t="s">
        <v>16374</v>
      </c>
      <c r="G487" s="107" t="s">
        <v>13985</v>
      </c>
      <c r="H487" s="107" t="s">
        <v>14004</v>
      </c>
      <c r="I487" s="107" t="s">
        <v>13918</v>
      </c>
    </row>
    <row r="488" spans="1:10" hidden="1" x14ac:dyDescent="0.2">
      <c r="A488" s="107" t="s">
        <v>13336</v>
      </c>
      <c r="D488" s="107" t="s">
        <v>14014</v>
      </c>
      <c r="E488" s="107">
        <f t="shared" si="7"/>
        <v>2505030000</v>
      </c>
      <c r="F488" s="107" t="s">
        <v>16374</v>
      </c>
      <c r="G488" s="107" t="s">
        <v>13985</v>
      </c>
      <c r="H488" s="107" t="s">
        <v>14015</v>
      </c>
      <c r="I488" s="107" t="s">
        <v>13907</v>
      </c>
    </row>
    <row r="489" spans="1:10" hidden="1" x14ac:dyDescent="0.2">
      <c r="A489" s="107" t="s">
        <v>13336</v>
      </c>
      <c r="D489" s="107" t="s">
        <v>14016</v>
      </c>
      <c r="E489" s="107">
        <f t="shared" si="7"/>
        <v>2505030030</v>
      </c>
      <c r="F489" s="107" t="s">
        <v>16374</v>
      </c>
      <c r="G489" s="107" t="s">
        <v>13985</v>
      </c>
      <c r="H489" s="107" t="s">
        <v>14015</v>
      </c>
      <c r="I489" s="107" t="s">
        <v>13909</v>
      </c>
    </row>
    <row r="490" spans="1:10" hidden="1" x14ac:dyDescent="0.2">
      <c r="A490" s="107" t="s">
        <v>13336</v>
      </c>
      <c r="D490" s="107" t="s">
        <v>14017</v>
      </c>
      <c r="E490" s="107">
        <f t="shared" si="7"/>
        <v>2505030060</v>
      </c>
      <c r="F490" s="107" t="s">
        <v>16374</v>
      </c>
      <c r="G490" s="107" t="s">
        <v>13985</v>
      </c>
      <c r="H490" s="107" t="s">
        <v>14015</v>
      </c>
      <c r="I490" s="107" t="s">
        <v>16136</v>
      </c>
    </row>
    <row r="491" spans="1:10" hidden="1" x14ac:dyDescent="0.2">
      <c r="A491" s="107" t="s">
        <v>13336</v>
      </c>
      <c r="D491" s="107" t="s">
        <v>14018</v>
      </c>
      <c r="E491" s="107">
        <f t="shared" si="7"/>
        <v>2505030090</v>
      </c>
      <c r="F491" s="107" t="s">
        <v>16374</v>
      </c>
      <c r="G491" s="107" t="s">
        <v>13985</v>
      </c>
      <c r="H491" s="107" t="s">
        <v>14015</v>
      </c>
      <c r="I491" s="107" t="s">
        <v>16129</v>
      </c>
    </row>
    <row r="492" spans="1:10" hidden="1" x14ac:dyDescent="0.2">
      <c r="A492" s="107" t="s">
        <v>13336</v>
      </c>
      <c r="D492" s="107" t="s">
        <v>14019</v>
      </c>
      <c r="E492" s="107">
        <f t="shared" si="7"/>
        <v>2505030120</v>
      </c>
      <c r="F492" s="107" t="s">
        <v>16374</v>
      </c>
      <c r="G492" s="107" t="s">
        <v>13985</v>
      </c>
      <c r="H492" s="107" t="s">
        <v>14015</v>
      </c>
      <c r="I492" s="107" t="s">
        <v>13913</v>
      </c>
    </row>
    <row r="493" spans="1:10" hidden="1" x14ac:dyDescent="0.2">
      <c r="A493" s="107" t="s">
        <v>13336</v>
      </c>
      <c r="D493" s="107" t="s">
        <v>14020</v>
      </c>
      <c r="E493" s="107">
        <f t="shared" si="7"/>
        <v>2505030150</v>
      </c>
      <c r="F493" s="107" t="s">
        <v>16374</v>
      </c>
      <c r="G493" s="107" t="s">
        <v>13985</v>
      </c>
      <c r="H493" s="107" t="s">
        <v>14015</v>
      </c>
      <c r="I493" s="107" t="s">
        <v>13915</v>
      </c>
    </row>
    <row r="494" spans="1:10" hidden="1" x14ac:dyDescent="0.2">
      <c r="A494" s="107" t="s">
        <v>13336</v>
      </c>
      <c r="D494" s="107" t="s">
        <v>14021</v>
      </c>
      <c r="E494" s="107">
        <f t="shared" si="7"/>
        <v>2505030180</v>
      </c>
      <c r="F494" s="107" t="s">
        <v>16374</v>
      </c>
      <c r="G494" s="107" t="s">
        <v>13985</v>
      </c>
      <c r="H494" s="107" t="s">
        <v>14015</v>
      </c>
      <c r="I494" s="107" t="s">
        <v>16163</v>
      </c>
    </row>
    <row r="495" spans="1:10" hidden="1" x14ac:dyDescent="0.2">
      <c r="A495" s="107" t="s">
        <v>13336</v>
      </c>
      <c r="D495" s="107" t="s">
        <v>14022</v>
      </c>
      <c r="E495" s="107">
        <f t="shared" si="7"/>
        <v>2505030900</v>
      </c>
      <c r="F495" s="107" t="s">
        <v>16374</v>
      </c>
      <c r="G495" s="107" t="s">
        <v>13985</v>
      </c>
      <c r="H495" s="107" t="s">
        <v>14015</v>
      </c>
      <c r="I495" s="107" t="s">
        <v>13918</v>
      </c>
    </row>
    <row r="496" spans="1:10" hidden="1" x14ac:dyDescent="0.2">
      <c r="A496" s="107" t="s">
        <v>13336</v>
      </c>
      <c r="D496" s="107" t="s">
        <v>14023</v>
      </c>
      <c r="E496" s="107">
        <f t="shared" si="7"/>
        <v>2505040000</v>
      </c>
      <c r="F496" s="107" t="s">
        <v>16374</v>
      </c>
      <c r="G496" s="107" t="s">
        <v>13985</v>
      </c>
      <c r="H496" s="107" t="s">
        <v>14024</v>
      </c>
      <c r="I496" s="107" t="s">
        <v>13907</v>
      </c>
    </row>
    <row r="497" spans="1:12" hidden="1" x14ac:dyDescent="0.2">
      <c r="A497" s="107" t="s">
        <v>13336</v>
      </c>
      <c r="D497" s="107" t="s">
        <v>14025</v>
      </c>
      <c r="E497" s="107">
        <f t="shared" si="7"/>
        <v>2505040030</v>
      </c>
      <c r="F497" s="107" t="s">
        <v>16374</v>
      </c>
      <c r="G497" s="107" t="s">
        <v>13985</v>
      </c>
      <c r="H497" s="107" t="s">
        <v>14024</v>
      </c>
      <c r="I497" s="107" t="s">
        <v>13909</v>
      </c>
    </row>
    <row r="498" spans="1:12" hidden="1" x14ac:dyDescent="0.2">
      <c r="A498" s="107" t="s">
        <v>13336</v>
      </c>
      <c r="D498" s="107" t="s">
        <v>14026</v>
      </c>
      <c r="E498" s="107">
        <f t="shared" si="7"/>
        <v>2505040060</v>
      </c>
      <c r="F498" s="107" t="s">
        <v>16374</v>
      </c>
      <c r="G498" s="107" t="s">
        <v>13985</v>
      </c>
      <c r="H498" s="107" t="s">
        <v>14024</v>
      </c>
      <c r="I498" s="107" t="s">
        <v>16136</v>
      </c>
    </row>
    <row r="499" spans="1:12" hidden="1" x14ac:dyDescent="0.2">
      <c r="A499" s="107" t="s">
        <v>13336</v>
      </c>
      <c r="D499" s="107" t="s">
        <v>14027</v>
      </c>
      <c r="E499" s="107">
        <f t="shared" si="7"/>
        <v>2505040090</v>
      </c>
      <c r="F499" s="107" t="s">
        <v>16374</v>
      </c>
      <c r="G499" s="107" t="s">
        <v>13985</v>
      </c>
      <c r="H499" s="107" t="s">
        <v>14024</v>
      </c>
      <c r="I499" s="107" t="s">
        <v>16129</v>
      </c>
    </row>
    <row r="500" spans="1:12" hidden="1" x14ac:dyDescent="0.2">
      <c r="A500" s="107" t="s">
        <v>13336</v>
      </c>
      <c r="D500" s="107" t="s">
        <v>14028</v>
      </c>
      <c r="E500" s="107">
        <f t="shared" si="7"/>
        <v>2505040120</v>
      </c>
      <c r="F500" s="107" t="s">
        <v>16374</v>
      </c>
      <c r="G500" s="107" t="s">
        <v>13985</v>
      </c>
      <c r="H500" s="107" t="s">
        <v>14024</v>
      </c>
      <c r="I500" s="107" t="s">
        <v>13913</v>
      </c>
    </row>
    <row r="501" spans="1:12" hidden="1" x14ac:dyDescent="0.2">
      <c r="A501" s="107" t="s">
        <v>13336</v>
      </c>
      <c r="D501" s="107" t="s">
        <v>14029</v>
      </c>
      <c r="E501" s="107">
        <f t="shared" si="7"/>
        <v>2505040150</v>
      </c>
      <c r="F501" s="107" t="s">
        <v>16374</v>
      </c>
      <c r="G501" s="107" t="s">
        <v>13985</v>
      </c>
      <c r="H501" s="107" t="s">
        <v>14024</v>
      </c>
      <c r="I501" s="107" t="s">
        <v>13915</v>
      </c>
    </row>
    <row r="502" spans="1:12" hidden="1" x14ac:dyDescent="0.2">
      <c r="A502" s="107" t="s">
        <v>13336</v>
      </c>
      <c r="D502" s="107" t="s">
        <v>16775</v>
      </c>
      <c r="E502" s="107">
        <f t="shared" si="7"/>
        <v>2505040180</v>
      </c>
      <c r="F502" s="107" t="s">
        <v>16374</v>
      </c>
      <c r="G502" s="107" t="s">
        <v>13985</v>
      </c>
      <c r="H502" s="107" t="s">
        <v>14024</v>
      </c>
      <c r="I502" s="107" t="s">
        <v>16163</v>
      </c>
    </row>
    <row r="503" spans="1:12" hidden="1" x14ac:dyDescent="0.2">
      <c r="A503" s="107" t="s">
        <v>13336</v>
      </c>
      <c r="D503" s="107" t="s">
        <v>16776</v>
      </c>
      <c r="E503" s="107">
        <f t="shared" si="7"/>
        <v>2510000000</v>
      </c>
      <c r="F503" s="107" t="s">
        <v>16374</v>
      </c>
      <c r="G503" s="107" t="s">
        <v>16777</v>
      </c>
      <c r="H503" s="107" t="s">
        <v>13906</v>
      </c>
      <c r="I503" s="107" t="s">
        <v>13907</v>
      </c>
    </row>
    <row r="504" spans="1:12" hidden="1" x14ac:dyDescent="0.2">
      <c r="A504" s="107" t="s">
        <v>13336</v>
      </c>
      <c r="D504" s="107" t="s">
        <v>16778</v>
      </c>
      <c r="E504" s="107">
        <f t="shared" si="7"/>
        <v>2510000030</v>
      </c>
      <c r="F504" s="107" t="s">
        <v>16374</v>
      </c>
      <c r="G504" s="107" t="s">
        <v>16777</v>
      </c>
      <c r="H504" s="107" t="s">
        <v>13906</v>
      </c>
      <c r="I504" s="107" t="s">
        <v>16779</v>
      </c>
    </row>
    <row r="505" spans="1:12" hidden="1" x14ac:dyDescent="0.2">
      <c r="A505" s="107" t="s">
        <v>13336</v>
      </c>
      <c r="D505" s="107" t="s">
        <v>16780</v>
      </c>
      <c r="E505" s="107">
        <f t="shared" si="7"/>
        <v>2510000060</v>
      </c>
      <c r="F505" s="107" t="s">
        <v>16374</v>
      </c>
      <c r="G505" s="107" t="s">
        <v>16777</v>
      </c>
      <c r="H505" s="107" t="s">
        <v>13906</v>
      </c>
      <c r="I505" s="107" t="s">
        <v>16781</v>
      </c>
      <c r="K505" s="109"/>
      <c r="L505" s="107"/>
    </row>
    <row r="506" spans="1:12" hidden="1" x14ac:dyDescent="0.2">
      <c r="A506" s="107" t="s">
        <v>13336</v>
      </c>
      <c r="D506" s="107" t="s">
        <v>16782</v>
      </c>
      <c r="E506" s="107">
        <f t="shared" si="7"/>
        <v>2510000065</v>
      </c>
      <c r="F506" s="107" t="s">
        <v>16374</v>
      </c>
      <c r="G506" s="107" t="s">
        <v>16777</v>
      </c>
      <c r="H506" s="107" t="s">
        <v>13906</v>
      </c>
      <c r="I506" s="107" t="s">
        <v>11103</v>
      </c>
    </row>
    <row r="507" spans="1:12" hidden="1" x14ac:dyDescent="0.2">
      <c r="A507" s="107" t="s">
        <v>13336</v>
      </c>
      <c r="D507" s="107" t="s">
        <v>11104</v>
      </c>
      <c r="E507" s="107">
        <f t="shared" si="7"/>
        <v>2510000070</v>
      </c>
      <c r="F507" s="107" t="s">
        <v>16374</v>
      </c>
      <c r="G507" s="107" t="s">
        <v>16777</v>
      </c>
      <c r="H507" s="107" t="s">
        <v>13906</v>
      </c>
      <c r="I507" s="107" t="s">
        <v>11105</v>
      </c>
    </row>
    <row r="508" spans="1:12" hidden="1" x14ac:dyDescent="0.2">
      <c r="A508" s="107" t="s">
        <v>13336</v>
      </c>
      <c r="D508" s="107" t="s">
        <v>11106</v>
      </c>
      <c r="E508" s="107">
        <f t="shared" si="7"/>
        <v>2510000100</v>
      </c>
      <c r="F508" s="107" t="s">
        <v>16374</v>
      </c>
      <c r="G508" s="107" t="s">
        <v>16777</v>
      </c>
      <c r="H508" s="107" t="s">
        <v>13906</v>
      </c>
      <c r="I508" s="107" t="s">
        <v>14030</v>
      </c>
    </row>
    <row r="509" spans="1:12" hidden="1" x14ac:dyDescent="0.2">
      <c r="A509" s="107" t="s">
        <v>13336</v>
      </c>
      <c r="D509" s="107" t="s">
        <v>14031</v>
      </c>
      <c r="E509" s="107">
        <f t="shared" si="7"/>
        <v>2510000165</v>
      </c>
      <c r="F509" s="107" t="s">
        <v>16374</v>
      </c>
      <c r="G509" s="107" t="s">
        <v>16777</v>
      </c>
      <c r="H509" s="107" t="s">
        <v>13906</v>
      </c>
      <c r="I509" s="107" t="s">
        <v>14032</v>
      </c>
    </row>
    <row r="510" spans="1:12" hidden="1" x14ac:dyDescent="0.2">
      <c r="A510" s="107" t="s">
        <v>13336</v>
      </c>
      <c r="D510" s="107" t="s">
        <v>14033</v>
      </c>
      <c r="E510" s="107">
        <f t="shared" si="7"/>
        <v>2510000185</v>
      </c>
      <c r="F510" s="107" t="s">
        <v>16374</v>
      </c>
      <c r="G510" s="107" t="s">
        <v>16777</v>
      </c>
      <c r="H510" s="107" t="s">
        <v>13906</v>
      </c>
      <c r="I510" s="107" t="s">
        <v>14034</v>
      </c>
      <c r="K510" s="109"/>
      <c r="L510" s="107"/>
    </row>
    <row r="511" spans="1:12" hidden="1" x14ac:dyDescent="0.2">
      <c r="A511" s="107" t="s">
        <v>13336</v>
      </c>
      <c r="D511" s="107" t="s">
        <v>14035</v>
      </c>
      <c r="E511" s="107">
        <f t="shared" si="7"/>
        <v>2510000195</v>
      </c>
      <c r="F511" s="107" t="s">
        <v>16374</v>
      </c>
      <c r="G511" s="107" t="s">
        <v>16777</v>
      </c>
      <c r="H511" s="107" t="s">
        <v>13906</v>
      </c>
      <c r="I511" s="107" t="s">
        <v>14036</v>
      </c>
    </row>
    <row r="512" spans="1:12" hidden="1" x14ac:dyDescent="0.2">
      <c r="A512" s="107" t="s">
        <v>13336</v>
      </c>
      <c r="D512" s="107" t="s">
        <v>14037</v>
      </c>
      <c r="E512" s="107">
        <f t="shared" si="7"/>
        <v>2510000220</v>
      </c>
      <c r="F512" s="107" t="s">
        <v>16374</v>
      </c>
      <c r="G512" s="107" t="s">
        <v>16777</v>
      </c>
      <c r="H512" s="107" t="s">
        <v>13906</v>
      </c>
      <c r="I512" s="107" t="s">
        <v>14038</v>
      </c>
    </row>
    <row r="513" spans="1:12" hidden="1" x14ac:dyDescent="0.2">
      <c r="A513" s="107" t="s">
        <v>13336</v>
      </c>
      <c r="D513" s="107" t="s">
        <v>14039</v>
      </c>
      <c r="E513" s="107">
        <f t="shared" si="7"/>
        <v>2510000235</v>
      </c>
      <c r="F513" s="107" t="s">
        <v>16374</v>
      </c>
      <c r="G513" s="107" t="s">
        <v>16777</v>
      </c>
      <c r="H513" s="107" t="s">
        <v>13906</v>
      </c>
      <c r="I513" s="107" t="s">
        <v>14040</v>
      </c>
    </row>
    <row r="514" spans="1:12" hidden="1" x14ac:dyDescent="0.2">
      <c r="A514" s="107" t="s">
        <v>13336</v>
      </c>
      <c r="D514" s="107" t="s">
        <v>14041</v>
      </c>
      <c r="E514" s="107">
        <f t="shared" ref="E514:E577" si="8">VALUE(D514)</f>
        <v>2510000240</v>
      </c>
      <c r="F514" s="107" t="s">
        <v>16374</v>
      </c>
      <c r="G514" s="107" t="s">
        <v>16777</v>
      </c>
      <c r="H514" s="107" t="s">
        <v>13906</v>
      </c>
      <c r="I514" s="107" t="s">
        <v>14042</v>
      </c>
    </row>
    <row r="515" spans="1:12" hidden="1" x14ac:dyDescent="0.2">
      <c r="A515" s="107" t="s">
        <v>13336</v>
      </c>
      <c r="D515" s="107" t="s">
        <v>14043</v>
      </c>
      <c r="E515" s="107">
        <f t="shared" si="8"/>
        <v>2510000250</v>
      </c>
      <c r="F515" s="107" t="s">
        <v>16374</v>
      </c>
      <c r="G515" s="107" t="s">
        <v>16777</v>
      </c>
      <c r="H515" s="107" t="s">
        <v>13906</v>
      </c>
      <c r="I515" s="107" t="s">
        <v>14044</v>
      </c>
    </row>
    <row r="516" spans="1:12" hidden="1" x14ac:dyDescent="0.2">
      <c r="A516" s="107" t="s">
        <v>13336</v>
      </c>
      <c r="D516" s="107" t="s">
        <v>14045</v>
      </c>
      <c r="E516" s="107">
        <f t="shared" si="8"/>
        <v>2510000260</v>
      </c>
      <c r="F516" s="107" t="s">
        <v>16374</v>
      </c>
      <c r="G516" s="107" t="s">
        <v>16777</v>
      </c>
      <c r="H516" s="107" t="s">
        <v>13906</v>
      </c>
      <c r="I516" s="107" t="s">
        <v>14046</v>
      </c>
    </row>
    <row r="517" spans="1:12" hidden="1" x14ac:dyDescent="0.2">
      <c r="A517" s="107" t="s">
        <v>13336</v>
      </c>
      <c r="D517" s="107" t="s">
        <v>14047</v>
      </c>
      <c r="E517" s="107">
        <f t="shared" si="8"/>
        <v>2510000265</v>
      </c>
      <c r="F517" s="107" t="s">
        <v>16374</v>
      </c>
      <c r="G517" s="107" t="s">
        <v>16777</v>
      </c>
      <c r="H517" s="107" t="s">
        <v>13906</v>
      </c>
      <c r="I517" s="107" t="s">
        <v>14048</v>
      </c>
    </row>
    <row r="518" spans="1:12" hidden="1" x14ac:dyDescent="0.2">
      <c r="A518" s="107" t="s">
        <v>13336</v>
      </c>
      <c r="D518" s="107" t="s">
        <v>14049</v>
      </c>
      <c r="E518" s="107">
        <f t="shared" si="8"/>
        <v>2510000270</v>
      </c>
      <c r="F518" s="107" t="s">
        <v>16374</v>
      </c>
      <c r="G518" s="107" t="s">
        <v>16777</v>
      </c>
      <c r="H518" s="107" t="s">
        <v>13906</v>
      </c>
      <c r="I518" s="107" t="s">
        <v>14050</v>
      </c>
      <c r="K518" s="109"/>
      <c r="L518" s="107"/>
    </row>
    <row r="519" spans="1:12" hidden="1" x14ac:dyDescent="0.2">
      <c r="A519" s="107" t="s">
        <v>13336</v>
      </c>
      <c r="D519" s="107" t="s">
        <v>14051</v>
      </c>
      <c r="E519" s="107">
        <f t="shared" si="8"/>
        <v>2510000275</v>
      </c>
      <c r="F519" s="107" t="s">
        <v>16374</v>
      </c>
      <c r="G519" s="107" t="s">
        <v>16777</v>
      </c>
      <c r="H519" s="107" t="s">
        <v>13906</v>
      </c>
      <c r="I519" s="107" t="s">
        <v>14052</v>
      </c>
    </row>
    <row r="520" spans="1:12" hidden="1" x14ac:dyDescent="0.2">
      <c r="A520" s="107" t="s">
        <v>13336</v>
      </c>
      <c r="D520" s="107" t="s">
        <v>14053</v>
      </c>
      <c r="E520" s="107">
        <f t="shared" si="8"/>
        <v>2510000285</v>
      </c>
      <c r="F520" s="107" t="s">
        <v>16374</v>
      </c>
      <c r="G520" s="107" t="s">
        <v>16777</v>
      </c>
      <c r="H520" s="107" t="s">
        <v>13906</v>
      </c>
      <c r="I520" s="107" t="s">
        <v>14054</v>
      </c>
    </row>
    <row r="521" spans="1:12" hidden="1" x14ac:dyDescent="0.2">
      <c r="A521" s="107" t="s">
        <v>13336</v>
      </c>
      <c r="D521" s="107" t="s">
        <v>14055</v>
      </c>
      <c r="E521" s="107">
        <f t="shared" si="8"/>
        <v>2510000295</v>
      </c>
      <c r="F521" s="107" t="s">
        <v>16374</v>
      </c>
      <c r="G521" s="107" t="s">
        <v>16777</v>
      </c>
      <c r="H521" s="107" t="s">
        <v>13906</v>
      </c>
      <c r="I521" s="107" t="s">
        <v>14056</v>
      </c>
    </row>
    <row r="522" spans="1:12" hidden="1" x14ac:dyDescent="0.2">
      <c r="A522" s="107" t="s">
        <v>13336</v>
      </c>
      <c r="D522" s="107" t="s">
        <v>14057</v>
      </c>
      <c r="E522" s="107">
        <f t="shared" si="8"/>
        <v>2510000310</v>
      </c>
      <c r="F522" s="107" t="s">
        <v>16374</v>
      </c>
      <c r="G522" s="107" t="s">
        <v>16777</v>
      </c>
      <c r="H522" s="107" t="s">
        <v>13906</v>
      </c>
      <c r="I522" s="107" t="s">
        <v>14058</v>
      </c>
      <c r="L522" s="107"/>
    </row>
    <row r="523" spans="1:12" hidden="1" x14ac:dyDescent="0.2">
      <c r="A523" s="107" t="s">
        <v>13336</v>
      </c>
      <c r="D523" s="107" t="s">
        <v>14059</v>
      </c>
      <c r="E523" s="107">
        <f t="shared" si="8"/>
        <v>2510000320</v>
      </c>
      <c r="F523" s="107" t="s">
        <v>16374</v>
      </c>
      <c r="G523" s="107" t="s">
        <v>16777</v>
      </c>
      <c r="H523" s="107" t="s">
        <v>13906</v>
      </c>
      <c r="I523" s="107" t="s">
        <v>14060</v>
      </c>
    </row>
    <row r="524" spans="1:12" hidden="1" x14ac:dyDescent="0.2">
      <c r="A524" s="107" t="s">
        <v>13336</v>
      </c>
      <c r="D524" s="107" t="s">
        <v>14061</v>
      </c>
      <c r="E524" s="107">
        <f t="shared" si="8"/>
        <v>2510000345</v>
      </c>
      <c r="F524" s="107" t="s">
        <v>16374</v>
      </c>
      <c r="G524" s="107" t="s">
        <v>16777</v>
      </c>
      <c r="H524" s="107" t="s">
        <v>13906</v>
      </c>
      <c r="I524" s="107" t="s">
        <v>10758</v>
      </c>
    </row>
    <row r="525" spans="1:12" hidden="1" x14ac:dyDescent="0.2">
      <c r="A525" s="107" t="s">
        <v>13336</v>
      </c>
      <c r="D525" s="107" t="s">
        <v>14062</v>
      </c>
      <c r="E525" s="107">
        <f t="shared" si="8"/>
        <v>2510000350</v>
      </c>
      <c r="F525" s="107" t="s">
        <v>16374</v>
      </c>
      <c r="G525" s="107" t="s">
        <v>16777</v>
      </c>
      <c r="H525" s="107" t="s">
        <v>13906</v>
      </c>
      <c r="I525" s="107" t="s">
        <v>16845</v>
      </c>
    </row>
    <row r="526" spans="1:12" hidden="1" x14ac:dyDescent="0.2">
      <c r="A526" s="107" t="s">
        <v>13336</v>
      </c>
      <c r="D526" s="107" t="s">
        <v>16846</v>
      </c>
      <c r="E526" s="107">
        <f t="shared" si="8"/>
        <v>2510000370</v>
      </c>
      <c r="F526" s="107" t="s">
        <v>16374</v>
      </c>
      <c r="G526" s="107" t="s">
        <v>16777</v>
      </c>
      <c r="H526" s="107" t="s">
        <v>13906</v>
      </c>
      <c r="I526" s="107" t="s">
        <v>10760</v>
      </c>
    </row>
    <row r="527" spans="1:12" hidden="1" x14ac:dyDescent="0.2">
      <c r="A527" s="107" t="s">
        <v>13336</v>
      </c>
      <c r="D527" s="107" t="s">
        <v>16847</v>
      </c>
      <c r="E527" s="107">
        <f t="shared" si="8"/>
        <v>2510000380</v>
      </c>
      <c r="F527" s="107" t="s">
        <v>16374</v>
      </c>
      <c r="G527" s="107" t="s">
        <v>16777</v>
      </c>
      <c r="H527" s="107" t="s">
        <v>13906</v>
      </c>
      <c r="I527" s="107" t="s">
        <v>16848</v>
      </c>
    </row>
    <row r="528" spans="1:12" hidden="1" x14ac:dyDescent="0.2">
      <c r="A528" s="107" t="s">
        <v>13336</v>
      </c>
      <c r="D528" s="107" t="s">
        <v>16849</v>
      </c>
      <c r="E528" s="107">
        <f t="shared" si="8"/>
        <v>2510000385</v>
      </c>
      <c r="F528" s="107" t="s">
        <v>16374</v>
      </c>
      <c r="G528" s="107" t="s">
        <v>16777</v>
      </c>
      <c r="H528" s="107" t="s">
        <v>13906</v>
      </c>
      <c r="I528" s="107" t="s">
        <v>16850</v>
      </c>
    </row>
    <row r="529" spans="1:12" hidden="1" x14ac:dyDescent="0.2">
      <c r="A529" s="107" t="s">
        <v>13336</v>
      </c>
      <c r="D529" s="107" t="s">
        <v>16851</v>
      </c>
      <c r="E529" s="107">
        <f t="shared" si="8"/>
        <v>2510000405</v>
      </c>
      <c r="F529" s="107" t="s">
        <v>16374</v>
      </c>
      <c r="G529" s="107" t="s">
        <v>16777</v>
      </c>
      <c r="H529" s="107" t="s">
        <v>13906</v>
      </c>
      <c r="I529" s="107" t="s">
        <v>16852</v>
      </c>
    </row>
    <row r="530" spans="1:12" hidden="1" x14ac:dyDescent="0.2">
      <c r="A530" s="107" t="s">
        <v>13336</v>
      </c>
      <c r="D530" s="107" t="s">
        <v>16853</v>
      </c>
      <c r="E530" s="107">
        <f t="shared" si="8"/>
        <v>2510000900</v>
      </c>
      <c r="F530" s="107" t="s">
        <v>16374</v>
      </c>
      <c r="G530" s="107" t="s">
        <v>16777</v>
      </c>
      <c r="H530" s="107" t="s">
        <v>13906</v>
      </c>
      <c r="I530" s="107" t="s">
        <v>13918</v>
      </c>
      <c r="K530" s="109"/>
      <c r="L530" s="107"/>
    </row>
    <row r="531" spans="1:12" hidden="1" x14ac:dyDescent="0.2">
      <c r="A531" s="107" t="s">
        <v>13336</v>
      </c>
      <c r="D531" s="107" t="s">
        <v>16854</v>
      </c>
      <c r="E531" s="107">
        <f t="shared" si="8"/>
        <v>2510010000</v>
      </c>
      <c r="F531" s="107" t="s">
        <v>16374</v>
      </c>
      <c r="G531" s="107" t="s">
        <v>16777</v>
      </c>
      <c r="H531" s="107" t="s">
        <v>13920</v>
      </c>
      <c r="I531" s="107" t="s">
        <v>13907</v>
      </c>
    </row>
    <row r="532" spans="1:12" hidden="1" x14ac:dyDescent="0.2">
      <c r="A532" s="107" t="s">
        <v>13336</v>
      </c>
      <c r="D532" s="107" t="s">
        <v>16855</v>
      </c>
      <c r="E532" s="107">
        <f t="shared" si="8"/>
        <v>2510010030</v>
      </c>
      <c r="F532" s="107" t="s">
        <v>16374</v>
      </c>
      <c r="G532" s="107" t="s">
        <v>16777</v>
      </c>
      <c r="H532" s="107" t="s">
        <v>13920</v>
      </c>
      <c r="I532" s="107" t="s">
        <v>16779</v>
      </c>
    </row>
    <row r="533" spans="1:12" hidden="1" x14ac:dyDescent="0.2">
      <c r="A533" s="107" t="s">
        <v>13336</v>
      </c>
      <c r="D533" s="107" t="s">
        <v>16856</v>
      </c>
      <c r="E533" s="107">
        <f t="shared" si="8"/>
        <v>2510010060</v>
      </c>
      <c r="F533" s="107" t="s">
        <v>16374</v>
      </c>
      <c r="G533" s="107" t="s">
        <v>16777</v>
      </c>
      <c r="H533" s="107" t="s">
        <v>13920</v>
      </c>
      <c r="I533" s="107" t="s">
        <v>16781</v>
      </c>
      <c r="K533" s="109"/>
      <c r="L533" s="107"/>
    </row>
    <row r="534" spans="1:12" hidden="1" x14ac:dyDescent="0.2">
      <c r="A534" s="107" t="s">
        <v>13336</v>
      </c>
      <c r="D534" s="107" t="s">
        <v>16857</v>
      </c>
      <c r="E534" s="107">
        <f t="shared" si="8"/>
        <v>2510010065</v>
      </c>
      <c r="F534" s="107" t="s">
        <v>16374</v>
      </c>
      <c r="G534" s="107" t="s">
        <v>16777</v>
      </c>
      <c r="H534" s="107" t="s">
        <v>13920</v>
      </c>
      <c r="I534" s="107" t="s">
        <v>11103</v>
      </c>
    </row>
    <row r="535" spans="1:12" hidden="1" x14ac:dyDescent="0.2">
      <c r="A535" s="107" t="s">
        <v>13336</v>
      </c>
      <c r="D535" s="107" t="s">
        <v>16858</v>
      </c>
      <c r="E535" s="107">
        <f t="shared" si="8"/>
        <v>2510010070</v>
      </c>
      <c r="F535" s="107" t="s">
        <v>16374</v>
      </c>
      <c r="G535" s="107" t="s">
        <v>16777</v>
      </c>
      <c r="H535" s="107" t="s">
        <v>13920</v>
      </c>
      <c r="I535" s="107" t="s">
        <v>11105</v>
      </c>
    </row>
    <row r="536" spans="1:12" hidden="1" x14ac:dyDescent="0.2">
      <c r="A536" s="107" t="s">
        <v>13336</v>
      </c>
      <c r="D536" s="107" t="s">
        <v>16859</v>
      </c>
      <c r="E536" s="107">
        <f t="shared" si="8"/>
        <v>2510010100</v>
      </c>
      <c r="F536" s="107" t="s">
        <v>16374</v>
      </c>
      <c r="G536" s="107" t="s">
        <v>16777</v>
      </c>
      <c r="H536" s="107" t="s">
        <v>13920</v>
      </c>
      <c r="I536" s="107" t="s">
        <v>14030</v>
      </c>
    </row>
    <row r="537" spans="1:12" hidden="1" x14ac:dyDescent="0.2">
      <c r="A537" s="107" t="s">
        <v>13336</v>
      </c>
      <c r="D537" s="107" t="s">
        <v>16860</v>
      </c>
      <c r="E537" s="107">
        <f t="shared" si="8"/>
        <v>2510010165</v>
      </c>
      <c r="F537" s="107" t="s">
        <v>16374</v>
      </c>
      <c r="G537" s="107" t="s">
        <v>16777</v>
      </c>
      <c r="H537" s="107" t="s">
        <v>13920</v>
      </c>
      <c r="I537" s="107" t="s">
        <v>14032</v>
      </c>
    </row>
    <row r="538" spans="1:12" hidden="1" x14ac:dyDescent="0.2">
      <c r="A538" s="107" t="s">
        <v>13336</v>
      </c>
      <c r="D538" s="107" t="s">
        <v>16861</v>
      </c>
      <c r="E538" s="107">
        <f t="shared" si="8"/>
        <v>2510010185</v>
      </c>
      <c r="F538" s="107" t="s">
        <v>16374</v>
      </c>
      <c r="G538" s="107" t="s">
        <v>16777</v>
      </c>
      <c r="H538" s="107" t="s">
        <v>13920</v>
      </c>
      <c r="I538" s="107" t="s">
        <v>14034</v>
      </c>
      <c r="K538" s="109"/>
      <c r="L538" s="107"/>
    </row>
    <row r="539" spans="1:12" hidden="1" x14ac:dyDescent="0.2">
      <c r="A539" s="107" t="s">
        <v>13336</v>
      </c>
      <c r="D539" s="107" t="s">
        <v>16862</v>
      </c>
      <c r="E539" s="107">
        <f t="shared" si="8"/>
        <v>2510010195</v>
      </c>
      <c r="F539" s="107" t="s">
        <v>16374</v>
      </c>
      <c r="G539" s="107" t="s">
        <v>16777</v>
      </c>
      <c r="H539" s="107" t="s">
        <v>13920</v>
      </c>
      <c r="I539" s="107" t="s">
        <v>14036</v>
      </c>
    </row>
    <row r="540" spans="1:12" hidden="1" x14ac:dyDescent="0.2">
      <c r="A540" s="107" t="s">
        <v>13336</v>
      </c>
      <c r="D540" s="107" t="s">
        <v>16863</v>
      </c>
      <c r="E540" s="107">
        <f t="shared" si="8"/>
        <v>2510010220</v>
      </c>
      <c r="F540" s="107" t="s">
        <v>16374</v>
      </c>
      <c r="G540" s="107" t="s">
        <v>16777</v>
      </c>
      <c r="H540" s="107" t="s">
        <v>13920</v>
      </c>
      <c r="I540" s="107" t="s">
        <v>14038</v>
      </c>
    </row>
    <row r="541" spans="1:12" hidden="1" x14ac:dyDescent="0.2">
      <c r="A541" s="107" t="s">
        <v>13336</v>
      </c>
      <c r="D541" s="107" t="s">
        <v>16864</v>
      </c>
      <c r="E541" s="107">
        <f t="shared" si="8"/>
        <v>2510010235</v>
      </c>
      <c r="F541" s="107" t="s">
        <v>16374</v>
      </c>
      <c r="G541" s="107" t="s">
        <v>16777</v>
      </c>
      <c r="H541" s="107" t="s">
        <v>13920</v>
      </c>
      <c r="I541" s="107" t="s">
        <v>14040</v>
      </c>
    </row>
    <row r="542" spans="1:12" hidden="1" x14ac:dyDescent="0.2">
      <c r="A542" s="107" t="s">
        <v>13336</v>
      </c>
      <c r="D542" s="107" t="s">
        <v>16865</v>
      </c>
      <c r="E542" s="107">
        <f t="shared" si="8"/>
        <v>2510010240</v>
      </c>
      <c r="F542" s="107" t="s">
        <v>16374</v>
      </c>
      <c r="G542" s="107" t="s">
        <v>16777</v>
      </c>
      <c r="H542" s="107" t="s">
        <v>13920</v>
      </c>
      <c r="I542" s="107" t="s">
        <v>14042</v>
      </c>
    </row>
    <row r="543" spans="1:12" hidden="1" x14ac:dyDescent="0.2">
      <c r="A543" s="107" t="s">
        <v>13336</v>
      </c>
      <c r="D543" s="107" t="s">
        <v>16866</v>
      </c>
      <c r="E543" s="107">
        <f t="shared" si="8"/>
        <v>2510010250</v>
      </c>
      <c r="F543" s="107" t="s">
        <v>16374</v>
      </c>
      <c r="G543" s="107" t="s">
        <v>16777</v>
      </c>
      <c r="H543" s="107" t="s">
        <v>13920</v>
      </c>
      <c r="I543" s="107" t="s">
        <v>14044</v>
      </c>
    </row>
    <row r="544" spans="1:12" hidden="1" x14ac:dyDescent="0.2">
      <c r="A544" s="107" t="s">
        <v>13336</v>
      </c>
      <c r="D544" s="107" t="s">
        <v>16867</v>
      </c>
      <c r="E544" s="107">
        <f t="shared" si="8"/>
        <v>2510010260</v>
      </c>
      <c r="F544" s="107" t="s">
        <v>16374</v>
      </c>
      <c r="G544" s="107" t="s">
        <v>16777</v>
      </c>
      <c r="H544" s="107" t="s">
        <v>13920</v>
      </c>
      <c r="I544" s="107" t="s">
        <v>14046</v>
      </c>
    </row>
    <row r="545" spans="1:12" hidden="1" x14ac:dyDescent="0.2">
      <c r="A545" s="107" t="s">
        <v>13336</v>
      </c>
      <c r="D545" s="107" t="s">
        <v>16868</v>
      </c>
      <c r="E545" s="107">
        <f t="shared" si="8"/>
        <v>2510010265</v>
      </c>
      <c r="F545" s="107" t="s">
        <v>16374</v>
      </c>
      <c r="G545" s="107" t="s">
        <v>16777</v>
      </c>
      <c r="H545" s="107" t="s">
        <v>13920</v>
      </c>
      <c r="I545" s="107" t="s">
        <v>14048</v>
      </c>
    </row>
    <row r="546" spans="1:12" hidden="1" x14ac:dyDescent="0.2">
      <c r="A546" s="107" t="s">
        <v>13336</v>
      </c>
      <c r="D546" s="107" t="s">
        <v>16869</v>
      </c>
      <c r="E546" s="107">
        <f t="shared" si="8"/>
        <v>2510010270</v>
      </c>
      <c r="F546" s="107" t="s">
        <v>16374</v>
      </c>
      <c r="G546" s="107" t="s">
        <v>16777</v>
      </c>
      <c r="H546" s="107" t="s">
        <v>13920</v>
      </c>
      <c r="I546" s="107" t="s">
        <v>14050</v>
      </c>
      <c r="K546" s="109"/>
      <c r="L546" s="107"/>
    </row>
    <row r="547" spans="1:12" hidden="1" x14ac:dyDescent="0.2">
      <c r="A547" s="107" t="s">
        <v>13336</v>
      </c>
      <c r="D547" s="107" t="s">
        <v>13608</v>
      </c>
      <c r="E547" s="107">
        <f t="shared" si="8"/>
        <v>2510010275</v>
      </c>
      <c r="F547" s="107" t="s">
        <v>16374</v>
      </c>
      <c r="G547" s="107" t="s">
        <v>16777</v>
      </c>
      <c r="H547" s="107" t="s">
        <v>13920</v>
      </c>
      <c r="I547" s="107" t="s">
        <v>14052</v>
      </c>
    </row>
    <row r="548" spans="1:12" hidden="1" x14ac:dyDescent="0.2">
      <c r="A548" s="107" t="s">
        <v>13336</v>
      </c>
      <c r="D548" s="107" t="s">
        <v>13609</v>
      </c>
      <c r="E548" s="107">
        <f t="shared" si="8"/>
        <v>2510010285</v>
      </c>
      <c r="F548" s="107" t="s">
        <v>16374</v>
      </c>
      <c r="G548" s="107" t="s">
        <v>16777</v>
      </c>
      <c r="H548" s="107" t="s">
        <v>13920</v>
      </c>
      <c r="I548" s="107" t="s">
        <v>14054</v>
      </c>
    </row>
    <row r="549" spans="1:12" hidden="1" x14ac:dyDescent="0.2">
      <c r="A549" s="107" t="s">
        <v>13336</v>
      </c>
      <c r="D549" s="107" t="s">
        <v>13610</v>
      </c>
      <c r="E549" s="107">
        <f t="shared" si="8"/>
        <v>2510010295</v>
      </c>
      <c r="F549" s="107" t="s">
        <v>16374</v>
      </c>
      <c r="G549" s="107" t="s">
        <v>16777</v>
      </c>
      <c r="H549" s="107" t="s">
        <v>13920</v>
      </c>
      <c r="I549" s="107" t="s">
        <v>14056</v>
      </c>
    </row>
    <row r="550" spans="1:12" hidden="1" x14ac:dyDescent="0.2">
      <c r="A550" s="107" t="s">
        <v>13336</v>
      </c>
      <c r="D550" s="107" t="s">
        <v>13611</v>
      </c>
      <c r="E550" s="107">
        <f t="shared" si="8"/>
        <v>2510010310</v>
      </c>
      <c r="F550" s="107" t="s">
        <v>16374</v>
      </c>
      <c r="G550" s="107" t="s">
        <v>16777</v>
      </c>
      <c r="H550" s="107" t="s">
        <v>13920</v>
      </c>
      <c r="I550" s="107" t="s">
        <v>14058</v>
      </c>
      <c r="L550" s="107"/>
    </row>
    <row r="551" spans="1:12" hidden="1" x14ac:dyDescent="0.2">
      <c r="A551" s="107" t="s">
        <v>13336</v>
      </c>
      <c r="D551" s="107" t="s">
        <v>13612</v>
      </c>
      <c r="E551" s="107">
        <f t="shared" si="8"/>
        <v>2510010320</v>
      </c>
      <c r="F551" s="107" t="s">
        <v>16374</v>
      </c>
      <c r="G551" s="107" t="s">
        <v>16777</v>
      </c>
      <c r="H551" s="107" t="s">
        <v>13920</v>
      </c>
      <c r="I551" s="107" t="s">
        <v>14060</v>
      </c>
    </row>
    <row r="552" spans="1:12" hidden="1" x14ac:dyDescent="0.2">
      <c r="A552" s="107" t="s">
        <v>13336</v>
      </c>
      <c r="D552" s="107" t="s">
        <v>13613</v>
      </c>
      <c r="E552" s="107">
        <f t="shared" si="8"/>
        <v>2510010345</v>
      </c>
      <c r="F552" s="107" t="s">
        <v>16374</v>
      </c>
      <c r="G552" s="107" t="s">
        <v>16777</v>
      </c>
      <c r="H552" s="107" t="s">
        <v>13920</v>
      </c>
      <c r="I552" s="107" t="s">
        <v>10758</v>
      </c>
    </row>
    <row r="553" spans="1:12" hidden="1" x14ac:dyDescent="0.2">
      <c r="A553" s="107" t="s">
        <v>13336</v>
      </c>
      <c r="D553" s="107" t="s">
        <v>13614</v>
      </c>
      <c r="E553" s="107">
        <f t="shared" si="8"/>
        <v>2510010350</v>
      </c>
      <c r="F553" s="107" t="s">
        <v>16374</v>
      </c>
      <c r="G553" s="107" t="s">
        <v>16777</v>
      </c>
      <c r="H553" s="107" t="s">
        <v>13920</v>
      </c>
      <c r="I553" s="107" t="s">
        <v>16845</v>
      </c>
    </row>
    <row r="554" spans="1:12" hidden="1" x14ac:dyDescent="0.2">
      <c r="A554" s="107" t="s">
        <v>13336</v>
      </c>
      <c r="D554" s="107" t="s">
        <v>13615</v>
      </c>
      <c r="E554" s="107">
        <f t="shared" si="8"/>
        <v>2510010370</v>
      </c>
      <c r="F554" s="107" t="s">
        <v>16374</v>
      </c>
      <c r="G554" s="107" t="s">
        <v>16777</v>
      </c>
      <c r="H554" s="107" t="s">
        <v>13920</v>
      </c>
      <c r="I554" s="107" t="s">
        <v>10760</v>
      </c>
    </row>
    <row r="555" spans="1:12" hidden="1" x14ac:dyDescent="0.2">
      <c r="A555" s="107" t="s">
        <v>13336</v>
      </c>
      <c r="D555" s="107" t="s">
        <v>13616</v>
      </c>
      <c r="E555" s="107">
        <f t="shared" si="8"/>
        <v>2510010380</v>
      </c>
      <c r="F555" s="107" t="s">
        <v>16374</v>
      </c>
      <c r="G555" s="107" t="s">
        <v>16777</v>
      </c>
      <c r="H555" s="107" t="s">
        <v>13920</v>
      </c>
      <c r="I555" s="107" t="s">
        <v>16848</v>
      </c>
    </row>
    <row r="556" spans="1:12" hidden="1" x14ac:dyDescent="0.2">
      <c r="A556" s="107" t="s">
        <v>13336</v>
      </c>
      <c r="D556" s="107" t="s">
        <v>13617</v>
      </c>
      <c r="E556" s="107">
        <f t="shared" si="8"/>
        <v>2510010385</v>
      </c>
      <c r="F556" s="107" t="s">
        <v>16374</v>
      </c>
      <c r="G556" s="107" t="s">
        <v>16777</v>
      </c>
      <c r="H556" s="107" t="s">
        <v>13920</v>
      </c>
      <c r="I556" s="107" t="s">
        <v>16850</v>
      </c>
    </row>
    <row r="557" spans="1:12" hidden="1" x14ac:dyDescent="0.2">
      <c r="A557" s="107" t="s">
        <v>13336</v>
      </c>
      <c r="D557" s="107" t="s">
        <v>13618</v>
      </c>
      <c r="E557" s="107">
        <f t="shared" si="8"/>
        <v>2510010405</v>
      </c>
      <c r="F557" s="107" t="s">
        <v>16374</v>
      </c>
      <c r="G557" s="107" t="s">
        <v>16777</v>
      </c>
      <c r="H557" s="107" t="s">
        <v>13920</v>
      </c>
      <c r="I557" s="107" t="s">
        <v>16852</v>
      </c>
    </row>
    <row r="558" spans="1:12" hidden="1" x14ac:dyDescent="0.2">
      <c r="A558" s="107" t="s">
        <v>13336</v>
      </c>
      <c r="D558" s="107" t="s">
        <v>13619</v>
      </c>
      <c r="E558" s="107">
        <f t="shared" si="8"/>
        <v>2510010900</v>
      </c>
      <c r="F558" s="107" t="s">
        <v>16374</v>
      </c>
      <c r="G558" s="107" t="s">
        <v>16777</v>
      </c>
      <c r="H558" s="107" t="s">
        <v>13920</v>
      </c>
      <c r="I558" s="107" t="s">
        <v>13918</v>
      </c>
      <c r="K558" s="109"/>
      <c r="L558" s="107"/>
    </row>
    <row r="559" spans="1:12" hidden="1" x14ac:dyDescent="0.2">
      <c r="A559" s="107" t="s">
        <v>13336</v>
      </c>
      <c r="D559" s="107" t="s">
        <v>13620</v>
      </c>
      <c r="E559" s="107">
        <f t="shared" si="8"/>
        <v>2510050000</v>
      </c>
      <c r="F559" s="107" t="s">
        <v>16374</v>
      </c>
      <c r="G559" s="107" t="s">
        <v>16777</v>
      </c>
      <c r="H559" s="107" t="s">
        <v>13929</v>
      </c>
      <c r="I559" s="107" t="s">
        <v>13907</v>
      </c>
    </row>
    <row r="560" spans="1:12" hidden="1" x14ac:dyDescent="0.2">
      <c r="A560" s="107" t="s">
        <v>13336</v>
      </c>
      <c r="D560" s="107" t="s">
        <v>13621</v>
      </c>
      <c r="E560" s="107">
        <f t="shared" si="8"/>
        <v>2510050030</v>
      </c>
      <c r="F560" s="107" t="s">
        <v>16374</v>
      </c>
      <c r="G560" s="107" t="s">
        <v>16777</v>
      </c>
      <c r="H560" s="107" t="s">
        <v>13929</v>
      </c>
      <c r="I560" s="107" t="s">
        <v>16779</v>
      </c>
    </row>
    <row r="561" spans="1:12" hidden="1" x14ac:dyDescent="0.2">
      <c r="A561" s="107" t="s">
        <v>13336</v>
      </c>
      <c r="D561" s="107" t="s">
        <v>13622</v>
      </c>
      <c r="E561" s="107">
        <f t="shared" si="8"/>
        <v>2510050060</v>
      </c>
      <c r="F561" s="107" t="s">
        <v>16374</v>
      </c>
      <c r="G561" s="107" t="s">
        <v>16777</v>
      </c>
      <c r="H561" s="107" t="s">
        <v>13929</v>
      </c>
      <c r="I561" s="107" t="s">
        <v>16781</v>
      </c>
      <c r="K561" s="109"/>
      <c r="L561" s="107"/>
    </row>
    <row r="562" spans="1:12" hidden="1" x14ac:dyDescent="0.2">
      <c r="A562" s="107" t="s">
        <v>13336</v>
      </c>
      <c r="D562" s="107" t="s">
        <v>13623</v>
      </c>
      <c r="E562" s="107">
        <f t="shared" si="8"/>
        <v>2510050065</v>
      </c>
      <c r="F562" s="107" t="s">
        <v>16374</v>
      </c>
      <c r="G562" s="107" t="s">
        <v>16777</v>
      </c>
      <c r="H562" s="107" t="s">
        <v>13929</v>
      </c>
      <c r="I562" s="107" t="s">
        <v>11103</v>
      </c>
    </row>
    <row r="563" spans="1:12" hidden="1" x14ac:dyDescent="0.2">
      <c r="A563" s="107" t="s">
        <v>13336</v>
      </c>
      <c r="D563" s="107" t="s">
        <v>13624</v>
      </c>
      <c r="E563" s="107">
        <f t="shared" si="8"/>
        <v>2510050070</v>
      </c>
      <c r="F563" s="107" t="s">
        <v>16374</v>
      </c>
      <c r="G563" s="107" t="s">
        <v>16777</v>
      </c>
      <c r="H563" s="107" t="s">
        <v>13929</v>
      </c>
      <c r="I563" s="107" t="s">
        <v>11105</v>
      </c>
    </row>
    <row r="564" spans="1:12" hidden="1" x14ac:dyDescent="0.2">
      <c r="A564" s="107" t="s">
        <v>13336</v>
      </c>
      <c r="D564" s="107" t="s">
        <v>13625</v>
      </c>
      <c r="E564" s="107">
        <f t="shared" si="8"/>
        <v>2510050100</v>
      </c>
      <c r="F564" s="107" t="s">
        <v>16374</v>
      </c>
      <c r="G564" s="107" t="s">
        <v>16777</v>
      </c>
      <c r="H564" s="107" t="s">
        <v>13929</v>
      </c>
      <c r="I564" s="107" t="s">
        <v>14030</v>
      </c>
    </row>
    <row r="565" spans="1:12" hidden="1" x14ac:dyDescent="0.2">
      <c r="A565" s="107" t="s">
        <v>13336</v>
      </c>
      <c r="D565" s="107" t="s">
        <v>13626</v>
      </c>
      <c r="E565" s="107">
        <f t="shared" si="8"/>
        <v>2510050165</v>
      </c>
      <c r="F565" s="107" t="s">
        <v>16374</v>
      </c>
      <c r="G565" s="107" t="s">
        <v>16777</v>
      </c>
      <c r="H565" s="107" t="s">
        <v>13929</v>
      </c>
      <c r="I565" s="107" t="s">
        <v>14032</v>
      </c>
    </row>
    <row r="566" spans="1:12" hidden="1" x14ac:dyDescent="0.2">
      <c r="A566" s="107" t="s">
        <v>13336</v>
      </c>
      <c r="D566" s="107" t="s">
        <v>13627</v>
      </c>
      <c r="E566" s="107">
        <f t="shared" si="8"/>
        <v>2510050185</v>
      </c>
      <c r="F566" s="107" t="s">
        <v>16374</v>
      </c>
      <c r="G566" s="107" t="s">
        <v>16777</v>
      </c>
      <c r="H566" s="107" t="s">
        <v>13929</v>
      </c>
      <c r="I566" s="107" t="s">
        <v>14034</v>
      </c>
      <c r="K566" s="109"/>
      <c r="L566" s="107"/>
    </row>
    <row r="567" spans="1:12" hidden="1" x14ac:dyDescent="0.2">
      <c r="A567" s="107" t="s">
        <v>13336</v>
      </c>
      <c r="D567" s="107" t="s">
        <v>13628</v>
      </c>
      <c r="E567" s="107">
        <f t="shared" si="8"/>
        <v>2510050195</v>
      </c>
      <c r="F567" s="107" t="s">
        <v>16374</v>
      </c>
      <c r="G567" s="107" t="s">
        <v>16777</v>
      </c>
      <c r="H567" s="107" t="s">
        <v>13929</v>
      </c>
      <c r="I567" s="107" t="s">
        <v>14036</v>
      </c>
    </row>
    <row r="568" spans="1:12" hidden="1" x14ac:dyDescent="0.2">
      <c r="A568" s="107" t="s">
        <v>13336</v>
      </c>
      <c r="D568" s="107" t="s">
        <v>13629</v>
      </c>
      <c r="E568" s="107">
        <f t="shared" si="8"/>
        <v>2510050220</v>
      </c>
      <c r="F568" s="107" t="s">
        <v>16374</v>
      </c>
      <c r="G568" s="107" t="s">
        <v>16777</v>
      </c>
      <c r="H568" s="107" t="s">
        <v>13929</v>
      </c>
      <c r="I568" s="107" t="s">
        <v>14038</v>
      </c>
    </row>
    <row r="569" spans="1:12" hidden="1" x14ac:dyDescent="0.2">
      <c r="A569" s="107" t="s">
        <v>13336</v>
      </c>
      <c r="D569" s="107" t="s">
        <v>13630</v>
      </c>
      <c r="E569" s="107">
        <f t="shared" si="8"/>
        <v>2510050235</v>
      </c>
      <c r="F569" s="107" t="s">
        <v>16374</v>
      </c>
      <c r="G569" s="107" t="s">
        <v>16777</v>
      </c>
      <c r="H569" s="107" t="s">
        <v>13929</v>
      </c>
      <c r="I569" s="107" t="s">
        <v>14040</v>
      </c>
    </row>
    <row r="570" spans="1:12" hidden="1" x14ac:dyDescent="0.2">
      <c r="A570" s="107" t="s">
        <v>13336</v>
      </c>
      <c r="D570" s="107" t="s">
        <v>13631</v>
      </c>
      <c r="E570" s="107">
        <f t="shared" si="8"/>
        <v>2510050240</v>
      </c>
      <c r="F570" s="107" t="s">
        <v>16374</v>
      </c>
      <c r="G570" s="107" t="s">
        <v>16777</v>
      </c>
      <c r="H570" s="107" t="s">
        <v>13929</v>
      </c>
      <c r="I570" s="107" t="s">
        <v>14042</v>
      </c>
    </row>
    <row r="571" spans="1:12" hidden="1" x14ac:dyDescent="0.2">
      <c r="A571" s="107" t="s">
        <v>13336</v>
      </c>
      <c r="D571" s="107" t="s">
        <v>13632</v>
      </c>
      <c r="E571" s="107">
        <f t="shared" si="8"/>
        <v>2510050250</v>
      </c>
      <c r="F571" s="107" t="s">
        <v>16374</v>
      </c>
      <c r="G571" s="107" t="s">
        <v>16777</v>
      </c>
      <c r="H571" s="107" t="s">
        <v>13929</v>
      </c>
      <c r="I571" s="107" t="s">
        <v>14044</v>
      </c>
    </row>
    <row r="572" spans="1:12" hidden="1" x14ac:dyDescent="0.2">
      <c r="A572" s="107" t="s">
        <v>13336</v>
      </c>
      <c r="D572" s="107" t="s">
        <v>13633</v>
      </c>
      <c r="E572" s="107">
        <f t="shared" si="8"/>
        <v>2510050260</v>
      </c>
      <c r="F572" s="107" t="s">
        <v>16374</v>
      </c>
      <c r="G572" s="107" t="s">
        <v>16777</v>
      </c>
      <c r="H572" s="107" t="s">
        <v>13929</v>
      </c>
      <c r="I572" s="107" t="s">
        <v>14046</v>
      </c>
    </row>
    <row r="573" spans="1:12" hidden="1" x14ac:dyDescent="0.2">
      <c r="A573" s="107" t="s">
        <v>13336</v>
      </c>
      <c r="D573" s="107" t="s">
        <v>13634</v>
      </c>
      <c r="E573" s="107">
        <f t="shared" si="8"/>
        <v>2510050265</v>
      </c>
      <c r="F573" s="107" t="s">
        <v>16374</v>
      </c>
      <c r="G573" s="107" t="s">
        <v>16777</v>
      </c>
      <c r="H573" s="107" t="s">
        <v>13929</v>
      </c>
      <c r="I573" s="107" t="s">
        <v>14048</v>
      </c>
    </row>
    <row r="574" spans="1:12" hidden="1" x14ac:dyDescent="0.2">
      <c r="A574" s="107" t="s">
        <v>13336</v>
      </c>
      <c r="D574" s="107" t="s">
        <v>13635</v>
      </c>
      <c r="E574" s="107">
        <f t="shared" si="8"/>
        <v>2510050270</v>
      </c>
      <c r="F574" s="107" t="s">
        <v>16374</v>
      </c>
      <c r="G574" s="107" t="s">
        <v>16777</v>
      </c>
      <c r="H574" s="107" t="s">
        <v>13929</v>
      </c>
      <c r="I574" s="107" t="s">
        <v>14050</v>
      </c>
      <c r="K574" s="109"/>
      <c r="L574" s="107"/>
    </row>
    <row r="575" spans="1:12" hidden="1" x14ac:dyDescent="0.2">
      <c r="A575" s="107" t="s">
        <v>13336</v>
      </c>
      <c r="D575" s="107" t="s">
        <v>13636</v>
      </c>
      <c r="E575" s="107">
        <f t="shared" si="8"/>
        <v>2510050275</v>
      </c>
      <c r="F575" s="107" t="s">
        <v>16374</v>
      </c>
      <c r="G575" s="107" t="s">
        <v>16777</v>
      </c>
      <c r="H575" s="107" t="s">
        <v>13929</v>
      </c>
      <c r="I575" s="107" t="s">
        <v>14052</v>
      </c>
    </row>
    <row r="576" spans="1:12" hidden="1" x14ac:dyDescent="0.2">
      <c r="A576" s="107" t="s">
        <v>13336</v>
      </c>
      <c r="D576" s="107" t="s">
        <v>13637</v>
      </c>
      <c r="E576" s="107">
        <f t="shared" si="8"/>
        <v>2510050285</v>
      </c>
      <c r="F576" s="107" t="s">
        <v>16374</v>
      </c>
      <c r="G576" s="107" t="s">
        <v>16777</v>
      </c>
      <c r="H576" s="107" t="s">
        <v>13929</v>
      </c>
      <c r="I576" s="107" t="s">
        <v>14054</v>
      </c>
    </row>
    <row r="577" spans="1:12" hidden="1" x14ac:dyDescent="0.2">
      <c r="A577" s="107" t="s">
        <v>13336</v>
      </c>
      <c r="D577" s="107" t="s">
        <v>13638</v>
      </c>
      <c r="E577" s="107">
        <f t="shared" si="8"/>
        <v>2510050295</v>
      </c>
      <c r="F577" s="107" t="s">
        <v>16374</v>
      </c>
      <c r="G577" s="107" t="s">
        <v>16777</v>
      </c>
      <c r="H577" s="107" t="s">
        <v>13929</v>
      </c>
      <c r="I577" s="107" t="s">
        <v>14056</v>
      </c>
    </row>
    <row r="578" spans="1:12" hidden="1" x14ac:dyDescent="0.2">
      <c r="A578" s="107" t="s">
        <v>13336</v>
      </c>
      <c r="D578" s="107" t="s">
        <v>13639</v>
      </c>
      <c r="E578" s="107">
        <f t="shared" ref="E578:E641" si="9">VALUE(D578)</f>
        <v>2510050310</v>
      </c>
      <c r="F578" s="107" t="s">
        <v>16374</v>
      </c>
      <c r="G578" s="107" t="s">
        <v>16777</v>
      </c>
      <c r="H578" s="107" t="s">
        <v>13929</v>
      </c>
      <c r="I578" s="107" t="s">
        <v>14058</v>
      </c>
      <c r="L578" s="107"/>
    </row>
    <row r="579" spans="1:12" hidden="1" x14ac:dyDescent="0.2">
      <c r="A579" s="107" t="s">
        <v>13336</v>
      </c>
      <c r="D579" s="107" t="s">
        <v>13640</v>
      </c>
      <c r="E579" s="107">
        <f t="shared" si="9"/>
        <v>2510050320</v>
      </c>
      <c r="F579" s="107" t="s">
        <v>16374</v>
      </c>
      <c r="G579" s="107" t="s">
        <v>16777</v>
      </c>
      <c r="H579" s="107" t="s">
        <v>13929</v>
      </c>
      <c r="I579" s="107" t="s">
        <v>14060</v>
      </c>
    </row>
    <row r="580" spans="1:12" hidden="1" x14ac:dyDescent="0.2">
      <c r="A580" s="107" t="s">
        <v>13336</v>
      </c>
      <c r="D580" s="107" t="s">
        <v>13641</v>
      </c>
      <c r="E580" s="107">
        <f t="shared" si="9"/>
        <v>2510050345</v>
      </c>
      <c r="F580" s="107" t="s">
        <v>16374</v>
      </c>
      <c r="G580" s="107" t="s">
        <v>16777</v>
      </c>
      <c r="H580" s="107" t="s">
        <v>13929</v>
      </c>
      <c r="I580" s="107" t="s">
        <v>10758</v>
      </c>
    </row>
    <row r="581" spans="1:12" hidden="1" x14ac:dyDescent="0.2">
      <c r="A581" s="107" t="s">
        <v>13336</v>
      </c>
      <c r="D581" s="107" t="s">
        <v>13642</v>
      </c>
      <c r="E581" s="107">
        <f t="shared" si="9"/>
        <v>2510050350</v>
      </c>
      <c r="F581" s="107" t="s">
        <v>16374</v>
      </c>
      <c r="G581" s="107" t="s">
        <v>16777</v>
      </c>
      <c r="H581" s="107" t="s">
        <v>13929</v>
      </c>
      <c r="I581" s="107" t="s">
        <v>16845</v>
      </c>
    </row>
    <row r="582" spans="1:12" hidden="1" x14ac:dyDescent="0.2">
      <c r="A582" s="107" t="s">
        <v>13336</v>
      </c>
      <c r="D582" s="107" t="s">
        <v>13643</v>
      </c>
      <c r="E582" s="107">
        <f t="shared" si="9"/>
        <v>2510050370</v>
      </c>
      <c r="F582" s="107" t="s">
        <v>16374</v>
      </c>
      <c r="G582" s="107" t="s">
        <v>16777</v>
      </c>
      <c r="H582" s="107" t="s">
        <v>13929</v>
      </c>
      <c r="I582" s="107" t="s">
        <v>10760</v>
      </c>
    </row>
    <row r="583" spans="1:12" hidden="1" x14ac:dyDescent="0.2">
      <c r="A583" s="107" t="s">
        <v>13336</v>
      </c>
      <c r="D583" s="107" t="s">
        <v>13644</v>
      </c>
      <c r="E583" s="107">
        <f t="shared" si="9"/>
        <v>2510050380</v>
      </c>
      <c r="F583" s="107" t="s">
        <v>16374</v>
      </c>
      <c r="G583" s="107" t="s">
        <v>16777</v>
      </c>
      <c r="H583" s="107" t="s">
        <v>13929</v>
      </c>
      <c r="I583" s="107" t="s">
        <v>16848</v>
      </c>
    </row>
    <row r="584" spans="1:12" hidden="1" x14ac:dyDescent="0.2">
      <c r="A584" s="107" t="s">
        <v>13336</v>
      </c>
      <c r="D584" s="107" t="s">
        <v>13645</v>
      </c>
      <c r="E584" s="107">
        <f t="shared" si="9"/>
        <v>2510050385</v>
      </c>
      <c r="F584" s="107" t="s">
        <v>16374</v>
      </c>
      <c r="G584" s="107" t="s">
        <v>16777</v>
      </c>
      <c r="H584" s="107" t="s">
        <v>13929</v>
      </c>
      <c r="I584" s="107" t="s">
        <v>16850</v>
      </c>
    </row>
    <row r="585" spans="1:12" hidden="1" x14ac:dyDescent="0.2">
      <c r="A585" s="107" t="s">
        <v>13336</v>
      </c>
      <c r="D585" s="107" t="s">
        <v>13646</v>
      </c>
      <c r="E585" s="107">
        <f t="shared" si="9"/>
        <v>2510050405</v>
      </c>
      <c r="F585" s="107" t="s">
        <v>16374</v>
      </c>
      <c r="G585" s="107" t="s">
        <v>16777</v>
      </c>
      <c r="H585" s="107" t="s">
        <v>13929</v>
      </c>
      <c r="I585" s="107" t="s">
        <v>16852</v>
      </c>
    </row>
    <row r="586" spans="1:12" hidden="1" x14ac:dyDescent="0.2">
      <c r="A586" s="107" t="s">
        <v>13336</v>
      </c>
      <c r="D586" s="107" t="s">
        <v>13647</v>
      </c>
      <c r="E586" s="107">
        <f t="shared" si="9"/>
        <v>2510050900</v>
      </c>
      <c r="F586" s="107" t="s">
        <v>16374</v>
      </c>
      <c r="G586" s="107" t="s">
        <v>16777</v>
      </c>
      <c r="H586" s="107" t="s">
        <v>13929</v>
      </c>
      <c r="I586" s="107" t="s">
        <v>13918</v>
      </c>
      <c r="K586" s="109"/>
      <c r="L586" s="107"/>
    </row>
    <row r="587" spans="1:12" hidden="1" x14ac:dyDescent="0.2">
      <c r="A587" s="107" t="s">
        <v>13336</v>
      </c>
      <c r="D587" s="107" t="s">
        <v>13648</v>
      </c>
      <c r="E587" s="107">
        <f t="shared" si="9"/>
        <v>2510995000</v>
      </c>
      <c r="F587" s="107" t="s">
        <v>16374</v>
      </c>
      <c r="G587" s="107" t="s">
        <v>16777</v>
      </c>
      <c r="H587" s="107" t="s">
        <v>13977</v>
      </c>
      <c r="I587" s="107" t="s">
        <v>13907</v>
      </c>
    </row>
    <row r="588" spans="1:12" hidden="1" x14ac:dyDescent="0.2">
      <c r="A588" s="107" t="s">
        <v>13336</v>
      </c>
      <c r="D588" s="107" t="s">
        <v>13649</v>
      </c>
      <c r="E588" s="107">
        <f t="shared" si="9"/>
        <v>2510995030</v>
      </c>
      <c r="F588" s="107" t="s">
        <v>16374</v>
      </c>
      <c r="G588" s="107" t="s">
        <v>16777</v>
      </c>
      <c r="H588" s="107" t="s">
        <v>13977</v>
      </c>
      <c r="I588" s="107" t="s">
        <v>16779</v>
      </c>
    </row>
    <row r="589" spans="1:12" hidden="1" x14ac:dyDescent="0.2">
      <c r="A589" s="107" t="s">
        <v>13336</v>
      </c>
      <c r="D589" s="107" t="s">
        <v>13650</v>
      </c>
      <c r="E589" s="107">
        <f t="shared" si="9"/>
        <v>2510995060</v>
      </c>
      <c r="F589" s="107" t="s">
        <v>16374</v>
      </c>
      <c r="G589" s="107" t="s">
        <v>16777</v>
      </c>
      <c r="H589" s="107" t="s">
        <v>13977</v>
      </c>
      <c r="I589" s="107" t="s">
        <v>16781</v>
      </c>
      <c r="K589" s="109"/>
      <c r="L589" s="107"/>
    </row>
    <row r="590" spans="1:12" hidden="1" x14ac:dyDescent="0.2">
      <c r="A590" s="107" t="s">
        <v>13336</v>
      </c>
      <c r="D590" s="107" t="s">
        <v>13651</v>
      </c>
      <c r="E590" s="107">
        <f t="shared" si="9"/>
        <v>2510995065</v>
      </c>
      <c r="F590" s="107" t="s">
        <v>16374</v>
      </c>
      <c r="G590" s="107" t="s">
        <v>16777</v>
      </c>
      <c r="H590" s="107" t="s">
        <v>13977</v>
      </c>
      <c r="I590" s="107" t="s">
        <v>11103</v>
      </c>
    </row>
    <row r="591" spans="1:12" hidden="1" x14ac:dyDescent="0.2">
      <c r="A591" s="107" t="s">
        <v>13336</v>
      </c>
      <c r="D591" s="107" t="s">
        <v>13652</v>
      </c>
      <c r="E591" s="107">
        <f t="shared" si="9"/>
        <v>2510995070</v>
      </c>
      <c r="F591" s="107" t="s">
        <v>16374</v>
      </c>
      <c r="G591" s="107" t="s">
        <v>16777</v>
      </c>
      <c r="H591" s="107" t="s">
        <v>13977</v>
      </c>
      <c r="I591" s="107" t="s">
        <v>11105</v>
      </c>
    </row>
    <row r="592" spans="1:12" hidden="1" x14ac:dyDescent="0.2">
      <c r="A592" s="107" t="s">
        <v>13336</v>
      </c>
      <c r="D592" s="107" t="s">
        <v>13653</v>
      </c>
      <c r="E592" s="107">
        <f t="shared" si="9"/>
        <v>2510995100</v>
      </c>
      <c r="F592" s="107" t="s">
        <v>16374</v>
      </c>
      <c r="G592" s="107" t="s">
        <v>16777</v>
      </c>
      <c r="H592" s="107" t="s">
        <v>13977</v>
      </c>
      <c r="I592" s="107" t="s">
        <v>14030</v>
      </c>
    </row>
    <row r="593" spans="1:12" hidden="1" x14ac:dyDescent="0.2">
      <c r="A593" s="107" t="s">
        <v>13336</v>
      </c>
      <c r="D593" s="107" t="s">
        <v>13654</v>
      </c>
      <c r="E593" s="107">
        <f t="shared" si="9"/>
        <v>2510995165</v>
      </c>
      <c r="F593" s="107" t="s">
        <v>16374</v>
      </c>
      <c r="G593" s="107" t="s">
        <v>16777</v>
      </c>
      <c r="H593" s="107" t="s">
        <v>13977</v>
      </c>
      <c r="I593" s="107" t="s">
        <v>14032</v>
      </c>
    </row>
    <row r="594" spans="1:12" hidden="1" x14ac:dyDescent="0.2">
      <c r="A594" s="107" t="s">
        <v>13336</v>
      </c>
      <c r="D594" s="107" t="s">
        <v>13655</v>
      </c>
      <c r="E594" s="107">
        <f t="shared" si="9"/>
        <v>2510995185</v>
      </c>
      <c r="F594" s="107" t="s">
        <v>16374</v>
      </c>
      <c r="G594" s="107" t="s">
        <v>16777</v>
      </c>
      <c r="H594" s="107" t="s">
        <v>13977</v>
      </c>
      <c r="I594" s="107" t="s">
        <v>14034</v>
      </c>
      <c r="K594" s="109"/>
      <c r="L594" s="107"/>
    </row>
    <row r="595" spans="1:12" hidden="1" x14ac:dyDescent="0.2">
      <c r="A595" s="107" t="s">
        <v>13336</v>
      </c>
      <c r="D595" s="107" t="s">
        <v>13656</v>
      </c>
      <c r="E595" s="107">
        <f t="shared" si="9"/>
        <v>2510995195</v>
      </c>
      <c r="F595" s="107" t="s">
        <v>16374</v>
      </c>
      <c r="G595" s="107" t="s">
        <v>16777</v>
      </c>
      <c r="H595" s="107" t="s">
        <v>13977</v>
      </c>
      <c r="I595" s="107" t="s">
        <v>14036</v>
      </c>
    </row>
    <row r="596" spans="1:12" hidden="1" x14ac:dyDescent="0.2">
      <c r="A596" s="107" t="s">
        <v>13336</v>
      </c>
      <c r="D596" s="107" t="s">
        <v>13657</v>
      </c>
      <c r="E596" s="107">
        <f t="shared" si="9"/>
        <v>2510995220</v>
      </c>
      <c r="F596" s="107" t="s">
        <v>16374</v>
      </c>
      <c r="G596" s="107" t="s">
        <v>16777</v>
      </c>
      <c r="H596" s="107" t="s">
        <v>13977</v>
      </c>
      <c r="I596" s="107" t="s">
        <v>14038</v>
      </c>
    </row>
    <row r="597" spans="1:12" hidden="1" x14ac:dyDescent="0.2">
      <c r="A597" s="107" t="s">
        <v>13336</v>
      </c>
      <c r="D597" s="107" t="s">
        <v>13658</v>
      </c>
      <c r="E597" s="107">
        <f t="shared" si="9"/>
        <v>2510995235</v>
      </c>
      <c r="F597" s="107" t="s">
        <v>16374</v>
      </c>
      <c r="G597" s="107" t="s">
        <v>16777</v>
      </c>
      <c r="H597" s="107" t="s">
        <v>13977</v>
      </c>
      <c r="I597" s="107" t="s">
        <v>14040</v>
      </c>
    </row>
    <row r="598" spans="1:12" hidden="1" x14ac:dyDescent="0.2">
      <c r="A598" s="107" t="s">
        <v>13336</v>
      </c>
      <c r="D598" s="107" t="s">
        <v>13659</v>
      </c>
      <c r="E598" s="107">
        <f t="shared" si="9"/>
        <v>2510995240</v>
      </c>
      <c r="F598" s="107" t="s">
        <v>16374</v>
      </c>
      <c r="G598" s="107" t="s">
        <v>16777</v>
      </c>
      <c r="H598" s="107" t="s">
        <v>13977</v>
      </c>
      <c r="I598" s="107" t="s">
        <v>14042</v>
      </c>
    </row>
    <row r="599" spans="1:12" hidden="1" x14ac:dyDescent="0.2">
      <c r="A599" s="107" t="s">
        <v>13336</v>
      </c>
      <c r="D599" s="107" t="s">
        <v>13660</v>
      </c>
      <c r="E599" s="107">
        <f t="shared" si="9"/>
        <v>2510995250</v>
      </c>
      <c r="F599" s="107" t="s">
        <v>16374</v>
      </c>
      <c r="G599" s="107" t="s">
        <v>16777</v>
      </c>
      <c r="H599" s="107" t="s">
        <v>13977</v>
      </c>
      <c r="I599" s="107" t="s">
        <v>14044</v>
      </c>
    </row>
    <row r="600" spans="1:12" hidden="1" x14ac:dyDescent="0.2">
      <c r="A600" s="107" t="s">
        <v>13336</v>
      </c>
      <c r="D600" s="107" t="s">
        <v>13661</v>
      </c>
      <c r="E600" s="107">
        <f t="shared" si="9"/>
        <v>2510995260</v>
      </c>
      <c r="F600" s="107" t="s">
        <v>16374</v>
      </c>
      <c r="G600" s="107" t="s">
        <v>16777</v>
      </c>
      <c r="H600" s="107" t="s">
        <v>13977</v>
      </c>
      <c r="I600" s="107" t="s">
        <v>14046</v>
      </c>
    </row>
    <row r="601" spans="1:12" hidden="1" x14ac:dyDescent="0.2">
      <c r="A601" s="107" t="s">
        <v>13336</v>
      </c>
      <c r="D601" s="107" t="s">
        <v>13662</v>
      </c>
      <c r="E601" s="107">
        <f t="shared" si="9"/>
        <v>2510995265</v>
      </c>
      <c r="F601" s="107" t="s">
        <v>16374</v>
      </c>
      <c r="G601" s="107" t="s">
        <v>16777</v>
      </c>
      <c r="H601" s="107" t="s">
        <v>13977</v>
      </c>
      <c r="I601" s="107" t="s">
        <v>14048</v>
      </c>
    </row>
    <row r="602" spans="1:12" hidden="1" x14ac:dyDescent="0.2">
      <c r="A602" s="107" t="s">
        <v>13336</v>
      </c>
      <c r="D602" s="107" t="s">
        <v>13663</v>
      </c>
      <c r="E602" s="107">
        <f t="shared" si="9"/>
        <v>2510995270</v>
      </c>
      <c r="F602" s="107" t="s">
        <v>16374</v>
      </c>
      <c r="G602" s="107" t="s">
        <v>16777</v>
      </c>
      <c r="H602" s="107" t="s">
        <v>13977</v>
      </c>
      <c r="I602" s="107" t="s">
        <v>14050</v>
      </c>
      <c r="K602" s="109"/>
      <c r="L602" s="107"/>
    </row>
    <row r="603" spans="1:12" hidden="1" x14ac:dyDescent="0.2">
      <c r="A603" s="107" t="s">
        <v>13336</v>
      </c>
      <c r="D603" s="107" t="s">
        <v>13664</v>
      </c>
      <c r="E603" s="107">
        <f t="shared" si="9"/>
        <v>2510995275</v>
      </c>
      <c r="F603" s="107" t="s">
        <v>16374</v>
      </c>
      <c r="G603" s="107" t="s">
        <v>16777</v>
      </c>
      <c r="H603" s="107" t="s">
        <v>13977</v>
      </c>
      <c r="I603" s="107" t="s">
        <v>14052</v>
      </c>
    </row>
    <row r="604" spans="1:12" hidden="1" x14ac:dyDescent="0.2">
      <c r="A604" s="107" t="s">
        <v>13336</v>
      </c>
      <c r="D604" s="107" t="s">
        <v>13665</v>
      </c>
      <c r="E604" s="107">
        <f t="shared" si="9"/>
        <v>2510995285</v>
      </c>
      <c r="F604" s="107" t="s">
        <v>16374</v>
      </c>
      <c r="G604" s="107" t="s">
        <v>16777</v>
      </c>
      <c r="H604" s="107" t="s">
        <v>13977</v>
      </c>
      <c r="I604" s="107" t="s">
        <v>14054</v>
      </c>
    </row>
    <row r="605" spans="1:12" hidden="1" x14ac:dyDescent="0.2">
      <c r="A605" s="107" t="s">
        <v>13336</v>
      </c>
      <c r="D605" s="107" t="s">
        <v>13666</v>
      </c>
      <c r="E605" s="107">
        <f t="shared" si="9"/>
        <v>2510995295</v>
      </c>
      <c r="F605" s="107" t="s">
        <v>16374</v>
      </c>
      <c r="G605" s="107" t="s">
        <v>16777</v>
      </c>
      <c r="H605" s="107" t="s">
        <v>13977</v>
      </c>
      <c r="I605" s="107" t="s">
        <v>14056</v>
      </c>
    </row>
    <row r="606" spans="1:12" hidden="1" x14ac:dyDescent="0.2">
      <c r="A606" s="107" t="s">
        <v>13336</v>
      </c>
      <c r="D606" s="107" t="s">
        <v>13667</v>
      </c>
      <c r="E606" s="107">
        <f t="shared" si="9"/>
        <v>2510995310</v>
      </c>
      <c r="F606" s="107" t="s">
        <v>16374</v>
      </c>
      <c r="G606" s="107" t="s">
        <v>16777</v>
      </c>
      <c r="H606" s="107" t="s">
        <v>13977</v>
      </c>
      <c r="I606" s="107" t="s">
        <v>14058</v>
      </c>
      <c r="L606" s="107"/>
    </row>
    <row r="607" spans="1:12" hidden="1" x14ac:dyDescent="0.2">
      <c r="A607" s="107" t="s">
        <v>13336</v>
      </c>
      <c r="D607" s="107" t="s">
        <v>13668</v>
      </c>
      <c r="E607" s="107">
        <f t="shared" si="9"/>
        <v>2510995320</v>
      </c>
      <c r="F607" s="107" t="s">
        <v>16374</v>
      </c>
      <c r="G607" s="107" t="s">
        <v>16777</v>
      </c>
      <c r="H607" s="107" t="s">
        <v>13977</v>
      </c>
      <c r="I607" s="107" t="s">
        <v>14060</v>
      </c>
    </row>
    <row r="608" spans="1:12" hidden="1" x14ac:dyDescent="0.2">
      <c r="A608" s="107" t="s">
        <v>13336</v>
      </c>
      <c r="D608" s="107" t="s">
        <v>13669</v>
      </c>
      <c r="E608" s="107">
        <f t="shared" si="9"/>
        <v>2510995345</v>
      </c>
      <c r="F608" s="107" t="s">
        <v>16374</v>
      </c>
      <c r="G608" s="107" t="s">
        <v>16777</v>
      </c>
      <c r="H608" s="107" t="s">
        <v>13977</v>
      </c>
      <c r="I608" s="107" t="s">
        <v>10758</v>
      </c>
    </row>
    <row r="609" spans="1:12" hidden="1" x14ac:dyDescent="0.2">
      <c r="A609" s="107" t="s">
        <v>13336</v>
      </c>
      <c r="D609" s="107" t="s">
        <v>13670</v>
      </c>
      <c r="E609" s="107">
        <f t="shared" si="9"/>
        <v>2510995350</v>
      </c>
      <c r="F609" s="107" t="s">
        <v>16374</v>
      </c>
      <c r="G609" s="107" t="s">
        <v>16777</v>
      </c>
      <c r="H609" s="107" t="s">
        <v>13977</v>
      </c>
      <c r="I609" s="107" t="s">
        <v>16845</v>
      </c>
    </row>
    <row r="610" spans="1:12" hidden="1" x14ac:dyDescent="0.2">
      <c r="A610" s="107" t="s">
        <v>13336</v>
      </c>
      <c r="D610" s="107" t="s">
        <v>13671</v>
      </c>
      <c r="E610" s="107">
        <f t="shared" si="9"/>
        <v>2510995370</v>
      </c>
      <c r="F610" s="107" t="s">
        <v>16374</v>
      </c>
      <c r="G610" s="107" t="s">
        <v>16777</v>
      </c>
      <c r="H610" s="107" t="s">
        <v>13977</v>
      </c>
      <c r="I610" s="107" t="s">
        <v>10760</v>
      </c>
    </row>
    <row r="611" spans="1:12" hidden="1" x14ac:dyDescent="0.2">
      <c r="A611" s="107" t="s">
        <v>13336</v>
      </c>
      <c r="D611" s="107" t="s">
        <v>13672</v>
      </c>
      <c r="E611" s="107">
        <f t="shared" si="9"/>
        <v>2510995380</v>
      </c>
      <c r="F611" s="107" t="s">
        <v>16374</v>
      </c>
      <c r="G611" s="107" t="s">
        <v>16777</v>
      </c>
      <c r="H611" s="107" t="s">
        <v>13977</v>
      </c>
      <c r="I611" s="107" t="s">
        <v>16848</v>
      </c>
    </row>
    <row r="612" spans="1:12" hidden="1" x14ac:dyDescent="0.2">
      <c r="A612" s="107" t="s">
        <v>13336</v>
      </c>
      <c r="D612" s="107" t="s">
        <v>13673</v>
      </c>
      <c r="E612" s="107">
        <f t="shared" si="9"/>
        <v>2510995385</v>
      </c>
      <c r="F612" s="107" t="s">
        <v>16374</v>
      </c>
      <c r="G612" s="107" t="s">
        <v>16777</v>
      </c>
      <c r="H612" s="107" t="s">
        <v>13977</v>
      </c>
      <c r="I612" s="107" t="s">
        <v>16850</v>
      </c>
    </row>
    <row r="613" spans="1:12" hidden="1" x14ac:dyDescent="0.2">
      <c r="A613" s="107" t="s">
        <v>13336</v>
      </c>
      <c r="D613" s="107" t="s">
        <v>13674</v>
      </c>
      <c r="E613" s="107">
        <f t="shared" si="9"/>
        <v>2510995405</v>
      </c>
      <c r="F613" s="107" t="s">
        <v>16374</v>
      </c>
      <c r="G613" s="107" t="s">
        <v>16777</v>
      </c>
      <c r="H613" s="107" t="s">
        <v>13977</v>
      </c>
      <c r="I613" s="107" t="s">
        <v>16852</v>
      </c>
    </row>
    <row r="614" spans="1:12" hidden="1" x14ac:dyDescent="0.2">
      <c r="A614" s="107" t="s">
        <v>13336</v>
      </c>
      <c r="D614" s="107" t="s">
        <v>13675</v>
      </c>
      <c r="E614" s="107">
        <f t="shared" si="9"/>
        <v>2515000000</v>
      </c>
      <c r="F614" s="107" t="s">
        <v>16374</v>
      </c>
      <c r="G614" s="107" t="s">
        <v>16444</v>
      </c>
      <c r="H614" s="107" t="s">
        <v>13986</v>
      </c>
      <c r="I614" s="107" t="s">
        <v>13907</v>
      </c>
    </row>
    <row r="615" spans="1:12" hidden="1" x14ac:dyDescent="0.2">
      <c r="A615" s="107" t="s">
        <v>13336</v>
      </c>
      <c r="D615" s="107" t="s">
        <v>16445</v>
      </c>
      <c r="E615" s="107">
        <f t="shared" si="9"/>
        <v>2515000030</v>
      </c>
      <c r="F615" s="107" t="s">
        <v>16374</v>
      </c>
      <c r="G615" s="107" t="s">
        <v>16444</v>
      </c>
      <c r="H615" s="107" t="s">
        <v>13986</v>
      </c>
      <c r="I615" s="107" t="s">
        <v>16779</v>
      </c>
    </row>
    <row r="616" spans="1:12" hidden="1" x14ac:dyDescent="0.2">
      <c r="A616" s="107" t="s">
        <v>13336</v>
      </c>
      <c r="D616" s="107" t="s">
        <v>16446</v>
      </c>
      <c r="E616" s="107">
        <f t="shared" si="9"/>
        <v>2515000060</v>
      </c>
      <c r="F616" s="107" t="s">
        <v>16374</v>
      </c>
      <c r="G616" s="107" t="s">
        <v>16444</v>
      </c>
      <c r="H616" s="107" t="s">
        <v>13986</v>
      </c>
      <c r="I616" s="107" t="s">
        <v>16781</v>
      </c>
      <c r="K616" s="109"/>
      <c r="L616" s="107"/>
    </row>
    <row r="617" spans="1:12" hidden="1" x14ac:dyDescent="0.2">
      <c r="A617" s="107" t="s">
        <v>13336</v>
      </c>
      <c r="D617" s="107" t="s">
        <v>16447</v>
      </c>
      <c r="E617" s="107">
        <f t="shared" si="9"/>
        <v>2515000065</v>
      </c>
      <c r="F617" s="107" t="s">
        <v>16374</v>
      </c>
      <c r="G617" s="107" t="s">
        <v>16444</v>
      </c>
      <c r="H617" s="107" t="s">
        <v>13986</v>
      </c>
      <c r="I617" s="107" t="s">
        <v>11103</v>
      </c>
    </row>
    <row r="618" spans="1:12" hidden="1" x14ac:dyDescent="0.2">
      <c r="A618" s="107" t="s">
        <v>13336</v>
      </c>
      <c r="D618" s="107" t="s">
        <v>16448</v>
      </c>
      <c r="E618" s="107">
        <f t="shared" si="9"/>
        <v>2515000070</v>
      </c>
      <c r="F618" s="107" t="s">
        <v>16374</v>
      </c>
      <c r="G618" s="107" t="s">
        <v>16444</v>
      </c>
      <c r="H618" s="107" t="s">
        <v>13986</v>
      </c>
      <c r="I618" s="107" t="s">
        <v>11105</v>
      </c>
    </row>
    <row r="619" spans="1:12" hidden="1" x14ac:dyDescent="0.2">
      <c r="A619" s="107" t="s">
        <v>13336</v>
      </c>
      <c r="D619" s="107" t="s">
        <v>16449</v>
      </c>
      <c r="E619" s="107">
        <f t="shared" si="9"/>
        <v>2515000100</v>
      </c>
      <c r="F619" s="107" t="s">
        <v>16374</v>
      </c>
      <c r="G619" s="107" t="s">
        <v>16444</v>
      </c>
      <c r="H619" s="107" t="s">
        <v>13986</v>
      </c>
      <c r="I619" s="107" t="s">
        <v>14030</v>
      </c>
    </row>
    <row r="620" spans="1:12" hidden="1" x14ac:dyDescent="0.2">
      <c r="A620" s="107" t="s">
        <v>13336</v>
      </c>
      <c r="D620" s="107" t="s">
        <v>16450</v>
      </c>
      <c r="E620" s="107">
        <f t="shared" si="9"/>
        <v>2515000165</v>
      </c>
      <c r="F620" s="107" t="s">
        <v>16374</v>
      </c>
      <c r="G620" s="107" t="s">
        <v>16444</v>
      </c>
      <c r="H620" s="107" t="s">
        <v>13986</v>
      </c>
      <c r="I620" s="107" t="s">
        <v>14032</v>
      </c>
    </row>
    <row r="621" spans="1:12" hidden="1" x14ac:dyDescent="0.2">
      <c r="A621" s="107" t="s">
        <v>13336</v>
      </c>
      <c r="D621" s="107" t="s">
        <v>16451</v>
      </c>
      <c r="E621" s="107">
        <f t="shared" si="9"/>
        <v>2515000185</v>
      </c>
      <c r="F621" s="107" t="s">
        <v>16374</v>
      </c>
      <c r="G621" s="107" t="s">
        <v>16444</v>
      </c>
      <c r="H621" s="107" t="s">
        <v>13986</v>
      </c>
      <c r="I621" s="107" t="s">
        <v>14034</v>
      </c>
      <c r="K621" s="109"/>
      <c r="L621" s="107"/>
    </row>
    <row r="622" spans="1:12" hidden="1" x14ac:dyDescent="0.2">
      <c r="A622" s="107" t="s">
        <v>13336</v>
      </c>
      <c r="D622" s="107" t="s">
        <v>16452</v>
      </c>
      <c r="E622" s="107">
        <f t="shared" si="9"/>
        <v>2515000195</v>
      </c>
      <c r="F622" s="107" t="s">
        <v>16374</v>
      </c>
      <c r="G622" s="107" t="s">
        <v>16444</v>
      </c>
      <c r="H622" s="107" t="s">
        <v>13986</v>
      </c>
      <c r="I622" s="107" t="s">
        <v>14036</v>
      </c>
    </row>
    <row r="623" spans="1:12" hidden="1" x14ac:dyDescent="0.2">
      <c r="A623" s="107" t="s">
        <v>13336</v>
      </c>
      <c r="D623" s="107" t="s">
        <v>16453</v>
      </c>
      <c r="E623" s="107">
        <f t="shared" si="9"/>
        <v>2515000220</v>
      </c>
      <c r="F623" s="107" t="s">
        <v>16374</v>
      </c>
      <c r="G623" s="107" t="s">
        <v>16444</v>
      </c>
      <c r="H623" s="107" t="s">
        <v>13986</v>
      </c>
      <c r="I623" s="107" t="s">
        <v>14038</v>
      </c>
    </row>
    <row r="624" spans="1:12" hidden="1" x14ac:dyDescent="0.2">
      <c r="A624" s="107" t="s">
        <v>13336</v>
      </c>
      <c r="D624" s="107" t="s">
        <v>16454</v>
      </c>
      <c r="E624" s="107">
        <f t="shared" si="9"/>
        <v>2515000235</v>
      </c>
      <c r="F624" s="107" t="s">
        <v>16374</v>
      </c>
      <c r="G624" s="107" t="s">
        <v>16444</v>
      </c>
      <c r="H624" s="107" t="s">
        <v>13986</v>
      </c>
      <c r="I624" s="107" t="s">
        <v>14040</v>
      </c>
    </row>
    <row r="625" spans="1:12" hidden="1" x14ac:dyDescent="0.2">
      <c r="A625" s="107" t="s">
        <v>13336</v>
      </c>
      <c r="D625" s="107" t="s">
        <v>16455</v>
      </c>
      <c r="E625" s="107">
        <f t="shared" si="9"/>
        <v>2515000240</v>
      </c>
      <c r="F625" s="107" t="s">
        <v>16374</v>
      </c>
      <c r="G625" s="107" t="s">
        <v>16444</v>
      </c>
      <c r="H625" s="107" t="s">
        <v>13986</v>
      </c>
      <c r="I625" s="107" t="s">
        <v>14042</v>
      </c>
    </row>
    <row r="626" spans="1:12" hidden="1" x14ac:dyDescent="0.2">
      <c r="A626" s="107" t="s">
        <v>13336</v>
      </c>
      <c r="D626" s="107" t="s">
        <v>16456</v>
      </c>
      <c r="E626" s="107">
        <f t="shared" si="9"/>
        <v>2515000250</v>
      </c>
      <c r="F626" s="107" t="s">
        <v>16374</v>
      </c>
      <c r="G626" s="107" t="s">
        <v>16444</v>
      </c>
      <c r="H626" s="107" t="s">
        <v>13986</v>
      </c>
      <c r="I626" s="107" t="s">
        <v>14044</v>
      </c>
    </row>
    <row r="627" spans="1:12" hidden="1" x14ac:dyDescent="0.2">
      <c r="A627" s="107" t="s">
        <v>13336</v>
      </c>
      <c r="D627" s="107" t="s">
        <v>16457</v>
      </c>
      <c r="E627" s="107">
        <f t="shared" si="9"/>
        <v>2515000260</v>
      </c>
      <c r="F627" s="107" t="s">
        <v>16374</v>
      </c>
      <c r="G627" s="107" t="s">
        <v>16444</v>
      </c>
      <c r="H627" s="107" t="s">
        <v>13986</v>
      </c>
      <c r="I627" s="107" t="s">
        <v>14046</v>
      </c>
    </row>
    <row r="628" spans="1:12" hidden="1" x14ac:dyDescent="0.2">
      <c r="A628" s="107" t="s">
        <v>13336</v>
      </c>
      <c r="D628" s="107" t="s">
        <v>16458</v>
      </c>
      <c r="E628" s="107">
        <f t="shared" si="9"/>
        <v>2515000265</v>
      </c>
      <c r="F628" s="107" t="s">
        <v>16374</v>
      </c>
      <c r="G628" s="107" t="s">
        <v>16444</v>
      </c>
      <c r="H628" s="107" t="s">
        <v>13986</v>
      </c>
      <c r="I628" s="107" t="s">
        <v>14048</v>
      </c>
    </row>
    <row r="629" spans="1:12" hidden="1" x14ac:dyDescent="0.2">
      <c r="A629" s="107" t="s">
        <v>13336</v>
      </c>
      <c r="D629" s="107" t="s">
        <v>16459</v>
      </c>
      <c r="E629" s="107">
        <f t="shared" si="9"/>
        <v>2515000270</v>
      </c>
      <c r="F629" s="107" t="s">
        <v>16374</v>
      </c>
      <c r="G629" s="107" t="s">
        <v>16444</v>
      </c>
      <c r="H629" s="107" t="s">
        <v>13986</v>
      </c>
      <c r="I629" s="107" t="s">
        <v>14050</v>
      </c>
      <c r="K629" s="109"/>
      <c r="L629" s="107"/>
    </row>
    <row r="630" spans="1:12" hidden="1" x14ac:dyDescent="0.2">
      <c r="A630" s="107" t="s">
        <v>13336</v>
      </c>
      <c r="D630" s="107" t="s">
        <v>16460</v>
      </c>
      <c r="E630" s="107">
        <f t="shared" si="9"/>
        <v>2515000275</v>
      </c>
      <c r="F630" s="107" t="s">
        <v>16374</v>
      </c>
      <c r="G630" s="107" t="s">
        <v>16444</v>
      </c>
      <c r="H630" s="107" t="s">
        <v>13986</v>
      </c>
      <c r="I630" s="107" t="s">
        <v>14052</v>
      </c>
    </row>
    <row r="631" spans="1:12" hidden="1" x14ac:dyDescent="0.2">
      <c r="A631" s="107" t="s">
        <v>13336</v>
      </c>
      <c r="D631" s="107" t="s">
        <v>16461</v>
      </c>
      <c r="E631" s="107">
        <f t="shared" si="9"/>
        <v>2515000285</v>
      </c>
      <c r="F631" s="107" t="s">
        <v>16374</v>
      </c>
      <c r="G631" s="107" t="s">
        <v>16444</v>
      </c>
      <c r="H631" s="107" t="s">
        <v>13986</v>
      </c>
      <c r="I631" s="107" t="s">
        <v>14054</v>
      </c>
    </row>
    <row r="632" spans="1:12" hidden="1" x14ac:dyDescent="0.2">
      <c r="A632" s="107" t="s">
        <v>13336</v>
      </c>
      <c r="D632" s="107" t="s">
        <v>16462</v>
      </c>
      <c r="E632" s="107">
        <f t="shared" si="9"/>
        <v>2515000295</v>
      </c>
      <c r="F632" s="107" t="s">
        <v>16374</v>
      </c>
      <c r="G632" s="107" t="s">
        <v>16444</v>
      </c>
      <c r="H632" s="107" t="s">
        <v>13986</v>
      </c>
      <c r="I632" s="107" t="s">
        <v>14056</v>
      </c>
    </row>
    <row r="633" spans="1:12" hidden="1" x14ac:dyDescent="0.2">
      <c r="A633" s="107" t="s">
        <v>13336</v>
      </c>
      <c r="D633" s="107" t="s">
        <v>16463</v>
      </c>
      <c r="E633" s="107">
        <f t="shared" si="9"/>
        <v>2515000310</v>
      </c>
      <c r="F633" s="107" t="s">
        <v>16374</v>
      </c>
      <c r="G633" s="107" t="s">
        <v>16444</v>
      </c>
      <c r="H633" s="107" t="s">
        <v>13986</v>
      </c>
      <c r="I633" s="107" t="s">
        <v>14058</v>
      </c>
      <c r="L633" s="107"/>
    </row>
    <row r="634" spans="1:12" hidden="1" x14ac:dyDescent="0.2">
      <c r="A634" s="107" t="s">
        <v>13336</v>
      </c>
      <c r="D634" s="107" t="s">
        <v>16464</v>
      </c>
      <c r="E634" s="107">
        <f t="shared" si="9"/>
        <v>2515000320</v>
      </c>
      <c r="F634" s="107" t="s">
        <v>16374</v>
      </c>
      <c r="G634" s="107" t="s">
        <v>16444</v>
      </c>
      <c r="H634" s="107" t="s">
        <v>13986</v>
      </c>
      <c r="I634" s="107" t="s">
        <v>14060</v>
      </c>
    </row>
    <row r="635" spans="1:12" hidden="1" x14ac:dyDescent="0.2">
      <c r="A635" s="107" t="s">
        <v>13336</v>
      </c>
      <c r="D635" s="107" t="s">
        <v>16465</v>
      </c>
      <c r="E635" s="107">
        <f t="shared" si="9"/>
        <v>2515000345</v>
      </c>
      <c r="F635" s="107" t="s">
        <v>16374</v>
      </c>
      <c r="G635" s="107" t="s">
        <v>16444</v>
      </c>
      <c r="H635" s="107" t="s">
        <v>13986</v>
      </c>
      <c r="I635" s="107" t="s">
        <v>10758</v>
      </c>
    </row>
    <row r="636" spans="1:12" hidden="1" x14ac:dyDescent="0.2">
      <c r="A636" s="107" t="s">
        <v>13336</v>
      </c>
      <c r="D636" s="107" t="s">
        <v>16466</v>
      </c>
      <c r="E636" s="107">
        <f t="shared" si="9"/>
        <v>2515000350</v>
      </c>
      <c r="F636" s="107" t="s">
        <v>16374</v>
      </c>
      <c r="G636" s="107" t="s">
        <v>16444</v>
      </c>
      <c r="H636" s="107" t="s">
        <v>13986</v>
      </c>
      <c r="I636" s="107" t="s">
        <v>16845</v>
      </c>
    </row>
    <row r="637" spans="1:12" hidden="1" x14ac:dyDescent="0.2">
      <c r="A637" s="107" t="s">
        <v>13336</v>
      </c>
      <c r="D637" s="107" t="s">
        <v>16467</v>
      </c>
      <c r="E637" s="107">
        <f t="shared" si="9"/>
        <v>2515000370</v>
      </c>
      <c r="F637" s="107" t="s">
        <v>16374</v>
      </c>
      <c r="G637" s="107" t="s">
        <v>16444</v>
      </c>
      <c r="H637" s="107" t="s">
        <v>13986</v>
      </c>
      <c r="I637" s="107" t="s">
        <v>10760</v>
      </c>
    </row>
    <row r="638" spans="1:12" hidden="1" x14ac:dyDescent="0.2">
      <c r="A638" s="107" t="s">
        <v>13336</v>
      </c>
      <c r="D638" s="107" t="s">
        <v>16468</v>
      </c>
      <c r="E638" s="107">
        <f t="shared" si="9"/>
        <v>2515000380</v>
      </c>
      <c r="F638" s="107" t="s">
        <v>16374</v>
      </c>
      <c r="G638" s="107" t="s">
        <v>16444</v>
      </c>
      <c r="H638" s="107" t="s">
        <v>13986</v>
      </c>
      <c r="I638" s="107" t="s">
        <v>16848</v>
      </c>
    </row>
    <row r="639" spans="1:12" hidden="1" x14ac:dyDescent="0.2">
      <c r="A639" s="107" t="s">
        <v>13336</v>
      </c>
      <c r="D639" s="107" t="s">
        <v>16469</v>
      </c>
      <c r="E639" s="107">
        <f t="shared" si="9"/>
        <v>2515000385</v>
      </c>
      <c r="F639" s="107" t="s">
        <v>16374</v>
      </c>
      <c r="G639" s="107" t="s">
        <v>16444</v>
      </c>
      <c r="H639" s="107" t="s">
        <v>13986</v>
      </c>
      <c r="I639" s="107" t="s">
        <v>16850</v>
      </c>
    </row>
    <row r="640" spans="1:12" hidden="1" x14ac:dyDescent="0.2">
      <c r="A640" s="107" t="s">
        <v>13336</v>
      </c>
      <c r="D640" s="107" t="s">
        <v>16470</v>
      </c>
      <c r="E640" s="107">
        <f t="shared" si="9"/>
        <v>2515000405</v>
      </c>
      <c r="F640" s="107" t="s">
        <v>16374</v>
      </c>
      <c r="G640" s="107" t="s">
        <v>16444</v>
      </c>
      <c r="H640" s="107" t="s">
        <v>13986</v>
      </c>
      <c r="I640" s="107" t="s">
        <v>16852</v>
      </c>
    </row>
    <row r="641" spans="1:12" hidden="1" x14ac:dyDescent="0.2">
      <c r="A641" s="107" t="s">
        <v>13336</v>
      </c>
      <c r="D641" s="107" t="s">
        <v>16471</v>
      </c>
      <c r="E641" s="107">
        <f t="shared" si="9"/>
        <v>2515000900</v>
      </c>
      <c r="F641" s="107" t="s">
        <v>16374</v>
      </c>
      <c r="G641" s="107" t="s">
        <v>16444</v>
      </c>
      <c r="H641" s="107" t="s">
        <v>13986</v>
      </c>
      <c r="I641" s="107" t="s">
        <v>13918</v>
      </c>
    </row>
    <row r="642" spans="1:12" hidden="1" x14ac:dyDescent="0.2">
      <c r="A642" s="107" t="s">
        <v>13336</v>
      </c>
      <c r="D642" s="107" t="s">
        <v>16472</v>
      </c>
      <c r="E642" s="107">
        <f t="shared" ref="E642:E705" si="10">VALUE(D642)</f>
        <v>2515010000</v>
      </c>
      <c r="F642" s="107" t="s">
        <v>16374</v>
      </c>
      <c r="G642" s="107" t="s">
        <v>16444</v>
      </c>
      <c r="H642" s="107" t="s">
        <v>13995</v>
      </c>
      <c r="I642" s="107" t="s">
        <v>13907</v>
      </c>
    </row>
    <row r="643" spans="1:12" hidden="1" x14ac:dyDescent="0.2">
      <c r="A643" s="107" t="s">
        <v>13336</v>
      </c>
      <c r="D643" s="107" t="s">
        <v>16473</v>
      </c>
      <c r="E643" s="107">
        <f t="shared" si="10"/>
        <v>2515010030</v>
      </c>
      <c r="F643" s="107" t="s">
        <v>16374</v>
      </c>
      <c r="G643" s="107" t="s">
        <v>16444</v>
      </c>
      <c r="H643" s="107" t="s">
        <v>13995</v>
      </c>
      <c r="I643" s="107" t="s">
        <v>16779</v>
      </c>
    </row>
    <row r="644" spans="1:12" hidden="1" x14ac:dyDescent="0.2">
      <c r="A644" s="107" t="s">
        <v>13336</v>
      </c>
      <c r="D644" s="107" t="s">
        <v>16474</v>
      </c>
      <c r="E644" s="107">
        <f t="shared" si="10"/>
        <v>2515010060</v>
      </c>
      <c r="F644" s="107" t="s">
        <v>16374</v>
      </c>
      <c r="G644" s="107" t="s">
        <v>16444</v>
      </c>
      <c r="H644" s="107" t="s">
        <v>13995</v>
      </c>
      <c r="I644" s="107" t="s">
        <v>16781</v>
      </c>
      <c r="K644" s="109"/>
      <c r="L644" s="107"/>
    </row>
    <row r="645" spans="1:12" hidden="1" x14ac:dyDescent="0.2">
      <c r="A645" s="107" t="s">
        <v>13336</v>
      </c>
      <c r="D645" s="107" t="s">
        <v>16475</v>
      </c>
      <c r="E645" s="107">
        <f t="shared" si="10"/>
        <v>2515010065</v>
      </c>
      <c r="F645" s="107" t="s">
        <v>16374</v>
      </c>
      <c r="G645" s="107" t="s">
        <v>16444</v>
      </c>
      <c r="H645" s="107" t="s">
        <v>13995</v>
      </c>
      <c r="I645" s="107" t="s">
        <v>11103</v>
      </c>
    </row>
    <row r="646" spans="1:12" hidden="1" x14ac:dyDescent="0.2">
      <c r="A646" s="107" t="s">
        <v>13336</v>
      </c>
      <c r="D646" s="107" t="s">
        <v>16476</v>
      </c>
      <c r="E646" s="107">
        <f t="shared" si="10"/>
        <v>2515010070</v>
      </c>
      <c r="F646" s="107" t="s">
        <v>16374</v>
      </c>
      <c r="G646" s="107" t="s">
        <v>16444</v>
      </c>
      <c r="H646" s="107" t="s">
        <v>13995</v>
      </c>
      <c r="I646" s="107" t="s">
        <v>11105</v>
      </c>
    </row>
    <row r="647" spans="1:12" hidden="1" x14ac:dyDescent="0.2">
      <c r="A647" s="107" t="s">
        <v>13336</v>
      </c>
      <c r="D647" s="107" t="s">
        <v>16477</v>
      </c>
      <c r="E647" s="107">
        <f t="shared" si="10"/>
        <v>2515010100</v>
      </c>
      <c r="F647" s="107" t="s">
        <v>16374</v>
      </c>
      <c r="G647" s="107" t="s">
        <v>16444</v>
      </c>
      <c r="H647" s="107" t="s">
        <v>13995</v>
      </c>
      <c r="I647" s="107" t="s">
        <v>14030</v>
      </c>
    </row>
    <row r="648" spans="1:12" hidden="1" x14ac:dyDescent="0.2">
      <c r="A648" s="107" t="s">
        <v>13336</v>
      </c>
      <c r="D648" s="107" t="s">
        <v>16478</v>
      </c>
      <c r="E648" s="107">
        <f t="shared" si="10"/>
        <v>2515010165</v>
      </c>
      <c r="F648" s="107" t="s">
        <v>16374</v>
      </c>
      <c r="G648" s="107" t="s">
        <v>16444</v>
      </c>
      <c r="H648" s="107" t="s">
        <v>13995</v>
      </c>
      <c r="I648" s="107" t="s">
        <v>14032</v>
      </c>
    </row>
    <row r="649" spans="1:12" hidden="1" x14ac:dyDescent="0.2">
      <c r="A649" s="107" t="s">
        <v>13336</v>
      </c>
      <c r="D649" s="107" t="s">
        <v>16479</v>
      </c>
      <c r="E649" s="107">
        <f t="shared" si="10"/>
        <v>2515010185</v>
      </c>
      <c r="F649" s="107" t="s">
        <v>16374</v>
      </c>
      <c r="G649" s="107" t="s">
        <v>16444</v>
      </c>
      <c r="H649" s="107" t="s">
        <v>13995</v>
      </c>
      <c r="I649" s="107" t="s">
        <v>14034</v>
      </c>
      <c r="K649" s="109"/>
      <c r="L649" s="107"/>
    </row>
    <row r="650" spans="1:12" hidden="1" x14ac:dyDescent="0.2">
      <c r="A650" s="107" t="s">
        <v>13336</v>
      </c>
      <c r="D650" s="107" t="s">
        <v>16480</v>
      </c>
      <c r="E650" s="107">
        <f t="shared" si="10"/>
        <v>2515010195</v>
      </c>
      <c r="F650" s="107" t="s">
        <v>16374</v>
      </c>
      <c r="G650" s="107" t="s">
        <v>16444</v>
      </c>
      <c r="H650" s="107" t="s">
        <v>13995</v>
      </c>
      <c r="I650" s="107" t="s">
        <v>14036</v>
      </c>
    </row>
    <row r="651" spans="1:12" hidden="1" x14ac:dyDescent="0.2">
      <c r="A651" s="107" t="s">
        <v>13336</v>
      </c>
      <c r="D651" s="107" t="s">
        <v>16481</v>
      </c>
      <c r="E651" s="107">
        <f t="shared" si="10"/>
        <v>2515010220</v>
      </c>
      <c r="F651" s="107" t="s">
        <v>16374</v>
      </c>
      <c r="G651" s="107" t="s">
        <v>16444</v>
      </c>
      <c r="H651" s="107" t="s">
        <v>13995</v>
      </c>
      <c r="I651" s="107" t="s">
        <v>14038</v>
      </c>
    </row>
    <row r="652" spans="1:12" hidden="1" x14ac:dyDescent="0.2">
      <c r="A652" s="107" t="s">
        <v>13336</v>
      </c>
      <c r="D652" s="107" t="s">
        <v>16482</v>
      </c>
      <c r="E652" s="107">
        <f t="shared" si="10"/>
        <v>2515010235</v>
      </c>
      <c r="F652" s="107" t="s">
        <v>16374</v>
      </c>
      <c r="G652" s="107" t="s">
        <v>16444</v>
      </c>
      <c r="H652" s="107" t="s">
        <v>13995</v>
      </c>
      <c r="I652" s="107" t="s">
        <v>14040</v>
      </c>
    </row>
    <row r="653" spans="1:12" hidden="1" x14ac:dyDescent="0.2">
      <c r="A653" s="107" t="s">
        <v>13336</v>
      </c>
      <c r="D653" s="107" t="s">
        <v>16483</v>
      </c>
      <c r="E653" s="107">
        <f t="shared" si="10"/>
        <v>2515010240</v>
      </c>
      <c r="F653" s="107" t="s">
        <v>16374</v>
      </c>
      <c r="G653" s="107" t="s">
        <v>16444</v>
      </c>
      <c r="H653" s="107" t="s">
        <v>13995</v>
      </c>
      <c r="I653" s="107" t="s">
        <v>14042</v>
      </c>
    </row>
    <row r="654" spans="1:12" hidden="1" x14ac:dyDescent="0.2">
      <c r="A654" s="107" t="s">
        <v>13336</v>
      </c>
      <c r="D654" s="107" t="s">
        <v>16484</v>
      </c>
      <c r="E654" s="107">
        <f t="shared" si="10"/>
        <v>2515010250</v>
      </c>
      <c r="F654" s="107" t="s">
        <v>16374</v>
      </c>
      <c r="G654" s="107" t="s">
        <v>16444</v>
      </c>
      <c r="H654" s="107" t="s">
        <v>13995</v>
      </c>
      <c r="I654" s="107" t="s">
        <v>14044</v>
      </c>
    </row>
    <row r="655" spans="1:12" hidden="1" x14ac:dyDescent="0.2">
      <c r="A655" s="107" t="s">
        <v>13336</v>
      </c>
      <c r="D655" s="107" t="s">
        <v>16485</v>
      </c>
      <c r="E655" s="107">
        <f t="shared" si="10"/>
        <v>2515010260</v>
      </c>
      <c r="F655" s="107" t="s">
        <v>16374</v>
      </c>
      <c r="G655" s="107" t="s">
        <v>16444</v>
      </c>
      <c r="H655" s="107" t="s">
        <v>13995</v>
      </c>
      <c r="I655" s="107" t="s">
        <v>14046</v>
      </c>
    </row>
    <row r="656" spans="1:12" hidden="1" x14ac:dyDescent="0.2">
      <c r="A656" s="107" t="s">
        <v>13336</v>
      </c>
      <c r="D656" s="107" t="s">
        <v>16486</v>
      </c>
      <c r="E656" s="107">
        <f t="shared" si="10"/>
        <v>2515010265</v>
      </c>
      <c r="F656" s="107" t="s">
        <v>16374</v>
      </c>
      <c r="G656" s="107" t="s">
        <v>16444</v>
      </c>
      <c r="H656" s="107" t="s">
        <v>13995</v>
      </c>
      <c r="I656" s="107" t="s">
        <v>14048</v>
      </c>
    </row>
    <row r="657" spans="1:12" hidden="1" x14ac:dyDescent="0.2">
      <c r="A657" s="107" t="s">
        <v>13336</v>
      </c>
      <c r="D657" s="107" t="s">
        <v>16487</v>
      </c>
      <c r="E657" s="107">
        <f t="shared" si="10"/>
        <v>2515010270</v>
      </c>
      <c r="F657" s="107" t="s">
        <v>16374</v>
      </c>
      <c r="G657" s="107" t="s">
        <v>16444</v>
      </c>
      <c r="H657" s="107" t="s">
        <v>13995</v>
      </c>
      <c r="I657" s="107" t="s">
        <v>14050</v>
      </c>
      <c r="K657" s="109"/>
      <c r="L657" s="107"/>
    </row>
    <row r="658" spans="1:12" hidden="1" x14ac:dyDescent="0.2">
      <c r="A658" s="107" t="s">
        <v>13336</v>
      </c>
      <c r="D658" s="107" t="s">
        <v>16488</v>
      </c>
      <c r="E658" s="107">
        <f t="shared" si="10"/>
        <v>2515010275</v>
      </c>
      <c r="F658" s="107" t="s">
        <v>16374</v>
      </c>
      <c r="G658" s="107" t="s">
        <v>16444</v>
      </c>
      <c r="H658" s="107" t="s">
        <v>13995</v>
      </c>
      <c r="I658" s="107" t="s">
        <v>14052</v>
      </c>
    </row>
    <row r="659" spans="1:12" hidden="1" x14ac:dyDescent="0.2">
      <c r="A659" s="107" t="s">
        <v>13336</v>
      </c>
      <c r="D659" s="107" t="s">
        <v>16489</v>
      </c>
      <c r="E659" s="107">
        <f t="shared" si="10"/>
        <v>2515010285</v>
      </c>
      <c r="F659" s="107" t="s">
        <v>16374</v>
      </c>
      <c r="G659" s="107" t="s">
        <v>16444</v>
      </c>
      <c r="H659" s="107" t="s">
        <v>13995</v>
      </c>
      <c r="I659" s="107" t="s">
        <v>14054</v>
      </c>
    </row>
    <row r="660" spans="1:12" hidden="1" x14ac:dyDescent="0.2">
      <c r="A660" s="107" t="s">
        <v>13336</v>
      </c>
      <c r="D660" s="107" t="s">
        <v>16490</v>
      </c>
      <c r="E660" s="107">
        <f t="shared" si="10"/>
        <v>2515010295</v>
      </c>
      <c r="F660" s="107" t="s">
        <v>16374</v>
      </c>
      <c r="G660" s="107" t="s">
        <v>16444</v>
      </c>
      <c r="H660" s="107" t="s">
        <v>13995</v>
      </c>
      <c r="I660" s="107" t="s">
        <v>14056</v>
      </c>
    </row>
    <row r="661" spans="1:12" hidden="1" x14ac:dyDescent="0.2">
      <c r="A661" s="107" t="s">
        <v>13336</v>
      </c>
      <c r="D661" s="107" t="s">
        <v>16491</v>
      </c>
      <c r="E661" s="107">
        <f t="shared" si="10"/>
        <v>2515010310</v>
      </c>
      <c r="F661" s="107" t="s">
        <v>16374</v>
      </c>
      <c r="G661" s="107" t="s">
        <v>16444</v>
      </c>
      <c r="H661" s="107" t="s">
        <v>13995</v>
      </c>
      <c r="I661" s="107" t="s">
        <v>14058</v>
      </c>
      <c r="L661" s="107"/>
    </row>
    <row r="662" spans="1:12" hidden="1" x14ac:dyDescent="0.2">
      <c r="A662" s="107" t="s">
        <v>13336</v>
      </c>
      <c r="D662" s="107" t="s">
        <v>16492</v>
      </c>
      <c r="E662" s="107">
        <f t="shared" si="10"/>
        <v>2515010320</v>
      </c>
      <c r="F662" s="107" t="s">
        <v>16374</v>
      </c>
      <c r="G662" s="107" t="s">
        <v>16444</v>
      </c>
      <c r="H662" s="107" t="s">
        <v>13995</v>
      </c>
      <c r="I662" s="107" t="s">
        <v>14060</v>
      </c>
    </row>
    <row r="663" spans="1:12" hidden="1" x14ac:dyDescent="0.2">
      <c r="A663" s="107" t="s">
        <v>13336</v>
      </c>
      <c r="D663" s="107" t="s">
        <v>16493</v>
      </c>
      <c r="E663" s="107">
        <f t="shared" si="10"/>
        <v>2515010345</v>
      </c>
      <c r="F663" s="107" t="s">
        <v>16374</v>
      </c>
      <c r="G663" s="107" t="s">
        <v>16444</v>
      </c>
      <c r="H663" s="107" t="s">
        <v>13995</v>
      </c>
      <c r="I663" s="107" t="s">
        <v>10758</v>
      </c>
    </row>
    <row r="664" spans="1:12" hidden="1" x14ac:dyDescent="0.2">
      <c r="A664" s="107" t="s">
        <v>13336</v>
      </c>
      <c r="D664" s="107" t="s">
        <v>16494</v>
      </c>
      <c r="E664" s="107">
        <f t="shared" si="10"/>
        <v>2515010350</v>
      </c>
      <c r="F664" s="107" t="s">
        <v>16374</v>
      </c>
      <c r="G664" s="107" t="s">
        <v>16444</v>
      </c>
      <c r="H664" s="107" t="s">
        <v>13995</v>
      </c>
      <c r="I664" s="107" t="s">
        <v>16845</v>
      </c>
    </row>
    <row r="665" spans="1:12" hidden="1" x14ac:dyDescent="0.2">
      <c r="A665" s="107" t="s">
        <v>13336</v>
      </c>
      <c r="D665" s="107" t="s">
        <v>16495</v>
      </c>
      <c r="E665" s="107">
        <f t="shared" si="10"/>
        <v>2515010370</v>
      </c>
      <c r="F665" s="107" t="s">
        <v>16374</v>
      </c>
      <c r="G665" s="107" t="s">
        <v>16444</v>
      </c>
      <c r="H665" s="107" t="s">
        <v>13995</v>
      </c>
      <c r="I665" s="107" t="s">
        <v>10760</v>
      </c>
    </row>
    <row r="666" spans="1:12" hidden="1" x14ac:dyDescent="0.2">
      <c r="A666" s="107" t="s">
        <v>13336</v>
      </c>
      <c r="D666" s="107" t="s">
        <v>16496</v>
      </c>
      <c r="E666" s="107">
        <f t="shared" si="10"/>
        <v>2515010380</v>
      </c>
      <c r="F666" s="107" t="s">
        <v>16374</v>
      </c>
      <c r="G666" s="107" t="s">
        <v>16444</v>
      </c>
      <c r="H666" s="107" t="s">
        <v>13995</v>
      </c>
      <c r="I666" s="107" t="s">
        <v>16848</v>
      </c>
    </row>
    <row r="667" spans="1:12" hidden="1" x14ac:dyDescent="0.2">
      <c r="A667" s="107" t="s">
        <v>13336</v>
      </c>
      <c r="D667" s="107" t="s">
        <v>16497</v>
      </c>
      <c r="E667" s="107">
        <f t="shared" si="10"/>
        <v>2515010385</v>
      </c>
      <c r="F667" s="107" t="s">
        <v>16374</v>
      </c>
      <c r="G667" s="107" t="s">
        <v>16444</v>
      </c>
      <c r="H667" s="107" t="s">
        <v>13995</v>
      </c>
      <c r="I667" s="107" t="s">
        <v>16850</v>
      </c>
    </row>
    <row r="668" spans="1:12" hidden="1" x14ac:dyDescent="0.2">
      <c r="A668" s="107" t="s">
        <v>13336</v>
      </c>
      <c r="D668" s="107" t="s">
        <v>16498</v>
      </c>
      <c r="E668" s="107">
        <f t="shared" si="10"/>
        <v>2515010405</v>
      </c>
      <c r="F668" s="107" t="s">
        <v>16374</v>
      </c>
      <c r="G668" s="107" t="s">
        <v>16444</v>
      </c>
      <c r="H668" s="107" t="s">
        <v>13995</v>
      </c>
      <c r="I668" s="107" t="s">
        <v>16852</v>
      </c>
    </row>
    <row r="669" spans="1:12" hidden="1" x14ac:dyDescent="0.2">
      <c r="A669" s="107" t="s">
        <v>13336</v>
      </c>
      <c r="D669" s="107" t="s">
        <v>16499</v>
      </c>
      <c r="E669" s="107">
        <f t="shared" si="10"/>
        <v>2515010900</v>
      </c>
      <c r="F669" s="107" t="s">
        <v>16374</v>
      </c>
      <c r="G669" s="107" t="s">
        <v>16444</v>
      </c>
      <c r="H669" s="107" t="s">
        <v>13995</v>
      </c>
      <c r="I669" s="107" t="s">
        <v>13918</v>
      </c>
    </row>
    <row r="670" spans="1:12" hidden="1" x14ac:dyDescent="0.2">
      <c r="A670" s="107" t="s">
        <v>13336</v>
      </c>
      <c r="D670" s="107" t="s">
        <v>16500</v>
      </c>
      <c r="E670" s="107">
        <f t="shared" si="10"/>
        <v>2515020000</v>
      </c>
      <c r="F670" s="107" t="s">
        <v>16374</v>
      </c>
      <c r="G670" s="107" t="s">
        <v>16444</v>
      </c>
      <c r="H670" s="107" t="s">
        <v>14004</v>
      </c>
      <c r="I670" s="107" t="s">
        <v>13907</v>
      </c>
    </row>
    <row r="671" spans="1:12" hidden="1" x14ac:dyDescent="0.2">
      <c r="A671" s="107" t="s">
        <v>13336</v>
      </c>
      <c r="D671" s="107" t="s">
        <v>16501</v>
      </c>
      <c r="E671" s="107">
        <f t="shared" si="10"/>
        <v>2515020030</v>
      </c>
      <c r="F671" s="107" t="s">
        <v>16374</v>
      </c>
      <c r="G671" s="107" t="s">
        <v>16444</v>
      </c>
      <c r="H671" s="107" t="s">
        <v>14004</v>
      </c>
      <c r="I671" s="107" t="s">
        <v>16779</v>
      </c>
    </row>
    <row r="672" spans="1:12" hidden="1" x14ac:dyDescent="0.2">
      <c r="A672" s="107" t="s">
        <v>13336</v>
      </c>
      <c r="D672" s="107" t="s">
        <v>16502</v>
      </c>
      <c r="E672" s="107">
        <f t="shared" si="10"/>
        <v>2515020060</v>
      </c>
      <c r="F672" s="107" t="s">
        <v>16374</v>
      </c>
      <c r="G672" s="107" t="s">
        <v>16444</v>
      </c>
      <c r="H672" s="107" t="s">
        <v>14004</v>
      </c>
      <c r="I672" s="107" t="s">
        <v>16781</v>
      </c>
      <c r="K672" s="109"/>
      <c r="L672" s="107"/>
    </row>
    <row r="673" spans="1:12" hidden="1" x14ac:dyDescent="0.2">
      <c r="A673" s="107" t="s">
        <v>13336</v>
      </c>
      <c r="D673" s="107" t="s">
        <v>16503</v>
      </c>
      <c r="E673" s="107">
        <f t="shared" si="10"/>
        <v>2515020065</v>
      </c>
      <c r="F673" s="107" t="s">
        <v>16374</v>
      </c>
      <c r="G673" s="107" t="s">
        <v>16444</v>
      </c>
      <c r="H673" s="107" t="s">
        <v>14004</v>
      </c>
      <c r="I673" s="107" t="s">
        <v>11103</v>
      </c>
    </row>
    <row r="674" spans="1:12" hidden="1" x14ac:dyDescent="0.2">
      <c r="A674" s="107" t="s">
        <v>13336</v>
      </c>
      <c r="D674" s="107" t="s">
        <v>16504</v>
      </c>
      <c r="E674" s="107">
        <f t="shared" si="10"/>
        <v>2515020070</v>
      </c>
      <c r="F674" s="107" t="s">
        <v>16374</v>
      </c>
      <c r="G674" s="107" t="s">
        <v>16444</v>
      </c>
      <c r="H674" s="107" t="s">
        <v>14004</v>
      </c>
      <c r="I674" s="107" t="s">
        <v>11105</v>
      </c>
    </row>
    <row r="675" spans="1:12" hidden="1" x14ac:dyDescent="0.2">
      <c r="A675" s="107" t="s">
        <v>13336</v>
      </c>
      <c r="D675" s="107" t="s">
        <v>16505</v>
      </c>
      <c r="E675" s="107">
        <f t="shared" si="10"/>
        <v>2515020100</v>
      </c>
      <c r="F675" s="107" t="s">
        <v>16374</v>
      </c>
      <c r="G675" s="107" t="s">
        <v>16444</v>
      </c>
      <c r="H675" s="107" t="s">
        <v>14004</v>
      </c>
      <c r="I675" s="107" t="s">
        <v>14030</v>
      </c>
    </row>
    <row r="676" spans="1:12" hidden="1" x14ac:dyDescent="0.2">
      <c r="A676" s="107" t="s">
        <v>13336</v>
      </c>
      <c r="D676" s="107" t="s">
        <v>16506</v>
      </c>
      <c r="E676" s="107">
        <f t="shared" si="10"/>
        <v>2515020165</v>
      </c>
      <c r="F676" s="107" t="s">
        <v>16374</v>
      </c>
      <c r="G676" s="107" t="s">
        <v>16444</v>
      </c>
      <c r="H676" s="107" t="s">
        <v>14004</v>
      </c>
      <c r="I676" s="107" t="s">
        <v>14032</v>
      </c>
    </row>
    <row r="677" spans="1:12" hidden="1" x14ac:dyDescent="0.2">
      <c r="A677" s="107" t="s">
        <v>13336</v>
      </c>
      <c r="D677" s="107" t="s">
        <v>16507</v>
      </c>
      <c r="E677" s="107">
        <f t="shared" si="10"/>
        <v>2515020185</v>
      </c>
      <c r="F677" s="107" t="s">
        <v>16374</v>
      </c>
      <c r="G677" s="107" t="s">
        <v>16444</v>
      </c>
      <c r="H677" s="107" t="s">
        <v>14004</v>
      </c>
      <c r="I677" s="107" t="s">
        <v>14034</v>
      </c>
      <c r="K677" s="109"/>
      <c r="L677" s="107"/>
    </row>
    <row r="678" spans="1:12" hidden="1" x14ac:dyDescent="0.2">
      <c r="A678" s="107" t="s">
        <v>13336</v>
      </c>
      <c r="D678" s="107" t="s">
        <v>16508</v>
      </c>
      <c r="E678" s="107">
        <f t="shared" si="10"/>
        <v>2515020195</v>
      </c>
      <c r="F678" s="107" t="s">
        <v>16374</v>
      </c>
      <c r="G678" s="107" t="s">
        <v>16444</v>
      </c>
      <c r="H678" s="107" t="s">
        <v>14004</v>
      </c>
      <c r="I678" s="107" t="s">
        <v>14036</v>
      </c>
    </row>
    <row r="679" spans="1:12" hidden="1" x14ac:dyDescent="0.2">
      <c r="A679" s="107" t="s">
        <v>13336</v>
      </c>
      <c r="D679" s="107" t="s">
        <v>16509</v>
      </c>
      <c r="E679" s="107">
        <f t="shared" si="10"/>
        <v>2515020220</v>
      </c>
      <c r="F679" s="107" t="s">
        <v>16374</v>
      </c>
      <c r="G679" s="107" t="s">
        <v>16444</v>
      </c>
      <c r="H679" s="107" t="s">
        <v>14004</v>
      </c>
      <c r="I679" s="107" t="s">
        <v>14038</v>
      </c>
    </row>
    <row r="680" spans="1:12" hidden="1" x14ac:dyDescent="0.2">
      <c r="A680" s="107" t="s">
        <v>13336</v>
      </c>
      <c r="D680" s="107" t="s">
        <v>16510</v>
      </c>
      <c r="E680" s="107">
        <f t="shared" si="10"/>
        <v>2515020235</v>
      </c>
      <c r="F680" s="107" t="s">
        <v>16374</v>
      </c>
      <c r="G680" s="107" t="s">
        <v>16444</v>
      </c>
      <c r="H680" s="107" t="s">
        <v>14004</v>
      </c>
      <c r="I680" s="107" t="s">
        <v>14040</v>
      </c>
    </row>
    <row r="681" spans="1:12" hidden="1" x14ac:dyDescent="0.2">
      <c r="A681" s="107" t="s">
        <v>13336</v>
      </c>
      <c r="D681" s="107" t="s">
        <v>16511</v>
      </c>
      <c r="E681" s="107">
        <f t="shared" si="10"/>
        <v>2515020240</v>
      </c>
      <c r="F681" s="107" t="s">
        <v>16374</v>
      </c>
      <c r="G681" s="107" t="s">
        <v>16444</v>
      </c>
      <c r="H681" s="107" t="s">
        <v>14004</v>
      </c>
      <c r="I681" s="107" t="s">
        <v>14042</v>
      </c>
    </row>
    <row r="682" spans="1:12" hidden="1" x14ac:dyDescent="0.2">
      <c r="A682" s="107" t="s">
        <v>13336</v>
      </c>
      <c r="D682" s="107" t="s">
        <v>16512</v>
      </c>
      <c r="E682" s="107">
        <f t="shared" si="10"/>
        <v>2515020250</v>
      </c>
      <c r="F682" s="107" t="s">
        <v>16374</v>
      </c>
      <c r="G682" s="107" t="s">
        <v>16444</v>
      </c>
      <c r="H682" s="107" t="s">
        <v>14004</v>
      </c>
      <c r="I682" s="107" t="s">
        <v>14044</v>
      </c>
    </row>
    <row r="683" spans="1:12" hidden="1" x14ac:dyDescent="0.2">
      <c r="A683" s="107" t="s">
        <v>13336</v>
      </c>
      <c r="D683" s="107" t="s">
        <v>16513</v>
      </c>
      <c r="E683" s="107">
        <f t="shared" si="10"/>
        <v>2515020260</v>
      </c>
      <c r="F683" s="107" t="s">
        <v>16374</v>
      </c>
      <c r="G683" s="107" t="s">
        <v>16444</v>
      </c>
      <c r="H683" s="107" t="s">
        <v>14004</v>
      </c>
      <c r="I683" s="107" t="s">
        <v>14046</v>
      </c>
    </row>
    <row r="684" spans="1:12" hidden="1" x14ac:dyDescent="0.2">
      <c r="A684" s="107" t="s">
        <v>13336</v>
      </c>
      <c r="D684" s="107" t="s">
        <v>16514</v>
      </c>
      <c r="E684" s="107">
        <f t="shared" si="10"/>
        <v>2515020265</v>
      </c>
      <c r="F684" s="107" t="s">
        <v>16374</v>
      </c>
      <c r="G684" s="107" t="s">
        <v>16444</v>
      </c>
      <c r="H684" s="107" t="s">
        <v>14004</v>
      </c>
      <c r="I684" s="107" t="s">
        <v>14048</v>
      </c>
    </row>
    <row r="685" spans="1:12" hidden="1" x14ac:dyDescent="0.2">
      <c r="A685" s="107" t="s">
        <v>13336</v>
      </c>
      <c r="D685" s="107" t="s">
        <v>16515</v>
      </c>
      <c r="E685" s="107">
        <f t="shared" si="10"/>
        <v>2515020270</v>
      </c>
      <c r="F685" s="107" t="s">
        <v>16374</v>
      </c>
      <c r="G685" s="107" t="s">
        <v>16444</v>
      </c>
      <c r="H685" s="107" t="s">
        <v>14004</v>
      </c>
      <c r="I685" s="107" t="s">
        <v>14050</v>
      </c>
      <c r="K685" s="109"/>
      <c r="L685" s="107"/>
    </row>
    <row r="686" spans="1:12" hidden="1" x14ac:dyDescent="0.2">
      <c r="A686" s="107" t="s">
        <v>13336</v>
      </c>
      <c r="D686" s="107" t="s">
        <v>16516</v>
      </c>
      <c r="E686" s="107">
        <f t="shared" si="10"/>
        <v>2515020275</v>
      </c>
      <c r="F686" s="107" t="s">
        <v>16374</v>
      </c>
      <c r="G686" s="107" t="s">
        <v>16444</v>
      </c>
      <c r="H686" s="107" t="s">
        <v>14004</v>
      </c>
      <c r="I686" s="107" t="s">
        <v>14052</v>
      </c>
    </row>
    <row r="687" spans="1:12" hidden="1" x14ac:dyDescent="0.2">
      <c r="A687" s="107" t="s">
        <v>13336</v>
      </c>
      <c r="D687" s="107" t="s">
        <v>16517</v>
      </c>
      <c r="E687" s="107">
        <f t="shared" si="10"/>
        <v>2515020285</v>
      </c>
      <c r="F687" s="107" t="s">
        <v>16374</v>
      </c>
      <c r="G687" s="107" t="s">
        <v>16444</v>
      </c>
      <c r="H687" s="107" t="s">
        <v>14004</v>
      </c>
      <c r="I687" s="107" t="s">
        <v>14054</v>
      </c>
    </row>
    <row r="688" spans="1:12" hidden="1" x14ac:dyDescent="0.2">
      <c r="A688" s="107" t="s">
        <v>13336</v>
      </c>
      <c r="D688" s="107" t="s">
        <v>16518</v>
      </c>
      <c r="E688" s="107">
        <f t="shared" si="10"/>
        <v>2515020295</v>
      </c>
      <c r="F688" s="107" t="s">
        <v>16374</v>
      </c>
      <c r="G688" s="107" t="s">
        <v>16444</v>
      </c>
      <c r="H688" s="107" t="s">
        <v>14004</v>
      </c>
      <c r="I688" s="107" t="s">
        <v>14056</v>
      </c>
    </row>
    <row r="689" spans="1:12" hidden="1" x14ac:dyDescent="0.2">
      <c r="A689" s="107" t="s">
        <v>13336</v>
      </c>
      <c r="D689" s="107" t="s">
        <v>16519</v>
      </c>
      <c r="E689" s="107">
        <f t="shared" si="10"/>
        <v>2515020310</v>
      </c>
      <c r="F689" s="107" t="s">
        <v>16374</v>
      </c>
      <c r="G689" s="107" t="s">
        <v>16444</v>
      </c>
      <c r="H689" s="107" t="s">
        <v>14004</v>
      </c>
      <c r="I689" s="107" t="s">
        <v>14058</v>
      </c>
      <c r="L689" s="107"/>
    </row>
    <row r="690" spans="1:12" hidden="1" x14ac:dyDescent="0.2">
      <c r="A690" s="107" t="s">
        <v>13336</v>
      </c>
      <c r="D690" s="107" t="s">
        <v>16520</v>
      </c>
      <c r="E690" s="107">
        <f t="shared" si="10"/>
        <v>2515020320</v>
      </c>
      <c r="F690" s="107" t="s">
        <v>16374</v>
      </c>
      <c r="G690" s="107" t="s">
        <v>16444</v>
      </c>
      <c r="H690" s="107" t="s">
        <v>14004</v>
      </c>
      <c r="I690" s="107" t="s">
        <v>14060</v>
      </c>
    </row>
    <row r="691" spans="1:12" hidden="1" x14ac:dyDescent="0.2">
      <c r="A691" s="107" t="s">
        <v>13336</v>
      </c>
      <c r="D691" s="107" t="s">
        <v>16521</v>
      </c>
      <c r="E691" s="107">
        <f t="shared" si="10"/>
        <v>2515020345</v>
      </c>
      <c r="F691" s="107" t="s">
        <v>16374</v>
      </c>
      <c r="G691" s="107" t="s">
        <v>16444</v>
      </c>
      <c r="H691" s="107" t="s">
        <v>14004</v>
      </c>
      <c r="I691" s="107" t="s">
        <v>10758</v>
      </c>
    </row>
    <row r="692" spans="1:12" hidden="1" x14ac:dyDescent="0.2">
      <c r="A692" s="107" t="s">
        <v>13336</v>
      </c>
      <c r="D692" s="107" t="s">
        <v>16522</v>
      </c>
      <c r="E692" s="107">
        <f t="shared" si="10"/>
        <v>2515020350</v>
      </c>
      <c r="F692" s="107" t="s">
        <v>16374</v>
      </c>
      <c r="G692" s="107" t="s">
        <v>16444</v>
      </c>
      <c r="H692" s="107" t="s">
        <v>14004</v>
      </c>
      <c r="I692" s="107" t="s">
        <v>16845</v>
      </c>
    </row>
    <row r="693" spans="1:12" hidden="1" x14ac:dyDescent="0.2">
      <c r="A693" s="107" t="s">
        <v>13336</v>
      </c>
      <c r="D693" s="107" t="s">
        <v>15001</v>
      </c>
      <c r="E693" s="107">
        <f t="shared" si="10"/>
        <v>2515020370</v>
      </c>
      <c r="F693" s="107" t="s">
        <v>16374</v>
      </c>
      <c r="G693" s="107" t="s">
        <v>16444</v>
      </c>
      <c r="H693" s="107" t="s">
        <v>14004</v>
      </c>
      <c r="I693" s="107" t="s">
        <v>10760</v>
      </c>
    </row>
    <row r="694" spans="1:12" hidden="1" x14ac:dyDescent="0.2">
      <c r="A694" s="107" t="s">
        <v>13336</v>
      </c>
      <c r="D694" s="107" t="s">
        <v>15002</v>
      </c>
      <c r="E694" s="107">
        <f t="shared" si="10"/>
        <v>2515020380</v>
      </c>
      <c r="F694" s="107" t="s">
        <v>16374</v>
      </c>
      <c r="G694" s="107" t="s">
        <v>16444</v>
      </c>
      <c r="H694" s="107" t="s">
        <v>14004</v>
      </c>
      <c r="I694" s="107" t="s">
        <v>16848</v>
      </c>
    </row>
    <row r="695" spans="1:12" hidden="1" x14ac:dyDescent="0.2">
      <c r="A695" s="107" t="s">
        <v>13336</v>
      </c>
      <c r="D695" s="107" t="s">
        <v>15003</v>
      </c>
      <c r="E695" s="107">
        <f t="shared" si="10"/>
        <v>2515020385</v>
      </c>
      <c r="F695" s="107" t="s">
        <v>16374</v>
      </c>
      <c r="G695" s="107" t="s">
        <v>16444</v>
      </c>
      <c r="H695" s="107" t="s">
        <v>14004</v>
      </c>
      <c r="I695" s="107" t="s">
        <v>16850</v>
      </c>
    </row>
    <row r="696" spans="1:12" hidden="1" x14ac:dyDescent="0.2">
      <c r="A696" s="107" t="s">
        <v>13336</v>
      </c>
      <c r="D696" s="107" t="s">
        <v>15004</v>
      </c>
      <c r="E696" s="107">
        <f t="shared" si="10"/>
        <v>2515020405</v>
      </c>
      <c r="F696" s="107" t="s">
        <v>16374</v>
      </c>
      <c r="G696" s="107" t="s">
        <v>16444</v>
      </c>
      <c r="H696" s="107" t="s">
        <v>14004</v>
      </c>
      <c r="I696" s="107" t="s">
        <v>16852</v>
      </c>
    </row>
    <row r="697" spans="1:12" hidden="1" x14ac:dyDescent="0.2">
      <c r="A697" s="107" t="s">
        <v>13336</v>
      </c>
      <c r="D697" s="107" t="s">
        <v>15005</v>
      </c>
      <c r="E697" s="107">
        <f t="shared" si="10"/>
        <v>2515020900</v>
      </c>
      <c r="F697" s="107" t="s">
        <v>16374</v>
      </c>
      <c r="G697" s="107" t="s">
        <v>16444</v>
      </c>
      <c r="H697" s="107" t="s">
        <v>14004</v>
      </c>
      <c r="I697" s="107" t="s">
        <v>13918</v>
      </c>
    </row>
    <row r="698" spans="1:12" hidden="1" x14ac:dyDescent="0.2">
      <c r="A698" s="107" t="s">
        <v>13336</v>
      </c>
      <c r="D698" s="107" t="s">
        <v>15006</v>
      </c>
      <c r="E698" s="107">
        <f t="shared" si="10"/>
        <v>2515030000</v>
      </c>
      <c r="F698" s="107" t="s">
        <v>16374</v>
      </c>
      <c r="G698" s="107" t="s">
        <v>16444</v>
      </c>
      <c r="H698" s="107" t="s">
        <v>14015</v>
      </c>
      <c r="I698" s="107" t="s">
        <v>13907</v>
      </c>
    </row>
    <row r="699" spans="1:12" hidden="1" x14ac:dyDescent="0.2">
      <c r="A699" s="107" t="s">
        <v>13336</v>
      </c>
      <c r="D699" s="107" t="s">
        <v>15007</v>
      </c>
      <c r="E699" s="107">
        <f t="shared" si="10"/>
        <v>2515030030</v>
      </c>
      <c r="F699" s="107" t="s">
        <v>16374</v>
      </c>
      <c r="G699" s="107" t="s">
        <v>16444</v>
      </c>
      <c r="H699" s="107" t="s">
        <v>14015</v>
      </c>
      <c r="I699" s="107" t="s">
        <v>16779</v>
      </c>
    </row>
    <row r="700" spans="1:12" hidden="1" x14ac:dyDescent="0.2">
      <c r="A700" s="107" t="s">
        <v>13336</v>
      </c>
      <c r="D700" s="107" t="s">
        <v>15008</v>
      </c>
      <c r="E700" s="107">
        <f t="shared" si="10"/>
        <v>2515030060</v>
      </c>
      <c r="F700" s="107" t="s">
        <v>16374</v>
      </c>
      <c r="G700" s="107" t="s">
        <v>16444</v>
      </c>
      <c r="H700" s="107" t="s">
        <v>14015</v>
      </c>
      <c r="I700" s="107" t="s">
        <v>16781</v>
      </c>
      <c r="K700" s="109"/>
      <c r="L700" s="107"/>
    </row>
    <row r="701" spans="1:12" hidden="1" x14ac:dyDescent="0.2">
      <c r="A701" s="107" t="s">
        <v>13336</v>
      </c>
      <c r="D701" s="107" t="s">
        <v>15009</v>
      </c>
      <c r="E701" s="107">
        <f t="shared" si="10"/>
        <v>2515030065</v>
      </c>
      <c r="F701" s="107" t="s">
        <v>16374</v>
      </c>
      <c r="G701" s="107" t="s">
        <v>16444</v>
      </c>
      <c r="H701" s="107" t="s">
        <v>14015</v>
      </c>
      <c r="I701" s="107" t="s">
        <v>11103</v>
      </c>
    </row>
    <row r="702" spans="1:12" hidden="1" x14ac:dyDescent="0.2">
      <c r="A702" s="107" t="s">
        <v>13336</v>
      </c>
      <c r="D702" s="107" t="s">
        <v>15010</v>
      </c>
      <c r="E702" s="107">
        <f t="shared" si="10"/>
        <v>2515030070</v>
      </c>
      <c r="F702" s="107" t="s">
        <v>16374</v>
      </c>
      <c r="G702" s="107" t="s">
        <v>16444</v>
      </c>
      <c r="H702" s="107" t="s">
        <v>14015</v>
      </c>
      <c r="I702" s="107" t="s">
        <v>11105</v>
      </c>
    </row>
    <row r="703" spans="1:12" hidden="1" x14ac:dyDescent="0.2">
      <c r="A703" s="107" t="s">
        <v>13336</v>
      </c>
      <c r="D703" s="107" t="s">
        <v>15011</v>
      </c>
      <c r="E703" s="107">
        <f t="shared" si="10"/>
        <v>2515030100</v>
      </c>
      <c r="F703" s="107" t="s">
        <v>16374</v>
      </c>
      <c r="G703" s="107" t="s">
        <v>16444</v>
      </c>
      <c r="H703" s="107" t="s">
        <v>14015</v>
      </c>
      <c r="I703" s="107" t="s">
        <v>14030</v>
      </c>
    </row>
    <row r="704" spans="1:12" hidden="1" x14ac:dyDescent="0.2">
      <c r="A704" s="107" t="s">
        <v>13336</v>
      </c>
      <c r="D704" s="107" t="s">
        <v>15012</v>
      </c>
      <c r="E704" s="107">
        <f t="shared" si="10"/>
        <v>2515030165</v>
      </c>
      <c r="F704" s="107" t="s">
        <v>16374</v>
      </c>
      <c r="G704" s="107" t="s">
        <v>16444</v>
      </c>
      <c r="H704" s="107" t="s">
        <v>14015</v>
      </c>
      <c r="I704" s="107" t="s">
        <v>14032</v>
      </c>
    </row>
    <row r="705" spans="1:12" hidden="1" x14ac:dyDescent="0.2">
      <c r="A705" s="107" t="s">
        <v>13336</v>
      </c>
      <c r="D705" s="107" t="s">
        <v>15013</v>
      </c>
      <c r="E705" s="107">
        <f t="shared" si="10"/>
        <v>2515030185</v>
      </c>
      <c r="F705" s="107" t="s">
        <v>16374</v>
      </c>
      <c r="G705" s="107" t="s">
        <v>16444</v>
      </c>
      <c r="H705" s="107" t="s">
        <v>14015</v>
      </c>
      <c r="I705" s="107" t="s">
        <v>14034</v>
      </c>
      <c r="K705" s="109"/>
      <c r="L705" s="107"/>
    </row>
    <row r="706" spans="1:12" hidden="1" x14ac:dyDescent="0.2">
      <c r="A706" s="107" t="s">
        <v>13336</v>
      </c>
      <c r="D706" s="107" t="s">
        <v>15014</v>
      </c>
      <c r="E706" s="107">
        <f t="shared" ref="E706:E769" si="11">VALUE(D706)</f>
        <v>2515030195</v>
      </c>
      <c r="F706" s="107" t="s">
        <v>16374</v>
      </c>
      <c r="G706" s="107" t="s">
        <v>16444</v>
      </c>
      <c r="H706" s="107" t="s">
        <v>14015</v>
      </c>
      <c r="I706" s="107" t="s">
        <v>14036</v>
      </c>
    </row>
    <row r="707" spans="1:12" hidden="1" x14ac:dyDescent="0.2">
      <c r="A707" s="107" t="s">
        <v>13336</v>
      </c>
      <c r="D707" s="107" t="s">
        <v>15015</v>
      </c>
      <c r="E707" s="107">
        <f t="shared" si="11"/>
        <v>2515030220</v>
      </c>
      <c r="F707" s="107" t="s">
        <v>16374</v>
      </c>
      <c r="G707" s="107" t="s">
        <v>16444</v>
      </c>
      <c r="H707" s="107" t="s">
        <v>14015</v>
      </c>
      <c r="I707" s="107" t="s">
        <v>14038</v>
      </c>
    </row>
    <row r="708" spans="1:12" hidden="1" x14ac:dyDescent="0.2">
      <c r="A708" s="107" t="s">
        <v>13336</v>
      </c>
      <c r="D708" s="107" t="s">
        <v>15016</v>
      </c>
      <c r="E708" s="107">
        <f t="shared" si="11"/>
        <v>2515030235</v>
      </c>
      <c r="F708" s="107" t="s">
        <v>16374</v>
      </c>
      <c r="G708" s="107" t="s">
        <v>16444</v>
      </c>
      <c r="H708" s="107" t="s">
        <v>14015</v>
      </c>
      <c r="I708" s="107" t="s">
        <v>14040</v>
      </c>
    </row>
    <row r="709" spans="1:12" hidden="1" x14ac:dyDescent="0.2">
      <c r="A709" s="107" t="s">
        <v>13336</v>
      </c>
      <c r="D709" s="107" t="s">
        <v>15017</v>
      </c>
      <c r="E709" s="107">
        <f t="shared" si="11"/>
        <v>2515030240</v>
      </c>
      <c r="F709" s="107" t="s">
        <v>16374</v>
      </c>
      <c r="G709" s="107" t="s">
        <v>16444</v>
      </c>
      <c r="H709" s="107" t="s">
        <v>14015</v>
      </c>
      <c r="I709" s="107" t="s">
        <v>14042</v>
      </c>
    </row>
    <row r="710" spans="1:12" hidden="1" x14ac:dyDescent="0.2">
      <c r="A710" s="107" t="s">
        <v>13336</v>
      </c>
      <c r="D710" s="107" t="s">
        <v>15018</v>
      </c>
      <c r="E710" s="107">
        <f t="shared" si="11"/>
        <v>2515030250</v>
      </c>
      <c r="F710" s="107" t="s">
        <v>16374</v>
      </c>
      <c r="G710" s="107" t="s">
        <v>16444</v>
      </c>
      <c r="H710" s="107" t="s">
        <v>14015</v>
      </c>
      <c r="I710" s="107" t="s">
        <v>14044</v>
      </c>
    </row>
    <row r="711" spans="1:12" hidden="1" x14ac:dyDescent="0.2">
      <c r="A711" s="107" t="s">
        <v>13336</v>
      </c>
      <c r="D711" s="107" t="s">
        <v>15019</v>
      </c>
      <c r="E711" s="107">
        <f t="shared" si="11"/>
        <v>2515030260</v>
      </c>
      <c r="F711" s="107" t="s">
        <v>16374</v>
      </c>
      <c r="G711" s="107" t="s">
        <v>16444</v>
      </c>
      <c r="H711" s="107" t="s">
        <v>14015</v>
      </c>
      <c r="I711" s="107" t="s">
        <v>14046</v>
      </c>
    </row>
    <row r="712" spans="1:12" hidden="1" x14ac:dyDescent="0.2">
      <c r="A712" s="107" t="s">
        <v>13336</v>
      </c>
      <c r="D712" s="107" t="s">
        <v>15020</v>
      </c>
      <c r="E712" s="107">
        <f t="shared" si="11"/>
        <v>2515030265</v>
      </c>
      <c r="F712" s="107" t="s">
        <v>16374</v>
      </c>
      <c r="G712" s="107" t="s">
        <v>16444</v>
      </c>
      <c r="H712" s="107" t="s">
        <v>14015</v>
      </c>
      <c r="I712" s="107" t="s">
        <v>14048</v>
      </c>
    </row>
    <row r="713" spans="1:12" hidden="1" x14ac:dyDescent="0.2">
      <c r="A713" s="107" t="s">
        <v>13336</v>
      </c>
      <c r="D713" s="107" t="s">
        <v>15021</v>
      </c>
      <c r="E713" s="107">
        <f t="shared" si="11"/>
        <v>2515030270</v>
      </c>
      <c r="F713" s="107" t="s">
        <v>16374</v>
      </c>
      <c r="G713" s="107" t="s">
        <v>16444</v>
      </c>
      <c r="H713" s="107" t="s">
        <v>14015</v>
      </c>
      <c r="I713" s="107" t="s">
        <v>14050</v>
      </c>
      <c r="K713" s="109"/>
      <c r="L713" s="107"/>
    </row>
    <row r="714" spans="1:12" hidden="1" x14ac:dyDescent="0.2">
      <c r="A714" s="107" t="s">
        <v>13336</v>
      </c>
      <c r="D714" s="107" t="s">
        <v>15022</v>
      </c>
      <c r="E714" s="107">
        <f t="shared" si="11"/>
        <v>2515030275</v>
      </c>
      <c r="F714" s="107" t="s">
        <v>16374</v>
      </c>
      <c r="G714" s="107" t="s">
        <v>16444</v>
      </c>
      <c r="H714" s="107" t="s">
        <v>14015</v>
      </c>
      <c r="I714" s="107" t="s">
        <v>14052</v>
      </c>
    </row>
    <row r="715" spans="1:12" hidden="1" x14ac:dyDescent="0.2">
      <c r="A715" s="107" t="s">
        <v>13336</v>
      </c>
      <c r="D715" s="107" t="s">
        <v>15023</v>
      </c>
      <c r="E715" s="107">
        <f t="shared" si="11"/>
        <v>2515030285</v>
      </c>
      <c r="F715" s="107" t="s">
        <v>16374</v>
      </c>
      <c r="G715" s="107" t="s">
        <v>16444</v>
      </c>
      <c r="H715" s="107" t="s">
        <v>14015</v>
      </c>
      <c r="I715" s="107" t="s">
        <v>14054</v>
      </c>
    </row>
    <row r="716" spans="1:12" hidden="1" x14ac:dyDescent="0.2">
      <c r="A716" s="107" t="s">
        <v>13336</v>
      </c>
      <c r="D716" s="107" t="s">
        <v>15024</v>
      </c>
      <c r="E716" s="107">
        <f t="shared" si="11"/>
        <v>2515030295</v>
      </c>
      <c r="F716" s="107" t="s">
        <v>16374</v>
      </c>
      <c r="G716" s="107" t="s">
        <v>16444</v>
      </c>
      <c r="H716" s="107" t="s">
        <v>14015</v>
      </c>
      <c r="I716" s="107" t="s">
        <v>14056</v>
      </c>
    </row>
    <row r="717" spans="1:12" hidden="1" x14ac:dyDescent="0.2">
      <c r="A717" s="107" t="s">
        <v>13336</v>
      </c>
      <c r="D717" s="107" t="s">
        <v>15025</v>
      </c>
      <c r="E717" s="107">
        <f t="shared" si="11"/>
        <v>2515030310</v>
      </c>
      <c r="F717" s="107" t="s">
        <v>16374</v>
      </c>
      <c r="G717" s="107" t="s">
        <v>16444</v>
      </c>
      <c r="H717" s="107" t="s">
        <v>14015</v>
      </c>
      <c r="I717" s="107" t="s">
        <v>14058</v>
      </c>
      <c r="L717" s="107"/>
    </row>
    <row r="718" spans="1:12" hidden="1" x14ac:dyDescent="0.2">
      <c r="A718" s="107" t="s">
        <v>13336</v>
      </c>
      <c r="D718" s="107" t="s">
        <v>15026</v>
      </c>
      <c r="E718" s="107">
        <f t="shared" si="11"/>
        <v>2515030320</v>
      </c>
      <c r="F718" s="107" t="s">
        <v>16374</v>
      </c>
      <c r="G718" s="107" t="s">
        <v>16444</v>
      </c>
      <c r="H718" s="107" t="s">
        <v>14015</v>
      </c>
      <c r="I718" s="107" t="s">
        <v>14060</v>
      </c>
    </row>
    <row r="719" spans="1:12" hidden="1" x14ac:dyDescent="0.2">
      <c r="A719" s="107" t="s">
        <v>13336</v>
      </c>
      <c r="D719" s="107" t="s">
        <v>15027</v>
      </c>
      <c r="E719" s="107">
        <f t="shared" si="11"/>
        <v>2515030345</v>
      </c>
      <c r="F719" s="107" t="s">
        <v>16374</v>
      </c>
      <c r="G719" s="107" t="s">
        <v>16444</v>
      </c>
      <c r="H719" s="107" t="s">
        <v>14015</v>
      </c>
      <c r="I719" s="107" t="s">
        <v>10758</v>
      </c>
    </row>
    <row r="720" spans="1:12" hidden="1" x14ac:dyDescent="0.2">
      <c r="A720" s="107" t="s">
        <v>13336</v>
      </c>
      <c r="D720" s="107" t="s">
        <v>15028</v>
      </c>
      <c r="E720" s="107">
        <f t="shared" si="11"/>
        <v>2515030350</v>
      </c>
      <c r="F720" s="107" t="s">
        <v>16374</v>
      </c>
      <c r="G720" s="107" t="s">
        <v>16444</v>
      </c>
      <c r="H720" s="107" t="s">
        <v>14015</v>
      </c>
      <c r="I720" s="107" t="s">
        <v>16845</v>
      </c>
    </row>
    <row r="721" spans="1:12" hidden="1" x14ac:dyDescent="0.2">
      <c r="A721" s="107" t="s">
        <v>13336</v>
      </c>
      <c r="D721" s="107" t="s">
        <v>15029</v>
      </c>
      <c r="E721" s="107">
        <f t="shared" si="11"/>
        <v>2515030370</v>
      </c>
      <c r="F721" s="107" t="s">
        <v>16374</v>
      </c>
      <c r="G721" s="107" t="s">
        <v>16444</v>
      </c>
      <c r="H721" s="107" t="s">
        <v>14015</v>
      </c>
      <c r="I721" s="107" t="s">
        <v>10760</v>
      </c>
    </row>
    <row r="722" spans="1:12" hidden="1" x14ac:dyDescent="0.2">
      <c r="A722" s="107" t="s">
        <v>13336</v>
      </c>
      <c r="D722" s="107" t="s">
        <v>15030</v>
      </c>
      <c r="E722" s="107">
        <f t="shared" si="11"/>
        <v>2515030380</v>
      </c>
      <c r="F722" s="107" t="s">
        <v>16374</v>
      </c>
      <c r="G722" s="107" t="s">
        <v>16444</v>
      </c>
      <c r="H722" s="107" t="s">
        <v>14015</v>
      </c>
      <c r="I722" s="107" t="s">
        <v>16848</v>
      </c>
    </row>
    <row r="723" spans="1:12" hidden="1" x14ac:dyDescent="0.2">
      <c r="A723" s="107" t="s">
        <v>13336</v>
      </c>
      <c r="D723" s="107" t="s">
        <v>15031</v>
      </c>
      <c r="E723" s="107">
        <f t="shared" si="11"/>
        <v>2515030385</v>
      </c>
      <c r="F723" s="107" t="s">
        <v>16374</v>
      </c>
      <c r="G723" s="107" t="s">
        <v>16444</v>
      </c>
      <c r="H723" s="107" t="s">
        <v>14015</v>
      </c>
      <c r="I723" s="107" t="s">
        <v>16850</v>
      </c>
    </row>
    <row r="724" spans="1:12" hidden="1" x14ac:dyDescent="0.2">
      <c r="A724" s="107" t="s">
        <v>13336</v>
      </c>
      <c r="D724" s="107" t="s">
        <v>15032</v>
      </c>
      <c r="E724" s="107">
        <f t="shared" si="11"/>
        <v>2515030405</v>
      </c>
      <c r="F724" s="107" t="s">
        <v>16374</v>
      </c>
      <c r="G724" s="107" t="s">
        <v>16444</v>
      </c>
      <c r="H724" s="107" t="s">
        <v>14015</v>
      </c>
      <c r="I724" s="107" t="s">
        <v>16852</v>
      </c>
    </row>
    <row r="725" spans="1:12" hidden="1" x14ac:dyDescent="0.2">
      <c r="A725" s="107" t="s">
        <v>13336</v>
      </c>
      <c r="D725" s="107" t="s">
        <v>15033</v>
      </c>
      <c r="E725" s="107">
        <f t="shared" si="11"/>
        <v>2515030900</v>
      </c>
      <c r="F725" s="107" t="s">
        <v>16374</v>
      </c>
      <c r="G725" s="107" t="s">
        <v>16444</v>
      </c>
      <c r="H725" s="107" t="s">
        <v>14015</v>
      </c>
      <c r="I725" s="107" t="s">
        <v>13918</v>
      </c>
    </row>
    <row r="726" spans="1:12" hidden="1" x14ac:dyDescent="0.2">
      <c r="A726" s="107" t="s">
        <v>13336</v>
      </c>
      <c r="D726" s="107" t="s">
        <v>15034</v>
      </c>
      <c r="E726" s="107">
        <f t="shared" si="11"/>
        <v>2515040000</v>
      </c>
      <c r="F726" s="107" t="s">
        <v>16374</v>
      </c>
      <c r="G726" s="107" t="s">
        <v>16444</v>
      </c>
      <c r="H726" s="107" t="s">
        <v>14024</v>
      </c>
      <c r="I726" s="107" t="s">
        <v>13907</v>
      </c>
    </row>
    <row r="727" spans="1:12" hidden="1" x14ac:dyDescent="0.2">
      <c r="A727" s="107" t="s">
        <v>13336</v>
      </c>
      <c r="D727" s="107" t="s">
        <v>15035</v>
      </c>
      <c r="E727" s="107">
        <f t="shared" si="11"/>
        <v>2515040030</v>
      </c>
      <c r="F727" s="107" t="s">
        <v>16374</v>
      </c>
      <c r="G727" s="107" t="s">
        <v>16444</v>
      </c>
      <c r="H727" s="107" t="s">
        <v>14024</v>
      </c>
      <c r="I727" s="107" t="s">
        <v>16779</v>
      </c>
    </row>
    <row r="728" spans="1:12" hidden="1" x14ac:dyDescent="0.2">
      <c r="A728" s="107" t="s">
        <v>13336</v>
      </c>
      <c r="D728" s="107" t="s">
        <v>15036</v>
      </c>
      <c r="E728" s="107">
        <f t="shared" si="11"/>
        <v>2515040060</v>
      </c>
      <c r="F728" s="107" t="s">
        <v>16374</v>
      </c>
      <c r="G728" s="107" t="s">
        <v>16444</v>
      </c>
      <c r="H728" s="107" t="s">
        <v>14024</v>
      </c>
      <c r="I728" s="107" t="s">
        <v>16781</v>
      </c>
      <c r="K728" s="109"/>
      <c r="L728" s="107"/>
    </row>
    <row r="729" spans="1:12" hidden="1" x14ac:dyDescent="0.2">
      <c r="A729" s="107" t="s">
        <v>13336</v>
      </c>
      <c r="D729" s="107" t="s">
        <v>15037</v>
      </c>
      <c r="E729" s="107">
        <f t="shared" si="11"/>
        <v>2515040065</v>
      </c>
      <c r="F729" s="107" t="s">
        <v>16374</v>
      </c>
      <c r="G729" s="107" t="s">
        <v>16444</v>
      </c>
      <c r="H729" s="107" t="s">
        <v>14024</v>
      </c>
      <c r="I729" s="107" t="s">
        <v>11103</v>
      </c>
    </row>
    <row r="730" spans="1:12" hidden="1" x14ac:dyDescent="0.2">
      <c r="A730" s="107" t="s">
        <v>13336</v>
      </c>
      <c r="D730" s="107" t="s">
        <v>15038</v>
      </c>
      <c r="E730" s="107">
        <f t="shared" si="11"/>
        <v>2515040070</v>
      </c>
      <c r="F730" s="107" t="s">
        <v>16374</v>
      </c>
      <c r="G730" s="107" t="s">
        <v>16444</v>
      </c>
      <c r="H730" s="107" t="s">
        <v>14024</v>
      </c>
      <c r="I730" s="107" t="s">
        <v>11105</v>
      </c>
    </row>
    <row r="731" spans="1:12" hidden="1" x14ac:dyDescent="0.2">
      <c r="A731" s="107" t="s">
        <v>13336</v>
      </c>
      <c r="D731" s="107" t="s">
        <v>15039</v>
      </c>
      <c r="E731" s="107">
        <f t="shared" si="11"/>
        <v>2515040100</v>
      </c>
      <c r="F731" s="107" t="s">
        <v>16374</v>
      </c>
      <c r="G731" s="107" t="s">
        <v>16444</v>
      </c>
      <c r="H731" s="107" t="s">
        <v>14024</v>
      </c>
      <c r="I731" s="107" t="s">
        <v>14030</v>
      </c>
    </row>
    <row r="732" spans="1:12" hidden="1" x14ac:dyDescent="0.2">
      <c r="A732" s="107" t="s">
        <v>13336</v>
      </c>
      <c r="D732" s="107" t="s">
        <v>15040</v>
      </c>
      <c r="E732" s="107">
        <f t="shared" si="11"/>
        <v>2515040165</v>
      </c>
      <c r="F732" s="107" t="s">
        <v>16374</v>
      </c>
      <c r="G732" s="107" t="s">
        <v>16444</v>
      </c>
      <c r="H732" s="107" t="s">
        <v>14024</v>
      </c>
      <c r="I732" s="107" t="s">
        <v>14032</v>
      </c>
    </row>
    <row r="733" spans="1:12" hidden="1" x14ac:dyDescent="0.2">
      <c r="A733" s="107" t="s">
        <v>13336</v>
      </c>
      <c r="D733" s="107" t="s">
        <v>15041</v>
      </c>
      <c r="E733" s="107">
        <f t="shared" si="11"/>
        <v>2515040185</v>
      </c>
      <c r="F733" s="107" t="s">
        <v>16374</v>
      </c>
      <c r="G733" s="107" t="s">
        <v>16444</v>
      </c>
      <c r="H733" s="107" t="s">
        <v>14024</v>
      </c>
      <c r="I733" s="107" t="s">
        <v>14034</v>
      </c>
      <c r="K733" s="109"/>
      <c r="L733" s="107"/>
    </row>
    <row r="734" spans="1:12" hidden="1" x14ac:dyDescent="0.2">
      <c r="A734" s="107" t="s">
        <v>13336</v>
      </c>
      <c r="D734" s="107" t="s">
        <v>15042</v>
      </c>
      <c r="E734" s="107">
        <f t="shared" si="11"/>
        <v>2515040195</v>
      </c>
      <c r="F734" s="107" t="s">
        <v>16374</v>
      </c>
      <c r="G734" s="107" t="s">
        <v>16444</v>
      </c>
      <c r="H734" s="107" t="s">
        <v>14024</v>
      </c>
      <c r="I734" s="107" t="s">
        <v>14036</v>
      </c>
    </row>
    <row r="735" spans="1:12" hidden="1" x14ac:dyDescent="0.2">
      <c r="A735" s="107" t="s">
        <v>13336</v>
      </c>
      <c r="D735" s="107" t="s">
        <v>15043</v>
      </c>
      <c r="E735" s="107">
        <f t="shared" si="11"/>
        <v>2515040220</v>
      </c>
      <c r="F735" s="107" t="s">
        <v>16374</v>
      </c>
      <c r="G735" s="107" t="s">
        <v>16444</v>
      </c>
      <c r="H735" s="107" t="s">
        <v>14024</v>
      </c>
      <c r="I735" s="107" t="s">
        <v>14038</v>
      </c>
    </row>
    <row r="736" spans="1:12" hidden="1" x14ac:dyDescent="0.2">
      <c r="A736" s="107" t="s">
        <v>13336</v>
      </c>
      <c r="D736" s="107" t="s">
        <v>15044</v>
      </c>
      <c r="E736" s="107">
        <f t="shared" si="11"/>
        <v>2515040235</v>
      </c>
      <c r="F736" s="107" t="s">
        <v>16374</v>
      </c>
      <c r="G736" s="107" t="s">
        <v>16444</v>
      </c>
      <c r="H736" s="107" t="s">
        <v>14024</v>
      </c>
      <c r="I736" s="107" t="s">
        <v>14040</v>
      </c>
    </row>
    <row r="737" spans="1:12" hidden="1" x14ac:dyDescent="0.2">
      <c r="A737" s="107" t="s">
        <v>13336</v>
      </c>
      <c r="D737" s="107" t="s">
        <v>15045</v>
      </c>
      <c r="E737" s="107">
        <f t="shared" si="11"/>
        <v>2515040240</v>
      </c>
      <c r="F737" s="107" t="s">
        <v>16374</v>
      </c>
      <c r="G737" s="107" t="s">
        <v>16444</v>
      </c>
      <c r="H737" s="107" t="s">
        <v>14024</v>
      </c>
      <c r="I737" s="107" t="s">
        <v>14042</v>
      </c>
    </row>
    <row r="738" spans="1:12" hidden="1" x14ac:dyDescent="0.2">
      <c r="A738" s="107" t="s">
        <v>13336</v>
      </c>
      <c r="D738" s="107" t="s">
        <v>15046</v>
      </c>
      <c r="E738" s="107">
        <f t="shared" si="11"/>
        <v>2515040250</v>
      </c>
      <c r="F738" s="107" t="s">
        <v>16374</v>
      </c>
      <c r="G738" s="107" t="s">
        <v>16444</v>
      </c>
      <c r="H738" s="107" t="s">
        <v>14024</v>
      </c>
      <c r="I738" s="107" t="s">
        <v>14044</v>
      </c>
    </row>
    <row r="739" spans="1:12" hidden="1" x14ac:dyDescent="0.2">
      <c r="A739" s="107" t="s">
        <v>13336</v>
      </c>
      <c r="D739" s="107" t="s">
        <v>15047</v>
      </c>
      <c r="E739" s="107">
        <f t="shared" si="11"/>
        <v>2515040260</v>
      </c>
      <c r="F739" s="107" t="s">
        <v>16374</v>
      </c>
      <c r="G739" s="107" t="s">
        <v>16444</v>
      </c>
      <c r="H739" s="107" t="s">
        <v>14024</v>
      </c>
      <c r="I739" s="107" t="s">
        <v>14046</v>
      </c>
    </row>
    <row r="740" spans="1:12" hidden="1" x14ac:dyDescent="0.2">
      <c r="A740" s="107" t="s">
        <v>13336</v>
      </c>
      <c r="D740" s="107" t="s">
        <v>15048</v>
      </c>
      <c r="E740" s="107">
        <f t="shared" si="11"/>
        <v>2515040265</v>
      </c>
      <c r="F740" s="107" t="s">
        <v>16374</v>
      </c>
      <c r="G740" s="107" t="s">
        <v>16444</v>
      </c>
      <c r="H740" s="107" t="s">
        <v>14024</v>
      </c>
      <c r="I740" s="107" t="s">
        <v>14048</v>
      </c>
    </row>
    <row r="741" spans="1:12" hidden="1" x14ac:dyDescent="0.2">
      <c r="A741" s="107" t="s">
        <v>13336</v>
      </c>
      <c r="D741" s="107" t="s">
        <v>15049</v>
      </c>
      <c r="E741" s="107">
        <f t="shared" si="11"/>
        <v>2515040270</v>
      </c>
      <c r="F741" s="107" t="s">
        <v>16374</v>
      </c>
      <c r="G741" s="107" t="s">
        <v>16444</v>
      </c>
      <c r="H741" s="107" t="s">
        <v>14024</v>
      </c>
      <c r="I741" s="107" t="s">
        <v>14050</v>
      </c>
      <c r="K741" s="109"/>
      <c r="L741" s="107"/>
    </row>
    <row r="742" spans="1:12" hidden="1" x14ac:dyDescent="0.2">
      <c r="A742" s="107" t="s">
        <v>13336</v>
      </c>
      <c r="D742" s="107" t="s">
        <v>15050</v>
      </c>
      <c r="E742" s="107">
        <f t="shared" si="11"/>
        <v>2515040275</v>
      </c>
      <c r="F742" s="107" t="s">
        <v>16374</v>
      </c>
      <c r="G742" s="107" t="s">
        <v>16444</v>
      </c>
      <c r="H742" s="107" t="s">
        <v>14024</v>
      </c>
      <c r="I742" s="107" t="s">
        <v>14052</v>
      </c>
    </row>
    <row r="743" spans="1:12" hidden="1" x14ac:dyDescent="0.2">
      <c r="A743" s="107" t="s">
        <v>13336</v>
      </c>
      <c r="D743" s="107" t="s">
        <v>15051</v>
      </c>
      <c r="E743" s="107">
        <f t="shared" si="11"/>
        <v>2515040285</v>
      </c>
      <c r="F743" s="107" t="s">
        <v>16374</v>
      </c>
      <c r="G743" s="107" t="s">
        <v>16444</v>
      </c>
      <c r="H743" s="107" t="s">
        <v>14024</v>
      </c>
      <c r="I743" s="107" t="s">
        <v>14054</v>
      </c>
    </row>
    <row r="744" spans="1:12" hidden="1" x14ac:dyDescent="0.2">
      <c r="A744" s="107" t="s">
        <v>13336</v>
      </c>
      <c r="D744" s="107" t="s">
        <v>15052</v>
      </c>
      <c r="E744" s="107">
        <f t="shared" si="11"/>
        <v>2515040295</v>
      </c>
      <c r="F744" s="107" t="s">
        <v>16374</v>
      </c>
      <c r="G744" s="107" t="s">
        <v>16444</v>
      </c>
      <c r="H744" s="107" t="s">
        <v>14024</v>
      </c>
      <c r="I744" s="107" t="s">
        <v>14056</v>
      </c>
    </row>
    <row r="745" spans="1:12" hidden="1" x14ac:dyDescent="0.2">
      <c r="A745" s="107" t="s">
        <v>13336</v>
      </c>
      <c r="D745" s="107" t="s">
        <v>15053</v>
      </c>
      <c r="E745" s="107">
        <f t="shared" si="11"/>
        <v>2515040310</v>
      </c>
      <c r="F745" s="107" t="s">
        <v>16374</v>
      </c>
      <c r="G745" s="107" t="s">
        <v>16444</v>
      </c>
      <c r="H745" s="107" t="s">
        <v>14024</v>
      </c>
      <c r="I745" s="107" t="s">
        <v>14058</v>
      </c>
      <c r="L745" s="107"/>
    </row>
    <row r="746" spans="1:12" hidden="1" x14ac:dyDescent="0.2">
      <c r="A746" s="107" t="s">
        <v>13336</v>
      </c>
      <c r="D746" s="107" t="s">
        <v>15054</v>
      </c>
      <c r="E746" s="107">
        <f t="shared" si="11"/>
        <v>2515040320</v>
      </c>
      <c r="F746" s="107" t="s">
        <v>16374</v>
      </c>
      <c r="G746" s="107" t="s">
        <v>16444</v>
      </c>
      <c r="H746" s="107" t="s">
        <v>14024</v>
      </c>
      <c r="I746" s="107" t="s">
        <v>14060</v>
      </c>
    </row>
    <row r="747" spans="1:12" hidden="1" x14ac:dyDescent="0.2">
      <c r="A747" s="107" t="s">
        <v>13336</v>
      </c>
      <c r="D747" s="107" t="s">
        <v>15055</v>
      </c>
      <c r="E747" s="107">
        <f t="shared" si="11"/>
        <v>2515040345</v>
      </c>
      <c r="F747" s="107" t="s">
        <v>16374</v>
      </c>
      <c r="G747" s="107" t="s">
        <v>16444</v>
      </c>
      <c r="H747" s="107" t="s">
        <v>14024</v>
      </c>
      <c r="I747" s="107" t="s">
        <v>10758</v>
      </c>
    </row>
    <row r="748" spans="1:12" hidden="1" x14ac:dyDescent="0.2">
      <c r="A748" s="107" t="s">
        <v>13336</v>
      </c>
      <c r="D748" s="107" t="s">
        <v>15056</v>
      </c>
      <c r="E748" s="107">
        <f t="shared" si="11"/>
        <v>2515040350</v>
      </c>
      <c r="F748" s="107" t="s">
        <v>16374</v>
      </c>
      <c r="G748" s="107" t="s">
        <v>16444</v>
      </c>
      <c r="H748" s="107" t="s">
        <v>14024</v>
      </c>
      <c r="I748" s="107" t="s">
        <v>16845</v>
      </c>
    </row>
    <row r="749" spans="1:12" hidden="1" x14ac:dyDescent="0.2">
      <c r="A749" s="107" t="s">
        <v>13336</v>
      </c>
      <c r="D749" s="107" t="s">
        <v>15057</v>
      </c>
      <c r="E749" s="107">
        <f t="shared" si="11"/>
        <v>2515040370</v>
      </c>
      <c r="F749" s="107" t="s">
        <v>16374</v>
      </c>
      <c r="G749" s="107" t="s">
        <v>16444</v>
      </c>
      <c r="H749" s="107" t="s">
        <v>14024</v>
      </c>
      <c r="I749" s="107" t="s">
        <v>10760</v>
      </c>
    </row>
    <row r="750" spans="1:12" hidden="1" x14ac:dyDescent="0.2">
      <c r="A750" s="107" t="s">
        <v>13336</v>
      </c>
      <c r="D750" s="107" t="s">
        <v>15058</v>
      </c>
      <c r="E750" s="107">
        <f t="shared" si="11"/>
        <v>2515040380</v>
      </c>
      <c r="F750" s="107" t="s">
        <v>16374</v>
      </c>
      <c r="G750" s="107" t="s">
        <v>16444</v>
      </c>
      <c r="H750" s="107" t="s">
        <v>14024</v>
      </c>
      <c r="I750" s="107" t="s">
        <v>16848</v>
      </c>
    </row>
    <row r="751" spans="1:12" hidden="1" x14ac:dyDescent="0.2">
      <c r="A751" s="107" t="s">
        <v>13336</v>
      </c>
      <c r="D751" s="107" t="s">
        <v>15059</v>
      </c>
      <c r="E751" s="107">
        <f t="shared" si="11"/>
        <v>2515040385</v>
      </c>
      <c r="F751" s="107" t="s">
        <v>16374</v>
      </c>
      <c r="G751" s="107" t="s">
        <v>16444</v>
      </c>
      <c r="H751" s="107" t="s">
        <v>14024</v>
      </c>
      <c r="I751" s="107" t="s">
        <v>16850</v>
      </c>
    </row>
    <row r="752" spans="1:12" hidden="1" x14ac:dyDescent="0.2">
      <c r="A752" s="107" t="s">
        <v>13336</v>
      </c>
      <c r="D752" s="107" t="s">
        <v>15060</v>
      </c>
      <c r="E752" s="107">
        <f t="shared" si="11"/>
        <v>2515040405</v>
      </c>
      <c r="F752" s="107" t="s">
        <v>16374</v>
      </c>
      <c r="G752" s="107" t="s">
        <v>16444</v>
      </c>
      <c r="H752" s="107" t="s">
        <v>14024</v>
      </c>
      <c r="I752" s="107" t="s">
        <v>16852</v>
      </c>
    </row>
    <row r="753" spans="1:12" hidden="1" x14ac:dyDescent="0.2">
      <c r="A753" s="107" t="s">
        <v>13336</v>
      </c>
      <c r="D753" s="107" t="s">
        <v>15061</v>
      </c>
      <c r="E753" s="107">
        <f t="shared" si="11"/>
        <v>2520000000</v>
      </c>
      <c r="F753" s="107" t="s">
        <v>16374</v>
      </c>
      <c r="G753" s="107" t="s">
        <v>15062</v>
      </c>
      <c r="H753" s="107" t="s">
        <v>13906</v>
      </c>
      <c r="I753" s="107" t="s">
        <v>13907</v>
      </c>
    </row>
    <row r="754" spans="1:12" hidden="1" x14ac:dyDescent="0.2">
      <c r="A754" s="107" t="s">
        <v>13336</v>
      </c>
      <c r="D754" s="107" t="s">
        <v>15063</v>
      </c>
      <c r="E754" s="107">
        <f t="shared" si="11"/>
        <v>2520000010</v>
      </c>
      <c r="F754" s="107" t="s">
        <v>16374</v>
      </c>
      <c r="G754" s="107" t="s">
        <v>15062</v>
      </c>
      <c r="H754" s="107" t="s">
        <v>13906</v>
      </c>
      <c r="I754" s="107" t="s">
        <v>15064</v>
      </c>
    </row>
    <row r="755" spans="1:12" hidden="1" x14ac:dyDescent="0.2">
      <c r="A755" s="107" t="s">
        <v>13336</v>
      </c>
      <c r="D755" s="107" t="s">
        <v>15065</v>
      </c>
      <c r="E755" s="107">
        <f t="shared" si="11"/>
        <v>2520000020</v>
      </c>
      <c r="F755" s="107" t="s">
        <v>16374</v>
      </c>
      <c r="G755" s="107" t="s">
        <v>15062</v>
      </c>
      <c r="H755" s="107" t="s">
        <v>13906</v>
      </c>
      <c r="I755" s="107" t="s">
        <v>15066</v>
      </c>
    </row>
    <row r="756" spans="1:12" hidden="1" x14ac:dyDescent="0.2">
      <c r="A756" s="107" t="s">
        <v>13336</v>
      </c>
      <c r="D756" s="107" t="s">
        <v>15067</v>
      </c>
      <c r="E756" s="107">
        <f t="shared" si="11"/>
        <v>2520000030</v>
      </c>
      <c r="F756" s="107" t="s">
        <v>16374</v>
      </c>
      <c r="G756" s="107" t="s">
        <v>15062</v>
      </c>
      <c r="H756" s="107" t="s">
        <v>13906</v>
      </c>
      <c r="I756" s="107" t="s">
        <v>15068</v>
      </c>
    </row>
    <row r="757" spans="1:12" hidden="1" x14ac:dyDescent="0.2">
      <c r="A757" s="107" t="s">
        <v>13336</v>
      </c>
      <c r="D757" s="107" t="s">
        <v>15069</v>
      </c>
      <c r="E757" s="107">
        <f t="shared" si="11"/>
        <v>2520000040</v>
      </c>
      <c r="F757" s="107" t="s">
        <v>16374</v>
      </c>
      <c r="G757" s="107" t="s">
        <v>15062</v>
      </c>
      <c r="H757" s="107" t="s">
        <v>13906</v>
      </c>
      <c r="I757" s="107" t="s">
        <v>15070</v>
      </c>
    </row>
    <row r="758" spans="1:12" hidden="1" x14ac:dyDescent="0.2">
      <c r="A758" s="107" t="s">
        <v>13336</v>
      </c>
      <c r="D758" s="107" t="s">
        <v>15071</v>
      </c>
      <c r="E758" s="107">
        <f t="shared" si="11"/>
        <v>2520000900</v>
      </c>
      <c r="F758" s="107" t="s">
        <v>16374</v>
      </c>
      <c r="G758" s="107" t="s">
        <v>15062</v>
      </c>
      <c r="H758" s="107" t="s">
        <v>13906</v>
      </c>
      <c r="I758" s="107" t="s">
        <v>13918</v>
      </c>
      <c r="K758" s="109"/>
      <c r="L758" s="107"/>
    </row>
    <row r="759" spans="1:12" hidden="1" x14ac:dyDescent="0.2">
      <c r="A759" s="107" t="s">
        <v>13336</v>
      </c>
      <c r="D759" s="107" t="s">
        <v>15072</v>
      </c>
      <c r="E759" s="107">
        <f t="shared" si="11"/>
        <v>2520010000</v>
      </c>
      <c r="F759" s="107" t="s">
        <v>16374</v>
      </c>
      <c r="G759" s="107" t="s">
        <v>15062</v>
      </c>
      <c r="H759" s="107" t="s">
        <v>13920</v>
      </c>
      <c r="I759" s="107" t="s">
        <v>13907</v>
      </c>
    </row>
    <row r="760" spans="1:12" hidden="1" x14ac:dyDescent="0.2">
      <c r="A760" s="107" t="s">
        <v>13336</v>
      </c>
      <c r="D760" s="107" t="s">
        <v>15073</v>
      </c>
      <c r="E760" s="107">
        <f t="shared" si="11"/>
        <v>2520010010</v>
      </c>
      <c r="F760" s="107" t="s">
        <v>16374</v>
      </c>
      <c r="G760" s="107" t="s">
        <v>15062</v>
      </c>
      <c r="H760" s="107" t="s">
        <v>13920</v>
      </c>
      <c r="I760" s="107" t="s">
        <v>15064</v>
      </c>
    </row>
    <row r="761" spans="1:12" hidden="1" x14ac:dyDescent="0.2">
      <c r="A761" s="107" t="s">
        <v>13336</v>
      </c>
      <c r="D761" s="107" t="s">
        <v>15074</v>
      </c>
      <c r="E761" s="107">
        <f t="shared" si="11"/>
        <v>2520010020</v>
      </c>
      <c r="F761" s="107" t="s">
        <v>16374</v>
      </c>
      <c r="G761" s="107" t="s">
        <v>15062</v>
      </c>
      <c r="H761" s="107" t="s">
        <v>13920</v>
      </c>
      <c r="I761" s="107" t="s">
        <v>15066</v>
      </c>
    </row>
    <row r="762" spans="1:12" hidden="1" x14ac:dyDescent="0.2">
      <c r="A762" s="107" t="s">
        <v>13336</v>
      </c>
      <c r="D762" s="107" t="s">
        <v>15075</v>
      </c>
      <c r="E762" s="107">
        <f t="shared" si="11"/>
        <v>2520010030</v>
      </c>
      <c r="F762" s="107" t="s">
        <v>16374</v>
      </c>
      <c r="G762" s="107" t="s">
        <v>15062</v>
      </c>
      <c r="H762" s="107" t="s">
        <v>13920</v>
      </c>
      <c r="I762" s="107" t="s">
        <v>15068</v>
      </c>
    </row>
    <row r="763" spans="1:12" hidden="1" x14ac:dyDescent="0.2">
      <c r="A763" s="107" t="s">
        <v>13336</v>
      </c>
      <c r="D763" s="107" t="s">
        <v>15076</v>
      </c>
      <c r="E763" s="107">
        <f t="shared" si="11"/>
        <v>2520010040</v>
      </c>
      <c r="F763" s="107" t="s">
        <v>16374</v>
      </c>
      <c r="G763" s="107" t="s">
        <v>15062</v>
      </c>
      <c r="H763" s="107" t="s">
        <v>13920</v>
      </c>
      <c r="I763" s="107" t="s">
        <v>15070</v>
      </c>
    </row>
    <row r="764" spans="1:12" hidden="1" x14ac:dyDescent="0.2">
      <c r="A764" s="107" t="s">
        <v>13336</v>
      </c>
      <c r="D764" s="107" t="s">
        <v>15077</v>
      </c>
      <c r="E764" s="107">
        <f t="shared" si="11"/>
        <v>2520010900</v>
      </c>
      <c r="F764" s="107" t="s">
        <v>16374</v>
      </c>
      <c r="G764" s="107" t="s">
        <v>15062</v>
      </c>
      <c r="H764" s="107" t="s">
        <v>13920</v>
      </c>
      <c r="I764" s="107" t="s">
        <v>13918</v>
      </c>
      <c r="K764" s="109"/>
      <c r="L764" s="107"/>
    </row>
    <row r="765" spans="1:12" hidden="1" x14ac:dyDescent="0.2">
      <c r="A765" s="107" t="s">
        <v>13336</v>
      </c>
      <c r="D765" s="107" t="s">
        <v>15078</v>
      </c>
      <c r="E765" s="107">
        <f t="shared" si="11"/>
        <v>2520050000</v>
      </c>
      <c r="F765" s="107" t="s">
        <v>16374</v>
      </c>
      <c r="G765" s="107" t="s">
        <v>15062</v>
      </c>
      <c r="H765" s="107" t="s">
        <v>13929</v>
      </c>
      <c r="I765" s="107" t="s">
        <v>13907</v>
      </c>
    </row>
    <row r="766" spans="1:12" hidden="1" x14ac:dyDescent="0.2">
      <c r="A766" s="107" t="s">
        <v>13336</v>
      </c>
      <c r="D766" s="107" t="s">
        <v>15079</v>
      </c>
      <c r="E766" s="107">
        <f t="shared" si="11"/>
        <v>2520050010</v>
      </c>
      <c r="F766" s="107" t="s">
        <v>16374</v>
      </c>
      <c r="G766" s="107" t="s">
        <v>15062</v>
      </c>
      <c r="H766" s="107" t="s">
        <v>13929</v>
      </c>
      <c r="I766" s="107" t="s">
        <v>15064</v>
      </c>
    </row>
    <row r="767" spans="1:12" hidden="1" x14ac:dyDescent="0.2">
      <c r="A767" s="107" t="s">
        <v>13336</v>
      </c>
      <c r="D767" s="107" t="s">
        <v>15080</v>
      </c>
      <c r="E767" s="107">
        <f t="shared" si="11"/>
        <v>2520050020</v>
      </c>
      <c r="F767" s="107" t="s">
        <v>16374</v>
      </c>
      <c r="G767" s="107" t="s">
        <v>15062</v>
      </c>
      <c r="H767" s="107" t="s">
        <v>13929</v>
      </c>
      <c r="I767" s="107" t="s">
        <v>15066</v>
      </c>
    </row>
    <row r="768" spans="1:12" hidden="1" x14ac:dyDescent="0.2">
      <c r="A768" s="107" t="s">
        <v>13336</v>
      </c>
      <c r="D768" s="107" t="s">
        <v>15081</v>
      </c>
      <c r="E768" s="107">
        <f t="shared" si="11"/>
        <v>2520050030</v>
      </c>
      <c r="F768" s="107" t="s">
        <v>16374</v>
      </c>
      <c r="G768" s="107" t="s">
        <v>15062</v>
      </c>
      <c r="H768" s="107" t="s">
        <v>13929</v>
      </c>
      <c r="I768" s="107" t="s">
        <v>15068</v>
      </c>
    </row>
    <row r="769" spans="1:12" hidden="1" x14ac:dyDescent="0.2">
      <c r="A769" s="107" t="s">
        <v>13336</v>
      </c>
      <c r="D769" s="107" t="s">
        <v>15082</v>
      </c>
      <c r="E769" s="107">
        <f t="shared" si="11"/>
        <v>2520050040</v>
      </c>
      <c r="F769" s="107" t="s">
        <v>16374</v>
      </c>
      <c r="G769" s="107" t="s">
        <v>15062</v>
      </c>
      <c r="H769" s="107" t="s">
        <v>13929</v>
      </c>
      <c r="I769" s="107" t="s">
        <v>15070</v>
      </c>
    </row>
    <row r="770" spans="1:12" hidden="1" x14ac:dyDescent="0.2">
      <c r="A770" s="107" t="s">
        <v>13336</v>
      </c>
      <c r="D770" s="107" t="s">
        <v>15083</v>
      </c>
      <c r="E770" s="107">
        <f t="shared" ref="E770:E833" si="12">VALUE(D770)</f>
        <v>2520050900</v>
      </c>
      <c r="F770" s="107" t="s">
        <v>16374</v>
      </c>
      <c r="G770" s="107" t="s">
        <v>15062</v>
      </c>
      <c r="H770" s="107" t="s">
        <v>13929</v>
      </c>
      <c r="I770" s="107" t="s">
        <v>13918</v>
      </c>
      <c r="K770" s="109"/>
      <c r="L770" s="107"/>
    </row>
    <row r="771" spans="1:12" hidden="1" x14ac:dyDescent="0.2">
      <c r="A771" s="107" t="s">
        <v>13336</v>
      </c>
      <c r="D771" s="107" t="s">
        <v>15084</v>
      </c>
      <c r="E771" s="107">
        <f t="shared" si="12"/>
        <v>2520995000</v>
      </c>
      <c r="F771" s="107" t="s">
        <v>16374</v>
      </c>
      <c r="G771" s="107" t="s">
        <v>15062</v>
      </c>
      <c r="H771" s="107" t="s">
        <v>13977</v>
      </c>
      <c r="I771" s="107" t="s">
        <v>13907</v>
      </c>
    </row>
    <row r="772" spans="1:12" hidden="1" x14ac:dyDescent="0.2">
      <c r="A772" s="107" t="s">
        <v>13336</v>
      </c>
      <c r="D772" s="107" t="s">
        <v>15085</v>
      </c>
      <c r="E772" s="107">
        <f t="shared" si="12"/>
        <v>2520995010</v>
      </c>
      <c r="F772" s="107" t="s">
        <v>16374</v>
      </c>
      <c r="G772" s="107" t="s">
        <v>15062</v>
      </c>
      <c r="H772" s="107" t="s">
        <v>13977</v>
      </c>
      <c r="I772" s="107" t="s">
        <v>15064</v>
      </c>
    </row>
    <row r="773" spans="1:12" hidden="1" x14ac:dyDescent="0.2">
      <c r="A773" s="107" t="s">
        <v>13336</v>
      </c>
      <c r="D773" s="107" t="s">
        <v>15086</v>
      </c>
      <c r="E773" s="107">
        <f t="shared" si="12"/>
        <v>2520995020</v>
      </c>
      <c r="F773" s="107" t="s">
        <v>16374</v>
      </c>
      <c r="G773" s="107" t="s">
        <v>15062</v>
      </c>
      <c r="H773" s="107" t="s">
        <v>13977</v>
      </c>
      <c r="I773" s="107" t="s">
        <v>15066</v>
      </c>
    </row>
    <row r="774" spans="1:12" hidden="1" x14ac:dyDescent="0.2">
      <c r="A774" s="107" t="s">
        <v>13336</v>
      </c>
      <c r="D774" s="107" t="s">
        <v>15087</v>
      </c>
      <c r="E774" s="107">
        <f t="shared" si="12"/>
        <v>2520995030</v>
      </c>
      <c r="F774" s="107" t="s">
        <v>16374</v>
      </c>
      <c r="G774" s="107" t="s">
        <v>15062</v>
      </c>
      <c r="H774" s="107" t="s">
        <v>13977</v>
      </c>
      <c r="I774" s="107" t="s">
        <v>15068</v>
      </c>
    </row>
    <row r="775" spans="1:12" hidden="1" x14ac:dyDescent="0.2">
      <c r="A775" s="107" t="s">
        <v>13336</v>
      </c>
      <c r="D775" s="107" t="s">
        <v>15088</v>
      </c>
      <c r="E775" s="107">
        <f t="shared" si="12"/>
        <v>2520995040</v>
      </c>
      <c r="F775" s="107" t="s">
        <v>16374</v>
      </c>
      <c r="G775" s="107" t="s">
        <v>15062</v>
      </c>
      <c r="H775" s="107" t="s">
        <v>13977</v>
      </c>
      <c r="I775" s="107" t="s">
        <v>15070</v>
      </c>
    </row>
    <row r="776" spans="1:12" hidden="1" x14ac:dyDescent="0.2">
      <c r="A776" s="107" t="s">
        <v>13336</v>
      </c>
      <c r="D776" s="107" t="s">
        <v>15089</v>
      </c>
      <c r="E776" s="107">
        <f t="shared" si="12"/>
        <v>2525000000</v>
      </c>
      <c r="F776" s="107" t="s">
        <v>16374</v>
      </c>
      <c r="G776" s="107" t="s">
        <v>15090</v>
      </c>
      <c r="H776" s="107" t="s">
        <v>13986</v>
      </c>
      <c r="I776" s="107" t="s">
        <v>13907</v>
      </c>
    </row>
    <row r="777" spans="1:12" hidden="1" x14ac:dyDescent="0.2">
      <c r="A777" s="107" t="s">
        <v>13336</v>
      </c>
      <c r="D777" s="107" t="s">
        <v>15091</v>
      </c>
      <c r="E777" s="107">
        <f t="shared" si="12"/>
        <v>2525000010</v>
      </c>
      <c r="F777" s="107" t="s">
        <v>16374</v>
      </c>
      <c r="G777" s="107" t="s">
        <v>15090</v>
      </c>
      <c r="H777" s="107" t="s">
        <v>13986</v>
      </c>
      <c r="I777" s="107" t="s">
        <v>15064</v>
      </c>
    </row>
    <row r="778" spans="1:12" hidden="1" x14ac:dyDescent="0.2">
      <c r="A778" s="107" t="s">
        <v>13336</v>
      </c>
      <c r="D778" s="107" t="s">
        <v>15092</v>
      </c>
      <c r="E778" s="107">
        <f t="shared" si="12"/>
        <v>2525000020</v>
      </c>
      <c r="F778" s="107" t="s">
        <v>16374</v>
      </c>
      <c r="G778" s="107" t="s">
        <v>15090</v>
      </c>
      <c r="H778" s="107" t="s">
        <v>13986</v>
      </c>
      <c r="I778" s="107" t="s">
        <v>15066</v>
      </c>
    </row>
    <row r="779" spans="1:12" hidden="1" x14ac:dyDescent="0.2">
      <c r="A779" s="107" t="s">
        <v>13336</v>
      </c>
      <c r="D779" s="107" t="s">
        <v>15093</v>
      </c>
      <c r="E779" s="107">
        <f t="shared" si="12"/>
        <v>2525000030</v>
      </c>
      <c r="F779" s="107" t="s">
        <v>16374</v>
      </c>
      <c r="G779" s="107" t="s">
        <v>15090</v>
      </c>
      <c r="H779" s="107" t="s">
        <v>13986</v>
      </c>
      <c r="I779" s="107" t="s">
        <v>15068</v>
      </c>
    </row>
    <row r="780" spans="1:12" hidden="1" x14ac:dyDescent="0.2">
      <c r="A780" s="107" t="s">
        <v>13336</v>
      </c>
      <c r="D780" s="107" t="s">
        <v>15094</v>
      </c>
      <c r="E780" s="107">
        <f t="shared" si="12"/>
        <v>2525000040</v>
      </c>
      <c r="F780" s="107" t="s">
        <v>16374</v>
      </c>
      <c r="G780" s="107" t="s">
        <v>15090</v>
      </c>
      <c r="H780" s="107" t="s">
        <v>13986</v>
      </c>
      <c r="I780" s="107" t="s">
        <v>15070</v>
      </c>
    </row>
    <row r="781" spans="1:12" hidden="1" x14ac:dyDescent="0.2">
      <c r="A781" s="107" t="s">
        <v>13336</v>
      </c>
      <c r="D781" s="107" t="s">
        <v>15095</v>
      </c>
      <c r="E781" s="107">
        <f t="shared" si="12"/>
        <v>2525000900</v>
      </c>
      <c r="F781" s="107" t="s">
        <v>16374</v>
      </c>
      <c r="G781" s="107" t="s">
        <v>15090</v>
      </c>
      <c r="H781" s="107" t="s">
        <v>13986</v>
      </c>
      <c r="I781" s="107" t="s">
        <v>13918</v>
      </c>
    </row>
    <row r="782" spans="1:12" hidden="1" x14ac:dyDescent="0.2">
      <c r="A782" s="107" t="s">
        <v>13336</v>
      </c>
      <c r="D782" s="107" t="s">
        <v>15096</v>
      </c>
      <c r="E782" s="107">
        <f t="shared" si="12"/>
        <v>2525010000</v>
      </c>
      <c r="F782" s="107" t="s">
        <v>16374</v>
      </c>
      <c r="G782" s="107" t="s">
        <v>15090</v>
      </c>
      <c r="H782" s="107" t="s">
        <v>13995</v>
      </c>
      <c r="I782" s="107" t="s">
        <v>13907</v>
      </c>
    </row>
    <row r="783" spans="1:12" hidden="1" x14ac:dyDescent="0.2">
      <c r="A783" s="107" t="s">
        <v>13336</v>
      </c>
      <c r="D783" s="107" t="s">
        <v>12482</v>
      </c>
      <c r="E783" s="107">
        <f t="shared" si="12"/>
        <v>2525010010</v>
      </c>
      <c r="F783" s="107" t="s">
        <v>16374</v>
      </c>
      <c r="G783" s="107" t="s">
        <v>15090</v>
      </c>
      <c r="H783" s="107" t="s">
        <v>13995</v>
      </c>
      <c r="I783" s="107" t="s">
        <v>15064</v>
      </c>
    </row>
    <row r="784" spans="1:12" hidden="1" x14ac:dyDescent="0.2">
      <c r="A784" s="107" t="s">
        <v>13336</v>
      </c>
      <c r="D784" s="107" t="s">
        <v>12483</v>
      </c>
      <c r="E784" s="107">
        <f t="shared" si="12"/>
        <v>2525010020</v>
      </c>
      <c r="F784" s="107" t="s">
        <v>16374</v>
      </c>
      <c r="G784" s="107" t="s">
        <v>15090</v>
      </c>
      <c r="H784" s="107" t="s">
        <v>13995</v>
      </c>
      <c r="I784" s="107" t="s">
        <v>15066</v>
      </c>
    </row>
    <row r="785" spans="1:9" hidden="1" x14ac:dyDescent="0.2">
      <c r="A785" s="107" t="s">
        <v>13336</v>
      </c>
      <c r="D785" s="107" t="s">
        <v>12484</v>
      </c>
      <c r="E785" s="107">
        <f t="shared" si="12"/>
        <v>2525010030</v>
      </c>
      <c r="F785" s="107" t="s">
        <v>16374</v>
      </c>
      <c r="G785" s="107" t="s">
        <v>15090</v>
      </c>
      <c r="H785" s="107" t="s">
        <v>13995</v>
      </c>
      <c r="I785" s="107" t="s">
        <v>15068</v>
      </c>
    </row>
    <row r="786" spans="1:9" hidden="1" x14ac:dyDescent="0.2">
      <c r="A786" s="107" t="s">
        <v>13336</v>
      </c>
      <c r="D786" s="107" t="s">
        <v>12485</v>
      </c>
      <c r="E786" s="107">
        <f t="shared" si="12"/>
        <v>2525010040</v>
      </c>
      <c r="F786" s="107" t="s">
        <v>16374</v>
      </c>
      <c r="G786" s="107" t="s">
        <v>15090</v>
      </c>
      <c r="H786" s="107" t="s">
        <v>13995</v>
      </c>
      <c r="I786" s="107" t="s">
        <v>15070</v>
      </c>
    </row>
    <row r="787" spans="1:9" hidden="1" x14ac:dyDescent="0.2">
      <c r="A787" s="107" t="s">
        <v>13336</v>
      </c>
      <c r="D787" s="107" t="s">
        <v>15416</v>
      </c>
      <c r="E787" s="107">
        <f t="shared" si="12"/>
        <v>2525010900</v>
      </c>
      <c r="F787" s="107" t="s">
        <v>16374</v>
      </c>
      <c r="G787" s="107" t="s">
        <v>15090</v>
      </c>
      <c r="H787" s="107" t="s">
        <v>13995</v>
      </c>
      <c r="I787" s="107" t="s">
        <v>13918</v>
      </c>
    </row>
    <row r="788" spans="1:9" hidden="1" x14ac:dyDescent="0.2">
      <c r="A788" s="107" t="s">
        <v>13336</v>
      </c>
      <c r="D788" s="107" t="s">
        <v>15417</v>
      </c>
      <c r="E788" s="107">
        <f t="shared" si="12"/>
        <v>2525020000</v>
      </c>
      <c r="F788" s="107" t="s">
        <v>16374</v>
      </c>
      <c r="G788" s="107" t="s">
        <v>15090</v>
      </c>
      <c r="H788" s="107" t="s">
        <v>14004</v>
      </c>
      <c r="I788" s="107" t="s">
        <v>13907</v>
      </c>
    </row>
    <row r="789" spans="1:9" hidden="1" x14ac:dyDescent="0.2">
      <c r="A789" s="107" t="s">
        <v>13336</v>
      </c>
      <c r="D789" s="107" t="s">
        <v>15418</v>
      </c>
      <c r="E789" s="107">
        <f t="shared" si="12"/>
        <v>2525020010</v>
      </c>
      <c r="F789" s="107" t="s">
        <v>16374</v>
      </c>
      <c r="G789" s="107" t="s">
        <v>15090</v>
      </c>
      <c r="H789" s="107" t="s">
        <v>14004</v>
      </c>
      <c r="I789" s="107" t="s">
        <v>15064</v>
      </c>
    </row>
    <row r="790" spans="1:9" hidden="1" x14ac:dyDescent="0.2">
      <c r="A790" s="107" t="s">
        <v>13336</v>
      </c>
      <c r="D790" s="107" t="s">
        <v>15419</v>
      </c>
      <c r="E790" s="107">
        <f t="shared" si="12"/>
        <v>2525020020</v>
      </c>
      <c r="F790" s="107" t="s">
        <v>16374</v>
      </c>
      <c r="G790" s="107" t="s">
        <v>15090</v>
      </c>
      <c r="H790" s="107" t="s">
        <v>14004</v>
      </c>
      <c r="I790" s="107" t="s">
        <v>15066</v>
      </c>
    </row>
    <row r="791" spans="1:9" hidden="1" x14ac:dyDescent="0.2">
      <c r="A791" s="107" t="s">
        <v>13336</v>
      </c>
      <c r="D791" s="107" t="s">
        <v>15420</v>
      </c>
      <c r="E791" s="107">
        <f t="shared" si="12"/>
        <v>2525020030</v>
      </c>
      <c r="F791" s="107" t="s">
        <v>16374</v>
      </c>
      <c r="G791" s="107" t="s">
        <v>15090</v>
      </c>
      <c r="H791" s="107" t="s">
        <v>14004</v>
      </c>
      <c r="I791" s="107" t="s">
        <v>15068</v>
      </c>
    </row>
    <row r="792" spans="1:9" hidden="1" x14ac:dyDescent="0.2">
      <c r="A792" s="107" t="s">
        <v>13336</v>
      </c>
      <c r="D792" s="107" t="s">
        <v>15421</v>
      </c>
      <c r="E792" s="107">
        <f t="shared" si="12"/>
        <v>2525020040</v>
      </c>
      <c r="F792" s="107" t="s">
        <v>16374</v>
      </c>
      <c r="G792" s="107" t="s">
        <v>15090</v>
      </c>
      <c r="H792" s="107" t="s">
        <v>14004</v>
      </c>
      <c r="I792" s="107" t="s">
        <v>15070</v>
      </c>
    </row>
    <row r="793" spans="1:9" hidden="1" x14ac:dyDescent="0.2">
      <c r="A793" s="107" t="s">
        <v>13336</v>
      </c>
      <c r="D793" s="107" t="s">
        <v>15422</v>
      </c>
      <c r="E793" s="107">
        <f t="shared" si="12"/>
        <v>2525020900</v>
      </c>
      <c r="F793" s="107" t="s">
        <v>16374</v>
      </c>
      <c r="G793" s="107" t="s">
        <v>15090</v>
      </c>
      <c r="H793" s="107" t="s">
        <v>14004</v>
      </c>
      <c r="I793" s="107" t="s">
        <v>13918</v>
      </c>
    </row>
    <row r="794" spans="1:9" hidden="1" x14ac:dyDescent="0.2">
      <c r="A794" s="107" t="s">
        <v>13336</v>
      </c>
      <c r="D794" s="107" t="s">
        <v>15423</v>
      </c>
      <c r="E794" s="107">
        <f t="shared" si="12"/>
        <v>2525030000</v>
      </c>
      <c r="F794" s="107" t="s">
        <v>16374</v>
      </c>
      <c r="G794" s="107" t="s">
        <v>15090</v>
      </c>
      <c r="H794" s="107" t="s">
        <v>14015</v>
      </c>
      <c r="I794" s="107" t="s">
        <v>13907</v>
      </c>
    </row>
    <row r="795" spans="1:9" hidden="1" x14ac:dyDescent="0.2">
      <c r="A795" s="107" t="s">
        <v>13336</v>
      </c>
      <c r="D795" s="107" t="s">
        <v>15424</v>
      </c>
      <c r="E795" s="107">
        <f t="shared" si="12"/>
        <v>2525030010</v>
      </c>
      <c r="F795" s="107" t="s">
        <v>16374</v>
      </c>
      <c r="G795" s="107" t="s">
        <v>15090</v>
      </c>
      <c r="H795" s="107" t="s">
        <v>14015</v>
      </c>
      <c r="I795" s="107" t="s">
        <v>15064</v>
      </c>
    </row>
    <row r="796" spans="1:9" hidden="1" x14ac:dyDescent="0.2">
      <c r="A796" s="107" t="s">
        <v>13336</v>
      </c>
      <c r="D796" s="107" t="s">
        <v>15425</v>
      </c>
      <c r="E796" s="107">
        <f t="shared" si="12"/>
        <v>2525030020</v>
      </c>
      <c r="F796" s="107" t="s">
        <v>16374</v>
      </c>
      <c r="G796" s="107" t="s">
        <v>15090</v>
      </c>
      <c r="H796" s="107" t="s">
        <v>14015</v>
      </c>
      <c r="I796" s="107" t="s">
        <v>15066</v>
      </c>
    </row>
    <row r="797" spans="1:9" hidden="1" x14ac:dyDescent="0.2">
      <c r="A797" s="107" t="s">
        <v>13336</v>
      </c>
      <c r="D797" s="107" t="s">
        <v>15426</v>
      </c>
      <c r="E797" s="107">
        <f t="shared" si="12"/>
        <v>2525030030</v>
      </c>
      <c r="F797" s="107" t="s">
        <v>16374</v>
      </c>
      <c r="G797" s="107" t="s">
        <v>15090</v>
      </c>
      <c r="H797" s="107" t="s">
        <v>14015</v>
      </c>
      <c r="I797" s="107" t="s">
        <v>15068</v>
      </c>
    </row>
    <row r="798" spans="1:9" hidden="1" x14ac:dyDescent="0.2">
      <c r="A798" s="107" t="s">
        <v>13336</v>
      </c>
      <c r="D798" s="107" t="s">
        <v>15427</v>
      </c>
      <c r="E798" s="107">
        <f t="shared" si="12"/>
        <v>2525030040</v>
      </c>
      <c r="F798" s="107" t="s">
        <v>16374</v>
      </c>
      <c r="G798" s="107" t="s">
        <v>15090</v>
      </c>
      <c r="H798" s="107" t="s">
        <v>14015</v>
      </c>
      <c r="I798" s="107" t="s">
        <v>15070</v>
      </c>
    </row>
    <row r="799" spans="1:9" hidden="1" x14ac:dyDescent="0.2">
      <c r="A799" s="107" t="s">
        <v>13336</v>
      </c>
      <c r="D799" s="107" t="s">
        <v>15428</v>
      </c>
      <c r="E799" s="107">
        <f t="shared" si="12"/>
        <v>2525030900</v>
      </c>
      <c r="F799" s="107" t="s">
        <v>16374</v>
      </c>
      <c r="G799" s="107" t="s">
        <v>15090</v>
      </c>
      <c r="H799" s="107" t="s">
        <v>14015</v>
      </c>
      <c r="I799" s="107" t="s">
        <v>13918</v>
      </c>
    </row>
    <row r="800" spans="1:9" hidden="1" x14ac:dyDescent="0.2">
      <c r="A800" s="107" t="s">
        <v>13336</v>
      </c>
      <c r="D800" s="107" t="s">
        <v>15429</v>
      </c>
      <c r="E800" s="107">
        <f t="shared" si="12"/>
        <v>2525040000</v>
      </c>
      <c r="F800" s="107" t="s">
        <v>16374</v>
      </c>
      <c r="G800" s="107" t="s">
        <v>15090</v>
      </c>
      <c r="H800" s="107" t="s">
        <v>14024</v>
      </c>
      <c r="I800" s="107" t="s">
        <v>13907</v>
      </c>
    </row>
    <row r="801" spans="1:9" hidden="1" x14ac:dyDescent="0.2">
      <c r="A801" s="107" t="s">
        <v>13336</v>
      </c>
      <c r="D801" s="107" t="s">
        <v>15430</v>
      </c>
      <c r="E801" s="107">
        <f t="shared" si="12"/>
        <v>2525040010</v>
      </c>
      <c r="F801" s="107" t="s">
        <v>16374</v>
      </c>
      <c r="G801" s="107" t="s">
        <v>15090</v>
      </c>
      <c r="H801" s="107" t="s">
        <v>14024</v>
      </c>
      <c r="I801" s="107" t="s">
        <v>15064</v>
      </c>
    </row>
    <row r="802" spans="1:9" hidden="1" x14ac:dyDescent="0.2">
      <c r="A802" s="107" t="s">
        <v>13336</v>
      </c>
      <c r="D802" s="107" t="s">
        <v>15431</v>
      </c>
      <c r="E802" s="107">
        <f t="shared" si="12"/>
        <v>2525040020</v>
      </c>
      <c r="F802" s="107" t="s">
        <v>16374</v>
      </c>
      <c r="G802" s="107" t="s">
        <v>15090</v>
      </c>
      <c r="H802" s="107" t="s">
        <v>14024</v>
      </c>
      <c r="I802" s="107" t="s">
        <v>15066</v>
      </c>
    </row>
    <row r="803" spans="1:9" hidden="1" x14ac:dyDescent="0.2">
      <c r="A803" s="107" t="s">
        <v>13336</v>
      </c>
      <c r="D803" s="107" t="s">
        <v>15432</v>
      </c>
      <c r="E803" s="107">
        <f t="shared" si="12"/>
        <v>2525040030</v>
      </c>
      <c r="F803" s="107" t="s">
        <v>16374</v>
      </c>
      <c r="G803" s="107" t="s">
        <v>15090</v>
      </c>
      <c r="H803" s="107" t="s">
        <v>14024</v>
      </c>
      <c r="I803" s="107" t="s">
        <v>15068</v>
      </c>
    </row>
    <row r="804" spans="1:9" hidden="1" x14ac:dyDescent="0.2">
      <c r="A804" s="107" t="s">
        <v>13336</v>
      </c>
      <c r="D804" s="107" t="s">
        <v>15433</v>
      </c>
      <c r="E804" s="107">
        <f t="shared" si="12"/>
        <v>2525040040</v>
      </c>
      <c r="F804" s="107" t="s">
        <v>16374</v>
      </c>
      <c r="G804" s="107" t="s">
        <v>15090</v>
      </c>
      <c r="H804" s="107" t="s">
        <v>14024</v>
      </c>
      <c r="I804" s="107" t="s">
        <v>15070</v>
      </c>
    </row>
    <row r="805" spans="1:9" hidden="1" x14ac:dyDescent="0.2">
      <c r="A805" s="107" t="s">
        <v>13336</v>
      </c>
      <c r="D805" s="107" t="s">
        <v>15434</v>
      </c>
      <c r="E805" s="107">
        <f t="shared" si="12"/>
        <v>2530000000</v>
      </c>
      <c r="F805" s="107" t="s">
        <v>16374</v>
      </c>
      <c r="G805" s="107" t="s">
        <v>15435</v>
      </c>
      <c r="H805" s="107" t="s">
        <v>15436</v>
      </c>
      <c r="I805" s="107" t="s">
        <v>13907</v>
      </c>
    </row>
    <row r="806" spans="1:9" hidden="1" x14ac:dyDescent="0.2">
      <c r="A806" s="107" t="s">
        <v>13336</v>
      </c>
      <c r="D806" s="107" t="s">
        <v>15437</v>
      </c>
      <c r="E806" s="107">
        <f t="shared" si="12"/>
        <v>2530000020</v>
      </c>
      <c r="F806" s="107" t="s">
        <v>16374</v>
      </c>
      <c r="G806" s="107" t="s">
        <v>15435</v>
      </c>
      <c r="H806" s="107" t="s">
        <v>15436</v>
      </c>
      <c r="I806" s="107" t="s">
        <v>15438</v>
      </c>
    </row>
    <row r="807" spans="1:9" hidden="1" x14ac:dyDescent="0.2">
      <c r="A807" s="107" t="s">
        <v>13336</v>
      </c>
      <c r="D807" s="107" t="s">
        <v>15439</v>
      </c>
      <c r="E807" s="107">
        <f t="shared" si="12"/>
        <v>2530000040</v>
      </c>
      <c r="F807" s="107" t="s">
        <v>16374</v>
      </c>
      <c r="G807" s="107" t="s">
        <v>15435</v>
      </c>
      <c r="H807" s="107" t="s">
        <v>15436</v>
      </c>
      <c r="I807" s="107" t="s">
        <v>15440</v>
      </c>
    </row>
    <row r="808" spans="1:9" hidden="1" x14ac:dyDescent="0.2">
      <c r="A808" s="107" t="s">
        <v>13336</v>
      </c>
      <c r="D808" s="107" t="s">
        <v>15441</v>
      </c>
      <c r="E808" s="107">
        <f t="shared" si="12"/>
        <v>2530000060</v>
      </c>
      <c r="F808" s="107" t="s">
        <v>16374</v>
      </c>
      <c r="G808" s="107" t="s">
        <v>15435</v>
      </c>
      <c r="H808" s="107" t="s">
        <v>15436</v>
      </c>
      <c r="I808" s="107" t="s">
        <v>15442</v>
      </c>
    </row>
    <row r="809" spans="1:9" hidden="1" x14ac:dyDescent="0.2">
      <c r="A809" s="107" t="s">
        <v>13336</v>
      </c>
      <c r="D809" s="107" t="s">
        <v>15443</v>
      </c>
      <c r="E809" s="107">
        <f t="shared" si="12"/>
        <v>2530000080</v>
      </c>
      <c r="F809" s="107" t="s">
        <v>16374</v>
      </c>
      <c r="G809" s="107" t="s">
        <v>15435</v>
      </c>
      <c r="H809" s="107" t="s">
        <v>15436</v>
      </c>
      <c r="I809" s="107" t="s">
        <v>15444</v>
      </c>
    </row>
    <row r="810" spans="1:9" hidden="1" x14ac:dyDescent="0.2">
      <c r="A810" s="107" t="s">
        <v>13336</v>
      </c>
      <c r="D810" s="107" t="s">
        <v>15445</v>
      </c>
      <c r="E810" s="107">
        <f t="shared" si="12"/>
        <v>2530000100</v>
      </c>
      <c r="F810" s="107" t="s">
        <v>16374</v>
      </c>
      <c r="G810" s="107" t="s">
        <v>15435</v>
      </c>
      <c r="H810" s="107" t="s">
        <v>15436</v>
      </c>
      <c r="I810" s="107" t="s">
        <v>15446</v>
      </c>
    </row>
    <row r="811" spans="1:9" hidden="1" x14ac:dyDescent="0.2">
      <c r="A811" s="107" t="s">
        <v>13336</v>
      </c>
      <c r="D811" s="107" t="s">
        <v>15447</v>
      </c>
      <c r="E811" s="107">
        <f t="shared" si="12"/>
        <v>2530000120</v>
      </c>
      <c r="F811" s="107" t="s">
        <v>16374</v>
      </c>
      <c r="G811" s="107" t="s">
        <v>15435</v>
      </c>
      <c r="H811" s="107" t="s">
        <v>15436</v>
      </c>
      <c r="I811" s="107" t="s">
        <v>15448</v>
      </c>
    </row>
    <row r="812" spans="1:9" hidden="1" x14ac:dyDescent="0.2">
      <c r="A812" s="107" t="s">
        <v>13336</v>
      </c>
      <c r="D812" s="107" t="s">
        <v>15449</v>
      </c>
      <c r="E812" s="107">
        <f t="shared" si="12"/>
        <v>2530010000</v>
      </c>
      <c r="F812" s="107" t="s">
        <v>16374</v>
      </c>
      <c r="G812" s="107" t="s">
        <v>15435</v>
      </c>
      <c r="H812" s="107" t="s">
        <v>15450</v>
      </c>
      <c r="I812" s="107" t="s">
        <v>13907</v>
      </c>
    </row>
    <row r="813" spans="1:9" hidden="1" x14ac:dyDescent="0.2">
      <c r="A813" s="107" t="s">
        <v>13336</v>
      </c>
      <c r="D813" s="107" t="s">
        <v>15451</v>
      </c>
      <c r="E813" s="107">
        <f t="shared" si="12"/>
        <v>2530010020</v>
      </c>
      <c r="F813" s="107" t="s">
        <v>16374</v>
      </c>
      <c r="G813" s="107" t="s">
        <v>15435</v>
      </c>
      <c r="H813" s="107" t="s">
        <v>15450</v>
      </c>
      <c r="I813" s="107" t="s">
        <v>15438</v>
      </c>
    </row>
    <row r="814" spans="1:9" hidden="1" x14ac:dyDescent="0.2">
      <c r="A814" s="107" t="s">
        <v>13336</v>
      </c>
      <c r="D814" s="107" t="s">
        <v>15452</v>
      </c>
      <c r="E814" s="107">
        <f t="shared" si="12"/>
        <v>2530010040</v>
      </c>
      <c r="F814" s="107" t="s">
        <v>16374</v>
      </c>
      <c r="G814" s="107" t="s">
        <v>15435</v>
      </c>
      <c r="H814" s="107" t="s">
        <v>15450</v>
      </c>
      <c r="I814" s="107" t="s">
        <v>15440</v>
      </c>
    </row>
    <row r="815" spans="1:9" hidden="1" x14ac:dyDescent="0.2">
      <c r="A815" s="107" t="s">
        <v>13336</v>
      </c>
      <c r="D815" s="107" t="s">
        <v>15453</v>
      </c>
      <c r="E815" s="107">
        <f t="shared" si="12"/>
        <v>2530010060</v>
      </c>
      <c r="F815" s="107" t="s">
        <v>16374</v>
      </c>
      <c r="G815" s="107" t="s">
        <v>15435</v>
      </c>
      <c r="H815" s="107" t="s">
        <v>15450</v>
      </c>
      <c r="I815" s="107" t="s">
        <v>15442</v>
      </c>
    </row>
    <row r="816" spans="1:9" hidden="1" x14ac:dyDescent="0.2">
      <c r="A816" s="107" t="s">
        <v>13336</v>
      </c>
      <c r="D816" s="107" t="s">
        <v>15454</v>
      </c>
      <c r="E816" s="107">
        <f t="shared" si="12"/>
        <v>2530010080</v>
      </c>
      <c r="F816" s="107" t="s">
        <v>16374</v>
      </c>
      <c r="G816" s="107" t="s">
        <v>15435</v>
      </c>
      <c r="H816" s="107" t="s">
        <v>15450</v>
      </c>
      <c r="I816" s="107" t="s">
        <v>15444</v>
      </c>
    </row>
    <row r="817" spans="1:9" hidden="1" x14ac:dyDescent="0.2">
      <c r="A817" s="107" t="s">
        <v>13336</v>
      </c>
      <c r="D817" s="107" t="s">
        <v>15455</v>
      </c>
      <c r="E817" s="107">
        <f t="shared" si="12"/>
        <v>2530010100</v>
      </c>
      <c r="F817" s="107" t="s">
        <v>16374</v>
      </c>
      <c r="G817" s="107" t="s">
        <v>15435</v>
      </c>
      <c r="H817" s="107" t="s">
        <v>15450</v>
      </c>
      <c r="I817" s="107" t="s">
        <v>15446</v>
      </c>
    </row>
    <row r="818" spans="1:9" hidden="1" x14ac:dyDescent="0.2">
      <c r="A818" s="107" t="s">
        <v>13336</v>
      </c>
      <c r="D818" s="107" t="s">
        <v>15456</v>
      </c>
      <c r="E818" s="107">
        <f t="shared" si="12"/>
        <v>2530010120</v>
      </c>
      <c r="F818" s="107" t="s">
        <v>16374</v>
      </c>
      <c r="G818" s="107" t="s">
        <v>15435</v>
      </c>
      <c r="H818" s="107" t="s">
        <v>15450</v>
      </c>
      <c r="I818" s="107" t="s">
        <v>15448</v>
      </c>
    </row>
    <row r="819" spans="1:9" hidden="1" x14ac:dyDescent="0.2">
      <c r="A819" s="107" t="s">
        <v>13336</v>
      </c>
      <c r="D819" s="107" t="s">
        <v>15457</v>
      </c>
      <c r="E819" s="107">
        <f t="shared" si="12"/>
        <v>2530050000</v>
      </c>
      <c r="F819" s="107" t="s">
        <v>16374</v>
      </c>
      <c r="G819" s="107" t="s">
        <v>15435</v>
      </c>
      <c r="H819" s="107" t="s">
        <v>15458</v>
      </c>
      <c r="I819" s="107" t="s">
        <v>13907</v>
      </c>
    </row>
    <row r="820" spans="1:9" hidden="1" x14ac:dyDescent="0.2">
      <c r="A820" s="107" t="s">
        <v>13336</v>
      </c>
      <c r="D820" s="107" t="s">
        <v>15459</v>
      </c>
      <c r="E820" s="107">
        <f t="shared" si="12"/>
        <v>2530050020</v>
      </c>
      <c r="F820" s="107" t="s">
        <v>16374</v>
      </c>
      <c r="G820" s="107" t="s">
        <v>15435</v>
      </c>
      <c r="H820" s="107" t="s">
        <v>15458</v>
      </c>
      <c r="I820" s="107" t="s">
        <v>15438</v>
      </c>
    </row>
    <row r="821" spans="1:9" hidden="1" x14ac:dyDescent="0.2">
      <c r="A821" s="107" t="s">
        <v>13336</v>
      </c>
      <c r="D821" s="107" t="s">
        <v>15460</v>
      </c>
      <c r="E821" s="107">
        <f t="shared" si="12"/>
        <v>2530050040</v>
      </c>
      <c r="F821" s="107" t="s">
        <v>16374</v>
      </c>
      <c r="G821" s="107" t="s">
        <v>15435</v>
      </c>
      <c r="H821" s="107" t="s">
        <v>15458</v>
      </c>
      <c r="I821" s="107" t="s">
        <v>15440</v>
      </c>
    </row>
    <row r="822" spans="1:9" hidden="1" x14ac:dyDescent="0.2">
      <c r="A822" s="107" t="s">
        <v>13336</v>
      </c>
      <c r="D822" s="107" t="s">
        <v>15461</v>
      </c>
      <c r="E822" s="107">
        <f t="shared" si="12"/>
        <v>2530050060</v>
      </c>
      <c r="F822" s="107" t="s">
        <v>16374</v>
      </c>
      <c r="G822" s="107" t="s">
        <v>15435</v>
      </c>
      <c r="H822" s="107" t="s">
        <v>15458</v>
      </c>
      <c r="I822" s="107" t="s">
        <v>15442</v>
      </c>
    </row>
    <row r="823" spans="1:9" hidden="1" x14ac:dyDescent="0.2">
      <c r="A823" s="107" t="s">
        <v>13336</v>
      </c>
      <c r="D823" s="107" t="s">
        <v>15462</v>
      </c>
      <c r="E823" s="107">
        <f t="shared" si="12"/>
        <v>2530050080</v>
      </c>
      <c r="F823" s="107" t="s">
        <v>16374</v>
      </c>
      <c r="G823" s="107" t="s">
        <v>15435</v>
      </c>
      <c r="H823" s="107" t="s">
        <v>15458</v>
      </c>
      <c r="I823" s="107" t="s">
        <v>15444</v>
      </c>
    </row>
    <row r="824" spans="1:9" hidden="1" x14ac:dyDescent="0.2">
      <c r="A824" s="107" t="s">
        <v>13336</v>
      </c>
      <c r="D824" s="107" t="s">
        <v>15463</v>
      </c>
      <c r="E824" s="107">
        <f t="shared" si="12"/>
        <v>2530050100</v>
      </c>
      <c r="F824" s="107" t="s">
        <v>16374</v>
      </c>
      <c r="G824" s="107" t="s">
        <v>15435</v>
      </c>
      <c r="H824" s="107" t="s">
        <v>15458</v>
      </c>
      <c r="I824" s="107" t="s">
        <v>15446</v>
      </c>
    </row>
    <row r="825" spans="1:9" hidden="1" x14ac:dyDescent="0.2">
      <c r="A825" s="107" t="s">
        <v>13336</v>
      </c>
      <c r="D825" s="107" t="s">
        <v>15464</v>
      </c>
      <c r="E825" s="107">
        <f t="shared" si="12"/>
        <v>2530050120</v>
      </c>
      <c r="F825" s="107" t="s">
        <v>16374</v>
      </c>
      <c r="G825" s="107" t="s">
        <v>15435</v>
      </c>
      <c r="H825" s="107" t="s">
        <v>15458</v>
      </c>
      <c r="I825" s="107" t="s">
        <v>15448</v>
      </c>
    </row>
    <row r="826" spans="1:9" hidden="1" x14ac:dyDescent="0.2">
      <c r="A826" s="107" t="s">
        <v>13336</v>
      </c>
      <c r="D826" s="107" t="s">
        <v>15465</v>
      </c>
      <c r="E826" s="107">
        <f t="shared" si="12"/>
        <v>2535000000</v>
      </c>
      <c r="F826" s="107" t="s">
        <v>16374</v>
      </c>
      <c r="G826" s="107" t="s">
        <v>15466</v>
      </c>
      <c r="H826" s="107" t="s">
        <v>13986</v>
      </c>
      <c r="I826" s="107" t="s">
        <v>13907</v>
      </c>
    </row>
    <row r="827" spans="1:9" hidden="1" x14ac:dyDescent="0.2">
      <c r="A827" s="107" t="s">
        <v>13336</v>
      </c>
      <c r="D827" s="107" t="s">
        <v>15467</v>
      </c>
      <c r="E827" s="107">
        <f t="shared" si="12"/>
        <v>2535000020</v>
      </c>
      <c r="F827" s="107" t="s">
        <v>16374</v>
      </c>
      <c r="G827" s="107" t="s">
        <v>15466</v>
      </c>
      <c r="H827" s="107" t="s">
        <v>13986</v>
      </c>
      <c r="I827" s="107" t="s">
        <v>15438</v>
      </c>
    </row>
    <row r="828" spans="1:9" hidden="1" x14ac:dyDescent="0.2">
      <c r="A828" s="107" t="s">
        <v>13336</v>
      </c>
      <c r="D828" s="107" t="s">
        <v>15468</v>
      </c>
      <c r="E828" s="107">
        <f t="shared" si="12"/>
        <v>2535000040</v>
      </c>
      <c r="F828" s="107" t="s">
        <v>16374</v>
      </c>
      <c r="G828" s="107" t="s">
        <v>15466</v>
      </c>
      <c r="H828" s="107" t="s">
        <v>13986</v>
      </c>
      <c r="I828" s="107" t="s">
        <v>15440</v>
      </c>
    </row>
    <row r="829" spans="1:9" hidden="1" x14ac:dyDescent="0.2">
      <c r="A829" s="107" t="s">
        <v>13336</v>
      </c>
      <c r="D829" s="107" t="s">
        <v>16739</v>
      </c>
      <c r="E829" s="107">
        <f t="shared" si="12"/>
        <v>2535000060</v>
      </c>
      <c r="F829" s="107" t="s">
        <v>16374</v>
      </c>
      <c r="G829" s="107" t="s">
        <v>15466</v>
      </c>
      <c r="H829" s="107" t="s">
        <v>13986</v>
      </c>
      <c r="I829" s="107" t="s">
        <v>15442</v>
      </c>
    </row>
    <row r="830" spans="1:9" hidden="1" x14ac:dyDescent="0.2">
      <c r="A830" s="107" t="s">
        <v>13336</v>
      </c>
      <c r="D830" s="107" t="s">
        <v>16740</v>
      </c>
      <c r="E830" s="107">
        <f t="shared" si="12"/>
        <v>2535000080</v>
      </c>
      <c r="F830" s="107" t="s">
        <v>16374</v>
      </c>
      <c r="G830" s="107" t="s">
        <v>15466</v>
      </c>
      <c r="H830" s="107" t="s">
        <v>13986</v>
      </c>
      <c r="I830" s="107" t="s">
        <v>15444</v>
      </c>
    </row>
    <row r="831" spans="1:9" hidden="1" x14ac:dyDescent="0.2">
      <c r="A831" s="107" t="s">
        <v>13336</v>
      </c>
      <c r="D831" s="107" t="s">
        <v>16741</v>
      </c>
      <c r="E831" s="107">
        <f t="shared" si="12"/>
        <v>2535000100</v>
      </c>
      <c r="F831" s="107" t="s">
        <v>16374</v>
      </c>
      <c r="G831" s="107" t="s">
        <v>15466</v>
      </c>
      <c r="H831" s="107" t="s">
        <v>13986</v>
      </c>
      <c r="I831" s="107" t="s">
        <v>15446</v>
      </c>
    </row>
    <row r="832" spans="1:9" hidden="1" x14ac:dyDescent="0.2">
      <c r="A832" s="107" t="s">
        <v>13336</v>
      </c>
      <c r="D832" s="107" t="s">
        <v>16742</v>
      </c>
      <c r="E832" s="107">
        <f t="shared" si="12"/>
        <v>2535000120</v>
      </c>
      <c r="F832" s="107" t="s">
        <v>16374</v>
      </c>
      <c r="G832" s="107" t="s">
        <v>15466</v>
      </c>
      <c r="H832" s="107" t="s">
        <v>13986</v>
      </c>
      <c r="I832" s="107" t="s">
        <v>15448</v>
      </c>
    </row>
    <row r="833" spans="1:9" hidden="1" x14ac:dyDescent="0.2">
      <c r="A833" s="107" t="s">
        <v>13336</v>
      </c>
      <c r="D833" s="107" t="s">
        <v>16743</v>
      </c>
      <c r="E833" s="107">
        <f t="shared" si="12"/>
        <v>2535000140</v>
      </c>
      <c r="F833" s="107" t="s">
        <v>16374</v>
      </c>
      <c r="G833" s="107" t="s">
        <v>15466</v>
      </c>
      <c r="H833" s="107" t="s">
        <v>13986</v>
      </c>
      <c r="I833" s="107" t="s">
        <v>16744</v>
      </c>
    </row>
    <row r="834" spans="1:9" hidden="1" x14ac:dyDescent="0.2">
      <c r="A834" s="107" t="s">
        <v>13336</v>
      </c>
      <c r="D834" s="107" t="s">
        <v>16745</v>
      </c>
      <c r="E834" s="107">
        <f t="shared" ref="E834:E897" si="13">VALUE(D834)</f>
        <v>2535010000</v>
      </c>
      <c r="F834" s="107" t="s">
        <v>16374</v>
      </c>
      <c r="G834" s="107" t="s">
        <v>15466</v>
      </c>
      <c r="H834" s="107" t="s">
        <v>16746</v>
      </c>
      <c r="I834" s="107" t="s">
        <v>13907</v>
      </c>
    </row>
    <row r="835" spans="1:9" hidden="1" x14ac:dyDescent="0.2">
      <c r="A835" s="107" t="s">
        <v>13336</v>
      </c>
      <c r="D835" s="107" t="s">
        <v>16747</v>
      </c>
      <c r="E835" s="107">
        <f t="shared" si="13"/>
        <v>2535010020</v>
      </c>
      <c r="F835" s="107" t="s">
        <v>16374</v>
      </c>
      <c r="G835" s="107" t="s">
        <v>15466</v>
      </c>
      <c r="H835" s="107" t="s">
        <v>16746</v>
      </c>
      <c r="I835" s="107" t="s">
        <v>15438</v>
      </c>
    </row>
    <row r="836" spans="1:9" hidden="1" x14ac:dyDescent="0.2">
      <c r="A836" s="107" t="s">
        <v>13336</v>
      </c>
      <c r="D836" s="107" t="s">
        <v>16748</v>
      </c>
      <c r="E836" s="107">
        <f t="shared" si="13"/>
        <v>2535010040</v>
      </c>
      <c r="F836" s="107" t="s">
        <v>16374</v>
      </c>
      <c r="G836" s="107" t="s">
        <v>15466</v>
      </c>
      <c r="H836" s="107" t="s">
        <v>16746</v>
      </c>
      <c r="I836" s="107" t="s">
        <v>15440</v>
      </c>
    </row>
    <row r="837" spans="1:9" hidden="1" x14ac:dyDescent="0.2">
      <c r="A837" s="107" t="s">
        <v>13336</v>
      </c>
      <c r="D837" s="107" t="s">
        <v>16749</v>
      </c>
      <c r="E837" s="107">
        <f t="shared" si="13"/>
        <v>2535010060</v>
      </c>
      <c r="F837" s="107" t="s">
        <v>16374</v>
      </c>
      <c r="G837" s="107" t="s">
        <v>15466</v>
      </c>
      <c r="H837" s="107" t="s">
        <v>16746</v>
      </c>
      <c r="I837" s="107" t="s">
        <v>15442</v>
      </c>
    </row>
    <row r="838" spans="1:9" hidden="1" x14ac:dyDescent="0.2">
      <c r="A838" s="107" t="s">
        <v>13336</v>
      </c>
      <c r="D838" s="107" t="s">
        <v>16750</v>
      </c>
      <c r="E838" s="107">
        <f t="shared" si="13"/>
        <v>2535010080</v>
      </c>
      <c r="F838" s="107" t="s">
        <v>16374</v>
      </c>
      <c r="G838" s="107" t="s">
        <v>15466</v>
      </c>
      <c r="H838" s="107" t="s">
        <v>16746</v>
      </c>
      <c r="I838" s="107" t="s">
        <v>15444</v>
      </c>
    </row>
    <row r="839" spans="1:9" hidden="1" x14ac:dyDescent="0.2">
      <c r="A839" s="107" t="s">
        <v>13336</v>
      </c>
      <c r="D839" s="107" t="s">
        <v>16751</v>
      </c>
      <c r="E839" s="107">
        <f t="shared" si="13"/>
        <v>2535010100</v>
      </c>
      <c r="F839" s="107" t="s">
        <v>16374</v>
      </c>
      <c r="G839" s="107" t="s">
        <v>15466</v>
      </c>
      <c r="H839" s="107" t="s">
        <v>16746</v>
      </c>
      <c r="I839" s="107" t="s">
        <v>15446</v>
      </c>
    </row>
    <row r="840" spans="1:9" hidden="1" x14ac:dyDescent="0.2">
      <c r="A840" s="107" t="s">
        <v>13336</v>
      </c>
      <c r="D840" s="107" t="s">
        <v>16752</v>
      </c>
      <c r="E840" s="107">
        <f t="shared" si="13"/>
        <v>2535010120</v>
      </c>
      <c r="F840" s="107" t="s">
        <v>16374</v>
      </c>
      <c r="G840" s="107" t="s">
        <v>15466</v>
      </c>
      <c r="H840" s="107" t="s">
        <v>16746</v>
      </c>
      <c r="I840" s="107" t="s">
        <v>15448</v>
      </c>
    </row>
    <row r="841" spans="1:9" hidden="1" x14ac:dyDescent="0.2">
      <c r="A841" s="107" t="s">
        <v>13336</v>
      </c>
      <c r="D841" s="107" t="s">
        <v>16753</v>
      </c>
      <c r="E841" s="107">
        <f t="shared" si="13"/>
        <v>2535010140</v>
      </c>
      <c r="F841" s="107" t="s">
        <v>16374</v>
      </c>
      <c r="G841" s="107" t="s">
        <v>15466</v>
      </c>
      <c r="H841" s="107" t="s">
        <v>16746</v>
      </c>
      <c r="I841" s="107" t="s">
        <v>16744</v>
      </c>
    </row>
    <row r="842" spans="1:9" hidden="1" x14ac:dyDescent="0.2">
      <c r="A842" s="107" t="s">
        <v>13336</v>
      </c>
      <c r="D842" s="107" t="s">
        <v>16754</v>
      </c>
      <c r="E842" s="107">
        <f t="shared" si="13"/>
        <v>2535020000</v>
      </c>
      <c r="F842" s="107" t="s">
        <v>16374</v>
      </c>
      <c r="G842" s="107" t="s">
        <v>15466</v>
      </c>
      <c r="H842" s="107" t="s">
        <v>14004</v>
      </c>
      <c r="I842" s="107" t="s">
        <v>13907</v>
      </c>
    </row>
    <row r="843" spans="1:9" hidden="1" x14ac:dyDescent="0.2">
      <c r="A843" s="107" t="s">
        <v>13336</v>
      </c>
      <c r="D843" s="107" t="s">
        <v>16755</v>
      </c>
      <c r="E843" s="107">
        <f t="shared" si="13"/>
        <v>2535020020</v>
      </c>
      <c r="F843" s="107" t="s">
        <v>16374</v>
      </c>
      <c r="G843" s="107" t="s">
        <v>15466</v>
      </c>
      <c r="H843" s="107" t="s">
        <v>14004</v>
      </c>
      <c r="I843" s="107" t="s">
        <v>15438</v>
      </c>
    </row>
    <row r="844" spans="1:9" hidden="1" x14ac:dyDescent="0.2">
      <c r="A844" s="107" t="s">
        <v>13336</v>
      </c>
      <c r="D844" s="107" t="s">
        <v>16756</v>
      </c>
      <c r="E844" s="107">
        <f t="shared" si="13"/>
        <v>2535020040</v>
      </c>
      <c r="F844" s="107" t="s">
        <v>16374</v>
      </c>
      <c r="G844" s="107" t="s">
        <v>15466</v>
      </c>
      <c r="H844" s="107" t="s">
        <v>14004</v>
      </c>
      <c r="I844" s="107" t="s">
        <v>15440</v>
      </c>
    </row>
    <row r="845" spans="1:9" hidden="1" x14ac:dyDescent="0.2">
      <c r="A845" s="107" t="s">
        <v>13336</v>
      </c>
      <c r="D845" s="107" t="s">
        <v>16757</v>
      </c>
      <c r="E845" s="107">
        <f t="shared" si="13"/>
        <v>2535020060</v>
      </c>
      <c r="F845" s="107" t="s">
        <v>16374</v>
      </c>
      <c r="G845" s="107" t="s">
        <v>15466</v>
      </c>
      <c r="H845" s="107" t="s">
        <v>14004</v>
      </c>
      <c r="I845" s="107" t="s">
        <v>15442</v>
      </c>
    </row>
    <row r="846" spans="1:9" hidden="1" x14ac:dyDescent="0.2">
      <c r="A846" s="107" t="s">
        <v>13336</v>
      </c>
      <c r="D846" s="107" t="s">
        <v>16758</v>
      </c>
      <c r="E846" s="107">
        <f t="shared" si="13"/>
        <v>2535020080</v>
      </c>
      <c r="F846" s="107" t="s">
        <v>16374</v>
      </c>
      <c r="G846" s="107" t="s">
        <v>15466</v>
      </c>
      <c r="H846" s="107" t="s">
        <v>14004</v>
      </c>
      <c r="I846" s="107" t="s">
        <v>15444</v>
      </c>
    </row>
    <row r="847" spans="1:9" hidden="1" x14ac:dyDescent="0.2">
      <c r="A847" s="107" t="s">
        <v>13336</v>
      </c>
      <c r="D847" s="107" t="s">
        <v>16759</v>
      </c>
      <c r="E847" s="107">
        <f t="shared" si="13"/>
        <v>2535020100</v>
      </c>
      <c r="F847" s="107" t="s">
        <v>16374</v>
      </c>
      <c r="G847" s="107" t="s">
        <v>15466</v>
      </c>
      <c r="H847" s="107" t="s">
        <v>14004</v>
      </c>
      <c r="I847" s="107" t="s">
        <v>15446</v>
      </c>
    </row>
    <row r="848" spans="1:9" hidden="1" x14ac:dyDescent="0.2">
      <c r="A848" s="107" t="s">
        <v>13336</v>
      </c>
      <c r="D848" s="107" t="s">
        <v>16760</v>
      </c>
      <c r="E848" s="107">
        <f t="shared" si="13"/>
        <v>2535020120</v>
      </c>
      <c r="F848" s="107" t="s">
        <v>16374</v>
      </c>
      <c r="G848" s="107" t="s">
        <v>15466</v>
      </c>
      <c r="H848" s="107" t="s">
        <v>14004</v>
      </c>
      <c r="I848" s="107" t="s">
        <v>15448</v>
      </c>
    </row>
    <row r="849" spans="1:12" hidden="1" x14ac:dyDescent="0.2">
      <c r="A849" s="107" t="s">
        <v>13336</v>
      </c>
      <c r="D849" s="107" t="s">
        <v>16761</v>
      </c>
      <c r="E849" s="107">
        <f t="shared" si="13"/>
        <v>2535020140</v>
      </c>
      <c r="F849" s="107" t="s">
        <v>16374</v>
      </c>
      <c r="G849" s="107" t="s">
        <v>15466</v>
      </c>
      <c r="H849" s="107" t="s">
        <v>14004</v>
      </c>
      <c r="I849" s="107" t="s">
        <v>16744</v>
      </c>
    </row>
    <row r="850" spans="1:12" hidden="1" x14ac:dyDescent="0.2">
      <c r="A850" s="107" t="s">
        <v>13336</v>
      </c>
      <c r="D850" s="107" t="s">
        <v>16762</v>
      </c>
      <c r="E850" s="107">
        <f t="shared" si="13"/>
        <v>2535030000</v>
      </c>
      <c r="F850" s="107" t="s">
        <v>16374</v>
      </c>
      <c r="G850" s="107" t="s">
        <v>15466</v>
      </c>
      <c r="H850" s="107" t="s">
        <v>14015</v>
      </c>
      <c r="I850" s="107" t="s">
        <v>13907</v>
      </c>
    </row>
    <row r="851" spans="1:12" hidden="1" x14ac:dyDescent="0.2">
      <c r="A851" s="107" t="s">
        <v>13336</v>
      </c>
      <c r="D851" s="107" t="s">
        <v>16763</v>
      </c>
      <c r="E851" s="107">
        <f t="shared" si="13"/>
        <v>2535030020</v>
      </c>
      <c r="F851" s="107" t="s">
        <v>16374</v>
      </c>
      <c r="G851" s="107" t="s">
        <v>15466</v>
      </c>
      <c r="H851" s="107" t="s">
        <v>14015</v>
      </c>
      <c r="I851" s="107" t="s">
        <v>15438</v>
      </c>
    </row>
    <row r="852" spans="1:12" hidden="1" x14ac:dyDescent="0.2">
      <c r="A852" s="107" t="s">
        <v>13336</v>
      </c>
      <c r="D852" s="107" t="s">
        <v>16764</v>
      </c>
      <c r="E852" s="107">
        <f t="shared" si="13"/>
        <v>2535030040</v>
      </c>
      <c r="F852" s="107" t="s">
        <v>16374</v>
      </c>
      <c r="G852" s="107" t="s">
        <v>15466</v>
      </c>
      <c r="H852" s="107" t="s">
        <v>14015</v>
      </c>
      <c r="I852" s="107" t="s">
        <v>15440</v>
      </c>
    </row>
    <row r="853" spans="1:12" hidden="1" x14ac:dyDescent="0.2">
      <c r="A853" s="107" t="s">
        <v>13336</v>
      </c>
      <c r="D853" s="107" t="s">
        <v>16765</v>
      </c>
      <c r="E853" s="107">
        <f t="shared" si="13"/>
        <v>2535030060</v>
      </c>
      <c r="F853" s="107" t="s">
        <v>16374</v>
      </c>
      <c r="G853" s="107" t="s">
        <v>15466</v>
      </c>
      <c r="H853" s="107" t="s">
        <v>14015</v>
      </c>
      <c r="I853" s="107" t="s">
        <v>15442</v>
      </c>
    </row>
    <row r="854" spans="1:12" hidden="1" x14ac:dyDescent="0.2">
      <c r="A854" s="107" t="s">
        <v>13336</v>
      </c>
      <c r="D854" s="107" t="s">
        <v>16766</v>
      </c>
      <c r="E854" s="107">
        <f t="shared" si="13"/>
        <v>2535030080</v>
      </c>
      <c r="F854" s="107" t="s">
        <v>16374</v>
      </c>
      <c r="G854" s="107" t="s">
        <v>15466</v>
      </c>
      <c r="H854" s="107" t="s">
        <v>14015</v>
      </c>
      <c r="I854" s="107" t="s">
        <v>15444</v>
      </c>
    </row>
    <row r="855" spans="1:12" hidden="1" x14ac:dyDescent="0.2">
      <c r="A855" s="107" t="s">
        <v>13336</v>
      </c>
      <c r="D855" s="107" t="s">
        <v>16767</v>
      </c>
      <c r="E855" s="107">
        <f t="shared" si="13"/>
        <v>2535030100</v>
      </c>
      <c r="F855" s="107" t="s">
        <v>16374</v>
      </c>
      <c r="G855" s="107" t="s">
        <v>15466</v>
      </c>
      <c r="H855" s="107" t="s">
        <v>14015</v>
      </c>
      <c r="I855" s="107" t="s">
        <v>15446</v>
      </c>
    </row>
    <row r="856" spans="1:12" hidden="1" x14ac:dyDescent="0.2">
      <c r="A856" s="107" t="s">
        <v>13336</v>
      </c>
      <c r="D856" s="107" t="s">
        <v>16768</v>
      </c>
      <c r="E856" s="107">
        <f t="shared" si="13"/>
        <v>2535030120</v>
      </c>
      <c r="F856" s="107" t="s">
        <v>16374</v>
      </c>
      <c r="G856" s="107" t="s">
        <v>15466</v>
      </c>
      <c r="H856" s="107" t="s">
        <v>14015</v>
      </c>
      <c r="I856" s="107" t="s">
        <v>15448</v>
      </c>
    </row>
    <row r="857" spans="1:12" hidden="1" x14ac:dyDescent="0.2">
      <c r="A857" s="107" t="s">
        <v>13336</v>
      </c>
      <c r="D857" s="107" t="s">
        <v>16769</v>
      </c>
      <c r="E857" s="107">
        <f t="shared" si="13"/>
        <v>2535030140</v>
      </c>
      <c r="F857" s="107" t="s">
        <v>16374</v>
      </c>
      <c r="G857" s="107" t="s">
        <v>15466</v>
      </c>
      <c r="H857" s="107" t="s">
        <v>14015</v>
      </c>
      <c r="I857" s="107" t="s">
        <v>16744</v>
      </c>
    </row>
    <row r="858" spans="1:12" hidden="1" x14ac:dyDescent="0.2">
      <c r="A858" s="107" t="s">
        <v>13336</v>
      </c>
      <c r="D858" s="107" t="s">
        <v>16770</v>
      </c>
      <c r="E858" s="107">
        <f t="shared" si="13"/>
        <v>2601000000</v>
      </c>
      <c r="F858" s="107" t="s">
        <v>11406</v>
      </c>
      <c r="G858" s="107" t="s">
        <v>11407</v>
      </c>
      <c r="H858" s="107" t="s">
        <v>11408</v>
      </c>
      <c r="I858" s="107" t="s">
        <v>15138</v>
      </c>
    </row>
    <row r="859" spans="1:12" hidden="1" x14ac:dyDescent="0.2">
      <c r="A859" s="107" t="s">
        <v>13336</v>
      </c>
      <c r="D859" s="107" t="s">
        <v>11409</v>
      </c>
      <c r="E859" s="107">
        <f t="shared" si="13"/>
        <v>2601010000</v>
      </c>
      <c r="F859" s="107" t="s">
        <v>11406</v>
      </c>
      <c r="G859" s="107" t="s">
        <v>11407</v>
      </c>
      <c r="H859" s="107" t="s">
        <v>16151</v>
      </c>
      <c r="I859" s="107" t="s">
        <v>15138</v>
      </c>
    </row>
    <row r="860" spans="1:12" hidden="1" x14ac:dyDescent="0.2">
      <c r="A860" s="107" t="s">
        <v>13336</v>
      </c>
      <c r="D860" s="107" t="s">
        <v>14300</v>
      </c>
      <c r="E860" s="107">
        <f t="shared" si="13"/>
        <v>2601020000</v>
      </c>
      <c r="F860" s="107" t="s">
        <v>11406</v>
      </c>
      <c r="G860" s="107" t="s">
        <v>11407</v>
      </c>
      <c r="H860" s="107" t="s">
        <v>16165</v>
      </c>
      <c r="I860" s="107" t="s">
        <v>15138</v>
      </c>
    </row>
    <row r="861" spans="1:12" hidden="1" x14ac:dyDescent="0.2">
      <c r="A861" s="107" t="s">
        <v>13336</v>
      </c>
      <c r="B861" s="110" t="s">
        <v>10412</v>
      </c>
      <c r="D861" s="107" t="s">
        <v>14301</v>
      </c>
      <c r="E861" s="107">
        <f t="shared" si="13"/>
        <v>2601030000</v>
      </c>
      <c r="F861" s="107" t="s">
        <v>11406</v>
      </c>
      <c r="G861" s="107" t="s">
        <v>11407</v>
      </c>
      <c r="H861" s="107" t="s">
        <v>15830</v>
      </c>
      <c r="I861" s="107" t="s">
        <v>15138</v>
      </c>
      <c r="K861" s="109">
        <v>37302</v>
      </c>
      <c r="L861" s="107" t="s">
        <v>14302</v>
      </c>
    </row>
    <row r="862" spans="1:12" hidden="1" x14ac:dyDescent="0.2">
      <c r="A862" s="107" t="s">
        <v>13336</v>
      </c>
      <c r="B862" s="110" t="s">
        <v>10412</v>
      </c>
      <c r="D862" s="107" t="s">
        <v>14303</v>
      </c>
      <c r="E862" s="107">
        <f t="shared" si="13"/>
        <v>2610000000</v>
      </c>
      <c r="F862" s="107" t="s">
        <v>11406</v>
      </c>
      <c r="G862" s="107" t="s">
        <v>14304</v>
      </c>
      <c r="H862" s="107" t="s">
        <v>11408</v>
      </c>
      <c r="I862" s="107" t="s">
        <v>15138</v>
      </c>
      <c r="K862" s="109">
        <v>37302</v>
      </c>
      <c r="L862" s="107" t="s">
        <v>14302</v>
      </c>
    </row>
    <row r="863" spans="1:12" hidden="1" x14ac:dyDescent="0.2">
      <c r="A863" s="107" t="s">
        <v>13336</v>
      </c>
      <c r="D863" s="107" t="s">
        <v>14305</v>
      </c>
      <c r="E863" s="107">
        <f t="shared" si="13"/>
        <v>2610000100</v>
      </c>
      <c r="F863" s="107" t="s">
        <v>11406</v>
      </c>
      <c r="G863" s="107" t="s">
        <v>14304</v>
      </c>
      <c r="H863" s="107" t="s">
        <v>11408</v>
      </c>
      <c r="I863" s="107" t="s">
        <v>14306</v>
      </c>
      <c r="K863" s="109">
        <v>36769</v>
      </c>
      <c r="L863" s="107" t="s">
        <v>14307</v>
      </c>
    </row>
    <row r="864" spans="1:12" hidden="1" x14ac:dyDescent="0.2">
      <c r="A864" s="107" t="s">
        <v>13336</v>
      </c>
      <c r="D864" s="107" t="s">
        <v>14308</v>
      </c>
      <c r="E864" s="107">
        <f t="shared" si="13"/>
        <v>2610000110</v>
      </c>
      <c r="F864" s="107" t="s">
        <v>11406</v>
      </c>
      <c r="G864" s="107" t="s">
        <v>14304</v>
      </c>
      <c r="H864" s="107" t="s">
        <v>11408</v>
      </c>
      <c r="I864" s="107" t="s">
        <v>14309</v>
      </c>
    </row>
    <row r="865" spans="1:9" hidden="1" x14ac:dyDescent="0.2">
      <c r="A865" s="107" t="s">
        <v>13336</v>
      </c>
      <c r="D865" s="107" t="s">
        <v>14310</v>
      </c>
      <c r="E865" s="107">
        <f t="shared" si="13"/>
        <v>2610000120</v>
      </c>
      <c r="F865" s="107" t="s">
        <v>11406</v>
      </c>
      <c r="G865" s="107" t="s">
        <v>14304</v>
      </c>
      <c r="H865" s="107" t="s">
        <v>11408</v>
      </c>
      <c r="I865" s="107" t="s">
        <v>14311</v>
      </c>
    </row>
    <row r="866" spans="1:9" hidden="1" x14ac:dyDescent="0.2">
      <c r="A866" s="107" t="s">
        <v>13336</v>
      </c>
      <c r="D866" s="107" t="s">
        <v>14312</v>
      </c>
      <c r="E866" s="107">
        <f t="shared" si="13"/>
        <v>2610000130</v>
      </c>
      <c r="F866" s="107" t="s">
        <v>11406</v>
      </c>
      <c r="G866" s="107" t="s">
        <v>14304</v>
      </c>
      <c r="H866" s="107" t="s">
        <v>11408</v>
      </c>
      <c r="I866" s="107" t="s">
        <v>14313</v>
      </c>
    </row>
    <row r="867" spans="1:9" hidden="1" x14ac:dyDescent="0.2">
      <c r="A867" s="107" t="s">
        <v>13336</v>
      </c>
      <c r="D867" s="107" t="s">
        <v>14314</v>
      </c>
      <c r="E867" s="107">
        <f t="shared" si="13"/>
        <v>2610000140</v>
      </c>
      <c r="F867" s="107" t="s">
        <v>11406</v>
      </c>
      <c r="G867" s="107" t="s">
        <v>14304</v>
      </c>
      <c r="H867" s="107" t="s">
        <v>11408</v>
      </c>
      <c r="I867" s="107" t="s">
        <v>14315</v>
      </c>
    </row>
    <row r="868" spans="1:9" hidden="1" x14ac:dyDescent="0.2">
      <c r="A868" s="107" t="s">
        <v>13336</v>
      </c>
      <c r="D868" s="107" t="s">
        <v>14316</v>
      </c>
      <c r="E868" s="107">
        <f t="shared" si="13"/>
        <v>2610000150</v>
      </c>
      <c r="F868" s="107" t="s">
        <v>11406</v>
      </c>
      <c r="G868" s="107" t="s">
        <v>14304</v>
      </c>
      <c r="H868" s="107" t="s">
        <v>11408</v>
      </c>
      <c r="I868" s="107" t="s">
        <v>14317</v>
      </c>
    </row>
    <row r="869" spans="1:9" hidden="1" x14ac:dyDescent="0.2">
      <c r="A869" s="107" t="s">
        <v>13336</v>
      </c>
      <c r="D869" s="107" t="s">
        <v>14318</v>
      </c>
      <c r="E869" s="107">
        <f t="shared" si="13"/>
        <v>2610000160</v>
      </c>
      <c r="F869" s="107" t="s">
        <v>11406</v>
      </c>
      <c r="G869" s="107" t="s">
        <v>14304</v>
      </c>
      <c r="H869" s="107" t="s">
        <v>11408</v>
      </c>
      <c r="I869" s="107" t="s">
        <v>14319</v>
      </c>
    </row>
    <row r="870" spans="1:9" hidden="1" x14ac:dyDescent="0.2">
      <c r="A870" s="107" t="s">
        <v>13336</v>
      </c>
      <c r="D870" s="107" t="s">
        <v>14320</v>
      </c>
      <c r="E870" s="107">
        <f t="shared" si="13"/>
        <v>2610000170</v>
      </c>
      <c r="F870" s="107" t="s">
        <v>11406</v>
      </c>
      <c r="G870" s="107" t="s">
        <v>14304</v>
      </c>
      <c r="H870" s="107" t="s">
        <v>11408</v>
      </c>
      <c r="I870" s="107" t="s">
        <v>14321</v>
      </c>
    </row>
    <row r="871" spans="1:9" hidden="1" x14ac:dyDescent="0.2">
      <c r="A871" s="107" t="s">
        <v>13336</v>
      </c>
      <c r="D871" s="107" t="s">
        <v>14322</v>
      </c>
      <c r="E871" s="107">
        <f t="shared" si="13"/>
        <v>2610000180</v>
      </c>
      <c r="F871" s="107" t="s">
        <v>11406</v>
      </c>
      <c r="G871" s="107" t="s">
        <v>14304</v>
      </c>
      <c r="H871" s="107" t="s">
        <v>11408</v>
      </c>
      <c r="I871" s="107" t="s">
        <v>14323</v>
      </c>
    </row>
    <row r="872" spans="1:9" hidden="1" x14ac:dyDescent="0.2">
      <c r="A872" s="107" t="s">
        <v>13336</v>
      </c>
      <c r="D872" s="107" t="s">
        <v>14324</v>
      </c>
      <c r="E872" s="107">
        <f t="shared" si="13"/>
        <v>2610000190</v>
      </c>
      <c r="F872" s="107" t="s">
        <v>11406</v>
      </c>
      <c r="G872" s="107" t="s">
        <v>14304</v>
      </c>
      <c r="H872" s="107" t="s">
        <v>11408</v>
      </c>
      <c r="I872" s="107" t="s">
        <v>14325</v>
      </c>
    </row>
    <row r="873" spans="1:9" hidden="1" x14ac:dyDescent="0.2">
      <c r="A873" s="107" t="s">
        <v>13336</v>
      </c>
      <c r="D873" s="107" t="s">
        <v>14326</v>
      </c>
      <c r="E873" s="107">
        <f t="shared" si="13"/>
        <v>2610000200</v>
      </c>
      <c r="F873" s="107" t="s">
        <v>11406</v>
      </c>
      <c r="G873" s="107" t="s">
        <v>14304</v>
      </c>
      <c r="H873" s="107" t="s">
        <v>11408</v>
      </c>
      <c r="I873" s="107" t="s">
        <v>14327</v>
      </c>
    </row>
    <row r="874" spans="1:9" hidden="1" x14ac:dyDescent="0.2">
      <c r="A874" s="107" t="s">
        <v>13336</v>
      </c>
      <c r="D874" s="107" t="s">
        <v>14328</v>
      </c>
      <c r="E874" s="107">
        <f t="shared" si="13"/>
        <v>2610000210</v>
      </c>
      <c r="F874" s="107" t="s">
        <v>11406</v>
      </c>
      <c r="G874" s="107" t="s">
        <v>14304</v>
      </c>
      <c r="H874" s="107" t="s">
        <v>11408</v>
      </c>
      <c r="I874" s="107" t="s">
        <v>14329</v>
      </c>
    </row>
    <row r="875" spans="1:9" hidden="1" x14ac:dyDescent="0.2">
      <c r="A875" s="107" t="s">
        <v>13336</v>
      </c>
      <c r="D875" s="107" t="s">
        <v>14330</v>
      </c>
      <c r="E875" s="107">
        <f t="shared" si="13"/>
        <v>2610000220</v>
      </c>
      <c r="F875" s="107" t="s">
        <v>11406</v>
      </c>
      <c r="G875" s="107" t="s">
        <v>14304</v>
      </c>
      <c r="H875" s="107" t="s">
        <v>11408</v>
      </c>
      <c r="I875" s="107" t="s">
        <v>14331</v>
      </c>
    </row>
    <row r="876" spans="1:9" hidden="1" x14ac:dyDescent="0.2">
      <c r="A876" s="107" t="s">
        <v>13336</v>
      </c>
      <c r="D876" s="107" t="s">
        <v>14332</v>
      </c>
      <c r="E876" s="107">
        <f t="shared" si="13"/>
        <v>2610000230</v>
      </c>
      <c r="F876" s="107" t="s">
        <v>11406</v>
      </c>
      <c r="G876" s="107" t="s">
        <v>14304</v>
      </c>
      <c r="H876" s="107" t="s">
        <v>11408</v>
      </c>
      <c r="I876" s="107" t="s">
        <v>14333</v>
      </c>
    </row>
    <row r="877" spans="1:9" hidden="1" x14ac:dyDescent="0.2">
      <c r="A877" s="107" t="s">
        <v>13336</v>
      </c>
      <c r="D877" s="107" t="s">
        <v>14334</v>
      </c>
      <c r="E877" s="107">
        <f t="shared" si="13"/>
        <v>2610000240</v>
      </c>
      <c r="F877" s="107" t="s">
        <v>11406</v>
      </c>
      <c r="G877" s="107" t="s">
        <v>14304</v>
      </c>
      <c r="H877" s="107" t="s">
        <v>11408</v>
      </c>
      <c r="I877" s="107" t="s">
        <v>14335</v>
      </c>
    </row>
    <row r="878" spans="1:9" hidden="1" x14ac:dyDescent="0.2">
      <c r="A878" s="107" t="s">
        <v>13336</v>
      </c>
      <c r="D878" s="107" t="s">
        <v>14336</v>
      </c>
      <c r="E878" s="107">
        <f t="shared" si="13"/>
        <v>2610000250</v>
      </c>
      <c r="F878" s="107" t="s">
        <v>11406</v>
      </c>
      <c r="G878" s="107" t="s">
        <v>14304</v>
      </c>
      <c r="H878" s="107" t="s">
        <v>11408</v>
      </c>
      <c r="I878" s="107" t="s">
        <v>14337</v>
      </c>
    </row>
    <row r="879" spans="1:9" hidden="1" x14ac:dyDescent="0.2">
      <c r="A879" s="107" t="s">
        <v>13336</v>
      </c>
      <c r="D879" s="107" t="s">
        <v>14338</v>
      </c>
      <c r="E879" s="107">
        <f t="shared" si="13"/>
        <v>2610000260</v>
      </c>
      <c r="F879" s="107" t="s">
        <v>11406</v>
      </c>
      <c r="G879" s="107" t="s">
        <v>14304</v>
      </c>
      <c r="H879" s="107" t="s">
        <v>11408</v>
      </c>
      <c r="I879" s="107" t="s">
        <v>14339</v>
      </c>
    </row>
    <row r="880" spans="1:9" hidden="1" x14ac:dyDescent="0.2">
      <c r="A880" s="107" t="s">
        <v>13336</v>
      </c>
      <c r="D880" s="107" t="s">
        <v>14340</v>
      </c>
      <c r="E880" s="107">
        <f t="shared" si="13"/>
        <v>2610000270</v>
      </c>
      <c r="F880" s="107" t="s">
        <v>11406</v>
      </c>
      <c r="G880" s="107" t="s">
        <v>14304</v>
      </c>
      <c r="H880" s="107" t="s">
        <v>11408</v>
      </c>
      <c r="I880" s="107" t="s">
        <v>14341</v>
      </c>
    </row>
    <row r="881" spans="1:12" hidden="1" x14ac:dyDescent="0.2">
      <c r="A881" s="107" t="s">
        <v>13336</v>
      </c>
      <c r="D881" s="107" t="s">
        <v>14342</v>
      </c>
      <c r="E881" s="107">
        <f t="shared" si="13"/>
        <v>2610000300</v>
      </c>
      <c r="F881" s="107" t="s">
        <v>11406</v>
      </c>
      <c r="G881" s="107" t="s">
        <v>14304</v>
      </c>
      <c r="H881" s="107" t="s">
        <v>11408</v>
      </c>
      <c r="I881" s="107" t="s">
        <v>14343</v>
      </c>
      <c r="K881" s="109">
        <v>36769</v>
      </c>
      <c r="L881" s="107" t="s">
        <v>14344</v>
      </c>
    </row>
    <row r="882" spans="1:12" hidden="1" x14ac:dyDescent="0.2">
      <c r="A882" s="107" t="s">
        <v>13336</v>
      </c>
      <c r="D882" s="107" t="s">
        <v>14345</v>
      </c>
      <c r="E882" s="107">
        <f t="shared" si="13"/>
        <v>2610000310</v>
      </c>
      <c r="F882" s="107" t="s">
        <v>11406</v>
      </c>
      <c r="G882" s="107" t="s">
        <v>14304</v>
      </c>
      <c r="H882" s="107" t="s">
        <v>11408</v>
      </c>
      <c r="I882" s="107" t="s">
        <v>14346</v>
      </c>
    </row>
    <row r="883" spans="1:12" hidden="1" x14ac:dyDescent="0.2">
      <c r="A883" s="107" t="s">
        <v>13336</v>
      </c>
      <c r="D883" s="107" t="s">
        <v>14347</v>
      </c>
      <c r="E883" s="107">
        <f t="shared" si="13"/>
        <v>2610000320</v>
      </c>
      <c r="F883" s="107" t="s">
        <v>11406</v>
      </c>
      <c r="G883" s="107" t="s">
        <v>14304</v>
      </c>
      <c r="H883" s="107" t="s">
        <v>11408</v>
      </c>
      <c r="I883" s="107" t="s">
        <v>14348</v>
      </c>
    </row>
    <row r="884" spans="1:12" hidden="1" x14ac:dyDescent="0.2">
      <c r="A884" s="107" t="s">
        <v>13336</v>
      </c>
      <c r="D884" s="107" t="s">
        <v>14349</v>
      </c>
      <c r="E884" s="107">
        <f t="shared" si="13"/>
        <v>2610000400</v>
      </c>
      <c r="F884" s="107" t="s">
        <v>11406</v>
      </c>
      <c r="G884" s="107" t="s">
        <v>14304</v>
      </c>
      <c r="H884" s="107" t="s">
        <v>11408</v>
      </c>
      <c r="I884" s="107" t="s">
        <v>14350</v>
      </c>
      <c r="J884" s="109">
        <v>36769</v>
      </c>
    </row>
    <row r="885" spans="1:12" hidden="1" x14ac:dyDescent="0.2">
      <c r="A885" s="107" t="s">
        <v>13336</v>
      </c>
      <c r="D885" s="107" t="s">
        <v>14351</v>
      </c>
      <c r="E885" s="107">
        <f t="shared" si="13"/>
        <v>2610000500</v>
      </c>
      <c r="F885" s="107" t="s">
        <v>11406</v>
      </c>
      <c r="G885" s="107" t="s">
        <v>14304</v>
      </c>
      <c r="H885" s="107" t="s">
        <v>11408</v>
      </c>
      <c r="I885" s="107" t="s">
        <v>14352</v>
      </c>
      <c r="J885" s="109">
        <v>36769</v>
      </c>
    </row>
    <row r="886" spans="1:12" hidden="1" x14ac:dyDescent="0.2">
      <c r="A886" s="107" t="s">
        <v>13336</v>
      </c>
      <c r="B886" s="110" t="s">
        <v>10412</v>
      </c>
      <c r="D886" s="107" t="s">
        <v>14353</v>
      </c>
      <c r="E886" s="107">
        <f t="shared" si="13"/>
        <v>2610010000</v>
      </c>
      <c r="F886" s="107" t="s">
        <v>11406</v>
      </c>
      <c r="G886" s="107" t="s">
        <v>14304</v>
      </c>
      <c r="H886" s="107" t="s">
        <v>16151</v>
      </c>
      <c r="I886" s="107" t="s">
        <v>15138</v>
      </c>
      <c r="K886" s="109">
        <v>37302</v>
      </c>
      <c r="L886" s="107" t="s">
        <v>14302</v>
      </c>
    </row>
    <row r="887" spans="1:12" hidden="1" x14ac:dyDescent="0.2">
      <c r="A887" s="107" t="s">
        <v>13336</v>
      </c>
      <c r="B887" s="110" t="s">
        <v>10412</v>
      </c>
      <c r="D887" s="107" t="s">
        <v>14354</v>
      </c>
      <c r="E887" s="107">
        <f t="shared" si="13"/>
        <v>2610020000</v>
      </c>
      <c r="F887" s="107" t="s">
        <v>11406</v>
      </c>
      <c r="G887" s="107" t="s">
        <v>14304</v>
      </c>
      <c r="H887" s="107" t="s">
        <v>16165</v>
      </c>
      <c r="I887" s="107" t="s">
        <v>15138</v>
      </c>
      <c r="K887" s="109">
        <v>37302</v>
      </c>
      <c r="L887" s="107" t="s">
        <v>14302</v>
      </c>
    </row>
    <row r="888" spans="1:12" hidden="1" x14ac:dyDescent="0.2">
      <c r="A888" s="107" t="s">
        <v>13336</v>
      </c>
      <c r="D888" s="107" t="s">
        <v>14355</v>
      </c>
      <c r="E888" s="107">
        <f t="shared" si="13"/>
        <v>2610030000</v>
      </c>
      <c r="F888" s="107" t="s">
        <v>11406</v>
      </c>
      <c r="G888" s="107" t="s">
        <v>14304</v>
      </c>
      <c r="H888" s="107" t="s">
        <v>15830</v>
      </c>
      <c r="I888" s="107" t="s">
        <v>14356</v>
      </c>
      <c r="K888" s="109">
        <v>36769</v>
      </c>
      <c r="L888" s="107" t="s">
        <v>14357</v>
      </c>
    </row>
    <row r="889" spans="1:12" hidden="1" x14ac:dyDescent="0.2">
      <c r="A889" s="107" t="s">
        <v>13336</v>
      </c>
      <c r="D889" s="107" t="s">
        <v>14358</v>
      </c>
      <c r="E889" s="107">
        <f t="shared" si="13"/>
        <v>2610040400</v>
      </c>
      <c r="F889" s="107" t="s">
        <v>11406</v>
      </c>
      <c r="G889" s="107" t="s">
        <v>14304</v>
      </c>
      <c r="H889" s="107" t="s">
        <v>14359</v>
      </c>
      <c r="I889" s="107" t="s">
        <v>14360</v>
      </c>
      <c r="J889" s="109">
        <v>37804</v>
      </c>
    </row>
    <row r="890" spans="1:12" hidden="1" x14ac:dyDescent="0.2">
      <c r="A890" s="107" t="s">
        <v>13336</v>
      </c>
      <c r="D890" s="107" t="s">
        <v>14361</v>
      </c>
      <c r="E890" s="107">
        <f t="shared" si="13"/>
        <v>2620000000</v>
      </c>
      <c r="F890" s="107" t="s">
        <v>11406</v>
      </c>
      <c r="G890" s="107" t="s">
        <v>14362</v>
      </c>
      <c r="H890" s="107" t="s">
        <v>11408</v>
      </c>
      <c r="I890" s="107" t="s">
        <v>15138</v>
      </c>
    </row>
    <row r="891" spans="1:12" hidden="1" x14ac:dyDescent="0.2">
      <c r="A891" s="107" t="s">
        <v>13336</v>
      </c>
      <c r="D891" s="107" t="s">
        <v>14363</v>
      </c>
      <c r="E891" s="107">
        <f t="shared" si="13"/>
        <v>2620010000</v>
      </c>
      <c r="F891" s="107" t="s">
        <v>11406</v>
      </c>
      <c r="G891" s="107" t="s">
        <v>14362</v>
      </c>
      <c r="H891" s="107" t="s">
        <v>16151</v>
      </c>
      <c r="I891" s="107" t="s">
        <v>15138</v>
      </c>
    </row>
    <row r="892" spans="1:12" hidden="1" x14ac:dyDescent="0.2">
      <c r="A892" s="107" t="s">
        <v>13336</v>
      </c>
      <c r="D892" s="107" t="s">
        <v>14364</v>
      </c>
      <c r="E892" s="107">
        <f t="shared" si="13"/>
        <v>2620020000</v>
      </c>
      <c r="F892" s="107" t="s">
        <v>11406</v>
      </c>
      <c r="G892" s="107" t="s">
        <v>14362</v>
      </c>
      <c r="H892" s="107" t="s">
        <v>16165</v>
      </c>
      <c r="I892" s="107" t="s">
        <v>15138</v>
      </c>
    </row>
    <row r="893" spans="1:12" hidden="1" x14ac:dyDescent="0.2">
      <c r="A893" s="107" t="s">
        <v>13336</v>
      </c>
      <c r="D893" s="107" t="s">
        <v>14365</v>
      </c>
      <c r="E893" s="107">
        <f t="shared" si="13"/>
        <v>2620030000</v>
      </c>
      <c r="F893" s="107" t="s">
        <v>11406</v>
      </c>
      <c r="G893" s="107" t="s">
        <v>14362</v>
      </c>
      <c r="H893" s="107" t="s">
        <v>14366</v>
      </c>
      <c r="I893" s="107" t="s">
        <v>15138</v>
      </c>
    </row>
    <row r="894" spans="1:12" hidden="1" x14ac:dyDescent="0.2">
      <c r="A894" s="107" t="s">
        <v>13336</v>
      </c>
      <c r="D894" s="107" t="s">
        <v>14367</v>
      </c>
      <c r="E894" s="107">
        <f t="shared" si="13"/>
        <v>2630000000</v>
      </c>
      <c r="F894" s="107" t="s">
        <v>11406</v>
      </c>
      <c r="G894" s="107" t="s">
        <v>14368</v>
      </c>
      <c r="H894" s="107" t="s">
        <v>11408</v>
      </c>
      <c r="I894" s="107" t="s">
        <v>14369</v>
      </c>
    </row>
    <row r="895" spans="1:12" hidden="1" x14ac:dyDescent="0.2">
      <c r="A895" s="107" t="s">
        <v>13336</v>
      </c>
      <c r="D895" s="107" t="s">
        <v>14370</v>
      </c>
      <c r="E895" s="107">
        <f t="shared" si="13"/>
        <v>2630010000</v>
      </c>
      <c r="F895" s="107" t="s">
        <v>11406</v>
      </c>
      <c r="G895" s="107" t="s">
        <v>14368</v>
      </c>
      <c r="H895" s="107" t="s">
        <v>16151</v>
      </c>
      <c r="I895" s="107" t="s">
        <v>14369</v>
      </c>
    </row>
    <row r="896" spans="1:12" hidden="1" x14ac:dyDescent="0.2">
      <c r="A896" s="107" t="s">
        <v>13336</v>
      </c>
      <c r="D896" s="107" t="s">
        <v>14371</v>
      </c>
      <c r="E896" s="107">
        <f t="shared" si="13"/>
        <v>2630020000</v>
      </c>
      <c r="F896" s="107" t="s">
        <v>11406</v>
      </c>
      <c r="G896" s="107" t="s">
        <v>14368</v>
      </c>
      <c r="H896" s="107" t="s">
        <v>14372</v>
      </c>
      <c r="I896" s="107" t="s">
        <v>14369</v>
      </c>
    </row>
    <row r="897" spans="1:10" hidden="1" x14ac:dyDescent="0.2">
      <c r="A897" s="107" t="s">
        <v>13336</v>
      </c>
      <c r="D897" s="107" t="s">
        <v>14373</v>
      </c>
      <c r="E897" s="107">
        <f t="shared" si="13"/>
        <v>2630020001</v>
      </c>
      <c r="F897" s="107" t="s">
        <v>11406</v>
      </c>
      <c r="G897" s="107" t="s">
        <v>14368</v>
      </c>
      <c r="H897" s="107" t="s">
        <v>14372</v>
      </c>
      <c r="I897" s="107" t="s">
        <v>14374</v>
      </c>
      <c r="J897" s="109">
        <v>37112</v>
      </c>
    </row>
    <row r="898" spans="1:10" hidden="1" x14ac:dyDescent="0.2">
      <c r="A898" s="107" t="s">
        <v>13336</v>
      </c>
      <c r="D898" s="107" t="s">
        <v>14375</v>
      </c>
      <c r="E898" s="107">
        <f t="shared" ref="E898:E961" si="14">VALUE(D898)</f>
        <v>2630030000</v>
      </c>
      <c r="F898" s="107" t="s">
        <v>11406</v>
      </c>
      <c r="G898" s="107" t="s">
        <v>14368</v>
      </c>
      <c r="H898" s="107" t="s">
        <v>14376</v>
      </c>
      <c r="I898" s="107" t="s">
        <v>14369</v>
      </c>
    </row>
    <row r="899" spans="1:10" hidden="1" x14ac:dyDescent="0.2">
      <c r="A899" s="107" t="s">
        <v>13336</v>
      </c>
      <c r="D899" s="107" t="s">
        <v>14377</v>
      </c>
      <c r="E899" s="107">
        <f t="shared" si="14"/>
        <v>2635000000</v>
      </c>
      <c r="F899" s="107" t="s">
        <v>11406</v>
      </c>
      <c r="G899" s="107" t="s">
        <v>14378</v>
      </c>
      <c r="H899" s="107" t="s">
        <v>11408</v>
      </c>
      <c r="I899" s="107" t="s">
        <v>15138</v>
      </c>
      <c r="J899" s="109">
        <v>37519</v>
      </c>
    </row>
    <row r="900" spans="1:10" hidden="1" x14ac:dyDescent="0.2">
      <c r="A900" s="107" t="s">
        <v>13336</v>
      </c>
      <c r="D900" s="107" t="s">
        <v>14379</v>
      </c>
      <c r="E900" s="107">
        <f t="shared" si="14"/>
        <v>2640000000</v>
      </c>
      <c r="F900" s="107" t="s">
        <v>11406</v>
      </c>
      <c r="G900" s="107" t="s">
        <v>14380</v>
      </c>
      <c r="H900" s="107" t="s">
        <v>14381</v>
      </c>
      <c r="I900" s="107" t="s">
        <v>10346</v>
      </c>
    </row>
    <row r="901" spans="1:10" hidden="1" x14ac:dyDescent="0.2">
      <c r="A901" s="107" t="s">
        <v>13336</v>
      </c>
      <c r="D901" s="107" t="s">
        <v>14382</v>
      </c>
      <c r="E901" s="107">
        <f t="shared" si="14"/>
        <v>2640000001</v>
      </c>
      <c r="F901" s="107" t="s">
        <v>11406</v>
      </c>
      <c r="G901" s="107" t="s">
        <v>14380</v>
      </c>
      <c r="H901" s="107" t="s">
        <v>14381</v>
      </c>
      <c r="I901" s="107" t="s">
        <v>14383</v>
      </c>
    </row>
    <row r="902" spans="1:10" hidden="1" x14ac:dyDescent="0.2">
      <c r="A902" s="107" t="s">
        <v>13336</v>
      </c>
      <c r="D902" s="107" t="s">
        <v>14384</v>
      </c>
      <c r="E902" s="107">
        <f t="shared" si="14"/>
        <v>2640000002</v>
      </c>
      <c r="F902" s="107" t="s">
        <v>11406</v>
      </c>
      <c r="G902" s="107" t="s">
        <v>14380</v>
      </c>
      <c r="H902" s="107" t="s">
        <v>14381</v>
      </c>
      <c r="I902" s="107" t="s">
        <v>14385</v>
      </c>
    </row>
    <row r="903" spans="1:10" hidden="1" x14ac:dyDescent="0.2">
      <c r="A903" s="107" t="s">
        <v>13336</v>
      </c>
      <c r="D903" s="107" t="s">
        <v>14386</v>
      </c>
      <c r="E903" s="107">
        <f t="shared" si="14"/>
        <v>2640000003</v>
      </c>
      <c r="F903" s="107" t="s">
        <v>11406</v>
      </c>
      <c r="G903" s="107" t="s">
        <v>14380</v>
      </c>
      <c r="H903" s="107" t="s">
        <v>14381</v>
      </c>
      <c r="I903" s="107" t="s">
        <v>14362</v>
      </c>
    </row>
    <row r="904" spans="1:10" hidden="1" x14ac:dyDescent="0.2">
      <c r="A904" s="107" t="s">
        <v>13336</v>
      </c>
      <c r="D904" s="107" t="s">
        <v>14387</v>
      </c>
      <c r="E904" s="107">
        <f t="shared" si="14"/>
        <v>2640000004</v>
      </c>
      <c r="F904" s="107" t="s">
        <v>11406</v>
      </c>
      <c r="G904" s="107" t="s">
        <v>14380</v>
      </c>
      <c r="H904" s="107" t="s">
        <v>14381</v>
      </c>
      <c r="I904" s="107" t="s">
        <v>14388</v>
      </c>
    </row>
    <row r="905" spans="1:10" hidden="1" x14ac:dyDescent="0.2">
      <c r="A905" s="107" t="s">
        <v>13336</v>
      </c>
      <c r="D905" s="107" t="s">
        <v>14389</v>
      </c>
      <c r="E905" s="107">
        <f t="shared" si="14"/>
        <v>2640010000</v>
      </c>
      <c r="F905" s="107" t="s">
        <v>11406</v>
      </c>
      <c r="G905" s="107" t="s">
        <v>14380</v>
      </c>
      <c r="H905" s="107" t="s">
        <v>16151</v>
      </c>
      <c r="I905" s="107" t="s">
        <v>10346</v>
      </c>
    </row>
    <row r="906" spans="1:10" hidden="1" x14ac:dyDescent="0.2">
      <c r="A906" s="107" t="s">
        <v>13336</v>
      </c>
      <c r="D906" s="107" t="s">
        <v>14390</v>
      </c>
      <c r="E906" s="107">
        <f t="shared" si="14"/>
        <v>2640010001</v>
      </c>
      <c r="F906" s="107" t="s">
        <v>11406</v>
      </c>
      <c r="G906" s="107" t="s">
        <v>14380</v>
      </c>
      <c r="H906" s="107" t="s">
        <v>16151</v>
      </c>
      <c r="I906" s="107" t="s">
        <v>14383</v>
      </c>
    </row>
    <row r="907" spans="1:10" hidden="1" x14ac:dyDescent="0.2">
      <c r="A907" s="107" t="s">
        <v>13336</v>
      </c>
      <c r="D907" s="107" t="s">
        <v>14391</v>
      </c>
      <c r="E907" s="107">
        <f t="shared" si="14"/>
        <v>2640010002</v>
      </c>
      <c r="F907" s="107" t="s">
        <v>11406</v>
      </c>
      <c r="G907" s="107" t="s">
        <v>14380</v>
      </c>
      <c r="H907" s="107" t="s">
        <v>16151</v>
      </c>
      <c r="I907" s="107" t="s">
        <v>14385</v>
      </c>
    </row>
    <row r="908" spans="1:10" hidden="1" x14ac:dyDescent="0.2">
      <c r="A908" s="107" t="s">
        <v>13336</v>
      </c>
      <c r="D908" s="107" t="s">
        <v>14392</v>
      </c>
      <c r="E908" s="107">
        <f t="shared" si="14"/>
        <v>2640010003</v>
      </c>
      <c r="F908" s="107" t="s">
        <v>11406</v>
      </c>
      <c r="G908" s="107" t="s">
        <v>14380</v>
      </c>
      <c r="H908" s="107" t="s">
        <v>16151</v>
      </c>
      <c r="I908" s="107" t="s">
        <v>14362</v>
      </c>
    </row>
    <row r="909" spans="1:10" hidden="1" x14ac:dyDescent="0.2">
      <c r="A909" s="107" t="s">
        <v>13336</v>
      </c>
      <c r="D909" s="107" t="s">
        <v>14393</v>
      </c>
      <c r="E909" s="107">
        <f t="shared" si="14"/>
        <v>2640010004</v>
      </c>
      <c r="F909" s="107" t="s">
        <v>11406</v>
      </c>
      <c r="G909" s="107" t="s">
        <v>14380</v>
      </c>
      <c r="H909" s="107" t="s">
        <v>16151</v>
      </c>
      <c r="I909" s="107" t="s">
        <v>14388</v>
      </c>
    </row>
    <row r="910" spans="1:10" hidden="1" x14ac:dyDescent="0.2">
      <c r="A910" s="107" t="s">
        <v>13336</v>
      </c>
      <c r="D910" s="107" t="s">
        <v>14394</v>
      </c>
      <c r="E910" s="107">
        <f t="shared" si="14"/>
        <v>2640020000</v>
      </c>
      <c r="F910" s="107" t="s">
        <v>11406</v>
      </c>
      <c r="G910" s="107" t="s">
        <v>14380</v>
      </c>
      <c r="H910" s="107" t="s">
        <v>16165</v>
      </c>
      <c r="I910" s="107" t="s">
        <v>10346</v>
      </c>
    </row>
    <row r="911" spans="1:10" hidden="1" x14ac:dyDescent="0.2">
      <c r="A911" s="107" t="s">
        <v>13336</v>
      </c>
      <c r="D911" s="107" t="s">
        <v>14395</v>
      </c>
      <c r="E911" s="107">
        <f t="shared" si="14"/>
        <v>2640020001</v>
      </c>
      <c r="F911" s="107" t="s">
        <v>11406</v>
      </c>
      <c r="G911" s="107" t="s">
        <v>14380</v>
      </c>
      <c r="H911" s="107" t="s">
        <v>16165</v>
      </c>
      <c r="I911" s="107" t="s">
        <v>14383</v>
      </c>
    </row>
    <row r="912" spans="1:10" hidden="1" x14ac:dyDescent="0.2">
      <c r="A912" s="107" t="s">
        <v>13336</v>
      </c>
      <c r="D912" s="107" t="s">
        <v>14396</v>
      </c>
      <c r="E912" s="107">
        <f t="shared" si="14"/>
        <v>2640020002</v>
      </c>
      <c r="F912" s="107" t="s">
        <v>11406</v>
      </c>
      <c r="G912" s="107" t="s">
        <v>14380</v>
      </c>
      <c r="H912" s="107" t="s">
        <v>16165</v>
      </c>
      <c r="I912" s="107" t="s">
        <v>14385</v>
      </c>
    </row>
    <row r="913" spans="1:10" hidden="1" x14ac:dyDescent="0.2">
      <c r="A913" s="107" t="s">
        <v>13336</v>
      </c>
      <c r="D913" s="107" t="s">
        <v>14397</v>
      </c>
      <c r="E913" s="107">
        <f t="shared" si="14"/>
        <v>2640020003</v>
      </c>
      <c r="F913" s="107" t="s">
        <v>11406</v>
      </c>
      <c r="G913" s="107" t="s">
        <v>14380</v>
      </c>
      <c r="H913" s="107" t="s">
        <v>16165</v>
      </c>
      <c r="I913" s="107" t="s">
        <v>14362</v>
      </c>
    </row>
    <row r="914" spans="1:10" hidden="1" x14ac:dyDescent="0.2">
      <c r="A914" s="107" t="s">
        <v>13336</v>
      </c>
      <c r="D914" s="107" t="s">
        <v>14398</v>
      </c>
      <c r="E914" s="107">
        <f t="shared" si="14"/>
        <v>2640020004</v>
      </c>
      <c r="F914" s="107" t="s">
        <v>11406</v>
      </c>
      <c r="G914" s="107" t="s">
        <v>14380</v>
      </c>
      <c r="H914" s="107" t="s">
        <v>16165</v>
      </c>
      <c r="I914" s="107" t="s">
        <v>14388</v>
      </c>
    </row>
    <row r="915" spans="1:10" hidden="1" x14ac:dyDescent="0.2">
      <c r="A915" s="107" t="s">
        <v>13336</v>
      </c>
      <c r="D915" s="107" t="s">
        <v>14399</v>
      </c>
      <c r="E915" s="107">
        <f t="shared" si="14"/>
        <v>2650000000</v>
      </c>
      <c r="F915" s="107" t="s">
        <v>11406</v>
      </c>
      <c r="G915" s="107" t="s">
        <v>14400</v>
      </c>
      <c r="H915" s="107" t="s">
        <v>14400</v>
      </c>
      <c r="I915" s="107" t="s">
        <v>10346</v>
      </c>
    </row>
    <row r="916" spans="1:10" hidden="1" x14ac:dyDescent="0.2">
      <c r="A916" s="107" t="s">
        <v>13336</v>
      </c>
      <c r="D916" s="107" t="s">
        <v>14401</v>
      </c>
      <c r="E916" s="107">
        <f t="shared" si="14"/>
        <v>2650000001</v>
      </c>
      <c r="F916" s="107" t="s">
        <v>11406</v>
      </c>
      <c r="G916" s="107" t="s">
        <v>14400</v>
      </c>
      <c r="H916" s="107" t="s">
        <v>14400</v>
      </c>
      <c r="I916" s="107" t="s">
        <v>14402</v>
      </c>
    </row>
    <row r="917" spans="1:10" hidden="1" x14ac:dyDescent="0.2">
      <c r="A917" s="107" t="s">
        <v>13336</v>
      </c>
      <c r="D917" s="107" t="s">
        <v>14403</v>
      </c>
      <c r="E917" s="107">
        <f t="shared" si="14"/>
        <v>2650000002</v>
      </c>
      <c r="F917" s="107" t="s">
        <v>11406</v>
      </c>
      <c r="G917" s="107" t="s">
        <v>14400</v>
      </c>
      <c r="H917" s="107" t="s">
        <v>14400</v>
      </c>
      <c r="I917" s="107" t="s">
        <v>14404</v>
      </c>
    </row>
    <row r="918" spans="1:10" hidden="1" x14ac:dyDescent="0.2">
      <c r="A918" s="107" t="s">
        <v>13336</v>
      </c>
      <c r="D918" s="107" t="s">
        <v>14405</v>
      </c>
      <c r="E918" s="107">
        <f t="shared" si="14"/>
        <v>2650000003</v>
      </c>
      <c r="F918" s="107" t="s">
        <v>11406</v>
      </c>
      <c r="G918" s="107" t="s">
        <v>14400</v>
      </c>
      <c r="H918" s="107" t="s">
        <v>14400</v>
      </c>
      <c r="I918" s="107" t="s">
        <v>14406</v>
      </c>
    </row>
    <row r="919" spans="1:10" hidden="1" x14ac:dyDescent="0.2">
      <c r="A919" s="107" t="s">
        <v>13336</v>
      </c>
      <c r="D919" s="107" t="s">
        <v>14407</v>
      </c>
      <c r="E919" s="107">
        <f t="shared" si="14"/>
        <v>2650000004</v>
      </c>
      <c r="F919" s="107" t="s">
        <v>11406</v>
      </c>
      <c r="G919" s="107" t="s">
        <v>14400</v>
      </c>
      <c r="H919" s="107" t="s">
        <v>14400</v>
      </c>
      <c r="I919" s="107" t="s">
        <v>14408</v>
      </c>
    </row>
    <row r="920" spans="1:10" hidden="1" x14ac:dyDescent="0.2">
      <c r="A920" s="107" t="s">
        <v>13336</v>
      </c>
      <c r="D920" s="107" t="s">
        <v>14409</v>
      </c>
      <c r="E920" s="107">
        <f t="shared" si="14"/>
        <v>2650000005</v>
      </c>
      <c r="F920" s="107" t="s">
        <v>11406</v>
      </c>
      <c r="G920" s="107" t="s">
        <v>14400</v>
      </c>
      <c r="H920" s="107" t="s">
        <v>14400</v>
      </c>
      <c r="I920" s="107" t="s">
        <v>14410</v>
      </c>
    </row>
    <row r="921" spans="1:10" hidden="1" x14ac:dyDescent="0.2">
      <c r="A921" s="107" t="s">
        <v>13336</v>
      </c>
      <c r="D921" s="107" t="s">
        <v>14411</v>
      </c>
      <c r="E921" s="107">
        <f t="shared" si="14"/>
        <v>2660000000</v>
      </c>
      <c r="F921" s="107" t="s">
        <v>11406</v>
      </c>
      <c r="G921" s="107" t="s">
        <v>14412</v>
      </c>
      <c r="H921" s="107" t="s">
        <v>14412</v>
      </c>
      <c r="I921" s="107" t="s">
        <v>14413</v>
      </c>
    </row>
    <row r="922" spans="1:10" hidden="1" x14ac:dyDescent="0.2">
      <c r="A922" s="107" t="s">
        <v>13336</v>
      </c>
      <c r="D922" s="107" t="s">
        <v>14414</v>
      </c>
      <c r="E922" s="107">
        <f t="shared" si="14"/>
        <v>2670001000</v>
      </c>
      <c r="F922" s="107" t="s">
        <v>11406</v>
      </c>
      <c r="G922" s="107" t="s">
        <v>14415</v>
      </c>
      <c r="H922" s="107" t="s">
        <v>14416</v>
      </c>
      <c r="I922" s="107" t="s">
        <v>14417</v>
      </c>
      <c r="J922" s="109">
        <v>36797</v>
      </c>
    </row>
    <row r="923" spans="1:10" hidden="1" x14ac:dyDescent="0.2">
      <c r="A923" s="107" t="s">
        <v>13336</v>
      </c>
      <c r="D923" s="107" t="s">
        <v>14418</v>
      </c>
      <c r="E923" s="107">
        <f t="shared" si="14"/>
        <v>2670002000</v>
      </c>
      <c r="F923" s="107" t="s">
        <v>11406</v>
      </c>
      <c r="G923" s="107" t="s">
        <v>14415</v>
      </c>
      <c r="H923" s="107" t="s">
        <v>14419</v>
      </c>
      <c r="I923" s="107" t="s">
        <v>14417</v>
      </c>
      <c r="J923" s="109">
        <v>36797</v>
      </c>
    </row>
    <row r="924" spans="1:10" hidden="1" x14ac:dyDescent="0.2">
      <c r="A924" s="107" t="s">
        <v>13336</v>
      </c>
      <c r="D924" s="107" t="s">
        <v>14420</v>
      </c>
      <c r="E924" s="107">
        <f t="shared" si="14"/>
        <v>2670003000</v>
      </c>
      <c r="F924" s="107" t="s">
        <v>11406</v>
      </c>
      <c r="G924" s="107" t="s">
        <v>14415</v>
      </c>
      <c r="H924" s="107" t="s">
        <v>14421</v>
      </c>
      <c r="I924" s="107" t="s">
        <v>14417</v>
      </c>
      <c r="J924" s="109">
        <v>36797</v>
      </c>
    </row>
    <row r="925" spans="1:10" hidden="1" x14ac:dyDescent="0.2">
      <c r="A925" s="107" t="s">
        <v>13336</v>
      </c>
      <c r="D925" s="107" t="s">
        <v>14422</v>
      </c>
      <c r="E925" s="107">
        <f t="shared" si="14"/>
        <v>2680001000</v>
      </c>
      <c r="F925" s="107" t="s">
        <v>11406</v>
      </c>
      <c r="G925" s="107" t="s">
        <v>14423</v>
      </c>
      <c r="H925" s="107" t="s">
        <v>15664</v>
      </c>
      <c r="I925" s="107" t="s">
        <v>11574</v>
      </c>
      <c r="J925" s="109">
        <v>37826</v>
      </c>
    </row>
    <row r="926" spans="1:10" hidden="1" x14ac:dyDescent="0.2">
      <c r="A926" s="107" t="s">
        <v>13336</v>
      </c>
      <c r="D926" s="107" t="s">
        <v>15665</v>
      </c>
      <c r="E926" s="107">
        <f t="shared" si="14"/>
        <v>2680002000</v>
      </c>
      <c r="F926" s="107" t="s">
        <v>11406</v>
      </c>
      <c r="G926" s="107" t="s">
        <v>14423</v>
      </c>
      <c r="H926" s="107" t="s">
        <v>15666</v>
      </c>
      <c r="I926" s="107" t="s">
        <v>11574</v>
      </c>
      <c r="J926" s="109">
        <v>37826</v>
      </c>
    </row>
    <row r="927" spans="1:10" hidden="1" x14ac:dyDescent="0.2">
      <c r="A927" s="107" t="s">
        <v>13336</v>
      </c>
      <c r="D927" s="107" t="s">
        <v>15667</v>
      </c>
      <c r="E927" s="107">
        <f t="shared" si="14"/>
        <v>2680003000</v>
      </c>
      <c r="F927" s="107" t="s">
        <v>11406</v>
      </c>
      <c r="G927" s="107" t="s">
        <v>14423</v>
      </c>
      <c r="H927" s="107" t="s">
        <v>15668</v>
      </c>
      <c r="I927" s="107" t="s">
        <v>11574</v>
      </c>
      <c r="J927" s="109">
        <v>37826</v>
      </c>
    </row>
    <row r="928" spans="1:10" hidden="1" x14ac:dyDescent="0.2">
      <c r="A928" s="107" t="s">
        <v>13336</v>
      </c>
      <c r="D928" s="107" t="s">
        <v>15669</v>
      </c>
      <c r="E928" s="107">
        <f t="shared" si="14"/>
        <v>2680003010</v>
      </c>
      <c r="F928" s="107" t="s">
        <v>11406</v>
      </c>
      <c r="G928" s="107" t="s">
        <v>14423</v>
      </c>
      <c r="H928" s="107" t="s">
        <v>15668</v>
      </c>
      <c r="I928" s="107" t="s">
        <v>15670</v>
      </c>
      <c r="J928" s="109">
        <v>37826</v>
      </c>
    </row>
    <row r="929" spans="1:12" hidden="1" x14ac:dyDescent="0.2">
      <c r="A929" s="107" t="s">
        <v>13336</v>
      </c>
      <c r="D929" s="107" t="s">
        <v>15671</v>
      </c>
      <c r="E929" s="107">
        <f t="shared" si="14"/>
        <v>2801000000</v>
      </c>
      <c r="F929" s="107" t="s">
        <v>15672</v>
      </c>
      <c r="G929" s="107" t="s">
        <v>8616</v>
      </c>
      <c r="H929" s="107" t="s">
        <v>11581</v>
      </c>
      <c r="I929" s="107" t="s">
        <v>15138</v>
      </c>
      <c r="J929" s="109">
        <v>36552</v>
      </c>
    </row>
    <row r="930" spans="1:12" hidden="1" x14ac:dyDescent="0.2">
      <c r="A930" s="107" t="s">
        <v>13336</v>
      </c>
      <c r="D930" s="107" t="s">
        <v>11582</v>
      </c>
      <c r="E930" s="107">
        <f t="shared" si="14"/>
        <v>2801000001</v>
      </c>
      <c r="F930" s="107" t="s">
        <v>15672</v>
      </c>
      <c r="G930" s="107" t="s">
        <v>8616</v>
      </c>
      <c r="H930" s="107" t="s">
        <v>11581</v>
      </c>
      <c r="I930" s="107" t="s">
        <v>14428</v>
      </c>
    </row>
    <row r="931" spans="1:12" hidden="1" x14ac:dyDescent="0.2">
      <c r="A931" s="107" t="s">
        <v>13336</v>
      </c>
      <c r="D931" s="107" t="s">
        <v>14429</v>
      </c>
      <c r="E931" s="107">
        <f t="shared" si="14"/>
        <v>2801000002</v>
      </c>
      <c r="F931" s="107" t="s">
        <v>15672</v>
      </c>
      <c r="G931" s="107" t="s">
        <v>8616</v>
      </c>
      <c r="H931" s="107" t="s">
        <v>11581</v>
      </c>
      <c r="I931" s="107" t="s">
        <v>14430</v>
      </c>
    </row>
    <row r="932" spans="1:12" hidden="1" x14ac:dyDescent="0.2">
      <c r="A932" s="107" t="s">
        <v>13336</v>
      </c>
      <c r="D932" s="107" t="s">
        <v>14431</v>
      </c>
      <c r="E932" s="107">
        <f t="shared" si="14"/>
        <v>2801000003</v>
      </c>
      <c r="F932" s="107" t="s">
        <v>15672</v>
      </c>
      <c r="G932" s="107" t="s">
        <v>8616</v>
      </c>
      <c r="H932" s="107" t="s">
        <v>11581</v>
      </c>
      <c r="I932" s="107" t="s">
        <v>14432</v>
      </c>
    </row>
    <row r="933" spans="1:12" hidden="1" x14ac:dyDescent="0.2">
      <c r="A933" s="107" t="s">
        <v>13336</v>
      </c>
      <c r="D933" s="107" t="s">
        <v>14433</v>
      </c>
      <c r="E933" s="107">
        <f t="shared" si="14"/>
        <v>2801000004</v>
      </c>
      <c r="F933" s="107" t="s">
        <v>15672</v>
      </c>
      <c r="G933" s="107" t="s">
        <v>8616</v>
      </c>
      <c r="H933" s="107" t="s">
        <v>11581</v>
      </c>
      <c r="I933" s="107" t="s">
        <v>14434</v>
      </c>
    </row>
    <row r="934" spans="1:12" hidden="1" x14ac:dyDescent="0.2">
      <c r="A934" s="107" t="s">
        <v>13336</v>
      </c>
      <c r="D934" s="107" t="s">
        <v>14435</v>
      </c>
      <c r="E934" s="107">
        <f t="shared" si="14"/>
        <v>2801000005</v>
      </c>
      <c r="F934" s="107" t="s">
        <v>15672</v>
      </c>
      <c r="G934" s="107" t="s">
        <v>8616</v>
      </c>
      <c r="H934" s="107" t="s">
        <v>11581</v>
      </c>
      <c r="I934" s="107" t="s">
        <v>14436</v>
      </c>
    </row>
    <row r="935" spans="1:12" hidden="1" x14ac:dyDescent="0.2">
      <c r="A935" s="107" t="s">
        <v>13336</v>
      </c>
      <c r="D935" s="107" t="s">
        <v>14437</v>
      </c>
      <c r="E935" s="107">
        <f t="shared" si="14"/>
        <v>2801000006</v>
      </c>
      <c r="F935" s="107" t="s">
        <v>15672</v>
      </c>
      <c r="G935" s="107" t="s">
        <v>8616</v>
      </c>
      <c r="H935" s="107" t="s">
        <v>11581</v>
      </c>
      <c r="I935" s="107" t="s">
        <v>14438</v>
      </c>
    </row>
    <row r="936" spans="1:12" hidden="1" x14ac:dyDescent="0.2">
      <c r="A936" s="107" t="s">
        <v>13336</v>
      </c>
      <c r="D936" s="107" t="s">
        <v>14439</v>
      </c>
      <c r="E936" s="107">
        <f t="shared" si="14"/>
        <v>2801000007</v>
      </c>
      <c r="F936" s="107" t="s">
        <v>15672</v>
      </c>
      <c r="G936" s="107" t="s">
        <v>8616</v>
      </c>
      <c r="H936" s="107" t="s">
        <v>11581</v>
      </c>
      <c r="I936" s="107" t="s">
        <v>14440</v>
      </c>
    </row>
    <row r="937" spans="1:12" hidden="1" x14ac:dyDescent="0.2">
      <c r="A937" s="107" t="s">
        <v>13336</v>
      </c>
      <c r="D937" s="107" t="s">
        <v>14441</v>
      </c>
      <c r="E937" s="107">
        <f t="shared" si="14"/>
        <v>2801000008</v>
      </c>
      <c r="F937" s="107" t="s">
        <v>15672</v>
      </c>
      <c r="G937" s="107" t="s">
        <v>8616</v>
      </c>
      <c r="H937" s="107" t="s">
        <v>11581</v>
      </c>
      <c r="I937" s="107" t="s">
        <v>14442</v>
      </c>
    </row>
    <row r="938" spans="1:12" hidden="1" x14ac:dyDescent="0.2">
      <c r="A938" s="107" t="s">
        <v>13336</v>
      </c>
      <c r="D938" s="107" t="s">
        <v>14443</v>
      </c>
      <c r="E938" s="107">
        <f t="shared" si="14"/>
        <v>2801500000</v>
      </c>
      <c r="F938" s="107" t="s">
        <v>15672</v>
      </c>
      <c r="G938" s="107" t="s">
        <v>8616</v>
      </c>
      <c r="H938" s="107" t="s">
        <v>14444</v>
      </c>
      <c r="I938" s="107" t="s">
        <v>14445</v>
      </c>
      <c r="K938" s="109">
        <v>36552</v>
      </c>
      <c r="L938" s="107" t="s">
        <v>14446</v>
      </c>
    </row>
    <row r="939" spans="1:12" hidden="1" x14ac:dyDescent="0.2">
      <c r="A939" s="107" t="s">
        <v>13336</v>
      </c>
      <c r="D939" s="107" t="s">
        <v>14447</v>
      </c>
      <c r="E939" s="107">
        <f t="shared" si="14"/>
        <v>2801500100</v>
      </c>
      <c r="F939" s="107" t="s">
        <v>15672</v>
      </c>
      <c r="G939" s="107" t="s">
        <v>8616</v>
      </c>
      <c r="H939" s="107" t="s">
        <v>14444</v>
      </c>
      <c r="I939" s="107" t="s">
        <v>14448</v>
      </c>
      <c r="K939" s="109">
        <v>36552</v>
      </c>
      <c r="L939" s="107" t="s">
        <v>14449</v>
      </c>
    </row>
    <row r="940" spans="1:12" hidden="1" x14ac:dyDescent="0.2">
      <c r="A940" s="107" t="s">
        <v>13336</v>
      </c>
      <c r="D940" s="107" t="s">
        <v>14450</v>
      </c>
      <c r="E940" s="107">
        <f t="shared" si="14"/>
        <v>2801500111</v>
      </c>
      <c r="F940" s="107" t="s">
        <v>15672</v>
      </c>
      <c r="G940" s="107" t="s">
        <v>8616</v>
      </c>
      <c r="H940" s="107" t="s">
        <v>14444</v>
      </c>
      <c r="I940" s="107" t="s">
        <v>14451</v>
      </c>
      <c r="K940" s="109">
        <v>36552</v>
      </c>
      <c r="L940" s="107" t="s">
        <v>14449</v>
      </c>
    </row>
    <row r="941" spans="1:12" hidden="1" x14ac:dyDescent="0.2">
      <c r="A941" s="107" t="s">
        <v>13336</v>
      </c>
      <c r="D941" s="107" t="s">
        <v>14452</v>
      </c>
      <c r="E941" s="107">
        <f t="shared" si="14"/>
        <v>2801500112</v>
      </c>
      <c r="F941" s="107" t="s">
        <v>15672</v>
      </c>
      <c r="G941" s="107" t="s">
        <v>8616</v>
      </c>
      <c r="H941" s="107" t="s">
        <v>14444</v>
      </c>
      <c r="I941" s="107" t="s">
        <v>14453</v>
      </c>
      <c r="K941" s="109">
        <v>36552</v>
      </c>
      <c r="L941" s="107" t="s">
        <v>14449</v>
      </c>
    </row>
    <row r="942" spans="1:12" hidden="1" x14ac:dyDescent="0.2">
      <c r="A942" s="107" t="s">
        <v>13336</v>
      </c>
      <c r="D942" s="107" t="s">
        <v>14454</v>
      </c>
      <c r="E942" s="107">
        <f t="shared" si="14"/>
        <v>2801500120</v>
      </c>
      <c r="F942" s="107" t="s">
        <v>15672</v>
      </c>
      <c r="G942" s="107" t="s">
        <v>8616</v>
      </c>
      <c r="H942" s="107" t="s">
        <v>14444</v>
      </c>
      <c r="I942" s="107" t="s">
        <v>14455</v>
      </c>
      <c r="K942" s="109">
        <v>36552</v>
      </c>
      <c r="L942" s="107" t="s">
        <v>14449</v>
      </c>
    </row>
    <row r="943" spans="1:12" hidden="1" x14ac:dyDescent="0.2">
      <c r="A943" s="107" t="s">
        <v>13336</v>
      </c>
      <c r="D943" s="107" t="s">
        <v>14456</v>
      </c>
      <c r="E943" s="107">
        <f t="shared" si="14"/>
        <v>2801500130</v>
      </c>
      <c r="F943" s="107" t="s">
        <v>15672</v>
      </c>
      <c r="G943" s="107" t="s">
        <v>8616</v>
      </c>
      <c r="H943" s="107" t="s">
        <v>14444</v>
      </c>
      <c r="I943" s="107" t="s">
        <v>14457</v>
      </c>
      <c r="K943" s="109">
        <v>36552</v>
      </c>
      <c r="L943" s="107" t="s">
        <v>14449</v>
      </c>
    </row>
    <row r="944" spans="1:12" hidden="1" x14ac:dyDescent="0.2">
      <c r="A944" s="107" t="s">
        <v>13336</v>
      </c>
      <c r="D944" s="107" t="s">
        <v>14458</v>
      </c>
      <c r="E944" s="107">
        <f t="shared" si="14"/>
        <v>2801500141</v>
      </c>
      <c r="F944" s="107" t="s">
        <v>15672</v>
      </c>
      <c r="G944" s="107" t="s">
        <v>8616</v>
      </c>
      <c r="H944" s="107" t="s">
        <v>14444</v>
      </c>
      <c r="I944" s="107" t="s">
        <v>14459</v>
      </c>
      <c r="K944" s="109">
        <v>36552</v>
      </c>
      <c r="L944" s="107" t="s">
        <v>14449</v>
      </c>
    </row>
    <row r="945" spans="1:12" hidden="1" x14ac:dyDescent="0.2">
      <c r="A945" s="107" t="s">
        <v>13336</v>
      </c>
      <c r="D945" s="107" t="s">
        <v>14460</v>
      </c>
      <c r="E945" s="107">
        <f t="shared" si="14"/>
        <v>2801500142</v>
      </c>
      <c r="F945" s="107" t="s">
        <v>15672</v>
      </c>
      <c r="G945" s="107" t="s">
        <v>8616</v>
      </c>
      <c r="H945" s="107" t="s">
        <v>14444</v>
      </c>
      <c r="I945" s="107" t="s">
        <v>16823</v>
      </c>
      <c r="K945" s="109">
        <v>36552</v>
      </c>
      <c r="L945" s="107" t="s">
        <v>14449</v>
      </c>
    </row>
    <row r="946" spans="1:12" hidden="1" x14ac:dyDescent="0.2">
      <c r="A946" s="107" t="s">
        <v>13336</v>
      </c>
      <c r="D946" s="107" t="s">
        <v>16824</v>
      </c>
      <c r="E946" s="107">
        <f t="shared" si="14"/>
        <v>2801500150</v>
      </c>
      <c r="F946" s="107" t="s">
        <v>15672</v>
      </c>
      <c r="G946" s="107" t="s">
        <v>8616</v>
      </c>
      <c r="H946" s="107" t="s">
        <v>14444</v>
      </c>
      <c r="I946" s="107" t="s">
        <v>16825</v>
      </c>
      <c r="K946" s="109">
        <v>36552</v>
      </c>
      <c r="L946" s="107" t="s">
        <v>14449</v>
      </c>
    </row>
    <row r="947" spans="1:12" hidden="1" x14ac:dyDescent="0.2">
      <c r="A947" s="107" t="s">
        <v>13336</v>
      </c>
      <c r="D947" s="107" t="s">
        <v>16826</v>
      </c>
      <c r="E947" s="107">
        <f t="shared" si="14"/>
        <v>2801500160</v>
      </c>
      <c r="F947" s="107" t="s">
        <v>15672</v>
      </c>
      <c r="G947" s="107" t="s">
        <v>8616</v>
      </c>
      <c r="H947" s="107" t="s">
        <v>14444</v>
      </c>
      <c r="I947" s="107" t="s">
        <v>16827</v>
      </c>
      <c r="K947" s="109">
        <v>36552</v>
      </c>
      <c r="L947" s="107" t="s">
        <v>14449</v>
      </c>
    </row>
    <row r="948" spans="1:12" hidden="1" x14ac:dyDescent="0.2">
      <c r="A948" s="107" t="s">
        <v>13336</v>
      </c>
      <c r="D948" s="107" t="s">
        <v>16828</v>
      </c>
      <c r="E948" s="107">
        <f t="shared" si="14"/>
        <v>2801500170</v>
      </c>
      <c r="F948" s="107" t="s">
        <v>15672</v>
      </c>
      <c r="G948" s="107" t="s">
        <v>8616</v>
      </c>
      <c r="H948" s="107" t="s">
        <v>14444</v>
      </c>
      <c r="I948" s="107" t="s">
        <v>16829</v>
      </c>
      <c r="K948" s="109">
        <v>36552</v>
      </c>
      <c r="L948" s="107" t="s">
        <v>14449</v>
      </c>
    </row>
    <row r="949" spans="1:12" hidden="1" x14ac:dyDescent="0.2">
      <c r="A949" s="107" t="s">
        <v>13336</v>
      </c>
      <c r="D949" s="107" t="s">
        <v>16830</v>
      </c>
      <c r="E949" s="107">
        <f t="shared" si="14"/>
        <v>2801500181</v>
      </c>
      <c r="F949" s="107" t="s">
        <v>15672</v>
      </c>
      <c r="G949" s="107" t="s">
        <v>8616</v>
      </c>
      <c r="H949" s="107" t="s">
        <v>14444</v>
      </c>
      <c r="I949" s="107" t="s">
        <v>16831</v>
      </c>
      <c r="K949" s="109">
        <v>36552</v>
      </c>
      <c r="L949" s="107" t="s">
        <v>14449</v>
      </c>
    </row>
    <row r="950" spans="1:12" hidden="1" x14ac:dyDescent="0.2">
      <c r="A950" s="107" t="s">
        <v>13336</v>
      </c>
      <c r="D950" s="107" t="s">
        <v>16832</v>
      </c>
      <c r="E950" s="107">
        <f t="shared" si="14"/>
        <v>2801500182</v>
      </c>
      <c r="F950" s="107" t="s">
        <v>15672</v>
      </c>
      <c r="G950" s="107" t="s">
        <v>8616</v>
      </c>
      <c r="H950" s="107" t="s">
        <v>14444</v>
      </c>
      <c r="I950" s="107" t="s">
        <v>16833</v>
      </c>
      <c r="K950" s="109">
        <v>36552</v>
      </c>
      <c r="L950" s="107" t="s">
        <v>14449</v>
      </c>
    </row>
    <row r="951" spans="1:12" hidden="1" x14ac:dyDescent="0.2">
      <c r="A951" s="107" t="s">
        <v>13336</v>
      </c>
      <c r="D951" s="107" t="s">
        <v>16834</v>
      </c>
      <c r="E951" s="107">
        <f t="shared" si="14"/>
        <v>2801500191</v>
      </c>
      <c r="F951" s="107" t="s">
        <v>15672</v>
      </c>
      <c r="G951" s="107" t="s">
        <v>8616</v>
      </c>
      <c r="H951" s="107" t="s">
        <v>14444</v>
      </c>
      <c r="I951" s="107" t="s">
        <v>16835</v>
      </c>
      <c r="K951" s="109">
        <v>36552</v>
      </c>
      <c r="L951" s="107" t="s">
        <v>14449</v>
      </c>
    </row>
    <row r="952" spans="1:12" hidden="1" x14ac:dyDescent="0.2">
      <c r="A952" s="107" t="s">
        <v>13336</v>
      </c>
      <c r="D952" s="107" t="s">
        <v>16836</v>
      </c>
      <c r="E952" s="107">
        <f t="shared" si="14"/>
        <v>2801500192</v>
      </c>
      <c r="F952" s="107" t="s">
        <v>15672</v>
      </c>
      <c r="G952" s="107" t="s">
        <v>8616</v>
      </c>
      <c r="H952" s="107" t="s">
        <v>14444</v>
      </c>
      <c r="I952" s="107" t="s">
        <v>16837</v>
      </c>
      <c r="K952" s="109">
        <v>36552</v>
      </c>
      <c r="L952" s="107" t="s">
        <v>14449</v>
      </c>
    </row>
    <row r="953" spans="1:12" hidden="1" x14ac:dyDescent="0.2">
      <c r="A953" s="107" t="s">
        <v>13336</v>
      </c>
      <c r="D953" s="107" t="s">
        <v>16838</v>
      </c>
      <c r="E953" s="107">
        <f t="shared" si="14"/>
        <v>2801500201</v>
      </c>
      <c r="F953" s="107" t="s">
        <v>15672</v>
      </c>
      <c r="G953" s="107" t="s">
        <v>8616</v>
      </c>
      <c r="H953" s="107" t="s">
        <v>14444</v>
      </c>
      <c r="I953" s="107" t="s">
        <v>16839</v>
      </c>
      <c r="K953" s="109">
        <v>36552</v>
      </c>
      <c r="L953" s="107" t="s">
        <v>14449</v>
      </c>
    </row>
    <row r="954" spans="1:12" hidden="1" x14ac:dyDescent="0.2">
      <c r="A954" s="107" t="s">
        <v>13336</v>
      </c>
      <c r="D954" s="107" t="s">
        <v>16840</v>
      </c>
      <c r="E954" s="107">
        <f t="shared" si="14"/>
        <v>2801500202</v>
      </c>
      <c r="F954" s="107" t="s">
        <v>15672</v>
      </c>
      <c r="G954" s="107" t="s">
        <v>8616</v>
      </c>
      <c r="H954" s="107" t="s">
        <v>14444</v>
      </c>
      <c r="I954" s="107" t="s">
        <v>16841</v>
      </c>
      <c r="K954" s="109">
        <v>36552</v>
      </c>
      <c r="L954" s="107" t="s">
        <v>14449</v>
      </c>
    </row>
    <row r="955" spans="1:12" hidden="1" x14ac:dyDescent="0.2">
      <c r="A955" s="107" t="s">
        <v>13336</v>
      </c>
      <c r="D955" s="107" t="s">
        <v>16842</v>
      </c>
      <c r="E955" s="107">
        <f t="shared" si="14"/>
        <v>2801500210</v>
      </c>
      <c r="F955" s="107" t="s">
        <v>15672</v>
      </c>
      <c r="G955" s="107" t="s">
        <v>8616</v>
      </c>
      <c r="H955" s="107" t="s">
        <v>14444</v>
      </c>
      <c r="I955" s="107" t="s">
        <v>16843</v>
      </c>
      <c r="K955" s="109">
        <v>36552</v>
      </c>
      <c r="L955" s="107" t="s">
        <v>14449</v>
      </c>
    </row>
    <row r="956" spans="1:12" hidden="1" x14ac:dyDescent="0.2">
      <c r="A956" s="107" t="s">
        <v>13336</v>
      </c>
      <c r="D956" s="107" t="s">
        <v>16844</v>
      </c>
      <c r="E956" s="107">
        <f t="shared" si="14"/>
        <v>2801500220</v>
      </c>
      <c r="F956" s="107" t="s">
        <v>15672</v>
      </c>
      <c r="G956" s="107" t="s">
        <v>8616</v>
      </c>
      <c r="H956" s="107" t="s">
        <v>14444</v>
      </c>
      <c r="I956" s="107" t="s">
        <v>15352</v>
      </c>
      <c r="K956" s="109">
        <v>36552</v>
      </c>
      <c r="L956" s="107" t="s">
        <v>14449</v>
      </c>
    </row>
    <row r="957" spans="1:12" hidden="1" x14ac:dyDescent="0.2">
      <c r="A957" s="107" t="s">
        <v>13336</v>
      </c>
      <c r="D957" s="107" t="s">
        <v>15353</v>
      </c>
      <c r="E957" s="107">
        <f t="shared" si="14"/>
        <v>2801500230</v>
      </c>
      <c r="F957" s="107" t="s">
        <v>15672</v>
      </c>
      <c r="G957" s="107" t="s">
        <v>8616</v>
      </c>
      <c r="H957" s="107" t="s">
        <v>14444</v>
      </c>
      <c r="I957" s="107" t="s">
        <v>15354</v>
      </c>
      <c r="K957" s="109">
        <v>36552</v>
      </c>
      <c r="L957" s="107" t="s">
        <v>14449</v>
      </c>
    </row>
    <row r="958" spans="1:12" hidden="1" x14ac:dyDescent="0.2">
      <c r="A958" s="107" t="s">
        <v>13336</v>
      </c>
      <c r="D958" s="107" t="s">
        <v>15355</v>
      </c>
      <c r="E958" s="107">
        <f t="shared" si="14"/>
        <v>2801500240</v>
      </c>
      <c r="F958" s="107" t="s">
        <v>15672</v>
      </c>
      <c r="G958" s="107" t="s">
        <v>8616</v>
      </c>
      <c r="H958" s="107" t="s">
        <v>14444</v>
      </c>
      <c r="I958" s="107" t="s">
        <v>15356</v>
      </c>
      <c r="K958" s="109">
        <v>36552</v>
      </c>
      <c r="L958" s="107" t="s">
        <v>14449</v>
      </c>
    </row>
    <row r="959" spans="1:12" hidden="1" x14ac:dyDescent="0.2">
      <c r="A959" s="107" t="s">
        <v>13336</v>
      </c>
      <c r="D959" s="107" t="s">
        <v>15357</v>
      </c>
      <c r="E959" s="107">
        <f t="shared" si="14"/>
        <v>2801500250</v>
      </c>
      <c r="F959" s="107" t="s">
        <v>15672</v>
      </c>
      <c r="G959" s="107" t="s">
        <v>8616</v>
      </c>
      <c r="H959" s="107" t="s">
        <v>14444</v>
      </c>
      <c r="I959" s="107" t="s">
        <v>15358</v>
      </c>
      <c r="K959" s="109">
        <v>36552</v>
      </c>
      <c r="L959" s="107" t="s">
        <v>14449</v>
      </c>
    </row>
    <row r="960" spans="1:12" hidden="1" x14ac:dyDescent="0.2">
      <c r="A960" s="107" t="s">
        <v>13336</v>
      </c>
      <c r="D960" s="107" t="s">
        <v>15359</v>
      </c>
      <c r="E960" s="107">
        <f t="shared" si="14"/>
        <v>2801500261</v>
      </c>
      <c r="F960" s="107" t="s">
        <v>15672</v>
      </c>
      <c r="G960" s="107" t="s">
        <v>8616</v>
      </c>
      <c r="H960" s="107" t="s">
        <v>14444</v>
      </c>
      <c r="I960" s="107" t="s">
        <v>15360</v>
      </c>
      <c r="K960" s="109">
        <v>36552</v>
      </c>
      <c r="L960" s="107" t="s">
        <v>14449</v>
      </c>
    </row>
    <row r="961" spans="1:12" hidden="1" x14ac:dyDescent="0.2">
      <c r="A961" s="107" t="s">
        <v>13336</v>
      </c>
      <c r="D961" s="107" t="s">
        <v>15361</v>
      </c>
      <c r="E961" s="107">
        <f t="shared" si="14"/>
        <v>2801500262</v>
      </c>
      <c r="F961" s="107" t="s">
        <v>15672</v>
      </c>
      <c r="G961" s="107" t="s">
        <v>8616</v>
      </c>
      <c r="H961" s="107" t="s">
        <v>14444</v>
      </c>
      <c r="I961" s="107" t="s">
        <v>15362</v>
      </c>
      <c r="K961" s="109">
        <v>36552</v>
      </c>
      <c r="L961" s="107" t="s">
        <v>14449</v>
      </c>
    </row>
    <row r="962" spans="1:12" hidden="1" x14ac:dyDescent="0.2">
      <c r="A962" s="107" t="s">
        <v>13336</v>
      </c>
      <c r="D962" s="107" t="s">
        <v>15363</v>
      </c>
      <c r="E962" s="107">
        <f t="shared" ref="E962:E1025" si="15">VALUE(D962)</f>
        <v>2801500300</v>
      </c>
      <c r="F962" s="107" t="s">
        <v>15672</v>
      </c>
      <c r="G962" s="107" t="s">
        <v>8616</v>
      </c>
      <c r="H962" s="107" t="s">
        <v>14444</v>
      </c>
      <c r="I962" s="107" t="s">
        <v>15364</v>
      </c>
      <c r="K962" s="109">
        <v>36552</v>
      </c>
      <c r="L962" s="107" t="s">
        <v>14449</v>
      </c>
    </row>
    <row r="963" spans="1:12" hidden="1" x14ac:dyDescent="0.2">
      <c r="A963" s="107" t="s">
        <v>13336</v>
      </c>
      <c r="D963" s="107" t="s">
        <v>15365</v>
      </c>
      <c r="E963" s="107">
        <f t="shared" si="15"/>
        <v>2801500310</v>
      </c>
      <c r="F963" s="107" t="s">
        <v>15672</v>
      </c>
      <c r="G963" s="107" t="s">
        <v>8616</v>
      </c>
      <c r="H963" s="107" t="s">
        <v>14444</v>
      </c>
      <c r="I963" s="107" t="s">
        <v>15366</v>
      </c>
      <c r="K963" s="109">
        <v>36552</v>
      </c>
      <c r="L963" s="107" t="s">
        <v>14449</v>
      </c>
    </row>
    <row r="964" spans="1:12" hidden="1" x14ac:dyDescent="0.2">
      <c r="A964" s="107" t="s">
        <v>13336</v>
      </c>
      <c r="D964" s="107" t="s">
        <v>15367</v>
      </c>
      <c r="E964" s="107">
        <f t="shared" si="15"/>
        <v>2801500320</v>
      </c>
      <c r="F964" s="107" t="s">
        <v>15672</v>
      </c>
      <c r="G964" s="107" t="s">
        <v>8616</v>
      </c>
      <c r="H964" s="107" t="s">
        <v>14444</v>
      </c>
      <c r="I964" s="107" t="s">
        <v>15368</v>
      </c>
      <c r="K964" s="109">
        <v>36552</v>
      </c>
      <c r="L964" s="107" t="s">
        <v>14449</v>
      </c>
    </row>
    <row r="965" spans="1:12" hidden="1" x14ac:dyDescent="0.2">
      <c r="A965" s="107" t="s">
        <v>13336</v>
      </c>
      <c r="D965" s="107" t="s">
        <v>15369</v>
      </c>
      <c r="E965" s="107">
        <f t="shared" si="15"/>
        <v>2801500330</v>
      </c>
      <c r="F965" s="107" t="s">
        <v>15672</v>
      </c>
      <c r="G965" s="107" t="s">
        <v>8616</v>
      </c>
      <c r="H965" s="107" t="s">
        <v>14444</v>
      </c>
      <c r="I965" s="107" t="s">
        <v>15370</v>
      </c>
      <c r="K965" s="109">
        <v>36552</v>
      </c>
      <c r="L965" s="107" t="s">
        <v>14449</v>
      </c>
    </row>
    <row r="966" spans="1:12" hidden="1" x14ac:dyDescent="0.2">
      <c r="A966" s="107" t="s">
        <v>13336</v>
      </c>
      <c r="D966" s="107" t="s">
        <v>15371</v>
      </c>
      <c r="E966" s="107">
        <f t="shared" si="15"/>
        <v>2801500340</v>
      </c>
      <c r="F966" s="107" t="s">
        <v>15672</v>
      </c>
      <c r="G966" s="107" t="s">
        <v>8616</v>
      </c>
      <c r="H966" s="107" t="s">
        <v>14444</v>
      </c>
      <c r="I966" s="107" t="s">
        <v>15372</v>
      </c>
      <c r="K966" s="109">
        <v>36552</v>
      </c>
      <c r="L966" s="107" t="s">
        <v>14449</v>
      </c>
    </row>
    <row r="967" spans="1:12" hidden="1" x14ac:dyDescent="0.2">
      <c r="A967" s="107" t="s">
        <v>13336</v>
      </c>
      <c r="D967" s="107" t="s">
        <v>15373</v>
      </c>
      <c r="E967" s="107">
        <f t="shared" si="15"/>
        <v>2801500350</v>
      </c>
      <c r="F967" s="107" t="s">
        <v>15672</v>
      </c>
      <c r="G967" s="107" t="s">
        <v>8616</v>
      </c>
      <c r="H967" s="107" t="s">
        <v>14444</v>
      </c>
      <c r="I967" s="107" t="s">
        <v>15374</v>
      </c>
      <c r="K967" s="109">
        <v>36552</v>
      </c>
      <c r="L967" s="107" t="s">
        <v>14449</v>
      </c>
    </row>
    <row r="968" spans="1:12" hidden="1" x14ac:dyDescent="0.2">
      <c r="A968" s="107" t="s">
        <v>13336</v>
      </c>
      <c r="D968" s="107" t="s">
        <v>15375</v>
      </c>
      <c r="E968" s="107">
        <f t="shared" si="15"/>
        <v>2801500360</v>
      </c>
      <c r="F968" s="107" t="s">
        <v>15672</v>
      </c>
      <c r="G968" s="107" t="s">
        <v>8616</v>
      </c>
      <c r="H968" s="107" t="s">
        <v>14444</v>
      </c>
      <c r="I968" s="107" t="s">
        <v>15376</v>
      </c>
      <c r="K968" s="109">
        <v>36552</v>
      </c>
      <c r="L968" s="107" t="s">
        <v>14449</v>
      </c>
    </row>
    <row r="969" spans="1:12" hidden="1" x14ac:dyDescent="0.2">
      <c r="A969" s="107" t="s">
        <v>13336</v>
      </c>
      <c r="D969" s="107" t="s">
        <v>15377</v>
      </c>
      <c r="E969" s="107">
        <f t="shared" si="15"/>
        <v>2801500370</v>
      </c>
      <c r="F969" s="107" t="s">
        <v>15672</v>
      </c>
      <c r="G969" s="107" t="s">
        <v>8616</v>
      </c>
      <c r="H969" s="107" t="s">
        <v>14444</v>
      </c>
      <c r="I969" s="107" t="s">
        <v>15378</v>
      </c>
      <c r="K969" s="109">
        <v>36552</v>
      </c>
      <c r="L969" s="107" t="s">
        <v>14449</v>
      </c>
    </row>
    <row r="970" spans="1:12" hidden="1" x14ac:dyDescent="0.2">
      <c r="A970" s="107" t="s">
        <v>13336</v>
      </c>
      <c r="D970" s="107" t="s">
        <v>15379</v>
      </c>
      <c r="E970" s="107">
        <f t="shared" si="15"/>
        <v>2801500380</v>
      </c>
      <c r="F970" s="107" t="s">
        <v>15672</v>
      </c>
      <c r="G970" s="107" t="s">
        <v>8616</v>
      </c>
      <c r="H970" s="107" t="s">
        <v>14444</v>
      </c>
      <c r="I970" s="107" t="s">
        <v>15380</v>
      </c>
      <c r="K970" s="109">
        <v>36552</v>
      </c>
      <c r="L970" s="107" t="s">
        <v>14449</v>
      </c>
    </row>
    <row r="971" spans="1:12" hidden="1" x14ac:dyDescent="0.2">
      <c r="A971" s="107" t="s">
        <v>13336</v>
      </c>
      <c r="D971" s="107" t="s">
        <v>15381</v>
      </c>
      <c r="E971" s="107">
        <f t="shared" si="15"/>
        <v>2801500390</v>
      </c>
      <c r="F971" s="107" t="s">
        <v>15672</v>
      </c>
      <c r="G971" s="107" t="s">
        <v>8616</v>
      </c>
      <c r="H971" s="107" t="s">
        <v>14444</v>
      </c>
      <c r="I971" s="107" t="s">
        <v>15382</v>
      </c>
      <c r="K971" s="109">
        <v>36552</v>
      </c>
      <c r="L971" s="107" t="s">
        <v>14449</v>
      </c>
    </row>
    <row r="972" spans="1:12" hidden="1" x14ac:dyDescent="0.2">
      <c r="A972" s="107" t="s">
        <v>13336</v>
      </c>
      <c r="D972" s="107" t="s">
        <v>15383</v>
      </c>
      <c r="E972" s="107">
        <f t="shared" si="15"/>
        <v>2801500400</v>
      </c>
      <c r="F972" s="107" t="s">
        <v>15672</v>
      </c>
      <c r="G972" s="107" t="s">
        <v>8616</v>
      </c>
      <c r="H972" s="107" t="s">
        <v>14444</v>
      </c>
      <c r="I972" s="107" t="s">
        <v>15384</v>
      </c>
      <c r="K972" s="109">
        <v>36552</v>
      </c>
      <c r="L972" s="107" t="s">
        <v>14449</v>
      </c>
    </row>
    <row r="973" spans="1:12" hidden="1" x14ac:dyDescent="0.2">
      <c r="A973" s="107" t="s">
        <v>13336</v>
      </c>
      <c r="D973" s="107" t="s">
        <v>15385</v>
      </c>
      <c r="E973" s="107">
        <f t="shared" si="15"/>
        <v>2801500410</v>
      </c>
      <c r="F973" s="107" t="s">
        <v>15672</v>
      </c>
      <c r="G973" s="107" t="s">
        <v>8616</v>
      </c>
      <c r="H973" s="107" t="s">
        <v>14444</v>
      </c>
      <c r="I973" s="107" t="s">
        <v>15386</v>
      </c>
      <c r="K973" s="109">
        <v>36552</v>
      </c>
      <c r="L973" s="107" t="s">
        <v>14449</v>
      </c>
    </row>
    <row r="974" spans="1:12" hidden="1" x14ac:dyDescent="0.2">
      <c r="A974" s="107" t="s">
        <v>13336</v>
      </c>
      <c r="D974" s="107" t="s">
        <v>15387</v>
      </c>
      <c r="E974" s="107">
        <f t="shared" si="15"/>
        <v>2801500420</v>
      </c>
      <c r="F974" s="107" t="s">
        <v>15672</v>
      </c>
      <c r="G974" s="107" t="s">
        <v>8616</v>
      </c>
      <c r="H974" s="107" t="s">
        <v>14444</v>
      </c>
      <c r="I974" s="107" t="s">
        <v>15388</v>
      </c>
      <c r="K974" s="109">
        <v>36552</v>
      </c>
      <c r="L974" s="107" t="s">
        <v>14449</v>
      </c>
    </row>
    <row r="975" spans="1:12" hidden="1" x14ac:dyDescent="0.2">
      <c r="A975" s="107" t="s">
        <v>13336</v>
      </c>
      <c r="D975" s="107" t="s">
        <v>15389</v>
      </c>
      <c r="E975" s="107">
        <f t="shared" si="15"/>
        <v>2801500430</v>
      </c>
      <c r="F975" s="107" t="s">
        <v>15672</v>
      </c>
      <c r="G975" s="107" t="s">
        <v>8616</v>
      </c>
      <c r="H975" s="107" t="s">
        <v>14444</v>
      </c>
      <c r="I975" s="107" t="s">
        <v>15390</v>
      </c>
      <c r="K975" s="109">
        <v>36552</v>
      </c>
      <c r="L975" s="107" t="s">
        <v>14449</v>
      </c>
    </row>
    <row r="976" spans="1:12" hidden="1" x14ac:dyDescent="0.2">
      <c r="A976" s="107" t="s">
        <v>13336</v>
      </c>
      <c r="D976" s="107" t="s">
        <v>15391</v>
      </c>
      <c r="E976" s="107">
        <f t="shared" si="15"/>
        <v>2801500440</v>
      </c>
      <c r="F976" s="107" t="s">
        <v>15672</v>
      </c>
      <c r="G976" s="107" t="s">
        <v>8616</v>
      </c>
      <c r="H976" s="107" t="s">
        <v>14444</v>
      </c>
      <c r="I976" s="107" t="s">
        <v>15392</v>
      </c>
      <c r="K976" s="109">
        <v>36552</v>
      </c>
      <c r="L976" s="107" t="s">
        <v>14449</v>
      </c>
    </row>
    <row r="977" spans="1:12" hidden="1" x14ac:dyDescent="0.2">
      <c r="A977" s="107" t="s">
        <v>13336</v>
      </c>
      <c r="D977" s="107" t="s">
        <v>15393</v>
      </c>
      <c r="E977" s="107">
        <f t="shared" si="15"/>
        <v>2801500450</v>
      </c>
      <c r="F977" s="107" t="s">
        <v>15672</v>
      </c>
      <c r="G977" s="107" t="s">
        <v>8616</v>
      </c>
      <c r="H977" s="107" t="s">
        <v>14444</v>
      </c>
      <c r="I977" s="107" t="s">
        <v>15394</v>
      </c>
      <c r="J977" s="109">
        <v>37236</v>
      </c>
    </row>
    <row r="978" spans="1:12" hidden="1" x14ac:dyDescent="0.2">
      <c r="A978" s="107" t="s">
        <v>13336</v>
      </c>
      <c r="D978" s="107" t="s">
        <v>15395</v>
      </c>
      <c r="E978" s="107">
        <f t="shared" si="15"/>
        <v>2801500500</v>
      </c>
      <c r="F978" s="107" t="s">
        <v>15672</v>
      </c>
      <c r="G978" s="107" t="s">
        <v>8616</v>
      </c>
      <c r="H978" s="107" t="s">
        <v>14444</v>
      </c>
      <c r="I978" s="107" t="s">
        <v>15396</v>
      </c>
      <c r="K978" s="109">
        <v>36552</v>
      </c>
      <c r="L978" s="107" t="s">
        <v>14449</v>
      </c>
    </row>
    <row r="979" spans="1:12" hidden="1" x14ac:dyDescent="0.2">
      <c r="A979" s="107" t="s">
        <v>13336</v>
      </c>
      <c r="D979" s="107" t="s">
        <v>15397</v>
      </c>
      <c r="E979" s="107">
        <f t="shared" si="15"/>
        <v>2801500600</v>
      </c>
      <c r="F979" s="107" t="s">
        <v>15672</v>
      </c>
      <c r="G979" s="107" t="s">
        <v>8616</v>
      </c>
      <c r="H979" s="107" t="s">
        <v>14444</v>
      </c>
      <c r="I979" s="107" t="s">
        <v>15398</v>
      </c>
      <c r="K979" s="109">
        <v>36552</v>
      </c>
      <c r="L979" s="107" t="s">
        <v>14449</v>
      </c>
    </row>
    <row r="980" spans="1:12" hidden="1" x14ac:dyDescent="0.2">
      <c r="A980" s="107" t="s">
        <v>13336</v>
      </c>
      <c r="D980" s="107" t="s">
        <v>15399</v>
      </c>
      <c r="E980" s="107">
        <f t="shared" si="15"/>
        <v>2801500610</v>
      </c>
      <c r="F980" s="107" t="s">
        <v>15672</v>
      </c>
      <c r="G980" s="107" t="s">
        <v>8616</v>
      </c>
      <c r="H980" s="107" t="s">
        <v>14444</v>
      </c>
      <c r="I980" s="107" t="s">
        <v>15400</v>
      </c>
      <c r="K980" s="109">
        <v>36552</v>
      </c>
      <c r="L980" s="107" t="s">
        <v>14449</v>
      </c>
    </row>
    <row r="981" spans="1:12" hidden="1" x14ac:dyDescent="0.2">
      <c r="A981" s="107" t="s">
        <v>13336</v>
      </c>
      <c r="D981" s="107" t="s">
        <v>15401</v>
      </c>
      <c r="E981" s="107">
        <f t="shared" si="15"/>
        <v>2801500620</v>
      </c>
      <c r="F981" s="107" t="s">
        <v>15672</v>
      </c>
      <c r="G981" s="107" t="s">
        <v>8616</v>
      </c>
      <c r="H981" s="107" t="s">
        <v>14444</v>
      </c>
      <c r="I981" s="107" t="s">
        <v>15402</v>
      </c>
      <c r="K981" s="109">
        <v>36552</v>
      </c>
      <c r="L981" s="107" t="s">
        <v>14449</v>
      </c>
    </row>
    <row r="982" spans="1:12" hidden="1" x14ac:dyDescent="0.2">
      <c r="A982" s="107" t="s">
        <v>13336</v>
      </c>
      <c r="D982" s="107" t="s">
        <v>15403</v>
      </c>
      <c r="E982" s="107">
        <f t="shared" si="15"/>
        <v>2801501000</v>
      </c>
      <c r="F982" s="107" t="s">
        <v>15672</v>
      </c>
      <c r="G982" s="107" t="s">
        <v>8616</v>
      </c>
      <c r="H982" s="107" t="s">
        <v>15404</v>
      </c>
      <c r="I982" s="107" t="s">
        <v>14445</v>
      </c>
      <c r="J982" s="109">
        <v>36552</v>
      </c>
    </row>
    <row r="983" spans="1:12" hidden="1" x14ac:dyDescent="0.2">
      <c r="A983" s="107" t="s">
        <v>13336</v>
      </c>
      <c r="D983" s="107" t="s">
        <v>15405</v>
      </c>
      <c r="E983" s="107">
        <f t="shared" si="15"/>
        <v>2801501105</v>
      </c>
      <c r="F983" s="107" t="s">
        <v>15672</v>
      </c>
      <c r="G983" s="107" t="s">
        <v>8616</v>
      </c>
      <c r="H983" s="107" t="s">
        <v>15404</v>
      </c>
      <c r="I983" s="107" t="s">
        <v>15406</v>
      </c>
      <c r="J983" s="109">
        <v>36552</v>
      </c>
    </row>
    <row r="984" spans="1:12" hidden="1" x14ac:dyDescent="0.2">
      <c r="A984" s="107" t="s">
        <v>13336</v>
      </c>
      <c r="D984" s="107" t="s">
        <v>15407</v>
      </c>
      <c r="E984" s="107">
        <f t="shared" si="15"/>
        <v>2801501130</v>
      </c>
      <c r="F984" s="107" t="s">
        <v>15672</v>
      </c>
      <c r="G984" s="107" t="s">
        <v>8616</v>
      </c>
      <c r="H984" s="107" t="s">
        <v>15404</v>
      </c>
      <c r="I984" s="107" t="s">
        <v>15408</v>
      </c>
      <c r="J984" s="109">
        <v>36552</v>
      </c>
    </row>
    <row r="985" spans="1:12" hidden="1" x14ac:dyDescent="0.2">
      <c r="A985" s="107" t="s">
        <v>13336</v>
      </c>
      <c r="D985" s="107" t="s">
        <v>15409</v>
      </c>
      <c r="E985" s="107">
        <f t="shared" si="15"/>
        <v>2801501170</v>
      </c>
      <c r="F985" s="107" t="s">
        <v>15672</v>
      </c>
      <c r="G985" s="107" t="s">
        <v>8616</v>
      </c>
      <c r="H985" s="107" t="s">
        <v>15404</v>
      </c>
      <c r="I985" s="107" t="s">
        <v>15410</v>
      </c>
      <c r="J985" s="109">
        <v>36552</v>
      </c>
    </row>
    <row r="986" spans="1:12" hidden="1" x14ac:dyDescent="0.2">
      <c r="A986" s="107" t="s">
        <v>13336</v>
      </c>
      <c r="D986" s="107" t="s">
        <v>15411</v>
      </c>
      <c r="E986" s="107">
        <f t="shared" si="15"/>
        <v>2801501260</v>
      </c>
      <c r="F986" s="107" t="s">
        <v>15672</v>
      </c>
      <c r="G986" s="107" t="s">
        <v>8616</v>
      </c>
      <c r="H986" s="107" t="s">
        <v>15404</v>
      </c>
      <c r="I986" s="107" t="s">
        <v>15412</v>
      </c>
      <c r="J986" s="109">
        <v>36552</v>
      </c>
    </row>
    <row r="987" spans="1:12" hidden="1" x14ac:dyDescent="0.2">
      <c r="A987" s="107" t="s">
        <v>13336</v>
      </c>
      <c r="D987" s="107" t="s">
        <v>15413</v>
      </c>
      <c r="E987" s="107">
        <f t="shared" si="15"/>
        <v>2801501270</v>
      </c>
      <c r="F987" s="107" t="s">
        <v>15672</v>
      </c>
      <c r="G987" s="107" t="s">
        <v>8616</v>
      </c>
      <c r="H987" s="107" t="s">
        <v>15404</v>
      </c>
      <c r="I987" s="107" t="s">
        <v>15414</v>
      </c>
      <c r="J987" s="109">
        <v>36552</v>
      </c>
    </row>
    <row r="988" spans="1:12" hidden="1" x14ac:dyDescent="0.2">
      <c r="A988" s="107" t="s">
        <v>13336</v>
      </c>
      <c r="D988" s="107" t="s">
        <v>15415</v>
      </c>
      <c r="E988" s="107">
        <f t="shared" si="15"/>
        <v>2801502000</v>
      </c>
      <c r="F988" s="107" t="s">
        <v>15672</v>
      </c>
      <c r="G988" s="107" t="s">
        <v>8616</v>
      </c>
      <c r="H988" s="107" t="s">
        <v>16654</v>
      </c>
      <c r="I988" s="107" t="s">
        <v>14445</v>
      </c>
      <c r="J988" s="109">
        <v>36552</v>
      </c>
    </row>
    <row r="989" spans="1:12" hidden="1" x14ac:dyDescent="0.2">
      <c r="A989" s="107" t="s">
        <v>13336</v>
      </c>
      <c r="D989" s="107" t="s">
        <v>16655</v>
      </c>
      <c r="E989" s="107">
        <f t="shared" si="15"/>
        <v>2801502105</v>
      </c>
      <c r="F989" s="107" t="s">
        <v>15672</v>
      </c>
      <c r="G989" s="107" t="s">
        <v>8616</v>
      </c>
      <c r="H989" s="107" t="s">
        <v>16654</v>
      </c>
      <c r="I989" s="107" t="s">
        <v>15406</v>
      </c>
      <c r="J989" s="109">
        <v>36552</v>
      </c>
    </row>
    <row r="990" spans="1:12" hidden="1" x14ac:dyDescent="0.2">
      <c r="A990" s="107" t="s">
        <v>13336</v>
      </c>
      <c r="D990" s="107" t="s">
        <v>14627</v>
      </c>
      <c r="E990" s="107">
        <f t="shared" si="15"/>
        <v>2801502130</v>
      </c>
      <c r="F990" s="107" t="s">
        <v>15672</v>
      </c>
      <c r="G990" s="107" t="s">
        <v>8616</v>
      </c>
      <c r="H990" s="107" t="s">
        <v>16654</v>
      </c>
      <c r="I990" s="107" t="s">
        <v>15408</v>
      </c>
      <c r="J990" s="109">
        <v>36552</v>
      </c>
    </row>
    <row r="991" spans="1:12" hidden="1" x14ac:dyDescent="0.2">
      <c r="A991" s="107" t="s">
        <v>13336</v>
      </c>
      <c r="D991" s="107" t="s">
        <v>14628</v>
      </c>
      <c r="E991" s="107">
        <f t="shared" si="15"/>
        <v>2801502170</v>
      </c>
      <c r="F991" s="107" t="s">
        <v>15672</v>
      </c>
      <c r="G991" s="107" t="s">
        <v>8616</v>
      </c>
      <c r="H991" s="107" t="s">
        <v>16654</v>
      </c>
      <c r="I991" s="107" t="s">
        <v>15410</v>
      </c>
      <c r="J991" s="109">
        <v>36552</v>
      </c>
    </row>
    <row r="992" spans="1:12" hidden="1" x14ac:dyDescent="0.2">
      <c r="A992" s="107" t="s">
        <v>13336</v>
      </c>
      <c r="D992" s="107" t="s">
        <v>14629</v>
      </c>
      <c r="E992" s="107">
        <f t="shared" si="15"/>
        <v>2801502260</v>
      </c>
      <c r="F992" s="107" t="s">
        <v>15672</v>
      </c>
      <c r="G992" s="107" t="s">
        <v>8616</v>
      </c>
      <c r="H992" s="107" t="s">
        <v>16654</v>
      </c>
      <c r="I992" s="107" t="s">
        <v>15412</v>
      </c>
      <c r="J992" s="109">
        <v>36552</v>
      </c>
    </row>
    <row r="993" spans="1:12" hidden="1" x14ac:dyDescent="0.2">
      <c r="A993" s="107" t="s">
        <v>13336</v>
      </c>
      <c r="D993" s="107" t="s">
        <v>14630</v>
      </c>
      <c r="E993" s="107">
        <f t="shared" si="15"/>
        <v>2801502270</v>
      </c>
      <c r="F993" s="107" t="s">
        <v>15672</v>
      </c>
      <c r="G993" s="107" t="s">
        <v>8616</v>
      </c>
      <c r="H993" s="107" t="s">
        <v>16654</v>
      </c>
      <c r="I993" s="107" t="s">
        <v>15414</v>
      </c>
      <c r="J993" s="109">
        <v>36552</v>
      </c>
    </row>
    <row r="994" spans="1:12" hidden="1" x14ac:dyDescent="0.2">
      <c r="A994" s="107" t="s">
        <v>13336</v>
      </c>
      <c r="D994" s="107" t="s">
        <v>14631</v>
      </c>
      <c r="E994" s="107">
        <f t="shared" si="15"/>
        <v>2801520000</v>
      </c>
      <c r="F994" s="107" t="s">
        <v>15672</v>
      </c>
      <c r="G994" s="107" t="s">
        <v>8616</v>
      </c>
      <c r="H994" s="107" t="s">
        <v>14632</v>
      </c>
      <c r="I994" s="107" t="s">
        <v>14633</v>
      </c>
      <c r="K994" s="109">
        <v>36552</v>
      </c>
      <c r="L994" s="107" t="s">
        <v>14634</v>
      </c>
    </row>
    <row r="995" spans="1:12" hidden="1" x14ac:dyDescent="0.2">
      <c r="A995" s="107" t="s">
        <v>13336</v>
      </c>
      <c r="D995" s="107" t="s">
        <v>14635</v>
      </c>
      <c r="E995" s="107">
        <f t="shared" si="15"/>
        <v>2801520004</v>
      </c>
      <c r="F995" s="107" t="s">
        <v>15672</v>
      </c>
      <c r="G995" s="107" t="s">
        <v>8616</v>
      </c>
      <c r="H995" s="107" t="s">
        <v>14632</v>
      </c>
      <c r="I995" s="107" t="s">
        <v>14636</v>
      </c>
      <c r="J995" s="109">
        <v>36552</v>
      </c>
    </row>
    <row r="996" spans="1:12" hidden="1" x14ac:dyDescent="0.2">
      <c r="A996" s="107" t="s">
        <v>13336</v>
      </c>
      <c r="D996" s="107" t="s">
        <v>14637</v>
      </c>
      <c r="E996" s="107">
        <f t="shared" si="15"/>
        <v>2801520006</v>
      </c>
      <c r="F996" s="107" t="s">
        <v>15672</v>
      </c>
      <c r="G996" s="107" t="s">
        <v>8616</v>
      </c>
      <c r="H996" s="107" t="s">
        <v>14632</v>
      </c>
      <c r="I996" s="107" t="s">
        <v>16138</v>
      </c>
      <c r="J996" s="109">
        <v>36552</v>
      </c>
    </row>
    <row r="997" spans="1:12" hidden="1" x14ac:dyDescent="0.2">
      <c r="A997" s="107" t="s">
        <v>13336</v>
      </c>
      <c r="D997" s="107" t="s">
        <v>14638</v>
      </c>
      <c r="E997" s="107">
        <f t="shared" si="15"/>
        <v>2801520010</v>
      </c>
      <c r="F997" s="107" t="s">
        <v>15672</v>
      </c>
      <c r="G997" s="107" t="s">
        <v>8616</v>
      </c>
      <c r="H997" s="107" t="s">
        <v>14632</v>
      </c>
      <c r="I997" s="107" t="s">
        <v>14639</v>
      </c>
      <c r="J997" s="109">
        <v>36552</v>
      </c>
    </row>
    <row r="998" spans="1:12" hidden="1" x14ac:dyDescent="0.2">
      <c r="A998" s="107" t="s">
        <v>13336</v>
      </c>
      <c r="B998" s="107"/>
      <c r="D998" s="107" t="s">
        <v>14640</v>
      </c>
      <c r="E998" s="107">
        <f t="shared" si="15"/>
        <v>2801600000</v>
      </c>
      <c r="F998" s="107" t="s">
        <v>15672</v>
      </c>
      <c r="G998" s="107" t="s">
        <v>8616</v>
      </c>
      <c r="H998" s="107" t="s">
        <v>14641</v>
      </c>
      <c r="I998" s="107" t="s">
        <v>15138</v>
      </c>
    </row>
    <row r="999" spans="1:12" hidden="1" x14ac:dyDescent="0.2">
      <c r="A999" s="107" t="s">
        <v>13336</v>
      </c>
      <c r="D999" s="107" t="s">
        <v>14642</v>
      </c>
      <c r="E999" s="107">
        <f t="shared" si="15"/>
        <v>2801700001</v>
      </c>
      <c r="F999" s="107" t="s">
        <v>15672</v>
      </c>
      <c r="G999" s="107" t="s">
        <v>8616</v>
      </c>
      <c r="H999" s="107" t="s">
        <v>14643</v>
      </c>
      <c r="I999" s="107" t="s">
        <v>14644</v>
      </c>
      <c r="J999" s="109">
        <v>36504</v>
      </c>
    </row>
    <row r="1000" spans="1:12" hidden="1" x14ac:dyDescent="0.2">
      <c r="A1000" s="107" t="s">
        <v>13336</v>
      </c>
      <c r="D1000" s="107" t="s">
        <v>14645</v>
      </c>
      <c r="E1000" s="107">
        <f t="shared" si="15"/>
        <v>2801700002</v>
      </c>
      <c r="F1000" s="107" t="s">
        <v>15672</v>
      </c>
      <c r="G1000" s="107" t="s">
        <v>8616</v>
      </c>
      <c r="H1000" s="107" t="s">
        <v>14643</v>
      </c>
      <c r="I1000" s="107" t="s">
        <v>14646</v>
      </c>
      <c r="J1000" s="109">
        <v>36504</v>
      </c>
      <c r="K1000" s="109">
        <v>37544</v>
      </c>
      <c r="L1000" s="107" t="s">
        <v>14647</v>
      </c>
    </row>
    <row r="1001" spans="1:12" hidden="1" x14ac:dyDescent="0.2">
      <c r="A1001" s="107" t="s">
        <v>13336</v>
      </c>
      <c r="D1001" s="107" t="s">
        <v>14648</v>
      </c>
      <c r="E1001" s="107">
        <f t="shared" si="15"/>
        <v>2801700003</v>
      </c>
      <c r="F1001" s="107" t="s">
        <v>15672</v>
      </c>
      <c r="G1001" s="107" t="s">
        <v>8616</v>
      </c>
      <c r="H1001" s="107" t="s">
        <v>14643</v>
      </c>
      <c r="I1001" s="107" t="s">
        <v>14649</v>
      </c>
      <c r="J1001" s="109">
        <v>36504</v>
      </c>
    </row>
    <row r="1002" spans="1:12" hidden="1" x14ac:dyDescent="0.2">
      <c r="A1002" s="107" t="s">
        <v>13336</v>
      </c>
      <c r="D1002" s="107" t="s">
        <v>14650</v>
      </c>
      <c r="E1002" s="107">
        <f t="shared" si="15"/>
        <v>2801700004</v>
      </c>
      <c r="F1002" s="107" t="s">
        <v>15672</v>
      </c>
      <c r="G1002" s="107" t="s">
        <v>8616</v>
      </c>
      <c r="H1002" s="107" t="s">
        <v>14643</v>
      </c>
      <c r="I1002" s="107" t="s">
        <v>14651</v>
      </c>
      <c r="J1002" s="109">
        <v>36504</v>
      </c>
    </row>
    <row r="1003" spans="1:12" hidden="1" x14ac:dyDescent="0.2">
      <c r="A1003" s="107" t="s">
        <v>13336</v>
      </c>
      <c r="D1003" s="107" t="s">
        <v>14652</v>
      </c>
      <c r="E1003" s="107">
        <f t="shared" si="15"/>
        <v>2801700005</v>
      </c>
      <c r="F1003" s="107" t="s">
        <v>15672</v>
      </c>
      <c r="G1003" s="107" t="s">
        <v>8616</v>
      </c>
      <c r="H1003" s="107" t="s">
        <v>14643</v>
      </c>
      <c r="I1003" s="107" t="s">
        <v>14653</v>
      </c>
      <c r="J1003" s="109">
        <v>36504</v>
      </c>
    </row>
    <row r="1004" spans="1:12" hidden="1" x14ac:dyDescent="0.2">
      <c r="A1004" s="107" t="s">
        <v>13336</v>
      </c>
      <c r="D1004" s="107" t="s">
        <v>14654</v>
      </c>
      <c r="E1004" s="107">
        <f t="shared" si="15"/>
        <v>2801700006</v>
      </c>
      <c r="F1004" s="107" t="s">
        <v>15672</v>
      </c>
      <c r="G1004" s="107" t="s">
        <v>8616</v>
      </c>
      <c r="H1004" s="107" t="s">
        <v>14643</v>
      </c>
      <c r="I1004" s="107" t="s">
        <v>14655</v>
      </c>
      <c r="J1004" s="109">
        <v>36504</v>
      </c>
    </row>
    <row r="1005" spans="1:12" hidden="1" x14ac:dyDescent="0.2">
      <c r="A1005" s="107" t="s">
        <v>13336</v>
      </c>
      <c r="D1005" s="107" t="s">
        <v>14656</v>
      </c>
      <c r="E1005" s="107">
        <f t="shared" si="15"/>
        <v>2801700007</v>
      </c>
      <c r="F1005" s="107" t="s">
        <v>15672</v>
      </c>
      <c r="G1005" s="107" t="s">
        <v>8616</v>
      </c>
      <c r="H1005" s="107" t="s">
        <v>14643</v>
      </c>
      <c r="I1005" s="107" t="s">
        <v>14657</v>
      </c>
      <c r="J1005" s="109">
        <v>36504</v>
      </c>
    </row>
    <row r="1006" spans="1:12" hidden="1" x14ac:dyDescent="0.2">
      <c r="A1006" s="107" t="s">
        <v>13336</v>
      </c>
      <c r="D1006" s="107" t="s">
        <v>14658</v>
      </c>
      <c r="E1006" s="107">
        <f t="shared" si="15"/>
        <v>2801700008</v>
      </c>
      <c r="F1006" s="107" t="s">
        <v>15672</v>
      </c>
      <c r="G1006" s="107" t="s">
        <v>8616</v>
      </c>
      <c r="H1006" s="107" t="s">
        <v>14643</v>
      </c>
      <c r="I1006" s="107" t="s">
        <v>14659</v>
      </c>
      <c r="J1006" s="109">
        <v>36504</v>
      </c>
    </row>
    <row r="1007" spans="1:12" hidden="1" x14ac:dyDescent="0.2">
      <c r="A1007" s="107" t="s">
        <v>13336</v>
      </c>
      <c r="D1007" s="107" t="s">
        <v>14660</v>
      </c>
      <c r="E1007" s="107">
        <f t="shared" si="15"/>
        <v>2801700009</v>
      </c>
      <c r="F1007" s="107" t="s">
        <v>15672</v>
      </c>
      <c r="G1007" s="107" t="s">
        <v>8616</v>
      </c>
      <c r="H1007" s="107" t="s">
        <v>14643</v>
      </c>
      <c r="I1007" s="107" t="s">
        <v>14661</v>
      </c>
      <c r="J1007" s="109">
        <v>36504</v>
      </c>
      <c r="K1007" s="109">
        <v>37544</v>
      </c>
      <c r="L1007" s="107" t="s">
        <v>14662</v>
      </c>
    </row>
    <row r="1008" spans="1:12" hidden="1" x14ac:dyDescent="0.2">
      <c r="A1008" s="107" t="s">
        <v>13336</v>
      </c>
      <c r="D1008" s="107" t="s">
        <v>14663</v>
      </c>
      <c r="E1008" s="107">
        <f t="shared" si="15"/>
        <v>2801700010</v>
      </c>
      <c r="F1008" s="107" t="s">
        <v>15672</v>
      </c>
      <c r="G1008" s="107" t="s">
        <v>8616</v>
      </c>
      <c r="H1008" s="107" t="s">
        <v>14643</v>
      </c>
      <c r="I1008" s="107" t="s">
        <v>14664</v>
      </c>
      <c r="J1008" s="109">
        <v>36504</v>
      </c>
      <c r="K1008" s="109">
        <v>37544</v>
      </c>
      <c r="L1008" s="107" t="s">
        <v>14665</v>
      </c>
    </row>
    <row r="1009" spans="1:12" hidden="1" x14ac:dyDescent="0.2">
      <c r="A1009" s="107" t="s">
        <v>13336</v>
      </c>
      <c r="D1009" s="107" t="s">
        <v>14666</v>
      </c>
      <c r="E1009" s="107">
        <f t="shared" si="15"/>
        <v>2801700011</v>
      </c>
      <c r="F1009" s="107" t="s">
        <v>15672</v>
      </c>
      <c r="G1009" s="107" t="s">
        <v>8616</v>
      </c>
      <c r="H1009" s="107" t="s">
        <v>14643</v>
      </c>
      <c r="I1009" s="107" t="s">
        <v>14667</v>
      </c>
      <c r="J1009" s="109">
        <v>37544</v>
      </c>
    </row>
    <row r="1010" spans="1:12" hidden="1" x14ac:dyDescent="0.2">
      <c r="A1010" s="107" t="s">
        <v>13336</v>
      </c>
      <c r="D1010" s="107" t="s">
        <v>14668</v>
      </c>
      <c r="E1010" s="107">
        <f t="shared" si="15"/>
        <v>2801700012</v>
      </c>
      <c r="F1010" s="107" t="s">
        <v>15672</v>
      </c>
      <c r="G1010" s="107" t="s">
        <v>8616</v>
      </c>
      <c r="H1010" s="107" t="s">
        <v>14643</v>
      </c>
      <c r="I1010" s="107" t="s">
        <v>14669</v>
      </c>
      <c r="J1010" s="109">
        <v>37544</v>
      </c>
    </row>
    <row r="1011" spans="1:12" hidden="1" x14ac:dyDescent="0.2">
      <c r="A1011" s="107" t="s">
        <v>13336</v>
      </c>
      <c r="D1011" s="107" t="s">
        <v>14670</v>
      </c>
      <c r="E1011" s="107">
        <f t="shared" si="15"/>
        <v>2801700013</v>
      </c>
      <c r="F1011" s="107" t="s">
        <v>15672</v>
      </c>
      <c r="G1011" s="107" t="s">
        <v>8616</v>
      </c>
      <c r="H1011" s="107" t="s">
        <v>14643</v>
      </c>
      <c r="I1011" s="107" t="s">
        <v>14671</v>
      </c>
      <c r="J1011" s="109">
        <v>37544</v>
      </c>
    </row>
    <row r="1012" spans="1:12" hidden="1" x14ac:dyDescent="0.2">
      <c r="A1012" s="107" t="s">
        <v>13336</v>
      </c>
      <c r="D1012" s="107" t="s">
        <v>14672</v>
      </c>
      <c r="E1012" s="107">
        <f t="shared" si="15"/>
        <v>2801700014</v>
      </c>
      <c r="F1012" s="107" t="s">
        <v>15672</v>
      </c>
      <c r="G1012" s="107" t="s">
        <v>8616</v>
      </c>
      <c r="H1012" s="107" t="s">
        <v>14643</v>
      </c>
      <c r="I1012" s="107" t="s">
        <v>14673</v>
      </c>
      <c r="J1012" s="109">
        <v>37544</v>
      </c>
    </row>
    <row r="1013" spans="1:12" hidden="1" x14ac:dyDescent="0.2">
      <c r="A1013" s="107" t="s">
        <v>13336</v>
      </c>
      <c r="D1013" s="107" t="s">
        <v>14674</v>
      </c>
      <c r="E1013" s="107">
        <f t="shared" si="15"/>
        <v>2801700015</v>
      </c>
      <c r="F1013" s="107" t="s">
        <v>15672</v>
      </c>
      <c r="G1013" s="107" t="s">
        <v>8616</v>
      </c>
      <c r="H1013" s="107" t="s">
        <v>14643</v>
      </c>
      <c r="I1013" s="107" t="s">
        <v>14675</v>
      </c>
      <c r="J1013" s="109">
        <v>37544</v>
      </c>
    </row>
    <row r="1014" spans="1:12" hidden="1" x14ac:dyDescent="0.2">
      <c r="A1014" s="107" t="s">
        <v>13336</v>
      </c>
      <c r="D1014" s="107" t="s">
        <v>14676</v>
      </c>
      <c r="E1014" s="107">
        <f t="shared" si="15"/>
        <v>2801700099</v>
      </c>
      <c r="F1014" s="107" t="s">
        <v>15672</v>
      </c>
      <c r="G1014" s="107" t="s">
        <v>8616</v>
      </c>
      <c r="H1014" s="107" t="s">
        <v>14643</v>
      </c>
      <c r="I1014" s="107" t="s">
        <v>14677</v>
      </c>
      <c r="J1014" s="109">
        <v>37544</v>
      </c>
    </row>
    <row r="1015" spans="1:12" hidden="1" x14ac:dyDescent="0.2">
      <c r="A1015" s="107" t="s">
        <v>13336</v>
      </c>
      <c r="B1015" s="110" t="s">
        <v>10412</v>
      </c>
      <c r="D1015" s="107" t="s">
        <v>14678</v>
      </c>
      <c r="E1015" s="107">
        <f t="shared" si="15"/>
        <v>2805000000</v>
      </c>
      <c r="F1015" s="107" t="s">
        <v>15672</v>
      </c>
      <c r="G1015" s="107" t="s">
        <v>14679</v>
      </c>
      <c r="H1015" s="107" t="s">
        <v>14680</v>
      </c>
      <c r="I1015" s="107" t="s">
        <v>15138</v>
      </c>
      <c r="K1015" s="109">
        <v>37302</v>
      </c>
      <c r="L1015" s="107" t="s">
        <v>14302</v>
      </c>
    </row>
    <row r="1016" spans="1:12" hidden="1" x14ac:dyDescent="0.2">
      <c r="A1016" s="107" t="s">
        <v>13336</v>
      </c>
      <c r="D1016" s="107" t="s">
        <v>14681</v>
      </c>
      <c r="E1016" s="107">
        <f t="shared" si="15"/>
        <v>2805001000</v>
      </c>
      <c r="F1016" s="107" t="s">
        <v>15672</v>
      </c>
      <c r="G1016" s="107" t="s">
        <v>14679</v>
      </c>
      <c r="H1016" s="107" t="s">
        <v>14682</v>
      </c>
      <c r="I1016" s="107" t="s">
        <v>14683</v>
      </c>
      <c r="K1016" s="109">
        <v>37544</v>
      </c>
      <c r="L1016" s="107" t="s">
        <v>14684</v>
      </c>
    </row>
    <row r="1017" spans="1:12" hidden="1" x14ac:dyDescent="0.2">
      <c r="A1017" s="107" t="s">
        <v>13336</v>
      </c>
      <c r="D1017" s="107" t="s">
        <v>14685</v>
      </c>
      <c r="E1017" s="107">
        <f t="shared" si="15"/>
        <v>2805001100</v>
      </c>
      <c r="F1017" s="107" t="s">
        <v>15672</v>
      </c>
      <c r="G1017" s="107" t="s">
        <v>14679</v>
      </c>
      <c r="H1017" s="107" t="s">
        <v>14682</v>
      </c>
      <c r="I1017" s="107" t="s">
        <v>14686</v>
      </c>
      <c r="J1017" s="109">
        <v>38040</v>
      </c>
    </row>
    <row r="1018" spans="1:12" hidden="1" x14ac:dyDescent="0.2">
      <c r="A1018" s="107" t="s">
        <v>13336</v>
      </c>
      <c r="D1018" s="107" t="s">
        <v>14687</v>
      </c>
      <c r="E1018" s="107">
        <f t="shared" si="15"/>
        <v>2805001200</v>
      </c>
      <c r="F1018" s="107" t="s">
        <v>15672</v>
      </c>
      <c r="G1018" s="107" t="s">
        <v>14679</v>
      </c>
      <c r="H1018" s="107" t="s">
        <v>14682</v>
      </c>
      <c r="I1018" s="107" t="s">
        <v>14688</v>
      </c>
      <c r="J1018" s="109">
        <v>38040</v>
      </c>
    </row>
    <row r="1019" spans="1:12" hidden="1" x14ac:dyDescent="0.2">
      <c r="A1019" s="107" t="s">
        <v>13336</v>
      </c>
      <c r="D1019" s="107" t="s">
        <v>14689</v>
      </c>
      <c r="E1019" s="107">
        <f t="shared" si="15"/>
        <v>2805001300</v>
      </c>
      <c r="F1019" s="107" t="s">
        <v>15672</v>
      </c>
      <c r="G1019" s="107" t="s">
        <v>14679</v>
      </c>
      <c r="H1019" s="107" t="s">
        <v>14682</v>
      </c>
      <c r="I1019" s="107" t="s">
        <v>14690</v>
      </c>
      <c r="J1019" s="109">
        <v>38040</v>
      </c>
    </row>
    <row r="1020" spans="1:12" hidden="1" x14ac:dyDescent="0.2">
      <c r="A1020" s="107" t="s">
        <v>13336</v>
      </c>
      <c r="D1020" s="107" t="s">
        <v>14691</v>
      </c>
      <c r="E1020" s="107">
        <f t="shared" si="15"/>
        <v>2805002000</v>
      </c>
      <c r="F1020" s="107" t="s">
        <v>15672</v>
      </c>
      <c r="G1020" s="107" t="s">
        <v>14679</v>
      </c>
      <c r="H1020" s="107" t="s">
        <v>14692</v>
      </c>
      <c r="I1020" s="107" t="s">
        <v>16355</v>
      </c>
      <c r="J1020" s="109">
        <v>38040</v>
      </c>
    </row>
    <row r="1021" spans="1:12" hidden="1" x14ac:dyDescent="0.2">
      <c r="A1021" s="107" t="s">
        <v>13336</v>
      </c>
      <c r="D1021" s="107" t="s">
        <v>14693</v>
      </c>
      <c r="E1021" s="107">
        <f t="shared" si="15"/>
        <v>2805003100</v>
      </c>
      <c r="F1021" s="107" t="s">
        <v>15672</v>
      </c>
      <c r="G1021" s="107" t="s">
        <v>14679</v>
      </c>
      <c r="H1021" s="107" t="s">
        <v>14694</v>
      </c>
      <c r="I1021" s="107" t="s">
        <v>14686</v>
      </c>
      <c r="J1021" s="109">
        <v>38040</v>
      </c>
    </row>
    <row r="1022" spans="1:12" hidden="1" x14ac:dyDescent="0.2">
      <c r="A1022" s="107" t="s">
        <v>13336</v>
      </c>
      <c r="B1022" s="110" t="s">
        <v>10412</v>
      </c>
      <c r="C1022" s="107" t="s">
        <v>14695</v>
      </c>
      <c r="D1022" s="107" t="s">
        <v>14696</v>
      </c>
      <c r="E1022" s="107">
        <f t="shared" si="15"/>
        <v>2805005000</v>
      </c>
      <c r="F1022" s="107" t="s">
        <v>15672</v>
      </c>
      <c r="G1022" s="107" t="s">
        <v>14679</v>
      </c>
      <c r="H1022" s="107" t="s">
        <v>14697</v>
      </c>
      <c r="I1022" s="107" t="s">
        <v>14698</v>
      </c>
      <c r="K1022" s="109">
        <v>37544</v>
      </c>
      <c r="L1022" s="107" t="s">
        <v>14699</v>
      </c>
    </row>
    <row r="1023" spans="1:12" hidden="1" x14ac:dyDescent="0.2">
      <c r="A1023" s="107" t="s">
        <v>13336</v>
      </c>
      <c r="D1023" s="107" t="s">
        <v>14700</v>
      </c>
      <c r="E1023" s="107">
        <f t="shared" si="15"/>
        <v>2805007100</v>
      </c>
      <c r="F1023" s="107" t="s">
        <v>15672</v>
      </c>
      <c r="G1023" s="107" t="s">
        <v>14679</v>
      </c>
      <c r="H1023" s="107" t="s">
        <v>15890</v>
      </c>
      <c r="I1023" s="107" t="s">
        <v>14686</v>
      </c>
      <c r="J1023" s="109">
        <v>38040</v>
      </c>
    </row>
    <row r="1024" spans="1:12" hidden="1" x14ac:dyDescent="0.2">
      <c r="A1024" s="107" t="s">
        <v>13336</v>
      </c>
      <c r="D1024" s="107" t="s">
        <v>15891</v>
      </c>
      <c r="E1024" s="107">
        <f t="shared" si="15"/>
        <v>2805007300</v>
      </c>
      <c r="F1024" s="107" t="s">
        <v>15672</v>
      </c>
      <c r="G1024" s="107" t="s">
        <v>14679</v>
      </c>
      <c r="H1024" s="107" t="s">
        <v>15890</v>
      </c>
      <c r="I1024" s="107" t="s">
        <v>14690</v>
      </c>
      <c r="J1024" s="109">
        <v>38040</v>
      </c>
    </row>
    <row r="1025" spans="1:12" hidden="1" x14ac:dyDescent="0.2">
      <c r="A1025" s="107" t="s">
        <v>13336</v>
      </c>
      <c r="D1025" s="107" t="s">
        <v>15892</v>
      </c>
      <c r="E1025" s="107">
        <f t="shared" si="15"/>
        <v>2805008100</v>
      </c>
      <c r="F1025" s="107" t="s">
        <v>15672</v>
      </c>
      <c r="G1025" s="107" t="s">
        <v>14679</v>
      </c>
      <c r="H1025" s="107" t="s">
        <v>15893</v>
      </c>
      <c r="I1025" s="107" t="s">
        <v>14686</v>
      </c>
      <c r="J1025" s="109">
        <v>38040</v>
      </c>
    </row>
    <row r="1026" spans="1:12" hidden="1" x14ac:dyDescent="0.2">
      <c r="A1026" s="107" t="s">
        <v>13336</v>
      </c>
      <c r="D1026" s="107" t="s">
        <v>15894</v>
      </c>
      <c r="E1026" s="107">
        <f t="shared" ref="E1026:E1089" si="16">VALUE(D1026)</f>
        <v>2805008200</v>
      </c>
      <c r="F1026" s="107" t="s">
        <v>15672</v>
      </c>
      <c r="G1026" s="107" t="s">
        <v>14679</v>
      </c>
      <c r="H1026" s="107" t="s">
        <v>15893</v>
      </c>
      <c r="I1026" s="107" t="s">
        <v>14688</v>
      </c>
      <c r="J1026" s="109">
        <v>38040</v>
      </c>
    </row>
    <row r="1027" spans="1:12" hidden="1" x14ac:dyDescent="0.2">
      <c r="A1027" s="107" t="s">
        <v>13336</v>
      </c>
      <c r="D1027" s="107" t="s">
        <v>15895</v>
      </c>
      <c r="E1027" s="107">
        <f t="shared" si="16"/>
        <v>2805008300</v>
      </c>
      <c r="F1027" s="107" t="s">
        <v>15672</v>
      </c>
      <c r="G1027" s="107" t="s">
        <v>14679</v>
      </c>
      <c r="H1027" s="107" t="s">
        <v>15893</v>
      </c>
      <c r="I1027" s="107" t="s">
        <v>14690</v>
      </c>
      <c r="J1027" s="109">
        <v>38040</v>
      </c>
    </row>
    <row r="1028" spans="1:12" hidden="1" x14ac:dyDescent="0.2">
      <c r="A1028" s="107" t="s">
        <v>13336</v>
      </c>
      <c r="D1028" s="107" t="s">
        <v>15896</v>
      </c>
      <c r="E1028" s="107">
        <f t="shared" si="16"/>
        <v>2805009100</v>
      </c>
      <c r="F1028" s="107" t="s">
        <v>15672</v>
      </c>
      <c r="G1028" s="107" t="s">
        <v>14679</v>
      </c>
      <c r="H1028" s="107" t="s">
        <v>15897</v>
      </c>
      <c r="I1028" s="107" t="s">
        <v>14686</v>
      </c>
      <c r="J1028" s="109">
        <v>38040</v>
      </c>
    </row>
    <row r="1029" spans="1:12" hidden="1" x14ac:dyDescent="0.2">
      <c r="A1029" s="107" t="s">
        <v>13336</v>
      </c>
      <c r="D1029" s="107" t="s">
        <v>15898</v>
      </c>
      <c r="E1029" s="107">
        <f t="shared" si="16"/>
        <v>2805009200</v>
      </c>
      <c r="F1029" s="107" t="s">
        <v>15672</v>
      </c>
      <c r="G1029" s="107" t="s">
        <v>14679</v>
      </c>
      <c r="H1029" s="107" t="s">
        <v>15897</v>
      </c>
      <c r="I1029" s="107" t="s">
        <v>14688</v>
      </c>
      <c r="J1029" s="109">
        <v>38040</v>
      </c>
    </row>
    <row r="1030" spans="1:12" hidden="1" x14ac:dyDescent="0.2">
      <c r="A1030" s="107" t="s">
        <v>13336</v>
      </c>
      <c r="D1030" s="107" t="s">
        <v>15899</v>
      </c>
      <c r="E1030" s="107">
        <f t="shared" si="16"/>
        <v>2805009300</v>
      </c>
      <c r="F1030" s="107" t="s">
        <v>15672</v>
      </c>
      <c r="G1030" s="107" t="s">
        <v>14679</v>
      </c>
      <c r="H1030" s="107" t="s">
        <v>15897</v>
      </c>
      <c r="I1030" s="107" t="s">
        <v>14690</v>
      </c>
      <c r="J1030" s="109">
        <v>38040</v>
      </c>
    </row>
    <row r="1031" spans="1:12" hidden="1" x14ac:dyDescent="0.2">
      <c r="A1031" s="107" t="s">
        <v>13336</v>
      </c>
      <c r="D1031" s="107" t="s">
        <v>15900</v>
      </c>
      <c r="E1031" s="107">
        <f t="shared" si="16"/>
        <v>2805010100</v>
      </c>
      <c r="F1031" s="107" t="s">
        <v>15672</v>
      </c>
      <c r="G1031" s="107" t="s">
        <v>14679</v>
      </c>
      <c r="H1031" s="107" t="s">
        <v>15901</v>
      </c>
      <c r="I1031" s="107" t="s">
        <v>14686</v>
      </c>
      <c r="J1031" s="109">
        <v>38040</v>
      </c>
    </row>
    <row r="1032" spans="1:12" hidden="1" x14ac:dyDescent="0.2">
      <c r="A1032" s="107" t="s">
        <v>13336</v>
      </c>
      <c r="D1032" s="107" t="s">
        <v>14703</v>
      </c>
      <c r="E1032" s="107">
        <f t="shared" si="16"/>
        <v>2805010200</v>
      </c>
      <c r="F1032" s="107" t="s">
        <v>15672</v>
      </c>
      <c r="G1032" s="107" t="s">
        <v>14679</v>
      </c>
      <c r="H1032" s="107" t="s">
        <v>15901</v>
      </c>
      <c r="I1032" s="107" t="s">
        <v>14688</v>
      </c>
      <c r="J1032" s="109">
        <v>38040</v>
      </c>
    </row>
    <row r="1033" spans="1:12" hidden="1" x14ac:dyDescent="0.2">
      <c r="A1033" s="107" t="s">
        <v>13336</v>
      </c>
      <c r="D1033" s="107" t="s">
        <v>14704</v>
      </c>
      <c r="E1033" s="107">
        <f t="shared" si="16"/>
        <v>2805010300</v>
      </c>
      <c r="F1033" s="107" t="s">
        <v>15672</v>
      </c>
      <c r="G1033" s="107" t="s">
        <v>14679</v>
      </c>
      <c r="H1033" s="107" t="s">
        <v>15901</v>
      </c>
      <c r="I1033" s="107" t="s">
        <v>14690</v>
      </c>
      <c r="J1033" s="109">
        <v>38040</v>
      </c>
    </row>
    <row r="1034" spans="1:12" hidden="1" x14ac:dyDescent="0.2">
      <c r="A1034" s="107" t="s">
        <v>13336</v>
      </c>
      <c r="B1034" s="110" t="s">
        <v>10412</v>
      </c>
      <c r="C1034" s="107" t="s">
        <v>14705</v>
      </c>
      <c r="D1034" s="107" t="s">
        <v>14706</v>
      </c>
      <c r="E1034" s="107">
        <f t="shared" si="16"/>
        <v>2805015000</v>
      </c>
      <c r="F1034" s="107" t="s">
        <v>15672</v>
      </c>
      <c r="G1034" s="107" t="s">
        <v>14679</v>
      </c>
      <c r="H1034" s="107" t="s">
        <v>14707</v>
      </c>
      <c r="I1034" s="107" t="s">
        <v>14708</v>
      </c>
      <c r="K1034" s="109">
        <v>37544</v>
      </c>
      <c r="L1034" s="107" t="s">
        <v>14699</v>
      </c>
    </row>
    <row r="1035" spans="1:12" hidden="1" x14ac:dyDescent="0.2">
      <c r="A1035" s="107" t="s">
        <v>13336</v>
      </c>
      <c r="D1035" s="107" t="s">
        <v>14709</v>
      </c>
      <c r="E1035" s="107">
        <f t="shared" si="16"/>
        <v>2805018000</v>
      </c>
      <c r="F1035" s="107" t="s">
        <v>15672</v>
      </c>
      <c r="G1035" s="107" t="s">
        <v>14679</v>
      </c>
      <c r="H1035" s="107" t="s">
        <v>14710</v>
      </c>
      <c r="I1035" s="107" t="s">
        <v>16355</v>
      </c>
      <c r="J1035" s="109">
        <v>38040</v>
      </c>
    </row>
    <row r="1036" spans="1:12" hidden="1" x14ac:dyDescent="0.2">
      <c r="A1036" s="107" t="s">
        <v>13336</v>
      </c>
      <c r="D1036" s="107" t="s">
        <v>14711</v>
      </c>
      <c r="E1036" s="107">
        <f t="shared" si="16"/>
        <v>2805019100</v>
      </c>
      <c r="F1036" s="107" t="s">
        <v>15672</v>
      </c>
      <c r="G1036" s="107" t="s">
        <v>14679</v>
      </c>
      <c r="H1036" s="107" t="s">
        <v>11759</v>
      </c>
      <c r="I1036" s="107" t="s">
        <v>14686</v>
      </c>
      <c r="J1036" s="109">
        <v>38040</v>
      </c>
    </row>
    <row r="1037" spans="1:12" hidden="1" x14ac:dyDescent="0.2">
      <c r="A1037" s="107" t="s">
        <v>13336</v>
      </c>
      <c r="D1037" s="107" t="s">
        <v>11760</v>
      </c>
      <c r="E1037" s="107">
        <f t="shared" si="16"/>
        <v>2805019200</v>
      </c>
      <c r="F1037" s="107" t="s">
        <v>15672</v>
      </c>
      <c r="G1037" s="107" t="s">
        <v>14679</v>
      </c>
      <c r="H1037" s="107" t="s">
        <v>11759</v>
      </c>
      <c r="I1037" s="107" t="s">
        <v>14688</v>
      </c>
      <c r="J1037" s="109">
        <v>38040</v>
      </c>
    </row>
    <row r="1038" spans="1:12" hidden="1" x14ac:dyDescent="0.2">
      <c r="A1038" s="107" t="s">
        <v>13336</v>
      </c>
      <c r="D1038" s="107" t="s">
        <v>11761</v>
      </c>
      <c r="E1038" s="107">
        <f t="shared" si="16"/>
        <v>2805019300</v>
      </c>
      <c r="F1038" s="107" t="s">
        <v>15672</v>
      </c>
      <c r="G1038" s="107" t="s">
        <v>14679</v>
      </c>
      <c r="H1038" s="107" t="s">
        <v>11759</v>
      </c>
      <c r="I1038" s="107" t="s">
        <v>14690</v>
      </c>
      <c r="J1038" s="109">
        <v>38040</v>
      </c>
    </row>
    <row r="1039" spans="1:12" hidden="1" x14ac:dyDescent="0.2">
      <c r="A1039" s="107" t="s">
        <v>13336</v>
      </c>
      <c r="D1039" s="107" t="s">
        <v>11762</v>
      </c>
      <c r="E1039" s="107">
        <f t="shared" si="16"/>
        <v>2805020000</v>
      </c>
      <c r="F1039" s="107" t="s">
        <v>15672</v>
      </c>
      <c r="G1039" s="107" t="s">
        <v>14679</v>
      </c>
      <c r="H1039" s="107" t="s">
        <v>11763</v>
      </c>
      <c r="I1039" s="107" t="s">
        <v>11764</v>
      </c>
      <c r="J1039" s="109">
        <v>36504</v>
      </c>
      <c r="K1039" s="109">
        <v>38040</v>
      </c>
      <c r="L1039" s="107" t="s">
        <v>11765</v>
      </c>
    </row>
    <row r="1040" spans="1:12" hidden="1" x14ac:dyDescent="0.2">
      <c r="A1040" s="107" t="s">
        <v>13336</v>
      </c>
      <c r="D1040" s="107" t="s">
        <v>11766</v>
      </c>
      <c r="E1040" s="107">
        <f t="shared" si="16"/>
        <v>2805020001</v>
      </c>
      <c r="F1040" s="107" t="s">
        <v>15672</v>
      </c>
      <c r="G1040" s="107" t="s">
        <v>14679</v>
      </c>
      <c r="H1040" s="107" t="s">
        <v>11763</v>
      </c>
      <c r="I1040" s="107" t="s">
        <v>11767</v>
      </c>
      <c r="J1040" s="109">
        <v>37544</v>
      </c>
    </row>
    <row r="1041" spans="1:12" hidden="1" x14ac:dyDescent="0.2">
      <c r="A1041" s="107" t="s">
        <v>13336</v>
      </c>
      <c r="D1041" s="107" t="s">
        <v>11768</v>
      </c>
      <c r="E1041" s="107">
        <f t="shared" si="16"/>
        <v>2805020002</v>
      </c>
      <c r="F1041" s="107" t="s">
        <v>15672</v>
      </c>
      <c r="G1041" s="107" t="s">
        <v>14679</v>
      </c>
      <c r="H1041" s="107" t="s">
        <v>11763</v>
      </c>
      <c r="I1041" s="107" t="s">
        <v>11769</v>
      </c>
      <c r="J1041" s="109">
        <v>37544</v>
      </c>
    </row>
    <row r="1042" spans="1:12" hidden="1" x14ac:dyDescent="0.2">
      <c r="A1042" s="107" t="s">
        <v>13336</v>
      </c>
      <c r="D1042" s="107" t="s">
        <v>11770</v>
      </c>
      <c r="E1042" s="107">
        <f t="shared" si="16"/>
        <v>2805020003</v>
      </c>
      <c r="F1042" s="107" t="s">
        <v>15672</v>
      </c>
      <c r="G1042" s="107" t="s">
        <v>14679</v>
      </c>
      <c r="H1042" s="107" t="s">
        <v>11763</v>
      </c>
      <c r="I1042" s="107" t="s">
        <v>11771</v>
      </c>
      <c r="J1042" s="109">
        <v>37544</v>
      </c>
    </row>
    <row r="1043" spans="1:12" hidden="1" x14ac:dyDescent="0.2">
      <c r="A1043" s="107" t="s">
        <v>13336</v>
      </c>
      <c r="D1043" s="107" t="s">
        <v>11772</v>
      </c>
      <c r="E1043" s="107">
        <f t="shared" si="16"/>
        <v>2805020004</v>
      </c>
      <c r="F1043" s="107" t="s">
        <v>15672</v>
      </c>
      <c r="G1043" s="107" t="s">
        <v>14679</v>
      </c>
      <c r="H1043" s="107" t="s">
        <v>11763</v>
      </c>
      <c r="I1043" s="107" t="s">
        <v>11773</v>
      </c>
      <c r="J1043" s="109">
        <v>37544</v>
      </c>
    </row>
    <row r="1044" spans="1:12" hidden="1" x14ac:dyDescent="0.2">
      <c r="A1044" s="107" t="s">
        <v>13336</v>
      </c>
      <c r="D1044" s="107" t="s">
        <v>11774</v>
      </c>
      <c r="E1044" s="107">
        <f t="shared" si="16"/>
        <v>2805021100</v>
      </c>
      <c r="F1044" s="107" t="s">
        <v>15672</v>
      </c>
      <c r="G1044" s="107" t="s">
        <v>14679</v>
      </c>
      <c r="H1044" s="107" t="s">
        <v>11775</v>
      </c>
      <c r="I1044" s="107" t="s">
        <v>14686</v>
      </c>
      <c r="J1044" s="109">
        <v>38040</v>
      </c>
    </row>
    <row r="1045" spans="1:12" hidden="1" x14ac:dyDescent="0.2">
      <c r="A1045" s="107" t="s">
        <v>13336</v>
      </c>
      <c r="D1045" s="107" t="s">
        <v>11776</v>
      </c>
      <c r="E1045" s="107">
        <f t="shared" si="16"/>
        <v>2805021200</v>
      </c>
      <c r="F1045" s="107" t="s">
        <v>15672</v>
      </c>
      <c r="G1045" s="107" t="s">
        <v>14679</v>
      </c>
      <c r="H1045" s="107" t="s">
        <v>11775</v>
      </c>
      <c r="I1045" s="107" t="s">
        <v>14688</v>
      </c>
      <c r="J1045" s="109">
        <v>38040</v>
      </c>
    </row>
    <row r="1046" spans="1:12" hidden="1" x14ac:dyDescent="0.2">
      <c r="A1046" s="107" t="s">
        <v>13336</v>
      </c>
      <c r="D1046" s="107" t="s">
        <v>11777</v>
      </c>
      <c r="E1046" s="107">
        <f t="shared" si="16"/>
        <v>2805021300</v>
      </c>
      <c r="F1046" s="107" t="s">
        <v>15672</v>
      </c>
      <c r="G1046" s="107" t="s">
        <v>14679</v>
      </c>
      <c r="H1046" s="107" t="s">
        <v>11775</v>
      </c>
      <c r="I1046" s="107" t="s">
        <v>14690</v>
      </c>
      <c r="J1046" s="109">
        <v>38040</v>
      </c>
    </row>
    <row r="1047" spans="1:12" hidden="1" x14ac:dyDescent="0.2">
      <c r="A1047" s="107" t="s">
        <v>13336</v>
      </c>
      <c r="D1047" s="107" t="s">
        <v>11778</v>
      </c>
      <c r="E1047" s="107">
        <f t="shared" si="16"/>
        <v>2805022100</v>
      </c>
      <c r="F1047" s="107" t="s">
        <v>15672</v>
      </c>
      <c r="G1047" s="107" t="s">
        <v>14679</v>
      </c>
      <c r="H1047" s="107" t="s">
        <v>11779</v>
      </c>
      <c r="I1047" s="107" t="s">
        <v>14686</v>
      </c>
      <c r="J1047" s="109">
        <v>38040</v>
      </c>
    </row>
    <row r="1048" spans="1:12" hidden="1" x14ac:dyDescent="0.2">
      <c r="A1048" s="107" t="s">
        <v>13336</v>
      </c>
      <c r="D1048" s="107" t="s">
        <v>11780</v>
      </c>
      <c r="E1048" s="107">
        <f t="shared" si="16"/>
        <v>2805022200</v>
      </c>
      <c r="F1048" s="107" t="s">
        <v>15672</v>
      </c>
      <c r="G1048" s="107" t="s">
        <v>14679</v>
      </c>
      <c r="H1048" s="107" t="s">
        <v>11779</v>
      </c>
      <c r="I1048" s="107" t="s">
        <v>14688</v>
      </c>
      <c r="J1048" s="109">
        <v>38040</v>
      </c>
    </row>
    <row r="1049" spans="1:12" hidden="1" x14ac:dyDescent="0.2">
      <c r="A1049" s="107" t="s">
        <v>13336</v>
      </c>
      <c r="D1049" s="107" t="s">
        <v>11781</v>
      </c>
      <c r="E1049" s="107">
        <f t="shared" si="16"/>
        <v>2805022300</v>
      </c>
      <c r="F1049" s="107" t="s">
        <v>15672</v>
      </c>
      <c r="G1049" s="107" t="s">
        <v>14679</v>
      </c>
      <c r="H1049" s="107" t="s">
        <v>11779</v>
      </c>
      <c r="I1049" s="107" t="s">
        <v>14690</v>
      </c>
      <c r="J1049" s="109">
        <v>38040</v>
      </c>
    </row>
    <row r="1050" spans="1:12" hidden="1" x14ac:dyDescent="0.2">
      <c r="A1050" s="107" t="s">
        <v>13336</v>
      </c>
      <c r="D1050" s="107" t="s">
        <v>11782</v>
      </c>
      <c r="E1050" s="107">
        <f t="shared" si="16"/>
        <v>2805023100</v>
      </c>
      <c r="F1050" s="107" t="s">
        <v>15672</v>
      </c>
      <c r="G1050" s="107" t="s">
        <v>14679</v>
      </c>
      <c r="H1050" s="107" t="s">
        <v>11783</v>
      </c>
      <c r="I1050" s="107" t="s">
        <v>14686</v>
      </c>
      <c r="J1050" s="109">
        <v>38040</v>
      </c>
    </row>
    <row r="1051" spans="1:12" hidden="1" x14ac:dyDescent="0.2">
      <c r="A1051" s="107" t="s">
        <v>13336</v>
      </c>
      <c r="D1051" s="107" t="s">
        <v>11784</v>
      </c>
      <c r="E1051" s="107">
        <f t="shared" si="16"/>
        <v>2805023200</v>
      </c>
      <c r="F1051" s="107" t="s">
        <v>15672</v>
      </c>
      <c r="G1051" s="107" t="s">
        <v>14679</v>
      </c>
      <c r="H1051" s="107" t="s">
        <v>11783</v>
      </c>
      <c r="I1051" s="107" t="s">
        <v>14688</v>
      </c>
      <c r="J1051" s="109">
        <v>38040</v>
      </c>
    </row>
    <row r="1052" spans="1:12" hidden="1" x14ac:dyDescent="0.2">
      <c r="A1052" s="107" t="s">
        <v>13336</v>
      </c>
      <c r="D1052" s="107" t="s">
        <v>11785</v>
      </c>
      <c r="E1052" s="107">
        <f t="shared" si="16"/>
        <v>2805023300</v>
      </c>
      <c r="F1052" s="107" t="s">
        <v>15672</v>
      </c>
      <c r="G1052" s="107" t="s">
        <v>14679</v>
      </c>
      <c r="H1052" s="107" t="s">
        <v>11783</v>
      </c>
      <c r="I1052" s="107" t="s">
        <v>14690</v>
      </c>
      <c r="J1052" s="109">
        <v>38040</v>
      </c>
    </row>
    <row r="1053" spans="1:12" hidden="1" x14ac:dyDescent="0.2">
      <c r="A1053" s="107" t="s">
        <v>13336</v>
      </c>
      <c r="D1053" s="107" t="s">
        <v>14705</v>
      </c>
      <c r="E1053" s="107">
        <f t="shared" si="16"/>
        <v>2805025000</v>
      </c>
      <c r="F1053" s="107" t="s">
        <v>15672</v>
      </c>
      <c r="G1053" s="107" t="s">
        <v>14679</v>
      </c>
      <c r="H1053" s="107" t="s">
        <v>11786</v>
      </c>
      <c r="I1053" s="107" t="s">
        <v>11787</v>
      </c>
      <c r="J1053" s="109">
        <v>36504</v>
      </c>
      <c r="K1053" s="109">
        <v>38040</v>
      </c>
      <c r="L1053" s="107" t="s">
        <v>11765</v>
      </c>
    </row>
    <row r="1054" spans="1:12" hidden="1" x14ac:dyDescent="0.2">
      <c r="A1054" s="107" t="s">
        <v>13336</v>
      </c>
      <c r="D1054" s="107" t="s">
        <v>14695</v>
      </c>
      <c r="E1054" s="107">
        <f t="shared" si="16"/>
        <v>2805030000</v>
      </c>
      <c r="F1054" s="107" t="s">
        <v>15672</v>
      </c>
      <c r="G1054" s="107" t="s">
        <v>14679</v>
      </c>
      <c r="H1054" s="107" t="s">
        <v>11788</v>
      </c>
      <c r="I1054" s="107" t="s">
        <v>11789</v>
      </c>
      <c r="J1054" s="109">
        <v>36504</v>
      </c>
      <c r="K1054" s="109">
        <v>38040</v>
      </c>
      <c r="L1054" s="107" t="s">
        <v>11790</v>
      </c>
    </row>
    <row r="1055" spans="1:12" hidden="1" x14ac:dyDescent="0.2">
      <c r="A1055" s="107" t="s">
        <v>13336</v>
      </c>
      <c r="D1055" s="107" t="s">
        <v>11791</v>
      </c>
      <c r="E1055" s="107">
        <f t="shared" si="16"/>
        <v>2805030001</v>
      </c>
      <c r="F1055" s="107" t="s">
        <v>15672</v>
      </c>
      <c r="G1055" s="107" t="s">
        <v>14679</v>
      </c>
      <c r="H1055" s="107" t="s">
        <v>11788</v>
      </c>
      <c r="I1055" s="107" t="s">
        <v>11792</v>
      </c>
      <c r="J1055" s="109">
        <v>37544</v>
      </c>
    </row>
    <row r="1056" spans="1:12" hidden="1" x14ac:dyDescent="0.2">
      <c r="A1056" s="107" t="s">
        <v>13336</v>
      </c>
      <c r="D1056" s="107" t="s">
        <v>11793</v>
      </c>
      <c r="E1056" s="107">
        <f t="shared" si="16"/>
        <v>2805030002</v>
      </c>
      <c r="F1056" s="107" t="s">
        <v>15672</v>
      </c>
      <c r="G1056" s="107" t="s">
        <v>14679</v>
      </c>
      <c r="H1056" s="107" t="s">
        <v>11788</v>
      </c>
      <c r="I1056" s="107" t="s">
        <v>11794</v>
      </c>
      <c r="J1056" s="109">
        <v>37544</v>
      </c>
    </row>
    <row r="1057" spans="1:12" hidden="1" x14ac:dyDescent="0.2">
      <c r="A1057" s="107" t="s">
        <v>13336</v>
      </c>
      <c r="D1057" s="107" t="s">
        <v>11795</v>
      </c>
      <c r="E1057" s="107">
        <f t="shared" si="16"/>
        <v>2805030003</v>
      </c>
      <c r="F1057" s="107" t="s">
        <v>15672</v>
      </c>
      <c r="G1057" s="107" t="s">
        <v>14679</v>
      </c>
      <c r="H1057" s="107" t="s">
        <v>11788</v>
      </c>
      <c r="I1057" s="107" t="s">
        <v>11796</v>
      </c>
      <c r="J1057" s="109">
        <v>37544</v>
      </c>
    </row>
    <row r="1058" spans="1:12" hidden="1" x14ac:dyDescent="0.2">
      <c r="A1058" s="107" t="s">
        <v>13336</v>
      </c>
      <c r="D1058" s="107" t="s">
        <v>11797</v>
      </c>
      <c r="E1058" s="107">
        <f t="shared" si="16"/>
        <v>2805030004</v>
      </c>
      <c r="F1058" s="107" t="s">
        <v>15672</v>
      </c>
      <c r="G1058" s="107" t="s">
        <v>14679</v>
      </c>
      <c r="H1058" s="107" t="s">
        <v>11788</v>
      </c>
      <c r="I1058" s="107" t="s">
        <v>11798</v>
      </c>
      <c r="J1058" s="109">
        <v>37544</v>
      </c>
    </row>
    <row r="1059" spans="1:12" hidden="1" x14ac:dyDescent="0.2">
      <c r="A1059" s="107" t="s">
        <v>13336</v>
      </c>
      <c r="D1059" s="107" t="s">
        <v>11799</v>
      </c>
      <c r="E1059" s="107">
        <f t="shared" si="16"/>
        <v>2805030007</v>
      </c>
      <c r="F1059" s="107" t="s">
        <v>15672</v>
      </c>
      <c r="G1059" s="107" t="s">
        <v>14679</v>
      </c>
      <c r="H1059" s="107" t="s">
        <v>11788</v>
      </c>
      <c r="I1059" s="107" t="s">
        <v>11800</v>
      </c>
      <c r="J1059" s="109">
        <v>37544</v>
      </c>
    </row>
    <row r="1060" spans="1:12" hidden="1" x14ac:dyDescent="0.2">
      <c r="A1060" s="107" t="s">
        <v>13336</v>
      </c>
      <c r="D1060" s="107" t="s">
        <v>11801</v>
      </c>
      <c r="E1060" s="107">
        <f t="shared" si="16"/>
        <v>2805030008</v>
      </c>
      <c r="F1060" s="107" t="s">
        <v>15672</v>
      </c>
      <c r="G1060" s="107" t="s">
        <v>14679</v>
      </c>
      <c r="H1060" s="107" t="s">
        <v>11788</v>
      </c>
      <c r="I1060" s="107" t="s">
        <v>11802</v>
      </c>
      <c r="J1060" s="109">
        <v>37544</v>
      </c>
    </row>
    <row r="1061" spans="1:12" hidden="1" x14ac:dyDescent="0.2">
      <c r="A1061" s="107" t="s">
        <v>13336</v>
      </c>
      <c r="D1061" s="107" t="s">
        <v>11803</v>
      </c>
      <c r="E1061" s="107">
        <f t="shared" si="16"/>
        <v>2805030009</v>
      </c>
      <c r="F1061" s="107" t="s">
        <v>15672</v>
      </c>
      <c r="G1061" s="107" t="s">
        <v>14679</v>
      </c>
      <c r="H1061" s="107" t="s">
        <v>11788</v>
      </c>
      <c r="I1061" s="107" t="s">
        <v>11804</v>
      </c>
      <c r="J1061" s="109">
        <v>37544</v>
      </c>
    </row>
    <row r="1062" spans="1:12" hidden="1" x14ac:dyDescent="0.2">
      <c r="A1062" s="107" t="s">
        <v>13336</v>
      </c>
      <c r="D1062" s="107" t="s">
        <v>11805</v>
      </c>
      <c r="E1062" s="107">
        <f t="shared" si="16"/>
        <v>2805035000</v>
      </c>
      <c r="F1062" s="107" t="s">
        <v>15672</v>
      </c>
      <c r="G1062" s="107" t="s">
        <v>14679</v>
      </c>
      <c r="H1062" s="107" t="s">
        <v>11806</v>
      </c>
      <c r="I1062" s="107" t="s">
        <v>16355</v>
      </c>
      <c r="J1062" s="109">
        <v>36516</v>
      </c>
      <c r="K1062" s="109">
        <v>38040</v>
      </c>
      <c r="L1062" s="107" t="s">
        <v>11807</v>
      </c>
    </row>
    <row r="1063" spans="1:12" hidden="1" x14ac:dyDescent="0.2">
      <c r="A1063" s="107" t="s">
        <v>13336</v>
      </c>
      <c r="D1063" s="107" t="s">
        <v>11808</v>
      </c>
      <c r="E1063" s="107">
        <f t="shared" si="16"/>
        <v>2805039100</v>
      </c>
      <c r="F1063" s="107" t="s">
        <v>15672</v>
      </c>
      <c r="G1063" s="107" t="s">
        <v>14679</v>
      </c>
      <c r="H1063" s="107" t="s">
        <v>11809</v>
      </c>
      <c r="I1063" s="107" t="s">
        <v>14686</v>
      </c>
      <c r="J1063" s="109">
        <v>38040</v>
      </c>
    </row>
    <row r="1064" spans="1:12" hidden="1" x14ac:dyDescent="0.2">
      <c r="A1064" s="107" t="s">
        <v>13336</v>
      </c>
      <c r="D1064" s="107" t="s">
        <v>11810</v>
      </c>
      <c r="E1064" s="107">
        <f t="shared" si="16"/>
        <v>2805039200</v>
      </c>
      <c r="F1064" s="107" t="s">
        <v>15672</v>
      </c>
      <c r="G1064" s="107" t="s">
        <v>14679</v>
      </c>
      <c r="H1064" s="107" t="s">
        <v>11809</v>
      </c>
      <c r="I1064" s="107" t="s">
        <v>14688</v>
      </c>
      <c r="J1064" s="109">
        <v>38040</v>
      </c>
    </row>
    <row r="1065" spans="1:12" hidden="1" x14ac:dyDescent="0.2">
      <c r="A1065" s="107" t="s">
        <v>13336</v>
      </c>
      <c r="D1065" s="107" t="s">
        <v>11811</v>
      </c>
      <c r="E1065" s="107">
        <f t="shared" si="16"/>
        <v>2805039300</v>
      </c>
      <c r="F1065" s="107" t="s">
        <v>15672</v>
      </c>
      <c r="G1065" s="107" t="s">
        <v>14679</v>
      </c>
      <c r="H1065" s="107" t="s">
        <v>11809</v>
      </c>
      <c r="I1065" s="107" t="s">
        <v>14690</v>
      </c>
      <c r="J1065" s="109">
        <v>38040</v>
      </c>
    </row>
    <row r="1066" spans="1:12" hidden="1" x14ac:dyDescent="0.2">
      <c r="A1066" s="107" t="s">
        <v>13336</v>
      </c>
      <c r="D1066" s="107" t="s">
        <v>11812</v>
      </c>
      <c r="E1066" s="107">
        <f t="shared" si="16"/>
        <v>2805040000</v>
      </c>
      <c r="F1066" s="107" t="s">
        <v>15672</v>
      </c>
      <c r="G1066" s="107" t="s">
        <v>14679</v>
      </c>
      <c r="H1066" s="107" t="s">
        <v>11813</v>
      </c>
      <c r="I1066" s="107" t="s">
        <v>15138</v>
      </c>
      <c r="J1066" s="109">
        <v>36504</v>
      </c>
      <c r="K1066" s="109">
        <v>37544</v>
      </c>
      <c r="L1066" s="107" t="s">
        <v>14684</v>
      </c>
    </row>
    <row r="1067" spans="1:12" hidden="1" x14ac:dyDescent="0.2">
      <c r="A1067" s="107" t="s">
        <v>13336</v>
      </c>
      <c r="D1067" s="107" t="s">
        <v>11814</v>
      </c>
      <c r="E1067" s="107">
        <f t="shared" si="16"/>
        <v>2805045000</v>
      </c>
      <c r="F1067" s="107" t="s">
        <v>15672</v>
      </c>
      <c r="G1067" s="107" t="s">
        <v>14679</v>
      </c>
      <c r="H1067" s="107" t="s">
        <v>8851</v>
      </c>
      <c r="I1067" s="107" t="s">
        <v>16355</v>
      </c>
      <c r="J1067" s="109">
        <v>38040</v>
      </c>
    </row>
    <row r="1068" spans="1:12" hidden="1" x14ac:dyDescent="0.2">
      <c r="A1068" s="107" t="s">
        <v>13336</v>
      </c>
      <c r="B1068" s="110" t="s">
        <v>10412</v>
      </c>
      <c r="C1068" s="107" t="s">
        <v>11814</v>
      </c>
      <c r="D1068" s="107" t="s">
        <v>8852</v>
      </c>
      <c r="E1068" s="107">
        <f t="shared" si="16"/>
        <v>2805045001</v>
      </c>
      <c r="F1068" s="107" t="s">
        <v>15672</v>
      </c>
      <c r="G1068" s="107" t="s">
        <v>14679</v>
      </c>
      <c r="H1068" s="107" t="s">
        <v>8851</v>
      </c>
      <c r="I1068" s="107" t="s">
        <v>15138</v>
      </c>
      <c r="J1068" s="109">
        <v>36516</v>
      </c>
      <c r="K1068" s="109">
        <v>37544</v>
      </c>
      <c r="L1068" s="107" t="s">
        <v>14684</v>
      </c>
    </row>
    <row r="1069" spans="1:12" hidden="1" x14ac:dyDescent="0.2">
      <c r="A1069" s="107" t="s">
        <v>13336</v>
      </c>
      <c r="D1069" s="107" t="s">
        <v>8853</v>
      </c>
      <c r="E1069" s="107">
        <f t="shared" si="16"/>
        <v>2805045002</v>
      </c>
      <c r="F1069" s="107" t="s">
        <v>15672</v>
      </c>
      <c r="G1069" s="107" t="s">
        <v>14679</v>
      </c>
      <c r="H1069" s="107" t="s">
        <v>8851</v>
      </c>
      <c r="I1069" s="107" t="s">
        <v>8854</v>
      </c>
      <c r="J1069" s="109">
        <v>37544</v>
      </c>
    </row>
    <row r="1070" spans="1:12" hidden="1" x14ac:dyDescent="0.2">
      <c r="A1070" s="107" t="s">
        <v>13336</v>
      </c>
      <c r="D1070" s="107" t="s">
        <v>8855</v>
      </c>
      <c r="E1070" s="107">
        <f t="shared" si="16"/>
        <v>2805045003</v>
      </c>
      <c r="F1070" s="107" t="s">
        <v>15672</v>
      </c>
      <c r="G1070" s="107" t="s">
        <v>14679</v>
      </c>
      <c r="H1070" s="107" t="s">
        <v>8851</v>
      </c>
      <c r="I1070" s="107" t="s">
        <v>8856</v>
      </c>
      <c r="J1070" s="109">
        <v>37544</v>
      </c>
    </row>
    <row r="1071" spans="1:12" hidden="1" x14ac:dyDescent="0.2">
      <c r="A1071" s="107" t="s">
        <v>13336</v>
      </c>
      <c r="D1071" s="107" t="s">
        <v>8857</v>
      </c>
      <c r="E1071" s="107">
        <f t="shared" si="16"/>
        <v>2805047100</v>
      </c>
      <c r="F1071" s="107" t="s">
        <v>15672</v>
      </c>
      <c r="G1071" s="107" t="s">
        <v>14679</v>
      </c>
      <c r="H1071" s="107" t="s">
        <v>8858</v>
      </c>
      <c r="I1071" s="107" t="s">
        <v>14686</v>
      </c>
      <c r="J1071" s="109">
        <v>38040</v>
      </c>
    </row>
    <row r="1072" spans="1:12" hidden="1" x14ac:dyDescent="0.2">
      <c r="A1072" s="107" t="s">
        <v>13336</v>
      </c>
      <c r="D1072" s="107" t="s">
        <v>8859</v>
      </c>
      <c r="E1072" s="107">
        <f t="shared" si="16"/>
        <v>2805047300</v>
      </c>
      <c r="F1072" s="107" t="s">
        <v>15672</v>
      </c>
      <c r="G1072" s="107" t="s">
        <v>14679</v>
      </c>
      <c r="H1072" s="107" t="s">
        <v>8858</v>
      </c>
      <c r="I1072" s="107" t="s">
        <v>14690</v>
      </c>
      <c r="J1072" s="109">
        <v>38040</v>
      </c>
    </row>
    <row r="1073" spans="1:12" hidden="1" x14ac:dyDescent="0.2">
      <c r="A1073" s="107" t="s">
        <v>13336</v>
      </c>
      <c r="D1073" s="107" t="s">
        <v>8860</v>
      </c>
      <c r="E1073" s="107">
        <f t="shared" si="16"/>
        <v>2805053100</v>
      </c>
      <c r="F1073" s="107" t="s">
        <v>15672</v>
      </c>
      <c r="G1073" s="107" t="s">
        <v>14679</v>
      </c>
      <c r="H1073" s="107" t="s">
        <v>8861</v>
      </c>
      <c r="I1073" s="107" t="s">
        <v>14686</v>
      </c>
      <c r="J1073" s="109">
        <v>38040</v>
      </c>
    </row>
    <row r="1074" spans="1:12" hidden="1" x14ac:dyDescent="0.2">
      <c r="A1074" s="107" t="s">
        <v>13336</v>
      </c>
      <c r="D1074" s="107" t="s">
        <v>8862</v>
      </c>
      <c r="E1074" s="107">
        <f t="shared" si="16"/>
        <v>2806010000</v>
      </c>
      <c r="F1074" s="107" t="s">
        <v>15672</v>
      </c>
      <c r="G1074" s="107" t="s">
        <v>8863</v>
      </c>
      <c r="H1074" s="107" t="s">
        <v>8864</v>
      </c>
      <c r="I1074" s="107" t="s">
        <v>15138</v>
      </c>
      <c r="J1074" s="109">
        <v>37544</v>
      </c>
    </row>
    <row r="1075" spans="1:12" hidden="1" x14ac:dyDescent="0.2">
      <c r="A1075" s="107" t="s">
        <v>13336</v>
      </c>
      <c r="D1075" s="107" t="s">
        <v>8865</v>
      </c>
      <c r="E1075" s="107">
        <f t="shared" si="16"/>
        <v>2806015000</v>
      </c>
      <c r="F1075" s="107" t="s">
        <v>15672</v>
      </c>
      <c r="G1075" s="107" t="s">
        <v>8863</v>
      </c>
      <c r="H1075" s="107" t="s">
        <v>8866</v>
      </c>
      <c r="I1075" s="107" t="s">
        <v>15138</v>
      </c>
      <c r="J1075" s="109">
        <v>37544</v>
      </c>
    </row>
    <row r="1076" spans="1:12" hidden="1" x14ac:dyDescent="0.2">
      <c r="A1076" s="107" t="s">
        <v>13336</v>
      </c>
      <c r="D1076" s="107" t="s">
        <v>8867</v>
      </c>
      <c r="E1076" s="107">
        <f t="shared" si="16"/>
        <v>2807020001</v>
      </c>
      <c r="F1076" s="107" t="s">
        <v>15672</v>
      </c>
      <c r="G1076" s="107" t="s">
        <v>8868</v>
      </c>
      <c r="H1076" s="107" t="s">
        <v>8869</v>
      </c>
      <c r="I1076" s="107" t="s">
        <v>8870</v>
      </c>
      <c r="J1076" s="109">
        <v>37544</v>
      </c>
    </row>
    <row r="1077" spans="1:12" hidden="1" x14ac:dyDescent="0.2">
      <c r="A1077" s="107" t="s">
        <v>13336</v>
      </c>
      <c r="D1077" s="107" t="s">
        <v>8871</v>
      </c>
      <c r="E1077" s="107">
        <f t="shared" si="16"/>
        <v>2807020002</v>
      </c>
      <c r="F1077" s="107" t="s">
        <v>15672</v>
      </c>
      <c r="G1077" s="107" t="s">
        <v>8868</v>
      </c>
      <c r="H1077" s="107" t="s">
        <v>8869</v>
      </c>
      <c r="I1077" s="107" t="s">
        <v>8872</v>
      </c>
      <c r="J1077" s="109">
        <v>37544</v>
      </c>
    </row>
    <row r="1078" spans="1:12" hidden="1" x14ac:dyDescent="0.2">
      <c r="A1078" s="107" t="s">
        <v>13336</v>
      </c>
      <c r="D1078" s="107" t="s">
        <v>8873</v>
      </c>
      <c r="E1078" s="107">
        <f t="shared" si="16"/>
        <v>2807025000</v>
      </c>
      <c r="F1078" s="107" t="s">
        <v>15672</v>
      </c>
      <c r="G1078" s="107" t="s">
        <v>8868</v>
      </c>
      <c r="H1078" s="107" t="s">
        <v>8874</v>
      </c>
      <c r="I1078" s="107" t="s">
        <v>15138</v>
      </c>
      <c r="J1078" s="109">
        <v>37544</v>
      </c>
    </row>
    <row r="1079" spans="1:12" hidden="1" x14ac:dyDescent="0.2">
      <c r="A1079" s="107" t="s">
        <v>13336</v>
      </c>
      <c r="D1079" s="107" t="s">
        <v>8875</v>
      </c>
      <c r="E1079" s="107">
        <f t="shared" si="16"/>
        <v>2807030000</v>
      </c>
      <c r="F1079" s="107" t="s">
        <v>15672</v>
      </c>
      <c r="G1079" s="107" t="s">
        <v>8868</v>
      </c>
      <c r="H1079" s="107" t="s">
        <v>8876</v>
      </c>
      <c r="I1079" s="107" t="s">
        <v>15138</v>
      </c>
      <c r="J1079" s="109">
        <v>37544</v>
      </c>
    </row>
    <row r="1080" spans="1:12" hidden="1" x14ac:dyDescent="0.2">
      <c r="A1080" s="107" t="s">
        <v>13336</v>
      </c>
      <c r="D1080" s="107" t="s">
        <v>8877</v>
      </c>
      <c r="E1080" s="107">
        <f t="shared" si="16"/>
        <v>2807035000</v>
      </c>
      <c r="F1080" s="107" t="s">
        <v>15672</v>
      </c>
      <c r="G1080" s="107" t="s">
        <v>8868</v>
      </c>
      <c r="H1080" s="107" t="s">
        <v>8878</v>
      </c>
      <c r="I1080" s="107" t="s">
        <v>15138</v>
      </c>
      <c r="J1080" s="109">
        <v>37544</v>
      </c>
    </row>
    <row r="1081" spans="1:12" hidden="1" x14ac:dyDescent="0.2">
      <c r="A1081" s="107" t="s">
        <v>13336</v>
      </c>
      <c r="D1081" s="107" t="s">
        <v>8879</v>
      </c>
      <c r="E1081" s="107">
        <f t="shared" si="16"/>
        <v>2807040000</v>
      </c>
      <c r="F1081" s="107" t="s">
        <v>15672</v>
      </c>
      <c r="G1081" s="107" t="s">
        <v>8868</v>
      </c>
      <c r="H1081" s="107" t="s">
        <v>8880</v>
      </c>
      <c r="I1081" s="107" t="s">
        <v>15138</v>
      </c>
      <c r="J1081" s="109">
        <v>37544</v>
      </c>
    </row>
    <row r="1082" spans="1:12" hidden="1" x14ac:dyDescent="0.2">
      <c r="A1082" s="107" t="s">
        <v>13336</v>
      </c>
      <c r="D1082" s="107" t="s">
        <v>8881</v>
      </c>
      <c r="E1082" s="107">
        <f t="shared" si="16"/>
        <v>2807045000</v>
      </c>
      <c r="F1082" s="107" t="s">
        <v>15672</v>
      </c>
      <c r="G1082" s="107" t="s">
        <v>8868</v>
      </c>
      <c r="H1082" s="107" t="s">
        <v>8882</v>
      </c>
      <c r="I1082" s="107" t="s">
        <v>15138</v>
      </c>
      <c r="J1082" s="109">
        <v>37544</v>
      </c>
    </row>
    <row r="1083" spans="1:12" hidden="1" x14ac:dyDescent="0.2">
      <c r="A1083" s="107" t="s">
        <v>13336</v>
      </c>
      <c r="D1083" s="107" t="s">
        <v>8883</v>
      </c>
      <c r="E1083" s="107">
        <f t="shared" si="16"/>
        <v>2810001000</v>
      </c>
      <c r="F1083" s="107" t="s">
        <v>15672</v>
      </c>
      <c r="G1083" s="107" t="s">
        <v>8884</v>
      </c>
      <c r="H1083" s="107" t="s">
        <v>8885</v>
      </c>
      <c r="I1083" s="107" t="s">
        <v>15138</v>
      </c>
    </row>
    <row r="1084" spans="1:12" hidden="1" x14ac:dyDescent="0.2">
      <c r="A1084" s="107" t="s">
        <v>13336</v>
      </c>
      <c r="D1084" s="107" t="s">
        <v>8886</v>
      </c>
      <c r="E1084" s="107">
        <f t="shared" si="16"/>
        <v>2810003000</v>
      </c>
      <c r="F1084" s="107" t="s">
        <v>15672</v>
      </c>
      <c r="G1084" s="107" t="s">
        <v>8884</v>
      </c>
      <c r="H1084" s="107" t="s">
        <v>8887</v>
      </c>
      <c r="I1084" s="107" t="s">
        <v>15138</v>
      </c>
      <c r="J1084" s="109">
        <v>36504</v>
      </c>
    </row>
    <row r="1085" spans="1:12" hidden="1" x14ac:dyDescent="0.2">
      <c r="A1085" s="107" t="s">
        <v>13336</v>
      </c>
      <c r="D1085" s="107" t="s">
        <v>8888</v>
      </c>
      <c r="E1085" s="107">
        <f t="shared" si="16"/>
        <v>2810005000</v>
      </c>
      <c r="F1085" s="107" t="s">
        <v>15672</v>
      </c>
      <c r="G1085" s="107" t="s">
        <v>8884</v>
      </c>
      <c r="H1085" s="107" t="s">
        <v>8889</v>
      </c>
      <c r="I1085" s="107" t="s">
        <v>15138</v>
      </c>
      <c r="K1085" s="109">
        <v>36769</v>
      </c>
      <c r="L1085" s="107" t="s">
        <v>8890</v>
      </c>
    </row>
    <row r="1086" spans="1:12" hidden="1" x14ac:dyDescent="0.2">
      <c r="A1086" s="107" t="s">
        <v>13336</v>
      </c>
      <c r="D1086" s="107" t="s">
        <v>8891</v>
      </c>
      <c r="E1086" s="107">
        <f t="shared" si="16"/>
        <v>2810010000</v>
      </c>
      <c r="F1086" s="107" t="s">
        <v>15672</v>
      </c>
      <c r="G1086" s="107" t="s">
        <v>8884</v>
      </c>
      <c r="H1086" s="107" t="s">
        <v>8892</v>
      </c>
      <c r="I1086" s="107" t="s">
        <v>15138</v>
      </c>
      <c r="J1086" s="109">
        <v>36797</v>
      </c>
      <c r="K1086" s="109">
        <v>37544</v>
      </c>
      <c r="L1086" s="107" t="s">
        <v>8893</v>
      </c>
    </row>
    <row r="1087" spans="1:12" hidden="1" x14ac:dyDescent="0.2">
      <c r="A1087" s="107" t="s">
        <v>13336</v>
      </c>
      <c r="D1087" s="107" t="s">
        <v>8894</v>
      </c>
      <c r="E1087" s="107">
        <f t="shared" si="16"/>
        <v>2810015000</v>
      </c>
      <c r="F1087" s="107" t="s">
        <v>15672</v>
      </c>
      <c r="G1087" s="107" t="s">
        <v>8884</v>
      </c>
      <c r="H1087" s="107" t="s">
        <v>8895</v>
      </c>
      <c r="I1087" s="107" t="s">
        <v>15138</v>
      </c>
      <c r="K1087" s="109">
        <v>36769</v>
      </c>
      <c r="L1087" s="107" t="s">
        <v>8896</v>
      </c>
    </row>
    <row r="1088" spans="1:12" hidden="1" x14ac:dyDescent="0.2">
      <c r="A1088" s="107" t="s">
        <v>13336</v>
      </c>
      <c r="D1088" s="107" t="s">
        <v>8897</v>
      </c>
      <c r="E1088" s="107">
        <f t="shared" si="16"/>
        <v>2810020000</v>
      </c>
      <c r="F1088" s="107" t="s">
        <v>15672</v>
      </c>
      <c r="G1088" s="107" t="s">
        <v>8884</v>
      </c>
      <c r="H1088" s="107" t="s">
        <v>8898</v>
      </c>
      <c r="I1088" s="107" t="s">
        <v>15138</v>
      </c>
      <c r="J1088" s="109">
        <v>37223</v>
      </c>
    </row>
    <row r="1089" spans="1:12" hidden="1" x14ac:dyDescent="0.2">
      <c r="A1089" s="107" t="s">
        <v>13336</v>
      </c>
      <c r="D1089" s="107" t="s">
        <v>8899</v>
      </c>
      <c r="E1089" s="107">
        <f t="shared" si="16"/>
        <v>2810025000</v>
      </c>
      <c r="F1089" s="107" t="s">
        <v>15672</v>
      </c>
      <c r="G1089" s="107" t="s">
        <v>8884</v>
      </c>
      <c r="H1089" s="107" t="s">
        <v>8900</v>
      </c>
      <c r="I1089" s="107" t="s">
        <v>15138</v>
      </c>
      <c r="K1089" s="109">
        <v>37778</v>
      </c>
      <c r="L1089" s="107" t="s">
        <v>8901</v>
      </c>
    </row>
    <row r="1090" spans="1:12" hidden="1" x14ac:dyDescent="0.2">
      <c r="A1090" s="107" t="s">
        <v>13336</v>
      </c>
      <c r="D1090" s="107" t="s">
        <v>8902</v>
      </c>
      <c r="E1090" s="107">
        <f t="shared" ref="E1090:E1153" si="17">VALUE(D1090)</f>
        <v>2810030000</v>
      </c>
      <c r="F1090" s="107" t="s">
        <v>15672</v>
      </c>
      <c r="G1090" s="107" t="s">
        <v>8884</v>
      </c>
      <c r="H1090" s="107" t="s">
        <v>8903</v>
      </c>
      <c r="I1090" s="107" t="s">
        <v>15138</v>
      </c>
    </row>
    <row r="1091" spans="1:12" hidden="1" x14ac:dyDescent="0.2">
      <c r="A1091" s="107" t="s">
        <v>13336</v>
      </c>
      <c r="D1091" s="107" t="s">
        <v>8904</v>
      </c>
      <c r="E1091" s="107">
        <f t="shared" si="17"/>
        <v>2810035000</v>
      </c>
      <c r="F1091" s="107" t="s">
        <v>15672</v>
      </c>
      <c r="G1091" s="107" t="s">
        <v>8884</v>
      </c>
      <c r="H1091" s="107" t="s">
        <v>8905</v>
      </c>
      <c r="I1091" s="107" t="s">
        <v>15138</v>
      </c>
    </row>
    <row r="1092" spans="1:12" hidden="1" x14ac:dyDescent="0.2">
      <c r="A1092" s="107" t="s">
        <v>13336</v>
      </c>
      <c r="D1092" s="107" t="s">
        <v>8906</v>
      </c>
      <c r="E1092" s="107">
        <f t="shared" si="17"/>
        <v>2810040000</v>
      </c>
      <c r="F1092" s="107" t="s">
        <v>15672</v>
      </c>
      <c r="G1092" s="107" t="s">
        <v>8884</v>
      </c>
      <c r="H1092" s="107" t="s">
        <v>8907</v>
      </c>
      <c r="I1092" s="107" t="s">
        <v>15138</v>
      </c>
    </row>
    <row r="1093" spans="1:12" hidden="1" x14ac:dyDescent="0.2">
      <c r="A1093" s="107" t="s">
        <v>13336</v>
      </c>
      <c r="D1093" s="107" t="s">
        <v>8908</v>
      </c>
      <c r="E1093" s="107">
        <f t="shared" si="17"/>
        <v>2810050000</v>
      </c>
      <c r="F1093" s="107" t="s">
        <v>15672</v>
      </c>
      <c r="G1093" s="107" t="s">
        <v>8884</v>
      </c>
      <c r="H1093" s="107" t="s">
        <v>8909</v>
      </c>
      <c r="I1093" s="107" t="s">
        <v>15138</v>
      </c>
    </row>
    <row r="1094" spans="1:12" hidden="1" x14ac:dyDescent="0.2">
      <c r="A1094" s="107" t="s">
        <v>13336</v>
      </c>
      <c r="D1094" s="107" t="s">
        <v>8910</v>
      </c>
      <c r="E1094" s="107">
        <f t="shared" si="17"/>
        <v>2810060100</v>
      </c>
      <c r="F1094" s="107" t="s">
        <v>15672</v>
      </c>
      <c r="G1094" s="107" t="s">
        <v>8884</v>
      </c>
      <c r="H1094" s="107" t="s">
        <v>8911</v>
      </c>
      <c r="I1094" s="107" t="s">
        <v>8912</v>
      </c>
    </row>
    <row r="1095" spans="1:12" hidden="1" x14ac:dyDescent="0.2">
      <c r="A1095" s="107" t="s">
        <v>13336</v>
      </c>
      <c r="D1095" s="107" t="s">
        <v>8913</v>
      </c>
      <c r="E1095" s="107">
        <f t="shared" si="17"/>
        <v>2810060200</v>
      </c>
      <c r="F1095" s="107" t="s">
        <v>15672</v>
      </c>
      <c r="G1095" s="107" t="s">
        <v>8884</v>
      </c>
      <c r="H1095" s="107" t="s">
        <v>8911</v>
      </c>
      <c r="I1095" s="107" t="s">
        <v>8914</v>
      </c>
    </row>
    <row r="1096" spans="1:12" hidden="1" x14ac:dyDescent="0.2">
      <c r="A1096" s="107" t="s">
        <v>13336</v>
      </c>
      <c r="D1096" s="107" t="s">
        <v>8915</v>
      </c>
      <c r="E1096" s="107">
        <f t="shared" si="17"/>
        <v>2820000000</v>
      </c>
      <c r="F1096" s="107" t="s">
        <v>15672</v>
      </c>
      <c r="G1096" s="107" t="s">
        <v>8916</v>
      </c>
      <c r="H1096" s="107" t="s">
        <v>8917</v>
      </c>
      <c r="I1096" s="107" t="s">
        <v>15138</v>
      </c>
    </row>
    <row r="1097" spans="1:12" hidden="1" x14ac:dyDescent="0.2">
      <c r="A1097" s="107" t="s">
        <v>13336</v>
      </c>
      <c r="D1097" s="107" t="s">
        <v>8918</v>
      </c>
      <c r="E1097" s="107">
        <f t="shared" si="17"/>
        <v>2820010000</v>
      </c>
      <c r="F1097" s="107" t="s">
        <v>15672</v>
      </c>
      <c r="G1097" s="107" t="s">
        <v>8916</v>
      </c>
      <c r="H1097" s="107" t="s">
        <v>8919</v>
      </c>
      <c r="I1097" s="107" t="s">
        <v>15138</v>
      </c>
    </row>
    <row r="1098" spans="1:12" hidden="1" x14ac:dyDescent="0.2">
      <c r="A1098" s="107" t="s">
        <v>13336</v>
      </c>
      <c r="D1098" s="107" t="s">
        <v>8920</v>
      </c>
      <c r="E1098" s="107">
        <f t="shared" si="17"/>
        <v>2820020000</v>
      </c>
      <c r="F1098" s="107" t="s">
        <v>15672</v>
      </c>
      <c r="G1098" s="107" t="s">
        <v>8916</v>
      </c>
      <c r="H1098" s="107" t="s">
        <v>8921</v>
      </c>
      <c r="I1098" s="107" t="s">
        <v>15138</v>
      </c>
    </row>
    <row r="1099" spans="1:12" hidden="1" x14ac:dyDescent="0.2">
      <c r="A1099" s="107" t="s">
        <v>13336</v>
      </c>
      <c r="D1099" s="107" t="s">
        <v>8922</v>
      </c>
      <c r="E1099" s="107">
        <f t="shared" si="17"/>
        <v>2830000000</v>
      </c>
      <c r="F1099" s="107" t="s">
        <v>15672</v>
      </c>
      <c r="G1099" s="107" t="s">
        <v>8923</v>
      </c>
      <c r="H1099" s="107" t="s">
        <v>8924</v>
      </c>
      <c r="I1099" s="107" t="s">
        <v>15138</v>
      </c>
    </row>
    <row r="1100" spans="1:12" hidden="1" x14ac:dyDescent="0.2">
      <c r="A1100" s="107" t="s">
        <v>13336</v>
      </c>
      <c r="D1100" s="107" t="s">
        <v>8925</v>
      </c>
      <c r="E1100" s="107">
        <f t="shared" si="17"/>
        <v>2830001000</v>
      </c>
      <c r="F1100" s="107" t="s">
        <v>15672</v>
      </c>
      <c r="G1100" s="107" t="s">
        <v>8923</v>
      </c>
      <c r="H1100" s="107" t="s">
        <v>8926</v>
      </c>
      <c r="I1100" s="107" t="s">
        <v>15138</v>
      </c>
    </row>
    <row r="1101" spans="1:12" hidden="1" x14ac:dyDescent="0.2">
      <c r="A1101" s="107" t="s">
        <v>13336</v>
      </c>
      <c r="D1101" s="107" t="s">
        <v>8927</v>
      </c>
      <c r="E1101" s="107">
        <f t="shared" si="17"/>
        <v>2830010000</v>
      </c>
      <c r="F1101" s="107" t="s">
        <v>15672</v>
      </c>
      <c r="G1101" s="107" t="s">
        <v>8923</v>
      </c>
      <c r="H1101" s="107" t="s">
        <v>8928</v>
      </c>
      <c r="I1101" s="107" t="s">
        <v>15138</v>
      </c>
    </row>
    <row r="1102" spans="1:12" hidden="1" x14ac:dyDescent="0.2">
      <c r="A1102" s="107" t="s">
        <v>13336</v>
      </c>
      <c r="D1102" s="107" t="s">
        <v>8929</v>
      </c>
      <c r="E1102" s="107">
        <f t="shared" si="17"/>
        <v>2840000000</v>
      </c>
      <c r="F1102" s="107" t="s">
        <v>15672</v>
      </c>
      <c r="G1102" s="107" t="s">
        <v>8930</v>
      </c>
      <c r="H1102" s="107" t="s">
        <v>8930</v>
      </c>
      <c r="I1102" s="107" t="s">
        <v>15138</v>
      </c>
    </row>
    <row r="1103" spans="1:12" hidden="1" x14ac:dyDescent="0.2">
      <c r="A1103" s="107" t="s">
        <v>13336</v>
      </c>
      <c r="D1103" s="107" t="s">
        <v>8931</v>
      </c>
      <c r="E1103" s="107">
        <f t="shared" si="17"/>
        <v>2840000010</v>
      </c>
      <c r="F1103" s="107" t="s">
        <v>15672</v>
      </c>
      <c r="G1103" s="107" t="s">
        <v>8930</v>
      </c>
      <c r="H1103" s="107" t="s">
        <v>8930</v>
      </c>
      <c r="I1103" s="107" t="s">
        <v>8932</v>
      </c>
    </row>
    <row r="1104" spans="1:12" hidden="1" x14ac:dyDescent="0.2">
      <c r="A1104" s="107" t="s">
        <v>13336</v>
      </c>
      <c r="D1104" s="107" t="s">
        <v>8933</v>
      </c>
      <c r="E1104" s="107">
        <f t="shared" si="17"/>
        <v>2840000020</v>
      </c>
      <c r="F1104" s="107" t="s">
        <v>15672</v>
      </c>
      <c r="G1104" s="107" t="s">
        <v>8930</v>
      </c>
      <c r="H1104" s="107" t="s">
        <v>8930</v>
      </c>
      <c r="I1104" s="107" t="s">
        <v>10407</v>
      </c>
    </row>
    <row r="1105" spans="1:9" hidden="1" x14ac:dyDescent="0.2">
      <c r="A1105" s="107" t="s">
        <v>13336</v>
      </c>
      <c r="D1105" s="107" t="s">
        <v>8934</v>
      </c>
      <c r="E1105" s="107">
        <f t="shared" si="17"/>
        <v>2840000030</v>
      </c>
      <c r="F1105" s="107" t="s">
        <v>15672</v>
      </c>
      <c r="G1105" s="107" t="s">
        <v>8930</v>
      </c>
      <c r="H1105" s="107" t="s">
        <v>8930</v>
      </c>
      <c r="I1105" s="107" t="s">
        <v>8935</v>
      </c>
    </row>
    <row r="1106" spans="1:9" hidden="1" x14ac:dyDescent="0.2">
      <c r="A1106" s="107" t="s">
        <v>13336</v>
      </c>
      <c r="D1106" s="107" t="s">
        <v>11850</v>
      </c>
      <c r="E1106" s="107">
        <f t="shared" si="17"/>
        <v>2840000040</v>
      </c>
      <c r="F1106" s="107" t="s">
        <v>15672</v>
      </c>
      <c r="G1106" s="107" t="s">
        <v>8930</v>
      </c>
      <c r="H1106" s="107" t="s">
        <v>8930</v>
      </c>
      <c r="I1106" s="107" t="s">
        <v>11851</v>
      </c>
    </row>
    <row r="1107" spans="1:9" hidden="1" x14ac:dyDescent="0.2">
      <c r="A1107" s="107" t="s">
        <v>13336</v>
      </c>
      <c r="D1107" s="107" t="s">
        <v>11852</v>
      </c>
      <c r="E1107" s="107">
        <f t="shared" si="17"/>
        <v>2840000050</v>
      </c>
      <c r="F1107" s="107" t="s">
        <v>15672</v>
      </c>
      <c r="G1107" s="107" t="s">
        <v>8930</v>
      </c>
      <c r="H1107" s="107" t="s">
        <v>8930</v>
      </c>
      <c r="I1107" s="107" t="s">
        <v>11853</v>
      </c>
    </row>
    <row r="1108" spans="1:9" hidden="1" x14ac:dyDescent="0.2">
      <c r="A1108" s="107" t="s">
        <v>13336</v>
      </c>
      <c r="D1108" s="107" t="s">
        <v>11854</v>
      </c>
      <c r="E1108" s="107">
        <f t="shared" si="17"/>
        <v>2840010000</v>
      </c>
      <c r="F1108" s="107" t="s">
        <v>15672</v>
      </c>
      <c r="G1108" s="107" t="s">
        <v>8930</v>
      </c>
      <c r="H1108" s="107" t="s">
        <v>11855</v>
      </c>
      <c r="I1108" s="107" t="s">
        <v>15138</v>
      </c>
    </row>
    <row r="1109" spans="1:9" hidden="1" x14ac:dyDescent="0.2">
      <c r="A1109" s="107" t="s">
        <v>13336</v>
      </c>
      <c r="D1109" s="107" t="s">
        <v>11856</v>
      </c>
      <c r="E1109" s="107">
        <f t="shared" si="17"/>
        <v>2840010010</v>
      </c>
      <c r="F1109" s="107" t="s">
        <v>15672</v>
      </c>
      <c r="G1109" s="107" t="s">
        <v>8930</v>
      </c>
      <c r="H1109" s="107" t="s">
        <v>11855</v>
      </c>
      <c r="I1109" s="107" t="s">
        <v>8932</v>
      </c>
    </row>
    <row r="1110" spans="1:9" hidden="1" x14ac:dyDescent="0.2">
      <c r="A1110" s="107" t="s">
        <v>13336</v>
      </c>
      <c r="D1110" s="107" t="s">
        <v>11857</v>
      </c>
      <c r="E1110" s="107">
        <f t="shared" si="17"/>
        <v>2840010020</v>
      </c>
      <c r="F1110" s="107" t="s">
        <v>15672</v>
      </c>
      <c r="G1110" s="107" t="s">
        <v>8930</v>
      </c>
      <c r="H1110" s="107" t="s">
        <v>11855</v>
      </c>
      <c r="I1110" s="107" t="s">
        <v>10407</v>
      </c>
    </row>
    <row r="1111" spans="1:9" hidden="1" x14ac:dyDescent="0.2">
      <c r="A1111" s="107" t="s">
        <v>13336</v>
      </c>
      <c r="D1111" s="107" t="s">
        <v>11858</v>
      </c>
      <c r="E1111" s="107">
        <f t="shared" si="17"/>
        <v>2840010030</v>
      </c>
      <c r="F1111" s="107" t="s">
        <v>15672</v>
      </c>
      <c r="G1111" s="107" t="s">
        <v>8930</v>
      </c>
      <c r="H1111" s="107" t="s">
        <v>11855</v>
      </c>
      <c r="I1111" s="107" t="s">
        <v>8935</v>
      </c>
    </row>
    <row r="1112" spans="1:9" hidden="1" x14ac:dyDescent="0.2">
      <c r="A1112" s="107" t="s">
        <v>13336</v>
      </c>
      <c r="D1112" s="107" t="s">
        <v>11859</v>
      </c>
      <c r="E1112" s="107">
        <f t="shared" si="17"/>
        <v>2840010040</v>
      </c>
      <c r="F1112" s="107" t="s">
        <v>15672</v>
      </c>
      <c r="G1112" s="107" t="s">
        <v>8930</v>
      </c>
      <c r="H1112" s="107" t="s">
        <v>11855</v>
      </c>
      <c r="I1112" s="107" t="s">
        <v>11851</v>
      </c>
    </row>
    <row r="1113" spans="1:9" hidden="1" x14ac:dyDescent="0.2">
      <c r="A1113" s="107" t="s">
        <v>13336</v>
      </c>
      <c r="D1113" s="107" t="s">
        <v>11860</v>
      </c>
      <c r="E1113" s="107">
        <f t="shared" si="17"/>
        <v>2840010050</v>
      </c>
      <c r="F1113" s="107" t="s">
        <v>15672</v>
      </c>
      <c r="G1113" s="107" t="s">
        <v>8930</v>
      </c>
      <c r="H1113" s="107" t="s">
        <v>11855</v>
      </c>
      <c r="I1113" s="107" t="s">
        <v>11853</v>
      </c>
    </row>
    <row r="1114" spans="1:9" hidden="1" x14ac:dyDescent="0.2">
      <c r="A1114" s="107" t="s">
        <v>13336</v>
      </c>
      <c r="D1114" s="107" t="s">
        <v>11861</v>
      </c>
      <c r="E1114" s="107">
        <f t="shared" si="17"/>
        <v>2840020000</v>
      </c>
      <c r="F1114" s="107" t="s">
        <v>15672</v>
      </c>
      <c r="G1114" s="107" t="s">
        <v>8930</v>
      </c>
      <c r="H1114" s="107" t="s">
        <v>11862</v>
      </c>
      <c r="I1114" s="107" t="s">
        <v>15138</v>
      </c>
    </row>
    <row r="1115" spans="1:9" hidden="1" x14ac:dyDescent="0.2">
      <c r="A1115" s="107" t="s">
        <v>13336</v>
      </c>
      <c r="D1115" s="107" t="s">
        <v>11863</v>
      </c>
      <c r="E1115" s="107">
        <f t="shared" si="17"/>
        <v>2840020010</v>
      </c>
      <c r="F1115" s="107" t="s">
        <v>15672</v>
      </c>
      <c r="G1115" s="107" t="s">
        <v>8930</v>
      </c>
      <c r="H1115" s="107" t="s">
        <v>11862</v>
      </c>
      <c r="I1115" s="107" t="s">
        <v>8932</v>
      </c>
    </row>
    <row r="1116" spans="1:9" hidden="1" x14ac:dyDescent="0.2">
      <c r="A1116" s="107" t="s">
        <v>13336</v>
      </c>
      <c r="D1116" s="107" t="s">
        <v>11864</v>
      </c>
      <c r="E1116" s="107">
        <f t="shared" si="17"/>
        <v>2840020020</v>
      </c>
      <c r="F1116" s="107" t="s">
        <v>15672</v>
      </c>
      <c r="G1116" s="107" t="s">
        <v>8930</v>
      </c>
      <c r="H1116" s="107" t="s">
        <v>11862</v>
      </c>
      <c r="I1116" s="107" t="s">
        <v>10407</v>
      </c>
    </row>
    <row r="1117" spans="1:9" hidden="1" x14ac:dyDescent="0.2">
      <c r="A1117" s="107" t="s">
        <v>13336</v>
      </c>
      <c r="D1117" s="107" t="s">
        <v>11865</v>
      </c>
      <c r="E1117" s="107">
        <f t="shared" si="17"/>
        <v>2840020030</v>
      </c>
      <c r="F1117" s="107" t="s">
        <v>15672</v>
      </c>
      <c r="G1117" s="107" t="s">
        <v>8930</v>
      </c>
      <c r="H1117" s="107" t="s">
        <v>11862</v>
      </c>
      <c r="I1117" s="107" t="s">
        <v>8935</v>
      </c>
    </row>
    <row r="1118" spans="1:9" hidden="1" x14ac:dyDescent="0.2">
      <c r="A1118" s="107" t="s">
        <v>13336</v>
      </c>
      <c r="D1118" s="107" t="s">
        <v>11866</v>
      </c>
      <c r="E1118" s="107">
        <f t="shared" si="17"/>
        <v>2840020040</v>
      </c>
      <c r="F1118" s="107" t="s">
        <v>15672</v>
      </c>
      <c r="G1118" s="107" t="s">
        <v>8930</v>
      </c>
      <c r="H1118" s="107" t="s">
        <v>11862</v>
      </c>
      <c r="I1118" s="107" t="s">
        <v>11851</v>
      </c>
    </row>
    <row r="1119" spans="1:9" hidden="1" x14ac:dyDescent="0.2">
      <c r="A1119" s="107" t="s">
        <v>13336</v>
      </c>
      <c r="D1119" s="107" t="s">
        <v>11867</v>
      </c>
      <c r="E1119" s="107">
        <f t="shared" si="17"/>
        <v>2840020050</v>
      </c>
      <c r="F1119" s="107" t="s">
        <v>15672</v>
      </c>
      <c r="G1119" s="107" t="s">
        <v>8930</v>
      </c>
      <c r="H1119" s="107" t="s">
        <v>11862</v>
      </c>
      <c r="I1119" s="107" t="s">
        <v>11853</v>
      </c>
    </row>
    <row r="1120" spans="1:9" hidden="1" x14ac:dyDescent="0.2">
      <c r="A1120" s="107" t="s">
        <v>13336</v>
      </c>
      <c r="D1120" s="107" t="s">
        <v>11868</v>
      </c>
      <c r="E1120" s="107">
        <f t="shared" si="17"/>
        <v>2840030000</v>
      </c>
      <c r="F1120" s="107" t="s">
        <v>15672</v>
      </c>
      <c r="G1120" s="107" t="s">
        <v>8930</v>
      </c>
      <c r="H1120" s="107" t="s">
        <v>11869</v>
      </c>
      <c r="I1120" s="107" t="s">
        <v>15138</v>
      </c>
    </row>
    <row r="1121" spans="1:9" hidden="1" x14ac:dyDescent="0.2">
      <c r="A1121" s="107" t="s">
        <v>13336</v>
      </c>
      <c r="D1121" s="107" t="s">
        <v>11870</v>
      </c>
      <c r="E1121" s="107">
        <f t="shared" si="17"/>
        <v>2840030010</v>
      </c>
      <c r="F1121" s="107" t="s">
        <v>15672</v>
      </c>
      <c r="G1121" s="107" t="s">
        <v>8930</v>
      </c>
      <c r="H1121" s="107" t="s">
        <v>11869</v>
      </c>
      <c r="I1121" s="107" t="s">
        <v>11871</v>
      </c>
    </row>
    <row r="1122" spans="1:9" hidden="1" x14ac:dyDescent="0.2">
      <c r="A1122" s="107" t="s">
        <v>13336</v>
      </c>
      <c r="D1122" s="107" t="s">
        <v>11872</v>
      </c>
      <c r="E1122" s="107">
        <f t="shared" si="17"/>
        <v>2841000000</v>
      </c>
      <c r="F1122" s="107" t="s">
        <v>15672</v>
      </c>
      <c r="G1122" s="107" t="s">
        <v>11873</v>
      </c>
      <c r="H1122" s="107" t="s">
        <v>11873</v>
      </c>
      <c r="I1122" s="107" t="s">
        <v>15138</v>
      </c>
    </row>
    <row r="1123" spans="1:9" hidden="1" x14ac:dyDescent="0.2">
      <c r="A1123" s="107" t="s">
        <v>13336</v>
      </c>
      <c r="D1123" s="107" t="s">
        <v>11874</v>
      </c>
      <c r="E1123" s="107">
        <f t="shared" si="17"/>
        <v>2841000010</v>
      </c>
      <c r="F1123" s="107" t="s">
        <v>15672</v>
      </c>
      <c r="G1123" s="107" t="s">
        <v>11873</v>
      </c>
      <c r="H1123" s="107" t="s">
        <v>11873</v>
      </c>
      <c r="I1123" s="107" t="s">
        <v>8932</v>
      </c>
    </row>
    <row r="1124" spans="1:9" hidden="1" x14ac:dyDescent="0.2">
      <c r="A1124" s="107" t="s">
        <v>13336</v>
      </c>
      <c r="D1124" s="107" t="s">
        <v>11875</v>
      </c>
      <c r="E1124" s="107">
        <f t="shared" si="17"/>
        <v>2841000020</v>
      </c>
      <c r="F1124" s="107" t="s">
        <v>15672</v>
      </c>
      <c r="G1124" s="107" t="s">
        <v>11873</v>
      </c>
      <c r="H1124" s="107" t="s">
        <v>11873</v>
      </c>
      <c r="I1124" s="107" t="s">
        <v>10407</v>
      </c>
    </row>
    <row r="1125" spans="1:9" hidden="1" x14ac:dyDescent="0.2">
      <c r="A1125" s="107" t="s">
        <v>13336</v>
      </c>
      <c r="D1125" s="107" t="s">
        <v>11876</v>
      </c>
      <c r="E1125" s="107">
        <f t="shared" si="17"/>
        <v>2841000030</v>
      </c>
      <c r="F1125" s="107" t="s">
        <v>15672</v>
      </c>
      <c r="G1125" s="107" t="s">
        <v>11873</v>
      </c>
      <c r="H1125" s="107" t="s">
        <v>11873</v>
      </c>
      <c r="I1125" s="107" t="s">
        <v>8935</v>
      </c>
    </row>
    <row r="1126" spans="1:9" hidden="1" x14ac:dyDescent="0.2">
      <c r="A1126" s="107" t="s">
        <v>13336</v>
      </c>
      <c r="D1126" s="107" t="s">
        <v>11877</v>
      </c>
      <c r="E1126" s="107">
        <f t="shared" si="17"/>
        <v>2841000040</v>
      </c>
      <c r="F1126" s="107" t="s">
        <v>15672</v>
      </c>
      <c r="G1126" s="107" t="s">
        <v>11873</v>
      </c>
      <c r="H1126" s="107" t="s">
        <v>11873</v>
      </c>
      <c r="I1126" s="107" t="s">
        <v>11851</v>
      </c>
    </row>
    <row r="1127" spans="1:9" hidden="1" x14ac:dyDescent="0.2">
      <c r="A1127" s="107" t="s">
        <v>13336</v>
      </c>
      <c r="D1127" s="107" t="s">
        <v>11878</v>
      </c>
      <c r="E1127" s="107">
        <f t="shared" si="17"/>
        <v>2841000050</v>
      </c>
      <c r="F1127" s="107" t="s">
        <v>15672</v>
      </c>
      <c r="G1127" s="107" t="s">
        <v>11873</v>
      </c>
      <c r="H1127" s="107" t="s">
        <v>11873</v>
      </c>
      <c r="I1127" s="107" t="s">
        <v>11853</v>
      </c>
    </row>
    <row r="1128" spans="1:9" hidden="1" x14ac:dyDescent="0.2">
      <c r="A1128" s="107" t="s">
        <v>13336</v>
      </c>
      <c r="D1128" s="107" t="s">
        <v>11879</v>
      </c>
      <c r="E1128" s="107">
        <f t="shared" si="17"/>
        <v>2841010000</v>
      </c>
      <c r="F1128" s="107" t="s">
        <v>15672</v>
      </c>
      <c r="G1128" s="107" t="s">
        <v>11873</v>
      </c>
      <c r="H1128" s="107" t="s">
        <v>11880</v>
      </c>
      <c r="I1128" s="107" t="s">
        <v>15138</v>
      </c>
    </row>
    <row r="1129" spans="1:9" hidden="1" x14ac:dyDescent="0.2">
      <c r="A1129" s="107" t="s">
        <v>13336</v>
      </c>
      <c r="D1129" s="107" t="s">
        <v>11881</v>
      </c>
      <c r="E1129" s="107">
        <f t="shared" si="17"/>
        <v>2841010010</v>
      </c>
      <c r="F1129" s="107" t="s">
        <v>15672</v>
      </c>
      <c r="G1129" s="107" t="s">
        <v>11873</v>
      </c>
      <c r="H1129" s="107" t="s">
        <v>11880</v>
      </c>
      <c r="I1129" s="107" t="s">
        <v>8932</v>
      </c>
    </row>
    <row r="1130" spans="1:9" hidden="1" x14ac:dyDescent="0.2">
      <c r="A1130" s="107" t="s">
        <v>13336</v>
      </c>
      <c r="D1130" s="107" t="s">
        <v>11882</v>
      </c>
      <c r="E1130" s="107">
        <f t="shared" si="17"/>
        <v>2841010020</v>
      </c>
      <c r="F1130" s="107" t="s">
        <v>15672</v>
      </c>
      <c r="G1130" s="107" t="s">
        <v>11873</v>
      </c>
      <c r="H1130" s="107" t="s">
        <v>11880</v>
      </c>
      <c r="I1130" s="107" t="s">
        <v>10407</v>
      </c>
    </row>
    <row r="1131" spans="1:9" hidden="1" x14ac:dyDescent="0.2">
      <c r="A1131" s="107" t="s">
        <v>13336</v>
      </c>
      <c r="D1131" s="107" t="s">
        <v>11883</v>
      </c>
      <c r="E1131" s="107">
        <f t="shared" si="17"/>
        <v>2841010030</v>
      </c>
      <c r="F1131" s="107" t="s">
        <v>15672</v>
      </c>
      <c r="G1131" s="107" t="s">
        <v>11873</v>
      </c>
      <c r="H1131" s="107" t="s">
        <v>11880</v>
      </c>
      <c r="I1131" s="107" t="s">
        <v>8935</v>
      </c>
    </row>
    <row r="1132" spans="1:9" hidden="1" x14ac:dyDescent="0.2">
      <c r="A1132" s="107" t="s">
        <v>13336</v>
      </c>
      <c r="D1132" s="107" t="s">
        <v>11884</v>
      </c>
      <c r="E1132" s="107">
        <f t="shared" si="17"/>
        <v>2841010040</v>
      </c>
      <c r="F1132" s="107" t="s">
        <v>15672</v>
      </c>
      <c r="G1132" s="107" t="s">
        <v>11873</v>
      </c>
      <c r="H1132" s="107" t="s">
        <v>11880</v>
      </c>
      <c r="I1132" s="107" t="s">
        <v>11851</v>
      </c>
    </row>
    <row r="1133" spans="1:9" hidden="1" x14ac:dyDescent="0.2">
      <c r="A1133" s="107" t="s">
        <v>13336</v>
      </c>
      <c r="D1133" s="107" t="s">
        <v>11885</v>
      </c>
      <c r="E1133" s="107">
        <f t="shared" si="17"/>
        <v>2841010050</v>
      </c>
      <c r="F1133" s="107" t="s">
        <v>15672</v>
      </c>
      <c r="G1133" s="107" t="s">
        <v>11873</v>
      </c>
      <c r="H1133" s="107" t="s">
        <v>11880</v>
      </c>
      <c r="I1133" s="107" t="s">
        <v>11853</v>
      </c>
    </row>
    <row r="1134" spans="1:9" hidden="1" x14ac:dyDescent="0.2">
      <c r="A1134" s="107" t="s">
        <v>13336</v>
      </c>
      <c r="D1134" s="107" t="s">
        <v>11886</v>
      </c>
      <c r="E1134" s="107">
        <f t="shared" si="17"/>
        <v>2850000000</v>
      </c>
      <c r="F1134" s="107" t="s">
        <v>15672</v>
      </c>
      <c r="G1134" s="107" t="s">
        <v>11887</v>
      </c>
      <c r="H1134" s="107" t="s">
        <v>11888</v>
      </c>
      <c r="I1134" s="107" t="s">
        <v>11889</v>
      </c>
    </row>
    <row r="1135" spans="1:9" hidden="1" x14ac:dyDescent="0.2">
      <c r="A1135" s="107" t="s">
        <v>13336</v>
      </c>
      <c r="D1135" s="107" t="s">
        <v>11890</v>
      </c>
      <c r="E1135" s="107">
        <f t="shared" si="17"/>
        <v>2850000010</v>
      </c>
      <c r="F1135" s="107" t="s">
        <v>15672</v>
      </c>
      <c r="G1135" s="107" t="s">
        <v>11887</v>
      </c>
      <c r="H1135" s="107" t="s">
        <v>11888</v>
      </c>
      <c r="I1135" s="107" t="s">
        <v>11891</v>
      </c>
    </row>
    <row r="1136" spans="1:9" hidden="1" x14ac:dyDescent="0.2">
      <c r="A1136" s="107" t="s">
        <v>13336</v>
      </c>
      <c r="D1136" s="107" t="s">
        <v>11892</v>
      </c>
      <c r="E1136" s="107">
        <f t="shared" si="17"/>
        <v>2850000030</v>
      </c>
      <c r="F1136" s="107" t="s">
        <v>15672</v>
      </c>
      <c r="G1136" s="107" t="s">
        <v>11887</v>
      </c>
      <c r="H1136" s="107" t="s">
        <v>11888</v>
      </c>
      <c r="I1136" s="107" t="s">
        <v>11893</v>
      </c>
    </row>
    <row r="1137" spans="1:10" hidden="1" x14ac:dyDescent="0.2">
      <c r="A1137" s="107" t="s">
        <v>13336</v>
      </c>
      <c r="D1137" s="107" t="s">
        <v>11894</v>
      </c>
      <c r="E1137" s="107">
        <f t="shared" si="17"/>
        <v>2861000000</v>
      </c>
      <c r="F1137" s="107" t="s">
        <v>15672</v>
      </c>
      <c r="G1137" s="107" t="s">
        <v>14797</v>
      </c>
      <c r="H1137" s="107" t="s">
        <v>15138</v>
      </c>
      <c r="I1137" s="107" t="s">
        <v>15138</v>
      </c>
      <c r="J1137" s="109">
        <v>36504</v>
      </c>
    </row>
    <row r="1138" spans="1:10" hidden="1" x14ac:dyDescent="0.2">
      <c r="A1138" s="107" t="s">
        <v>13336</v>
      </c>
      <c r="D1138" s="107" t="s">
        <v>14798</v>
      </c>
      <c r="E1138" s="107">
        <f t="shared" si="17"/>
        <v>2862000000</v>
      </c>
      <c r="F1138" s="107" t="s">
        <v>15672</v>
      </c>
      <c r="G1138" s="107" t="s">
        <v>14799</v>
      </c>
      <c r="H1138" s="107" t="s">
        <v>14800</v>
      </c>
      <c r="I1138" s="107" t="s">
        <v>15138</v>
      </c>
      <c r="J1138" s="109">
        <v>36504</v>
      </c>
    </row>
    <row r="1139" spans="1:10" hidden="1" x14ac:dyDescent="0.2">
      <c r="A1139" s="107" t="s">
        <v>13336</v>
      </c>
      <c r="D1139" s="107" t="s">
        <v>14801</v>
      </c>
      <c r="E1139" s="107">
        <f t="shared" si="17"/>
        <v>2862001000</v>
      </c>
      <c r="F1139" s="107" t="s">
        <v>15672</v>
      </c>
      <c r="G1139" s="107" t="s">
        <v>14799</v>
      </c>
      <c r="H1139" s="107" t="s">
        <v>14802</v>
      </c>
      <c r="I1139" s="107" t="s">
        <v>15138</v>
      </c>
    </row>
    <row r="1140" spans="1:10" hidden="1" x14ac:dyDescent="0.2">
      <c r="A1140" s="107" t="s">
        <v>13336</v>
      </c>
      <c r="D1140" s="107" t="s">
        <v>14803</v>
      </c>
      <c r="E1140" s="107">
        <f t="shared" si="17"/>
        <v>2862002000</v>
      </c>
      <c r="F1140" s="107" t="s">
        <v>15672</v>
      </c>
      <c r="G1140" s="107" t="s">
        <v>14799</v>
      </c>
      <c r="H1140" s="107" t="s">
        <v>15830</v>
      </c>
      <c r="I1140" s="107" t="s">
        <v>15138</v>
      </c>
    </row>
    <row r="1141" spans="1:10" hidden="1" x14ac:dyDescent="0.2">
      <c r="A1141" s="107" t="s">
        <v>14804</v>
      </c>
      <c r="D1141" s="107" t="s">
        <v>14805</v>
      </c>
      <c r="E1141" s="107">
        <f t="shared" si="17"/>
        <v>2701001000</v>
      </c>
      <c r="F1141" s="107" t="s">
        <v>14806</v>
      </c>
      <c r="G1141" s="107" t="s">
        <v>14807</v>
      </c>
      <c r="H1141" s="107" t="s">
        <v>14808</v>
      </c>
      <c r="I1141" s="107" t="s">
        <v>15138</v>
      </c>
    </row>
    <row r="1142" spans="1:10" hidden="1" x14ac:dyDescent="0.2">
      <c r="A1142" s="107" t="s">
        <v>14804</v>
      </c>
      <c r="D1142" s="107" t="s">
        <v>16059</v>
      </c>
      <c r="E1142" s="107">
        <f t="shared" si="17"/>
        <v>2701010000</v>
      </c>
      <c r="F1142" s="107" t="s">
        <v>14806</v>
      </c>
      <c r="G1142" s="107" t="s">
        <v>14807</v>
      </c>
      <c r="H1142" s="107" t="s">
        <v>16060</v>
      </c>
      <c r="I1142" s="107" t="s">
        <v>15138</v>
      </c>
    </row>
    <row r="1143" spans="1:10" hidden="1" x14ac:dyDescent="0.2">
      <c r="A1143" s="107" t="s">
        <v>14804</v>
      </c>
      <c r="D1143" s="107" t="s">
        <v>16061</v>
      </c>
      <c r="E1143" s="107">
        <f t="shared" si="17"/>
        <v>2701020000</v>
      </c>
      <c r="F1143" s="107" t="s">
        <v>14806</v>
      </c>
      <c r="G1143" s="107" t="s">
        <v>14807</v>
      </c>
      <c r="H1143" s="107" t="s">
        <v>16062</v>
      </c>
      <c r="I1143" s="107" t="s">
        <v>15138</v>
      </c>
    </row>
    <row r="1144" spans="1:10" hidden="1" x14ac:dyDescent="0.2">
      <c r="A1144" s="107" t="s">
        <v>14804</v>
      </c>
      <c r="D1144" s="107" t="s">
        <v>16074</v>
      </c>
      <c r="E1144" s="107">
        <f t="shared" si="17"/>
        <v>2701030000</v>
      </c>
      <c r="F1144" s="107" t="s">
        <v>14806</v>
      </c>
      <c r="G1144" s="107" t="s">
        <v>14807</v>
      </c>
      <c r="H1144" s="107" t="s">
        <v>16075</v>
      </c>
      <c r="I1144" s="107" t="s">
        <v>15138</v>
      </c>
    </row>
    <row r="1145" spans="1:10" hidden="1" x14ac:dyDescent="0.2">
      <c r="A1145" s="107" t="s">
        <v>14804</v>
      </c>
      <c r="D1145" s="107" t="s">
        <v>16076</v>
      </c>
      <c r="E1145" s="107">
        <f t="shared" si="17"/>
        <v>2701200000</v>
      </c>
      <c r="F1145" s="107" t="s">
        <v>14806</v>
      </c>
      <c r="G1145" s="107" t="s">
        <v>14807</v>
      </c>
      <c r="H1145" s="107" t="s">
        <v>16077</v>
      </c>
      <c r="I1145" s="107" t="s">
        <v>15138</v>
      </c>
    </row>
    <row r="1146" spans="1:10" hidden="1" x14ac:dyDescent="0.2">
      <c r="A1146" s="107" t="s">
        <v>14804</v>
      </c>
      <c r="D1146" s="107" t="s">
        <v>16078</v>
      </c>
      <c r="E1146" s="107">
        <f t="shared" si="17"/>
        <v>2701220000</v>
      </c>
      <c r="F1146" s="107" t="s">
        <v>14806</v>
      </c>
      <c r="G1146" s="107" t="s">
        <v>14807</v>
      </c>
      <c r="H1146" s="107" t="s">
        <v>16079</v>
      </c>
      <c r="I1146" s="107" t="s">
        <v>15138</v>
      </c>
    </row>
    <row r="1147" spans="1:10" hidden="1" x14ac:dyDescent="0.2">
      <c r="A1147" s="107" t="s">
        <v>14804</v>
      </c>
      <c r="D1147" s="107" t="s">
        <v>16080</v>
      </c>
      <c r="E1147" s="107">
        <f t="shared" si="17"/>
        <v>2701220001</v>
      </c>
      <c r="F1147" s="107" t="s">
        <v>14806</v>
      </c>
      <c r="G1147" s="107" t="s">
        <v>14807</v>
      </c>
      <c r="H1147" s="107" t="s">
        <v>16079</v>
      </c>
      <c r="I1147" s="107" t="s">
        <v>16081</v>
      </c>
    </row>
    <row r="1148" spans="1:10" hidden="1" x14ac:dyDescent="0.2">
      <c r="A1148" s="107" t="s">
        <v>14804</v>
      </c>
      <c r="D1148" s="107" t="s">
        <v>16082</v>
      </c>
      <c r="E1148" s="107">
        <f t="shared" si="17"/>
        <v>2701220002</v>
      </c>
      <c r="F1148" s="107" t="s">
        <v>14806</v>
      </c>
      <c r="G1148" s="107" t="s">
        <v>14807</v>
      </c>
      <c r="H1148" s="107" t="s">
        <v>16079</v>
      </c>
      <c r="I1148" s="107" t="s">
        <v>16083</v>
      </c>
    </row>
    <row r="1149" spans="1:10" hidden="1" x14ac:dyDescent="0.2">
      <c r="A1149" s="107" t="s">
        <v>14804</v>
      </c>
      <c r="D1149" s="107" t="s">
        <v>16084</v>
      </c>
      <c r="E1149" s="107">
        <f t="shared" si="17"/>
        <v>2701220003</v>
      </c>
      <c r="F1149" s="107" t="s">
        <v>14806</v>
      </c>
      <c r="G1149" s="107" t="s">
        <v>14807</v>
      </c>
      <c r="H1149" s="107" t="s">
        <v>16079</v>
      </c>
      <c r="I1149" s="107" t="s">
        <v>16085</v>
      </c>
    </row>
    <row r="1150" spans="1:10" hidden="1" x14ac:dyDescent="0.2">
      <c r="A1150" s="107" t="s">
        <v>14804</v>
      </c>
      <c r="D1150" s="107" t="s">
        <v>16086</v>
      </c>
      <c r="E1150" s="107">
        <f t="shared" si="17"/>
        <v>2701220004</v>
      </c>
      <c r="F1150" s="107" t="s">
        <v>14806</v>
      </c>
      <c r="G1150" s="107" t="s">
        <v>14807</v>
      </c>
      <c r="H1150" s="107" t="s">
        <v>16079</v>
      </c>
      <c r="I1150" s="107" t="s">
        <v>16087</v>
      </c>
    </row>
    <row r="1151" spans="1:10" hidden="1" x14ac:dyDescent="0.2">
      <c r="A1151" s="107" t="s">
        <v>14804</v>
      </c>
      <c r="D1151" s="107" t="s">
        <v>16088</v>
      </c>
      <c r="E1151" s="107">
        <f t="shared" si="17"/>
        <v>2701220005</v>
      </c>
      <c r="F1151" s="107" t="s">
        <v>14806</v>
      </c>
      <c r="G1151" s="107" t="s">
        <v>14807</v>
      </c>
      <c r="H1151" s="107" t="s">
        <v>16079</v>
      </c>
      <c r="I1151" s="107" t="s">
        <v>16089</v>
      </c>
    </row>
    <row r="1152" spans="1:10" hidden="1" x14ac:dyDescent="0.2">
      <c r="A1152" s="107" t="s">
        <v>14804</v>
      </c>
      <c r="D1152" s="107" t="s">
        <v>16090</v>
      </c>
      <c r="E1152" s="107">
        <f t="shared" si="17"/>
        <v>2701220006</v>
      </c>
      <c r="F1152" s="107" t="s">
        <v>14806</v>
      </c>
      <c r="G1152" s="107" t="s">
        <v>14807</v>
      </c>
      <c r="H1152" s="107" t="s">
        <v>16079</v>
      </c>
      <c r="I1152" s="107" t="s">
        <v>16091</v>
      </c>
    </row>
    <row r="1153" spans="1:12" hidden="1" x14ac:dyDescent="0.2">
      <c r="A1153" s="107" t="s">
        <v>14804</v>
      </c>
      <c r="D1153" s="107" t="s">
        <v>16092</v>
      </c>
      <c r="E1153" s="107">
        <f t="shared" si="17"/>
        <v>2701220007</v>
      </c>
      <c r="F1153" s="107" t="s">
        <v>14806</v>
      </c>
      <c r="G1153" s="107" t="s">
        <v>14807</v>
      </c>
      <c r="H1153" s="107" t="s">
        <v>16079</v>
      </c>
      <c r="I1153" s="107" t="s">
        <v>16093</v>
      </c>
    </row>
    <row r="1154" spans="1:12" hidden="1" x14ac:dyDescent="0.2">
      <c r="A1154" s="107" t="s">
        <v>14804</v>
      </c>
      <c r="D1154" s="107" t="s">
        <v>16094</v>
      </c>
      <c r="E1154" s="107">
        <f t="shared" ref="E1154:E1217" si="18">VALUE(D1154)</f>
        <v>2701220008</v>
      </c>
      <c r="F1154" s="107" t="s">
        <v>14806</v>
      </c>
      <c r="G1154" s="107" t="s">
        <v>14807</v>
      </c>
      <c r="H1154" s="107" t="s">
        <v>16079</v>
      </c>
      <c r="I1154" s="107" t="s">
        <v>16095</v>
      </c>
    </row>
    <row r="1155" spans="1:12" hidden="1" x14ac:dyDescent="0.2">
      <c r="A1155" s="107" t="s">
        <v>14804</v>
      </c>
      <c r="D1155" s="107" t="s">
        <v>16096</v>
      </c>
      <c r="E1155" s="107">
        <f t="shared" si="18"/>
        <v>2701220009</v>
      </c>
      <c r="F1155" s="107" t="s">
        <v>14806</v>
      </c>
      <c r="G1155" s="107" t="s">
        <v>14807</v>
      </c>
      <c r="H1155" s="107" t="s">
        <v>16079</v>
      </c>
      <c r="I1155" s="107" t="s">
        <v>15412</v>
      </c>
    </row>
    <row r="1156" spans="1:12" hidden="1" x14ac:dyDescent="0.2">
      <c r="A1156" s="107" t="s">
        <v>14804</v>
      </c>
      <c r="D1156" s="107" t="s">
        <v>16097</v>
      </c>
      <c r="E1156" s="107">
        <f t="shared" si="18"/>
        <v>2701220999</v>
      </c>
      <c r="F1156" s="107" t="s">
        <v>14806</v>
      </c>
      <c r="G1156" s="107" t="s">
        <v>14807</v>
      </c>
      <c r="H1156" s="107" t="s">
        <v>16079</v>
      </c>
      <c r="I1156" s="107" t="s">
        <v>16098</v>
      </c>
    </row>
    <row r="1157" spans="1:12" hidden="1" x14ac:dyDescent="0.2">
      <c r="A1157" s="107" t="s">
        <v>14804</v>
      </c>
      <c r="D1157" s="107" t="s">
        <v>16099</v>
      </c>
      <c r="E1157" s="107">
        <f t="shared" si="18"/>
        <v>2701240000</v>
      </c>
      <c r="F1157" s="107" t="s">
        <v>14806</v>
      </c>
      <c r="G1157" s="107" t="s">
        <v>14807</v>
      </c>
      <c r="H1157" s="107" t="s">
        <v>16100</v>
      </c>
      <c r="I1157" s="107" t="s">
        <v>15138</v>
      </c>
    </row>
    <row r="1158" spans="1:12" hidden="1" x14ac:dyDescent="0.2">
      <c r="A1158" s="107" t="s">
        <v>14804</v>
      </c>
      <c r="D1158" s="107" t="s">
        <v>16101</v>
      </c>
      <c r="E1158" s="107">
        <f t="shared" si="18"/>
        <v>2701250000</v>
      </c>
      <c r="F1158" s="107" t="s">
        <v>14806</v>
      </c>
      <c r="G1158" s="107" t="s">
        <v>14807</v>
      </c>
      <c r="H1158" s="107" t="s">
        <v>16102</v>
      </c>
      <c r="I1158" s="107" t="s">
        <v>15138</v>
      </c>
      <c r="J1158" s="109">
        <v>36797</v>
      </c>
    </row>
    <row r="1159" spans="1:12" hidden="1" x14ac:dyDescent="0.2">
      <c r="A1159" s="107" t="s">
        <v>14804</v>
      </c>
      <c r="D1159" s="107" t="s">
        <v>16103</v>
      </c>
      <c r="E1159" s="107">
        <f t="shared" si="18"/>
        <v>2701260000</v>
      </c>
      <c r="F1159" s="107" t="s">
        <v>14806</v>
      </c>
      <c r="G1159" s="107" t="s">
        <v>14807</v>
      </c>
      <c r="H1159" s="107" t="s">
        <v>16104</v>
      </c>
      <c r="I1159" s="107" t="s">
        <v>15138</v>
      </c>
    </row>
    <row r="1160" spans="1:12" hidden="1" x14ac:dyDescent="0.2">
      <c r="A1160" s="107" t="s">
        <v>14804</v>
      </c>
      <c r="D1160" s="107" t="s">
        <v>16105</v>
      </c>
      <c r="E1160" s="107">
        <f t="shared" si="18"/>
        <v>2701270000</v>
      </c>
      <c r="F1160" s="107" t="s">
        <v>14806</v>
      </c>
      <c r="G1160" s="107" t="s">
        <v>14807</v>
      </c>
      <c r="H1160" s="107" t="s">
        <v>16106</v>
      </c>
      <c r="I1160" s="107" t="s">
        <v>15138</v>
      </c>
      <c r="J1160" s="109">
        <v>36797</v>
      </c>
    </row>
    <row r="1161" spans="1:12" hidden="1" x14ac:dyDescent="0.2">
      <c r="A1161" s="107" t="s">
        <v>14804</v>
      </c>
      <c r="D1161" s="107" t="s">
        <v>16107</v>
      </c>
      <c r="E1161" s="107">
        <f t="shared" si="18"/>
        <v>2701280000</v>
      </c>
      <c r="F1161" s="107" t="s">
        <v>14806</v>
      </c>
      <c r="G1161" s="107" t="s">
        <v>14807</v>
      </c>
      <c r="H1161" s="107" t="s">
        <v>16108</v>
      </c>
      <c r="I1161" s="107" t="s">
        <v>15138</v>
      </c>
    </row>
    <row r="1162" spans="1:12" hidden="1" x14ac:dyDescent="0.2">
      <c r="A1162" s="107" t="s">
        <v>14804</v>
      </c>
      <c r="D1162" s="107" t="s">
        <v>16109</v>
      </c>
      <c r="E1162" s="107">
        <f t="shared" si="18"/>
        <v>2701290000</v>
      </c>
      <c r="F1162" s="107" t="s">
        <v>14806</v>
      </c>
      <c r="G1162" s="107" t="s">
        <v>14807</v>
      </c>
      <c r="H1162" s="107" t="s">
        <v>16110</v>
      </c>
      <c r="I1162" s="107" t="s">
        <v>15138</v>
      </c>
    </row>
    <row r="1163" spans="1:12" hidden="1" x14ac:dyDescent="0.2">
      <c r="A1163" s="107" t="s">
        <v>14804</v>
      </c>
      <c r="D1163" s="107" t="s">
        <v>16111</v>
      </c>
      <c r="E1163" s="107">
        <f t="shared" si="18"/>
        <v>2701400000</v>
      </c>
      <c r="F1163" s="107" t="s">
        <v>14806</v>
      </c>
      <c r="G1163" s="107" t="s">
        <v>14807</v>
      </c>
      <c r="H1163" s="107" t="s">
        <v>16112</v>
      </c>
      <c r="I1163" s="107" t="s">
        <v>15138</v>
      </c>
      <c r="K1163" s="109">
        <v>37589</v>
      </c>
      <c r="L1163" s="107" t="s">
        <v>16113</v>
      </c>
    </row>
    <row r="1164" spans="1:12" hidden="1" x14ac:dyDescent="0.2">
      <c r="A1164" s="107" t="s">
        <v>14804</v>
      </c>
      <c r="D1164" s="107" t="s">
        <v>16114</v>
      </c>
      <c r="E1164" s="107">
        <f t="shared" si="18"/>
        <v>2701405000</v>
      </c>
      <c r="F1164" s="107" t="s">
        <v>14806</v>
      </c>
      <c r="G1164" s="107" t="s">
        <v>14807</v>
      </c>
      <c r="H1164" s="107" t="s">
        <v>16115</v>
      </c>
      <c r="I1164" s="107" t="s">
        <v>15138</v>
      </c>
      <c r="J1164" s="109">
        <v>37589</v>
      </c>
    </row>
    <row r="1165" spans="1:12" hidden="1" x14ac:dyDescent="0.2">
      <c r="A1165" s="107" t="s">
        <v>14804</v>
      </c>
      <c r="D1165" s="107" t="s">
        <v>16116</v>
      </c>
      <c r="E1165" s="107">
        <f t="shared" si="18"/>
        <v>2701410000</v>
      </c>
      <c r="F1165" s="107" t="s">
        <v>14806</v>
      </c>
      <c r="G1165" s="107" t="s">
        <v>14807</v>
      </c>
      <c r="H1165" s="107" t="s">
        <v>16117</v>
      </c>
      <c r="I1165" s="107" t="s">
        <v>15138</v>
      </c>
      <c r="J1165" s="109">
        <v>37589</v>
      </c>
    </row>
    <row r="1166" spans="1:12" hidden="1" x14ac:dyDescent="0.2">
      <c r="A1166" s="107" t="s">
        <v>14804</v>
      </c>
      <c r="D1166" s="107" t="s">
        <v>16118</v>
      </c>
      <c r="E1166" s="107">
        <f t="shared" si="18"/>
        <v>2701411000</v>
      </c>
      <c r="F1166" s="107" t="s">
        <v>14806</v>
      </c>
      <c r="G1166" s="107" t="s">
        <v>14807</v>
      </c>
      <c r="H1166" s="107" t="s">
        <v>16119</v>
      </c>
      <c r="I1166" s="107" t="s">
        <v>15138</v>
      </c>
      <c r="J1166" s="109">
        <v>37589</v>
      </c>
    </row>
    <row r="1167" spans="1:12" hidden="1" x14ac:dyDescent="0.2">
      <c r="A1167" s="107" t="s">
        <v>14804</v>
      </c>
      <c r="D1167" s="107" t="s">
        <v>16120</v>
      </c>
      <c r="E1167" s="107">
        <f t="shared" si="18"/>
        <v>2701412000</v>
      </c>
      <c r="F1167" s="107" t="s">
        <v>14806</v>
      </c>
      <c r="G1167" s="107" t="s">
        <v>14807</v>
      </c>
      <c r="H1167" s="107" t="s">
        <v>16121</v>
      </c>
      <c r="I1167" s="107" t="s">
        <v>15138</v>
      </c>
      <c r="J1167" s="109">
        <v>37589</v>
      </c>
    </row>
    <row r="1168" spans="1:12" hidden="1" x14ac:dyDescent="0.2">
      <c r="A1168" s="107" t="s">
        <v>14804</v>
      </c>
      <c r="D1168" s="107" t="s">
        <v>16122</v>
      </c>
      <c r="E1168" s="107">
        <f t="shared" si="18"/>
        <v>2701413000</v>
      </c>
      <c r="F1168" s="107" t="s">
        <v>14806</v>
      </c>
      <c r="G1168" s="107" t="s">
        <v>14807</v>
      </c>
      <c r="H1168" s="107" t="s">
        <v>16123</v>
      </c>
      <c r="I1168" s="107" t="s">
        <v>15138</v>
      </c>
      <c r="J1168" s="109">
        <v>37589</v>
      </c>
    </row>
    <row r="1169" spans="1:12" hidden="1" x14ac:dyDescent="0.2">
      <c r="A1169" s="107" t="s">
        <v>14804</v>
      </c>
      <c r="D1169" s="107" t="s">
        <v>16124</v>
      </c>
      <c r="E1169" s="107">
        <f t="shared" si="18"/>
        <v>2701414000</v>
      </c>
      <c r="F1169" s="107" t="s">
        <v>14806</v>
      </c>
      <c r="G1169" s="107" t="s">
        <v>14807</v>
      </c>
      <c r="H1169" s="107" t="s">
        <v>14940</v>
      </c>
      <c r="I1169" s="107" t="s">
        <v>15138</v>
      </c>
      <c r="J1169" s="109">
        <v>37589</v>
      </c>
    </row>
    <row r="1170" spans="1:12" hidden="1" x14ac:dyDescent="0.2">
      <c r="A1170" s="107" t="s">
        <v>14804</v>
      </c>
      <c r="D1170" s="107" t="s">
        <v>14941</v>
      </c>
      <c r="E1170" s="107">
        <f t="shared" si="18"/>
        <v>2701415000</v>
      </c>
      <c r="F1170" s="107" t="s">
        <v>14806</v>
      </c>
      <c r="G1170" s="107" t="s">
        <v>14807</v>
      </c>
      <c r="H1170" s="107" t="s">
        <v>14942</v>
      </c>
      <c r="I1170" s="107" t="s">
        <v>15138</v>
      </c>
      <c r="J1170" s="109">
        <v>37589</v>
      </c>
    </row>
    <row r="1171" spans="1:12" hidden="1" x14ac:dyDescent="0.2">
      <c r="A1171" s="107" t="s">
        <v>14804</v>
      </c>
      <c r="D1171" s="107" t="s">
        <v>14943</v>
      </c>
      <c r="E1171" s="107">
        <f t="shared" si="18"/>
        <v>2701416000</v>
      </c>
      <c r="F1171" s="107" t="s">
        <v>14806</v>
      </c>
      <c r="G1171" s="107" t="s">
        <v>14807</v>
      </c>
      <c r="H1171" s="107" t="s">
        <v>14944</v>
      </c>
      <c r="I1171" s="107" t="s">
        <v>15138</v>
      </c>
      <c r="J1171" s="109">
        <v>37589</v>
      </c>
    </row>
    <row r="1172" spans="1:12" hidden="1" x14ac:dyDescent="0.2">
      <c r="A1172" s="107" t="s">
        <v>14804</v>
      </c>
      <c r="D1172" s="107" t="s">
        <v>14945</v>
      </c>
      <c r="E1172" s="107">
        <f t="shared" si="18"/>
        <v>2701417000</v>
      </c>
      <c r="F1172" s="107" t="s">
        <v>14806</v>
      </c>
      <c r="G1172" s="107" t="s">
        <v>14807</v>
      </c>
      <c r="H1172" s="107" t="s">
        <v>14946</v>
      </c>
      <c r="I1172" s="107" t="s">
        <v>15138</v>
      </c>
      <c r="J1172" s="109">
        <v>37589</v>
      </c>
    </row>
    <row r="1173" spans="1:12" hidden="1" x14ac:dyDescent="0.2">
      <c r="A1173" s="107" t="s">
        <v>14804</v>
      </c>
      <c r="D1173" s="107" t="s">
        <v>14947</v>
      </c>
      <c r="E1173" s="107">
        <f t="shared" si="18"/>
        <v>2701420000</v>
      </c>
      <c r="F1173" s="107" t="s">
        <v>14806</v>
      </c>
      <c r="G1173" s="107" t="s">
        <v>14807</v>
      </c>
      <c r="H1173" s="107" t="s">
        <v>14948</v>
      </c>
      <c r="I1173" s="107" t="s">
        <v>15138</v>
      </c>
      <c r="K1173" s="109">
        <v>37589</v>
      </c>
      <c r="L1173" s="107" t="s">
        <v>14949</v>
      </c>
    </row>
    <row r="1174" spans="1:12" hidden="1" x14ac:dyDescent="0.2">
      <c r="A1174" s="107" t="s">
        <v>14804</v>
      </c>
      <c r="D1174" s="107" t="s">
        <v>14950</v>
      </c>
      <c r="E1174" s="107">
        <f t="shared" si="18"/>
        <v>2701421000</v>
      </c>
      <c r="F1174" s="107" t="s">
        <v>14806</v>
      </c>
      <c r="G1174" s="107" t="s">
        <v>14807</v>
      </c>
      <c r="H1174" s="107" t="s">
        <v>14951</v>
      </c>
      <c r="I1174" s="107" t="s">
        <v>15138</v>
      </c>
      <c r="J1174" s="109">
        <v>37589</v>
      </c>
    </row>
    <row r="1175" spans="1:12" hidden="1" x14ac:dyDescent="0.2">
      <c r="A1175" s="107" t="s">
        <v>14804</v>
      </c>
      <c r="D1175" s="107" t="s">
        <v>14952</v>
      </c>
      <c r="E1175" s="107">
        <f t="shared" si="18"/>
        <v>2701422000</v>
      </c>
      <c r="F1175" s="107" t="s">
        <v>14806</v>
      </c>
      <c r="G1175" s="107" t="s">
        <v>14807</v>
      </c>
      <c r="H1175" s="107" t="s">
        <v>14953</v>
      </c>
      <c r="I1175" s="107" t="s">
        <v>15138</v>
      </c>
      <c r="J1175" s="109">
        <v>37589</v>
      </c>
    </row>
    <row r="1176" spans="1:12" hidden="1" x14ac:dyDescent="0.2">
      <c r="A1176" s="107" t="s">
        <v>14804</v>
      </c>
      <c r="D1176" s="107" t="s">
        <v>14954</v>
      </c>
      <c r="E1176" s="107">
        <f t="shared" si="18"/>
        <v>2701423000</v>
      </c>
      <c r="F1176" s="107" t="s">
        <v>14806</v>
      </c>
      <c r="G1176" s="107" t="s">
        <v>14807</v>
      </c>
      <c r="H1176" s="107" t="s">
        <v>14955</v>
      </c>
      <c r="I1176" s="107" t="s">
        <v>15138</v>
      </c>
      <c r="J1176" s="109">
        <v>37589</v>
      </c>
    </row>
    <row r="1177" spans="1:12" hidden="1" x14ac:dyDescent="0.2">
      <c r="A1177" s="107" t="s">
        <v>14804</v>
      </c>
      <c r="D1177" s="107" t="s">
        <v>14956</v>
      </c>
      <c r="E1177" s="107">
        <f t="shared" si="18"/>
        <v>2701424000</v>
      </c>
      <c r="F1177" s="107" t="s">
        <v>14806</v>
      </c>
      <c r="G1177" s="107" t="s">
        <v>14807</v>
      </c>
      <c r="H1177" s="107" t="s">
        <v>14957</v>
      </c>
      <c r="I1177" s="107" t="s">
        <v>15138</v>
      </c>
      <c r="J1177" s="109">
        <v>37589</v>
      </c>
    </row>
    <row r="1178" spans="1:12" hidden="1" x14ac:dyDescent="0.2">
      <c r="A1178" s="107" t="s">
        <v>14804</v>
      </c>
      <c r="D1178" s="107" t="s">
        <v>14958</v>
      </c>
      <c r="E1178" s="107">
        <f t="shared" si="18"/>
        <v>2701430000</v>
      </c>
      <c r="F1178" s="107" t="s">
        <v>14806</v>
      </c>
      <c r="G1178" s="107" t="s">
        <v>14807</v>
      </c>
      <c r="H1178" s="107" t="s">
        <v>14959</v>
      </c>
      <c r="I1178" s="107" t="s">
        <v>15138</v>
      </c>
      <c r="J1178" s="109">
        <v>37589</v>
      </c>
    </row>
    <row r="1179" spans="1:12" hidden="1" x14ac:dyDescent="0.2">
      <c r="A1179" s="107" t="s">
        <v>14804</v>
      </c>
      <c r="D1179" s="107" t="s">
        <v>14960</v>
      </c>
      <c r="E1179" s="107">
        <f t="shared" si="18"/>
        <v>2701431000</v>
      </c>
      <c r="F1179" s="107" t="s">
        <v>14806</v>
      </c>
      <c r="G1179" s="107" t="s">
        <v>14807</v>
      </c>
      <c r="H1179" s="107" t="s">
        <v>14961</v>
      </c>
      <c r="I1179" s="107" t="s">
        <v>15138</v>
      </c>
      <c r="J1179" s="109">
        <v>37589</v>
      </c>
    </row>
    <row r="1180" spans="1:12" hidden="1" x14ac:dyDescent="0.2">
      <c r="A1180" s="107" t="s">
        <v>14804</v>
      </c>
      <c r="D1180" s="107" t="s">
        <v>14962</v>
      </c>
      <c r="E1180" s="107">
        <f t="shared" si="18"/>
        <v>2701432000</v>
      </c>
      <c r="F1180" s="107" t="s">
        <v>14806</v>
      </c>
      <c r="G1180" s="107" t="s">
        <v>14807</v>
      </c>
      <c r="H1180" s="107" t="s">
        <v>14963</v>
      </c>
      <c r="I1180" s="107" t="s">
        <v>15138</v>
      </c>
      <c r="J1180" s="109">
        <v>37589</v>
      </c>
    </row>
    <row r="1181" spans="1:12" hidden="1" x14ac:dyDescent="0.2">
      <c r="A1181" s="107" t="s">
        <v>14804</v>
      </c>
      <c r="D1181" s="107" t="s">
        <v>14964</v>
      </c>
      <c r="E1181" s="107">
        <f t="shared" si="18"/>
        <v>2701433000</v>
      </c>
      <c r="F1181" s="107" t="s">
        <v>14806</v>
      </c>
      <c r="G1181" s="107" t="s">
        <v>14807</v>
      </c>
      <c r="H1181" s="107" t="s">
        <v>14965</v>
      </c>
      <c r="I1181" s="107" t="s">
        <v>15138</v>
      </c>
      <c r="J1181" s="109">
        <v>37589</v>
      </c>
    </row>
    <row r="1182" spans="1:12" hidden="1" x14ac:dyDescent="0.2">
      <c r="A1182" s="107" t="s">
        <v>14804</v>
      </c>
      <c r="D1182" s="107" t="s">
        <v>14966</v>
      </c>
      <c r="E1182" s="107">
        <f t="shared" si="18"/>
        <v>2701440000</v>
      </c>
      <c r="F1182" s="107" t="s">
        <v>14806</v>
      </c>
      <c r="G1182" s="107" t="s">
        <v>14807</v>
      </c>
      <c r="H1182" s="107" t="s">
        <v>14967</v>
      </c>
      <c r="I1182" s="107" t="s">
        <v>15138</v>
      </c>
      <c r="K1182" s="109">
        <v>37589</v>
      </c>
      <c r="L1182" s="107" t="s">
        <v>14968</v>
      </c>
    </row>
    <row r="1183" spans="1:12" hidden="1" x14ac:dyDescent="0.2">
      <c r="A1183" s="107" t="s">
        <v>14804</v>
      </c>
      <c r="D1183" s="107" t="s">
        <v>14969</v>
      </c>
      <c r="E1183" s="107">
        <f t="shared" si="18"/>
        <v>2701441000</v>
      </c>
      <c r="F1183" s="107" t="s">
        <v>14806</v>
      </c>
      <c r="G1183" s="107" t="s">
        <v>14807</v>
      </c>
      <c r="H1183" s="107" t="s">
        <v>14970</v>
      </c>
      <c r="I1183" s="107" t="s">
        <v>15138</v>
      </c>
      <c r="J1183" s="109">
        <v>37589</v>
      </c>
    </row>
    <row r="1184" spans="1:12" hidden="1" x14ac:dyDescent="0.2">
      <c r="A1184" s="107" t="s">
        <v>14804</v>
      </c>
      <c r="D1184" s="107" t="s">
        <v>14971</v>
      </c>
      <c r="E1184" s="107">
        <f t="shared" si="18"/>
        <v>2701442000</v>
      </c>
      <c r="F1184" s="107" t="s">
        <v>14806</v>
      </c>
      <c r="G1184" s="107" t="s">
        <v>14807</v>
      </c>
      <c r="H1184" s="107" t="s">
        <v>14972</v>
      </c>
      <c r="I1184" s="107" t="s">
        <v>15138</v>
      </c>
      <c r="J1184" s="109">
        <v>37589</v>
      </c>
    </row>
    <row r="1185" spans="1:12" hidden="1" x14ac:dyDescent="0.2">
      <c r="A1185" s="107" t="s">
        <v>14804</v>
      </c>
      <c r="D1185" s="107" t="s">
        <v>14973</v>
      </c>
      <c r="E1185" s="107">
        <f t="shared" si="18"/>
        <v>2701443000</v>
      </c>
      <c r="F1185" s="107" t="s">
        <v>14806</v>
      </c>
      <c r="G1185" s="107" t="s">
        <v>14807</v>
      </c>
      <c r="H1185" s="107" t="s">
        <v>14974</v>
      </c>
      <c r="I1185" s="107" t="s">
        <v>15138</v>
      </c>
      <c r="J1185" s="109">
        <v>37589</v>
      </c>
    </row>
    <row r="1186" spans="1:12" hidden="1" x14ac:dyDescent="0.2">
      <c r="A1186" s="107" t="s">
        <v>14804</v>
      </c>
      <c r="D1186" s="107" t="s">
        <v>14975</v>
      </c>
      <c r="E1186" s="107">
        <f t="shared" si="18"/>
        <v>2701450000</v>
      </c>
      <c r="F1186" s="107" t="s">
        <v>14806</v>
      </c>
      <c r="G1186" s="107" t="s">
        <v>14807</v>
      </c>
      <c r="H1186" s="107" t="s">
        <v>14976</v>
      </c>
      <c r="I1186" s="107" t="s">
        <v>15138</v>
      </c>
      <c r="J1186" s="109">
        <v>37589</v>
      </c>
    </row>
    <row r="1187" spans="1:12" hidden="1" x14ac:dyDescent="0.2">
      <c r="A1187" s="107" t="s">
        <v>14804</v>
      </c>
      <c r="D1187" s="107" t="s">
        <v>14977</v>
      </c>
      <c r="E1187" s="107">
        <f t="shared" si="18"/>
        <v>2701451000</v>
      </c>
      <c r="F1187" s="107" t="s">
        <v>14806</v>
      </c>
      <c r="G1187" s="107" t="s">
        <v>14807</v>
      </c>
      <c r="H1187" s="107" t="s">
        <v>14978</v>
      </c>
      <c r="I1187" s="107" t="s">
        <v>15138</v>
      </c>
      <c r="J1187" s="109">
        <v>37589</v>
      </c>
    </row>
    <row r="1188" spans="1:12" hidden="1" x14ac:dyDescent="0.2">
      <c r="A1188" s="107" t="s">
        <v>14804</v>
      </c>
      <c r="D1188" s="107" t="s">
        <v>14979</v>
      </c>
      <c r="E1188" s="107">
        <f t="shared" si="18"/>
        <v>2701452000</v>
      </c>
      <c r="F1188" s="107" t="s">
        <v>14806</v>
      </c>
      <c r="G1188" s="107" t="s">
        <v>14807</v>
      </c>
      <c r="H1188" s="107" t="s">
        <v>14980</v>
      </c>
      <c r="I1188" s="107" t="s">
        <v>15138</v>
      </c>
      <c r="J1188" s="109">
        <v>37589</v>
      </c>
    </row>
    <row r="1189" spans="1:12" hidden="1" x14ac:dyDescent="0.2">
      <c r="A1189" s="107" t="s">
        <v>14804</v>
      </c>
      <c r="D1189" s="107" t="s">
        <v>14981</v>
      </c>
      <c r="E1189" s="107">
        <f t="shared" si="18"/>
        <v>2701453000</v>
      </c>
      <c r="F1189" s="107" t="s">
        <v>14806</v>
      </c>
      <c r="G1189" s="107" t="s">
        <v>14807</v>
      </c>
      <c r="H1189" s="107" t="s">
        <v>14982</v>
      </c>
      <c r="I1189" s="107" t="s">
        <v>15138</v>
      </c>
      <c r="J1189" s="109">
        <v>37589</v>
      </c>
    </row>
    <row r="1190" spans="1:12" hidden="1" x14ac:dyDescent="0.2">
      <c r="A1190" s="107" t="s">
        <v>14804</v>
      </c>
      <c r="D1190" s="107" t="s">
        <v>14983</v>
      </c>
      <c r="E1190" s="107">
        <f t="shared" si="18"/>
        <v>2701454000</v>
      </c>
      <c r="F1190" s="107" t="s">
        <v>14806</v>
      </c>
      <c r="G1190" s="107" t="s">
        <v>14807</v>
      </c>
      <c r="H1190" s="107" t="s">
        <v>14984</v>
      </c>
      <c r="I1190" s="107" t="s">
        <v>15138</v>
      </c>
      <c r="J1190" s="109">
        <v>37589</v>
      </c>
    </row>
    <row r="1191" spans="1:12" hidden="1" x14ac:dyDescent="0.2">
      <c r="A1191" s="107" t="s">
        <v>14804</v>
      </c>
      <c r="D1191" s="107" t="s">
        <v>14985</v>
      </c>
      <c r="E1191" s="107">
        <f t="shared" si="18"/>
        <v>2701460000</v>
      </c>
      <c r="F1191" s="107" t="s">
        <v>14806</v>
      </c>
      <c r="G1191" s="107" t="s">
        <v>14807</v>
      </c>
      <c r="H1191" s="107" t="s">
        <v>14986</v>
      </c>
      <c r="I1191" s="107" t="s">
        <v>15138</v>
      </c>
      <c r="K1191" s="109">
        <v>37589</v>
      </c>
      <c r="L1191" s="107" t="s">
        <v>14987</v>
      </c>
    </row>
    <row r="1192" spans="1:12" hidden="1" x14ac:dyDescent="0.2">
      <c r="A1192" s="107" t="s">
        <v>14804</v>
      </c>
      <c r="D1192" s="107" t="s">
        <v>14988</v>
      </c>
      <c r="E1192" s="107">
        <f t="shared" si="18"/>
        <v>2701461000</v>
      </c>
      <c r="F1192" s="107" t="s">
        <v>14806</v>
      </c>
      <c r="G1192" s="107" t="s">
        <v>14807</v>
      </c>
      <c r="H1192" s="107" t="s">
        <v>14989</v>
      </c>
      <c r="I1192" s="107" t="s">
        <v>15138</v>
      </c>
      <c r="J1192" s="109">
        <v>37589</v>
      </c>
    </row>
    <row r="1193" spans="1:12" hidden="1" x14ac:dyDescent="0.2">
      <c r="A1193" s="107" t="s">
        <v>14804</v>
      </c>
      <c r="D1193" s="107" t="s">
        <v>14990</v>
      </c>
      <c r="E1193" s="107">
        <f t="shared" si="18"/>
        <v>2701462000</v>
      </c>
      <c r="F1193" s="107" t="s">
        <v>14806</v>
      </c>
      <c r="G1193" s="107" t="s">
        <v>14807</v>
      </c>
      <c r="H1193" s="107" t="s">
        <v>14991</v>
      </c>
      <c r="I1193" s="107" t="s">
        <v>15138</v>
      </c>
      <c r="J1193" s="109">
        <v>37589</v>
      </c>
    </row>
    <row r="1194" spans="1:12" hidden="1" x14ac:dyDescent="0.2">
      <c r="A1194" s="107" t="s">
        <v>14804</v>
      </c>
      <c r="D1194" s="107" t="s">
        <v>14992</v>
      </c>
      <c r="E1194" s="107">
        <f t="shared" si="18"/>
        <v>2701470000</v>
      </c>
      <c r="F1194" s="107" t="s">
        <v>14806</v>
      </c>
      <c r="G1194" s="107" t="s">
        <v>14807</v>
      </c>
      <c r="H1194" s="107" t="s">
        <v>14993</v>
      </c>
      <c r="I1194" s="107" t="s">
        <v>15138</v>
      </c>
      <c r="J1194" s="109">
        <v>37589</v>
      </c>
    </row>
    <row r="1195" spans="1:12" hidden="1" x14ac:dyDescent="0.2">
      <c r="A1195" s="107" t="s">
        <v>14804</v>
      </c>
      <c r="D1195" s="107" t="s">
        <v>14994</v>
      </c>
      <c r="E1195" s="107">
        <f t="shared" si="18"/>
        <v>2701471000</v>
      </c>
      <c r="F1195" s="107" t="s">
        <v>14806</v>
      </c>
      <c r="G1195" s="107" t="s">
        <v>14807</v>
      </c>
      <c r="H1195" s="107" t="s">
        <v>14995</v>
      </c>
      <c r="I1195" s="107" t="s">
        <v>15138</v>
      </c>
      <c r="J1195" s="109">
        <v>37589</v>
      </c>
    </row>
    <row r="1196" spans="1:12" hidden="1" x14ac:dyDescent="0.2">
      <c r="A1196" s="107" t="s">
        <v>14804</v>
      </c>
      <c r="D1196" s="107" t="s">
        <v>14996</v>
      </c>
      <c r="E1196" s="107">
        <f t="shared" si="18"/>
        <v>2701472000</v>
      </c>
      <c r="F1196" s="107" t="s">
        <v>14806</v>
      </c>
      <c r="G1196" s="107" t="s">
        <v>14807</v>
      </c>
      <c r="H1196" s="107" t="s">
        <v>14997</v>
      </c>
      <c r="I1196" s="107" t="s">
        <v>15138</v>
      </c>
      <c r="J1196" s="109">
        <v>37589</v>
      </c>
    </row>
    <row r="1197" spans="1:12" hidden="1" x14ac:dyDescent="0.2">
      <c r="A1197" s="107" t="s">
        <v>14804</v>
      </c>
      <c r="D1197" s="107" t="s">
        <v>14998</v>
      </c>
      <c r="E1197" s="107">
        <f t="shared" si="18"/>
        <v>2701473000</v>
      </c>
      <c r="F1197" s="107" t="s">
        <v>14806</v>
      </c>
      <c r="G1197" s="107" t="s">
        <v>14807</v>
      </c>
      <c r="H1197" s="107" t="s">
        <v>14999</v>
      </c>
      <c r="I1197" s="107" t="s">
        <v>15138</v>
      </c>
      <c r="J1197" s="109">
        <v>37589</v>
      </c>
    </row>
    <row r="1198" spans="1:12" hidden="1" x14ac:dyDescent="0.2">
      <c r="A1198" s="107" t="s">
        <v>14804</v>
      </c>
      <c r="D1198" s="107" t="s">
        <v>15000</v>
      </c>
      <c r="E1198" s="107">
        <f t="shared" si="18"/>
        <v>2701474000</v>
      </c>
      <c r="F1198" s="107" t="s">
        <v>14806</v>
      </c>
      <c r="G1198" s="107" t="s">
        <v>14807</v>
      </c>
      <c r="H1198" s="107" t="s">
        <v>12058</v>
      </c>
      <c r="I1198" s="107" t="s">
        <v>15138</v>
      </c>
      <c r="J1198" s="109">
        <v>37589</v>
      </c>
    </row>
    <row r="1199" spans="1:12" hidden="1" x14ac:dyDescent="0.2">
      <c r="A1199" s="107" t="s">
        <v>14804</v>
      </c>
      <c r="D1199" s="107" t="s">
        <v>12059</v>
      </c>
      <c r="E1199" s="107">
        <f t="shared" si="18"/>
        <v>2701475000</v>
      </c>
      <c r="F1199" s="107" t="s">
        <v>14806</v>
      </c>
      <c r="G1199" s="107" t="s">
        <v>14807</v>
      </c>
      <c r="H1199" s="107" t="s">
        <v>12060</v>
      </c>
      <c r="I1199" s="107" t="s">
        <v>15138</v>
      </c>
      <c r="J1199" s="109">
        <v>37589</v>
      </c>
    </row>
    <row r="1200" spans="1:12" hidden="1" x14ac:dyDescent="0.2">
      <c r="A1200" s="107" t="s">
        <v>14804</v>
      </c>
      <c r="D1200" s="107" t="s">
        <v>12061</v>
      </c>
      <c r="E1200" s="107">
        <f t="shared" si="18"/>
        <v>2701476000</v>
      </c>
      <c r="F1200" s="107" t="s">
        <v>14806</v>
      </c>
      <c r="G1200" s="107" t="s">
        <v>14807</v>
      </c>
      <c r="H1200" s="107" t="s">
        <v>12062</v>
      </c>
      <c r="I1200" s="107" t="s">
        <v>15138</v>
      </c>
      <c r="J1200" s="109">
        <v>37589</v>
      </c>
    </row>
    <row r="1201" spans="1:12" hidden="1" x14ac:dyDescent="0.2">
      <c r="A1201" s="107" t="s">
        <v>14804</v>
      </c>
      <c r="D1201" s="107" t="s">
        <v>12063</v>
      </c>
      <c r="E1201" s="107">
        <f t="shared" si="18"/>
        <v>2701477000</v>
      </c>
      <c r="F1201" s="107" t="s">
        <v>14806</v>
      </c>
      <c r="G1201" s="107" t="s">
        <v>14807</v>
      </c>
      <c r="H1201" s="107" t="s">
        <v>12064</v>
      </c>
      <c r="I1201" s="107" t="s">
        <v>15138</v>
      </c>
      <c r="J1201" s="109">
        <v>37589</v>
      </c>
    </row>
    <row r="1202" spans="1:12" hidden="1" x14ac:dyDescent="0.2">
      <c r="A1202" s="107" t="s">
        <v>14804</v>
      </c>
      <c r="D1202" s="107" t="s">
        <v>12065</v>
      </c>
      <c r="E1202" s="107">
        <f t="shared" si="18"/>
        <v>2701480000</v>
      </c>
      <c r="F1202" s="107" t="s">
        <v>14806</v>
      </c>
      <c r="G1202" s="107" t="s">
        <v>14807</v>
      </c>
      <c r="H1202" s="107" t="s">
        <v>12066</v>
      </c>
      <c r="I1202" s="107" t="s">
        <v>15138</v>
      </c>
      <c r="K1202" s="109">
        <v>37589</v>
      </c>
      <c r="L1202" s="107" t="s">
        <v>12067</v>
      </c>
    </row>
    <row r="1203" spans="1:12" hidden="1" x14ac:dyDescent="0.2">
      <c r="A1203" s="107" t="s">
        <v>14804</v>
      </c>
      <c r="D1203" s="107" t="s">
        <v>12068</v>
      </c>
      <c r="E1203" s="107">
        <f t="shared" si="18"/>
        <v>2701481000</v>
      </c>
      <c r="F1203" s="107" t="s">
        <v>14806</v>
      </c>
      <c r="G1203" s="107" t="s">
        <v>14807</v>
      </c>
      <c r="H1203" s="107" t="s">
        <v>12069</v>
      </c>
      <c r="I1203" s="107" t="s">
        <v>15138</v>
      </c>
      <c r="J1203" s="109">
        <v>37589</v>
      </c>
    </row>
    <row r="1204" spans="1:12" hidden="1" x14ac:dyDescent="0.2">
      <c r="A1204" s="107" t="s">
        <v>14804</v>
      </c>
      <c r="D1204" s="107" t="s">
        <v>12070</v>
      </c>
      <c r="E1204" s="107">
        <f t="shared" si="18"/>
        <v>2701482000</v>
      </c>
      <c r="F1204" s="107" t="s">
        <v>14806</v>
      </c>
      <c r="G1204" s="107" t="s">
        <v>14807</v>
      </c>
      <c r="H1204" s="107" t="s">
        <v>12071</v>
      </c>
      <c r="I1204" s="107" t="s">
        <v>15138</v>
      </c>
      <c r="J1204" s="109">
        <v>37589</v>
      </c>
    </row>
    <row r="1205" spans="1:12" hidden="1" x14ac:dyDescent="0.2">
      <c r="A1205" s="107" t="s">
        <v>14804</v>
      </c>
      <c r="D1205" s="107" t="s">
        <v>12072</v>
      </c>
      <c r="E1205" s="107">
        <f t="shared" si="18"/>
        <v>2701483000</v>
      </c>
      <c r="F1205" s="107" t="s">
        <v>14806</v>
      </c>
      <c r="G1205" s="107" t="s">
        <v>14807</v>
      </c>
      <c r="H1205" s="107" t="s">
        <v>12073</v>
      </c>
      <c r="I1205" s="107" t="s">
        <v>15138</v>
      </c>
      <c r="J1205" s="109">
        <v>37589</v>
      </c>
    </row>
    <row r="1206" spans="1:12" hidden="1" x14ac:dyDescent="0.2">
      <c r="A1206" s="107" t="s">
        <v>14804</v>
      </c>
      <c r="D1206" s="107" t="s">
        <v>12074</v>
      </c>
      <c r="E1206" s="107">
        <f t="shared" si="18"/>
        <v>2701484000</v>
      </c>
      <c r="F1206" s="107" t="s">
        <v>14806</v>
      </c>
      <c r="G1206" s="107" t="s">
        <v>14807</v>
      </c>
      <c r="H1206" s="107" t="s">
        <v>12075</v>
      </c>
      <c r="I1206" s="107" t="s">
        <v>15138</v>
      </c>
      <c r="J1206" s="109">
        <v>37589</v>
      </c>
    </row>
    <row r="1207" spans="1:12" hidden="1" x14ac:dyDescent="0.2">
      <c r="A1207" s="107" t="s">
        <v>14804</v>
      </c>
      <c r="D1207" s="107" t="s">
        <v>12076</v>
      </c>
      <c r="E1207" s="107">
        <f t="shared" si="18"/>
        <v>2701485000</v>
      </c>
      <c r="F1207" s="107" t="s">
        <v>14806</v>
      </c>
      <c r="G1207" s="107" t="s">
        <v>14807</v>
      </c>
      <c r="H1207" s="107" t="s">
        <v>12077</v>
      </c>
      <c r="I1207" s="107" t="s">
        <v>15138</v>
      </c>
      <c r="J1207" s="109">
        <v>37589</v>
      </c>
    </row>
    <row r="1208" spans="1:12" hidden="1" x14ac:dyDescent="0.2">
      <c r="A1208" s="107" t="s">
        <v>14804</v>
      </c>
      <c r="D1208" s="107" t="s">
        <v>12078</v>
      </c>
      <c r="E1208" s="107">
        <f t="shared" si="18"/>
        <v>2701490000</v>
      </c>
      <c r="F1208" s="107" t="s">
        <v>14806</v>
      </c>
      <c r="G1208" s="107" t="s">
        <v>14807</v>
      </c>
      <c r="H1208" s="107" t="s">
        <v>12079</v>
      </c>
      <c r="I1208" s="107" t="s">
        <v>15138</v>
      </c>
      <c r="J1208" s="109">
        <v>37589</v>
      </c>
    </row>
    <row r="1209" spans="1:12" hidden="1" x14ac:dyDescent="0.2">
      <c r="A1209" s="107" t="s">
        <v>14804</v>
      </c>
      <c r="D1209" s="107" t="s">
        <v>12080</v>
      </c>
      <c r="E1209" s="107">
        <f t="shared" si="18"/>
        <v>2701491000</v>
      </c>
      <c r="F1209" s="107" t="s">
        <v>14806</v>
      </c>
      <c r="G1209" s="107" t="s">
        <v>14807</v>
      </c>
      <c r="H1209" s="107" t="s">
        <v>12081</v>
      </c>
      <c r="I1209" s="107" t="s">
        <v>15138</v>
      </c>
      <c r="J1209" s="109">
        <v>37589</v>
      </c>
    </row>
    <row r="1210" spans="1:12" hidden="1" x14ac:dyDescent="0.2">
      <c r="A1210" s="107" t="s">
        <v>14804</v>
      </c>
      <c r="D1210" s="107" t="s">
        <v>12082</v>
      </c>
      <c r="E1210" s="107">
        <f t="shared" si="18"/>
        <v>2701492000</v>
      </c>
      <c r="F1210" s="107" t="s">
        <v>14806</v>
      </c>
      <c r="G1210" s="107" t="s">
        <v>14807</v>
      </c>
      <c r="H1210" s="107" t="s">
        <v>12083</v>
      </c>
      <c r="I1210" s="107" t="s">
        <v>15138</v>
      </c>
      <c r="J1210" s="109">
        <v>37589</v>
      </c>
    </row>
    <row r="1211" spans="1:12" hidden="1" x14ac:dyDescent="0.2">
      <c r="A1211" s="107" t="s">
        <v>14804</v>
      </c>
      <c r="B1211" s="110" t="s">
        <v>10412</v>
      </c>
      <c r="C1211" s="107" t="s">
        <v>11805</v>
      </c>
      <c r="D1211" s="107" t="s">
        <v>12084</v>
      </c>
      <c r="E1211" s="107">
        <f t="shared" si="18"/>
        <v>2710020030</v>
      </c>
      <c r="F1211" s="107" t="s">
        <v>14806</v>
      </c>
      <c r="G1211" s="107" t="s">
        <v>14679</v>
      </c>
      <c r="H1211" s="107" t="s">
        <v>12085</v>
      </c>
      <c r="I1211" s="107" t="s">
        <v>15138</v>
      </c>
      <c r="J1211" s="109">
        <v>36837</v>
      </c>
      <c r="K1211" s="109">
        <v>38014</v>
      </c>
      <c r="L1211" s="107" t="s">
        <v>12086</v>
      </c>
    </row>
    <row r="1212" spans="1:12" hidden="1" x14ac:dyDescent="0.2">
      <c r="A1212" s="107" t="s">
        <v>14804</v>
      </c>
      <c r="D1212" s="107" t="s">
        <v>12087</v>
      </c>
      <c r="E1212" s="107">
        <f t="shared" si="18"/>
        <v>2730001000</v>
      </c>
      <c r="F1212" s="107" t="s">
        <v>14806</v>
      </c>
      <c r="G1212" s="107" t="s">
        <v>9158</v>
      </c>
      <c r="H1212" s="107" t="s">
        <v>9159</v>
      </c>
      <c r="I1212" s="107" t="s">
        <v>15138</v>
      </c>
    </row>
    <row r="1213" spans="1:12" hidden="1" x14ac:dyDescent="0.2">
      <c r="A1213" s="107" t="s">
        <v>14804</v>
      </c>
      <c r="D1213" s="107" t="s">
        <v>9160</v>
      </c>
      <c r="E1213" s="107">
        <f t="shared" si="18"/>
        <v>2730050000</v>
      </c>
      <c r="F1213" s="107" t="s">
        <v>14806</v>
      </c>
      <c r="G1213" s="107" t="s">
        <v>9158</v>
      </c>
      <c r="H1213" s="107" t="s">
        <v>9161</v>
      </c>
      <c r="I1213" s="107" t="s">
        <v>15138</v>
      </c>
    </row>
    <row r="1214" spans="1:12" hidden="1" x14ac:dyDescent="0.2">
      <c r="A1214" s="107" t="s">
        <v>14804</v>
      </c>
      <c r="D1214" s="107" t="s">
        <v>6245</v>
      </c>
      <c r="E1214" s="107">
        <f t="shared" si="18"/>
        <v>2730100000</v>
      </c>
      <c r="F1214" s="107" t="s">
        <v>14806</v>
      </c>
      <c r="G1214" s="107" t="s">
        <v>9158</v>
      </c>
      <c r="H1214" s="107" t="s">
        <v>10409</v>
      </c>
      <c r="I1214" s="107" t="s">
        <v>15138</v>
      </c>
    </row>
    <row r="1215" spans="1:12" hidden="1" x14ac:dyDescent="0.2">
      <c r="A1215" s="107" t="s">
        <v>14804</v>
      </c>
      <c r="D1215" s="107" t="s">
        <v>6246</v>
      </c>
      <c r="E1215" s="107">
        <f t="shared" si="18"/>
        <v>2730100001</v>
      </c>
      <c r="F1215" s="107" t="s">
        <v>14806</v>
      </c>
      <c r="G1215" s="107" t="s">
        <v>9158</v>
      </c>
      <c r="H1215" s="107" t="s">
        <v>10409</v>
      </c>
      <c r="I1215" s="107" t="s">
        <v>6247</v>
      </c>
    </row>
    <row r="1216" spans="1:12" hidden="1" x14ac:dyDescent="0.2">
      <c r="A1216" s="107" t="s">
        <v>14804</v>
      </c>
      <c r="D1216" s="107" t="s">
        <v>6248</v>
      </c>
      <c r="E1216" s="107">
        <f t="shared" si="18"/>
        <v>2740001000</v>
      </c>
      <c r="F1216" s="107" t="s">
        <v>14806</v>
      </c>
      <c r="G1216" s="107" t="s">
        <v>6249</v>
      </c>
      <c r="H1216" s="107" t="s">
        <v>6250</v>
      </c>
      <c r="I1216" s="107" t="s">
        <v>15138</v>
      </c>
    </row>
    <row r="1217" spans="1:12" hidden="1" x14ac:dyDescent="0.2">
      <c r="A1217" s="107" t="s">
        <v>14804</v>
      </c>
      <c r="D1217" s="107" t="s">
        <v>6251</v>
      </c>
      <c r="E1217" s="107">
        <f t="shared" si="18"/>
        <v>2740020000</v>
      </c>
      <c r="F1217" s="107" t="s">
        <v>14806</v>
      </c>
      <c r="G1217" s="107" t="s">
        <v>6249</v>
      </c>
      <c r="H1217" s="107" t="s">
        <v>14976</v>
      </c>
      <c r="I1217" s="107" t="s">
        <v>15138</v>
      </c>
    </row>
    <row r="1218" spans="1:12" hidden="1" x14ac:dyDescent="0.2">
      <c r="A1218" s="107" t="s">
        <v>14804</v>
      </c>
      <c r="D1218" s="107" t="s">
        <v>6252</v>
      </c>
      <c r="E1218" s="107">
        <f t="shared" ref="E1218:E1281" si="19">VALUE(D1218)</f>
        <v>2740020010</v>
      </c>
      <c r="F1218" s="107" t="s">
        <v>14806</v>
      </c>
      <c r="G1218" s="107" t="s">
        <v>6249</v>
      </c>
      <c r="H1218" s="107" t="s">
        <v>14976</v>
      </c>
      <c r="I1218" s="107" t="s">
        <v>6253</v>
      </c>
    </row>
    <row r="1219" spans="1:12" hidden="1" x14ac:dyDescent="0.2">
      <c r="A1219" s="107" t="s">
        <v>14804</v>
      </c>
      <c r="D1219" s="107" t="s">
        <v>6254</v>
      </c>
      <c r="E1219" s="107">
        <f t="shared" si="19"/>
        <v>2740030000</v>
      </c>
      <c r="F1219" s="107" t="s">
        <v>14806</v>
      </c>
      <c r="G1219" s="107" t="s">
        <v>6249</v>
      </c>
      <c r="H1219" s="107" t="s">
        <v>6255</v>
      </c>
      <c r="I1219" s="107" t="s">
        <v>15138</v>
      </c>
    </row>
    <row r="1220" spans="1:12" hidden="1" x14ac:dyDescent="0.2">
      <c r="A1220" s="107" t="s">
        <v>14804</v>
      </c>
      <c r="D1220" s="107" t="s">
        <v>6256</v>
      </c>
      <c r="E1220" s="107">
        <f t="shared" si="19"/>
        <v>2740030010</v>
      </c>
      <c r="F1220" s="107" t="s">
        <v>14806</v>
      </c>
      <c r="G1220" s="107" t="s">
        <v>6249</v>
      </c>
      <c r="H1220" s="107" t="s">
        <v>6255</v>
      </c>
      <c r="I1220" s="107" t="s">
        <v>6253</v>
      </c>
    </row>
    <row r="1221" spans="1:12" hidden="1" x14ac:dyDescent="0.2">
      <c r="A1221" s="107" t="s">
        <v>14804</v>
      </c>
      <c r="D1221" s="107" t="s">
        <v>6257</v>
      </c>
      <c r="E1221" s="107">
        <f t="shared" si="19"/>
        <v>2740040000</v>
      </c>
      <c r="F1221" s="107" t="s">
        <v>14806</v>
      </c>
      <c r="G1221" s="107" t="s">
        <v>6249</v>
      </c>
      <c r="H1221" s="107" t="s">
        <v>6258</v>
      </c>
      <c r="I1221" s="107" t="s">
        <v>15138</v>
      </c>
    </row>
    <row r="1222" spans="1:12" hidden="1" x14ac:dyDescent="0.2">
      <c r="A1222" s="107" t="s">
        <v>14804</v>
      </c>
      <c r="D1222" s="107" t="s">
        <v>6259</v>
      </c>
      <c r="E1222" s="107">
        <f t="shared" si="19"/>
        <v>2740040010</v>
      </c>
      <c r="F1222" s="107" t="s">
        <v>14806</v>
      </c>
      <c r="G1222" s="107" t="s">
        <v>6249</v>
      </c>
      <c r="H1222" s="107" t="s">
        <v>6258</v>
      </c>
      <c r="I1222" s="107" t="s">
        <v>6253</v>
      </c>
    </row>
    <row r="1223" spans="1:12" hidden="1" x14ac:dyDescent="0.2">
      <c r="A1223" s="107" t="s">
        <v>6260</v>
      </c>
      <c r="D1223" s="107" t="s">
        <v>6261</v>
      </c>
      <c r="E1223" s="107">
        <f t="shared" si="19"/>
        <v>2260000000</v>
      </c>
      <c r="F1223" s="107" t="s">
        <v>13306</v>
      </c>
      <c r="G1223" s="107" t="s">
        <v>6262</v>
      </c>
      <c r="H1223" s="107" t="s">
        <v>6263</v>
      </c>
      <c r="I1223" s="107" t="s">
        <v>6264</v>
      </c>
    </row>
    <row r="1224" spans="1:12" hidden="1" x14ac:dyDescent="0.2">
      <c r="A1224" s="107" t="s">
        <v>6260</v>
      </c>
      <c r="D1224" s="107" t="s">
        <v>6265</v>
      </c>
      <c r="E1224" s="107">
        <f t="shared" si="19"/>
        <v>2260001000</v>
      </c>
      <c r="F1224" s="107" t="s">
        <v>13306</v>
      </c>
      <c r="G1224" s="107" t="s">
        <v>6262</v>
      </c>
      <c r="H1224" s="107" t="s">
        <v>6266</v>
      </c>
      <c r="I1224" s="107" t="s">
        <v>15138</v>
      </c>
    </row>
    <row r="1225" spans="1:12" hidden="1" x14ac:dyDescent="0.2">
      <c r="A1225" s="107" t="s">
        <v>6260</v>
      </c>
      <c r="D1225" s="107" t="s">
        <v>6267</v>
      </c>
      <c r="E1225" s="107">
        <f t="shared" si="19"/>
        <v>2260001010</v>
      </c>
      <c r="F1225" s="107" t="s">
        <v>13306</v>
      </c>
      <c r="G1225" s="107" t="s">
        <v>6262</v>
      </c>
      <c r="H1225" s="107" t="s">
        <v>6266</v>
      </c>
      <c r="I1225" s="107" t="s">
        <v>6268</v>
      </c>
    </row>
    <row r="1226" spans="1:12" hidden="1" x14ac:dyDescent="0.2">
      <c r="A1226" s="107" t="s">
        <v>6260</v>
      </c>
      <c r="D1226" s="107" t="s">
        <v>6269</v>
      </c>
      <c r="E1226" s="107">
        <f t="shared" si="19"/>
        <v>2260001020</v>
      </c>
      <c r="F1226" s="107" t="s">
        <v>13306</v>
      </c>
      <c r="G1226" s="107" t="s">
        <v>6262</v>
      </c>
      <c r="H1226" s="107" t="s">
        <v>6266</v>
      </c>
      <c r="I1226" s="107" t="s">
        <v>6270</v>
      </c>
    </row>
    <row r="1227" spans="1:12" hidden="1" x14ac:dyDescent="0.2">
      <c r="A1227" s="107" t="s">
        <v>6260</v>
      </c>
      <c r="D1227" s="107" t="s">
        <v>6271</v>
      </c>
      <c r="E1227" s="107">
        <f t="shared" si="19"/>
        <v>2260001030</v>
      </c>
      <c r="F1227" s="107" t="s">
        <v>13306</v>
      </c>
      <c r="G1227" s="107" t="s">
        <v>6262</v>
      </c>
      <c r="H1227" s="107" t="s">
        <v>6266</v>
      </c>
      <c r="I1227" s="107" t="s">
        <v>6272</v>
      </c>
      <c r="K1227" s="109">
        <v>37342</v>
      </c>
      <c r="L1227" s="107" t="s">
        <v>6273</v>
      </c>
    </row>
    <row r="1228" spans="1:12" hidden="1" x14ac:dyDescent="0.2">
      <c r="A1228" s="107" t="s">
        <v>6260</v>
      </c>
      <c r="D1228" s="107" t="s">
        <v>6274</v>
      </c>
      <c r="E1228" s="107">
        <f t="shared" si="19"/>
        <v>2260001040</v>
      </c>
      <c r="F1228" s="107" t="s">
        <v>13306</v>
      </c>
      <c r="G1228" s="107" t="s">
        <v>6262</v>
      </c>
      <c r="H1228" s="107" t="s">
        <v>6266</v>
      </c>
      <c r="I1228" s="107" t="s">
        <v>6275</v>
      </c>
    </row>
    <row r="1229" spans="1:12" hidden="1" x14ac:dyDescent="0.2">
      <c r="A1229" s="107" t="s">
        <v>6260</v>
      </c>
      <c r="D1229" s="107" t="s">
        <v>6276</v>
      </c>
      <c r="E1229" s="107">
        <f t="shared" si="19"/>
        <v>2260001050</v>
      </c>
      <c r="F1229" s="107" t="s">
        <v>13306</v>
      </c>
      <c r="G1229" s="107" t="s">
        <v>6262</v>
      </c>
      <c r="H1229" s="107" t="s">
        <v>6266</v>
      </c>
      <c r="I1229" s="107" t="s">
        <v>6277</v>
      </c>
    </row>
    <row r="1230" spans="1:12" hidden="1" x14ac:dyDescent="0.2">
      <c r="A1230" s="107" t="s">
        <v>6260</v>
      </c>
      <c r="D1230" s="107" t="s">
        <v>6278</v>
      </c>
      <c r="E1230" s="107">
        <f t="shared" si="19"/>
        <v>2260001060</v>
      </c>
      <c r="F1230" s="107" t="s">
        <v>13306</v>
      </c>
      <c r="G1230" s="107" t="s">
        <v>6262</v>
      </c>
      <c r="H1230" s="107" t="s">
        <v>6266</v>
      </c>
      <c r="I1230" s="107" t="s">
        <v>6279</v>
      </c>
    </row>
    <row r="1231" spans="1:12" hidden="1" x14ac:dyDescent="0.2">
      <c r="A1231" s="107" t="s">
        <v>6260</v>
      </c>
      <c r="D1231" s="107" t="s">
        <v>6280</v>
      </c>
      <c r="E1231" s="107">
        <f t="shared" si="19"/>
        <v>2260002000</v>
      </c>
      <c r="F1231" s="107" t="s">
        <v>13306</v>
      </c>
      <c r="G1231" s="107" t="s">
        <v>6262</v>
      </c>
      <c r="H1231" s="107" t="s">
        <v>6281</v>
      </c>
      <c r="I1231" s="107" t="s">
        <v>15138</v>
      </c>
      <c r="K1231" s="109">
        <v>36504</v>
      </c>
      <c r="L1231" s="107" t="s">
        <v>6282</v>
      </c>
    </row>
    <row r="1232" spans="1:12" hidden="1" x14ac:dyDescent="0.2">
      <c r="A1232" s="107" t="s">
        <v>6260</v>
      </c>
      <c r="D1232" s="107" t="s">
        <v>6283</v>
      </c>
      <c r="E1232" s="107">
        <f t="shared" si="19"/>
        <v>2260002003</v>
      </c>
      <c r="F1232" s="107" t="s">
        <v>13306</v>
      </c>
      <c r="G1232" s="107" t="s">
        <v>6262</v>
      </c>
      <c r="H1232" s="107" t="s">
        <v>6281</v>
      </c>
      <c r="I1232" s="107" t="s">
        <v>6284</v>
      </c>
      <c r="K1232" s="109">
        <v>36504</v>
      </c>
      <c r="L1232" s="107" t="s">
        <v>6285</v>
      </c>
    </row>
    <row r="1233" spans="1:12" hidden="1" x14ac:dyDescent="0.2">
      <c r="A1233" s="107" t="s">
        <v>6260</v>
      </c>
      <c r="D1233" s="107" t="s">
        <v>6286</v>
      </c>
      <c r="E1233" s="107">
        <f t="shared" si="19"/>
        <v>2260002006</v>
      </c>
      <c r="F1233" s="107" t="s">
        <v>13306</v>
      </c>
      <c r="G1233" s="107" t="s">
        <v>6262</v>
      </c>
      <c r="H1233" s="107" t="s">
        <v>6281</v>
      </c>
      <c r="I1233" s="107" t="s">
        <v>6287</v>
      </c>
    </row>
    <row r="1234" spans="1:12" hidden="1" x14ac:dyDescent="0.2">
      <c r="A1234" s="107" t="s">
        <v>6260</v>
      </c>
      <c r="D1234" s="107" t="s">
        <v>6288</v>
      </c>
      <c r="E1234" s="107">
        <f t="shared" si="19"/>
        <v>2260002009</v>
      </c>
      <c r="F1234" s="107" t="s">
        <v>13306</v>
      </c>
      <c r="G1234" s="107" t="s">
        <v>6262</v>
      </c>
      <c r="H1234" s="107" t="s">
        <v>6281</v>
      </c>
      <c r="I1234" s="107" t="s">
        <v>6289</v>
      </c>
    </row>
    <row r="1235" spans="1:12" hidden="1" x14ac:dyDescent="0.2">
      <c r="A1235" s="107" t="s">
        <v>6260</v>
      </c>
      <c r="D1235" s="107" t="s">
        <v>6290</v>
      </c>
      <c r="E1235" s="107">
        <f t="shared" si="19"/>
        <v>2260002012</v>
      </c>
      <c r="F1235" s="107" t="s">
        <v>13306</v>
      </c>
      <c r="G1235" s="107" t="s">
        <v>6262</v>
      </c>
      <c r="H1235" s="107" t="s">
        <v>6281</v>
      </c>
      <c r="I1235" s="107" t="s">
        <v>6291</v>
      </c>
      <c r="K1235" s="109">
        <v>36504</v>
      </c>
      <c r="L1235" s="107" t="s">
        <v>6292</v>
      </c>
    </row>
    <row r="1236" spans="1:12" hidden="1" x14ac:dyDescent="0.2">
      <c r="A1236" s="107" t="s">
        <v>6260</v>
      </c>
      <c r="D1236" s="107" t="s">
        <v>6293</v>
      </c>
      <c r="E1236" s="107">
        <f t="shared" si="19"/>
        <v>2260002015</v>
      </c>
      <c r="F1236" s="107" t="s">
        <v>13306</v>
      </c>
      <c r="G1236" s="107" t="s">
        <v>6262</v>
      </c>
      <c r="H1236" s="107" t="s">
        <v>6281</v>
      </c>
      <c r="I1236" s="107" t="s">
        <v>6294</v>
      </c>
    </row>
    <row r="1237" spans="1:12" hidden="1" x14ac:dyDescent="0.2">
      <c r="A1237" s="107" t="s">
        <v>6260</v>
      </c>
      <c r="D1237" s="107" t="s">
        <v>6295</v>
      </c>
      <c r="E1237" s="107">
        <f t="shared" si="19"/>
        <v>2260002018</v>
      </c>
      <c r="F1237" s="107" t="s">
        <v>13306</v>
      </c>
      <c r="G1237" s="107" t="s">
        <v>6262</v>
      </c>
      <c r="H1237" s="107" t="s">
        <v>6281</v>
      </c>
      <c r="I1237" s="107" t="s">
        <v>6296</v>
      </c>
    </row>
    <row r="1238" spans="1:12" hidden="1" x14ac:dyDescent="0.2">
      <c r="A1238" s="107" t="s">
        <v>6260</v>
      </c>
      <c r="D1238" s="107" t="s">
        <v>6297</v>
      </c>
      <c r="E1238" s="107">
        <f t="shared" si="19"/>
        <v>2260002021</v>
      </c>
      <c r="F1238" s="107" t="s">
        <v>13306</v>
      </c>
      <c r="G1238" s="107" t="s">
        <v>6262</v>
      </c>
      <c r="H1238" s="107" t="s">
        <v>6281</v>
      </c>
      <c r="I1238" s="107" t="s">
        <v>6298</v>
      </c>
    </row>
    <row r="1239" spans="1:12" hidden="1" x14ac:dyDescent="0.2">
      <c r="A1239" s="107" t="s">
        <v>6260</v>
      </c>
      <c r="D1239" s="107" t="s">
        <v>6299</v>
      </c>
      <c r="E1239" s="107">
        <f t="shared" si="19"/>
        <v>2260002024</v>
      </c>
      <c r="F1239" s="107" t="s">
        <v>13306</v>
      </c>
      <c r="G1239" s="107" t="s">
        <v>6262</v>
      </c>
      <c r="H1239" s="107" t="s">
        <v>6281</v>
      </c>
      <c r="I1239" s="107" t="s">
        <v>9177</v>
      </c>
    </row>
    <row r="1240" spans="1:12" hidden="1" x14ac:dyDescent="0.2">
      <c r="A1240" s="107" t="s">
        <v>6260</v>
      </c>
      <c r="D1240" s="107" t="s">
        <v>9178</v>
      </c>
      <c r="E1240" s="107">
        <f t="shared" si="19"/>
        <v>2260002027</v>
      </c>
      <c r="F1240" s="107" t="s">
        <v>13306</v>
      </c>
      <c r="G1240" s="107" t="s">
        <v>6262</v>
      </c>
      <c r="H1240" s="107" t="s">
        <v>6281</v>
      </c>
      <c r="I1240" s="107" t="s">
        <v>9179</v>
      </c>
      <c r="K1240" s="109">
        <v>36504</v>
      </c>
      <c r="L1240" s="107" t="s">
        <v>9180</v>
      </c>
    </row>
    <row r="1241" spans="1:12" hidden="1" x14ac:dyDescent="0.2">
      <c r="A1241" s="107" t="s">
        <v>6260</v>
      </c>
      <c r="D1241" s="107" t="s">
        <v>9181</v>
      </c>
      <c r="E1241" s="107">
        <f t="shared" si="19"/>
        <v>2260002030</v>
      </c>
      <c r="F1241" s="107" t="s">
        <v>13306</v>
      </c>
      <c r="G1241" s="107" t="s">
        <v>6262</v>
      </c>
      <c r="H1241" s="107" t="s">
        <v>6281</v>
      </c>
      <c r="I1241" s="107" t="s">
        <v>9182</v>
      </c>
    </row>
    <row r="1242" spans="1:12" hidden="1" x14ac:dyDescent="0.2">
      <c r="A1242" s="107" t="s">
        <v>6260</v>
      </c>
      <c r="D1242" s="107" t="s">
        <v>9183</v>
      </c>
      <c r="E1242" s="107">
        <f t="shared" si="19"/>
        <v>2260002033</v>
      </c>
      <c r="F1242" s="107" t="s">
        <v>13306</v>
      </c>
      <c r="G1242" s="107" t="s">
        <v>6262</v>
      </c>
      <c r="H1242" s="107" t="s">
        <v>6281</v>
      </c>
      <c r="I1242" s="107" t="s">
        <v>9184</v>
      </c>
    </row>
    <row r="1243" spans="1:12" hidden="1" x14ac:dyDescent="0.2">
      <c r="A1243" s="107" t="s">
        <v>6260</v>
      </c>
      <c r="D1243" s="107" t="s">
        <v>9185</v>
      </c>
      <c r="E1243" s="107">
        <f t="shared" si="19"/>
        <v>2260002036</v>
      </c>
      <c r="F1243" s="107" t="s">
        <v>13306</v>
      </c>
      <c r="G1243" s="107" t="s">
        <v>6262</v>
      </c>
      <c r="H1243" s="107" t="s">
        <v>6281</v>
      </c>
      <c r="I1243" s="107" t="s">
        <v>9186</v>
      </c>
    </row>
    <row r="1244" spans="1:12" hidden="1" x14ac:dyDescent="0.2">
      <c r="A1244" s="107" t="s">
        <v>6260</v>
      </c>
      <c r="D1244" s="107" t="s">
        <v>9187</v>
      </c>
      <c r="E1244" s="107">
        <f t="shared" si="19"/>
        <v>2260002039</v>
      </c>
      <c r="F1244" s="107" t="s">
        <v>13306</v>
      </c>
      <c r="G1244" s="107" t="s">
        <v>6262</v>
      </c>
      <c r="H1244" s="107" t="s">
        <v>6281</v>
      </c>
      <c r="I1244" s="107" t="s">
        <v>9188</v>
      </c>
    </row>
    <row r="1245" spans="1:12" hidden="1" x14ac:dyDescent="0.2">
      <c r="A1245" s="107" t="s">
        <v>6260</v>
      </c>
      <c r="D1245" s="107" t="s">
        <v>9189</v>
      </c>
      <c r="E1245" s="107">
        <f t="shared" si="19"/>
        <v>2260002042</v>
      </c>
      <c r="F1245" s="107" t="s">
        <v>13306</v>
      </c>
      <c r="G1245" s="107" t="s">
        <v>6262</v>
      </c>
      <c r="H1245" s="107" t="s">
        <v>6281</v>
      </c>
      <c r="I1245" s="107" t="s">
        <v>9190</v>
      </c>
    </row>
    <row r="1246" spans="1:12" hidden="1" x14ac:dyDescent="0.2">
      <c r="A1246" s="107" t="s">
        <v>6260</v>
      </c>
      <c r="D1246" s="107" t="s">
        <v>9191</v>
      </c>
      <c r="E1246" s="107">
        <f t="shared" si="19"/>
        <v>2260002045</v>
      </c>
      <c r="F1246" s="107" t="s">
        <v>13306</v>
      </c>
      <c r="G1246" s="107" t="s">
        <v>6262</v>
      </c>
      <c r="H1246" s="107" t="s">
        <v>6281</v>
      </c>
      <c r="I1246" s="107" t="s">
        <v>9192</v>
      </c>
    </row>
    <row r="1247" spans="1:12" hidden="1" x14ac:dyDescent="0.2">
      <c r="A1247" s="107" t="s">
        <v>6260</v>
      </c>
      <c r="D1247" s="107" t="s">
        <v>9193</v>
      </c>
      <c r="E1247" s="107">
        <f t="shared" si="19"/>
        <v>2260002048</v>
      </c>
      <c r="F1247" s="107" t="s">
        <v>13306</v>
      </c>
      <c r="G1247" s="107" t="s">
        <v>6262</v>
      </c>
      <c r="H1247" s="107" t="s">
        <v>6281</v>
      </c>
      <c r="I1247" s="107" t="s">
        <v>9194</v>
      </c>
    </row>
    <row r="1248" spans="1:12" hidden="1" x14ac:dyDescent="0.2">
      <c r="A1248" s="107" t="s">
        <v>6260</v>
      </c>
      <c r="D1248" s="107" t="s">
        <v>9195</v>
      </c>
      <c r="E1248" s="107">
        <f t="shared" si="19"/>
        <v>2260002051</v>
      </c>
      <c r="F1248" s="107" t="s">
        <v>13306</v>
      </c>
      <c r="G1248" s="107" t="s">
        <v>6262</v>
      </c>
      <c r="H1248" s="107" t="s">
        <v>6281</v>
      </c>
      <c r="I1248" s="107" t="s">
        <v>9196</v>
      </c>
    </row>
    <row r="1249" spans="1:12" hidden="1" x14ac:dyDescent="0.2">
      <c r="A1249" s="107" t="s">
        <v>6260</v>
      </c>
      <c r="D1249" s="107" t="s">
        <v>9197</v>
      </c>
      <c r="E1249" s="107">
        <f t="shared" si="19"/>
        <v>2260002054</v>
      </c>
      <c r="F1249" s="107" t="s">
        <v>13306</v>
      </c>
      <c r="G1249" s="107" t="s">
        <v>6262</v>
      </c>
      <c r="H1249" s="107" t="s">
        <v>6281</v>
      </c>
      <c r="I1249" s="107" t="s">
        <v>9198</v>
      </c>
    </row>
    <row r="1250" spans="1:12" hidden="1" x14ac:dyDescent="0.2">
      <c r="A1250" s="107" t="s">
        <v>6260</v>
      </c>
      <c r="D1250" s="107" t="s">
        <v>9199</v>
      </c>
      <c r="E1250" s="107">
        <f t="shared" si="19"/>
        <v>2260002057</v>
      </c>
      <c r="F1250" s="107" t="s">
        <v>13306</v>
      </c>
      <c r="G1250" s="107" t="s">
        <v>6262</v>
      </c>
      <c r="H1250" s="107" t="s">
        <v>6281</v>
      </c>
      <c r="I1250" s="107" t="s">
        <v>9200</v>
      </c>
    </row>
    <row r="1251" spans="1:12" hidden="1" x14ac:dyDescent="0.2">
      <c r="A1251" s="107" t="s">
        <v>6260</v>
      </c>
      <c r="D1251" s="107" t="s">
        <v>9201</v>
      </c>
      <c r="E1251" s="107">
        <f t="shared" si="19"/>
        <v>2260002060</v>
      </c>
      <c r="F1251" s="107" t="s">
        <v>13306</v>
      </c>
      <c r="G1251" s="107" t="s">
        <v>6262</v>
      </c>
      <c r="H1251" s="107" t="s">
        <v>6281</v>
      </c>
      <c r="I1251" s="107" t="s">
        <v>9202</v>
      </c>
    </row>
    <row r="1252" spans="1:12" hidden="1" x14ac:dyDescent="0.2">
      <c r="A1252" s="107" t="s">
        <v>6260</v>
      </c>
      <c r="D1252" s="107" t="s">
        <v>9203</v>
      </c>
      <c r="E1252" s="107">
        <f t="shared" si="19"/>
        <v>2260002063</v>
      </c>
      <c r="F1252" s="107" t="s">
        <v>13306</v>
      </c>
      <c r="G1252" s="107" t="s">
        <v>6262</v>
      </c>
      <c r="H1252" s="107" t="s">
        <v>6281</v>
      </c>
      <c r="I1252" s="107" t="s">
        <v>9204</v>
      </c>
      <c r="K1252" s="109">
        <v>36504</v>
      </c>
      <c r="L1252" s="107" t="s">
        <v>9205</v>
      </c>
    </row>
    <row r="1253" spans="1:12" hidden="1" x14ac:dyDescent="0.2">
      <c r="A1253" s="107" t="s">
        <v>6260</v>
      </c>
      <c r="D1253" s="107" t="s">
        <v>9206</v>
      </c>
      <c r="E1253" s="107">
        <f t="shared" si="19"/>
        <v>2260002066</v>
      </c>
      <c r="F1253" s="107" t="s">
        <v>13306</v>
      </c>
      <c r="G1253" s="107" t="s">
        <v>6262</v>
      </c>
      <c r="H1253" s="107" t="s">
        <v>6281</v>
      </c>
      <c r="I1253" s="107" t="s">
        <v>9207</v>
      </c>
    </row>
    <row r="1254" spans="1:12" hidden="1" x14ac:dyDescent="0.2">
      <c r="A1254" s="107" t="s">
        <v>6260</v>
      </c>
      <c r="D1254" s="107" t="s">
        <v>9208</v>
      </c>
      <c r="E1254" s="107">
        <f t="shared" si="19"/>
        <v>2260002069</v>
      </c>
      <c r="F1254" s="107" t="s">
        <v>13306</v>
      </c>
      <c r="G1254" s="107" t="s">
        <v>6262</v>
      </c>
      <c r="H1254" s="107" t="s">
        <v>6281</v>
      </c>
      <c r="I1254" s="107" t="s">
        <v>9209</v>
      </c>
      <c r="K1254" s="109">
        <v>36504</v>
      </c>
      <c r="L1254" s="107" t="s">
        <v>9205</v>
      </c>
    </row>
    <row r="1255" spans="1:12" hidden="1" x14ac:dyDescent="0.2">
      <c r="A1255" s="107" t="s">
        <v>6260</v>
      </c>
      <c r="D1255" s="107" t="s">
        <v>9210</v>
      </c>
      <c r="E1255" s="107">
        <f t="shared" si="19"/>
        <v>2260002072</v>
      </c>
      <c r="F1255" s="107" t="s">
        <v>13306</v>
      </c>
      <c r="G1255" s="107" t="s">
        <v>6262</v>
      </c>
      <c r="H1255" s="107" t="s">
        <v>6281</v>
      </c>
      <c r="I1255" s="107" t="s">
        <v>9211</v>
      </c>
    </row>
    <row r="1256" spans="1:12" hidden="1" x14ac:dyDescent="0.2">
      <c r="A1256" s="107" t="s">
        <v>6260</v>
      </c>
      <c r="D1256" s="107" t="s">
        <v>9212</v>
      </c>
      <c r="E1256" s="107">
        <f t="shared" si="19"/>
        <v>2260002075</v>
      </c>
      <c r="F1256" s="107" t="s">
        <v>13306</v>
      </c>
      <c r="G1256" s="107" t="s">
        <v>6262</v>
      </c>
      <c r="H1256" s="107" t="s">
        <v>6281</v>
      </c>
      <c r="I1256" s="107" t="s">
        <v>9213</v>
      </c>
    </row>
    <row r="1257" spans="1:12" hidden="1" x14ac:dyDescent="0.2">
      <c r="A1257" s="107" t="s">
        <v>6260</v>
      </c>
      <c r="D1257" s="107" t="s">
        <v>9214</v>
      </c>
      <c r="E1257" s="107">
        <f t="shared" si="19"/>
        <v>2260002078</v>
      </c>
      <c r="F1257" s="107" t="s">
        <v>13306</v>
      </c>
      <c r="G1257" s="107" t="s">
        <v>6262</v>
      </c>
      <c r="H1257" s="107" t="s">
        <v>6281</v>
      </c>
      <c r="I1257" s="107" t="s">
        <v>9215</v>
      </c>
    </row>
    <row r="1258" spans="1:12" hidden="1" x14ac:dyDescent="0.2">
      <c r="A1258" s="107" t="s">
        <v>6260</v>
      </c>
      <c r="D1258" s="107" t="s">
        <v>9216</v>
      </c>
      <c r="E1258" s="107">
        <f t="shared" si="19"/>
        <v>2260002081</v>
      </c>
      <c r="F1258" s="107" t="s">
        <v>13306</v>
      </c>
      <c r="G1258" s="107" t="s">
        <v>6262</v>
      </c>
      <c r="H1258" s="107" t="s">
        <v>6281</v>
      </c>
      <c r="I1258" s="107" t="s">
        <v>9217</v>
      </c>
    </row>
    <row r="1259" spans="1:12" hidden="1" x14ac:dyDescent="0.2">
      <c r="A1259" s="107" t="s">
        <v>6260</v>
      </c>
      <c r="D1259" s="107" t="s">
        <v>9218</v>
      </c>
      <c r="E1259" s="107">
        <f t="shared" si="19"/>
        <v>2260003000</v>
      </c>
      <c r="F1259" s="107" t="s">
        <v>13306</v>
      </c>
      <c r="G1259" s="107" t="s">
        <v>6262</v>
      </c>
      <c r="H1259" s="107" t="s">
        <v>9219</v>
      </c>
      <c r="I1259" s="107" t="s">
        <v>15138</v>
      </c>
    </row>
    <row r="1260" spans="1:12" hidden="1" x14ac:dyDescent="0.2">
      <c r="A1260" s="107" t="s">
        <v>6260</v>
      </c>
      <c r="D1260" s="107" t="s">
        <v>9220</v>
      </c>
      <c r="E1260" s="107">
        <f t="shared" si="19"/>
        <v>2260003010</v>
      </c>
      <c r="F1260" s="107" t="s">
        <v>13306</v>
      </c>
      <c r="G1260" s="107" t="s">
        <v>6262</v>
      </c>
      <c r="H1260" s="107" t="s">
        <v>9219</v>
      </c>
      <c r="I1260" s="107" t="s">
        <v>9221</v>
      </c>
    </row>
    <row r="1261" spans="1:12" hidden="1" x14ac:dyDescent="0.2">
      <c r="A1261" s="107" t="s">
        <v>6260</v>
      </c>
      <c r="D1261" s="107" t="s">
        <v>9222</v>
      </c>
      <c r="E1261" s="107">
        <f t="shared" si="19"/>
        <v>2260003020</v>
      </c>
      <c r="F1261" s="107" t="s">
        <v>13306</v>
      </c>
      <c r="G1261" s="107" t="s">
        <v>6262</v>
      </c>
      <c r="H1261" s="107" t="s">
        <v>9219</v>
      </c>
      <c r="I1261" s="107" t="s">
        <v>9223</v>
      </c>
    </row>
    <row r="1262" spans="1:12" hidden="1" x14ac:dyDescent="0.2">
      <c r="A1262" s="107" t="s">
        <v>6260</v>
      </c>
      <c r="D1262" s="107" t="s">
        <v>9224</v>
      </c>
      <c r="E1262" s="107">
        <f t="shared" si="19"/>
        <v>2260003030</v>
      </c>
      <c r="F1262" s="107" t="s">
        <v>13306</v>
      </c>
      <c r="G1262" s="107" t="s">
        <v>6262</v>
      </c>
      <c r="H1262" s="107" t="s">
        <v>9219</v>
      </c>
      <c r="I1262" s="107" t="s">
        <v>9225</v>
      </c>
    </row>
    <row r="1263" spans="1:12" hidden="1" x14ac:dyDescent="0.2">
      <c r="A1263" s="107" t="s">
        <v>6260</v>
      </c>
      <c r="D1263" s="107" t="s">
        <v>9226</v>
      </c>
      <c r="E1263" s="107">
        <f t="shared" si="19"/>
        <v>2260003040</v>
      </c>
      <c r="F1263" s="107" t="s">
        <v>13306</v>
      </c>
      <c r="G1263" s="107" t="s">
        <v>6262</v>
      </c>
      <c r="H1263" s="107" t="s">
        <v>9219</v>
      </c>
      <c r="I1263" s="107" t="s">
        <v>9227</v>
      </c>
    </row>
    <row r="1264" spans="1:12" hidden="1" x14ac:dyDescent="0.2">
      <c r="A1264" s="107" t="s">
        <v>6260</v>
      </c>
      <c r="D1264" s="107" t="s">
        <v>9228</v>
      </c>
      <c r="E1264" s="107">
        <f t="shared" si="19"/>
        <v>2260003050</v>
      </c>
      <c r="F1264" s="107" t="s">
        <v>13306</v>
      </c>
      <c r="G1264" s="107" t="s">
        <v>6262</v>
      </c>
      <c r="H1264" s="107" t="s">
        <v>9219</v>
      </c>
      <c r="I1264" s="107" t="s">
        <v>9229</v>
      </c>
    </row>
    <row r="1265" spans="1:12" hidden="1" x14ac:dyDescent="0.2">
      <c r="A1265" s="107" t="s">
        <v>6260</v>
      </c>
      <c r="D1265" s="107" t="s">
        <v>9230</v>
      </c>
      <c r="E1265" s="107">
        <f t="shared" si="19"/>
        <v>2260003060</v>
      </c>
      <c r="F1265" s="107" t="s">
        <v>13306</v>
      </c>
      <c r="G1265" s="107" t="s">
        <v>6262</v>
      </c>
      <c r="H1265" s="107" t="s">
        <v>9219</v>
      </c>
      <c r="I1265" s="107" t="s">
        <v>9231</v>
      </c>
      <c r="J1265" s="109">
        <v>36504</v>
      </c>
    </row>
    <row r="1266" spans="1:12" hidden="1" x14ac:dyDescent="0.2">
      <c r="A1266" s="107" t="s">
        <v>6260</v>
      </c>
      <c r="D1266" s="107" t="s">
        <v>9232</v>
      </c>
      <c r="E1266" s="107">
        <f t="shared" si="19"/>
        <v>2260003070</v>
      </c>
      <c r="F1266" s="107" t="s">
        <v>13306</v>
      </c>
      <c r="G1266" s="107" t="s">
        <v>6262</v>
      </c>
      <c r="H1266" s="107" t="s">
        <v>9219</v>
      </c>
      <c r="I1266" s="107" t="s">
        <v>9233</v>
      </c>
      <c r="J1266" s="109">
        <v>36504</v>
      </c>
    </row>
    <row r="1267" spans="1:12" hidden="1" x14ac:dyDescent="0.2">
      <c r="A1267" s="107" t="s">
        <v>6260</v>
      </c>
      <c r="D1267" s="107" t="s">
        <v>9234</v>
      </c>
      <c r="E1267" s="107">
        <f t="shared" si="19"/>
        <v>2260004000</v>
      </c>
      <c r="F1267" s="107" t="s">
        <v>13306</v>
      </c>
      <c r="G1267" s="107" t="s">
        <v>6262</v>
      </c>
      <c r="H1267" s="107" t="s">
        <v>9235</v>
      </c>
      <c r="I1267" s="107" t="s">
        <v>6264</v>
      </c>
      <c r="K1267" s="109">
        <v>36515</v>
      </c>
      <c r="L1267" s="107" t="s">
        <v>9236</v>
      </c>
    </row>
    <row r="1268" spans="1:12" hidden="1" x14ac:dyDescent="0.2">
      <c r="A1268" s="107" t="s">
        <v>6260</v>
      </c>
      <c r="D1268" s="107" t="s">
        <v>9237</v>
      </c>
      <c r="E1268" s="107">
        <f t="shared" si="19"/>
        <v>2260004010</v>
      </c>
      <c r="F1268" s="107" t="s">
        <v>13306</v>
      </c>
      <c r="G1268" s="107" t="s">
        <v>6262</v>
      </c>
      <c r="H1268" s="107" t="s">
        <v>9235</v>
      </c>
      <c r="I1268" s="107" t="s">
        <v>9238</v>
      </c>
      <c r="K1268" s="109">
        <v>36504</v>
      </c>
      <c r="L1268" s="107" t="s">
        <v>9239</v>
      </c>
    </row>
    <row r="1269" spans="1:12" hidden="1" x14ac:dyDescent="0.2">
      <c r="A1269" s="107" t="s">
        <v>6260</v>
      </c>
      <c r="D1269" s="107" t="s">
        <v>9240</v>
      </c>
      <c r="E1269" s="107">
        <f t="shared" si="19"/>
        <v>2260004011</v>
      </c>
      <c r="F1269" s="107" t="s">
        <v>13306</v>
      </c>
      <c r="G1269" s="107" t="s">
        <v>6262</v>
      </c>
      <c r="H1269" s="107" t="s">
        <v>9235</v>
      </c>
      <c r="I1269" s="107" t="s">
        <v>9241</v>
      </c>
      <c r="J1269" s="109">
        <v>36504</v>
      </c>
    </row>
    <row r="1270" spans="1:12" hidden="1" x14ac:dyDescent="0.2">
      <c r="A1270" s="107" t="s">
        <v>6260</v>
      </c>
      <c r="D1270" s="107" t="s">
        <v>9242</v>
      </c>
      <c r="E1270" s="107">
        <f t="shared" si="19"/>
        <v>2260004015</v>
      </c>
      <c r="F1270" s="107" t="s">
        <v>13306</v>
      </c>
      <c r="G1270" s="107" t="s">
        <v>6262</v>
      </c>
      <c r="H1270" s="107" t="s">
        <v>9235</v>
      </c>
      <c r="I1270" s="107" t="s">
        <v>9243</v>
      </c>
      <c r="K1270" s="109">
        <v>36504</v>
      </c>
      <c r="L1270" s="107" t="s">
        <v>9244</v>
      </c>
    </row>
    <row r="1271" spans="1:12" hidden="1" x14ac:dyDescent="0.2">
      <c r="A1271" s="107" t="s">
        <v>6260</v>
      </c>
      <c r="D1271" s="107" t="s">
        <v>9245</v>
      </c>
      <c r="E1271" s="107">
        <f t="shared" si="19"/>
        <v>2260004016</v>
      </c>
      <c r="F1271" s="107" t="s">
        <v>13306</v>
      </c>
      <c r="G1271" s="107" t="s">
        <v>6262</v>
      </c>
      <c r="H1271" s="107" t="s">
        <v>9235</v>
      </c>
      <c r="I1271" s="107" t="s">
        <v>12119</v>
      </c>
      <c r="J1271" s="109">
        <v>36504</v>
      </c>
    </row>
    <row r="1272" spans="1:12" hidden="1" x14ac:dyDescent="0.2">
      <c r="A1272" s="107" t="s">
        <v>6260</v>
      </c>
      <c r="D1272" s="107" t="s">
        <v>12120</v>
      </c>
      <c r="E1272" s="107">
        <f t="shared" si="19"/>
        <v>2260004020</v>
      </c>
      <c r="F1272" s="107" t="s">
        <v>13306</v>
      </c>
      <c r="G1272" s="107" t="s">
        <v>6262</v>
      </c>
      <c r="H1272" s="107" t="s">
        <v>9235</v>
      </c>
      <c r="I1272" s="107" t="s">
        <v>12121</v>
      </c>
      <c r="K1272" s="109">
        <v>36504</v>
      </c>
      <c r="L1272" s="107" t="s">
        <v>12122</v>
      </c>
    </row>
    <row r="1273" spans="1:12" hidden="1" x14ac:dyDescent="0.2">
      <c r="A1273" s="107" t="s">
        <v>6260</v>
      </c>
      <c r="D1273" s="107" t="s">
        <v>12123</v>
      </c>
      <c r="E1273" s="107">
        <f t="shared" si="19"/>
        <v>2260004021</v>
      </c>
      <c r="F1273" s="107" t="s">
        <v>13306</v>
      </c>
      <c r="G1273" s="107" t="s">
        <v>6262</v>
      </c>
      <c r="H1273" s="107" t="s">
        <v>9235</v>
      </c>
      <c r="I1273" s="107" t="s">
        <v>12124</v>
      </c>
      <c r="J1273" s="109">
        <v>36504</v>
      </c>
    </row>
    <row r="1274" spans="1:12" hidden="1" x14ac:dyDescent="0.2">
      <c r="A1274" s="107" t="s">
        <v>6260</v>
      </c>
      <c r="D1274" s="107" t="s">
        <v>12125</v>
      </c>
      <c r="E1274" s="107">
        <f t="shared" si="19"/>
        <v>2260004025</v>
      </c>
      <c r="F1274" s="107" t="s">
        <v>13306</v>
      </c>
      <c r="G1274" s="107" t="s">
        <v>6262</v>
      </c>
      <c r="H1274" s="107" t="s">
        <v>9235</v>
      </c>
      <c r="I1274" s="107" t="s">
        <v>12126</v>
      </c>
      <c r="K1274" s="109">
        <v>36504</v>
      </c>
      <c r="L1274" s="107" t="s">
        <v>9239</v>
      </c>
    </row>
    <row r="1275" spans="1:12" hidden="1" x14ac:dyDescent="0.2">
      <c r="A1275" s="107" t="s">
        <v>6260</v>
      </c>
      <c r="D1275" s="107" t="s">
        <v>12127</v>
      </c>
      <c r="E1275" s="107">
        <f t="shared" si="19"/>
        <v>2260004026</v>
      </c>
      <c r="F1275" s="107" t="s">
        <v>13306</v>
      </c>
      <c r="G1275" s="107" t="s">
        <v>6262</v>
      </c>
      <c r="H1275" s="107" t="s">
        <v>9235</v>
      </c>
      <c r="I1275" s="107" t="s">
        <v>12128</v>
      </c>
      <c r="J1275" s="109">
        <v>36504</v>
      </c>
    </row>
    <row r="1276" spans="1:12" hidden="1" x14ac:dyDescent="0.2">
      <c r="A1276" s="107" t="s">
        <v>6260</v>
      </c>
      <c r="D1276" s="107" t="s">
        <v>12129</v>
      </c>
      <c r="E1276" s="107">
        <f t="shared" si="19"/>
        <v>2260004030</v>
      </c>
      <c r="F1276" s="107" t="s">
        <v>13306</v>
      </c>
      <c r="G1276" s="107" t="s">
        <v>6262</v>
      </c>
      <c r="H1276" s="107" t="s">
        <v>9235</v>
      </c>
      <c r="I1276" s="107" t="s">
        <v>12130</v>
      </c>
      <c r="K1276" s="109">
        <v>36504</v>
      </c>
      <c r="L1276" s="107" t="s">
        <v>9239</v>
      </c>
    </row>
    <row r="1277" spans="1:12" hidden="1" x14ac:dyDescent="0.2">
      <c r="A1277" s="107" t="s">
        <v>6260</v>
      </c>
      <c r="D1277" s="107" t="s">
        <v>12131</v>
      </c>
      <c r="E1277" s="107">
        <f t="shared" si="19"/>
        <v>2260004031</v>
      </c>
      <c r="F1277" s="107" t="s">
        <v>13306</v>
      </c>
      <c r="G1277" s="107" t="s">
        <v>6262</v>
      </c>
      <c r="H1277" s="107" t="s">
        <v>9235</v>
      </c>
      <c r="I1277" s="107" t="s">
        <v>12132</v>
      </c>
      <c r="J1277" s="109">
        <v>36504</v>
      </c>
    </row>
    <row r="1278" spans="1:12" hidden="1" x14ac:dyDescent="0.2">
      <c r="A1278" s="107" t="s">
        <v>6260</v>
      </c>
      <c r="D1278" s="107" t="s">
        <v>12133</v>
      </c>
      <c r="E1278" s="107">
        <f t="shared" si="19"/>
        <v>2260004035</v>
      </c>
      <c r="F1278" s="107" t="s">
        <v>13306</v>
      </c>
      <c r="G1278" s="107" t="s">
        <v>6262</v>
      </c>
      <c r="H1278" s="107" t="s">
        <v>9235</v>
      </c>
      <c r="I1278" s="107" t="s">
        <v>12134</v>
      </c>
      <c r="K1278" s="109">
        <v>36504</v>
      </c>
      <c r="L1278" s="107" t="s">
        <v>9239</v>
      </c>
    </row>
    <row r="1279" spans="1:12" hidden="1" x14ac:dyDescent="0.2">
      <c r="A1279" s="107" t="s">
        <v>6260</v>
      </c>
      <c r="D1279" s="107" t="s">
        <v>12135</v>
      </c>
      <c r="E1279" s="107">
        <f t="shared" si="19"/>
        <v>2260004036</v>
      </c>
      <c r="F1279" s="107" t="s">
        <v>13306</v>
      </c>
      <c r="G1279" s="107" t="s">
        <v>6262</v>
      </c>
      <c r="H1279" s="107" t="s">
        <v>9235</v>
      </c>
      <c r="I1279" s="107" t="s">
        <v>15147</v>
      </c>
      <c r="J1279" s="109">
        <v>36504</v>
      </c>
    </row>
    <row r="1280" spans="1:12" hidden="1" x14ac:dyDescent="0.2">
      <c r="A1280" s="107" t="s">
        <v>6260</v>
      </c>
      <c r="D1280" s="107" t="s">
        <v>15148</v>
      </c>
      <c r="E1280" s="107">
        <f t="shared" si="19"/>
        <v>2260004040</v>
      </c>
      <c r="F1280" s="107" t="s">
        <v>13306</v>
      </c>
      <c r="G1280" s="107" t="s">
        <v>6262</v>
      </c>
      <c r="H1280" s="107" t="s">
        <v>9235</v>
      </c>
      <c r="I1280" s="107" t="s">
        <v>15149</v>
      </c>
      <c r="K1280" s="109">
        <v>36504</v>
      </c>
      <c r="L1280" s="107" t="s">
        <v>9239</v>
      </c>
    </row>
    <row r="1281" spans="1:12" hidden="1" x14ac:dyDescent="0.2">
      <c r="A1281" s="107" t="s">
        <v>6260</v>
      </c>
      <c r="D1281" s="107" t="s">
        <v>15150</v>
      </c>
      <c r="E1281" s="107">
        <f t="shared" si="19"/>
        <v>2260004041</v>
      </c>
      <c r="F1281" s="107" t="s">
        <v>13306</v>
      </c>
      <c r="G1281" s="107" t="s">
        <v>6262</v>
      </c>
      <c r="H1281" s="107" t="s">
        <v>9235</v>
      </c>
      <c r="I1281" s="107" t="s">
        <v>15151</v>
      </c>
      <c r="J1281" s="109">
        <v>36504</v>
      </c>
    </row>
    <row r="1282" spans="1:12" hidden="1" x14ac:dyDescent="0.2">
      <c r="A1282" s="107" t="s">
        <v>6260</v>
      </c>
      <c r="D1282" s="107" t="s">
        <v>15152</v>
      </c>
      <c r="E1282" s="107">
        <f t="shared" ref="E1282:E1345" si="20">VALUE(D1282)</f>
        <v>2260004045</v>
      </c>
      <c r="F1282" s="107" t="s">
        <v>13306</v>
      </c>
      <c r="G1282" s="107" t="s">
        <v>6262</v>
      </c>
      <c r="H1282" s="107" t="s">
        <v>9235</v>
      </c>
      <c r="I1282" s="107" t="s">
        <v>15153</v>
      </c>
      <c r="K1282" s="109">
        <v>36504</v>
      </c>
      <c r="L1282" s="107" t="s">
        <v>9239</v>
      </c>
    </row>
    <row r="1283" spans="1:12" hidden="1" x14ac:dyDescent="0.2">
      <c r="A1283" s="107" t="s">
        <v>6260</v>
      </c>
      <c r="D1283" s="107" t="s">
        <v>15154</v>
      </c>
      <c r="E1283" s="107">
        <f t="shared" si="20"/>
        <v>2260004046</v>
      </c>
      <c r="F1283" s="107" t="s">
        <v>13306</v>
      </c>
      <c r="G1283" s="107" t="s">
        <v>6262</v>
      </c>
      <c r="H1283" s="107" t="s">
        <v>9235</v>
      </c>
      <c r="I1283" s="107" t="s">
        <v>15155</v>
      </c>
      <c r="J1283" s="109">
        <v>36504</v>
      </c>
    </row>
    <row r="1284" spans="1:12" hidden="1" x14ac:dyDescent="0.2">
      <c r="A1284" s="107" t="s">
        <v>6260</v>
      </c>
      <c r="D1284" s="107" t="s">
        <v>15156</v>
      </c>
      <c r="E1284" s="107">
        <f t="shared" si="20"/>
        <v>2260004050</v>
      </c>
      <c r="F1284" s="107" t="s">
        <v>13306</v>
      </c>
      <c r="G1284" s="107" t="s">
        <v>6262</v>
      </c>
      <c r="H1284" s="107" t="s">
        <v>9235</v>
      </c>
      <c r="I1284" s="107" t="s">
        <v>15157</v>
      </c>
      <c r="K1284" s="109">
        <v>36504</v>
      </c>
      <c r="L1284" s="107" t="s">
        <v>9244</v>
      </c>
    </row>
    <row r="1285" spans="1:12" hidden="1" x14ac:dyDescent="0.2">
      <c r="A1285" s="107" t="s">
        <v>6260</v>
      </c>
      <c r="D1285" s="107" t="s">
        <v>15158</v>
      </c>
      <c r="E1285" s="107">
        <f t="shared" si="20"/>
        <v>2260004051</v>
      </c>
      <c r="F1285" s="107" t="s">
        <v>13306</v>
      </c>
      <c r="G1285" s="107" t="s">
        <v>6262</v>
      </c>
      <c r="H1285" s="107" t="s">
        <v>9235</v>
      </c>
      <c r="I1285" s="107" t="s">
        <v>15159</v>
      </c>
      <c r="J1285" s="109">
        <v>36504</v>
      </c>
    </row>
    <row r="1286" spans="1:12" hidden="1" x14ac:dyDescent="0.2">
      <c r="A1286" s="107" t="s">
        <v>6260</v>
      </c>
      <c r="D1286" s="107" t="s">
        <v>15160</v>
      </c>
      <c r="E1286" s="107">
        <f t="shared" si="20"/>
        <v>2260004055</v>
      </c>
      <c r="F1286" s="107" t="s">
        <v>13306</v>
      </c>
      <c r="G1286" s="107" t="s">
        <v>6262</v>
      </c>
      <c r="H1286" s="107" t="s">
        <v>9235</v>
      </c>
      <c r="I1286" s="107" t="s">
        <v>15161</v>
      </c>
      <c r="K1286" s="109">
        <v>36504</v>
      </c>
      <c r="L1286" s="107" t="s">
        <v>9239</v>
      </c>
    </row>
    <row r="1287" spans="1:12" hidden="1" x14ac:dyDescent="0.2">
      <c r="A1287" s="107" t="s">
        <v>6260</v>
      </c>
      <c r="D1287" s="107" t="s">
        <v>15162</v>
      </c>
      <c r="E1287" s="107">
        <f t="shared" si="20"/>
        <v>2260004056</v>
      </c>
      <c r="F1287" s="107" t="s">
        <v>13306</v>
      </c>
      <c r="G1287" s="107" t="s">
        <v>6262</v>
      </c>
      <c r="H1287" s="107" t="s">
        <v>9235</v>
      </c>
      <c r="I1287" s="107" t="s">
        <v>15163</v>
      </c>
      <c r="J1287" s="109">
        <v>36504</v>
      </c>
    </row>
    <row r="1288" spans="1:12" hidden="1" x14ac:dyDescent="0.2">
      <c r="A1288" s="107" t="s">
        <v>6260</v>
      </c>
      <c r="D1288" s="107" t="s">
        <v>15164</v>
      </c>
      <c r="E1288" s="107">
        <f t="shared" si="20"/>
        <v>2260004060</v>
      </c>
      <c r="F1288" s="107" t="s">
        <v>13306</v>
      </c>
      <c r="G1288" s="107" t="s">
        <v>6262</v>
      </c>
      <c r="H1288" s="107" t="s">
        <v>9235</v>
      </c>
      <c r="I1288" s="107" t="s">
        <v>15165</v>
      </c>
      <c r="K1288" s="109">
        <v>36504</v>
      </c>
      <c r="L1288" s="107" t="s">
        <v>9239</v>
      </c>
    </row>
    <row r="1289" spans="1:12" hidden="1" x14ac:dyDescent="0.2">
      <c r="A1289" s="107" t="s">
        <v>6260</v>
      </c>
      <c r="D1289" s="107" t="s">
        <v>15166</v>
      </c>
      <c r="E1289" s="107">
        <f t="shared" si="20"/>
        <v>2260004061</v>
      </c>
      <c r="F1289" s="107" t="s">
        <v>13306</v>
      </c>
      <c r="G1289" s="107" t="s">
        <v>6262</v>
      </c>
      <c r="H1289" s="107" t="s">
        <v>9235</v>
      </c>
      <c r="I1289" s="107" t="s">
        <v>15167</v>
      </c>
      <c r="J1289" s="109">
        <v>36504</v>
      </c>
    </row>
    <row r="1290" spans="1:12" hidden="1" x14ac:dyDescent="0.2">
      <c r="A1290" s="107" t="s">
        <v>6260</v>
      </c>
      <c r="D1290" s="107" t="s">
        <v>15168</v>
      </c>
      <c r="E1290" s="107">
        <f t="shared" si="20"/>
        <v>2260004065</v>
      </c>
      <c r="F1290" s="107" t="s">
        <v>13306</v>
      </c>
      <c r="G1290" s="107" t="s">
        <v>6262</v>
      </c>
      <c r="H1290" s="107" t="s">
        <v>9235</v>
      </c>
      <c r="I1290" s="107" t="s">
        <v>15169</v>
      </c>
      <c r="K1290" s="109">
        <v>36504</v>
      </c>
      <c r="L1290" s="107" t="s">
        <v>9239</v>
      </c>
    </row>
    <row r="1291" spans="1:12" hidden="1" x14ac:dyDescent="0.2">
      <c r="A1291" s="107" t="s">
        <v>6260</v>
      </c>
      <c r="D1291" s="107" t="s">
        <v>15170</v>
      </c>
      <c r="E1291" s="107">
        <f t="shared" si="20"/>
        <v>2260004066</v>
      </c>
      <c r="F1291" s="107" t="s">
        <v>13306</v>
      </c>
      <c r="G1291" s="107" t="s">
        <v>6262</v>
      </c>
      <c r="H1291" s="107" t="s">
        <v>9235</v>
      </c>
      <c r="I1291" s="107" t="s">
        <v>15171</v>
      </c>
      <c r="J1291" s="109">
        <v>36504</v>
      </c>
    </row>
    <row r="1292" spans="1:12" hidden="1" x14ac:dyDescent="0.2">
      <c r="A1292" s="107" t="s">
        <v>6260</v>
      </c>
      <c r="D1292" s="107" t="s">
        <v>15172</v>
      </c>
      <c r="E1292" s="107">
        <f t="shared" si="20"/>
        <v>2260004070</v>
      </c>
      <c r="F1292" s="107" t="s">
        <v>13306</v>
      </c>
      <c r="G1292" s="107" t="s">
        <v>6262</v>
      </c>
      <c r="H1292" s="107" t="s">
        <v>9235</v>
      </c>
      <c r="I1292" s="107" t="s">
        <v>15173</v>
      </c>
      <c r="K1292" s="109">
        <v>36504</v>
      </c>
      <c r="L1292" s="107" t="s">
        <v>6292</v>
      </c>
    </row>
    <row r="1293" spans="1:12" hidden="1" x14ac:dyDescent="0.2">
      <c r="A1293" s="107" t="s">
        <v>6260</v>
      </c>
      <c r="D1293" s="107" t="s">
        <v>15174</v>
      </c>
      <c r="E1293" s="107">
        <f t="shared" si="20"/>
        <v>2260004071</v>
      </c>
      <c r="F1293" s="107" t="s">
        <v>13306</v>
      </c>
      <c r="G1293" s="107" t="s">
        <v>6262</v>
      </c>
      <c r="H1293" s="107" t="s">
        <v>9235</v>
      </c>
      <c r="I1293" s="107" t="s">
        <v>15175</v>
      </c>
      <c r="J1293" s="109">
        <v>36504</v>
      </c>
    </row>
    <row r="1294" spans="1:12" hidden="1" x14ac:dyDescent="0.2">
      <c r="A1294" s="107" t="s">
        <v>6260</v>
      </c>
      <c r="D1294" s="107" t="s">
        <v>15176</v>
      </c>
      <c r="E1294" s="107">
        <f t="shared" si="20"/>
        <v>2260004075</v>
      </c>
      <c r="F1294" s="107" t="s">
        <v>13306</v>
      </c>
      <c r="G1294" s="107" t="s">
        <v>6262</v>
      </c>
      <c r="H1294" s="107" t="s">
        <v>9235</v>
      </c>
      <c r="I1294" s="107" t="s">
        <v>15177</v>
      </c>
      <c r="K1294" s="109">
        <v>36504</v>
      </c>
      <c r="L1294" s="107" t="s">
        <v>9239</v>
      </c>
    </row>
    <row r="1295" spans="1:12" hidden="1" x14ac:dyDescent="0.2">
      <c r="A1295" s="107" t="s">
        <v>6260</v>
      </c>
      <c r="D1295" s="107" t="s">
        <v>15178</v>
      </c>
      <c r="E1295" s="107">
        <f t="shared" si="20"/>
        <v>2260004076</v>
      </c>
      <c r="F1295" s="107" t="s">
        <v>13306</v>
      </c>
      <c r="G1295" s="107" t="s">
        <v>6262</v>
      </c>
      <c r="H1295" s="107" t="s">
        <v>9235</v>
      </c>
      <c r="I1295" s="107" t="s">
        <v>15179</v>
      </c>
      <c r="J1295" s="109">
        <v>36504</v>
      </c>
    </row>
    <row r="1296" spans="1:12" hidden="1" x14ac:dyDescent="0.2">
      <c r="A1296" s="107" t="s">
        <v>6260</v>
      </c>
      <c r="D1296" s="107" t="s">
        <v>15180</v>
      </c>
      <c r="E1296" s="107">
        <f t="shared" si="20"/>
        <v>2260005000</v>
      </c>
      <c r="F1296" s="107" t="s">
        <v>13306</v>
      </c>
      <c r="G1296" s="107" t="s">
        <v>6262</v>
      </c>
      <c r="H1296" s="107" t="s">
        <v>15181</v>
      </c>
      <c r="I1296" s="107" t="s">
        <v>15138</v>
      </c>
      <c r="K1296" s="109">
        <v>36504</v>
      </c>
      <c r="L1296" s="107" t="s">
        <v>15182</v>
      </c>
    </row>
    <row r="1297" spans="1:12" hidden="1" x14ac:dyDescent="0.2">
      <c r="A1297" s="107" t="s">
        <v>6260</v>
      </c>
      <c r="D1297" s="107" t="s">
        <v>15183</v>
      </c>
      <c r="E1297" s="107">
        <f t="shared" si="20"/>
        <v>2260005010</v>
      </c>
      <c r="F1297" s="107" t="s">
        <v>13306</v>
      </c>
      <c r="G1297" s="107" t="s">
        <v>6262</v>
      </c>
      <c r="H1297" s="107" t="s">
        <v>15181</v>
      </c>
      <c r="I1297" s="107" t="s">
        <v>15184</v>
      </c>
    </row>
    <row r="1298" spans="1:12" hidden="1" x14ac:dyDescent="0.2">
      <c r="A1298" s="107" t="s">
        <v>6260</v>
      </c>
      <c r="D1298" s="107" t="s">
        <v>15185</v>
      </c>
      <c r="E1298" s="107">
        <f t="shared" si="20"/>
        <v>2260005015</v>
      </c>
      <c r="F1298" s="107" t="s">
        <v>13306</v>
      </c>
      <c r="G1298" s="107" t="s">
        <v>6262</v>
      </c>
      <c r="H1298" s="107" t="s">
        <v>15181</v>
      </c>
      <c r="I1298" s="107" t="s">
        <v>15186</v>
      </c>
    </row>
    <row r="1299" spans="1:12" hidden="1" x14ac:dyDescent="0.2">
      <c r="A1299" s="107" t="s">
        <v>6260</v>
      </c>
      <c r="D1299" s="107" t="s">
        <v>15187</v>
      </c>
      <c r="E1299" s="107">
        <f t="shared" si="20"/>
        <v>2260005020</v>
      </c>
      <c r="F1299" s="107" t="s">
        <v>13306</v>
      </c>
      <c r="G1299" s="107" t="s">
        <v>6262</v>
      </c>
      <c r="H1299" s="107" t="s">
        <v>15181</v>
      </c>
      <c r="I1299" s="107" t="s">
        <v>15188</v>
      </c>
    </row>
    <row r="1300" spans="1:12" hidden="1" x14ac:dyDescent="0.2">
      <c r="A1300" s="107" t="s">
        <v>6260</v>
      </c>
      <c r="D1300" s="107" t="s">
        <v>15189</v>
      </c>
      <c r="E1300" s="107">
        <f t="shared" si="20"/>
        <v>2260005025</v>
      </c>
      <c r="F1300" s="107" t="s">
        <v>13306</v>
      </c>
      <c r="G1300" s="107" t="s">
        <v>6262</v>
      </c>
      <c r="H1300" s="107" t="s">
        <v>15181</v>
      </c>
      <c r="I1300" s="107" t="s">
        <v>15190</v>
      </c>
    </row>
    <row r="1301" spans="1:12" hidden="1" x14ac:dyDescent="0.2">
      <c r="A1301" s="107" t="s">
        <v>6260</v>
      </c>
      <c r="D1301" s="107" t="s">
        <v>15191</v>
      </c>
      <c r="E1301" s="107">
        <f t="shared" si="20"/>
        <v>2260005030</v>
      </c>
      <c r="F1301" s="107" t="s">
        <v>13306</v>
      </c>
      <c r="G1301" s="107" t="s">
        <v>6262</v>
      </c>
      <c r="H1301" s="107" t="s">
        <v>15181</v>
      </c>
      <c r="I1301" s="107" t="s">
        <v>15192</v>
      </c>
    </row>
    <row r="1302" spans="1:12" hidden="1" x14ac:dyDescent="0.2">
      <c r="A1302" s="107" t="s">
        <v>6260</v>
      </c>
      <c r="D1302" s="107" t="s">
        <v>15193</v>
      </c>
      <c r="E1302" s="107">
        <f t="shared" si="20"/>
        <v>2260005035</v>
      </c>
      <c r="F1302" s="107" t="s">
        <v>13306</v>
      </c>
      <c r="G1302" s="107" t="s">
        <v>6262</v>
      </c>
      <c r="H1302" s="107" t="s">
        <v>15181</v>
      </c>
      <c r="I1302" s="107" t="s">
        <v>15194</v>
      </c>
    </row>
    <row r="1303" spans="1:12" hidden="1" x14ac:dyDescent="0.2">
      <c r="A1303" s="107" t="s">
        <v>6260</v>
      </c>
      <c r="D1303" s="107" t="s">
        <v>15195</v>
      </c>
      <c r="E1303" s="107">
        <f t="shared" si="20"/>
        <v>2260005040</v>
      </c>
      <c r="F1303" s="107" t="s">
        <v>13306</v>
      </c>
      <c r="G1303" s="107" t="s">
        <v>6262</v>
      </c>
      <c r="H1303" s="107" t="s">
        <v>15181</v>
      </c>
      <c r="I1303" s="107" t="s">
        <v>15196</v>
      </c>
      <c r="K1303" s="109">
        <v>36504</v>
      </c>
      <c r="L1303" s="107" t="s">
        <v>15197</v>
      </c>
    </row>
    <row r="1304" spans="1:12" hidden="1" x14ac:dyDescent="0.2">
      <c r="A1304" s="107" t="s">
        <v>6260</v>
      </c>
      <c r="D1304" s="107" t="s">
        <v>15198</v>
      </c>
      <c r="E1304" s="107">
        <f t="shared" si="20"/>
        <v>2260005045</v>
      </c>
      <c r="F1304" s="107" t="s">
        <v>13306</v>
      </c>
      <c r="G1304" s="107" t="s">
        <v>6262</v>
      </c>
      <c r="H1304" s="107" t="s">
        <v>15181</v>
      </c>
      <c r="I1304" s="107" t="s">
        <v>15199</v>
      </c>
    </row>
    <row r="1305" spans="1:12" hidden="1" x14ac:dyDescent="0.2">
      <c r="A1305" s="107" t="s">
        <v>6260</v>
      </c>
      <c r="D1305" s="107" t="s">
        <v>15200</v>
      </c>
      <c r="E1305" s="107">
        <f t="shared" si="20"/>
        <v>2260005050</v>
      </c>
      <c r="F1305" s="107" t="s">
        <v>13306</v>
      </c>
      <c r="G1305" s="107" t="s">
        <v>6262</v>
      </c>
      <c r="H1305" s="107" t="s">
        <v>15181</v>
      </c>
      <c r="I1305" s="107" t="s">
        <v>15201</v>
      </c>
    </row>
    <row r="1306" spans="1:12" hidden="1" x14ac:dyDescent="0.2">
      <c r="A1306" s="107" t="s">
        <v>6260</v>
      </c>
      <c r="D1306" s="107" t="s">
        <v>15202</v>
      </c>
      <c r="E1306" s="107">
        <f t="shared" si="20"/>
        <v>2260005055</v>
      </c>
      <c r="F1306" s="107" t="s">
        <v>13306</v>
      </c>
      <c r="G1306" s="107" t="s">
        <v>6262</v>
      </c>
      <c r="H1306" s="107" t="s">
        <v>15181</v>
      </c>
      <c r="I1306" s="107" t="s">
        <v>15203</v>
      </c>
    </row>
    <row r="1307" spans="1:12" hidden="1" x14ac:dyDescent="0.2">
      <c r="A1307" s="107" t="s">
        <v>6260</v>
      </c>
      <c r="D1307" s="107" t="s">
        <v>15204</v>
      </c>
      <c r="E1307" s="107">
        <f t="shared" si="20"/>
        <v>2260005060</v>
      </c>
      <c r="F1307" s="107" t="s">
        <v>13306</v>
      </c>
      <c r="G1307" s="107" t="s">
        <v>6262</v>
      </c>
      <c r="H1307" s="107" t="s">
        <v>15181</v>
      </c>
      <c r="I1307" s="107" t="s">
        <v>15205</v>
      </c>
      <c r="J1307" s="109">
        <v>36504</v>
      </c>
    </row>
    <row r="1308" spans="1:12" hidden="1" x14ac:dyDescent="0.2">
      <c r="A1308" s="107" t="s">
        <v>6260</v>
      </c>
      <c r="D1308" s="107" t="s">
        <v>16384</v>
      </c>
      <c r="E1308" s="107">
        <f t="shared" si="20"/>
        <v>2260006000</v>
      </c>
      <c r="F1308" s="107" t="s">
        <v>13306</v>
      </c>
      <c r="G1308" s="107" t="s">
        <v>6262</v>
      </c>
      <c r="H1308" s="107" t="s">
        <v>16385</v>
      </c>
      <c r="I1308" s="107" t="s">
        <v>15138</v>
      </c>
      <c r="K1308" s="109">
        <v>36504</v>
      </c>
      <c r="L1308" s="107" t="s">
        <v>16386</v>
      </c>
    </row>
    <row r="1309" spans="1:12" hidden="1" x14ac:dyDescent="0.2">
      <c r="A1309" s="107" t="s">
        <v>6260</v>
      </c>
      <c r="D1309" s="107" t="s">
        <v>16387</v>
      </c>
      <c r="E1309" s="107">
        <f t="shared" si="20"/>
        <v>2260006005</v>
      </c>
      <c r="F1309" s="107" t="s">
        <v>13306</v>
      </c>
      <c r="G1309" s="107" t="s">
        <v>6262</v>
      </c>
      <c r="H1309" s="107" t="s">
        <v>16385</v>
      </c>
      <c r="I1309" s="107" t="s">
        <v>16388</v>
      </c>
      <c r="K1309" s="109">
        <v>36504</v>
      </c>
      <c r="L1309" s="107" t="s">
        <v>16389</v>
      </c>
    </row>
    <row r="1310" spans="1:12" hidden="1" x14ac:dyDescent="0.2">
      <c r="A1310" s="107" t="s">
        <v>6260</v>
      </c>
      <c r="D1310" s="107" t="s">
        <v>16390</v>
      </c>
      <c r="E1310" s="107">
        <f t="shared" si="20"/>
        <v>2260006010</v>
      </c>
      <c r="F1310" s="107" t="s">
        <v>13306</v>
      </c>
      <c r="G1310" s="107" t="s">
        <v>6262</v>
      </c>
      <c r="H1310" s="107" t="s">
        <v>16385</v>
      </c>
      <c r="I1310" s="107" t="s">
        <v>16391</v>
      </c>
      <c r="K1310" s="109">
        <v>36504</v>
      </c>
      <c r="L1310" s="107" t="s">
        <v>16389</v>
      </c>
    </row>
    <row r="1311" spans="1:12" hidden="1" x14ac:dyDescent="0.2">
      <c r="A1311" s="107" t="s">
        <v>6260</v>
      </c>
      <c r="D1311" s="107" t="s">
        <v>16392</v>
      </c>
      <c r="E1311" s="107">
        <f t="shared" si="20"/>
        <v>2260006015</v>
      </c>
      <c r="F1311" s="107" t="s">
        <v>13306</v>
      </c>
      <c r="G1311" s="107" t="s">
        <v>6262</v>
      </c>
      <c r="H1311" s="107" t="s">
        <v>16385</v>
      </c>
      <c r="I1311" s="107" t="s">
        <v>16393</v>
      </c>
      <c r="K1311" s="109">
        <v>36504</v>
      </c>
      <c r="L1311" s="107" t="s">
        <v>16389</v>
      </c>
    </row>
    <row r="1312" spans="1:12" hidden="1" x14ac:dyDescent="0.2">
      <c r="A1312" s="107" t="s">
        <v>6260</v>
      </c>
      <c r="D1312" s="107" t="s">
        <v>16394</v>
      </c>
      <c r="E1312" s="107">
        <f t="shared" si="20"/>
        <v>2260006020</v>
      </c>
      <c r="F1312" s="107" t="s">
        <v>13306</v>
      </c>
      <c r="G1312" s="107" t="s">
        <v>6262</v>
      </c>
      <c r="H1312" s="107" t="s">
        <v>16385</v>
      </c>
      <c r="I1312" s="107" t="s">
        <v>16395</v>
      </c>
      <c r="K1312" s="109">
        <v>36504</v>
      </c>
      <c r="L1312" s="107" t="s">
        <v>16389</v>
      </c>
    </row>
    <row r="1313" spans="1:12" hidden="1" x14ac:dyDescent="0.2">
      <c r="A1313" s="107" t="s">
        <v>6260</v>
      </c>
      <c r="D1313" s="107" t="s">
        <v>16396</v>
      </c>
      <c r="E1313" s="107">
        <f t="shared" si="20"/>
        <v>2260006025</v>
      </c>
      <c r="F1313" s="107" t="s">
        <v>13306</v>
      </c>
      <c r="G1313" s="107" t="s">
        <v>6262</v>
      </c>
      <c r="H1313" s="107" t="s">
        <v>16385</v>
      </c>
      <c r="I1313" s="107" t="s">
        <v>16397</v>
      </c>
      <c r="K1313" s="109">
        <v>36504</v>
      </c>
      <c r="L1313" s="107" t="s">
        <v>16389</v>
      </c>
    </row>
    <row r="1314" spans="1:12" hidden="1" x14ac:dyDescent="0.2">
      <c r="A1314" s="107" t="s">
        <v>6260</v>
      </c>
      <c r="D1314" s="107" t="s">
        <v>16398</v>
      </c>
      <c r="E1314" s="107">
        <f t="shared" si="20"/>
        <v>2260006030</v>
      </c>
      <c r="F1314" s="107" t="s">
        <v>13306</v>
      </c>
      <c r="G1314" s="107" t="s">
        <v>6262</v>
      </c>
      <c r="H1314" s="107" t="s">
        <v>16385</v>
      </c>
      <c r="I1314" s="107" t="s">
        <v>16399</v>
      </c>
      <c r="K1314" s="109">
        <v>36504</v>
      </c>
      <c r="L1314" s="107" t="s">
        <v>16389</v>
      </c>
    </row>
    <row r="1315" spans="1:12" hidden="1" x14ac:dyDescent="0.2">
      <c r="A1315" s="107" t="s">
        <v>6260</v>
      </c>
      <c r="D1315" s="107" t="s">
        <v>16400</v>
      </c>
      <c r="E1315" s="107">
        <f t="shared" si="20"/>
        <v>2260007000</v>
      </c>
      <c r="F1315" s="107" t="s">
        <v>13306</v>
      </c>
      <c r="G1315" s="107" t="s">
        <v>6262</v>
      </c>
      <c r="H1315" s="107" t="s">
        <v>16401</v>
      </c>
      <c r="I1315" s="107" t="s">
        <v>15138</v>
      </c>
    </row>
    <row r="1316" spans="1:12" hidden="1" x14ac:dyDescent="0.2">
      <c r="A1316" s="107" t="s">
        <v>6260</v>
      </c>
      <c r="D1316" s="107" t="s">
        <v>16402</v>
      </c>
      <c r="E1316" s="107">
        <f t="shared" si="20"/>
        <v>2260007005</v>
      </c>
      <c r="F1316" s="107" t="s">
        <v>13306</v>
      </c>
      <c r="G1316" s="107" t="s">
        <v>6262</v>
      </c>
      <c r="H1316" s="107" t="s">
        <v>16401</v>
      </c>
      <c r="I1316" s="107" t="s">
        <v>16403</v>
      </c>
      <c r="K1316" s="109">
        <v>36504</v>
      </c>
      <c r="L1316" s="107" t="s">
        <v>16404</v>
      </c>
    </row>
    <row r="1317" spans="1:12" hidden="1" x14ac:dyDescent="0.2">
      <c r="A1317" s="107" t="s">
        <v>6260</v>
      </c>
      <c r="D1317" s="107" t="s">
        <v>16405</v>
      </c>
      <c r="E1317" s="107">
        <f t="shared" si="20"/>
        <v>2260007010</v>
      </c>
      <c r="F1317" s="107" t="s">
        <v>13306</v>
      </c>
      <c r="G1317" s="107" t="s">
        <v>6262</v>
      </c>
      <c r="H1317" s="107" t="s">
        <v>16401</v>
      </c>
      <c r="I1317" s="107" t="s">
        <v>16406</v>
      </c>
      <c r="K1317" s="109">
        <v>36504</v>
      </c>
      <c r="L1317" s="107" t="s">
        <v>15197</v>
      </c>
    </row>
    <row r="1318" spans="1:12" hidden="1" x14ac:dyDescent="0.2">
      <c r="A1318" s="107" t="s">
        <v>6260</v>
      </c>
      <c r="D1318" s="107" t="s">
        <v>16407</v>
      </c>
      <c r="E1318" s="107">
        <f t="shared" si="20"/>
        <v>2260007015</v>
      </c>
      <c r="F1318" s="107" t="s">
        <v>13306</v>
      </c>
      <c r="G1318" s="107" t="s">
        <v>6262</v>
      </c>
      <c r="H1318" s="107" t="s">
        <v>16401</v>
      </c>
      <c r="I1318" s="107" t="s">
        <v>16408</v>
      </c>
      <c r="K1318" s="109">
        <v>36504</v>
      </c>
      <c r="L1318" s="107" t="s">
        <v>16409</v>
      </c>
    </row>
    <row r="1319" spans="1:12" hidden="1" x14ac:dyDescent="0.2">
      <c r="A1319" s="107" t="s">
        <v>6260</v>
      </c>
      <c r="D1319" s="107" t="s">
        <v>16410</v>
      </c>
      <c r="E1319" s="107">
        <f t="shared" si="20"/>
        <v>2260007020</v>
      </c>
      <c r="F1319" s="107" t="s">
        <v>13306</v>
      </c>
      <c r="G1319" s="107" t="s">
        <v>6262</v>
      </c>
      <c r="H1319" s="107" t="s">
        <v>16401</v>
      </c>
      <c r="I1319" s="107" t="s">
        <v>16411</v>
      </c>
      <c r="K1319" s="109">
        <v>36504</v>
      </c>
      <c r="L1319" s="107" t="s">
        <v>6292</v>
      </c>
    </row>
    <row r="1320" spans="1:12" hidden="1" x14ac:dyDescent="0.2">
      <c r="A1320" s="107" t="s">
        <v>6260</v>
      </c>
      <c r="D1320" s="107" t="s">
        <v>16412</v>
      </c>
      <c r="E1320" s="107">
        <f t="shared" si="20"/>
        <v>2260008000</v>
      </c>
      <c r="F1320" s="107" t="s">
        <v>13306</v>
      </c>
      <c r="G1320" s="107" t="s">
        <v>6262</v>
      </c>
      <c r="H1320" s="107" t="s">
        <v>16413</v>
      </c>
      <c r="I1320" s="107" t="s">
        <v>15138</v>
      </c>
      <c r="K1320" s="109">
        <v>36504</v>
      </c>
      <c r="L1320" s="107" t="s">
        <v>16414</v>
      </c>
    </row>
    <row r="1321" spans="1:12" hidden="1" x14ac:dyDescent="0.2">
      <c r="A1321" s="107" t="s">
        <v>6260</v>
      </c>
      <c r="D1321" s="107" t="s">
        <v>16415</v>
      </c>
      <c r="E1321" s="107">
        <f t="shared" si="20"/>
        <v>2260008005</v>
      </c>
      <c r="F1321" s="107" t="s">
        <v>13306</v>
      </c>
      <c r="G1321" s="107" t="s">
        <v>6262</v>
      </c>
      <c r="H1321" s="107" t="s">
        <v>16413</v>
      </c>
      <c r="I1321" s="107" t="s">
        <v>16413</v>
      </c>
      <c r="K1321" s="109">
        <v>36504</v>
      </c>
      <c r="L1321" s="107" t="s">
        <v>16416</v>
      </c>
    </row>
    <row r="1322" spans="1:12" hidden="1" x14ac:dyDescent="0.2">
      <c r="A1322" s="107" t="s">
        <v>6260</v>
      </c>
      <c r="D1322" s="107" t="s">
        <v>16417</v>
      </c>
      <c r="E1322" s="107">
        <f t="shared" si="20"/>
        <v>2260008010</v>
      </c>
      <c r="F1322" s="107" t="s">
        <v>13306</v>
      </c>
      <c r="G1322" s="107" t="s">
        <v>6262</v>
      </c>
      <c r="H1322" s="107" t="s">
        <v>16413</v>
      </c>
      <c r="I1322" s="107" t="s">
        <v>16418</v>
      </c>
      <c r="K1322" s="109">
        <v>36504</v>
      </c>
      <c r="L1322" s="107" t="s">
        <v>6292</v>
      </c>
    </row>
    <row r="1323" spans="1:12" hidden="1" x14ac:dyDescent="0.2">
      <c r="A1323" s="107" t="s">
        <v>6260</v>
      </c>
      <c r="D1323" s="107" t="s">
        <v>16419</v>
      </c>
      <c r="E1323" s="107">
        <f t="shared" si="20"/>
        <v>2260009000</v>
      </c>
      <c r="F1323" s="107" t="s">
        <v>13306</v>
      </c>
      <c r="G1323" s="107" t="s">
        <v>6262</v>
      </c>
      <c r="H1323" s="107" t="s">
        <v>16420</v>
      </c>
      <c r="I1323" s="107" t="s">
        <v>6264</v>
      </c>
      <c r="J1323" s="109">
        <v>36504</v>
      </c>
    </row>
    <row r="1324" spans="1:12" hidden="1" x14ac:dyDescent="0.2">
      <c r="A1324" s="107" t="s">
        <v>6260</v>
      </c>
      <c r="D1324" s="107" t="s">
        <v>13573</v>
      </c>
      <c r="E1324" s="107">
        <f t="shared" si="20"/>
        <v>2260009010</v>
      </c>
      <c r="F1324" s="107" t="s">
        <v>13306</v>
      </c>
      <c r="G1324" s="107" t="s">
        <v>6262</v>
      </c>
      <c r="H1324" s="107" t="s">
        <v>16420</v>
      </c>
      <c r="I1324" s="107" t="s">
        <v>13574</v>
      </c>
      <c r="J1324" s="109">
        <v>36504</v>
      </c>
    </row>
    <row r="1325" spans="1:12" hidden="1" x14ac:dyDescent="0.2">
      <c r="A1325" s="107" t="s">
        <v>6260</v>
      </c>
      <c r="D1325" s="107" t="s">
        <v>13575</v>
      </c>
      <c r="E1325" s="107">
        <f t="shared" si="20"/>
        <v>2260010000</v>
      </c>
      <c r="F1325" s="107" t="s">
        <v>13306</v>
      </c>
      <c r="G1325" s="107" t="s">
        <v>6262</v>
      </c>
      <c r="H1325" s="107" t="s">
        <v>9219</v>
      </c>
      <c r="I1325" s="107" t="s">
        <v>6264</v>
      </c>
      <c r="J1325" s="109">
        <v>36504</v>
      </c>
    </row>
    <row r="1326" spans="1:12" hidden="1" x14ac:dyDescent="0.2">
      <c r="A1326" s="107" t="s">
        <v>6260</v>
      </c>
      <c r="D1326" s="107" t="s">
        <v>13576</v>
      </c>
      <c r="E1326" s="107">
        <f t="shared" si="20"/>
        <v>2260010010</v>
      </c>
      <c r="F1326" s="107" t="s">
        <v>13306</v>
      </c>
      <c r="G1326" s="107" t="s">
        <v>6262</v>
      </c>
      <c r="H1326" s="107" t="s">
        <v>9219</v>
      </c>
      <c r="I1326" s="107" t="s">
        <v>13577</v>
      </c>
      <c r="J1326" s="109">
        <v>36504</v>
      </c>
    </row>
    <row r="1327" spans="1:12" hidden="1" x14ac:dyDescent="0.2">
      <c r="A1327" s="107" t="s">
        <v>6260</v>
      </c>
      <c r="D1327" s="107" t="s">
        <v>13578</v>
      </c>
      <c r="E1327" s="107">
        <f t="shared" si="20"/>
        <v>2265000000</v>
      </c>
      <c r="F1327" s="107" t="s">
        <v>13306</v>
      </c>
      <c r="G1327" s="107" t="s">
        <v>13579</v>
      </c>
      <c r="H1327" s="107" t="s">
        <v>13580</v>
      </c>
      <c r="I1327" s="107" t="s">
        <v>6264</v>
      </c>
    </row>
    <row r="1328" spans="1:12" hidden="1" x14ac:dyDescent="0.2">
      <c r="A1328" s="107" t="s">
        <v>6260</v>
      </c>
      <c r="D1328" s="107" t="s">
        <v>13581</v>
      </c>
      <c r="E1328" s="107">
        <f t="shared" si="20"/>
        <v>2265001000</v>
      </c>
      <c r="F1328" s="107" t="s">
        <v>13306</v>
      </c>
      <c r="G1328" s="107" t="s">
        <v>13579</v>
      </c>
      <c r="H1328" s="107" t="s">
        <v>6266</v>
      </c>
      <c r="I1328" s="107" t="s">
        <v>15138</v>
      </c>
    </row>
    <row r="1329" spans="1:12" hidden="1" x14ac:dyDescent="0.2">
      <c r="A1329" s="107" t="s">
        <v>6260</v>
      </c>
      <c r="D1329" s="107" t="s">
        <v>13582</v>
      </c>
      <c r="E1329" s="107">
        <f t="shared" si="20"/>
        <v>2265001010</v>
      </c>
      <c r="F1329" s="107" t="s">
        <v>13306</v>
      </c>
      <c r="G1329" s="107" t="s">
        <v>13579</v>
      </c>
      <c r="H1329" s="107" t="s">
        <v>6266</v>
      </c>
      <c r="I1329" s="107" t="s">
        <v>6268</v>
      </c>
    </row>
    <row r="1330" spans="1:12" hidden="1" x14ac:dyDescent="0.2">
      <c r="A1330" s="107" t="s">
        <v>6260</v>
      </c>
      <c r="D1330" s="107" t="s">
        <v>13583</v>
      </c>
      <c r="E1330" s="107">
        <f t="shared" si="20"/>
        <v>2265001020</v>
      </c>
      <c r="F1330" s="107" t="s">
        <v>13306</v>
      </c>
      <c r="G1330" s="107" t="s">
        <v>13579</v>
      </c>
      <c r="H1330" s="107" t="s">
        <v>6266</v>
      </c>
      <c r="I1330" s="107" t="s">
        <v>6270</v>
      </c>
    </row>
    <row r="1331" spans="1:12" hidden="1" x14ac:dyDescent="0.2">
      <c r="A1331" s="107" t="s">
        <v>6260</v>
      </c>
      <c r="D1331" s="107" t="s">
        <v>13584</v>
      </c>
      <c r="E1331" s="107">
        <f t="shared" si="20"/>
        <v>2265001030</v>
      </c>
      <c r="F1331" s="107" t="s">
        <v>13306</v>
      </c>
      <c r="G1331" s="107" t="s">
        <v>13579</v>
      </c>
      <c r="H1331" s="107" t="s">
        <v>6266</v>
      </c>
      <c r="I1331" s="107" t="s">
        <v>6272</v>
      </c>
      <c r="K1331" s="109">
        <v>37342</v>
      </c>
      <c r="L1331" s="107" t="s">
        <v>6273</v>
      </c>
    </row>
    <row r="1332" spans="1:12" hidden="1" x14ac:dyDescent="0.2">
      <c r="A1332" s="107" t="s">
        <v>6260</v>
      </c>
      <c r="D1332" s="107" t="s">
        <v>13585</v>
      </c>
      <c r="E1332" s="107">
        <f t="shared" si="20"/>
        <v>2265001040</v>
      </c>
      <c r="F1332" s="107" t="s">
        <v>13306</v>
      </c>
      <c r="G1332" s="107" t="s">
        <v>13579</v>
      </c>
      <c r="H1332" s="107" t="s">
        <v>6266</v>
      </c>
      <c r="I1332" s="107" t="s">
        <v>6275</v>
      </c>
    </row>
    <row r="1333" spans="1:12" hidden="1" x14ac:dyDescent="0.2">
      <c r="A1333" s="107" t="s">
        <v>6260</v>
      </c>
      <c r="D1333" s="107" t="s">
        <v>13586</v>
      </c>
      <c r="E1333" s="107">
        <f t="shared" si="20"/>
        <v>2265001050</v>
      </c>
      <c r="F1333" s="107" t="s">
        <v>13306</v>
      </c>
      <c r="G1333" s="107" t="s">
        <v>13579</v>
      </c>
      <c r="H1333" s="107" t="s">
        <v>6266</v>
      </c>
      <c r="I1333" s="107" t="s">
        <v>6277</v>
      </c>
    </row>
    <row r="1334" spans="1:12" hidden="1" x14ac:dyDescent="0.2">
      <c r="A1334" s="107" t="s">
        <v>6260</v>
      </c>
      <c r="D1334" s="107" t="s">
        <v>13587</v>
      </c>
      <c r="E1334" s="107">
        <f t="shared" si="20"/>
        <v>2265001060</v>
      </c>
      <c r="F1334" s="107" t="s">
        <v>13306</v>
      </c>
      <c r="G1334" s="107" t="s">
        <v>13579</v>
      </c>
      <c r="H1334" s="107" t="s">
        <v>6266</v>
      </c>
      <c r="I1334" s="107" t="s">
        <v>6279</v>
      </c>
    </row>
    <row r="1335" spans="1:12" hidden="1" x14ac:dyDescent="0.2">
      <c r="A1335" s="107" t="s">
        <v>6260</v>
      </c>
      <c r="D1335" s="107" t="s">
        <v>13588</v>
      </c>
      <c r="E1335" s="107">
        <f t="shared" si="20"/>
        <v>2265002000</v>
      </c>
      <c r="F1335" s="107" t="s">
        <v>13306</v>
      </c>
      <c r="G1335" s="107" t="s">
        <v>13579</v>
      </c>
      <c r="H1335" s="107" t="s">
        <v>6281</v>
      </c>
      <c r="I1335" s="107" t="s">
        <v>15138</v>
      </c>
      <c r="K1335" s="109">
        <v>36504</v>
      </c>
      <c r="L1335" s="107" t="s">
        <v>6282</v>
      </c>
    </row>
    <row r="1336" spans="1:12" hidden="1" x14ac:dyDescent="0.2">
      <c r="A1336" s="107" t="s">
        <v>6260</v>
      </c>
      <c r="D1336" s="107" t="s">
        <v>13589</v>
      </c>
      <c r="E1336" s="107">
        <f t="shared" si="20"/>
        <v>2265002003</v>
      </c>
      <c r="F1336" s="107" t="s">
        <v>13306</v>
      </c>
      <c r="G1336" s="107" t="s">
        <v>13579</v>
      </c>
      <c r="H1336" s="107" t="s">
        <v>6281</v>
      </c>
      <c r="I1336" s="107" t="s">
        <v>6284</v>
      </c>
      <c r="K1336" s="109">
        <v>36504</v>
      </c>
      <c r="L1336" s="107" t="s">
        <v>6285</v>
      </c>
    </row>
    <row r="1337" spans="1:12" hidden="1" x14ac:dyDescent="0.2">
      <c r="A1337" s="107" t="s">
        <v>6260</v>
      </c>
      <c r="D1337" s="107" t="s">
        <v>13590</v>
      </c>
      <c r="E1337" s="107">
        <f t="shared" si="20"/>
        <v>2265002006</v>
      </c>
      <c r="F1337" s="107" t="s">
        <v>13306</v>
      </c>
      <c r="G1337" s="107" t="s">
        <v>13579</v>
      </c>
      <c r="H1337" s="107" t="s">
        <v>6281</v>
      </c>
      <c r="I1337" s="107" t="s">
        <v>6287</v>
      </c>
    </row>
    <row r="1338" spans="1:12" hidden="1" x14ac:dyDescent="0.2">
      <c r="A1338" s="107" t="s">
        <v>6260</v>
      </c>
      <c r="D1338" s="107" t="s">
        <v>13591</v>
      </c>
      <c r="E1338" s="107">
        <f t="shared" si="20"/>
        <v>2265002009</v>
      </c>
      <c r="F1338" s="107" t="s">
        <v>13306</v>
      </c>
      <c r="G1338" s="107" t="s">
        <v>13579</v>
      </c>
      <c r="H1338" s="107" t="s">
        <v>6281</v>
      </c>
      <c r="I1338" s="107" t="s">
        <v>6289</v>
      </c>
    </row>
    <row r="1339" spans="1:12" hidden="1" x14ac:dyDescent="0.2">
      <c r="A1339" s="107" t="s">
        <v>6260</v>
      </c>
      <c r="D1339" s="107" t="s">
        <v>13592</v>
      </c>
      <c r="E1339" s="107">
        <f t="shared" si="20"/>
        <v>2265002012</v>
      </c>
      <c r="F1339" s="107" t="s">
        <v>13306</v>
      </c>
      <c r="G1339" s="107" t="s">
        <v>13579</v>
      </c>
      <c r="H1339" s="107" t="s">
        <v>6281</v>
      </c>
      <c r="I1339" s="107" t="s">
        <v>6291</v>
      </c>
      <c r="K1339" s="109">
        <v>36504</v>
      </c>
      <c r="L1339" s="107" t="s">
        <v>6292</v>
      </c>
    </row>
    <row r="1340" spans="1:12" hidden="1" x14ac:dyDescent="0.2">
      <c r="A1340" s="107" t="s">
        <v>6260</v>
      </c>
      <c r="D1340" s="107" t="s">
        <v>13593</v>
      </c>
      <c r="E1340" s="107">
        <f t="shared" si="20"/>
        <v>2265002015</v>
      </c>
      <c r="F1340" s="107" t="s">
        <v>13306</v>
      </c>
      <c r="G1340" s="107" t="s">
        <v>13579</v>
      </c>
      <c r="H1340" s="107" t="s">
        <v>6281</v>
      </c>
      <c r="I1340" s="107" t="s">
        <v>6294</v>
      </c>
    </row>
    <row r="1341" spans="1:12" hidden="1" x14ac:dyDescent="0.2">
      <c r="A1341" s="107" t="s">
        <v>6260</v>
      </c>
      <c r="D1341" s="107" t="s">
        <v>13594</v>
      </c>
      <c r="E1341" s="107">
        <f t="shared" si="20"/>
        <v>2265002018</v>
      </c>
      <c r="F1341" s="107" t="s">
        <v>13306</v>
      </c>
      <c r="G1341" s="107" t="s">
        <v>13579</v>
      </c>
      <c r="H1341" s="107" t="s">
        <v>6281</v>
      </c>
      <c r="I1341" s="107" t="s">
        <v>6296</v>
      </c>
    </row>
    <row r="1342" spans="1:12" hidden="1" x14ac:dyDescent="0.2">
      <c r="A1342" s="107" t="s">
        <v>6260</v>
      </c>
      <c r="D1342" s="107" t="s">
        <v>13595</v>
      </c>
      <c r="E1342" s="107">
        <f t="shared" si="20"/>
        <v>2265002021</v>
      </c>
      <c r="F1342" s="107" t="s">
        <v>13306</v>
      </c>
      <c r="G1342" s="107" t="s">
        <v>13579</v>
      </c>
      <c r="H1342" s="107" t="s">
        <v>6281</v>
      </c>
      <c r="I1342" s="107" t="s">
        <v>6298</v>
      </c>
    </row>
    <row r="1343" spans="1:12" hidden="1" x14ac:dyDescent="0.2">
      <c r="A1343" s="107" t="s">
        <v>6260</v>
      </c>
      <c r="D1343" s="107" t="s">
        <v>13596</v>
      </c>
      <c r="E1343" s="107">
        <f t="shared" si="20"/>
        <v>2265002024</v>
      </c>
      <c r="F1343" s="107" t="s">
        <v>13306</v>
      </c>
      <c r="G1343" s="107" t="s">
        <v>13579</v>
      </c>
      <c r="H1343" s="107" t="s">
        <v>6281</v>
      </c>
      <c r="I1343" s="107" t="s">
        <v>9177</v>
      </c>
    </row>
    <row r="1344" spans="1:12" hidden="1" x14ac:dyDescent="0.2">
      <c r="A1344" s="107" t="s">
        <v>6260</v>
      </c>
      <c r="D1344" s="107" t="s">
        <v>13597</v>
      </c>
      <c r="E1344" s="107">
        <f t="shared" si="20"/>
        <v>2265002027</v>
      </c>
      <c r="F1344" s="107" t="s">
        <v>13306</v>
      </c>
      <c r="G1344" s="107" t="s">
        <v>13579</v>
      </c>
      <c r="H1344" s="107" t="s">
        <v>6281</v>
      </c>
      <c r="I1344" s="107" t="s">
        <v>9179</v>
      </c>
      <c r="K1344" s="109">
        <v>36504</v>
      </c>
      <c r="L1344" s="107" t="s">
        <v>9180</v>
      </c>
    </row>
    <row r="1345" spans="1:12" hidden="1" x14ac:dyDescent="0.2">
      <c r="A1345" s="107" t="s">
        <v>6260</v>
      </c>
      <c r="D1345" s="107" t="s">
        <v>13598</v>
      </c>
      <c r="E1345" s="107">
        <f t="shared" si="20"/>
        <v>2265002030</v>
      </c>
      <c r="F1345" s="107" t="s">
        <v>13306</v>
      </c>
      <c r="G1345" s="107" t="s">
        <v>13579</v>
      </c>
      <c r="H1345" s="107" t="s">
        <v>6281</v>
      </c>
      <c r="I1345" s="107" t="s">
        <v>9182</v>
      </c>
    </row>
    <row r="1346" spans="1:12" hidden="1" x14ac:dyDescent="0.2">
      <c r="A1346" s="107" t="s">
        <v>6260</v>
      </c>
      <c r="D1346" s="107" t="s">
        <v>13599</v>
      </c>
      <c r="E1346" s="107">
        <f t="shared" ref="E1346:E1409" si="21">VALUE(D1346)</f>
        <v>2265002033</v>
      </c>
      <c r="F1346" s="107" t="s">
        <v>13306</v>
      </c>
      <c r="G1346" s="107" t="s">
        <v>13579</v>
      </c>
      <c r="H1346" s="107" t="s">
        <v>6281</v>
      </c>
      <c r="I1346" s="107" t="s">
        <v>9184</v>
      </c>
    </row>
    <row r="1347" spans="1:12" hidden="1" x14ac:dyDescent="0.2">
      <c r="A1347" s="107" t="s">
        <v>6260</v>
      </c>
      <c r="D1347" s="107" t="s">
        <v>13600</v>
      </c>
      <c r="E1347" s="107">
        <f t="shared" si="21"/>
        <v>2265002036</v>
      </c>
      <c r="F1347" s="107" t="s">
        <v>13306</v>
      </c>
      <c r="G1347" s="107" t="s">
        <v>13579</v>
      </c>
      <c r="H1347" s="107" t="s">
        <v>6281</v>
      </c>
      <c r="I1347" s="107" t="s">
        <v>9186</v>
      </c>
    </row>
    <row r="1348" spans="1:12" hidden="1" x14ac:dyDescent="0.2">
      <c r="A1348" s="107" t="s">
        <v>6260</v>
      </c>
      <c r="D1348" s="107" t="s">
        <v>13601</v>
      </c>
      <c r="E1348" s="107">
        <f t="shared" si="21"/>
        <v>2265002039</v>
      </c>
      <c r="F1348" s="107" t="s">
        <v>13306</v>
      </c>
      <c r="G1348" s="107" t="s">
        <v>13579</v>
      </c>
      <c r="H1348" s="107" t="s">
        <v>6281</v>
      </c>
      <c r="I1348" s="107" t="s">
        <v>9188</v>
      </c>
    </row>
    <row r="1349" spans="1:12" hidden="1" x14ac:dyDescent="0.2">
      <c r="A1349" s="107" t="s">
        <v>6260</v>
      </c>
      <c r="D1349" s="107" t="s">
        <v>13602</v>
      </c>
      <c r="E1349" s="107">
        <f t="shared" si="21"/>
        <v>2265002042</v>
      </c>
      <c r="F1349" s="107" t="s">
        <v>13306</v>
      </c>
      <c r="G1349" s="107" t="s">
        <v>13579</v>
      </c>
      <c r="H1349" s="107" t="s">
        <v>6281</v>
      </c>
      <c r="I1349" s="107" t="s">
        <v>9190</v>
      </c>
    </row>
    <row r="1350" spans="1:12" hidden="1" x14ac:dyDescent="0.2">
      <c r="A1350" s="107" t="s">
        <v>6260</v>
      </c>
      <c r="D1350" s="107" t="s">
        <v>13603</v>
      </c>
      <c r="E1350" s="107">
        <f t="shared" si="21"/>
        <v>2265002045</v>
      </c>
      <c r="F1350" s="107" t="s">
        <v>13306</v>
      </c>
      <c r="G1350" s="107" t="s">
        <v>13579</v>
      </c>
      <c r="H1350" s="107" t="s">
        <v>6281</v>
      </c>
      <c r="I1350" s="107" t="s">
        <v>9192</v>
      </c>
    </row>
    <row r="1351" spans="1:12" hidden="1" x14ac:dyDescent="0.2">
      <c r="A1351" s="107" t="s">
        <v>6260</v>
      </c>
      <c r="D1351" s="107" t="s">
        <v>13604</v>
      </c>
      <c r="E1351" s="107">
        <f t="shared" si="21"/>
        <v>2265002048</v>
      </c>
      <c r="F1351" s="107" t="s">
        <v>13306</v>
      </c>
      <c r="G1351" s="107" t="s">
        <v>13579</v>
      </c>
      <c r="H1351" s="107" t="s">
        <v>6281</v>
      </c>
      <c r="I1351" s="107" t="s">
        <v>9194</v>
      </c>
    </row>
    <row r="1352" spans="1:12" hidden="1" x14ac:dyDescent="0.2">
      <c r="A1352" s="107" t="s">
        <v>6260</v>
      </c>
      <c r="D1352" s="107" t="s">
        <v>13605</v>
      </c>
      <c r="E1352" s="107">
        <f t="shared" si="21"/>
        <v>2265002051</v>
      </c>
      <c r="F1352" s="107" t="s">
        <v>13306</v>
      </c>
      <c r="G1352" s="107" t="s">
        <v>13579</v>
      </c>
      <c r="H1352" s="107" t="s">
        <v>6281</v>
      </c>
      <c r="I1352" s="107" t="s">
        <v>9196</v>
      </c>
    </row>
    <row r="1353" spans="1:12" hidden="1" x14ac:dyDescent="0.2">
      <c r="A1353" s="107" t="s">
        <v>6260</v>
      </c>
      <c r="D1353" s="107" t="s">
        <v>13606</v>
      </c>
      <c r="E1353" s="107">
        <f t="shared" si="21"/>
        <v>2265002054</v>
      </c>
      <c r="F1353" s="107" t="s">
        <v>13306</v>
      </c>
      <c r="G1353" s="107" t="s">
        <v>13579</v>
      </c>
      <c r="H1353" s="107" t="s">
        <v>6281</v>
      </c>
      <c r="I1353" s="107" t="s">
        <v>9198</v>
      </c>
    </row>
    <row r="1354" spans="1:12" hidden="1" x14ac:dyDescent="0.2">
      <c r="A1354" s="107" t="s">
        <v>6260</v>
      </c>
      <c r="D1354" s="107" t="s">
        <v>13607</v>
      </c>
      <c r="E1354" s="107">
        <f t="shared" si="21"/>
        <v>2265002057</v>
      </c>
      <c r="F1354" s="107" t="s">
        <v>13306</v>
      </c>
      <c r="G1354" s="107" t="s">
        <v>13579</v>
      </c>
      <c r="H1354" s="107" t="s">
        <v>6281</v>
      </c>
      <c r="I1354" s="107" t="s">
        <v>9200</v>
      </c>
    </row>
    <row r="1355" spans="1:12" hidden="1" x14ac:dyDescent="0.2">
      <c r="A1355" s="107" t="s">
        <v>6260</v>
      </c>
      <c r="D1355" s="107" t="s">
        <v>15272</v>
      </c>
      <c r="E1355" s="107">
        <f t="shared" si="21"/>
        <v>2265002060</v>
      </c>
      <c r="F1355" s="107" t="s">
        <v>13306</v>
      </c>
      <c r="G1355" s="107" t="s">
        <v>13579</v>
      </c>
      <c r="H1355" s="107" t="s">
        <v>6281</v>
      </c>
      <c r="I1355" s="107" t="s">
        <v>9202</v>
      </c>
    </row>
    <row r="1356" spans="1:12" hidden="1" x14ac:dyDescent="0.2">
      <c r="A1356" s="107" t="s">
        <v>6260</v>
      </c>
      <c r="D1356" s="107" t="s">
        <v>15273</v>
      </c>
      <c r="E1356" s="107">
        <f t="shared" si="21"/>
        <v>2265002063</v>
      </c>
      <c r="F1356" s="107" t="s">
        <v>13306</v>
      </c>
      <c r="G1356" s="107" t="s">
        <v>13579</v>
      </c>
      <c r="H1356" s="107" t="s">
        <v>6281</v>
      </c>
      <c r="I1356" s="107" t="s">
        <v>9204</v>
      </c>
      <c r="K1356" s="109">
        <v>36504</v>
      </c>
      <c r="L1356" s="107" t="s">
        <v>9205</v>
      </c>
    </row>
    <row r="1357" spans="1:12" hidden="1" x14ac:dyDescent="0.2">
      <c r="A1357" s="107" t="s">
        <v>6260</v>
      </c>
      <c r="D1357" s="107" t="s">
        <v>15274</v>
      </c>
      <c r="E1357" s="107">
        <f t="shared" si="21"/>
        <v>2265002066</v>
      </c>
      <c r="F1357" s="107" t="s">
        <v>13306</v>
      </c>
      <c r="G1357" s="107" t="s">
        <v>13579</v>
      </c>
      <c r="H1357" s="107" t="s">
        <v>6281</v>
      </c>
      <c r="I1357" s="107" t="s">
        <v>9207</v>
      </c>
    </row>
    <row r="1358" spans="1:12" hidden="1" x14ac:dyDescent="0.2">
      <c r="A1358" s="107" t="s">
        <v>6260</v>
      </c>
      <c r="D1358" s="107" t="s">
        <v>15275</v>
      </c>
      <c r="E1358" s="107">
        <f t="shared" si="21"/>
        <v>2265002069</v>
      </c>
      <c r="F1358" s="107" t="s">
        <v>13306</v>
      </c>
      <c r="G1358" s="107" t="s">
        <v>13579</v>
      </c>
      <c r="H1358" s="107" t="s">
        <v>6281</v>
      </c>
      <c r="I1358" s="107" t="s">
        <v>9209</v>
      </c>
      <c r="K1358" s="109">
        <v>36504</v>
      </c>
      <c r="L1358" s="107" t="s">
        <v>9205</v>
      </c>
    </row>
    <row r="1359" spans="1:12" hidden="1" x14ac:dyDescent="0.2">
      <c r="A1359" s="107" t="s">
        <v>6260</v>
      </c>
      <c r="D1359" s="107" t="s">
        <v>15276</v>
      </c>
      <c r="E1359" s="107">
        <f t="shared" si="21"/>
        <v>2265002072</v>
      </c>
      <c r="F1359" s="107" t="s">
        <v>13306</v>
      </c>
      <c r="G1359" s="107" t="s">
        <v>13579</v>
      </c>
      <c r="H1359" s="107" t="s">
        <v>6281</v>
      </c>
      <c r="I1359" s="107" t="s">
        <v>9211</v>
      </c>
    </row>
    <row r="1360" spans="1:12" hidden="1" x14ac:dyDescent="0.2">
      <c r="A1360" s="107" t="s">
        <v>6260</v>
      </c>
      <c r="D1360" s="107" t="s">
        <v>15277</v>
      </c>
      <c r="E1360" s="107">
        <f t="shared" si="21"/>
        <v>2265002075</v>
      </c>
      <c r="F1360" s="107" t="s">
        <v>13306</v>
      </c>
      <c r="G1360" s="107" t="s">
        <v>13579</v>
      </c>
      <c r="H1360" s="107" t="s">
        <v>6281</v>
      </c>
      <c r="I1360" s="107" t="s">
        <v>9213</v>
      </c>
    </row>
    <row r="1361" spans="1:12" hidden="1" x14ac:dyDescent="0.2">
      <c r="A1361" s="107" t="s">
        <v>6260</v>
      </c>
      <c r="D1361" s="107" t="s">
        <v>15278</v>
      </c>
      <c r="E1361" s="107">
        <f t="shared" si="21"/>
        <v>2265002078</v>
      </c>
      <c r="F1361" s="107" t="s">
        <v>13306</v>
      </c>
      <c r="G1361" s="107" t="s">
        <v>13579</v>
      </c>
      <c r="H1361" s="107" t="s">
        <v>6281</v>
      </c>
      <c r="I1361" s="107" t="s">
        <v>9215</v>
      </c>
    </row>
    <row r="1362" spans="1:12" hidden="1" x14ac:dyDescent="0.2">
      <c r="A1362" s="107" t="s">
        <v>6260</v>
      </c>
      <c r="D1362" s="107" t="s">
        <v>15279</v>
      </c>
      <c r="E1362" s="107">
        <f t="shared" si="21"/>
        <v>2265002081</v>
      </c>
      <c r="F1362" s="107" t="s">
        <v>13306</v>
      </c>
      <c r="G1362" s="107" t="s">
        <v>13579</v>
      </c>
      <c r="H1362" s="107" t="s">
        <v>6281</v>
      </c>
      <c r="I1362" s="107" t="s">
        <v>9217</v>
      </c>
    </row>
    <row r="1363" spans="1:12" hidden="1" x14ac:dyDescent="0.2">
      <c r="A1363" s="107" t="s">
        <v>6260</v>
      </c>
      <c r="D1363" s="107" t="s">
        <v>15280</v>
      </c>
      <c r="E1363" s="107">
        <f t="shared" si="21"/>
        <v>2265003000</v>
      </c>
      <c r="F1363" s="107" t="s">
        <v>13306</v>
      </c>
      <c r="G1363" s="107" t="s">
        <v>13579</v>
      </c>
      <c r="H1363" s="107" t="s">
        <v>9219</v>
      </c>
      <c r="I1363" s="107" t="s">
        <v>15138</v>
      </c>
    </row>
    <row r="1364" spans="1:12" hidden="1" x14ac:dyDescent="0.2">
      <c r="A1364" s="107" t="s">
        <v>6260</v>
      </c>
      <c r="D1364" s="107" t="s">
        <v>15281</v>
      </c>
      <c r="E1364" s="107">
        <f t="shared" si="21"/>
        <v>2265003010</v>
      </c>
      <c r="F1364" s="107" t="s">
        <v>13306</v>
      </c>
      <c r="G1364" s="107" t="s">
        <v>13579</v>
      </c>
      <c r="H1364" s="107" t="s">
        <v>9219</v>
      </c>
      <c r="I1364" s="107" t="s">
        <v>9221</v>
      </c>
    </row>
    <row r="1365" spans="1:12" hidden="1" x14ac:dyDescent="0.2">
      <c r="A1365" s="107" t="s">
        <v>6260</v>
      </c>
      <c r="D1365" s="107" t="s">
        <v>15282</v>
      </c>
      <c r="E1365" s="107">
        <f t="shared" si="21"/>
        <v>2265003020</v>
      </c>
      <c r="F1365" s="107" t="s">
        <v>13306</v>
      </c>
      <c r="G1365" s="107" t="s">
        <v>13579</v>
      </c>
      <c r="H1365" s="107" t="s">
        <v>9219</v>
      </c>
      <c r="I1365" s="107" t="s">
        <v>9223</v>
      </c>
    </row>
    <row r="1366" spans="1:12" hidden="1" x14ac:dyDescent="0.2">
      <c r="A1366" s="107" t="s">
        <v>6260</v>
      </c>
      <c r="D1366" s="107" t="s">
        <v>15283</v>
      </c>
      <c r="E1366" s="107">
        <f t="shared" si="21"/>
        <v>2265003030</v>
      </c>
      <c r="F1366" s="107" t="s">
        <v>13306</v>
      </c>
      <c r="G1366" s="107" t="s">
        <v>13579</v>
      </c>
      <c r="H1366" s="107" t="s">
        <v>9219</v>
      </c>
      <c r="I1366" s="107" t="s">
        <v>9225</v>
      </c>
    </row>
    <row r="1367" spans="1:12" hidden="1" x14ac:dyDescent="0.2">
      <c r="A1367" s="107" t="s">
        <v>6260</v>
      </c>
      <c r="D1367" s="107" t="s">
        <v>15284</v>
      </c>
      <c r="E1367" s="107">
        <f t="shared" si="21"/>
        <v>2265003040</v>
      </c>
      <c r="F1367" s="107" t="s">
        <v>13306</v>
      </c>
      <c r="G1367" s="107" t="s">
        <v>13579</v>
      </c>
      <c r="H1367" s="107" t="s">
        <v>9219</v>
      </c>
      <c r="I1367" s="107" t="s">
        <v>9227</v>
      </c>
    </row>
    <row r="1368" spans="1:12" hidden="1" x14ac:dyDescent="0.2">
      <c r="A1368" s="107" t="s">
        <v>6260</v>
      </c>
      <c r="D1368" s="107" t="s">
        <v>15285</v>
      </c>
      <c r="E1368" s="107">
        <f t="shared" si="21"/>
        <v>2265003050</v>
      </c>
      <c r="F1368" s="107" t="s">
        <v>13306</v>
      </c>
      <c r="G1368" s="107" t="s">
        <v>13579</v>
      </c>
      <c r="H1368" s="107" t="s">
        <v>9219</v>
      </c>
      <c r="I1368" s="107" t="s">
        <v>9229</v>
      </c>
    </row>
    <row r="1369" spans="1:12" hidden="1" x14ac:dyDescent="0.2">
      <c r="A1369" s="107" t="s">
        <v>6260</v>
      </c>
      <c r="D1369" s="107" t="s">
        <v>15286</v>
      </c>
      <c r="E1369" s="107">
        <f t="shared" si="21"/>
        <v>2265003060</v>
      </c>
      <c r="F1369" s="107" t="s">
        <v>13306</v>
      </c>
      <c r="G1369" s="107" t="s">
        <v>13579</v>
      </c>
      <c r="H1369" s="107" t="s">
        <v>9219</v>
      </c>
      <c r="I1369" s="107" t="s">
        <v>9231</v>
      </c>
      <c r="J1369" s="109">
        <v>36504</v>
      </c>
    </row>
    <row r="1370" spans="1:12" hidden="1" x14ac:dyDescent="0.2">
      <c r="A1370" s="107" t="s">
        <v>6260</v>
      </c>
      <c r="D1370" s="107" t="s">
        <v>15287</v>
      </c>
      <c r="E1370" s="107">
        <f t="shared" si="21"/>
        <v>2265003070</v>
      </c>
      <c r="F1370" s="107" t="s">
        <v>13306</v>
      </c>
      <c r="G1370" s="107" t="s">
        <v>13579</v>
      </c>
      <c r="H1370" s="107" t="s">
        <v>9219</v>
      </c>
      <c r="I1370" s="107" t="s">
        <v>9233</v>
      </c>
      <c r="J1370" s="109">
        <v>36504</v>
      </c>
    </row>
    <row r="1371" spans="1:12" hidden="1" x14ac:dyDescent="0.2">
      <c r="A1371" s="107" t="s">
        <v>6260</v>
      </c>
      <c r="D1371" s="107" t="s">
        <v>15288</v>
      </c>
      <c r="E1371" s="107">
        <f t="shared" si="21"/>
        <v>2265004000</v>
      </c>
      <c r="F1371" s="107" t="s">
        <v>13306</v>
      </c>
      <c r="G1371" s="107" t="s">
        <v>13579</v>
      </c>
      <c r="H1371" s="107" t="s">
        <v>9235</v>
      </c>
      <c r="I1371" s="107" t="s">
        <v>6264</v>
      </c>
      <c r="K1371" s="109">
        <v>36515</v>
      </c>
      <c r="L1371" s="107" t="s">
        <v>9236</v>
      </c>
    </row>
    <row r="1372" spans="1:12" hidden="1" x14ac:dyDescent="0.2">
      <c r="A1372" s="107" t="s">
        <v>6260</v>
      </c>
      <c r="D1372" s="107" t="s">
        <v>15289</v>
      </c>
      <c r="E1372" s="107">
        <f t="shared" si="21"/>
        <v>2265004010</v>
      </c>
      <c r="F1372" s="107" t="s">
        <v>13306</v>
      </c>
      <c r="G1372" s="107" t="s">
        <v>13579</v>
      </c>
      <c r="H1372" s="107" t="s">
        <v>9235</v>
      </c>
      <c r="I1372" s="107" t="s">
        <v>9238</v>
      </c>
      <c r="K1372" s="109">
        <v>36504</v>
      </c>
      <c r="L1372" s="107" t="s">
        <v>9239</v>
      </c>
    </row>
    <row r="1373" spans="1:12" hidden="1" x14ac:dyDescent="0.2">
      <c r="A1373" s="107" t="s">
        <v>6260</v>
      </c>
      <c r="D1373" s="107" t="s">
        <v>15290</v>
      </c>
      <c r="E1373" s="107">
        <f t="shared" si="21"/>
        <v>2265004011</v>
      </c>
      <c r="F1373" s="107" t="s">
        <v>13306</v>
      </c>
      <c r="G1373" s="107" t="s">
        <v>13579</v>
      </c>
      <c r="H1373" s="107" t="s">
        <v>9235</v>
      </c>
      <c r="I1373" s="107" t="s">
        <v>9241</v>
      </c>
      <c r="J1373" s="109">
        <v>36504</v>
      </c>
    </row>
    <row r="1374" spans="1:12" hidden="1" x14ac:dyDescent="0.2">
      <c r="A1374" s="107" t="s">
        <v>6260</v>
      </c>
      <c r="D1374" s="107" t="s">
        <v>15291</v>
      </c>
      <c r="E1374" s="107">
        <f t="shared" si="21"/>
        <v>2265004015</v>
      </c>
      <c r="F1374" s="107" t="s">
        <v>13306</v>
      </c>
      <c r="G1374" s="107" t="s">
        <v>13579</v>
      </c>
      <c r="H1374" s="107" t="s">
        <v>9235</v>
      </c>
      <c r="I1374" s="107" t="s">
        <v>9243</v>
      </c>
      <c r="K1374" s="109">
        <v>36504</v>
      </c>
      <c r="L1374" s="107" t="s">
        <v>9244</v>
      </c>
    </row>
    <row r="1375" spans="1:12" hidden="1" x14ac:dyDescent="0.2">
      <c r="A1375" s="107" t="s">
        <v>6260</v>
      </c>
      <c r="D1375" s="107" t="s">
        <v>15292</v>
      </c>
      <c r="E1375" s="107">
        <f t="shared" si="21"/>
        <v>2265004016</v>
      </c>
      <c r="F1375" s="107" t="s">
        <v>13306</v>
      </c>
      <c r="G1375" s="107" t="s">
        <v>13579</v>
      </c>
      <c r="H1375" s="107" t="s">
        <v>9235</v>
      </c>
      <c r="I1375" s="107" t="s">
        <v>12119</v>
      </c>
      <c r="J1375" s="109">
        <v>36504</v>
      </c>
    </row>
    <row r="1376" spans="1:12" hidden="1" x14ac:dyDescent="0.2">
      <c r="A1376" s="107" t="s">
        <v>6260</v>
      </c>
      <c r="D1376" s="107" t="s">
        <v>15293</v>
      </c>
      <c r="E1376" s="107">
        <f t="shared" si="21"/>
        <v>2265004020</v>
      </c>
      <c r="F1376" s="107" t="s">
        <v>13306</v>
      </c>
      <c r="G1376" s="107" t="s">
        <v>13579</v>
      </c>
      <c r="H1376" s="107" t="s">
        <v>9235</v>
      </c>
      <c r="I1376" s="107" t="s">
        <v>12121</v>
      </c>
      <c r="K1376" s="109">
        <v>36504</v>
      </c>
      <c r="L1376" s="107" t="s">
        <v>12122</v>
      </c>
    </row>
    <row r="1377" spans="1:12" hidden="1" x14ac:dyDescent="0.2">
      <c r="A1377" s="107" t="s">
        <v>6260</v>
      </c>
      <c r="D1377" s="107" t="s">
        <v>15294</v>
      </c>
      <c r="E1377" s="107">
        <f t="shared" si="21"/>
        <v>2265004021</v>
      </c>
      <c r="F1377" s="107" t="s">
        <v>13306</v>
      </c>
      <c r="G1377" s="107" t="s">
        <v>13579</v>
      </c>
      <c r="H1377" s="107" t="s">
        <v>9235</v>
      </c>
      <c r="I1377" s="107" t="s">
        <v>12124</v>
      </c>
      <c r="J1377" s="109">
        <v>36504</v>
      </c>
    </row>
    <row r="1378" spans="1:12" hidden="1" x14ac:dyDescent="0.2">
      <c r="A1378" s="107" t="s">
        <v>6260</v>
      </c>
      <c r="D1378" s="107" t="s">
        <v>15295</v>
      </c>
      <c r="E1378" s="107">
        <f t="shared" si="21"/>
        <v>2265004025</v>
      </c>
      <c r="F1378" s="107" t="s">
        <v>13306</v>
      </c>
      <c r="G1378" s="107" t="s">
        <v>13579</v>
      </c>
      <c r="H1378" s="107" t="s">
        <v>9235</v>
      </c>
      <c r="I1378" s="107" t="s">
        <v>12126</v>
      </c>
      <c r="K1378" s="109">
        <v>36504</v>
      </c>
      <c r="L1378" s="107" t="s">
        <v>9239</v>
      </c>
    </row>
    <row r="1379" spans="1:12" hidden="1" x14ac:dyDescent="0.2">
      <c r="A1379" s="107" t="s">
        <v>6260</v>
      </c>
      <c r="D1379" s="107" t="s">
        <v>15296</v>
      </c>
      <c r="E1379" s="107">
        <f t="shared" si="21"/>
        <v>2265004026</v>
      </c>
      <c r="F1379" s="107" t="s">
        <v>13306</v>
      </c>
      <c r="G1379" s="107" t="s">
        <v>13579</v>
      </c>
      <c r="H1379" s="107" t="s">
        <v>9235</v>
      </c>
      <c r="I1379" s="107" t="s">
        <v>12128</v>
      </c>
      <c r="J1379" s="109">
        <v>36504</v>
      </c>
    </row>
    <row r="1380" spans="1:12" hidden="1" x14ac:dyDescent="0.2">
      <c r="A1380" s="107" t="s">
        <v>6260</v>
      </c>
      <c r="D1380" s="107" t="s">
        <v>15297</v>
      </c>
      <c r="E1380" s="107">
        <f t="shared" si="21"/>
        <v>2265004030</v>
      </c>
      <c r="F1380" s="107" t="s">
        <v>13306</v>
      </c>
      <c r="G1380" s="107" t="s">
        <v>13579</v>
      </c>
      <c r="H1380" s="107" t="s">
        <v>9235</v>
      </c>
      <c r="I1380" s="107" t="s">
        <v>12130</v>
      </c>
      <c r="K1380" s="109">
        <v>36504</v>
      </c>
      <c r="L1380" s="107" t="s">
        <v>9239</v>
      </c>
    </row>
    <row r="1381" spans="1:12" hidden="1" x14ac:dyDescent="0.2">
      <c r="A1381" s="107" t="s">
        <v>6260</v>
      </c>
      <c r="D1381" s="107" t="s">
        <v>15298</v>
      </c>
      <c r="E1381" s="107">
        <f t="shared" si="21"/>
        <v>2265004031</v>
      </c>
      <c r="F1381" s="107" t="s">
        <v>13306</v>
      </c>
      <c r="G1381" s="107" t="s">
        <v>13579</v>
      </c>
      <c r="H1381" s="107" t="s">
        <v>9235</v>
      </c>
      <c r="I1381" s="107" t="s">
        <v>12132</v>
      </c>
      <c r="J1381" s="109">
        <v>36504</v>
      </c>
    </row>
    <row r="1382" spans="1:12" hidden="1" x14ac:dyDescent="0.2">
      <c r="A1382" s="107" t="s">
        <v>6260</v>
      </c>
      <c r="D1382" s="107" t="s">
        <v>15299</v>
      </c>
      <c r="E1382" s="107">
        <f t="shared" si="21"/>
        <v>2265004035</v>
      </c>
      <c r="F1382" s="107" t="s">
        <v>13306</v>
      </c>
      <c r="G1382" s="107" t="s">
        <v>13579</v>
      </c>
      <c r="H1382" s="107" t="s">
        <v>9235</v>
      </c>
      <c r="I1382" s="107" t="s">
        <v>12134</v>
      </c>
      <c r="K1382" s="109">
        <v>36504</v>
      </c>
      <c r="L1382" s="107" t="s">
        <v>9239</v>
      </c>
    </row>
    <row r="1383" spans="1:12" hidden="1" x14ac:dyDescent="0.2">
      <c r="A1383" s="107" t="s">
        <v>6260</v>
      </c>
      <c r="D1383" s="107" t="s">
        <v>15300</v>
      </c>
      <c r="E1383" s="107">
        <f t="shared" si="21"/>
        <v>2265004036</v>
      </c>
      <c r="F1383" s="107" t="s">
        <v>13306</v>
      </c>
      <c r="G1383" s="107" t="s">
        <v>13579</v>
      </c>
      <c r="H1383" s="107" t="s">
        <v>9235</v>
      </c>
      <c r="I1383" s="107" t="s">
        <v>15147</v>
      </c>
      <c r="J1383" s="109">
        <v>36504</v>
      </c>
    </row>
    <row r="1384" spans="1:12" hidden="1" x14ac:dyDescent="0.2">
      <c r="A1384" s="107" t="s">
        <v>6260</v>
      </c>
      <c r="D1384" s="107" t="s">
        <v>15301</v>
      </c>
      <c r="E1384" s="107">
        <f t="shared" si="21"/>
        <v>2265004040</v>
      </c>
      <c r="F1384" s="107" t="s">
        <v>13306</v>
      </c>
      <c r="G1384" s="107" t="s">
        <v>13579</v>
      </c>
      <c r="H1384" s="107" t="s">
        <v>9235</v>
      </c>
      <c r="I1384" s="107" t="s">
        <v>15149</v>
      </c>
      <c r="K1384" s="109">
        <v>36504</v>
      </c>
      <c r="L1384" s="107" t="s">
        <v>9239</v>
      </c>
    </row>
    <row r="1385" spans="1:12" hidden="1" x14ac:dyDescent="0.2">
      <c r="A1385" s="107" t="s">
        <v>6260</v>
      </c>
      <c r="D1385" s="107" t="s">
        <v>15302</v>
      </c>
      <c r="E1385" s="107">
        <f t="shared" si="21"/>
        <v>2265004041</v>
      </c>
      <c r="F1385" s="107" t="s">
        <v>13306</v>
      </c>
      <c r="G1385" s="107" t="s">
        <v>13579</v>
      </c>
      <c r="H1385" s="107" t="s">
        <v>9235</v>
      </c>
      <c r="I1385" s="107" t="s">
        <v>15151</v>
      </c>
      <c r="J1385" s="109">
        <v>36504</v>
      </c>
    </row>
    <row r="1386" spans="1:12" hidden="1" x14ac:dyDescent="0.2">
      <c r="A1386" s="107" t="s">
        <v>6260</v>
      </c>
      <c r="D1386" s="107" t="s">
        <v>15303</v>
      </c>
      <c r="E1386" s="107">
        <f t="shared" si="21"/>
        <v>2265004045</v>
      </c>
      <c r="F1386" s="107" t="s">
        <v>13306</v>
      </c>
      <c r="G1386" s="107" t="s">
        <v>13579</v>
      </c>
      <c r="H1386" s="107" t="s">
        <v>9235</v>
      </c>
      <c r="I1386" s="107" t="s">
        <v>15153</v>
      </c>
      <c r="K1386" s="109">
        <v>36504</v>
      </c>
      <c r="L1386" s="107" t="s">
        <v>9239</v>
      </c>
    </row>
    <row r="1387" spans="1:12" hidden="1" x14ac:dyDescent="0.2">
      <c r="A1387" s="107" t="s">
        <v>6260</v>
      </c>
      <c r="D1387" s="107" t="s">
        <v>15304</v>
      </c>
      <c r="E1387" s="107">
        <f t="shared" si="21"/>
        <v>2265004046</v>
      </c>
      <c r="F1387" s="107" t="s">
        <v>13306</v>
      </c>
      <c r="G1387" s="107" t="s">
        <v>13579</v>
      </c>
      <c r="H1387" s="107" t="s">
        <v>9235</v>
      </c>
      <c r="I1387" s="107" t="s">
        <v>15155</v>
      </c>
      <c r="J1387" s="109">
        <v>36504</v>
      </c>
    </row>
    <row r="1388" spans="1:12" hidden="1" x14ac:dyDescent="0.2">
      <c r="A1388" s="107" t="s">
        <v>6260</v>
      </c>
      <c r="D1388" s="107" t="s">
        <v>15305</v>
      </c>
      <c r="E1388" s="107">
        <f t="shared" si="21"/>
        <v>2265004050</v>
      </c>
      <c r="F1388" s="107" t="s">
        <v>13306</v>
      </c>
      <c r="G1388" s="107" t="s">
        <v>13579</v>
      </c>
      <c r="H1388" s="107" t="s">
        <v>9235</v>
      </c>
      <c r="I1388" s="107" t="s">
        <v>15157</v>
      </c>
      <c r="K1388" s="109">
        <v>36504</v>
      </c>
      <c r="L1388" s="107" t="s">
        <v>9244</v>
      </c>
    </row>
    <row r="1389" spans="1:12" hidden="1" x14ac:dyDescent="0.2">
      <c r="A1389" s="107" t="s">
        <v>6260</v>
      </c>
      <c r="D1389" s="107" t="s">
        <v>15306</v>
      </c>
      <c r="E1389" s="107">
        <f t="shared" si="21"/>
        <v>2265004051</v>
      </c>
      <c r="F1389" s="107" t="s">
        <v>13306</v>
      </c>
      <c r="G1389" s="107" t="s">
        <v>13579</v>
      </c>
      <c r="H1389" s="107" t="s">
        <v>9235</v>
      </c>
      <c r="I1389" s="107" t="s">
        <v>15159</v>
      </c>
      <c r="J1389" s="109">
        <v>36504</v>
      </c>
    </row>
    <row r="1390" spans="1:12" hidden="1" x14ac:dyDescent="0.2">
      <c r="A1390" s="107" t="s">
        <v>6260</v>
      </c>
      <c r="D1390" s="107" t="s">
        <v>15307</v>
      </c>
      <c r="E1390" s="107">
        <f t="shared" si="21"/>
        <v>2265004055</v>
      </c>
      <c r="F1390" s="107" t="s">
        <v>13306</v>
      </c>
      <c r="G1390" s="107" t="s">
        <v>13579</v>
      </c>
      <c r="H1390" s="107" t="s">
        <v>9235</v>
      </c>
      <c r="I1390" s="107" t="s">
        <v>15161</v>
      </c>
      <c r="K1390" s="109">
        <v>36504</v>
      </c>
      <c r="L1390" s="107" t="s">
        <v>9239</v>
      </c>
    </row>
    <row r="1391" spans="1:12" hidden="1" x14ac:dyDescent="0.2">
      <c r="A1391" s="107" t="s">
        <v>6260</v>
      </c>
      <c r="D1391" s="107" t="s">
        <v>15308</v>
      </c>
      <c r="E1391" s="107">
        <f t="shared" si="21"/>
        <v>2265004056</v>
      </c>
      <c r="F1391" s="107" t="s">
        <v>13306</v>
      </c>
      <c r="G1391" s="107" t="s">
        <v>13579</v>
      </c>
      <c r="H1391" s="107" t="s">
        <v>9235</v>
      </c>
      <c r="I1391" s="107" t="s">
        <v>15163</v>
      </c>
      <c r="J1391" s="109">
        <v>36504</v>
      </c>
    </row>
    <row r="1392" spans="1:12" hidden="1" x14ac:dyDescent="0.2">
      <c r="A1392" s="107" t="s">
        <v>6260</v>
      </c>
      <c r="D1392" s="107" t="s">
        <v>15309</v>
      </c>
      <c r="E1392" s="107">
        <f t="shared" si="21"/>
        <v>2265004060</v>
      </c>
      <c r="F1392" s="107" t="s">
        <v>13306</v>
      </c>
      <c r="G1392" s="107" t="s">
        <v>13579</v>
      </c>
      <c r="H1392" s="107" t="s">
        <v>9235</v>
      </c>
      <c r="I1392" s="107" t="s">
        <v>15165</v>
      </c>
      <c r="K1392" s="109">
        <v>36504</v>
      </c>
      <c r="L1392" s="107" t="s">
        <v>9239</v>
      </c>
    </row>
    <row r="1393" spans="1:12" hidden="1" x14ac:dyDescent="0.2">
      <c r="A1393" s="107" t="s">
        <v>6260</v>
      </c>
      <c r="D1393" s="107" t="s">
        <v>15310</v>
      </c>
      <c r="E1393" s="107">
        <f t="shared" si="21"/>
        <v>2265004061</v>
      </c>
      <c r="F1393" s="107" t="s">
        <v>13306</v>
      </c>
      <c r="G1393" s="107" t="s">
        <v>13579</v>
      </c>
      <c r="H1393" s="107" t="s">
        <v>9235</v>
      </c>
      <c r="I1393" s="107" t="s">
        <v>15167</v>
      </c>
      <c r="J1393" s="109">
        <v>36504</v>
      </c>
    </row>
    <row r="1394" spans="1:12" hidden="1" x14ac:dyDescent="0.2">
      <c r="A1394" s="107" t="s">
        <v>6260</v>
      </c>
      <c r="D1394" s="107" t="s">
        <v>15311</v>
      </c>
      <c r="E1394" s="107">
        <f t="shared" si="21"/>
        <v>2265004065</v>
      </c>
      <c r="F1394" s="107" t="s">
        <v>13306</v>
      </c>
      <c r="G1394" s="107" t="s">
        <v>13579</v>
      </c>
      <c r="H1394" s="107" t="s">
        <v>9235</v>
      </c>
      <c r="I1394" s="107" t="s">
        <v>15169</v>
      </c>
      <c r="K1394" s="109">
        <v>36504</v>
      </c>
      <c r="L1394" s="107" t="s">
        <v>9239</v>
      </c>
    </row>
    <row r="1395" spans="1:12" hidden="1" x14ac:dyDescent="0.2">
      <c r="A1395" s="107" t="s">
        <v>6260</v>
      </c>
      <c r="D1395" s="107" t="s">
        <v>15312</v>
      </c>
      <c r="E1395" s="107">
        <f t="shared" si="21"/>
        <v>2265004066</v>
      </c>
      <c r="F1395" s="107" t="s">
        <v>13306</v>
      </c>
      <c r="G1395" s="107" t="s">
        <v>13579</v>
      </c>
      <c r="H1395" s="107" t="s">
        <v>9235</v>
      </c>
      <c r="I1395" s="107" t="s">
        <v>15171</v>
      </c>
      <c r="J1395" s="109">
        <v>36504</v>
      </c>
    </row>
    <row r="1396" spans="1:12" hidden="1" x14ac:dyDescent="0.2">
      <c r="A1396" s="107" t="s">
        <v>6260</v>
      </c>
      <c r="D1396" s="107" t="s">
        <v>15313</v>
      </c>
      <c r="E1396" s="107">
        <f t="shared" si="21"/>
        <v>2265004070</v>
      </c>
      <c r="F1396" s="107" t="s">
        <v>13306</v>
      </c>
      <c r="G1396" s="107" t="s">
        <v>13579</v>
      </c>
      <c r="H1396" s="107" t="s">
        <v>9235</v>
      </c>
      <c r="I1396" s="107" t="s">
        <v>15314</v>
      </c>
      <c r="K1396" s="109">
        <v>36504</v>
      </c>
      <c r="L1396" s="107" t="s">
        <v>6292</v>
      </c>
    </row>
    <row r="1397" spans="1:12" hidden="1" x14ac:dyDescent="0.2">
      <c r="A1397" s="107" t="s">
        <v>6260</v>
      </c>
      <c r="D1397" s="107" t="s">
        <v>15315</v>
      </c>
      <c r="E1397" s="107">
        <f t="shared" si="21"/>
        <v>2265004071</v>
      </c>
      <c r="F1397" s="107" t="s">
        <v>13306</v>
      </c>
      <c r="G1397" s="107" t="s">
        <v>13579</v>
      </c>
      <c r="H1397" s="107" t="s">
        <v>9235</v>
      </c>
      <c r="I1397" s="107" t="s">
        <v>15175</v>
      </c>
      <c r="J1397" s="109">
        <v>36504</v>
      </c>
    </row>
    <row r="1398" spans="1:12" hidden="1" x14ac:dyDescent="0.2">
      <c r="A1398" s="107" t="s">
        <v>6260</v>
      </c>
      <c r="D1398" s="107" t="s">
        <v>15316</v>
      </c>
      <c r="E1398" s="107">
        <f t="shared" si="21"/>
        <v>2265004075</v>
      </c>
      <c r="F1398" s="107" t="s">
        <v>13306</v>
      </c>
      <c r="G1398" s="107" t="s">
        <v>13579</v>
      </c>
      <c r="H1398" s="107" t="s">
        <v>9235</v>
      </c>
      <c r="I1398" s="107" t="s">
        <v>15177</v>
      </c>
      <c r="K1398" s="109">
        <v>36504</v>
      </c>
      <c r="L1398" s="107" t="s">
        <v>9239</v>
      </c>
    </row>
    <row r="1399" spans="1:12" hidden="1" x14ac:dyDescent="0.2">
      <c r="A1399" s="107" t="s">
        <v>6260</v>
      </c>
      <c r="D1399" s="107" t="s">
        <v>15317</v>
      </c>
      <c r="E1399" s="107">
        <f t="shared" si="21"/>
        <v>2265004076</v>
      </c>
      <c r="F1399" s="107" t="s">
        <v>13306</v>
      </c>
      <c r="G1399" s="107" t="s">
        <v>13579</v>
      </c>
      <c r="H1399" s="107" t="s">
        <v>9235</v>
      </c>
      <c r="I1399" s="107" t="s">
        <v>15179</v>
      </c>
      <c r="J1399" s="109">
        <v>36504</v>
      </c>
    </row>
    <row r="1400" spans="1:12" hidden="1" x14ac:dyDescent="0.2">
      <c r="A1400" s="107" t="s">
        <v>6260</v>
      </c>
      <c r="D1400" s="107" t="s">
        <v>15318</v>
      </c>
      <c r="E1400" s="107">
        <f t="shared" si="21"/>
        <v>2265005000</v>
      </c>
      <c r="F1400" s="107" t="s">
        <v>13306</v>
      </c>
      <c r="G1400" s="107" t="s">
        <v>13579</v>
      </c>
      <c r="H1400" s="107" t="s">
        <v>15181</v>
      </c>
      <c r="I1400" s="107" t="s">
        <v>15138</v>
      </c>
      <c r="K1400" s="109">
        <v>36504</v>
      </c>
      <c r="L1400" s="107" t="s">
        <v>15182</v>
      </c>
    </row>
    <row r="1401" spans="1:12" hidden="1" x14ac:dyDescent="0.2">
      <c r="A1401" s="107" t="s">
        <v>6260</v>
      </c>
      <c r="D1401" s="107" t="s">
        <v>15319</v>
      </c>
      <c r="E1401" s="107">
        <f t="shared" si="21"/>
        <v>2265005010</v>
      </c>
      <c r="F1401" s="107" t="s">
        <v>13306</v>
      </c>
      <c r="G1401" s="107" t="s">
        <v>13579</v>
      </c>
      <c r="H1401" s="107" t="s">
        <v>15181</v>
      </c>
      <c r="I1401" s="107" t="s">
        <v>15184</v>
      </c>
    </row>
    <row r="1402" spans="1:12" hidden="1" x14ac:dyDescent="0.2">
      <c r="A1402" s="107" t="s">
        <v>6260</v>
      </c>
      <c r="D1402" s="107" t="s">
        <v>15320</v>
      </c>
      <c r="E1402" s="107">
        <f t="shared" si="21"/>
        <v>2265005015</v>
      </c>
      <c r="F1402" s="107" t="s">
        <v>13306</v>
      </c>
      <c r="G1402" s="107" t="s">
        <v>13579</v>
      </c>
      <c r="H1402" s="107" t="s">
        <v>15181</v>
      </c>
      <c r="I1402" s="107" t="s">
        <v>15186</v>
      </c>
    </row>
    <row r="1403" spans="1:12" hidden="1" x14ac:dyDescent="0.2">
      <c r="A1403" s="107" t="s">
        <v>6260</v>
      </c>
      <c r="D1403" s="107" t="s">
        <v>15321</v>
      </c>
      <c r="E1403" s="107">
        <f t="shared" si="21"/>
        <v>2265005020</v>
      </c>
      <c r="F1403" s="107" t="s">
        <v>13306</v>
      </c>
      <c r="G1403" s="107" t="s">
        <v>13579</v>
      </c>
      <c r="H1403" s="107" t="s">
        <v>15181</v>
      </c>
      <c r="I1403" s="107" t="s">
        <v>15188</v>
      </c>
    </row>
    <row r="1404" spans="1:12" hidden="1" x14ac:dyDescent="0.2">
      <c r="A1404" s="107" t="s">
        <v>6260</v>
      </c>
      <c r="D1404" s="107" t="s">
        <v>15322</v>
      </c>
      <c r="E1404" s="107">
        <f t="shared" si="21"/>
        <v>2265005025</v>
      </c>
      <c r="F1404" s="107" t="s">
        <v>13306</v>
      </c>
      <c r="G1404" s="107" t="s">
        <v>13579</v>
      </c>
      <c r="H1404" s="107" t="s">
        <v>15181</v>
      </c>
      <c r="I1404" s="107" t="s">
        <v>15190</v>
      </c>
    </row>
    <row r="1405" spans="1:12" hidden="1" x14ac:dyDescent="0.2">
      <c r="A1405" s="107" t="s">
        <v>6260</v>
      </c>
      <c r="D1405" s="107" t="s">
        <v>15323</v>
      </c>
      <c r="E1405" s="107">
        <f t="shared" si="21"/>
        <v>2265005030</v>
      </c>
      <c r="F1405" s="107" t="s">
        <v>13306</v>
      </c>
      <c r="G1405" s="107" t="s">
        <v>13579</v>
      </c>
      <c r="H1405" s="107" t="s">
        <v>15181</v>
      </c>
      <c r="I1405" s="107" t="s">
        <v>15192</v>
      </c>
    </row>
    <row r="1406" spans="1:12" hidden="1" x14ac:dyDescent="0.2">
      <c r="A1406" s="107" t="s">
        <v>6260</v>
      </c>
      <c r="D1406" s="107" t="s">
        <v>15324</v>
      </c>
      <c r="E1406" s="107">
        <f t="shared" si="21"/>
        <v>2265005035</v>
      </c>
      <c r="F1406" s="107" t="s">
        <v>13306</v>
      </c>
      <c r="G1406" s="107" t="s">
        <v>13579</v>
      </c>
      <c r="H1406" s="107" t="s">
        <v>15181</v>
      </c>
      <c r="I1406" s="107" t="s">
        <v>15194</v>
      </c>
    </row>
    <row r="1407" spans="1:12" hidden="1" x14ac:dyDescent="0.2">
      <c r="A1407" s="107" t="s">
        <v>6260</v>
      </c>
      <c r="D1407" s="107" t="s">
        <v>15325</v>
      </c>
      <c r="E1407" s="107">
        <f t="shared" si="21"/>
        <v>2265005040</v>
      </c>
      <c r="F1407" s="107" t="s">
        <v>13306</v>
      </c>
      <c r="G1407" s="107" t="s">
        <v>13579</v>
      </c>
      <c r="H1407" s="107" t="s">
        <v>15181</v>
      </c>
      <c r="I1407" s="107" t="s">
        <v>15196</v>
      </c>
      <c r="K1407" s="109">
        <v>36504</v>
      </c>
      <c r="L1407" s="107" t="s">
        <v>15197</v>
      </c>
    </row>
    <row r="1408" spans="1:12" hidden="1" x14ac:dyDescent="0.2">
      <c r="A1408" s="107" t="s">
        <v>6260</v>
      </c>
      <c r="D1408" s="107" t="s">
        <v>15326</v>
      </c>
      <c r="E1408" s="107">
        <f t="shared" si="21"/>
        <v>2265005045</v>
      </c>
      <c r="F1408" s="107" t="s">
        <v>13306</v>
      </c>
      <c r="G1408" s="107" t="s">
        <v>13579</v>
      </c>
      <c r="H1408" s="107" t="s">
        <v>15181</v>
      </c>
      <c r="I1408" s="107" t="s">
        <v>15199</v>
      </c>
    </row>
    <row r="1409" spans="1:12" hidden="1" x14ac:dyDescent="0.2">
      <c r="A1409" s="107" t="s">
        <v>6260</v>
      </c>
      <c r="D1409" s="107" t="s">
        <v>15327</v>
      </c>
      <c r="E1409" s="107">
        <f t="shared" si="21"/>
        <v>2265005050</v>
      </c>
      <c r="F1409" s="107" t="s">
        <v>13306</v>
      </c>
      <c r="G1409" s="107" t="s">
        <v>13579</v>
      </c>
      <c r="H1409" s="107" t="s">
        <v>15181</v>
      </c>
      <c r="I1409" s="107" t="s">
        <v>15201</v>
      </c>
    </row>
    <row r="1410" spans="1:12" hidden="1" x14ac:dyDescent="0.2">
      <c r="A1410" s="107" t="s">
        <v>6260</v>
      </c>
      <c r="D1410" s="107" t="s">
        <v>15328</v>
      </c>
      <c r="E1410" s="107">
        <f t="shared" ref="E1410:E1473" si="22">VALUE(D1410)</f>
        <v>2265005055</v>
      </c>
      <c r="F1410" s="107" t="s">
        <v>13306</v>
      </c>
      <c r="G1410" s="107" t="s">
        <v>13579</v>
      </c>
      <c r="H1410" s="107" t="s">
        <v>15181</v>
      </c>
      <c r="I1410" s="107" t="s">
        <v>15203</v>
      </c>
    </row>
    <row r="1411" spans="1:12" hidden="1" x14ac:dyDescent="0.2">
      <c r="A1411" s="107" t="s">
        <v>6260</v>
      </c>
      <c r="D1411" s="107" t="s">
        <v>15329</v>
      </c>
      <c r="E1411" s="107">
        <f t="shared" si="22"/>
        <v>2265005060</v>
      </c>
      <c r="F1411" s="107" t="s">
        <v>13306</v>
      </c>
      <c r="G1411" s="107" t="s">
        <v>13579</v>
      </c>
      <c r="H1411" s="107" t="s">
        <v>15181</v>
      </c>
      <c r="I1411" s="107" t="s">
        <v>15205</v>
      </c>
      <c r="J1411" s="109">
        <v>36504</v>
      </c>
    </row>
    <row r="1412" spans="1:12" hidden="1" x14ac:dyDescent="0.2">
      <c r="A1412" s="107" t="s">
        <v>6260</v>
      </c>
      <c r="D1412" s="107" t="s">
        <v>15330</v>
      </c>
      <c r="E1412" s="107">
        <f t="shared" si="22"/>
        <v>2265006000</v>
      </c>
      <c r="F1412" s="107" t="s">
        <v>13306</v>
      </c>
      <c r="G1412" s="107" t="s">
        <v>13579</v>
      </c>
      <c r="H1412" s="107" t="s">
        <v>16385</v>
      </c>
      <c r="I1412" s="107" t="s">
        <v>15138</v>
      </c>
      <c r="K1412" s="109">
        <v>36504</v>
      </c>
      <c r="L1412" s="107" t="s">
        <v>16386</v>
      </c>
    </row>
    <row r="1413" spans="1:12" hidden="1" x14ac:dyDescent="0.2">
      <c r="A1413" s="107" t="s">
        <v>6260</v>
      </c>
      <c r="D1413" s="107" t="s">
        <v>15331</v>
      </c>
      <c r="E1413" s="107">
        <f t="shared" si="22"/>
        <v>2265006005</v>
      </c>
      <c r="F1413" s="107" t="s">
        <v>13306</v>
      </c>
      <c r="G1413" s="107" t="s">
        <v>13579</v>
      </c>
      <c r="H1413" s="107" t="s">
        <v>16385</v>
      </c>
      <c r="I1413" s="107" t="s">
        <v>16388</v>
      </c>
      <c r="K1413" s="109">
        <v>36504</v>
      </c>
      <c r="L1413" s="107" t="s">
        <v>16389</v>
      </c>
    </row>
    <row r="1414" spans="1:12" hidden="1" x14ac:dyDescent="0.2">
      <c r="A1414" s="107" t="s">
        <v>6260</v>
      </c>
      <c r="D1414" s="107" t="s">
        <v>15332</v>
      </c>
      <c r="E1414" s="107">
        <f t="shared" si="22"/>
        <v>2265006010</v>
      </c>
      <c r="F1414" s="107" t="s">
        <v>13306</v>
      </c>
      <c r="G1414" s="107" t="s">
        <v>13579</v>
      </c>
      <c r="H1414" s="107" t="s">
        <v>16385</v>
      </c>
      <c r="I1414" s="107" t="s">
        <v>16391</v>
      </c>
      <c r="K1414" s="109">
        <v>36504</v>
      </c>
      <c r="L1414" s="107" t="s">
        <v>16389</v>
      </c>
    </row>
    <row r="1415" spans="1:12" hidden="1" x14ac:dyDescent="0.2">
      <c r="A1415" s="107" t="s">
        <v>6260</v>
      </c>
      <c r="D1415" s="107" t="s">
        <v>15333</v>
      </c>
      <c r="E1415" s="107">
        <f t="shared" si="22"/>
        <v>2265006015</v>
      </c>
      <c r="F1415" s="107" t="s">
        <v>13306</v>
      </c>
      <c r="G1415" s="107" t="s">
        <v>13579</v>
      </c>
      <c r="H1415" s="107" t="s">
        <v>16385</v>
      </c>
      <c r="I1415" s="107" t="s">
        <v>16393</v>
      </c>
      <c r="K1415" s="109">
        <v>36504</v>
      </c>
      <c r="L1415" s="107" t="s">
        <v>16389</v>
      </c>
    </row>
    <row r="1416" spans="1:12" hidden="1" x14ac:dyDescent="0.2">
      <c r="A1416" s="107" t="s">
        <v>6260</v>
      </c>
      <c r="D1416" s="107" t="s">
        <v>15334</v>
      </c>
      <c r="E1416" s="107">
        <f t="shared" si="22"/>
        <v>2265006020</v>
      </c>
      <c r="F1416" s="107" t="s">
        <v>13306</v>
      </c>
      <c r="G1416" s="107" t="s">
        <v>13579</v>
      </c>
      <c r="H1416" s="107" t="s">
        <v>16385</v>
      </c>
      <c r="I1416" s="107" t="s">
        <v>16395</v>
      </c>
      <c r="K1416" s="109">
        <v>36504</v>
      </c>
      <c r="L1416" s="107" t="s">
        <v>16389</v>
      </c>
    </row>
    <row r="1417" spans="1:12" hidden="1" x14ac:dyDescent="0.2">
      <c r="A1417" s="107" t="s">
        <v>6260</v>
      </c>
      <c r="D1417" s="107" t="s">
        <v>15335</v>
      </c>
      <c r="E1417" s="107">
        <f t="shared" si="22"/>
        <v>2265006025</v>
      </c>
      <c r="F1417" s="107" t="s">
        <v>13306</v>
      </c>
      <c r="G1417" s="107" t="s">
        <v>13579</v>
      </c>
      <c r="H1417" s="107" t="s">
        <v>16385</v>
      </c>
      <c r="I1417" s="107" t="s">
        <v>16397</v>
      </c>
      <c r="K1417" s="109">
        <v>36504</v>
      </c>
      <c r="L1417" s="107" t="s">
        <v>16389</v>
      </c>
    </row>
    <row r="1418" spans="1:12" hidden="1" x14ac:dyDescent="0.2">
      <c r="A1418" s="107" t="s">
        <v>6260</v>
      </c>
      <c r="D1418" s="107" t="s">
        <v>15336</v>
      </c>
      <c r="E1418" s="107">
        <f t="shared" si="22"/>
        <v>2265006030</v>
      </c>
      <c r="F1418" s="107" t="s">
        <v>13306</v>
      </c>
      <c r="G1418" s="107" t="s">
        <v>13579</v>
      </c>
      <c r="H1418" s="107" t="s">
        <v>16385</v>
      </c>
      <c r="I1418" s="107" t="s">
        <v>16399</v>
      </c>
      <c r="K1418" s="109">
        <v>36504</v>
      </c>
      <c r="L1418" s="107" t="s">
        <v>16389</v>
      </c>
    </row>
    <row r="1419" spans="1:12" hidden="1" x14ac:dyDescent="0.2">
      <c r="A1419" s="107" t="s">
        <v>6260</v>
      </c>
      <c r="D1419" s="107" t="s">
        <v>15337</v>
      </c>
      <c r="E1419" s="107">
        <f t="shared" si="22"/>
        <v>2265007000</v>
      </c>
      <c r="F1419" s="107" t="s">
        <v>13306</v>
      </c>
      <c r="G1419" s="107" t="s">
        <v>13579</v>
      </c>
      <c r="H1419" s="107" t="s">
        <v>16401</v>
      </c>
      <c r="I1419" s="107" t="s">
        <v>15138</v>
      </c>
    </row>
    <row r="1420" spans="1:12" hidden="1" x14ac:dyDescent="0.2">
      <c r="A1420" s="107" t="s">
        <v>6260</v>
      </c>
      <c r="D1420" s="107" t="s">
        <v>15338</v>
      </c>
      <c r="E1420" s="107">
        <f t="shared" si="22"/>
        <v>2265007005</v>
      </c>
      <c r="F1420" s="107" t="s">
        <v>13306</v>
      </c>
      <c r="G1420" s="107" t="s">
        <v>13579</v>
      </c>
      <c r="H1420" s="107" t="s">
        <v>16401</v>
      </c>
      <c r="I1420" s="107" t="s">
        <v>16403</v>
      </c>
      <c r="K1420" s="109">
        <v>36504</v>
      </c>
      <c r="L1420" s="107" t="s">
        <v>16404</v>
      </c>
    </row>
    <row r="1421" spans="1:12" hidden="1" x14ac:dyDescent="0.2">
      <c r="A1421" s="107" t="s">
        <v>6260</v>
      </c>
      <c r="D1421" s="107" t="s">
        <v>15339</v>
      </c>
      <c r="E1421" s="107">
        <f t="shared" si="22"/>
        <v>2265007010</v>
      </c>
      <c r="F1421" s="107" t="s">
        <v>13306</v>
      </c>
      <c r="G1421" s="107" t="s">
        <v>13579</v>
      </c>
      <c r="H1421" s="107" t="s">
        <v>16401</v>
      </c>
      <c r="I1421" s="107" t="s">
        <v>16406</v>
      </c>
      <c r="K1421" s="109">
        <v>36504</v>
      </c>
      <c r="L1421" s="107" t="s">
        <v>15197</v>
      </c>
    </row>
    <row r="1422" spans="1:12" hidden="1" x14ac:dyDescent="0.2">
      <c r="A1422" s="107" t="s">
        <v>6260</v>
      </c>
      <c r="D1422" s="107" t="s">
        <v>15340</v>
      </c>
      <c r="E1422" s="107">
        <f t="shared" si="22"/>
        <v>2265007015</v>
      </c>
      <c r="F1422" s="107" t="s">
        <v>13306</v>
      </c>
      <c r="G1422" s="107" t="s">
        <v>13579</v>
      </c>
      <c r="H1422" s="107" t="s">
        <v>16401</v>
      </c>
      <c r="I1422" s="107" t="s">
        <v>16408</v>
      </c>
      <c r="K1422" s="109">
        <v>36504</v>
      </c>
      <c r="L1422" s="107" t="s">
        <v>16409</v>
      </c>
    </row>
    <row r="1423" spans="1:12" hidden="1" x14ac:dyDescent="0.2">
      <c r="A1423" s="107" t="s">
        <v>6260</v>
      </c>
      <c r="D1423" s="107" t="s">
        <v>15341</v>
      </c>
      <c r="E1423" s="107">
        <f t="shared" si="22"/>
        <v>2265007020</v>
      </c>
      <c r="F1423" s="107" t="s">
        <v>13306</v>
      </c>
      <c r="G1423" s="107" t="s">
        <v>13579</v>
      </c>
      <c r="H1423" s="107" t="s">
        <v>16401</v>
      </c>
      <c r="I1423" s="107" t="s">
        <v>15342</v>
      </c>
      <c r="K1423" s="109">
        <v>36504</v>
      </c>
      <c r="L1423" s="107" t="s">
        <v>6292</v>
      </c>
    </row>
    <row r="1424" spans="1:12" hidden="1" x14ac:dyDescent="0.2">
      <c r="A1424" s="107" t="s">
        <v>6260</v>
      </c>
      <c r="D1424" s="107" t="s">
        <v>15343</v>
      </c>
      <c r="E1424" s="107">
        <f t="shared" si="22"/>
        <v>2265008000</v>
      </c>
      <c r="F1424" s="107" t="s">
        <v>13306</v>
      </c>
      <c r="G1424" s="107" t="s">
        <v>13579</v>
      </c>
      <c r="H1424" s="107" t="s">
        <v>16413</v>
      </c>
      <c r="I1424" s="107" t="s">
        <v>15138</v>
      </c>
      <c r="K1424" s="109">
        <v>36504</v>
      </c>
      <c r="L1424" s="107" t="s">
        <v>16414</v>
      </c>
    </row>
    <row r="1425" spans="1:12" hidden="1" x14ac:dyDescent="0.2">
      <c r="A1425" s="107" t="s">
        <v>6260</v>
      </c>
      <c r="D1425" s="107" t="s">
        <v>15344</v>
      </c>
      <c r="E1425" s="107">
        <f t="shared" si="22"/>
        <v>2265008005</v>
      </c>
      <c r="F1425" s="107" t="s">
        <v>13306</v>
      </c>
      <c r="G1425" s="107" t="s">
        <v>13579</v>
      </c>
      <c r="H1425" s="107" t="s">
        <v>16413</v>
      </c>
      <c r="I1425" s="107" t="s">
        <v>16413</v>
      </c>
      <c r="K1425" s="109">
        <v>36504</v>
      </c>
      <c r="L1425" s="107" t="s">
        <v>16416</v>
      </c>
    </row>
    <row r="1426" spans="1:12" hidden="1" x14ac:dyDescent="0.2">
      <c r="A1426" s="107" t="s">
        <v>6260</v>
      </c>
      <c r="D1426" s="107" t="s">
        <v>15345</v>
      </c>
      <c r="E1426" s="107">
        <f t="shared" si="22"/>
        <v>2265008010</v>
      </c>
      <c r="F1426" s="107" t="s">
        <v>13306</v>
      </c>
      <c r="G1426" s="107" t="s">
        <v>13579</v>
      </c>
      <c r="H1426" s="107" t="s">
        <v>16413</v>
      </c>
      <c r="I1426" s="107" t="s">
        <v>16418</v>
      </c>
      <c r="K1426" s="109">
        <v>36504</v>
      </c>
      <c r="L1426" s="107" t="s">
        <v>6292</v>
      </c>
    </row>
    <row r="1427" spans="1:12" hidden="1" x14ac:dyDescent="0.2">
      <c r="A1427" s="107" t="s">
        <v>6260</v>
      </c>
      <c r="D1427" s="107" t="s">
        <v>15346</v>
      </c>
      <c r="E1427" s="107">
        <f t="shared" si="22"/>
        <v>2265009000</v>
      </c>
      <c r="F1427" s="107" t="s">
        <v>13306</v>
      </c>
      <c r="G1427" s="107" t="s">
        <v>13579</v>
      </c>
      <c r="H1427" s="107" t="s">
        <v>16420</v>
      </c>
      <c r="I1427" s="107" t="s">
        <v>6264</v>
      </c>
      <c r="J1427" s="109">
        <v>36504</v>
      </c>
    </row>
    <row r="1428" spans="1:12" hidden="1" x14ac:dyDescent="0.2">
      <c r="A1428" s="107" t="s">
        <v>6260</v>
      </c>
      <c r="D1428" s="107" t="s">
        <v>15347</v>
      </c>
      <c r="E1428" s="107">
        <f t="shared" si="22"/>
        <v>2265009010</v>
      </c>
      <c r="F1428" s="107" t="s">
        <v>13306</v>
      </c>
      <c r="G1428" s="107" t="s">
        <v>13579</v>
      </c>
      <c r="H1428" s="107" t="s">
        <v>16420</v>
      </c>
      <c r="I1428" s="107" t="s">
        <v>13574</v>
      </c>
      <c r="J1428" s="109">
        <v>36504</v>
      </c>
    </row>
    <row r="1429" spans="1:12" hidden="1" x14ac:dyDescent="0.2">
      <c r="A1429" s="107" t="s">
        <v>6260</v>
      </c>
      <c r="D1429" s="107" t="s">
        <v>15348</v>
      </c>
      <c r="E1429" s="107">
        <f t="shared" si="22"/>
        <v>2265010000</v>
      </c>
      <c r="F1429" s="107" t="s">
        <v>13306</v>
      </c>
      <c r="G1429" s="107" t="s">
        <v>13579</v>
      </c>
      <c r="H1429" s="107" t="s">
        <v>9219</v>
      </c>
      <c r="I1429" s="107" t="s">
        <v>6264</v>
      </c>
      <c r="J1429" s="109">
        <v>36504</v>
      </c>
    </row>
    <row r="1430" spans="1:12" hidden="1" x14ac:dyDescent="0.2">
      <c r="A1430" s="107" t="s">
        <v>6260</v>
      </c>
      <c r="D1430" s="107" t="s">
        <v>15349</v>
      </c>
      <c r="E1430" s="107">
        <f t="shared" si="22"/>
        <v>2265010010</v>
      </c>
      <c r="F1430" s="107" t="s">
        <v>13306</v>
      </c>
      <c r="G1430" s="107" t="s">
        <v>13579</v>
      </c>
      <c r="H1430" s="107" t="s">
        <v>9219</v>
      </c>
      <c r="I1430" s="107" t="s">
        <v>13577</v>
      </c>
      <c r="J1430" s="109">
        <v>36504</v>
      </c>
    </row>
    <row r="1431" spans="1:12" hidden="1" x14ac:dyDescent="0.2">
      <c r="A1431" s="107" t="s">
        <v>6260</v>
      </c>
      <c r="D1431" s="107" t="s">
        <v>15350</v>
      </c>
      <c r="E1431" s="107">
        <f t="shared" si="22"/>
        <v>2267000000</v>
      </c>
      <c r="F1431" s="107" t="s">
        <v>13306</v>
      </c>
      <c r="G1431" s="107" t="s">
        <v>15351</v>
      </c>
      <c r="H1431" s="107" t="s">
        <v>12333</v>
      </c>
      <c r="I1431" s="107" t="s">
        <v>6264</v>
      </c>
      <c r="J1431" s="109">
        <v>36504</v>
      </c>
    </row>
    <row r="1432" spans="1:12" hidden="1" x14ac:dyDescent="0.2">
      <c r="A1432" s="107" t="s">
        <v>6260</v>
      </c>
      <c r="D1432" s="107" t="s">
        <v>12334</v>
      </c>
      <c r="E1432" s="107">
        <f t="shared" si="22"/>
        <v>2267001000</v>
      </c>
      <c r="F1432" s="107" t="s">
        <v>13306</v>
      </c>
      <c r="G1432" s="107" t="s">
        <v>15351</v>
      </c>
      <c r="H1432" s="107" t="s">
        <v>6266</v>
      </c>
      <c r="I1432" s="107" t="s">
        <v>6264</v>
      </c>
      <c r="J1432" s="109">
        <v>36504</v>
      </c>
    </row>
    <row r="1433" spans="1:12" hidden="1" x14ac:dyDescent="0.2">
      <c r="A1433" s="107" t="s">
        <v>6260</v>
      </c>
      <c r="D1433" s="107" t="s">
        <v>12335</v>
      </c>
      <c r="E1433" s="107">
        <f t="shared" si="22"/>
        <v>2267001010</v>
      </c>
      <c r="F1433" s="107" t="s">
        <v>13306</v>
      </c>
      <c r="G1433" s="107" t="s">
        <v>15351</v>
      </c>
      <c r="H1433" s="107" t="s">
        <v>6266</v>
      </c>
      <c r="I1433" s="107" t="s">
        <v>6268</v>
      </c>
      <c r="J1433" s="109">
        <v>36504</v>
      </c>
    </row>
    <row r="1434" spans="1:12" hidden="1" x14ac:dyDescent="0.2">
      <c r="A1434" s="107" t="s">
        <v>6260</v>
      </c>
      <c r="D1434" s="107" t="s">
        <v>12336</v>
      </c>
      <c r="E1434" s="107">
        <f t="shared" si="22"/>
        <v>2267001020</v>
      </c>
      <c r="F1434" s="107" t="s">
        <v>13306</v>
      </c>
      <c r="G1434" s="107" t="s">
        <v>15351</v>
      </c>
      <c r="H1434" s="107" t="s">
        <v>6266</v>
      </c>
      <c r="I1434" s="107" t="s">
        <v>6270</v>
      </c>
      <c r="J1434" s="109">
        <v>36504</v>
      </c>
    </row>
    <row r="1435" spans="1:12" hidden="1" x14ac:dyDescent="0.2">
      <c r="A1435" s="107" t="s">
        <v>6260</v>
      </c>
      <c r="D1435" s="107" t="s">
        <v>12337</v>
      </c>
      <c r="E1435" s="107">
        <f t="shared" si="22"/>
        <v>2267001030</v>
      </c>
      <c r="F1435" s="107" t="s">
        <v>13306</v>
      </c>
      <c r="G1435" s="107" t="s">
        <v>15351</v>
      </c>
      <c r="H1435" s="107" t="s">
        <v>6266</v>
      </c>
      <c r="I1435" s="107" t="s">
        <v>6272</v>
      </c>
      <c r="J1435" s="109">
        <v>36504</v>
      </c>
    </row>
    <row r="1436" spans="1:12" hidden="1" x14ac:dyDescent="0.2">
      <c r="A1436" s="107" t="s">
        <v>6260</v>
      </c>
      <c r="D1436" s="107" t="s">
        <v>12338</v>
      </c>
      <c r="E1436" s="107">
        <f t="shared" si="22"/>
        <v>2267001040</v>
      </c>
      <c r="F1436" s="107" t="s">
        <v>13306</v>
      </c>
      <c r="G1436" s="107" t="s">
        <v>15351</v>
      </c>
      <c r="H1436" s="107" t="s">
        <v>6266</v>
      </c>
      <c r="I1436" s="107" t="s">
        <v>6275</v>
      </c>
      <c r="J1436" s="109">
        <v>36504</v>
      </c>
    </row>
    <row r="1437" spans="1:12" hidden="1" x14ac:dyDescent="0.2">
      <c r="A1437" s="107" t="s">
        <v>6260</v>
      </c>
      <c r="D1437" s="107" t="s">
        <v>12339</v>
      </c>
      <c r="E1437" s="107">
        <f t="shared" si="22"/>
        <v>2267001050</v>
      </c>
      <c r="F1437" s="107" t="s">
        <v>13306</v>
      </c>
      <c r="G1437" s="107" t="s">
        <v>15351</v>
      </c>
      <c r="H1437" s="107" t="s">
        <v>6266</v>
      </c>
      <c r="I1437" s="107" t="s">
        <v>6277</v>
      </c>
      <c r="J1437" s="109">
        <v>36504</v>
      </c>
    </row>
    <row r="1438" spans="1:12" hidden="1" x14ac:dyDescent="0.2">
      <c r="A1438" s="107" t="s">
        <v>6260</v>
      </c>
      <c r="D1438" s="107" t="s">
        <v>12340</v>
      </c>
      <c r="E1438" s="107">
        <f t="shared" si="22"/>
        <v>2267001060</v>
      </c>
      <c r="F1438" s="107" t="s">
        <v>13306</v>
      </c>
      <c r="G1438" s="107" t="s">
        <v>15351</v>
      </c>
      <c r="H1438" s="107" t="s">
        <v>6266</v>
      </c>
      <c r="I1438" s="107" t="s">
        <v>6279</v>
      </c>
      <c r="J1438" s="109">
        <v>36504</v>
      </c>
    </row>
    <row r="1439" spans="1:12" hidden="1" x14ac:dyDescent="0.2">
      <c r="A1439" s="107" t="s">
        <v>6260</v>
      </c>
      <c r="D1439" s="107" t="s">
        <v>12341</v>
      </c>
      <c r="E1439" s="107">
        <f t="shared" si="22"/>
        <v>2267002000</v>
      </c>
      <c r="F1439" s="107" t="s">
        <v>13306</v>
      </c>
      <c r="G1439" s="107" t="s">
        <v>15351</v>
      </c>
      <c r="H1439" s="107" t="s">
        <v>6281</v>
      </c>
      <c r="I1439" s="107" t="s">
        <v>6264</v>
      </c>
      <c r="J1439" s="109">
        <v>36504</v>
      </c>
    </row>
    <row r="1440" spans="1:12" hidden="1" x14ac:dyDescent="0.2">
      <c r="A1440" s="107" t="s">
        <v>6260</v>
      </c>
      <c r="D1440" s="107" t="s">
        <v>12342</v>
      </c>
      <c r="E1440" s="107">
        <f t="shared" si="22"/>
        <v>2267002003</v>
      </c>
      <c r="F1440" s="107" t="s">
        <v>13306</v>
      </c>
      <c r="G1440" s="107" t="s">
        <v>15351</v>
      </c>
      <c r="H1440" s="107" t="s">
        <v>6281</v>
      </c>
      <c r="I1440" s="107" t="s">
        <v>6284</v>
      </c>
      <c r="J1440" s="109">
        <v>36504</v>
      </c>
    </row>
    <row r="1441" spans="1:10" hidden="1" x14ac:dyDescent="0.2">
      <c r="A1441" s="107" t="s">
        <v>6260</v>
      </c>
      <c r="D1441" s="107" t="s">
        <v>12343</v>
      </c>
      <c r="E1441" s="107">
        <f t="shared" si="22"/>
        <v>2267002006</v>
      </c>
      <c r="F1441" s="107" t="s">
        <v>13306</v>
      </c>
      <c r="G1441" s="107" t="s">
        <v>15351</v>
      </c>
      <c r="H1441" s="107" t="s">
        <v>6281</v>
      </c>
      <c r="I1441" s="107" t="s">
        <v>6287</v>
      </c>
      <c r="J1441" s="109">
        <v>36504</v>
      </c>
    </row>
    <row r="1442" spans="1:10" hidden="1" x14ac:dyDescent="0.2">
      <c r="A1442" s="107" t="s">
        <v>6260</v>
      </c>
      <c r="D1442" s="107" t="s">
        <v>12344</v>
      </c>
      <c r="E1442" s="107">
        <f t="shared" si="22"/>
        <v>2267002009</v>
      </c>
      <c r="F1442" s="107" t="s">
        <v>13306</v>
      </c>
      <c r="G1442" s="107" t="s">
        <v>15351</v>
      </c>
      <c r="H1442" s="107" t="s">
        <v>6281</v>
      </c>
      <c r="I1442" s="107" t="s">
        <v>6289</v>
      </c>
      <c r="J1442" s="109">
        <v>36504</v>
      </c>
    </row>
    <row r="1443" spans="1:10" hidden="1" x14ac:dyDescent="0.2">
      <c r="A1443" s="107" t="s">
        <v>6260</v>
      </c>
      <c r="D1443" s="107" t="s">
        <v>12345</v>
      </c>
      <c r="E1443" s="107">
        <f t="shared" si="22"/>
        <v>2267002015</v>
      </c>
      <c r="F1443" s="107" t="s">
        <v>13306</v>
      </c>
      <c r="G1443" s="107" t="s">
        <v>15351</v>
      </c>
      <c r="H1443" s="107" t="s">
        <v>6281</v>
      </c>
      <c r="I1443" s="107" t="s">
        <v>6294</v>
      </c>
      <c r="J1443" s="109">
        <v>36504</v>
      </c>
    </row>
    <row r="1444" spans="1:10" hidden="1" x14ac:dyDescent="0.2">
      <c r="A1444" s="107" t="s">
        <v>6260</v>
      </c>
      <c r="D1444" s="107" t="s">
        <v>12346</v>
      </c>
      <c r="E1444" s="107">
        <f t="shared" si="22"/>
        <v>2267002018</v>
      </c>
      <c r="F1444" s="107" t="s">
        <v>13306</v>
      </c>
      <c r="G1444" s="107" t="s">
        <v>15351</v>
      </c>
      <c r="H1444" s="107" t="s">
        <v>6281</v>
      </c>
      <c r="I1444" s="107" t="s">
        <v>6296</v>
      </c>
      <c r="J1444" s="109">
        <v>36504</v>
      </c>
    </row>
    <row r="1445" spans="1:10" hidden="1" x14ac:dyDescent="0.2">
      <c r="A1445" s="107" t="s">
        <v>6260</v>
      </c>
      <c r="D1445" s="107" t="s">
        <v>12347</v>
      </c>
      <c r="E1445" s="107">
        <f t="shared" si="22"/>
        <v>2267002021</v>
      </c>
      <c r="F1445" s="107" t="s">
        <v>13306</v>
      </c>
      <c r="G1445" s="107" t="s">
        <v>15351</v>
      </c>
      <c r="H1445" s="107" t="s">
        <v>6281</v>
      </c>
      <c r="I1445" s="107" t="s">
        <v>6298</v>
      </c>
      <c r="J1445" s="109">
        <v>36504</v>
      </c>
    </row>
    <row r="1446" spans="1:10" hidden="1" x14ac:dyDescent="0.2">
      <c r="A1446" s="107" t="s">
        <v>6260</v>
      </c>
      <c r="D1446" s="107" t="s">
        <v>12348</v>
      </c>
      <c r="E1446" s="107">
        <f t="shared" si="22"/>
        <v>2267002024</v>
      </c>
      <c r="F1446" s="107" t="s">
        <v>13306</v>
      </c>
      <c r="G1446" s="107" t="s">
        <v>15351</v>
      </c>
      <c r="H1446" s="107" t="s">
        <v>6281</v>
      </c>
      <c r="I1446" s="107" t="s">
        <v>9177</v>
      </c>
      <c r="J1446" s="109">
        <v>36504</v>
      </c>
    </row>
    <row r="1447" spans="1:10" hidden="1" x14ac:dyDescent="0.2">
      <c r="A1447" s="107" t="s">
        <v>6260</v>
      </c>
      <c r="D1447" s="107" t="s">
        <v>12349</v>
      </c>
      <c r="E1447" s="107">
        <f t="shared" si="22"/>
        <v>2267002027</v>
      </c>
      <c r="F1447" s="107" t="s">
        <v>13306</v>
      </c>
      <c r="G1447" s="107" t="s">
        <v>15351</v>
      </c>
      <c r="H1447" s="107" t="s">
        <v>6281</v>
      </c>
      <c r="I1447" s="107" t="s">
        <v>9179</v>
      </c>
      <c r="J1447" s="109">
        <v>36504</v>
      </c>
    </row>
    <row r="1448" spans="1:10" hidden="1" x14ac:dyDescent="0.2">
      <c r="A1448" s="107" t="s">
        <v>6260</v>
      </c>
      <c r="D1448" s="107" t="s">
        <v>12350</v>
      </c>
      <c r="E1448" s="107">
        <f t="shared" si="22"/>
        <v>2267002030</v>
      </c>
      <c r="F1448" s="107" t="s">
        <v>13306</v>
      </c>
      <c r="G1448" s="107" t="s">
        <v>15351</v>
      </c>
      <c r="H1448" s="107" t="s">
        <v>6281</v>
      </c>
      <c r="I1448" s="107" t="s">
        <v>9182</v>
      </c>
      <c r="J1448" s="109">
        <v>36504</v>
      </c>
    </row>
    <row r="1449" spans="1:10" hidden="1" x14ac:dyDescent="0.2">
      <c r="A1449" s="107" t="s">
        <v>6260</v>
      </c>
      <c r="D1449" s="107" t="s">
        <v>12351</v>
      </c>
      <c r="E1449" s="107">
        <f t="shared" si="22"/>
        <v>2267002033</v>
      </c>
      <c r="F1449" s="107" t="s">
        <v>13306</v>
      </c>
      <c r="G1449" s="107" t="s">
        <v>15351</v>
      </c>
      <c r="H1449" s="107" t="s">
        <v>6281</v>
      </c>
      <c r="I1449" s="107" t="s">
        <v>9184</v>
      </c>
      <c r="J1449" s="109">
        <v>36504</v>
      </c>
    </row>
    <row r="1450" spans="1:10" hidden="1" x14ac:dyDescent="0.2">
      <c r="A1450" s="107" t="s">
        <v>6260</v>
      </c>
      <c r="D1450" s="107" t="s">
        <v>12352</v>
      </c>
      <c r="E1450" s="107">
        <f t="shared" si="22"/>
        <v>2267002036</v>
      </c>
      <c r="F1450" s="107" t="s">
        <v>13306</v>
      </c>
      <c r="G1450" s="107" t="s">
        <v>15351</v>
      </c>
      <c r="H1450" s="107" t="s">
        <v>6281</v>
      </c>
      <c r="I1450" s="107" t="s">
        <v>9186</v>
      </c>
      <c r="J1450" s="109">
        <v>36504</v>
      </c>
    </row>
    <row r="1451" spans="1:10" hidden="1" x14ac:dyDescent="0.2">
      <c r="A1451" s="107" t="s">
        <v>6260</v>
      </c>
      <c r="D1451" s="107" t="s">
        <v>12353</v>
      </c>
      <c r="E1451" s="107">
        <f t="shared" si="22"/>
        <v>2267002039</v>
      </c>
      <c r="F1451" s="107" t="s">
        <v>13306</v>
      </c>
      <c r="G1451" s="107" t="s">
        <v>15351</v>
      </c>
      <c r="H1451" s="107" t="s">
        <v>6281</v>
      </c>
      <c r="I1451" s="107" t="s">
        <v>9188</v>
      </c>
      <c r="J1451" s="109">
        <v>36504</v>
      </c>
    </row>
    <row r="1452" spans="1:10" hidden="1" x14ac:dyDescent="0.2">
      <c r="A1452" s="107" t="s">
        <v>6260</v>
      </c>
      <c r="D1452" s="107" t="s">
        <v>12354</v>
      </c>
      <c r="E1452" s="107">
        <f t="shared" si="22"/>
        <v>2267002042</v>
      </c>
      <c r="F1452" s="107" t="s">
        <v>13306</v>
      </c>
      <c r="G1452" s="107" t="s">
        <v>15351</v>
      </c>
      <c r="H1452" s="107" t="s">
        <v>6281</v>
      </c>
      <c r="I1452" s="107" t="s">
        <v>9190</v>
      </c>
      <c r="J1452" s="109">
        <v>36504</v>
      </c>
    </row>
    <row r="1453" spans="1:10" hidden="1" x14ac:dyDescent="0.2">
      <c r="A1453" s="107" t="s">
        <v>6260</v>
      </c>
      <c r="D1453" s="107" t="s">
        <v>12355</v>
      </c>
      <c r="E1453" s="107">
        <f t="shared" si="22"/>
        <v>2267002045</v>
      </c>
      <c r="F1453" s="107" t="s">
        <v>13306</v>
      </c>
      <c r="G1453" s="107" t="s">
        <v>15351</v>
      </c>
      <c r="H1453" s="107" t="s">
        <v>6281</v>
      </c>
      <c r="I1453" s="107" t="s">
        <v>9192</v>
      </c>
      <c r="J1453" s="109">
        <v>36504</v>
      </c>
    </row>
    <row r="1454" spans="1:10" hidden="1" x14ac:dyDescent="0.2">
      <c r="A1454" s="107" t="s">
        <v>6260</v>
      </c>
      <c r="D1454" s="107" t="s">
        <v>12356</v>
      </c>
      <c r="E1454" s="107">
        <f t="shared" si="22"/>
        <v>2267002048</v>
      </c>
      <c r="F1454" s="107" t="s">
        <v>13306</v>
      </c>
      <c r="G1454" s="107" t="s">
        <v>15351</v>
      </c>
      <c r="H1454" s="107" t="s">
        <v>6281</v>
      </c>
      <c r="I1454" s="107" t="s">
        <v>9194</v>
      </c>
      <c r="J1454" s="109">
        <v>36504</v>
      </c>
    </row>
    <row r="1455" spans="1:10" hidden="1" x14ac:dyDescent="0.2">
      <c r="A1455" s="107" t="s">
        <v>6260</v>
      </c>
      <c r="D1455" s="107" t="s">
        <v>12357</v>
      </c>
      <c r="E1455" s="107">
        <f t="shared" si="22"/>
        <v>2267002051</v>
      </c>
      <c r="F1455" s="107" t="s">
        <v>13306</v>
      </c>
      <c r="G1455" s="107" t="s">
        <v>15351</v>
      </c>
      <c r="H1455" s="107" t="s">
        <v>6281</v>
      </c>
      <c r="I1455" s="107" t="s">
        <v>9196</v>
      </c>
      <c r="J1455" s="109">
        <v>36504</v>
      </c>
    </row>
    <row r="1456" spans="1:10" hidden="1" x14ac:dyDescent="0.2">
      <c r="A1456" s="107" t="s">
        <v>6260</v>
      </c>
      <c r="D1456" s="107" t="s">
        <v>12358</v>
      </c>
      <c r="E1456" s="107">
        <f t="shared" si="22"/>
        <v>2267002054</v>
      </c>
      <c r="F1456" s="107" t="s">
        <v>13306</v>
      </c>
      <c r="G1456" s="107" t="s">
        <v>15351</v>
      </c>
      <c r="H1456" s="107" t="s">
        <v>6281</v>
      </c>
      <c r="I1456" s="107" t="s">
        <v>9198</v>
      </c>
      <c r="J1456" s="109">
        <v>36504</v>
      </c>
    </row>
    <row r="1457" spans="1:10" hidden="1" x14ac:dyDescent="0.2">
      <c r="A1457" s="107" t="s">
        <v>6260</v>
      </c>
      <c r="D1457" s="107" t="s">
        <v>12359</v>
      </c>
      <c r="E1457" s="107">
        <f t="shared" si="22"/>
        <v>2267002057</v>
      </c>
      <c r="F1457" s="107" t="s">
        <v>13306</v>
      </c>
      <c r="G1457" s="107" t="s">
        <v>15351</v>
      </c>
      <c r="H1457" s="107" t="s">
        <v>6281</v>
      </c>
      <c r="I1457" s="107" t="s">
        <v>9200</v>
      </c>
      <c r="J1457" s="109">
        <v>36504</v>
      </c>
    </row>
    <row r="1458" spans="1:10" hidden="1" x14ac:dyDescent="0.2">
      <c r="A1458" s="107" t="s">
        <v>6260</v>
      </c>
      <c r="D1458" s="107" t="s">
        <v>12360</v>
      </c>
      <c r="E1458" s="107">
        <f t="shared" si="22"/>
        <v>2267002060</v>
      </c>
      <c r="F1458" s="107" t="s">
        <v>13306</v>
      </c>
      <c r="G1458" s="107" t="s">
        <v>15351</v>
      </c>
      <c r="H1458" s="107" t="s">
        <v>6281</v>
      </c>
      <c r="I1458" s="107" t="s">
        <v>9202</v>
      </c>
      <c r="J1458" s="109">
        <v>36504</v>
      </c>
    </row>
    <row r="1459" spans="1:10" hidden="1" x14ac:dyDescent="0.2">
      <c r="A1459" s="107" t="s">
        <v>6260</v>
      </c>
      <c r="D1459" s="107" t="s">
        <v>12361</v>
      </c>
      <c r="E1459" s="107">
        <f t="shared" si="22"/>
        <v>2267002063</v>
      </c>
      <c r="F1459" s="107" t="s">
        <v>13306</v>
      </c>
      <c r="G1459" s="107" t="s">
        <v>15351</v>
      </c>
      <c r="H1459" s="107" t="s">
        <v>6281</v>
      </c>
      <c r="I1459" s="107" t="s">
        <v>9204</v>
      </c>
      <c r="J1459" s="109">
        <v>36504</v>
      </c>
    </row>
    <row r="1460" spans="1:10" hidden="1" x14ac:dyDescent="0.2">
      <c r="A1460" s="107" t="s">
        <v>6260</v>
      </c>
      <c r="D1460" s="107" t="s">
        <v>12362</v>
      </c>
      <c r="E1460" s="107">
        <f t="shared" si="22"/>
        <v>2267002066</v>
      </c>
      <c r="F1460" s="107" t="s">
        <v>13306</v>
      </c>
      <c r="G1460" s="107" t="s">
        <v>15351</v>
      </c>
      <c r="H1460" s="107" t="s">
        <v>6281</v>
      </c>
      <c r="I1460" s="107" t="s">
        <v>9207</v>
      </c>
      <c r="J1460" s="109">
        <v>36504</v>
      </c>
    </row>
    <row r="1461" spans="1:10" hidden="1" x14ac:dyDescent="0.2">
      <c r="A1461" s="107" t="s">
        <v>6260</v>
      </c>
      <c r="D1461" s="107" t="s">
        <v>12363</v>
      </c>
      <c r="E1461" s="107">
        <f t="shared" si="22"/>
        <v>2267002069</v>
      </c>
      <c r="F1461" s="107" t="s">
        <v>13306</v>
      </c>
      <c r="G1461" s="107" t="s">
        <v>15351</v>
      </c>
      <c r="H1461" s="107" t="s">
        <v>6281</v>
      </c>
      <c r="I1461" s="107" t="s">
        <v>9209</v>
      </c>
      <c r="J1461" s="109">
        <v>36504</v>
      </c>
    </row>
    <row r="1462" spans="1:10" hidden="1" x14ac:dyDescent="0.2">
      <c r="A1462" s="107" t="s">
        <v>6260</v>
      </c>
      <c r="D1462" s="107" t="s">
        <v>12364</v>
      </c>
      <c r="E1462" s="107">
        <f t="shared" si="22"/>
        <v>2267002072</v>
      </c>
      <c r="F1462" s="107" t="s">
        <v>13306</v>
      </c>
      <c r="G1462" s="107" t="s">
        <v>15351</v>
      </c>
      <c r="H1462" s="107" t="s">
        <v>6281</v>
      </c>
      <c r="I1462" s="107" t="s">
        <v>9211</v>
      </c>
      <c r="J1462" s="109">
        <v>36504</v>
      </c>
    </row>
    <row r="1463" spans="1:10" hidden="1" x14ac:dyDescent="0.2">
      <c r="A1463" s="107" t="s">
        <v>6260</v>
      </c>
      <c r="D1463" s="107" t="s">
        <v>12365</v>
      </c>
      <c r="E1463" s="107">
        <f t="shared" si="22"/>
        <v>2267002075</v>
      </c>
      <c r="F1463" s="107" t="s">
        <v>13306</v>
      </c>
      <c r="G1463" s="107" t="s">
        <v>15351</v>
      </c>
      <c r="H1463" s="107" t="s">
        <v>6281</v>
      </c>
      <c r="I1463" s="107" t="s">
        <v>9213</v>
      </c>
      <c r="J1463" s="109">
        <v>36504</v>
      </c>
    </row>
    <row r="1464" spans="1:10" hidden="1" x14ac:dyDescent="0.2">
      <c r="A1464" s="107" t="s">
        <v>6260</v>
      </c>
      <c r="D1464" s="107" t="s">
        <v>12366</v>
      </c>
      <c r="E1464" s="107">
        <f t="shared" si="22"/>
        <v>2267002078</v>
      </c>
      <c r="F1464" s="107" t="s">
        <v>13306</v>
      </c>
      <c r="G1464" s="107" t="s">
        <v>15351</v>
      </c>
      <c r="H1464" s="107" t="s">
        <v>6281</v>
      </c>
      <c r="I1464" s="107" t="s">
        <v>9215</v>
      </c>
      <c r="J1464" s="109">
        <v>36504</v>
      </c>
    </row>
    <row r="1465" spans="1:10" hidden="1" x14ac:dyDescent="0.2">
      <c r="A1465" s="107" t="s">
        <v>6260</v>
      </c>
      <c r="D1465" s="107" t="s">
        <v>12367</v>
      </c>
      <c r="E1465" s="107">
        <f t="shared" si="22"/>
        <v>2267002081</v>
      </c>
      <c r="F1465" s="107" t="s">
        <v>13306</v>
      </c>
      <c r="G1465" s="107" t="s">
        <v>15351</v>
      </c>
      <c r="H1465" s="107" t="s">
        <v>6281</v>
      </c>
      <c r="I1465" s="107" t="s">
        <v>9217</v>
      </c>
      <c r="J1465" s="109">
        <v>36504</v>
      </c>
    </row>
    <row r="1466" spans="1:10" hidden="1" x14ac:dyDescent="0.2">
      <c r="A1466" s="107" t="s">
        <v>6260</v>
      </c>
      <c r="D1466" s="107" t="s">
        <v>12368</v>
      </c>
      <c r="E1466" s="107">
        <f t="shared" si="22"/>
        <v>2267003000</v>
      </c>
      <c r="F1466" s="107" t="s">
        <v>13306</v>
      </c>
      <c r="G1466" s="107" t="s">
        <v>15351</v>
      </c>
      <c r="H1466" s="107" t="s">
        <v>9219</v>
      </c>
      <c r="I1466" s="107" t="s">
        <v>6264</v>
      </c>
      <c r="J1466" s="109">
        <v>36504</v>
      </c>
    </row>
    <row r="1467" spans="1:10" hidden="1" x14ac:dyDescent="0.2">
      <c r="A1467" s="107" t="s">
        <v>6260</v>
      </c>
      <c r="D1467" s="107" t="s">
        <v>12369</v>
      </c>
      <c r="E1467" s="107">
        <f t="shared" si="22"/>
        <v>2267003010</v>
      </c>
      <c r="F1467" s="107" t="s">
        <v>13306</v>
      </c>
      <c r="G1467" s="107" t="s">
        <v>15351</v>
      </c>
      <c r="H1467" s="107" t="s">
        <v>9219</v>
      </c>
      <c r="I1467" s="107" t="s">
        <v>9221</v>
      </c>
      <c r="J1467" s="109">
        <v>36504</v>
      </c>
    </row>
    <row r="1468" spans="1:10" hidden="1" x14ac:dyDescent="0.2">
      <c r="A1468" s="107" t="s">
        <v>6260</v>
      </c>
      <c r="D1468" s="107" t="s">
        <v>12370</v>
      </c>
      <c r="E1468" s="107">
        <f t="shared" si="22"/>
        <v>2267003020</v>
      </c>
      <c r="F1468" s="107" t="s">
        <v>13306</v>
      </c>
      <c r="G1468" s="107" t="s">
        <v>15351</v>
      </c>
      <c r="H1468" s="107" t="s">
        <v>9219</v>
      </c>
      <c r="I1468" s="107" t="s">
        <v>9223</v>
      </c>
      <c r="J1468" s="109">
        <v>36504</v>
      </c>
    </row>
    <row r="1469" spans="1:10" hidden="1" x14ac:dyDescent="0.2">
      <c r="A1469" s="107" t="s">
        <v>6260</v>
      </c>
      <c r="D1469" s="107" t="s">
        <v>12371</v>
      </c>
      <c r="E1469" s="107">
        <f t="shared" si="22"/>
        <v>2267003030</v>
      </c>
      <c r="F1469" s="107" t="s">
        <v>13306</v>
      </c>
      <c r="G1469" s="107" t="s">
        <v>15351</v>
      </c>
      <c r="H1469" s="107" t="s">
        <v>9219</v>
      </c>
      <c r="I1469" s="107" t="s">
        <v>9225</v>
      </c>
      <c r="J1469" s="109">
        <v>36504</v>
      </c>
    </row>
    <row r="1470" spans="1:10" hidden="1" x14ac:dyDescent="0.2">
      <c r="A1470" s="107" t="s">
        <v>6260</v>
      </c>
      <c r="D1470" s="107" t="s">
        <v>12372</v>
      </c>
      <c r="E1470" s="107">
        <f t="shared" si="22"/>
        <v>2267003040</v>
      </c>
      <c r="F1470" s="107" t="s">
        <v>13306</v>
      </c>
      <c r="G1470" s="107" t="s">
        <v>15351</v>
      </c>
      <c r="H1470" s="107" t="s">
        <v>9219</v>
      </c>
      <c r="I1470" s="107" t="s">
        <v>9227</v>
      </c>
      <c r="J1470" s="109">
        <v>36504</v>
      </c>
    </row>
    <row r="1471" spans="1:10" hidden="1" x14ac:dyDescent="0.2">
      <c r="A1471" s="107" t="s">
        <v>6260</v>
      </c>
      <c r="D1471" s="107" t="s">
        <v>12373</v>
      </c>
      <c r="E1471" s="107">
        <f t="shared" si="22"/>
        <v>2267003050</v>
      </c>
      <c r="F1471" s="107" t="s">
        <v>13306</v>
      </c>
      <c r="G1471" s="107" t="s">
        <v>15351</v>
      </c>
      <c r="H1471" s="107" t="s">
        <v>9219</v>
      </c>
      <c r="I1471" s="107" t="s">
        <v>9229</v>
      </c>
      <c r="J1471" s="109">
        <v>36504</v>
      </c>
    </row>
    <row r="1472" spans="1:10" hidden="1" x14ac:dyDescent="0.2">
      <c r="A1472" s="107" t="s">
        <v>6260</v>
      </c>
      <c r="D1472" s="107" t="s">
        <v>12374</v>
      </c>
      <c r="E1472" s="107">
        <f t="shared" si="22"/>
        <v>2267003060</v>
      </c>
      <c r="F1472" s="107" t="s">
        <v>13306</v>
      </c>
      <c r="G1472" s="107" t="s">
        <v>15351</v>
      </c>
      <c r="H1472" s="107" t="s">
        <v>9219</v>
      </c>
      <c r="I1472" s="107" t="s">
        <v>9231</v>
      </c>
      <c r="J1472" s="109">
        <v>36504</v>
      </c>
    </row>
    <row r="1473" spans="1:10" hidden="1" x14ac:dyDescent="0.2">
      <c r="A1473" s="107" t="s">
        <v>6260</v>
      </c>
      <c r="D1473" s="107" t="s">
        <v>12375</v>
      </c>
      <c r="E1473" s="107">
        <f t="shared" si="22"/>
        <v>2267003070</v>
      </c>
      <c r="F1473" s="107" t="s">
        <v>13306</v>
      </c>
      <c r="G1473" s="107" t="s">
        <v>15351</v>
      </c>
      <c r="H1473" s="107" t="s">
        <v>9219</v>
      </c>
      <c r="I1473" s="107" t="s">
        <v>9233</v>
      </c>
      <c r="J1473" s="109">
        <v>36504</v>
      </c>
    </row>
    <row r="1474" spans="1:10" hidden="1" x14ac:dyDescent="0.2">
      <c r="A1474" s="107" t="s">
        <v>6260</v>
      </c>
      <c r="D1474" s="107" t="s">
        <v>12376</v>
      </c>
      <c r="E1474" s="107">
        <f t="shared" ref="E1474:E1537" si="23">VALUE(D1474)</f>
        <v>2267004000</v>
      </c>
      <c r="F1474" s="107" t="s">
        <v>13306</v>
      </c>
      <c r="G1474" s="107" t="s">
        <v>15351</v>
      </c>
      <c r="H1474" s="107" t="s">
        <v>9235</v>
      </c>
      <c r="I1474" s="107" t="s">
        <v>6264</v>
      </c>
      <c r="J1474" s="109">
        <v>36504</v>
      </c>
    </row>
    <row r="1475" spans="1:10" hidden="1" x14ac:dyDescent="0.2">
      <c r="A1475" s="107" t="s">
        <v>6260</v>
      </c>
      <c r="D1475" s="107" t="s">
        <v>12377</v>
      </c>
      <c r="E1475" s="107">
        <f t="shared" si="23"/>
        <v>2267004010</v>
      </c>
      <c r="F1475" s="107" t="s">
        <v>13306</v>
      </c>
      <c r="G1475" s="107" t="s">
        <v>15351</v>
      </c>
      <c r="H1475" s="107" t="s">
        <v>9235</v>
      </c>
      <c r="I1475" s="107" t="s">
        <v>9238</v>
      </c>
      <c r="J1475" s="109">
        <v>36504</v>
      </c>
    </row>
    <row r="1476" spans="1:10" hidden="1" x14ac:dyDescent="0.2">
      <c r="A1476" s="107" t="s">
        <v>6260</v>
      </c>
      <c r="D1476" s="107" t="s">
        <v>12378</v>
      </c>
      <c r="E1476" s="107">
        <f t="shared" si="23"/>
        <v>2267004011</v>
      </c>
      <c r="F1476" s="107" t="s">
        <v>13306</v>
      </c>
      <c r="G1476" s="107" t="s">
        <v>15351</v>
      </c>
      <c r="H1476" s="107" t="s">
        <v>9235</v>
      </c>
      <c r="I1476" s="107" t="s">
        <v>9241</v>
      </c>
      <c r="J1476" s="109">
        <v>36504</v>
      </c>
    </row>
    <row r="1477" spans="1:10" hidden="1" x14ac:dyDescent="0.2">
      <c r="A1477" s="107" t="s">
        <v>6260</v>
      </c>
      <c r="D1477" s="107" t="s">
        <v>12379</v>
      </c>
      <c r="E1477" s="107">
        <f t="shared" si="23"/>
        <v>2267004015</v>
      </c>
      <c r="F1477" s="107" t="s">
        <v>13306</v>
      </c>
      <c r="G1477" s="107" t="s">
        <v>15351</v>
      </c>
      <c r="H1477" s="107" t="s">
        <v>9235</v>
      </c>
      <c r="I1477" s="107" t="s">
        <v>9243</v>
      </c>
      <c r="J1477" s="109">
        <v>36504</v>
      </c>
    </row>
    <row r="1478" spans="1:10" hidden="1" x14ac:dyDescent="0.2">
      <c r="A1478" s="107" t="s">
        <v>6260</v>
      </c>
      <c r="D1478" s="107" t="s">
        <v>12380</v>
      </c>
      <c r="E1478" s="107">
        <f t="shared" si="23"/>
        <v>2267004016</v>
      </c>
      <c r="F1478" s="107" t="s">
        <v>13306</v>
      </c>
      <c r="G1478" s="107" t="s">
        <v>15351</v>
      </c>
      <c r="H1478" s="107" t="s">
        <v>9235</v>
      </c>
      <c r="I1478" s="107" t="s">
        <v>12119</v>
      </c>
      <c r="J1478" s="109">
        <v>36504</v>
      </c>
    </row>
    <row r="1479" spans="1:10" hidden="1" x14ac:dyDescent="0.2">
      <c r="A1479" s="107" t="s">
        <v>6260</v>
      </c>
      <c r="D1479" s="107" t="s">
        <v>12381</v>
      </c>
      <c r="E1479" s="107">
        <f t="shared" si="23"/>
        <v>2267004020</v>
      </c>
      <c r="F1479" s="107" t="s">
        <v>13306</v>
      </c>
      <c r="G1479" s="107" t="s">
        <v>15351</v>
      </c>
      <c r="H1479" s="107" t="s">
        <v>9235</v>
      </c>
      <c r="I1479" s="107" t="s">
        <v>12121</v>
      </c>
      <c r="J1479" s="109">
        <v>36504</v>
      </c>
    </row>
    <row r="1480" spans="1:10" hidden="1" x14ac:dyDescent="0.2">
      <c r="A1480" s="107" t="s">
        <v>6260</v>
      </c>
      <c r="D1480" s="107" t="s">
        <v>12382</v>
      </c>
      <c r="E1480" s="107">
        <f t="shared" si="23"/>
        <v>2267004021</v>
      </c>
      <c r="F1480" s="107" t="s">
        <v>13306</v>
      </c>
      <c r="G1480" s="107" t="s">
        <v>15351</v>
      </c>
      <c r="H1480" s="107" t="s">
        <v>9235</v>
      </c>
      <c r="I1480" s="107" t="s">
        <v>12124</v>
      </c>
      <c r="J1480" s="109">
        <v>36504</v>
      </c>
    </row>
    <row r="1481" spans="1:10" hidden="1" x14ac:dyDescent="0.2">
      <c r="A1481" s="107" t="s">
        <v>6260</v>
      </c>
      <c r="D1481" s="107" t="s">
        <v>12383</v>
      </c>
      <c r="E1481" s="107">
        <f t="shared" si="23"/>
        <v>2267004025</v>
      </c>
      <c r="F1481" s="107" t="s">
        <v>13306</v>
      </c>
      <c r="G1481" s="107" t="s">
        <v>15351</v>
      </c>
      <c r="H1481" s="107" t="s">
        <v>9235</v>
      </c>
      <c r="I1481" s="107" t="s">
        <v>12126</v>
      </c>
      <c r="J1481" s="109">
        <v>36504</v>
      </c>
    </row>
    <row r="1482" spans="1:10" hidden="1" x14ac:dyDescent="0.2">
      <c r="A1482" s="107" t="s">
        <v>6260</v>
      </c>
      <c r="D1482" s="107" t="s">
        <v>12384</v>
      </c>
      <c r="E1482" s="107">
        <f t="shared" si="23"/>
        <v>2267004026</v>
      </c>
      <c r="F1482" s="107" t="s">
        <v>13306</v>
      </c>
      <c r="G1482" s="107" t="s">
        <v>15351</v>
      </c>
      <c r="H1482" s="107" t="s">
        <v>9235</v>
      </c>
      <c r="I1482" s="107" t="s">
        <v>12128</v>
      </c>
      <c r="J1482" s="109">
        <v>36504</v>
      </c>
    </row>
    <row r="1483" spans="1:10" hidden="1" x14ac:dyDescent="0.2">
      <c r="A1483" s="107" t="s">
        <v>6260</v>
      </c>
      <c r="D1483" s="107" t="s">
        <v>12385</v>
      </c>
      <c r="E1483" s="107">
        <f t="shared" si="23"/>
        <v>2267004030</v>
      </c>
      <c r="F1483" s="107" t="s">
        <v>13306</v>
      </c>
      <c r="G1483" s="107" t="s">
        <v>15351</v>
      </c>
      <c r="H1483" s="107" t="s">
        <v>9235</v>
      </c>
      <c r="I1483" s="107" t="s">
        <v>12130</v>
      </c>
      <c r="J1483" s="109">
        <v>36504</v>
      </c>
    </row>
    <row r="1484" spans="1:10" hidden="1" x14ac:dyDescent="0.2">
      <c r="A1484" s="107" t="s">
        <v>6260</v>
      </c>
      <c r="D1484" s="107" t="s">
        <v>12386</v>
      </c>
      <c r="E1484" s="107">
        <f t="shared" si="23"/>
        <v>2267004031</v>
      </c>
      <c r="F1484" s="107" t="s">
        <v>13306</v>
      </c>
      <c r="G1484" s="107" t="s">
        <v>15351</v>
      </c>
      <c r="H1484" s="107" t="s">
        <v>9235</v>
      </c>
      <c r="I1484" s="107" t="s">
        <v>12132</v>
      </c>
      <c r="J1484" s="109">
        <v>36504</v>
      </c>
    </row>
    <row r="1485" spans="1:10" hidden="1" x14ac:dyDescent="0.2">
      <c r="A1485" s="107" t="s">
        <v>6260</v>
      </c>
      <c r="D1485" s="107" t="s">
        <v>12387</v>
      </c>
      <c r="E1485" s="107">
        <f t="shared" si="23"/>
        <v>2267004035</v>
      </c>
      <c r="F1485" s="107" t="s">
        <v>13306</v>
      </c>
      <c r="G1485" s="107" t="s">
        <v>15351</v>
      </c>
      <c r="H1485" s="107" t="s">
        <v>9235</v>
      </c>
      <c r="I1485" s="107" t="s">
        <v>12134</v>
      </c>
      <c r="J1485" s="109">
        <v>36504</v>
      </c>
    </row>
    <row r="1486" spans="1:10" hidden="1" x14ac:dyDescent="0.2">
      <c r="A1486" s="107" t="s">
        <v>6260</v>
      </c>
      <c r="D1486" s="107" t="s">
        <v>12388</v>
      </c>
      <c r="E1486" s="107">
        <f t="shared" si="23"/>
        <v>2267004036</v>
      </c>
      <c r="F1486" s="107" t="s">
        <v>13306</v>
      </c>
      <c r="G1486" s="107" t="s">
        <v>15351</v>
      </c>
      <c r="H1486" s="107" t="s">
        <v>9235</v>
      </c>
      <c r="I1486" s="107" t="s">
        <v>15147</v>
      </c>
      <c r="J1486" s="109">
        <v>36504</v>
      </c>
    </row>
    <row r="1487" spans="1:10" hidden="1" x14ac:dyDescent="0.2">
      <c r="A1487" s="107" t="s">
        <v>6260</v>
      </c>
      <c r="D1487" s="107" t="s">
        <v>12389</v>
      </c>
      <c r="E1487" s="107">
        <f t="shared" si="23"/>
        <v>2267004040</v>
      </c>
      <c r="F1487" s="107" t="s">
        <v>13306</v>
      </c>
      <c r="G1487" s="107" t="s">
        <v>15351</v>
      </c>
      <c r="H1487" s="107" t="s">
        <v>9235</v>
      </c>
      <c r="I1487" s="107" t="s">
        <v>15149</v>
      </c>
      <c r="J1487" s="109">
        <v>36504</v>
      </c>
    </row>
    <row r="1488" spans="1:10" hidden="1" x14ac:dyDescent="0.2">
      <c r="A1488" s="107" t="s">
        <v>6260</v>
      </c>
      <c r="D1488" s="107" t="s">
        <v>12390</v>
      </c>
      <c r="E1488" s="107">
        <f t="shared" si="23"/>
        <v>2267004041</v>
      </c>
      <c r="F1488" s="107" t="s">
        <v>13306</v>
      </c>
      <c r="G1488" s="107" t="s">
        <v>15351</v>
      </c>
      <c r="H1488" s="107" t="s">
        <v>9235</v>
      </c>
      <c r="I1488" s="107" t="s">
        <v>15151</v>
      </c>
      <c r="J1488" s="109">
        <v>36504</v>
      </c>
    </row>
    <row r="1489" spans="1:10" hidden="1" x14ac:dyDescent="0.2">
      <c r="A1489" s="107" t="s">
        <v>6260</v>
      </c>
      <c r="D1489" s="107" t="s">
        <v>12391</v>
      </c>
      <c r="E1489" s="107">
        <f t="shared" si="23"/>
        <v>2267004045</v>
      </c>
      <c r="F1489" s="107" t="s">
        <v>13306</v>
      </c>
      <c r="G1489" s="107" t="s">
        <v>15351</v>
      </c>
      <c r="H1489" s="107" t="s">
        <v>9235</v>
      </c>
      <c r="I1489" s="107" t="s">
        <v>15153</v>
      </c>
      <c r="J1489" s="109">
        <v>36504</v>
      </c>
    </row>
    <row r="1490" spans="1:10" hidden="1" x14ac:dyDescent="0.2">
      <c r="A1490" s="107" t="s">
        <v>6260</v>
      </c>
      <c r="D1490" s="107" t="s">
        <v>12392</v>
      </c>
      <c r="E1490" s="107">
        <f t="shared" si="23"/>
        <v>2267004046</v>
      </c>
      <c r="F1490" s="107" t="s">
        <v>13306</v>
      </c>
      <c r="G1490" s="107" t="s">
        <v>15351</v>
      </c>
      <c r="H1490" s="107" t="s">
        <v>9235</v>
      </c>
      <c r="I1490" s="107" t="s">
        <v>15155</v>
      </c>
      <c r="J1490" s="109">
        <v>36504</v>
      </c>
    </row>
    <row r="1491" spans="1:10" hidden="1" x14ac:dyDescent="0.2">
      <c r="A1491" s="107" t="s">
        <v>6260</v>
      </c>
      <c r="D1491" s="107" t="s">
        <v>12393</v>
      </c>
      <c r="E1491" s="107">
        <f t="shared" si="23"/>
        <v>2267004050</v>
      </c>
      <c r="F1491" s="107" t="s">
        <v>13306</v>
      </c>
      <c r="G1491" s="107" t="s">
        <v>15351</v>
      </c>
      <c r="H1491" s="107" t="s">
        <v>9235</v>
      </c>
      <c r="I1491" s="107" t="s">
        <v>15157</v>
      </c>
      <c r="J1491" s="109">
        <v>36504</v>
      </c>
    </row>
    <row r="1492" spans="1:10" hidden="1" x14ac:dyDescent="0.2">
      <c r="A1492" s="107" t="s">
        <v>6260</v>
      </c>
      <c r="D1492" s="107" t="s">
        <v>12394</v>
      </c>
      <c r="E1492" s="107">
        <f t="shared" si="23"/>
        <v>2267004051</v>
      </c>
      <c r="F1492" s="107" t="s">
        <v>13306</v>
      </c>
      <c r="G1492" s="107" t="s">
        <v>15351</v>
      </c>
      <c r="H1492" s="107" t="s">
        <v>9235</v>
      </c>
      <c r="I1492" s="107" t="s">
        <v>15159</v>
      </c>
      <c r="J1492" s="109">
        <v>36504</v>
      </c>
    </row>
    <row r="1493" spans="1:10" hidden="1" x14ac:dyDescent="0.2">
      <c r="A1493" s="107" t="s">
        <v>6260</v>
      </c>
      <c r="D1493" s="107" t="s">
        <v>12395</v>
      </c>
      <c r="E1493" s="107">
        <f t="shared" si="23"/>
        <v>2267004055</v>
      </c>
      <c r="F1493" s="107" t="s">
        <v>13306</v>
      </c>
      <c r="G1493" s="107" t="s">
        <v>15351</v>
      </c>
      <c r="H1493" s="107" t="s">
        <v>9235</v>
      </c>
      <c r="I1493" s="107" t="s">
        <v>15161</v>
      </c>
      <c r="J1493" s="109">
        <v>36504</v>
      </c>
    </row>
    <row r="1494" spans="1:10" hidden="1" x14ac:dyDescent="0.2">
      <c r="A1494" s="107" t="s">
        <v>6260</v>
      </c>
      <c r="D1494" s="107" t="s">
        <v>12396</v>
      </c>
      <c r="E1494" s="107">
        <f t="shared" si="23"/>
        <v>2267004056</v>
      </c>
      <c r="F1494" s="107" t="s">
        <v>13306</v>
      </c>
      <c r="G1494" s="107" t="s">
        <v>15351</v>
      </c>
      <c r="H1494" s="107" t="s">
        <v>9235</v>
      </c>
      <c r="I1494" s="107" t="s">
        <v>15163</v>
      </c>
      <c r="J1494" s="109">
        <v>36504</v>
      </c>
    </row>
    <row r="1495" spans="1:10" hidden="1" x14ac:dyDescent="0.2">
      <c r="A1495" s="107" t="s">
        <v>6260</v>
      </c>
      <c r="D1495" s="107" t="s">
        <v>12397</v>
      </c>
      <c r="E1495" s="107">
        <f t="shared" si="23"/>
        <v>2267004060</v>
      </c>
      <c r="F1495" s="107" t="s">
        <v>13306</v>
      </c>
      <c r="G1495" s="107" t="s">
        <v>15351</v>
      </c>
      <c r="H1495" s="107" t="s">
        <v>9235</v>
      </c>
      <c r="I1495" s="107" t="s">
        <v>15165</v>
      </c>
      <c r="J1495" s="109">
        <v>36504</v>
      </c>
    </row>
    <row r="1496" spans="1:10" hidden="1" x14ac:dyDescent="0.2">
      <c r="A1496" s="107" t="s">
        <v>6260</v>
      </c>
      <c r="D1496" s="107" t="s">
        <v>12398</v>
      </c>
      <c r="E1496" s="107">
        <f t="shared" si="23"/>
        <v>2267004061</v>
      </c>
      <c r="F1496" s="107" t="s">
        <v>13306</v>
      </c>
      <c r="G1496" s="107" t="s">
        <v>15351</v>
      </c>
      <c r="H1496" s="107" t="s">
        <v>9235</v>
      </c>
      <c r="I1496" s="107" t="s">
        <v>15167</v>
      </c>
      <c r="J1496" s="109">
        <v>36504</v>
      </c>
    </row>
    <row r="1497" spans="1:10" hidden="1" x14ac:dyDescent="0.2">
      <c r="A1497" s="107" t="s">
        <v>6260</v>
      </c>
      <c r="D1497" s="107" t="s">
        <v>12399</v>
      </c>
      <c r="E1497" s="107">
        <f t="shared" si="23"/>
        <v>2267004065</v>
      </c>
      <c r="F1497" s="107" t="s">
        <v>13306</v>
      </c>
      <c r="G1497" s="107" t="s">
        <v>15351</v>
      </c>
      <c r="H1497" s="107" t="s">
        <v>9235</v>
      </c>
      <c r="I1497" s="107" t="s">
        <v>15169</v>
      </c>
      <c r="J1497" s="109">
        <v>36504</v>
      </c>
    </row>
    <row r="1498" spans="1:10" hidden="1" x14ac:dyDescent="0.2">
      <c r="A1498" s="107" t="s">
        <v>6260</v>
      </c>
      <c r="D1498" s="107" t="s">
        <v>12400</v>
      </c>
      <c r="E1498" s="107">
        <f t="shared" si="23"/>
        <v>2267004066</v>
      </c>
      <c r="F1498" s="107" t="s">
        <v>13306</v>
      </c>
      <c r="G1498" s="107" t="s">
        <v>15351</v>
      </c>
      <c r="H1498" s="107" t="s">
        <v>9235</v>
      </c>
      <c r="I1498" s="107" t="s">
        <v>15171</v>
      </c>
      <c r="J1498" s="109">
        <v>36504</v>
      </c>
    </row>
    <row r="1499" spans="1:10" hidden="1" x14ac:dyDescent="0.2">
      <c r="A1499" s="107" t="s">
        <v>6260</v>
      </c>
      <c r="D1499" s="107" t="s">
        <v>12401</v>
      </c>
      <c r="E1499" s="107">
        <f t="shared" si="23"/>
        <v>2267004071</v>
      </c>
      <c r="F1499" s="107" t="s">
        <v>13306</v>
      </c>
      <c r="G1499" s="107" t="s">
        <v>15351</v>
      </c>
      <c r="H1499" s="107" t="s">
        <v>9235</v>
      </c>
      <c r="I1499" s="107" t="s">
        <v>15175</v>
      </c>
      <c r="J1499" s="109">
        <v>36504</v>
      </c>
    </row>
    <row r="1500" spans="1:10" hidden="1" x14ac:dyDescent="0.2">
      <c r="A1500" s="107" t="s">
        <v>6260</v>
      </c>
      <c r="D1500" s="107" t="s">
        <v>12402</v>
      </c>
      <c r="E1500" s="107">
        <f t="shared" si="23"/>
        <v>2267004075</v>
      </c>
      <c r="F1500" s="107" t="s">
        <v>13306</v>
      </c>
      <c r="G1500" s="107" t="s">
        <v>15351</v>
      </c>
      <c r="H1500" s="107" t="s">
        <v>9235</v>
      </c>
      <c r="I1500" s="107" t="s">
        <v>15177</v>
      </c>
      <c r="J1500" s="109">
        <v>36504</v>
      </c>
    </row>
    <row r="1501" spans="1:10" hidden="1" x14ac:dyDescent="0.2">
      <c r="A1501" s="107" t="s">
        <v>6260</v>
      </c>
      <c r="D1501" s="107" t="s">
        <v>12403</v>
      </c>
      <c r="E1501" s="107">
        <f t="shared" si="23"/>
        <v>2267004076</v>
      </c>
      <c r="F1501" s="107" t="s">
        <v>13306</v>
      </c>
      <c r="G1501" s="107" t="s">
        <v>15351</v>
      </c>
      <c r="H1501" s="107" t="s">
        <v>9235</v>
      </c>
      <c r="I1501" s="107" t="s">
        <v>15179</v>
      </c>
      <c r="J1501" s="109">
        <v>36504</v>
      </c>
    </row>
    <row r="1502" spans="1:10" hidden="1" x14ac:dyDescent="0.2">
      <c r="A1502" s="107" t="s">
        <v>6260</v>
      </c>
      <c r="D1502" s="107" t="s">
        <v>12404</v>
      </c>
      <c r="E1502" s="107">
        <f t="shared" si="23"/>
        <v>2267005000</v>
      </c>
      <c r="F1502" s="107" t="s">
        <v>13306</v>
      </c>
      <c r="G1502" s="107" t="s">
        <v>15351</v>
      </c>
      <c r="H1502" s="107" t="s">
        <v>15181</v>
      </c>
      <c r="I1502" s="107" t="s">
        <v>6264</v>
      </c>
      <c r="J1502" s="109">
        <v>36504</v>
      </c>
    </row>
    <row r="1503" spans="1:10" hidden="1" x14ac:dyDescent="0.2">
      <c r="A1503" s="107" t="s">
        <v>6260</v>
      </c>
      <c r="D1503" s="107" t="s">
        <v>12405</v>
      </c>
      <c r="E1503" s="107">
        <f t="shared" si="23"/>
        <v>2267005010</v>
      </c>
      <c r="F1503" s="107" t="s">
        <v>13306</v>
      </c>
      <c r="G1503" s="107" t="s">
        <v>15351</v>
      </c>
      <c r="H1503" s="107" t="s">
        <v>15181</v>
      </c>
      <c r="I1503" s="107" t="s">
        <v>15184</v>
      </c>
      <c r="J1503" s="109">
        <v>36504</v>
      </c>
    </row>
    <row r="1504" spans="1:10" hidden="1" x14ac:dyDescent="0.2">
      <c r="A1504" s="107" t="s">
        <v>6260</v>
      </c>
      <c r="D1504" s="107" t="s">
        <v>12406</v>
      </c>
      <c r="E1504" s="107">
        <f t="shared" si="23"/>
        <v>2267005015</v>
      </c>
      <c r="F1504" s="107" t="s">
        <v>13306</v>
      </c>
      <c r="G1504" s="107" t="s">
        <v>15351</v>
      </c>
      <c r="H1504" s="107" t="s">
        <v>15181</v>
      </c>
      <c r="I1504" s="107" t="s">
        <v>15186</v>
      </c>
      <c r="J1504" s="109">
        <v>36504</v>
      </c>
    </row>
    <row r="1505" spans="1:10" hidden="1" x14ac:dyDescent="0.2">
      <c r="A1505" s="107" t="s">
        <v>6260</v>
      </c>
      <c r="D1505" s="107" t="s">
        <v>12407</v>
      </c>
      <c r="E1505" s="107">
        <f t="shared" si="23"/>
        <v>2267005020</v>
      </c>
      <c r="F1505" s="107" t="s">
        <v>13306</v>
      </c>
      <c r="G1505" s="107" t="s">
        <v>15351</v>
      </c>
      <c r="H1505" s="107" t="s">
        <v>15181</v>
      </c>
      <c r="I1505" s="107" t="s">
        <v>15188</v>
      </c>
      <c r="J1505" s="109">
        <v>36504</v>
      </c>
    </row>
    <row r="1506" spans="1:10" hidden="1" x14ac:dyDescent="0.2">
      <c r="A1506" s="107" t="s">
        <v>6260</v>
      </c>
      <c r="D1506" s="107" t="s">
        <v>12408</v>
      </c>
      <c r="E1506" s="107">
        <f t="shared" si="23"/>
        <v>2267005025</v>
      </c>
      <c r="F1506" s="107" t="s">
        <v>13306</v>
      </c>
      <c r="G1506" s="107" t="s">
        <v>15351</v>
      </c>
      <c r="H1506" s="107" t="s">
        <v>15181</v>
      </c>
      <c r="I1506" s="107" t="s">
        <v>15190</v>
      </c>
      <c r="J1506" s="109">
        <v>36504</v>
      </c>
    </row>
    <row r="1507" spans="1:10" hidden="1" x14ac:dyDescent="0.2">
      <c r="A1507" s="107" t="s">
        <v>6260</v>
      </c>
      <c r="D1507" s="107" t="s">
        <v>12409</v>
      </c>
      <c r="E1507" s="107">
        <f t="shared" si="23"/>
        <v>2267005030</v>
      </c>
      <c r="F1507" s="107" t="s">
        <v>13306</v>
      </c>
      <c r="G1507" s="107" t="s">
        <v>15351</v>
      </c>
      <c r="H1507" s="107" t="s">
        <v>15181</v>
      </c>
      <c r="I1507" s="107" t="s">
        <v>15192</v>
      </c>
      <c r="J1507" s="109">
        <v>36504</v>
      </c>
    </row>
    <row r="1508" spans="1:10" hidden="1" x14ac:dyDescent="0.2">
      <c r="A1508" s="107" t="s">
        <v>6260</v>
      </c>
      <c r="D1508" s="107" t="s">
        <v>12410</v>
      </c>
      <c r="E1508" s="107">
        <f t="shared" si="23"/>
        <v>2267005035</v>
      </c>
      <c r="F1508" s="107" t="s">
        <v>13306</v>
      </c>
      <c r="G1508" s="107" t="s">
        <v>15351</v>
      </c>
      <c r="H1508" s="107" t="s">
        <v>15181</v>
      </c>
      <c r="I1508" s="107" t="s">
        <v>15194</v>
      </c>
      <c r="J1508" s="109">
        <v>36504</v>
      </c>
    </row>
    <row r="1509" spans="1:10" hidden="1" x14ac:dyDescent="0.2">
      <c r="A1509" s="107" t="s">
        <v>6260</v>
      </c>
      <c r="D1509" s="107" t="s">
        <v>12411</v>
      </c>
      <c r="E1509" s="107">
        <f t="shared" si="23"/>
        <v>2267005040</v>
      </c>
      <c r="F1509" s="107" t="s">
        <v>13306</v>
      </c>
      <c r="G1509" s="107" t="s">
        <v>15351</v>
      </c>
      <c r="H1509" s="107" t="s">
        <v>15181</v>
      </c>
      <c r="I1509" s="107" t="s">
        <v>15196</v>
      </c>
      <c r="J1509" s="109">
        <v>36504</v>
      </c>
    </row>
    <row r="1510" spans="1:10" hidden="1" x14ac:dyDescent="0.2">
      <c r="A1510" s="107" t="s">
        <v>6260</v>
      </c>
      <c r="D1510" s="107" t="s">
        <v>12412</v>
      </c>
      <c r="E1510" s="107">
        <f t="shared" si="23"/>
        <v>2267005045</v>
      </c>
      <c r="F1510" s="107" t="s">
        <v>13306</v>
      </c>
      <c r="G1510" s="107" t="s">
        <v>15351</v>
      </c>
      <c r="H1510" s="107" t="s">
        <v>15181</v>
      </c>
      <c r="I1510" s="107" t="s">
        <v>15199</v>
      </c>
      <c r="J1510" s="109">
        <v>36504</v>
      </c>
    </row>
    <row r="1511" spans="1:10" hidden="1" x14ac:dyDescent="0.2">
      <c r="A1511" s="107" t="s">
        <v>6260</v>
      </c>
      <c r="D1511" s="107" t="s">
        <v>12413</v>
      </c>
      <c r="E1511" s="107">
        <f t="shared" si="23"/>
        <v>2267005050</v>
      </c>
      <c r="F1511" s="107" t="s">
        <v>13306</v>
      </c>
      <c r="G1511" s="107" t="s">
        <v>15351</v>
      </c>
      <c r="H1511" s="107" t="s">
        <v>15181</v>
      </c>
      <c r="I1511" s="107" t="s">
        <v>15201</v>
      </c>
      <c r="J1511" s="109">
        <v>36504</v>
      </c>
    </row>
    <row r="1512" spans="1:10" hidden="1" x14ac:dyDescent="0.2">
      <c r="A1512" s="107" t="s">
        <v>6260</v>
      </c>
      <c r="D1512" s="107" t="s">
        <v>12414</v>
      </c>
      <c r="E1512" s="107">
        <f t="shared" si="23"/>
        <v>2267005055</v>
      </c>
      <c r="F1512" s="107" t="s">
        <v>13306</v>
      </c>
      <c r="G1512" s="107" t="s">
        <v>15351</v>
      </c>
      <c r="H1512" s="107" t="s">
        <v>15181</v>
      </c>
      <c r="I1512" s="107" t="s">
        <v>15203</v>
      </c>
      <c r="J1512" s="109">
        <v>36504</v>
      </c>
    </row>
    <row r="1513" spans="1:10" hidden="1" x14ac:dyDescent="0.2">
      <c r="A1513" s="107" t="s">
        <v>6260</v>
      </c>
      <c r="D1513" s="107" t="s">
        <v>12415</v>
      </c>
      <c r="E1513" s="107">
        <f t="shared" si="23"/>
        <v>2267005060</v>
      </c>
      <c r="F1513" s="107" t="s">
        <v>13306</v>
      </c>
      <c r="G1513" s="107" t="s">
        <v>15351</v>
      </c>
      <c r="H1513" s="107" t="s">
        <v>15181</v>
      </c>
      <c r="I1513" s="107" t="s">
        <v>15205</v>
      </c>
      <c r="J1513" s="109">
        <v>36504</v>
      </c>
    </row>
    <row r="1514" spans="1:10" hidden="1" x14ac:dyDescent="0.2">
      <c r="A1514" s="107" t="s">
        <v>6260</v>
      </c>
      <c r="D1514" s="107" t="s">
        <v>12416</v>
      </c>
      <c r="E1514" s="107">
        <f t="shared" si="23"/>
        <v>2267006000</v>
      </c>
      <c r="F1514" s="107" t="s">
        <v>13306</v>
      </c>
      <c r="G1514" s="107" t="s">
        <v>15351</v>
      </c>
      <c r="H1514" s="107" t="s">
        <v>16385</v>
      </c>
      <c r="I1514" s="107" t="s">
        <v>6264</v>
      </c>
      <c r="J1514" s="109">
        <v>36504</v>
      </c>
    </row>
    <row r="1515" spans="1:10" hidden="1" x14ac:dyDescent="0.2">
      <c r="A1515" s="107" t="s">
        <v>6260</v>
      </c>
      <c r="D1515" s="107" t="s">
        <v>12417</v>
      </c>
      <c r="E1515" s="107">
        <f t="shared" si="23"/>
        <v>2267006005</v>
      </c>
      <c r="F1515" s="107" t="s">
        <v>13306</v>
      </c>
      <c r="G1515" s="107" t="s">
        <v>15351</v>
      </c>
      <c r="H1515" s="107" t="s">
        <v>16385</v>
      </c>
      <c r="I1515" s="107" t="s">
        <v>16388</v>
      </c>
      <c r="J1515" s="109">
        <v>36504</v>
      </c>
    </row>
    <row r="1516" spans="1:10" hidden="1" x14ac:dyDescent="0.2">
      <c r="A1516" s="107" t="s">
        <v>6260</v>
      </c>
      <c r="D1516" s="107" t="s">
        <v>12418</v>
      </c>
      <c r="E1516" s="107">
        <f t="shared" si="23"/>
        <v>2267006010</v>
      </c>
      <c r="F1516" s="107" t="s">
        <v>13306</v>
      </c>
      <c r="G1516" s="107" t="s">
        <v>15351</v>
      </c>
      <c r="H1516" s="107" t="s">
        <v>16385</v>
      </c>
      <c r="I1516" s="107" t="s">
        <v>16391</v>
      </c>
      <c r="J1516" s="109">
        <v>36504</v>
      </c>
    </row>
    <row r="1517" spans="1:10" hidden="1" x14ac:dyDescent="0.2">
      <c r="A1517" s="107" t="s">
        <v>6260</v>
      </c>
      <c r="D1517" s="107" t="s">
        <v>12419</v>
      </c>
      <c r="E1517" s="107">
        <f t="shared" si="23"/>
        <v>2267006015</v>
      </c>
      <c r="F1517" s="107" t="s">
        <v>13306</v>
      </c>
      <c r="G1517" s="107" t="s">
        <v>15351</v>
      </c>
      <c r="H1517" s="107" t="s">
        <v>16385</v>
      </c>
      <c r="I1517" s="107" t="s">
        <v>16393</v>
      </c>
      <c r="J1517" s="109">
        <v>36504</v>
      </c>
    </row>
    <row r="1518" spans="1:10" hidden="1" x14ac:dyDescent="0.2">
      <c r="A1518" s="107" t="s">
        <v>6260</v>
      </c>
      <c r="D1518" s="107" t="s">
        <v>12420</v>
      </c>
      <c r="E1518" s="107">
        <f t="shared" si="23"/>
        <v>2267006020</v>
      </c>
      <c r="F1518" s="107" t="s">
        <v>13306</v>
      </c>
      <c r="G1518" s="107" t="s">
        <v>15351</v>
      </c>
      <c r="H1518" s="107" t="s">
        <v>16385</v>
      </c>
      <c r="I1518" s="107" t="s">
        <v>16395</v>
      </c>
      <c r="J1518" s="109">
        <v>36504</v>
      </c>
    </row>
    <row r="1519" spans="1:10" hidden="1" x14ac:dyDescent="0.2">
      <c r="A1519" s="107" t="s">
        <v>6260</v>
      </c>
      <c r="D1519" s="107" t="s">
        <v>12421</v>
      </c>
      <c r="E1519" s="107">
        <f t="shared" si="23"/>
        <v>2267006025</v>
      </c>
      <c r="F1519" s="107" t="s">
        <v>13306</v>
      </c>
      <c r="G1519" s="107" t="s">
        <v>15351</v>
      </c>
      <c r="H1519" s="107" t="s">
        <v>16385</v>
      </c>
      <c r="I1519" s="107" t="s">
        <v>16397</v>
      </c>
      <c r="J1519" s="109">
        <v>36504</v>
      </c>
    </row>
    <row r="1520" spans="1:10" hidden="1" x14ac:dyDescent="0.2">
      <c r="A1520" s="107" t="s">
        <v>6260</v>
      </c>
      <c r="D1520" s="107" t="s">
        <v>12422</v>
      </c>
      <c r="E1520" s="107">
        <f t="shared" si="23"/>
        <v>2267006030</v>
      </c>
      <c r="F1520" s="107" t="s">
        <v>13306</v>
      </c>
      <c r="G1520" s="107" t="s">
        <v>15351</v>
      </c>
      <c r="H1520" s="107" t="s">
        <v>16385</v>
      </c>
      <c r="I1520" s="107" t="s">
        <v>16399</v>
      </c>
      <c r="J1520" s="109">
        <v>36504</v>
      </c>
    </row>
    <row r="1521" spans="1:10" hidden="1" x14ac:dyDescent="0.2">
      <c r="A1521" s="107" t="s">
        <v>6260</v>
      </c>
      <c r="D1521" s="107" t="s">
        <v>12423</v>
      </c>
      <c r="E1521" s="107">
        <f t="shared" si="23"/>
        <v>2267007000</v>
      </c>
      <c r="F1521" s="107" t="s">
        <v>13306</v>
      </c>
      <c r="G1521" s="107" t="s">
        <v>15351</v>
      </c>
      <c r="H1521" s="107" t="s">
        <v>16401</v>
      </c>
      <c r="I1521" s="107" t="s">
        <v>6264</v>
      </c>
      <c r="J1521" s="109">
        <v>36504</v>
      </c>
    </row>
    <row r="1522" spans="1:10" hidden="1" x14ac:dyDescent="0.2">
      <c r="A1522" s="107" t="s">
        <v>6260</v>
      </c>
      <c r="D1522" s="107" t="s">
        <v>12424</v>
      </c>
      <c r="E1522" s="107">
        <f t="shared" si="23"/>
        <v>2267007005</v>
      </c>
      <c r="F1522" s="107" t="s">
        <v>13306</v>
      </c>
      <c r="G1522" s="107" t="s">
        <v>15351</v>
      </c>
      <c r="H1522" s="107" t="s">
        <v>16401</v>
      </c>
      <c r="I1522" s="107" t="s">
        <v>16403</v>
      </c>
      <c r="J1522" s="109">
        <v>36504</v>
      </c>
    </row>
    <row r="1523" spans="1:10" hidden="1" x14ac:dyDescent="0.2">
      <c r="A1523" s="107" t="s">
        <v>6260</v>
      </c>
      <c r="D1523" s="107" t="s">
        <v>12425</v>
      </c>
      <c r="E1523" s="107">
        <f t="shared" si="23"/>
        <v>2267007010</v>
      </c>
      <c r="F1523" s="107" t="s">
        <v>13306</v>
      </c>
      <c r="G1523" s="107" t="s">
        <v>15351</v>
      </c>
      <c r="H1523" s="107" t="s">
        <v>16401</v>
      </c>
      <c r="I1523" s="107" t="s">
        <v>16406</v>
      </c>
      <c r="J1523" s="109">
        <v>36504</v>
      </c>
    </row>
    <row r="1524" spans="1:10" hidden="1" x14ac:dyDescent="0.2">
      <c r="A1524" s="107" t="s">
        <v>6260</v>
      </c>
      <c r="D1524" s="107" t="s">
        <v>12426</v>
      </c>
      <c r="E1524" s="107">
        <f t="shared" si="23"/>
        <v>2267007015</v>
      </c>
      <c r="F1524" s="107" t="s">
        <v>13306</v>
      </c>
      <c r="G1524" s="107" t="s">
        <v>15351</v>
      </c>
      <c r="H1524" s="107" t="s">
        <v>16401</v>
      </c>
      <c r="I1524" s="107" t="s">
        <v>16408</v>
      </c>
      <c r="J1524" s="109">
        <v>36504</v>
      </c>
    </row>
    <row r="1525" spans="1:10" hidden="1" x14ac:dyDescent="0.2">
      <c r="A1525" s="107" t="s">
        <v>6260</v>
      </c>
      <c r="D1525" s="107" t="s">
        <v>12427</v>
      </c>
      <c r="E1525" s="107">
        <f t="shared" si="23"/>
        <v>2267008000</v>
      </c>
      <c r="F1525" s="107" t="s">
        <v>13306</v>
      </c>
      <c r="G1525" s="107" t="s">
        <v>15351</v>
      </c>
      <c r="H1525" s="107" t="s">
        <v>16413</v>
      </c>
      <c r="I1525" s="107" t="s">
        <v>6264</v>
      </c>
      <c r="J1525" s="109">
        <v>36504</v>
      </c>
    </row>
    <row r="1526" spans="1:10" hidden="1" x14ac:dyDescent="0.2">
      <c r="A1526" s="107" t="s">
        <v>6260</v>
      </c>
      <c r="D1526" s="107" t="s">
        <v>12428</v>
      </c>
      <c r="E1526" s="107">
        <f t="shared" si="23"/>
        <v>2267008005</v>
      </c>
      <c r="F1526" s="107" t="s">
        <v>13306</v>
      </c>
      <c r="G1526" s="107" t="s">
        <v>15351</v>
      </c>
      <c r="H1526" s="107" t="s">
        <v>16413</v>
      </c>
      <c r="I1526" s="107" t="s">
        <v>16413</v>
      </c>
      <c r="J1526" s="109">
        <v>36504</v>
      </c>
    </row>
    <row r="1527" spans="1:10" hidden="1" x14ac:dyDescent="0.2">
      <c r="A1527" s="107" t="s">
        <v>6260</v>
      </c>
      <c r="D1527" s="107" t="s">
        <v>12429</v>
      </c>
      <c r="E1527" s="107">
        <f t="shared" si="23"/>
        <v>2267009000</v>
      </c>
      <c r="F1527" s="107" t="s">
        <v>13306</v>
      </c>
      <c r="G1527" s="107" t="s">
        <v>15351</v>
      </c>
      <c r="H1527" s="107" t="s">
        <v>16420</v>
      </c>
      <c r="I1527" s="107" t="s">
        <v>6264</v>
      </c>
      <c r="J1527" s="109">
        <v>36504</v>
      </c>
    </row>
    <row r="1528" spans="1:10" hidden="1" x14ac:dyDescent="0.2">
      <c r="A1528" s="107" t="s">
        <v>6260</v>
      </c>
      <c r="D1528" s="107" t="s">
        <v>12430</v>
      </c>
      <c r="E1528" s="107">
        <f t="shared" si="23"/>
        <v>2267009010</v>
      </c>
      <c r="F1528" s="107" t="s">
        <v>13306</v>
      </c>
      <c r="G1528" s="107" t="s">
        <v>15351</v>
      </c>
      <c r="H1528" s="107" t="s">
        <v>16420</v>
      </c>
      <c r="I1528" s="107" t="s">
        <v>13574</v>
      </c>
      <c r="J1528" s="109">
        <v>36504</v>
      </c>
    </row>
    <row r="1529" spans="1:10" hidden="1" x14ac:dyDescent="0.2">
      <c r="A1529" s="107" t="s">
        <v>6260</v>
      </c>
      <c r="D1529" s="107" t="s">
        <v>12431</v>
      </c>
      <c r="E1529" s="107">
        <f t="shared" si="23"/>
        <v>2267010000</v>
      </c>
      <c r="F1529" s="107" t="s">
        <v>13306</v>
      </c>
      <c r="G1529" s="107" t="s">
        <v>15351</v>
      </c>
      <c r="H1529" s="107" t="s">
        <v>9219</v>
      </c>
      <c r="I1529" s="107" t="s">
        <v>6264</v>
      </c>
      <c r="J1529" s="109">
        <v>36504</v>
      </c>
    </row>
    <row r="1530" spans="1:10" hidden="1" x14ac:dyDescent="0.2">
      <c r="A1530" s="107" t="s">
        <v>6260</v>
      </c>
      <c r="D1530" s="107" t="s">
        <v>12432</v>
      </c>
      <c r="E1530" s="107">
        <f t="shared" si="23"/>
        <v>2267010010</v>
      </c>
      <c r="F1530" s="107" t="s">
        <v>13306</v>
      </c>
      <c r="G1530" s="107" t="s">
        <v>15351</v>
      </c>
      <c r="H1530" s="107" t="s">
        <v>9219</v>
      </c>
      <c r="I1530" s="107" t="s">
        <v>13577</v>
      </c>
      <c r="J1530" s="109">
        <v>36504</v>
      </c>
    </row>
    <row r="1531" spans="1:10" hidden="1" x14ac:dyDescent="0.2">
      <c r="A1531" s="107" t="s">
        <v>6260</v>
      </c>
      <c r="D1531" s="107" t="s">
        <v>12433</v>
      </c>
      <c r="E1531" s="107">
        <f t="shared" si="23"/>
        <v>2268000000</v>
      </c>
      <c r="F1531" s="107" t="s">
        <v>13306</v>
      </c>
      <c r="G1531" s="107" t="s">
        <v>12434</v>
      </c>
      <c r="H1531" s="107" t="s">
        <v>12435</v>
      </c>
      <c r="I1531" s="107" t="s">
        <v>6264</v>
      </c>
      <c r="J1531" s="109">
        <v>36504</v>
      </c>
    </row>
    <row r="1532" spans="1:10" hidden="1" x14ac:dyDescent="0.2">
      <c r="A1532" s="107" t="s">
        <v>6260</v>
      </c>
      <c r="D1532" s="107" t="s">
        <v>12436</v>
      </c>
      <c r="E1532" s="107">
        <f t="shared" si="23"/>
        <v>2268001000</v>
      </c>
      <c r="F1532" s="107" t="s">
        <v>13306</v>
      </c>
      <c r="G1532" s="107" t="s">
        <v>12434</v>
      </c>
      <c r="H1532" s="107" t="s">
        <v>6266</v>
      </c>
      <c r="I1532" s="107" t="s">
        <v>6264</v>
      </c>
      <c r="J1532" s="109">
        <v>36504</v>
      </c>
    </row>
    <row r="1533" spans="1:10" hidden="1" x14ac:dyDescent="0.2">
      <c r="A1533" s="107" t="s">
        <v>6260</v>
      </c>
      <c r="D1533" s="107" t="s">
        <v>12437</v>
      </c>
      <c r="E1533" s="107">
        <f t="shared" si="23"/>
        <v>2268001010</v>
      </c>
      <c r="F1533" s="107" t="s">
        <v>13306</v>
      </c>
      <c r="G1533" s="107" t="s">
        <v>12434</v>
      </c>
      <c r="H1533" s="107" t="s">
        <v>6266</v>
      </c>
      <c r="I1533" s="107" t="s">
        <v>6268</v>
      </c>
      <c r="J1533" s="109">
        <v>36504</v>
      </c>
    </row>
    <row r="1534" spans="1:10" hidden="1" x14ac:dyDescent="0.2">
      <c r="A1534" s="107" t="s">
        <v>6260</v>
      </c>
      <c r="D1534" s="107" t="s">
        <v>12438</v>
      </c>
      <c r="E1534" s="107">
        <f t="shared" si="23"/>
        <v>2268001020</v>
      </c>
      <c r="F1534" s="107" t="s">
        <v>13306</v>
      </c>
      <c r="G1534" s="107" t="s">
        <v>12434</v>
      </c>
      <c r="H1534" s="107" t="s">
        <v>6266</v>
      </c>
      <c r="I1534" s="107" t="s">
        <v>6270</v>
      </c>
      <c r="J1534" s="109">
        <v>36504</v>
      </c>
    </row>
    <row r="1535" spans="1:10" hidden="1" x14ac:dyDescent="0.2">
      <c r="A1535" s="107" t="s">
        <v>6260</v>
      </c>
      <c r="D1535" s="107" t="s">
        <v>12439</v>
      </c>
      <c r="E1535" s="107">
        <f t="shared" si="23"/>
        <v>2268001030</v>
      </c>
      <c r="F1535" s="107" t="s">
        <v>13306</v>
      </c>
      <c r="G1535" s="107" t="s">
        <v>12434</v>
      </c>
      <c r="H1535" s="107" t="s">
        <v>6266</v>
      </c>
      <c r="I1535" s="107" t="s">
        <v>6272</v>
      </c>
      <c r="J1535" s="109">
        <v>36504</v>
      </c>
    </row>
    <row r="1536" spans="1:10" hidden="1" x14ac:dyDescent="0.2">
      <c r="A1536" s="107" t="s">
        <v>6260</v>
      </c>
      <c r="D1536" s="107" t="s">
        <v>12440</v>
      </c>
      <c r="E1536" s="107">
        <f t="shared" si="23"/>
        <v>2268001040</v>
      </c>
      <c r="F1536" s="107" t="s">
        <v>13306</v>
      </c>
      <c r="G1536" s="107" t="s">
        <v>12434</v>
      </c>
      <c r="H1536" s="107" t="s">
        <v>6266</v>
      </c>
      <c r="I1536" s="107" t="s">
        <v>6275</v>
      </c>
      <c r="J1536" s="109">
        <v>36504</v>
      </c>
    </row>
    <row r="1537" spans="1:10" hidden="1" x14ac:dyDescent="0.2">
      <c r="A1537" s="107" t="s">
        <v>6260</v>
      </c>
      <c r="D1537" s="107" t="s">
        <v>12441</v>
      </c>
      <c r="E1537" s="107">
        <f t="shared" si="23"/>
        <v>2268001050</v>
      </c>
      <c r="F1537" s="107" t="s">
        <v>13306</v>
      </c>
      <c r="G1537" s="107" t="s">
        <v>12434</v>
      </c>
      <c r="H1537" s="107" t="s">
        <v>6266</v>
      </c>
      <c r="I1537" s="107" t="s">
        <v>6277</v>
      </c>
      <c r="J1537" s="109">
        <v>36504</v>
      </c>
    </row>
    <row r="1538" spans="1:10" hidden="1" x14ac:dyDescent="0.2">
      <c r="A1538" s="107" t="s">
        <v>6260</v>
      </c>
      <c r="D1538" s="107" t="s">
        <v>12442</v>
      </c>
      <c r="E1538" s="107">
        <f t="shared" ref="E1538:E1601" si="24">VALUE(D1538)</f>
        <v>2268001060</v>
      </c>
      <c r="F1538" s="107" t="s">
        <v>13306</v>
      </c>
      <c r="G1538" s="107" t="s">
        <v>12434</v>
      </c>
      <c r="H1538" s="107" t="s">
        <v>6266</v>
      </c>
      <c r="I1538" s="107" t="s">
        <v>6279</v>
      </c>
      <c r="J1538" s="109">
        <v>36504</v>
      </c>
    </row>
    <row r="1539" spans="1:10" hidden="1" x14ac:dyDescent="0.2">
      <c r="A1539" s="107" t="s">
        <v>6260</v>
      </c>
      <c r="D1539" s="107" t="s">
        <v>12443</v>
      </c>
      <c r="E1539" s="107">
        <f t="shared" si="24"/>
        <v>2268002000</v>
      </c>
      <c r="F1539" s="107" t="s">
        <v>13306</v>
      </c>
      <c r="G1539" s="107" t="s">
        <v>12434</v>
      </c>
      <c r="H1539" s="107" t="s">
        <v>6281</v>
      </c>
      <c r="I1539" s="107" t="s">
        <v>6264</v>
      </c>
      <c r="J1539" s="109">
        <v>36504</v>
      </c>
    </row>
    <row r="1540" spans="1:10" hidden="1" x14ac:dyDescent="0.2">
      <c r="A1540" s="107" t="s">
        <v>6260</v>
      </c>
      <c r="D1540" s="107" t="s">
        <v>12444</v>
      </c>
      <c r="E1540" s="107">
        <f t="shared" si="24"/>
        <v>2268002003</v>
      </c>
      <c r="F1540" s="107" t="s">
        <v>13306</v>
      </c>
      <c r="G1540" s="107" t="s">
        <v>12434</v>
      </c>
      <c r="H1540" s="107" t="s">
        <v>6281</v>
      </c>
      <c r="I1540" s="107" t="s">
        <v>6284</v>
      </c>
      <c r="J1540" s="109">
        <v>36504</v>
      </c>
    </row>
    <row r="1541" spans="1:10" hidden="1" x14ac:dyDescent="0.2">
      <c r="A1541" s="107" t="s">
        <v>6260</v>
      </c>
      <c r="D1541" s="107" t="s">
        <v>12445</v>
      </c>
      <c r="E1541" s="107">
        <f t="shared" si="24"/>
        <v>2268002006</v>
      </c>
      <c r="F1541" s="107" t="s">
        <v>13306</v>
      </c>
      <c r="G1541" s="107" t="s">
        <v>12434</v>
      </c>
      <c r="H1541" s="107" t="s">
        <v>6281</v>
      </c>
      <c r="I1541" s="107" t="s">
        <v>6287</v>
      </c>
      <c r="J1541" s="109">
        <v>36504</v>
      </c>
    </row>
    <row r="1542" spans="1:10" hidden="1" x14ac:dyDescent="0.2">
      <c r="A1542" s="107" t="s">
        <v>6260</v>
      </c>
      <c r="D1542" s="107" t="s">
        <v>12446</v>
      </c>
      <c r="E1542" s="107">
        <f t="shared" si="24"/>
        <v>2268002009</v>
      </c>
      <c r="F1542" s="107" t="s">
        <v>13306</v>
      </c>
      <c r="G1542" s="107" t="s">
        <v>12434</v>
      </c>
      <c r="H1542" s="107" t="s">
        <v>6281</v>
      </c>
      <c r="I1542" s="107" t="s">
        <v>6289</v>
      </c>
      <c r="J1542" s="109">
        <v>36504</v>
      </c>
    </row>
    <row r="1543" spans="1:10" hidden="1" x14ac:dyDescent="0.2">
      <c r="A1543" s="107" t="s">
        <v>6260</v>
      </c>
      <c r="D1543" s="107" t="s">
        <v>12447</v>
      </c>
      <c r="E1543" s="107">
        <f t="shared" si="24"/>
        <v>2268002015</v>
      </c>
      <c r="F1543" s="107" t="s">
        <v>13306</v>
      </c>
      <c r="G1543" s="107" t="s">
        <v>12434</v>
      </c>
      <c r="H1543" s="107" t="s">
        <v>6281</v>
      </c>
      <c r="I1543" s="107" t="s">
        <v>6294</v>
      </c>
      <c r="J1543" s="109">
        <v>36504</v>
      </c>
    </row>
    <row r="1544" spans="1:10" hidden="1" x14ac:dyDescent="0.2">
      <c r="A1544" s="107" t="s">
        <v>6260</v>
      </c>
      <c r="D1544" s="107" t="s">
        <v>12448</v>
      </c>
      <c r="E1544" s="107">
        <f t="shared" si="24"/>
        <v>2268002018</v>
      </c>
      <c r="F1544" s="107" t="s">
        <v>13306</v>
      </c>
      <c r="G1544" s="107" t="s">
        <v>12434</v>
      </c>
      <c r="H1544" s="107" t="s">
        <v>6281</v>
      </c>
      <c r="I1544" s="107" t="s">
        <v>6296</v>
      </c>
      <c r="J1544" s="109">
        <v>36504</v>
      </c>
    </row>
    <row r="1545" spans="1:10" hidden="1" x14ac:dyDescent="0.2">
      <c r="A1545" s="107" t="s">
        <v>6260</v>
      </c>
      <c r="D1545" s="107" t="s">
        <v>12449</v>
      </c>
      <c r="E1545" s="107">
        <f t="shared" si="24"/>
        <v>2268002021</v>
      </c>
      <c r="F1545" s="107" t="s">
        <v>13306</v>
      </c>
      <c r="G1545" s="107" t="s">
        <v>12434</v>
      </c>
      <c r="H1545" s="107" t="s">
        <v>6281</v>
      </c>
      <c r="I1545" s="107" t="s">
        <v>6298</v>
      </c>
      <c r="J1545" s="109">
        <v>36504</v>
      </c>
    </row>
    <row r="1546" spans="1:10" hidden="1" x14ac:dyDescent="0.2">
      <c r="A1546" s="107" t="s">
        <v>6260</v>
      </c>
      <c r="D1546" s="107" t="s">
        <v>12450</v>
      </c>
      <c r="E1546" s="107">
        <f t="shared" si="24"/>
        <v>2268002024</v>
      </c>
      <c r="F1546" s="107" t="s">
        <v>13306</v>
      </c>
      <c r="G1546" s="107" t="s">
        <v>12434</v>
      </c>
      <c r="H1546" s="107" t="s">
        <v>6281</v>
      </c>
      <c r="I1546" s="107" t="s">
        <v>9177</v>
      </c>
      <c r="J1546" s="109">
        <v>36504</v>
      </c>
    </row>
    <row r="1547" spans="1:10" hidden="1" x14ac:dyDescent="0.2">
      <c r="A1547" s="107" t="s">
        <v>6260</v>
      </c>
      <c r="D1547" s="107" t="s">
        <v>12451</v>
      </c>
      <c r="E1547" s="107">
        <f t="shared" si="24"/>
        <v>2268002027</v>
      </c>
      <c r="F1547" s="107" t="s">
        <v>13306</v>
      </c>
      <c r="G1547" s="107" t="s">
        <v>12434</v>
      </c>
      <c r="H1547" s="107" t="s">
        <v>6281</v>
      </c>
      <c r="I1547" s="107" t="s">
        <v>9179</v>
      </c>
      <c r="J1547" s="109">
        <v>36504</v>
      </c>
    </row>
    <row r="1548" spans="1:10" hidden="1" x14ac:dyDescent="0.2">
      <c r="A1548" s="107" t="s">
        <v>6260</v>
      </c>
      <c r="D1548" s="107" t="s">
        <v>12452</v>
      </c>
      <c r="E1548" s="107">
        <f t="shared" si="24"/>
        <v>2268002030</v>
      </c>
      <c r="F1548" s="107" t="s">
        <v>13306</v>
      </c>
      <c r="G1548" s="107" t="s">
        <v>12434</v>
      </c>
      <c r="H1548" s="107" t="s">
        <v>6281</v>
      </c>
      <c r="I1548" s="107" t="s">
        <v>9182</v>
      </c>
      <c r="J1548" s="109">
        <v>36504</v>
      </c>
    </row>
    <row r="1549" spans="1:10" hidden="1" x14ac:dyDescent="0.2">
      <c r="A1549" s="107" t="s">
        <v>6260</v>
      </c>
      <c r="D1549" s="107" t="s">
        <v>12453</v>
      </c>
      <c r="E1549" s="107">
        <f t="shared" si="24"/>
        <v>2268002033</v>
      </c>
      <c r="F1549" s="107" t="s">
        <v>13306</v>
      </c>
      <c r="G1549" s="107" t="s">
        <v>12434</v>
      </c>
      <c r="H1549" s="107" t="s">
        <v>6281</v>
      </c>
      <c r="I1549" s="107" t="s">
        <v>9184</v>
      </c>
      <c r="J1549" s="109">
        <v>36504</v>
      </c>
    </row>
    <row r="1550" spans="1:10" hidden="1" x14ac:dyDescent="0.2">
      <c r="A1550" s="107" t="s">
        <v>6260</v>
      </c>
      <c r="D1550" s="107" t="s">
        <v>12454</v>
      </c>
      <c r="E1550" s="107">
        <f t="shared" si="24"/>
        <v>2268002036</v>
      </c>
      <c r="F1550" s="107" t="s">
        <v>13306</v>
      </c>
      <c r="G1550" s="107" t="s">
        <v>12434</v>
      </c>
      <c r="H1550" s="107" t="s">
        <v>6281</v>
      </c>
      <c r="I1550" s="107" t="s">
        <v>9186</v>
      </c>
      <c r="J1550" s="109">
        <v>36504</v>
      </c>
    </row>
    <row r="1551" spans="1:10" hidden="1" x14ac:dyDescent="0.2">
      <c r="A1551" s="107" t="s">
        <v>6260</v>
      </c>
      <c r="D1551" s="107" t="s">
        <v>12455</v>
      </c>
      <c r="E1551" s="107">
        <f t="shared" si="24"/>
        <v>2268002039</v>
      </c>
      <c r="F1551" s="107" t="s">
        <v>13306</v>
      </c>
      <c r="G1551" s="107" t="s">
        <v>12434</v>
      </c>
      <c r="H1551" s="107" t="s">
        <v>6281</v>
      </c>
      <c r="I1551" s="107" t="s">
        <v>9188</v>
      </c>
      <c r="J1551" s="109">
        <v>36504</v>
      </c>
    </row>
    <row r="1552" spans="1:10" hidden="1" x14ac:dyDescent="0.2">
      <c r="A1552" s="107" t="s">
        <v>6260</v>
      </c>
      <c r="D1552" s="107" t="s">
        <v>12456</v>
      </c>
      <c r="E1552" s="107">
        <f t="shared" si="24"/>
        <v>2268002042</v>
      </c>
      <c r="F1552" s="107" t="s">
        <v>13306</v>
      </c>
      <c r="G1552" s="107" t="s">
        <v>12434</v>
      </c>
      <c r="H1552" s="107" t="s">
        <v>6281</v>
      </c>
      <c r="I1552" s="107" t="s">
        <v>9190</v>
      </c>
      <c r="J1552" s="109">
        <v>36504</v>
      </c>
    </row>
    <row r="1553" spans="1:10" hidden="1" x14ac:dyDescent="0.2">
      <c r="A1553" s="107" t="s">
        <v>6260</v>
      </c>
      <c r="D1553" s="107" t="s">
        <v>12457</v>
      </c>
      <c r="E1553" s="107">
        <f t="shared" si="24"/>
        <v>2268002045</v>
      </c>
      <c r="F1553" s="107" t="s">
        <v>13306</v>
      </c>
      <c r="G1553" s="107" t="s">
        <v>12434</v>
      </c>
      <c r="H1553" s="107" t="s">
        <v>6281</v>
      </c>
      <c r="I1553" s="107" t="s">
        <v>9192</v>
      </c>
      <c r="J1553" s="109">
        <v>36504</v>
      </c>
    </row>
    <row r="1554" spans="1:10" hidden="1" x14ac:dyDescent="0.2">
      <c r="A1554" s="107" t="s">
        <v>6260</v>
      </c>
      <c r="D1554" s="107" t="s">
        <v>12458</v>
      </c>
      <c r="E1554" s="107">
        <f t="shared" si="24"/>
        <v>2268002048</v>
      </c>
      <c r="F1554" s="107" t="s">
        <v>13306</v>
      </c>
      <c r="G1554" s="107" t="s">
        <v>12434</v>
      </c>
      <c r="H1554" s="107" t="s">
        <v>6281</v>
      </c>
      <c r="I1554" s="107" t="s">
        <v>9194</v>
      </c>
      <c r="J1554" s="109">
        <v>36504</v>
      </c>
    </row>
    <row r="1555" spans="1:10" hidden="1" x14ac:dyDescent="0.2">
      <c r="A1555" s="107" t="s">
        <v>6260</v>
      </c>
      <c r="D1555" s="107" t="s">
        <v>12459</v>
      </c>
      <c r="E1555" s="107">
        <f t="shared" si="24"/>
        <v>2268002051</v>
      </c>
      <c r="F1555" s="107" t="s">
        <v>13306</v>
      </c>
      <c r="G1555" s="107" t="s">
        <v>12434</v>
      </c>
      <c r="H1555" s="107" t="s">
        <v>6281</v>
      </c>
      <c r="I1555" s="107" t="s">
        <v>9196</v>
      </c>
      <c r="J1555" s="109">
        <v>36504</v>
      </c>
    </row>
    <row r="1556" spans="1:10" hidden="1" x14ac:dyDescent="0.2">
      <c r="A1556" s="107" t="s">
        <v>6260</v>
      </c>
      <c r="D1556" s="107" t="s">
        <v>12460</v>
      </c>
      <c r="E1556" s="107">
        <f t="shared" si="24"/>
        <v>2268002054</v>
      </c>
      <c r="F1556" s="107" t="s">
        <v>13306</v>
      </c>
      <c r="G1556" s="107" t="s">
        <v>12434</v>
      </c>
      <c r="H1556" s="107" t="s">
        <v>6281</v>
      </c>
      <c r="I1556" s="107" t="s">
        <v>9198</v>
      </c>
      <c r="J1556" s="109">
        <v>36504</v>
      </c>
    </row>
    <row r="1557" spans="1:10" hidden="1" x14ac:dyDescent="0.2">
      <c r="A1557" s="107" t="s">
        <v>6260</v>
      </c>
      <c r="D1557" s="107" t="s">
        <v>12461</v>
      </c>
      <c r="E1557" s="107">
        <f t="shared" si="24"/>
        <v>2268002057</v>
      </c>
      <c r="F1557" s="107" t="s">
        <v>13306</v>
      </c>
      <c r="G1557" s="107" t="s">
        <v>12434</v>
      </c>
      <c r="H1557" s="107" t="s">
        <v>6281</v>
      </c>
      <c r="I1557" s="107" t="s">
        <v>9200</v>
      </c>
      <c r="J1557" s="109">
        <v>36504</v>
      </c>
    </row>
    <row r="1558" spans="1:10" hidden="1" x14ac:dyDescent="0.2">
      <c r="A1558" s="107" t="s">
        <v>6260</v>
      </c>
      <c r="D1558" s="107" t="s">
        <v>12462</v>
      </c>
      <c r="E1558" s="107">
        <f t="shared" si="24"/>
        <v>2268002060</v>
      </c>
      <c r="F1558" s="107" t="s">
        <v>13306</v>
      </c>
      <c r="G1558" s="107" t="s">
        <v>12434</v>
      </c>
      <c r="H1558" s="107" t="s">
        <v>6281</v>
      </c>
      <c r="I1558" s="107" t="s">
        <v>9202</v>
      </c>
      <c r="J1558" s="109">
        <v>36504</v>
      </c>
    </row>
    <row r="1559" spans="1:10" hidden="1" x14ac:dyDescent="0.2">
      <c r="A1559" s="107" t="s">
        <v>6260</v>
      </c>
      <c r="D1559" s="107" t="s">
        <v>12463</v>
      </c>
      <c r="E1559" s="107">
        <f t="shared" si="24"/>
        <v>2268002063</v>
      </c>
      <c r="F1559" s="107" t="s">
        <v>13306</v>
      </c>
      <c r="G1559" s="107" t="s">
        <v>12434</v>
      </c>
      <c r="H1559" s="107" t="s">
        <v>6281</v>
      </c>
      <c r="I1559" s="107" t="s">
        <v>9204</v>
      </c>
      <c r="J1559" s="109">
        <v>36504</v>
      </c>
    </row>
    <row r="1560" spans="1:10" hidden="1" x14ac:dyDescent="0.2">
      <c r="A1560" s="107" t="s">
        <v>6260</v>
      </c>
      <c r="D1560" s="107" t="s">
        <v>12464</v>
      </c>
      <c r="E1560" s="107">
        <f t="shared" si="24"/>
        <v>2268002066</v>
      </c>
      <c r="F1560" s="107" t="s">
        <v>13306</v>
      </c>
      <c r="G1560" s="107" t="s">
        <v>12434</v>
      </c>
      <c r="H1560" s="107" t="s">
        <v>6281</v>
      </c>
      <c r="I1560" s="107" t="s">
        <v>9207</v>
      </c>
      <c r="J1560" s="109">
        <v>36504</v>
      </c>
    </row>
    <row r="1561" spans="1:10" hidden="1" x14ac:dyDescent="0.2">
      <c r="A1561" s="107" t="s">
        <v>6260</v>
      </c>
      <c r="D1561" s="107" t="s">
        <v>12465</v>
      </c>
      <c r="E1561" s="107">
        <f t="shared" si="24"/>
        <v>2268002069</v>
      </c>
      <c r="F1561" s="107" t="s">
        <v>13306</v>
      </c>
      <c r="G1561" s="107" t="s">
        <v>12434</v>
      </c>
      <c r="H1561" s="107" t="s">
        <v>6281</v>
      </c>
      <c r="I1561" s="107" t="s">
        <v>9209</v>
      </c>
      <c r="J1561" s="109">
        <v>36504</v>
      </c>
    </row>
    <row r="1562" spans="1:10" hidden="1" x14ac:dyDescent="0.2">
      <c r="A1562" s="107" t="s">
        <v>6260</v>
      </c>
      <c r="D1562" s="107" t="s">
        <v>12466</v>
      </c>
      <c r="E1562" s="107">
        <f t="shared" si="24"/>
        <v>2268002072</v>
      </c>
      <c r="F1562" s="107" t="s">
        <v>13306</v>
      </c>
      <c r="G1562" s="107" t="s">
        <v>12434</v>
      </c>
      <c r="H1562" s="107" t="s">
        <v>6281</v>
      </c>
      <c r="I1562" s="107" t="s">
        <v>9211</v>
      </c>
      <c r="J1562" s="109">
        <v>36504</v>
      </c>
    </row>
    <row r="1563" spans="1:10" hidden="1" x14ac:dyDescent="0.2">
      <c r="A1563" s="107" t="s">
        <v>6260</v>
      </c>
      <c r="D1563" s="107" t="s">
        <v>12467</v>
      </c>
      <c r="E1563" s="107">
        <f t="shared" si="24"/>
        <v>2268002075</v>
      </c>
      <c r="F1563" s="107" t="s">
        <v>13306</v>
      </c>
      <c r="G1563" s="107" t="s">
        <v>12434</v>
      </c>
      <c r="H1563" s="107" t="s">
        <v>6281</v>
      </c>
      <c r="I1563" s="107" t="s">
        <v>9213</v>
      </c>
      <c r="J1563" s="109">
        <v>36504</v>
      </c>
    </row>
    <row r="1564" spans="1:10" hidden="1" x14ac:dyDescent="0.2">
      <c r="A1564" s="107" t="s">
        <v>6260</v>
      </c>
      <c r="D1564" s="107" t="s">
        <v>12468</v>
      </c>
      <c r="E1564" s="107">
        <f t="shared" si="24"/>
        <v>2268002078</v>
      </c>
      <c r="F1564" s="107" t="s">
        <v>13306</v>
      </c>
      <c r="G1564" s="107" t="s">
        <v>12434</v>
      </c>
      <c r="H1564" s="107" t="s">
        <v>6281</v>
      </c>
      <c r="I1564" s="107" t="s">
        <v>9215</v>
      </c>
      <c r="J1564" s="109">
        <v>36504</v>
      </c>
    </row>
    <row r="1565" spans="1:10" hidden="1" x14ac:dyDescent="0.2">
      <c r="A1565" s="107" t="s">
        <v>6260</v>
      </c>
      <c r="D1565" s="107" t="s">
        <v>12469</v>
      </c>
      <c r="E1565" s="107">
        <f t="shared" si="24"/>
        <v>2268002081</v>
      </c>
      <c r="F1565" s="107" t="s">
        <v>13306</v>
      </c>
      <c r="G1565" s="107" t="s">
        <v>12434</v>
      </c>
      <c r="H1565" s="107" t="s">
        <v>6281</v>
      </c>
      <c r="I1565" s="107" t="s">
        <v>9217</v>
      </c>
      <c r="J1565" s="109">
        <v>36504</v>
      </c>
    </row>
    <row r="1566" spans="1:10" hidden="1" x14ac:dyDescent="0.2">
      <c r="A1566" s="107" t="s">
        <v>6260</v>
      </c>
      <c r="D1566" s="107" t="s">
        <v>12470</v>
      </c>
      <c r="E1566" s="107">
        <f t="shared" si="24"/>
        <v>2268003000</v>
      </c>
      <c r="F1566" s="107" t="s">
        <v>13306</v>
      </c>
      <c r="G1566" s="107" t="s">
        <v>12434</v>
      </c>
      <c r="H1566" s="107" t="s">
        <v>9219</v>
      </c>
      <c r="I1566" s="107" t="s">
        <v>6264</v>
      </c>
      <c r="J1566" s="109">
        <v>36504</v>
      </c>
    </row>
    <row r="1567" spans="1:10" hidden="1" x14ac:dyDescent="0.2">
      <c r="A1567" s="107" t="s">
        <v>6260</v>
      </c>
      <c r="D1567" s="107" t="s">
        <v>12471</v>
      </c>
      <c r="E1567" s="107">
        <f t="shared" si="24"/>
        <v>2268003010</v>
      </c>
      <c r="F1567" s="107" t="s">
        <v>13306</v>
      </c>
      <c r="G1567" s="107" t="s">
        <v>12434</v>
      </c>
      <c r="H1567" s="107" t="s">
        <v>9219</v>
      </c>
      <c r="I1567" s="107" t="s">
        <v>9221</v>
      </c>
      <c r="J1567" s="109">
        <v>36504</v>
      </c>
    </row>
    <row r="1568" spans="1:10" hidden="1" x14ac:dyDescent="0.2">
      <c r="A1568" s="107" t="s">
        <v>6260</v>
      </c>
      <c r="D1568" s="107" t="s">
        <v>12472</v>
      </c>
      <c r="E1568" s="107">
        <f t="shared" si="24"/>
        <v>2268003020</v>
      </c>
      <c r="F1568" s="107" t="s">
        <v>13306</v>
      </c>
      <c r="G1568" s="107" t="s">
        <v>12434</v>
      </c>
      <c r="H1568" s="107" t="s">
        <v>9219</v>
      </c>
      <c r="I1568" s="107" t="s">
        <v>9223</v>
      </c>
      <c r="J1568" s="109">
        <v>36504</v>
      </c>
    </row>
    <row r="1569" spans="1:10" hidden="1" x14ac:dyDescent="0.2">
      <c r="A1569" s="107" t="s">
        <v>6260</v>
      </c>
      <c r="D1569" s="107" t="s">
        <v>12473</v>
      </c>
      <c r="E1569" s="107">
        <f t="shared" si="24"/>
        <v>2268003030</v>
      </c>
      <c r="F1569" s="107" t="s">
        <v>13306</v>
      </c>
      <c r="G1569" s="107" t="s">
        <v>12434</v>
      </c>
      <c r="H1569" s="107" t="s">
        <v>9219</v>
      </c>
      <c r="I1569" s="107" t="s">
        <v>9225</v>
      </c>
      <c r="J1569" s="109">
        <v>36504</v>
      </c>
    </row>
    <row r="1570" spans="1:10" hidden="1" x14ac:dyDescent="0.2">
      <c r="A1570" s="107" t="s">
        <v>6260</v>
      </c>
      <c r="D1570" s="107" t="s">
        <v>12474</v>
      </c>
      <c r="E1570" s="107">
        <f t="shared" si="24"/>
        <v>2268003040</v>
      </c>
      <c r="F1570" s="107" t="s">
        <v>13306</v>
      </c>
      <c r="G1570" s="107" t="s">
        <v>12434</v>
      </c>
      <c r="H1570" s="107" t="s">
        <v>9219</v>
      </c>
      <c r="I1570" s="107" t="s">
        <v>9227</v>
      </c>
      <c r="J1570" s="109">
        <v>36504</v>
      </c>
    </row>
    <row r="1571" spans="1:10" hidden="1" x14ac:dyDescent="0.2">
      <c r="A1571" s="107" t="s">
        <v>6260</v>
      </c>
      <c r="D1571" s="107" t="s">
        <v>12475</v>
      </c>
      <c r="E1571" s="107">
        <f t="shared" si="24"/>
        <v>2268003050</v>
      </c>
      <c r="F1571" s="107" t="s">
        <v>13306</v>
      </c>
      <c r="G1571" s="107" t="s">
        <v>12434</v>
      </c>
      <c r="H1571" s="107" t="s">
        <v>9219</v>
      </c>
      <c r="I1571" s="107" t="s">
        <v>9229</v>
      </c>
      <c r="J1571" s="109">
        <v>36504</v>
      </c>
    </row>
    <row r="1572" spans="1:10" hidden="1" x14ac:dyDescent="0.2">
      <c r="A1572" s="107" t="s">
        <v>6260</v>
      </c>
      <c r="D1572" s="107" t="s">
        <v>12476</v>
      </c>
      <c r="E1572" s="107">
        <f t="shared" si="24"/>
        <v>2268003060</v>
      </c>
      <c r="F1572" s="107" t="s">
        <v>13306</v>
      </c>
      <c r="G1572" s="107" t="s">
        <v>12434</v>
      </c>
      <c r="H1572" s="107" t="s">
        <v>9219</v>
      </c>
      <c r="I1572" s="107" t="s">
        <v>9231</v>
      </c>
      <c r="J1572" s="109">
        <v>36504</v>
      </c>
    </row>
    <row r="1573" spans="1:10" hidden="1" x14ac:dyDescent="0.2">
      <c r="A1573" s="107" t="s">
        <v>6260</v>
      </c>
      <c r="D1573" s="107" t="s">
        <v>12477</v>
      </c>
      <c r="E1573" s="107">
        <f t="shared" si="24"/>
        <v>2268003070</v>
      </c>
      <c r="F1573" s="107" t="s">
        <v>13306</v>
      </c>
      <c r="G1573" s="107" t="s">
        <v>12434</v>
      </c>
      <c r="H1573" s="107" t="s">
        <v>9219</v>
      </c>
      <c r="I1573" s="107" t="s">
        <v>9233</v>
      </c>
      <c r="J1573" s="109">
        <v>36504</v>
      </c>
    </row>
    <row r="1574" spans="1:10" hidden="1" x14ac:dyDescent="0.2">
      <c r="A1574" s="107" t="s">
        <v>6260</v>
      </c>
      <c r="D1574" s="107" t="s">
        <v>12478</v>
      </c>
      <c r="E1574" s="107">
        <f t="shared" si="24"/>
        <v>2268004000</v>
      </c>
      <c r="F1574" s="107" t="s">
        <v>13306</v>
      </c>
      <c r="G1574" s="107" t="s">
        <v>12434</v>
      </c>
      <c r="H1574" s="107" t="s">
        <v>9235</v>
      </c>
      <c r="I1574" s="107" t="s">
        <v>6264</v>
      </c>
      <c r="J1574" s="109">
        <v>36504</v>
      </c>
    </row>
    <row r="1575" spans="1:10" hidden="1" x14ac:dyDescent="0.2">
      <c r="A1575" s="107" t="s">
        <v>6260</v>
      </c>
      <c r="D1575" s="107" t="s">
        <v>12479</v>
      </c>
      <c r="E1575" s="107">
        <f t="shared" si="24"/>
        <v>2268004010</v>
      </c>
      <c r="F1575" s="107" t="s">
        <v>13306</v>
      </c>
      <c r="G1575" s="107" t="s">
        <v>12434</v>
      </c>
      <c r="H1575" s="107" t="s">
        <v>9235</v>
      </c>
      <c r="I1575" s="107" t="s">
        <v>9238</v>
      </c>
      <c r="J1575" s="109">
        <v>36504</v>
      </c>
    </row>
    <row r="1576" spans="1:10" hidden="1" x14ac:dyDescent="0.2">
      <c r="A1576" s="107" t="s">
        <v>6260</v>
      </c>
      <c r="D1576" s="107" t="s">
        <v>12480</v>
      </c>
      <c r="E1576" s="107">
        <f t="shared" si="24"/>
        <v>2268004011</v>
      </c>
      <c r="F1576" s="107" t="s">
        <v>13306</v>
      </c>
      <c r="G1576" s="107" t="s">
        <v>12434</v>
      </c>
      <c r="H1576" s="107" t="s">
        <v>9235</v>
      </c>
      <c r="I1576" s="107" t="s">
        <v>9241</v>
      </c>
      <c r="J1576" s="109">
        <v>36504</v>
      </c>
    </row>
    <row r="1577" spans="1:10" hidden="1" x14ac:dyDescent="0.2">
      <c r="A1577" s="107" t="s">
        <v>6260</v>
      </c>
      <c r="D1577" s="107" t="s">
        <v>12481</v>
      </c>
      <c r="E1577" s="107">
        <f t="shared" si="24"/>
        <v>2268004015</v>
      </c>
      <c r="F1577" s="107" t="s">
        <v>13306</v>
      </c>
      <c r="G1577" s="107" t="s">
        <v>12434</v>
      </c>
      <c r="H1577" s="107" t="s">
        <v>9235</v>
      </c>
      <c r="I1577" s="107" t="s">
        <v>9243</v>
      </c>
      <c r="J1577" s="109">
        <v>36504</v>
      </c>
    </row>
    <row r="1578" spans="1:10" hidden="1" x14ac:dyDescent="0.2">
      <c r="A1578" s="107" t="s">
        <v>6260</v>
      </c>
      <c r="D1578" s="107" t="s">
        <v>12488</v>
      </c>
      <c r="E1578" s="107">
        <f t="shared" si="24"/>
        <v>2268004016</v>
      </c>
      <c r="F1578" s="107" t="s">
        <v>13306</v>
      </c>
      <c r="G1578" s="107" t="s">
        <v>12434</v>
      </c>
      <c r="H1578" s="107" t="s">
        <v>9235</v>
      </c>
      <c r="I1578" s="107" t="s">
        <v>12119</v>
      </c>
      <c r="J1578" s="109">
        <v>36504</v>
      </c>
    </row>
    <row r="1579" spans="1:10" hidden="1" x14ac:dyDescent="0.2">
      <c r="A1579" s="107" t="s">
        <v>6260</v>
      </c>
      <c r="D1579" s="107" t="s">
        <v>12489</v>
      </c>
      <c r="E1579" s="107">
        <f t="shared" si="24"/>
        <v>2268004020</v>
      </c>
      <c r="F1579" s="107" t="s">
        <v>13306</v>
      </c>
      <c r="G1579" s="107" t="s">
        <v>12434</v>
      </c>
      <c r="H1579" s="107" t="s">
        <v>9235</v>
      </c>
      <c r="I1579" s="107" t="s">
        <v>12121</v>
      </c>
      <c r="J1579" s="109">
        <v>36504</v>
      </c>
    </row>
    <row r="1580" spans="1:10" hidden="1" x14ac:dyDescent="0.2">
      <c r="A1580" s="107" t="s">
        <v>6260</v>
      </c>
      <c r="D1580" s="107" t="s">
        <v>12490</v>
      </c>
      <c r="E1580" s="107">
        <f t="shared" si="24"/>
        <v>2268004021</v>
      </c>
      <c r="F1580" s="107" t="s">
        <v>13306</v>
      </c>
      <c r="G1580" s="107" t="s">
        <v>12434</v>
      </c>
      <c r="H1580" s="107" t="s">
        <v>9235</v>
      </c>
      <c r="I1580" s="107" t="s">
        <v>12124</v>
      </c>
      <c r="J1580" s="109">
        <v>36504</v>
      </c>
    </row>
    <row r="1581" spans="1:10" hidden="1" x14ac:dyDescent="0.2">
      <c r="A1581" s="107" t="s">
        <v>6260</v>
      </c>
      <c r="D1581" s="107" t="s">
        <v>12491</v>
      </c>
      <c r="E1581" s="107">
        <f t="shared" si="24"/>
        <v>2268004025</v>
      </c>
      <c r="F1581" s="107" t="s">
        <v>13306</v>
      </c>
      <c r="G1581" s="107" t="s">
        <v>12434</v>
      </c>
      <c r="H1581" s="107" t="s">
        <v>9235</v>
      </c>
      <c r="I1581" s="107" t="s">
        <v>12126</v>
      </c>
      <c r="J1581" s="109">
        <v>36504</v>
      </c>
    </row>
    <row r="1582" spans="1:10" hidden="1" x14ac:dyDescent="0.2">
      <c r="A1582" s="107" t="s">
        <v>6260</v>
      </c>
      <c r="D1582" s="107" t="s">
        <v>12492</v>
      </c>
      <c r="E1582" s="107">
        <f t="shared" si="24"/>
        <v>2268004026</v>
      </c>
      <c r="F1582" s="107" t="s">
        <v>13306</v>
      </c>
      <c r="G1582" s="107" t="s">
        <v>12434</v>
      </c>
      <c r="H1582" s="107" t="s">
        <v>9235</v>
      </c>
      <c r="I1582" s="107" t="s">
        <v>12128</v>
      </c>
      <c r="J1582" s="109">
        <v>36504</v>
      </c>
    </row>
    <row r="1583" spans="1:10" hidden="1" x14ac:dyDescent="0.2">
      <c r="A1583" s="107" t="s">
        <v>6260</v>
      </c>
      <c r="D1583" s="107" t="s">
        <v>12493</v>
      </c>
      <c r="E1583" s="107">
        <f t="shared" si="24"/>
        <v>2268004030</v>
      </c>
      <c r="F1583" s="107" t="s">
        <v>13306</v>
      </c>
      <c r="G1583" s="107" t="s">
        <v>12434</v>
      </c>
      <c r="H1583" s="107" t="s">
        <v>9235</v>
      </c>
      <c r="I1583" s="107" t="s">
        <v>12130</v>
      </c>
      <c r="J1583" s="109">
        <v>36504</v>
      </c>
    </row>
    <row r="1584" spans="1:10" hidden="1" x14ac:dyDescent="0.2">
      <c r="A1584" s="107" t="s">
        <v>6260</v>
      </c>
      <c r="D1584" s="107" t="s">
        <v>12494</v>
      </c>
      <c r="E1584" s="107">
        <f t="shared" si="24"/>
        <v>2268004031</v>
      </c>
      <c r="F1584" s="107" t="s">
        <v>13306</v>
      </c>
      <c r="G1584" s="107" t="s">
        <v>12434</v>
      </c>
      <c r="H1584" s="107" t="s">
        <v>9235</v>
      </c>
      <c r="I1584" s="107" t="s">
        <v>12132</v>
      </c>
      <c r="J1584" s="109">
        <v>36504</v>
      </c>
    </row>
    <row r="1585" spans="1:10" hidden="1" x14ac:dyDescent="0.2">
      <c r="A1585" s="107" t="s">
        <v>6260</v>
      </c>
      <c r="D1585" s="107" t="s">
        <v>12495</v>
      </c>
      <c r="E1585" s="107">
        <f t="shared" si="24"/>
        <v>2268004035</v>
      </c>
      <c r="F1585" s="107" t="s">
        <v>13306</v>
      </c>
      <c r="G1585" s="107" t="s">
        <v>12434</v>
      </c>
      <c r="H1585" s="107" t="s">
        <v>9235</v>
      </c>
      <c r="I1585" s="107" t="s">
        <v>12134</v>
      </c>
      <c r="J1585" s="109">
        <v>36504</v>
      </c>
    </row>
    <row r="1586" spans="1:10" hidden="1" x14ac:dyDescent="0.2">
      <c r="A1586" s="107" t="s">
        <v>6260</v>
      </c>
      <c r="D1586" s="107" t="s">
        <v>12496</v>
      </c>
      <c r="E1586" s="107">
        <f t="shared" si="24"/>
        <v>2268004036</v>
      </c>
      <c r="F1586" s="107" t="s">
        <v>13306</v>
      </c>
      <c r="G1586" s="107" t="s">
        <v>12434</v>
      </c>
      <c r="H1586" s="107" t="s">
        <v>9235</v>
      </c>
      <c r="I1586" s="107" t="s">
        <v>15147</v>
      </c>
      <c r="J1586" s="109">
        <v>36504</v>
      </c>
    </row>
    <row r="1587" spans="1:10" hidden="1" x14ac:dyDescent="0.2">
      <c r="A1587" s="107" t="s">
        <v>6260</v>
      </c>
      <c r="D1587" s="107" t="s">
        <v>12497</v>
      </c>
      <c r="E1587" s="107">
        <f t="shared" si="24"/>
        <v>2268004040</v>
      </c>
      <c r="F1587" s="107" t="s">
        <v>13306</v>
      </c>
      <c r="G1587" s="107" t="s">
        <v>12434</v>
      </c>
      <c r="H1587" s="107" t="s">
        <v>9235</v>
      </c>
      <c r="I1587" s="107" t="s">
        <v>15149</v>
      </c>
      <c r="J1587" s="109">
        <v>36504</v>
      </c>
    </row>
    <row r="1588" spans="1:10" hidden="1" x14ac:dyDescent="0.2">
      <c r="A1588" s="107" t="s">
        <v>6260</v>
      </c>
      <c r="D1588" s="107" t="s">
        <v>12498</v>
      </c>
      <c r="E1588" s="107">
        <f t="shared" si="24"/>
        <v>2268004041</v>
      </c>
      <c r="F1588" s="107" t="s">
        <v>13306</v>
      </c>
      <c r="G1588" s="107" t="s">
        <v>12434</v>
      </c>
      <c r="H1588" s="107" t="s">
        <v>9235</v>
      </c>
      <c r="I1588" s="107" t="s">
        <v>15151</v>
      </c>
      <c r="J1588" s="109">
        <v>36504</v>
      </c>
    </row>
    <row r="1589" spans="1:10" hidden="1" x14ac:dyDescent="0.2">
      <c r="A1589" s="107" t="s">
        <v>6260</v>
      </c>
      <c r="D1589" s="107" t="s">
        <v>12499</v>
      </c>
      <c r="E1589" s="107">
        <f t="shared" si="24"/>
        <v>2268004045</v>
      </c>
      <c r="F1589" s="107" t="s">
        <v>13306</v>
      </c>
      <c r="G1589" s="107" t="s">
        <v>12434</v>
      </c>
      <c r="H1589" s="107" t="s">
        <v>9235</v>
      </c>
      <c r="I1589" s="107" t="s">
        <v>15153</v>
      </c>
      <c r="J1589" s="109">
        <v>36504</v>
      </c>
    </row>
    <row r="1590" spans="1:10" hidden="1" x14ac:dyDescent="0.2">
      <c r="A1590" s="107" t="s">
        <v>6260</v>
      </c>
      <c r="D1590" s="107" t="s">
        <v>12500</v>
      </c>
      <c r="E1590" s="107">
        <f t="shared" si="24"/>
        <v>2268004046</v>
      </c>
      <c r="F1590" s="107" t="s">
        <v>13306</v>
      </c>
      <c r="G1590" s="107" t="s">
        <v>12434</v>
      </c>
      <c r="H1590" s="107" t="s">
        <v>9235</v>
      </c>
      <c r="I1590" s="107" t="s">
        <v>15155</v>
      </c>
      <c r="J1590" s="109">
        <v>36504</v>
      </c>
    </row>
    <row r="1591" spans="1:10" hidden="1" x14ac:dyDescent="0.2">
      <c r="A1591" s="107" t="s">
        <v>6260</v>
      </c>
      <c r="D1591" s="107" t="s">
        <v>12501</v>
      </c>
      <c r="E1591" s="107">
        <f t="shared" si="24"/>
        <v>2268004050</v>
      </c>
      <c r="F1591" s="107" t="s">
        <v>13306</v>
      </c>
      <c r="G1591" s="107" t="s">
        <v>12434</v>
      </c>
      <c r="H1591" s="107" t="s">
        <v>9235</v>
      </c>
      <c r="I1591" s="107" t="s">
        <v>15157</v>
      </c>
      <c r="J1591" s="109">
        <v>36504</v>
      </c>
    </row>
    <row r="1592" spans="1:10" hidden="1" x14ac:dyDescent="0.2">
      <c r="A1592" s="107" t="s">
        <v>6260</v>
      </c>
      <c r="D1592" s="107" t="s">
        <v>12502</v>
      </c>
      <c r="E1592" s="107">
        <f t="shared" si="24"/>
        <v>2268004051</v>
      </c>
      <c r="F1592" s="107" t="s">
        <v>13306</v>
      </c>
      <c r="G1592" s="107" t="s">
        <v>12434</v>
      </c>
      <c r="H1592" s="107" t="s">
        <v>9235</v>
      </c>
      <c r="I1592" s="107" t="s">
        <v>15159</v>
      </c>
      <c r="J1592" s="109">
        <v>36504</v>
      </c>
    </row>
    <row r="1593" spans="1:10" hidden="1" x14ac:dyDescent="0.2">
      <c r="A1593" s="107" t="s">
        <v>6260</v>
      </c>
      <c r="D1593" s="107" t="s">
        <v>12503</v>
      </c>
      <c r="E1593" s="107">
        <f t="shared" si="24"/>
        <v>2268004055</v>
      </c>
      <c r="F1593" s="107" t="s">
        <v>13306</v>
      </c>
      <c r="G1593" s="107" t="s">
        <v>12434</v>
      </c>
      <c r="H1593" s="107" t="s">
        <v>9235</v>
      </c>
      <c r="I1593" s="107" t="s">
        <v>15161</v>
      </c>
      <c r="J1593" s="109">
        <v>36504</v>
      </c>
    </row>
    <row r="1594" spans="1:10" hidden="1" x14ac:dyDescent="0.2">
      <c r="A1594" s="107" t="s">
        <v>6260</v>
      </c>
      <c r="D1594" s="107" t="s">
        <v>12504</v>
      </c>
      <c r="E1594" s="107">
        <f t="shared" si="24"/>
        <v>2268004056</v>
      </c>
      <c r="F1594" s="107" t="s">
        <v>13306</v>
      </c>
      <c r="G1594" s="107" t="s">
        <v>12434</v>
      </c>
      <c r="H1594" s="107" t="s">
        <v>9235</v>
      </c>
      <c r="I1594" s="107" t="s">
        <v>15163</v>
      </c>
      <c r="J1594" s="109">
        <v>36504</v>
      </c>
    </row>
    <row r="1595" spans="1:10" hidden="1" x14ac:dyDescent="0.2">
      <c r="A1595" s="107" t="s">
        <v>6260</v>
      </c>
      <c r="D1595" s="107" t="s">
        <v>12505</v>
      </c>
      <c r="E1595" s="107">
        <f t="shared" si="24"/>
        <v>2268004060</v>
      </c>
      <c r="F1595" s="107" t="s">
        <v>13306</v>
      </c>
      <c r="G1595" s="107" t="s">
        <v>12434</v>
      </c>
      <c r="H1595" s="107" t="s">
        <v>9235</v>
      </c>
      <c r="I1595" s="107" t="s">
        <v>15165</v>
      </c>
      <c r="J1595" s="109">
        <v>36504</v>
      </c>
    </row>
    <row r="1596" spans="1:10" hidden="1" x14ac:dyDescent="0.2">
      <c r="A1596" s="107" t="s">
        <v>6260</v>
      </c>
      <c r="D1596" s="107" t="s">
        <v>12506</v>
      </c>
      <c r="E1596" s="107">
        <f t="shared" si="24"/>
        <v>2268004061</v>
      </c>
      <c r="F1596" s="107" t="s">
        <v>13306</v>
      </c>
      <c r="G1596" s="107" t="s">
        <v>12434</v>
      </c>
      <c r="H1596" s="107" t="s">
        <v>9235</v>
      </c>
      <c r="I1596" s="107" t="s">
        <v>15167</v>
      </c>
      <c r="J1596" s="109">
        <v>36504</v>
      </c>
    </row>
    <row r="1597" spans="1:10" hidden="1" x14ac:dyDescent="0.2">
      <c r="A1597" s="107" t="s">
        <v>6260</v>
      </c>
      <c r="D1597" s="107" t="s">
        <v>12507</v>
      </c>
      <c r="E1597" s="107">
        <f t="shared" si="24"/>
        <v>2268004065</v>
      </c>
      <c r="F1597" s="107" t="s">
        <v>13306</v>
      </c>
      <c r="G1597" s="107" t="s">
        <v>12434</v>
      </c>
      <c r="H1597" s="107" t="s">
        <v>9235</v>
      </c>
      <c r="I1597" s="107" t="s">
        <v>15169</v>
      </c>
      <c r="J1597" s="109">
        <v>36504</v>
      </c>
    </row>
    <row r="1598" spans="1:10" hidden="1" x14ac:dyDescent="0.2">
      <c r="A1598" s="107" t="s">
        <v>6260</v>
      </c>
      <c r="D1598" s="107" t="s">
        <v>12508</v>
      </c>
      <c r="E1598" s="107">
        <f t="shared" si="24"/>
        <v>2268004066</v>
      </c>
      <c r="F1598" s="107" t="s">
        <v>13306</v>
      </c>
      <c r="G1598" s="107" t="s">
        <v>12434</v>
      </c>
      <c r="H1598" s="107" t="s">
        <v>9235</v>
      </c>
      <c r="I1598" s="107" t="s">
        <v>15171</v>
      </c>
      <c r="J1598" s="109">
        <v>36504</v>
      </c>
    </row>
    <row r="1599" spans="1:10" hidden="1" x14ac:dyDescent="0.2">
      <c r="A1599" s="107" t="s">
        <v>6260</v>
      </c>
      <c r="D1599" s="107" t="s">
        <v>12509</v>
      </c>
      <c r="E1599" s="107">
        <f t="shared" si="24"/>
        <v>2268004071</v>
      </c>
      <c r="F1599" s="107" t="s">
        <v>13306</v>
      </c>
      <c r="G1599" s="107" t="s">
        <v>12434</v>
      </c>
      <c r="H1599" s="107" t="s">
        <v>9235</v>
      </c>
      <c r="I1599" s="107" t="s">
        <v>15175</v>
      </c>
      <c r="J1599" s="109">
        <v>36504</v>
      </c>
    </row>
    <row r="1600" spans="1:10" hidden="1" x14ac:dyDescent="0.2">
      <c r="A1600" s="107" t="s">
        <v>6260</v>
      </c>
      <c r="D1600" s="107" t="s">
        <v>12510</v>
      </c>
      <c r="E1600" s="107">
        <f t="shared" si="24"/>
        <v>2268004075</v>
      </c>
      <c r="F1600" s="107" t="s">
        <v>13306</v>
      </c>
      <c r="G1600" s="107" t="s">
        <v>12434</v>
      </c>
      <c r="H1600" s="107" t="s">
        <v>9235</v>
      </c>
      <c r="I1600" s="107" t="s">
        <v>15177</v>
      </c>
      <c r="J1600" s="109">
        <v>36504</v>
      </c>
    </row>
    <row r="1601" spans="1:10" hidden="1" x14ac:dyDescent="0.2">
      <c r="A1601" s="107" t="s">
        <v>6260</v>
      </c>
      <c r="D1601" s="107" t="s">
        <v>12511</v>
      </c>
      <c r="E1601" s="107">
        <f t="shared" si="24"/>
        <v>2268004076</v>
      </c>
      <c r="F1601" s="107" t="s">
        <v>13306</v>
      </c>
      <c r="G1601" s="107" t="s">
        <v>12434</v>
      </c>
      <c r="H1601" s="107" t="s">
        <v>9235</v>
      </c>
      <c r="I1601" s="107" t="s">
        <v>15179</v>
      </c>
      <c r="J1601" s="109">
        <v>36504</v>
      </c>
    </row>
    <row r="1602" spans="1:10" hidden="1" x14ac:dyDescent="0.2">
      <c r="A1602" s="107" t="s">
        <v>6260</v>
      </c>
      <c r="D1602" s="107" t="s">
        <v>12512</v>
      </c>
      <c r="E1602" s="107">
        <f t="shared" ref="E1602:E1665" si="25">VALUE(D1602)</f>
        <v>2268005000</v>
      </c>
      <c r="F1602" s="107" t="s">
        <v>13306</v>
      </c>
      <c r="G1602" s="107" t="s">
        <v>12434</v>
      </c>
      <c r="H1602" s="107" t="s">
        <v>15181</v>
      </c>
      <c r="I1602" s="107" t="s">
        <v>6264</v>
      </c>
      <c r="J1602" s="109">
        <v>36504</v>
      </c>
    </row>
    <row r="1603" spans="1:10" hidden="1" x14ac:dyDescent="0.2">
      <c r="A1603" s="107" t="s">
        <v>6260</v>
      </c>
      <c r="D1603" s="107" t="s">
        <v>12513</v>
      </c>
      <c r="E1603" s="107">
        <f t="shared" si="25"/>
        <v>2268005010</v>
      </c>
      <c r="F1603" s="107" t="s">
        <v>13306</v>
      </c>
      <c r="G1603" s="107" t="s">
        <v>12434</v>
      </c>
      <c r="H1603" s="107" t="s">
        <v>15181</v>
      </c>
      <c r="I1603" s="107" t="s">
        <v>15184</v>
      </c>
      <c r="J1603" s="109">
        <v>36504</v>
      </c>
    </row>
    <row r="1604" spans="1:10" hidden="1" x14ac:dyDescent="0.2">
      <c r="A1604" s="107" t="s">
        <v>6260</v>
      </c>
      <c r="D1604" s="107" t="s">
        <v>12514</v>
      </c>
      <c r="E1604" s="107">
        <f t="shared" si="25"/>
        <v>2268005015</v>
      </c>
      <c r="F1604" s="107" t="s">
        <v>13306</v>
      </c>
      <c r="G1604" s="107" t="s">
        <v>12434</v>
      </c>
      <c r="H1604" s="107" t="s">
        <v>15181</v>
      </c>
      <c r="I1604" s="107" t="s">
        <v>15186</v>
      </c>
      <c r="J1604" s="109">
        <v>36504</v>
      </c>
    </row>
    <row r="1605" spans="1:10" hidden="1" x14ac:dyDescent="0.2">
      <c r="A1605" s="107" t="s">
        <v>6260</v>
      </c>
      <c r="D1605" s="107" t="s">
        <v>12515</v>
      </c>
      <c r="E1605" s="107">
        <f t="shared" si="25"/>
        <v>2268005020</v>
      </c>
      <c r="F1605" s="107" t="s">
        <v>13306</v>
      </c>
      <c r="G1605" s="107" t="s">
        <v>12434</v>
      </c>
      <c r="H1605" s="107" t="s">
        <v>15181</v>
      </c>
      <c r="I1605" s="107" t="s">
        <v>15188</v>
      </c>
      <c r="J1605" s="109">
        <v>36504</v>
      </c>
    </row>
    <row r="1606" spans="1:10" hidden="1" x14ac:dyDescent="0.2">
      <c r="A1606" s="107" t="s">
        <v>6260</v>
      </c>
      <c r="D1606" s="107" t="s">
        <v>12516</v>
      </c>
      <c r="E1606" s="107">
        <f t="shared" si="25"/>
        <v>2268005025</v>
      </c>
      <c r="F1606" s="107" t="s">
        <v>13306</v>
      </c>
      <c r="G1606" s="107" t="s">
        <v>12434</v>
      </c>
      <c r="H1606" s="107" t="s">
        <v>15181</v>
      </c>
      <c r="I1606" s="107" t="s">
        <v>15190</v>
      </c>
      <c r="J1606" s="109">
        <v>36504</v>
      </c>
    </row>
    <row r="1607" spans="1:10" hidden="1" x14ac:dyDescent="0.2">
      <c r="A1607" s="107" t="s">
        <v>6260</v>
      </c>
      <c r="D1607" s="107" t="s">
        <v>12517</v>
      </c>
      <c r="E1607" s="107">
        <f t="shared" si="25"/>
        <v>2268005030</v>
      </c>
      <c r="F1607" s="107" t="s">
        <v>13306</v>
      </c>
      <c r="G1607" s="107" t="s">
        <v>12434</v>
      </c>
      <c r="H1607" s="107" t="s">
        <v>15181</v>
      </c>
      <c r="I1607" s="107" t="s">
        <v>15192</v>
      </c>
      <c r="J1607" s="109">
        <v>36504</v>
      </c>
    </row>
    <row r="1608" spans="1:10" hidden="1" x14ac:dyDescent="0.2">
      <c r="A1608" s="107" t="s">
        <v>6260</v>
      </c>
      <c r="D1608" s="107" t="s">
        <v>12518</v>
      </c>
      <c r="E1608" s="107">
        <f t="shared" si="25"/>
        <v>2268005035</v>
      </c>
      <c r="F1608" s="107" t="s">
        <v>13306</v>
      </c>
      <c r="G1608" s="107" t="s">
        <v>12434</v>
      </c>
      <c r="H1608" s="107" t="s">
        <v>15181</v>
      </c>
      <c r="I1608" s="107" t="s">
        <v>15194</v>
      </c>
      <c r="J1608" s="109">
        <v>36504</v>
      </c>
    </row>
    <row r="1609" spans="1:10" hidden="1" x14ac:dyDescent="0.2">
      <c r="A1609" s="107" t="s">
        <v>6260</v>
      </c>
      <c r="D1609" s="107" t="s">
        <v>12519</v>
      </c>
      <c r="E1609" s="107">
        <f t="shared" si="25"/>
        <v>2268005040</v>
      </c>
      <c r="F1609" s="107" t="s">
        <v>13306</v>
      </c>
      <c r="G1609" s="107" t="s">
        <v>12434</v>
      </c>
      <c r="H1609" s="107" t="s">
        <v>15181</v>
      </c>
      <c r="I1609" s="107" t="s">
        <v>15196</v>
      </c>
      <c r="J1609" s="109">
        <v>36504</v>
      </c>
    </row>
    <row r="1610" spans="1:10" hidden="1" x14ac:dyDescent="0.2">
      <c r="A1610" s="107" t="s">
        <v>6260</v>
      </c>
      <c r="D1610" s="107" t="s">
        <v>12520</v>
      </c>
      <c r="E1610" s="107">
        <f t="shared" si="25"/>
        <v>2268005045</v>
      </c>
      <c r="F1610" s="107" t="s">
        <v>13306</v>
      </c>
      <c r="G1610" s="107" t="s">
        <v>12434</v>
      </c>
      <c r="H1610" s="107" t="s">
        <v>15181</v>
      </c>
      <c r="I1610" s="107" t="s">
        <v>15199</v>
      </c>
      <c r="J1610" s="109">
        <v>36504</v>
      </c>
    </row>
    <row r="1611" spans="1:10" hidden="1" x14ac:dyDescent="0.2">
      <c r="A1611" s="107" t="s">
        <v>6260</v>
      </c>
      <c r="D1611" s="107" t="s">
        <v>12521</v>
      </c>
      <c r="E1611" s="107">
        <f t="shared" si="25"/>
        <v>2268005050</v>
      </c>
      <c r="F1611" s="107" t="s">
        <v>13306</v>
      </c>
      <c r="G1611" s="107" t="s">
        <v>12434</v>
      </c>
      <c r="H1611" s="107" t="s">
        <v>15181</v>
      </c>
      <c r="I1611" s="107" t="s">
        <v>15201</v>
      </c>
      <c r="J1611" s="109">
        <v>36504</v>
      </c>
    </row>
    <row r="1612" spans="1:10" hidden="1" x14ac:dyDescent="0.2">
      <c r="A1612" s="107" t="s">
        <v>6260</v>
      </c>
      <c r="D1612" s="107" t="s">
        <v>15486</v>
      </c>
      <c r="E1612" s="107">
        <f t="shared" si="25"/>
        <v>2268005055</v>
      </c>
      <c r="F1612" s="107" t="s">
        <v>13306</v>
      </c>
      <c r="G1612" s="107" t="s">
        <v>12434</v>
      </c>
      <c r="H1612" s="107" t="s">
        <v>15181</v>
      </c>
      <c r="I1612" s="107" t="s">
        <v>15203</v>
      </c>
      <c r="J1612" s="109">
        <v>36504</v>
      </c>
    </row>
    <row r="1613" spans="1:10" hidden="1" x14ac:dyDescent="0.2">
      <c r="A1613" s="107" t="s">
        <v>6260</v>
      </c>
      <c r="D1613" s="107" t="s">
        <v>15487</v>
      </c>
      <c r="E1613" s="107">
        <f t="shared" si="25"/>
        <v>2268005060</v>
      </c>
      <c r="F1613" s="107" t="s">
        <v>13306</v>
      </c>
      <c r="G1613" s="107" t="s">
        <v>12434</v>
      </c>
      <c r="H1613" s="107" t="s">
        <v>15181</v>
      </c>
      <c r="I1613" s="107" t="s">
        <v>15205</v>
      </c>
      <c r="J1613" s="109">
        <v>36504</v>
      </c>
    </row>
    <row r="1614" spans="1:10" hidden="1" x14ac:dyDescent="0.2">
      <c r="A1614" s="107" t="s">
        <v>6260</v>
      </c>
      <c r="D1614" s="107" t="s">
        <v>15488</v>
      </c>
      <c r="E1614" s="107">
        <f t="shared" si="25"/>
        <v>2268006000</v>
      </c>
      <c r="F1614" s="107" t="s">
        <v>13306</v>
      </c>
      <c r="G1614" s="107" t="s">
        <v>12434</v>
      </c>
      <c r="H1614" s="107" t="s">
        <v>16385</v>
      </c>
      <c r="I1614" s="107" t="s">
        <v>6264</v>
      </c>
      <c r="J1614" s="109">
        <v>36504</v>
      </c>
    </row>
    <row r="1615" spans="1:10" hidden="1" x14ac:dyDescent="0.2">
      <c r="A1615" s="107" t="s">
        <v>6260</v>
      </c>
      <c r="D1615" s="107" t="s">
        <v>15489</v>
      </c>
      <c r="E1615" s="107">
        <f t="shared" si="25"/>
        <v>2268006005</v>
      </c>
      <c r="F1615" s="107" t="s">
        <v>13306</v>
      </c>
      <c r="G1615" s="107" t="s">
        <v>12434</v>
      </c>
      <c r="H1615" s="107" t="s">
        <v>16385</v>
      </c>
      <c r="I1615" s="107" t="s">
        <v>16388</v>
      </c>
      <c r="J1615" s="109">
        <v>36504</v>
      </c>
    </row>
    <row r="1616" spans="1:10" hidden="1" x14ac:dyDescent="0.2">
      <c r="A1616" s="107" t="s">
        <v>6260</v>
      </c>
      <c r="D1616" s="107" t="s">
        <v>15490</v>
      </c>
      <c r="E1616" s="107">
        <f t="shared" si="25"/>
        <v>2268006010</v>
      </c>
      <c r="F1616" s="107" t="s">
        <v>13306</v>
      </c>
      <c r="G1616" s="107" t="s">
        <v>12434</v>
      </c>
      <c r="H1616" s="107" t="s">
        <v>16385</v>
      </c>
      <c r="I1616" s="107" t="s">
        <v>16391</v>
      </c>
      <c r="J1616" s="109">
        <v>36504</v>
      </c>
    </row>
    <row r="1617" spans="1:10" hidden="1" x14ac:dyDescent="0.2">
      <c r="A1617" s="107" t="s">
        <v>6260</v>
      </c>
      <c r="D1617" s="107" t="s">
        <v>15491</v>
      </c>
      <c r="E1617" s="107">
        <f t="shared" si="25"/>
        <v>2268006015</v>
      </c>
      <c r="F1617" s="107" t="s">
        <v>13306</v>
      </c>
      <c r="G1617" s="107" t="s">
        <v>12434</v>
      </c>
      <c r="H1617" s="107" t="s">
        <v>16385</v>
      </c>
      <c r="I1617" s="107" t="s">
        <v>16393</v>
      </c>
      <c r="J1617" s="109">
        <v>36504</v>
      </c>
    </row>
    <row r="1618" spans="1:10" hidden="1" x14ac:dyDescent="0.2">
      <c r="A1618" s="107" t="s">
        <v>6260</v>
      </c>
      <c r="D1618" s="107" t="s">
        <v>15492</v>
      </c>
      <c r="E1618" s="107">
        <f t="shared" si="25"/>
        <v>2268006020</v>
      </c>
      <c r="F1618" s="107" t="s">
        <v>13306</v>
      </c>
      <c r="G1618" s="107" t="s">
        <v>12434</v>
      </c>
      <c r="H1618" s="107" t="s">
        <v>16385</v>
      </c>
      <c r="I1618" s="107" t="s">
        <v>16395</v>
      </c>
      <c r="J1618" s="109">
        <v>36504</v>
      </c>
    </row>
    <row r="1619" spans="1:10" hidden="1" x14ac:dyDescent="0.2">
      <c r="A1619" s="107" t="s">
        <v>6260</v>
      </c>
      <c r="D1619" s="107" t="s">
        <v>15493</v>
      </c>
      <c r="E1619" s="107">
        <f t="shared" si="25"/>
        <v>2268006025</v>
      </c>
      <c r="F1619" s="107" t="s">
        <v>13306</v>
      </c>
      <c r="G1619" s="107" t="s">
        <v>12434</v>
      </c>
      <c r="H1619" s="107" t="s">
        <v>16385</v>
      </c>
      <c r="I1619" s="107" t="s">
        <v>16397</v>
      </c>
      <c r="J1619" s="109">
        <v>36504</v>
      </c>
    </row>
    <row r="1620" spans="1:10" hidden="1" x14ac:dyDescent="0.2">
      <c r="A1620" s="107" t="s">
        <v>6260</v>
      </c>
      <c r="D1620" s="107" t="s">
        <v>15494</v>
      </c>
      <c r="E1620" s="107">
        <f t="shared" si="25"/>
        <v>2268006030</v>
      </c>
      <c r="F1620" s="107" t="s">
        <v>13306</v>
      </c>
      <c r="G1620" s="107" t="s">
        <v>12434</v>
      </c>
      <c r="H1620" s="107" t="s">
        <v>16385</v>
      </c>
      <c r="I1620" s="107" t="s">
        <v>16399</v>
      </c>
      <c r="J1620" s="109">
        <v>36504</v>
      </c>
    </row>
    <row r="1621" spans="1:10" hidden="1" x14ac:dyDescent="0.2">
      <c r="A1621" s="107" t="s">
        <v>6260</v>
      </c>
      <c r="D1621" s="107" t="s">
        <v>15495</v>
      </c>
      <c r="E1621" s="107">
        <f t="shared" si="25"/>
        <v>2268007000</v>
      </c>
      <c r="F1621" s="107" t="s">
        <v>13306</v>
      </c>
      <c r="G1621" s="107" t="s">
        <v>12434</v>
      </c>
      <c r="H1621" s="107" t="s">
        <v>16401</v>
      </c>
      <c r="I1621" s="107" t="s">
        <v>6264</v>
      </c>
      <c r="J1621" s="109">
        <v>36504</v>
      </c>
    </row>
    <row r="1622" spans="1:10" hidden="1" x14ac:dyDescent="0.2">
      <c r="A1622" s="107" t="s">
        <v>6260</v>
      </c>
      <c r="D1622" s="107" t="s">
        <v>15496</v>
      </c>
      <c r="E1622" s="107">
        <f t="shared" si="25"/>
        <v>2268007005</v>
      </c>
      <c r="F1622" s="107" t="s">
        <v>13306</v>
      </c>
      <c r="G1622" s="107" t="s">
        <v>12434</v>
      </c>
      <c r="H1622" s="107" t="s">
        <v>16401</v>
      </c>
      <c r="I1622" s="107" t="s">
        <v>16403</v>
      </c>
      <c r="J1622" s="109">
        <v>36504</v>
      </c>
    </row>
    <row r="1623" spans="1:10" hidden="1" x14ac:dyDescent="0.2">
      <c r="A1623" s="107" t="s">
        <v>6260</v>
      </c>
      <c r="D1623" s="107" t="s">
        <v>15497</v>
      </c>
      <c r="E1623" s="107">
        <f t="shared" si="25"/>
        <v>2268007010</v>
      </c>
      <c r="F1623" s="107" t="s">
        <v>13306</v>
      </c>
      <c r="G1623" s="107" t="s">
        <v>12434</v>
      </c>
      <c r="H1623" s="107" t="s">
        <v>16401</v>
      </c>
      <c r="I1623" s="107" t="s">
        <v>16406</v>
      </c>
      <c r="J1623" s="109">
        <v>36504</v>
      </c>
    </row>
    <row r="1624" spans="1:10" hidden="1" x14ac:dyDescent="0.2">
      <c r="A1624" s="107" t="s">
        <v>6260</v>
      </c>
      <c r="D1624" s="107" t="s">
        <v>15498</v>
      </c>
      <c r="E1624" s="107">
        <f t="shared" si="25"/>
        <v>2268007015</v>
      </c>
      <c r="F1624" s="107" t="s">
        <v>13306</v>
      </c>
      <c r="G1624" s="107" t="s">
        <v>12434</v>
      </c>
      <c r="H1624" s="107" t="s">
        <v>16401</v>
      </c>
      <c r="I1624" s="107" t="s">
        <v>16408</v>
      </c>
      <c r="J1624" s="109">
        <v>36504</v>
      </c>
    </row>
    <row r="1625" spans="1:10" hidden="1" x14ac:dyDescent="0.2">
      <c r="A1625" s="107" t="s">
        <v>6260</v>
      </c>
      <c r="D1625" s="107" t="s">
        <v>15499</v>
      </c>
      <c r="E1625" s="107">
        <f t="shared" si="25"/>
        <v>2268008000</v>
      </c>
      <c r="F1625" s="107" t="s">
        <v>13306</v>
      </c>
      <c r="G1625" s="107" t="s">
        <v>12434</v>
      </c>
      <c r="H1625" s="107" t="s">
        <v>16413</v>
      </c>
      <c r="I1625" s="107" t="s">
        <v>6264</v>
      </c>
      <c r="J1625" s="109">
        <v>36504</v>
      </c>
    </row>
    <row r="1626" spans="1:10" hidden="1" x14ac:dyDescent="0.2">
      <c r="A1626" s="107" t="s">
        <v>6260</v>
      </c>
      <c r="D1626" s="107" t="s">
        <v>15500</v>
      </c>
      <c r="E1626" s="107">
        <f t="shared" si="25"/>
        <v>2268008005</v>
      </c>
      <c r="F1626" s="107" t="s">
        <v>13306</v>
      </c>
      <c r="G1626" s="107" t="s">
        <v>12434</v>
      </c>
      <c r="H1626" s="107" t="s">
        <v>16413</v>
      </c>
      <c r="I1626" s="107" t="s">
        <v>16413</v>
      </c>
      <c r="J1626" s="109">
        <v>36504</v>
      </c>
    </row>
    <row r="1627" spans="1:10" hidden="1" x14ac:dyDescent="0.2">
      <c r="A1627" s="107" t="s">
        <v>6260</v>
      </c>
      <c r="D1627" s="107" t="s">
        <v>15501</v>
      </c>
      <c r="E1627" s="107">
        <f t="shared" si="25"/>
        <v>2268009000</v>
      </c>
      <c r="F1627" s="107" t="s">
        <v>13306</v>
      </c>
      <c r="G1627" s="107" t="s">
        <v>12434</v>
      </c>
      <c r="H1627" s="107" t="s">
        <v>16420</v>
      </c>
      <c r="I1627" s="107" t="s">
        <v>6264</v>
      </c>
      <c r="J1627" s="109">
        <v>36504</v>
      </c>
    </row>
    <row r="1628" spans="1:10" hidden="1" x14ac:dyDescent="0.2">
      <c r="A1628" s="107" t="s">
        <v>6260</v>
      </c>
      <c r="D1628" s="107" t="s">
        <v>15502</v>
      </c>
      <c r="E1628" s="107">
        <f t="shared" si="25"/>
        <v>2268009010</v>
      </c>
      <c r="F1628" s="107" t="s">
        <v>13306</v>
      </c>
      <c r="G1628" s="107" t="s">
        <v>12434</v>
      </c>
      <c r="H1628" s="107" t="s">
        <v>16420</v>
      </c>
      <c r="I1628" s="107" t="s">
        <v>13574</v>
      </c>
      <c r="J1628" s="109">
        <v>36504</v>
      </c>
    </row>
    <row r="1629" spans="1:10" hidden="1" x14ac:dyDescent="0.2">
      <c r="A1629" s="107" t="s">
        <v>6260</v>
      </c>
      <c r="D1629" s="107" t="s">
        <v>15503</v>
      </c>
      <c r="E1629" s="107">
        <f t="shared" si="25"/>
        <v>2268010000</v>
      </c>
      <c r="F1629" s="107" t="s">
        <v>13306</v>
      </c>
      <c r="G1629" s="107" t="s">
        <v>12434</v>
      </c>
      <c r="H1629" s="107" t="s">
        <v>9219</v>
      </c>
      <c r="I1629" s="107" t="s">
        <v>6264</v>
      </c>
      <c r="J1629" s="109">
        <v>36504</v>
      </c>
    </row>
    <row r="1630" spans="1:10" hidden="1" x14ac:dyDescent="0.2">
      <c r="A1630" s="107" t="s">
        <v>6260</v>
      </c>
      <c r="D1630" s="107" t="s">
        <v>15504</v>
      </c>
      <c r="E1630" s="107">
        <f t="shared" si="25"/>
        <v>2268010010</v>
      </c>
      <c r="F1630" s="107" t="s">
        <v>13306</v>
      </c>
      <c r="G1630" s="107" t="s">
        <v>12434</v>
      </c>
      <c r="H1630" s="107" t="s">
        <v>9219</v>
      </c>
      <c r="I1630" s="107" t="s">
        <v>13577</v>
      </c>
      <c r="J1630" s="109">
        <v>36504</v>
      </c>
    </row>
    <row r="1631" spans="1:10" hidden="1" x14ac:dyDescent="0.2">
      <c r="A1631" s="107" t="s">
        <v>6260</v>
      </c>
      <c r="D1631" s="107" t="s">
        <v>15505</v>
      </c>
      <c r="E1631" s="107">
        <f t="shared" si="25"/>
        <v>2270000000</v>
      </c>
      <c r="F1631" s="107" t="s">
        <v>13306</v>
      </c>
      <c r="G1631" s="107" t="s">
        <v>15506</v>
      </c>
      <c r="H1631" s="107" t="s">
        <v>15507</v>
      </c>
      <c r="I1631" s="107" t="s">
        <v>15138</v>
      </c>
    </row>
    <row r="1632" spans="1:10" hidden="1" x14ac:dyDescent="0.2">
      <c r="A1632" s="107" t="s">
        <v>6260</v>
      </c>
      <c r="D1632" s="107" t="s">
        <v>15508</v>
      </c>
      <c r="E1632" s="107">
        <f t="shared" si="25"/>
        <v>2270001000</v>
      </c>
      <c r="F1632" s="107" t="s">
        <v>13306</v>
      </c>
      <c r="G1632" s="107" t="s">
        <v>15506</v>
      </c>
      <c r="H1632" s="107" t="s">
        <v>6266</v>
      </c>
      <c r="I1632" s="107" t="s">
        <v>15138</v>
      </c>
    </row>
    <row r="1633" spans="1:12" hidden="1" x14ac:dyDescent="0.2">
      <c r="A1633" s="107" t="s">
        <v>6260</v>
      </c>
      <c r="D1633" s="107" t="s">
        <v>15509</v>
      </c>
      <c r="E1633" s="107">
        <f t="shared" si="25"/>
        <v>2270001010</v>
      </c>
      <c r="F1633" s="107" t="s">
        <v>13306</v>
      </c>
      <c r="G1633" s="107" t="s">
        <v>15506</v>
      </c>
      <c r="H1633" s="107" t="s">
        <v>6266</v>
      </c>
      <c r="I1633" s="107" t="s">
        <v>6268</v>
      </c>
    </row>
    <row r="1634" spans="1:12" hidden="1" x14ac:dyDescent="0.2">
      <c r="A1634" s="107" t="s">
        <v>6260</v>
      </c>
      <c r="D1634" s="107" t="s">
        <v>15510</v>
      </c>
      <c r="E1634" s="107">
        <f t="shared" si="25"/>
        <v>2270001020</v>
      </c>
      <c r="F1634" s="107" t="s">
        <v>13306</v>
      </c>
      <c r="G1634" s="107" t="s">
        <v>15506</v>
      </c>
      <c r="H1634" s="107" t="s">
        <v>6266</v>
      </c>
      <c r="I1634" s="107" t="s">
        <v>6270</v>
      </c>
    </row>
    <row r="1635" spans="1:12" hidden="1" x14ac:dyDescent="0.2">
      <c r="A1635" s="107" t="s">
        <v>6260</v>
      </c>
      <c r="D1635" s="107" t="s">
        <v>15511</v>
      </c>
      <c r="E1635" s="107">
        <f t="shared" si="25"/>
        <v>2270001030</v>
      </c>
      <c r="F1635" s="107" t="s">
        <v>13306</v>
      </c>
      <c r="G1635" s="107" t="s">
        <v>15506</v>
      </c>
      <c r="H1635" s="107" t="s">
        <v>6266</v>
      </c>
      <c r="I1635" s="107" t="s">
        <v>6272</v>
      </c>
    </row>
    <row r="1636" spans="1:12" hidden="1" x14ac:dyDescent="0.2">
      <c r="A1636" s="107" t="s">
        <v>6260</v>
      </c>
      <c r="D1636" s="107" t="s">
        <v>15512</v>
      </c>
      <c r="E1636" s="107">
        <f t="shared" si="25"/>
        <v>2270001040</v>
      </c>
      <c r="F1636" s="107" t="s">
        <v>13306</v>
      </c>
      <c r="G1636" s="107" t="s">
        <v>15506</v>
      </c>
      <c r="H1636" s="107" t="s">
        <v>6266</v>
      </c>
      <c r="I1636" s="107" t="s">
        <v>6275</v>
      </c>
    </row>
    <row r="1637" spans="1:12" hidden="1" x14ac:dyDescent="0.2">
      <c r="A1637" s="107" t="s">
        <v>6260</v>
      </c>
      <c r="D1637" s="107" t="s">
        <v>15469</v>
      </c>
      <c r="E1637" s="107">
        <f t="shared" si="25"/>
        <v>2270001050</v>
      </c>
      <c r="F1637" s="107" t="s">
        <v>13306</v>
      </c>
      <c r="G1637" s="107" t="s">
        <v>15506</v>
      </c>
      <c r="H1637" s="107" t="s">
        <v>6266</v>
      </c>
      <c r="I1637" s="107" t="s">
        <v>6277</v>
      </c>
    </row>
    <row r="1638" spans="1:12" hidden="1" x14ac:dyDescent="0.2">
      <c r="A1638" s="107" t="s">
        <v>6260</v>
      </c>
      <c r="D1638" s="107" t="s">
        <v>15470</v>
      </c>
      <c r="E1638" s="107">
        <f t="shared" si="25"/>
        <v>2270001060</v>
      </c>
      <c r="F1638" s="107" t="s">
        <v>13306</v>
      </c>
      <c r="G1638" s="107" t="s">
        <v>15506</v>
      </c>
      <c r="H1638" s="107" t="s">
        <v>6266</v>
      </c>
      <c r="I1638" s="107" t="s">
        <v>6279</v>
      </c>
    </row>
    <row r="1639" spans="1:12" hidden="1" x14ac:dyDescent="0.2">
      <c r="A1639" s="107" t="s">
        <v>6260</v>
      </c>
      <c r="D1639" s="107" t="s">
        <v>15471</v>
      </c>
      <c r="E1639" s="107">
        <f t="shared" si="25"/>
        <v>2270002000</v>
      </c>
      <c r="F1639" s="107" t="s">
        <v>13306</v>
      </c>
      <c r="G1639" s="107" t="s">
        <v>15506</v>
      </c>
      <c r="H1639" s="107" t="s">
        <v>6281</v>
      </c>
      <c r="I1639" s="107" t="s">
        <v>15138</v>
      </c>
      <c r="K1639" s="109">
        <v>36504</v>
      </c>
      <c r="L1639" s="107" t="s">
        <v>6282</v>
      </c>
    </row>
    <row r="1640" spans="1:12" hidden="1" x14ac:dyDescent="0.2">
      <c r="A1640" s="107" t="s">
        <v>6260</v>
      </c>
      <c r="D1640" s="107" t="s">
        <v>15472</v>
      </c>
      <c r="E1640" s="107">
        <f t="shared" si="25"/>
        <v>2270002003</v>
      </c>
      <c r="F1640" s="107" t="s">
        <v>13306</v>
      </c>
      <c r="G1640" s="107" t="s">
        <v>15506</v>
      </c>
      <c r="H1640" s="107" t="s">
        <v>6281</v>
      </c>
      <c r="I1640" s="107" t="s">
        <v>6284</v>
      </c>
      <c r="K1640" s="109">
        <v>36504</v>
      </c>
      <c r="L1640" s="107" t="s">
        <v>6285</v>
      </c>
    </row>
    <row r="1641" spans="1:12" hidden="1" x14ac:dyDescent="0.2">
      <c r="A1641" s="107" t="s">
        <v>6260</v>
      </c>
      <c r="D1641" s="107" t="s">
        <v>15473</v>
      </c>
      <c r="E1641" s="107">
        <f t="shared" si="25"/>
        <v>2270002006</v>
      </c>
      <c r="F1641" s="107" t="s">
        <v>13306</v>
      </c>
      <c r="G1641" s="107" t="s">
        <v>15506</v>
      </c>
      <c r="H1641" s="107" t="s">
        <v>6281</v>
      </c>
      <c r="I1641" s="107" t="s">
        <v>6287</v>
      </c>
    </row>
    <row r="1642" spans="1:12" hidden="1" x14ac:dyDescent="0.2">
      <c r="A1642" s="107" t="s">
        <v>6260</v>
      </c>
      <c r="D1642" s="107" t="s">
        <v>15474</v>
      </c>
      <c r="E1642" s="107">
        <f t="shared" si="25"/>
        <v>2270002009</v>
      </c>
      <c r="F1642" s="107" t="s">
        <v>13306</v>
      </c>
      <c r="G1642" s="107" t="s">
        <v>15506</v>
      </c>
      <c r="H1642" s="107" t="s">
        <v>6281</v>
      </c>
      <c r="I1642" s="107" t="s">
        <v>6289</v>
      </c>
    </row>
    <row r="1643" spans="1:12" hidden="1" x14ac:dyDescent="0.2">
      <c r="A1643" s="107" t="s">
        <v>6260</v>
      </c>
      <c r="D1643" s="107" t="s">
        <v>15475</v>
      </c>
      <c r="E1643" s="107">
        <f t="shared" si="25"/>
        <v>2270002012</v>
      </c>
      <c r="F1643" s="107" t="s">
        <v>13306</v>
      </c>
      <c r="G1643" s="107" t="s">
        <v>15506</v>
      </c>
      <c r="H1643" s="107" t="s">
        <v>6281</v>
      </c>
      <c r="I1643" s="107" t="s">
        <v>6291</v>
      </c>
      <c r="K1643" s="109">
        <v>36504</v>
      </c>
      <c r="L1643" s="107" t="s">
        <v>6292</v>
      </c>
    </row>
    <row r="1644" spans="1:12" hidden="1" x14ac:dyDescent="0.2">
      <c r="A1644" s="107" t="s">
        <v>6260</v>
      </c>
      <c r="D1644" s="107" t="s">
        <v>15476</v>
      </c>
      <c r="E1644" s="107">
        <f t="shared" si="25"/>
        <v>2270002015</v>
      </c>
      <c r="F1644" s="107" t="s">
        <v>13306</v>
      </c>
      <c r="G1644" s="107" t="s">
        <v>15506</v>
      </c>
      <c r="H1644" s="107" t="s">
        <v>6281</v>
      </c>
      <c r="I1644" s="107" t="s">
        <v>6294</v>
      </c>
    </row>
    <row r="1645" spans="1:12" hidden="1" x14ac:dyDescent="0.2">
      <c r="A1645" s="107" t="s">
        <v>6260</v>
      </c>
      <c r="D1645" s="107" t="s">
        <v>15477</v>
      </c>
      <c r="E1645" s="107">
        <f t="shared" si="25"/>
        <v>2270002018</v>
      </c>
      <c r="F1645" s="107" t="s">
        <v>13306</v>
      </c>
      <c r="G1645" s="107" t="s">
        <v>15506</v>
      </c>
      <c r="H1645" s="107" t="s">
        <v>6281</v>
      </c>
      <c r="I1645" s="107" t="s">
        <v>6296</v>
      </c>
    </row>
    <row r="1646" spans="1:12" hidden="1" x14ac:dyDescent="0.2">
      <c r="A1646" s="107" t="s">
        <v>6260</v>
      </c>
      <c r="D1646" s="107" t="s">
        <v>15478</v>
      </c>
      <c r="E1646" s="107">
        <f t="shared" si="25"/>
        <v>2270002021</v>
      </c>
      <c r="F1646" s="107" t="s">
        <v>13306</v>
      </c>
      <c r="G1646" s="107" t="s">
        <v>15506</v>
      </c>
      <c r="H1646" s="107" t="s">
        <v>6281</v>
      </c>
      <c r="I1646" s="107" t="s">
        <v>6298</v>
      </c>
    </row>
    <row r="1647" spans="1:12" hidden="1" x14ac:dyDescent="0.2">
      <c r="A1647" s="107" t="s">
        <v>6260</v>
      </c>
      <c r="D1647" s="107" t="s">
        <v>15479</v>
      </c>
      <c r="E1647" s="107">
        <f t="shared" si="25"/>
        <v>2270002024</v>
      </c>
      <c r="F1647" s="107" t="s">
        <v>13306</v>
      </c>
      <c r="G1647" s="107" t="s">
        <v>15506</v>
      </c>
      <c r="H1647" s="107" t="s">
        <v>6281</v>
      </c>
      <c r="I1647" s="107" t="s">
        <v>9177</v>
      </c>
    </row>
    <row r="1648" spans="1:12" hidden="1" x14ac:dyDescent="0.2">
      <c r="A1648" s="107" t="s">
        <v>6260</v>
      </c>
      <c r="D1648" s="107" t="s">
        <v>15480</v>
      </c>
      <c r="E1648" s="107">
        <f t="shared" si="25"/>
        <v>2270002027</v>
      </c>
      <c r="F1648" s="107" t="s">
        <v>13306</v>
      </c>
      <c r="G1648" s="107" t="s">
        <v>15506</v>
      </c>
      <c r="H1648" s="107" t="s">
        <v>6281</v>
      </c>
      <c r="I1648" s="107" t="s">
        <v>9179</v>
      </c>
      <c r="K1648" s="109">
        <v>36504</v>
      </c>
      <c r="L1648" s="107" t="s">
        <v>9180</v>
      </c>
    </row>
    <row r="1649" spans="1:12" hidden="1" x14ac:dyDescent="0.2">
      <c r="A1649" s="107" t="s">
        <v>6260</v>
      </c>
      <c r="D1649" s="107" t="s">
        <v>15481</v>
      </c>
      <c r="E1649" s="107">
        <f t="shared" si="25"/>
        <v>2270002030</v>
      </c>
      <c r="F1649" s="107" t="s">
        <v>13306</v>
      </c>
      <c r="G1649" s="107" t="s">
        <v>15506</v>
      </c>
      <c r="H1649" s="107" t="s">
        <v>6281</v>
      </c>
      <c r="I1649" s="107" t="s">
        <v>9182</v>
      </c>
    </row>
    <row r="1650" spans="1:12" hidden="1" x14ac:dyDescent="0.2">
      <c r="A1650" s="107" t="s">
        <v>6260</v>
      </c>
      <c r="D1650" s="107" t="s">
        <v>15482</v>
      </c>
      <c r="E1650" s="107">
        <f t="shared" si="25"/>
        <v>2270002033</v>
      </c>
      <c r="F1650" s="107" t="s">
        <v>13306</v>
      </c>
      <c r="G1650" s="107" t="s">
        <v>15506</v>
      </c>
      <c r="H1650" s="107" t="s">
        <v>6281</v>
      </c>
      <c r="I1650" s="107" t="s">
        <v>9184</v>
      </c>
    </row>
    <row r="1651" spans="1:12" hidden="1" x14ac:dyDescent="0.2">
      <c r="A1651" s="107" t="s">
        <v>6260</v>
      </c>
      <c r="D1651" s="107" t="s">
        <v>15483</v>
      </c>
      <c r="E1651" s="107">
        <f t="shared" si="25"/>
        <v>2270002036</v>
      </c>
      <c r="F1651" s="107" t="s">
        <v>13306</v>
      </c>
      <c r="G1651" s="107" t="s">
        <v>15506</v>
      </c>
      <c r="H1651" s="107" t="s">
        <v>6281</v>
      </c>
      <c r="I1651" s="107" t="s">
        <v>9186</v>
      </c>
    </row>
    <row r="1652" spans="1:12" hidden="1" x14ac:dyDescent="0.2">
      <c r="A1652" s="107" t="s">
        <v>6260</v>
      </c>
      <c r="D1652" s="107" t="s">
        <v>15484</v>
      </c>
      <c r="E1652" s="107">
        <f t="shared" si="25"/>
        <v>2270002039</v>
      </c>
      <c r="F1652" s="107" t="s">
        <v>13306</v>
      </c>
      <c r="G1652" s="107" t="s">
        <v>15506</v>
      </c>
      <c r="H1652" s="107" t="s">
        <v>6281</v>
      </c>
      <c r="I1652" s="107" t="s">
        <v>9188</v>
      </c>
    </row>
    <row r="1653" spans="1:12" hidden="1" x14ac:dyDescent="0.2">
      <c r="A1653" s="107" t="s">
        <v>6260</v>
      </c>
      <c r="D1653" s="107" t="s">
        <v>15485</v>
      </c>
      <c r="E1653" s="107">
        <f t="shared" si="25"/>
        <v>2270002042</v>
      </c>
      <c r="F1653" s="107" t="s">
        <v>13306</v>
      </c>
      <c r="G1653" s="107" t="s">
        <v>15506</v>
      </c>
      <c r="H1653" s="107" t="s">
        <v>6281</v>
      </c>
      <c r="I1653" s="107" t="s">
        <v>9190</v>
      </c>
    </row>
    <row r="1654" spans="1:12" hidden="1" x14ac:dyDescent="0.2">
      <c r="A1654" s="107" t="s">
        <v>6260</v>
      </c>
      <c r="D1654" s="107" t="s">
        <v>15589</v>
      </c>
      <c r="E1654" s="107">
        <f t="shared" si="25"/>
        <v>2270002045</v>
      </c>
      <c r="F1654" s="107" t="s">
        <v>13306</v>
      </c>
      <c r="G1654" s="107" t="s">
        <v>15506</v>
      </c>
      <c r="H1654" s="107" t="s">
        <v>6281</v>
      </c>
      <c r="I1654" s="107" t="s">
        <v>9192</v>
      </c>
    </row>
    <row r="1655" spans="1:12" hidden="1" x14ac:dyDescent="0.2">
      <c r="A1655" s="107" t="s">
        <v>6260</v>
      </c>
      <c r="D1655" s="107" t="s">
        <v>15590</v>
      </c>
      <c r="E1655" s="107">
        <f t="shared" si="25"/>
        <v>2270002048</v>
      </c>
      <c r="F1655" s="107" t="s">
        <v>13306</v>
      </c>
      <c r="G1655" s="107" t="s">
        <v>15506</v>
      </c>
      <c r="H1655" s="107" t="s">
        <v>6281</v>
      </c>
      <c r="I1655" s="107" t="s">
        <v>9194</v>
      </c>
    </row>
    <row r="1656" spans="1:12" hidden="1" x14ac:dyDescent="0.2">
      <c r="A1656" s="107" t="s">
        <v>6260</v>
      </c>
      <c r="D1656" s="107" t="s">
        <v>15591</v>
      </c>
      <c r="E1656" s="107">
        <f t="shared" si="25"/>
        <v>2270002051</v>
      </c>
      <c r="F1656" s="107" t="s">
        <v>13306</v>
      </c>
      <c r="G1656" s="107" t="s">
        <v>15506</v>
      </c>
      <c r="H1656" s="107" t="s">
        <v>6281</v>
      </c>
      <c r="I1656" s="107" t="s">
        <v>9196</v>
      </c>
    </row>
    <row r="1657" spans="1:12" hidden="1" x14ac:dyDescent="0.2">
      <c r="A1657" s="107" t="s">
        <v>6260</v>
      </c>
      <c r="D1657" s="107" t="s">
        <v>15592</v>
      </c>
      <c r="E1657" s="107">
        <f t="shared" si="25"/>
        <v>2270002054</v>
      </c>
      <c r="F1657" s="107" t="s">
        <v>13306</v>
      </c>
      <c r="G1657" s="107" t="s">
        <v>15506</v>
      </c>
      <c r="H1657" s="107" t="s">
        <v>6281</v>
      </c>
      <c r="I1657" s="107" t="s">
        <v>9198</v>
      </c>
    </row>
    <row r="1658" spans="1:12" hidden="1" x14ac:dyDescent="0.2">
      <c r="A1658" s="107" t="s">
        <v>6260</v>
      </c>
      <c r="D1658" s="107" t="s">
        <v>15593</v>
      </c>
      <c r="E1658" s="107">
        <f t="shared" si="25"/>
        <v>2270002057</v>
      </c>
      <c r="F1658" s="107" t="s">
        <v>13306</v>
      </c>
      <c r="G1658" s="107" t="s">
        <v>15506</v>
      </c>
      <c r="H1658" s="107" t="s">
        <v>6281</v>
      </c>
      <c r="I1658" s="107" t="s">
        <v>9200</v>
      </c>
    </row>
    <row r="1659" spans="1:12" hidden="1" x14ac:dyDescent="0.2">
      <c r="A1659" s="107" t="s">
        <v>6260</v>
      </c>
      <c r="D1659" s="107" t="s">
        <v>15594</v>
      </c>
      <c r="E1659" s="107">
        <f t="shared" si="25"/>
        <v>2270002060</v>
      </c>
      <c r="F1659" s="107" t="s">
        <v>13306</v>
      </c>
      <c r="G1659" s="107" t="s">
        <v>15506</v>
      </c>
      <c r="H1659" s="107" t="s">
        <v>6281</v>
      </c>
      <c r="I1659" s="107" t="s">
        <v>9202</v>
      </c>
    </row>
    <row r="1660" spans="1:12" hidden="1" x14ac:dyDescent="0.2">
      <c r="A1660" s="107" t="s">
        <v>6260</v>
      </c>
      <c r="D1660" s="107" t="s">
        <v>15595</v>
      </c>
      <c r="E1660" s="107">
        <f t="shared" si="25"/>
        <v>2270002063</v>
      </c>
      <c r="F1660" s="107" t="s">
        <v>13306</v>
      </c>
      <c r="G1660" s="107" t="s">
        <v>15506</v>
      </c>
      <c r="H1660" s="107" t="s">
        <v>6281</v>
      </c>
      <c r="I1660" s="107" t="s">
        <v>9204</v>
      </c>
      <c r="K1660" s="109">
        <v>36504</v>
      </c>
      <c r="L1660" s="107" t="s">
        <v>9205</v>
      </c>
    </row>
    <row r="1661" spans="1:12" hidden="1" x14ac:dyDescent="0.2">
      <c r="A1661" s="107" t="s">
        <v>6260</v>
      </c>
      <c r="D1661" s="107" t="s">
        <v>15596</v>
      </c>
      <c r="E1661" s="107">
        <f t="shared" si="25"/>
        <v>2270002066</v>
      </c>
      <c r="F1661" s="107" t="s">
        <v>13306</v>
      </c>
      <c r="G1661" s="107" t="s">
        <v>15506</v>
      </c>
      <c r="H1661" s="107" t="s">
        <v>6281</v>
      </c>
      <c r="I1661" s="107" t="s">
        <v>9207</v>
      </c>
    </row>
    <row r="1662" spans="1:12" hidden="1" x14ac:dyDescent="0.2">
      <c r="A1662" s="107" t="s">
        <v>6260</v>
      </c>
      <c r="D1662" s="107" t="s">
        <v>15597</v>
      </c>
      <c r="E1662" s="107">
        <f t="shared" si="25"/>
        <v>2270002069</v>
      </c>
      <c r="F1662" s="107" t="s">
        <v>13306</v>
      </c>
      <c r="G1662" s="107" t="s">
        <v>15506</v>
      </c>
      <c r="H1662" s="107" t="s">
        <v>6281</v>
      </c>
      <c r="I1662" s="107" t="s">
        <v>9209</v>
      </c>
      <c r="K1662" s="109">
        <v>36504</v>
      </c>
      <c r="L1662" s="107" t="s">
        <v>9205</v>
      </c>
    </row>
    <row r="1663" spans="1:12" hidden="1" x14ac:dyDescent="0.2">
      <c r="A1663" s="107" t="s">
        <v>6260</v>
      </c>
      <c r="D1663" s="107" t="s">
        <v>15598</v>
      </c>
      <c r="E1663" s="107">
        <f t="shared" si="25"/>
        <v>2270002072</v>
      </c>
      <c r="F1663" s="107" t="s">
        <v>13306</v>
      </c>
      <c r="G1663" s="107" t="s">
        <v>15506</v>
      </c>
      <c r="H1663" s="107" t="s">
        <v>6281</v>
      </c>
      <c r="I1663" s="107" t="s">
        <v>9211</v>
      </c>
    </row>
    <row r="1664" spans="1:12" hidden="1" x14ac:dyDescent="0.2">
      <c r="A1664" s="107" t="s">
        <v>6260</v>
      </c>
      <c r="D1664" s="107" t="s">
        <v>15599</v>
      </c>
      <c r="E1664" s="107">
        <f t="shared" si="25"/>
        <v>2270002075</v>
      </c>
      <c r="F1664" s="107" t="s">
        <v>13306</v>
      </c>
      <c r="G1664" s="107" t="s">
        <v>15506</v>
      </c>
      <c r="H1664" s="107" t="s">
        <v>6281</v>
      </c>
      <c r="I1664" s="107" t="s">
        <v>9213</v>
      </c>
    </row>
    <row r="1665" spans="1:12" hidden="1" x14ac:dyDescent="0.2">
      <c r="A1665" s="107" t="s">
        <v>6260</v>
      </c>
      <c r="D1665" s="107" t="s">
        <v>15600</v>
      </c>
      <c r="E1665" s="107">
        <f t="shared" si="25"/>
        <v>2270002078</v>
      </c>
      <c r="F1665" s="107" t="s">
        <v>13306</v>
      </c>
      <c r="G1665" s="107" t="s">
        <v>15506</v>
      </c>
      <c r="H1665" s="107" t="s">
        <v>6281</v>
      </c>
      <c r="I1665" s="107" t="s">
        <v>9215</v>
      </c>
    </row>
    <row r="1666" spans="1:12" hidden="1" x14ac:dyDescent="0.2">
      <c r="A1666" s="107" t="s">
        <v>6260</v>
      </c>
      <c r="D1666" s="107" t="s">
        <v>15601</v>
      </c>
      <c r="E1666" s="107">
        <f t="shared" ref="E1666:E1729" si="26">VALUE(D1666)</f>
        <v>2270002081</v>
      </c>
      <c r="F1666" s="107" t="s">
        <v>13306</v>
      </c>
      <c r="G1666" s="107" t="s">
        <v>15506</v>
      </c>
      <c r="H1666" s="107" t="s">
        <v>6281</v>
      </c>
      <c r="I1666" s="107" t="s">
        <v>9217</v>
      </c>
    </row>
    <row r="1667" spans="1:12" hidden="1" x14ac:dyDescent="0.2">
      <c r="A1667" s="107" t="s">
        <v>6260</v>
      </c>
      <c r="D1667" s="107" t="s">
        <v>15602</v>
      </c>
      <c r="E1667" s="107">
        <f t="shared" si="26"/>
        <v>2270003000</v>
      </c>
      <c r="F1667" s="107" t="s">
        <v>13306</v>
      </c>
      <c r="G1667" s="107" t="s">
        <v>15506</v>
      </c>
      <c r="H1667" s="107" t="s">
        <v>9219</v>
      </c>
      <c r="I1667" s="107" t="s">
        <v>15138</v>
      </c>
    </row>
    <row r="1668" spans="1:12" hidden="1" x14ac:dyDescent="0.2">
      <c r="A1668" s="107" t="s">
        <v>6260</v>
      </c>
      <c r="D1668" s="107" t="s">
        <v>15603</v>
      </c>
      <c r="E1668" s="107">
        <f t="shared" si="26"/>
        <v>2270003010</v>
      </c>
      <c r="F1668" s="107" t="s">
        <v>13306</v>
      </c>
      <c r="G1668" s="107" t="s">
        <v>15506</v>
      </c>
      <c r="H1668" s="107" t="s">
        <v>9219</v>
      </c>
      <c r="I1668" s="107" t="s">
        <v>9221</v>
      </c>
    </row>
    <row r="1669" spans="1:12" hidden="1" x14ac:dyDescent="0.2">
      <c r="A1669" s="107" t="s">
        <v>6260</v>
      </c>
      <c r="D1669" s="107" t="s">
        <v>15604</v>
      </c>
      <c r="E1669" s="107">
        <f t="shared" si="26"/>
        <v>2270003020</v>
      </c>
      <c r="F1669" s="107" t="s">
        <v>13306</v>
      </c>
      <c r="G1669" s="107" t="s">
        <v>15506</v>
      </c>
      <c r="H1669" s="107" t="s">
        <v>9219</v>
      </c>
      <c r="I1669" s="107" t="s">
        <v>9223</v>
      </c>
    </row>
    <row r="1670" spans="1:12" hidden="1" x14ac:dyDescent="0.2">
      <c r="A1670" s="107" t="s">
        <v>6260</v>
      </c>
      <c r="D1670" s="107" t="s">
        <v>15605</v>
      </c>
      <c r="E1670" s="107">
        <f t="shared" si="26"/>
        <v>2270003030</v>
      </c>
      <c r="F1670" s="107" t="s">
        <v>13306</v>
      </c>
      <c r="G1670" s="107" t="s">
        <v>15506</v>
      </c>
      <c r="H1670" s="107" t="s">
        <v>9219</v>
      </c>
      <c r="I1670" s="107" t="s">
        <v>9225</v>
      </c>
    </row>
    <row r="1671" spans="1:12" hidden="1" x14ac:dyDescent="0.2">
      <c r="A1671" s="107" t="s">
        <v>6260</v>
      </c>
      <c r="D1671" s="107" t="s">
        <v>15606</v>
      </c>
      <c r="E1671" s="107">
        <f t="shared" si="26"/>
        <v>2270003040</v>
      </c>
      <c r="F1671" s="107" t="s">
        <v>13306</v>
      </c>
      <c r="G1671" s="107" t="s">
        <v>15506</v>
      </c>
      <c r="H1671" s="107" t="s">
        <v>9219</v>
      </c>
      <c r="I1671" s="107" t="s">
        <v>9227</v>
      </c>
    </row>
    <row r="1672" spans="1:12" hidden="1" x14ac:dyDescent="0.2">
      <c r="A1672" s="107" t="s">
        <v>6260</v>
      </c>
      <c r="D1672" s="107" t="s">
        <v>15607</v>
      </c>
      <c r="E1672" s="107">
        <f t="shared" si="26"/>
        <v>2270003050</v>
      </c>
      <c r="F1672" s="107" t="s">
        <v>13306</v>
      </c>
      <c r="G1672" s="107" t="s">
        <v>15506</v>
      </c>
      <c r="H1672" s="107" t="s">
        <v>9219</v>
      </c>
      <c r="I1672" s="107" t="s">
        <v>9229</v>
      </c>
    </row>
    <row r="1673" spans="1:12" hidden="1" x14ac:dyDescent="0.2">
      <c r="A1673" s="107" t="s">
        <v>6260</v>
      </c>
      <c r="D1673" s="107" t="s">
        <v>15608</v>
      </c>
      <c r="E1673" s="107">
        <f t="shared" si="26"/>
        <v>2270003060</v>
      </c>
      <c r="F1673" s="107" t="s">
        <v>13306</v>
      </c>
      <c r="G1673" s="107" t="s">
        <v>15506</v>
      </c>
      <c r="H1673" s="107" t="s">
        <v>9219</v>
      </c>
      <c r="I1673" s="107" t="s">
        <v>9231</v>
      </c>
      <c r="J1673" s="109">
        <v>36504</v>
      </c>
    </row>
    <row r="1674" spans="1:12" hidden="1" x14ac:dyDescent="0.2">
      <c r="A1674" s="107" t="s">
        <v>6260</v>
      </c>
      <c r="D1674" s="107" t="s">
        <v>15609</v>
      </c>
      <c r="E1674" s="107">
        <f t="shared" si="26"/>
        <v>2270003070</v>
      </c>
      <c r="F1674" s="107" t="s">
        <v>13306</v>
      </c>
      <c r="G1674" s="107" t="s">
        <v>15506</v>
      </c>
      <c r="H1674" s="107" t="s">
        <v>9219</v>
      </c>
      <c r="I1674" s="107" t="s">
        <v>9233</v>
      </c>
      <c r="J1674" s="109">
        <v>36504</v>
      </c>
    </row>
    <row r="1675" spans="1:12" hidden="1" x14ac:dyDescent="0.2">
      <c r="A1675" s="107" t="s">
        <v>6260</v>
      </c>
      <c r="D1675" s="107" t="s">
        <v>15610</v>
      </c>
      <c r="E1675" s="107">
        <f t="shared" si="26"/>
        <v>2270004000</v>
      </c>
      <c r="F1675" s="107" t="s">
        <v>13306</v>
      </c>
      <c r="G1675" s="107" t="s">
        <v>15506</v>
      </c>
      <c r="H1675" s="107" t="s">
        <v>9235</v>
      </c>
      <c r="I1675" s="107" t="s">
        <v>6264</v>
      </c>
      <c r="K1675" s="109">
        <v>36515</v>
      </c>
      <c r="L1675" s="107" t="s">
        <v>9236</v>
      </c>
    </row>
    <row r="1676" spans="1:12" hidden="1" x14ac:dyDescent="0.2">
      <c r="A1676" s="107" t="s">
        <v>6260</v>
      </c>
      <c r="D1676" s="107" t="s">
        <v>15611</v>
      </c>
      <c r="E1676" s="107">
        <f t="shared" si="26"/>
        <v>2270004010</v>
      </c>
      <c r="F1676" s="107" t="s">
        <v>13306</v>
      </c>
      <c r="G1676" s="107" t="s">
        <v>15506</v>
      </c>
      <c r="H1676" s="107" t="s">
        <v>9235</v>
      </c>
      <c r="I1676" s="107" t="s">
        <v>9238</v>
      </c>
      <c r="K1676" s="109">
        <v>36504</v>
      </c>
      <c r="L1676" s="107" t="s">
        <v>9239</v>
      </c>
    </row>
    <row r="1677" spans="1:12" hidden="1" x14ac:dyDescent="0.2">
      <c r="A1677" s="107" t="s">
        <v>6260</v>
      </c>
      <c r="D1677" s="107" t="s">
        <v>15612</v>
      </c>
      <c r="E1677" s="107">
        <f t="shared" si="26"/>
        <v>2270004011</v>
      </c>
      <c r="F1677" s="107" t="s">
        <v>13306</v>
      </c>
      <c r="G1677" s="107" t="s">
        <v>15506</v>
      </c>
      <c r="H1677" s="107" t="s">
        <v>9235</v>
      </c>
      <c r="I1677" s="107" t="s">
        <v>9241</v>
      </c>
      <c r="J1677" s="109">
        <v>36504</v>
      </c>
    </row>
    <row r="1678" spans="1:12" hidden="1" x14ac:dyDescent="0.2">
      <c r="A1678" s="107" t="s">
        <v>6260</v>
      </c>
      <c r="D1678" s="107" t="s">
        <v>15613</v>
      </c>
      <c r="E1678" s="107">
        <f t="shared" si="26"/>
        <v>2270004015</v>
      </c>
      <c r="F1678" s="107" t="s">
        <v>13306</v>
      </c>
      <c r="G1678" s="107" t="s">
        <v>15506</v>
      </c>
      <c r="H1678" s="107" t="s">
        <v>9235</v>
      </c>
      <c r="I1678" s="107" t="s">
        <v>9243</v>
      </c>
      <c r="K1678" s="109">
        <v>36504</v>
      </c>
      <c r="L1678" s="107" t="s">
        <v>9244</v>
      </c>
    </row>
    <row r="1679" spans="1:12" hidden="1" x14ac:dyDescent="0.2">
      <c r="A1679" s="107" t="s">
        <v>6260</v>
      </c>
      <c r="D1679" s="107" t="s">
        <v>15614</v>
      </c>
      <c r="E1679" s="107">
        <f t="shared" si="26"/>
        <v>2270004016</v>
      </c>
      <c r="F1679" s="107" t="s">
        <v>13306</v>
      </c>
      <c r="G1679" s="107" t="s">
        <v>15506</v>
      </c>
      <c r="H1679" s="107" t="s">
        <v>9235</v>
      </c>
      <c r="I1679" s="107" t="s">
        <v>12119</v>
      </c>
      <c r="J1679" s="109">
        <v>36504</v>
      </c>
    </row>
    <row r="1680" spans="1:12" hidden="1" x14ac:dyDescent="0.2">
      <c r="A1680" s="107" t="s">
        <v>6260</v>
      </c>
      <c r="D1680" s="107" t="s">
        <v>15615</v>
      </c>
      <c r="E1680" s="107">
        <f t="shared" si="26"/>
        <v>2270004020</v>
      </c>
      <c r="F1680" s="107" t="s">
        <v>13306</v>
      </c>
      <c r="G1680" s="107" t="s">
        <v>15506</v>
      </c>
      <c r="H1680" s="107" t="s">
        <v>9235</v>
      </c>
      <c r="I1680" s="107" t="s">
        <v>12121</v>
      </c>
      <c r="K1680" s="109">
        <v>36504</v>
      </c>
      <c r="L1680" s="107" t="s">
        <v>12122</v>
      </c>
    </row>
    <row r="1681" spans="1:12" hidden="1" x14ac:dyDescent="0.2">
      <c r="A1681" s="107" t="s">
        <v>6260</v>
      </c>
      <c r="D1681" s="107" t="s">
        <v>15616</v>
      </c>
      <c r="E1681" s="107">
        <f t="shared" si="26"/>
        <v>2270004021</v>
      </c>
      <c r="F1681" s="107" t="s">
        <v>13306</v>
      </c>
      <c r="G1681" s="107" t="s">
        <v>15506</v>
      </c>
      <c r="H1681" s="107" t="s">
        <v>9235</v>
      </c>
      <c r="I1681" s="107" t="s">
        <v>12124</v>
      </c>
      <c r="J1681" s="109">
        <v>36504</v>
      </c>
    </row>
    <row r="1682" spans="1:12" hidden="1" x14ac:dyDescent="0.2">
      <c r="A1682" s="107" t="s">
        <v>6260</v>
      </c>
      <c r="D1682" s="107" t="s">
        <v>15617</v>
      </c>
      <c r="E1682" s="107">
        <f t="shared" si="26"/>
        <v>2270004025</v>
      </c>
      <c r="F1682" s="107" t="s">
        <v>13306</v>
      </c>
      <c r="G1682" s="107" t="s">
        <v>15506</v>
      </c>
      <c r="H1682" s="107" t="s">
        <v>9235</v>
      </c>
      <c r="I1682" s="107" t="s">
        <v>12126</v>
      </c>
      <c r="K1682" s="109">
        <v>36504</v>
      </c>
      <c r="L1682" s="107" t="s">
        <v>9239</v>
      </c>
    </row>
    <row r="1683" spans="1:12" hidden="1" x14ac:dyDescent="0.2">
      <c r="A1683" s="107" t="s">
        <v>6260</v>
      </c>
      <c r="D1683" s="107" t="s">
        <v>15618</v>
      </c>
      <c r="E1683" s="107">
        <f t="shared" si="26"/>
        <v>2270004026</v>
      </c>
      <c r="F1683" s="107" t="s">
        <v>13306</v>
      </c>
      <c r="G1683" s="107" t="s">
        <v>15506</v>
      </c>
      <c r="H1683" s="107" t="s">
        <v>9235</v>
      </c>
      <c r="I1683" s="107" t="s">
        <v>12128</v>
      </c>
      <c r="J1683" s="109">
        <v>36504</v>
      </c>
    </row>
    <row r="1684" spans="1:12" hidden="1" x14ac:dyDescent="0.2">
      <c r="A1684" s="107" t="s">
        <v>6260</v>
      </c>
      <c r="D1684" s="107" t="s">
        <v>15619</v>
      </c>
      <c r="E1684" s="107">
        <f t="shared" si="26"/>
        <v>2270004030</v>
      </c>
      <c r="F1684" s="107" t="s">
        <v>13306</v>
      </c>
      <c r="G1684" s="107" t="s">
        <v>15506</v>
      </c>
      <c r="H1684" s="107" t="s">
        <v>9235</v>
      </c>
      <c r="I1684" s="107" t="s">
        <v>12130</v>
      </c>
      <c r="K1684" s="109">
        <v>36504</v>
      </c>
      <c r="L1684" s="107" t="s">
        <v>9239</v>
      </c>
    </row>
    <row r="1685" spans="1:12" hidden="1" x14ac:dyDescent="0.2">
      <c r="A1685" s="107" t="s">
        <v>6260</v>
      </c>
      <c r="D1685" s="107" t="s">
        <v>15620</v>
      </c>
      <c r="E1685" s="107">
        <f t="shared" si="26"/>
        <v>2270004031</v>
      </c>
      <c r="F1685" s="107" t="s">
        <v>13306</v>
      </c>
      <c r="G1685" s="107" t="s">
        <v>15506</v>
      </c>
      <c r="H1685" s="107" t="s">
        <v>9235</v>
      </c>
      <c r="I1685" s="107" t="s">
        <v>12132</v>
      </c>
      <c r="J1685" s="109">
        <v>36504</v>
      </c>
    </row>
    <row r="1686" spans="1:12" hidden="1" x14ac:dyDescent="0.2">
      <c r="A1686" s="107" t="s">
        <v>6260</v>
      </c>
      <c r="D1686" s="107" t="s">
        <v>15621</v>
      </c>
      <c r="E1686" s="107">
        <f t="shared" si="26"/>
        <v>2270004035</v>
      </c>
      <c r="F1686" s="107" t="s">
        <v>13306</v>
      </c>
      <c r="G1686" s="107" t="s">
        <v>15506</v>
      </c>
      <c r="H1686" s="107" t="s">
        <v>9235</v>
      </c>
      <c r="I1686" s="107" t="s">
        <v>12134</v>
      </c>
      <c r="K1686" s="109">
        <v>36504</v>
      </c>
      <c r="L1686" s="107" t="s">
        <v>9239</v>
      </c>
    </row>
    <row r="1687" spans="1:12" hidden="1" x14ac:dyDescent="0.2">
      <c r="A1687" s="107" t="s">
        <v>6260</v>
      </c>
      <c r="D1687" s="107" t="s">
        <v>15622</v>
      </c>
      <c r="E1687" s="107">
        <f t="shared" si="26"/>
        <v>2270004036</v>
      </c>
      <c r="F1687" s="107" t="s">
        <v>13306</v>
      </c>
      <c r="G1687" s="107" t="s">
        <v>15506</v>
      </c>
      <c r="H1687" s="107" t="s">
        <v>9235</v>
      </c>
      <c r="I1687" s="107" t="s">
        <v>15147</v>
      </c>
      <c r="J1687" s="109">
        <v>36504</v>
      </c>
    </row>
    <row r="1688" spans="1:12" hidden="1" x14ac:dyDescent="0.2">
      <c r="A1688" s="107" t="s">
        <v>6260</v>
      </c>
      <c r="D1688" s="107" t="s">
        <v>15623</v>
      </c>
      <c r="E1688" s="107">
        <f t="shared" si="26"/>
        <v>2270004040</v>
      </c>
      <c r="F1688" s="107" t="s">
        <v>13306</v>
      </c>
      <c r="G1688" s="107" t="s">
        <v>15506</v>
      </c>
      <c r="H1688" s="107" t="s">
        <v>9235</v>
      </c>
      <c r="I1688" s="107" t="s">
        <v>15149</v>
      </c>
      <c r="K1688" s="109">
        <v>36504</v>
      </c>
      <c r="L1688" s="107" t="s">
        <v>9239</v>
      </c>
    </row>
    <row r="1689" spans="1:12" hidden="1" x14ac:dyDescent="0.2">
      <c r="A1689" s="107" t="s">
        <v>6260</v>
      </c>
      <c r="D1689" s="107" t="s">
        <v>15624</v>
      </c>
      <c r="E1689" s="107">
        <f t="shared" si="26"/>
        <v>2270004041</v>
      </c>
      <c r="F1689" s="107" t="s">
        <v>13306</v>
      </c>
      <c r="G1689" s="107" t="s">
        <v>15506</v>
      </c>
      <c r="H1689" s="107" t="s">
        <v>9235</v>
      </c>
      <c r="I1689" s="107" t="s">
        <v>15151</v>
      </c>
      <c r="J1689" s="109">
        <v>36504</v>
      </c>
    </row>
    <row r="1690" spans="1:12" hidden="1" x14ac:dyDescent="0.2">
      <c r="A1690" s="107" t="s">
        <v>6260</v>
      </c>
      <c r="D1690" s="107" t="s">
        <v>15625</v>
      </c>
      <c r="E1690" s="107">
        <f t="shared" si="26"/>
        <v>2270004045</v>
      </c>
      <c r="F1690" s="107" t="s">
        <v>13306</v>
      </c>
      <c r="G1690" s="107" t="s">
        <v>15506</v>
      </c>
      <c r="H1690" s="107" t="s">
        <v>9235</v>
      </c>
      <c r="I1690" s="107" t="s">
        <v>15153</v>
      </c>
      <c r="K1690" s="109">
        <v>36504</v>
      </c>
      <c r="L1690" s="107" t="s">
        <v>9239</v>
      </c>
    </row>
    <row r="1691" spans="1:12" hidden="1" x14ac:dyDescent="0.2">
      <c r="A1691" s="107" t="s">
        <v>6260</v>
      </c>
      <c r="D1691" s="107" t="s">
        <v>15626</v>
      </c>
      <c r="E1691" s="107">
        <f t="shared" si="26"/>
        <v>2270004046</v>
      </c>
      <c r="F1691" s="107" t="s">
        <v>13306</v>
      </c>
      <c r="G1691" s="107" t="s">
        <v>15506</v>
      </c>
      <c r="H1691" s="107" t="s">
        <v>9235</v>
      </c>
      <c r="I1691" s="107" t="s">
        <v>15155</v>
      </c>
      <c r="J1691" s="109">
        <v>36504</v>
      </c>
    </row>
    <row r="1692" spans="1:12" hidden="1" x14ac:dyDescent="0.2">
      <c r="A1692" s="107" t="s">
        <v>6260</v>
      </c>
      <c r="D1692" s="107" t="s">
        <v>15627</v>
      </c>
      <c r="E1692" s="107">
        <f t="shared" si="26"/>
        <v>2270004050</v>
      </c>
      <c r="F1692" s="107" t="s">
        <v>13306</v>
      </c>
      <c r="G1692" s="107" t="s">
        <v>15506</v>
      </c>
      <c r="H1692" s="107" t="s">
        <v>9235</v>
      </c>
      <c r="I1692" s="107" t="s">
        <v>15157</v>
      </c>
      <c r="K1692" s="109">
        <v>36504</v>
      </c>
      <c r="L1692" s="107" t="s">
        <v>9244</v>
      </c>
    </row>
    <row r="1693" spans="1:12" hidden="1" x14ac:dyDescent="0.2">
      <c r="A1693" s="107" t="s">
        <v>6260</v>
      </c>
      <c r="D1693" s="107" t="s">
        <v>15628</v>
      </c>
      <c r="E1693" s="107">
        <f t="shared" si="26"/>
        <v>2270004051</v>
      </c>
      <c r="F1693" s="107" t="s">
        <v>13306</v>
      </c>
      <c r="G1693" s="107" t="s">
        <v>15506</v>
      </c>
      <c r="H1693" s="107" t="s">
        <v>9235</v>
      </c>
      <c r="I1693" s="107" t="s">
        <v>15159</v>
      </c>
      <c r="J1693" s="109">
        <v>36504</v>
      </c>
    </row>
    <row r="1694" spans="1:12" hidden="1" x14ac:dyDescent="0.2">
      <c r="A1694" s="107" t="s">
        <v>6260</v>
      </c>
      <c r="D1694" s="107" t="s">
        <v>15629</v>
      </c>
      <c r="E1694" s="107">
        <f t="shared" si="26"/>
        <v>2270004055</v>
      </c>
      <c r="F1694" s="107" t="s">
        <v>13306</v>
      </c>
      <c r="G1694" s="107" t="s">
        <v>15506</v>
      </c>
      <c r="H1694" s="107" t="s">
        <v>9235</v>
      </c>
      <c r="I1694" s="107" t="s">
        <v>15161</v>
      </c>
      <c r="K1694" s="109">
        <v>36504</v>
      </c>
      <c r="L1694" s="107" t="s">
        <v>9239</v>
      </c>
    </row>
    <row r="1695" spans="1:12" hidden="1" x14ac:dyDescent="0.2">
      <c r="A1695" s="107" t="s">
        <v>6260</v>
      </c>
      <c r="D1695" s="107" t="s">
        <v>15630</v>
      </c>
      <c r="E1695" s="107">
        <f t="shared" si="26"/>
        <v>2270004056</v>
      </c>
      <c r="F1695" s="107" t="s">
        <v>13306</v>
      </c>
      <c r="G1695" s="107" t="s">
        <v>15506</v>
      </c>
      <c r="H1695" s="107" t="s">
        <v>9235</v>
      </c>
      <c r="I1695" s="107" t="s">
        <v>15163</v>
      </c>
      <c r="J1695" s="109">
        <v>36504</v>
      </c>
    </row>
    <row r="1696" spans="1:12" hidden="1" x14ac:dyDescent="0.2">
      <c r="A1696" s="107" t="s">
        <v>6260</v>
      </c>
      <c r="D1696" s="107" t="s">
        <v>15631</v>
      </c>
      <c r="E1696" s="107">
        <f t="shared" si="26"/>
        <v>2270004060</v>
      </c>
      <c r="F1696" s="107" t="s">
        <v>13306</v>
      </c>
      <c r="G1696" s="107" t="s">
        <v>15506</v>
      </c>
      <c r="H1696" s="107" t="s">
        <v>9235</v>
      </c>
      <c r="I1696" s="107" t="s">
        <v>15165</v>
      </c>
      <c r="K1696" s="109">
        <v>36504</v>
      </c>
      <c r="L1696" s="107" t="s">
        <v>9239</v>
      </c>
    </row>
    <row r="1697" spans="1:12" hidden="1" x14ac:dyDescent="0.2">
      <c r="A1697" s="107" t="s">
        <v>6260</v>
      </c>
      <c r="D1697" s="107" t="s">
        <v>15632</v>
      </c>
      <c r="E1697" s="107">
        <f t="shared" si="26"/>
        <v>2270004061</v>
      </c>
      <c r="F1697" s="107" t="s">
        <v>13306</v>
      </c>
      <c r="G1697" s="107" t="s">
        <v>15506</v>
      </c>
      <c r="H1697" s="107" t="s">
        <v>9235</v>
      </c>
      <c r="I1697" s="107" t="s">
        <v>15167</v>
      </c>
      <c r="J1697" s="109">
        <v>36504</v>
      </c>
    </row>
    <row r="1698" spans="1:12" hidden="1" x14ac:dyDescent="0.2">
      <c r="A1698" s="107" t="s">
        <v>6260</v>
      </c>
      <c r="D1698" s="107" t="s">
        <v>15633</v>
      </c>
      <c r="E1698" s="107">
        <f t="shared" si="26"/>
        <v>2270004065</v>
      </c>
      <c r="F1698" s="107" t="s">
        <v>13306</v>
      </c>
      <c r="G1698" s="107" t="s">
        <v>15506</v>
      </c>
      <c r="H1698" s="107" t="s">
        <v>9235</v>
      </c>
      <c r="I1698" s="107" t="s">
        <v>15169</v>
      </c>
      <c r="K1698" s="109">
        <v>36504</v>
      </c>
      <c r="L1698" s="107" t="s">
        <v>9239</v>
      </c>
    </row>
    <row r="1699" spans="1:12" hidden="1" x14ac:dyDescent="0.2">
      <c r="A1699" s="107" t="s">
        <v>6260</v>
      </c>
      <c r="D1699" s="107" t="s">
        <v>15634</v>
      </c>
      <c r="E1699" s="107">
        <f t="shared" si="26"/>
        <v>2270004066</v>
      </c>
      <c r="F1699" s="107" t="s">
        <v>13306</v>
      </c>
      <c r="G1699" s="107" t="s">
        <v>15506</v>
      </c>
      <c r="H1699" s="107" t="s">
        <v>9235</v>
      </c>
      <c r="I1699" s="107" t="s">
        <v>15171</v>
      </c>
      <c r="J1699" s="109">
        <v>36504</v>
      </c>
    </row>
    <row r="1700" spans="1:12" hidden="1" x14ac:dyDescent="0.2">
      <c r="A1700" s="107" t="s">
        <v>6260</v>
      </c>
      <c r="D1700" s="107" t="s">
        <v>15635</v>
      </c>
      <c r="E1700" s="107">
        <f t="shared" si="26"/>
        <v>2270004070</v>
      </c>
      <c r="F1700" s="107" t="s">
        <v>13306</v>
      </c>
      <c r="G1700" s="107" t="s">
        <v>15506</v>
      </c>
      <c r="H1700" s="107" t="s">
        <v>9235</v>
      </c>
      <c r="I1700" s="107" t="s">
        <v>15636</v>
      </c>
      <c r="K1700" s="109">
        <v>36504</v>
      </c>
      <c r="L1700" s="107" t="s">
        <v>6292</v>
      </c>
    </row>
    <row r="1701" spans="1:12" hidden="1" x14ac:dyDescent="0.2">
      <c r="A1701" s="107" t="s">
        <v>6260</v>
      </c>
      <c r="D1701" s="107" t="s">
        <v>15637</v>
      </c>
      <c r="E1701" s="107">
        <f t="shared" si="26"/>
        <v>2270004071</v>
      </c>
      <c r="F1701" s="107" t="s">
        <v>13306</v>
      </c>
      <c r="G1701" s="107" t="s">
        <v>15506</v>
      </c>
      <c r="H1701" s="107" t="s">
        <v>9235</v>
      </c>
      <c r="I1701" s="107" t="s">
        <v>15175</v>
      </c>
      <c r="J1701" s="109">
        <v>36504</v>
      </c>
    </row>
    <row r="1702" spans="1:12" hidden="1" x14ac:dyDescent="0.2">
      <c r="A1702" s="107" t="s">
        <v>6260</v>
      </c>
      <c r="D1702" s="107" t="s">
        <v>15638</v>
      </c>
      <c r="E1702" s="107">
        <f t="shared" si="26"/>
        <v>2270004075</v>
      </c>
      <c r="F1702" s="107" t="s">
        <v>13306</v>
      </c>
      <c r="G1702" s="107" t="s">
        <v>15506</v>
      </c>
      <c r="H1702" s="107" t="s">
        <v>9235</v>
      </c>
      <c r="I1702" s="107" t="s">
        <v>15177</v>
      </c>
      <c r="K1702" s="109">
        <v>36504</v>
      </c>
      <c r="L1702" s="107" t="s">
        <v>9239</v>
      </c>
    </row>
    <row r="1703" spans="1:12" hidden="1" x14ac:dyDescent="0.2">
      <c r="A1703" s="107" t="s">
        <v>6260</v>
      </c>
      <c r="D1703" s="107" t="s">
        <v>15639</v>
      </c>
      <c r="E1703" s="107">
        <f t="shared" si="26"/>
        <v>2270004076</v>
      </c>
      <c r="F1703" s="107" t="s">
        <v>13306</v>
      </c>
      <c r="G1703" s="107" t="s">
        <v>15506</v>
      </c>
      <c r="H1703" s="107" t="s">
        <v>9235</v>
      </c>
      <c r="I1703" s="107" t="s">
        <v>15179</v>
      </c>
      <c r="J1703" s="109">
        <v>36504</v>
      </c>
    </row>
    <row r="1704" spans="1:12" hidden="1" x14ac:dyDescent="0.2">
      <c r="A1704" s="107" t="s">
        <v>6260</v>
      </c>
      <c r="D1704" s="107" t="s">
        <v>15640</v>
      </c>
      <c r="E1704" s="107">
        <f t="shared" si="26"/>
        <v>2270005000</v>
      </c>
      <c r="F1704" s="107" t="s">
        <v>13306</v>
      </c>
      <c r="G1704" s="107" t="s">
        <v>15506</v>
      </c>
      <c r="H1704" s="107" t="s">
        <v>15181</v>
      </c>
      <c r="I1704" s="107" t="s">
        <v>15138</v>
      </c>
      <c r="K1704" s="109">
        <v>36504</v>
      </c>
      <c r="L1704" s="107" t="s">
        <v>15182</v>
      </c>
    </row>
    <row r="1705" spans="1:12" hidden="1" x14ac:dyDescent="0.2">
      <c r="A1705" s="107" t="s">
        <v>6260</v>
      </c>
      <c r="D1705" s="107" t="s">
        <v>15641</v>
      </c>
      <c r="E1705" s="107">
        <f t="shared" si="26"/>
        <v>2270005010</v>
      </c>
      <c r="F1705" s="107" t="s">
        <v>13306</v>
      </c>
      <c r="G1705" s="107" t="s">
        <v>15506</v>
      </c>
      <c r="H1705" s="107" t="s">
        <v>15181</v>
      </c>
      <c r="I1705" s="107" t="s">
        <v>15184</v>
      </c>
    </row>
    <row r="1706" spans="1:12" hidden="1" x14ac:dyDescent="0.2">
      <c r="A1706" s="107" t="s">
        <v>6260</v>
      </c>
      <c r="D1706" s="107" t="s">
        <v>15642</v>
      </c>
      <c r="E1706" s="107">
        <f t="shared" si="26"/>
        <v>2270005015</v>
      </c>
      <c r="F1706" s="107" t="s">
        <v>13306</v>
      </c>
      <c r="G1706" s="107" t="s">
        <v>15506</v>
      </c>
      <c r="H1706" s="107" t="s">
        <v>15181</v>
      </c>
      <c r="I1706" s="107" t="s">
        <v>15186</v>
      </c>
    </row>
    <row r="1707" spans="1:12" hidden="1" x14ac:dyDescent="0.2">
      <c r="A1707" s="107" t="s">
        <v>6260</v>
      </c>
      <c r="D1707" s="107" t="s">
        <v>15643</v>
      </c>
      <c r="E1707" s="107">
        <f t="shared" si="26"/>
        <v>2270005020</v>
      </c>
      <c r="F1707" s="107" t="s">
        <v>13306</v>
      </c>
      <c r="G1707" s="107" t="s">
        <v>15506</v>
      </c>
      <c r="H1707" s="107" t="s">
        <v>15181</v>
      </c>
      <c r="I1707" s="107" t="s">
        <v>15188</v>
      </c>
    </row>
    <row r="1708" spans="1:12" hidden="1" x14ac:dyDescent="0.2">
      <c r="A1708" s="107" t="s">
        <v>6260</v>
      </c>
      <c r="D1708" s="107" t="s">
        <v>15644</v>
      </c>
      <c r="E1708" s="107">
        <f t="shared" si="26"/>
        <v>2270005025</v>
      </c>
      <c r="F1708" s="107" t="s">
        <v>13306</v>
      </c>
      <c r="G1708" s="107" t="s">
        <v>15506</v>
      </c>
      <c r="H1708" s="107" t="s">
        <v>15181</v>
      </c>
      <c r="I1708" s="107" t="s">
        <v>15190</v>
      </c>
    </row>
    <row r="1709" spans="1:12" hidden="1" x14ac:dyDescent="0.2">
      <c r="A1709" s="107" t="s">
        <v>6260</v>
      </c>
      <c r="D1709" s="107" t="s">
        <v>15645</v>
      </c>
      <c r="E1709" s="107">
        <f t="shared" si="26"/>
        <v>2270005030</v>
      </c>
      <c r="F1709" s="107" t="s">
        <v>13306</v>
      </c>
      <c r="G1709" s="107" t="s">
        <v>15506</v>
      </c>
      <c r="H1709" s="107" t="s">
        <v>15181</v>
      </c>
      <c r="I1709" s="107" t="s">
        <v>15192</v>
      </c>
    </row>
    <row r="1710" spans="1:12" hidden="1" x14ac:dyDescent="0.2">
      <c r="A1710" s="107" t="s">
        <v>6260</v>
      </c>
      <c r="D1710" s="107" t="s">
        <v>15646</v>
      </c>
      <c r="E1710" s="107">
        <f t="shared" si="26"/>
        <v>2270005035</v>
      </c>
      <c r="F1710" s="107" t="s">
        <v>13306</v>
      </c>
      <c r="G1710" s="107" t="s">
        <v>15506</v>
      </c>
      <c r="H1710" s="107" t="s">
        <v>15181</v>
      </c>
      <c r="I1710" s="107" t="s">
        <v>15194</v>
      </c>
    </row>
    <row r="1711" spans="1:12" hidden="1" x14ac:dyDescent="0.2">
      <c r="A1711" s="107" t="s">
        <v>6260</v>
      </c>
      <c r="D1711" s="107" t="s">
        <v>15647</v>
      </c>
      <c r="E1711" s="107">
        <f t="shared" si="26"/>
        <v>2270005040</v>
      </c>
      <c r="F1711" s="107" t="s">
        <v>13306</v>
      </c>
      <c r="G1711" s="107" t="s">
        <v>15506</v>
      </c>
      <c r="H1711" s="107" t="s">
        <v>15181</v>
      </c>
      <c r="I1711" s="107" t="s">
        <v>15196</v>
      </c>
      <c r="L1711" s="107" t="s">
        <v>15197</v>
      </c>
    </row>
    <row r="1712" spans="1:12" hidden="1" x14ac:dyDescent="0.2">
      <c r="A1712" s="107" t="s">
        <v>6260</v>
      </c>
      <c r="D1712" s="107" t="s">
        <v>15648</v>
      </c>
      <c r="E1712" s="107">
        <f t="shared" si="26"/>
        <v>2270005045</v>
      </c>
      <c r="F1712" s="107" t="s">
        <v>13306</v>
      </c>
      <c r="G1712" s="107" t="s">
        <v>15506</v>
      </c>
      <c r="H1712" s="107" t="s">
        <v>15181</v>
      </c>
      <c r="I1712" s="107" t="s">
        <v>15199</v>
      </c>
    </row>
    <row r="1713" spans="1:12" hidden="1" x14ac:dyDescent="0.2">
      <c r="A1713" s="107" t="s">
        <v>6260</v>
      </c>
      <c r="D1713" s="107" t="s">
        <v>15649</v>
      </c>
      <c r="E1713" s="107">
        <f t="shared" si="26"/>
        <v>2270005050</v>
      </c>
      <c r="F1713" s="107" t="s">
        <v>13306</v>
      </c>
      <c r="G1713" s="107" t="s">
        <v>15506</v>
      </c>
      <c r="H1713" s="107" t="s">
        <v>15181</v>
      </c>
      <c r="I1713" s="107" t="s">
        <v>15201</v>
      </c>
    </row>
    <row r="1714" spans="1:12" hidden="1" x14ac:dyDescent="0.2">
      <c r="A1714" s="107" t="s">
        <v>6260</v>
      </c>
      <c r="D1714" s="107" t="s">
        <v>15650</v>
      </c>
      <c r="E1714" s="107">
        <f t="shared" si="26"/>
        <v>2270005055</v>
      </c>
      <c r="F1714" s="107" t="s">
        <v>13306</v>
      </c>
      <c r="G1714" s="107" t="s">
        <v>15506</v>
      </c>
      <c r="H1714" s="107" t="s">
        <v>15181</v>
      </c>
      <c r="I1714" s="107" t="s">
        <v>15203</v>
      </c>
    </row>
    <row r="1715" spans="1:12" hidden="1" x14ac:dyDescent="0.2">
      <c r="A1715" s="107" t="s">
        <v>6260</v>
      </c>
      <c r="D1715" s="107" t="s">
        <v>15651</v>
      </c>
      <c r="E1715" s="107">
        <f t="shared" si="26"/>
        <v>2270005060</v>
      </c>
      <c r="F1715" s="107" t="s">
        <v>13306</v>
      </c>
      <c r="G1715" s="107" t="s">
        <v>15506</v>
      </c>
      <c r="H1715" s="107" t="s">
        <v>15181</v>
      </c>
      <c r="I1715" s="107" t="s">
        <v>15205</v>
      </c>
      <c r="J1715" s="109">
        <v>36504</v>
      </c>
    </row>
    <row r="1716" spans="1:12" hidden="1" x14ac:dyDescent="0.2">
      <c r="A1716" s="107" t="s">
        <v>6260</v>
      </c>
      <c r="D1716" s="107" t="s">
        <v>15652</v>
      </c>
      <c r="E1716" s="107">
        <f t="shared" si="26"/>
        <v>2270006000</v>
      </c>
      <c r="F1716" s="107" t="s">
        <v>13306</v>
      </c>
      <c r="G1716" s="107" t="s">
        <v>15506</v>
      </c>
      <c r="H1716" s="107" t="s">
        <v>16385</v>
      </c>
      <c r="I1716" s="107" t="s">
        <v>15138</v>
      </c>
      <c r="K1716" s="109">
        <v>36504</v>
      </c>
      <c r="L1716" s="107" t="s">
        <v>16386</v>
      </c>
    </row>
    <row r="1717" spans="1:12" hidden="1" x14ac:dyDescent="0.2">
      <c r="A1717" s="107" t="s">
        <v>6260</v>
      </c>
      <c r="D1717" s="107" t="s">
        <v>15653</v>
      </c>
      <c r="E1717" s="107">
        <f t="shared" si="26"/>
        <v>2270006005</v>
      </c>
      <c r="F1717" s="107" t="s">
        <v>13306</v>
      </c>
      <c r="G1717" s="107" t="s">
        <v>15506</v>
      </c>
      <c r="H1717" s="107" t="s">
        <v>16385</v>
      </c>
      <c r="I1717" s="107" t="s">
        <v>16388</v>
      </c>
      <c r="K1717" s="109">
        <v>36504</v>
      </c>
      <c r="L1717" s="107" t="s">
        <v>16389</v>
      </c>
    </row>
    <row r="1718" spans="1:12" hidden="1" x14ac:dyDescent="0.2">
      <c r="A1718" s="107" t="s">
        <v>6260</v>
      </c>
      <c r="D1718" s="107" t="s">
        <v>15654</v>
      </c>
      <c r="E1718" s="107">
        <f t="shared" si="26"/>
        <v>2270006010</v>
      </c>
      <c r="F1718" s="107" t="s">
        <v>13306</v>
      </c>
      <c r="G1718" s="107" t="s">
        <v>15506</v>
      </c>
      <c r="H1718" s="107" t="s">
        <v>16385</v>
      </c>
      <c r="I1718" s="107" t="s">
        <v>16391</v>
      </c>
      <c r="K1718" s="109">
        <v>36504</v>
      </c>
      <c r="L1718" s="107" t="s">
        <v>16389</v>
      </c>
    </row>
    <row r="1719" spans="1:12" hidden="1" x14ac:dyDescent="0.2">
      <c r="A1719" s="107" t="s">
        <v>6260</v>
      </c>
      <c r="D1719" s="107" t="s">
        <v>15655</v>
      </c>
      <c r="E1719" s="107">
        <f t="shared" si="26"/>
        <v>2270006015</v>
      </c>
      <c r="F1719" s="107" t="s">
        <v>13306</v>
      </c>
      <c r="G1719" s="107" t="s">
        <v>15506</v>
      </c>
      <c r="H1719" s="107" t="s">
        <v>16385</v>
      </c>
      <c r="I1719" s="107" t="s">
        <v>16393</v>
      </c>
      <c r="K1719" s="109">
        <v>36504</v>
      </c>
      <c r="L1719" s="107" t="s">
        <v>16389</v>
      </c>
    </row>
    <row r="1720" spans="1:12" hidden="1" x14ac:dyDescent="0.2">
      <c r="A1720" s="107" t="s">
        <v>6260</v>
      </c>
      <c r="D1720" s="107" t="s">
        <v>15656</v>
      </c>
      <c r="E1720" s="107">
        <f t="shared" si="26"/>
        <v>2270006020</v>
      </c>
      <c r="F1720" s="107" t="s">
        <v>13306</v>
      </c>
      <c r="G1720" s="107" t="s">
        <v>15506</v>
      </c>
      <c r="H1720" s="107" t="s">
        <v>16385</v>
      </c>
      <c r="I1720" s="107" t="s">
        <v>16395</v>
      </c>
      <c r="K1720" s="109">
        <v>36504</v>
      </c>
      <c r="L1720" s="107" t="s">
        <v>16389</v>
      </c>
    </row>
    <row r="1721" spans="1:12" hidden="1" x14ac:dyDescent="0.2">
      <c r="A1721" s="107" t="s">
        <v>6260</v>
      </c>
      <c r="D1721" s="107" t="s">
        <v>15657</v>
      </c>
      <c r="E1721" s="107">
        <f t="shared" si="26"/>
        <v>2270006025</v>
      </c>
      <c r="F1721" s="107" t="s">
        <v>13306</v>
      </c>
      <c r="G1721" s="107" t="s">
        <v>15506</v>
      </c>
      <c r="H1721" s="107" t="s">
        <v>16385</v>
      </c>
      <c r="I1721" s="107" t="s">
        <v>16397</v>
      </c>
      <c r="K1721" s="109">
        <v>36504</v>
      </c>
      <c r="L1721" s="107" t="s">
        <v>16389</v>
      </c>
    </row>
    <row r="1722" spans="1:12" hidden="1" x14ac:dyDescent="0.2">
      <c r="A1722" s="107" t="s">
        <v>6260</v>
      </c>
      <c r="D1722" s="107" t="s">
        <v>15658</v>
      </c>
      <c r="E1722" s="107">
        <f t="shared" si="26"/>
        <v>2270006030</v>
      </c>
      <c r="F1722" s="107" t="s">
        <v>13306</v>
      </c>
      <c r="G1722" s="107" t="s">
        <v>15506</v>
      </c>
      <c r="H1722" s="107" t="s">
        <v>16385</v>
      </c>
      <c r="I1722" s="107" t="s">
        <v>16399</v>
      </c>
      <c r="K1722" s="109">
        <v>36504</v>
      </c>
      <c r="L1722" s="107" t="s">
        <v>16389</v>
      </c>
    </row>
    <row r="1723" spans="1:12" hidden="1" x14ac:dyDescent="0.2">
      <c r="A1723" s="107" t="s">
        <v>6260</v>
      </c>
      <c r="D1723" s="107" t="s">
        <v>15659</v>
      </c>
      <c r="E1723" s="107">
        <f t="shared" si="26"/>
        <v>2270007000</v>
      </c>
      <c r="F1723" s="107" t="s">
        <v>13306</v>
      </c>
      <c r="G1723" s="107" t="s">
        <v>15506</v>
      </c>
      <c r="H1723" s="107" t="s">
        <v>16401</v>
      </c>
      <c r="I1723" s="107" t="s">
        <v>15138</v>
      </c>
    </row>
    <row r="1724" spans="1:12" hidden="1" x14ac:dyDescent="0.2">
      <c r="A1724" s="107" t="s">
        <v>6260</v>
      </c>
      <c r="D1724" s="107" t="s">
        <v>15660</v>
      </c>
      <c r="E1724" s="107">
        <f t="shared" si="26"/>
        <v>2270007005</v>
      </c>
      <c r="F1724" s="107" t="s">
        <v>13306</v>
      </c>
      <c r="G1724" s="107" t="s">
        <v>15506</v>
      </c>
      <c r="H1724" s="107" t="s">
        <v>16401</v>
      </c>
      <c r="I1724" s="107" t="s">
        <v>16403</v>
      </c>
      <c r="K1724" s="109">
        <v>36504</v>
      </c>
      <c r="L1724" s="107" t="s">
        <v>16404</v>
      </c>
    </row>
    <row r="1725" spans="1:12" hidden="1" x14ac:dyDescent="0.2">
      <c r="A1725" s="107" t="s">
        <v>6260</v>
      </c>
      <c r="D1725" s="107" t="s">
        <v>15661</v>
      </c>
      <c r="E1725" s="107">
        <f t="shared" si="26"/>
        <v>2270007010</v>
      </c>
      <c r="F1725" s="107" t="s">
        <v>13306</v>
      </c>
      <c r="G1725" s="107" t="s">
        <v>15506</v>
      </c>
      <c r="H1725" s="107" t="s">
        <v>16401</v>
      </c>
      <c r="I1725" s="107" t="s">
        <v>16406</v>
      </c>
      <c r="K1725" s="109">
        <v>36504</v>
      </c>
      <c r="L1725" s="107" t="s">
        <v>15197</v>
      </c>
    </row>
    <row r="1726" spans="1:12" hidden="1" x14ac:dyDescent="0.2">
      <c r="A1726" s="107" t="s">
        <v>6260</v>
      </c>
      <c r="D1726" s="107" t="s">
        <v>15662</v>
      </c>
      <c r="E1726" s="107">
        <f t="shared" si="26"/>
        <v>2270007015</v>
      </c>
      <c r="F1726" s="107" t="s">
        <v>13306</v>
      </c>
      <c r="G1726" s="107" t="s">
        <v>15506</v>
      </c>
      <c r="H1726" s="107" t="s">
        <v>16401</v>
      </c>
      <c r="I1726" s="107" t="s">
        <v>16408</v>
      </c>
      <c r="L1726" s="107" t="s">
        <v>16409</v>
      </c>
    </row>
    <row r="1727" spans="1:12" hidden="1" x14ac:dyDescent="0.2">
      <c r="A1727" s="107" t="s">
        <v>6260</v>
      </c>
      <c r="D1727" s="107" t="s">
        <v>15663</v>
      </c>
      <c r="E1727" s="107">
        <f t="shared" si="26"/>
        <v>2270007020</v>
      </c>
      <c r="F1727" s="107" t="s">
        <v>13306</v>
      </c>
      <c r="G1727" s="107" t="s">
        <v>15506</v>
      </c>
      <c r="H1727" s="107" t="s">
        <v>16401</v>
      </c>
      <c r="I1727" s="107" t="s">
        <v>12767</v>
      </c>
      <c r="K1727" s="109">
        <v>36504</v>
      </c>
      <c r="L1727" s="107" t="s">
        <v>6292</v>
      </c>
    </row>
    <row r="1728" spans="1:12" hidden="1" x14ac:dyDescent="0.2">
      <c r="A1728" s="107" t="s">
        <v>6260</v>
      </c>
      <c r="D1728" s="107" t="s">
        <v>12768</v>
      </c>
      <c r="E1728" s="107">
        <f t="shared" si="26"/>
        <v>2270008000</v>
      </c>
      <c r="F1728" s="107" t="s">
        <v>13306</v>
      </c>
      <c r="G1728" s="107" t="s">
        <v>15506</v>
      </c>
      <c r="H1728" s="107" t="s">
        <v>16413</v>
      </c>
      <c r="I1728" s="107" t="s">
        <v>15138</v>
      </c>
      <c r="L1728" s="107" t="s">
        <v>16414</v>
      </c>
    </row>
    <row r="1729" spans="1:12" hidden="1" x14ac:dyDescent="0.2">
      <c r="A1729" s="107" t="s">
        <v>6260</v>
      </c>
      <c r="D1729" s="107" t="s">
        <v>12769</v>
      </c>
      <c r="E1729" s="107">
        <f t="shared" si="26"/>
        <v>2270008005</v>
      </c>
      <c r="F1729" s="107" t="s">
        <v>13306</v>
      </c>
      <c r="G1729" s="107" t="s">
        <v>15506</v>
      </c>
      <c r="H1729" s="107" t="s">
        <v>16413</v>
      </c>
      <c r="I1729" s="107" t="s">
        <v>16413</v>
      </c>
      <c r="K1729" s="109">
        <v>36504</v>
      </c>
      <c r="L1729" s="107" t="s">
        <v>12770</v>
      </c>
    </row>
    <row r="1730" spans="1:12" hidden="1" x14ac:dyDescent="0.2">
      <c r="A1730" s="107" t="s">
        <v>6260</v>
      </c>
      <c r="D1730" s="107" t="s">
        <v>12771</v>
      </c>
      <c r="E1730" s="107">
        <f t="shared" ref="E1730:E1793" si="27">VALUE(D1730)</f>
        <v>2270008010</v>
      </c>
      <c r="F1730" s="107" t="s">
        <v>13306</v>
      </c>
      <c r="G1730" s="107" t="s">
        <v>15506</v>
      </c>
      <c r="H1730" s="107" t="s">
        <v>16413</v>
      </c>
      <c r="I1730" s="107" t="s">
        <v>16418</v>
      </c>
      <c r="K1730" s="109">
        <v>36504</v>
      </c>
      <c r="L1730" s="107" t="s">
        <v>6292</v>
      </c>
    </row>
    <row r="1731" spans="1:12" hidden="1" x14ac:dyDescent="0.2">
      <c r="A1731" s="107" t="s">
        <v>6260</v>
      </c>
      <c r="D1731" s="107" t="s">
        <v>12772</v>
      </c>
      <c r="E1731" s="107">
        <f t="shared" si="27"/>
        <v>2270009000</v>
      </c>
      <c r="F1731" s="107" t="s">
        <v>13306</v>
      </c>
      <c r="G1731" s="107" t="s">
        <v>15506</v>
      </c>
      <c r="H1731" s="107" t="s">
        <v>16420</v>
      </c>
      <c r="I1731" s="107" t="s">
        <v>6264</v>
      </c>
      <c r="J1731" s="109">
        <v>36504</v>
      </c>
    </row>
    <row r="1732" spans="1:12" hidden="1" x14ac:dyDescent="0.2">
      <c r="A1732" s="107" t="s">
        <v>6260</v>
      </c>
      <c r="D1732" s="107" t="s">
        <v>12773</v>
      </c>
      <c r="E1732" s="107">
        <f t="shared" si="27"/>
        <v>2270009010</v>
      </c>
      <c r="F1732" s="107" t="s">
        <v>13306</v>
      </c>
      <c r="G1732" s="107" t="s">
        <v>15506</v>
      </c>
      <c r="H1732" s="107" t="s">
        <v>16420</v>
      </c>
      <c r="I1732" s="107" t="s">
        <v>13574</v>
      </c>
      <c r="J1732" s="109">
        <v>36504</v>
      </c>
    </row>
    <row r="1733" spans="1:12" hidden="1" x14ac:dyDescent="0.2">
      <c r="A1733" s="107" t="s">
        <v>6260</v>
      </c>
      <c r="D1733" s="107" t="s">
        <v>12774</v>
      </c>
      <c r="E1733" s="107">
        <f t="shared" si="27"/>
        <v>2270010000</v>
      </c>
      <c r="F1733" s="107" t="s">
        <v>13306</v>
      </c>
      <c r="G1733" s="107" t="s">
        <v>15506</v>
      </c>
      <c r="H1733" s="107" t="s">
        <v>9219</v>
      </c>
      <c r="I1733" s="107" t="s">
        <v>6264</v>
      </c>
      <c r="J1733" s="109">
        <v>36504</v>
      </c>
    </row>
    <row r="1734" spans="1:12" hidden="1" x14ac:dyDescent="0.2">
      <c r="A1734" s="107" t="s">
        <v>6260</v>
      </c>
      <c r="D1734" s="107" t="s">
        <v>12775</v>
      </c>
      <c r="E1734" s="107">
        <f t="shared" si="27"/>
        <v>2270010010</v>
      </c>
      <c r="F1734" s="107" t="s">
        <v>13306</v>
      </c>
      <c r="G1734" s="107" t="s">
        <v>15506</v>
      </c>
      <c r="H1734" s="107" t="s">
        <v>9219</v>
      </c>
      <c r="I1734" s="107" t="s">
        <v>13577</v>
      </c>
      <c r="J1734" s="109">
        <v>36504</v>
      </c>
    </row>
    <row r="1735" spans="1:12" hidden="1" x14ac:dyDescent="0.2">
      <c r="A1735" s="107" t="s">
        <v>6260</v>
      </c>
      <c r="D1735" s="107" t="s">
        <v>12776</v>
      </c>
      <c r="E1735" s="107">
        <f t="shared" si="27"/>
        <v>2275000000</v>
      </c>
      <c r="F1735" s="107" t="s">
        <v>13306</v>
      </c>
      <c r="G1735" s="107" t="s">
        <v>12777</v>
      </c>
      <c r="H1735" s="107" t="s">
        <v>12778</v>
      </c>
      <c r="I1735" s="107" t="s">
        <v>15138</v>
      </c>
    </row>
    <row r="1736" spans="1:12" hidden="1" x14ac:dyDescent="0.2">
      <c r="A1736" s="107" t="s">
        <v>6260</v>
      </c>
      <c r="D1736" s="107" t="s">
        <v>12779</v>
      </c>
      <c r="E1736" s="107">
        <f t="shared" si="27"/>
        <v>2275001000</v>
      </c>
      <c r="F1736" s="107" t="s">
        <v>13306</v>
      </c>
      <c r="G1736" s="107" t="s">
        <v>12777</v>
      </c>
      <c r="H1736" s="107" t="s">
        <v>12780</v>
      </c>
      <c r="I1736" s="107" t="s">
        <v>15138</v>
      </c>
    </row>
    <row r="1737" spans="1:12" hidden="1" x14ac:dyDescent="0.2">
      <c r="A1737" s="107" t="s">
        <v>6260</v>
      </c>
      <c r="D1737" s="107" t="s">
        <v>12781</v>
      </c>
      <c r="E1737" s="107">
        <f t="shared" si="27"/>
        <v>2275020000</v>
      </c>
      <c r="F1737" s="107" t="s">
        <v>13306</v>
      </c>
      <c r="G1737" s="107" t="s">
        <v>12777</v>
      </c>
      <c r="H1737" s="107" t="s">
        <v>12782</v>
      </c>
      <c r="I1737" s="107" t="s">
        <v>12783</v>
      </c>
    </row>
    <row r="1738" spans="1:12" hidden="1" x14ac:dyDescent="0.2">
      <c r="A1738" s="107" t="s">
        <v>6260</v>
      </c>
      <c r="D1738" s="107" t="s">
        <v>12784</v>
      </c>
      <c r="E1738" s="107">
        <f t="shared" si="27"/>
        <v>2275050000</v>
      </c>
      <c r="F1738" s="107" t="s">
        <v>13306</v>
      </c>
      <c r="G1738" s="107" t="s">
        <v>12777</v>
      </c>
      <c r="H1738" s="107" t="s">
        <v>12785</v>
      </c>
      <c r="I1738" s="107" t="s">
        <v>15138</v>
      </c>
    </row>
    <row r="1739" spans="1:12" hidden="1" x14ac:dyDescent="0.2">
      <c r="A1739" s="107" t="s">
        <v>6260</v>
      </c>
      <c r="D1739" s="107" t="s">
        <v>12786</v>
      </c>
      <c r="E1739" s="107">
        <f t="shared" si="27"/>
        <v>2275060000</v>
      </c>
      <c r="F1739" s="107" t="s">
        <v>13306</v>
      </c>
      <c r="G1739" s="107" t="s">
        <v>12777</v>
      </c>
      <c r="H1739" s="107" t="s">
        <v>12787</v>
      </c>
      <c r="I1739" s="107" t="s">
        <v>15138</v>
      </c>
    </row>
    <row r="1740" spans="1:12" hidden="1" x14ac:dyDescent="0.2">
      <c r="A1740" s="107" t="s">
        <v>6260</v>
      </c>
      <c r="D1740" s="107" t="s">
        <v>12788</v>
      </c>
      <c r="E1740" s="107">
        <f t="shared" si="27"/>
        <v>2275070000</v>
      </c>
      <c r="F1740" s="107" t="s">
        <v>13306</v>
      </c>
      <c r="G1740" s="107" t="s">
        <v>12777</v>
      </c>
      <c r="H1740" s="107" t="s">
        <v>12789</v>
      </c>
      <c r="I1740" s="107" t="s">
        <v>15138</v>
      </c>
    </row>
    <row r="1741" spans="1:12" hidden="1" x14ac:dyDescent="0.2">
      <c r="A1741" s="107" t="s">
        <v>6260</v>
      </c>
      <c r="D1741" s="107" t="s">
        <v>12790</v>
      </c>
      <c r="E1741" s="107">
        <f t="shared" si="27"/>
        <v>2275085000</v>
      </c>
      <c r="F1741" s="107" t="s">
        <v>13306</v>
      </c>
      <c r="G1741" s="107" t="s">
        <v>12777</v>
      </c>
      <c r="H1741" s="107" t="s">
        <v>12791</v>
      </c>
      <c r="I1741" s="107" t="s">
        <v>15138</v>
      </c>
    </row>
    <row r="1742" spans="1:12" hidden="1" x14ac:dyDescent="0.2">
      <c r="A1742" s="107" t="s">
        <v>6260</v>
      </c>
      <c r="D1742" s="107" t="s">
        <v>12792</v>
      </c>
      <c r="E1742" s="107">
        <f t="shared" si="27"/>
        <v>2275900000</v>
      </c>
      <c r="F1742" s="107" t="s">
        <v>13306</v>
      </c>
      <c r="G1742" s="107" t="s">
        <v>12777</v>
      </c>
      <c r="H1742" s="107" t="s">
        <v>12793</v>
      </c>
      <c r="I1742" s="107" t="s">
        <v>12794</v>
      </c>
      <c r="K1742" s="109">
        <v>37459</v>
      </c>
      <c r="L1742" s="107" t="s">
        <v>12795</v>
      </c>
    </row>
    <row r="1743" spans="1:12" hidden="1" x14ac:dyDescent="0.2">
      <c r="A1743" s="107" t="s">
        <v>6260</v>
      </c>
      <c r="B1743" s="110" t="s">
        <v>10412</v>
      </c>
      <c r="D1743" s="107" t="s">
        <v>12796</v>
      </c>
      <c r="E1743" s="107">
        <f t="shared" si="27"/>
        <v>2275900101</v>
      </c>
      <c r="F1743" s="107" t="s">
        <v>13306</v>
      </c>
      <c r="G1743" s="107" t="s">
        <v>12777</v>
      </c>
      <c r="H1743" s="107" t="s">
        <v>12793</v>
      </c>
      <c r="I1743" s="107" t="s">
        <v>12797</v>
      </c>
    </row>
    <row r="1744" spans="1:12" hidden="1" x14ac:dyDescent="0.2">
      <c r="A1744" s="107" t="s">
        <v>6260</v>
      </c>
      <c r="B1744" s="110" t="s">
        <v>10412</v>
      </c>
      <c r="D1744" s="107" t="s">
        <v>12798</v>
      </c>
      <c r="E1744" s="107">
        <f t="shared" si="27"/>
        <v>2275900102</v>
      </c>
      <c r="F1744" s="107" t="s">
        <v>13306</v>
      </c>
      <c r="G1744" s="107" t="s">
        <v>12777</v>
      </c>
      <c r="H1744" s="107" t="s">
        <v>12793</v>
      </c>
      <c r="I1744" s="107" t="s">
        <v>12799</v>
      </c>
    </row>
    <row r="1745" spans="1:12" hidden="1" x14ac:dyDescent="0.2">
      <c r="A1745" s="107" t="s">
        <v>6260</v>
      </c>
      <c r="B1745" s="110" t="s">
        <v>10412</v>
      </c>
      <c r="D1745" s="107" t="s">
        <v>12800</v>
      </c>
      <c r="E1745" s="107">
        <f t="shared" si="27"/>
        <v>2275900103</v>
      </c>
      <c r="F1745" s="107" t="s">
        <v>13306</v>
      </c>
      <c r="G1745" s="107" t="s">
        <v>12777</v>
      </c>
      <c r="H1745" s="107" t="s">
        <v>12793</v>
      </c>
      <c r="I1745" s="107" t="s">
        <v>12801</v>
      </c>
    </row>
    <row r="1746" spans="1:12" hidden="1" x14ac:dyDescent="0.2">
      <c r="A1746" s="107" t="s">
        <v>6260</v>
      </c>
      <c r="B1746" s="110" t="s">
        <v>10412</v>
      </c>
      <c r="D1746" s="107" t="s">
        <v>16900</v>
      </c>
      <c r="E1746" s="107">
        <f t="shared" si="27"/>
        <v>2275900201</v>
      </c>
      <c r="F1746" s="107" t="s">
        <v>13306</v>
      </c>
      <c r="G1746" s="107" t="s">
        <v>12777</v>
      </c>
      <c r="H1746" s="107" t="s">
        <v>12793</v>
      </c>
      <c r="I1746" s="107" t="s">
        <v>13957</v>
      </c>
    </row>
    <row r="1747" spans="1:12" hidden="1" x14ac:dyDescent="0.2">
      <c r="A1747" s="107" t="s">
        <v>6260</v>
      </c>
      <c r="B1747" s="110" t="s">
        <v>10412</v>
      </c>
      <c r="D1747" s="107" t="s">
        <v>16901</v>
      </c>
      <c r="E1747" s="107">
        <f t="shared" si="27"/>
        <v>2275900202</v>
      </c>
      <c r="F1747" s="107" t="s">
        <v>13306</v>
      </c>
      <c r="G1747" s="107" t="s">
        <v>12777</v>
      </c>
      <c r="H1747" s="107" t="s">
        <v>12793</v>
      </c>
      <c r="I1747" s="107" t="s">
        <v>13959</v>
      </c>
    </row>
    <row r="1748" spans="1:12" hidden="1" x14ac:dyDescent="0.2">
      <c r="A1748" s="107" t="s">
        <v>6260</v>
      </c>
      <c r="B1748" s="110" t="s">
        <v>10412</v>
      </c>
      <c r="D1748" s="107" t="s">
        <v>16902</v>
      </c>
      <c r="E1748" s="107">
        <f t="shared" si="27"/>
        <v>2280000000</v>
      </c>
      <c r="F1748" s="107" t="s">
        <v>13306</v>
      </c>
      <c r="G1748" s="107" t="s">
        <v>16903</v>
      </c>
      <c r="H1748" s="107" t="s">
        <v>16904</v>
      </c>
      <c r="I1748" s="107" t="s">
        <v>16905</v>
      </c>
      <c r="J1748" s="109">
        <v>36504</v>
      </c>
      <c r="K1748" s="109">
        <v>37418</v>
      </c>
      <c r="L1748" s="107" t="s">
        <v>16906</v>
      </c>
    </row>
    <row r="1749" spans="1:12" hidden="1" x14ac:dyDescent="0.2">
      <c r="A1749" s="107" t="s">
        <v>6260</v>
      </c>
      <c r="D1749" s="107" t="s">
        <v>16907</v>
      </c>
      <c r="E1749" s="107">
        <f t="shared" si="27"/>
        <v>2280001000</v>
      </c>
      <c r="F1749" s="107" t="s">
        <v>13306</v>
      </c>
      <c r="G1749" s="107" t="s">
        <v>16903</v>
      </c>
      <c r="H1749" s="107" t="s">
        <v>15440</v>
      </c>
      <c r="I1749" s="107" t="s">
        <v>16905</v>
      </c>
    </row>
    <row r="1750" spans="1:12" hidden="1" x14ac:dyDescent="0.2">
      <c r="A1750" s="107" t="s">
        <v>6260</v>
      </c>
      <c r="B1750" s="110" t="s">
        <v>10412</v>
      </c>
      <c r="D1750" s="107" t="s">
        <v>16908</v>
      </c>
      <c r="E1750" s="107">
        <f t="shared" si="27"/>
        <v>2280001010</v>
      </c>
      <c r="F1750" s="107" t="s">
        <v>13306</v>
      </c>
      <c r="G1750" s="107" t="s">
        <v>16903</v>
      </c>
      <c r="H1750" s="107" t="s">
        <v>15440</v>
      </c>
      <c r="I1750" s="107" t="s">
        <v>16909</v>
      </c>
      <c r="K1750" s="109">
        <v>37418</v>
      </c>
      <c r="L1750" s="107" t="s">
        <v>16906</v>
      </c>
    </row>
    <row r="1751" spans="1:12" hidden="1" x14ac:dyDescent="0.2">
      <c r="A1751" s="107" t="s">
        <v>6260</v>
      </c>
      <c r="B1751" s="110" t="s">
        <v>10412</v>
      </c>
      <c r="D1751" s="107" t="s">
        <v>16910</v>
      </c>
      <c r="E1751" s="107">
        <f t="shared" si="27"/>
        <v>2280001020</v>
      </c>
      <c r="F1751" s="107" t="s">
        <v>13306</v>
      </c>
      <c r="G1751" s="107" t="s">
        <v>16903</v>
      </c>
      <c r="H1751" s="107" t="s">
        <v>15440</v>
      </c>
      <c r="I1751" s="107" t="s">
        <v>16911</v>
      </c>
      <c r="K1751" s="109">
        <v>37418</v>
      </c>
      <c r="L1751" s="107" t="s">
        <v>16906</v>
      </c>
    </row>
    <row r="1752" spans="1:12" hidden="1" x14ac:dyDescent="0.2">
      <c r="A1752" s="107" t="s">
        <v>6260</v>
      </c>
      <c r="B1752" s="110" t="s">
        <v>10412</v>
      </c>
      <c r="D1752" s="107" t="s">
        <v>16912</v>
      </c>
      <c r="E1752" s="107">
        <f t="shared" si="27"/>
        <v>2280001030</v>
      </c>
      <c r="F1752" s="107" t="s">
        <v>13306</v>
      </c>
      <c r="G1752" s="107" t="s">
        <v>16903</v>
      </c>
      <c r="H1752" s="107" t="s">
        <v>15440</v>
      </c>
      <c r="I1752" s="107" t="s">
        <v>16913</v>
      </c>
      <c r="K1752" s="109">
        <v>37418</v>
      </c>
      <c r="L1752" s="107" t="s">
        <v>16906</v>
      </c>
    </row>
    <row r="1753" spans="1:12" hidden="1" x14ac:dyDescent="0.2">
      <c r="A1753" s="107" t="s">
        <v>6260</v>
      </c>
      <c r="B1753" s="110" t="s">
        <v>10412</v>
      </c>
      <c r="D1753" s="107" t="s">
        <v>16914</v>
      </c>
      <c r="E1753" s="107">
        <f t="shared" si="27"/>
        <v>2280001040</v>
      </c>
      <c r="F1753" s="107" t="s">
        <v>13306</v>
      </c>
      <c r="G1753" s="107" t="s">
        <v>16903</v>
      </c>
      <c r="H1753" s="107" t="s">
        <v>15440</v>
      </c>
      <c r="I1753" s="107" t="s">
        <v>16915</v>
      </c>
      <c r="K1753" s="109">
        <v>37418</v>
      </c>
      <c r="L1753" s="107" t="s">
        <v>16906</v>
      </c>
    </row>
    <row r="1754" spans="1:12" hidden="1" x14ac:dyDescent="0.2">
      <c r="A1754" s="107" t="s">
        <v>6260</v>
      </c>
      <c r="B1754" s="110" t="s">
        <v>10412</v>
      </c>
      <c r="D1754" s="107" t="s">
        <v>16916</v>
      </c>
      <c r="E1754" s="107">
        <f t="shared" si="27"/>
        <v>2280002000</v>
      </c>
      <c r="F1754" s="107" t="s">
        <v>13306</v>
      </c>
      <c r="G1754" s="107" t="s">
        <v>16903</v>
      </c>
      <c r="H1754" s="107" t="s">
        <v>14636</v>
      </c>
      <c r="I1754" s="107" t="s">
        <v>16905</v>
      </c>
      <c r="K1754" s="109">
        <v>37418</v>
      </c>
      <c r="L1754" s="107" t="s">
        <v>16906</v>
      </c>
    </row>
    <row r="1755" spans="1:12" hidden="1" x14ac:dyDescent="0.2">
      <c r="A1755" s="107" t="s">
        <v>6260</v>
      </c>
      <c r="B1755" s="110" t="s">
        <v>10412</v>
      </c>
      <c r="D1755" s="107" t="s">
        <v>16917</v>
      </c>
      <c r="E1755" s="107">
        <f t="shared" si="27"/>
        <v>2280002010</v>
      </c>
      <c r="F1755" s="107" t="s">
        <v>13306</v>
      </c>
      <c r="G1755" s="107" t="s">
        <v>16903</v>
      </c>
      <c r="H1755" s="107" t="s">
        <v>14636</v>
      </c>
      <c r="I1755" s="107" t="s">
        <v>16909</v>
      </c>
      <c r="K1755" s="109">
        <v>37418</v>
      </c>
      <c r="L1755" s="107" t="s">
        <v>16906</v>
      </c>
    </row>
    <row r="1756" spans="1:12" hidden="1" x14ac:dyDescent="0.2">
      <c r="A1756" s="107" t="s">
        <v>6260</v>
      </c>
      <c r="B1756" s="110" t="s">
        <v>10412</v>
      </c>
      <c r="D1756" s="107" t="s">
        <v>16918</v>
      </c>
      <c r="E1756" s="107">
        <f t="shared" si="27"/>
        <v>2280002020</v>
      </c>
      <c r="F1756" s="107" t="s">
        <v>13306</v>
      </c>
      <c r="G1756" s="107" t="s">
        <v>16903</v>
      </c>
      <c r="H1756" s="107" t="s">
        <v>14636</v>
      </c>
      <c r="I1756" s="107" t="s">
        <v>16911</v>
      </c>
      <c r="K1756" s="109">
        <v>37418</v>
      </c>
      <c r="L1756" s="107" t="s">
        <v>16906</v>
      </c>
    </row>
    <row r="1757" spans="1:12" hidden="1" x14ac:dyDescent="0.2">
      <c r="A1757" s="107" t="s">
        <v>6260</v>
      </c>
      <c r="B1757" s="110" t="s">
        <v>10412</v>
      </c>
      <c r="D1757" s="107" t="s">
        <v>16919</v>
      </c>
      <c r="E1757" s="107">
        <f t="shared" si="27"/>
        <v>2280002030</v>
      </c>
      <c r="F1757" s="107" t="s">
        <v>13306</v>
      </c>
      <c r="G1757" s="107" t="s">
        <v>16903</v>
      </c>
      <c r="H1757" s="107" t="s">
        <v>14636</v>
      </c>
      <c r="I1757" s="107" t="s">
        <v>16913</v>
      </c>
      <c r="K1757" s="109">
        <v>37418</v>
      </c>
      <c r="L1757" s="107" t="s">
        <v>16906</v>
      </c>
    </row>
    <row r="1758" spans="1:12" hidden="1" x14ac:dyDescent="0.2">
      <c r="A1758" s="107" t="s">
        <v>6260</v>
      </c>
      <c r="B1758" s="110" t="s">
        <v>10412</v>
      </c>
      <c r="D1758" s="107" t="s">
        <v>16920</v>
      </c>
      <c r="E1758" s="107">
        <f t="shared" si="27"/>
        <v>2280002040</v>
      </c>
      <c r="F1758" s="107" t="s">
        <v>13306</v>
      </c>
      <c r="G1758" s="107" t="s">
        <v>16903</v>
      </c>
      <c r="H1758" s="107" t="s">
        <v>14636</v>
      </c>
      <c r="I1758" s="107" t="s">
        <v>16915</v>
      </c>
      <c r="K1758" s="109">
        <v>37418</v>
      </c>
      <c r="L1758" s="107" t="s">
        <v>16906</v>
      </c>
    </row>
    <row r="1759" spans="1:12" hidden="1" x14ac:dyDescent="0.2">
      <c r="A1759" s="107" t="s">
        <v>6260</v>
      </c>
      <c r="D1759" s="107" t="s">
        <v>16921</v>
      </c>
      <c r="E1759" s="107">
        <f t="shared" si="27"/>
        <v>2280002100</v>
      </c>
      <c r="F1759" s="107" t="s">
        <v>13306</v>
      </c>
      <c r="G1759" s="107" t="s">
        <v>16903</v>
      </c>
      <c r="H1759" s="107" t="s">
        <v>14636</v>
      </c>
      <c r="I1759" s="107" t="s">
        <v>16922</v>
      </c>
      <c r="J1759" s="109">
        <v>37418</v>
      </c>
    </row>
    <row r="1760" spans="1:12" hidden="1" x14ac:dyDescent="0.2">
      <c r="A1760" s="107" t="s">
        <v>6260</v>
      </c>
      <c r="D1760" s="107" t="s">
        <v>16923</v>
      </c>
      <c r="E1760" s="107">
        <f t="shared" si="27"/>
        <v>2280002200</v>
      </c>
      <c r="F1760" s="107" t="s">
        <v>13306</v>
      </c>
      <c r="G1760" s="107" t="s">
        <v>16903</v>
      </c>
      <c r="H1760" s="107" t="s">
        <v>14636</v>
      </c>
      <c r="I1760" s="107" t="s">
        <v>16924</v>
      </c>
      <c r="J1760" s="109">
        <v>37418</v>
      </c>
    </row>
    <row r="1761" spans="1:12" hidden="1" x14ac:dyDescent="0.2">
      <c r="A1761" s="107" t="s">
        <v>6260</v>
      </c>
      <c r="B1761" s="110" t="s">
        <v>10412</v>
      </c>
      <c r="D1761" s="107" t="s">
        <v>16925</v>
      </c>
      <c r="E1761" s="107">
        <f t="shared" si="27"/>
        <v>2280003000</v>
      </c>
      <c r="F1761" s="107" t="s">
        <v>13306</v>
      </c>
      <c r="G1761" s="107" t="s">
        <v>16903</v>
      </c>
      <c r="H1761" s="107" t="s">
        <v>16926</v>
      </c>
      <c r="I1761" s="107" t="s">
        <v>16905</v>
      </c>
      <c r="K1761" s="109">
        <v>37418</v>
      </c>
      <c r="L1761" s="107" t="s">
        <v>16906</v>
      </c>
    </row>
    <row r="1762" spans="1:12" hidden="1" x14ac:dyDescent="0.2">
      <c r="A1762" s="107" t="s">
        <v>6260</v>
      </c>
      <c r="B1762" s="110" t="s">
        <v>10412</v>
      </c>
      <c r="D1762" s="107" t="s">
        <v>16927</v>
      </c>
      <c r="E1762" s="107">
        <f t="shared" si="27"/>
        <v>2280003010</v>
      </c>
      <c r="F1762" s="107" t="s">
        <v>13306</v>
      </c>
      <c r="G1762" s="107" t="s">
        <v>16903</v>
      </c>
      <c r="H1762" s="107" t="s">
        <v>16926</v>
      </c>
      <c r="I1762" s="107" t="s">
        <v>16909</v>
      </c>
      <c r="K1762" s="109">
        <v>37418</v>
      </c>
      <c r="L1762" s="107" t="s">
        <v>16906</v>
      </c>
    </row>
    <row r="1763" spans="1:12" hidden="1" x14ac:dyDescent="0.2">
      <c r="A1763" s="107" t="s">
        <v>6260</v>
      </c>
      <c r="B1763" s="110" t="s">
        <v>10412</v>
      </c>
      <c r="D1763" s="107" t="s">
        <v>16928</v>
      </c>
      <c r="E1763" s="107">
        <f t="shared" si="27"/>
        <v>2280003020</v>
      </c>
      <c r="F1763" s="107" t="s">
        <v>13306</v>
      </c>
      <c r="G1763" s="107" t="s">
        <v>16903</v>
      </c>
      <c r="H1763" s="107" t="s">
        <v>16926</v>
      </c>
      <c r="I1763" s="107" t="s">
        <v>16911</v>
      </c>
      <c r="K1763" s="109">
        <v>37418</v>
      </c>
      <c r="L1763" s="107" t="s">
        <v>16906</v>
      </c>
    </row>
    <row r="1764" spans="1:12" hidden="1" x14ac:dyDescent="0.2">
      <c r="A1764" s="107" t="s">
        <v>6260</v>
      </c>
      <c r="B1764" s="110" t="s">
        <v>10412</v>
      </c>
      <c r="D1764" s="107" t="s">
        <v>16929</v>
      </c>
      <c r="E1764" s="107">
        <f t="shared" si="27"/>
        <v>2280003030</v>
      </c>
      <c r="F1764" s="107" t="s">
        <v>13306</v>
      </c>
      <c r="G1764" s="107" t="s">
        <v>16903</v>
      </c>
      <c r="H1764" s="107" t="s">
        <v>16926</v>
      </c>
      <c r="I1764" s="107" t="s">
        <v>16913</v>
      </c>
      <c r="K1764" s="109">
        <v>37418</v>
      </c>
      <c r="L1764" s="107" t="s">
        <v>16906</v>
      </c>
    </row>
    <row r="1765" spans="1:12" hidden="1" x14ac:dyDescent="0.2">
      <c r="A1765" s="107" t="s">
        <v>6260</v>
      </c>
      <c r="B1765" s="110" t="s">
        <v>10412</v>
      </c>
      <c r="D1765" s="107" t="s">
        <v>16930</v>
      </c>
      <c r="E1765" s="107">
        <f t="shared" si="27"/>
        <v>2280003040</v>
      </c>
      <c r="F1765" s="107" t="s">
        <v>13306</v>
      </c>
      <c r="G1765" s="107" t="s">
        <v>16903</v>
      </c>
      <c r="H1765" s="107" t="s">
        <v>16926</v>
      </c>
      <c r="I1765" s="107" t="s">
        <v>16915</v>
      </c>
      <c r="K1765" s="109">
        <v>37418</v>
      </c>
      <c r="L1765" s="107" t="s">
        <v>16906</v>
      </c>
    </row>
    <row r="1766" spans="1:12" hidden="1" x14ac:dyDescent="0.2">
      <c r="A1766" s="107" t="s">
        <v>6260</v>
      </c>
      <c r="D1766" s="107" t="s">
        <v>16931</v>
      </c>
      <c r="E1766" s="107">
        <f t="shared" si="27"/>
        <v>2280003100</v>
      </c>
      <c r="F1766" s="107" t="s">
        <v>13306</v>
      </c>
      <c r="G1766" s="107" t="s">
        <v>16903</v>
      </c>
      <c r="H1766" s="107" t="s">
        <v>16926</v>
      </c>
      <c r="I1766" s="107" t="s">
        <v>16922</v>
      </c>
      <c r="J1766" s="109">
        <v>37418</v>
      </c>
    </row>
    <row r="1767" spans="1:12" hidden="1" x14ac:dyDescent="0.2">
      <c r="A1767" s="107" t="s">
        <v>6260</v>
      </c>
      <c r="D1767" s="107" t="s">
        <v>16932</v>
      </c>
      <c r="E1767" s="107">
        <f t="shared" si="27"/>
        <v>2280003200</v>
      </c>
      <c r="F1767" s="107" t="s">
        <v>13306</v>
      </c>
      <c r="G1767" s="107" t="s">
        <v>16903</v>
      </c>
      <c r="H1767" s="107" t="s">
        <v>16926</v>
      </c>
      <c r="I1767" s="107" t="s">
        <v>16924</v>
      </c>
      <c r="J1767" s="109">
        <v>37418</v>
      </c>
    </row>
    <row r="1768" spans="1:12" hidden="1" x14ac:dyDescent="0.2">
      <c r="A1768" s="107" t="s">
        <v>6260</v>
      </c>
      <c r="D1768" s="107" t="s">
        <v>16933</v>
      </c>
      <c r="E1768" s="107">
        <f t="shared" si="27"/>
        <v>2280004000</v>
      </c>
      <c r="F1768" s="107" t="s">
        <v>13306</v>
      </c>
      <c r="G1768" s="107" t="s">
        <v>16903</v>
      </c>
      <c r="H1768" s="107" t="s">
        <v>13913</v>
      </c>
      <c r="I1768" s="107" t="s">
        <v>16905</v>
      </c>
    </row>
    <row r="1769" spans="1:12" hidden="1" x14ac:dyDescent="0.2">
      <c r="A1769" s="107" t="s">
        <v>6260</v>
      </c>
      <c r="B1769" s="110" t="s">
        <v>10412</v>
      </c>
      <c r="D1769" s="107" t="s">
        <v>16934</v>
      </c>
      <c r="E1769" s="107">
        <f t="shared" si="27"/>
        <v>2280004010</v>
      </c>
      <c r="F1769" s="107" t="s">
        <v>13306</v>
      </c>
      <c r="G1769" s="107" t="s">
        <v>16903</v>
      </c>
      <c r="H1769" s="107" t="s">
        <v>13913</v>
      </c>
      <c r="I1769" s="107" t="s">
        <v>16909</v>
      </c>
      <c r="K1769" s="109">
        <v>37418</v>
      </c>
      <c r="L1769" s="107" t="s">
        <v>16906</v>
      </c>
    </row>
    <row r="1770" spans="1:12" hidden="1" x14ac:dyDescent="0.2">
      <c r="A1770" s="107" t="s">
        <v>6260</v>
      </c>
      <c r="B1770" s="110" t="s">
        <v>10412</v>
      </c>
      <c r="D1770" s="107" t="s">
        <v>16935</v>
      </c>
      <c r="E1770" s="107">
        <f t="shared" si="27"/>
        <v>2280004020</v>
      </c>
      <c r="F1770" s="107" t="s">
        <v>13306</v>
      </c>
      <c r="G1770" s="107" t="s">
        <v>16903</v>
      </c>
      <c r="H1770" s="107" t="s">
        <v>13913</v>
      </c>
      <c r="I1770" s="107" t="s">
        <v>16911</v>
      </c>
      <c r="K1770" s="109">
        <v>37418</v>
      </c>
      <c r="L1770" s="107" t="s">
        <v>16906</v>
      </c>
    </row>
    <row r="1771" spans="1:12" hidden="1" x14ac:dyDescent="0.2">
      <c r="A1771" s="107" t="s">
        <v>6260</v>
      </c>
      <c r="B1771" s="110" t="s">
        <v>10412</v>
      </c>
      <c r="D1771" s="107" t="s">
        <v>16936</v>
      </c>
      <c r="E1771" s="107">
        <f t="shared" si="27"/>
        <v>2280004030</v>
      </c>
      <c r="F1771" s="107" t="s">
        <v>13306</v>
      </c>
      <c r="G1771" s="107" t="s">
        <v>16903</v>
      </c>
      <c r="H1771" s="107" t="s">
        <v>13913</v>
      </c>
      <c r="I1771" s="107" t="s">
        <v>16913</v>
      </c>
      <c r="K1771" s="109">
        <v>37418</v>
      </c>
      <c r="L1771" s="107" t="s">
        <v>16906</v>
      </c>
    </row>
    <row r="1772" spans="1:12" hidden="1" x14ac:dyDescent="0.2">
      <c r="A1772" s="107" t="s">
        <v>6260</v>
      </c>
      <c r="B1772" s="110" t="s">
        <v>10412</v>
      </c>
      <c r="D1772" s="107" t="s">
        <v>16937</v>
      </c>
      <c r="E1772" s="107">
        <f t="shared" si="27"/>
        <v>2280004040</v>
      </c>
      <c r="F1772" s="107" t="s">
        <v>13306</v>
      </c>
      <c r="G1772" s="107" t="s">
        <v>16903</v>
      </c>
      <c r="H1772" s="107" t="s">
        <v>13913</v>
      </c>
      <c r="I1772" s="107" t="s">
        <v>16915</v>
      </c>
      <c r="K1772" s="109">
        <v>37418</v>
      </c>
      <c r="L1772" s="107" t="s">
        <v>16906</v>
      </c>
    </row>
    <row r="1773" spans="1:12" hidden="1" x14ac:dyDescent="0.2">
      <c r="A1773" s="107" t="s">
        <v>6260</v>
      </c>
      <c r="D1773" s="107" t="s">
        <v>16938</v>
      </c>
      <c r="E1773" s="107">
        <f t="shared" si="27"/>
        <v>2282000000</v>
      </c>
      <c r="F1773" s="107" t="s">
        <v>13306</v>
      </c>
      <c r="G1773" s="107" t="s">
        <v>16939</v>
      </c>
      <c r="H1773" s="107" t="s">
        <v>16904</v>
      </c>
      <c r="I1773" s="107" t="s">
        <v>16905</v>
      </c>
      <c r="J1773" s="109">
        <v>36504</v>
      </c>
      <c r="K1773" s="109">
        <v>36504</v>
      </c>
      <c r="L1773" s="107" t="s">
        <v>16940</v>
      </c>
    </row>
    <row r="1774" spans="1:12" hidden="1" x14ac:dyDescent="0.2">
      <c r="A1774" s="107" t="s">
        <v>6260</v>
      </c>
      <c r="D1774" s="107" t="s">
        <v>16941</v>
      </c>
      <c r="E1774" s="107">
        <f t="shared" si="27"/>
        <v>2282005000</v>
      </c>
      <c r="F1774" s="107" t="s">
        <v>13306</v>
      </c>
      <c r="G1774" s="107" t="s">
        <v>16939</v>
      </c>
      <c r="H1774" s="107" t="s">
        <v>16942</v>
      </c>
      <c r="I1774" s="107" t="s">
        <v>15138</v>
      </c>
    </row>
    <row r="1775" spans="1:12" hidden="1" x14ac:dyDescent="0.2">
      <c r="A1775" s="107" t="s">
        <v>6260</v>
      </c>
      <c r="D1775" s="107" t="s">
        <v>16943</v>
      </c>
      <c r="E1775" s="107">
        <f t="shared" si="27"/>
        <v>2282005005</v>
      </c>
      <c r="F1775" s="107" t="s">
        <v>13306</v>
      </c>
      <c r="G1775" s="107" t="s">
        <v>16939</v>
      </c>
      <c r="H1775" s="107" t="s">
        <v>16942</v>
      </c>
      <c r="I1775" s="107" t="s">
        <v>16944</v>
      </c>
      <c r="K1775" s="109">
        <v>36504</v>
      </c>
      <c r="L1775" s="107" t="s">
        <v>6292</v>
      </c>
    </row>
    <row r="1776" spans="1:12" hidden="1" x14ac:dyDescent="0.2">
      <c r="A1776" s="107" t="s">
        <v>6260</v>
      </c>
      <c r="D1776" s="107" t="s">
        <v>16945</v>
      </c>
      <c r="E1776" s="107">
        <f t="shared" si="27"/>
        <v>2282005010</v>
      </c>
      <c r="F1776" s="107" t="s">
        <v>13306</v>
      </c>
      <c r="G1776" s="107" t="s">
        <v>16939</v>
      </c>
      <c r="H1776" s="107" t="s">
        <v>16942</v>
      </c>
      <c r="I1776" s="107" t="s">
        <v>16946</v>
      </c>
    </row>
    <row r="1777" spans="1:12" hidden="1" x14ac:dyDescent="0.2">
      <c r="A1777" s="107" t="s">
        <v>6260</v>
      </c>
      <c r="D1777" s="107" t="s">
        <v>16947</v>
      </c>
      <c r="E1777" s="107">
        <f t="shared" si="27"/>
        <v>2282005015</v>
      </c>
      <c r="F1777" s="107" t="s">
        <v>13306</v>
      </c>
      <c r="G1777" s="107" t="s">
        <v>16939</v>
      </c>
      <c r="H1777" s="107" t="s">
        <v>16942</v>
      </c>
      <c r="I1777" s="107" t="s">
        <v>16948</v>
      </c>
      <c r="K1777" s="109">
        <v>36504</v>
      </c>
      <c r="L1777" s="107" t="s">
        <v>16949</v>
      </c>
    </row>
    <row r="1778" spans="1:12" hidden="1" x14ac:dyDescent="0.2">
      <c r="A1778" s="107" t="s">
        <v>6260</v>
      </c>
      <c r="D1778" s="107" t="s">
        <v>16950</v>
      </c>
      <c r="E1778" s="107">
        <f t="shared" si="27"/>
        <v>2282005020</v>
      </c>
      <c r="F1778" s="107" t="s">
        <v>13306</v>
      </c>
      <c r="G1778" s="107" t="s">
        <v>16939</v>
      </c>
      <c r="H1778" s="107" t="s">
        <v>16942</v>
      </c>
      <c r="I1778" s="107" t="s">
        <v>16951</v>
      </c>
      <c r="K1778" s="109">
        <v>36504</v>
      </c>
      <c r="L1778" s="107" t="s">
        <v>6292</v>
      </c>
    </row>
    <row r="1779" spans="1:12" hidden="1" x14ac:dyDescent="0.2">
      <c r="A1779" s="107" t="s">
        <v>6260</v>
      </c>
      <c r="D1779" s="107" t="s">
        <v>16952</v>
      </c>
      <c r="E1779" s="107">
        <f t="shared" si="27"/>
        <v>2282005025</v>
      </c>
      <c r="F1779" s="107" t="s">
        <v>13306</v>
      </c>
      <c r="G1779" s="107" t="s">
        <v>16939</v>
      </c>
      <c r="H1779" s="107" t="s">
        <v>16942</v>
      </c>
      <c r="I1779" s="107" t="s">
        <v>16953</v>
      </c>
      <c r="K1779" s="109">
        <v>36504</v>
      </c>
      <c r="L1779" s="107" t="s">
        <v>6292</v>
      </c>
    </row>
    <row r="1780" spans="1:12" hidden="1" x14ac:dyDescent="0.2">
      <c r="A1780" s="107" t="s">
        <v>6260</v>
      </c>
      <c r="D1780" s="107" t="s">
        <v>16954</v>
      </c>
      <c r="E1780" s="107">
        <f t="shared" si="27"/>
        <v>2282010000</v>
      </c>
      <c r="F1780" s="107" t="s">
        <v>13306</v>
      </c>
      <c r="G1780" s="107" t="s">
        <v>16939</v>
      </c>
      <c r="H1780" s="107" t="s">
        <v>16955</v>
      </c>
      <c r="I1780" s="107" t="s">
        <v>15138</v>
      </c>
    </row>
    <row r="1781" spans="1:12" hidden="1" x14ac:dyDescent="0.2">
      <c r="A1781" s="107" t="s">
        <v>6260</v>
      </c>
      <c r="D1781" s="107" t="s">
        <v>16956</v>
      </c>
      <c r="E1781" s="107">
        <f t="shared" si="27"/>
        <v>2282010005</v>
      </c>
      <c r="F1781" s="107" t="s">
        <v>13306</v>
      </c>
      <c r="G1781" s="107" t="s">
        <v>16939</v>
      </c>
      <c r="H1781" s="107" t="s">
        <v>16955</v>
      </c>
      <c r="I1781" s="107" t="s">
        <v>16957</v>
      </c>
      <c r="K1781" s="109">
        <v>36504</v>
      </c>
      <c r="L1781" s="107" t="s">
        <v>16958</v>
      </c>
    </row>
    <row r="1782" spans="1:12" hidden="1" x14ac:dyDescent="0.2">
      <c r="A1782" s="107" t="s">
        <v>6260</v>
      </c>
      <c r="D1782" s="107" t="s">
        <v>16959</v>
      </c>
      <c r="E1782" s="107">
        <f t="shared" si="27"/>
        <v>2282010010</v>
      </c>
      <c r="F1782" s="107" t="s">
        <v>13306</v>
      </c>
      <c r="G1782" s="107" t="s">
        <v>16939</v>
      </c>
      <c r="H1782" s="107" t="s">
        <v>16955</v>
      </c>
      <c r="I1782" s="107" t="s">
        <v>16960</v>
      </c>
      <c r="K1782" s="109">
        <v>36504</v>
      </c>
      <c r="L1782" s="107" t="s">
        <v>6292</v>
      </c>
    </row>
    <row r="1783" spans="1:12" hidden="1" x14ac:dyDescent="0.2">
      <c r="A1783" s="107" t="s">
        <v>6260</v>
      </c>
      <c r="D1783" s="107" t="s">
        <v>16961</v>
      </c>
      <c r="E1783" s="107">
        <f t="shared" si="27"/>
        <v>2282010015</v>
      </c>
      <c r="F1783" s="107" t="s">
        <v>13306</v>
      </c>
      <c r="G1783" s="107" t="s">
        <v>16939</v>
      </c>
      <c r="H1783" s="107" t="s">
        <v>16955</v>
      </c>
      <c r="I1783" s="107" t="s">
        <v>16962</v>
      </c>
      <c r="K1783" s="109">
        <v>36504</v>
      </c>
      <c r="L1783" s="107" t="s">
        <v>6292</v>
      </c>
    </row>
    <row r="1784" spans="1:12" hidden="1" x14ac:dyDescent="0.2">
      <c r="A1784" s="107" t="s">
        <v>6260</v>
      </c>
      <c r="D1784" s="107" t="s">
        <v>16963</v>
      </c>
      <c r="E1784" s="107">
        <f t="shared" si="27"/>
        <v>2282010020</v>
      </c>
      <c r="F1784" s="107" t="s">
        <v>13306</v>
      </c>
      <c r="G1784" s="107" t="s">
        <v>16939</v>
      </c>
      <c r="H1784" s="107" t="s">
        <v>16955</v>
      </c>
      <c r="I1784" s="107" t="s">
        <v>16951</v>
      </c>
      <c r="K1784" s="109">
        <v>36504</v>
      </c>
      <c r="L1784" s="107" t="s">
        <v>6292</v>
      </c>
    </row>
    <row r="1785" spans="1:12" hidden="1" x14ac:dyDescent="0.2">
      <c r="A1785" s="107" t="s">
        <v>6260</v>
      </c>
      <c r="D1785" s="107" t="s">
        <v>16964</v>
      </c>
      <c r="E1785" s="107">
        <f t="shared" si="27"/>
        <v>2282010025</v>
      </c>
      <c r="F1785" s="107" t="s">
        <v>13306</v>
      </c>
      <c r="G1785" s="107" t="s">
        <v>16939</v>
      </c>
      <c r="H1785" s="107" t="s">
        <v>16955</v>
      </c>
      <c r="I1785" s="107" t="s">
        <v>16953</v>
      </c>
      <c r="K1785" s="109">
        <v>36504</v>
      </c>
      <c r="L1785" s="107" t="s">
        <v>6292</v>
      </c>
    </row>
    <row r="1786" spans="1:12" hidden="1" x14ac:dyDescent="0.2">
      <c r="A1786" s="107" t="s">
        <v>6260</v>
      </c>
      <c r="D1786" s="107" t="s">
        <v>16965</v>
      </c>
      <c r="E1786" s="107">
        <f t="shared" si="27"/>
        <v>2282020000</v>
      </c>
      <c r="F1786" s="107" t="s">
        <v>13306</v>
      </c>
      <c r="G1786" s="107" t="s">
        <v>16939</v>
      </c>
      <c r="H1786" s="107" t="s">
        <v>14636</v>
      </c>
      <c r="I1786" s="107" t="s">
        <v>15138</v>
      </c>
    </row>
    <row r="1787" spans="1:12" hidden="1" x14ac:dyDescent="0.2">
      <c r="A1787" s="107" t="s">
        <v>6260</v>
      </c>
      <c r="D1787" s="107" t="s">
        <v>16966</v>
      </c>
      <c r="E1787" s="107">
        <f t="shared" si="27"/>
        <v>2282020005</v>
      </c>
      <c r="F1787" s="107" t="s">
        <v>13306</v>
      </c>
      <c r="G1787" s="107" t="s">
        <v>16939</v>
      </c>
      <c r="H1787" s="107" t="s">
        <v>14636</v>
      </c>
      <c r="I1787" s="107" t="s">
        <v>16957</v>
      </c>
      <c r="K1787" s="109">
        <v>36504</v>
      </c>
      <c r="L1787" s="107" t="s">
        <v>16958</v>
      </c>
    </row>
    <row r="1788" spans="1:12" hidden="1" x14ac:dyDescent="0.2">
      <c r="A1788" s="107" t="s">
        <v>6260</v>
      </c>
      <c r="D1788" s="107" t="s">
        <v>16967</v>
      </c>
      <c r="E1788" s="107">
        <f t="shared" si="27"/>
        <v>2282020010</v>
      </c>
      <c r="F1788" s="107" t="s">
        <v>13306</v>
      </c>
      <c r="G1788" s="107" t="s">
        <v>16939</v>
      </c>
      <c r="H1788" s="107" t="s">
        <v>14636</v>
      </c>
      <c r="I1788" s="107" t="s">
        <v>16946</v>
      </c>
    </row>
    <row r="1789" spans="1:12" hidden="1" x14ac:dyDescent="0.2">
      <c r="A1789" s="107" t="s">
        <v>6260</v>
      </c>
      <c r="D1789" s="107" t="s">
        <v>16968</v>
      </c>
      <c r="E1789" s="107">
        <f t="shared" si="27"/>
        <v>2282020015</v>
      </c>
      <c r="F1789" s="107" t="s">
        <v>13306</v>
      </c>
      <c r="G1789" s="107" t="s">
        <v>16939</v>
      </c>
      <c r="H1789" s="107" t="s">
        <v>14636</v>
      </c>
      <c r="I1789" s="107" t="s">
        <v>16969</v>
      </c>
      <c r="K1789" s="109">
        <v>36504</v>
      </c>
      <c r="L1789" s="107" t="s">
        <v>6292</v>
      </c>
    </row>
    <row r="1790" spans="1:12" hidden="1" x14ac:dyDescent="0.2">
      <c r="A1790" s="107" t="s">
        <v>6260</v>
      </c>
      <c r="D1790" s="107" t="s">
        <v>16970</v>
      </c>
      <c r="E1790" s="107">
        <f t="shared" si="27"/>
        <v>2282020020</v>
      </c>
      <c r="F1790" s="107" t="s">
        <v>13306</v>
      </c>
      <c r="G1790" s="107" t="s">
        <v>16939</v>
      </c>
      <c r="H1790" s="107" t="s">
        <v>14636</v>
      </c>
      <c r="I1790" s="107" t="s">
        <v>16951</v>
      </c>
      <c r="K1790" s="109">
        <v>36504</v>
      </c>
      <c r="L1790" s="107" t="s">
        <v>6292</v>
      </c>
    </row>
    <row r="1791" spans="1:12" hidden="1" x14ac:dyDescent="0.2">
      <c r="A1791" s="107" t="s">
        <v>6260</v>
      </c>
      <c r="D1791" s="107" t="s">
        <v>16971</v>
      </c>
      <c r="E1791" s="107">
        <f t="shared" si="27"/>
        <v>2282020025</v>
      </c>
      <c r="F1791" s="107" t="s">
        <v>13306</v>
      </c>
      <c r="G1791" s="107" t="s">
        <v>16939</v>
      </c>
      <c r="H1791" s="107" t="s">
        <v>14636</v>
      </c>
      <c r="I1791" s="107" t="s">
        <v>16972</v>
      </c>
    </row>
    <row r="1792" spans="1:12" hidden="1" x14ac:dyDescent="0.2">
      <c r="A1792" s="107" t="s">
        <v>6260</v>
      </c>
      <c r="B1792" s="110" t="s">
        <v>10412</v>
      </c>
      <c r="D1792" s="107" t="s">
        <v>16973</v>
      </c>
      <c r="E1792" s="107">
        <f t="shared" si="27"/>
        <v>2283002000</v>
      </c>
      <c r="F1792" s="107" t="s">
        <v>13306</v>
      </c>
      <c r="G1792" s="107" t="s">
        <v>16974</v>
      </c>
      <c r="H1792" s="107" t="s">
        <v>14636</v>
      </c>
      <c r="I1792" s="107" t="s">
        <v>16975</v>
      </c>
      <c r="J1792" s="109">
        <v>36504</v>
      </c>
      <c r="K1792" s="109">
        <v>36504</v>
      </c>
      <c r="L1792" s="107" t="s">
        <v>6292</v>
      </c>
    </row>
    <row r="1793" spans="1:12" hidden="1" x14ac:dyDescent="0.2">
      <c r="A1793" s="107" t="s">
        <v>6260</v>
      </c>
      <c r="B1793" s="110" t="s">
        <v>10412</v>
      </c>
      <c r="D1793" s="107" t="s">
        <v>16976</v>
      </c>
      <c r="E1793" s="107">
        <f t="shared" si="27"/>
        <v>2285000000</v>
      </c>
      <c r="F1793" s="107" t="s">
        <v>13306</v>
      </c>
      <c r="G1793" s="107" t="s">
        <v>16977</v>
      </c>
      <c r="H1793" s="107" t="s">
        <v>16904</v>
      </c>
      <c r="I1793" s="107" t="s">
        <v>15138</v>
      </c>
      <c r="J1793" s="109">
        <v>36504</v>
      </c>
      <c r="K1793" s="109">
        <v>37418</v>
      </c>
      <c r="L1793" s="107" t="s">
        <v>16906</v>
      </c>
    </row>
    <row r="1794" spans="1:12" hidden="1" x14ac:dyDescent="0.2">
      <c r="A1794" s="107" t="s">
        <v>6260</v>
      </c>
      <c r="B1794" s="110" t="s">
        <v>10412</v>
      </c>
      <c r="D1794" s="107" t="s">
        <v>16978</v>
      </c>
      <c r="E1794" s="107">
        <f t="shared" ref="E1794:E1857" si="28">VALUE(D1794)</f>
        <v>2285002000</v>
      </c>
      <c r="F1794" s="107" t="s">
        <v>13306</v>
      </c>
      <c r="G1794" s="107" t="s">
        <v>16977</v>
      </c>
      <c r="H1794" s="107" t="s">
        <v>14636</v>
      </c>
      <c r="I1794" s="107" t="s">
        <v>15138</v>
      </c>
      <c r="K1794" s="109">
        <v>37418</v>
      </c>
      <c r="L1794" s="107" t="s">
        <v>16906</v>
      </c>
    </row>
    <row r="1795" spans="1:12" hidden="1" x14ac:dyDescent="0.2">
      <c r="A1795" s="107" t="s">
        <v>6260</v>
      </c>
      <c r="B1795" s="110" t="s">
        <v>10412</v>
      </c>
      <c r="D1795" s="107" t="s">
        <v>16979</v>
      </c>
      <c r="E1795" s="107">
        <f t="shared" si="28"/>
        <v>2285002005</v>
      </c>
      <c r="F1795" s="107" t="s">
        <v>13306</v>
      </c>
      <c r="G1795" s="107" t="s">
        <v>16977</v>
      </c>
      <c r="H1795" s="107" t="s">
        <v>14636</v>
      </c>
      <c r="I1795" s="107" t="s">
        <v>16783</v>
      </c>
      <c r="K1795" s="109">
        <v>37418</v>
      </c>
      <c r="L1795" s="107" t="s">
        <v>16784</v>
      </c>
    </row>
    <row r="1796" spans="1:12" hidden="1" x14ac:dyDescent="0.2">
      <c r="A1796" s="107" t="s">
        <v>6260</v>
      </c>
      <c r="D1796" s="107" t="s">
        <v>16785</v>
      </c>
      <c r="E1796" s="107">
        <f t="shared" si="28"/>
        <v>2285002006</v>
      </c>
      <c r="F1796" s="107" t="s">
        <v>13306</v>
      </c>
      <c r="G1796" s="107" t="s">
        <v>16977</v>
      </c>
      <c r="H1796" s="107" t="s">
        <v>14636</v>
      </c>
      <c r="I1796" s="107" t="s">
        <v>16786</v>
      </c>
      <c r="J1796" s="109">
        <v>37418</v>
      </c>
    </row>
    <row r="1797" spans="1:12" hidden="1" x14ac:dyDescent="0.2">
      <c r="A1797" s="107" t="s">
        <v>6260</v>
      </c>
      <c r="D1797" s="107" t="s">
        <v>16787</v>
      </c>
      <c r="E1797" s="107">
        <f t="shared" si="28"/>
        <v>2285002007</v>
      </c>
      <c r="F1797" s="107" t="s">
        <v>13306</v>
      </c>
      <c r="G1797" s="107" t="s">
        <v>16977</v>
      </c>
      <c r="H1797" s="107" t="s">
        <v>14636</v>
      </c>
      <c r="I1797" s="107" t="s">
        <v>16788</v>
      </c>
      <c r="J1797" s="109">
        <v>37418</v>
      </c>
    </row>
    <row r="1798" spans="1:12" hidden="1" x14ac:dyDescent="0.2">
      <c r="A1798" s="107" t="s">
        <v>6260</v>
      </c>
      <c r="D1798" s="107" t="s">
        <v>16789</v>
      </c>
      <c r="E1798" s="107">
        <f t="shared" si="28"/>
        <v>2285002008</v>
      </c>
      <c r="F1798" s="107" t="s">
        <v>13306</v>
      </c>
      <c r="G1798" s="107" t="s">
        <v>16977</v>
      </c>
      <c r="H1798" s="107" t="s">
        <v>14636</v>
      </c>
      <c r="I1798" s="107" t="s">
        <v>16790</v>
      </c>
      <c r="J1798" s="109">
        <v>37418</v>
      </c>
    </row>
    <row r="1799" spans="1:12" hidden="1" x14ac:dyDescent="0.2">
      <c r="A1799" s="107" t="s">
        <v>6260</v>
      </c>
      <c r="D1799" s="107" t="s">
        <v>16791</v>
      </c>
      <c r="E1799" s="107">
        <f t="shared" si="28"/>
        <v>2285002009</v>
      </c>
      <c r="F1799" s="107" t="s">
        <v>13306</v>
      </c>
      <c r="G1799" s="107" t="s">
        <v>16977</v>
      </c>
      <c r="H1799" s="107" t="s">
        <v>14636</v>
      </c>
      <c r="I1799" s="107" t="s">
        <v>16792</v>
      </c>
      <c r="J1799" s="109">
        <v>37418</v>
      </c>
    </row>
    <row r="1800" spans="1:12" hidden="1" x14ac:dyDescent="0.2">
      <c r="A1800" s="107" t="s">
        <v>6260</v>
      </c>
      <c r="D1800" s="107" t="s">
        <v>16793</v>
      </c>
      <c r="E1800" s="107">
        <f t="shared" si="28"/>
        <v>2285002010</v>
      </c>
      <c r="F1800" s="107" t="s">
        <v>13306</v>
      </c>
      <c r="G1800" s="107" t="s">
        <v>16977</v>
      </c>
      <c r="H1800" s="107" t="s">
        <v>14636</v>
      </c>
      <c r="I1800" s="107" t="s">
        <v>16794</v>
      </c>
    </row>
    <row r="1801" spans="1:12" hidden="1" x14ac:dyDescent="0.2">
      <c r="A1801" s="107" t="s">
        <v>6260</v>
      </c>
      <c r="D1801" s="107" t="s">
        <v>16795</v>
      </c>
      <c r="E1801" s="107">
        <f t="shared" si="28"/>
        <v>2285002015</v>
      </c>
      <c r="F1801" s="107" t="s">
        <v>13306</v>
      </c>
      <c r="G1801" s="107" t="s">
        <v>16977</v>
      </c>
      <c r="H1801" s="107" t="s">
        <v>14636</v>
      </c>
      <c r="I1801" s="107" t="s">
        <v>16796</v>
      </c>
      <c r="J1801" s="109">
        <v>36504</v>
      </c>
    </row>
    <row r="1802" spans="1:12" hidden="1" x14ac:dyDescent="0.2">
      <c r="A1802" s="107" t="s">
        <v>6260</v>
      </c>
      <c r="D1802" s="107" t="s">
        <v>16797</v>
      </c>
      <c r="E1802" s="107">
        <f t="shared" si="28"/>
        <v>2285003015</v>
      </c>
      <c r="F1802" s="107" t="s">
        <v>13306</v>
      </c>
      <c r="G1802" s="107" t="s">
        <v>16977</v>
      </c>
      <c r="H1802" s="107" t="s">
        <v>16798</v>
      </c>
      <c r="I1802" s="107" t="s">
        <v>16796</v>
      </c>
      <c r="J1802" s="109">
        <v>36504</v>
      </c>
    </row>
    <row r="1803" spans="1:12" hidden="1" x14ac:dyDescent="0.2">
      <c r="A1803" s="107" t="s">
        <v>6260</v>
      </c>
      <c r="D1803" s="107" t="s">
        <v>16799</v>
      </c>
      <c r="E1803" s="107">
        <f t="shared" si="28"/>
        <v>2285004015</v>
      </c>
      <c r="F1803" s="107" t="s">
        <v>13306</v>
      </c>
      <c r="G1803" s="107" t="s">
        <v>16977</v>
      </c>
      <c r="H1803" s="107" t="s">
        <v>16800</v>
      </c>
      <c r="I1803" s="107" t="s">
        <v>16796</v>
      </c>
      <c r="J1803" s="109">
        <v>36504</v>
      </c>
    </row>
    <row r="1804" spans="1:12" hidden="1" x14ac:dyDescent="0.2">
      <c r="A1804" s="107" t="s">
        <v>6260</v>
      </c>
      <c r="D1804" s="107" t="s">
        <v>16801</v>
      </c>
      <c r="E1804" s="107">
        <f t="shared" si="28"/>
        <v>2285006015</v>
      </c>
      <c r="F1804" s="107" t="s">
        <v>13306</v>
      </c>
      <c r="G1804" s="107" t="s">
        <v>16977</v>
      </c>
      <c r="H1804" s="107" t="s">
        <v>15351</v>
      </c>
      <c r="I1804" s="107" t="s">
        <v>16796</v>
      </c>
      <c r="J1804" s="109">
        <v>36504</v>
      </c>
    </row>
    <row r="1805" spans="1:12" hidden="1" x14ac:dyDescent="0.2">
      <c r="A1805" s="107" t="s">
        <v>6260</v>
      </c>
      <c r="D1805" s="107" t="s">
        <v>16802</v>
      </c>
      <c r="E1805" s="107">
        <f t="shared" si="28"/>
        <v>2285008015</v>
      </c>
      <c r="F1805" s="107" t="s">
        <v>13306</v>
      </c>
      <c r="G1805" s="107" t="s">
        <v>16977</v>
      </c>
      <c r="H1805" s="107" t="s">
        <v>12434</v>
      </c>
      <c r="I1805" s="107" t="s">
        <v>16796</v>
      </c>
      <c r="J1805" s="109">
        <v>36504</v>
      </c>
    </row>
    <row r="1806" spans="1:12" hidden="1" x14ac:dyDescent="0.2">
      <c r="A1806" s="110" t="s">
        <v>16803</v>
      </c>
      <c r="D1806" s="107" t="s">
        <v>16804</v>
      </c>
      <c r="E1806" s="107">
        <f t="shared" si="28"/>
        <v>2201001000</v>
      </c>
      <c r="F1806" s="107" t="s">
        <v>13306</v>
      </c>
      <c r="G1806" s="107" t="s">
        <v>16805</v>
      </c>
      <c r="H1806" s="107" t="s">
        <v>16806</v>
      </c>
      <c r="I1806" s="107" t="s">
        <v>16807</v>
      </c>
    </row>
    <row r="1807" spans="1:12" hidden="1" x14ac:dyDescent="0.2">
      <c r="A1807" s="110" t="s">
        <v>16803</v>
      </c>
      <c r="D1807" s="107" t="s">
        <v>16808</v>
      </c>
      <c r="E1807" s="107">
        <f t="shared" si="28"/>
        <v>2201001110</v>
      </c>
      <c r="F1807" s="107" t="s">
        <v>13306</v>
      </c>
      <c r="G1807" s="107" t="s">
        <v>16805</v>
      </c>
      <c r="H1807" s="107" t="s">
        <v>16806</v>
      </c>
      <c r="I1807" s="107" t="s">
        <v>16809</v>
      </c>
    </row>
    <row r="1808" spans="1:12" hidden="1" x14ac:dyDescent="0.2">
      <c r="A1808" s="110" t="s">
        <v>16803</v>
      </c>
      <c r="D1808" s="107" t="s">
        <v>16810</v>
      </c>
      <c r="E1808" s="107">
        <f t="shared" si="28"/>
        <v>2201001130</v>
      </c>
      <c r="F1808" s="107" t="s">
        <v>13306</v>
      </c>
      <c r="G1808" s="107" t="s">
        <v>16805</v>
      </c>
      <c r="H1808" s="107" t="s">
        <v>16806</v>
      </c>
      <c r="I1808" s="107" t="s">
        <v>16811</v>
      </c>
    </row>
    <row r="1809" spans="1:12" hidden="1" x14ac:dyDescent="0.2">
      <c r="A1809" s="110" t="s">
        <v>16803</v>
      </c>
      <c r="D1809" s="107" t="s">
        <v>16812</v>
      </c>
      <c r="E1809" s="107">
        <f t="shared" si="28"/>
        <v>2201001150</v>
      </c>
      <c r="F1809" s="107" t="s">
        <v>13306</v>
      </c>
      <c r="G1809" s="107" t="s">
        <v>16805</v>
      </c>
      <c r="H1809" s="107" t="s">
        <v>16806</v>
      </c>
      <c r="I1809" s="107" t="s">
        <v>16813</v>
      </c>
    </row>
    <row r="1810" spans="1:12" hidden="1" x14ac:dyDescent="0.2">
      <c r="A1810" s="110" t="s">
        <v>16803</v>
      </c>
      <c r="D1810" s="107" t="s">
        <v>16814</v>
      </c>
      <c r="E1810" s="107">
        <f t="shared" si="28"/>
        <v>2201001170</v>
      </c>
      <c r="F1810" s="107" t="s">
        <v>13306</v>
      </c>
      <c r="G1810" s="107" t="s">
        <v>16805</v>
      </c>
      <c r="H1810" s="107" t="s">
        <v>16806</v>
      </c>
      <c r="I1810" s="107" t="s">
        <v>16815</v>
      </c>
    </row>
    <row r="1811" spans="1:12" hidden="1" x14ac:dyDescent="0.2">
      <c r="A1811" s="110" t="s">
        <v>16803</v>
      </c>
      <c r="D1811" s="107" t="s">
        <v>16816</v>
      </c>
      <c r="E1811" s="107">
        <f t="shared" si="28"/>
        <v>2201001190</v>
      </c>
      <c r="F1811" s="107" t="s">
        <v>13306</v>
      </c>
      <c r="G1811" s="107" t="s">
        <v>16805</v>
      </c>
      <c r="H1811" s="107" t="s">
        <v>16806</v>
      </c>
      <c r="I1811" s="107" t="s">
        <v>16817</v>
      </c>
    </row>
    <row r="1812" spans="1:12" hidden="1" x14ac:dyDescent="0.2">
      <c r="A1812" s="110" t="s">
        <v>16803</v>
      </c>
      <c r="D1812" s="107" t="s">
        <v>16818</v>
      </c>
      <c r="E1812" s="107">
        <f t="shared" si="28"/>
        <v>2201001210</v>
      </c>
      <c r="F1812" s="107" t="s">
        <v>13306</v>
      </c>
      <c r="G1812" s="107" t="s">
        <v>16805</v>
      </c>
      <c r="H1812" s="107" t="s">
        <v>16806</v>
      </c>
      <c r="I1812" s="107" t="s">
        <v>16819</v>
      </c>
    </row>
    <row r="1813" spans="1:12" hidden="1" x14ac:dyDescent="0.2">
      <c r="A1813" s="110" t="s">
        <v>16803</v>
      </c>
      <c r="D1813" s="107" t="s">
        <v>16820</v>
      </c>
      <c r="E1813" s="107">
        <f t="shared" si="28"/>
        <v>2201001230</v>
      </c>
      <c r="F1813" s="107" t="s">
        <v>13306</v>
      </c>
      <c r="G1813" s="107" t="s">
        <v>16805</v>
      </c>
      <c r="H1813" s="107" t="s">
        <v>16806</v>
      </c>
      <c r="I1813" s="107" t="s">
        <v>16821</v>
      </c>
    </row>
    <row r="1814" spans="1:12" hidden="1" x14ac:dyDescent="0.2">
      <c r="A1814" s="110" t="s">
        <v>16803</v>
      </c>
      <c r="D1814" s="107" t="s">
        <v>16822</v>
      </c>
      <c r="E1814" s="107">
        <f t="shared" si="28"/>
        <v>2201001250</v>
      </c>
      <c r="F1814" s="107" t="s">
        <v>13306</v>
      </c>
      <c r="G1814" s="107" t="s">
        <v>16805</v>
      </c>
      <c r="H1814" s="107" t="s">
        <v>16806</v>
      </c>
      <c r="I1814" s="107" t="s">
        <v>12757</v>
      </c>
    </row>
    <row r="1815" spans="1:12" hidden="1" x14ac:dyDescent="0.2">
      <c r="A1815" s="110" t="s">
        <v>16803</v>
      </c>
      <c r="D1815" s="107" t="s">
        <v>12758</v>
      </c>
      <c r="E1815" s="107">
        <f t="shared" si="28"/>
        <v>2201001270</v>
      </c>
      <c r="F1815" s="107" t="s">
        <v>13306</v>
      </c>
      <c r="G1815" s="107" t="s">
        <v>16805</v>
      </c>
      <c r="H1815" s="107" t="s">
        <v>16806</v>
      </c>
      <c r="I1815" s="107" t="s">
        <v>12759</v>
      </c>
    </row>
    <row r="1816" spans="1:12" hidden="1" x14ac:dyDescent="0.2">
      <c r="A1816" s="110" t="s">
        <v>16803</v>
      </c>
      <c r="D1816" s="107" t="s">
        <v>12760</v>
      </c>
      <c r="E1816" s="107">
        <f t="shared" si="28"/>
        <v>2201001290</v>
      </c>
      <c r="F1816" s="107" t="s">
        <v>13306</v>
      </c>
      <c r="G1816" s="107" t="s">
        <v>16805</v>
      </c>
      <c r="H1816" s="107" t="s">
        <v>16806</v>
      </c>
      <c r="I1816" s="107" t="s">
        <v>12761</v>
      </c>
    </row>
    <row r="1817" spans="1:12" hidden="1" x14ac:dyDescent="0.2">
      <c r="A1817" s="110" t="s">
        <v>16803</v>
      </c>
      <c r="D1817" s="107" t="s">
        <v>12762</v>
      </c>
      <c r="E1817" s="107">
        <f t="shared" si="28"/>
        <v>2201001310</v>
      </c>
      <c r="F1817" s="107" t="s">
        <v>13306</v>
      </c>
      <c r="G1817" s="107" t="s">
        <v>16805</v>
      </c>
      <c r="H1817" s="107" t="s">
        <v>16806</v>
      </c>
      <c r="I1817" s="107" t="s">
        <v>12763</v>
      </c>
    </row>
    <row r="1818" spans="1:12" hidden="1" x14ac:dyDescent="0.2">
      <c r="A1818" s="110" t="s">
        <v>16803</v>
      </c>
      <c r="D1818" s="107" t="s">
        <v>12764</v>
      </c>
      <c r="E1818" s="107">
        <f t="shared" si="28"/>
        <v>2201001330</v>
      </c>
      <c r="F1818" s="107" t="s">
        <v>13306</v>
      </c>
      <c r="G1818" s="107" t="s">
        <v>16805</v>
      </c>
      <c r="H1818" s="107" t="s">
        <v>16806</v>
      </c>
      <c r="I1818" s="107" t="s">
        <v>12765</v>
      </c>
    </row>
    <row r="1819" spans="1:12" hidden="1" x14ac:dyDescent="0.2">
      <c r="A1819" s="110" t="s">
        <v>16803</v>
      </c>
      <c r="D1819" s="107" t="s">
        <v>12766</v>
      </c>
      <c r="E1819" s="107">
        <f t="shared" si="28"/>
        <v>2201020000</v>
      </c>
      <c r="F1819" s="107" t="s">
        <v>13306</v>
      </c>
      <c r="G1819" s="107" t="s">
        <v>16805</v>
      </c>
      <c r="H1819" s="107" t="s">
        <v>9852</v>
      </c>
      <c r="I1819" s="107" t="s">
        <v>16807</v>
      </c>
      <c r="K1819" s="109">
        <v>37300</v>
      </c>
      <c r="L1819" s="107" t="s">
        <v>9853</v>
      </c>
    </row>
    <row r="1820" spans="1:12" hidden="1" x14ac:dyDescent="0.2">
      <c r="A1820" s="110" t="s">
        <v>16803</v>
      </c>
      <c r="D1820" s="107" t="s">
        <v>9854</v>
      </c>
      <c r="E1820" s="107">
        <f t="shared" si="28"/>
        <v>2201020110</v>
      </c>
      <c r="F1820" s="107" t="s">
        <v>13306</v>
      </c>
      <c r="G1820" s="107" t="s">
        <v>16805</v>
      </c>
      <c r="H1820" s="107" t="s">
        <v>9852</v>
      </c>
      <c r="I1820" s="107" t="s">
        <v>16809</v>
      </c>
      <c r="K1820" s="109">
        <v>37300</v>
      </c>
      <c r="L1820" s="107" t="s">
        <v>9853</v>
      </c>
    </row>
    <row r="1821" spans="1:12" hidden="1" x14ac:dyDescent="0.2">
      <c r="A1821" s="110" t="s">
        <v>16803</v>
      </c>
      <c r="D1821" s="107" t="s">
        <v>9855</v>
      </c>
      <c r="E1821" s="107">
        <f t="shared" si="28"/>
        <v>2201020130</v>
      </c>
      <c r="F1821" s="107" t="s">
        <v>13306</v>
      </c>
      <c r="G1821" s="107" t="s">
        <v>16805</v>
      </c>
      <c r="H1821" s="107" t="s">
        <v>9852</v>
      </c>
      <c r="I1821" s="107" t="s">
        <v>16811</v>
      </c>
      <c r="K1821" s="109">
        <v>37300</v>
      </c>
      <c r="L1821" s="107" t="s">
        <v>9853</v>
      </c>
    </row>
    <row r="1822" spans="1:12" hidden="1" x14ac:dyDescent="0.2">
      <c r="A1822" s="110" t="s">
        <v>16803</v>
      </c>
      <c r="D1822" s="107" t="s">
        <v>9856</v>
      </c>
      <c r="E1822" s="107">
        <f t="shared" si="28"/>
        <v>2201020150</v>
      </c>
      <c r="F1822" s="107" t="s">
        <v>13306</v>
      </c>
      <c r="G1822" s="107" t="s">
        <v>16805</v>
      </c>
      <c r="H1822" s="107" t="s">
        <v>9852</v>
      </c>
      <c r="I1822" s="107" t="s">
        <v>16813</v>
      </c>
      <c r="K1822" s="109">
        <v>37300</v>
      </c>
      <c r="L1822" s="107" t="s">
        <v>9853</v>
      </c>
    </row>
    <row r="1823" spans="1:12" hidden="1" x14ac:dyDescent="0.2">
      <c r="A1823" s="110" t="s">
        <v>16803</v>
      </c>
      <c r="D1823" s="107" t="s">
        <v>9857</v>
      </c>
      <c r="E1823" s="107">
        <f t="shared" si="28"/>
        <v>2201020170</v>
      </c>
      <c r="F1823" s="107" t="s">
        <v>13306</v>
      </c>
      <c r="G1823" s="107" t="s">
        <v>16805</v>
      </c>
      <c r="H1823" s="107" t="s">
        <v>9852</v>
      </c>
      <c r="I1823" s="107" t="s">
        <v>16815</v>
      </c>
      <c r="K1823" s="109">
        <v>37300</v>
      </c>
      <c r="L1823" s="107" t="s">
        <v>9853</v>
      </c>
    </row>
    <row r="1824" spans="1:12" hidden="1" x14ac:dyDescent="0.2">
      <c r="A1824" s="110" t="s">
        <v>16803</v>
      </c>
      <c r="D1824" s="107" t="s">
        <v>9858</v>
      </c>
      <c r="E1824" s="107">
        <f t="shared" si="28"/>
        <v>2201020190</v>
      </c>
      <c r="F1824" s="107" t="s">
        <v>13306</v>
      </c>
      <c r="G1824" s="107" t="s">
        <v>16805</v>
      </c>
      <c r="H1824" s="107" t="s">
        <v>9852</v>
      </c>
      <c r="I1824" s="107" t="s">
        <v>16817</v>
      </c>
      <c r="K1824" s="109">
        <v>37300</v>
      </c>
      <c r="L1824" s="107" t="s">
        <v>9853</v>
      </c>
    </row>
    <row r="1825" spans="1:12" hidden="1" x14ac:dyDescent="0.2">
      <c r="A1825" s="110" t="s">
        <v>16803</v>
      </c>
      <c r="D1825" s="107" t="s">
        <v>9859</v>
      </c>
      <c r="E1825" s="107">
        <f t="shared" si="28"/>
        <v>2201020210</v>
      </c>
      <c r="F1825" s="107" t="s">
        <v>13306</v>
      </c>
      <c r="G1825" s="107" t="s">
        <v>16805</v>
      </c>
      <c r="H1825" s="107" t="s">
        <v>9852</v>
      </c>
      <c r="I1825" s="107" t="s">
        <v>16819</v>
      </c>
      <c r="K1825" s="109">
        <v>37300</v>
      </c>
      <c r="L1825" s="107" t="s">
        <v>9853</v>
      </c>
    </row>
    <row r="1826" spans="1:12" hidden="1" x14ac:dyDescent="0.2">
      <c r="A1826" s="110" t="s">
        <v>16803</v>
      </c>
      <c r="D1826" s="107" t="s">
        <v>9860</v>
      </c>
      <c r="E1826" s="107">
        <f t="shared" si="28"/>
        <v>2201020230</v>
      </c>
      <c r="F1826" s="107" t="s">
        <v>13306</v>
      </c>
      <c r="G1826" s="107" t="s">
        <v>16805</v>
      </c>
      <c r="H1826" s="107" t="s">
        <v>9852</v>
      </c>
      <c r="I1826" s="107" t="s">
        <v>16821</v>
      </c>
      <c r="K1826" s="109">
        <v>37300</v>
      </c>
      <c r="L1826" s="107" t="s">
        <v>9853</v>
      </c>
    </row>
    <row r="1827" spans="1:12" hidden="1" x14ac:dyDescent="0.2">
      <c r="A1827" s="110" t="s">
        <v>16803</v>
      </c>
      <c r="D1827" s="107" t="s">
        <v>9861</v>
      </c>
      <c r="E1827" s="107">
        <f t="shared" si="28"/>
        <v>2201020250</v>
      </c>
      <c r="F1827" s="107" t="s">
        <v>13306</v>
      </c>
      <c r="G1827" s="107" t="s">
        <v>16805</v>
      </c>
      <c r="H1827" s="107" t="s">
        <v>9852</v>
      </c>
      <c r="I1827" s="107" t="s">
        <v>12757</v>
      </c>
      <c r="K1827" s="109">
        <v>37300</v>
      </c>
      <c r="L1827" s="107" t="s">
        <v>9853</v>
      </c>
    </row>
    <row r="1828" spans="1:12" hidden="1" x14ac:dyDescent="0.2">
      <c r="A1828" s="110" t="s">
        <v>16803</v>
      </c>
      <c r="D1828" s="107" t="s">
        <v>9862</v>
      </c>
      <c r="E1828" s="107">
        <f t="shared" si="28"/>
        <v>2201020270</v>
      </c>
      <c r="F1828" s="107" t="s">
        <v>13306</v>
      </c>
      <c r="G1828" s="107" t="s">
        <v>16805</v>
      </c>
      <c r="H1828" s="107" t="s">
        <v>9852</v>
      </c>
      <c r="I1828" s="107" t="s">
        <v>12759</v>
      </c>
      <c r="K1828" s="109">
        <v>37300</v>
      </c>
      <c r="L1828" s="107" t="s">
        <v>9853</v>
      </c>
    </row>
    <row r="1829" spans="1:12" hidden="1" x14ac:dyDescent="0.2">
      <c r="A1829" s="110" t="s">
        <v>16803</v>
      </c>
      <c r="D1829" s="107" t="s">
        <v>12802</v>
      </c>
      <c r="E1829" s="107">
        <f t="shared" si="28"/>
        <v>2201020290</v>
      </c>
      <c r="F1829" s="107" t="s">
        <v>13306</v>
      </c>
      <c r="G1829" s="107" t="s">
        <v>16805</v>
      </c>
      <c r="H1829" s="107" t="s">
        <v>9852</v>
      </c>
      <c r="I1829" s="107" t="s">
        <v>12761</v>
      </c>
      <c r="K1829" s="109">
        <v>37300</v>
      </c>
      <c r="L1829" s="107" t="s">
        <v>9853</v>
      </c>
    </row>
    <row r="1830" spans="1:12" hidden="1" x14ac:dyDescent="0.2">
      <c r="A1830" s="110" t="s">
        <v>16803</v>
      </c>
      <c r="D1830" s="107" t="s">
        <v>12803</v>
      </c>
      <c r="E1830" s="107">
        <f t="shared" si="28"/>
        <v>2201020310</v>
      </c>
      <c r="F1830" s="107" t="s">
        <v>13306</v>
      </c>
      <c r="G1830" s="107" t="s">
        <v>16805</v>
      </c>
      <c r="H1830" s="107" t="s">
        <v>9852</v>
      </c>
      <c r="I1830" s="107" t="s">
        <v>12763</v>
      </c>
      <c r="K1830" s="109">
        <v>37300</v>
      </c>
      <c r="L1830" s="107" t="s">
        <v>9853</v>
      </c>
    </row>
    <row r="1831" spans="1:12" hidden="1" x14ac:dyDescent="0.2">
      <c r="A1831" s="110" t="s">
        <v>16803</v>
      </c>
      <c r="D1831" s="107" t="s">
        <v>12804</v>
      </c>
      <c r="E1831" s="107">
        <f t="shared" si="28"/>
        <v>2201020330</v>
      </c>
      <c r="F1831" s="107" t="s">
        <v>13306</v>
      </c>
      <c r="G1831" s="107" t="s">
        <v>16805</v>
      </c>
      <c r="H1831" s="107" t="s">
        <v>9852</v>
      </c>
      <c r="I1831" s="107" t="s">
        <v>12765</v>
      </c>
      <c r="K1831" s="109">
        <v>37300</v>
      </c>
      <c r="L1831" s="107" t="s">
        <v>9853</v>
      </c>
    </row>
    <row r="1832" spans="1:12" hidden="1" x14ac:dyDescent="0.2">
      <c r="A1832" s="110" t="s">
        <v>16803</v>
      </c>
      <c r="D1832" s="107" t="s">
        <v>12805</v>
      </c>
      <c r="E1832" s="107">
        <f t="shared" si="28"/>
        <v>2201040000</v>
      </c>
      <c r="F1832" s="107" t="s">
        <v>13306</v>
      </c>
      <c r="G1832" s="107" t="s">
        <v>16805</v>
      </c>
      <c r="H1832" s="107" t="s">
        <v>12806</v>
      </c>
      <c r="I1832" s="107" t="s">
        <v>16807</v>
      </c>
      <c r="K1832" s="109">
        <v>37300</v>
      </c>
      <c r="L1832" s="107" t="s">
        <v>9853</v>
      </c>
    </row>
    <row r="1833" spans="1:12" hidden="1" x14ac:dyDescent="0.2">
      <c r="A1833" s="110" t="s">
        <v>16803</v>
      </c>
      <c r="D1833" s="107" t="s">
        <v>12807</v>
      </c>
      <c r="E1833" s="107">
        <f t="shared" si="28"/>
        <v>2201040110</v>
      </c>
      <c r="F1833" s="107" t="s">
        <v>13306</v>
      </c>
      <c r="G1833" s="107" t="s">
        <v>16805</v>
      </c>
      <c r="H1833" s="107" t="s">
        <v>12806</v>
      </c>
      <c r="I1833" s="107" t="s">
        <v>16809</v>
      </c>
      <c r="K1833" s="109">
        <v>37300</v>
      </c>
      <c r="L1833" s="107" t="s">
        <v>9853</v>
      </c>
    </row>
    <row r="1834" spans="1:12" hidden="1" x14ac:dyDescent="0.2">
      <c r="A1834" s="110" t="s">
        <v>16803</v>
      </c>
      <c r="D1834" s="107" t="s">
        <v>12808</v>
      </c>
      <c r="E1834" s="107">
        <f t="shared" si="28"/>
        <v>2201040130</v>
      </c>
      <c r="F1834" s="107" t="s">
        <v>13306</v>
      </c>
      <c r="G1834" s="107" t="s">
        <v>16805</v>
      </c>
      <c r="H1834" s="107" t="s">
        <v>12806</v>
      </c>
      <c r="I1834" s="107" t="s">
        <v>16811</v>
      </c>
      <c r="K1834" s="109">
        <v>37300</v>
      </c>
      <c r="L1834" s="107" t="s">
        <v>9853</v>
      </c>
    </row>
    <row r="1835" spans="1:12" hidden="1" x14ac:dyDescent="0.2">
      <c r="A1835" s="110" t="s">
        <v>16803</v>
      </c>
      <c r="D1835" s="107" t="s">
        <v>12809</v>
      </c>
      <c r="E1835" s="107">
        <f t="shared" si="28"/>
        <v>2201040150</v>
      </c>
      <c r="F1835" s="107" t="s">
        <v>13306</v>
      </c>
      <c r="G1835" s="107" t="s">
        <v>16805</v>
      </c>
      <c r="H1835" s="107" t="s">
        <v>12806</v>
      </c>
      <c r="I1835" s="107" t="s">
        <v>16813</v>
      </c>
      <c r="K1835" s="109">
        <v>37300</v>
      </c>
      <c r="L1835" s="107" t="s">
        <v>9853</v>
      </c>
    </row>
    <row r="1836" spans="1:12" hidden="1" x14ac:dyDescent="0.2">
      <c r="A1836" s="110" t="s">
        <v>16803</v>
      </c>
      <c r="D1836" s="107" t="s">
        <v>12810</v>
      </c>
      <c r="E1836" s="107">
        <f t="shared" si="28"/>
        <v>2201040170</v>
      </c>
      <c r="F1836" s="107" t="s">
        <v>13306</v>
      </c>
      <c r="G1836" s="107" t="s">
        <v>16805</v>
      </c>
      <c r="H1836" s="107" t="s">
        <v>12806</v>
      </c>
      <c r="I1836" s="107" t="s">
        <v>16815</v>
      </c>
      <c r="K1836" s="109">
        <v>37300</v>
      </c>
      <c r="L1836" s="107" t="s">
        <v>9853</v>
      </c>
    </row>
    <row r="1837" spans="1:12" hidden="1" x14ac:dyDescent="0.2">
      <c r="A1837" s="110" t="s">
        <v>16803</v>
      </c>
      <c r="D1837" s="107" t="s">
        <v>12811</v>
      </c>
      <c r="E1837" s="107">
        <f t="shared" si="28"/>
        <v>2201040190</v>
      </c>
      <c r="F1837" s="107" t="s">
        <v>13306</v>
      </c>
      <c r="G1837" s="107" t="s">
        <v>16805</v>
      </c>
      <c r="H1837" s="107" t="s">
        <v>12806</v>
      </c>
      <c r="I1837" s="107" t="s">
        <v>16817</v>
      </c>
      <c r="K1837" s="109">
        <v>37300</v>
      </c>
      <c r="L1837" s="107" t="s">
        <v>9853</v>
      </c>
    </row>
    <row r="1838" spans="1:12" hidden="1" x14ac:dyDescent="0.2">
      <c r="A1838" s="110" t="s">
        <v>16803</v>
      </c>
      <c r="D1838" s="107" t="s">
        <v>12812</v>
      </c>
      <c r="E1838" s="107">
        <f t="shared" si="28"/>
        <v>2201040210</v>
      </c>
      <c r="F1838" s="107" t="s">
        <v>13306</v>
      </c>
      <c r="G1838" s="107" t="s">
        <v>16805</v>
      </c>
      <c r="H1838" s="107" t="s">
        <v>12806</v>
      </c>
      <c r="I1838" s="107" t="s">
        <v>16819</v>
      </c>
      <c r="K1838" s="109">
        <v>37300</v>
      </c>
      <c r="L1838" s="107" t="s">
        <v>9853</v>
      </c>
    </row>
    <row r="1839" spans="1:12" hidden="1" x14ac:dyDescent="0.2">
      <c r="A1839" s="110" t="s">
        <v>16803</v>
      </c>
      <c r="D1839" s="107" t="s">
        <v>12813</v>
      </c>
      <c r="E1839" s="107">
        <f t="shared" si="28"/>
        <v>2201040230</v>
      </c>
      <c r="F1839" s="107" t="s">
        <v>13306</v>
      </c>
      <c r="G1839" s="107" t="s">
        <v>16805</v>
      </c>
      <c r="H1839" s="107" t="s">
        <v>12806</v>
      </c>
      <c r="I1839" s="107" t="s">
        <v>16821</v>
      </c>
      <c r="K1839" s="109">
        <v>37300</v>
      </c>
      <c r="L1839" s="107" t="s">
        <v>9853</v>
      </c>
    </row>
    <row r="1840" spans="1:12" hidden="1" x14ac:dyDescent="0.2">
      <c r="A1840" s="110" t="s">
        <v>16803</v>
      </c>
      <c r="D1840" s="107" t="s">
        <v>12814</v>
      </c>
      <c r="E1840" s="107">
        <f t="shared" si="28"/>
        <v>2201040250</v>
      </c>
      <c r="F1840" s="107" t="s">
        <v>13306</v>
      </c>
      <c r="G1840" s="107" t="s">
        <v>16805</v>
      </c>
      <c r="H1840" s="107" t="s">
        <v>12806</v>
      </c>
      <c r="I1840" s="107" t="s">
        <v>12757</v>
      </c>
      <c r="K1840" s="109">
        <v>37300</v>
      </c>
      <c r="L1840" s="107" t="s">
        <v>9853</v>
      </c>
    </row>
    <row r="1841" spans="1:12" hidden="1" x14ac:dyDescent="0.2">
      <c r="A1841" s="110" t="s">
        <v>16803</v>
      </c>
      <c r="D1841" s="107" t="s">
        <v>12815</v>
      </c>
      <c r="E1841" s="107">
        <f t="shared" si="28"/>
        <v>2201040270</v>
      </c>
      <c r="F1841" s="107" t="s">
        <v>13306</v>
      </c>
      <c r="G1841" s="107" t="s">
        <v>16805</v>
      </c>
      <c r="H1841" s="107" t="s">
        <v>12806</v>
      </c>
      <c r="I1841" s="107" t="s">
        <v>12759</v>
      </c>
      <c r="K1841" s="109">
        <v>37300</v>
      </c>
      <c r="L1841" s="107" t="s">
        <v>9853</v>
      </c>
    </row>
    <row r="1842" spans="1:12" hidden="1" x14ac:dyDescent="0.2">
      <c r="A1842" s="110" t="s">
        <v>16803</v>
      </c>
      <c r="D1842" s="107" t="s">
        <v>12816</v>
      </c>
      <c r="E1842" s="107">
        <f t="shared" si="28"/>
        <v>2201040290</v>
      </c>
      <c r="F1842" s="107" t="s">
        <v>13306</v>
      </c>
      <c r="G1842" s="107" t="s">
        <v>16805</v>
      </c>
      <c r="H1842" s="107" t="s">
        <v>12806</v>
      </c>
      <c r="I1842" s="107" t="s">
        <v>12761</v>
      </c>
      <c r="K1842" s="109">
        <v>37300</v>
      </c>
      <c r="L1842" s="107" t="s">
        <v>9853</v>
      </c>
    </row>
    <row r="1843" spans="1:12" hidden="1" x14ac:dyDescent="0.2">
      <c r="A1843" s="110" t="s">
        <v>16803</v>
      </c>
      <c r="D1843" s="107" t="s">
        <v>12817</v>
      </c>
      <c r="E1843" s="107">
        <f t="shared" si="28"/>
        <v>2201040310</v>
      </c>
      <c r="F1843" s="107" t="s">
        <v>13306</v>
      </c>
      <c r="G1843" s="107" t="s">
        <v>16805</v>
      </c>
      <c r="H1843" s="107" t="s">
        <v>12806</v>
      </c>
      <c r="I1843" s="107" t="s">
        <v>12763</v>
      </c>
      <c r="K1843" s="109">
        <v>37300</v>
      </c>
      <c r="L1843" s="107" t="s">
        <v>9853</v>
      </c>
    </row>
    <row r="1844" spans="1:12" hidden="1" x14ac:dyDescent="0.2">
      <c r="A1844" s="110" t="s">
        <v>16803</v>
      </c>
      <c r="D1844" s="107" t="s">
        <v>12818</v>
      </c>
      <c r="E1844" s="107">
        <f t="shared" si="28"/>
        <v>2201040330</v>
      </c>
      <c r="F1844" s="107" t="s">
        <v>13306</v>
      </c>
      <c r="G1844" s="107" t="s">
        <v>16805</v>
      </c>
      <c r="H1844" s="107" t="s">
        <v>12806</v>
      </c>
      <c r="I1844" s="107" t="s">
        <v>12765</v>
      </c>
      <c r="K1844" s="109">
        <v>37300</v>
      </c>
      <c r="L1844" s="107" t="s">
        <v>9853</v>
      </c>
    </row>
    <row r="1845" spans="1:12" hidden="1" x14ac:dyDescent="0.2">
      <c r="A1845" s="110" t="s">
        <v>16803</v>
      </c>
      <c r="D1845" s="107" t="s">
        <v>12819</v>
      </c>
      <c r="E1845" s="107">
        <f t="shared" si="28"/>
        <v>2201070000</v>
      </c>
      <c r="F1845" s="107" t="s">
        <v>13306</v>
      </c>
      <c r="G1845" s="107" t="s">
        <v>16805</v>
      </c>
      <c r="H1845" s="107" t="s">
        <v>12820</v>
      </c>
      <c r="I1845" s="107" t="s">
        <v>16807</v>
      </c>
      <c r="K1845" s="109">
        <v>37300</v>
      </c>
      <c r="L1845" s="107" t="s">
        <v>9853</v>
      </c>
    </row>
    <row r="1846" spans="1:12" hidden="1" x14ac:dyDescent="0.2">
      <c r="A1846" s="110" t="s">
        <v>16803</v>
      </c>
      <c r="D1846" s="107" t="s">
        <v>12821</v>
      </c>
      <c r="E1846" s="107">
        <f t="shared" si="28"/>
        <v>2201070110</v>
      </c>
      <c r="F1846" s="107" t="s">
        <v>13306</v>
      </c>
      <c r="G1846" s="107" t="s">
        <v>16805</v>
      </c>
      <c r="H1846" s="107" t="s">
        <v>12820</v>
      </c>
      <c r="I1846" s="107" t="s">
        <v>16809</v>
      </c>
      <c r="K1846" s="109">
        <v>37300</v>
      </c>
      <c r="L1846" s="107" t="s">
        <v>9853</v>
      </c>
    </row>
    <row r="1847" spans="1:12" hidden="1" x14ac:dyDescent="0.2">
      <c r="A1847" s="110" t="s">
        <v>16803</v>
      </c>
      <c r="D1847" s="107" t="s">
        <v>12822</v>
      </c>
      <c r="E1847" s="107">
        <f t="shared" si="28"/>
        <v>2201070130</v>
      </c>
      <c r="F1847" s="107" t="s">
        <v>13306</v>
      </c>
      <c r="G1847" s="107" t="s">
        <v>16805</v>
      </c>
      <c r="H1847" s="107" t="s">
        <v>12820</v>
      </c>
      <c r="I1847" s="107" t="s">
        <v>16811</v>
      </c>
      <c r="K1847" s="109">
        <v>37042</v>
      </c>
      <c r="L1847" s="107" t="s">
        <v>12823</v>
      </c>
    </row>
    <row r="1848" spans="1:12" hidden="1" x14ac:dyDescent="0.2">
      <c r="A1848" s="110" t="s">
        <v>16803</v>
      </c>
      <c r="D1848" s="107" t="s">
        <v>12824</v>
      </c>
      <c r="E1848" s="107">
        <f t="shared" si="28"/>
        <v>2201070150</v>
      </c>
      <c r="F1848" s="107" t="s">
        <v>13306</v>
      </c>
      <c r="G1848" s="107" t="s">
        <v>16805</v>
      </c>
      <c r="H1848" s="107" t="s">
        <v>12820</v>
      </c>
      <c r="I1848" s="107" t="s">
        <v>16813</v>
      </c>
      <c r="K1848" s="109">
        <v>37300</v>
      </c>
      <c r="L1848" s="107" t="s">
        <v>9853</v>
      </c>
    </row>
    <row r="1849" spans="1:12" hidden="1" x14ac:dyDescent="0.2">
      <c r="A1849" s="110" t="s">
        <v>16803</v>
      </c>
      <c r="D1849" s="107" t="s">
        <v>12825</v>
      </c>
      <c r="E1849" s="107">
        <f t="shared" si="28"/>
        <v>2201070170</v>
      </c>
      <c r="F1849" s="107" t="s">
        <v>13306</v>
      </c>
      <c r="G1849" s="107" t="s">
        <v>16805</v>
      </c>
      <c r="H1849" s="107" t="s">
        <v>12820</v>
      </c>
      <c r="I1849" s="107" t="s">
        <v>16815</v>
      </c>
      <c r="K1849" s="109">
        <v>37300</v>
      </c>
      <c r="L1849" s="107" t="s">
        <v>9853</v>
      </c>
    </row>
    <row r="1850" spans="1:12" hidden="1" x14ac:dyDescent="0.2">
      <c r="A1850" s="110" t="s">
        <v>16803</v>
      </c>
      <c r="D1850" s="107" t="s">
        <v>12826</v>
      </c>
      <c r="E1850" s="107">
        <f t="shared" si="28"/>
        <v>2201070190</v>
      </c>
      <c r="F1850" s="107" t="s">
        <v>13306</v>
      </c>
      <c r="G1850" s="107" t="s">
        <v>16805</v>
      </c>
      <c r="H1850" s="107" t="s">
        <v>12820</v>
      </c>
      <c r="I1850" s="107" t="s">
        <v>16817</v>
      </c>
      <c r="K1850" s="109">
        <v>37300</v>
      </c>
      <c r="L1850" s="107" t="s">
        <v>9853</v>
      </c>
    </row>
    <row r="1851" spans="1:12" hidden="1" x14ac:dyDescent="0.2">
      <c r="A1851" s="110" t="s">
        <v>16803</v>
      </c>
      <c r="D1851" s="107" t="s">
        <v>12827</v>
      </c>
      <c r="E1851" s="107">
        <f t="shared" si="28"/>
        <v>2201070210</v>
      </c>
      <c r="F1851" s="107" t="s">
        <v>13306</v>
      </c>
      <c r="G1851" s="107" t="s">
        <v>16805</v>
      </c>
      <c r="H1851" s="107" t="s">
        <v>12820</v>
      </c>
      <c r="I1851" s="107" t="s">
        <v>16819</v>
      </c>
      <c r="K1851" s="109">
        <v>37300</v>
      </c>
      <c r="L1851" s="107" t="s">
        <v>9853</v>
      </c>
    </row>
    <row r="1852" spans="1:12" hidden="1" x14ac:dyDescent="0.2">
      <c r="A1852" s="110" t="s">
        <v>16803</v>
      </c>
      <c r="D1852" s="107" t="s">
        <v>12828</v>
      </c>
      <c r="E1852" s="107">
        <f t="shared" si="28"/>
        <v>2201070230</v>
      </c>
      <c r="F1852" s="107" t="s">
        <v>13306</v>
      </c>
      <c r="G1852" s="107" t="s">
        <v>16805</v>
      </c>
      <c r="H1852" s="107" t="s">
        <v>12820</v>
      </c>
      <c r="I1852" s="107" t="s">
        <v>16821</v>
      </c>
      <c r="K1852" s="109">
        <v>37300</v>
      </c>
      <c r="L1852" s="107" t="s">
        <v>9853</v>
      </c>
    </row>
    <row r="1853" spans="1:12" hidden="1" x14ac:dyDescent="0.2">
      <c r="A1853" s="110" t="s">
        <v>16803</v>
      </c>
      <c r="D1853" s="107" t="s">
        <v>12829</v>
      </c>
      <c r="E1853" s="107">
        <f t="shared" si="28"/>
        <v>2201070250</v>
      </c>
      <c r="F1853" s="107" t="s">
        <v>13306</v>
      </c>
      <c r="G1853" s="107" t="s">
        <v>16805</v>
      </c>
      <c r="H1853" s="107" t="s">
        <v>12820</v>
      </c>
      <c r="I1853" s="107" t="s">
        <v>12757</v>
      </c>
      <c r="K1853" s="109">
        <v>37300</v>
      </c>
      <c r="L1853" s="107" t="s">
        <v>9853</v>
      </c>
    </row>
    <row r="1854" spans="1:12" hidden="1" x14ac:dyDescent="0.2">
      <c r="A1854" s="110" t="s">
        <v>16803</v>
      </c>
      <c r="D1854" s="107" t="s">
        <v>12830</v>
      </c>
      <c r="E1854" s="107">
        <f t="shared" si="28"/>
        <v>2201070270</v>
      </c>
      <c r="F1854" s="107" t="s">
        <v>13306</v>
      </c>
      <c r="G1854" s="107" t="s">
        <v>16805</v>
      </c>
      <c r="H1854" s="107" t="s">
        <v>12820</v>
      </c>
      <c r="I1854" s="107" t="s">
        <v>12759</v>
      </c>
      <c r="K1854" s="109">
        <v>37300</v>
      </c>
      <c r="L1854" s="107" t="s">
        <v>9853</v>
      </c>
    </row>
    <row r="1855" spans="1:12" hidden="1" x14ac:dyDescent="0.2">
      <c r="A1855" s="110" t="s">
        <v>16803</v>
      </c>
      <c r="D1855" s="107" t="s">
        <v>12831</v>
      </c>
      <c r="E1855" s="107">
        <f t="shared" si="28"/>
        <v>2201070290</v>
      </c>
      <c r="F1855" s="107" t="s">
        <v>13306</v>
      </c>
      <c r="G1855" s="107" t="s">
        <v>16805</v>
      </c>
      <c r="H1855" s="107" t="s">
        <v>12820</v>
      </c>
      <c r="I1855" s="107" t="s">
        <v>12761</v>
      </c>
      <c r="K1855" s="109">
        <v>37300</v>
      </c>
      <c r="L1855" s="107" t="s">
        <v>9853</v>
      </c>
    </row>
    <row r="1856" spans="1:12" hidden="1" x14ac:dyDescent="0.2">
      <c r="A1856" s="110" t="s">
        <v>16803</v>
      </c>
      <c r="D1856" s="107" t="s">
        <v>12832</v>
      </c>
      <c r="E1856" s="107">
        <f t="shared" si="28"/>
        <v>2201070310</v>
      </c>
      <c r="F1856" s="107" t="s">
        <v>13306</v>
      </c>
      <c r="G1856" s="107" t="s">
        <v>16805</v>
      </c>
      <c r="H1856" s="107" t="s">
        <v>12820</v>
      </c>
      <c r="I1856" s="107" t="s">
        <v>12763</v>
      </c>
      <c r="K1856" s="109">
        <v>37300</v>
      </c>
      <c r="L1856" s="107" t="s">
        <v>9853</v>
      </c>
    </row>
    <row r="1857" spans="1:12" hidden="1" x14ac:dyDescent="0.2">
      <c r="A1857" s="110" t="s">
        <v>16803</v>
      </c>
      <c r="D1857" s="107" t="s">
        <v>12833</v>
      </c>
      <c r="E1857" s="107">
        <f t="shared" si="28"/>
        <v>2201070330</v>
      </c>
      <c r="F1857" s="107" t="s">
        <v>13306</v>
      </c>
      <c r="G1857" s="107" t="s">
        <v>16805</v>
      </c>
      <c r="H1857" s="107" t="s">
        <v>12820</v>
      </c>
      <c r="I1857" s="107" t="s">
        <v>12765</v>
      </c>
      <c r="K1857" s="109">
        <v>37300</v>
      </c>
      <c r="L1857" s="107" t="s">
        <v>9853</v>
      </c>
    </row>
    <row r="1858" spans="1:12" hidden="1" x14ac:dyDescent="0.2">
      <c r="A1858" s="110" t="s">
        <v>16803</v>
      </c>
      <c r="D1858" s="107" t="s">
        <v>12834</v>
      </c>
      <c r="E1858" s="107">
        <f t="shared" ref="E1858:E1921" si="29">VALUE(D1858)</f>
        <v>2201080000</v>
      </c>
      <c r="F1858" s="107" t="s">
        <v>13306</v>
      </c>
      <c r="G1858" s="107" t="s">
        <v>16805</v>
      </c>
      <c r="H1858" s="107" t="s">
        <v>12835</v>
      </c>
      <c r="I1858" s="107" t="s">
        <v>16807</v>
      </c>
    </row>
    <row r="1859" spans="1:12" hidden="1" x14ac:dyDescent="0.2">
      <c r="A1859" s="110" t="s">
        <v>16803</v>
      </c>
      <c r="D1859" s="107" t="s">
        <v>12836</v>
      </c>
      <c r="E1859" s="107">
        <f t="shared" si="29"/>
        <v>2201080110</v>
      </c>
      <c r="F1859" s="107" t="s">
        <v>13306</v>
      </c>
      <c r="G1859" s="107" t="s">
        <v>16805</v>
      </c>
      <c r="H1859" s="107" t="s">
        <v>12835</v>
      </c>
      <c r="I1859" s="107" t="s">
        <v>16809</v>
      </c>
    </row>
    <row r="1860" spans="1:12" hidden="1" x14ac:dyDescent="0.2">
      <c r="A1860" s="110" t="s">
        <v>16803</v>
      </c>
      <c r="D1860" s="107" t="s">
        <v>12837</v>
      </c>
      <c r="E1860" s="107">
        <f t="shared" si="29"/>
        <v>2201080130</v>
      </c>
      <c r="F1860" s="107" t="s">
        <v>13306</v>
      </c>
      <c r="G1860" s="107" t="s">
        <v>16805</v>
      </c>
      <c r="H1860" s="107" t="s">
        <v>12835</v>
      </c>
      <c r="I1860" s="107" t="s">
        <v>16811</v>
      </c>
    </row>
    <row r="1861" spans="1:12" hidden="1" x14ac:dyDescent="0.2">
      <c r="A1861" s="110" t="s">
        <v>16803</v>
      </c>
      <c r="D1861" s="107" t="s">
        <v>12838</v>
      </c>
      <c r="E1861" s="107">
        <f t="shared" si="29"/>
        <v>2201080150</v>
      </c>
      <c r="F1861" s="107" t="s">
        <v>13306</v>
      </c>
      <c r="G1861" s="107" t="s">
        <v>16805</v>
      </c>
      <c r="H1861" s="107" t="s">
        <v>12835</v>
      </c>
      <c r="I1861" s="107" t="s">
        <v>16813</v>
      </c>
    </row>
    <row r="1862" spans="1:12" hidden="1" x14ac:dyDescent="0.2">
      <c r="A1862" s="110" t="s">
        <v>16803</v>
      </c>
      <c r="D1862" s="107" t="s">
        <v>12839</v>
      </c>
      <c r="E1862" s="107">
        <f t="shared" si="29"/>
        <v>2201080170</v>
      </c>
      <c r="F1862" s="107" t="s">
        <v>13306</v>
      </c>
      <c r="G1862" s="107" t="s">
        <v>16805</v>
      </c>
      <c r="H1862" s="107" t="s">
        <v>12835</v>
      </c>
      <c r="I1862" s="107" t="s">
        <v>16815</v>
      </c>
    </row>
    <row r="1863" spans="1:12" hidden="1" x14ac:dyDescent="0.2">
      <c r="A1863" s="110" t="s">
        <v>16803</v>
      </c>
      <c r="D1863" s="107" t="s">
        <v>12840</v>
      </c>
      <c r="E1863" s="107">
        <f t="shared" si="29"/>
        <v>2201080190</v>
      </c>
      <c r="F1863" s="107" t="s">
        <v>13306</v>
      </c>
      <c r="G1863" s="107" t="s">
        <v>16805</v>
      </c>
      <c r="H1863" s="107" t="s">
        <v>12835</v>
      </c>
      <c r="I1863" s="107" t="s">
        <v>16817</v>
      </c>
    </row>
    <row r="1864" spans="1:12" hidden="1" x14ac:dyDescent="0.2">
      <c r="A1864" s="110" t="s">
        <v>16803</v>
      </c>
      <c r="D1864" s="107" t="s">
        <v>12841</v>
      </c>
      <c r="E1864" s="107">
        <f t="shared" si="29"/>
        <v>2201080210</v>
      </c>
      <c r="F1864" s="107" t="s">
        <v>13306</v>
      </c>
      <c r="G1864" s="107" t="s">
        <v>16805</v>
      </c>
      <c r="H1864" s="107" t="s">
        <v>12835</v>
      </c>
      <c r="I1864" s="107" t="s">
        <v>16819</v>
      </c>
    </row>
    <row r="1865" spans="1:12" hidden="1" x14ac:dyDescent="0.2">
      <c r="A1865" s="110" t="s">
        <v>16803</v>
      </c>
      <c r="D1865" s="107" t="s">
        <v>12842</v>
      </c>
      <c r="E1865" s="107">
        <f t="shared" si="29"/>
        <v>2201080230</v>
      </c>
      <c r="F1865" s="107" t="s">
        <v>13306</v>
      </c>
      <c r="G1865" s="107" t="s">
        <v>16805</v>
      </c>
      <c r="H1865" s="107" t="s">
        <v>12835</v>
      </c>
      <c r="I1865" s="107" t="s">
        <v>16821</v>
      </c>
    </row>
    <row r="1866" spans="1:12" hidden="1" x14ac:dyDescent="0.2">
      <c r="A1866" s="110" t="s">
        <v>16803</v>
      </c>
      <c r="D1866" s="107" t="s">
        <v>12843</v>
      </c>
      <c r="E1866" s="107">
        <f t="shared" si="29"/>
        <v>2201080250</v>
      </c>
      <c r="F1866" s="107" t="s">
        <v>13306</v>
      </c>
      <c r="G1866" s="107" t="s">
        <v>16805</v>
      </c>
      <c r="H1866" s="107" t="s">
        <v>12835</v>
      </c>
      <c r="I1866" s="107" t="s">
        <v>12757</v>
      </c>
    </row>
    <row r="1867" spans="1:12" hidden="1" x14ac:dyDescent="0.2">
      <c r="A1867" s="110" t="s">
        <v>16803</v>
      </c>
      <c r="D1867" s="107" t="s">
        <v>12844</v>
      </c>
      <c r="E1867" s="107">
        <f t="shared" si="29"/>
        <v>2201080270</v>
      </c>
      <c r="F1867" s="107" t="s">
        <v>13306</v>
      </c>
      <c r="G1867" s="107" t="s">
        <v>16805</v>
      </c>
      <c r="H1867" s="107" t="s">
        <v>12835</v>
      </c>
      <c r="I1867" s="107" t="s">
        <v>12759</v>
      </c>
    </row>
    <row r="1868" spans="1:12" hidden="1" x14ac:dyDescent="0.2">
      <c r="A1868" s="110" t="s">
        <v>16803</v>
      </c>
      <c r="D1868" s="107" t="s">
        <v>12845</v>
      </c>
      <c r="E1868" s="107">
        <f t="shared" si="29"/>
        <v>2201080290</v>
      </c>
      <c r="F1868" s="107" t="s">
        <v>13306</v>
      </c>
      <c r="G1868" s="107" t="s">
        <v>16805</v>
      </c>
      <c r="H1868" s="107" t="s">
        <v>12835</v>
      </c>
      <c r="I1868" s="107" t="s">
        <v>12761</v>
      </c>
    </row>
    <row r="1869" spans="1:12" hidden="1" x14ac:dyDescent="0.2">
      <c r="A1869" s="110" t="s">
        <v>16803</v>
      </c>
      <c r="D1869" s="107" t="s">
        <v>12846</v>
      </c>
      <c r="E1869" s="107">
        <f t="shared" si="29"/>
        <v>2201080310</v>
      </c>
      <c r="F1869" s="107" t="s">
        <v>13306</v>
      </c>
      <c r="G1869" s="107" t="s">
        <v>16805</v>
      </c>
      <c r="H1869" s="107" t="s">
        <v>12835</v>
      </c>
      <c r="I1869" s="107" t="s">
        <v>12763</v>
      </c>
    </row>
    <row r="1870" spans="1:12" hidden="1" x14ac:dyDescent="0.2">
      <c r="A1870" s="110" t="s">
        <v>16803</v>
      </c>
      <c r="D1870" s="107" t="s">
        <v>12847</v>
      </c>
      <c r="E1870" s="107">
        <f t="shared" si="29"/>
        <v>2201080330</v>
      </c>
      <c r="F1870" s="107" t="s">
        <v>13306</v>
      </c>
      <c r="G1870" s="107" t="s">
        <v>16805</v>
      </c>
      <c r="H1870" s="107" t="s">
        <v>12835</v>
      </c>
      <c r="I1870" s="107" t="s">
        <v>12765</v>
      </c>
    </row>
    <row r="1871" spans="1:12" hidden="1" x14ac:dyDescent="0.2">
      <c r="A1871" s="110" t="s">
        <v>16803</v>
      </c>
      <c r="D1871" s="107" t="s">
        <v>12848</v>
      </c>
      <c r="E1871" s="107">
        <f t="shared" si="29"/>
        <v>2230001000</v>
      </c>
      <c r="F1871" s="107" t="s">
        <v>13306</v>
      </c>
      <c r="G1871" s="107" t="s">
        <v>12849</v>
      </c>
      <c r="H1871" s="107" t="s">
        <v>12850</v>
      </c>
      <c r="I1871" s="107" t="s">
        <v>16807</v>
      </c>
    </row>
    <row r="1872" spans="1:12" hidden="1" x14ac:dyDescent="0.2">
      <c r="A1872" s="110" t="s">
        <v>16803</v>
      </c>
      <c r="D1872" s="107" t="s">
        <v>12851</v>
      </c>
      <c r="E1872" s="107">
        <f t="shared" si="29"/>
        <v>2230001110</v>
      </c>
      <c r="F1872" s="107" t="s">
        <v>13306</v>
      </c>
      <c r="G1872" s="107" t="s">
        <v>12849</v>
      </c>
      <c r="H1872" s="107" t="s">
        <v>12850</v>
      </c>
      <c r="I1872" s="107" t="s">
        <v>16809</v>
      </c>
    </row>
    <row r="1873" spans="1:12" hidden="1" x14ac:dyDescent="0.2">
      <c r="A1873" s="110" t="s">
        <v>16803</v>
      </c>
      <c r="D1873" s="107" t="s">
        <v>12852</v>
      </c>
      <c r="E1873" s="107">
        <f t="shared" si="29"/>
        <v>2230001130</v>
      </c>
      <c r="F1873" s="107" t="s">
        <v>13306</v>
      </c>
      <c r="G1873" s="107" t="s">
        <v>12849</v>
      </c>
      <c r="H1873" s="107" t="s">
        <v>12850</v>
      </c>
      <c r="I1873" s="107" t="s">
        <v>16811</v>
      </c>
    </row>
    <row r="1874" spans="1:12" hidden="1" x14ac:dyDescent="0.2">
      <c r="A1874" s="110" t="s">
        <v>16803</v>
      </c>
      <c r="D1874" s="107" t="s">
        <v>12853</v>
      </c>
      <c r="E1874" s="107">
        <f t="shared" si="29"/>
        <v>2230001150</v>
      </c>
      <c r="F1874" s="107" t="s">
        <v>13306</v>
      </c>
      <c r="G1874" s="107" t="s">
        <v>12849</v>
      </c>
      <c r="H1874" s="107" t="s">
        <v>12850</v>
      </c>
      <c r="I1874" s="107" t="s">
        <v>16813</v>
      </c>
    </row>
    <row r="1875" spans="1:12" hidden="1" x14ac:dyDescent="0.2">
      <c r="A1875" s="110" t="s">
        <v>16803</v>
      </c>
      <c r="D1875" s="107" t="s">
        <v>12854</v>
      </c>
      <c r="E1875" s="107">
        <f t="shared" si="29"/>
        <v>2230001170</v>
      </c>
      <c r="F1875" s="107" t="s">
        <v>13306</v>
      </c>
      <c r="G1875" s="107" t="s">
        <v>12849</v>
      </c>
      <c r="H1875" s="107" t="s">
        <v>12850</v>
      </c>
      <c r="I1875" s="107" t="s">
        <v>16815</v>
      </c>
    </row>
    <row r="1876" spans="1:12" hidden="1" x14ac:dyDescent="0.2">
      <c r="A1876" s="110" t="s">
        <v>16803</v>
      </c>
      <c r="D1876" s="107" t="s">
        <v>12855</v>
      </c>
      <c r="E1876" s="107">
        <f t="shared" si="29"/>
        <v>2230001190</v>
      </c>
      <c r="F1876" s="107" t="s">
        <v>13306</v>
      </c>
      <c r="G1876" s="107" t="s">
        <v>12849</v>
      </c>
      <c r="H1876" s="107" t="s">
        <v>12850</v>
      </c>
      <c r="I1876" s="107" t="s">
        <v>16817</v>
      </c>
    </row>
    <row r="1877" spans="1:12" hidden="1" x14ac:dyDescent="0.2">
      <c r="A1877" s="110" t="s">
        <v>16803</v>
      </c>
      <c r="D1877" s="107" t="s">
        <v>12856</v>
      </c>
      <c r="E1877" s="107">
        <f t="shared" si="29"/>
        <v>2230001210</v>
      </c>
      <c r="F1877" s="107" t="s">
        <v>13306</v>
      </c>
      <c r="G1877" s="107" t="s">
        <v>12849</v>
      </c>
      <c r="H1877" s="107" t="s">
        <v>12850</v>
      </c>
      <c r="I1877" s="107" t="s">
        <v>16819</v>
      </c>
    </row>
    <row r="1878" spans="1:12" hidden="1" x14ac:dyDescent="0.2">
      <c r="A1878" s="110" t="s">
        <v>16803</v>
      </c>
      <c r="D1878" s="107" t="s">
        <v>12857</v>
      </c>
      <c r="E1878" s="107">
        <f t="shared" si="29"/>
        <v>2230001230</v>
      </c>
      <c r="F1878" s="107" t="s">
        <v>13306</v>
      </c>
      <c r="G1878" s="107" t="s">
        <v>12849</v>
      </c>
      <c r="H1878" s="107" t="s">
        <v>12850</v>
      </c>
      <c r="I1878" s="107" t="s">
        <v>16821</v>
      </c>
    </row>
    <row r="1879" spans="1:12" hidden="1" x14ac:dyDescent="0.2">
      <c r="A1879" s="110" t="s">
        <v>16803</v>
      </c>
      <c r="D1879" s="107" t="s">
        <v>12858</v>
      </c>
      <c r="E1879" s="107">
        <f t="shared" si="29"/>
        <v>2230001250</v>
      </c>
      <c r="F1879" s="107" t="s">
        <v>13306</v>
      </c>
      <c r="G1879" s="107" t="s">
        <v>12849</v>
      </c>
      <c r="H1879" s="107" t="s">
        <v>12850</v>
      </c>
      <c r="I1879" s="107" t="s">
        <v>12757</v>
      </c>
    </row>
    <row r="1880" spans="1:12" hidden="1" x14ac:dyDescent="0.2">
      <c r="A1880" s="110" t="s">
        <v>16803</v>
      </c>
      <c r="D1880" s="107" t="s">
        <v>12859</v>
      </c>
      <c r="E1880" s="107">
        <f t="shared" si="29"/>
        <v>2230001270</v>
      </c>
      <c r="F1880" s="107" t="s">
        <v>13306</v>
      </c>
      <c r="G1880" s="107" t="s">
        <v>12849</v>
      </c>
      <c r="H1880" s="107" t="s">
        <v>12850</v>
      </c>
      <c r="I1880" s="107" t="s">
        <v>12759</v>
      </c>
    </row>
    <row r="1881" spans="1:12" hidden="1" x14ac:dyDescent="0.2">
      <c r="A1881" s="110" t="s">
        <v>16803</v>
      </c>
      <c r="D1881" s="107" t="s">
        <v>12860</v>
      </c>
      <c r="E1881" s="107">
        <f t="shared" si="29"/>
        <v>2230001290</v>
      </c>
      <c r="F1881" s="107" t="s">
        <v>13306</v>
      </c>
      <c r="G1881" s="107" t="s">
        <v>12849</v>
      </c>
      <c r="H1881" s="107" t="s">
        <v>12850</v>
      </c>
      <c r="I1881" s="107" t="s">
        <v>12761</v>
      </c>
    </row>
    <row r="1882" spans="1:12" hidden="1" x14ac:dyDescent="0.2">
      <c r="A1882" s="110" t="s">
        <v>16803</v>
      </c>
      <c r="D1882" s="107" t="s">
        <v>12861</v>
      </c>
      <c r="E1882" s="107">
        <f t="shared" si="29"/>
        <v>2230001310</v>
      </c>
      <c r="F1882" s="107" t="s">
        <v>13306</v>
      </c>
      <c r="G1882" s="107" t="s">
        <v>12849</v>
      </c>
      <c r="H1882" s="107" t="s">
        <v>12850</v>
      </c>
      <c r="I1882" s="107" t="s">
        <v>12763</v>
      </c>
    </row>
    <row r="1883" spans="1:12" hidden="1" x14ac:dyDescent="0.2">
      <c r="A1883" s="110" t="s">
        <v>16803</v>
      </c>
      <c r="D1883" s="107" t="s">
        <v>12862</v>
      </c>
      <c r="E1883" s="107">
        <f t="shared" si="29"/>
        <v>2230001330</v>
      </c>
      <c r="F1883" s="107" t="s">
        <v>13306</v>
      </c>
      <c r="G1883" s="107" t="s">
        <v>12849</v>
      </c>
      <c r="H1883" s="107" t="s">
        <v>12850</v>
      </c>
      <c r="I1883" s="107" t="s">
        <v>12765</v>
      </c>
    </row>
    <row r="1884" spans="1:12" hidden="1" x14ac:dyDescent="0.2">
      <c r="A1884" s="110" t="s">
        <v>16803</v>
      </c>
      <c r="D1884" s="107" t="s">
        <v>12863</v>
      </c>
      <c r="E1884" s="107">
        <f t="shared" si="29"/>
        <v>2230060000</v>
      </c>
      <c r="F1884" s="107" t="s">
        <v>13306</v>
      </c>
      <c r="G1884" s="107" t="s">
        <v>12849</v>
      </c>
      <c r="H1884" s="107" t="s">
        <v>12864</v>
      </c>
      <c r="I1884" s="107" t="s">
        <v>16807</v>
      </c>
      <c r="K1884" s="109">
        <v>37300</v>
      </c>
      <c r="L1884" s="107" t="s">
        <v>9853</v>
      </c>
    </row>
    <row r="1885" spans="1:12" hidden="1" x14ac:dyDescent="0.2">
      <c r="A1885" s="110" t="s">
        <v>16803</v>
      </c>
      <c r="D1885" s="107" t="s">
        <v>12865</v>
      </c>
      <c r="E1885" s="107">
        <f t="shared" si="29"/>
        <v>2230060110</v>
      </c>
      <c r="F1885" s="107" t="s">
        <v>13306</v>
      </c>
      <c r="G1885" s="107" t="s">
        <v>12849</v>
      </c>
      <c r="H1885" s="107" t="s">
        <v>12864</v>
      </c>
      <c r="I1885" s="107" t="s">
        <v>16809</v>
      </c>
    </row>
    <row r="1886" spans="1:12" hidden="1" x14ac:dyDescent="0.2">
      <c r="A1886" s="110" t="s">
        <v>16803</v>
      </c>
      <c r="D1886" s="107" t="s">
        <v>12866</v>
      </c>
      <c r="E1886" s="107">
        <f t="shared" si="29"/>
        <v>2230060130</v>
      </c>
      <c r="F1886" s="107" t="s">
        <v>13306</v>
      </c>
      <c r="G1886" s="107" t="s">
        <v>12849</v>
      </c>
      <c r="H1886" s="107" t="s">
        <v>12864</v>
      </c>
      <c r="I1886" s="107" t="s">
        <v>16811</v>
      </c>
    </row>
    <row r="1887" spans="1:12" hidden="1" x14ac:dyDescent="0.2">
      <c r="A1887" s="110" t="s">
        <v>16803</v>
      </c>
      <c r="D1887" s="107" t="s">
        <v>12867</v>
      </c>
      <c r="E1887" s="107">
        <f t="shared" si="29"/>
        <v>2230060150</v>
      </c>
      <c r="F1887" s="107" t="s">
        <v>13306</v>
      </c>
      <c r="G1887" s="107" t="s">
        <v>12849</v>
      </c>
      <c r="H1887" s="107" t="s">
        <v>12864</v>
      </c>
      <c r="I1887" s="107" t="s">
        <v>16813</v>
      </c>
    </row>
    <row r="1888" spans="1:12" hidden="1" x14ac:dyDescent="0.2">
      <c r="A1888" s="110" t="s">
        <v>16803</v>
      </c>
      <c r="D1888" s="107" t="s">
        <v>12868</v>
      </c>
      <c r="E1888" s="107">
        <f t="shared" si="29"/>
        <v>2230060170</v>
      </c>
      <c r="F1888" s="107" t="s">
        <v>13306</v>
      </c>
      <c r="G1888" s="107" t="s">
        <v>12849</v>
      </c>
      <c r="H1888" s="107" t="s">
        <v>12864</v>
      </c>
      <c r="I1888" s="107" t="s">
        <v>16815</v>
      </c>
    </row>
    <row r="1889" spans="1:12" hidden="1" x14ac:dyDescent="0.2">
      <c r="A1889" s="110" t="s">
        <v>16803</v>
      </c>
      <c r="D1889" s="107" t="s">
        <v>12869</v>
      </c>
      <c r="E1889" s="107">
        <f t="shared" si="29"/>
        <v>2230060190</v>
      </c>
      <c r="F1889" s="107" t="s">
        <v>13306</v>
      </c>
      <c r="G1889" s="107" t="s">
        <v>12849</v>
      </c>
      <c r="H1889" s="107" t="s">
        <v>12864</v>
      </c>
      <c r="I1889" s="107" t="s">
        <v>16817</v>
      </c>
    </row>
    <row r="1890" spans="1:12" hidden="1" x14ac:dyDescent="0.2">
      <c r="A1890" s="110" t="s">
        <v>16803</v>
      </c>
      <c r="D1890" s="107" t="s">
        <v>12870</v>
      </c>
      <c r="E1890" s="107">
        <f t="shared" si="29"/>
        <v>2230060210</v>
      </c>
      <c r="F1890" s="107" t="s">
        <v>13306</v>
      </c>
      <c r="G1890" s="107" t="s">
        <v>12849</v>
      </c>
      <c r="H1890" s="107" t="s">
        <v>12864</v>
      </c>
      <c r="I1890" s="107" t="s">
        <v>16819</v>
      </c>
    </row>
    <row r="1891" spans="1:12" hidden="1" x14ac:dyDescent="0.2">
      <c r="A1891" s="110" t="s">
        <v>16803</v>
      </c>
      <c r="D1891" s="107" t="s">
        <v>12871</v>
      </c>
      <c r="E1891" s="107">
        <f t="shared" si="29"/>
        <v>2230060230</v>
      </c>
      <c r="F1891" s="107" t="s">
        <v>13306</v>
      </c>
      <c r="G1891" s="107" t="s">
        <v>12849</v>
      </c>
      <c r="H1891" s="107" t="s">
        <v>12864</v>
      </c>
      <c r="I1891" s="107" t="s">
        <v>16821</v>
      </c>
    </row>
    <row r="1892" spans="1:12" hidden="1" x14ac:dyDescent="0.2">
      <c r="A1892" s="110" t="s">
        <v>16803</v>
      </c>
      <c r="D1892" s="107" t="s">
        <v>12872</v>
      </c>
      <c r="E1892" s="107">
        <f t="shared" si="29"/>
        <v>2230060250</v>
      </c>
      <c r="F1892" s="107" t="s">
        <v>13306</v>
      </c>
      <c r="G1892" s="107" t="s">
        <v>12849</v>
      </c>
      <c r="H1892" s="107" t="s">
        <v>12864</v>
      </c>
      <c r="I1892" s="107" t="s">
        <v>12757</v>
      </c>
    </row>
    <row r="1893" spans="1:12" hidden="1" x14ac:dyDescent="0.2">
      <c r="A1893" s="110" t="s">
        <v>16803</v>
      </c>
      <c r="D1893" s="107" t="s">
        <v>12873</v>
      </c>
      <c r="E1893" s="107">
        <f t="shared" si="29"/>
        <v>2230060270</v>
      </c>
      <c r="F1893" s="107" t="s">
        <v>13306</v>
      </c>
      <c r="G1893" s="107" t="s">
        <v>12849</v>
      </c>
      <c r="H1893" s="107" t="s">
        <v>12864</v>
      </c>
      <c r="I1893" s="107" t="s">
        <v>12759</v>
      </c>
    </row>
    <row r="1894" spans="1:12" hidden="1" x14ac:dyDescent="0.2">
      <c r="A1894" s="110" t="s">
        <v>16803</v>
      </c>
      <c r="D1894" s="107" t="s">
        <v>12874</v>
      </c>
      <c r="E1894" s="107">
        <f t="shared" si="29"/>
        <v>2230060290</v>
      </c>
      <c r="F1894" s="107" t="s">
        <v>13306</v>
      </c>
      <c r="G1894" s="107" t="s">
        <v>12849</v>
      </c>
      <c r="H1894" s="107" t="s">
        <v>12864</v>
      </c>
      <c r="I1894" s="107" t="s">
        <v>12761</v>
      </c>
    </row>
    <row r="1895" spans="1:12" hidden="1" x14ac:dyDescent="0.2">
      <c r="A1895" s="110" t="s">
        <v>16803</v>
      </c>
      <c r="D1895" s="107" t="s">
        <v>12875</v>
      </c>
      <c r="E1895" s="107">
        <f t="shared" si="29"/>
        <v>2230060310</v>
      </c>
      <c r="F1895" s="107" t="s">
        <v>13306</v>
      </c>
      <c r="G1895" s="107" t="s">
        <v>12849</v>
      </c>
      <c r="H1895" s="107" t="s">
        <v>12864</v>
      </c>
      <c r="I1895" s="107" t="s">
        <v>12763</v>
      </c>
    </row>
    <row r="1896" spans="1:12" hidden="1" x14ac:dyDescent="0.2">
      <c r="A1896" s="110" t="s">
        <v>16803</v>
      </c>
      <c r="D1896" s="107" t="s">
        <v>12876</v>
      </c>
      <c r="E1896" s="107">
        <f t="shared" si="29"/>
        <v>2230060330</v>
      </c>
      <c r="F1896" s="107" t="s">
        <v>13306</v>
      </c>
      <c r="G1896" s="107" t="s">
        <v>12849</v>
      </c>
      <c r="H1896" s="107" t="s">
        <v>12864</v>
      </c>
      <c r="I1896" s="107" t="s">
        <v>12765</v>
      </c>
    </row>
    <row r="1897" spans="1:12" hidden="1" x14ac:dyDescent="0.2">
      <c r="A1897" s="110" t="s">
        <v>16803</v>
      </c>
      <c r="D1897" s="107" t="s">
        <v>12877</v>
      </c>
      <c r="E1897" s="107">
        <f t="shared" si="29"/>
        <v>2230070000</v>
      </c>
      <c r="F1897" s="107" t="s">
        <v>13306</v>
      </c>
      <c r="G1897" s="107" t="s">
        <v>12849</v>
      </c>
      <c r="H1897" s="107" t="s">
        <v>12878</v>
      </c>
      <c r="I1897" s="107" t="s">
        <v>16807</v>
      </c>
      <c r="K1897" s="109">
        <v>37301</v>
      </c>
      <c r="L1897" s="107" t="s">
        <v>9853</v>
      </c>
    </row>
    <row r="1898" spans="1:12" hidden="1" x14ac:dyDescent="0.2">
      <c r="A1898" s="110" t="s">
        <v>16803</v>
      </c>
      <c r="D1898" s="107" t="s">
        <v>12879</v>
      </c>
      <c r="E1898" s="107">
        <f t="shared" si="29"/>
        <v>2230070110</v>
      </c>
      <c r="F1898" s="107" t="s">
        <v>13306</v>
      </c>
      <c r="G1898" s="107" t="s">
        <v>12849</v>
      </c>
      <c r="H1898" s="107" t="s">
        <v>12878</v>
      </c>
      <c r="I1898" s="107" t="s">
        <v>16809</v>
      </c>
      <c r="K1898" s="109">
        <v>37301</v>
      </c>
      <c r="L1898" s="107" t="s">
        <v>9853</v>
      </c>
    </row>
    <row r="1899" spans="1:12" hidden="1" x14ac:dyDescent="0.2">
      <c r="A1899" s="110" t="s">
        <v>16803</v>
      </c>
      <c r="D1899" s="107" t="s">
        <v>12880</v>
      </c>
      <c r="E1899" s="107">
        <f t="shared" si="29"/>
        <v>2230070130</v>
      </c>
      <c r="F1899" s="107" t="s">
        <v>13306</v>
      </c>
      <c r="G1899" s="107" t="s">
        <v>12849</v>
      </c>
      <c r="H1899" s="107" t="s">
        <v>12878</v>
      </c>
      <c r="I1899" s="107" t="s">
        <v>16811</v>
      </c>
      <c r="K1899" s="109">
        <v>37301</v>
      </c>
      <c r="L1899" s="107" t="s">
        <v>9853</v>
      </c>
    </row>
    <row r="1900" spans="1:12" hidden="1" x14ac:dyDescent="0.2">
      <c r="A1900" s="110" t="s">
        <v>16803</v>
      </c>
      <c r="D1900" s="107" t="s">
        <v>12881</v>
      </c>
      <c r="E1900" s="107">
        <f t="shared" si="29"/>
        <v>2230070150</v>
      </c>
      <c r="F1900" s="107" t="s">
        <v>13306</v>
      </c>
      <c r="G1900" s="107" t="s">
        <v>12849</v>
      </c>
      <c r="H1900" s="107" t="s">
        <v>12878</v>
      </c>
      <c r="I1900" s="107" t="s">
        <v>16813</v>
      </c>
      <c r="K1900" s="109">
        <v>37301</v>
      </c>
      <c r="L1900" s="107" t="s">
        <v>9853</v>
      </c>
    </row>
    <row r="1901" spans="1:12" hidden="1" x14ac:dyDescent="0.2">
      <c r="A1901" s="110" t="s">
        <v>16803</v>
      </c>
      <c r="D1901" s="107" t="s">
        <v>12882</v>
      </c>
      <c r="E1901" s="107">
        <f t="shared" si="29"/>
        <v>2230070170</v>
      </c>
      <c r="F1901" s="107" t="s">
        <v>13306</v>
      </c>
      <c r="G1901" s="107" t="s">
        <v>12849</v>
      </c>
      <c r="H1901" s="107" t="s">
        <v>12878</v>
      </c>
      <c r="I1901" s="107" t="s">
        <v>16815</v>
      </c>
      <c r="K1901" s="109">
        <v>37301</v>
      </c>
      <c r="L1901" s="107" t="s">
        <v>9853</v>
      </c>
    </row>
    <row r="1902" spans="1:12" hidden="1" x14ac:dyDescent="0.2">
      <c r="A1902" s="110" t="s">
        <v>16803</v>
      </c>
      <c r="D1902" s="107" t="s">
        <v>12883</v>
      </c>
      <c r="E1902" s="107">
        <f t="shared" si="29"/>
        <v>2230070190</v>
      </c>
      <c r="F1902" s="107" t="s">
        <v>13306</v>
      </c>
      <c r="G1902" s="107" t="s">
        <v>12849</v>
      </c>
      <c r="H1902" s="107" t="s">
        <v>12878</v>
      </c>
      <c r="I1902" s="107" t="s">
        <v>16817</v>
      </c>
      <c r="K1902" s="109">
        <v>37301</v>
      </c>
      <c r="L1902" s="107" t="s">
        <v>9853</v>
      </c>
    </row>
    <row r="1903" spans="1:12" hidden="1" x14ac:dyDescent="0.2">
      <c r="A1903" s="110" t="s">
        <v>16803</v>
      </c>
      <c r="D1903" s="107" t="s">
        <v>12884</v>
      </c>
      <c r="E1903" s="107">
        <f t="shared" si="29"/>
        <v>2230070210</v>
      </c>
      <c r="F1903" s="107" t="s">
        <v>13306</v>
      </c>
      <c r="G1903" s="107" t="s">
        <v>12849</v>
      </c>
      <c r="H1903" s="107" t="s">
        <v>12878</v>
      </c>
      <c r="I1903" s="107" t="s">
        <v>16819</v>
      </c>
      <c r="K1903" s="109">
        <v>37301</v>
      </c>
      <c r="L1903" s="107" t="s">
        <v>9853</v>
      </c>
    </row>
    <row r="1904" spans="1:12" hidden="1" x14ac:dyDescent="0.2">
      <c r="A1904" s="110" t="s">
        <v>16803</v>
      </c>
      <c r="D1904" s="107" t="s">
        <v>12885</v>
      </c>
      <c r="E1904" s="107">
        <f t="shared" si="29"/>
        <v>2230070230</v>
      </c>
      <c r="F1904" s="107" t="s">
        <v>13306</v>
      </c>
      <c r="G1904" s="107" t="s">
        <v>12849</v>
      </c>
      <c r="H1904" s="107" t="s">
        <v>12878</v>
      </c>
      <c r="I1904" s="107" t="s">
        <v>16821</v>
      </c>
      <c r="K1904" s="109">
        <v>37301</v>
      </c>
      <c r="L1904" s="107" t="s">
        <v>9853</v>
      </c>
    </row>
    <row r="1905" spans="1:12" hidden="1" x14ac:dyDescent="0.2">
      <c r="A1905" s="110" t="s">
        <v>16803</v>
      </c>
      <c r="D1905" s="107" t="s">
        <v>12886</v>
      </c>
      <c r="E1905" s="107">
        <f t="shared" si="29"/>
        <v>2230070250</v>
      </c>
      <c r="F1905" s="107" t="s">
        <v>13306</v>
      </c>
      <c r="G1905" s="107" t="s">
        <v>12849</v>
      </c>
      <c r="H1905" s="107" t="s">
        <v>12878</v>
      </c>
      <c r="I1905" s="107" t="s">
        <v>12757</v>
      </c>
      <c r="K1905" s="109">
        <v>37301</v>
      </c>
      <c r="L1905" s="107" t="s">
        <v>9853</v>
      </c>
    </row>
    <row r="1906" spans="1:12" hidden="1" x14ac:dyDescent="0.2">
      <c r="A1906" s="110" t="s">
        <v>16803</v>
      </c>
      <c r="D1906" s="107" t="s">
        <v>12887</v>
      </c>
      <c r="E1906" s="107">
        <f t="shared" si="29"/>
        <v>2230070270</v>
      </c>
      <c r="F1906" s="107" t="s">
        <v>13306</v>
      </c>
      <c r="G1906" s="107" t="s">
        <v>12849</v>
      </c>
      <c r="H1906" s="107" t="s">
        <v>12878</v>
      </c>
      <c r="I1906" s="107" t="s">
        <v>12759</v>
      </c>
      <c r="K1906" s="109">
        <v>37301</v>
      </c>
      <c r="L1906" s="107" t="s">
        <v>9853</v>
      </c>
    </row>
    <row r="1907" spans="1:12" hidden="1" x14ac:dyDescent="0.2">
      <c r="A1907" s="110" t="s">
        <v>16803</v>
      </c>
      <c r="D1907" s="107" t="s">
        <v>12888</v>
      </c>
      <c r="E1907" s="107">
        <f t="shared" si="29"/>
        <v>2230070290</v>
      </c>
      <c r="F1907" s="107" t="s">
        <v>13306</v>
      </c>
      <c r="G1907" s="107" t="s">
        <v>12849</v>
      </c>
      <c r="H1907" s="107" t="s">
        <v>12878</v>
      </c>
      <c r="I1907" s="107" t="s">
        <v>12761</v>
      </c>
      <c r="K1907" s="109">
        <v>37301</v>
      </c>
      <c r="L1907" s="107" t="s">
        <v>9853</v>
      </c>
    </row>
    <row r="1908" spans="1:12" hidden="1" x14ac:dyDescent="0.2">
      <c r="A1908" s="110" t="s">
        <v>16803</v>
      </c>
      <c r="D1908" s="107" t="s">
        <v>12889</v>
      </c>
      <c r="E1908" s="107">
        <f t="shared" si="29"/>
        <v>2230070310</v>
      </c>
      <c r="F1908" s="107" t="s">
        <v>13306</v>
      </c>
      <c r="G1908" s="107" t="s">
        <v>12849</v>
      </c>
      <c r="H1908" s="107" t="s">
        <v>12878</v>
      </c>
      <c r="I1908" s="107" t="s">
        <v>12763</v>
      </c>
      <c r="K1908" s="109">
        <v>37301</v>
      </c>
      <c r="L1908" s="107" t="s">
        <v>9853</v>
      </c>
    </row>
    <row r="1909" spans="1:12" hidden="1" x14ac:dyDescent="0.2">
      <c r="A1909" s="110" t="s">
        <v>16803</v>
      </c>
      <c r="D1909" s="107" t="s">
        <v>12890</v>
      </c>
      <c r="E1909" s="107">
        <f t="shared" si="29"/>
        <v>2230070330</v>
      </c>
      <c r="F1909" s="107" t="s">
        <v>13306</v>
      </c>
      <c r="G1909" s="107" t="s">
        <v>12849</v>
      </c>
      <c r="H1909" s="107" t="s">
        <v>12878</v>
      </c>
      <c r="I1909" s="107" t="s">
        <v>12765</v>
      </c>
      <c r="K1909" s="109">
        <v>37301</v>
      </c>
      <c r="L1909" s="107" t="s">
        <v>9853</v>
      </c>
    </row>
    <row r="1910" spans="1:12" hidden="1" x14ac:dyDescent="0.2">
      <c r="A1910" s="110" t="s">
        <v>16803</v>
      </c>
      <c r="D1910" s="107" t="s">
        <v>12891</v>
      </c>
      <c r="E1910" s="107">
        <f t="shared" si="29"/>
        <v>2230071110</v>
      </c>
      <c r="F1910" s="107" t="s">
        <v>13306</v>
      </c>
      <c r="G1910" s="107" t="s">
        <v>12849</v>
      </c>
      <c r="H1910" s="107" t="s">
        <v>12892</v>
      </c>
      <c r="I1910" s="107" t="s">
        <v>16809</v>
      </c>
      <c r="J1910" s="109">
        <v>36504</v>
      </c>
      <c r="K1910" s="109">
        <v>37300</v>
      </c>
      <c r="L1910" s="107" t="s">
        <v>9853</v>
      </c>
    </row>
    <row r="1911" spans="1:12" hidden="1" x14ac:dyDescent="0.2">
      <c r="A1911" s="110" t="s">
        <v>16803</v>
      </c>
      <c r="D1911" s="107" t="s">
        <v>12893</v>
      </c>
      <c r="E1911" s="107">
        <f t="shared" si="29"/>
        <v>2230071130</v>
      </c>
      <c r="F1911" s="107" t="s">
        <v>13306</v>
      </c>
      <c r="G1911" s="107" t="s">
        <v>12849</v>
      </c>
      <c r="H1911" s="107" t="s">
        <v>12892</v>
      </c>
      <c r="I1911" s="107" t="s">
        <v>16811</v>
      </c>
      <c r="J1911" s="109">
        <v>36504</v>
      </c>
      <c r="K1911" s="109">
        <v>37300</v>
      </c>
      <c r="L1911" s="107" t="s">
        <v>9853</v>
      </c>
    </row>
    <row r="1912" spans="1:12" hidden="1" x14ac:dyDescent="0.2">
      <c r="A1912" s="110" t="s">
        <v>16803</v>
      </c>
      <c r="D1912" s="107" t="s">
        <v>12894</v>
      </c>
      <c r="E1912" s="107">
        <f t="shared" si="29"/>
        <v>2230071150</v>
      </c>
      <c r="F1912" s="107" t="s">
        <v>13306</v>
      </c>
      <c r="G1912" s="107" t="s">
        <v>12849</v>
      </c>
      <c r="H1912" s="107" t="s">
        <v>12892</v>
      </c>
      <c r="I1912" s="107" t="s">
        <v>16813</v>
      </c>
      <c r="J1912" s="109">
        <v>36504</v>
      </c>
      <c r="K1912" s="109">
        <v>37300</v>
      </c>
      <c r="L1912" s="107" t="s">
        <v>9853</v>
      </c>
    </row>
    <row r="1913" spans="1:12" hidden="1" x14ac:dyDescent="0.2">
      <c r="A1913" s="110" t="s">
        <v>16803</v>
      </c>
      <c r="D1913" s="107" t="s">
        <v>12895</v>
      </c>
      <c r="E1913" s="107">
        <f t="shared" si="29"/>
        <v>2230071170</v>
      </c>
      <c r="F1913" s="107" t="s">
        <v>13306</v>
      </c>
      <c r="G1913" s="107" t="s">
        <v>12849</v>
      </c>
      <c r="H1913" s="107" t="s">
        <v>12892</v>
      </c>
      <c r="I1913" s="107" t="s">
        <v>16815</v>
      </c>
      <c r="J1913" s="109">
        <v>36504</v>
      </c>
      <c r="K1913" s="109">
        <v>37300</v>
      </c>
      <c r="L1913" s="107" t="s">
        <v>9853</v>
      </c>
    </row>
    <row r="1914" spans="1:12" hidden="1" x14ac:dyDescent="0.2">
      <c r="A1914" s="110" t="s">
        <v>16803</v>
      </c>
      <c r="D1914" s="107" t="s">
        <v>12896</v>
      </c>
      <c r="E1914" s="107">
        <f t="shared" si="29"/>
        <v>2230071190</v>
      </c>
      <c r="F1914" s="107" t="s">
        <v>13306</v>
      </c>
      <c r="G1914" s="107" t="s">
        <v>12849</v>
      </c>
      <c r="H1914" s="107" t="s">
        <v>12892</v>
      </c>
      <c r="I1914" s="107" t="s">
        <v>16817</v>
      </c>
      <c r="J1914" s="109">
        <v>36504</v>
      </c>
      <c r="K1914" s="109">
        <v>37300</v>
      </c>
      <c r="L1914" s="107" t="s">
        <v>9853</v>
      </c>
    </row>
    <row r="1915" spans="1:12" hidden="1" x14ac:dyDescent="0.2">
      <c r="A1915" s="110" t="s">
        <v>16803</v>
      </c>
      <c r="D1915" s="107" t="s">
        <v>12897</v>
      </c>
      <c r="E1915" s="107">
        <f t="shared" si="29"/>
        <v>2230071210</v>
      </c>
      <c r="F1915" s="107" t="s">
        <v>13306</v>
      </c>
      <c r="G1915" s="107" t="s">
        <v>12849</v>
      </c>
      <c r="H1915" s="107" t="s">
        <v>12892</v>
      </c>
      <c r="I1915" s="107" t="s">
        <v>16819</v>
      </c>
      <c r="J1915" s="109">
        <v>36504</v>
      </c>
      <c r="K1915" s="109">
        <v>37300</v>
      </c>
      <c r="L1915" s="107" t="s">
        <v>9853</v>
      </c>
    </row>
    <row r="1916" spans="1:12" hidden="1" x14ac:dyDescent="0.2">
      <c r="A1916" s="110" t="s">
        <v>16803</v>
      </c>
      <c r="D1916" s="107" t="s">
        <v>12898</v>
      </c>
      <c r="E1916" s="107">
        <f t="shared" si="29"/>
        <v>2230071230</v>
      </c>
      <c r="F1916" s="107" t="s">
        <v>13306</v>
      </c>
      <c r="G1916" s="107" t="s">
        <v>12849</v>
      </c>
      <c r="H1916" s="107" t="s">
        <v>12892</v>
      </c>
      <c r="I1916" s="107" t="s">
        <v>16821</v>
      </c>
      <c r="J1916" s="109">
        <v>36504</v>
      </c>
      <c r="K1916" s="109">
        <v>37300</v>
      </c>
      <c r="L1916" s="107" t="s">
        <v>9853</v>
      </c>
    </row>
    <row r="1917" spans="1:12" hidden="1" x14ac:dyDescent="0.2">
      <c r="A1917" s="110" t="s">
        <v>16803</v>
      </c>
      <c r="D1917" s="107" t="s">
        <v>12899</v>
      </c>
      <c r="E1917" s="107">
        <f t="shared" si="29"/>
        <v>2230071250</v>
      </c>
      <c r="F1917" s="107" t="s">
        <v>13306</v>
      </c>
      <c r="G1917" s="107" t="s">
        <v>12849</v>
      </c>
      <c r="H1917" s="107" t="s">
        <v>12892</v>
      </c>
      <c r="I1917" s="107" t="s">
        <v>12757</v>
      </c>
      <c r="J1917" s="109">
        <v>36504</v>
      </c>
      <c r="K1917" s="109">
        <v>37300</v>
      </c>
      <c r="L1917" s="107" t="s">
        <v>9853</v>
      </c>
    </row>
    <row r="1918" spans="1:12" hidden="1" x14ac:dyDescent="0.2">
      <c r="A1918" s="110" t="s">
        <v>16803</v>
      </c>
      <c r="D1918" s="107" t="s">
        <v>12900</v>
      </c>
      <c r="E1918" s="107">
        <f t="shared" si="29"/>
        <v>2230071270</v>
      </c>
      <c r="F1918" s="107" t="s">
        <v>13306</v>
      </c>
      <c r="G1918" s="107" t="s">
        <v>12849</v>
      </c>
      <c r="H1918" s="107" t="s">
        <v>12892</v>
      </c>
      <c r="I1918" s="107" t="s">
        <v>12759</v>
      </c>
      <c r="J1918" s="109">
        <v>36504</v>
      </c>
      <c r="K1918" s="109">
        <v>37300</v>
      </c>
      <c r="L1918" s="107" t="s">
        <v>9853</v>
      </c>
    </row>
    <row r="1919" spans="1:12" hidden="1" x14ac:dyDescent="0.2">
      <c r="A1919" s="110" t="s">
        <v>16803</v>
      </c>
      <c r="D1919" s="107" t="s">
        <v>12901</v>
      </c>
      <c r="E1919" s="107">
        <f t="shared" si="29"/>
        <v>2230071290</v>
      </c>
      <c r="F1919" s="107" t="s">
        <v>13306</v>
      </c>
      <c r="G1919" s="107" t="s">
        <v>12849</v>
      </c>
      <c r="H1919" s="107" t="s">
        <v>12892</v>
      </c>
      <c r="I1919" s="107" t="s">
        <v>12761</v>
      </c>
      <c r="J1919" s="109">
        <v>36504</v>
      </c>
      <c r="K1919" s="109">
        <v>37300</v>
      </c>
      <c r="L1919" s="107" t="s">
        <v>9853</v>
      </c>
    </row>
    <row r="1920" spans="1:12" hidden="1" x14ac:dyDescent="0.2">
      <c r="A1920" s="110" t="s">
        <v>16803</v>
      </c>
      <c r="D1920" s="107" t="s">
        <v>12902</v>
      </c>
      <c r="E1920" s="107">
        <f t="shared" si="29"/>
        <v>2230071310</v>
      </c>
      <c r="F1920" s="107" t="s">
        <v>13306</v>
      </c>
      <c r="G1920" s="107" t="s">
        <v>12849</v>
      </c>
      <c r="H1920" s="107" t="s">
        <v>12892</v>
      </c>
      <c r="I1920" s="107" t="s">
        <v>12763</v>
      </c>
      <c r="J1920" s="109">
        <v>36504</v>
      </c>
      <c r="K1920" s="109">
        <v>37300</v>
      </c>
      <c r="L1920" s="107" t="s">
        <v>9853</v>
      </c>
    </row>
    <row r="1921" spans="1:12" hidden="1" x14ac:dyDescent="0.2">
      <c r="A1921" s="110" t="s">
        <v>16803</v>
      </c>
      <c r="D1921" s="107" t="s">
        <v>12903</v>
      </c>
      <c r="E1921" s="107">
        <f t="shared" si="29"/>
        <v>2230071330</v>
      </c>
      <c r="F1921" s="107" t="s">
        <v>13306</v>
      </c>
      <c r="G1921" s="107" t="s">
        <v>12849</v>
      </c>
      <c r="H1921" s="107" t="s">
        <v>12892</v>
      </c>
      <c r="I1921" s="107" t="s">
        <v>12765</v>
      </c>
      <c r="J1921" s="109">
        <v>36504</v>
      </c>
      <c r="K1921" s="109">
        <v>37300</v>
      </c>
      <c r="L1921" s="107" t="s">
        <v>9853</v>
      </c>
    </row>
    <row r="1922" spans="1:12" hidden="1" x14ac:dyDescent="0.2">
      <c r="A1922" s="110" t="s">
        <v>16803</v>
      </c>
      <c r="D1922" s="107" t="s">
        <v>12904</v>
      </c>
      <c r="E1922" s="107">
        <f t="shared" ref="E1922:E1985" si="30">VALUE(D1922)</f>
        <v>2230072110</v>
      </c>
      <c r="F1922" s="107" t="s">
        <v>13306</v>
      </c>
      <c r="G1922" s="107" t="s">
        <v>12849</v>
      </c>
      <c r="H1922" s="107" t="s">
        <v>12905</v>
      </c>
      <c r="I1922" s="107" t="s">
        <v>16809</v>
      </c>
      <c r="J1922" s="109">
        <v>36504</v>
      </c>
      <c r="K1922" s="109">
        <v>37300</v>
      </c>
      <c r="L1922" s="107" t="s">
        <v>9853</v>
      </c>
    </row>
    <row r="1923" spans="1:12" hidden="1" x14ac:dyDescent="0.2">
      <c r="A1923" s="110" t="s">
        <v>16803</v>
      </c>
      <c r="D1923" s="107" t="s">
        <v>12906</v>
      </c>
      <c r="E1923" s="107">
        <f t="shared" si="30"/>
        <v>2230072130</v>
      </c>
      <c r="F1923" s="107" t="s">
        <v>13306</v>
      </c>
      <c r="G1923" s="107" t="s">
        <v>12849</v>
      </c>
      <c r="H1923" s="107" t="s">
        <v>12905</v>
      </c>
      <c r="I1923" s="107" t="s">
        <v>16811</v>
      </c>
      <c r="J1923" s="109">
        <v>36504</v>
      </c>
      <c r="K1923" s="109">
        <v>37300</v>
      </c>
      <c r="L1923" s="107" t="s">
        <v>9853</v>
      </c>
    </row>
    <row r="1924" spans="1:12" hidden="1" x14ac:dyDescent="0.2">
      <c r="A1924" s="110" t="s">
        <v>16803</v>
      </c>
      <c r="D1924" s="107" t="s">
        <v>12907</v>
      </c>
      <c r="E1924" s="107">
        <f t="shared" si="30"/>
        <v>2230072150</v>
      </c>
      <c r="F1924" s="107" t="s">
        <v>13306</v>
      </c>
      <c r="G1924" s="107" t="s">
        <v>12849</v>
      </c>
      <c r="H1924" s="107" t="s">
        <v>12905</v>
      </c>
      <c r="I1924" s="107" t="s">
        <v>16813</v>
      </c>
      <c r="J1924" s="109">
        <v>36504</v>
      </c>
      <c r="K1924" s="109">
        <v>37300</v>
      </c>
      <c r="L1924" s="107" t="s">
        <v>9853</v>
      </c>
    </row>
    <row r="1925" spans="1:12" hidden="1" x14ac:dyDescent="0.2">
      <c r="A1925" s="110" t="s">
        <v>16803</v>
      </c>
      <c r="D1925" s="107" t="s">
        <v>12908</v>
      </c>
      <c r="E1925" s="107">
        <f t="shared" si="30"/>
        <v>2230072170</v>
      </c>
      <c r="F1925" s="107" t="s">
        <v>13306</v>
      </c>
      <c r="G1925" s="107" t="s">
        <v>12849</v>
      </c>
      <c r="H1925" s="107" t="s">
        <v>12905</v>
      </c>
      <c r="I1925" s="107" t="s">
        <v>16815</v>
      </c>
      <c r="J1925" s="109">
        <v>36504</v>
      </c>
      <c r="K1925" s="109">
        <v>37300</v>
      </c>
      <c r="L1925" s="107" t="s">
        <v>9853</v>
      </c>
    </row>
    <row r="1926" spans="1:12" hidden="1" x14ac:dyDescent="0.2">
      <c r="A1926" s="110" t="s">
        <v>16803</v>
      </c>
      <c r="D1926" s="107" t="s">
        <v>12909</v>
      </c>
      <c r="E1926" s="107">
        <f t="shared" si="30"/>
        <v>2230072190</v>
      </c>
      <c r="F1926" s="107" t="s">
        <v>13306</v>
      </c>
      <c r="G1926" s="107" t="s">
        <v>12849</v>
      </c>
      <c r="H1926" s="107" t="s">
        <v>12905</v>
      </c>
      <c r="I1926" s="107" t="s">
        <v>16817</v>
      </c>
      <c r="J1926" s="109">
        <v>36504</v>
      </c>
      <c r="K1926" s="109">
        <v>37300</v>
      </c>
      <c r="L1926" s="107" t="s">
        <v>9853</v>
      </c>
    </row>
    <row r="1927" spans="1:12" hidden="1" x14ac:dyDescent="0.2">
      <c r="A1927" s="110" t="s">
        <v>16803</v>
      </c>
      <c r="D1927" s="107" t="s">
        <v>12910</v>
      </c>
      <c r="E1927" s="107">
        <f t="shared" si="30"/>
        <v>2230072210</v>
      </c>
      <c r="F1927" s="107" t="s">
        <v>13306</v>
      </c>
      <c r="G1927" s="107" t="s">
        <v>12849</v>
      </c>
      <c r="H1927" s="107" t="s">
        <v>12905</v>
      </c>
      <c r="I1927" s="107" t="s">
        <v>16819</v>
      </c>
      <c r="J1927" s="109">
        <v>36504</v>
      </c>
      <c r="K1927" s="109">
        <v>37300</v>
      </c>
      <c r="L1927" s="107" t="s">
        <v>9853</v>
      </c>
    </row>
    <row r="1928" spans="1:12" hidden="1" x14ac:dyDescent="0.2">
      <c r="A1928" s="110" t="s">
        <v>16803</v>
      </c>
      <c r="D1928" s="107" t="s">
        <v>12911</v>
      </c>
      <c r="E1928" s="107">
        <f t="shared" si="30"/>
        <v>2230072230</v>
      </c>
      <c r="F1928" s="107" t="s">
        <v>13306</v>
      </c>
      <c r="G1928" s="107" t="s">
        <v>12849</v>
      </c>
      <c r="H1928" s="107" t="s">
        <v>12905</v>
      </c>
      <c r="I1928" s="107" t="s">
        <v>16821</v>
      </c>
      <c r="J1928" s="109">
        <v>36504</v>
      </c>
      <c r="K1928" s="109">
        <v>37300</v>
      </c>
      <c r="L1928" s="107" t="s">
        <v>9853</v>
      </c>
    </row>
    <row r="1929" spans="1:12" hidden="1" x14ac:dyDescent="0.2">
      <c r="A1929" s="110" t="s">
        <v>16803</v>
      </c>
      <c r="D1929" s="107" t="s">
        <v>12912</v>
      </c>
      <c r="E1929" s="107">
        <f t="shared" si="30"/>
        <v>2230072250</v>
      </c>
      <c r="F1929" s="107" t="s">
        <v>13306</v>
      </c>
      <c r="G1929" s="107" t="s">
        <v>12849</v>
      </c>
      <c r="H1929" s="107" t="s">
        <v>12905</v>
      </c>
      <c r="I1929" s="107" t="s">
        <v>12757</v>
      </c>
      <c r="J1929" s="109">
        <v>36504</v>
      </c>
      <c r="K1929" s="109">
        <v>37300</v>
      </c>
      <c r="L1929" s="107" t="s">
        <v>9853</v>
      </c>
    </row>
    <row r="1930" spans="1:12" hidden="1" x14ac:dyDescent="0.2">
      <c r="A1930" s="110" t="s">
        <v>16803</v>
      </c>
      <c r="D1930" s="107" t="s">
        <v>12913</v>
      </c>
      <c r="E1930" s="107">
        <f t="shared" si="30"/>
        <v>2230072270</v>
      </c>
      <c r="F1930" s="107" t="s">
        <v>13306</v>
      </c>
      <c r="G1930" s="107" t="s">
        <v>12849</v>
      </c>
      <c r="H1930" s="107" t="s">
        <v>12905</v>
      </c>
      <c r="I1930" s="107" t="s">
        <v>12759</v>
      </c>
      <c r="J1930" s="109">
        <v>36504</v>
      </c>
      <c r="K1930" s="109">
        <v>37300</v>
      </c>
      <c r="L1930" s="107" t="s">
        <v>9853</v>
      </c>
    </row>
    <row r="1931" spans="1:12" hidden="1" x14ac:dyDescent="0.2">
      <c r="A1931" s="110" t="s">
        <v>16803</v>
      </c>
      <c r="D1931" s="107" t="s">
        <v>12914</v>
      </c>
      <c r="E1931" s="107">
        <f t="shared" si="30"/>
        <v>2230072290</v>
      </c>
      <c r="F1931" s="107" t="s">
        <v>13306</v>
      </c>
      <c r="G1931" s="107" t="s">
        <v>12849</v>
      </c>
      <c r="H1931" s="107" t="s">
        <v>12905</v>
      </c>
      <c r="I1931" s="107" t="s">
        <v>12761</v>
      </c>
      <c r="J1931" s="109">
        <v>36504</v>
      </c>
      <c r="K1931" s="109">
        <v>37300</v>
      </c>
      <c r="L1931" s="107" t="s">
        <v>9853</v>
      </c>
    </row>
    <row r="1932" spans="1:12" hidden="1" x14ac:dyDescent="0.2">
      <c r="A1932" s="110" t="s">
        <v>16803</v>
      </c>
      <c r="D1932" s="107" t="s">
        <v>12915</v>
      </c>
      <c r="E1932" s="107">
        <f t="shared" si="30"/>
        <v>2230072310</v>
      </c>
      <c r="F1932" s="107" t="s">
        <v>13306</v>
      </c>
      <c r="G1932" s="107" t="s">
        <v>12849</v>
      </c>
      <c r="H1932" s="107" t="s">
        <v>12905</v>
      </c>
      <c r="I1932" s="107" t="s">
        <v>12763</v>
      </c>
      <c r="J1932" s="109">
        <v>36504</v>
      </c>
      <c r="K1932" s="109">
        <v>37300</v>
      </c>
      <c r="L1932" s="107" t="s">
        <v>9853</v>
      </c>
    </row>
    <row r="1933" spans="1:12" hidden="1" x14ac:dyDescent="0.2">
      <c r="A1933" s="110" t="s">
        <v>16803</v>
      </c>
      <c r="D1933" s="107" t="s">
        <v>12916</v>
      </c>
      <c r="E1933" s="107">
        <f t="shared" si="30"/>
        <v>2230072330</v>
      </c>
      <c r="F1933" s="107" t="s">
        <v>13306</v>
      </c>
      <c r="G1933" s="107" t="s">
        <v>12849</v>
      </c>
      <c r="H1933" s="107" t="s">
        <v>12905</v>
      </c>
      <c r="I1933" s="107" t="s">
        <v>12765</v>
      </c>
      <c r="J1933" s="109">
        <v>36504</v>
      </c>
      <c r="K1933" s="109">
        <v>37300</v>
      </c>
      <c r="L1933" s="107" t="s">
        <v>9853</v>
      </c>
    </row>
    <row r="1934" spans="1:12" hidden="1" x14ac:dyDescent="0.2">
      <c r="A1934" s="110" t="s">
        <v>16803</v>
      </c>
      <c r="D1934" s="107" t="s">
        <v>12917</v>
      </c>
      <c r="E1934" s="107">
        <f t="shared" si="30"/>
        <v>2230073110</v>
      </c>
      <c r="F1934" s="107" t="s">
        <v>13306</v>
      </c>
      <c r="G1934" s="107" t="s">
        <v>12849</v>
      </c>
      <c r="H1934" s="107" t="s">
        <v>12918</v>
      </c>
      <c r="I1934" s="107" t="s">
        <v>16809</v>
      </c>
      <c r="J1934" s="109">
        <v>36504</v>
      </c>
      <c r="K1934" s="109">
        <v>37300</v>
      </c>
      <c r="L1934" s="107" t="s">
        <v>9853</v>
      </c>
    </row>
    <row r="1935" spans="1:12" hidden="1" x14ac:dyDescent="0.2">
      <c r="A1935" s="110" t="s">
        <v>16803</v>
      </c>
      <c r="D1935" s="107" t="s">
        <v>12919</v>
      </c>
      <c r="E1935" s="107">
        <f t="shared" si="30"/>
        <v>2230073130</v>
      </c>
      <c r="F1935" s="107" t="s">
        <v>13306</v>
      </c>
      <c r="G1935" s="107" t="s">
        <v>12849</v>
      </c>
      <c r="H1935" s="107" t="s">
        <v>12918</v>
      </c>
      <c r="I1935" s="107" t="s">
        <v>16811</v>
      </c>
      <c r="J1935" s="109">
        <v>36504</v>
      </c>
      <c r="K1935" s="109">
        <v>37300</v>
      </c>
      <c r="L1935" s="107" t="s">
        <v>9853</v>
      </c>
    </row>
    <row r="1936" spans="1:12" hidden="1" x14ac:dyDescent="0.2">
      <c r="A1936" s="110" t="s">
        <v>16803</v>
      </c>
      <c r="D1936" s="107" t="s">
        <v>12920</v>
      </c>
      <c r="E1936" s="107">
        <f t="shared" si="30"/>
        <v>2230073150</v>
      </c>
      <c r="F1936" s="107" t="s">
        <v>13306</v>
      </c>
      <c r="G1936" s="107" t="s">
        <v>12849</v>
      </c>
      <c r="H1936" s="107" t="s">
        <v>12918</v>
      </c>
      <c r="I1936" s="107" t="s">
        <v>16813</v>
      </c>
      <c r="J1936" s="109">
        <v>36504</v>
      </c>
      <c r="K1936" s="109">
        <v>37300</v>
      </c>
      <c r="L1936" s="107" t="s">
        <v>9853</v>
      </c>
    </row>
    <row r="1937" spans="1:12" hidden="1" x14ac:dyDescent="0.2">
      <c r="A1937" s="110" t="s">
        <v>16803</v>
      </c>
      <c r="D1937" s="107" t="s">
        <v>12921</v>
      </c>
      <c r="E1937" s="107">
        <f t="shared" si="30"/>
        <v>2230073170</v>
      </c>
      <c r="F1937" s="107" t="s">
        <v>13306</v>
      </c>
      <c r="G1937" s="107" t="s">
        <v>12849</v>
      </c>
      <c r="H1937" s="107" t="s">
        <v>12918</v>
      </c>
      <c r="I1937" s="107" t="s">
        <v>16815</v>
      </c>
      <c r="J1937" s="109">
        <v>36504</v>
      </c>
      <c r="K1937" s="109">
        <v>37300</v>
      </c>
      <c r="L1937" s="107" t="s">
        <v>9853</v>
      </c>
    </row>
    <row r="1938" spans="1:12" hidden="1" x14ac:dyDescent="0.2">
      <c r="A1938" s="110" t="s">
        <v>16803</v>
      </c>
      <c r="D1938" s="107" t="s">
        <v>12922</v>
      </c>
      <c r="E1938" s="107">
        <f t="shared" si="30"/>
        <v>2230073190</v>
      </c>
      <c r="F1938" s="107" t="s">
        <v>13306</v>
      </c>
      <c r="G1938" s="107" t="s">
        <v>12849</v>
      </c>
      <c r="H1938" s="107" t="s">
        <v>12918</v>
      </c>
      <c r="I1938" s="107" t="s">
        <v>16817</v>
      </c>
      <c r="J1938" s="109">
        <v>36504</v>
      </c>
      <c r="K1938" s="109">
        <v>37300</v>
      </c>
      <c r="L1938" s="107" t="s">
        <v>9853</v>
      </c>
    </row>
    <row r="1939" spans="1:12" hidden="1" x14ac:dyDescent="0.2">
      <c r="A1939" s="110" t="s">
        <v>16803</v>
      </c>
      <c r="D1939" s="107" t="s">
        <v>12923</v>
      </c>
      <c r="E1939" s="107">
        <f t="shared" si="30"/>
        <v>2230073210</v>
      </c>
      <c r="F1939" s="107" t="s">
        <v>13306</v>
      </c>
      <c r="G1939" s="107" t="s">
        <v>12849</v>
      </c>
      <c r="H1939" s="107" t="s">
        <v>12918</v>
      </c>
      <c r="I1939" s="107" t="s">
        <v>16819</v>
      </c>
      <c r="J1939" s="109">
        <v>36504</v>
      </c>
      <c r="K1939" s="109">
        <v>37300</v>
      </c>
      <c r="L1939" s="107" t="s">
        <v>9853</v>
      </c>
    </row>
    <row r="1940" spans="1:12" hidden="1" x14ac:dyDescent="0.2">
      <c r="A1940" s="110" t="s">
        <v>16803</v>
      </c>
      <c r="D1940" s="107" t="s">
        <v>12924</v>
      </c>
      <c r="E1940" s="107">
        <f t="shared" si="30"/>
        <v>2230073230</v>
      </c>
      <c r="F1940" s="107" t="s">
        <v>13306</v>
      </c>
      <c r="G1940" s="107" t="s">
        <v>12849</v>
      </c>
      <c r="H1940" s="107" t="s">
        <v>12918</v>
      </c>
      <c r="I1940" s="107" t="s">
        <v>16821</v>
      </c>
      <c r="J1940" s="109">
        <v>36504</v>
      </c>
      <c r="K1940" s="109">
        <v>37300</v>
      </c>
      <c r="L1940" s="107" t="s">
        <v>9853</v>
      </c>
    </row>
    <row r="1941" spans="1:12" hidden="1" x14ac:dyDescent="0.2">
      <c r="A1941" s="110" t="s">
        <v>16803</v>
      </c>
      <c r="D1941" s="107" t="s">
        <v>12925</v>
      </c>
      <c r="E1941" s="107">
        <f t="shared" si="30"/>
        <v>2230073250</v>
      </c>
      <c r="F1941" s="107" t="s">
        <v>13306</v>
      </c>
      <c r="G1941" s="107" t="s">
        <v>12849</v>
      </c>
      <c r="H1941" s="107" t="s">
        <v>12918</v>
      </c>
      <c r="I1941" s="107" t="s">
        <v>12757</v>
      </c>
      <c r="J1941" s="109">
        <v>36504</v>
      </c>
      <c r="K1941" s="109">
        <v>37300</v>
      </c>
      <c r="L1941" s="107" t="s">
        <v>9853</v>
      </c>
    </row>
    <row r="1942" spans="1:12" hidden="1" x14ac:dyDescent="0.2">
      <c r="A1942" s="110" t="s">
        <v>16803</v>
      </c>
      <c r="D1942" s="107" t="s">
        <v>12926</v>
      </c>
      <c r="E1942" s="107">
        <f t="shared" si="30"/>
        <v>2230073270</v>
      </c>
      <c r="F1942" s="107" t="s">
        <v>13306</v>
      </c>
      <c r="G1942" s="107" t="s">
        <v>12849</v>
      </c>
      <c r="H1942" s="107" t="s">
        <v>12918</v>
      </c>
      <c r="I1942" s="107" t="s">
        <v>12759</v>
      </c>
      <c r="J1942" s="109">
        <v>36504</v>
      </c>
      <c r="K1942" s="109">
        <v>37300</v>
      </c>
      <c r="L1942" s="107" t="s">
        <v>9853</v>
      </c>
    </row>
    <row r="1943" spans="1:12" hidden="1" x14ac:dyDescent="0.2">
      <c r="A1943" s="110" t="s">
        <v>16803</v>
      </c>
      <c r="D1943" s="107" t="s">
        <v>12927</v>
      </c>
      <c r="E1943" s="107">
        <f t="shared" si="30"/>
        <v>2230073290</v>
      </c>
      <c r="F1943" s="107" t="s">
        <v>13306</v>
      </c>
      <c r="G1943" s="107" t="s">
        <v>12849</v>
      </c>
      <c r="H1943" s="107" t="s">
        <v>12918</v>
      </c>
      <c r="I1943" s="107" t="s">
        <v>12761</v>
      </c>
      <c r="J1943" s="109">
        <v>36504</v>
      </c>
      <c r="K1943" s="109">
        <v>37300</v>
      </c>
      <c r="L1943" s="107" t="s">
        <v>9853</v>
      </c>
    </row>
    <row r="1944" spans="1:12" hidden="1" x14ac:dyDescent="0.2">
      <c r="A1944" s="110" t="s">
        <v>16803</v>
      </c>
      <c r="D1944" s="107" t="s">
        <v>12928</v>
      </c>
      <c r="E1944" s="107">
        <f t="shared" si="30"/>
        <v>2230073310</v>
      </c>
      <c r="F1944" s="107" t="s">
        <v>13306</v>
      </c>
      <c r="G1944" s="107" t="s">
        <v>12849</v>
      </c>
      <c r="H1944" s="107" t="s">
        <v>12918</v>
      </c>
      <c r="I1944" s="107" t="s">
        <v>12763</v>
      </c>
      <c r="J1944" s="109">
        <v>36504</v>
      </c>
      <c r="K1944" s="109">
        <v>37300</v>
      </c>
      <c r="L1944" s="107" t="s">
        <v>9853</v>
      </c>
    </row>
    <row r="1945" spans="1:12" hidden="1" x14ac:dyDescent="0.2">
      <c r="A1945" s="110" t="s">
        <v>16803</v>
      </c>
      <c r="D1945" s="107" t="s">
        <v>12929</v>
      </c>
      <c r="E1945" s="107">
        <f t="shared" si="30"/>
        <v>2230073330</v>
      </c>
      <c r="F1945" s="107" t="s">
        <v>13306</v>
      </c>
      <c r="G1945" s="107" t="s">
        <v>12849</v>
      </c>
      <c r="H1945" s="107" t="s">
        <v>12918</v>
      </c>
      <c r="I1945" s="107" t="s">
        <v>12765</v>
      </c>
      <c r="J1945" s="109">
        <v>36504</v>
      </c>
      <c r="K1945" s="109">
        <v>37300</v>
      </c>
      <c r="L1945" s="107" t="s">
        <v>9853</v>
      </c>
    </row>
    <row r="1946" spans="1:12" hidden="1" x14ac:dyDescent="0.2">
      <c r="A1946" s="110" t="s">
        <v>16803</v>
      </c>
      <c r="D1946" s="107" t="s">
        <v>12930</v>
      </c>
      <c r="E1946" s="107">
        <f t="shared" si="30"/>
        <v>2230074110</v>
      </c>
      <c r="F1946" s="107" t="s">
        <v>13306</v>
      </c>
      <c r="G1946" s="107" t="s">
        <v>12849</v>
      </c>
      <c r="H1946" s="107" t="s">
        <v>12931</v>
      </c>
      <c r="I1946" s="107" t="s">
        <v>16809</v>
      </c>
      <c r="J1946" s="109">
        <v>36504</v>
      </c>
      <c r="K1946" s="109">
        <v>37300</v>
      </c>
      <c r="L1946" s="107" t="s">
        <v>9853</v>
      </c>
    </row>
    <row r="1947" spans="1:12" hidden="1" x14ac:dyDescent="0.2">
      <c r="A1947" s="110" t="s">
        <v>16803</v>
      </c>
      <c r="D1947" s="107" t="s">
        <v>12932</v>
      </c>
      <c r="E1947" s="107">
        <f t="shared" si="30"/>
        <v>2230074130</v>
      </c>
      <c r="F1947" s="107" t="s">
        <v>13306</v>
      </c>
      <c r="G1947" s="107" t="s">
        <v>12849</v>
      </c>
      <c r="H1947" s="107" t="s">
        <v>12931</v>
      </c>
      <c r="I1947" s="107" t="s">
        <v>16811</v>
      </c>
      <c r="J1947" s="109">
        <v>36504</v>
      </c>
      <c r="K1947" s="109">
        <v>37300</v>
      </c>
      <c r="L1947" s="107" t="s">
        <v>9853</v>
      </c>
    </row>
    <row r="1948" spans="1:12" hidden="1" x14ac:dyDescent="0.2">
      <c r="A1948" s="110" t="s">
        <v>16803</v>
      </c>
      <c r="D1948" s="107" t="s">
        <v>12933</v>
      </c>
      <c r="E1948" s="107">
        <f t="shared" si="30"/>
        <v>2230074150</v>
      </c>
      <c r="F1948" s="107" t="s">
        <v>13306</v>
      </c>
      <c r="G1948" s="107" t="s">
        <v>12849</v>
      </c>
      <c r="H1948" s="107" t="s">
        <v>12931</v>
      </c>
      <c r="I1948" s="107" t="s">
        <v>16813</v>
      </c>
      <c r="J1948" s="109">
        <v>36504</v>
      </c>
      <c r="K1948" s="109">
        <v>37300</v>
      </c>
      <c r="L1948" s="107" t="s">
        <v>9853</v>
      </c>
    </row>
    <row r="1949" spans="1:12" hidden="1" x14ac:dyDescent="0.2">
      <c r="A1949" s="110" t="s">
        <v>16803</v>
      </c>
      <c r="D1949" s="107" t="s">
        <v>12934</v>
      </c>
      <c r="E1949" s="107">
        <f t="shared" si="30"/>
        <v>2230074170</v>
      </c>
      <c r="F1949" s="107" t="s">
        <v>13306</v>
      </c>
      <c r="G1949" s="107" t="s">
        <v>12849</v>
      </c>
      <c r="H1949" s="107" t="s">
        <v>12931</v>
      </c>
      <c r="I1949" s="107" t="s">
        <v>16815</v>
      </c>
      <c r="J1949" s="109">
        <v>36504</v>
      </c>
      <c r="K1949" s="109">
        <v>37300</v>
      </c>
      <c r="L1949" s="107" t="s">
        <v>9853</v>
      </c>
    </row>
    <row r="1950" spans="1:12" hidden="1" x14ac:dyDescent="0.2">
      <c r="A1950" s="110" t="s">
        <v>16803</v>
      </c>
      <c r="D1950" s="107" t="s">
        <v>12935</v>
      </c>
      <c r="E1950" s="107">
        <f t="shared" si="30"/>
        <v>2230074190</v>
      </c>
      <c r="F1950" s="107" t="s">
        <v>13306</v>
      </c>
      <c r="G1950" s="107" t="s">
        <v>12849</v>
      </c>
      <c r="H1950" s="107" t="s">
        <v>12931</v>
      </c>
      <c r="I1950" s="107" t="s">
        <v>16817</v>
      </c>
      <c r="J1950" s="109">
        <v>36504</v>
      </c>
      <c r="K1950" s="109">
        <v>37300</v>
      </c>
      <c r="L1950" s="107" t="s">
        <v>9853</v>
      </c>
    </row>
    <row r="1951" spans="1:12" hidden="1" x14ac:dyDescent="0.2">
      <c r="A1951" s="110" t="s">
        <v>16803</v>
      </c>
      <c r="D1951" s="107" t="s">
        <v>12936</v>
      </c>
      <c r="E1951" s="107">
        <f t="shared" si="30"/>
        <v>2230074210</v>
      </c>
      <c r="F1951" s="107" t="s">
        <v>13306</v>
      </c>
      <c r="G1951" s="107" t="s">
        <v>12849</v>
      </c>
      <c r="H1951" s="107" t="s">
        <v>12931</v>
      </c>
      <c r="I1951" s="107" t="s">
        <v>16819</v>
      </c>
      <c r="J1951" s="109">
        <v>36504</v>
      </c>
      <c r="K1951" s="109">
        <v>37300</v>
      </c>
      <c r="L1951" s="107" t="s">
        <v>9853</v>
      </c>
    </row>
    <row r="1952" spans="1:12" hidden="1" x14ac:dyDescent="0.2">
      <c r="A1952" s="110" t="s">
        <v>16803</v>
      </c>
      <c r="D1952" s="107" t="s">
        <v>12937</v>
      </c>
      <c r="E1952" s="107">
        <f t="shared" si="30"/>
        <v>2230074230</v>
      </c>
      <c r="F1952" s="107" t="s">
        <v>13306</v>
      </c>
      <c r="G1952" s="107" t="s">
        <v>12849</v>
      </c>
      <c r="H1952" s="107" t="s">
        <v>12931</v>
      </c>
      <c r="I1952" s="107" t="s">
        <v>16821</v>
      </c>
      <c r="J1952" s="109">
        <v>36504</v>
      </c>
      <c r="K1952" s="109">
        <v>37300</v>
      </c>
      <c r="L1952" s="107" t="s">
        <v>9853</v>
      </c>
    </row>
    <row r="1953" spans="1:12" hidden="1" x14ac:dyDescent="0.2">
      <c r="A1953" s="110" t="s">
        <v>16803</v>
      </c>
      <c r="D1953" s="107" t="s">
        <v>12938</v>
      </c>
      <c r="E1953" s="107">
        <f t="shared" si="30"/>
        <v>2230074250</v>
      </c>
      <c r="F1953" s="107" t="s">
        <v>13306</v>
      </c>
      <c r="G1953" s="107" t="s">
        <v>12849</v>
      </c>
      <c r="H1953" s="107" t="s">
        <v>12931</v>
      </c>
      <c r="I1953" s="107" t="s">
        <v>12757</v>
      </c>
      <c r="J1953" s="109">
        <v>36504</v>
      </c>
      <c r="K1953" s="109">
        <v>37300</v>
      </c>
      <c r="L1953" s="107" t="s">
        <v>9853</v>
      </c>
    </row>
    <row r="1954" spans="1:12" hidden="1" x14ac:dyDescent="0.2">
      <c r="A1954" s="110" t="s">
        <v>16803</v>
      </c>
      <c r="D1954" s="107" t="s">
        <v>12939</v>
      </c>
      <c r="E1954" s="107">
        <f t="shared" si="30"/>
        <v>2230074270</v>
      </c>
      <c r="F1954" s="107" t="s">
        <v>13306</v>
      </c>
      <c r="G1954" s="107" t="s">
        <v>12849</v>
      </c>
      <c r="H1954" s="107" t="s">
        <v>12931</v>
      </c>
      <c r="I1954" s="107" t="s">
        <v>12759</v>
      </c>
      <c r="J1954" s="109">
        <v>36504</v>
      </c>
      <c r="K1954" s="109">
        <v>37300</v>
      </c>
      <c r="L1954" s="107" t="s">
        <v>9853</v>
      </c>
    </row>
    <row r="1955" spans="1:12" hidden="1" x14ac:dyDescent="0.2">
      <c r="A1955" s="110" t="s">
        <v>16803</v>
      </c>
      <c r="D1955" s="107" t="s">
        <v>12940</v>
      </c>
      <c r="E1955" s="107">
        <f t="shared" si="30"/>
        <v>2230074290</v>
      </c>
      <c r="F1955" s="107" t="s">
        <v>13306</v>
      </c>
      <c r="G1955" s="107" t="s">
        <v>12849</v>
      </c>
      <c r="H1955" s="107" t="s">
        <v>12931</v>
      </c>
      <c r="I1955" s="107" t="s">
        <v>12761</v>
      </c>
      <c r="J1955" s="109">
        <v>36504</v>
      </c>
      <c r="K1955" s="109">
        <v>37300</v>
      </c>
      <c r="L1955" s="107" t="s">
        <v>9853</v>
      </c>
    </row>
    <row r="1956" spans="1:12" hidden="1" x14ac:dyDescent="0.2">
      <c r="A1956" s="110" t="s">
        <v>16803</v>
      </c>
      <c r="D1956" s="107" t="s">
        <v>12941</v>
      </c>
      <c r="E1956" s="107">
        <f t="shared" si="30"/>
        <v>2230074310</v>
      </c>
      <c r="F1956" s="107" t="s">
        <v>13306</v>
      </c>
      <c r="G1956" s="107" t="s">
        <v>12849</v>
      </c>
      <c r="H1956" s="107" t="s">
        <v>12931</v>
      </c>
      <c r="I1956" s="107" t="s">
        <v>12763</v>
      </c>
      <c r="J1956" s="109">
        <v>36504</v>
      </c>
      <c r="K1956" s="109">
        <v>37300</v>
      </c>
      <c r="L1956" s="107" t="s">
        <v>9853</v>
      </c>
    </row>
    <row r="1957" spans="1:12" hidden="1" x14ac:dyDescent="0.2">
      <c r="A1957" s="110" t="s">
        <v>16803</v>
      </c>
      <c r="D1957" s="107" t="s">
        <v>12942</v>
      </c>
      <c r="E1957" s="107">
        <f t="shared" si="30"/>
        <v>2230074330</v>
      </c>
      <c r="F1957" s="107" t="s">
        <v>13306</v>
      </c>
      <c r="G1957" s="107" t="s">
        <v>12849</v>
      </c>
      <c r="H1957" s="107" t="s">
        <v>12931</v>
      </c>
      <c r="I1957" s="107" t="s">
        <v>12765</v>
      </c>
      <c r="J1957" s="109">
        <v>36504</v>
      </c>
      <c r="K1957" s="109">
        <v>37300</v>
      </c>
      <c r="L1957" s="107" t="s">
        <v>9853</v>
      </c>
    </row>
    <row r="1958" spans="1:12" hidden="1" x14ac:dyDescent="0.2">
      <c r="A1958" s="110" t="s">
        <v>16803</v>
      </c>
      <c r="D1958" s="107" t="s">
        <v>12943</v>
      </c>
      <c r="E1958" s="107">
        <f t="shared" si="30"/>
        <v>2230075110</v>
      </c>
      <c r="F1958" s="107" t="s">
        <v>13306</v>
      </c>
      <c r="G1958" s="107" t="s">
        <v>12849</v>
      </c>
      <c r="H1958" s="107" t="s">
        <v>12944</v>
      </c>
      <c r="I1958" s="107" t="s">
        <v>16809</v>
      </c>
      <c r="J1958" s="109">
        <v>36504</v>
      </c>
      <c r="K1958" s="109">
        <v>37300</v>
      </c>
      <c r="L1958" s="107" t="s">
        <v>9853</v>
      </c>
    </row>
    <row r="1959" spans="1:12" hidden="1" x14ac:dyDescent="0.2">
      <c r="A1959" s="110" t="s">
        <v>16803</v>
      </c>
      <c r="D1959" s="107" t="s">
        <v>12945</v>
      </c>
      <c r="E1959" s="107">
        <f t="shared" si="30"/>
        <v>2230075130</v>
      </c>
      <c r="F1959" s="107" t="s">
        <v>13306</v>
      </c>
      <c r="G1959" s="107" t="s">
        <v>12849</v>
      </c>
      <c r="H1959" s="107" t="s">
        <v>12944</v>
      </c>
      <c r="I1959" s="107" t="s">
        <v>16811</v>
      </c>
      <c r="J1959" s="109">
        <v>36504</v>
      </c>
      <c r="K1959" s="109">
        <v>37300</v>
      </c>
      <c r="L1959" s="107" t="s">
        <v>9853</v>
      </c>
    </row>
    <row r="1960" spans="1:12" hidden="1" x14ac:dyDescent="0.2">
      <c r="A1960" s="110" t="s">
        <v>16803</v>
      </c>
      <c r="D1960" s="107" t="s">
        <v>12946</v>
      </c>
      <c r="E1960" s="107">
        <f t="shared" si="30"/>
        <v>2230075150</v>
      </c>
      <c r="F1960" s="107" t="s">
        <v>13306</v>
      </c>
      <c r="G1960" s="107" t="s">
        <v>12849</v>
      </c>
      <c r="H1960" s="107" t="s">
        <v>12944</v>
      </c>
      <c r="I1960" s="107" t="s">
        <v>16813</v>
      </c>
      <c r="J1960" s="109">
        <v>36504</v>
      </c>
      <c r="K1960" s="109">
        <v>37300</v>
      </c>
      <c r="L1960" s="107" t="s">
        <v>9853</v>
      </c>
    </row>
    <row r="1961" spans="1:12" hidden="1" x14ac:dyDescent="0.2">
      <c r="A1961" s="110" t="s">
        <v>16803</v>
      </c>
      <c r="D1961" s="107" t="s">
        <v>12947</v>
      </c>
      <c r="E1961" s="107">
        <f t="shared" si="30"/>
        <v>2230075170</v>
      </c>
      <c r="F1961" s="107" t="s">
        <v>13306</v>
      </c>
      <c r="G1961" s="107" t="s">
        <v>12849</v>
      </c>
      <c r="H1961" s="107" t="s">
        <v>12944</v>
      </c>
      <c r="I1961" s="107" t="s">
        <v>16815</v>
      </c>
      <c r="J1961" s="109">
        <v>36504</v>
      </c>
      <c r="K1961" s="109">
        <v>37300</v>
      </c>
      <c r="L1961" s="107" t="s">
        <v>9853</v>
      </c>
    </row>
    <row r="1962" spans="1:12" hidden="1" x14ac:dyDescent="0.2">
      <c r="A1962" s="110" t="s">
        <v>16803</v>
      </c>
      <c r="D1962" s="107" t="s">
        <v>12948</v>
      </c>
      <c r="E1962" s="107">
        <f t="shared" si="30"/>
        <v>2230075190</v>
      </c>
      <c r="F1962" s="107" t="s">
        <v>13306</v>
      </c>
      <c r="G1962" s="107" t="s">
        <v>12849</v>
      </c>
      <c r="H1962" s="107" t="s">
        <v>12944</v>
      </c>
      <c r="I1962" s="107" t="s">
        <v>16817</v>
      </c>
      <c r="J1962" s="109">
        <v>36504</v>
      </c>
      <c r="K1962" s="109">
        <v>37300</v>
      </c>
      <c r="L1962" s="107" t="s">
        <v>9853</v>
      </c>
    </row>
    <row r="1963" spans="1:12" hidden="1" x14ac:dyDescent="0.2">
      <c r="A1963" s="110" t="s">
        <v>16803</v>
      </c>
      <c r="D1963" s="107" t="s">
        <v>12949</v>
      </c>
      <c r="E1963" s="107">
        <f t="shared" si="30"/>
        <v>2230075210</v>
      </c>
      <c r="F1963" s="107" t="s">
        <v>13306</v>
      </c>
      <c r="G1963" s="107" t="s">
        <v>12849</v>
      </c>
      <c r="H1963" s="107" t="s">
        <v>12944</v>
      </c>
      <c r="I1963" s="107" t="s">
        <v>16819</v>
      </c>
      <c r="J1963" s="109">
        <v>36504</v>
      </c>
      <c r="K1963" s="109">
        <v>37300</v>
      </c>
      <c r="L1963" s="107" t="s">
        <v>9853</v>
      </c>
    </row>
    <row r="1964" spans="1:12" hidden="1" x14ac:dyDescent="0.2">
      <c r="A1964" s="110" t="s">
        <v>16803</v>
      </c>
      <c r="D1964" s="107" t="s">
        <v>12950</v>
      </c>
      <c r="E1964" s="107">
        <f t="shared" si="30"/>
        <v>2230075230</v>
      </c>
      <c r="F1964" s="107" t="s">
        <v>13306</v>
      </c>
      <c r="G1964" s="107" t="s">
        <v>12849</v>
      </c>
      <c r="H1964" s="107" t="s">
        <v>12944</v>
      </c>
      <c r="I1964" s="107" t="s">
        <v>16821</v>
      </c>
      <c r="J1964" s="109">
        <v>36504</v>
      </c>
      <c r="K1964" s="109">
        <v>37300</v>
      </c>
      <c r="L1964" s="107" t="s">
        <v>9853</v>
      </c>
    </row>
    <row r="1965" spans="1:12" hidden="1" x14ac:dyDescent="0.2">
      <c r="A1965" s="110" t="s">
        <v>16803</v>
      </c>
      <c r="D1965" s="107" t="s">
        <v>12951</v>
      </c>
      <c r="E1965" s="107">
        <f t="shared" si="30"/>
        <v>2230075250</v>
      </c>
      <c r="F1965" s="107" t="s">
        <v>13306</v>
      </c>
      <c r="G1965" s="107" t="s">
        <v>12849</v>
      </c>
      <c r="H1965" s="107" t="s">
        <v>12944</v>
      </c>
      <c r="I1965" s="107" t="s">
        <v>12757</v>
      </c>
      <c r="J1965" s="109">
        <v>36504</v>
      </c>
      <c r="K1965" s="109">
        <v>37300</v>
      </c>
      <c r="L1965" s="107" t="s">
        <v>9853</v>
      </c>
    </row>
    <row r="1966" spans="1:12" hidden="1" x14ac:dyDescent="0.2">
      <c r="A1966" s="110" t="s">
        <v>16803</v>
      </c>
      <c r="D1966" s="107" t="s">
        <v>12952</v>
      </c>
      <c r="E1966" s="107">
        <f t="shared" si="30"/>
        <v>2230075270</v>
      </c>
      <c r="F1966" s="107" t="s">
        <v>13306</v>
      </c>
      <c r="G1966" s="107" t="s">
        <v>12849</v>
      </c>
      <c r="H1966" s="107" t="s">
        <v>12944</v>
      </c>
      <c r="I1966" s="107" t="s">
        <v>12759</v>
      </c>
      <c r="J1966" s="109">
        <v>36504</v>
      </c>
      <c r="K1966" s="109">
        <v>37300</v>
      </c>
      <c r="L1966" s="107" t="s">
        <v>9853</v>
      </c>
    </row>
    <row r="1967" spans="1:12" hidden="1" x14ac:dyDescent="0.2">
      <c r="A1967" s="110" t="s">
        <v>16803</v>
      </c>
      <c r="D1967" s="107" t="s">
        <v>12953</v>
      </c>
      <c r="E1967" s="107">
        <f t="shared" si="30"/>
        <v>2230075290</v>
      </c>
      <c r="F1967" s="107" t="s">
        <v>13306</v>
      </c>
      <c r="G1967" s="107" t="s">
        <v>12849</v>
      </c>
      <c r="H1967" s="107" t="s">
        <v>12944</v>
      </c>
      <c r="I1967" s="107" t="s">
        <v>12761</v>
      </c>
      <c r="J1967" s="109">
        <v>36504</v>
      </c>
      <c r="K1967" s="109">
        <v>37300</v>
      </c>
      <c r="L1967" s="107" t="s">
        <v>9853</v>
      </c>
    </row>
    <row r="1968" spans="1:12" hidden="1" x14ac:dyDescent="0.2">
      <c r="A1968" s="110" t="s">
        <v>16803</v>
      </c>
      <c r="D1968" s="107" t="s">
        <v>12954</v>
      </c>
      <c r="E1968" s="107">
        <f t="shared" si="30"/>
        <v>2230075310</v>
      </c>
      <c r="F1968" s="107" t="s">
        <v>13306</v>
      </c>
      <c r="G1968" s="107" t="s">
        <v>12849</v>
      </c>
      <c r="H1968" s="107" t="s">
        <v>12944</v>
      </c>
      <c r="I1968" s="107" t="s">
        <v>12763</v>
      </c>
      <c r="J1968" s="109">
        <v>36504</v>
      </c>
      <c r="K1968" s="109">
        <v>37300</v>
      </c>
      <c r="L1968" s="107" t="s">
        <v>9853</v>
      </c>
    </row>
    <row r="1969" spans="1:12" hidden="1" x14ac:dyDescent="0.2">
      <c r="A1969" s="110" t="s">
        <v>16803</v>
      </c>
      <c r="D1969" s="107" t="s">
        <v>12955</v>
      </c>
      <c r="E1969" s="107">
        <f t="shared" si="30"/>
        <v>2230075330</v>
      </c>
      <c r="F1969" s="107" t="s">
        <v>13306</v>
      </c>
      <c r="G1969" s="107" t="s">
        <v>12849</v>
      </c>
      <c r="H1969" s="107" t="s">
        <v>12944</v>
      </c>
      <c r="I1969" s="107" t="s">
        <v>12765</v>
      </c>
      <c r="J1969" s="109">
        <v>36504</v>
      </c>
      <c r="K1969" s="109">
        <v>37300</v>
      </c>
      <c r="L1969" s="107" t="s">
        <v>9853</v>
      </c>
    </row>
    <row r="1970" spans="1:12" hidden="1" x14ac:dyDescent="0.2">
      <c r="A1970" s="110" t="s">
        <v>16803</v>
      </c>
      <c r="D1970" s="107" t="s">
        <v>12956</v>
      </c>
      <c r="E1970" s="107" t="e">
        <f t="shared" si="30"/>
        <v>#VALUE!</v>
      </c>
      <c r="F1970" s="107" t="s">
        <v>13306</v>
      </c>
      <c r="G1970" s="107" t="s">
        <v>16805</v>
      </c>
      <c r="H1970" s="107" t="s">
        <v>16806</v>
      </c>
      <c r="I1970" s="107" t="s">
        <v>12957</v>
      </c>
      <c r="J1970" s="109">
        <v>37300</v>
      </c>
    </row>
    <row r="1971" spans="1:12" hidden="1" x14ac:dyDescent="0.2">
      <c r="A1971" s="110" t="s">
        <v>16803</v>
      </c>
      <c r="D1971" s="107" t="s">
        <v>12958</v>
      </c>
      <c r="E1971" s="107" t="e">
        <f t="shared" si="30"/>
        <v>#VALUE!</v>
      </c>
      <c r="F1971" s="107" t="s">
        <v>13306</v>
      </c>
      <c r="G1971" s="107" t="s">
        <v>16805</v>
      </c>
      <c r="H1971" s="107" t="s">
        <v>16806</v>
      </c>
      <c r="I1971" s="107" t="s">
        <v>12959</v>
      </c>
      <c r="J1971" s="109">
        <v>37300</v>
      </c>
    </row>
    <row r="1972" spans="1:12" hidden="1" x14ac:dyDescent="0.2">
      <c r="A1972" s="110" t="s">
        <v>16803</v>
      </c>
      <c r="D1972" s="107" t="s">
        <v>12960</v>
      </c>
      <c r="E1972" s="107" t="e">
        <f t="shared" si="30"/>
        <v>#VALUE!</v>
      </c>
      <c r="F1972" s="107" t="s">
        <v>13306</v>
      </c>
      <c r="G1972" s="107" t="s">
        <v>16805</v>
      </c>
      <c r="H1972" s="107" t="s">
        <v>16806</v>
      </c>
      <c r="I1972" s="107" t="s">
        <v>12961</v>
      </c>
      <c r="J1972" s="109">
        <v>37300</v>
      </c>
    </row>
    <row r="1973" spans="1:12" hidden="1" x14ac:dyDescent="0.2">
      <c r="A1973" s="110" t="s">
        <v>16803</v>
      </c>
      <c r="D1973" s="107" t="s">
        <v>12962</v>
      </c>
      <c r="E1973" s="107" t="e">
        <f t="shared" si="30"/>
        <v>#VALUE!</v>
      </c>
      <c r="F1973" s="107" t="s">
        <v>13306</v>
      </c>
      <c r="G1973" s="107" t="s">
        <v>16805</v>
      </c>
      <c r="H1973" s="107" t="s">
        <v>16806</v>
      </c>
      <c r="I1973" s="107" t="s">
        <v>12963</v>
      </c>
      <c r="J1973" s="109">
        <v>37300</v>
      </c>
    </row>
    <row r="1974" spans="1:12" hidden="1" x14ac:dyDescent="0.2">
      <c r="A1974" s="110" t="s">
        <v>16803</v>
      </c>
      <c r="D1974" s="107" t="s">
        <v>12964</v>
      </c>
      <c r="E1974" s="107" t="e">
        <f t="shared" si="30"/>
        <v>#VALUE!</v>
      </c>
      <c r="F1974" s="107" t="s">
        <v>13306</v>
      </c>
      <c r="G1974" s="107" t="s">
        <v>16805</v>
      </c>
      <c r="H1974" s="107" t="s">
        <v>16806</v>
      </c>
      <c r="I1974" s="107" t="s">
        <v>12965</v>
      </c>
      <c r="J1974" s="109">
        <v>37300</v>
      </c>
    </row>
    <row r="1975" spans="1:12" hidden="1" x14ac:dyDescent="0.2">
      <c r="A1975" s="110" t="s">
        <v>16803</v>
      </c>
      <c r="D1975" s="107" t="s">
        <v>12966</v>
      </c>
      <c r="E1975" s="107" t="e">
        <f t="shared" si="30"/>
        <v>#VALUE!</v>
      </c>
      <c r="F1975" s="107" t="s">
        <v>13306</v>
      </c>
      <c r="G1975" s="107" t="s">
        <v>16805</v>
      </c>
      <c r="H1975" s="107" t="s">
        <v>16806</v>
      </c>
      <c r="I1975" s="107" t="s">
        <v>12967</v>
      </c>
      <c r="J1975" s="109">
        <v>37300</v>
      </c>
    </row>
    <row r="1976" spans="1:12" hidden="1" x14ac:dyDescent="0.2">
      <c r="A1976" s="110" t="s">
        <v>16803</v>
      </c>
      <c r="D1976" s="107" t="s">
        <v>12968</v>
      </c>
      <c r="E1976" s="107" t="e">
        <f t="shared" si="30"/>
        <v>#VALUE!</v>
      </c>
      <c r="F1976" s="107" t="s">
        <v>13306</v>
      </c>
      <c r="G1976" s="107" t="s">
        <v>16805</v>
      </c>
      <c r="H1976" s="107" t="s">
        <v>16806</v>
      </c>
      <c r="I1976" s="107" t="s">
        <v>12969</v>
      </c>
      <c r="J1976" s="109">
        <v>37300</v>
      </c>
    </row>
    <row r="1977" spans="1:12" hidden="1" x14ac:dyDescent="0.2">
      <c r="A1977" s="110" t="s">
        <v>16803</v>
      </c>
      <c r="D1977" s="107" t="s">
        <v>12970</v>
      </c>
      <c r="E1977" s="107" t="e">
        <f t="shared" si="30"/>
        <v>#VALUE!</v>
      </c>
      <c r="F1977" s="107" t="s">
        <v>13306</v>
      </c>
      <c r="G1977" s="107" t="s">
        <v>16805</v>
      </c>
      <c r="H1977" s="107" t="s">
        <v>16806</v>
      </c>
      <c r="I1977" s="107" t="s">
        <v>12971</v>
      </c>
      <c r="J1977" s="109">
        <v>37300</v>
      </c>
    </row>
    <row r="1978" spans="1:12" hidden="1" x14ac:dyDescent="0.2">
      <c r="A1978" s="110" t="s">
        <v>16803</v>
      </c>
      <c r="D1978" s="107" t="s">
        <v>12972</v>
      </c>
      <c r="E1978" s="107" t="e">
        <f t="shared" si="30"/>
        <v>#VALUE!</v>
      </c>
      <c r="F1978" s="107" t="s">
        <v>13306</v>
      </c>
      <c r="G1978" s="107" t="s">
        <v>16805</v>
      </c>
      <c r="H1978" s="107" t="s">
        <v>16806</v>
      </c>
      <c r="I1978" s="107" t="s">
        <v>12973</v>
      </c>
      <c r="J1978" s="109">
        <v>37300</v>
      </c>
    </row>
    <row r="1979" spans="1:12" hidden="1" x14ac:dyDescent="0.2">
      <c r="A1979" s="110" t="s">
        <v>16803</v>
      </c>
      <c r="D1979" s="107" t="s">
        <v>12981</v>
      </c>
      <c r="E1979" s="107" t="e">
        <f t="shared" si="30"/>
        <v>#VALUE!</v>
      </c>
      <c r="F1979" s="107" t="s">
        <v>13306</v>
      </c>
      <c r="G1979" s="107" t="s">
        <v>16805</v>
      </c>
      <c r="H1979" s="107" t="s">
        <v>16806</v>
      </c>
      <c r="I1979" s="107" t="s">
        <v>12982</v>
      </c>
      <c r="J1979" s="109">
        <v>37300</v>
      </c>
    </row>
    <row r="1980" spans="1:12" hidden="1" x14ac:dyDescent="0.2">
      <c r="A1980" s="110" t="s">
        <v>16803</v>
      </c>
      <c r="D1980" s="107" t="s">
        <v>12983</v>
      </c>
      <c r="E1980" s="107" t="e">
        <f t="shared" si="30"/>
        <v>#VALUE!</v>
      </c>
      <c r="F1980" s="107" t="s">
        <v>13306</v>
      </c>
      <c r="G1980" s="107" t="s">
        <v>16805</v>
      </c>
      <c r="H1980" s="107" t="s">
        <v>16806</v>
      </c>
      <c r="I1980" s="107" t="s">
        <v>12984</v>
      </c>
      <c r="J1980" s="109">
        <v>37300</v>
      </c>
    </row>
    <row r="1981" spans="1:12" hidden="1" x14ac:dyDescent="0.2">
      <c r="A1981" s="110" t="s">
        <v>16803</v>
      </c>
      <c r="D1981" s="107" t="s">
        <v>12985</v>
      </c>
      <c r="E1981" s="107" t="e">
        <f t="shared" si="30"/>
        <v>#VALUE!</v>
      </c>
      <c r="F1981" s="107" t="s">
        <v>13306</v>
      </c>
      <c r="G1981" s="107" t="s">
        <v>16805</v>
      </c>
      <c r="H1981" s="107" t="s">
        <v>16806</v>
      </c>
      <c r="I1981" s="107" t="s">
        <v>12986</v>
      </c>
      <c r="J1981" s="109">
        <v>37300</v>
      </c>
    </row>
    <row r="1982" spans="1:12" hidden="1" x14ac:dyDescent="0.2">
      <c r="A1982" s="110" t="s">
        <v>16803</v>
      </c>
      <c r="D1982" s="107" t="s">
        <v>12987</v>
      </c>
      <c r="E1982" s="107" t="e">
        <f t="shared" si="30"/>
        <v>#VALUE!</v>
      </c>
      <c r="F1982" s="107" t="s">
        <v>13306</v>
      </c>
      <c r="G1982" s="107" t="s">
        <v>16805</v>
      </c>
      <c r="H1982" s="107" t="s">
        <v>16806</v>
      </c>
      <c r="I1982" s="107" t="s">
        <v>12988</v>
      </c>
      <c r="J1982" s="109">
        <v>37300</v>
      </c>
    </row>
    <row r="1983" spans="1:12" hidden="1" x14ac:dyDescent="0.2">
      <c r="A1983" s="110" t="s">
        <v>16803</v>
      </c>
      <c r="D1983" s="107" t="s">
        <v>12989</v>
      </c>
      <c r="E1983" s="107" t="e">
        <f t="shared" si="30"/>
        <v>#VALUE!</v>
      </c>
      <c r="F1983" s="107" t="s">
        <v>13306</v>
      </c>
      <c r="G1983" s="107" t="s">
        <v>16805</v>
      </c>
      <c r="H1983" s="107" t="s">
        <v>16806</v>
      </c>
      <c r="I1983" s="107" t="s">
        <v>12990</v>
      </c>
      <c r="J1983" s="109">
        <v>37300</v>
      </c>
    </row>
    <row r="1984" spans="1:12" hidden="1" x14ac:dyDescent="0.2">
      <c r="A1984" s="110" t="s">
        <v>16803</v>
      </c>
      <c r="D1984" s="107" t="s">
        <v>12991</v>
      </c>
      <c r="E1984" s="107" t="e">
        <f t="shared" si="30"/>
        <v>#VALUE!</v>
      </c>
      <c r="F1984" s="107" t="s">
        <v>13306</v>
      </c>
      <c r="G1984" s="107" t="s">
        <v>16805</v>
      </c>
      <c r="H1984" s="107" t="s">
        <v>16806</v>
      </c>
      <c r="I1984" s="107" t="s">
        <v>12992</v>
      </c>
      <c r="J1984" s="109">
        <v>37300</v>
      </c>
    </row>
    <row r="1985" spans="1:10" hidden="1" x14ac:dyDescent="0.2">
      <c r="A1985" s="110" t="s">
        <v>16803</v>
      </c>
      <c r="D1985" s="107" t="s">
        <v>12993</v>
      </c>
      <c r="E1985" s="107" t="e">
        <f t="shared" si="30"/>
        <v>#VALUE!</v>
      </c>
      <c r="F1985" s="107" t="s">
        <v>13306</v>
      </c>
      <c r="G1985" s="107" t="s">
        <v>16805</v>
      </c>
      <c r="H1985" s="107" t="s">
        <v>16806</v>
      </c>
      <c r="I1985" s="107" t="s">
        <v>12994</v>
      </c>
      <c r="J1985" s="109">
        <v>37300</v>
      </c>
    </row>
    <row r="1986" spans="1:10" hidden="1" x14ac:dyDescent="0.2">
      <c r="A1986" s="110" t="s">
        <v>16803</v>
      </c>
      <c r="D1986" s="107" t="s">
        <v>12995</v>
      </c>
      <c r="E1986" s="107" t="e">
        <f t="shared" ref="E1986:E2049" si="31">VALUE(D1986)</f>
        <v>#VALUE!</v>
      </c>
      <c r="F1986" s="107" t="s">
        <v>13306</v>
      </c>
      <c r="G1986" s="107" t="s">
        <v>16805</v>
      </c>
      <c r="H1986" s="107" t="s">
        <v>16806</v>
      </c>
      <c r="I1986" s="107" t="s">
        <v>12996</v>
      </c>
      <c r="J1986" s="109">
        <v>37300</v>
      </c>
    </row>
    <row r="1987" spans="1:10" hidden="1" x14ac:dyDescent="0.2">
      <c r="A1987" s="110" t="s">
        <v>16803</v>
      </c>
      <c r="D1987" s="107" t="s">
        <v>12997</v>
      </c>
      <c r="E1987" s="107" t="e">
        <f t="shared" si="31"/>
        <v>#VALUE!</v>
      </c>
      <c r="F1987" s="107" t="s">
        <v>13306</v>
      </c>
      <c r="G1987" s="107" t="s">
        <v>16805</v>
      </c>
      <c r="H1987" s="107" t="s">
        <v>16806</v>
      </c>
      <c r="I1987" s="107" t="s">
        <v>12998</v>
      </c>
      <c r="J1987" s="109">
        <v>37300</v>
      </c>
    </row>
    <row r="1988" spans="1:10" hidden="1" x14ac:dyDescent="0.2">
      <c r="A1988" s="110" t="s">
        <v>16803</v>
      </c>
      <c r="D1988" s="107" t="s">
        <v>12999</v>
      </c>
      <c r="E1988" s="107" t="e">
        <f t="shared" si="31"/>
        <v>#VALUE!</v>
      </c>
      <c r="F1988" s="107" t="s">
        <v>13306</v>
      </c>
      <c r="G1988" s="107" t="s">
        <v>16805</v>
      </c>
      <c r="H1988" s="107" t="s">
        <v>16806</v>
      </c>
      <c r="I1988" s="107" t="s">
        <v>13000</v>
      </c>
      <c r="J1988" s="109">
        <v>37300</v>
      </c>
    </row>
    <row r="1989" spans="1:10" hidden="1" x14ac:dyDescent="0.2">
      <c r="A1989" s="110" t="s">
        <v>16803</v>
      </c>
      <c r="D1989" s="107" t="s">
        <v>13001</v>
      </c>
      <c r="E1989" s="107" t="e">
        <f t="shared" si="31"/>
        <v>#VALUE!</v>
      </c>
      <c r="F1989" s="107" t="s">
        <v>13306</v>
      </c>
      <c r="G1989" s="107" t="s">
        <v>16805</v>
      </c>
      <c r="H1989" s="107" t="s">
        <v>16806</v>
      </c>
      <c r="I1989" s="107" t="s">
        <v>13002</v>
      </c>
      <c r="J1989" s="109">
        <v>37300</v>
      </c>
    </row>
    <row r="1990" spans="1:10" hidden="1" x14ac:dyDescent="0.2">
      <c r="A1990" s="110" t="s">
        <v>16803</v>
      </c>
      <c r="D1990" s="107" t="s">
        <v>13003</v>
      </c>
      <c r="E1990" s="107" t="e">
        <f t="shared" si="31"/>
        <v>#VALUE!</v>
      </c>
      <c r="F1990" s="107" t="s">
        <v>13306</v>
      </c>
      <c r="G1990" s="107" t="s">
        <v>16805</v>
      </c>
      <c r="H1990" s="107" t="s">
        <v>16806</v>
      </c>
      <c r="I1990" s="107" t="s">
        <v>13004</v>
      </c>
      <c r="J1990" s="109">
        <v>37300</v>
      </c>
    </row>
    <row r="1991" spans="1:10" hidden="1" x14ac:dyDescent="0.2">
      <c r="A1991" s="110" t="s">
        <v>16803</v>
      </c>
      <c r="D1991" s="107" t="s">
        <v>13005</v>
      </c>
      <c r="E1991" s="107" t="e">
        <f t="shared" si="31"/>
        <v>#VALUE!</v>
      </c>
      <c r="F1991" s="107" t="s">
        <v>13306</v>
      </c>
      <c r="G1991" s="107" t="s">
        <v>16805</v>
      </c>
      <c r="H1991" s="107" t="s">
        <v>16806</v>
      </c>
      <c r="I1991" s="107" t="s">
        <v>13006</v>
      </c>
      <c r="J1991" s="109">
        <v>37300</v>
      </c>
    </row>
    <row r="1992" spans="1:10" hidden="1" x14ac:dyDescent="0.2">
      <c r="A1992" s="110" t="s">
        <v>16803</v>
      </c>
      <c r="D1992" s="107" t="s">
        <v>13007</v>
      </c>
      <c r="E1992" s="107" t="e">
        <f t="shared" si="31"/>
        <v>#VALUE!</v>
      </c>
      <c r="F1992" s="107" t="s">
        <v>13306</v>
      </c>
      <c r="G1992" s="107" t="s">
        <v>16805</v>
      </c>
      <c r="H1992" s="107" t="s">
        <v>16806</v>
      </c>
      <c r="I1992" s="107" t="s">
        <v>15708</v>
      </c>
      <c r="J1992" s="109">
        <v>37300</v>
      </c>
    </row>
    <row r="1993" spans="1:10" hidden="1" x14ac:dyDescent="0.2">
      <c r="A1993" s="110" t="s">
        <v>16803</v>
      </c>
      <c r="D1993" s="107" t="s">
        <v>15709</v>
      </c>
      <c r="E1993" s="107" t="e">
        <f t="shared" si="31"/>
        <v>#VALUE!</v>
      </c>
      <c r="F1993" s="107" t="s">
        <v>13306</v>
      </c>
      <c r="G1993" s="107" t="s">
        <v>16805</v>
      </c>
      <c r="H1993" s="107" t="s">
        <v>16806</v>
      </c>
      <c r="I1993" s="107" t="s">
        <v>15710</v>
      </c>
      <c r="J1993" s="109">
        <v>37300</v>
      </c>
    </row>
    <row r="1994" spans="1:10" hidden="1" x14ac:dyDescent="0.2">
      <c r="A1994" s="110" t="s">
        <v>16803</v>
      </c>
      <c r="D1994" s="107" t="s">
        <v>15711</v>
      </c>
      <c r="E1994" s="107" t="e">
        <f t="shared" si="31"/>
        <v>#VALUE!</v>
      </c>
      <c r="F1994" s="107" t="s">
        <v>13306</v>
      </c>
      <c r="G1994" s="107" t="s">
        <v>16805</v>
      </c>
      <c r="H1994" s="107" t="s">
        <v>16806</v>
      </c>
      <c r="I1994" s="107" t="s">
        <v>15712</v>
      </c>
      <c r="J1994" s="109">
        <v>37300</v>
      </c>
    </row>
    <row r="1995" spans="1:10" hidden="1" x14ac:dyDescent="0.2">
      <c r="A1995" s="110" t="s">
        <v>16803</v>
      </c>
      <c r="D1995" s="107" t="s">
        <v>15713</v>
      </c>
      <c r="E1995" s="107" t="e">
        <f t="shared" si="31"/>
        <v>#VALUE!</v>
      </c>
      <c r="F1995" s="107" t="s">
        <v>13306</v>
      </c>
      <c r="G1995" s="107" t="s">
        <v>16805</v>
      </c>
      <c r="H1995" s="107" t="s">
        <v>16806</v>
      </c>
      <c r="I1995" s="107" t="s">
        <v>15714</v>
      </c>
      <c r="J1995" s="109">
        <v>37300</v>
      </c>
    </row>
    <row r="1996" spans="1:10" hidden="1" x14ac:dyDescent="0.2">
      <c r="A1996" s="110" t="s">
        <v>16803</v>
      </c>
      <c r="D1996" s="107" t="s">
        <v>15715</v>
      </c>
      <c r="E1996" s="107" t="e">
        <f t="shared" si="31"/>
        <v>#VALUE!</v>
      </c>
      <c r="F1996" s="107" t="s">
        <v>13306</v>
      </c>
      <c r="G1996" s="107" t="s">
        <v>16805</v>
      </c>
      <c r="H1996" s="107" t="s">
        <v>16806</v>
      </c>
      <c r="I1996" s="107" t="s">
        <v>15716</v>
      </c>
      <c r="J1996" s="109">
        <v>37300</v>
      </c>
    </row>
    <row r="1997" spans="1:10" hidden="1" x14ac:dyDescent="0.2">
      <c r="A1997" s="110" t="s">
        <v>16803</v>
      </c>
      <c r="D1997" s="107" t="s">
        <v>15717</v>
      </c>
      <c r="E1997" s="107" t="e">
        <f t="shared" si="31"/>
        <v>#VALUE!</v>
      </c>
      <c r="F1997" s="107" t="s">
        <v>13306</v>
      </c>
      <c r="G1997" s="107" t="s">
        <v>16805</v>
      </c>
      <c r="H1997" s="107" t="s">
        <v>16806</v>
      </c>
      <c r="I1997" s="107" t="s">
        <v>15718</v>
      </c>
      <c r="J1997" s="109">
        <v>37300</v>
      </c>
    </row>
    <row r="1998" spans="1:10" hidden="1" x14ac:dyDescent="0.2">
      <c r="A1998" s="110" t="s">
        <v>16803</v>
      </c>
      <c r="D1998" s="107" t="s">
        <v>15719</v>
      </c>
      <c r="E1998" s="107" t="e">
        <f t="shared" si="31"/>
        <v>#VALUE!</v>
      </c>
      <c r="F1998" s="107" t="s">
        <v>13306</v>
      </c>
      <c r="G1998" s="107" t="s">
        <v>16805</v>
      </c>
      <c r="H1998" s="107" t="s">
        <v>16806</v>
      </c>
      <c r="I1998" s="107" t="s">
        <v>15720</v>
      </c>
      <c r="J1998" s="109">
        <v>37300</v>
      </c>
    </row>
    <row r="1999" spans="1:10" hidden="1" x14ac:dyDescent="0.2">
      <c r="A1999" s="110" t="s">
        <v>16803</v>
      </c>
      <c r="D1999" s="107" t="s">
        <v>15721</v>
      </c>
      <c r="E1999" s="107" t="e">
        <f t="shared" si="31"/>
        <v>#VALUE!</v>
      </c>
      <c r="F1999" s="107" t="s">
        <v>13306</v>
      </c>
      <c r="G1999" s="107" t="s">
        <v>16805</v>
      </c>
      <c r="H1999" s="107" t="s">
        <v>16806</v>
      </c>
      <c r="I1999" s="107" t="s">
        <v>15722</v>
      </c>
      <c r="J1999" s="109">
        <v>37300</v>
      </c>
    </row>
    <row r="2000" spans="1:10" hidden="1" x14ac:dyDescent="0.2">
      <c r="A2000" s="110" t="s">
        <v>16803</v>
      </c>
      <c r="D2000" s="107" t="s">
        <v>15723</v>
      </c>
      <c r="E2000" s="107" t="e">
        <f t="shared" si="31"/>
        <v>#VALUE!</v>
      </c>
      <c r="F2000" s="107" t="s">
        <v>13306</v>
      </c>
      <c r="G2000" s="107" t="s">
        <v>16805</v>
      </c>
      <c r="H2000" s="107" t="s">
        <v>16806</v>
      </c>
      <c r="I2000" s="107" t="s">
        <v>15724</v>
      </c>
      <c r="J2000" s="109">
        <v>37300</v>
      </c>
    </row>
    <row r="2001" spans="1:10" hidden="1" x14ac:dyDescent="0.2">
      <c r="A2001" s="110" t="s">
        <v>16803</v>
      </c>
      <c r="D2001" s="107" t="s">
        <v>15725</v>
      </c>
      <c r="E2001" s="107" t="e">
        <f t="shared" si="31"/>
        <v>#VALUE!</v>
      </c>
      <c r="F2001" s="107" t="s">
        <v>13306</v>
      </c>
      <c r="G2001" s="107" t="s">
        <v>16805</v>
      </c>
      <c r="H2001" s="107" t="s">
        <v>16806</v>
      </c>
      <c r="I2001" s="107" t="s">
        <v>15726</v>
      </c>
      <c r="J2001" s="109">
        <v>37300</v>
      </c>
    </row>
    <row r="2002" spans="1:10" hidden="1" x14ac:dyDescent="0.2">
      <c r="A2002" s="110" t="s">
        <v>16803</v>
      </c>
      <c r="D2002" s="107" t="s">
        <v>15727</v>
      </c>
      <c r="E2002" s="107" t="e">
        <f t="shared" si="31"/>
        <v>#VALUE!</v>
      </c>
      <c r="F2002" s="107" t="s">
        <v>13306</v>
      </c>
      <c r="G2002" s="107" t="s">
        <v>16805</v>
      </c>
      <c r="H2002" s="107" t="s">
        <v>16806</v>
      </c>
      <c r="I2002" s="107" t="s">
        <v>15728</v>
      </c>
      <c r="J2002" s="109">
        <v>37300</v>
      </c>
    </row>
    <row r="2003" spans="1:10" hidden="1" x14ac:dyDescent="0.2">
      <c r="A2003" s="110" t="s">
        <v>16803</v>
      </c>
      <c r="D2003" s="107" t="s">
        <v>15729</v>
      </c>
      <c r="E2003" s="107" t="e">
        <f t="shared" si="31"/>
        <v>#VALUE!</v>
      </c>
      <c r="F2003" s="107" t="s">
        <v>13306</v>
      </c>
      <c r="G2003" s="107" t="s">
        <v>16805</v>
      </c>
      <c r="H2003" s="107" t="s">
        <v>16806</v>
      </c>
      <c r="I2003" s="107" t="s">
        <v>15730</v>
      </c>
      <c r="J2003" s="109">
        <v>37300</v>
      </c>
    </row>
    <row r="2004" spans="1:10" hidden="1" x14ac:dyDescent="0.2">
      <c r="A2004" s="110" t="s">
        <v>16803</v>
      </c>
      <c r="D2004" s="107" t="s">
        <v>15731</v>
      </c>
      <c r="E2004" s="107" t="e">
        <f t="shared" si="31"/>
        <v>#VALUE!</v>
      </c>
      <c r="F2004" s="107" t="s">
        <v>13306</v>
      </c>
      <c r="G2004" s="107" t="s">
        <v>16805</v>
      </c>
      <c r="H2004" s="107" t="s">
        <v>16806</v>
      </c>
      <c r="I2004" s="107" t="s">
        <v>15732</v>
      </c>
      <c r="J2004" s="109">
        <v>37300</v>
      </c>
    </row>
    <row r="2005" spans="1:10" hidden="1" x14ac:dyDescent="0.2">
      <c r="A2005" s="110" t="s">
        <v>16803</v>
      </c>
      <c r="D2005" s="107" t="s">
        <v>15733</v>
      </c>
      <c r="E2005" s="107" t="e">
        <f t="shared" si="31"/>
        <v>#VALUE!</v>
      </c>
      <c r="F2005" s="107" t="s">
        <v>13306</v>
      </c>
      <c r="G2005" s="107" t="s">
        <v>16805</v>
      </c>
      <c r="H2005" s="107" t="s">
        <v>16806</v>
      </c>
      <c r="I2005" s="107" t="s">
        <v>15734</v>
      </c>
      <c r="J2005" s="109">
        <v>37300</v>
      </c>
    </row>
    <row r="2006" spans="1:10" hidden="1" x14ac:dyDescent="0.2">
      <c r="A2006" s="110" t="s">
        <v>16803</v>
      </c>
      <c r="D2006" s="107" t="s">
        <v>15735</v>
      </c>
      <c r="E2006" s="107" t="e">
        <f t="shared" si="31"/>
        <v>#VALUE!</v>
      </c>
      <c r="F2006" s="107" t="s">
        <v>13306</v>
      </c>
      <c r="G2006" s="107" t="s">
        <v>16805</v>
      </c>
      <c r="H2006" s="107" t="s">
        <v>16806</v>
      </c>
      <c r="I2006" s="107" t="s">
        <v>15736</v>
      </c>
      <c r="J2006" s="109">
        <v>37300</v>
      </c>
    </row>
    <row r="2007" spans="1:10" hidden="1" x14ac:dyDescent="0.2">
      <c r="A2007" s="110" t="s">
        <v>16803</v>
      </c>
      <c r="D2007" s="107" t="s">
        <v>15737</v>
      </c>
      <c r="E2007" s="107" t="e">
        <f t="shared" si="31"/>
        <v>#VALUE!</v>
      </c>
      <c r="F2007" s="107" t="s">
        <v>13306</v>
      </c>
      <c r="G2007" s="107" t="s">
        <v>16805</v>
      </c>
      <c r="H2007" s="107" t="s">
        <v>16806</v>
      </c>
      <c r="I2007" s="107" t="s">
        <v>15738</v>
      </c>
      <c r="J2007" s="109">
        <v>37300</v>
      </c>
    </row>
    <row r="2008" spans="1:10" hidden="1" x14ac:dyDescent="0.2">
      <c r="A2008" s="110" t="s">
        <v>16803</v>
      </c>
      <c r="D2008" s="107" t="s">
        <v>15739</v>
      </c>
      <c r="E2008" s="107" t="e">
        <f t="shared" si="31"/>
        <v>#VALUE!</v>
      </c>
      <c r="F2008" s="107" t="s">
        <v>13306</v>
      </c>
      <c r="G2008" s="107" t="s">
        <v>16805</v>
      </c>
      <c r="H2008" s="107" t="s">
        <v>16806</v>
      </c>
      <c r="I2008" s="107" t="s">
        <v>15740</v>
      </c>
      <c r="J2008" s="109">
        <v>37300</v>
      </c>
    </row>
    <row r="2009" spans="1:10" hidden="1" x14ac:dyDescent="0.2">
      <c r="A2009" s="110" t="s">
        <v>16803</v>
      </c>
      <c r="D2009" s="107" t="s">
        <v>15741</v>
      </c>
      <c r="E2009" s="107" t="e">
        <f t="shared" si="31"/>
        <v>#VALUE!</v>
      </c>
      <c r="F2009" s="107" t="s">
        <v>13306</v>
      </c>
      <c r="G2009" s="107" t="s">
        <v>16805</v>
      </c>
      <c r="H2009" s="107" t="s">
        <v>16806</v>
      </c>
      <c r="I2009" s="107" t="s">
        <v>15742</v>
      </c>
      <c r="J2009" s="109">
        <v>37300</v>
      </c>
    </row>
    <row r="2010" spans="1:10" hidden="1" x14ac:dyDescent="0.2">
      <c r="A2010" s="110" t="s">
        <v>16803</v>
      </c>
      <c r="D2010" s="107" t="s">
        <v>15743</v>
      </c>
      <c r="E2010" s="107" t="e">
        <f t="shared" si="31"/>
        <v>#VALUE!</v>
      </c>
      <c r="F2010" s="107" t="s">
        <v>13306</v>
      </c>
      <c r="G2010" s="107" t="s">
        <v>16805</v>
      </c>
      <c r="H2010" s="107" t="s">
        <v>16806</v>
      </c>
      <c r="I2010" s="107" t="s">
        <v>15744</v>
      </c>
      <c r="J2010" s="109">
        <v>37300</v>
      </c>
    </row>
    <row r="2011" spans="1:10" hidden="1" x14ac:dyDescent="0.2">
      <c r="A2011" s="110" t="s">
        <v>16803</v>
      </c>
      <c r="D2011" s="107" t="s">
        <v>15745</v>
      </c>
      <c r="E2011" s="107" t="e">
        <f t="shared" si="31"/>
        <v>#VALUE!</v>
      </c>
      <c r="F2011" s="107" t="s">
        <v>13306</v>
      </c>
      <c r="G2011" s="107" t="s">
        <v>16805</v>
      </c>
      <c r="H2011" s="107" t="s">
        <v>16806</v>
      </c>
      <c r="I2011" s="107" t="s">
        <v>15746</v>
      </c>
      <c r="J2011" s="109">
        <v>37300</v>
      </c>
    </row>
    <row r="2012" spans="1:10" hidden="1" x14ac:dyDescent="0.2">
      <c r="A2012" s="110" t="s">
        <v>16803</v>
      </c>
      <c r="D2012" s="107" t="s">
        <v>15747</v>
      </c>
      <c r="E2012" s="107" t="e">
        <f t="shared" si="31"/>
        <v>#VALUE!</v>
      </c>
      <c r="F2012" s="107" t="s">
        <v>13306</v>
      </c>
      <c r="G2012" s="107" t="s">
        <v>16805</v>
      </c>
      <c r="H2012" s="107" t="s">
        <v>16806</v>
      </c>
      <c r="I2012" s="107" t="s">
        <v>15748</v>
      </c>
      <c r="J2012" s="109">
        <v>37300</v>
      </c>
    </row>
    <row r="2013" spans="1:10" hidden="1" x14ac:dyDescent="0.2">
      <c r="A2013" s="110" t="s">
        <v>16803</v>
      </c>
      <c r="D2013" s="107" t="s">
        <v>15749</v>
      </c>
      <c r="E2013" s="107" t="e">
        <f t="shared" si="31"/>
        <v>#VALUE!</v>
      </c>
      <c r="F2013" s="107" t="s">
        <v>13306</v>
      </c>
      <c r="G2013" s="107" t="s">
        <v>16805</v>
      </c>
      <c r="H2013" s="107" t="s">
        <v>16806</v>
      </c>
      <c r="I2013" s="107" t="s">
        <v>15750</v>
      </c>
      <c r="J2013" s="109">
        <v>37300</v>
      </c>
    </row>
    <row r="2014" spans="1:10" hidden="1" x14ac:dyDescent="0.2">
      <c r="A2014" s="110" t="s">
        <v>16803</v>
      </c>
      <c r="D2014" s="107" t="s">
        <v>15751</v>
      </c>
      <c r="E2014" s="107" t="e">
        <f t="shared" si="31"/>
        <v>#VALUE!</v>
      </c>
      <c r="F2014" s="107" t="s">
        <v>13306</v>
      </c>
      <c r="G2014" s="107" t="s">
        <v>16805</v>
      </c>
      <c r="H2014" s="107" t="s">
        <v>16806</v>
      </c>
      <c r="I2014" s="107" t="s">
        <v>15752</v>
      </c>
      <c r="J2014" s="109">
        <v>37300</v>
      </c>
    </row>
    <row r="2015" spans="1:10" hidden="1" x14ac:dyDescent="0.2">
      <c r="A2015" s="110" t="s">
        <v>16803</v>
      </c>
      <c r="D2015" s="107" t="s">
        <v>15753</v>
      </c>
      <c r="E2015" s="107" t="e">
        <f t="shared" si="31"/>
        <v>#VALUE!</v>
      </c>
      <c r="F2015" s="107" t="s">
        <v>13306</v>
      </c>
      <c r="G2015" s="107" t="s">
        <v>16805</v>
      </c>
      <c r="H2015" s="107" t="s">
        <v>16806</v>
      </c>
      <c r="I2015" s="107" t="s">
        <v>15754</v>
      </c>
      <c r="J2015" s="109">
        <v>37300</v>
      </c>
    </row>
    <row r="2016" spans="1:10" hidden="1" x14ac:dyDescent="0.2">
      <c r="A2016" s="110" t="s">
        <v>16803</v>
      </c>
      <c r="D2016" s="107" t="s">
        <v>15755</v>
      </c>
      <c r="E2016" s="107" t="e">
        <f t="shared" si="31"/>
        <v>#VALUE!</v>
      </c>
      <c r="F2016" s="107" t="s">
        <v>13306</v>
      </c>
      <c r="G2016" s="107" t="s">
        <v>16805</v>
      </c>
      <c r="H2016" s="107" t="s">
        <v>16806</v>
      </c>
      <c r="I2016" s="107" t="s">
        <v>15756</v>
      </c>
      <c r="J2016" s="109">
        <v>37300</v>
      </c>
    </row>
    <row r="2017" spans="1:10" hidden="1" x14ac:dyDescent="0.2">
      <c r="A2017" s="110" t="s">
        <v>16803</v>
      </c>
      <c r="D2017" s="107" t="s">
        <v>15757</v>
      </c>
      <c r="E2017" s="107" t="e">
        <f t="shared" si="31"/>
        <v>#VALUE!</v>
      </c>
      <c r="F2017" s="107" t="s">
        <v>13306</v>
      </c>
      <c r="G2017" s="107" t="s">
        <v>16805</v>
      </c>
      <c r="H2017" s="107" t="s">
        <v>16806</v>
      </c>
      <c r="I2017" s="107" t="s">
        <v>15758</v>
      </c>
      <c r="J2017" s="109">
        <v>37300</v>
      </c>
    </row>
    <row r="2018" spans="1:10" hidden="1" x14ac:dyDescent="0.2">
      <c r="A2018" s="110" t="s">
        <v>16803</v>
      </c>
      <c r="D2018" s="107" t="s">
        <v>15759</v>
      </c>
      <c r="E2018" s="107" t="e">
        <f t="shared" si="31"/>
        <v>#VALUE!</v>
      </c>
      <c r="F2018" s="107" t="s">
        <v>13306</v>
      </c>
      <c r="G2018" s="107" t="s">
        <v>16805</v>
      </c>
      <c r="H2018" s="107" t="s">
        <v>9852</v>
      </c>
      <c r="I2018" s="107" t="s">
        <v>12957</v>
      </c>
      <c r="J2018" s="109">
        <v>37300</v>
      </c>
    </row>
    <row r="2019" spans="1:10" hidden="1" x14ac:dyDescent="0.2">
      <c r="A2019" s="110" t="s">
        <v>16803</v>
      </c>
      <c r="D2019" s="107" t="s">
        <v>15760</v>
      </c>
      <c r="E2019" s="107" t="e">
        <f t="shared" si="31"/>
        <v>#VALUE!</v>
      </c>
      <c r="F2019" s="107" t="s">
        <v>13306</v>
      </c>
      <c r="G2019" s="107" t="s">
        <v>16805</v>
      </c>
      <c r="H2019" s="107" t="s">
        <v>9852</v>
      </c>
      <c r="I2019" s="107" t="s">
        <v>12959</v>
      </c>
      <c r="J2019" s="109">
        <v>37300</v>
      </c>
    </row>
    <row r="2020" spans="1:10" hidden="1" x14ac:dyDescent="0.2">
      <c r="A2020" s="110" t="s">
        <v>16803</v>
      </c>
      <c r="D2020" s="107" t="s">
        <v>15761</v>
      </c>
      <c r="E2020" s="107" t="e">
        <f t="shared" si="31"/>
        <v>#VALUE!</v>
      </c>
      <c r="F2020" s="107" t="s">
        <v>13306</v>
      </c>
      <c r="G2020" s="107" t="s">
        <v>16805</v>
      </c>
      <c r="H2020" s="107" t="s">
        <v>9852</v>
      </c>
      <c r="I2020" s="107" t="s">
        <v>12961</v>
      </c>
      <c r="J2020" s="109">
        <v>37300</v>
      </c>
    </row>
    <row r="2021" spans="1:10" hidden="1" x14ac:dyDescent="0.2">
      <c r="A2021" s="110" t="s">
        <v>16803</v>
      </c>
      <c r="D2021" s="107" t="s">
        <v>15762</v>
      </c>
      <c r="E2021" s="107" t="e">
        <f t="shared" si="31"/>
        <v>#VALUE!</v>
      </c>
      <c r="F2021" s="107" t="s">
        <v>13306</v>
      </c>
      <c r="G2021" s="107" t="s">
        <v>16805</v>
      </c>
      <c r="H2021" s="107" t="s">
        <v>9852</v>
      </c>
      <c r="I2021" s="107" t="s">
        <v>12963</v>
      </c>
      <c r="J2021" s="109">
        <v>37300</v>
      </c>
    </row>
    <row r="2022" spans="1:10" hidden="1" x14ac:dyDescent="0.2">
      <c r="A2022" s="110" t="s">
        <v>16803</v>
      </c>
      <c r="D2022" s="107" t="s">
        <v>15763</v>
      </c>
      <c r="E2022" s="107" t="e">
        <f t="shared" si="31"/>
        <v>#VALUE!</v>
      </c>
      <c r="F2022" s="107" t="s">
        <v>13306</v>
      </c>
      <c r="G2022" s="107" t="s">
        <v>16805</v>
      </c>
      <c r="H2022" s="107" t="s">
        <v>9852</v>
      </c>
      <c r="I2022" s="107" t="s">
        <v>12965</v>
      </c>
      <c r="J2022" s="109">
        <v>37300</v>
      </c>
    </row>
    <row r="2023" spans="1:10" hidden="1" x14ac:dyDescent="0.2">
      <c r="A2023" s="110" t="s">
        <v>16803</v>
      </c>
      <c r="D2023" s="107" t="s">
        <v>15764</v>
      </c>
      <c r="E2023" s="107" t="e">
        <f t="shared" si="31"/>
        <v>#VALUE!</v>
      </c>
      <c r="F2023" s="107" t="s">
        <v>13306</v>
      </c>
      <c r="G2023" s="107" t="s">
        <v>16805</v>
      </c>
      <c r="H2023" s="107" t="s">
        <v>9852</v>
      </c>
      <c r="I2023" s="107" t="s">
        <v>12967</v>
      </c>
      <c r="J2023" s="109">
        <v>37300</v>
      </c>
    </row>
    <row r="2024" spans="1:10" hidden="1" x14ac:dyDescent="0.2">
      <c r="A2024" s="110" t="s">
        <v>16803</v>
      </c>
      <c r="D2024" s="107" t="s">
        <v>15765</v>
      </c>
      <c r="E2024" s="107" t="e">
        <f t="shared" si="31"/>
        <v>#VALUE!</v>
      </c>
      <c r="F2024" s="107" t="s">
        <v>13306</v>
      </c>
      <c r="G2024" s="107" t="s">
        <v>16805</v>
      </c>
      <c r="H2024" s="107" t="s">
        <v>9852</v>
      </c>
      <c r="I2024" s="107" t="s">
        <v>12969</v>
      </c>
      <c r="J2024" s="109">
        <v>37300</v>
      </c>
    </row>
    <row r="2025" spans="1:10" hidden="1" x14ac:dyDescent="0.2">
      <c r="A2025" s="110" t="s">
        <v>16803</v>
      </c>
      <c r="D2025" s="107" t="s">
        <v>15766</v>
      </c>
      <c r="E2025" s="107" t="e">
        <f t="shared" si="31"/>
        <v>#VALUE!</v>
      </c>
      <c r="F2025" s="107" t="s">
        <v>13306</v>
      </c>
      <c r="G2025" s="107" t="s">
        <v>16805</v>
      </c>
      <c r="H2025" s="107" t="s">
        <v>9852</v>
      </c>
      <c r="I2025" s="107" t="s">
        <v>12971</v>
      </c>
      <c r="J2025" s="109">
        <v>37300</v>
      </c>
    </row>
    <row r="2026" spans="1:10" hidden="1" x14ac:dyDescent="0.2">
      <c r="A2026" s="110" t="s">
        <v>16803</v>
      </c>
      <c r="D2026" s="107" t="s">
        <v>15767</v>
      </c>
      <c r="E2026" s="107" t="e">
        <f t="shared" si="31"/>
        <v>#VALUE!</v>
      </c>
      <c r="F2026" s="107" t="s">
        <v>13306</v>
      </c>
      <c r="G2026" s="107" t="s">
        <v>16805</v>
      </c>
      <c r="H2026" s="107" t="s">
        <v>9852</v>
      </c>
      <c r="I2026" s="107" t="s">
        <v>12973</v>
      </c>
      <c r="J2026" s="109">
        <v>37300</v>
      </c>
    </row>
    <row r="2027" spans="1:10" hidden="1" x14ac:dyDescent="0.2">
      <c r="A2027" s="110" t="s">
        <v>16803</v>
      </c>
      <c r="D2027" s="107" t="s">
        <v>15768</v>
      </c>
      <c r="E2027" s="107" t="e">
        <f t="shared" si="31"/>
        <v>#VALUE!</v>
      </c>
      <c r="F2027" s="107" t="s">
        <v>13306</v>
      </c>
      <c r="G2027" s="107" t="s">
        <v>16805</v>
      </c>
      <c r="H2027" s="107" t="s">
        <v>9852</v>
      </c>
      <c r="I2027" s="107" t="s">
        <v>12982</v>
      </c>
      <c r="J2027" s="109">
        <v>37300</v>
      </c>
    </row>
    <row r="2028" spans="1:10" hidden="1" x14ac:dyDescent="0.2">
      <c r="A2028" s="110" t="s">
        <v>16803</v>
      </c>
      <c r="D2028" s="107" t="s">
        <v>15769</v>
      </c>
      <c r="E2028" s="107" t="e">
        <f t="shared" si="31"/>
        <v>#VALUE!</v>
      </c>
      <c r="F2028" s="107" t="s">
        <v>13306</v>
      </c>
      <c r="G2028" s="107" t="s">
        <v>16805</v>
      </c>
      <c r="H2028" s="107" t="s">
        <v>9852</v>
      </c>
      <c r="I2028" s="107" t="s">
        <v>12984</v>
      </c>
      <c r="J2028" s="109">
        <v>37300</v>
      </c>
    </row>
    <row r="2029" spans="1:10" hidden="1" x14ac:dyDescent="0.2">
      <c r="A2029" s="110" t="s">
        <v>16803</v>
      </c>
      <c r="D2029" s="107" t="s">
        <v>15770</v>
      </c>
      <c r="E2029" s="107" t="e">
        <f t="shared" si="31"/>
        <v>#VALUE!</v>
      </c>
      <c r="F2029" s="107" t="s">
        <v>13306</v>
      </c>
      <c r="G2029" s="107" t="s">
        <v>16805</v>
      </c>
      <c r="H2029" s="107" t="s">
        <v>9852</v>
      </c>
      <c r="I2029" s="107" t="s">
        <v>12986</v>
      </c>
      <c r="J2029" s="109">
        <v>37300</v>
      </c>
    </row>
    <row r="2030" spans="1:10" hidden="1" x14ac:dyDescent="0.2">
      <c r="A2030" s="110" t="s">
        <v>16803</v>
      </c>
      <c r="D2030" s="107" t="s">
        <v>15771</v>
      </c>
      <c r="E2030" s="107" t="e">
        <f t="shared" si="31"/>
        <v>#VALUE!</v>
      </c>
      <c r="F2030" s="107" t="s">
        <v>13306</v>
      </c>
      <c r="G2030" s="107" t="s">
        <v>16805</v>
      </c>
      <c r="H2030" s="107" t="s">
        <v>9852</v>
      </c>
      <c r="I2030" s="107" t="s">
        <v>12988</v>
      </c>
      <c r="J2030" s="109">
        <v>37300</v>
      </c>
    </row>
    <row r="2031" spans="1:10" hidden="1" x14ac:dyDescent="0.2">
      <c r="A2031" s="110" t="s">
        <v>16803</v>
      </c>
      <c r="D2031" s="107" t="s">
        <v>15772</v>
      </c>
      <c r="E2031" s="107" t="e">
        <f t="shared" si="31"/>
        <v>#VALUE!</v>
      </c>
      <c r="F2031" s="107" t="s">
        <v>13306</v>
      </c>
      <c r="G2031" s="107" t="s">
        <v>16805</v>
      </c>
      <c r="H2031" s="107" t="s">
        <v>9852</v>
      </c>
      <c r="I2031" s="107" t="s">
        <v>12990</v>
      </c>
      <c r="J2031" s="109">
        <v>37300</v>
      </c>
    </row>
    <row r="2032" spans="1:10" hidden="1" x14ac:dyDescent="0.2">
      <c r="A2032" s="110" t="s">
        <v>16803</v>
      </c>
      <c r="D2032" s="107" t="s">
        <v>15773</v>
      </c>
      <c r="E2032" s="107" t="e">
        <f t="shared" si="31"/>
        <v>#VALUE!</v>
      </c>
      <c r="F2032" s="107" t="s">
        <v>13306</v>
      </c>
      <c r="G2032" s="107" t="s">
        <v>16805</v>
      </c>
      <c r="H2032" s="107" t="s">
        <v>9852</v>
      </c>
      <c r="I2032" s="107" t="s">
        <v>12992</v>
      </c>
      <c r="J2032" s="109">
        <v>37300</v>
      </c>
    </row>
    <row r="2033" spans="1:10" hidden="1" x14ac:dyDescent="0.2">
      <c r="A2033" s="110" t="s">
        <v>16803</v>
      </c>
      <c r="D2033" s="107" t="s">
        <v>15774</v>
      </c>
      <c r="E2033" s="107" t="e">
        <f t="shared" si="31"/>
        <v>#VALUE!</v>
      </c>
      <c r="F2033" s="107" t="s">
        <v>13306</v>
      </c>
      <c r="G2033" s="107" t="s">
        <v>16805</v>
      </c>
      <c r="H2033" s="107" t="s">
        <v>9852</v>
      </c>
      <c r="I2033" s="107" t="s">
        <v>12994</v>
      </c>
      <c r="J2033" s="109">
        <v>37300</v>
      </c>
    </row>
    <row r="2034" spans="1:10" hidden="1" x14ac:dyDescent="0.2">
      <c r="A2034" s="110" t="s">
        <v>16803</v>
      </c>
      <c r="D2034" s="107" t="s">
        <v>15775</v>
      </c>
      <c r="E2034" s="107" t="e">
        <f t="shared" si="31"/>
        <v>#VALUE!</v>
      </c>
      <c r="F2034" s="107" t="s">
        <v>13306</v>
      </c>
      <c r="G2034" s="107" t="s">
        <v>16805</v>
      </c>
      <c r="H2034" s="107" t="s">
        <v>9852</v>
      </c>
      <c r="I2034" s="107" t="s">
        <v>12996</v>
      </c>
      <c r="J2034" s="109">
        <v>37300</v>
      </c>
    </row>
    <row r="2035" spans="1:10" hidden="1" x14ac:dyDescent="0.2">
      <c r="A2035" s="110" t="s">
        <v>16803</v>
      </c>
      <c r="D2035" s="107" t="s">
        <v>15776</v>
      </c>
      <c r="E2035" s="107" t="e">
        <f t="shared" si="31"/>
        <v>#VALUE!</v>
      </c>
      <c r="F2035" s="107" t="s">
        <v>13306</v>
      </c>
      <c r="G2035" s="107" t="s">
        <v>16805</v>
      </c>
      <c r="H2035" s="107" t="s">
        <v>9852</v>
      </c>
      <c r="I2035" s="107" t="s">
        <v>12998</v>
      </c>
      <c r="J2035" s="109">
        <v>37300</v>
      </c>
    </row>
    <row r="2036" spans="1:10" hidden="1" x14ac:dyDescent="0.2">
      <c r="A2036" s="110" t="s">
        <v>16803</v>
      </c>
      <c r="D2036" s="107" t="s">
        <v>15777</v>
      </c>
      <c r="E2036" s="107" t="e">
        <f t="shared" si="31"/>
        <v>#VALUE!</v>
      </c>
      <c r="F2036" s="107" t="s">
        <v>13306</v>
      </c>
      <c r="G2036" s="107" t="s">
        <v>16805</v>
      </c>
      <c r="H2036" s="107" t="s">
        <v>9852</v>
      </c>
      <c r="I2036" s="107" t="s">
        <v>13000</v>
      </c>
      <c r="J2036" s="109">
        <v>37300</v>
      </c>
    </row>
    <row r="2037" spans="1:10" hidden="1" x14ac:dyDescent="0.2">
      <c r="A2037" s="110" t="s">
        <v>16803</v>
      </c>
      <c r="D2037" s="107" t="s">
        <v>15778</v>
      </c>
      <c r="E2037" s="107" t="e">
        <f t="shared" si="31"/>
        <v>#VALUE!</v>
      </c>
      <c r="F2037" s="107" t="s">
        <v>13306</v>
      </c>
      <c r="G2037" s="107" t="s">
        <v>16805</v>
      </c>
      <c r="H2037" s="107" t="s">
        <v>9852</v>
      </c>
      <c r="I2037" s="107" t="s">
        <v>13002</v>
      </c>
      <c r="J2037" s="109">
        <v>37300</v>
      </c>
    </row>
    <row r="2038" spans="1:10" hidden="1" x14ac:dyDescent="0.2">
      <c r="A2038" s="110" t="s">
        <v>16803</v>
      </c>
      <c r="D2038" s="107" t="s">
        <v>15779</v>
      </c>
      <c r="E2038" s="107" t="e">
        <f t="shared" si="31"/>
        <v>#VALUE!</v>
      </c>
      <c r="F2038" s="107" t="s">
        <v>13306</v>
      </c>
      <c r="G2038" s="107" t="s">
        <v>16805</v>
      </c>
      <c r="H2038" s="107" t="s">
        <v>9852</v>
      </c>
      <c r="I2038" s="107" t="s">
        <v>13004</v>
      </c>
      <c r="J2038" s="109">
        <v>37300</v>
      </c>
    </row>
    <row r="2039" spans="1:10" hidden="1" x14ac:dyDescent="0.2">
      <c r="A2039" s="110" t="s">
        <v>16803</v>
      </c>
      <c r="D2039" s="107" t="s">
        <v>15780</v>
      </c>
      <c r="E2039" s="107" t="e">
        <f t="shared" si="31"/>
        <v>#VALUE!</v>
      </c>
      <c r="F2039" s="107" t="s">
        <v>13306</v>
      </c>
      <c r="G2039" s="107" t="s">
        <v>16805</v>
      </c>
      <c r="H2039" s="107" t="s">
        <v>9852</v>
      </c>
      <c r="I2039" s="107" t="s">
        <v>13006</v>
      </c>
      <c r="J2039" s="109">
        <v>37300</v>
      </c>
    </row>
    <row r="2040" spans="1:10" hidden="1" x14ac:dyDescent="0.2">
      <c r="A2040" s="110" t="s">
        <v>16803</v>
      </c>
      <c r="D2040" s="107" t="s">
        <v>15781</v>
      </c>
      <c r="E2040" s="107" t="e">
        <f t="shared" si="31"/>
        <v>#VALUE!</v>
      </c>
      <c r="F2040" s="107" t="s">
        <v>13306</v>
      </c>
      <c r="G2040" s="107" t="s">
        <v>16805</v>
      </c>
      <c r="H2040" s="107" t="s">
        <v>9852</v>
      </c>
      <c r="I2040" s="107" t="s">
        <v>15708</v>
      </c>
      <c r="J2040" s="109">
        <v>37300</v>
      </c>
    </row>
    <row r="2041" spans="1:10" hidden="1" x14ac:dyDescent="0.2">
      <c r="A2041" s="110" t="s">
        <v>16803</v>
      </c>
      <c r="D2041" s="107" t="s">
        <v>15782</v>
      </c>
      <c r="E2041" s="107" t="e">
        <f t="shared" si="31"/>
        <v>#VALUE!</v>
      </c>
      <c r="F2041" s="107" t="s">
        <v>13306</v>
      </c>
      <c r="G2041" s="107" t="s">
        <v>16805</v>
      </c>
      <c r="H2041" s="107" t="s">
        <v>9852</v>
      </c>
      <c r="I2041" s="107" t="s">
        <v>15710</v>
      </c>
      <c r="J2041" s="109">
        <v>37300</v>
      </c>
    </row>
    <row r="2042" spans="1:10" hidden="1" x14ac:dyDescent="0.2">
      <c r="A2042" s="110" t="s">
        <v>16803</v>
      </c>
      <c r="D2042" s="107" t="s">
        <v>15783</v>
      </c>
      <c r="E2042" s="107" t="e">
        <f t="shared" si="31"/>
        <v>#VALUE!</v>
      </c>
      <c r="F2042" s="107" t="s">
        <v>13306</v>
      </c>
      <c r="G2042" s="107" t="s">
        <v>16805</v>
      </c>
      <c r="H2042" s="107" t="s">
        <v>9852</v>
      </c>
      <c r="I2042" s="107" t="s">
        <v>15712</v>
      </c>
      <c r="J2042" s="109">
        <v>37300</v>
      </c>
    </row>
    <row r="2043" spans="1:10" hidden="1" x14ac:dyDescent="0.2">
      <c r="A2043" s="110" t="s">
        <v>16803</v>
      </c>
      <c r="D2043" s="107" t="s">
        <v>15784</v>
      </c>
      <c r="E2043" s="107" t="e">
        <f t="shared" si="31"/>
        <v>#VALUE!</v>
      </c>
      <c r="F2043" s="107" t="s">
        <v>13306</v>
      </c>
      <c r="G2043" s="107" t="s">
        <v>16805</v>
      </c>
      <c r="H2043" s="107" t="s">
        <v>9852</v>
      </c>
      <c r="I2043" s="107" t="s">
        <v>15714</v>
      </c>
      <c r="J2043" s="109">
        <v>37300</v>
      </c>
    </row>
    <row r="2044" spans="1:10" hidden="1" x14ac:dyDescent="0.2">
      <c r="A2044" s="110" t="s">
        <v>16803</v>
      </c>
      <c r="D2044" s="107" t="s">
        <v>15785</v>
      </c>
      <c r="E2044" s="107" t="e">
        <f t="shared" si="31"/>
        <v>#VALUE!</v>
      </c>
      <c r="F2044" s="107" t="s">
        <v>13306</v>
      </c>
      <c r="G2044" s="107" t="s">
        <v>16805</v>
      </c>
      <c r="H2044" s="107" t="s">
        <v>9852</v>
      </c>
      <c r="I2044" s="107" t="s">
        <v>15716</v>
      </c>
      <c r="J2044" s="109">
        <v>37300</v>
      </c>
    </row>
    <row r="2045" spans="1:10" hidden="1" x14ac:dyDescent="0.2">
      <c r="A2045" s="110" t="s">
        <v>16803</v>
      </c>
      <c r="D2045" s="107" t="s">
        <v>15786</v>
      </c>
      <c r="E2045" s="107" t="e">
        <f t="shared" si="31"/>
        <v>#VALUE!</v>
      </c>
      <c r="F2045" s="107" t="s">
        <v>13306</v>
      </c>
      <c r="G2045" s="107" t="s">
        <v>16805</v>
      </c>
      <c r="H2045" s="107" t="s">
        <v>9852</v>
      </c>
      <c r="I2045" s="107" t="s">
        <v>15718</v>
      </c>
      <c r="J2045" s="109">
        <v>37300</v>
      </c>
    </row>
    <row r="2046" spans="1:10" hidden="1" x14ac:dyDescent="0.2">
      <c r="A2046" s="110" t="s">
        <v>16803</v>
      </c>
      <c r="D2046" s="107" t="s">
        <v>15787</v>
      </c>
      <c r="E2046" s="107" t="e">
        <f t="shared" si="31"/>
        <v>#VALUE!</v>
      </c>
      <c r="F2046" s="107" t="s">
        <v>13306</v>
      </c>
      <c r="G2046" s="107" t="s">
        <v>16805</v>
      </c>
      <c r="H2046" s="107" t="s">
        <v>9852</v>
      </c>
      <c r="I2046" s="107" t="s">
        <v>15720</v>
      </c>
      <c r="J2046" s="109">
        <v>37300</v>
      </c>
    </row>
    <row r="2047" spans="1:10" hidden="1" x14ac:dyDescent="0.2">
      <c r="A2047" s="110" t="s">
        <v>16803</v>
      </c>
      <c r="D2047" s="107" t="s">
        <v>15788</v>
      </c>
      <c r="E2047" s="107" t="e">
        <f t="shared" si="31"/>
        <v>#VALUE!</v>
      </c>
      <c r="F2047" s="107" t="s">
        <v>13306</v>
      </c>
      <c r="G2047" s="107" t="s">
        <v>16805</v>
      </c>
      <c r="H2047" s="107" t="s">
        <v>9852</v>
      </c>
      <c r="I2047" s="107" t="s">
        <v>15722</v>
      </c>
      <c r="J2047" s="109">
        <v>37300</v>
      </c>
    </row>
    <row r="2048" spans="1:10" hidden="1" x14ac:dyDescent="0.2">
      <c r="A2048" s="110" t="s">
        <v>16803</v>
      </c>
      <c r="D2048" s="107" t="s">
        <v>15789</v>
      </c>
      <c r="E2048" s="107" t="e">
        <f t="shared" si="31"/>
        <v>#VALUE!</v>
      </c>
      <c r="F2048" s="107" t="s">
        <v>13306</v>
      </c>
      <c r="G2048" s="107" t="s">
        <v>16805</v>
      </c>
      <c r="H2048" s="107" t="s">
        <v>9852</v>
      </c>
      <c r="I2048" s="107" t="s">
        <v>15724</v>
      </c>
      <c r="J2048" s="109">
        <v>37300</v>
      </c>
    </row>
    <row r="2049" spans="1:10" hidden="1" x14ac:dyDescent="0.2">
      <c r="A2049" s="110" t="s">
        <v>16803</v>
      </c>
      <c r="D2049" s="107" t="s">
        <v>15790</v>
      </c>
      <c r="E2049" s="107" t="e">
        <f t="shared" si="31"/>
        <v>#VALUE!</v>
      </c>
      <c r="F2049" s="107" t="s">
        <v>13306</v>
      </c>
      <c r="G2049" s="107" t="s">
        <v>16805</v>
      </c>
      <c r="H2049" s="107" t="s">
        <v>9852</v>
      </c>
      <c r="I2049" s="107" t="s">
        <v>15726</v>
      </c>
      <c r="J2049" s="109">
        <v>37300</v>
      </c>
    </row>
    <row r="2050" spans="1:10" hidden="1" x14ac:dyDescent="0.2">
      <c r="A2050" s="110" t="s">
        <v>16803</v>
      </c>
      <c r="D2050" s="107" t="s">
        <v>15791</v>
      </c>
      <c r="E2050" s="107" t="e">
        <f t="shared" ref="E2050:E2113" si="32">VALUE(D2050)</f>
        <v>#VALUE!</v>
      </c>
      <c r="F2050" s="107" t="s">
        <v>13306</v>
      </c>
      <c r="G2050" s="107" t="s">
        <v>16805</v>
      </c>
      <c r="H2050" s="107" t="s">
        <v>9852</v>
      </c>
      <c r="I2050" s="107" t="s">
        <v>15728</v>
      </c>
      <c r="J2050" s="109">
        <v>37300</v>
      </c>
    </row>
    <row r="2051" spans="1:10" hidden="1" x14ac:dyDescent="0.2">
      <c r="A2051" s="110" t="s">
        <v>16803</v>
      </c>
      <c r="D2051" s="107" t="s">
        <v>15792</v>
      </c>
      <c r="E2051" s="107" t="e">
        <f t="shared" si="32"/>
        <v>#VALUE!</v>
      </c>
      <c r="F2051" s="107" t="s">
        <v>13306</v>
      </c>
      <c r="G2051" s="107" t="s">
        <v>16805</v>
      </c>
      <c r="H2051" s="107" t="s">
        <v>9852</v>
      </c>
      <c r="I2051" s="107" t="s">
        <v>15730</v>
      </c>
      <c r="J2051" s="109">
        <v>37300</v>
      </c>
    </row>
    <row r="2052" spans="1:10" hidden="1" x14ac:dyDescent="0.2">
      <c r="A2052" s="110" t="s">
        <v>16803</v>
      </c>
      <c r="D2052" s="107" t="s">
        <v>15793</v>
      </c>
      <c r="E2052" s="107" t="e">
        <f t="shared" si="32"/>
        <v>#VALUE!</v>
      </c>
      <c r="F2052" s="107" t="s">
        <v>13306</v>
      </c>
      <c r="G2052" s="107" t="s">
        <v>16805</v>
      </c>
      <c r="H2052" s="107" t="s">
        <v>9852</v>
      </c>
      <c r="I2052" s="107" t="s">
        <v>15732</v>
      </c>
      <c r="J2052" s="109">
        <v>37300</v>
      </c>
    </row>
    <row r="2053" spans="1:10" hidden="1" x14ac:dyDescent="0.2">
      <c r="A2053" s="110" t="s">
        <v>16803</v>
      </c>
      <c r="D2053" s="107" t="s">
        <v>15794</v>
      </c>
      <c r="E2053" s="107" t="e">
        <f t="shared" si="32"/>
        <v>#VALUE!</v>
      </c>
      <c r="F2053" s="107" t="s">
        <v>13306</v>
      </c>
      <c r="G2053" s="107" t="s">
        <v>16805</v>
      </c>
      <c r="H2053" s="107" t="s">
        <v>9852</v>
      </c>
      <c r="I2053" s="107" t="s">
        <v>15734</v>
      </c>
      <c r="J2053" s="109">
        <v>37300</v>
      </c>
    </row>
    <row r="2054" spans="1:10" hidden="1" x14ac:dyDescent="0.2">
      <c r="A2054" s="110" t="s">
        <v>16803</v>
      </c>
      <c r="D2054" s="107" t="s">
        <v>15795</v>
      </c>
      <c r="E2054" s="107" t="e">
        <f t="shared" si="32"/>
        <v>#VALUE!</v>
      </c>
      <c r="F2054" s="107" t="s">
        <v>13306</v>
      </c>
      <c r="G2054" s="107" t="s">
        <v>16805</v>
      </c>
      <c r="H2054" s="107" t="s">
        <v>9852</v>
      </c>
      <c r="I2054" s="107" t="s">
        <v>15736</v>
      </c>
      <c r="J2054" s="109">
        <v>37300</v>
      </c>
    </row>
    <row r="2055" spans="1:10" hidden="1" x14ac:dyDescent="0.2">
      <c r="A2055" s="110" t="s">
        <v>16803</v>
      </c>
      <c r="D2055" s="107" t="s">
        <v>15796</v>
      </c>
      <c r="E2055" s="107" t="e">
        <f t="shared" si="32"/>
        <v>#VALUE!</v>
      </c>
      <c r="F2055" s="107" t="s">
        <v>13306</v>
      </c>
      <c r="G2055" s="107" t="s">
        <v>16805</v>
      </c>
      <c r="H2055" s="107" t="s">
        <v>9852</v>
      </c>
      <c r="I2055" s="107" t="s">
        <v>15738</v>
      </c>
      <c r="J2055" s="109">
        <v>37300</v>
      </c>
    </row>
    <row r="2056" spans="1:10" hidden="1" x14ac:dyDescent="0.2">
      <c r="A2056" s="110" t="s">
        <v>16803</v>
      </c>
      <c r="D2056" s="107" t="s">
        <v>15797</v>
      </c>
      <c r="E2056" s="107" t="e">
        <f t="shared" si="32"/>
        <v>#VALUE!</v>
      </c>
      <c r="F2056" s="107" t="s">
        <v>13306</v>
      </c>
      <c r="G2056" s="107" t="s">
        <v>16805</v>
      </c>
      <c r="H2056" s="107" t="s">
        <v>9852</v>
      </c>
      <c r="I2056" s="107" t="s">
        <v>15740</v>
      </c>
      <c r="J2056" s="109">
        <v>37300</v>
      </c>
    </row>
    <row r="2057" spans="1:10" hidden="1" x14ac:dyDescent="0.2">
      <c r="A2057" s="110" t="s">
        <v>16803</v>
      </c>
      <c r="D2057" s="107" t="s">
        <v>15798</v>
      </c>
      <c r="E2057" s="107" t="e">
        <f t="shared" si="32"/>
        <v>#VALUE!</v>
      </c>
      <c r="F2057" s="107" t="s">
        <v>13306</v>
      </c>
      <c r="G2057" s="107" t="s">
        <v>16805</v>
      </c>
      <c r="H2057" s="107" t="s">
        <v>9852</v>
      </c>
      <c r="I2057" s="107" t="s">
        <v>15742</v>
      </c>
      <c r="J2057" s="109">
        <v>37300</v>
      </c>
    </row>
    <row r="2058" spans="1:10" hidden="1" x14ac:dyDescent="0.2">
      <c r="A2058" s="110" t="s">
        <v>16803</v>
      </c>
      <c r="D2058" s="107" t="s">
        <v>15799</v>
      </c>
      <c r="E2058" s="107" t="e">
        <f t="shared" si="32"/>
        <v>#VALUE!</v>
      </c>
      <c r="F2058" s="107" t="s">
        <v>13306</v>
      </c>
      <c r="G2058" s="107" t="s">
        <v>16805</v>
      </c>
      <c r="H2058" s="107" t="s">
        <v>9852</v>
      </c>
      <c r="I2058" s="107" t="s">
        <v>15744</v>
      </c>
      <c r="J2058" s="109">
        <v>37300</v>
      </c>
    </row>
    <row r="2059" spans="1:10" hidden="1" x14ac:dyDescent="0.2">
      <c r="A2059" s="110" t="s">
        <v>16803</v>
      </c>
      <c r="D2059" s="107" t="s">
        <v>15800</v>
      </c>
      <c r="E2059" s="107" t="e">
        <f t="shared" si="32"/>
        <v>#VALUE!</v>
      </c>
      <c r="F2059" s="107" t="s">
        <v>13306</v>
      </c>
      <c r="G2059" s="107" t="s">
        <v>16805</v>
      </c>
      <c r="H2059" s="107" t="s">
        <v>9852</v>
      </c>
      <c r="I2059" s="107" t="s">
        <v>15746</v>
      </c>
      <c r="J2059" s="109">
        <v>37300</v>
      </c>
    </row>
    <row r="2060" spans="1:10" hidden="1" x14ac:dyDescent="0.2">
      <c r="A2060" s="110" t="s">
        <v>16803</v>
      </c>
      <c r="D2060" s="107" t="s">
        <v>15801</v>
      </c>
      <c r="E2060" s="107" t="e">
        <f t="shared" si="32"/>
        <v>#VALUE!</v>
      </c>
      <c r="F2060" s="107" t="s">
        <v>13306</v>
      </c>
      <c r="G2060" s="107" t="s">
        <v>16805</v>
      </c>
      <c r="H2060" s="107" t="s">
        <v>9852</v>
      </c>
      <c r="I2060" s="107" t="s">
        <v>15748</v>
      </c>
      <c r="J2060" s="109">
        <v>37300</v>
      </c>
    </row>
    <row r="2061" spans="1:10" hidden="1" x14ac:dyDescent="0.2">
      <c r="A2061" s="110" t="s">
        <v>16803</v>
      </c>
      <c r="D2061" s="107" t="s">
        <v>15802</v>
      </c>
      <c r="E2061" s="107" t="e">
        <f t="shared" si="32"/>
        <v>#VALUE!</v>
      </c>
      <c r="F2061" s="107" t="s">
        <v>13306</v>
      </c>
      <c r="G2061" s="107" t="s">
        <v>16805</v>
      </c>
      <c r="H2061" s="107" t="s">
        <v>9852</v>
      </c>
      <c r="I2061" s="107" t="s">
        <v>15750</v>
      </c>
      <c r="J2061" s="109">
        <v>37300</v>
      </c>
    </row>
    <row r="2062" spans="1:10" hidden="1" x14ac:dyDescent="0.2">
      <c r="A2062" s="110" t="s">
        <v>16803</v>
      </c>
      <c r="D2062" s="107" t="s">
        <v>15803</v>
      </c>
      <c r="E2062" s="107" t="e">
        <f t="shared" si="32"/>
        <v>#VALUE!</v>
      </c>
      <c r="F2062" s="107" t="s">
        <v>13306</v>
      </c>
      <c r="G2062" s="107" t="s">
        <v>16805</v>
      </c>
      <c r="H2062" s="107" t="s">
        <v>9852</v>
      </c>
      <c r="I2062" s="107" t="s">
        <v>15752</v>
      </c>
      <c r="J2062" s="109">
        <v>37300</v>
      </c>
    </row>
    <row r="2063" spans="1:10" hidden="1" x14ac:dyDescent="0.2">
      <c r="A2063" s="110" t="s">
        <v>16803</v>
      </c>
      <c r="D2063" s="107" t="s">
        <v>15804</v>
      </c>
      <c r="E2063" s="107" t="e">
        <f t="shared" si="32"/>
        <v>#VALUE!</v>
      </c>
      <c r="F2063" s="107" t="s">
        <v>13306</v>
      </c>
      <c r="G2063" s="107" t="s">
        <v>16805</v>
      </c>
      <c r="H2063" s="107" t="s">
        <v>9852</v>
      </c>
      <c r="I2063" s="107" t="s">
        <v>15754</v>
      </c>
      <c r="J2063" s="109">
        <v>37300</v>
      </c>
    </row>
    <row r="2064" spans="1:10" hidden="1" x14ac:dyDescent="0.2">
      <c r="A2064" s="110" t="s">
        <v>16803</v>
      </c>
      <c r="D2064" s="107" t="s">
        <v>15805</v>
      </c>
      <c r="E2064" s="107" t="e">
        <f t="shared" si="32"/>
        <v>#VALUE!</v>
      </c>
      <c r="F2064" s="107" t="s">
        <v>13306</v>
      </c>
      <c r="G2064" s="107" t="s">
        <v>16805</v>
      </c>
      <c r="H2064" s="107" t="s">
        <v>9852</v>
      </c>
      <c r="I2064" s="107" t="s">
        <v>15756</v>
      </c>
      <c r="J2064" s="109">
        <v>37300</v>
      </c>
    </row>
    <row r="2065" spans="1:10" hidden="1" x14ac:dyDescent="0.2">
      <c r="A2065" s="110" t="s">
        <v>16803</v>
      </c>
      <c r="D2065" s="107" t="s">
        <v>15806</v>
      </c>
      <c r="E2065" s="107" t="e">
        <f t="shared" si="32"/>
        <v>#VALUE!</v>
      </c>
      <c r="F2065" s="107" t="s">
        <v>13306</v>
      </c>
      <c r="G2065" s="107" t="s">
        <v>16805</v>
      </c>
      <c r="H2065" s="107" t="s">
        <v>9852</v>
      </c>
      <c r="I2065" s="107" t="s">
        <v>15758</v>
      </c>
      <c r="J2065" s="109">
        <v>37300</v>
      </c>
    </row>
    <row r="2066" spans="1:10" hidden="1" x14ac:dyDescent="0.2">
      <c r="A2066" s="110" t="s">
        <v>16803</v>
      </c>
      <c r="D2066" s="107" t="s">
        <v>15807</v>
      </c>
      <c r="E2066" s="107" t="e">
        <f t="shared" si="32"/>
        <v>#VALUE!</v>
      </c>
      <c r="F2066" s="107" t="s">
        <v>13306</v>
      </c>
      <c r="G2066" s="107" t="s">
        <v>16805</v>
      </c>
      <c r="H2066" s="107" t="s">
        <v>12806</v>
      </c>
      <c r="I2066" s="107" t="s">
        <v>12957</v>
      </c>
      <c r="J2066" s="109">
        <v>37300</v>
      </c>
    </row>
    <row r="2067" spans="1:10" hidden="1" x14ac:dyDescent="0.2">
      <c r="A2067" s="110" t="s">
        <v>16803</v>
      </c>
      <c r="D2067" s="107" t="s">
        <v>15808</v>
      </c>
      <c r="E2067" s="107" t="e">
        <f t="shared" si="32"/>
        <v>#VALUE!</v>
      </c>
      <c r="F2067" s="107" t="s">
        <v>13306</v>
      </c>
      <c r="G2067" s="107" t="s">
        <v>16805</v>
      </c>
      <c r="H2067" s="107" t="s">
        <v>12806</v>
      </c>
      <c r="I2067" s="107" t="s">
        <v>12959</v>
      </c>
      <c r="J2067" s="109">
        <v>37300</v>
      </c>
    </row>
    <row r="2068" spans="1:10" hidden="1" x14ac:dyDescent="0.2">
      <c r="A2068" s="110" t="s">
        <v>16803</v>
      </c>
      <c r="D2068" s="107" t="s">
        <v>15809</v>
      </c>
      <c r="E2068" s="107" t="e">
        <f t="shared" si="32"/>
        <v>#VALUE!</v>
      </c>
      <c r="F2068" s="107" t="s">
        <v>13306</v>
      </c>
      <c r="G2068" s="107" t="s">
        <v>16805</v>
      </c>
      <c r="H2068" s="107" t="s">
        <v>12806</v>
      </c>
      <c r="I2068" s="107" t="s">
        <v>12961</v>
      </c>
      <c r="J2068" s="109">
        <v>37300</v>
      </c>
    </row>
    <row r="2069" spans="1:10" hidden="1" x14ac:dyDescent="0.2">
      <c r="A2069" s="110" t="s">
        <v>16803</v>
      </c>
      <c r="D2069" s="107" t="s">
        <v>15810</v>
      </c>
      <c r="E2069" s="107" t="e">
        <f t="shared" si="32"/>
        <v>#VALUE!</v>
      </c>
      <c r="F2069" s="107" t="s">
        <v>13306</v>
      </c>
      <c r="G2069" s="107" t="s">
        <v>16805</v>
      </c>
      <c r="H2069" s="107" t="s">
        <v>12806</v>
      </c>
      <c r="I2069" s="107" t="s">
        <v>12963</v>
      </c>
      <c r="J2069" s="109">
        <v>37300</v>
      </c>
    </row>
    <row r="2070" spans="1:10" hidden="1" x14ac:dyDescent="0.2">
      <c r="A2070" s="110" t="s">
        <v>16803</v>
      </c>
      <c r="D2070" s="107" t="s">
        <v>15811</v>
      </c>
      <c r="E2070" s="107" t="e">
        <f t="shared" si="32"/>
        <v>#VALUE!</v>
      </c>
      <c r="F2070" s="107" t="s">
        <v>13306</v>
      </c>
      <c r="G2070" s="107" t="s">
        <v>16805</v>
      </c>
      <c r="H2070" s="107" t="s">
        <v>12806</v>
      </c>
      <c r="I2070" s="107" t="s">
        <v>12965</v>
      </c>
      <c r="J2070" s="109">
        <v>37300</v>
      </c>
    </row>
    <row r="2071" spans="1:10" hidden="1" x14ac:dyDescent="0.2">
      <c r="A2071" s="110" t="s">
        <v>16803</v>
      </c>
      <c r="D2071" s="107" t="s">
        <v>15812</v>
      </c>
      <c r="E2071" s="107" t="e">
        <f t="shared" si="32"/>
        <v>#VALUE!</v>
      </c>
      <c r="F2071" s="107" t="s">
        <v>13306</v>
      </c>
      <c r="G2071" s="107" t="s">
        <v>16805</v>
      </c>
      <c r="H2071" s="107" t="s">
        <v>12806</v>
      </c>
      <c r="I2071" s="107" t="s">
        <v>12967</v>
      </c>
      <c r="J2071" s="109">
        <v>37300</v>
      </c>
    </row>
    <row r="2072" spans="1:10" hidden="1" x14ac:dyDescent="0.2">
      <c r="A2072" s="110" t="s">
        <v>16803</v>
      </c>
      <c r="D2072" s="107" t="s">
        <v>15813</v>
      </c>
      <c r="E2072" s="107" t="e">
        <f t="shared" si="32"/>
        <v>#VALUE!</v>
      </c>
      <c r="F2072" s="107" t="s">
        <v>13306</v>
      </c>
      <c r="G2072" s="107" t="s">
        <v>16805</v>
      </c>
      <c r="H2072" s="107" t="s">
        <v>12806</v>
      </c>
      <c r="I2072" s="107" t="s">
        <v>12969</v>
      </c>
      <c r="J2072" s="109">
        <v>37300</v>
      </c>
    </row>
    <row r="2073" spans="1:10" hidden="1" x14ac:dyDescent="0.2">
      <c r="A2073" s="110" t="s">
        <v>16803</v>
      </c>
      <c r="D2073" s="107" t="s">
        <v>15814</v>
      </c>
      <c r="E2073" s="107" t="e">
        <f t="shared" si="32"/>
        <v>#VALUE!</v>
      </c>
      <c r="F2073" s="107" t="s">
        <v>13306</v>
      </c>
      <c r="G2073" s="107" t="s">
        <v>16805</v>
      </c>
      <c r="H2073" s="107" t="s">
        <v>12806</v>
      </c>
      <c r="I2073" s="107" t="s">
        <v>12971</v>
      </c>
      <c r="J2073" s="109">
        <v>37300</v>
      </c>
    </row>
    <row r="2074" spans="1:10" hidden="1" x14ac:dyDescent="0.2">
      <c r="A2074" s="110" t="s">
        <v>16803</v>
      </c>
      <c r="D2074" s="107" t="s">
        <v>15815</v>
      </c>
      <c r="E2074" s="107" t="e">
        <f t="shared" si="32"/>
        <v>#VALUE!</v>
      </c>
      <c r="F2074" s="107" t="s">
        <v>13306</v>
      </c>
      <c r="G2074" s="107" t="s">
        <v>16805</v>
      </c>
      <c r="H2074" s="107" t="s">
        <v>12806</v>
      </c>
      <c r="I2074" s="107" t="s">
        <v>12973</v>
      </c>
      <c r="J2074" s="109">
        <v>37300</v>
      </c>
    </row>
    <row r="2075" spans="1:10" hidden="1" x14ac:dyDescent="0.2">
      <c r="A2075" s="110" t="s">
        <v>16803</v>
      </c>
      <c r="D2075" s="107" t="s">
        <v>15816</v>
      </c>
      <c r="E2075" s="107" t="e">
        <f t="shared" si="32"/>
        <v>#VALUE!</v>
      </c>
      <c r="F2075" s="107" t="s">
        <v>13306</v>
      </c>
      <c r="G2075" s="107" t="s">
        <v>16805</v>
      </c>
      <c r="H2075" s="107" t="s">
        <v>12806</v>
      </c>
      <c r="I2075" s="107" t="s">
        <v>12982</v>
      </c>
      <c r="J2075" s="109">
        <v>37300</v>
      </c>
    </row>
    <row r="2076" spans="1:10" hidden="1" x14ac:dyDescent="0.2">
      <c r="A2076" s="110" t="s">
        <v>16803</v>
      </c>
      <c r="D2076" s="107" t="s">
        <v>15817</v>
      </c>
      <c r="E2076" s="107" t="e">
        <f t="shared" si="32"/>
        <v>#VALUE!</v>
      </c>
      <c r="F2076" s="107" t="s">
        <v>13306</v>
      </c>
      <c r="G2076" s="107" t="s">
        <v>16805</v>
      </c>
      <c r="H2076" s="107" t="s">
        <v>12806</v>
      </c>
      <c r="I2076" s="107" t="s">
        <v>12984</v>
      </c>
      <c r="J2076" s="109">
        <v>37300</v>
      </c>
    </row>
    <row r="2077" spans="1:10" hidden="1" x14ac:dyDescent="0.2">
      <c r="A2077" s="110" t="s">
        <v>16803</v>
      </c>
      <c r="D2077" s="107" t="s">
        <v>15818</v>
      </c>
      <c r="E2077" s="107" t="e">
        <f t="shared" si="32"/>
        <v>#VALUE!</v>
      </c>
      <c r="F2077" s="107" t="s">
        <v>13306</v>
      </c>
      <c r="G2077" s="107" t="s">
        <v>16805</v>
      </c>
      <c r="H2077" s="107" t="s">
        <v>12806</v>
      </c>
      <c r="I2077" s="107" t="s">
        <v>12986</v>
      </c>
      <c r="J2077" s="109">
        <v>37300</v>
      </c>
    </row>
    <row r="2078" spans="1:10" hidden="1" x14ac:dyDescent="0.2">
      <c r="A2078" s="110" t="s">
        <v>16803</v>
      </c>
      <c r="D2078" s="107" t="s">
        <v>15819</v>
      </c>
      <c r="E2078" s="107" t="e">
        <f t="shared" si="32"/>
        <v>#VALUE!</v>
      </c>
      <c r="F2078" s="107" t="s">
        <v>13306</v>
      </c>
      <c r="G2078" s="107" t="s">
        <v>16805</v>
      </c>
      <c r="H2078" s="107" t="s">
        <v>12806</v>
      </c>
      <c r="I2078" s="107" t="s">
        <v>12988</v>
      </c>
      <c r="J2078" s="109">
        <v>37300</v>
      </c>
    </row>
    <row r="2079" spans="1:10" hidden="1" x14ac:dyDescent="0.2">
      <c r="A2079" s="110" t="s">
        <v>16803</v>
      </c>
      <c r="D2079" s="107" t="s">
        <v>15820</v>
      </c>
      <c r="E2079" s="107" t="e">
        <f t="shared" si="32"/>
        <v>#VALUE!</v>
      </c>
      <c r="F2079" s="107" t="s">
        <v>13306</v>
      </c>
      <c r="G2079" s="107" t="s">
        <v>16805</v>
      </c>
      <c r="H2079" s="107" t="s">
        <v>12806</v>
      </c>
      <c r="I2079" s="107" t="s">
        <v>12990</v>
      </c>
      <c r="J2079" s="109">
        <v>37300</v>
      </c>
    </row>
    <row r="2080" spans="1:10" hidden="1" x14ac:dyDescent="0.2">
      <c r="A2080" s="110" t="s">
        <v>16803</v>
      </c>
      <c r="D2080" s="107" t="s">
        <v>15821</v>
      </c>
      <c r="E2080" s="107" t="e">
        <f t="shared" si="32"/>
        <v>#VALUE!</v>
      </c>
      <c r="F2080" s="107" t="s">
        <v>13306</v>
      </c>
      <c r="G2080" s="107" t="s">
        <v>16805</v>
      </c>
      <c r="H2080" s="107" t="s">
        <v>12806</v>
      </c>
      <c r="I2080" s="107" t="s">
        <v>12992</v>
      </c>
      <c r="J2080" s="109">
        <v>37300</v>
      </c>
    </row>
    <row r="2081" spans="1:10" hidden="1" x14ac:dyDescent="0.2">
      <c r="A2081" s="110" t="s">
        <v>16803</v>
      </c>
      <c r="D2081" s="107" t="s">
        <v>15822</v>
      </c>
      <c r="E2081" s="107" t="e">
        <f t="shared" si="32"/>
        <v>#VALUE!</v>
      </c>
      <c r="F2081" s="107" t="s">
        <v>13306</v>
      </c>
      <c r="G2081" s="107" t="s">
        <v>16805</v>
      </c>
      <c r="H2081" s="107" t="s">
        <v>12806</v>
      </c>
      <c r="I2081" s="107" t="s">
        <v>12994</v>
      </c>
      <c r="J2081" s="109">
        <v>37300</v>
      </c>
    </row>
    <row r="2082" spans="1:10" hidden="1" x14ac:dyDescent="0.2">
      <c r="A2082" s="110" t="s">
        <v>16803</v>
      </c>
      <c r="D2082" s="107" t="s">
        <v>15823</v>
      </c>
      <c r="E2082" s="107" t="e">
        <f t="shared" si="32"/>
        <v>#VALUE!</v>
      </c>
      <c r="F2082" s="107" t="s">
        <v>13306</v>
      </c>
      <c r="G2082" s="107" t="s">
        <v>16805</v>
      </c>
      <c r="H2082" s="107" t="s">
        <v>12806</v>
      </c>
      <c r="I2082" s="107" t="s">
        <v>12996</v>
      </c>
      <c r="J2082" s="109">
        <v>37300</v>
      </c>
    </row>
    <row r="2083" spans="1:10" hidden="1" x14ac:dyDescent="0.2">
      <c r="A2083" s="110" t="s">
        <v>16803</v>
      </c>
      <c r="D2083" s="107" t="s">
        <v>15922</v>
      </c>
      <c r="E2083" s="107" t="e">
        <f t="shared" si="32"/>
        <v>#VALUE!</v>
      </c>
      <c r="F2083" s="107" t="s">
        <v>13306</v>
      </c>
      <c r="G2083" s="107" t="s">
        <v>16805</v>
      </c>
      <c r="H2083" s="107" t="s">
        <v>12806</v>
      </c>
      <c r="I2083" s="107" t="s">
        <v>12998</v>
      </c>
      <c r="J2083" s="109">
        <v>37300</v>
      </c>
    </row>
    <row r="2084" spans="1:10" hidden="1" x14ac:dyDescent="0.2">
      <c r="A2084" s="110" t="s">
        <v>16803</v>
      </c>
      <c r="D2084" s="107" t="s">
        <v>15923</v>
      </c>
      <c r="E2084" s="107" t="e">
        <f t="shared" si="32"/>
        <v>#VALUE!</v>
      </c>
      <c r="F2084" s="107" t="s">
        <v>13306</v>
      </c>
      <c r="G2084" s="107" t="s">
        <v>16805</v>
      </c>
      <c r="H2084" s="107" t="s">
        <v>12806</v>
      </c>
      <c r="I2084" s="107" t="s">
        <v>13000</v>
      </c>
      <c r="J2084" s="109">
        <v>37300</v>
      </c>
    </row>
    <row r="2085" spans="1:10" hidden="1" x14ac:dyDescent="0.2">
      <c r="A2085" s="110" t="s">
        <v>16803</v>
      </c>
      <c r="D2085" s="107" t="s">
        <v>15924</v>
      </c>
      <c r="E2085" s="107" t="e">
        <f t="shared" si="32"/>
        <v>#VALUE!</v>
      </c>
      <c r="F2085" s="107" t="s">
        <v>13306</v>
      </c>
      <c r="G2085" s="107" t="s">
        <v>16805</v>
      </c>
      <c r="H2085" s="107" t="s">
        <v>12806</v>
      </c>
      <c r="I2085" s="107" t="s">
        <v>13002</v>
      </c>
      <c r="J2085" s="109">
        <v>37300</v>
      </c>
    </row>
    <row r="2086" spans="1:10" hidden="1" x14ac:dyDescent="0.2">
      <c r="A2086" s="110" t="s">
        <v>16803</v>
      </c>
      <c r="D2086" s="107" t="s">
        <v>15925</v>
      </c>
      <c r="E2086" s="107" t="e">
        <f t="shared" si="32"/>
        <v>#VALUE!</v>
      </c>
      <c r="F2086" s="107" t="s">
        <v>13306</v>
      </c>
      <c r="G2086" s="107" t="s">
        <v>16805</v>
      </c>
      <c r="H2086" s="107" t="s">
        <v>12806</v>
      </c>
      <c r="I2086" s="107" t="s">
        <v>13004</v>
      </c>
      <c r="J2086" s="109">
        <v>37300</v>
      </c>
    </row>
    <row r="2087" spans="1:10" hidden="1" x14ac:dyDescent="0.2">
      <c r="A2087" s="110" t="s">
        <v>16803</v>
      </c>
      <c r="D2087" s="107" t="s">
        <v>15926</v>
      </c>
      <c r="E2087" s="107" t="e">
        <f t="shared" si="32"/>
        <v>#VALUE!</v>
      </c>
      <c r="F2087" s="107" t="s">
        <v>13306</v>
      </c>
      <c r="G2087" s="107" t="s">
        <v>16805</v>
      </c>
      <c r="H2087" s="107" t="s">
        <v>12806</v>
      </c>
      <c r="I2087" s="107" t="s">
        <v>13006</v>
      </c>
      <c r="J2087" s="109">
        <v>37300</v>
      </c>
    </row>
    <row r="2088" spans="1:10" hidden="1" x14ac:dyDescent="0.2">
      <c r="A2088" s="110" t="s">
        <v>16803</v>
      </c>
      <c r="D2088" s="107" t="s">
        <v>15927</v>
      </c>
      <c r="E2088" s="107" t="e">
        <f t="shared" si="32"/>
        <v>#VALUE!</v>
      </c>
      <c r="F2088" s="107" t="s">
        <v>13306</v>
      </c>
      <c r="G2088" s="107" t="s">
        <v>16805</v>
      </c>
      <c r="H2088" s="107" t="s">
        <v>12806</v>
      </c>
      <c r="I2088" s="107" t="s">
        <v>15708</v>
      </c>
      <c r="J2088" s="109">
        <v>37300</v>
      </c>
    </row>
    <row r="2089" spans="1:10" hidden="1" x14ac:dyDescent="0.2">
      <c r="A2089" s="110" t="s">
        <v>16803</v>
      </c>
      <c r="D2089" s="107" t="s">
        <v>15928</v>
      </c>
      <c r="E2089" s="107" t="e">
        <f t="shared" si="32"/>
        <v>#VALUE!</v>
      </c>
      <c r="F2089" s="107" t="s">
        <v>13306</v>
      </c>
      <c r="G2089" s="107" t="s">
        <v>16805</v>
      </c>
      <c r="H2089" s="107" t="s">
        <v>12806</v>
      </c>
      <c r="I2089" s="107" t="s">
        <v>15710</v>
      </c>
      <c r="J2089" s="109">
        <v>37300</v>
      </c>
    </row>
    <row r="2090" spans="1:10" hidden="1" x14ac:dyDescent="0.2">
      <c r="A2090" s="110" t="s">
        <v>16803</v>
      </c>
      <c r="D2090" s="107" t="s">
        <v>15929</v>
      </c>
      <c r="E2090" s="107" t="e">
        <f t="shared" si="32"/>
        <v>#VALUE!</v>
      </c>
      <c r="F2090" s="107" t="s">
        <v>13306</v>
      </c>
      <c r="G2090" s="107" t="s">
        <v>16805</v>
      </c>
      <c r="H2090" s="107" t="s">
        <v>12806</v>
      </c>
      <c r="I2090" s="107" t="s">
        <v>15712</v>
      </c>
      <c r="J2090" s="109">
        <v>37300</v>
      </c>
    </row>
    <row r="2091" spans="1:10" hidden="1" x14ac:dyDescent="0.2">
      <c r="A2091" s="110" t="s">
        <v>16803</v>
      </c>
      <c r="D2091" s="107" t="s">
        <v>15930</v>
      </c>
      <c r="E2091" s="107" t="e">
        <f t="shared" si="32"/>
        <v>#VALUE!</v>
      </c>
      <c r="F2091" s="107" t="s">
        <v>13306</v>
      </c>
      <c r="G2091" s="107" t="s">
        <v>16805</v>
      </c>
      <c r="H2091" s="107" t="s">
        <v>12806</v>
      </c>
      <c r="I2091" s="107" t="s">
        <v>15714</v>
      </c>
      <c r="J2091" s="109">
        <v>37300</v>
      </c>
    </row>
    <row r="2092" spans="1:10" hidden="1" x14ac:dyDescent="0.2">
      <c r="A2092" s="110" t="s">
        <v>16803</v>
      </c>
      <c r="D2092" s="107" t="s">
        <v>15931</v>
      </c>
      <c r="E2092" s="107" t="e">
        <f t="shared" si="32"/>
        <v>#VALUE!</v>
      </c>
      <c r="F2092" s="107" t="s">
        <v>13306</v>
      </c>
      <c r="G2092" s="107" t="s">
        <v>16805</v>
      </c>
      <c r="H2092" s="107" t="s">
        <v>12806</v>
      </c>
      <c r="I2092" s="107" t="s">
        <v>15716</v>
      </c>
      <c r="J2092" s="109">
        <v>37300</v>
      </c>
    </row>
    <row r="2093" spans="1:10" hidden="1" x14ac:dyDescent="0.2">
      <c r="A2093" s="110" t="s">
        <v>16803</v>
      </c>
      <c r="D2093" s="107" t="s">
        <v>15932</v>
      </c>
      <c r="E2093" s="107" t="e">
        <f t="shared" si="32"/>
        <v>#VALUE!</v>
      </c>
      <c r="F2093" s="107" t="s">
        <v>13306</v>
      </c>
      <c r="G2093" s="107" t="s">
        <v>16805</v>
      </c>
      <c r="H2093" s="107" t="s">
        <v>12806</v>
      </c>
      <c r="I2093" s="107" t="s">
        <v>15718</v>
      </c>
      <c r="J2093" s="109">
        <v>37300</v>
      </c>
    </row>
    <row r="2094" spans="1:10" hidden="1" x14ac:dyDescent="0.2">
      <c r="A2094" s="110" t="s">
        <v>16803</v>
      </c>
      <c r="D2094" s="107" t="s">
        <v>15933</v>
      </c>
      <c r="E2094" s="107" t="e">
        <f t="shared" si="32"/>
        <v>#VALUE!</v>
      </c>
      <c r="F2094" s="107" t="s">
        <v>13306</v>
      </c>
      <c r="G2094" s="107" t="s">
        <v>16805</v>
      </c>
      <c r="H2094" s="107" t="s">
        <v>12806</v>
      </c>
      <c r="I2094" s="107" t="s">
        <v>15720</v>
      </c>
      <c r="J2094" s="109">
        <v>37300</v>
      </c>
    </row>
    <row r="2095" spans="1:10" hidden="1" x14ac:dyDescent="0.2">
      <c r="A2095" s="110" t="s">
        <v>16803</v>
      </c>
      <c r="D2095" s="107" t="s">
        <v>15934</v>
      </c>
      <c r="E2095" s="107" t="e">
        <f t="shared" si="32"/>
        <v>#VALUE!</v>
      </c>
      <c r="F2095" s="107" t="s">
        <v>13306</v>
      </c>
      <c r="G2095" s="107" t="s">
        <v>16805</v>
      </c>
      <c r="H2095" s="107" t="s">
        <v>12806</v>
      </c>
      <c r="I2095" s="107" t="s">
        <v>15722</v>
      </c>
      <c r="J2095" s="109">
        <v>37300</v>
      </c>
    </row>
    <row r="2096" spans="1:10" hidden="1" x14ac:dyDescent="0.2">
      <c r="A2096" s="110" t="s">
        <v>16803</v>
      </c>
      <c r="D2096" s="107" t="s">
        <v>15935</v>
      </c>
      <c r="E2096" s="107" t="e">
        <f t="shared" si="32"/>
        <v>#VALUE!</v>
      </c>
      <c r="F2096" s="107" t="s">
        <v>13306</v>
      </c>
      <c r="G2096" s="107" t="s">
        <v>16805</v>
      </c>
      <c r="H2096" s="107" t="s">
        <v>12806</v>
      </c>
      <c r="I2096" s="107" t="s">
        <v>15724</v>
      </c>
      <c r="J2096" s="109">
        <v>37300</v>
      </c>
    </row>
    <row r="2097" spans="1:10" hidden="1" x14ac:dyDescent="0.2">
      <c r="A2097" s="110" t="s">
        <v>16803</v>
      </c>
      <c r="D2097" s="107" t="s">
        <v>15936</v>
      </c>
      <c r="E2097" s="107" t="e">
        <f t="shared" si="32"/>
        <v>#VALUE!</v>
      </c>
      <c r="F2097" s="107" t="s">
        <v>13306</v>
      </c>
      <c r="G2097" s="107" t="s">
        <v>16805</v>
      </c>
      <c r="H2097" s="107" t="s">
        <v>12806</v>
      </c>
      <c r="I2097" s="107" t="s">
        <v>15726</v>
      </c>
      <c r="J2097" s="109">
        <v>37300</v>
      </c>
    </row>
    <row r="2098" spans="1:10" hidden="1" x14ac:dyDescent="0.2">
      <c r="A2098" s="110" t="s">
        <v>16803</v>
      </c>
      <c r="D2098" s="107" t="s">
        <v>15937</v>
      </c>
      <c r="E2098" s="107" t="e">
        <f t="shared" si="32"/>
        <v>#VALUE!</v>
      </c>
      <c r="F2098" s="107" t="s">
        <v>13306</v>
      </c>
      <c r="G2098" s="107" t="s">
        <v>16805</v>
      </c>
      <c r="H2098" s="107" t="s">
        <v>12806</v>
      </c>
      <c r="I2098" s="107" t="s">
        <v>15728</v>
      </c>
      <c r="J2098" s="109">
        <v>37300</v>
      </c>
    </row>
    <row r="2099" spans="1:10" hidden="1" x14ac:dyDescent="0.2">
      <c r="A2099" s="110" t="s">
        <v>16803</v>
      </c>
      <c r="D2099" s="107" t="s">
        <v>15938</v>
      </c>
      <c r="E2099" s="107" t="e">
        <f t="shared" si="32"/>
        <v>#VALUE!</v>
      </c>
      <c r="F2099" s="107" t="s">
        <v>13306</v>
      </c>
      <c r="G2099" s="107" t="s">
        <v>16805</v>
      </c>
      <c r="H2099" s="107" t="s">
        <v>12806</v>
      </c>
      <c r="I2099" s="107" t="s">
        <v>15730</v>
      </c>
      <c r="J2099" s="109">
        <v>37300</v>
      </c>
    </row>
    <row r="2100" spans="1:10" hidden="1" x14ac:dyDescent="0.2">
      <c r="A2100" s="110" t="s">
        <v>16803</v>
      </c>
      <c r="D2100" s="107" t="s">
        <v>15939</v>
      </c>
      <c r="E2100" s="107" t="e">
        <f t="shared" si="32"/>
        <v>#VALUE!</v>
      </c>
      <c r="F2100" s="107" t="s">
        <v>13306</v>
      </c>
      <c r="G2100" s="107" t="s">
        <v>16805</v>
      </c>
      <c r="H2100" s="107" t="s">
        <v>12806</v>
      </c>
      <c r="I2100" s="107" t="s">
        <v>15732</v>
      </c>
      <c r="J2100" s="109">
        <v>37300</v>
      </c>
    </row>
    <row r="2101" spans="1:10" hidden="1" x14ac:dyDescent="0.2">
      <c r="A2101" s="110" t="s">
        <v>16803</v>
      </c>
      <c r="D2101" s="107" t="s">
        <v>15940</v>
      </c>
      <c r="E2101" s="107" t="e">
        <f t="shared" si="32"/>
        <v>#VALUE!</v>
      </c>
      <c r="F2101" s="107" t="s">
        <v>13306</v>
      </c>
      <c r="G2101" s="107" t="s">
        <v>16805</v>
      </c>
      <c r="H2101" s="107" t="s">
        <v>12806</v>
      </c>
      <c r="I2101" s="107" t="s">
        <v>15734</v>
      </c>
      <c r="J2101" s="109">
        <v>37300</v>
      </c>
    </row>
    <row r="2102" spans="1:10" hidden="1" x14ac:dyDescent="0.2">
      <c r="A2102" s="110" t="s">
        <v>16803</v>
      </c>
      <c r="D2102" s="107" t="s">
        <v>15941</v>
      </c>
      <c r="E2102" s="107" t="e">
        <f t="shared" si="32"/>
        <v>#VALUE!</v>
      </c>
      <c r="F2102" s="107" t="s">
        <v>13306</v>
      </c>
      <c r="G2102" s="107" t="s">
        <v>16805</v>
      </c>
      <c r="H2102" s="107" t="s">
        <v>12806</v>
      </c>
      <c r="I2102" s="107" t="s">
        <v>15736</v>
      </c>
      <c r="J2102" s="109">
        <v>37300</v>
      </c>
    </row>
    <row r="2103" spans="1:10" hidden="1" x14ac:dyDescent="0.2">
      <c r="A2103" s="110" t="s">
        <v>16803</v>
      </c>
      <c r="D2103" s="107" t="s">
        <v>15942</v>
      </c>
      <c r="E2103" s="107" t="e">
        <f t="shared" si="32"/>
        <v>#VALUE!</v>
      </c>
      <c r="F2103" s="107" t="s">
        <v>13306</v>
      </c>
      <c r="G2103" s="107" t="s">
        <v>16805</v>
      </c>
      <c r="H2103" s="107" t="s">
        <v>12806</v>
      </c>
      <c r="I2103" s="107" t="s">
        <v>15738</v>
      </c>
      <c r="J2103" s="109">
        <v>37300</v>
      </c>
    </row>
    <row r="2104" spans="1:10" hidden="1" x14ac:dyDescent="0.2">
      <c r="A2104" s="110" t="s">
        <v>16803</v>
      </c>
      <c r="D2104" s="107" t="s">
        <v>15943</v>
      </c>
      <c r="E2104" s="107" t="e">
        <f t="shared" si="32"/>
        <v>#VALUE!</v>
      </c>
      <c r="F2104" s="107" t="s">
        <v>13306</v>
      </c>
      <c r="G2104" s="107" t="s">
        <v>16805</v>
      </c>
      <c r="H2104" s="107" t="s">
        <v>12806</v>
      </c>
      <c r="I2104" s="107" t="s">
        <v>15740</v>
      </c>
      <c r="J2104" s="109">
        <v>37300</v>
      </c>
    </row>
    <row r="2105" spans="1:10" hidden="1" x14ac:dyDescent="0.2">
      <c r="A2105" s="110" t="s">
        <v>16803</v>
      </c>
      <c r="D2105" s="107" t="s">
        <v>15944</v>
      </c>
      <c r="E2105" s="107" t="e">
        <f t="shared" si="32"/>
        <v>#VALUE!</v>
      </c>
      <c r="F2105" s="107" t="s">
        <v>13306</v>
      </c>
      <c r="G2105" s="107" t="s">
        <v>16805</v>
      </c>
      <c r="H2105" s="107" t="s">
        <v>12806</v>
      </c>
      <c r="I2105" s="107" t="s">
        <v>15742</v>
      </c>
      <c r="J2105" s="109">
        <v>37300</v>
      </c>
    </row>
    <row r="2106" spans="1:10" hidden="1" x14ac:dyDescent="0.2">
      <c r="A2106" s="110" t="s">
        <v>16803</v>
      </c>
      <c r="D2106" s="107" t="s">
        <v>15945</v>
      </c>
      <c r="E2106" s="107" t="e">
        <f t="shared" si="32"/>
        <v>#VALUE!</v>
      </c>
      <c r="F2106" s="107" t="s">
        <v>13306</v>
      </c>
      <c r="G2106" s="107" t="s">
        <v>16805</v>
      </c>
      <c r="H2106" s="107" t="s">
        <v>12806</v>
      </c>
      <c r="I2106" s="107" t="s">
        <v>15744</v>
      </c>
      <c r="J2106" s="109">
        <v>37300</v>
      </c>
    </row>
    <row r="2107" spans="1:10" hidden="1" x14ac:dyDescent="0.2">
      <c r="A2107" s="110" t="s">
        <v>16803</v>
      </c>
      <c r="D2107" s="107" t="s">
        <v>15946</v>
      </c>
      <c r="E2107" s="107" t="e">
        <f t="shared" si="32"/>
        <v>#VALUE!</v>
      </c>
      <c r="F2107" s="107" t="s">
        <v>13306</v>
      </c>
      <c r="G2107" s="107" t="s">
        <v>16805</v>
      </c>
      <c r="H2107" s="107" t="s">
        <v>12806</v>
      </c>
      <c r="I2107" s="107" t="s">
        <v>15746</v>
      </c>
      <c r="J2107" s="109">
        <v>37300</v>
      </c>
    </row>
    <row r="2108" spans="1:10" hidden="1" x14ac:dyDescent="0.2">
      <c r="A2108" s="110" t="s">
        <v>16803</v>
      </c>
      <c r="D2108" s="107" t="s">
        <v>15947</v>
      </c>
      <c r="E2108" s="107" t="e">
        <f t="shared" si="32"/>
        <v>#VALUE!</v>
      </c>
      <c r="F2108" s="107" t="s">
        <v>13306</v>
      </c>
      <c r="G2108" s="107" t="s">
        <v>16805</v>
      </c>
      <c r="H2108" s="107" t="s">
        <v>12806</v>
      </c>
      <c r="I2108" s="107" t="s">
        <v>15748</v>
      </c>
      <c r="J2108" s="109">
        <v>37300</v>
      </c>
    </row>
    <row r="2109" spans="1:10" hidden="1" x14ac:dyDescent="0.2">
      <c r="A2109" s="110" t="s">
        <v>16803</v>
      </c>
      <c r="D2109" s="107" t="s">
        <v>15948</v>
      </c>
      <c r="E2109" s="107" t="e">
        <f t="shared" si="32"/>
        <v>#VALUE!</v>
      </c>
      <c r="F2109" s="107" t="s">
        <v>13306</v>
      </c>
      <c r="G2109" s="107" t="s">
        <v>16805</v>
      </c>
      <c r="H2109" s="107" t="s">
        <v>12806</v>
      </c>
      <c r="I2109" s="107" t="s">
        <v>15750</v>
      </c>
      <c r="J2109" s="109">
        <v>37300</v>
      </c>
    </row>
    <row r="2110" spans="1:10" hidden="1" x14ac:dyDescent="0.2">
      <c r="A2110" s="110" t="s">
        <v>16803</v>
      </c>
      <c r="D2110" s="107" t="s">
        <v>15949</v>
      </c>
      <c r="E2110" s="107" t="e">
        <f t="shared" si="32"/>
        <v>#VALUE!</v>
      </c>
      <c r="F2110" s="107" t="s">
        <v>13306</v>
      </c>
      <c r="G2110" s="107" t="s">
        <v>16805</v>
      </c>
      <c r="H2110" s="107" t="s">
        <v>12806</v>
      </c>
      <c r="I2110" s="107" t="s">
        <v>15752</v>
      </c>
      <c r="J2110" s="109">
        <v>37300</v>
      </c>
    </row>
    <row r="2111" spans="1:10" hidden="1" x14ac:dyDescent="0.2">
      <c r="A2111" s="110" t="s">
        <v>16803</v>
      </c>
      <c r="D2111" s="107" t="s">
        <v>15950</v>
      </c>
      <c r="E2111" s="107" t="e">
        <f t="shared" si="32"/>
        <v>#VALUE!</v>
      </c>
      <c r="F2111" s="107" t="s">
        <v>13306</v>
      </c>
      <c r="G2111" s="107" t="s">
        <v>16805</v>
      </c>
      <c r="H2111" s="107" t="s">
        <v>12806</v>
      </c>
      <c r="I2111" s="107" t="s">
        <v>15754</v>
      </c>
      <c r="J2111" s="109">
        <v>37300</v>
      </c>
    </row>
    <row r="2112" spans="1:10" hidden="1" x14ac:dyDescent="0.2">
      <c r="A2112" s="110" t="s">
        <v>16803</v>
      </c>
      <c r="D2112" s="107" t="s">
        <v>15951</v>
      </c>
      <c r="E2112" s="107" t="e">
        <f t="shared" si="32"/>
        <v>#VALUE!</v>
      </c>
      <c r="F2112" s="107" t="s">
        <v>13306</v>
      </c>
      <c r="G2112" s="107" t="s">
        <v>16805</v>
      </c>
      <c r="H2112" s="107" t="s">
        <v>12806</v>
      </c>
      <c r="I2112" s="107" t="s">
        <v>15756</v>
      </c>
      <c r="J2112" s="109">
        <v>37300</v>
      </c>
    </row>
    <row r="2113" spans="1:10" hidden="1" x14ac:dyDescent="0.2">
      <c r="A2113" s="110" t="s">
        <v>16803</v>
      </c>
      <c r="D2113" s="107" t="s">
        <v>15952</v>
      </c>
      <c r="E2113" s="107" t="e">
        <f t="shared" si="32"/>
        <v>#VALUE!</v>
      </c>
      <c r="F2113" s="107" t="s">
        <v>13306</v>
      </c>
      <c r="G2113" s="107" t="s">
        <v>16805</v>
      </c>
      <c r="H2113" s="107" t="s">
        <v>12806</v>
      </c>
      <c r="I2113" s="107" t="s">
        <v>15758</v>
      </c>
      <c r="J2113" s="109">
        <v>37300</v>
      </c>
    </row>
    <row r="2114" spans="1:10" hidden="1" x14ac:dyDescent="0.2">
      <c r="A2114" s="110" t="s">
        <v>16803</v>
      </c>
      <c r="D2114" s="107" t="s">
        <v>15953</v>
      </c>
      <c r="E2114" s="107" t="e">
        <f t="shared" ref="E2114:E2177" si="33">VALUE(D2114)</f>
        <v>#VALUE!</v>
      </c>
      <c r="F2114" s="107" t="s">
        <v>13306</v>
      </c>
      <c r="G2114" s="107" t="s">
        <v>16805</v>
      </c>
      <c r="H2114" s="107" t="s">
        <v>12820</v>
      </c>
      <c r="I2114" s="107" t="s">
        <v>12957</v>
      </c>
      <c r="J2114" s="109">
        <v>37300</v>
      </c>
    </row>
    <row r="2115" spans="1:10" hidden="1" x14ac:dyDescent="0.2">
      <c r="A2115" s="110" t="s">
        <v>16803</v>
      </c>
      <c r="D2115" s="107" t="s">
        <v>15954</v>
      </c>
      <c r="E2115" s="107" t="e">
        <f t="shared" si="33"/>
        <v>#VALUE!</v>
      </c>
      <c r="F2115" s="107" t="s">
        <v>13306</v>
      </c>
      <c r="G2115" s="107" t="s">
        <v>16805</v>
      </c>
      <c r="H2115" s="107" t="s">
        <v>12820</v>
      </c>
      <c r="I2115" s="107" t="s">
        <v>12959</v>
      </c>
      <c r="J2115" s="109">
        <v>37300</v>
      </c>
    </row>
    <row r="2116" spans="1:10" hidden="1" x14ac:dyDescent="0.2">
      <c r="A2116" s="110" t="s">
        <v>16803</v>
      </c>
      <c r="D2116" s="107" t="s">
        <v>15955</v>
      </c>
      <c r="E2116" s="107" t="e">
        <f t="shared" si="33"/>
        <v>#VALUE!</v>
      </c>
      <c r="F2116" s="107" t="s">
        <v>13306</v>
      </c>
      <c r="G2116" s="107" t="s">
        <v>16805</v>
      </c>
      <c r="H2116" s="107" t="s">
        <v>12820</v>
      </c>
      <c r="I2116" s="107" t="s">
        <v>12961</v>
      </c>
      <c r="J2116" s="109">
        <v>37300</v>
      </c>
    </row>
    <row r="2117" spans="1:10" hidden="1" x14ac:dyDescent="0.2">
      <c r="A2117" s="110" t="s">
        <v>16803</v>
      </c>
      <c r="D2117" s="107" t="s">
        <v>15956</v>
      </c>
      <c r="E2117" s="107" t="e">
        <f t="shared" si="33"/>
        <v>#VALUE!</v>
      </c>
      <c r="F2117" s="107" t="s">
        <v>13306</v>
      </c>
      <c r="G2117" s="107" t="s">
        <v>16805</v>
      </c>
      <c r="H2117" s="107" t="s">
        <v>12820</v>
      </c>
      <c r="I2117" s="107" t="s">
        <v>12963</v>
      </c>
      <c r="J2117" s="109">
        <v>37300</v>
      </c>
    </row>
    <row r="2118" spans="1:10" hidden="1" x14ac:dyDescent="0.2">
      <c r="A2118" s="110" t="s">
        <v>16803</v>
      </c>
      <c r="D2118" s="107" t="s">
        <v>15957</v>
      </c>
      <c r="E2118" s="107" t="e">
        <f t="shared" si="33"/>
        <v>#VALUE!</v>
      </c>
      <c r="F2118" s="107" t="s">
        <v>13306</v>
      </c>
      <c r="G2118" s="107" t="s">
        <v>16805</v>
      </c>
      <c r="H2118" s="107" t="s">
        <v>12820</v>
      </c>
      <c r="I2118" s="107" t="s">
        <v>12965</v>
      </c>
      <c r="J2118" s="109">
        <v>37300</v>
      </c>
    </row>
    <row r="2119" spans="1:10" hidden="1" x14ac:dyDescent="0.2">
      <c r="A2119" s="110" t="s">
        <v>16803</v>
      </c>
      <c r="D2119" s="107" t="s">
        <v>15958</v>
      </c>
      <c r="E2119" s="107" t="e">
        <f t="shared" si="33"/>
        <v>#VALUE!</v>
      </c>
      <c r="F2119" s="107" t="s">
        <v>13306</v>
      </c>
      <c r="G2119" s="107" t="s">
        <v>16805</v>
      </c>
      <c r="H2119" s="107" t="s">
        <v>12820</v>
      </c>
      <c r="I2119" s="107" t="s">
        <v>12967</v>
      </c>
      <c r="J2119" s="109">
        <v>37300</v>
      </c>
    </row>
    <row r="2120" spans="1:10" hidden="1" x14ac:dyDescent="0.2">
      <c r="A2120" s="110" t="s">
        <v>16803</v>
      </c>
      <c r="D2120" s="107" t="s">
        <v>15959</v>
      </c>
      <c r="E2120" s="107" t="e">
        <f t="shared" si="33"/>
        <v>#VALUE!</v>
      </c>
      <c r="F2120" s="107" t="s">
        <v>13306</v>
      </c>
      <c r="G2120" s="107" t="s">
        <v>16805</v>
      </c>
      <c r="H2120" s="107" t="s">
        <v>12820</v>
      </c>
      <c r="I2120" s="107" t="s">
        <v>12969</v>
      </c>
      <c r="J2120" s="109">
        <v>37300</v>
      </c>
    </row>
    <row r="2121" spans="1:10" hidden="1" x14ac:dyDescent="0.2">
      <c r="A2121" s="110" t="s">
        <v>16803</v>
      </c>
      <c r="D2121" s="107" t="s">
        <v>15960</v>
      </c>
      <c r="E2121" s="107" t="e">
        <f t="shared" si="33"/>
        <v>#VALUE!</v>
      </c>
      <c r="F2121" s="107" t="s">
        <v>13306</v>
      </c>
      <c r="G2121" s="107" t="s">
        <v>16805</v>
      </c>
      <c r="H2121" s="107" t="s">
        <v>12820</v>
      </c>
      <c r="I2121" s="107" t="s">
        <v>12971</v>
      </c>
      <c r="J2121" s="109">
        <v>37300</v>
      </c>
    </row>
    <row r="2122" spans="1:10" hidden="1" x14ac:dyDescent="0.2">
      <c r="A2122" s="110" t="s">
        <v>16803</v>
      </c>
      <c r="D2122" s="107" t="s">
        <v>15961</v>
      </c>
      <c r="E2122" s="107" t="e">
        <f t="shared" si="33"/>
        <v>#VALUE!</v>
      </c>
      <c r="F2122" s="107" t="s">
        <v>13306</v>
      </c>
      <c r="G2122" s="107" t="s">
        <v>16805</v>
      </c>
      <c r="H2122" s="107" t="s">
        <v>12820</v>
      </c>
      <c r="I2122" s="107" t="s">
        <v>12973</v>
      </c>
      <c r="J2122" s="109">
        <v>37300</v>
      </c>
    </row>
    <row r="2123" spans="1:10" hidden="1" x14ac:dyDescent="0.2">
      <c r="A2123" s="110" t="s">
        <v>16803</v>
      </c>
      <c r="D2123" s="107" t="s">
        <v>15962</v>
      </c>
      <c r="E2123" s="107" t="e">
        <f t="shared" si="33"/>
        <v>#VALUE!</v>
      </c>
      <c r="F2123" s="107" t="s">
        <v>13306</v>
      </c>
      <c r="G2123" s="107" t="s">
        <v>16805</v>
      </c>
      <c r="H2123" s="107" t="s">
        <v>12820</v>
      </c>
      <c r="I2123" s="107" t="s">
        <v>12982</v>
      </c>
      <c r="J2123" s="109">
        <v>37300</v>
      </c>
    </row>
    <row r="2124" spans="1:10" hidden="1" x14ac:dyDescent="0.2">
      <c r="A2124" s="110" t="s">
        <v>16803</v>
      </c>
      <c r="D2124" s="107" t="s">
        <v>15963</v>
      </c>
      <c r="E2124" s="107" t="e">
        <f t="shared" si="33"/>
        <v>#VALUE!</v>
      </c>
      <c r="F2124" s="107" t="s">
        <v>13306</v>
      </c>
      <c r="G2124" s="107" t="s">
        <v>16805</v>
      </c>
      <c r="H2124" s="107" t="s">
        <v>12820</v>
      </c>
      <c r="I2124" s="107" t="s">
        <v>12984</v>
      </c>
      <c r="J2124" s="109">
        <v>37300</v>
      </c>
    </row>
    <row r="2125" spans="1:10" hidden="1" x14ac:dyDescent="0.2">
      <c r="A2125" s="110" t="s">
        <v>16803</v>
      </c>
      <c r="D2125" s="107" t="s">
        <v>15964</v>
      </c>
      <c r="E2125" s="107" t="e">
        <f t="shared" si="33"/>
        <v>#VALUE!</v>
      </c>
      <c r="F2125" s="107" t="s">
        <v>13306</v>
      </c>
      <c r="G2125" s="107" t="s">
        <v>16805</v>
      </c>
      <c r="H2125" s="107" t="s">
        <v>12820</v>
      </c>
      <c r="I2125" s="107" t="s">
        <v>12986</v>
      </c>
      <c r="J2125" s="109">
        <v>37300</v>
      </c>
    </row>
    <row r="2126" spans="1:10" hidden="1" x14ac:dyDescent="0.2">
      <c r="A2126" s="110" t="s">
        <v>16803</v>
      </c>
      <c r="D2126" s="107" t="s">
        <v>15965</v>
      </c>
      <c r="E2126" s="107" t="e">
        <f t="shared" si="33"/>
        <v>#VALUE!</v>
      </c>
      <c r="F2126" s="107" t="s">
        <v>13306</v>
      </c>
      <c r="G2126" s="107" t="s">
        <v>16805</v>
      </c>
      <c r="H2126" s="107" t="s">
        <v>12820</v>
      </c>
      <c r="I2126" s="107" t="s">
        <v>12988</v>
      </c>
      <c r="J2126" s="109">
        <v>37300</v>
      </c>
    </row>
    <row r="2127" spans="1:10" hidden="1" x14ac:dyDescent="0.2">
      <c r="A2127" s="110" t="s">
        <v>16803</v>
      </c>
      <c r="D2127" s="107" t="s">
        <v>15966</v>
      </c>
      <c r="E2127" s="107" t="e">
        <f t="shared" si="33"/>
        <v>#VALUE!</v>
      </c>
      <c r="F2127" s="107" t="s">
        <v>13306</v>
      </c>
      <c r="G2127" s="107" t="s">
        <v>16805</v>
      </c>
      <c r="H2127" s="107" t="s">
        <v>12820</v>
      </c>
      <c r="I2127" s="107" t="s">
        <v>12990</v>
      </c>
      <c r="J2127" s="109">
        <v>37300</v>
      </c>
    </row>
    <row r="2128" spans="1:10" hidden="1" x14ac:dyDescent="0.2">
      <c r="A2128" s="110" t="s">
        <v>16803</v>
      </c>
      <c r="D2128" s="107" t="s">
        <v>15967</v>
      </c>
      <c r="E2128" s="107" t="e">
        <f t="shared" si="33"/>
        <v>#VALUE!</v>
      </c>
      <c r="F2128" s="107" t="s">
        <v>13306</v>
      </c>
      <c r="G2128" s="107" t="s">
        <v>16805</v>
      </c>
      <c r="H2128" s="107" t="s">
        <v>12820</v>
      </c>
      <c r="I2128" s="107" t="s">
        <v>12992</v>
      </c>
      <c r="J2128" s="109">
        <v>37300</v>
      </c>
    </row>
    <row r="2129" spans="1:10" hidden="1" x14ac:dyDescent="0.2">
      <c r="A2129" s="110" t="s">
        <v>16803</v>
      </c>
      <c r="D2129" s="107" t="s">
        <v>15968</v>
      </c>
      <c r="E2129" s="107" t="e">
        <f t="shared" si="33"/>
        <v>#VALUE!</v>
      </c>
      <c r="F2129" s="107" t="s">
        <v>13306</v>
      </c>
      <c r="G2129" s="107" t="s">
        <v>16805</v>
      </c>
      <c r="H2129" s="107" t="s">
        <v>12820</v>
      </c>
      <c r="I2129" s="107" t="s">
        <v>12994</v>
      </c>
      <c r="J2129" s="109">
        <v>37300</v>
      </c>
    </row>
    <row r="2130" spans="1:10" hidden="1" x14ac:dyDescent="0.2">
      <c r="A2130" s="110" t="s">
        <v>16803</v>
      </c>
      <c r="D2130" s="107" t="s">
        <v>15969</v>
      </c>
      <c r="E2130" s="107" t="e">
        <f t="shared" si="33"/>
        <v>#VALUE!</v>
      </c>
      <c r="F2130" s="107" t="s">
        <v>13306</v>
      </c>
      <c r="G2130" s="107" t="s">
        <v>16805</v>
      </c>
      <c r="H2130" s="107" t="s">
        <v>12820</v>
      </c>
      <c r="I2130" s="107" t="s">
        <v>12996</v>
      </c>
      <c r="J2130" s="109">
        <v>37300</v>
      </c>
    </row>
    <row r="2131" spans="1:10" hidden="1" x14ac:dyDescent="0.2">
      <c r="A2131" s="110" t="s">
        <v>16803</v>
      </c>
      <c r="D2131" s="107" t="s">
        <v>13146</v>
      </c>
      <c r="E2131" s="107" t="e">
        <f t="shared" si="33"/>
        <v>#VALUE!</v>
      </c>
      <c r="F2131" s="107" t="s">
        <v>13306</v>
      </c>
      <c r="G2131" s="107" t="s">
        <v>16805</v>
      </c>
      <c r="H2131" s="107" t="s">
        <v>12820</v>
      </c>
      <c r="I2131" s="107" t="s">
        <v>12998</v>
      </c>
      <c r="J2131" s="109">
        <v>37300</v>
      </c>
    </row>
    <row r="2132" spans="1:10" hidden="1" x14ac:dyDescent="0.2">
      <c r="A2132" s="110" t="s">
        <v>16803</v>
      </c>
      <c r="D2132" s="107" t="s">
        <v>13147</v>
      </c>
      <c r="E2132" s="107" t="e">
        <f t="shared" si="33"/>
        <v>#VALUE!</v>
      </c>
      <c r="F2132" s="107" t="s">
        <v>13306</v>
      </c>
      <c r="G2132" s="107" t="s">
        <v>16805</v>
      </c>
      <c r="H2132" s="107" t="s">
        <v>12820</v>
      </c>
      <c r="I2132" s="107" t="s">
        <v>13000</v>
      </c>
      <c r="J2132" s="109">
        <v>37300</v>
      </c>
    </row>
    <row r="2133" spans="1:10" hidden="1" x14ac:dyDescent="0.2">
      <c r="A2133" s="110" t="s">
        <v>16803</v>
      </c>
      <c r="D2133" s="107" t="s">
        <v>13148</v>
      </c>
      <c r="E2133" s="107" t="e">
        <f t="shared" si="33"/>
        <v>#VALUE!</v>
      </c>
      <c r="F2133" s="107" t="s">
        <v>13306</v>
      </c>
      <c r="G2133" s="107" t="s">
        <v>16805</v>
      </c>
      <c r="H2133" s="107" t="s">
        <v>12820</v>
      </c>
      <c r="I2133" s="107" t="s">
        <v>13002</v>
      </c>
      <c r="J2133" s="109">
        <v>37300</v>
      </c>
    </row>
    <row r="2134" spans="1:10" hidden="1" x14ac:dyDescent="0.2">
      <c r="A2134" s="110" t="s">
        <v>16803</v>
      </c>
      <c r="D2134" s="107" t="s">
        <v>13149</v>
      </c>
      <c r="E2134" s="107" t="e">
        <f t="shared" si="33"/>
        <v>#VALUE!</v>
      </c>
      <c r="F2134" s="107" t="s">
        <v>13306</v>
      </c>
      <c r="G2134" s="107" t="s">
        <v>16805</v>
      </c>
      <c r="H2134" s="107" t="s">
        <v>12820</v>
      </c>
      <c r="I2134" s="107" t="s">
        <v>13004</v>
      </c>
      <c r="J2134" s="109">
        <v>37300</v>
      </c>
    </row>
    <row r="2135" spans="1:10" hidden="1" x14ac:dyDescent="0.2">
      <c r="A2135" s="110" t="s">
        <v>16803</v>
      </c>
      <c r="D2135" s="107" t="s">
        <v>13150</v>
      </c>
      <c r="E2135" s="107" t="e">
        <f t="shared" si="33"/>
        <v>#VALUE!</v>
      </c>
      <c r="F2135" s="107" t="s">
        <v>13306</v>
      </c>
      <c r="G2135" s="107" t="s">
        <v>16805</v>
      </c>
      <c r="H2135" s="107" t="s">
        <v>12820</v>
      </c>
      <c r="I2135" s="107" t="s">
        <v>13006</v>
      </c>
      <c r="J2135" s="109">
        <v>37300</v>
      </c>
    </row>
    <row r="2136" spans="1:10" hidden="1" x14ac:dyDescent="0.2">
      <c r="A2136" s="110" t="s">
        <v>16803</v>
      </c>
      <c r="D2136" s="107" t="s">
        <v>13151</v>
      </c>
      <c r="E2136" s="107" t="e">
        <f t="shared" si="33"/>
        <v>#VALUE!</v>
      </c>
      <c r="F2136" s="107" t="s">
        <v>13306</v>
      </c>
      <c r="G2136" s="107" t="s">
        <v>16805</v>
      </c>
      <c r="H2136" s="107" t="s">
        <v>12820</v>
      </c>
      <c r="I2136" s="107" t="s">
        <v>15708</v>
      </c>
      <c r="J2136" s="109">
        <v>37300</v>
      </c>
    </row>
    <row r="2137" spans="1:10" hidden="1" x14ac:dyDescent="0.2">
      <c r="A2137" s="110" t="s">
        <v>16803</v>
      </c>
      <c r="D2137" s="107" t="s">
        <v>13152</v>
      </c>
      <c r="E2137" s="107" t="e">
        <f t="shared" si="33"/>
        <v>#VALUE!</v>
      </c>
      <c r="F2137" s="107" t="s">
        <v>13306</v>
      </c>
      <c r="G2137" s="107" t="s">
        <v>16805</v>
      </c>
      <c r="H2137" s="107" t="s">
        <v>12820</v>
      </c>
      <c r="I2137" s="107" t="s">
        <v>15710</v>
      </c>
      <c r="J2137" s="109">
        <v>37300</v>
      </c>
    </row>
    <row r="2138" spans="1:10" hidden="1" x14ac:dyDescent="0.2">
      <c r="A2138" s="110" t="s">
        <v>16803</v>
      </c>
      <c r="D2138" s="107" t="s">
        <v>13153</v>
      </c>
      <c r="E2138" s="107" t="e">
        <f t="shared" si="33"/>
        <v>#VALUE!</v>
      </c>
      <c r="F2138" s="107" t="s">
        <v>13306</v>
      </c>
      <c r="G2138" s="107" t="s">
        <v>16805</v>
      </c>
      <c r="H2138" s="107" t="s">
        <v>12820</v>
      </c>
      <c r="I2138" s="107" t="s">
        <v>15712</v>
      </c>
      <c r="J2138" s="109">
        <v>37300</v>
      </c>
    </row>
    <row r="2139" spans="1:10" hidden="1" x14ac:dyDescent="0.2">
      <c r="A2139" s="110" t="s">
        <v>16803</v>
      </c>
      <c r="D2139" s="107" t="s">
        <v>13154</v>
      </c>
      <c r="E2139" s="107" t="e">
        <f t="shared" si="33"/>
        <v>#VALUE!</v>
      </c>
      <c r="F2139" s="107" t="s">
        <v>13306</v>
      </c>
      <c r="G2139" s="107" t="s">
        <v>16805</v>
      </c>
      <c r="H2139" s="107" t="s">
        <v>12820</v>
      </c>
      <c r="I2139" s="107" t="s">
        <v>15714</v>
      </c>
      <c r="J2139" s="109">
        <v>37300</v>
      </c>
    </row>
    <row r="2140" spans="1:10" hidden="1" x14ac:dyDescent="0.2">
      <c r="A2140" s="110" t="s">
        <v>16803</v>
      </c>
      <c r="D2140" s="107" t="s">
        <v>13155</v>
      </c>
      <c r="E2140" s="107" t="e">
        <f t="shared" si="33"/>
        <v>#VALUE!</v>
      </c>
      <c r="F2140" s="107" t="s">
        <v>13306</v>
      </c>
      <c r="G2140" s="107" t="s">
        <v>16805</v>
      </c>
      <c r="H2140" s="107" t="s">
        <v>12820</v>
      </c>
      <c r="I2140" s="107" t="s">
        <v>15716</v>
      </c>
      <c r="J2140" s="109">
        <v>37300</v>
      </c>
    </row>
    <row r="2141" spans="1:10" hidden="1" x14ac:dyDescent="0.2">
      <c r="A2141" s="110" t="s">
        <v>16803</v>
      </c>
      <c r="D2141" s="107" t="s">
        <v>13156</v>
      </c>
      <c r="E2141" s="107" t="e">
        <f t="shared" si="33"/>
        <v>#VALUE!</v>
      </c>
      <c r="F2141" s="107" t="s">
        <v>13306</v>
      </c>
      <c r="G2141" s="107" t="s">
        <v>16805</v>
      </c>
      <c r="H2141" s="107" t="s">
        <v>12820</v>
      </c>
      <c r="I2141" s="107" t="s">
        <v>15718</v>
      </c>
      <c r="J2141" s="109">
        <v>37300</v>
      </c>
    </row>
    <row r="2142" spans="1:10" hidden="1" x14ac:dyDescent="0.2">
      <c r="A2142" s="110" t="s">
        <v>16803</v>
      </c>
      <c r="D2142" s="107" t="s">
        <v>13157</v>
      </c>
      <c r="E2142" s="107" t="e">
        <f t="shared" si="33"/>
        <v>#VALUE!</v>
      </c>
      <c r="F2142" s="107" t="s">
        <v>13306</v>
      </c>
      <c r="G2142" s="107" t="s">
        <v>16805</v>
      </c>
      <c r="H2142" s="107" t="s">
        <v>12820</v>
      </c>
      <c r="I2142" s="107" t="s">
        <v>15720</v>
      </c>
      <c r="J2142" s="109">
        <v>37300</v>
      </c>
    </row>
    <row r="2143" spans="1:10" hidden="1" x14ac:dyDescent="0.2">
      <c r="A2143" s="110" t="s">
        <v>16803</v>
      </c>
      <c r="D2143" s="107" t="s">
        <v>13158</v>
      </c>
      <c r="E2143" s="107" t="e">
        <f t="shared" si="33"/>
        <v>#VALUE!</v>
      </c>
      <c r="F2143" s="107" t="s">
        <v>13306</v>
      </c>
      <c r="G2143" s="107" t="s">
        <v>16805</v>
      </c>
      <c r="H2143" s="107" t="s">
        <v>12820</v>
      </c>
      <c r="I2143" s="107" t="s">
        <v>15722</v>
      </c>
      <c r="J2143" s="109">
        <v>37300</v>
      </c>
    </row>
    <row r="2144" spans="1:10" hidden="1" x14ac:dyDescent="0.2">
      <c r="A2144" s="110" t="s">
        <v>16803</v>
      </c>
      <c r="D2144" s="107" t="s">
        <v>13159</v>
      </c>
      <c r="E2144" s="107" t="e">
        <f t="shared" si="33"/>
        <v>#VALUE!</v>
      </c>
      <c r="F2144" s="107" t="s">
        <v>13306</v>
      </c>
      <c r="G2144" s="107" t="s">
        <v>16805</v>
      </c>
      <c r="H2144" s="107" t="s">
        <v>12820</v>
      </c>
      <c r="I2144" s="107" t="s">
        <v>15724</v>
      </c>
      <c r="J2144" s="109">
        <v>37300</v>
      </c>
    </row>
    <row r="2145" spans="1:10" hidden="1" x14ac:dyDescent="0.2">
      <c r="A2145" s="110" t="s">
        <v>16803</v>
      </c>
      <c r="D2145" s="107" t="s">
        <v>13160</v>
      </c>
      <c r="E2145" s="107" t="e">
        <f t="shared" si="33"/>
        <v>#VALUE!</v>
      </c>
      <c r="F2145" s="107" t="s">
        <v>13306</v>
      </c>
      <c r="G2145" s="107" t="s">
        <v>16805</v>
      </c>
      <c r="H2145" s="107" t="s">
        <v>12820</v>
      </c>
      <c r="I2145" s="107" t="s">
        <v>15726</v>
      </c>
      <c r="J2145" s="109">
        <v>37300</v>
      </c>
    </row>
    <row r="2146" spans="1:10" hidden="1" x14ac:dyDescent="0.2">
      <c r="A2146" s="110" t="s">
        <v>16803</v>
      </c>
      <c r="D2146" s="107" t="s">
        <v>13161</v>
      </c>
      <c r="E2146" s="107" t="e">
        <f t="shared" si="33"/>
        <v>#VALUE!</v>
      </c>
      <c r="F2146" s="107" t="s">
        <v>13306</v>
      </c>
      <c r="G2146" s="107" t="s">
        <v>16805</v>
      </c>
      <c r="H2146" s="107" t="s">
        <v>12820</v>
      </c>
      <c r="I2146" s="107" t="s">
        <v>15728</v>
      </c>
      <c r="J2146" s="109">
        <v>37300</v>
      </c>
    </row>
    <row r="2147" spans="1:10" hidden="1" x14ac:dyDescent="0.2">
      <c r="A2147" s="110" t="s">
        <v>16803</v>
      </c>
      <c r="D2147" s="107" t="s">
        <v>13162</v>
      </c>
      <c r="E2147" s="107" t="e">
        <f t="shared" si="33"/>
        <v>#VALUE!</v>
      </c>
      <c r="F2147" s="107" t="s">
        <v>13306</v>
      </c>
      <c r="G2147" s="107" t="s">
        <v>16805</v>
      </c>
      <c r="H2147" s="107" t="s">
        <v>12820</v>
      </c>
      <c r="I2147" s="107" t="s">
        <v>15730</v>
      </c>
      <c r="J2147" s="109">
        <v>37300</v>
      </c>
    </row>
    <row r="2148" spans="1:10" hidden="1" x14ac:dyDescent="0.2">
      <c r="A2148" s="110" t="s">
        <v>16803</v>
      </c>
      <c r="D2148" s="107" t="s">
        <v>13163</v>
      </c>
      <c r="E2148" s="107" t="e">
        <f t="shared" si="33"/>
        <v>#VALUE!</v>
      </c>
      <c r="F2148" s="107" t="s">
        <v>13306</v>
      </c>
      <c r="G2148" s="107" t="s">
        <v>16805</v>
      </c>
      <c r="H2148" s="107" t="s">
        <v>12820</v>
      </c>
      <c r="I2148" s="107" t="s">
        <v>15732</v>
      </c>
      <c r="J2148" s="109">
        <v>37300</v>
      </c>
    </row>
    <row r="2149" spans="1:10" hidden="1" x14ac:dyDescent="0.2">
      <c r="A2149" s="110" t="s">
        <v>16803</v>
      </c>
      <c r="D2149" s="107" t="s">
        <v>13164</v>
      </c>
      <c r="E2149" s="107" t="e">
        <f t="shared" si="33"/>
        <v>#VALUE!</v>
      </c>
      <c r="F2149" s="107" t="s">
        <v>13306</v>
      </c>
      <c r="G2149" s="107" t="s">
        <v>16805</v>
      </c>
      <c r="H2149" s="107" t="s">
        <v>12820</v>
      </c>
      <c r="I2149" s="107" t="s">
        <v>15734</v>
      </c>
      <c r="J2149" s="109">
        <v>37300</v>
      </c>
    </row>
    <row r="2150" spans="1:10" hidden="1" x14ac:dyDescent="0.2">
      <c r="A2150" s="110" t="s">
        <v>16803</v>
      </c>
      <c r="D2150" s="107" t="s">
        <v>13165</v>
      </c>
      <c r="E2150" s="107" t="e">
        <f t="shared" si="33"/>
        <v>#VALUE!</v>
      </c>
      <c r="F2150" s="107" t="s">
        <v>13306</v>
      </c>
      <c r="G2150" s="107" t="s">
        <v>16805</v>
      </c>
      <c r="H2150" s="107" t="s">
        <v>12820</v>
      </c>
      <c r="I2150" s="107" t="s">
        <v>15736</v>
      </c>
      <c r="J2150" s="109">
        <v>37300</v>
      </c>
    </row>
    <row r="2151" spans="1:10" hidden="1" x14ac:dyDescent="0.2">
      <c r="A2151" s="110" t="s">
        <v>16803</v>
      </c>
      <c r="D2151" s="107" t="s">
        <v>13166</v>
      </c>
      <c r="E2151" s="107" t="e">
        <f t="shared" si="33"/>
        <v>#VALUE!</v>
      </c>
      <c r="F2151" s="107" t="s">
        <v>13306</v>
      </c>
      <c r="G2151" s="107" t="s">
        <v>16805</v>
      </c>
      <c r="H2151" s="107" t="s">
        <v>12820</v>
      </c>
      <c r="I2151" s="107" t="s">
        <v>15738</v>
      </c>
      <c r="J2151" s="109">
        <v>37300</v>
      </c>
    </row>
    <row r="2152" spans="1:10" hidden="1" x14ac:dyDescent="0.2">
      <c r="A2152" s="110" t="s">
        <v>16803</v>
      </c>
      <c r="D2152" s="107" t="s">
        <v>13167</v>
      </c>
      <c r="E2152" s="107" t="e">
        <f t="shared" si="33"/>
        <v>#VALUE!</v>
      </c>
      <c r="F2152" s="107" t="s">
        <v>13306</v>
      </c>
      <c r="G2152" s="107" t="s">
        <v>16805</v>
      </c>
      <c r="H2152" s="107" t="s">
        <v>12820</v>
      </c>
      <c r="I2152" s="107" t="s">
        <v>15740</v>
      </c>
      <c r="J2152" s="109">
        <v>37300</v>
      </c>
    </row>
    <row r="2153" spans="1:10" hidden="1" x14ac:dyDescent="0.2">
      <c r="A2153" s="110" t="s">
        <v>16803</v>
      </c>
      <c r="D2153" s="107" t="s">
        <v>13168</v>
      </c>
      <c r="E2153" s="107" t="e">
        <f t="shared" si="33"/>
        <v>#VALUE!</v>
      </c>
      <c r="F2153" s="107" t="s">
        <v>13306</v>
      </c>
      <c r="G2153" s="107" t="s">
        <v>16805</v>
      </c>
      <c r="H2153" s="107" t="s">
        <v>12820</v>
      </c>
      <c r="I2153" s="107" t="s">
        <v>15742</v>
      </c>
      <c r="J2153" s="109">
        <v>37300</v>
      </c>
    </row>
    <row r="2154" spans="1:10" hidden="1" x14ac:dyDescent="0.2">
      <c r="A2154" s="110" t="s">
        <v>16803</v>
      </c>
      <c r="D2154" s="107" t="s">
        <v>13169</v>
      </c>
      <c r="E2154" s="107" t="e">
        <f t="shared" si="33"/>
        <v>#VALUE!</v>
      </c>
      <c r="F2154" s="107" t="s">
        <v>13306</v>
      </c>
      <c r="G2154" s="107" t="s">
        <v>16805</v>
      </c>
      <c r="H2154" s="107" t="s">
        <v>12820</v>
      </c>
      <c r="I2154" s="107" t="s">
        <v>15744</v>
      </c>
      <c r="J2154" s="109">
        <v>37300</v>
      </c>
    </row>
    <row r="2155" spans="1:10" hidden="1" x14ac:dyDescent="0.2">
      <c r="A2155" s="110" t="s">
        <v>16803</v>
      </c>
      <c r="D2155" s="107" t="s">
        <v>13170</v>
      </c>
      <c r="E2155" s="107" t="e">
        <f t="shared" si="33"/>
        <v>#VALUE!</v>
      </c>
      <c r="F2155" s="107" t="s">
        <v>13306</v>
      </c>
      <c r="G2155" s="107" t="s">
        <v>16805</v>
      </c>
      <c r="H2155" s="107" t="s">
        <v>12820</v>
      </c>
      <c r="I2155" s="107" t="s">
        <v>15746</v>
      </c>
      <c r="J2155" s="109">
        <v>37300</v>
      </c>
    </row>
    <row r="2156" spans="1:10" hidden="1" x14ac:dyDescent="0.2">
      <c r="A2156" s="110" t="s">
        <v>16803</v>
      </c>
      <c r="D2156" s="107" t="s">
        <v>13171</v>
      </c>
      <c r="E2156" s="107" t="e">
        <f t="shared" si="33"/>
        <v>#VALUE!</v>
      </c>
      <c r="F2156" s="107" t="s">
        <v>13306</v>
      </c>
      <c r="G2156" s="107" t="s">
        <v>16805</v>
      </c>
      <c r="H2156" s="107" t="s">
        <v>12820</v>
      </c>
      <c r="I2156" s="107" t="s">
        <v>15748</v>
      </c>
      <c r="J2156" s="109">
        <v>37300</v>
      </c>
    </row>
    <row r="2157" spans="1:10" hidden="1" x14ac:dyDescent="0.2">
      <c r="A2157" s="110" t="s">
        <v>16803</v>
      </c>
      <c r="D2157" s="107" t="s">
        <v>13172</v>
      </c>
      <c r="E2157" s="107" t="e">
        <f t="shared" si="33"/>
        <v>#VALUE!</v>
      </c>
      <c r="F2157" s="107" t="s">
        <v>13306</v>
      </c>
      <c r="G2157" s="107" t="s">
        <v>16805</v>
      </c>
      <c r="H2157" s="107" t="s">
        <v>12820</v>
      </c>
      <c r="I2157" s="107" t="s">
        <v>15750</v>
      </c>
      <c r="J2157" s="109">
        <v>37300</v>
      </c>
    </row>
    <row r="2158" spans="1:10" hidden="1" x14ac:dyDescent="0.2">
      <c r="A2158" s="110" t="s">
        <v>16803</v>
      </c>
      <c r="D2158" s="107" t="s">
        <v>13173</v>
      </c>
      <c r="E2158" s="107" t="e">
        <f t="shared" si="33"/>
        <v>#VALUE!</v>
      </c>
      <c r="F2158" s="107" t="s">
        <v>13306</v>
      </c>
      <c r="G2158" s="107" t="s">
        <v>16805</v>
      </c>
      <c r="H2158" s="107" t="s">
        <v>12820</v>
      </c>
      <c r="I2158" s="107" t="s">
        <v>15752</v>
      </c>
      <c r="J2158" s="109">
        <v>37300</v>
      </c>
    </row>
    <row r="2159" spans="1:10" hidden="1" x14ac:dyDescent="0.2">
      <c r="A2159" s="110" t="s">
        <v>16803</v>
      </c>
      <c r="D2159" s="107" t="s">
        <v>13174</v>
      </c>
      <c r="E2159" s="107" t="e">
        <f t="shared" si="33"/>
        <v>#VALUE!</v>
      </c>
      <c r="F2159" s="107" t="s">
        <v>13306</v>
      </c>
      <c r="G2159" s="107" t="s">
        <v>16805</v>
      </c>
      <c r="H2159" s="107" t="s">
        <v>12820</v>
      </c>
      <c r="I2159" s="107" t="s">
        <v>15754</v>
      </c>
      <c r="J2159" s="109">
        <v>37300</v>
      </c>
    </row>
    <row r="2160" spans="1:10" hidden="1" x14ac:dyDescent="0.2">
      <c r="A2160" s="110" t="s">
        <v>16803</v>
      </c>
      <c r="D2160" s="107" t="s">
        <v>13175</v>
      </c>
      <c r="E2160" s="107" t="e">
        <f t="shared" si="33"/>
        <v>#VALUE!</v>
      </c>
      <c r="F2160" s="107" t="s">
        <v>13306</v>
      </c>
      <c r="G2160" s="107" t="s">
        <v>16805</v>
      </c>
      <c r="H2160" s="107" t="s">
        <v>12820</v>
      </c>
      <c r="I2160" s="107" t="s">
        <v>15756</v>
      </c>
      <c r="J2160" s="109">
        <v>37300</v>
      </c>
    </row>
    <row r="2161" spans="1:10" hidden="1" x14ac:dyDescent="0.2">
      <c r="A2161" s="110" t="s">
        <v>16803</v>
      </c>
      <c r="D2161" s="107" t="s">
        <v>13176</v>
      </c>
      <c r="E2161" s="107" t="e">
        <f t="shared" si="33"/>
        <v>#VALUE!</v>
      </c>
      <c r="F2161" s="107" t="s">
        <v>13306</v>
      </c>
      <c r="G2161" s="107" t="s">
        <v>16805</v>
      </c>
      <c r="H2161" s="107" t="s">
        <v>12820</v>
      </c>
      <c r="I2161" s="107" t="s">
        <v>15758</v>
      </c>
      <c r="J2161" s="109">
        <v>37300</v>
      </c>
    </row>
    <row r="2162" spans="1:10" hidden="1" x14ac:dyDescent="0.2">
      <c r="A2162" s="110" t="s">
        <v>16803</v>
      </c>
      <c r="D2162" s="107" t="s">
        <v>13177</v>
      </c>
      <c r="E2162" s="107" t="e">
        <f t="shared" si="33"/>
        <v>#VALUE!</v>
      </c>
      <c r="F2162" s="107" t="s">
        <v>13306</v>
      </c>
      <c r="G2162" s="107" t="s">
        <v>16805</v>
      </c>
      <c r="H2162" s="107" t="s">
        <v>12835</v>
      </c>
      <c r="I2162" s="107" t="s">
        <v>12957</v>
      </c>
      <c r="J2162" s="109">
        <v>37300</v>
      </c>
    </row>
    <row r="2163" spans="1:10" hidden="1" x14ac:dyDescent="0.2">
      <c r="A2163" s="110" t="s">
        <v>16803</v>
      </c>
      <c r="D2163" s="107" t="s">
        <v>13178</v>
      </c>
      <c r="E2163" s="107" t="e">
        <f t="shared" si="33"/>
        <v>#VALUE!</v>
      </c>
      <c r="F2163" s="107" t="s">
        <v>13306</v>
      </c>
      <c r="G2163" s="107" t="s">
        <v>16805</v>
      </c>
      <c r="H2163" s="107" t="s">
        <v>12835</v>
      </c>
      <c r="I2163" s="107" t="s">
        <v>12959</v>
      </c>
      <c r="J2163" s="109">
        <v>37300</v>
      </c>
    </row>
    <row r="2164" spans="1:10" hidden="1" x14ac:dyDescent="0.2">
      <c r="A2164" s="110" t="s">
        <v>16803</v>
      </c>
      <c r="D2164" s="107" t="s">
        <v>13179</v>
      </c>
      <c r="E2164" s="107" t="e">
        <f t="shared" si="33"/>
        <v>#VALUE!</v>
      </c>
      <c r="F2164" s="107" t="s">
        <v>13306</v>
      </c>
      <c r="G2164" s="107" t="s">
        <v>16805</v>
      </c>
      <c r="H2164" s="107" t="s">
        <v>12835</v>
      </c>
      <c r="I2164" s="107" t="s">
        <v>12961</v>
      </c>
      <c r="J2164" s="109">
        <v>37300</v>
      </c>
    </row>
    <row r="2165" spans="1:10" hidden="1" x14ac:dyDescent="0.2">
      <c r="A2165" s="110" t="s">
        <v>16803</v>
      </c>
      <c r="D2165" s="107" t="s">
        <v>13180</v>
      </c>
      <c r="E2165" s="107" t="e">
        <f t="shared" si="33"/>
        <v>#VALUE!</v>
      </c>
      <c r="F2165" s="107" t="s">
        <v>13306</v>
      </c>
      <c r="G2165" s="107" t="s">
        <v>16805</v>
      </c>
      <c r="H2165" s="107" t="s">
        <v>12835</v>
      </c>
      <c r="I2165" s="107" t="s">
        <v>12963</v>
      </c>
      <c r="J2165" s="109">
        <v>37300</v>
      </c>
    </row>
    <row r="2166" spans="1:10" hidden="1" x14ac:dyDescent="0.2">
      <c r="A2166" s="110" t="s">
        <v>16803</v>
      </c>
      <c r="D2166" s="107" t="s">
        <v>13181</v>
      </c>
      <c r="E2166" s="107" t="e">
        <f t="shared" si="33"/>
        <v>#VALUE!</v>
      </c>
      <c r="F2166" s="107" t="s">
        <v>13306</v>
      </c>
      <c r="G2166" s="107" t="s">
        <v>16805</v>
      </c>
      <c r="H2166" s="107" t="s">
        <v>12835</v>
      </c>
      <c r="I2166" s="107" t="s">
        <v>12965</v>
      </c>
      <c r="J2166" s="109">
        <v>37300</v>
      </c>
    </row>
    <row r="2167" spans="1:10" hidden="1" x14ac:dyDescent="0.2">
      <c r="A2167" s="110" t="s">
        <v>16803</v>
      </c>
      <c r="D2167" s="107" t="s">
        <v>13182</v>
      </c>
      <c r="E2167" s="107" t="e">
        <f t="shared" si="33"/>
        <v>#VALUE!</v>
      </c>
      <c r="F2167" s="107" t="s">
        <v>13306</v>
      </c>
      <c r="G2167" s="107" t="s">
        <v>16805</v>
      </c>
      <c r="H2167" s="107" t="s">
        <v>12835</v>
      </c>
      <c r="I2167" s="107" t="s">
        <v>12967</v>
      </c>
      <c r="J2167" s="109">
        <v>37300</v>
      </c>
    </row>
    <row r="2168" spans="1:10" hidden="1" x14ac:dyDescent="0.2">
      <c r="A2168" s="110" t="s">
        <v>16803</v>
      </c>
      <c r="D2168" s="107" t="s">
        <v>13183</v>
      </c>
      <c r="E2168" s="107" t="e">
        <f t="shared" si="33"/>
        <v>#VALUE!</v>
      </c>
      <c r="F2168" s="107" t="s">
        <v>13306</v>
      </c>
      <c r="G2168" s="107" t="s">
        <v>16805</v>
      </c>
      <c r="H2168" s="107" t="s">
        <v>12835</v>
      </c>
      <c r="I2168" s="107" t="s">
        <v>12969</v>
      </c>
      <c r="J2168" s="109">
        <v>37300</v>
      </c>
    </row>
    <row r="2169" spans="1:10" hidden="1" x14ac:dyDescent="0.2">
      <c r="A2169" s="110" t="s">
        <v>16803</v>
      </c>
      <c r="D2169" s="107" t="s">
        <v>13184</v>
      </c>
      <c r="E2169" s="107" t="e">
        <f t="shared" si="33"/>
        <v>#VALUE!</v>
      </c>
      <c r="F2169" s="107" t="s">
        <v>13306</v>
      </c>
      <c r="G2169" s="107" t="s">
        <v>16805</v>
      </c>
      <c r="H2169" s="107" t="s">
        <v>12835</v>
      </c>
      <c r="I2169" s="107" t="s">
        <v>12971</v>
      </c>
      <c r="J2169" s="109">
        <v>37300</v>
      </c>
    </row>
    <row r="2170" spans="1:10" hidden="1" x14ac:dyDescent="0.2">
      <c r="A2170" s="110" t="s">
        <v>16803</v>
      </c>
      <c r="D2170" s="107" t="s">
        <v>13185</v>
      </c>
      <c r="E2170" s="107" t="e">
        <f t="shared" si="33"/>
        <v>#VALUE!</v>
      </c>
      <c r="F2170" s="107" t="s">
        <v>13306</v>
      </c>
      <c r="G2170" s="107" t="s">
        <v>16805</v>
      </c>
      <c r="H2170" s="107" t="s">
        <v>12835</v>
      </c>
      <c r="I2170" s="107" t="s">
        <v>12973</v>
      </c>
      <c r="J2170" s="109">
        <v>37300</v>
      </c>
    </row>
    <row r="2171" spans="1:10" hidden="1" x14ac:dyDescent="0.2">
      <c r="A2171" s="110" t="s">
        <v>16803</v>
      </c>
      <c r="D2171" s="107" t="s">
        <v>13186</v>
      </c>
      <c r="E2171" s="107" t="e">
        <f t="shared" si="33"/>
        <v>#VALUE!</v>
      </c>
      <c r="F2171" s="107" t="s">
        <v>13306</v>
      </c>
      <c r="G2171" s="107" t="s">
        <v>16805</v>
      </c>
      <c r="H2171" s="107" t="s">
        <v>12835</v>
      </c>
      <c r="I2171" s="107" t="s">
        <v>12982</v>
      </c>
      <c r="J2171" s="109">
        <v>37300</v>
      </c>
    </row>
    <row r="2172" spans="1:10" hidden="1" x14ac:dyDescent="0.2">
      <c r="A2172" s="110" t="s">
        <v>16803</v>
      </c>
      <c r="D2172" s="107" t="s">
        <v>13187</v>
      </c>
      <c r="E2172" s="107" t="e">
        <f t="shared" si="33"/>
        <v>#VALUE!</v>
      </c>
      <c r="F2172" s="107" t="s">
        <v>13306</v>
      </c>
      <c r="G2172" s="107" t="s">
        <v>16805</v>
      </c>
      <c r="H2172" s="107" t="s">
        <v>12835</v>
      </c>
      <c r="I2172" s="107" t="s">
        <v>12984</v>
      </c>
      <c r="J2172" s="109">
        <v>37300</v>
      </c>
    </row>
    <row r="2173" spans="1:10" hidden="1" x14ac:dyDescent="0.2">
      <c r="A2173" s="110" t="s">
        <v>16803</v>
      </c>
      <c r="D2173" s="107" t="s">
        <v>13188</v>
      </c>
      <c r="E2173" s="107" t="e">
        <f t="shared" si="33"/>
        <v>#VALUE!</v>
      </c>
      <c r="F2173" s="107" t="s">
        <v>13306</v>
      </c>
      <c r="G2173" s="107" t="s">
        <v>16805</v>
      </c>
      <c r="H2173" s="107" t="s">
        <v>12835</v>
      </c>
      <c r="I2173" s="107" t="s">
        <v>12986</v>
      </c>
      <c r="J2173" s="109">
        <v>37300</v>
      </c>
    </row>
    <row r="2174" spans="1:10" hidden="1" x14ac:dyDescent="0.2">
      <c r="A2174" s="110" t="s">
        <v>16803</v>
      </c>
      <c r="D2174" s="107" t="s">
        <v>13189</v>
      </c>
      <c r="E2174" s="107" t="e">
        <f t="shared" si="33"/>
        <v>#VALUE!</v>
      </c>
      <c r="F2174" s="107" t="s">
        <v>13306</v>
      </c>
      <c r="G2174" s="107" t="s">
        <v>16805</v>
      </c>
      <c r="H2174" s="107" t="s">
        <v>12835</v>
      </c>
      <c r="I2174" s="107" t="s">
        <v>12988</v>
      </c>
      <c r="J2174" s="109">
        <v>37300</v>
      </c>
    </row>
    <row r="2175" spans="1:10" hidden="1" x14ac:dyDescent="0.2">
      <c r="A2175" s="110" t="s">
        <v>16803</v>
      </c>
      <c r="D2175" s="107" t="s">
        <v>13190</v>
      </c>
      <c r="E2175" s="107" t="e">
        <f t="shared" si="33"/>
        <v>#VALUE!</v>
      </c>
      <c r="F2175" s="107" t="s">
        <v>13306</v>
      </c>
      <c r="G2175" s="107" t="s">
        <v>16805</v>
      </c>
      <c r="H2175" s="107" t="s">
        <v>12835</v>
      </c>
      <c r="I2175" s="107" t="s">
        <v>12990</v>
      </c>
      <c r="J2175" s="109">
        <v>37300</v>
      </c>
    </row>
    <row r="2176" spans="1:10" hidden="1" x14ac:dyDescent="0.2">
      <c r="A2176" s="110" t="s">
        <v>16803</v>
      </c>
      <c r="D2176" s="107" t="s">
        <v>13191</v>
      </c>
      <c r="E2176" s="107" t="e">
        <f t="shared" si="33"/>
        <v>#VALUE!</v>
      </c>
      <c r="F2176" s="107" t="s">
        <v>13306</v>
      </c>
      <c r="G2176" s="107" t="s">
        <v>16805</v>
      </c>
      <c r="H2176" s="107" t="s">
        <v>12835</v>
      </c>
      <c r="I2176" s="107" t="s">
        <v>12992</v>
      </c>
      <c r="J2176" s="109">
        <v>37300</v>
      </c>
    </row>
    <row r="2177" spans="1:10" hidden="1" x14ac:dyDescent="0.2">
      <c r="A2177" s="110" t="s">
        <v>16803</v>
      </c>
      <c r="D2177" s="107" t="s">
        <v>13192</v>
      </c>
      <c r="E2177" s="107" t="e">
        <f t="shared" si="33"/>
        <v>#VALUE!</v>
      </c>
      <c r="F2177" s="107" t="s">
        <v>13306</v>
      </c>
      <c r="G2177" s="107" t="s">
        <v>16805</v>
      </c>
      <c r="H2177" s="107" t="s">
        <v>12835</v>
      </c>
      <c r="I2177" s="107" t="s">
        <v>12994</v>
      </c>
      <c r="J2177" s="109">
        <v>37300</v>
      </c>
    </row>
    <row r="2178" spans="1:10" hidden="1" x14ac:dyDescent="0.2">
      <c r="A2178" s="110" t="s">
        <v>16803</v>
      </c>
      <c r="D2178" s="107" t="s">
        <v>13193</v>
      </c>
      <c r="E2178" s="107" t="e">
        <f t="shared" ref="E2178:E2241" si="34">VALUE(D2178)</f>
        <v>#VALUE!</v>
      </c>
      <c r="F2178" s="107" t="s">
        <v>13306</v>
      </c>
      <c r="G2178" s="107" t="s">
        <v>16805</v>
      </c>
      <c r="H2178" s="107" t="s">
        <v>12835</v>
      </c>
      <c r="I2178" s="107" t="s">
        <v>12996</v>
      </c>
      <c r="J2178" s="109">
        <v>37300</v>
      </c>
    </row>
    <row r="2179" spans="1:10" hidden="1" x14ac:dyDescent="0.2">
      <c r="A2179" s="110" t="s">
        <v>16803</v>
      </c>
      <c r="D2179" s="107" t="s">
        <v>13194</v>
      </c>
      <c r="E2179" s="107" t="e">
        <f t="shared" si="34"/>
        <v>#VALUE!</v>
      </c>
      <c r="F2179" s="107" t="s">
        <v>13306</v>
      </c>
      <c r="G2179" s="107" t="s">
        <v>16805</v>
      </c>
      <c r="H2179" s="107" t="s">
        <v>12835</v>
      </c>
      <c r="I2179" s="107" t="s">
        <v>12998</v>
      </c>
      <c r="J2179" s="109">
        <v>37300</v>
      </c>
    </row>
    <row r="2180" spans="1:10" hidden="1" x14ac:dyDescent="0.2">
      <c r="A2180" s="110" t="s">
        <v>16803</v>
      </c>
      <c r="D2180" s="107" t="s">
        <v>13195</v>
      </c>
      <c r="E2180" s="107" t="e">
        <f t="shared" si="34"/>
        <v>#VALUE!</v>
      </c>
      <c r="F2180" s="107" t="s">
        <v>13306</v>
      </c>
      <c r="G2180" s="107" t="s">
        <v>16805</v>
      </c>
      <c r="H2180" s="107" t="s">
        <v>12835</v>
      </c>
      <c r="I2180" s="107" t="s">
        <v>13000</v>
      </c>
      <c r="J2180" s="109">
        <v>37300</v>
      </c>
    </row>
    <row r="2181" spans="1:10" hidden="1" x14ac:dyDescent="0.2">
      <c r="A2181" s="110" t="s">
        <v>16803</v>
      </c>
      <c r="D2181" s="107" t="s">
        <v>13196</v>
      </c>
      <c r="E2181" s="107" t="e">
        <f t="shared" si="34"/>
        <v>#VALUE!</v>
      </c>
      <c r="F2181" s="107" t="s">
        <v>13306</v>
      </c>
      <c r="G2181" s="107" t="s">
        <v>16805</v>
      </c>
      <c r="H2181" s="107" t="s">
        <v>12835</v>
      </c>
      <c r="I2181" s="107" t="s">
        <v>13002</v>
      </c>
      <c r="J2181" s="109">
        <v>37300</v>
      </c>
    </row>
    <row r="2182" spans="1:10" hidden="1" x14ac:dyDescent="0.2">
      <c r="A2182" s="110" t="s">
        <v>16803</v>
      </c>
      <c r="D2182" s="107" t="s">
        <v>13197</v>
      </c>
      <c r="E2182" s="107" t="e">
        <f t="shared" si="34"/>
        <v>#VALUE!</v>
      </c>
      <c r="F2182" s="107" t="s">
        <v>13306</v>
      </c>
      <c r="G2182" s="107" t="s">
        <v>16805</v>
      </c>
      <c r="H2182" s="107" t="s">
        <v>12835</v>
      </c>
      <c r="I2182" s="107" t="s">
        <v>13004</v>
      </c>
      <c r="J2182" s="109">
        <v>37300</v>
      </c>
    </row>
    <row r="2183" spans="1:10" hidden="1" x14ac:dyDescent="0.2">
      <c r="A2183" s="110" t="s">
        <v>16803</v>
      </c>
      <c r="D2183" s="107" t="s">
        <v>13198</v>
      </c>
      <c r="E2183" s="107" t="e">
        <f t="shared" si="34"/>
        <v>#VALUE!</v>
      </c>
      <c r="F2183" s="107" t="s">
        <v>13306</v>
      </c>
      <c r="G2183" s="107" t="s">
        <v>16805</v>
      </c>
      <c r="H2183" s="107" t="s">
        <v>12835</v>
      </c>
      <c r="I2183" s="107" t="s">
        <v>13006</v>
      </c>
      <c r="J2183" s="109">
        <v>37300</v>
      </c>
    </row>
    <row r="2184" spans="1:10" hidden="1" x14ac:dyDescent="0.2">
      <c r="A2184" s="110" t="s">
        <v>16803</v>
      </c>
      <c r="D2184" s="107" t="s">
        <v>13199</v>
      </c>
      <c r="E2184" s="107" t="e">
        <f t="shared" si="34"/>
        <v>#VALUE!</v>
      </c>
      <c r="F2184" s="107" t="s">
        <v>13306</v>
      </c>
      <c r="G2184" s="107" t="s">
        <v>16805</v>
      </c>
      <c r="H2184" s="107" t="s">
        <v>12835</v>
      </c>
      <c r="I2184" s="107" t="s">
        <v>15708</v>
      </c>
      <c r="J2184" s="109">
        <v>37300</v>
      </c>
    </row>
    <row r="2185" spans="1:10" hidden="1" x14ac:dyDescent="0.2">
      <c r="A2185" s="110" t="s">
        <v>16803</v>
      </c>
      <c r="D2185" s="107" t="s">
        <v>13200</v>
      </c>
      <c r="E2185" s="107" t="e">
        <f t="shared" si="34"/>
        <v>#VALUE!</v>
      </c>
      <c r="F2185" s="107" t="s">
        <v>13306</v>
      </c>
      <c r="G2185" s="107" t="s">
        <v>16805</v>
      </c>
      <c r="H2185" s="107" t="s">
        <v>12835</v>
      </c>
      <c r="I2185" s="107" t="s">
        <v>15710</v>
      </c>
      <c r="J2185" s="109">
        <v>37300</v>
      </c>
    </row>
    <row r="2186" spans="1:10" hidden="1" x14ac:dyDescent="0.2">
      <c r="A2186" s="110" t="s">
        <v>16803</v>
      </c>
      <c r="D2186" s="107" t="s">
        <v>13201</v>
      </c>
      <c r="E2186" s="107" t="e">
        <f t="shared" si="34"/>
        <v>#VALUE!</v>
      </c>
      <c r="F2186" s="107" t="s">
        <v>13306</v>
      </c>
      <c r="G2186" s="107" t="s">
        <v>16805</v>
      </c>
      <c r="H2186" s="107" t="s">
        <v>12835</v>
      </c>
      <c r="I2186" s="107" t="s">
        <v>15712</v>
      </c>
      <c r="J2186" s="109">
        <v>37300</v>
      </c>
    </row>
    <row r="2187" spans="1:10" hidden="1" x14ac:dyDescent="0.2">
      <c r="A2187" s="110" t="s">
        <v>16803</v>
      </c>
      <c r="D2187" s="107" t="s">
        <v>13202</v>
      </c>
      <c r="E2187" s="107" t="e">
        <f t="shared" si="34"/>
        <v>#VALUE!</v>
      </c>
      <c r="F2187" s="107" t="s">
        <v>13306</v>
      </c>
      <c r="G2187" s="107" t="s">
        <v>16805</v>
      </c>
      <c r="H2187" s="107" t="s">
        <v>12835</v>
      </c>
      <c r="I2187" s="107" t="s">
        <v>15714</v>
      </c>
      <c r="J2187" s="109">
        <v>37300</v>
      </c>
    </row>
    <row r="2188" spans="1:10" hidden="1" x14ac:dyDescent="0.2">
      <c r="A2188" s="110" t="s">
        <v>16803</v>
      </c>
      <c r="D2188" s="107" t="s">
        <v>13203</v>
      </c>
      <c r="E2188" s="107" t="e">
        <f t="shared" si="34"/>
        <v>#VALUE!</v>
      </c>
      <c r="F2188" s="107" t="s">
        <v>13306</v>
      </c>
      <c r="G2188" s="107" t="s">
        <v>16805</v>
      </c>
      <c r="H2188" s="107" t="s">
        <v>12835</v>
      </c>
      <c r="I2188" s="107" t="s">
        <v>15716</v>
      </c>
      <c r="J2188" s="109">
        <v>37300</v>
      </c>
    </row>
    <row r="2189" spans="1:10" hidden="1" x14ac:dyDescent="0.2">
      <c r="A2189" s="110" t="s">
        <v>16803</v>
      </c>
      <c r="D2189" s="107" t="s">
        <v>13204</v>
      </c>
      <c r="E2189" s="107" t="e">
        <f t="shared" si="34"/>
        <v>#VALUE!</v>
      </c>
      <c r="F2189" s="107" t="s">
        <v>13306</v>
      </c>
      <c r="G2189" s="107" t="s">
        <v>16805</v>
      </c>
      <c r="H2189" s="107" t="s">
        <v>12835</v>
      </c>
      <c r="I2189" s="107" t="s">
        <v>15718</v>
      </c>
      <c r="J2189" s="109">
        <v>37300</v>
      </c>
    </row>
    <row r="2190" spans="1:10" hidden="1" x14ac:dyDescent="0.2">
      <c r="A2190" s="110" t="s">
        <v>16803</v>
      </c>
      <c r="D2190" s="107" t="s">
        <v>13205</v>
      </c>
      <c r="E2190" s="107" t="e">
        <f t="shared" si="34"/>
        <v>#VALUE!</v>
      </c>
      <c r="F2190" s="107" t="s">
        <v>13306</v>
      </c>
      <c r="G2190" s="107" t="s">
        <v>16805</v>
      </c>
      <c r="H2190" s="107" t="s">
        <v>12835</v>
      </c>
      <c r="I2190" s="107" t="s">
        <v>15720</v>
      </c>
      <c r="J2190" s="109">
        <v>37300</v>
      </c>
    </row>
    <row r="2191" spans="1:10" hidden="1" x14ac:dyDescent="0.2">
      <c r="A2191" s="110" t="s">
        <v>16803</v>
      </c>
      <c r="D2191" s="107" t="s">
        <v>13206</v>
      </c>
      <c r="E2191" s="107" t="e">
        <f t="shared" si="34"/>
        <v>#VALUE!</v>
      </c>
      <c r="F2191" s="107" t="s">
        <v>13306</v>
      </c>
      <c r="G2191" s="107" t="s">
        <v>16805</v>
      </c>
      <c r="H2191" s="107" t="s">
        <v>12835</v>
      </c>
      <c r="I2191" s="107" t="s">
        <v>15722</v>
      </c>
      <c r="J2191" s="109">
        <v>37300</v>
      </c>
    </row>
    <row r="2192" spans="1:10" hidden="1" x14ac:dyDescent="0.2">
      <c r="A2192" s="110" t="s">
        <v>16803</v>
      </c>
      <c r="D2192" s="107" t="s">
        <v>13207</v>
      </c>
      <c r="E2192" s="107" t="e">
        <f t="shared" si="34"/>
        <v>#VALUE!</v>
      </c>
      <c r="F2192" s="107" t="s">
        <v>13306</v>
      </c>
      <c r="G2192" s="107" t="s">
        <v>16805</v>
      </c>
      <c r="H2192" s="107" t="s">
        <v>12835</v>
      </c>
      <c r="I2192" s="107" t="s">
        <v>15724</v>
      </c>
      <c r="J2192" s="109">
        <v>37300</v>
      </c>
    </row>
    <row r="2193" spans="1:10" hidden="1" x14ac:dyDescent="0.2">
      <c r="A2193" s="110" t="s">
        <v>16803</v>
      </c>
      <c r="D2193" s="107" t="s">
        <v>13208</v>
      </c>
      <c r="E2193" s="107" t="e">
        <f t="shared" si="34"/>
        <v>#VALUE!</v>
      </c>
      <c r="F2193" s="107" t="s">
        <v>13306</v>
      </c>
      <c r="G2193" s="107" t="s">
        <v>16805</v>
      </c>
      <c r="H2193" s="107" t="s">
        <v>12835</v>
      </c>
      <c r="I2193" s="107" t="s">
        <v>15726</v>
      </c>
      <c r="J2193" s="109">
        <v>37300</v>
      </c>
    </row>
    <row r="2194" spans="1:10" hidden="1" x14ac:dyDescent="0.2">
      <c r="A2194" s="110" t="s">
        <v>16803</v>
      </c>
      <c r="D2194" s="107" t="s">
        <v>13209</v>
      </c>
      <c r="E2194" s="107" t="e">
        <f t="shared" si="34"/>
        <v>#VALUE!</v>
      </c>
      <c r="F2194" s="107" t="s">
        <v>13306</v>
      </c>
      <c r="G2194" s="107" t="s">
        <v>16805</v>
      </c>
      <c r="H2194" s="107" t="s">
        <v>12835</v>
      </c>
      <c r="I2194" s="107" t="s">
        <v>15728</v>
      </c>
      <c r="J2194" s="109">
        <v>37300</v>
      </c>
    </row>
    <row r="2195" spans="1:10" hidden="1" x14ac:dyDescent="0.2">
      <c r="A2195" s="110" t="s">
        <v>16803</v>
      </c>
      <c r="D2195" s="107" t="s">
        <v>13210</v>
      </c>
      <c r="E2195" s="107" t="e">
        <f t="shared" si="34"/>
        <v>#VALUE!</v>
      </c>
      <c r="F2195" s="107" t="s">
        <v>13306</v>
      </c>
      <c r="G2195" s="107" t="s">
        <v>16805</v>
      </c>
      <c r="H2195" s="107" t="s">
        <v>12835</v>
      </c>
      <c r="I2195" s="107" t="s">
        <v>15730</v>
      </c>
      <c r="J2195" s="109">
        <v>37300</v>
      </c>
    </row>
    <row r="2196" spans="1:10" hidden="1" x14ac:dyDescent="0.2">
      <c r="A2196" s="110" t="s">
        <v>16803</v>
      </c>
      <c r="D2196" s="107" t="s">
        <v>13211</v>
      </c>
      <c r="E2196" s="107" t="e">
        <f t="shared" si="34"/>
        <v>#VALUE!</v>
      </c>
      <c r="F2196" s="107" t="s">
        <v>13306</v>
      </c>
      <c r="G2196" s="107" t="s">
        <v>16805</v>
      </c>
      <c r="H2196" s="107" t="s">
        <v>12835</v>
      </c>
      <c r="I2196" s="107" t="s">
        <v>15732</v>
      </c>
      <c r="J2196" s="109">
        <v>37300</v>
      </c>
    </row>
    <row r="2197" spans="1:10" hidden="1" x14ac:dyDescent="0.2">
      <c r="A2197" s="110" t="s">
        <v>16803</v>
      </c>
      <c r="D2197" s="107" t="s">
        <v>13212</v>
      </c>
      <c r="E2197" s="107" t="e">
        <f t="shared" si="34"/>
        <v>#VALUE!</v>
      </c>
      <c r="F2197" s="107" t="s">
        <v>13306</v>
      </c>
      <c r="G2197" s="107" t="s">
        <v>16805</v>
      </c>
      <c r="H2197" s="107" t="s">
        <v>12835</v>
      </c>
      <c r="I2197" s="107" t="s">
        <v>15734</v>
      </c>
      <c r="J2197" s="109">
        <v>37300</v>
      </c>
    </row>
    <row r="2198" spans="1:10" hidden="1" x14ac:dyDescent="0.2">
      <c r="A2198" s="110" t="s">
        <v>16803</v>
      </c>
      <c r="D2198" s="107" t="s">
        <v>13213</v>
      </c>
      <c r="E2198" s="107" t="e">
        <f t="shared" si="34"/>
        <v>#VALUE!</v>
      </c>
      <c r="F2198" s="107" t="s">
        <v>13306</v>
      </c>
      <c r="G2198" s="107" t="s">
        <v>16805</v>
      </c>
      <c r="H2198" s="107" t="s">
        <v>12835</v>
      </c>
      <c r="I2198" s="107" t="s">
        <v>15736</v>
      </c>
      <c r="J2198" s="109">
        <v>37300</v>
      </c>
    </row>
    <row r="2199" spans="1:10" hidden="1" x14ac:dyDescent="0.2">
      <c r="A2199" s="110" t="s">
        <v>16803</v>
      </c>
      <c r="D2199" s="107" t="s">
        <v>13214</v>
      </c>
      <c r="E2199" s="107" t="e">
        <f t="shared" si="34"/>
        <v>#VALUE!</v>
      </c>
      <c r="F2199" s="107" t="s">
        <v>13306</v>
      </c>
      <c r="G2199" s="107" t="s">
        <v>16805</v>
      </c>
      <c r="H2199" s="107" t="s">
        <v>12835</v>
      </c>
      <c r="I2199" s="107" t="s">
        <v>15738</v>
      </c>
      <c r="J2199" s="109">
        <v>37300</v>
      </c>
    </row>
    <row r="2200" spans="1:10" hidden="1" x14ac:dyDescent="0.2">
      <c r="A2200" s="110" t="s">
        <v>16803</v>
      </c>
      <c r="D2200" s="107" t="s">
        <v>13215</v>
      </c>
      <c r="E2200" s="107" t="e">
        <f t="shared" si="34"/>
        <v>#VALUE!</v>
      </c>
      <c r="F2200" s="107" t="s">
        <v>13306</v>
      </c>
      <c r="G2200" s="107" t="s">
        <v>16805</v>
      </c>
      <c r="H2200" s="107" t="s">
        <v>12835</v>
      </c>
      <c r="I2200" s="107" t="s">
        <v>15740</v>
      </c>
      <c r="J2200" s="109">
        <v>37300</v>
      </c>
    </row>
    <row r="2201" spans="1:10" hidden="1" x14ac:dyDescent="0.2">
      <c r="A2201" s="110" t="s">
        <v>16803</v>
      </c>
      <c r="D2201" s="107" t="s">
        <v>13216</v>
      </c>
      <c r="E2201" s="107" t="e">
        <f t="shared" si="34"/>
        <v>#VALUE!</v>
      </c>
      <c r="F2201" s="107" t="s">
        <v>13306</v>
      </c>
      <c r="G2201" s="107" t="s">
        <v>16805</v>
      </c>
      <c r="H2201" s="107" t="s">
        <v>12835</v>
      </c>
      <c r="I2201" s="107" t="s">
        <v>15742</v>
      </c>
      <c r="J2201" s="109">
        <v>37300</v>
      </c>
    </row>
    <row r="2202" spans="1:10" hidden="1" x14ac:dyDescent="0.2">
      <c r="A2202" s="110" t="s">
        <v>16803</v>
      </c>
      <c r="D2202" s="107" t="s">
        <v>13217</v>
      </c>
      <c r="E2202" s="107" t="e">
        <f t="shared" si="34"/>
        <v>#VALUE!</v>
      </c>
      <c r="F2202" s="107" t="s">
        <v>13306</v>
      </c>
      <c r="G2202" s="107" t="s">
        <v>16805</v>
      </c>
      <c r="H2202" s="107" t="s">
        <v>12835</v>
      </c>
      <c r="I2202" s="107" t="s">
        <v>15744</v>
      </c>
      <c r="J2202" s="109">
        <v>37300</v>
      </c>
    </row>
    <row r="2203" spans="1:10" hidden="1" x14ac:dyDescent="0.2">
      <c r="A2203" s="110" t="s">
        <v>16803</v>
      </c>
      <c r="D2203" s="107" t="s">
        <v>10226</v>
      </c>
      <c r="E2203" s="107" t="e">
        <f t="shared" si="34"/>
        <v>#VALUE!</v>
      </c>
      <c r="F2203" s="107" t="s">
        <v>13306</v>
      </c>
      <c r="G2203" s="107" t="s">
        <v>16805</v>
      </c>
      <c r="H2203" s="107" t="s">
        <v>12835</v>
      </c>
      <c r="I2203" s="107" t="s">
        <v>15746</v>
      </c>
      <c r="J2203" s="109">
        <v>37300</v>
      </c>
    </row>
    <row r="2204" spans="1:10" hidden="1" x14ac:dyDescent="0.2">
      <c r="A2204" s="110" t="s">
        <v>16803</v>
      </c>
      <c r="D2204" s="107" t="s">
        <v>10227</v>
      </c>
      <c r="E2204" s="107" t="e">
        <f t="shared" si="34"/>
        <v>#VALUE!</v>
      </c>
      <c r="F2204" s="107" t="s">
        <v>13306</v>
      </c>
      <c r="G2204" s="107" t="s">
        <v>16805</v>
      </c>
      <c r="H2204" s="107" t="s">
        <v>12835</v>
      </c>
      <c r="I2204" s="107" t="s">
        <v>15748</v>
      </c>
      <c r="J2204" s="109">
        <v>37300</v>
      </c>
    </row>
    <row r="2205" spans="1:10" hidden="1" x14ac:dyDescent="0.2">
      <c r="A2205" s="110" t="s">
        <v>16803</v>
      </c>
      <c r="D2205" s="107" t="s">
        <v>10228</v>
      </c>
      <c r="E2205" s="107" t="e">
        <f t="shared" si="34"/>
        <v>#VALUE!</v>
      </c>
      <c r="F2205" s="107" t="s">
        <v>13306</v>
      </c>
      <c r="G2205" s="107" t="s">
        <v>16805</v>
      </c>
      <c r="H2205" s="107" t="s">
        <v>12835</v>
      </c>
      <c r="I2205" s="107" t="s">
        <v>15750</v>
      </c>
      <c r="J2205" s="109">
        <v>37300</v>
      </c>
    </row>
    <row r="2206" spans="1:10" hidden="1" x14ac:dyDescent="0.2">
      <c r="A2206" s="110" t="s">
        <v>16803</v>
      </c>
      <c r="D2206" s="107" t="s">
        <v>10229</v>
      </c>
      <c r="E2206" s="107" t="e">
        <f t="shared" si="34"/>
        <v>#VALUE!</v>
      </c>
      <c r="F2206" s="107" t="s">
        <v>13306</v>
      </c>
      <c r="G2206" s="107" t="s">
        <v>16805</v>
      </c>
      <c r="H2206" s="107" t="s">
        <v>12835</v>
      </c>
      <c r="I2206" s="107" t="s">
        <v>15752</v>
      </c>
      <c r="J2206" s="109">
        <v>37300</v>
      </c>
    </row>
    <row r="2207" spans="1:10" hidden="1" x14ac:dyDescent="0.2">
      <c r="A2207" s="110" t="s">
        <v>16803</v>
      </c>
      <c r="D2207" s="107" t="s">
        <v>10230</v>
      </c>
      <c r="E2207" s="107" t="e">
        <f t="shared" si="34"/>
        <v>#VALUE!</v>
      </c>
      <c r="F2207" s="107" t="s">
        <v>13306</v>
      </c>
      <c r="G2207" s="107" t="s">
        <v>16805</v>
      </c>
      <c r="H2207" s="107" t="s">
        <v>12835</v>
      </c>
      <c r="I2207" s="107" t="s">
        <v>15754</v>
      </c>
      <c r="J2207" s="109">
        <v>37300</v>
      </c>
    </row>
    <row r="2208" spans="1:10" hidden="1" x14ac:dyDescent="0.2">
      <c r="A2208" s="110" t="s">
        <v>16803</v>
      </c>
      <c r="D2208" s="107" t="s">
        <v>10231</v>
      </c>
      <c r="E2208" s="107" t="e">
        <f t="shared" si="34"/>
        <v>#VALUE!</v>
      </c>
      <c r="F2208" s="107" t="s">
        <v>13306</v>
      </c>
      <c r="G2208" s="107" t="s">
        <v>16805</v>
      </c>
      <c r="H2208" s="107" t="s">
        <v>12835</v>
      </c>
      <c r="I2208" s="107" t="s">
        <v>15756</v>
      </c>
      <c r="J2208" s="109">
        <v>37300</v>
      </c>
    </row>
    <row r="2209" spans="1:10" hidden="1" x14ac:dyDescent="0.2">
      <c r="A2209" s="110" t="s">
        <v>16803</v>
      </c>
      <c r="D2209" s="107" t="s">
        <v>10232</v>
      </c>
      <c r="E2209" s="107" t="e">
        <f t="shared" si="34"/>
        <v>#VALUE!</v>
      </c>
      <c r="F2209" s="107" t="s">
        <v>13306</v>
      </c>
      <c r="G2209" s="107" t="s">
        <v>16805</v>
      </c>
      <c r="H2209" s="107" t="s">
        <v>12835</v>
      </c>
      <c r="I2209" s="107" t="s">
        <v>15758</v>
      </c>
      <c r="J2209" s="109">
        <v>37300</v>
      </c>
    </row>
    <row r="2210" spans="1:10" hidden="1" x14ac:dyDescent="0.2">
      <c r="A2210" s="110" t="s">
        <v>16803</v>
      </c>
      <c r="D2210" s="107" t="s">
        <v>10233</v>
      </c>
      <c r="E2210" s="107" t="e">
        <f t="shared" si="34"/>
        <v>#VALUE!</v>
      </c>
      <c r="F2210" s="107" t="s">
        <v>13306</v>
      </c>
      <c r="G2210" s="107" t="s">
        <v>12849</v>
      </c>
      <c r="H2210" s="107" t="s">
        <v>12850</v>
      </c>
      <c r="I2210" s="107" t="s">
        <v>12957</v>
      </c>
      <c r="J2210" s="109">
        <v>37300</v>
      </c>
    </row>
    <row r="2211" spans="1:10" hidden="1" x14ac:dyDescent="0.2">
      <c r="A2211" s="110" t="s">
        <v>16803</v>
      </c>
      <c r="D2211" s="107" t="s">
        <v>10234</v>
      </c>
      <c r="E2211" s="107" t="e">
        <f t="shared" si="34"/>
        <v>#VALUE!</v>
      </c>
      <c r="F2211" s="107" t="s">
        <v>13306</v>
      </c>
      <c r="G2211" s="107" t="s">
        <v>12849</v>
      </c>
      <c r="H2211" s="107" t="s">
        <v>12850</v>
      </c>
      <c r="I2211" s="107" t="s">
        <v>12959</v>
      </c>
      <c r="J2211" s="109">
        <v>37300</v>
      </c>
    </row>
    <row r="2212" spans="1:10" hidden="1" x14ac:dyDescent="0.2">
      <c r="A2212" s="110" t="s">
        <v>16803</v>
      </c>
      <c r="D2212" s="107" t="s">
        <v>10235</v>
      </c>
      <c r="E2212" s="107" t="e">
        <f t="shared" si="34"/>
        <v>#VALUE!</v>
      </c>
      <c r="F2212" s="107" t="s">
        <v>13306</v>
      </c>
      <c r="G2212" s="107" t="s">
        <v>12849</v>
      </c>
      <c r="H2212" s="107" t="s">
        <v>12850</v>
      </c>
      <c r="I2212" s="107" t="s">
        <v>12963</v>
      </c>
      <c r="J2212" s="109">
        <v>37300</v>
      </c>
    </row>
    <row r="2213" spans="1:10" hidden="1" x14ac:dyDescent="0.2">
      <c r="A2213" s="110" t="s">
        <v>16803</v>
      </c>
      <c r="D2213" s="107" t="s">
        <v>10243</v>
      </c>
      <c r="E2213" s="107" t="e">
        <f t="shared" si="34"/>
        <v>#VALUE!</v>
      </c>
      <c r="F2213" s="107" t="s">
        <v>13306</v>
      </c>
      <c r="G2213" s="107" t="s">
        <v>12849</v>
      </c>
      <c r="H2213" s="107" t="s">
        <v>12850</v>
      </c>
      <c r="I2213" s="107" t="s">
        <v>12965</v>
      </c>
      <c r="J2213" s="109">
        <v>37300</v>
      </c>
    </row>
    <row r="2214" spans="1:10" hidden="1" x14ac:dyDescent="0.2">
      <c r="A2214" s="110" t="s">
        <v>16803</v>
      </c>
      <c r="D2214" s="107" t="s">
        <v>10244</v>
      </c>
      <c r="E2214" s="107" t="e">
        <f t="shared" si="34"/>
        <v>#VALUE!</v>
      </c>
      <c r="F2214" s="107" t="s">
        <v>13306</v>
      </c>
      <c r="G2214" s="107" t="s">
        <v>12849</v>
      </c>
      <c r="H2214" s="107" t="s">
        <v>12850</v>
      </c>
      <c r="I2214" s="107" t="s">
        <v>12967</v>
      </c>
      <c r="J2214" s="109">
        <v>37300</v>
      </c>
    </row>
    <row r="2215" spans="1:10" hidden="1" x14ac:dyDescent="0.2">
      <c r="A2215" s="110" t="s">
        <v>16803</v>
      </c>
      <c r="D2215" s="107" t="s">
        <v>10245</v>
      </c>
      <c r="E2215" s="107" t="e">
        <f t="shared" si="34"/>
        <v>#VALUE!</v>
      </c>
      <c r="F2215" s="107" t="s">
        <v>13306</v>
      </c>
      <c r="G2215" s="107" t="s">
        <v>12849</v>
      </c>
      <c r="H2215" s="107" t="s">
        <v>12850</v>
      </c>
      <c r="I2215" s="107" t="s">
        <v>12971</v>
      </c>
      <c r="J2215" s="109">
        <v>37300</v>
      </c>
    </row>
    <row r="2216" spans="1:10" hidden="1" x14ac:dyDescent="0.2">
      <c r="A2216" s="110" t="s">
        <v>16803</v>
      </c>
      <c r="D2216" s="107" t="s">
        <v>10246</v>
      </c>
      <c r="E2216" s="107" t="e">
        <f t="shared" si="34"/>
        <v>#VALUE!</v>
      </c>
      <c r="F2216" s="107" t="s">
        <v>13306</v>
      </c>
      <c r="G2216" s="107" t="s">
        <v>12849</v>
      </c>
      <c r="H2216" s="107" t="s">
        <v>12850</v>
      </c>
      <c r="I2216" s="107" t="s">
        <v>12973</v>
      </c>
      <c r="J2216" s="109">
        <v>37300</v>
      </c>
    </row>
    <row r="2217" spans="1:10" hidden="1" x14ac:dyDescent="0.2">
      <c r="A2217" s="110" t="s">
        <v>16803</v>
      </c>
      <c r="D2217" s="107" t="s">
        <v>10247</v>
      </c>
      <c r="E2217" s="107" t="e">
        <f t="shared" si="34"/>
        <v>#VALUE!</v>
      </c>
      <c r="F2217" s="107" t="s">
        <v>13306</v>
      </c>
      <c r="G2217" s="107" t="s">
        <v>12849</v>
      </c>
      <c r="H2217" s="107" t="s">
        <v>12850</v>
      </c>
      <c r="I2217" s="107" t="s">
        <v>12982</v>
      </c>
      <c r="J2217" s="109">
        <v>37300</v>
      </c>
    </row>
    <row r="2218" spans="1:10" hidden="1" x14ac:dyDescent="0.2">
      <c r="A2218" s="110" t="s">
        <v>16803</v>
      </c>
      <c r="D2218" s="107" t="s">
        <v>10248</v>
      </c>
      <c r="E2218" s="107" t="e">
        <f t="shared" si="34"/>
        <v>#VALUE!</v>
      </c>
      <c r="F2218" s="107" t="s">
        <v>13306</v>
      </c>
      <c r="G2218" s="107" t="s">
        <v>12849</v>
      </c>
      <c r="H2218" s="107" t="s">
        <v>12850</v>
      </c>
      <c r="I2218" s="107" t="s">
        <v>12986</v>
      </c>
      <c r="J2218" s="109">
        <v>37300</v>
      </c>
    </row>
    <row r="2219" spans="1:10" hidden="1" x14ac:dyDescent="0.2">
      <c r="A2219" s="110" t="s">
        <v>16803</v>
      </c>
      <c r="D2219" s="107" t="s">
        <v>10249</v>
      </c>
      <c r="E2219" s="107" t="e">
        <f t="shared" si="34"/>
        <v>#VALUE!</v>
      </c>
      <c r="F2219" s="107" t="s">
        <v>13306</v>
      </c>
      <c r="G2219" s="107" t="s">
        <v>12849</v>
      </c>
      <c r="H2219" s="107" t="s">
        <v>12850</v>
      </c>
      <c r="I2219" s="107" t="s">
        <v>12988</v>
      </c>
      <c r="J2219" s="109">
        <v>37300</v>
      </c>
    </row>
    <row r="2220" spans="1:10" hidden="1" x14ac:dyDescent="0.2">
      <c r="A2220" s="110" t="s">
        <v>16803</v>
      </c>
      <c r="D2220" s="107" t="s">
        <v>10250</v>
      </c>
      <c r="E2220" s="107" t="e">
        <f t="shared" si="34"/>
        <v>#VALUE!</v>
      </c>
      <c r="F2220" s="107" t="s">
        <v>13306</v>
      </c>
      <c r="G2220" s="107" t="s">
        <v>12849</v>
      </c>
      <c r="H2220" s="107" t="s">
        <v>12850</v>
      </c>
      <c r="I2220" s="107" t="s">
        <v>12990</v>
      </c>
      <c r="J2220" s="109">
        <v>37300</v>
      </c>
    </row>
    <row r="2221" spans="1:10" hidden="1" x14ac:dyDescent="0.2">
      <c r="A2221" s="110" t="s">
        <v>16803</v>
      </c>
      <c r="D2221" s="107" t="s">
        <v>10251</v>
      </c>
      <c r="E2221" s="107" t="e">
        <f t="shared" si="34"/>
        <v>#VALUE!</v>
      </c>
      <c r="F2221" s="107" t="s">
        <v>13306</v>
      </c>
      <c r="G2221" s="107" t="s">
        <v>12849</v>
      </c>
      <c r="H2221" s="107" t="s">
        <v>12850</v>
      </c>
      <c r="I2221" s="107" t="s">
        <v>12994</v>
      </c>
      <c r="J2221" s="109">
        <v>37300</v>
      </c>
    </row>
    <row r="2222" spans="1:10" hidden="1" x14ac:dyDescent="0.2">
      <c r="A2222" s="110" t="s">
        <v>16803</v>
      </c>
      <c r="D2222" s="107" t="s">
        <v>10252</v>
      </c>
      <c r="E2222" s="107" t="e">
        <f t="shared" si="34"/>
        <v>#VALUE!</v>
      </c>
      <c r="F2222" s="107" t="s">
        <v>13306</v>
      </c>
      <c r="G2222" s="107" t="s">
        <v>12849</v>
      </c>
      <c r="H2222" s="107" t="s">
        <v>12850</v>
      </c>
      <c r="I2222" s="107" t="s">
        <v>12996</v>
      </c>
      <c r="J2222" s="109">
        <v>37300</v>
      </c>
    </row>
    <row r="2223" spans="1:10" hidden="1" x14ac:dyDescent="0.2">
      <c r="A2223" s="110" t="s">
        <v>16803</v>
      </c>
      <c r="D2223" s="107" t="s">
        <v>10253</v>
      </c>
      <c r="E2223" s="107" t="e">
        <f t="shared" si="34"/>
        <v>#VALUE!</v>
      </c>
      <c r="F2223" s="107" t="s">
        <v>13306</v>
      </c>
      <c r="G2223" s="107" t="s">
        <v>12849</v>
      </c>
      <c r="H2223" s="107" t="s">
        <v>12850</v>
      </c>
      <c r="I2223" s="107" t="s">
        <v>12998</v>
      </c>
      <c r="J2223" s="109">
        <v>37300</v>
      </c>
    </row>
    <row r="2224" spans="1:10" hidden="1" x14ac:dyDescent="0.2">
      <c r="A2224" s="110" t="s">
        <v>16803</v>
      </c>
      <c r="D2224" s="107" t="s">
        <v>10254</v>
      </c>
      <c r="E2224" s="107" t="e">
        <f t="shared" si="34"/>
        <v>#VALUE!</v>
      </c>
      <c r="F2224" s="107" t="s">
        <v>13306</v>
      </c>
      <c r="G2224" s="107" t="s">
        <v>12849</v>
      </c>
      <c r="H2224" s="107" t="s">
        <v>12850</v>
      </c>
      <c r="I2224" s="107" t="s">
        <v>13002</v>
      </c>
      <c r="J2224" s="109">
        <v>37300</v>
      </c>
    </row>
    <row r="2225" spans="1:10" hidden="1" x14ac:dyDescent="0.2">
      <c r="A2225" s="110" t="s">
        <v>16803</v>
      </c>
      <c r="D2225" s="107" t="s">
        <v>10255</v>
      </c>
      <c r="E2225" s="107" t="e">
        <f t="shared" si="34"/>
        <v>#VALUE!</v>
      </c>
      <c r="F2225" s="107" t="s">
        <v>13306</v>
      </c>
      <c r="G2225" s="107" t="s">
        <v>12849</v>
      </c>
      <c r="H2225" s="107" t="s">
        <v>12850</v>
      </c>
      <c r="I2225" s="107" t="s">
        <v>13004</v>
      </c>
      <c r="J2225" s="109">
        <v>37300</v>
      </c>
    </row>
    <row r="2226" spans="1:10" hidden="1" x14ac:dyDescent="0.2">
      <c r="A2226" s="110" t="s">
        <v>16803</v>
      </c>
      <c r="D2226" s="107" t="s">
        <v>10256</v>
      </c>
      <c r="E2226" s="107" t="e">
        <f t="shared" si="34"/>
        <v>#VALUE!</v>
      </c>
      <c r="F2226" s="107" t="s">
        <v>13306</v>
      </c>
      <c r="G2226" s="107" t="s">
        <v>12849</v>
      </c>
      <c r="H2226" s="107" t="s">
        <v>12850</v>
      </c>
      <c r="I2226" s="107" t="s">
        <v>13006</v>
      </c>
      <c r="J2226" s="109">
        <v>37300</v>
      </c>
    </row>
    <row r="2227" spans="1:10" hidden="1" x14ac:dyDescent="0.2">
      <c r="A2227" s="110" t="s">
        <v>16803</v>
      </c>
      <c r="D2227" s="107" t="s">
        <v>10257</v>
      </c>
      <c r="E2227" s="107" t="e">
        <f t="shared" si="34"/>
        <v>#VALUE!</v>
      </c>
      <c r="F2227" s="107" t="s">
        <v>13306</v>
      </c>
      <c r="G2227" s="107" t="s">
        <v>12849</v>
      </c>
      <c r="H2227" s="107" t="s">
        <v>12850</v>
      </c>
      <c r="I2227" s="107" t="s">
        <v>15710</v>
      </c>
      <c r="J2227" s="109">
        <v>37300</v>
      </c>
    </row>
    <row r="2228" spans="1:10" hidden="1" x14ac:dyDescent="0.2">
      <c r="A2228" s="110" t="s">
        <v>16803</v>
      </c>
      <c r="D2228" s="107" t="s">
        <v>10258</v>
      </c>
      <c r="E2228" s="107" t="e">
        <f t="shared" si="34"/>
        <v>#VALUE!</v>
      </c>
      <c r="F2228" s="107" t="s">
        <v>13306</v>
      </c>
      <c r="G2228" s="107" t="s">
        <v>12849</v>
      </c>
      <c r="H2228" s="107" t="s">
        <v>12850</v>
      </c>
      <c r="I2228" s="107" t="s">
        <v>15712</v>
      </c>
      <c r="J2228" s="109">
        <v>37300</v>
      </c>
    </row>
    <row r="2229" spans="1:10" hidden="1" x14ac:dyDescent="0.2">
      <c r="A2229" s="110" t="s">
        <v>16803</v>
      </c>
      <c r="D2229" s="107" t="s">
        <v>10259</v>
      </c>
      <c r="E2229" s="107" t="e">
        <f t="shared" si="34"/>
        <v>#VALUE!</v>
      </c>
      <c r="F2229" s="107" t="s">
        <v>13306</v>
      </c>
      <c r="G2229" s="107" t="s">
        <v>12849</v>
      </c>
      <c r="H2229" s="107" t="s">
        <v>12850</v>
      </c>
      <c r="I2229" s="107" t="s">
        <v>15714</v>
      </c>
      <c r="J2229" s="109">
        <v>37300</v>
      </c>
    </row>
    <row r="2230" spans="1:10" hidden="1" x14ac:dyDescent="0.2">
      <c r="A2230" s="110" t="s">
        <v>16803</v>
      </c>
      <c r="D2230" s="107" t="s">
        <v>10260</v>
      </c>
      <c r="E2230" s="107" t="e">
        <f t="shared" si="34"/>
        <v>#VALUE!</v>
      </c>
      <c r="F2230" s="107" t="s">
        <v>13306</v>
      </c>
      <c r="G2230" s="107" t="s">
        <v>12849</v>
      </c>
      <c r="H2230" s="107" t="s">
        <v>12850</v>
      </c>
      <c r="I2230" s="107" t="s">
        <v>15718</v>
      </c>
      <c r="J2230" s="109">
        <v>37300</v>
      </c>
    </row>
    <row r="2231" spans="1:10" hidden="1" x14ac:dyDescent="0.2">
      <c r="A2231" s="110" t="s">
        <v>16803</v>
      </c>
      <c r="D2231" s="107" t="s">
        <v>10261</v>
      </c>
      <c r="E2231" s="107" t="e">
        <f t="shared" si="34"/>
        <v>#VALUE!</v>
      </c>
      <c r="F2231" s="107" t="s">
        <v>13306</v>
      </c>
      <c r="G2231" s="107" t="s">
        <v>12849</v>
      </c>
      <c r="H2231" s="107" t="s">
        <v>12850</v>
      </c>
      <c r="I2231" s="107" t="s">
        <v>15720</v>
      </c>
      <c r="J2231" s="109">
        <v>37300</v>
      </c>
    </row>
    <row r="2232" spans="1:10" hidden="1" x14ac:dyDescent="0.2">
      <c r="A2232" s="110" t="s">
        <v>16803</v>
      </c>
      <c r="D2232" s="107" t="s">
        <v>10262</v>
      </c>
      <c r="E2232" s="107" t="e">
        <f t="shared" si="34"/>
        <v>#VALUE!</v>
      </c>
      <c r="F2232" s="107" t="s">
        <v>13306</v>
      </c>
      <c r="G2232" s="107" t="s">
        <v>12849</v>
      </c>
      <c r="H2232" s="107" t="s">
        <v>12850</v>
      </c>
      <c r="I2232" s="107" t="s">
        <v>15722</v>
      </c>
      <c r="J2232" s="109">
        <v>37300</v>
      </c>
    </row>
    <row r="2233" spans="1:10" hidden="1" x14ac:dyDescent="0.2">
      <c r="A2233" s="110" t="s">
        <v>16803</v>
      </c>
      <c r="D2233" s="107" t="s">
        <v>10263</v>
      </c>
      <c r="E2233" s="107" t="e">
        <f t="shared" si="34"/>
        <v>#VALUE!</v>
      </c>
      <c r="F2233" s="107" t="s">
        <v>13306</v>
      </c>
      <c r="G2233" s="107" t="s">
        <v>12849</v>
      </c>
      <c r="H2233" s="107" t="s">
        <v>12850</v>
      </c>
      <c r="I2233" s="107" t="s">
        <v>15726</v>
      </c>
      <c r="J2233" s="109">
        <v>37300</v>
      </c>
    </row>
    <row r="2234" spans="1:10" hidden="1" x14ac:dyDescent="0.2">
      <c r="A2234" s="110" t="s">
        <v>16803</v>
      </c>
      <c r="D2234" s="107" t="s">
        <v>10264</v>
      </c>
      <c r="E2234" s="107" t="e">
        <f t="shared" si="34"/>
        <v>#VALUE!</v>
      </c>
      <c r="F2234" s="107" t="s">
        <v>13306</v>
      </c>
      <c r="G2234" s="107" t="s">
        <v>12849</v>
      </c>
      <c r="H2234" s="107" t="s">
        <v>12850</v>
      </c>
      <c r="I2234" s="107" t="s">
        <v>15728</v>
      </c>
      <c r="J2234" s="109">
        <v>37300</v>
      </c>
    </row>
    <row r="2235" spans="1:10" hidden="1" x14ac:dyDescent="0.2">
      <c r="A2235" s="110" t="s">
        <v>16803</v>
      </c>
      <c r="D2235" s="107" t="s">
        <v>10265</v>
      </c>
      <c r="E2235" s="107" t="e">
        <f t="shared" si="34"/>
        <v>#VALUE!</v>
      </c>
      <c r="F2235" s="107" t="s">
        <v>13306</v>
      </c>
      <c r="G2235" s="107" t="s">
        <v>12849</v>
      </c>
      <c r="H2235" s="107" t="s">
        <v>12850</v>
      </c>
      <c r="I2235" s="107" t="s">
        <v>15730</v>
      </c>
      <c r="J2235" s="109">
        <v>37300</v>
      </c>
    </row>
    <row r="2236" spans="1:10" hidden="1" x14ac:dyDescent="0.2">
      <c r="A2236" s="110" t="s">
        <v>16803</v>
      </c>
      <c r="D2236" s="107" t="s">
        <v>10266</v>
      </c>
      <c r="E2236" s="107" t="e">
        <f t="shared" si="34"/>
        <v>#VALUE!</v>
      </c>
      <c r="F2236" s="107" t="s">
        <v>13306</v>
      </c>
      <c r="G2236" s="107" t="s">
        <v>12849</v>
      </c>
      <c r="H2236" s="107" t="s">
        <v>12850</v>
      </c>
      <c r="I2236" s="107" t="s">
        <v>15734</v>
      </c>
      <c r="J2236" s="109">
        <v>37300</v>
      </c>
    </row>
    <row r="2237" spans="1:10" hidden="1" x14ac:dyDescent="0.2">
      <c r="A2237" s="110" t="s">
        <v>16803</v>
      </c>
      <c r="D2237" s="107" t="s">
        <v>10267</v>
      </c>
      <c r="E2237" s="107" t="e">
        <f t="shared" si="34"/>
        <v>#VALUE!</v>
      </c>
      <c r="F2237" s="107" t="s">
        <v>13306</v>
      </c>
      <c r="G2237" s="107" t="s">
        <v>12849</v>
      </c>
      <c r="H2237" s="107" t="s">
        <v>12850</v>
      </c>
      <c r="I2237" s="107" t="s">
        <v>15736</v>
      </c>
      <c r="J2237" s="109">
        <v>37300</v>
      </c>
    </row>
    <row r="2238" spans="1:10" hidden="1" x14ac:dyDescent="0.2">
      <c r="A2238" s="110" t="s">
        <v>16803</v>
      </c>
      <c r="D2238" s="107" t="s">
        <v>10268</v>
      </c>
      <c r="E2238" s="107" t="e">
        <f t="shared" si="34"/>
        <v>#VALUE!</v>
      </c>
      <c r="F2238" s="107" t="s">
        <v>13306</v>
      </c>
      <c r="G2238" s="107" t="s">
        <v>12849</v>
      </c>
      <c r="H2238" s="107" t="s">
        <v>12850</v>
      </c>
      <c r="I2238" s="107" t="s">
        <v>15738</v>
      </c>
      <c r="J2238" s="109">
        <v>37300</v>
      </c>
    </row>
    <row r="2239" spans="1:10" hidden="1" x14ac:dyDescent="0.2">
      <c r="A2239" s="110" t="s">
        <v>16803</v>
      </c>
      <c r="D2239" s="107" t="s">
        <v>10269</v>
      </c>
      <c r="E2239" s="107" t="e">
        <f t="shared" si="34"/>
        <v>#VALUE!</v>
      </c>
      <c r="F2239" s="107" t="s">
        <v>13306</v>
      </c>
      <c r="G2239" s="107" t="s">
        <v>12849</v>
      </c>
      <c r="H2239" s="107" t="s">
        <v>12850</v>
      </c>
      <c r="I2239" s="107" t="s">
        <v>15742</v>
      </c>
      <c r="J2239" s="109">
        <v>37300</v>
      </c>
    </row>
    <row r="2240" spans="1:10" hidden="1" x14ac:dyDescent="0.2">
      <c r="A2240" s="110" t="s">
        <v>16803</v>
      </c>
      <c r="D2240" s="107" t="s">
        <v>10270</v>
      </c>
      <c r="E2240" s="107" t="e">
        <f t="shared" si="34"/>
        <v>#VALUE!</v>
      </c>
      <c r="F2240" s="107" t="s">
        <v>13306</v>
      </c>
      <c r="G2240" s="107" t="s">
        <v>12849</v>
      </c>
      <c r="H2240" s="107" t="s">
        <v>12850</v>
      </c>
      <c r="I2240" s="107" t="s">
        <v>15744</v>
      </c>
      <c r="J2240" s="109">
        <v>37300</v>
      </c>
    </row>
    <row r="2241" spans="1:10" hidden="1" x14ac:dyDescent="0.2">
      <c r="A2241" s="110" t="s">
        <v>16803</v>
      </c>
      <c r="D2241" s="107" t="s">
        <v>10271</v>
      </c>
      <c r="E2241" s="107" t="e">
        <f t="shared" si="34"/>
        <v>#VALUE!</v>
      </c>
      <c r="F2241" s="107" t="s">
        <v>13306</v>
      </c>
      <c r="G2241" s="107" t="s">
        <v>12849</v>
      </c>
      <c r="H2241" s="107" t="s">
        <v>12850</v>
      </c>
      <c r="I2241" s="107" t="s">
        <v>15746</v>
      </c>
      <c r="J2241" s="109">
        <v>37300</v>
      </c>
    </row>
    <row r="2242" spans="1:10" hidden="1" x14ac:dyDescent="0.2">
      <c r="A2242" s="110" t="s">
        <v>16803</v>
      </c>
      <c r="D2242" s="107" t="s">
        <v>10272</v>
      </c>
      <c r="E2242" s="107" t="e">
        <f t="shared" ref="E2242:E2305" si="35">VALUE(D2242)</f>
        <v>#VALUE!</v>
      </c>
      <c r="F2242" s="107" t="s">
        <v>13306</v>
      </c>
      <c r="G2242" s="107" t="s">
        <v>12849</v>
      </c>
      <c r="H2242" s="107" t="s">
        <v>12850</v>
      </c>
      <c r="I2242" s="107" t="s">
        <v>15750</v>
      </c>
      <c r="J2242" s="109">
        <v>37300</v>
      </c>
    </row>
    <row r="2243" spans="1:10" hidden="1" x14ac:dyDescent="0.2">
      <c r="A2243" s="110" t="s">
        <v>16803</v>
      </c>
      <c r="D2243" s="107" t="s">
        <v>10273</v>
      </c>
      <c r="E2243" s="107" t="e">
        <f t="shared" si="35"/>
        <v>#VALUE!</v>
      </c>
      <c r="F2243" s="107" t="s">
        <v>13306</v>
      </c>
      <c r="G2243" s="107" t="s">
        <v>12849</v>
      </c>
      <c r="H2243" s="107" t="s">
        <v>12850</v>
      </c>
      <c r="I2243" s="107" t="s">
        <v>15752</v>
      </c>
      <c r="J2243" s="109">
        <v>37300</v>
      </c>
    </row>
    <row r="2244" spans="1:10" hidden="1" x14ac:dyDescent="0.2">
      <c r="A2244" s="110" t="s">
        <v>16803</v>
      </c>
      <c r="D2244" s="107" t="s">
        <v>10274</v>
      </c>
      <c r="E2244" s="107" t="e">
        <f t="shared" si="35"/>
        <v>#VALUE!</v>
      </c>
      <c r="F2244" s="107" t="s">
        <v>13306</v>
      </c>
      <c r="G2244" s="107" t="s">
        <v>12849</v>
      </c>
      <c r="H2244" s="107" t="s">
        <v>12850</v>
      </c>
      <c r="I2244" s="107" t="s">
        <v>15754</v>
      </c>
      <c r="J2244" s="109">
        <v>37300</v>
      </c>
    </row>
    <row r="2245" spans="1:10" hidden="1" x14ac:dyDescent="0.2">
      <c r="A2245" s="110" t="s">
        <v>16803</v>
      </c>
      <c r="D2245" s="107" t="s">
        <v>10275</v>
      </c>
      <c r="E2245" s="107" t="e">
        <f t="shared" si="35"/>
        <v>#VALUE!</v>
      </c>
      <c r="F2245" s="107" t="s">
        <v>13306</v>
      </c>
      <c r="G2245" s="107" t="s">
        <v>12849</v>
      </c>
      <c r="H2245" s="107" t="s">
        <v>12850</v>
      </c>
      <c r="I2245" s="107" t="s">
        <v>15758</v>
      </c>
      <c r="J2245" s="109">
        <v>37300</v>
      </c>
    </row>
    <row r="2246" spans="1:10" hidden="1" x14ac:dyDescent="0.2">
      <c r="A2246" s="110" t="s">
        <v>16803</v>
      </c>
      <c r="D2246" s="107" t="s">
        <v>10276</v>
      </c>
      <c r="E2246" s="107" t="e">
        <f t="shared" si="35"/>
        <v>#VALUE!</v>
      </c>
      <c r="F2246" s="107" t="s">
        <v>13306</v>
      </c>
      <c r="G2246" s="107" t="s">
        <v>12849</v>
      </c>
      <c r="H2246" s="107" t="s">
        <v>12864</v>
      </c>
      <c r="I2246" s="107" t="s">
        <v>12957</v>
      </c>
      <c r="J2246" s="109">
        <v>37300</v>
      </c>
    </row>
    <row r="2247" spans="1:10" hidden="1" x14ac:dyDescent="0.2">
      <c r="A2247" s="110" t="s">
        <v>16803</v>
      </c>
      <c r="D2247" s="107" t="s">
        <v>10277</v>
      </c>
      <c r="E2247" s="107" t="e">
        <f t="shared" si="35"/>
        <v>#VALUE!</v>
      </c>
      <c r="F2247" s="107" t="s">
        <v>13306</v>
      </c>
      <c r="G2247" s="107" t="s">
        <v>12849</v>
      </c>
      <c r="H2247" s="107" t="s">
        <v>12864</v>
      </c>
      <c r="I2247" s="107" t="s">
        <v>12959</v>
      </c>
      <c r="J2247" s="109">
        <v>37300</v>
      </c>
    </row>
    <row r="2248" spans="1:10" hidden="1" x14ac:dyDescent="0.2">
      <c r="A2248" s="110" t="s">
        <v>16803</v>
      </c>
      <c r="D2248" s="107" t="s">
        <v>10278</v>
      </c>
      <c r="E2248" s="107" t="e">
        <f t="shared" si="35"/>
        <v>#VALUE!</v>
      </c>
      <c r="F2248" s="107" t="s">
        <v>13306</v>
      </c>
      <c r="G2248" s="107" t="s">
        <v>12849</v>
      </c>
      <c r="H2248" s="107" t="s">
        <v>12864</v>
      </c>
      <c r="I2248" s="107" t="s">
        <v>12963</v>
      </c>
      <c r="J2248" s="109">
        <v>37300</v>
      </c>
    </row>
    <row r="2249" spans="1:10" hidden="1" x14ac:dyDescent="0.2">
      <c r="A2249" s="110" t="s">
        <v>16803</v>
      </c>
      <c r="D2249" s="107" t="s">
        <v>10279</v>
      </c>
      <c r="E2249" s="107" t="e">
        <f t="shared" si="35"/>
        <v>#VALUE!</v>
      </c>
      <c r="F2249" s="107" t="s">
        <v>13306</v>
      </c>
      <c r="G2249" s="107" t="s">
        <v>12849</v>
      </c>
      <c r="H2249" s="107" t="s">
        <v>12864</v>
      </c>
      <c r="I2249" s="107" t="s">
        <v>12965</v>
      </c>
      <c r="J2249" s="109">
        <v>37300</v>
      </c>
    </row>
    <row r="2250" spans="1:10" hidden="1" x14ac:dyDescent="0.2">
      <c r="A2250" s="110" t="s">
        <v>16803</v>
      </c>
      <c r="D2250" s="107" t="s">
        <v>10280</v>
      </c>
      <c r="E2250" s="107" t="e">
        <f t="shared" si="35"/>
        <v>#VALUE!</v>
      </c>
      <c r="F2250" s="107" t="s">
        <v>13306</v>
      </c>
      <c r="G2250" s="107" t="s">
        <v>12849</v>
      </c>
      <c r="H2250" s="107" t="s">
        <v>12864</v>
      </c>
      <c r="I2250" s="107" t="s">
        <v>12967</v>
      </c>
      <c r="J2250" s="109">
        <v>37300</v>
      </c>
    </row>
    <row r="2251" spans="1:10" hidden="1" x14ac:dyDescent="0.2">
      <c r="A2251" s="110" t="s">
        <v>16803</v>
      </c>
      <c r="D2251" s="107" t="s">
        <v>10281</v>
      </c>
      <c r="E2251" s="107" t="e">
        <f t="shared" si="35"/>
        <v>#VALUE!</v>
      </c>
      <c r="F2251" s="107" t="s">
        <v>13306</v>
      </c>
      <c r="G2251" s="107" t="s">
        <v>12849</v>
      </c>
      <c r="H2251" s="107" t="s">
        <v>12864</v>
      </c>
      <c r="I2251" s="107" t="s">
        <v>12971</v>
      </c>
      <c r="J2251" s="109">
        <v>37300</v>
      </c>
    </row>
    <row r="2252" spans="1:10" hidden="1" x14ac:dyDescent="0.2">
      <c r="A2252" s="110" t="s">
        <v>16803</v>
      </c>
      <c r="D2252" s="107" t="s">
        <v>10282</v>
      </c>
      <c r="E2252" s="107" t="e">
        <f t="shared" si="35"/>
        <v>#VALUE!</v>
      </c>
      <c r="F2252" s="107" t="s">
        <v>13306</v>
      </c>
      <c r="G2252" s="107" t="s">
        <v>12849</v>
      </c>
      <c r="H2252" s="107" t="s">
        <v>12864</v>
      </c>
      <c r="I2252" s="107" t="s">
        <v>12973</v>
      </c>
      <c r="J2252" s="109">
        <v>37300</v>
      </c>
    </row>
    <row r="2253" spans="1:10" hidden="1" x14ac:dyDescent="0.2">
      <c r="A2253" s="110" t="s">
        <v>16803</v>
      </c>
      <c r="D2253" s="107" t="s">
        <v>10283</v>
      </c>
      <c r="E2253" s="107" t="e">
        <f t="shared" si="35"/>
        <v>#VALUE!</v>
      </c>
      <c r="F2253" s="107" t="s">
        <v>13306</v>
      </c>
      <c r="G2253" s="107" t="s">
        <v>12849</v>
      </c>
      <c r="H2253" s="107" t="s">
        <v>12864</v>
      </c>
      <c r="I2253" s="107" t="s">
        <v>12982</v>
      </c>
      <c r="J2253" s="109">
        <v>37300</v>
      </c>
    </row>
    <row r="2254" spans="1:10" hidden="1" x14ac:dyDescent="0.2">
      <c r="A2254" s="110" t="s">
        <v>16803</v>
      </c>
      <c r="D2254" s="107" t="s">
        <v>10284</v>
      </c>
      <c r="E2254" s="107" t="e">
        <f t="shared" si="35"/>
        <v>#VALUE!</v>
      </c>
      <c r="F2254" s="107" t="s">
        <v>13306</v>
      </c>
      <c r="G2254" s="107" t="s">
        <v>12849</v>
      </c>
      <c r="H2254" s="107" t="s">
        <v>12864</v>
      </c>
      <c r="I2254" s="107" t="s">
        <v>12986</v>
      </c>
      <c r="J2254" s="109">
        <v>37300</v>
      </c>
    </row>
    <row r="2255" spans="1:10" hidden="1" x14ac:dyDescent="0.2">
      <c r="A2255" s="110" t="s">
        <v>16803</v>
      </c>
      <c r="D2255" s="107" t="s">
        <v>10285</v>
      </c>
      <c r="E2255" s="107" t="e">
        <f t="shared" si="35"/>
        <v>#VALUE!</v>
      </c>
      <c r="F2255" s="107" t="s">
        <v>13306</v>
      </c>
      <c r="G2255" s="107" t="s">
        <v>12849</v>
      </c>
      <c r="H2255" s="107" t="s">
        <v>12864</v>
      </c>
      <c r="I2255" s="107" t="s">
        <v>12988</v>
      </c>
      <c r="J2255" s="109">
        <v>37300</v>
      </c>
    </row>
    <row r="2256" spans="1:10" hidden="1" x14ac:dyDescent="0.2">
      <c r="A2256" s="110" t="s">
        <v>16803</v>
      </c>
      <c r="D2256" s="107" t="s">
        <v>10286</v>
      </c>
      <c r="E2256" s="107" t="e">
        <f t="shared" si="35"/>
        <v>#VALUE!</v>
      </c>
      <c r="F2256" s="107" t="s">
        <v>13306</v>
      </c>
      <c r="G2256" s="107" t="s">
        <v>12849</v>
      </c>
      <c r="H2256" s="107" t="s">
        <v>12864</v>
      </c>
      <c r="I2256" s="107" t="s">
        <v>12990</v>
      </c>
      <c r="J2256" s="109">
        <v>37300</v>
      </c>
    </row>
    <row r="2257" spans="1:10" hidden="1" x14ac:dyDescent="0.2">
      <c r="A2257" s="110" t="s">
        <v>16803</v>
      </c>
      <c r="D2257" s="107" t="s">
        <v>10287</v>
      </c>
      <c r="E2257" s="107" t="e">
        <f t="shared" si="35"/>
        <v>#VALUE!</v>
      </c>
      <c r="F2257" s="107" t="s">
        <v>13306</v>
      </c>
      <c r="G2257" s="107" t="s">
        <v>12849</v>
      </c>
      <c r="H2257" s="107" t="s">
        <v>12864</v>
      </c>
      <c r="I2257" s="107" t="s">
        <v>12994</v>
      </c>
      <c r="J2257" s="109">
        <v>37300</v>
      </c>
    </row>
    <row r="2258" spans="1:10" hidden="1" x14ac:dyDescent="0.2">
      <c r="A2258" s="110" t="s">
        <v>16803</v>
      </c>
      <c r="D2258" s="107" t="s">
        <v>10288</v>
      </c>
      <c r="E2258" s="107" t="e">
        <f t="shared" si="35"/>
        <v>#VALUE!</v>
      </c>
      <c r="F2258" s="107" t="s">
        <v>13306</v>
      </c>
      <c r="G2258" s="107" t="s">
        <v>12849</v>
      </c>
      <c r="H2258" s="107" t="s">
        <v>12864</v>
      </c>
      <c r="I2258" s="107" t="s">
        <v>12996</v>
      </c>
      <c r="J2258" s="109">
        <v>37300</v>
      </c>
    </row>
    <row r="2259" spans="1:10" hidden="1" x14ac:dyDescent="0.2">
      <c r="A2259" s="110" t="s">
        <v>16803</v>
      </c>
      <c r="D2259" s="107" t="s">
        <v>10289</v>
      </c>
      <c r="E2259" s="107" t="e">
        <f t="shared" si="35"/>
        <v>#VALUE!</v>
      </c>
      <c r="F2259" s="107" t="s">
        <v>13306</v>
      </c>
      <c r="G2259" s="107" t="s">
        <v>12849</v>
      </c>
      <c r="H2259" s="107" t="s">
        <v>12864</v>
      </c>
      <c r="I2259" s="107" t="s">
        <v>12998</v>
      </c>
      <c r="J2259" s="109">
        <v>37300</v>
      </c>
    </row>
    <row r="2260" spans="1:10" hidden="1" x14ac:dyDescent="0.2">
      <c r="A2260" s="110" t="s">
        <v>16803</v>
      </c>
      <c r="D2260" s="107" t="s">
        <v>10290</v>
      </c>
      <c r="E2260" s="107" t="e">
        <f t="shared" si="35"/>
        <v>#VALUE!</v>
      </c>
      <c r="F2260" s="107" t="s">
        <v>13306</v>
      </c>
      <c r="G2260" s="107" t="s">
        <v>12849</v>
      </c>
      <c r="H2260" s="107" t="s">
        <v>12864</v>
      </c>
      <c r="I2260" s="107" t="s">
        <v>13002</v>
      </c>
      <c r="J2260" s="109">
        <v>37300</v>
      </c>
    </row>
    <row r="2261" spans="1:10" hidden="1" x14ac:dyDescent="0.2">
      <c r="A2261" s="110" t="s">
        <v>16803</v>
      </c>
      <c r="D2261" s="107" t="s">
        <v>10291</v>
      </c>
      <c r="E2261" s="107" t="e">
        <f t="shared" si="35"/>
        <v>#VALUE!</v>
      </c>
      <c r="F2261" s="107" t="s">
        <v>13306</v>
      </c>
      <c r="G2261" s="107" t="s">
        <v>12849</v>
      </c>
      <c r="H2261" s="107" t="s">
        <v>12864</v>
      </c>
      <c r="I2261" s="107" t="s">
        <v>13004</v>
      </c>
      <c r="J2261" s="109">
        <v>37300</v>
      </c>
    </row>
    <row r="2262" spans="1:10" hidden="1" x14ac:dyDescent="0.2">
      <c r="A2262" s="110" t="s">
        <v>16803</v>
      </c>
      <c r="D2262" s="107" t="s">
        <v>10292</v>
      </c>
      <c r="E2262" s="107" t="e">
        <f t="shared" si="35"/>
        <v>#VALUE!</v>
      </c>
      <c r="F2262" s="107" t="s">
        <v>13306</v>
      </c>
      <c r="G2262" s="107" t="s">
        <v>12849</v>
      </c>
      <c r="H2262" s="107" t="s">
        <v>12864</v>
      </c>
      <c r="I2262" s="107" t="s">
        <v>13006</v>
      </c>
      <c r="J2262" s="109">
        <v>37300</v>
      </c>
    </row>
    <row r="2263" spans="1:10" hidden="1" x14ac:dyDescent="0.2">
      <c r="A2263" s="110" t="s">
        <v>16803</v>
      </c>
      <c r="D2263" s="107" t="s">
        <v>10293</v>
      </c>
      <c r="E2263" s="107" t="e">
        <f t="shared" si="35"/>
        <v>#VALUE!</v>
      </c>
      <c r="F2263" s="107" t="s">
        <v>13306</v>
      </c>
      <c r="G2263" s="107" t="s">
        <v>12849</v>
      </c>
      <c r="H2263" s="107" t="s">
        <v>12864</v>
      </c>
      <c r="I2263" s="107" t="s">
        <v>15710</v>
      </c>
      <c r="J2263" s="109">
        <v>37300</v>
      </c>
    </row>
    <row r="2264" spans="1:10" hidden="1" x14ac:dyDescent="0.2">
      <c r="A2264" s="110" t="s">
        <v>16803</v>
      </c>
      <c r="D2264" s="107" t="s">
        <v>10294</v>
      </c>
      <c r="E2264" s="107" t="e">
        <f t="shared" si="35"/>
        <v>#VALUE!</v>
      </c>
      <c r="F2264" s="107" t="s">
        <v>13306</v>
      </c>
      <c r="G2264" s="107" t="s">
        <v>12849</v>
      </c>
      <c r="H2264" s="107" t="s">
        <v>12864</v>
      </c>
      <c r="I2264" s="107" t="s">
        <v>15712</v>
      </c>
      <c r="J2264" s="109">
        <v>37300</v>
      </c>
    </row>
    <row r="2265" spans="1:10" hidden="1" x14ac:dyDescent="0.2">
      <c r="A2265" s="110" t="s">
        <v>16803</v>
      </c>
      <c r="D2265" s="107" t="s">
        <v>10295</v>
      </c>
      <c r="E2265" s="107" t="e">
        <f t="shared" si="35"/>
        <v>#VALUE!</v>
      </c>
      <c r="F2265" s="107" t="s">
        <v>13306</v>
      </c>
      <c r="G2265" s="107" t="s">
        <v>12849</v>
      </c>
      <c r="H2265" s="107" t="s">
        <v>12864</v>
      </c>
      <c r="I2265" s="107" t="s">
        <v>15714</v>
      </c>
      <c r="J2265" s="109">
        <v>37300</v>
      </c>
    </row>
    <row r="2266" spans="1:10" hidden="1" x14ac:dyDescent="0.2">
      <c r="A2266" s="110" t="s">
        <v>16803</v>
      </c>
      <c r="D2266" s="107" t="s">
        <v>10296</v>
      </c>
      <c r="E2266" s="107" t="e">
        <f t="shared" si="35"/>
        <v>#VALUE!</v>
      </c>
      <c r="F2266" s="107" t="s">
        <v>13306</v>
      </c>
      <c r="G2266" s="107" t="s">
        <v>12849</v>
      </c>
      <c r="H2266" s="107" t="s">
        <v>12864</v>
      </c>
      <c r="I2266" s="107" t="s">
        <v>15718</v>
      </c>
      <c r="J2266" s="109">
        <v>37300</v>
      </c>
    </row>
    <row r="2267" spans="1:10" hidden="1" x14ac:dyDescent="0.2">
      <c r="A2267" s="110" t="s">
        <v>16803</v>
      </c>
      <c r="D2267" s="107" t="s">
        <v>10297</v>
      </c>
      <c r="E2267" s="107" t="e">
        <f t="shared" si="35"/>
        <v>#VALUE!</v>
      </c>
      <c r="F2267" s="107" t="s">
        <v>13306</v>
      </c>
      <c r="G2267" s="107" t="s">
        <v>12849</v>
      </c>
      <c r="H2267" s="107" t="s">
        <v>12864</v>
      </c>
      <c r="I2267" s="107" t="s">
        <v>15720</v>
      </c>
      <c r="J2267" s="109">
        <v>37300</v>
      </c>
    </row>
    <row r="2268" spans="1:10" hidden="1" x14ac:dyDescent="0.2">
      <c r="A2268" s="110" t="s">
        <v>16803</v>
      </c>
      <c r="D2268" s="107" t="s">
        <v>10298</v>
      </c>
      <c r="E2268" s="107" t="e">
        <f t="shared" si="35"/>
        <v>#VALUE!</v>
      </c>
      <c r="F2268" s="107" t="s">
        <v>13306</v>
      </c>
      <c r="G2268" s="107" t="s">
        <v>12849</v>
      </c>
      <c r="H2268" s="107" t="s">
        <v>12864</v>
      </c>
      <c r="I2268" s="107" t="s">
        <v>15722</v>
      </c>
      <c r="J2268" s="109">
        <v>37300</v>
      </c>
    </row>
    <row r="2269" spans="1:10" hidden="1" x14ac:dyDescent="0.2">
      <c r="A2269" s="110" t="s">
        <v>16803</v>
      </c>
      <c r="D2269" s="107" t="s">
        <v>10299</v>
      </c>
      <c r="E2269" s="107" t="e">
        <f t="shared" si="35"/>
        <v>#VALUE!</v>
      </c>
      <c r="F2269" s="107" t="s">
        <v>13306</v>
      </c>
      <c r="G2269" s="107" t="s">
        <v>12849</v>
      </c>
      <c r="H2269" s="107" t="s">
        <v>12864</v>
      </c>
      <c r="I2269" s="107" t="s">
        <v>15726</v>
      </c>
      <c r="J2269" s="109">
        <v>37300</v>
      </c>
    </row>
    <row r="2270" spans="1:10" hidden="1" x14ac:dyDescent="0.2">
      <c r="A2270" s="110" t="s">
        <v>16803</v>
      </c>
      <c r="D2270" s="107" t="s">
        <v>10300</v>
      </c>
      <c r="E2270" s="107" t="e">
        <f t="shared" si="35"/>
        <v>#VALUE!</v>
      </c>
      <c r="F2270" s="107" t="s">
        <v>13306</v>
      </c>
      <c r="G2270" s="107" t="s">
        <v>12849</v>
      </c>
      <c r="H2270" s="107" t="s">
        <v>12864</v>
      </c>
      <c r="I2270" s="107" t="s">
        <v>15728</v>
      </c>
      <c r="J2270" s="109">
        <v>37300</v>
      </c>
    </row>
    <row r="2271" spans="1:10" hidden="1" x14ac:dyDescent="0.2">
      <c r="A2271" s="110" t="s">
        <v>16803</v>
      </c>
      <c r="D2271" s="107" t="s">
        <v>10301</v>
      </c>
      <c r="E2271" s="107" t="e">
        <f t="shared" si="35"/>
        <v>#VALUE!</v>
      </c>
      <c r="F2271" s="107" t="s">
        <v>13306</v>
      </c>
      <c r="G2271" s="107" t="s">
        <v>12849</v>
      </c>
      <c r="H2271" s="107" t="s">
        <v>12864</v>
      </c>
      <c r="I2271" s="107" t="s">
        <v>15730</v>
      </c>
      <c r="J2271" s="109">
        <v>37300</v>
      </c>
    </row>
    <row r="2272" spans="1:10" hidden="1" x14ac:dyDescent="0.2">
      <c r="A2272" s="110" t="s">
        <v>16803</v>
      </c>
      <c r="D2272" s="107" t="s">
        <v>10302</v>
      </c>
      <c r="E2272" s="107" t="e">
        <f t="shared" si="35"/>
        <v>#VALUE!</v>
      </c>
      <c r="F2272" s="107" t="s">
        <v>13306</v>
      </c>
      <c r="G2272" s="107" t="s">
        <v>12849</v>
      </c>
      <c r="H2272" s="107" t="s">
        <v>12864</v>
      </c>
      <c r="I2272" s="107" t="s">
        <v>15734</v>
      </c>
      <c r="J2272" s="109">
        <v>37300</v>
      </c>
    </row>
    <row r="2273" spans="1:10" hidden="1" x14ac:dyDescent="0.2">
      <c r="A2273" s="110" t="s">
        <v>16803</v>
      </c>
      <c r="D2273" s="107" t="s">
        <v>10303</v>
      </c>
      <c r="E2273" s="107" t="e">
        <f t="shared" si="35"/>
        <v>#VALUE!</v>
      </c>
      <c r="F2273" s="107" t="s">
        <v>13306</v>
      </c>
      <c r="G2273" s="107" t="s">
        <v>12849</v>
      </c>
      <c r="H2273" s="107" t="s">
        <v>12864</v>
      </c>
      <c r="I2273" s="107" t="s">
        <v>15736</v>
      </c>
      <c r="J2273" s="109">
        <v>37300</v>
      </c>
    </row>
    <row r="2274" spans="1:10" hidden="1" x14ac:dyDescent="0.2">
      <c r="A2274" s="110" t="s">
        <v>16803</v>
      </c>
      <c r="D2274" s="107" t="s">
        <v>10304</v>
      </c>
      <c r="E2274" s="107" t="e">
        <f t="shared" si="35"/>
        <v>#VALUE!</v>
      </c>
      <c r="F2274" s="107" t="s">
        <v>13306</v>
      </c>
      <c r="G2274" s="107" t="s">
        <v>12849</v>
      </c>
      <c r="H2274" s="107" t="s">
        <v>12864</v>
      </c>
      <c r="I2274" s="107" t="s">
        <v>15738</v>
      </c>
      <c r="J2274" s="109">
        <v>37300</v>
      </c>
    </row>
    <row r="2275" spans="1:10" hidden="1" x14ac:dyDescent="0.2">
      <c r="A2275" s="110" t="s">
        <v>16803</v>
      </c>
      <c r="D2275" s="107" t="s">
        <v>10305</v>
      </c>
      <c r="E2275" s="107" t="e">
        <f t="shared" si="35"/>
        <v>#VALUE!</v>
      </c>
      <c r="F2275" s="107" t="s">
        <v>13306</v>
      </c>
      <c r="G2275" s="107" t="s">
        <v>12849</v>
      </c>
      <c r="H2275" s="107" t="s">
        <v>12864</v>
      </c>
      <c r="I2275" s="107" t="s">
        <v>15742</v>
      </c>
      <c r="J2275" s="109">
        <v>37300</v>
      </c>
    </row>
    <row r="2276" spans="1:10" hidden="1" x14ac:dyDescent="0.2">
      <c r="A2276" s="110" t="s">
        <v>16803</v>
      </c>
      <c r="D2276" s="107" t="s">
        <v>10306</v>
      </c>
      <c r="E2276" s="107" t="e">
        <f t="shared" si="35"/>
        <v>#VALUE!</v>
      </c>
      <c r="F2276" s="107" t="s">
        <v>13306</v>
      </c>
      <c r="G2276" s="107" t="s">
        <v>12849</v>
      </c>
      <c r="H2276" s="107" t="s">
        <v>12864</v>
      </c>
      <c r="I2276" s="107" t="s">
        <v>15744</v>
      </c>
      <c r="J2276" s="109">
        <v>37300</v>
      </c>
    </row>
    <row r="2277" spans="1:10" hidden="1" x14ac:dyDescent="0.2">
      <c r="A2277" s="110" t="s">
        <v>16803</v>
      </c>
      <c r="D2277" s="107" t="s">
        <v>10307</v>
      </c>
      <c r="E2277" s="107" t="e">
        <f t="shared" si="35"/>
        <v>#VALUE!</v>
      </c>
      <c r="F2277" s="107" t="s">
        <v>13306</v>
      </c>
      <c r="G2277" s="107" t="s">
        <v>12849</v>
      </c>
      <c r="H2277" s="107" t="s">
        <v>12864</v>
      </c>
      <c r="I2277" s="107" t="s">
        <v>15746</v>
      </c>
      <c r="J2277" s="109">
        <v>37300</v>
      </c>
    </row>
    <row r="2278" spans="1:10" hidden="1" x14ac:dyDescent="0.2">
      <c r="A2278" s="110" t="s">
        <v>16803</v>
      </c>
      <c r="D2278" s="107" t="s">
        <v>10308</v>
      </c>
      <c r="E2278" s="107" t="e">
        <f t="shared" si="35"/>
        <v>#VALUE!</v>
      </c>
      <c r="F2278" s="107" t="s">
        <v>13306</v>
      </c>
      <c r="G2278" s="107" t="s">
        <v>12849</v>
      </c>
      <c r="H2278" s="107" t="s">
        <v>12864</v>
      </c>
      <c r="I2278" s="107" t="s">
        <v>15750</v>
      </c>
      <c r="J2278" s="109">
        <v>37300</v>
      </c>
    </row>
    <row r="2279" spans="1:10" hidden="1" x14ac:dyDescent="0.2">
      <c r="A2279" s="110" t="s">
        <v>16803</v>
      </c>
      <c r="D2279" s="107" t="s">
        <v>10309</v>
      </c>
      <c r="E2279" s="107" t="e">
        <f t="shared" si="35"/>
        <v>#VALUE!</v>
      </c>
      <c r="F2279" s="107" t="s">
        <v>13306</v>
      </c>
      <c r="G2279" s="107" t="s">
        <v>12849</v>
      </c>
      <c r="H2279" s="107" t="s">
        <v>12864</v>
      </c>
      <c r="I2279" s="107" t="s">
        <v>15752</v>
      </c>
      <c r="J2279" s="109">
        <v>37300</v>
      </c>
    </row>
    <row r="2280" spans="1:10" hidden="1" x14ac:dyDescent="0.2">
      <c r="A2280" s="110" t="s">
        <v>16803</v>
      </c>
      <c r="D2280" s="107" t="s">
        <v>10310</v>
      </c>
      <c r="E2280" s="107" t="e">
        <f t="shared" si="35"/>
        <v>#VALUE!</v>
      </c>
      <c r="F2280" s="107" t="s">
        <v>13306</v>
      </c>
      <c r="G2280" s="107" t="s">
        <v>12849</v>
      </c>
      <c r="H2280" s="107" t="s">
        <v>12864</v>
      </c>
      <c r="I2280" s="107" t="s">
        <v>15754</v>
      </c>
      <c r="J2280" s="109">
        <v>37300</v>
      </c>
    </row>
    <row r="2281" spans="1:10" hidden="1" x14ac:dyDescent="0.2">
      <c r="A2281" s="110" t="s">
        <v>16803</v>
      </c>
      <c r="D2281" s="107" t="s">
        <v>10311</v>
      </c>
      <c r="E2281" s="107" t="e">
        <f t="shared" si="35"/>
        <v>#VALUE!</v>
      </c>
      <c r="F2281" s="107" t="s">
        <v>13306</v>
      </c>
      <c r="G2281" s="107" t="s">
        <v>12849</v>
      </c>
      <c r="H2281" s="107" t="s">
        <v>12864</v>
      </c>
      <c r="I2281" s="107" t="s">
        <v>15758</v>
      </c>
      <c r="J2281" s="109">
        <v>37300</v>
      </c>
    </row>
    <row r="2282" spans="1:10" hidden="1" x14ac:dyDescent="0.2">
      <c r="A2282" s="110" t="s">
        <v>16803</v>
      </c>
      <c r="D2282" s="107" t="s">
        <v>10312</v>
      </c>
      <c r="E2282" s="107" t="e">
        <f t="shared" si="35"/>
        <v>#VALUE!</v>
      </c>
      <c r="F2282" s="107" t="s">
        <v>13306</v>
      </c>
      <c r="G2282" s="107" t="s">
        <v>12849</v>
      </c>
      <c r="H2282" s="107" t="s">
        <v>12892</v>
      </c>
      <c r="I2282" s="107" t="s">
        <v>12957</v>
      </c>
      <c r="J2282" s="109">
        <v>37300</v>
      </c>
    </row>
    <row r="2283" spans="1:10" hidden="1" x14ac:dyDescent="0.2">
      <c r="A2283" s="110" t="s">
        <v>16803</v>
      </c>
      <c r="D2283" s="107" t="s">
        <v>10313</v>
      </c>
      <c r="E2283" s="107" t="e">
        <f t="shared" si="35"/>
        <v>#VALUE!</v>
      </c>
      <c r="F2283" s="107" t="s">
        <v>13306</v>
      </c>
      <c r="G2283" s="107" t="s">
        <v>12849</v>
      </c>
      <c r="H2283" s="107" t="s">
        <v>12892</v>
      </c>
      <c r="I2283" s="107" t="s">
        <v>12959</v>
      </c>
      <c r="J2283" s="109">
        <v>37300</v>
      </c>
    </row>
    <row r="2284" spans="1:10" hidden="1" x14ac:dyDescent="0.2">
      <c r="A2284" s="110" t="s">
        <v>16803</v>
      </c>
      <c r="D2284" s="107" t="s">
        <v>10314</v>
      </c>
      <c r="E2284" s="107" t="e">
        <f t="shared" si="35"/>
        <v>#VALUE!</v>
      </c>
      <c r="F2284" s="107" t="s">
        <v>13306</v>
      </c>
      <c r="G2284" s="107" t="s">
        <v>12849</v>
      </c>
      <c r="H2284" s="107" t="s">
        <v>12892</v>
      </c>
      <c r="I2284" s="107" t="s">
        <v>12963</v>
      </c>
      <c r="J2284" s="109">
        <v>37300</v>
      </c>
    </row>
    <row r="2285" spans="1:10" hidden="1" x14ac:dyDescent="0.2">
      <c r="A2285" s="110" t="s">
        <v>16803</v>
      </c>
      <c r="D2285" s="107" t="s">
        <v>10315</v>
      </c>
      <c r="E2285" s="107" t="e">
        <f t="shared" si="35"/>
        <v>#VALUE!</v>
      </c>
      <c r="F2285" s="107" t="s">
        <v>13306</v>
      </c>
      <c r="G2285" s="107" t="s">
        <v>12849</v>
      </c>
      <c r="H2285" s="107" t="s">
        <v>12892</v>
      </c>
      <c r="I2285" s="107" t="s">
        <v>12965</v>
      </c>
      <c r="J2285" s="109">
        <v>37300</v>
      </c>
    </row>
    <row r="2286" spans="1:10" hidden="1" x14ac:dyDescent="0.2">
      <c r="A2286" s="110" t="s">
        <v>16803</v>
      </c>
      <c r="D2286" s="107" t="s">
        <v>10316</v>
      </c>
      <c r="E2286" s="107" t="e">
        <f t="shared" si="35"/>
        <v>#VALUE!</v>
      </c>
      <c r="F2286" s="107" t="s">
        <v>13306</v>
      </c>
      <c r="G2286" s="107" t="s">
        <v>12849</v>
      </c>
      <c r="H2286" s="107" t="s">
        <v>12892</v>
      </c>
      <c r="I2286" s="107" t="s">
        <v>12967</v>
      </c>
      <c r="J2286" s="109">
        <v>37300</v>
      </c>
    </row>
    <row r="2287" spans="1:10" hidden="1" x14ac:dyDescent="0.2">
      <c r="A2287" s="110" t="s">
        <v>16803</v>
      </c>
      <c r="D2287" s="107" t="s">
        <v>10317</v>
      </c>
      <c r="E2287" s="107" t="e">
        <f t="shared" si="35"/>
        <v>#VALUE!</v>
      </c>
      <c r="F2287" s="107" t="s">
        <v>13306</v>
      </c>
      <c r="G2287" s="107" t="s">
        <v>12849</v>
      </c>
      <c r="H2287" s="107" t="s">
        <v>12892</v>
      </c>
      <c r="I2287" s="107" t="s">
        <v>12971</v>
      </c>
      <c r="J2287" s="109">
        <v>37300</v>
      </c>
    </row>
    <row r="2288" spans="1:10" hidden="1" x14ac:dyDescent="0.2">
      <c r="A2288" s="110" t="s">
        <v>16803</v>
      </c>
      <c r="D2288" s="107" t="s">
        <v>10318</v>
      </c>
      <c r="E2288" s="107" t="e">
        <f t="shared" si="35"/>
        <v>#VALUE!</v>
      </c>
      <c r="F2288" s="107" t="s">
        <v>13306</v>
      </c>
      <c r="G2288" s="107" t="s">
        <v>12849</v>
      </c>
      <c r="H2288" s="107" t="s">
        <v>12892</v>
      </c>
      <c r="I2288" s="107" t="s">
        <v>12973</v>
      </c>
      <c r="J2288" s="109">
        <v>37300</v>
      </c>
    </row>
    <row r="2289" spans="1:10" hidden="1" x14ac:dyDescent="0.2">
      <c r="A2289" s="110" t="s">
        <v>16803</v>
      </c>
      <c r="D2289" s="107" t="s">
        <v>10319</v>
      </c>
      <c r="E2289" s="107" t="e">
        <f t="shared" si="35"/>
        <v>#VALUE!</v>
      </c>
      <c r="F2289" s="107" t="s">
        <v>13306</v>
      </c>
      <c r="G2289" s="107" t="s">
        <v>12849</v>
      </c>
      <c r="H2289" s="107" t="s">
        <v>12892</v>
      </c>
      <c r="I2289" s="107" t="s">
        <v>12982</v>
      </c>
      <c r="J2289" s="109">
        <v>37300</v>
      </c>
    </row>
    <row r="2290" spans="1:10" hidden="1" x14ac:dyDescent="0.2">
      <c r="A2290" s="110" t="s">
        <v>16803</v>
      </c>
      <c r="D2290" s="107" t="s">
        <v>10320</v>
      </c>
      <c r="E2290" s="107" t="e">
        <f t="shared" si="35"/>
        <v>#VALUE!</v>
      </c>
      <c r="F2290" s="107" t="s">
        <v>13306</v>
      </c>
      <c r="G2290" s="107" t="s">
        <v>12849</v>
      </c>
      <c r="H2290" s="107" t="s">
        <v>12892</v>
      </c>
      <c r="I2290" s="107" t="s">
        <v>12986</v>
      </c>
      <c r="J2290" s="109">
        <v>37300</v>
      </c>
    </row>
    <row r="2291" spans="1:10" hidden="1" x14ac:dyDescent="0.2">
      <c r="A2291" s="110" t="s">
        <v>16803</v>
      </c>
      <c r="D2291" s="107" t="s">
        <v>10321</v>
      </c>
      <c r="E2291" s="107" t="e">
        <f t="shared" si="35"/>
        <v>#VALUE!</v>
      </c>
      <c r="F2291" s="107" t="s">
        <v>13306</v>
      </c>
      <c r="G2291" s="107" t="s">
        <v>12849</v>
      </c>
      <c r="H2291" s="107" t="s">
        <v>12892</v>
      </c>
      <c r="I2291" s="107" t="s">
        <v>12988</v>
      </c>
      <c r="J2291" s="109">
        <v>37300</v>
      </c>
    </row>
    <row r="2292" spans="1:10" hidden="1" x14ac:dyDescent="0.2">
      <c r="A2292" s="110" t="s">
        <v>16803</v>
      </c>
      <c r="D2292" s="107" t="s">
        <v>10322</v>
      </c>
      <c r="E2292" s="107" t="e">
        <f t="shared" si="35"/>
        <v>#VALUE!</v>
      </c>
      <c r="F2292" s="107" t="s">
        <v>13306</v>
      </c>
      <c r="G2292" s="107" t="s">
        <v>12849</v>
      </c>
      <c r="H2292" s="107" t="s">
        <v>12892</v>
      </c>
      <c r="I2292" s="107" t="s">
        <v>12990</v>
      </c>
      <c r="J2292" s="109">
        <v>37300</v>
      </c>
    </row>
    <row r="2293" spans="1:10" hidden="1" x14ac:dyDescent="0.2">
      <c r="A2293" s="110" t="s">
        <v>16803</v>
      </c>
      <c r="D2293" s="107" t="s">
        <v>10323</v>
      </c>
      <c r="E2293" s="107" t="e">
        <f t="shared" si="35"/>
        <v>#VALUE!</v>
      </c>
      <c r="F2293" s="107" t="s">
        <v>13306</v>
      </c>
      <c r="G2293" s="107" t="s">
        <v>12849</v>
      </c>
      <c r="H2293" s="107" t="s">
        <v>12892</v>
      </c>
      <c r="I2293" s="107" t="s">
        <v>12994</v>
      </c>
      <c r="J2293" s="109">
        <v>37300</v>
      </c>
    </row>
    <row r="2294" spans="1:10" hidden="1" x14ac:dyDescent="0.2">
      <c r="A2294" s="110" t="s">
        <v>16803</v>
      </c>
      <c r="D2294" s="107" t="s">
        <v>10324</v>
      </c>
      <c r="E2294" s="107" t="e">
        <f t="shared" si="35"/>
        <v>#VALUE!</v>
      </c>
      <c r="F2294" s="107" t="s">
        <v>13306</v>
      </c>
      <c r="G2294" s="107" t="s">
        <v>12849</v>
      </c>
      <c r="H2294" s="107" t="s">
        <v>12892</v>
      </c>
      <c r="I2294" s="107" t="s">
        <v>12996</v>
      </c>
      <c r="J2294" s="109">
        <v>37300</v>
      </c>
    </row>
    <row r="2295" spans="1:10" hidden="1" x14ac:dyDescent="0.2">
      <c r="A2295" s="110" t="s">
        <v>16803</v>
      </c>
      <c r="D2295" s="107" t="s">
        <v>10325</v>
      </c>
      <c r="E2295" s="107" t="e">
        <f t="shared" si="35"/>
        <v>#VALUE!</v>
      </c>
      <c r="F2295" s="107" t="s">
        <v>13306</v>
      </c>
      <c r="G2295" s="107" t="s">
        <v>12849</v>
      </c>
      <c r="H2295" s="107" t="s">
        <v>12892</v>
      </c>
      <c r="I2295" s="107" t="s">
        <v>12998</v>
      </c>
      <c r="J2295" s="109">
        <v>37300</v>
      </c>
    </row>
    <row r="2296" spans="1:10" hidden="1" x14ac:dyDescent="0.2">
      <c r="A2296" s="110" t="s">
        <v>16803</v>
      </c>
      <c r="D2296" s="107" t="s">
        <v>10326</v>
      </c>
      <c r="E2296" s="107" t="e">
        <f t="shared" si="35"/>
        <v>#VALUE!</v>
      </c>
      <c r="F2296" s="107" t="s">
        <v>13306</v>
      </c>
      <c r="G2296" s="107" t="s">
        <v>12849</v>
      </c>
      <c r="H2296" s="107" t="s">
        <v>12892</v>
      </c>
      <c r="I2296" s="107" t="s">
        <v>13002</v>
      </c>
      <c r="J2296" s="109">
        <v>37300</v>
      </c>
    </row>
    <row r="2297" spans="1:10" hidden="1" x14ac:dyDescent="0.2">
      <c r="A2297" s="110" t="s">
        <v>16803</v>
      </c>
      <c r="D2297" s="107" t="s">
        <v>10327</v>
      </c>
      <c r="E2297" s="107" t="e">
        <f t="shared" si="35"/>
        <v>#VALUE!</v>
      </c>
      <c r="F2297" s="107" t="s">
        <v>13306</v>
      </c>
      <c r="G2297" s="107" t="s">
        <v>12849</v>
      </c>
      <c r="H2297" s="107" t="s">
        <v>12892</v>
      </c>
      <c r="I2297" s="107" t="s">
        <v>13004</v>
      </c>
      <c r="J2297" s="109">
        <v>37300</v>
      </c>
    </row>
    <row r="2298" spans="1:10" hidden="1" x14ac:dyDescent="0.2">
      <c r="A2298" s="110" t="s">
        <v>16803</v>
      </c>
      <c r="D2298" s="107" t="s">
        <v>10328</v>
      </c>
      <c r="E2298" s="107" t="e">
        <f t="shared" si="35"/>
        <v>#VALUE!</v>
      </c>
      <c r="F2298" s="107" t="s">
        <v>13306</v>
      </c>
      <c r="G2298" s="107" t="s">
        <v>12849</v>
      </c>
      <c r="H2298" s="107" t="s">
        <v>12892</v>
      </c>
      <c r="I2298" s="107" t="s">
        <v>13006</v>
      </c>
      <c r="J2298" s="109">
        <v>37300</v>
      </c>
    </row>
    <row r="2299" spans="1:10" hidden="1" x14ac:dyDescent="0.2">
      <c r="A2299" s="110" t="s">
        <v>16803</v>
      </c>
      <c r="D2299" s="107" t="s">
        <v>10329</v>
      </c>
      <c r="E2299" s="107" t="e">
        <f t="shared" si="35"/>
        <v>#VALUE!</v>
      </c>
      <c r="F2299" s="107" t="s">
        <v>13306</v>
      </c>
      <c r="G2299" s="107" t="s">
        <v>12849</v>
      </c>
      <c r="H2299" s="107" t="s">
        <v>12892</v>
      </c>
      <c r="I2299" s="107" t="s">
        <v>15710</v>
      </c>
      <c r="J2299" s="109">
        <v>37300</v>
      </c>
    </row>
    <row r="2300" spans="1:10" hidden="1" x14ac:dyDescent="0.2">
      <c r="A2300" s="110" t="s">
        <v>16803</v>
      </c>
      <c r="D2300" s="107" t="s">
        <v>10330</v>
      </c>
      <c r="E2300" s="107" t="e">
        <f t="shared" si="35"/>
        <v>#VALUE!</v>
      </c>
      <c r="F2300" s="107" t="s">
        <v>13306</v>
      </c>
      <c r="G2300" s="107" t="s">
        <v>12849</v>
      </c>
      <c r="H2300" s="107" t="s">
        <v>12892</v>
      </c>
      <c r="I2300" s="107" t="s">
        <v>15712</v>
      </c>
      <c r="J2300" s="109">
        <v>37300</v>
      </c>
    </row>
    <row r="2301" spans="1:10" hidden="1" x14ac:dyDescent="0.2">
      <c r="A2301" s="110" t="s">
        <v>16803</v>
      </c>
      <c r="D2301" s="107" t="s">
        <v>10331</v>
      </c>
      <c r="E2301" s="107" t="e">
        <f t="shared" si="35"/>
        <v>#VALUE!</v>
      </c>
      <c r="F2301" s="107" t="s">
        <v>13306</v>
      </c>
      <c r="G2301" s="107" t="s">
        <v>12849</v>
      </c>
      <c r="H2301" s="107" t="s">
        <v>12892</v>
      </c>
      <c r="I2301" s="107" t="s">
        <v>15714</v>
      </c>
      <c r="J2301" s="109">
        <v>37300</v>
      </c>
    </row>
    <row r="2302" spans="1:10" hidden="1" x14ac:dyDescent="0.2">
      <c r="A2302" s="110" t="s">
        <v>16803</v>
      </c>
      <c r="D2302" s="107" t="s">
        <v>10332</v>
      </c>
      <c r="E2302" s="107" t="e">
        <f t="shared" si="35"/>
        <v>#VALUE!</v>
      </c>
      <c r="F2302" s="107" t="s">
        <v>13306</v>
      </c>
      <c r="G2302" s="107" t="s">
        <v>12849</v>
      </c>
      <c r="H2302" s="107" t="s">
        <v>12892</v>
      </c>
      <c r="I2302" s="107" t="s">
        <v>15718</v>
      </c>
      <c r="J2302" s="109">
        <v>37300</v>
      </c>
    </row>
    <row r="2303" spans="1:10" hidden="1" x14ac:dyDescent="0.2">
      <c r="A2303" s="110" t="s">
        <v>16803</v>
      </c>
      <c r="D2303" s="107" t="s">
        <v>7346</v>
      </c>
      <c r="E2303" s="107" t="e">
        <f t="shared" si="35"/>
        <v>#VALUE!</v>
      </c>
      <c r="F2303" s="107" t="s">
        <v>13306</v>
      </c>
      <c r="G2303" s="107" t="s">
        <v>12849</v>
      </c>
      <c r="H2303" s="107" t="s">
        <v>12892</v>
      </c>
      <c r="I2303" s="107" t="s">
        <v>15720</v>
      </c>
      <c r="J2303" s="109">
        <v>37300</v>
      </c>
    </row>
    <row r="2304" spans="1:10" hidden="1" x14ac:dyDescent="0.2">
      <c r="A2304" s="110" t="s">
        <v>16803</v>
      </c>
      <c r="D2304" s="107" t="s">
        <v>7347</v>
      </c>
      <c r="E2304" s="107" t="e">
        <f t="shared" si="35"/>
        <v>#VALUE!</v>
      </c>
      <c r="F2304" s="107" t="s">
        <v>13306</v>
      </c>
      <c r="G2304" s="107" t="s">
        <v>12849</v>
      </c>
      <c r="H2304" s="107" t="s">
        <v>12892</v>
      </c>
      <c r="I2304" s="107" t="s">
        <v>15722</v>
      </c>
      <c r="J2304" s="109">
        <v>37300</v>
      </c>
    </row>
    <row r="2305" spans="1:10" hidden="1" x14ac:dyDescent="0.2">
      <c r="A2305" s="110" t="s">
        <v>16803</v>
      </c>
      <c r="D2305" s="107" t="s">
        <v>7348</v>
      </c>
      <c r="E2305" s="107" t="e">
        <f t="shared" si="35"/>
        <v>#VALUE!</v>
      </c>
      <c r="F2305" s="107" t="s">
        <v>13306</v>
      </c>
      <c r="G2305" s="107" t="s">
        <v>12849</v>
      </c>
      <c r="H2305" s="107" t="s">
        <v>12892</v>
      </c>
      <c r="I2305" s="107" t="s">
        <v>15726</v>
      </c>
      <c r="J2305" s="109">
        <v>37300</v>
      </c>
    </row>
    <row r="2306" spans="1:10" hidden="1" x14ac:dyDescent="0.2">
      <c r="A2306" s="110" t="s">
        <v>16803</v>
      </c>
      <c r="D2306" s="107" t="s">
        <v>7349</v>
      </c>
      <c r="E2306" s="107" t="e">
        <f t="shared" ref="E2306:E2369" si="36">VALUE(D2306)</f>
        <v>#VALUE!</v>
      </c>
      <c r="F2306" s="107" t="s">
        <v>13306</v>
      </c>
      <c r="G2306" s="107" t="s">
        <v>12849</v>
      </c>
      <c r="H2306" s="107" t="s">
        <v>12892</v>
      </c>
      <c r="I2306" s="107" t="s">
        <v>15728</v>
      </c>
      <c r="J2306" s="109">
        <v>37300</v>
      </c>
    </row>
    <row r="2307" spans="1:10" hidden="1" x14ac:dyDescent="0.2">
      <c r="A2307" s="110" t="s">
        <v>16803</v>
      </c>
      <c r="D2307" s="107" t="s">
        <v>7350</v>
      </c>
      <c r="E2307" s="107" t="e">
        <f t="shared" si="36"/>
        <v>#VALUE!</v>
      </c>
      <c r="F2307" s="107" t="s">
        <v>13306</v>
      </c>
      <c r="G2307" s="107" t="s">
        <v>12849</v>
      </c>
      <c r="H2307" s="107" t="s">
        <v>12892</v>
      </c>
      <c r="I2307" s="107" t="s">
        <v>15730</v>
      </c>
      <c r="J2307" s="109">
        <v>37300</v>
      </c>
    </row>
    <row r="2308" spans="1:10" hidden="1" x14ac:dyDescent="0.2">
      <c r="A2308" s="110" t="s">
        <v>16803</v>
      </c>
      <c r="D2308" s="107" t="s">
        <v>7351</v>
      </c>
      <c r="E2308" s="107" t="e">
        <f t="shared" si="36"/>
        <v>#VALUE!</v>
      </c>
      <c r="F2308" s="107" t="s">
        <v>13306</v>
      </c>
      <c r="G2308" s="107" t="s">
        <v>12849</v>
      </c>
      <c r="H2308" s="107" t="s">
        <v>12892</v>
      </c>
      <c r="I2308" s="107" t="s">
        <v>15734</v>
      </c>
      <c r="J2308" s="109">
        <v>37300</v>
      </c>
    </row>
    <row r="2309" spans="1:10" hidden="1" x14ac:dyDescent="0.2">
      <c r="A2309" s="110" t="s">
        <v>16803</v>
      </c>
      <c r="D2309" s="107" t="s">
        <v>7352</v>
      </c>
      <c r="E2309" s="107" t="e">
        <f t="shared" si="36"/>
        <v>#VALUE!</v>
      </c>
      <c r="F2309" s="107" t="s">
        <v>13306</v>
      </c>
      <c r="G2309" s="107" t="s">
        <v>12849</v>
      </c>
      <c r="H2309" s="107" t="s">
        <v>12892</v>
      </c>
      <c r="I2309" s="107" t="s">
        <v>15736</v>
      </c>
      <c r="J2309" s="109">
        <v>37300</v>
      </c>
    </row>
    <row r="2310" spans="1:10" hidden="1" x14ac:dyDescent="0.2">
      <c r="A2310" s="110" t="s">
        <v>16803</v>
      </c>
      <c r="D2310" s="107" t="s">
        <v>7353</v>
      </c>
      <c r="E2310" s="107" t="e">
        <f t="shared" si="36"/>
        <v>#VALUE!</v>
      </c>
      <c r="F2310" s="107" t="s">
        <v>13306</v>
      </c>
      <c r="G2310" s="107" t="s">
        <v>12849</v>
      </c>
      <c r="H2310" s="107" t="s">
        <v>12892</v>
      </c>
      <c r="I2310" s="107" t="s">
        <v>15738</v>
      </c>
      <c r="J2310" s="109">
        <v>37300</v>
      </c>
    </row>
    <row r="2311" spans="1:10" hidden="1" x14ac:dyDescent="0.2">
      <c r="A2311" s="110" t="s">
        <v>16803</v>
      </c>
      <c r="D2311" s="107" t="s">
        <v>7354</v>
      </c>
      <c r="E2311" s="107" t="e">
        <f t="shared" si="36"/>
        <v>#VALUE!</v>
      </c>
      <c r="F2311" s="107" t="s">
        <v>13306</v>
      </c>
      <c r="G2311" s="107" t="s">
        <v>12849</v>
      </c>
      <c r="H2311" s="107" t="s">
        <v>12892</v>
      </c>
      <c r="I2311" s="107" t="s">
        <v>15742</v>
      </c>
      <c r="J2311" s="109">
        <v>37300</v>
      </c>
    </row>
    <row r="2312" spans="1:10" hidden="1" x14ac:dyDescent="0.2">
      <c r="A2312" s="110" t="s">
        <v>16803</v>
      </c>
      <c r="D2312" s="107" t="s">
        <v>7355</v>
      </c>
      <c r="E2312" s="107" t="e">
        <f t="shared" si="36"/>
        <v>#VALUE!</v>
      </c>
      <c r="F2312" s="107" t="s">
        <v>13306</v>
      </c>
      <c r="G2312" s="107" t="s">
        <v>12849</v>
      </c>
      <c r="H2312" s="107" t="s">
        <v>12892</v>
      </c>
      <c r="I2312" s="107" t="s">
        <v>15744</v>
      </c>
      <c r="J2312" s="109">
        <v>37300</v>
      </c>
    </row>
    <row r="2313" spans="1:10" hidden="1" x14ac:dyDescent="0.2">
      <c r="A2313" s="110" t="s">
        <v>16803</v>
      </c>
      <c r="D2313" s="107" t="s">
        <v>7356</v>
      </c>
      <c r="E2313" s="107" t="e">
        <f t="shared" si="36"/>
        <v>#VALUE!</v>
      </c>
      <c r="F2313" s="107" t="s">
        <v>13306</v>
      </c>
      <c r="G2313" s="107" t="s">
        <v>12849</v>
      </c>
      <c r="H2313" s="107" t="s">
        <v>12892</v>
      </c>
      <c r="I2313" s="107" t="s">
        <v>15746</v>
      </c>
      <c r="J2313" s="109">
        <v>37300</v>
      </c>
    </row>
    <row r="2314" spans="1:10" hidden="1" x14ac:dyDescent="0.2">
      <c r="A2314" s="110" t="s">
        <v>16803</v>
      </c>
      <c r="D2314" s="107" t="s">
        <v>7357</v>
      </c>
      <c r="E2314" s="107" t="e">
        <f t="shared" si="36"/>
        <v>#VALUE!</v>
      </c>
      <c r="F2314" s="107" t="s">
        <v>13306</v>
      </c>
      <c r="G2314" s="107" t="s">
        <v>12849</v>
      </c>
      <c r="H2314" s="107" t="s">
        <v>12892</v>
      </c>
      <c r="I2314" s="107" t="s">
        <v>15750</v>
      </c>
      <c r="J2314" s="109">
        <v>37300</v>
      </c>
    </row>
    <row r="2315" spans="1:10" hidden="1" x14ac:dyDescent="0.2">
      <c r="A2315" s="110" t="s">
        <v>16803</v>
      </c>
      <c r="D2315" s="107" t="s">
        <v>7358</v>
      </c>
      <c r="E2315" s="107" t="e">
        <f t="shared" si="36"/>
        <v>#VALUE!</v>
      </c>
      <c r="F2315" s="107" t="s">
        <v>13306</v>
      </c>
      <c r="G2315" s="107" t="s">
        <v>12849</v>
      </c>
      <c r="H2315" s="107" t="s">
        <v>12892</v>
      </c>
      <c r="I2315" s="107" t="s">
        <v>15752</v>
      </c>
      <c r="J2315" s="109">
        <v>37300</v>
      </c>
    </row>
    <row r="2316" spans="1:10" hidden="1" x14ac:dyDescent="0.2">
      <c r="A2316" s="110" t="s">
        <v>16803</v>
      </c>
      <c r="D2316" s="107" t="s">
        <v>7359</v>
      </c>
      <c r="E2316" s="107" t="e">
        <f t="shared" si="36"/>
        <v>#VALUE!</v>
      </c>
      <c r="F2316" s="107" t="s">
        <v>13306</v>
      </c>
      <c r="G2316" s="107" t="s">
        <v>12849</v>
      </c>
      <c r="H2316" s="107" t="s">
        <v>12892</v>
      </c>
      <c r="I2316" s="107" t="s">
        <v>15754</v>
      </c>
      <c r="J2316" s="109">
        <v>37300</v>
      </c>
    </row>
    <row r="2317" spans="1:10" hidden="1" x14ac:dyDescent="0.2">
      <c r="A2317" s="110" t="s">
        <v>16803</v>
      </c>
      <c r="D2317" s="107" t="s">
        <v>7360</v>
      </c>
      <c r="E2317" s="107" t="e">
        <f t="shared" si="36"/>
        <v>#VALUE!</v>
      </c>
      <c r="F2317" s="107" t="s">
        <v>13306</v>
      </c>
      <c r="G2317" s="107" t="s">
        <v>12849</v>
      </c>
      <c r="H2317" s="107" t="s">
        <v>12892</v>
      </c>
      <c r="I2317" s="107" t="s">
        <v>15758</v>
      </c>
      <c r="J2317" s="109">
        <v>37300</v>
      </c>
    </row>
    <row r="2318" spans="1:10" hidden="1" x14ac:dyDescent="0.2">
      <c r="A2318" s="110" t="s">
        <v>16803</v>
      </c>
      <c r="D2318" s="107" t="s">
        <v>7361</v>
      </c>
      <c r="E2318" s="107" t="e">
        <f t="shared" si="36"/>
        <v>#VALUE!</v>
      </c>
      <c r="F2318" s="107" t="s">
        <v>13306</v>
      </c>
      <c r="G2318" s="107" t="s">
        <v>12849</v>
      </c>
      <c r="H2318" s="107" t="s">
        <v>12905</v>
      </c>
      <c r="I2318" s="107" t="s">
        <v>12957</v>
      </c>
      <c r="J2318" s="109">
        <v>37300</v>
      </c>
    </row>
    <row r="2319" spans="1:10" hidden="1" x14ac:dyDescent="0.2">
      <c r="A2319" s="110" t="s">
        <v>16803</v>
      </c>
      <c r="D2319" s="107" t="s">
        <v>7362</v>
      </c>
      <c r="E2319" s="107" t="e">
        <f t="shared" si="36"/>
        <v>#VALUE!</v>
      </c>
      <c r="F2319" s="107" t="s">
        <v>13306</v>
      </c>
      <c r="G2319" s="107" t="s">
        <v>12849</v>
      </c>
      <c r="H2319" s="107" t="s">
        <v>12905</v>
      </c>
      <c r="I2319" s="107" t="s">
        <v>12959</v>
      </c>
      <c r="J2319" s="109">
        <v>37300</v>
      </c>
    </row>
    <row r="2320" spans="1:10" hidden="1" x14ac:dyDescent="0.2">
      <c r="A2320" s="110" t="s">
        <v>16803</v>
      </c>
      <c r="D2320" s="107" t="s">
        <v>7363</v>
      </c>
      <c r="E2320" s="107" t="e">
        <f t="shared" si="36"/>
        <v>#VALUE!</v>
      </c>
      <c r="F2320" s="107" t="s">
        <v>13306</v>
      </c>
      <c r="G2320" s="107" t="s">
        <v>12849</v>
      </c>
      <c r="H2320" s="107" t="s">
        <v>12905</v>
      </c>
      <c r="I2320" s="107" t="s">
        <v>12963</v>
      </c>
      <c r="J2320" s="109">
        <v>37300</v>
      </c>
    </row>
    <row r="2321" spans="1:10" hidden="1" x14ac:dyDescent="0.2">
      <c r="A2321" s="110" t="s">
        <v>16803</v>
      </c>
      <c r="D2321" s="107" t="s">
        <v>7364</v>
      </c>
      <c r="E2321" s="107" t="e">
        <f t="shared" si="36"/>
        <v>#VALUE!</v>
      </c>
      <c r="F2321" s="107" t="s">
        <v>13306</v>
      </c>
      <c r="G2321" s="107" t="s">
        <v>12849</v>
      </c>
      <c r="H2321" s="107" t="s">
        <v>12905</v>
      </c>
      <c r="I2321" s="107" t="s">
        <v>12965</v>
      </c>
      <c r="J2321" s="109">
        <v>37300</v>
      </c>
    </row>
    <row r="2322" spans="1:10" hidden="1" x14ac:dyDescent="0.2">
      <c r="A2322" s="110" t="s">
        <v>16803</v>
      </c>
      <c r="D2322" s="107" t="s">
        <v>7365</v>
      </c>
      <c r="E2322" s="107" t="e">
        <f t="shared" si="36"/>
        <v>#VALUE!</v>
      </c>
      <c r="F2322" s="107" t="s">
        <v>13306</v>
      </c>
      <c r="G2322" s="107" t="s">
        <v>12849</v>
      </c>
      <c r="H2322" s="107" t="s">
        <v>12905</v>
      </c>
      <c r="I2322" s="107" t="s">
        <v>12967</v>
      </c>
      <c r="J2322" s="109">
        <v>37300</v>
      </c>
    </row>
    <row r="2323" spans="1:10" hidden="1" x14ac:dyDescent="0.2">
      <c r="A2323" s="110" t="s">
        <v>16803</v>
      </c>
      <c r="D2323" s="107" t="s">
        <v>7366</v>
      </c>
      <c r="E2323" s="107" t="e">
        <f t="shared" si="36"/>
        <v>#VALUE!</v>
      </c>
      <c r="F2323" s="107" t="s">
        <v>13306</v>
      </c>
      <c r="G2323" s="107" t="s">
        <v>12849</v>
      </c>
      <c r="H2323" s="107" t="s">
        <v>12905</v>
      </c>
      <c r="I2323" s="107" t="s">
        <v>12971</v>
      </c>
      <c r="J2323" s="109">
        <v>37300</v>
      </c>
    </row>
    <row r="2324" spans="1:10" hidden="1" x14ac:dyDescent="0.2">
      <c r="A2324" s="110" t="s">
        <v>16803</v>
      </c>
      <c r="D2324" s="107" t="s">
        <v>7367</v>
      </c>
      <c r="E2324" s="107" t="e">
        <f t="shared" si="36"/>
        <v>#VALUE!</v>
      </c>
      <c r="F2324" s="107" t="s">
        <v>13306</v>
      </c>
      <c r="G2324" s="107" t="s">
        <v>12849</v>
      </c>
      <c r="H2324" s="107" t="s">
        <v>12905</v>
      </c>
      <c r="I2324" s="107" t="s">
        <v>12973</v>
      </c>
      <c r="J2324" s="109">
        <v>37300</v>
      </c>
    </row>
    <row r="2325" spans="1:10" hidden="1" x14ac:dyDescent="0.2">
      <c r="A2325" s="110" t="s">
        <v>16803</v>
      </c>
      <c r="D2325" s="107" t="s">
        <v>7368</v>
      </c>
      <c r="E2325" s="107" t="e">
        <f t="shared" si="36"/>
        <v>#VALUE!</v>
      </c>
      <c r="F2325" s="107" t="s">
        <v>13306</v>
      </c>
      <c r="G2325" s="107" t="s">
        <v>12849</v>
      </c>
      <c r="H2325" s="107" t="s">
        <v>12905</v>
      </c>
      <c r="I2325" s="107" t="s">
        <v>12982</v>
      </c>
      <c r="J2325" s="109">
        <v>37300</v>
      </c>
    </row>
    <row r="2326" spans="1:10" hidden="1" x14ac:dyDescent="0.2">
      <c r="A2326" s="110" t="s">
        <v>16803</v>
      </c>
      <c r="D2326" s="107" t="s">
        <v>7369</v>
      </c>
      <c r="E2326" s="107" t="e">
        <f t="shared" si="36"/>
        <v>#VALUE!</v>
      </c>
      <c r="F2326" s="107" t="s">
        <v>13306</v>
      </c>
      <c r="G2326" s="107" t="s">
        <v>12849</v>
      </c>
      <c r="H2326" s="107" t="s">
        <v>12905</v>
      </c>
      <c r="I2326" s="107" t="s">
        <v>12986</v>
      </c>
      <c r="J2326" s="109">
        <v>37300</v>
      </c>
    </row>
    <row r="2327" spans="1:10" hidden="1" x14ac:dyDescent="0.2">
      <c r="A2327" s="110" t="s">
        <v>16803</v>
      </c>
      <c r="D2327" s="107" t="s">
        <v>7370</v>
      </c>
      <c r="E2327" s="107" t="e">
        <f t="shared" si="36"/>
        <v>#VALUE!</v>
      </c>
      <c r="F2327" s="107" t="s">
        <v>13306</v>
      </c>
      <c r="G2327" s="107" t="s">
        <v>12849</v>
      </c>
      <c r="H2327" s="107" t="s">
        <v>12905</v>
      </c>
      <c r="I2327" s="107" t="s">
        <v>12988</v>
      </c>
      <c r="J2327" s="109">
        <v>37300</v>
      </c>
    </row>
    <row r="2328" spans="1:10" hidden="1" x14ac:dyDescent="0.2">
      <c r="A2328" s="110" t="s">
        <v>16803</v>
      </c>
      <c r="D2328" s="107" t="s">
        <v>7371</v>
      </c>
      <c r="E2328" s="107" t="e">
        <f t="shared" si="36"/>
        <v>#VALUE!</v>
      </c>
      <c r="F2328" s="107" t="s">
        <v>13306</v>
      </c>
      <c r="G2328" s="107" t="s">
        <v>12849</v>
      </c>
      <c r="H2328" s="107" t="s">
        <v>12905</v>
      </c>
      <c r="I2328" s="107" t="s">
        <v>12990</v>
      </c>
      <c r="J2328" s="109">
        <v>37300</v>
      </c>
    </row>
    <row r="2329" spans="1:10" hidden="1" x14ac:dyDescent="0.2">
      <c r="A2329" s="110" t="s">
        <v>16803</v>
      </c>
      <c r="D2329" s="107" t="s">
        <v>7372</v>
      </c>
      <c r="E2329" s="107" t="e">
        <f t="shared" si="36"/>
        <v>#VALUE!</v>
      </c>
      <c r="F2329" s="107" t="s">
        <v>13306</v>
      </c>
      <c r="G2329" s="107" t="s">
        <v>12849</v>
      </c>
      <c r="H2329" s="107" t="s">
        <v>12905</v>
      </c>
      <c r="I2329" s="107" t="s">
        <v>12994</v>
      </c>
      <c r="J2329" s="109">
        <v>37300</v>
      </c>
    </row>
    <row r="2330" spans="1:10" hidden="1" x14ac:dyDescent="0.2">
      <c r="A2330" s="110" t="s">
        <v>16803</v>
      </c>
      <c r="D2330" s="107" t="s">
        <v>7373</v>
      </c>
      <c r="E2330" s="107" t="e">
        <f t="shared" si="36"/>
        <v>#VALUE!</v>
      </c>
      <c r="F2330" s="107" t="s">
        <v>13306</v>
      </c>
      <c r="G2330" s="107" t="s">
        <v>12849</v>
      </c>
      <c r="H2330" s="107" t="s">
        <v>12905</v>
      </c>
      <c r="I2330" s="107" t="s">
        <v>12996</v>
      </c>
      <c r="J2330" s="109">
        <v>37300</v>
      </c>
    </row>
    <row r="2331" spans="1:10" hidden="1" x14ac:dyDescent="0.2">
      <c r="A2331" s="110" t="s">
        <v>16803</v>
      </c>
      <c r="D2331" s="107" t="s">
        <v>7374</v>
      </c>
      <c r="E2331" s="107" t="e">
        <f t="shared" si="36"/>
        <v>#VALUE!</v>
      </c>
      <c r="F2331" s="107" t="s">
        <v>13306</v>
      </c>
      <c r="G2331" s="107" t="s">
        <v>12849</v>
      </c>
      <c r="H2331" s="107" t="s">
        <v>12905</v>
      </c>
      <c r="I2331" s="107" t="s">
        <v>12998</v>
      </c>
      <c r="J2331" s="109">
        <v>37300</v>
      </c>
    </row>
    <row r="2332" spans="1:10" hidden="1" x14ac:dyDescent="0.2">
      <c r="A2332" s="110" t="s">
        <v>16803</v>
      </c>
      <c r="D2332" s="107" t="s">
        <v>7375</v>
      </c>
      <c r="E2332" s="107" t="e">
        <f t="shared" si="36"/>
        <v>#VALUE!</v>
      </c>
      <c r="F2332" s="107" t="s">
        <v>13306</v>
      </c>
      <c r="G2332" s="107" t="s">
        <v>12849</v>
      </c>
      <c r="H2332" s="107" t="s">
        <v>12905</v>
      </c>
      <c r="I2332" s="107" t="s">
        <v>13002</v>
      </c>
      <c r="J2332" s="109">
        <v>37300</v>
      </c>
    </row>
    <row r="2333" spans="1:10" hidden="1" x14ac:dyDescent="0.2">
      <c r="A2333" s="110" t="s">
        <v>16803</v>
      </c>
      <c r="D2333" s="107" t="s">
        <v>7376</v>
      </c>
      <c r="E2333" s="107" t="e">
        <f t="shared" si="36"/>
        <v>#VALUE!</v>
      </c>
      <c r="F2333" s="107" t="s">
        <v>13306</v>
      </c>
      <c r="G2333" s="107" t="s">
        <v>12849</v>
      </c>
      <c r="H2333" s="107" t="s">
        <v>12905</v>
      </c>
      <c r="I2333" s="107" t="s">
        <v>13004</v>
      </c>
      <c r="J2333" s="109">
        <v>37300</v>
      </c>
    </row>
    <row r="2334" spans="1:10" hidden="1" x14ac:dyDescent="0.2">
      <c r="A2334" s="110" t="s">
        <v>16803</v>
      </c>
      <c r="D2334" s="107" t="s">
        <v>7377</v>
      </c>
      <c r="E2334" s="107" t="e">
        <f t="shared" si="36"/>
        <v>#VALUE!</v>
      </c>
      <c r="F2334" s="107" t="s">
        <v>13306</v>
      </c>
      <c r="G2334" s="107" t="s">
        <v>12849</v>
      </c>
      <c r="H2334" s="107" t="s">
        <v>12905</v>
      </c>
      <c r="I2334" s="107" t="s">
        <v>13006</v>
      </c>
      <c r="J2334" s="109">
        <v>37300</v>
      </c>
    </row>
    <row r="2335" spans="1:10" hidden="1" x14ac:dyDescent="0.2">
      <c r="A2335" s="110" t="s">
        <v>16803</v>
      </c>
      <c r="D2335" s="107" t="s">
        <v>7378</v>
      </c>
      <c r="E2335" s="107" t="e">
        <f t="shared" si="36"/>
        <v>#VALUE!</v>
      </c>
      <c r="F2335" s="107" t="s">
        <v>13306</v>
      </c>
      <c r="G2335" s="107" t="s">
        <v>12849</v>
      </c>
      <c r="H2335" s="107" t="s">
        <v>12905</v>
      </c>
      <c r="I2335" s="107" t="s">
        <v>15710</v>
      </c>
      <c r="J2335" s="109">
        <v>37300</v>
      </c>
    </row>
    <row r="2336" spans="1:10" hidden="1" x14ac:dyDescent="0.2">
      <c r="A2336" s="110" t="s">
        <v>16803</v>
      </c>
      <c r="D2336" s="107" t="s">
        <v>7379</v>
      </c>
      <c r="E2336" s="107" t="e">
        <f t="shared" si="36"/>
        <v>#VALUE!</v>
      </c>
      <c r="F2336" s="107" t="s">
        <v>13306</v>
      </c>
      <c r="G2336" s="107" t="s">
        <v>12849</v>
      </c>
      <c r="H2336" s="107" t="s">
        <v>12905</v>
      </c>
      <c r="I2336" s="107" t="s">
        <v>15712</v>
      </c>
      <c r="J2336" s="109">
        <v>37300</v>
      </c>
    </row>
    <row r="2337" spans="1:10" hidden="1" x14ac:dyDescent="0.2">
      <c r="A2337" s="110" t="s">
        <v>16803</v>
      </c>
      <c r="D2337" s="107" t="s">
        <v>7380</v>
      </c>
      <c r="E2337" s="107" t="e">
        <f t="shared" si="36"/>
        <v>#VALUE!</v>
      </c>
      <c r="F2337" s="107" t="s">
        <v>13306</v>
      </c>
      <c r="G2337" s="107" t="s">
        <v>12849</v>
      </c>
      <c r="H2337" s="107" t="s">
        <v>12905</v>
      </c>
      <c r="I2337" s="107" t="s">
        <v>15714</v>
      </c>
      <c r="J2337" s="109">
        <v>37300</v>
      </c>
    </row>
    <row r="2338" spans="1:10" hidden="1" x14ac:dyDescent="0.2">
      <c r="A2338" s="110" t="s">
        <v>16803</v>
      </c>
      <c r="D2338" s="107" t="s">
        <v>7381</v>
      </c>
      <c r="E2338" s="107" t="e">
        <f t="shared" si="36"/>
        <v>#VALUE!</v>
      </c>
      <c r="F2338" s="107" t="s">
        <v>13306</v>
      </c>
      <c r="G2338" s="107" t="s">
        <v>12849</v>
      </c>
      <c r="H2338" s="107" t="s">
        <v>12905</v>
      </c>
      <c r="I2338" s="107" t="s">
        <v>15718</v>
      </c>
      <c r="J2338" s="109">
        <v>37300</v>
      </c>
    </row>
    <row r="2339" spans="1:10" hidden="1" x14ac:dyDescent="0.2">
      <c r="A2339" s="110" t="s">
        <v>16803</v>
      </c>
      <c r="D2339" s="107" t="s">
        <v>7382</v>
      </c>
      <c r="E2339" s="107" t="e">
        <f t="shared" si="36"/>
        <v>#VALUE!</v>
      </c>
      <c r="F2339" s="107" t="s">
        <v>13306</v>
      </c>
      <c r="G2339" s="107" t="s">
        <v>12849</v>
      </c>
      <c r="H2339" s="107" t="s">
        <v>12905</v>
      </c>
      <c r="I2339" s="107" t="s">
        <v>15720</v>
      </c>
      <c r="J2339" s="109">
        <v>37300</v>
      </c>
    </row>
    <row r="2340" spans="1:10" hidden="1" x14ac:dyDescent="0.2">
      <c r="A2340" s="110" t="s">
        <v>16803</v>
      </c>
      <c r="D2340" s="107" t="s">
        <v>7383</v>
      </c>
      <c r="E2340" s="107" t="e">
        <f t="shared" si="36"/>
        <v>#VALUE!</v>
      </c>
      <c r="F2340" s="107" t="s">
        <v>13306</v>
      </c>
      <c r="G2340" s="107" t="s">
        <v>12849</v>
      </c>
      <c r="H2340" s="107" t="s">
        <v>12905</v>
      </c>
      <c r="I2340" s="107" t="s">
        <v>15722</v>
      </c>
      <c r="J2340" s="109">
        <v>37300</v>
      </c>
    </row>
    <row r="2341" spans="1:10" hidden="1" x14ac:dyDescent="0.2">
      <c r="A2341" s="110" t="s">
        <v>16803</v>
      </c>
      <c r="D2341" s="107" t="s">
        <v>7384</v>
      </c>
      <c r="E2341" s="107" t="e">
        <f t="shared" si="36"/>
        <v>#VALUE!</v>
      </c>
      <c r="F2341" s="107" t="s">
        <v>13306</v>
      </c>
      <c r="G2341" s="107" t="s">
        <v>12849</v>
      </c>
      <c r="H2341" s="107" t="s">
        <v>12905</v>
      </c>
      <c r="I2341" s="107" t="s">
        <v>15726</v>
      </c>
      <c r="J2341" s="109">
        <v>37300</v>
      </c>
    </row>
    <row r="2342" spans="1:10" hidden="1" x14ac:dyDescent="0.2">
      <c r="A2342" s="110" t="s">
        <v>16803</v>
      </c>
      <c r="D2342" s="107" t="s">
        <v>7385</v>
      </c>
      <c r="E2342" s="107" t="e">
        <f t="shared" si="36"/>
        <v>#VALUE!</v>
      </c>
      <c r="F2342" s="107" t="s">
        <v>13306</v>
      </c>
      <c r="G2342" s="107" t="s">
        <v>12849</v>
      </c>
      <c r="H2342" s="107" t="s">
        <v>12905</v>
      </c>
      <c r="I2342" s="107" t="s">
        <v>15728</v>
      </c>
      <c r="J2342" s="109">
        <v>37300</v>
      </c>
    </row>
    <row r="2343" spans="1:10" hidden="1" x14ac:dyDescent="0.2">
      <c r="A2343" s="110" t="s">
        <v>16803</v>
      </c>
      <c r="D2343" s="107" t="s">
        <v>7386</v>
      </c>
      <c r="E2343" s="107" t="e">
        <f t="shared" si="36"/>
        <v>#VALUE!</v>
      </c>
      <c r="F2343" s="107" t="s">
        <v>13306</v>
      </c>
      <c r="G2343" s="107" t="s">
        <v>12849</v>
      </c>
      <c r="H2343" s="107" t="s">
        <v>12905</v>
      </c>
      <c r="I2343" s="107" t="s">
        <v>15730</v>
      </c>
      <c r="J2343" s="109">
        <v>37300</v>
      </c>
    </row>
    <row r="2344" spans="1:10" hidden="1" x14ac:dyDescent="0.2">
      <c r="A2344" s="110" t="s">
        <v>16803</v>
      </c>
      <c r="D2344" s="107" t="s">
        <v>7387</v>
      </c>
      <c r="E2344" s="107" t="e">
        <f t="shared" si="36"/>
        <v>#VALUE!</v>
      </c>
      <c r="F2344" s="107" t="s">
        <v>13306</v>
      </c>
      <c r="G2344" s="107" t="s">
        <v>12849</v>
      </c>
      <c r="H2344" s="107" t="s">
        <v>12905</v>
      </c>
      <c r="I2344" s="107" t="s">
        <v>15734</v>
      </c>
      <c r="J2344" s="109">
        <v>37300</v>
      </c>
    </row>
    <row r="2345" spans="1:10" hidden="1" x14ac:dyDescent="0.2">
      <c r="A2345" s="110" t="s">
        <v>16803</v>
      </c>
      <c r="D2345" s="107" t="s">
        <v>7388</v>
      </c>
      <c r="E2345" s="107" t="e">
        <f t="shared" si="36"/>
        <v>#VALUE!</v>
      </c>
      <c r="F2345" s="107" t="s">
        <v>13306</v>
      </c>
      <c r="G2345" s="107" t="s">
        <v>12849</v>
      </c>
      <c r="H2345" s="107" t="s">
        <v>12905</v>
      </c>
      <c r="I2345" s="107" t="s">
        <v>15736</v>
      </c>
      <c r="J2345" s="109">
        <v>37300</v>
      </c>
    </row>
    <row r="2346" spans="1:10" hidden="1" x14ac:dyDescent="0.2">
      <c r="A2346" s="110" t="s">
        <v>16803</v>
      </c>
      <c r="D2346" s="107" t="s">
        <v>7389</v>
      </c>
      <c r="E2346" s="107" t="e">
        <f t="shared" si="36"/>
        <v>#VALUE!</v>
      </c>
      <c r="F2346" s="107" t="s">
        <v>13306</v>
      </c>
      <c r="G2346" s="107" t="s">
        <v>12849</v>
      </c>
      <c r="H2346" s="107" t="s">
        <v>12905</v>
      </c>
      <c r="I2346" s="107" t="s">
        <v>15738</v>
      </c>
      <c r="J2346" s="109">
        <v>37300</v>
      </c>
    </row>
    <row r="2347" spans="1:10" hidden="1" x14ac:dyDescent="0.2">
      <c r="A2347" s="110" t="s">
        <v>16803</v>
      </c>
      <c r="D2347" s="107" t="s">
        <v>7390</v>
      </c>
      <c r="E2347" s="107" t="e">
        <f t="shared" si="36"/>
        <v>#VALUE!</v>
      </c>
      <c r="F2347" s="107" t="s">
        <v>13306</v>
      </c>
      <c r="G2347" s="107" t="s">
        <v>12849</v>
      </c>
      <c r="H2347" s="107" t="s">
        <v>12905</v>
      </c>
      <c r="I2347" s="107" t="s">
        <v>15742</v>
      </c>
      <c r="J2347" s="109">
        <v>37300</v>
      </c>
    </row>
    <row r="2348" spans="1:10" hidden="1" x14ac:dyDescent="0.2">
      <c r="A2348" s="110" t="s">
        <v>16803</v>
      </c>
      <c r="D2348" s="107" t="s">
        <v>7391</v>
      </c>
      <c r="E2348" s="107" t="e">
        <f t="shared" si="36"/>
        <v>#VALUE!</v>
      </c>
      <c r="F2348" s="107" t="s">
        <v>13306</v>
      </c>
      <c r="G2348" s="107" t="s">
        <v>12849</v>
      </c>
      <c r="H2348" s="107" t="s">
        <v>12905</v>
      </c>
      <c r="I2348" s="107" t="s">
        <v>15744</v>
      </c>
      <c r="J2348" s="109">
        <v>37300</v>
      </c>
    </row>
    <row r="2349" spans="1:10" hidden="1" x14ac:dyDescent="0.2">
      <c r="A2349" s="110" t="s">
        <v>16803</v>
      </c>
      <c r="D2349" s="107" t="s">
        <v>7392</v>
      </c>
      <c r="E2349" s="107" t="e">
        <f t="shared" si="36"/>
        <v>#VALUE!</v>
      </c>
      <c r="F2349" s="107" t="s">
        <v>13306</v>
      </c>
      <c r="G2349" s="107" t="s">
        <v>12849</v>
      </c>
      <c r="H2349" s="107" t="s">
        <v>12905</v>
      </c>
      <c r="I2349" s="107" t="s">
        <v>15746</v>
      </c>
      <c r="J2349" s="109">
        <v>37300</v>
      </c>
    </row>
    <row r="2350" spans="1:10" hidden="1" x14ac:dyDescent="0.2">
      <c r="A2350" s="110" t="s">
        <v>16803</v>
      </c>
      <c r="D2350" s="107" t="s">
        <v>7393</v>
      </c>
      <c r="E2350" s="107" t="e">
        <f t="shared" si="36"/>
        <v>#VALUE!</v>
      </c>
      <c r="F2350" s="107" t="s">
        <v>13306</v>
      </c>
      <c r="G2350" s="107" t="s">
        <v>12849</v>
      </c>
      <c r="H2350" s="107" t="s">
        <v>12905</v>
      </c>
      <c r="I2350" s="107" t="s">
        <v>15750</v>
      </c>
      <c r="J2350" s="109">
        <v>37300</v>
      </c>
    </row>
    <row r="2351" spans="1:10" hidden="1" x14ac:dyDescent="0.2">
      <c r="A2351" s="110" t="s">
        <v>16803</v>
      </c>
      <c r="D2351" s="107" t="s">
        <v>7394</v>
      </c>
      <c r="E2351" s="107" t="e">
        <f t="shared" si="36"/>
        <v>#VALUE!</v>
      </c>
      <c r="F2351" s="107" t="s">
        <v>13306</v>
      </c>
      <c r="G2351" s="107" t="s">
        <v>12849</v>
      </c>
      <c r="H2351" s="107" t="s">
        <v>12905</v>
      </c>
      <c r="I2351" s="107" t="s">
        <v>15752</v>
      </c>
      <c r="J2351" s="109">
        <v>37300</v>
      </c>
    </row>
    <row r="2352" spans="1:10" hidden="1" x14ac:dyDescent="0.2">
      <c r="A2352" s="110" t="s">
        <v>16803</v>
      </c>
      <c r="D2352" s="107" t="s">
        <v>7395</v>
      </c>
      <c r="E2352" s="107" t="e">
        <f t="shared" si="36"/>
        <v>#VALUE!</v>
      </c>
      <c r="F2352" s="107" t="s">
        <v>13306</v>
      </c>
      <c r="G2352" s="107" t="s">
        <v>12849</v>
      </c>
      <c r="H2352" s="107" t="s">
        <v>12905</v>
      </c>
      <c r="I2352" s="107" t="s">
        <v>15754</v>
      </c>
      <c r="J2352" s="109">
        <v>37300</v>
      </c>
    </row>
    <row r="2353" spans="1:10" hidden="1" x14ac:dyDescent="0.2">
      <c r="A2353" s="110" t="s">
        <v>16803</v>
      </c>
      <c r="D2353" s="107" t="s">
        <v>7396</v>
      </c>
      <c r="E2353" s="107" t="e">
        <f t="shared" si="36"/>
        <v>#VALUE!</v>
      </c>
      <c r="F2353" s="107" t="s">
        <v>13306</v>
      </c>
      <c r="G2353" s="107" t="s">
        <v>12849</v>
      </c>
      <c r="H2353" s="107" t="s">
        <v>12905</v>
      </c>
      <c r="I2353" s="107" t="s">
        <v>15758</v>
      </c>
      <c r="J2353" s="109">
        <v>37300</v>
      </c>
    </row>
    <row r="2354" spans="1:10" hidden="1" x14ac:dyDescent="0.2">
      <c r="A2354" s="110" t="s">
        <v>16803</v>
      </c>
      <c r="D2354" s="107" t="s">
        <v>7397</v>
      </c>
      <c r="E2354" s="107" t="e">
        <f t="shared" si="36"/>
        <v>#VALUE!</v>
      </c>
      <c r="F2354" s="107" t="s">
        <v>13306</v>
      </c>
      <c r="G2354" s="107" t="s">
        <v>12849</v>
      </c>
      <c r="H2354" s="107" t="s">
        <v>12918</v>
      </c>
      <c r="I2354" s="107" t="s">
        <v>12957</v>
      </c>
      <c r="J2354" s="109">
        <v>37300</v>
      </c>
    </row>
    <row r="2355" spans="1:10" hidden="1" x14ac:dyDescent="0.2">
      <c r="A2355" s="110" t="s">
        <v>16803</v>
      </c>
      <c r="D2355" s="107" t="s">
        <v>7398</v>
      </c>
      <c r="E2355" s="107" t="e">
        <f t="shared" si="36"/>
        <v>#VALUE!</v>
      </c>
      <c r="F2355" s="107" t="s">
        <v>13306</v>
      </c>
      <c r="G2355" s="107" t="s">
        <v>12849</v>
      </c>
      <c r="H2355" s="107" t="s">
        <v>12918</v>
      </c>
      <c r="I2355" s="107" t="s">
        <v>12959</v>
      </c>
      <c r="J2355" s="109">
        <v>37300</v>
      </c>
    </row>
    <row r="2356" spans="1:10" hidden="1" x14ac:dyDescent="0.2">
      <c r="A2356" s="110" t="s">
        <v>16803</v>
      </c>
      <c r="D2356" s="107" t="s">
        <v>7399</v>
      </c>
      <c r="E2356" s="107" t="e">
        <f t="shared" si="36"/>
        <v>#VALUE!</v>
      </c>
      <c r="F2356" s="107" t="s">
        <v>13306</v>
      </c>
      <c r="G2356" s="107" t="s">
        <v>12849</v>
      </c>
      <c r="H2356" s="107" t="s">
        <v>12918</v>
      </c>
      <c r="I2356" s="107" t="s">
        <v>12963</v>
      </c>
      <c r="J2356" s="109">
        <v>37300</v>
      </c>
    </row>
    <row r="2357" spans="1:10" hidden="1" x14ac:dyDescent="0.2">
      <c r="A2357" s="110" t="s">
        <v>16803</v>
      </c>
      <c r="D2357" s="107" t="s">
        <v>7400</v>
      </c>
      <c r="E2357" s="107" t="e">
        <f t="shared" si="36"/>
        <v>#VALUE!</v>
      </c>
      <c r="F2357" s="107" t="s">
        <v>13306</v>
      </c>
      <c r="G2357" s="107" t="s">
        <v>12849</v>
      </c>
      <c r="H2357" s="107" t="s">
        <v>12918</v>
      </c>
      <c r="I2357" s="107" t="s">
        <v>12965</v>
      </c>
      <c r="J2357" s="109">
        <v>37300</v>
      </c>
    </row>
    <row r="2358" spans="1:10" hidden="1" x14ac:dyDescent="0.2">
      <c r="A2358" s="110" t="s">
        <v>16803</v>
      </c>
      <c r="D2358" s="107" t="s">
        <v>7401</v>
      </c>
      <c r="E2358" s="107" t="e">
        <f t="shared" si="36"/>
        <v>#VALUE!</v>
      </c>
      <c r="F2358" s="107" t="s">
        <v>13306</v>
      </c>
      <c r="G2358" s="107" t="s">
        <v>12849</v>
      </c>
      <c r="H2358" s="107" t="s">
        <v>12918</v>
      </c>
      <c r="I2358" s="107" t="s">
        <v>12967</v>
      </c>
      <c r="J2358" s="109">
        <v>37300</v>
      </c>
    </row>
    <row r="2359" spans="1:10" hidden="1" x14ac:dyDescent="0.2">
      <c r="A2359" s="110" t="s">
        <v>16803</v>
      </c>
      <c r="D2359" s="107" t="s">
        <v>7402</v>
      </c>
      <c r="E2359" s="107" t="e">
        <f t="shared" si="36"/>
        <v>#VALUE!</v>
      </c>
      <c r="F2359" s="107" t="s">
        <v>13306</v>
      </c>
      <c r="G2359" s="107" t="s">
        <v>12849</v>
      </c>
      <c r="H2359" s="107" t="s">
        <v>12918</v>
      </c>
      <c r="I2359" s="107" t="s">
        <v>12971</v>
      </c>
      <c r="J2359" s="109">
        <v>37300</v>
      </c>
    </row>
    <row r="2360" spans="1:10" hidden="1" x14ac:dyDescent="0.2">
      <c r="A2360" s="110" t="s">
        <v>16803</v>
      </c>
      <c r="D2360" s="107" t="s">
        <v>7403</v>
      </c>
      <c r="E2360" s="107" t="e">
        <f t="shared" si="36"/>
        <v>#VALUE!</v>
      </c>
      <c r="F2360" s="107" t="s">
        <v>13306</v>
      </c>
      <c r="G2360" s="107" t="s">
        <v>12849</v>
      </c>
      <c r="H2360" s="107" t="s">
        <v>12918</v>
      </c>
      <c r="I2360" s="107" t="s">
        <v>12973</v>
      </c>
      <c r="J2360" s="109">
        <v>37300</v>
      </c>
    </row>
    <row r="2361" spans="1:10" hidden="1" x14ac:dyDescent="0.2">
      <c r="A2361" s="110" t="s">
        <v>16803</v>
      </c>
      <c r="D2361" s="107" t="s">
        <v>7404</v>
      </c>
      <c r="E2361" s="107" t="e">
        <f t="shared" si="36"/>
        <v>#VALUE!</v>
      </c>
      <c r="F2361" s="107" t="s">
        <v>13306</v>
      </c>
      <c r="G2361" s="107" t="s">
        <v>12849</v>
      </c>
      <c r="H2361" s="107" t="s">
        <v>12918</v>
      </c>
      <c r="I2361" s="107" t="s">
        <v>12982</v>
      </c>
      <c r="J2361" s="109">
        <v>37300</v>
      </c>
    </row>
    <row r="2362" spans="1:10" hidden="1" x14ac:dyDescent="0.2">
      <c r="A2362" s="110" t="s">
        <v>16803</v>
      </c>
      <c r="D2362" s="107" t="s">
        <v>7405</v>
      </c>
      <c r="E2362" s="107" t="e">
        <f t="shared" si="36"/>
        <v>#VALUE!</v>
      </c>
      <c r="F2362" s="107" t="s">
        <v>13306</v>
      </c>
      <c r="G2362" s="107" t="s">
        <v>12849</v>
      </c>
      <c r="H2362" s="107" t="s">
        <v>12918</v>
      </c>
      <c r="I2362" s="107" t="s">
        <v>12986</v>
      </c>
      <c r="J2362" s="109">
        <v>37300</v>
      </c>
    </row>
    <row r="2363" spans="1:10" hidden="1" x14ac:dyDescent="0.2">
      <c r="A2363" s="110" t="s">
        <v>16803</v>
      </c>
      <c r="D2363" s="107" t="s">
        <v>7406</v>
      </c>
      <c r="E2363" s="107" t="e">
        <f t="shared" si="36"/>
        <v>#VALUE!</v>
      </c>
      <c r="F2363" s="107" t="s">
        <v>13306</v>
      </c>
      <c r="G2363" s="107" t="s">
        <v>12849</v>
      </c>
      <c r="H2363" s="107" t="s">
        <v>12918</v>
      </c>
      <c r="I2363" s="107" t="s">
        <v>12988</v>
      </c>
      <c r="J2363" s="109">
        <v>37300</v>
      </c>
    </row>
    <row r="2364" spans="1:10" hidden="1" x14ac:dyDescent="0.2">
      <c r="A2364" s="110" t="s">
        <v>16803</v>
      </c>
      <c r="D2364" s="107" t="s">
        <v>7407</v>
      </c>
      <c r="E2364" s="107" t="e">
        <f t="shared" si="36"/>
        <v>#VALUE!</v>
      </c>
      <c r="F2364" s="107" t="s">
        <v>13306</v>
      </c>
      <c r="G2364" s="107" t="s">
        <v>12849</v>
      </c>
      <c r="H2364" s="107" t="s">
        <v>12918</v>
      </c>
      <c r="I2364" s="107" t="s">
        <v>12990</v>
      </c>
      <c r="J2364" s="109">
        <v>37300</v>
      </c>
    </row>
    <row r="2365" spans="1:10" hidden="1" x14ac:dyDescent="0.2">
      <c r="A2365" s="110" t="s">
        <v>16803</v>
      </c>
      <c r="D2365" s="107" t="s">
        <v>7408</v>
      </c>
      <c r="E2365" s="107" t="e">
        <f t="shared" si="36"/>
        <v>#VALUE!</v>
      </c>
      <c r="F2365" s="107" t="s">
        <v>13306</v>
      </c>
      <c r="G2365" s="107" t="s">
        <v>12849</v>
      </c>
      <c r="H2365" s="107" t="s">
        <v>12918</v>
      </c>
      <c r="I2365" s="107" t="s">
        <v>12994</v>
      </c>
      <c r="J2365" s="109">
        <v>37300</v>
      </c>
    </row>
    <row r="2366" spans="1:10" hidden="1" x14ac:dyDescent="0.2">
      <c r="A2366" s="110" t="s">
        <v>16803</v>
      </c>
      <c r="D2366" s="107" t="s">
        <v>7409</v>
      </c>
      <c r="E2366" s="107" t="e">
        <f t="shared" si="36"/>
        <v>#VALUE!</v>
      </c>
      <c r="F2366" s="107" t="s">
        <v>13306</v>
      </c>
      <c r="G2366" s="107" t="s">
        <v>12849</v>
      </c>
      <c r="H2366" s="107" t="s">
        <v>12918</v>
      </c>
      <c r="I2366" s="107" t="s">
        <v>12996</v>
      </c>
      <c r="J2366" s="109">
        <v>37300</v>
      </c>
    </row>
    <row r="2367" spans="1:10" hidden="1" x14ac:dyDescent="0.2">
      <c r="A2367" s="110" t="s">
        <v>16803</v>
      </c>
      <c r="D2367" s="107" t="s">
        <v>7410</v>
      </c>
      <c r="E2367" s="107" t="e">
        <f t="shared" si="36"/>
        <v>#VALUE!</v>
      </c>
      <c r="F2367" s="107" t="s">
        <v>13306</v>
      </c>
      <c r="G2367" s="107" t="s">
        <v>12849</v>
      </c>
      <c r="H2367" s="107" t="s">
        <v>12918</v>
      </c>
      <c r="I2367" s="107" t="s">
        <v>12998</v>
      </c>
      <c r="J2367" s="109">
        <v>37300</v>
      </c>
    </row>
    <row r="2368" spans="1:10" hidden="1" x14ac:dyDescent="0.2">
      <c r="A2368" s="110" t="s">
        <v>16803</v>
      </c>
      <c r="D2368" s="107" t="s">
        <v>7411</v>
      </c>
      <c r="E2368" s="107" t="e">
        <f t="shared" si="36"/>
        <v>#VALUE!</v>
      </c>
      <c r="F2368" s="107" t="s">
        <v>13306</v>
      </c>
      <c r="G2368" s="107" t="s">
        <v>12849</v>
      </c>
      <c r="H2368" s="107" t="s">
        <v>12918</v>
      </c>
      <c r="I2368" s="107" t="s">
        <v>13002</v>
      </c>
      <c r="J2368" s="109">
        <v>37300</v>
      </c>
    </row>
    <row r="2369" spans="1:10" hidden="1" x14ac:dyDescent="0.2">
      <c r="A2369" s="110" t="s">
        <v>16803</v>
      </c>
      <c r="D2369" s="107" t="s">
        <v>7412</v>
      </c>
      <c r="E2369" s="107" t="e">
        <f t="shared" si="36"/>
        <v>#VALUE!</v>
      </c>
      <c r="F2369" s="107" t="s">
        <v>13306</v>
      </c>
      <c r="G2369" s="107" t="s">
        <v>12849</v>
      </c>
      <c r="H2369" s="107" t="s">
        <v>12918</v>
      </c>
      <c r="I2369" s="107" t="s">
        <v>13004</v>
      </c>
      <c r="J2369" s="109">
        <v>37300</v>
      </c>
    </row>
    <row r="2370" spans="1:10" hidden="1" x14ac:dyDescent="0.2">
      <c r="A2370" s="110" t="s">
        <v>16803</v>
      </c>
      <c r="D2370" s="107" t="s">
        <v>7413</v>
      </c>
      <c r="E2370" s="107" t="e">
        <f t="shared" ref="E2370:E2433" si="37">VALUE(D2370)</f>
        <v>#VALUE!</v>
      </c>
      <c r="F2370" s="107" t="s">
        <v>13306</v>
      </c>
      <c r="G2370" s="107" t="s">
        <v>12849</v>
      </c>
      <c r="H2370" s="107" t="s">
        <v>12918</v>
      </c>
      <c r="I2370" s="107" t="s">
        <v>13006</v>
      </c>
      <c r="J2370" s="109">
        <v>37300</v>
      </c>
    </row>
    <row r="2371" spans="1:10" hidden="1" x14ac:dyDescent="0.2">
      <c r="A2371" s="110" t="s">
        <v>16803</v>
      </c>
      <c r="D2371" s="107" t="s">
        <v>7414</v>
      </c>
      <c r="E2371" s="107" t="e">
        <f t="shared" si="37"/>
        <v>#VALUE!</v>
      </c>
      <c r="F2371" s="107" t="s">
        <v>13306</v>
      </c>
      <c r="G2371" s="107" t="s">
        <v>12849</v>
      </c>
      <c r="H2371" s="107" t="s">
        <v>12918</v>
      </c>
      <c r="I2371" s="107" t="s">
        <v>15710</v>
      </c>
      <c r="J2371" s="109">
        <v>37300</v>
      </c>
    </row>
    <row r="2372" spans="1:10" hidden="1" x14ac:dyDescent="0.2">
      <c r="A2372" s="110" t="s">
        <v>16803</v>
      </c>
      <c r="D2372" s="107" t="s">
        <v>7415</v>
      </c>
      <c r="E2372" s="107" t="e">
        <f t="shared" si="37"/>
        <v>#VALUE!</v>
      </c>
      <c r="F2372" s="107" t="s">
        <v>13306</v>
      </c>
      <c r="G2372" s="107" t="s">
        <v>12849</v>
      </c>
      <c r="H2372" s="107" t="s">
        <v>12918</v>
      </c>
      <c r="I2372" s="107" t="s">
        <v>15712</v>
      </c>
      <c r="J2372" s="109">
        <v>37300</v>
      </c>
    </row>
    <row r="2373" spans="1:10" hidden="1" x14ac:dyDescent="0.2">
      <c r="A2373" s="110" t="s">
        <v>16803</v>
      </c>
      <c r="D2373" s="107" t="s">
        <v>7416</v>
      </c>
      <c r="E2373" s="107" t="e">
        <f t="shared" si="37"/>
        <v>#VALUE!</v>
      </c>
      <c r="F2373" s="107" t="s">
        <v>13306</v>
      </c>
      <c r="G2373" s="107" t="s">
        <v>12849</v>
      </c>
      <c r="H2373" s="107" t="s">
        <v>12918</v>
      </c>
      <c r="I2373" s="107" t="s">
        <v>15714</v>
      </c>
      <c r="J2373" s="109">
        <v>37300</v>
      </c>
    </row>
    <row r="2374" spans="1:10" hidden="1" x14ac:dyDescent="0.2">
      <c r="A2374" s="110" t="s">
        <v>16803</v>
      </c>
      <c r="D2374" s="107" t="s">
        <v>7417</v>
      </c>
      <c r="E2374" s="107" t="e">
        <f t="shared" si="37"/>
        <v>#VALUE!</v>
      </c>
      <c r="F2374" s="107" t="s">
        <v>13306</v>
      </c>
      <c r="G2374" s="107" t="s">
        <v>12849</v>
      </c>
      <c r="H2374" s="107" t="s">
        <v>12918</v>
      </c>
      <c r="I2374" s="107" t="s">
        <v>15718</v>
      </c>
      <c r="J2374" s="109">
        <v>37300</v>
      </c>
    </row>
    <row r="2375" spans="1:10" hidden="1" x14ac:dyDescent="0.2">
      <c r="A2375" s="110" t="s">
        <v>16803</v>
      </c>
      <c r="D2375" s="107" t="s">
        <v>7418</v>
      </c>
      <c r="E2375" s="107" t="e">
        <f t="shared" si="37"/>
        <v>#VALUE!</v>
      </c>
      <c r="F2375" s="107" t="s">
        <v>13306</v>
      </c>
      <c r="G2375" s="107" t="s">
        <v>12849</v>
      </c>
      <c r="H2375" s="107" t="s">
        <v>12918</v>
      </c>
      <c r="I2375" s="107" t="s">
        <v>15720</v>
      </c>
      <c r="J2375" s="109">
        <v>37300</v>
      </c>
    </row>
    <row r="2376" spans="1:10" hidden="1" x14ac:dyDescent="0.2">
      <c r="A2376" s="110" t="s">
        <v>16803</v>
      </c>
      <c r="D2376" s="107" t="s">
        <v>7419</v>
      </c>
      <c r="E2376" s="107" t="e">
        <f t="shared" si="37"/>
        <v>#VALUE!</v>
      </c>
      <c r="F2376" s="107" t="s">
        <v>13306</v>
      </c>
      <c r="G2376" s="107" t="s">
        <v>12849</v>
      </c>
      <c r="H2376" s="107" t="s">
        <v>12918</v>
      </c>
      <c r="I2376" s="107" t="s">
        <v>15722</v>
      </c>
      <c r="J2376" s="109">
        <v>37300</v>
      </c>
    </row>
    <row r="2377" spans="1:10" hidden="1" x14ac:dyDescent="0.2">
      <c r="A2377" s="110" t="s">
        <v>16803</v>
      </c>
      <c r="D2377" s="107" t="s">
        <v>7420</v>
      </c>
      <c r="E2377" s="107" t="e">
        <f t="shared" si="37"/>
        <v>#VALUE!</v>
      </c>
      <c r="F2377" s="107" t="s">
        <v>13306</v>
      </c>
      <c r="G2377" s="107" t="s">
        <v>12849</v>
      </c>
      <c r="H2377" s="107" t="s">
        <v>12918</v>
      </c>
      <c r="I2377" s="107" t="s">
        <v>15726</v>
      </c>
      <c r="J2377" s="109">
        <v>37300</v>
      </c>
    </row>
    <row r="2378" spans="1:10" hidden="1" x14ac:dyDescent="0.2">
      <c r="A2378" s="110" t="s">
        <v>16803</v>
      </c>
      <c r="D2378" s="107" t="s">
        <v>7421</v>
      </c>
      <c r="E2378" s="107" t="e">
        <f t="shared" si="37"/>
        <v>#VALUE!</v>
      </c>
      <c r="F2378" s="107" t="s">
        <v>13306</v>
      </c>
      <c r="G2378" s="107" t="s">
        <v>12849</v>
      </c>
      <c r="H2378" s="107" t="s">
        <v>12918</v>
      </c>
      <c r="I2378" s="107" t="s">
        <v>15728</v>
      </c>
      <c r="J2378" s="109">
        <v>37300</v>
      </c>
    </row>
    <row r="2379" spans="1:10" hidden="1" x14ac:dyDescent="0.2">
      <c r="A2379" s="110" t="s">
        <v>16803</v>
      </c>
      <c r="D2379" s="107" t="s">
        <v>7422</v>
      </c>
      <c r="E2379" s="107" t="e">
        <f t="shared" si="37"/>
        <v>#VALUE!</v>
      </c>
      <c r="F2379" s="107" t="s">
        <v>13306</v>
      </c>
      <c r="G2379" s="107" t="s">
        <v>12849</v>
      </c>
      <c r="H2379" s="107" t="s">
        <v>12918</v>
      </c>
      <c r="I2379" s="107" t="s">
        <v>15730</v>
      </c>
      <c r="J2379" s="109">
        <v>37300</v>
      </c>
    </row>
    <row r="2380" spans="1:10" hidden="1" x14ac:dyDescent="0.2">
      <c r="A2380" s="110" t="s">
        <v>16803</v>
      </c>
      <c r="D2380" s="107" t="s">
        <v>7423</v>
      </c>
      <c r="E2380" s="107" t="e">
        <f t="shared" si="37"/>
        <v>#VALUE!</v>
      </c>
      <c r="F2380" s="107" t="s">
        <v>13306</v>
      </c>
      <c r="G2380" s="107" t="s">
        <v>12849</v>
      </c>
      <c r="H2380" s="107" t="s">
        <v>12918</v>
      </c>
      <c r="I2380" s="107" t="s">
        <v>15734</v>
      </c>
      <c r="J2380" s="109">
        <v>37300</v>
      </c>
    </row>
    <row r="2381" spans="1:10" hidden="1" x14ac:dyDescent="0.2">
      <c r="A2381" s="110" t="s">
        <v>16803</v>
      </c>
      <c r="D2381" s="107" t="s">
        <v>7424</v>
      </c>
      <c r="E2381" s="107" t="e">
        <f t="shared" si="37"/>
        <v>#VALUE!</v>
      </c>
      <c r="F2381" s="107" t="s">
        <v>13306</v>
      </c>
      <c r="G2381" s="107" t="s">
        <v>12849</v>
      </c>
      <c r="H2381" s="107" t="s">
        <v>12918</v>
      </c>
      <c r="I2381" s="107" t="s">
        <v>15736</v>
      </c>
      <c r="J2381" s="109">
        <v>37300</v>
      </c>
    </row>
    <row r="2382" spans="1:10" hidden="1" x14ac:dyDescent="0.2">
      <c r="A2382" s="110" t="s">
        <v>16803</v>
      </c>
      <c r="D2382" s="107" t="s">
        <v>7425</v>
      </c>
      <c r="E2382" s="107" t="e">
        <f t="shared" si="37"/>
        <v>#VALUE!</v>
      </c>
      <c r="F2382" s="107" t="s">
        <v>13306</v>
      </c>
      <c r="G2382" s="107" t="s">
        <v>12849</v>
      </c>
      <c r="H2382" s="107" t="s">
        <v>12918</v>
      </c>
      <c r="I2382" s="107" t="s">
        <v>15738</v>
      </c>
      <c r="J2382" s="109">
        <v>37300</v>
      </c>
    </row>
    <row r="2383" spans="1:10" hidden="1" x14ac:dyDescent="0.2">
      <c r="A2383" s="110" t="s">
        <v>16803</v>
      </c>
      <c r="D2383" s="107" t="s">
        <v>7426</v>
      </c>
      <c r="E2383" s="107" t="e">
        <f t="shared" si="37"/>
        <v>#VALUE!</v>
      </c>
      <c r="F2383" s="107" t="s">
        <v>13306</v>
      </c>
      <c r="G2383" s="107" t="s">
        <v>12849</v>
      </c>
      <c r="H2383" s="107" t="s">
        <v>12918</v>
      </c>
      <c r="I2383" s="107" t="s">
        <v>15742</v>
      </c>
      <c r="J2383" s="109">
        <v>37300</v>
      </c>
    </row>
    <row r="2384" spans="1:10" hidden="1" x14ac:dyDescent="0.2">
      <c r="A2384" s="110" t="s">
        <v>16803</v>
      </c>
      <c r="D2384" s="107" t="s">
        <v>7427</v>
      </c>
      <c r="E2384" s="107" t="e">
        <f t="shared" si="37"/>
        <v>#VALUE!</v>
      </c>
      <c r="F2384" s="107" t="s">
        <v>13306</v>
      </c>
      <c r="G2384" s="107" t="s">
        <v>12849</v>
      </c>
      <c r="H2384" s="107" t="s">
        <v>12918</v>
      </c>
      <c r="I2384" s="107" t="s">
        <v>15744</v>
      </c>
      <c r="J2384" s="109">
        <v>37300</v>
      </c>
    </row>
    <row r="2385" spans="1:10" hidden="1" x14ac:dyDescent="0.2">
      <c r="A2385" s="110" t="s">
        <v>16803</v>
      </c>
      <c r="D2385" s="107" t="s">
        <v>7428</v>
      </c>
      <c r="E2385" s="107" t="e">
        <f t="shared" si="37"/>
        <v>#VALUE!</v>
      </c>
      <c r="F2385" s="107" t="s">
        <v>13306</v>
      </c>
      <c r="G2385" s="107" t="s">
        <v>12849</v>
      </c>
      <c r="H2385" s="107" t="s">
        <v>12918</v>
      </c>
      <c r="I2385" s="107" t="s">
        <v>15746</v>
      </c>
      <c r="J2385" s="109">
        <v>37300</v>
      </c>
    </row>
    <row r="2386" spans="1:10" hidden="1" x14ac:dyDescent="0.2">
      <c r="A2386" s="110" t="s">
        <v>16803</v>
      </c>
      <c r="D2386" s="107" t="s">
        <v>7429</v>
      </c>
      <c r="E2386" s="107" t="e">
        <f t="shared" si="37"/>
        <v>#VALUE!</v>
      </c>
      <c r="F2386" s="107" t="s">
        <v>13306</v>
      </c>
      <c r="G2386" s="107" t="s">
        <v>12849</v>
      </c>
      <c r="H2386" s="107" t="s">
        <v>12918</v>
      </c>
      <c r="I2386" s="107" t="s">
        <v>15750</v>
      </c>
      <c r="J2386" s="109">
        <v>37300</v>
      </c>
    </row>
    <row r="2387" spans="1:10" hidden="1" x14ac:dyDescent="0.2">
      <c r="A2387" s="110" t="s">
        <v>16803</v>
      </c>
      <c r="D2387" s="107" t="s">
        <v>7430</v>
      </c>
      <c r="E2387" s="107" t="e">
        <f t="shared" si="37"/>
        <v>#VALUE!</v>
      </c>
      <c r="F2387" s="107" t="s">
        <v>13306</v>
      </c>
      <c r="G2387" s="107" t="s">
        <v>12849</v>
      </c>
      <c r="H2387" s="107" t="s">
        <v>12918</v>
      </c>
      <c r="I2387" s="107" t="s">
        <v>15752</v>
      </c>
      <c r="J2387" s="109">
        <v>37300</v>
      </c>
    </row>
    <row r="2388" spans="1:10" hidden="1" x14ac:dyDescent="0.2">
      <c r="A2388" s="110" t="s">
        <v>16803</v>
      </c>
      <c r="D2388" s="107" t="s">
        <v>7431</v>
      </c>
      <c r="E2388" s="107" t="e">
        <f t="shared" si="37"/>
        <v>#VALUE!</v>
      </c>
      <c r="F2388" s="107" t="s">
        <v>13306</v>
      </c>
      <c r="G2388" s="107" t="s">
        <v>12849</v>
      </c>
      <c r="H2388" s="107" t="s">
        <v>12918</v>
      </c>
      <c r="I2388" s="107" t="s">
        <v>15754</v>
      </c>
      <c r="J2388" s="109">
        <v>37300</v>
      </c>
    </row>
    <row r="2389" spans="1:10" hidden="1" x14ac:dyDescent="0.2">
      <c r="A2389" s="110" t="s">
        <v>16803</v>
      </c>
      <c r="D2389" s="107" t="s">
        <v>7432</v>
      </c>
      <c r="E2389" s="107" t="e">
        <f t="shared" si="37"/>
        <v>#VALUE!</v>
      </c>
      <c r="F2389" s="107" t="s">
        <v>13306</v>
      </c>
      <c r="G2389" s="107" t="s">
        <v>12849</v>
      </c>
      <c r="H2389" s="107" t="s">
        <v>12918</v>
      </c>
      <c r="I2389" s="107" t="s">
        <v>15758</v>
      </c>
      <c r="J2389" s="109">
        <v>37300</v>
      </c>
    </row>
    <row r="2390" spans="1:10" hidden="1" x14ac:dyDescent="0.2">
      <c r="A2390" s="110" t="s">
        <v>16803</v>
      </c>
      <c r="D2390" s="107" t="s">
        <v>7433</v>
      </c>
      <c r="E2390" s="107" t="e">
        <f t="shared" si="37"/>
        <v>#VALUE!</v>
      </c>
      <c r="F2390" s="107" t="s">
        <v>13306</v>
      </c>
      <c r="G2390" s="107" t="s">
        <v>12849</v>
      </c>
      <c r="H2390" s="107" t="s">
        <v>12931</v>
      </c>
      <c r="I2390" s="107" t="s">
        <v>12957</v>
      </c>
      <c r="J2390" s="109">
        <v>37300</v>
      </c>
    </row>
    <row r="2391" spans="1:10" hidden="1" x14ac:dyDescent="0.2">
      <c r="A2391" s="110" t="s">
        <v>16803</v>
      </c>
      <c r="D2391" s="107" t="s">
        <v>7434</v>
      </c>
      <c r="E2391" s="107" t="e">
        <f t="shared" si="37"/>
        <v>#VALUE!</v>
      </c>
      <c r="F2391" s="107" t="s">
        <v>13306</v>
      </c>
      <c r="G2391" s="107" t="s">
        <v>12849</v>
      </c>
      <c r="H2391" s="107" t="s">
        <v>12931</v>
      </c>
      <c r="I2391" s="107" t="s">
        <v>12959</v>
      </c>
      <c r="J2391" s="109">
        <v>37300</v>
      </c>
    </row>
    <row r="2392" spans="1:10" hidden="1" x14ac:dyDescent="0.2">
      <c r="A2392" s="110" t="s">
        <v>16803</v>
      </c>
      <c r="D2392" s="107" t="s">
        <v>7435</v>
      </c>
      <c r="E2392" s="107" t="e">
        <f t="shared" si="37"/>
        <v>#VALUE!</v>
      </c>
      <c r="F2392" s="107" t="s">
        <v>13306</v>
      </c>
      <c r="G2392" s="107" t="s">
        <v>12849</v>
      </c>
      <c r="H2392" s="107" t="s">
        <v>12931</v>
      </c>
      <c r="I2392" s="107" t="s">
        <v>12963</v>
      </c>
      <c r="J2392" s="109">
        <v>37300</v>
      </c>
    </row>
    <row r="2393" spans="1:10" hidden="1" x14ac:dyDescent="0.2">
      <c r="A2393" s="110" t="s">
        <v>16803</v>
      </c>
      <c r="D2393" s="107" t="s">
        <v>7436</v>
      </c>
      <c r="E2393" s="107" t="e">
        <f t="shared" si="37"/>
        <v>#VALUE!</v>
      </c>
      <c r="F2393" s="107" t="s">
        <v>13306</v>
      </c>
      <c r="G2393" s="107" t="s">
        <v>12849</v>
      </c>
      <c r="H2393" s="107" t="s">
        <v>12931</v>
      </c>
      <c r="I2393" s="107" t="s">
        <v>12965</v>
      </c>
      <c r="J2393" s="109">
        <v>37300</v>
      </c>
    </row>
    <row r="2394" spans="1:10" hidden="1" x14ac:dyDescent="0.2">
      <c r="A2394" s="110" t="s">
        <v>16803</v>
      </c>
      <c r="D2394" s="107" t="s">
        <v>7437</v>
      </c>
      <c r="E2394" s="107" t="e">
        <f t="shared" si="37"/>
        <v>#VALUE!</v>
      </c>
      <c r="F2394" s="107" t="s">
        <v>13306</v>
      </c>
      <c r="G2394" s="107" t="s">
        <v>12849</v>
      </c>
      <c r="H2394" s="107" t="s">
        <v>12931</v>
      </c>
      <c r="I2394" s="107" t="s">
        <v>12967</v>
      </c>
      <c r="J2394" s="109">
        <v>37300</v>
      </c>
    </row>
    <row r="2395" spans="1:10" hidden="1" x14ac:dyDescent="0.2">
      <c r="A2395" s="110" t="s">
        <v>16803</v>
      </c>
      <c r="D2395" s="107" t="s">
        <v>7438</v>
      </c>
      <c r="E2395" s="107" t="e">
        <f t="shared" si="37"/>
        <v>#VALUE!</v>
      </c>
      <c r="F2395" s="107" t="s">
        <v>13306</v>
      </c>
      <c r="G2395" s="107" t="s">
        <v>12849</v>
      </c>
      <c r="H2395" s="107" t="s">
        <v>12931</v>
      </c>
      <c r="I2395" s="107" t="s">
        <v>12971</v>
      </c>
      <c r="J2395" s="109">
        <v>37300</v>
      </c>
    </row>
    <row r="2396" spans="1:10" hidden="1" x14ac:dyDescent="0.2">
      <c r="A2396" s="110" t="s">
        <v>16803</v>
      </c>
      <c r="D2396" s="107" t="s">
        <v>7439</v>
      </c>
      <c r="E2396" s="107" t="e">
        <f t="shared" si="37"/>
        <v>#VALUE!</v>
      </c>
      <c r="F2396" s="107" t="s">
        <v>13306</v>
      </c>
      <c r="G2396" s="107" t="s">
        <v>12849</v>
      </c>
      <c r="H2396" s="107" t="s">
        <v>12931</v>
      </c>
      <c r="I2396" s="107" t="s">
        <v>12973</v>
      </c>
      <c r="J2396" s="109">
        <v>37300</v>
      </c>
    </row>
    <row r="2397" spans="1:10" hidden="1" x14ac:dyDescent="0.2">
      <c r="A2397" s="110" t="s">
        <v>16803</v>
      </c>
      <c r="D2397" s="107" t="s">
        <v>7440</v>
      </c>
      <c r="E2397" s="107" t="e">
        <f t="shared" si="37"/>
        <v>#VALUE!</v>
      </c>
      <c r="F2397" s="107" t="s">
        <v>13306</v>
      </c>
      <c r="G2397" s="107" t="s">
        <v>12849</v>
      </c>
      <c r="H2397" s="107" t="s">
        <v>12931</v>
      </c>
      <c r="I2397" s="107" t="s">
        <v>12982</v>
      </c>
      <c r="J2397" s="109">
        <v>37300</v>
      </c>
    </row>
    <row r="2398" spans="1:10" hidden="1" x14ac:dyDescent="0.2">
      <c r="A2398" s="110" t="s">
        <v>16803</v>
      </c>
      <c r="D2398" s="107" t="s">
        <v>7441</v>
      </c>
      <c r="E2398" s="107" t="e">
        <f t="shared" si="37"/>
        <v>#VALUE!</v>
      </c>
      <c r="F2398" s="107" t="s">
        <v>13306</v>
      </c>
      <c r="G2398" s="107" t="s">
        <v>12849</v>
      </c>
      <c r="H2398" s="107" t="s">
        <v>12931</v>
      </c>
      <c r="I2398" s="107" t="s">
        <v>12986</v>
      </c>
      <c r="J2398" s="109">
        <v>37300</v>
      </c>
    </row>
    <row r="2399" spans="1:10" hidden="1" x14ac:dyDescent="0.2">
      <c r="A2399" s="110" t="s">
        <v>16803</v>
      </c>
      <c r="D2399" s="107" t="s">
        <v>7442</v>
      </c>
      <c r="E2399" s="107" t="e">
        <f t="shared" si="37"/>
        <v>#VALUE!</v>
      </c>
      <c r="F2399" s="107" t="s">
        <v>13306</v>
      </c>
      <c r="G2399" s="107" t="s">
        <v>12849</v>
      </c>
      <c r="H2399" s="107" t="s">
        <v>12931</v>
      </c>
      <c r="I2399" s="107" t="s">
        <v>12988</v>
      </c>
      <c r="J2399" s="109">
        <v>37300</v>
      </c>
    </row>
    <row r="2400" spans="1:10" hidden="1" x14ac:dyDescent="0.2">
      <c r="A2400" s="110" t="s">
        <v>16803</v>
      </c>
      <c r="D2400" s="107" t="s">
        <v>7443</v>
      </c>
      <c r="E2400" s="107" t="e">
        <f t="shared" si="37"/>
        <v>#VALUE!</v>
      </c>
      <c r="F2400" s="107" t="s">
        <v>13306</v>
      </c>
      <c r="G2400" s="107" t="s">
        <v>12849</v>
      </c>
      <c r="H2400" s="107" t="s">
        <v>12931</v>
      </c>
      <c r="I2400" s="107" t="s">
        <v>12990</v>
      </c>
      <c r="J2400" s="109">
        <v>37300</v>
      </c>
    </row>
    <row r="2401" spans="1:10" hidden="1" x14ac:dyDescent="0.2">
      <c r="A2401" s="110" t="s">
        <v>16803</v>
      </c>
      <c r="D2401" s="107" t="s">
        <v>7444</v>
      </c>
      <c r="E2401" s="107" t="e">
        <f t="shared" si="37"/>
        <v>#VALUE!</v>
      </c>
      <c r="F2401" s="107" t="s">
        <v>13306</v>
      </c>
      <c r="G2401" s="107" t="s">
        <v>12849</v>
      </c>
      <c r="H2401" s="107" t="s">
        <v>12931</v>
      </c>
      <c r="I2401" s="107" t="s">
        <v>12994</v>
      </c>
      <c r="J2401" s="109">
        <v>37300</v>
      </c>
    </row>
    <row r="2402" spans="1:10" hidden="1" x14ac:dyDescent="0.2">
      <c r="A2402" s="110" t="s">
        <v>16803</v>
      </c>
      <c r="D2402" s="107" t="s">
        <v>7445</v>
      </c>
      <c r="E2402" s="107" t="e">
        <f t="shared" si="37"/>
        <v>#VALUE!</v>
      </c>
      <c r="F2402" s="107" t="s">
        <v>13306</v>
      </c>
      <c r="G2402" s="107" t="s">
        <v>12849</v>
      </c>
      <c r="H2402" s="107" t="s">
        <v>12931</v>
      </c>
      <c r="I2402" s="107" t="s">
        <v>12996</v>
      </c>
      <c r="J2402" s="109">
        <v>37300</v>
      </c>
    </row>
    <row r="2403" spans="1:10" hidden="1" x14ac:dyDescent="0.2">
      <c r="A2403" s="110" t="s">
        <v>16803</v>
      </c>
      <c r="D2403" s="107" t="s">
        <v>7446</v>
      </c>
      <c r="E2403" s="107" t="e">
        <f t="shared" si="37"/>
        <v>#VALUE!</v>
      </c>
      <c r="F2403" s="107" t="s">
        <v>13306</v>
      </c>
      <c r="G2403" s="107" t="s">
        <v>12849</v>
      </c>
      <c r="H2403" s="107" t="s">
        <v>12931</v>
      </c>
      <c r="I2403" s="107" t="s">
        <v>12998</v>
      </c>
      <c r="J2403" s="109">
        <v>37300</v>
      </c>
    </row>
    <row r="2404" spans="1:10" hidden="1" x14ac:dyDescent="0.2">
      <c r="A2404" s="110" t="s">
        <v>16803</v>
      </c>
      <c r="D2404" s="107" t="s">
        <v>7447</v>
      </c>
      <c r="E2404" s="107" t="e">
        <f t="shared" si="37"/>
        <v>#VALUE!</v>
      </c>
      <c r="F2404" s="107" t="s">
        <v>13306</v>
      </c>
      <c r="G2404" s="107" t="s">
        <v>12849</v>
      </c>
      <c r="H2404" s="107" t="s">
        <v>12931</v>
      </c>
      <c r="I2404" s="107" t="s">
        <v>13002</v>
      </c>
      <c r="J2404" s="109">
        <v>37300</v>
      </c>
    </row>
    <row r="2405" spans="1:10" hidden="1" x14ac:dyDescent="0.2">
      <c r="A2405" s="110" t="s">
        <v>16803</v>
      </c>
      <c r="D2405" s="107" t="s">
        <v>7448</v>
      </c>
      <c r="E2405" s="107" t="e">
        <f t="shared" si="37"/>
        <v>#VALUE!</v>
      </c>
      <c r="F2405" s="107" t="s">
        <v>13306</v>
      </c>
      <c r="G2405" s="107" t="s">
        <v>12849</v>
      </c>
      <c r="H2405" s="107" t="s">
        <v>12931</v>
      </c>
      <c r="I2405" s="107" t="s">
        <v>13004</v>
      </c>
      <c r="J2405" s="109">
        <v>37300</v>
      </c>
    </row>
    <row r="2406" spans="1:10" hidden="1" x14ac:dyDescent="0.2">
      <c r="A2406" s="110" t="s">
        <v>16803</v>
      </c>
      <c r="D2406" s="107" t="s">
        <v>7449</v>
      </c>
      <c r="E2406" s="107" t="e">
        <f t="shared" si="37"/>
        <v>#VALUE!</v>
      </c>
      <c r="F2406" s="107" t="s">
        <v>13306</v>
      </c>
      <c r="G2406" s="107" t="s">
        <v>12849</v>
      </c>
      <c r="H2406" s="107" t="s">
        <v>12931</v>
      </c>
      <c r="I2406" s="107" t="s">
        <v>13006</v>
      </c>
      <c r="J2406" s="109">
        <v>37300</v>
      </c>
    </row>
    <row r="2407" spans="1:10" hidden="1" x14ac:dyDescent="0.2">
      <c r="A2407" s="110" t="s">
        <v>16803</v>
      </c>
      <c r="D2407" s="107" t="s">
        <v>7450</v>
      </c>
      <c r="E2407" s="107" t="e">
        <f t="shared" si="37"/>
        <v>#VALUE!</v>
      </c>
      <c r="F2407" s="107" t="s">
        <v>13306</v>
      </c>
      <c r="G2407" s="107" t="s">
        <v>12849</v>
      </c>
      <c r="H2407" s="107" t="s">
        <v>12931</v>
      </c>
      <c r="I2407" s="107" t="s">
        <v>15710</v>
      </c>
      <c r="J2407" s="109">
        <v>37300</v>
      </c>
    </row>
    <row r="2408" spans="1:10" hidden="1" x14ac:dyDescent="0.2">
      <c r="A2408" s="110" t="s">
        <v>16803</v>
      </c>
      <c r="D2408" s="107" t="s">
        <v>7451</v>
      </c>
      <c r="E2408" s="107" t="e">
        <f t="shared" si="37"/>
        <v>#VALUE!</v>
      </c>
      <c r="F2408" s="107" t="s">
        <v>13306</v>
      </c>
      <c r="G2408" s="107" t="s">
        <v>12849</v>
      </c>
      <c r="H2408" s="107" t="s">
        <v>12931</v>
      </c>
      <c r="I2408" s="107" t="s">
        <v>15712</v>
      </c>
      <c r="J2408" s="109">
        <v>37300</v>
      </c>
    </row>
    <row r="2409" spans="1:10" hidden="1" x14ac:dyDescent="0.2">
      <c r="A2409" s="110" t="s">
        <v>16803</v>
      </c>
      <c r="D2409" s="107" t="s">
        <v>7452</v>
      </c>
      <c r="E2409" s="107" t="e">
        <f t="shared" si="37"/>
        <v>#VALUE!</v>
      </c>
      <c r="F2409" s="107" t="s">
        <v>13306</v>
      </c>
      <c r="G2409" s="107" t="s">
        <v>12849</v>
      </c>
      <c r="H2409" s="107" t="s">
        <v>12931</v>
      </c>
      <c r="I2409" s="107" t="s">
        <v>15714</v>
      </c>
      <c r="J2409" s="109">
        <v>37300</v>
      </c>
    </row>
    <row r="2410" spans="1:10" hidden="1" x14ac:dyDescent="0.2">
      <c r="A2410" s="110" t="s">
        <v>16803</v>
      </c>
      <c r="D2410" s="107" t="s">
        <v>7453</v>
      </c>
      <c r="E2410" s="107" t="e">
        <f t="shared" si="37"/>
        <v>#VALUE!</v>
      </c>
      <c r="F2410" s="107" t="s">
        <v>13306</v>
      </c>
      <c r="G2410" s="107" t="s">
        <v>12849</v>
      </c>
      <c r="H2410" s="107" t="s">
        <v>12931</v>
      </c>
      <c r="I2410" s="107" t="s">
        <v>15718</v>
      </c>
      <c r="J2410" s="109">
        <v>37300</v>
      </c>
    </row>
    <row r="2411" spans="1:10" hidden="1" x14ac:dyDescent="0.2">
      <c r="A2411" s="110" t="s">
        <v>16803</v>
      </c>
      <c r="D2411" s="107" t="s">
        <v>7454</v>
      </c>
      <c r="E2411" s="107" t="e">
        <f t="shared" si="37"/>
        <v>#VALUE!</v>
      </c>
      <c r="F2411" s="107" t="s">
        <v>13306</v>
      </c>
      <c r="G2411" s="107" t="s">
        <v>12849</v>
      </c>
      <c r="H2411" s="107" t="s">
        <v>12931</v>
      </c>
      <c r="I2411" s="107" t="s">
        <v>15720</v>
      </c>
      <c r="J2411" s="109">
        <v>37300</v>
      </c>
    </row>
    <row r="2412" spans="1:10" hidden="1" x14ac:dyDescent="0.2">
      <c r="A2412" s="110" t="s">
        <v>16803</v>
      </c>
      <c r="D2412" s="107" t="s">
        <v>7455</v>
      </c>
      <c r="E2412" s="107" t="e">
        <f t="shared" si="37"/>
        <v>#VALUE!</v>
      </c>
      <c r="F2412" s="107" t="s">
        <v>13306</v>
      </c>
      <c r="G2412" s="107" t="s">
        <v>12849</v>
      </c>
      <c r="H2412" s="107" t="s">
        <v>12931</v>
      </c>
      <c r="I2412" s="107" t="s">
        <v>15722</v>
      </c>
      <c r="J2412" s="109">
        <v>37300</v>
      </c>
    </row>
    <row r="2413" spans="1:10" hidden="1" x14ac:dyDescent="0.2">
      <c r="A2413" s="110" t="s">
        <v>16803</v>
      </c>
      <c r="D2413" s="107" t="s">
        <v>7456</v>
      </c>
      <c r="E2413" s="107" t="e">
        <f t="shared" si="37"/>
        <v>#VALUE!</v>
      </c>
      <c r="F2413" s="107" t="s">
        <v>13306</v>
      </c>
      <c r="G2413" s="107" t="s">
        <v>12849</v>
      </c>
      <c r="H2413" s="107" t="s">
        <v>12931</v>
      </c>
      <c r="I2413" s="107" t="s">
        <v>15726</v>
      </c>
      <c r="J2413" s="109">
        <v>37300</v>
      </c>
    </row>
    <row r="2414" spans="1:10" hidden="1" x14ac:dyDescent="0.2">
      <c r="A2414" s="110" t="s">
        <v>16803</v>
      </c>
      <c r="D2414" s="107" t="s">
        <v>7457</v>
      </c>
      <c r="E2414" s="107" t="e">
        <f t="shared" si="37"/>
        <v>#VALUE!</v>
      </c>
      <c r="F2414" s="107" t="s">
        <v>13306</v>
      </c>
      <c r="G2414" s="107" t="s">
        <v>12849</v>
      </c>
      <c r="H2414" s="107" t="s">
        <v>12931</v>
      </c>
      <c r="I2414" s="107" t="s">
        <v>15728</v>
      </c>
      <c r="J2414" s="109">
        <v>37300</v>
      </c>
    </row>
    <row r="2415" spans="1:10" hidden="1" x14ac:dyDescent="0.2">
      <c r="A2415" s="110" t="s">
        <v>16803</v>
      </c>
      <c r="D2415" s="107" t="s">
        <v>7458</v>
      </c>
      <c r="E2415" s="107" t="e">
        <f t="shared" si="37"/>
        <v>#VALUE!</v>
      </c>
      <c r="F2415" s="107" t="s">
        <v>13306</v>
      </c>
      <c r="G2415" s="107" t="s">
        <v>12849</v>
      </c>
      <c r="H2415" s="107" t="s">
        <v>12931</v>
      </c>
      <c r="I2415" s="107" t="s">
        <v>15730</v>
      </c>
      <c r="J2415" s="109">
        <v>37300</v>
      </c>
    </row>
    <row r="2416" spans="1:10" hidden="1" x14ac:dyDescent="0.2">
      <c r="A2416" s="110" t="s">
        <v>16803</v>
      </c>
      <c r="D2416" s="107" t="s">
        <v>10446</v>
      </c>
      <c r="E2416" s="107" t="e">
        <f t="shared" si="37"/>
        <v>#VALUE!</v>
      </c>
      <c r="F2416" s="107" t="s">
        <v>13306</v>
      </c>
      <c r="G2416" s="107" t="s">
        <v>12849</v>
      </c>
      <c r="H2416" s="107" t="s">
        <v>12931</v>
      </c>
      <c r="I2416" s="107" t="s">
        <v>15734</v>
      </c>
      <c r="J2416" s="109">
        <v>37300</v>
      </c>
    </row>
    <row r="2417" spans="1:10" hidden="1" x14ac:dyDescent="0.2">
      <c r="A2417" s="110" t="s">
        <v>16803</v>
      </c>
      <c r="D2417" s="107" t="s">
        <v>10447</v>
      </c>
      <c r="E2417" s="107" t="e">
        <f t="shared" si="37"/>
        <v>#VALUE!</v>
      </c>
      <c r="F2417" s="107" t="s">
        <v>13306</v>
      </c>
      <c r="G2417" s="107" t="s">
        <v>12849</v>
      </c>
      <c r="H2417" s="107" t="s">
        <v>12931</v>
      </c>
      <c r="I2417" s="107" t="s">
        <v>15736</v>
      </c>
      <c r="J2417" s="109">
        <v>37300</v>
      </c>
    </row>
    <row r="2418" spans="1:10" hidden="1" x14ac:dyDescent="0.2">
      <c r="A2418" s="110" t="s">
        <v>16803</v>
      </c>
      <c r="D2418" s="107" t="s">
        <v>10448</v>
      </c>
      <c r="E2418" s="107" t="e">
        <f t="shared" si="37"/>
        <v>#VALUE!</v>
      </c>
      <c r="F2418" s="107" t="s">
        <v>13306</v>
      </c>
      <c r="G2418" s="107" t="s">
        <v>12849</v>
      </c>
      <c r="H2418" s="107" t="s">
        <v>12931</v>
      </c>
      <c r="I2418" s="107" t="s">
        <v>15738</v>
      </c>
      <c r="J2418" s="109">
        <v>37300</v>
      </c>
    </row>
    <row r="2419" spans="1:10" hidden="1" x14ac:dyDescent="0.2">
      <c r="A2419" s="110" t="s">
        <v>16803</v>
      </c>
      <c r="D2419" s="107" t="s">
        <v>10449</v>
      </c>
      <c r="E2419" s="107" t="e">
        <f t="shared" si="37"/>
        <v>#VALUE!</v>
      </c>
      <c r="F2419" s="107" t="s">
        <v>13306</v>
      </c>
      <c r="G2419" s="107" t="s">
        <v>12849</v>
      </c>
      <c r="H2419" s="107" t="s">
        <v>12931</v>
      </c>
      <c r="I2419" s="107" t="s">
        <v>15742</v>
      </c>
      <c r="J2419" s="109">
        <v>37300</v>
      </c>
    </row>
    <row r="2420" spans="1:10" hidden="1" x14ac:dyDescent="0.2">
      <c r="A2420" s="110" t="s">
        <v>16803</v>
      </c>
      <c r="D2420" s="107" t="s">
        <v>10450</v>
      </c>
      <c r="E2420" s="107" t="e">
        <f t="shared" si="37"/>
        <v>#VALUE!</v>
      </c>
      <c r="F2420" s="107" t="s">
        <v>13306</v>
      </c>
      <c r="G2420" s="107" t="s">
        <v>12849</v>
      </c>
      <c r="H2420" s="107" t="s">
        <v>12931</v>
      </c>
      <c r="I2420" s="107" t="s">
        <v>15744</v>
      </c>
      <c r="J2420" s="109">
        <v>37300</v>
      </c>
    </row>
    <row r="2421" spans="1:10" hidden="1" x14ac:dyDescent="0.2">
      <c r="A2421" s="110" t="s">
        <v>16803</v>
      </c>
      <c r="D2421" s="107" t="s">
        <v>10451</v>
      </c>
      <c r="E2421" s="107" t="e">
        <f t="shared" si="37"/>
        <v>#VALUE!</v>
      </c>
      <c r="F2421" s="107" t="s">
        <v>13306</v>
      </c>
      <c r="G2421" s="107" t="s">
        <v>12849</v>
      </c>
      <c r="H2421" s="107" t="s">
        <v>12931</v>
      </c>
      <c r="I2421" s="107" t="s">
        <v>15746</v>
      </c>
      <c r="J2421" s="109">
        <v>37300</v>
      </c>
    </row>
    <row r="2422" spans="1:10" hidden="1" x14ac:dyDescent="0.2">
      <c r="A2422" s="110" t="s">
        <v>16803</v>
      </c>
      <c r="D2422" s="107" t="s">
        <v>10452</v>
      </c>
      <c r="E2422" s="107" t="e">
        <f t="shared" si="37"/>
        <v>#VALUE!</v>
      </c>
      <c r="F2422" s="107" t="s">
        <v>13306</v>
      </c>
      <c r="G2422" s="107" t="s">
        <v>12849</v>
      </c>
      <c r="H2422" s="107" t="s">
        <v>12931</v>
      </c>
      <c r="I2422" s="107" t="s">
        <v>15750</v>
      </c>
      <c r="J2422" s="109">
        <v>37300</v>
      </c>
    </row>
    <row r="2423" spans="1:10" hidden="1" x14ac:dyDescent="0.2">
      <c r="A2423" s="110" t="s">
        <v>16803</v>
      </c>
      <c r="D2423" s="107" t="s">
        <v>10453</v>
      </c>
      <c r="E2423" s="107" t="e">
        <f t="shared" si="37"/>
        <v>#VALUE!</v>
      </c>
      <c r="F2423" s="107" t="s">
        <v>13306</v>
      </c>
      <c r="G2423" s="107" t="s">
        <v>12849</v>
      </c>
      <c r="H2423" s="107" t="s">
        <v>12931</v>
      </c>
      <c r="I2423" s="107" t="s">
        <v>15752</v>
      </c>
      <c r="J2423" s="109">
        <v>37300</v>
      </c>
    </row>
    <row r="2424" spans="1:10" hidden="1" x14ac:dyDescent="0.2">
      <c r="A2424" s="110" t="s">
        <v>16803</v>
      </c>
      <c r="D2424" s="107" t="s">
        <v>10454</v>
      </c>
      <c r="E2424" s="107" t="e">
        <f t="shared" si="37"/>
        <v>#VALUE!</v>
      </c>
      <c r="F2424" s="107" t="s">
        <v>13306</v>
      </c>
      <c r="G2424" s="107" t="s">
        <v>12849</v>
      </c>
      <c r="H2424" s="107" t="s">
        <v>12931</v>
      </c>
      <c r="I2424" s="107" t="s">
        <v>15754</v>
      </c>
      <c r="J2424" s="109">
        <v>37300</v>
      </c>
    </row>
    <row r="2425" spans="1:10" hidden="1" x14ac:dyDescent="0.2">
      <c r="A2425" s="110" t="s">
        <v>16803</v>
      </c>
      <c r="D2425" s="107" t="s">
        <v>10455</v>
      </c>
      <c r="E2425" s="107" t="e">
        <f t="shared" si="37"/>
        <v>#VALUE!</v>
      </c>
      <c r="F2425" s="107" t="s">
        <v>13306</v>
      </c>
      <c r="G2425" s="107" t="s">
        <v>12849</v>
      </c>
      <c r="H2425" s="107" t="s">
        <v>12931</v>
      </c>
      <c r="I2425" s="107" t="s">
        <v>15758</v>
      </c>
      <c r="J2425" s="109">
        <v>37300</v>
      </c>
    </row>
    <row r="2426" spans="1:10" hidden="1" x14ac:dyDescent="0.2">
      <c r="A2426" s="110" t="s">
        <v>16803</v>
      </c>
      <c r="D2426" s="107" t="s">
        <v>10456</v>
      </c>
      <c r="E2426" s="107" t="e">
        <f t="shared" si="37"/>
        <v>#VALUE!</v>
      </c>
      <c r="F2426" s="107" t="s">
        <v>13306</v>
      </c>
      <c r="G2426" s="107" t="s">
        <v>12849</v>
      </c>
      <c r="H2426" s="107" t="s">
        <v>12944</v>
      </c>
      <c r="I2426" s="107" t="s">
        <v>12957</v>
      </c>
      <c r="J2426" s="109">
        <v>37300</v>
      </c>
    </row>
    <row r="2427" spans="1:10" hidden="1" x14ac:dyDescent="0.2">
      <c r="A2427" s="110" t="s">
        <v>16803</v>
      </c>
      <c r="D2427" s="107" t="s">
        <v>10457</v>
      </c>
      <c r="E2427" s="107" t="e">
        <f t="shared" si="37"/>
        <v>#VALUE!</v>
      </c>
      <c r="F2427" s="107" t="s">
        <v>13306</v>
      </c>
      <c r="G2427" s="107" t="s">
        <v>12849</v>
      </c>
      <c r="H2427" s="107" t="s">
        <v>12944</v>
      </c>
      <c r="I2427" s="107" t="s">
        <v>12959</v>
      </c>
      <c r="J2427" s="109">
        <v>37300</v>
      </c>
    </row>
    <row r="2428" spans="1:10" hidden="1" x14ac:dyDescent="0.2">
      <c r="A2428" s="110" t="s">
        <v>16803</v>
      </c>
      <c r="D2428" s="107" t="s">
        <v>10458</v>
      </c>
      <c r="E2428" s="107" t="e">
        <f t="shared" si="37"/>
        <v>#VALUE!</v>
      </c>
      <c r="F2428" s="107" t="s">
        <v>13306</v>
      </c>
      <c r="G2428" s="107" t="s">
        <v>12849</v>
      </c>
      <c r="H2428" s="107" t="s">
        <v>12944</v>
      </c>
      <c r="I2428" s="107" t="s">
        <v>12963</v>
      </c>
      <c r="J2428" s="109">
        <v>37300</v>
      </c>
    </row>
    <row r="2429" spans="1:10" hidden="1" x14ac:dyDescent="0.2">
      <c r="A2429" s="110" t="s">
        <v>16803</v>
      </c>
      <c r="D2429" s="107" t="s">
        <v>10459</v>
      </c>
      <c r="E2429" s="107" t="e">
        <f t="shared" si="37"/>
        <v>#VALUE!</v>
      </c>
      <c r="F2429" s="107" t="s">
        <v>13306</v>
      </c>
      <c r="G2429" s="107" t="s">
        <v>12849</v>
      </c>
      <c r="H2429" s="107" t="s">
        <v>12944</v>
      </c>
      <c r="I2429" s="107" t="s">
        <v>12965</v>
      </c>
      <c r="J2429" s="109">
        <v>37300</v>
      </c>
    </row>
    <row r="2430" spans="1:10" hidden="1" x14ac:dyDescent="0.2">
      <c r="A2430" s="110" t="s">
        <v>16803</v>
      </c>
      <c r="D2430" s="107" t="s">
        <v>10460</v>
      </c>
      <c r="E2430" s="107" t="e">
        <f t="shared" si="37"/>
        <v>#VALUE!</v>
      </c>
      <c r="F2430" s="107" t="s">
        <v>13306</v>
      </c>
      <c r="G2430" s="107" t="s">
        <v>12849</v>
      </c>
      <c r="H2430" s="107" t="s">
        <v>12944</v>
      </c>
      <c r="I2430" s="107" t="s">
        <v>12967</v>
      </c>
      <c r="J2430" s="109">
        <v>37300</v>
      </c>
    </row>
    <row r="2431" spans="1:10" hidden="1" x14ac:dyDescent="0.2">
      <c r="A2431" s="110" t="s">
        <v>16803</v>
      </c>
      <c r="D2431" s="107" t="s">
        <v>10461</v>
      </c>
      <c r="E2431" s="107" t="e">
        <f t="shared" si="37"/>
        <v>#VALUE!</v>
      </c>
      <c r="F2431" s="107" t="s">
        <v>13306</v>
      </c>
      <c r="G2431" s="107" t="s">
        <v>12849</v>
      </c>
      <c r="H2431" s="107" t="s">
        <v>12944</v>
      </c>
      <c r="I2431" s="107" t="s">
        <v>12971</v>
      </c>
      <c r="J2431" s="109">
        <v>37300</v>
      </c>
    </row>
    <row r="2432" spans="1:10" hidden="1" x14ac:dyDescent="0.2">
      <c r="A2432" s="110" t="s">
        <v>16803</v>
      </c>
      <c r="D2432" s="107" t="s">
        <v>10462</v>
      </c>
      <c r="E2432" s="107" t="e">
        <f t="shared" si="37"/>
        <v>#VALUE!</v>
      </c>
      <c r="F2432" s="107" t="s">
        <v>13306</v>
      </c>
      <c r="G2432" s="107" t="s">
        <v>12849</v>
      </c>
      <c r="H2432" s="107" t="s">
        <v>12944</v>
      </c>
      <c r="I2432" s="107" t="s">
        <v>12973</v>
      </c>
      <c r="J2432" s="109">
        <v>37300</v>
      </c>
    </row>
    <row r="2433" spans="1:10" hidden="1" x14ac:dyDescent="0.2">
      <c r="A2433" s="110" t="s">
        <v>16803</v>
      </c>
      <c r="D2433" s="107" t="s">
        <v>10463</v>
      </c>
      <c r="E2433" s="107" t="e">
        <f t="shared" si="37"/>
        <v>#VALUE!</v>
      </c>
      <c r="F2433" s="107" t="s">
        <v>13306</v>
      </c>
      <c r="G2433" s="107" t="s">
        <v>12849</v>
      </c>
      <c r="H2433" s="107" t="s">
        <v>12944</v>
      </c>
      <c r="I2433" s="107" t="s">
        <v>12982</v>
      </c>
      <c r="J2433" s="109">
        <v>37300</v>
      </c>
    </row>
    <row r="2434" spans="1:10" hidden="1" x14ac:dyDescent="0.2">
      <c r="A2434" s="110" t="s">
        <v>16803</v>
      </c>
      <c r="D2434" s="107" t="s">
        <v>10464</v>
      </c>
      <c r="E2434" s="107" t="e">
        <f t="shared" ref="E2434:E2497" si="38">VALUE(D2434)</f>
        <v>#VALUE!</v>
      </c>
      <c r="F2434" s="107" t="s">
        <v>13306</v>
      </c>
      <c r="G2434" s="107" t="s">
        <v>12849</v>
      </c>
      <c r="H2434" s="107" t="s">
        <v>12944</v>
      </c>
      <c r="I2434" s="107" t="s">
        <v>12986</v>
      </c>
      <c r="J2434" s="109">
        <v>37300</v>
      </c>
    </row>
    <row r="2435" spans="1:10" hidden="1" x14ac:dyDescent="0.2">
      <c r="A2435" s="110" t="s">
        <v>16803</v>
      </c>
      <c r="D2435" s="107" t="s">
        <v>10465</v>
      </c>
      <c r="E2435" s="107" t="e">
        <f t="shared" si="38"/>
        <v>#VALUE!</v>
      </c>
      <c r="F2435" s="107" t="s">
        <v>13306</v>
      </c>
      <c r="G2435" s="107" t="s">
        <v>12849</v>
      </c>
      <c r="H2435" s="107" t="s">
        <v>12944</v>
      </c>
      <c r="I2435" s="107" t="s">
        <v>12988</v>
      </c>
      <c r="J2435" s="109">
        <v>37300</v>
      </c>
    </row>
    <row r="2436" spans="1:10" hidden="1" x14ac:dyDescent="0.2">
      <c r="A2436" s="110" t="s">
        <v>16803</v>
      </c>
      <c r="D2436" s="107" t="s">
        <v>10466</v>
      </c>
      <c r="E2436" s="107" t="e">
        <f t="shared" si="38"/>
        <v>#VALUE!</v>
      </c>
      <c r="F2436" s="107" t="s">
        <v>13306</v>
      </c>
      <c r="G2436" s="107" t="s">
        <v>12849</v>
      </c>
      <c r="H2436" s="107" t="s">
        <v>12944</v>
      </c>
      <c r="I2436" s="107" t="s">
        <v>12990</v>
      </c>
      <c r="J2436" s="109">
        <v>37300</v>
      </c>
    </row>
    <row r="2437" spans="1:10" hidden="1" x14ac:dyDescent="0.2">
      <c r="A2437" s="110" t="s">
        <v>16803</v>
      </c>
      <c r="D2437" s="107" t="s">
        <v>10467</v>
      </c>
      <c r="E2437" s="107" t="e">
        <f t="shared" si="38"/>
        <v>#VALUE!</v>
      </c>
      <c r="F2437" s="107" t="s">
        <v>13306</v>
      </c>
      <c r="G2437" s="107" t="s">
        <v>12849</v>
      </c>
      <c r="H2437" s="107" t="s">
        <v>12944</v>
      </c>
      <c r="I2437" s="107" t="s">
        <v>12994</v>
      </c>
      <c r="J2437" s="109">
        <v>37300</v>
      </c>
    </row>
    <row r="2438" spans="1:10" hidden="1" x14ac:dyDescent="0.2">
      <c r="A2438" s="110" t="s">
        <v>16803</v>
      </c>
      <c r="D2438" s="107" t="s">
        <v>10468</v>
      </c>
      <c r="E2438" s="107" t="e">
        <f t="shared" si="38"/>
        <v>#VALUE!</v>
      </c>
      <c r="F2438" s="107" t="s">
        <v>13306</v>
      </c>
      <c r="G2438" s="107" t="s">
        <v>12849</v>
      </c>
      <c r="H2438" s="107" t="s">
        <v>12944</v>
      </c>
      <c r="I2438" s="107" t="s">
        <v>12996</v>
      </c>
      <c r="J2438" s="109">
        <v>37300</v>
      </c>
    </row>
    <row r="2439" spans="1:10" hidden="1" x14ac:dyDescent="0.2">
      <c r="A2439" s="110" t="s">
        <v>16803</v>
      </c>
      <c r="D2439" s="107" t="s">
        <v>10469</v>
      </c>
      <c r="E2439" s="107" t="e">
        <f t="shared" si="38"/>
        <v>#VALUE!</v>
      </c>
      <c r="F2439" s="107" t="s">
        <v>13306</v>
      </c>
      <c r="G2439" s="107" t="s">
        <v>12849</v>
      </c>
      <c r="H2439" s="107" t="s">
        <v>12944</v>
      </c>
      <c r="I2439" s="107" t="s">
        <v>12998</v>
      </c>
      <c r="J2439" s="109">
        <v>37300</v>
      </c>
    </row>
    <row r="2440" spans="1:10" hidden="1" x14ac:dyDescent="0.2">
      <c r="A2440" s="110" t="s">
        <v>16803</v>
      </c>
      <c r="D2440" s="107" t="s">
        <v>10470</v>
      </c>
      <c r="E2440" s="107" t="e">
        <f t="shared" si="38"/>
        <v>#VALUE!</v>
      </c>
      <c r="F2440" s="107" t="s">
        <v>13306</v>
      </c>
      <c r="G2440" s="107" t="s">
        <v>12849</v>
      </c>
      <c r="H2440" s="107" t="s">
        <v>12944</v>
      </c>
      <c r="I2440" s="107" t="s">
        <v>13002</v>
      </c>
      <c r="J2440" s="109">
        <v>37300</v>
      </c>
    </row>
    <row r="2441" spans="1:10" hidden="1" x14ac:dyDescent="0.2">
      <c r="A2441" s="110" t="s">
        <v>16803</v>
      </c>
      <c r="D2441" s="107" t="s">
        <v>10471</v>
      </c>
      <c r="E2441" s="107" t="e">
        <f t="shared" si="38"/>
        <v>#VALUE!</v>
      </c>
      <c r="F2441" s="107" t="s">
        <v>13306</v>
      </c>
      <c r="G2441" s="107" t="s">
        <v>12849</v>
      </c>
      <c r="H2441" s="107" t="s">
        <v>12944</v>
      </c>
      <c r="I2441" s="107" t="s">
        <v>13004</v>
      </c>
      <c r="J2441" s="109">
        <v>37300</v>
      </c>
    </row>
    <row r="2442" spans="1:10" hidden="1" x14ac:dyDescent="0.2">
      <c r="A2442" s="110" t="s">
        <v>16803</v>
      </c>
      <c r="D2442" s="107" t="s">
        <v>10472</v>
      </c>
      <c r="E2442" s="107" t="e">
        <f t="shared" si="38"/>
        <v>#VALUE!</v>
      </c>
      <c r="F2442" s="107" t="s">
        <v>13306</v>
      </c>
      <c r="G2442" s="107" t="s">
        <v>12849</v>
      </c>
      <c r="H2442" s="107" t="s">
        <v>12944</v>
      </c>
      <c r="I2442" s="107" t="s">
        <v>13006</v>
      </c>
      <c r="J2442" s="109">
        <v>37300</v>
      </c>
    </row>
    <row r="2443" spans="1:10" hidden="1" x14ac:dyDescent="0.2">
      <c r="A2443" s="110" t="s">
        <v>16803</v>
      </c>
      <c r="D2443" s="107" t="s">
        <v>10473</v>
      </c>
      <c r="E2443" s="107" t="e">
        <f t="shared" si="38"/>
        <v>#VALUE!</v>
      </c>
      <c r="F2443" s="107" t="s">
        <v>13306</v>
      </c>
      <c r="G2443" s="107" t="s">
        <v>12849</v>
      </c>
      <c r="H2443" s="107" t="s">
        <v>12944</v>
      </c>
      <c r="I2443" s="107" t="s">
        <v>15710</v>
      </c>
      <c r="J2443" s="109">
        <v>37300</v>
      </c>
    </row>
    <row r="2444" spans="1:10" hidden="1" x14ac:dyDescent="0.2">
      <c r="A2444" s="110" t="s">
        <v>16803</v>
      </c>
      <c r="D2444" s="107" t="s">
        <v>10474</v>
      </c>
      <c r="E2444" s="107" t="e">
        <f t="shared" si="38"/>
        <v>#VALUE!</v>
      </c>
      <c r="F2444" s="107" t="s">
        <v>13306</v>
      </c>
      <c r="G2444" s="107" t="s">
        <v>12849</v>
      </c>
      <c r="H2444" s="107" t="s">
        <v>12944</v>
      </c>
      <c r="I2444" s="107" t="s">
        <v>15712</v>
      </c>
      <c r="J2444" s="109">
        <v>37300</v>
      </c>
    </row>
    <row r="2445" spans="1:10" hidden="1" x14ac:dyDescent="0.2">
      <c r="A2445" s="110" t="s">
        <v>16803</v>
      </c>
      <c r="D2445" s="107" t="s">
        <v>10475</v>
      </c>
      <c r="E2445" s="107" t="e">
        <f t="shared" si="38"/>
        <v>#VALUE!</v>
      </c>
      <c r="F2445" s="107" t="s">
        <v>13306</v>
      </c>
      <c r="G2445" s="107" t="s">
        <v>12849</v>
      </c>
      <c r="H2445" s="107" t="s">
        <v>12944</v>
      </c>
      <c r="I2445" s="107" t="s">
        <v>15714</v>
      </c>
      <c r="J2445" s="109">
        <v>37300</v>
      </c>
    </row>
    <row r="2446" spans="1:10" hidden="1" x14ac:dyDescent="0.2">
      <c r="A2446" s="110" t="s">
        <v>16803</v>
      </c>
      <c r="D2446" s="107" t="s">
        <v>10476</v>
      </c>
      <c r="E2446" s="107" t="e">
        <f t="shared" si="38"/>
        <v>#VALUE!</v>
      </c>
      <c r="F2446" s="107" t="s">
        <v>13306</v>
      </c>
      <c r="G2446" s="107" t="s">
        <v>12849</v>
      </c>
      <c r="H2446" s="107" t="s">
        <v>12944</v>
      </c>
      <c r="I2446" s="107" t="s">
        <v>15718</v>
      </c>
      <c r="J2446" s="109">
        <v>37300</v>
      </c>
    </row>
    <row r="2447" spans="1:10" hidden="1" x14ac:dyDescent="0.2">
      <c r="A2447" s="110" t="s">
        <v>16803</v>
      </c>
      <c r="D2447" s="107" t="s">
        <v>10477</v>
      </c>
      <c r="E2447" s="107" t="e">
        <f t="shared" si="38"/>
        <v>#VALUE!</v>
      </c>
      <c r="F2447" s="107" t="s">
        <v>13306</v>
      </c>
      <c r="G2447" s="107" t="s">
        <v>12849</v>
      </c>
      <c r="H2447" s="107" t="s">
        <v>12944</v>
      </c>
      <c r="I2447" s="107" t="s">
        <v>15720</v>
      </c>
      <c r="J2447" s="109">
        <v>37300</v>
      </c>
    </row>
    <row r="2448" spans="1:10" hidden="1" x14ac:dyDescent="0.2">
      <c r="A2448" s="110" t="s">
        <v>16803</v>
      </c>
      <c r="D2448" s="107" t="s">
        <v>10478</v>
      </c>
      <c r="E2448" s="107" t="e">
        <f t="shared" si="38"/>
        <v>#VALUE!</v>
      </c>
      <c r="F2448" s="107" t="s">
        <v>13306</v>
      </c>
      <c r="G2448" s="107" t="s">
        <v>12849</v>
      </c>
      <c r="H2448" s="107" t="s">
        <v>12944</v>
      </c>
      <c r="I2448" s="107" t="s">
        <v>15722</v>
      </c>
      <c r="J2448" s="109">
        <v>37300</v>
      </c>
    </row>
    <row r="2449" spans="1:10" hidden="1" x14ac:dyDescent="0.2">
      <c r="A2449" s="110" t="s">
        <v>16803</v>
      </c>
      <c r="D2449" s="107" t="s">
        <v>10479</v>
      </c>
      <c r="E2449" s="107" t="e">
        <f t="shared" si="38"/>
        <v>#VALUE!</v>
      </c>
      <c r="F2449" s="107" t="s">
        <v>13306</v>
      </c>
      <c r="G2449" s="107" t="s">
        <v>12849</v>
      </c>
      <c r="H2449" s="107" t="s">
        <v>12944</v>
      </c>
      <c r="I2449" s="107" t="s">
        <v>15726</v>
      </c>
      <c r="J2449" s="109">
        <v>37300</v>
      </c>
    </row>
    <row r="2450" spans="1:10" hidden="1" x14ac:dyDescent="0.2">
      <c r="A2450" s="110" t="s">
        <v>16803</v>
      </c>
      <c r="D2450" s="107" t="s">
        <v>10480</v>
      </c>
      <c r="E2450" s="107" t="e">
        <f t="shared" si="38"/>
        <v>#VALUE!</v>
      </c>
      <c r="F2450" s="107" t="s">
        <v>13306</v>
      </c>
      <c r="G2450" s="107" t="s">
        <v>12849</v>
      </c>
      <c r="H2450" s="107" t="s">
        <v>12944</v>
      </c>
      <c r="I2450" s="107" t="s">
        <v>15728</v>
      </c>
      <c r="J2450" s="109">
        <v>37300</v>
      </c>
    </row>
    <row r="2451" spans="1:10" hidden="1" x14ac:dyDescent="0.2">
      <c r="A2451" s="110" t="s">
        <v>16803</v>
      </c>
      <c r="D2451" s="107" t="s">
        <v>10481</v>
      </c>
      <c r="E2451" s="107" t="e">
        <f t="shared" si="38"/>
        <v>#VALUE!</v>
      </c>
      <c r="F2451" s="107" t="s">
        <v>13306</v>
      </c>
      <c r="G2451" s="107" t="s">
        <v>12849</v>
      </c>
      <c r="H2451" s="107" t="s">
        <v>12944</v>
      </c>
      <c r="I2451" s="107" t="s">
        <v>15730</v>
      </c>
      <c r="J2451" s="109">
        <v>37300</v>
      </c>
    </row>
    <row r="2452" spans="1:10" hidden="1" x14ac:dyDescent="0.2">
      <c r="A2452" s="110" t="s">
        <v>16803</v>
      </c>
      <c r="D2452" s="107" t="s">
        <v>10482</v>
      </c>
      <c r="E2452" s="107" t="e">
        <f t="shared" si="38"/>
        <v>#VALUE!</v>
      </c>
      <c r="F2452" s="107" t="s">
        <v>13306</v>
      </c>
      <c r="G2452" s="107" t="s">
        <v>12849</v>
      </c>
      <c r="H2452" s="107" t="s">
        <v>12944</v>
      </c>
      <c r="I2452" s="107" t="s">
        <v>15734</v>
      </c>
      <c r="J2452" s="109">
        <v>37300</v>
      </c>
    </row>
    <row r="2453" spans="1:10" hidden="1" x14ac:dyDescent="0.2">
      <c r="A2453" s="110" t="s">
        <v>16803</v>
      </c>
      <c r="D2453" s="107" t="s">
        <v>10483</v>
      </c>
      <c r="E2453" s="107" t="e">
        <f t="shared" si="38"/>
        <v>#VALUE!</v>
      </c>
      <c r="F2453" s="107" t="s">
        <v>13306</v>
      </c>
      <c r="G2453" s="107" t="s">
        <v>12849</v>
      </c>
      <c r="H2453" s="107" t="s">
        <v>12944</v>
      </c>
      <c r="I2453" s="107" t="s">
        <v>15736</v>
      </c>
      <c r="J2453" s="109">
        <v>37300</v>
      </c>
    </row>
    <row r="2454" spans="1:10" hidden="1" x14ac:dyDescent="0.2">
      <c r="A2454" s="110" t="s">
        <v>16803</v>
      </c>
      <c r="D2454" s="107" t="s">
        <v>10484</v>
      </c>
      <c r="E2454" s="107" t="e">
        <f t="shared" si="38"/>
        <v>#VALUE!</v>
      </c>
      <c r="F2454" s="107" t="s">
        <v>13306</v>
      </c>
      <c r="G2454" s="107" t="s">
        <v>12849</v>
      </c>
      <c r="H2454" s="107" t="s">
        <v>12944</v>
      </c>
      <c r="I2454" s="107" t="s">
        <v>15738</v>
      </c>
      <c r="J2454" s="109">
        <v>37300</v>
      </c>
    </row>
    <row r="2455" spans="1:10" hidden="1" x14ac:dyDescent="0.2">
      <c r="A2455" s="110" t="s">
        <v>16803</v>
      </c>
      <c r="D2455" s="107" t="s">
        <v>10485</v>
      </c>
      <c r="E2455" s="107" t="e">
        <f t="shared" si="38"/>
        <v>#VALUE!</v>
      </c>
      <c r="F2455" s="107" t="s">
        <v>13306</v>
      </c>
      <c r="G2455" s="107" t="s">
        <v>12849</v>
      </c>
      <c r="H2455" s="107" t="s">
        <v>12944</v>
      </c>
      <c r="I2455" s="107" t="s">
        <v>15742</v>
      </c>
      <c r="J2455" s="109">
        <v>37300</v>
      </c>
    </row>
    <row r="2456" spans="1:10" hidden="1" x14ac:dyDescent="0.2">
      <c r="A2456" s="110" t="s">
        <v>16803</v>
      </c>
      <c r="D2456" s="107" t="s">
        <v>10486</v>
      </c>
      <c r="E2456" s="107" t="e">
        <f t="shared" si="38"/>
        <v>#VALUE!</v>
      </c>
      <c r="F2456" s="107" t="s">
        <v>13306</v>
      </c>
      <c r="G2456" s="107" t="s">
        <v>12849</v>
      </c>
      <c r="H2456" s="107" t="s">
        <v>12944</v>
      </c>
      <c r="I2456" s="107" t="s">
        <v>15744</v>
      </c>
      <c r="J2456" s="109">
        <v>37300</v>
      </c>
    </row>
    <row r="2457" spans="1:10" hidden="1" x14ac:dyDescent="0.2">
      <c r="A2457" s="110" t="s">
        <v>16803</v>
      </c>
      <c r="D2457" s="107" t="s">
        <v>10487</v>
      </c>
      <c r="E2457" s="107" t="e">
        <f t="shared" si="38"/>
        <v>#VALUE!</v>
      </c>
      <c r="F2457" s="107" t="s">
        <v>13306</v>
      </c>
      <c r="G2457" s="107" t="s">
        <v>12849</v>
      </c>
      <c r="H2457" s="107" t="s">
        <v>12944</v>
      </c>
      <c r="I2457" s="107" t="s">
        <v>15746</v>
      </c>
      <c r="J2457" s="109">
        <v>37300</v>
      </c>
    </row>
    <row r="2458" spans="1:10" hidden="1" x14ac:dyDescent="0.2">
      <c r="A2458" s="110" t="s">
        <v>16803</v>
      </c>
      <c r="D2458" s="107" t="s">
        <v>10488</v>
      </c>
      <c r="E2458" s="107" t="e">
        <f t="shared" si="38"/>
        <v>#VALUE!</v>
      </c>
      <c r="F2458" s="107" t="s">
        <v>13306</v>
      </c>
      <c r="G2458" s="107" t="s">
        <v>12849</v>
      </c>
      <c r="H2458" s="107" t="s">
        <v>12944</v>
      </c>
      <c r="I2458" s="107" t="s">
        <v>15750</v>
      </c>
      <c r="J2458" s="109">
        <v>37300</v>
      </c>
    </row>
    <row r="2459" spans="1:10" hidden="1" x14ac:dyDescent="0.2">
      <c r="A2459" s="110" t="s">
        <v>16803</v>
      </c>
      <c r="D2459" s="107" t="s">
        <v>10489</v>
      </c>
      <c r="E2459" s="107" t="e">
        <f t="shared" si="38"/>
        <v>#VALUE!</v>
      </c>
      <c r="F2459" s="107" t="s">
        <v>13306</v>
      </c>
      <c r="G2459" s="107" t="s">
        <v>12849</v>
      </c>
      <c r="H2459" s="107" t="s">
        <v>12944</v>
      </c>
      <c r="I2459" s="107" t="s">
        <v>15752</v>
      </c>
      <c r="J2459" s="109">
        <v>37300</v>
      </c>
    </row>
    <row r="2460" spans="1:10" hidden="1" x14ac:dyDescent="0.2">
      <c r="A2460" s="110" t="s">
        <v>16803</v>
      </c>
      <c r="D2460" s="107" t="s">
        <v>10490</v>
      </c>
      <c r="E2460" s="107" t="e">
        <f t="shared" si="38"/>
        <v>#VALUE!</v>
      </c>
      <c r="F2460" s="107" t="s">
        <v>13306</v>
      </c>
      <c r="G2460" s="107" t="s">
        <v>12849</v>
      </c>
      <c r="H2460" s="107" t="s">
        <v>12944</v>
      </c>
      <c r="I2460" s="107" t="s">
        <v>15754</v>
      </c>
      <c r="J2460" s="109">
        <v>37300</v>
      </c>
    </row>
    <row r="2461" spans="1:10" hidden="1" x14ac:dyDescent="0.2">
      <c r="A2461" s="110" t="s">
        <v>16803</v>
      </c>
      <c r="D2461" s="107" t="s">
        <v>10491</v>
      </c>
      <c r="E2461" s="107" t="e">
        <f t="shared" si="38"/>
        <v>#VALUE!</v>
      </c>
      <c r="F2461" s="107" t="s">
        <v>13306</v>
      </c>
      <c r="G2461" s="107" t="s">
        <v>12849</v>
      </c>
      <c r="H2461" s="107" t="s">
        <v>12944</v>
      </c>
      <c r="I2461" s="107" t="s">
        <v>15758</v>
      </c>
      <c r="J2461" s="109">
        <v>37300</v>
      </c>
    </row>
    <row r="2462" spans="1:10" x14ac:dyDescent="0.2">
      <c r="A2462" s="107" t="s">
        <v>10492</v>
      </c>
      <c r="D2462" s="107" t="s">
        <v>10493</v>
      </c>
      <c r="E2462" s="107">
        <f t="shared" si="38"/>
        <v>10100101</v>
      </c>
      <c r="F2462" s="107" t="s">
        <v>10494</v>
      </c>
      <c r="G2462" s="107" t="s">
        <v>10495</v>
      </c>
      <c r="H2462" s="107" t="s">
        <v>13340</v>
      </c>
      <c r="I2462" s="107" t="s">
        <v>10496</v>
      </c>
    </row>
    <row r="2463" spans="1:10" x14ac:dyDescent="0.2">
      <c r="A2463" s="107" t="s">
        <v>10492</v>
      </c>
      <c r="D2463" s="107" t="s">
        <v>10497</v>
      </c>
      <c r="E2463" s="107">
        <f t="shared" si="38"/>
        <v>10100102</v>
      </c>
      <c r="F2463" s="107" t="s">
        <v>10494</v>
      </c>
      <c r="G2463" s="107" t="s">
        <v>10495</v>
      </c>
      <c r="H2463" s="107" t="s">
        <v>13340</v>
      </c>
      <c r="I2463" s="107" t="s">
        <v>10498</v>
      </c>
    </row>
    <row r="2464" spans="1:10" x14ac:dyDescent="0.2">
      <c r="A2464" s="107" t="s">
        <v>10492</v>
      </c>
      <c r="D2464" s="107" t="s">
        <v>10499</v>
      </c>
      <c r="E2464" s="107">
        <f t="shared" si="38"/>
        <v>10100201</v>
      </c>
      <c r="F2464" s="107" t="s">
        <v>10494</v>
      </c>
      <c r="G2464" s="107" t="s">
        <v>10495</v>
      </c>
      <c r="H2464" s="107" t="s">
        <v>13343</v>
      </c>
      <c r="I2464" s="107" t="s">
        <v>10500</v>
      </c>
    </row>
    <row r="2465" spans="1:9" x14ac:dyDescent="0.2">
      <c r="A2465" s="107" t="s">
        <v>10492</v>
      </c>
      <c r="D2465" s="107" t="s">
        <v>10501</v>
      </c>
      <c r="E2465" s="107">
        <f t="shared" si="38"/>
        <v>10100202</v>
      </c>
      <c r="F2465" s="107" t="s">
        <v>10494</v>
      </c>
      <c r="G2465" s="107" t="s">
        <v>10495</v>
      </c>
      <c r="H2465" s="107" t="s">
        <v>13343</v>
      </c>
      <c r="I2465" s="107" t="s">
        <v>10502</v>
      </c>
    </row>
    <row r="2466" spans="1:9" x14ac:dyDescent="0.2">
      <c r="A2466" s="107" t="s">
        <v>10492</v>
      </c>
      <c r="D2466" s="107" t="s">
        <v>10503</v>
      </c>
      <c r="E2466" s="107">
        <f t="shared" si="38"/>
        <v>10100203</v>
      </c>
      <c r="F2466" s="107" t="s">
        <v>10494</v>
      </c>
      <c r="G2466" s="107" t="s">
        <v>10495</v>
      </c>
      <c r="H2466" s="107" t="s">
        <v>13343</v>
      </c>
      <c r="I2466" s="107" t="s">
        <v>10504</v>
      </c>
    </row>
    <row r="2467" spans="1:9" x14ac:dyDescent="0.2">
      <c r="A2467" s="107" t="s">
        <v>10492</v>
      </c>
      <c r="D2467" s="107" t="s">
        <v>10505</v>
      </c>
      <c r="E2467" s="107">
        <f t="shared" si="38"/>
        <v>10100204</v>
      </c>
      <c r="F2467" s="107" t="s">
        <v>10494</v>
      </c>
      <c r="G2467" s="107" t="s">
        <v>10495</v>
      </c>
      <c r="H2467" s="107" t="s">
        <v>13343</v>
      </c>
      <c r="I2467" s="107" t="s">
        <v>10506</v>
      </c>
    </row>
    <row r="2468" spans="1:9" x14ac:dyDescent="0.2">
      <c r="A2468" s="107" t="s">
        <v>10492</v>
      </c>
      <c r="D2468" s="107" t="s">
        <v>10507</v>
      </c>
      <c r="E2468" s="107">
        <f t="shared" si="38"/>
        <v>10100205</v>
      </c>
      <c r="F2468" s="107" t="s">
        <v>10494</v>
      </c>
      <c r="G2468" s="107" t="s">
        <v>10495</v>
      </c>
      <c r="H2468" s="107" t="s">
        <v>13343</v>
      </c>
      <c r="I2468" s="107" t="s">
        <v>10508</v>
      </c>
    </row>
    <row r="2469" spans="1:9" x14ac:dyDescent="0.2">
      <c r="A2469" s="107" t="s">
        <v>10492</v>
      </c>
      <c r="D2469" s="107" t="s">
        <v>10509</v>
      </c>
      <c r="E2469" s="107">
        <f t="shared" si="38"/>
        <v>10100211</v>
      </c>
      <c r="F2469" s="107" t="s">
        <v>10494</v>
      </c>
      <c r="G2469" s="107" t="s">
        <v>10495</v>
      </c>
      <c r="H2469" s="107" t="s">
        <v>13343</v>
      </c>
      <c r="I2469" s="107" t="s">
        <v>13367</v>
      </c>
    </row>
    <row r="2470" spans="1:9" x14ac:dyDescent="0.2">
      <c r="A2470" s="107" t="s">
        <v>10492</v>
      </c>
      <c r="D2470" s="107" t="s">
        <v>13368</v>
      </c>
      <c r="E2470" s="107">
        <f t="shared" si="38"/>
        <v>10100212</v>
      </c>
      <c r="F2470" s="107" t="s">
        <v>10494</v>
      </c>
      <c r="G2470" s="107" t="s">
        <v>10495</v>
      </c>
      <c r="H2470" s="107" t="s">
        <v>13343</v>
      </c>
      <c r="I2470" s="107" t="s">
        <v>13369</v>
      </c>
    </row>
    <row r="2471" spans="1:9" x14ac:dyDescent="0.2">
      <c r="A2471" s="107" t="s">
        <v>10492</v>
      </c>
      <c r="D2471" s="107" t="s">
        <v>13370</v>
      </c>
      <c r="E2471" s="107">
        <f t="shared" si="38"/>
        <v>10100215</v>
      </c>
      <c r="F2471" s="107" t="s">
        <v>10494</v>
      </c>
      <c r="G2471" s="107" t="s">
        <v>10495</v>
      </c>
      <c r="H2471" s="107" t="s">
        <v>13343</v>
      </c>
      <c r="I2471" s="107" t="s">
        <v>13371</v>
      </c>
    </row>
    <row r="2472" spans="1:9" x14ac:dyDescent="0.2">
      <c r="A2472" s="107" t="s">
        <v>10492</v>
      </c>
      <c r="D2472" s="107" t="s">
        <v>13372</v>
      </c>
      <c r="E2472" s="107">
        <f t="shared" si="38"/>
        <v>10100217</v>
      </c>
      <c r="F2472" s="107" t="s">
        <v>10494</v>
      </c>
      <c r="G2472" s="107" t="s">
        <v>10495</v>
      </c>
      <c r="H2472" s="107" t="s">
        <v>13343</v>
      </c>
      <c r="I2472" s="107" t="s">
        <v>13373</v>
      </c>
    </row>
    <row r="2473" spans="1:9" x14ac:dyDescent="0.2">
      <c r="A2473" s="107" t="s">
        <v>10492</v>
      </c>
      <c r="D2473" s="107" t="s">
        <v>13374</v>
      </c>
      <c r="E2473" s="107">
        <f t="shared" si="38"/>
        <v>10100218</v>
      </c>
      <c r="F2473" s="107" t="s">
        <v>10494</v>
      </c>
      <c r="G2473" s="107" t="s">
        <v>10495</v>
      </c>
      <c r="H2473" s="107" t="s">
        <v>13343</v>
      </c>
      <c r="I2473" s="107" t="s">
        <v>13375</v>
      </c>
    </row>
    <row r="2474" spans="1:9" x14ac:dyDescent="0.2">
      <c r="A2474" s="107" t="s">
        <v>10492</v>
      </c>
      <c r="D2474" s="107" t="s">
        <v>13376</v>
      </c>
      <c r="E2474" s="107">
        <f t="shared" si="38"/>
        <v>10100221</v>
      </c>
      <c r="F2474" s="107" t="s">
        <v>10494</v>
      </c>
      <c r="G2474" s="107" t="s">
        <v>10495</v>
      </c>
      <c r="H2474" s="107" t="s">
        <v>13343</v>
      </c>
      <c r="I2474" s="107" t="s">
        <v>13377</v>
      </c>
    </row>
    <row r="2475" spans="1:9" x14ac:dyDescent="0.2">
      <c r="A2475" s="107" t="s">
        <v>10492</v>
      </c>
      <c r="D2475" s="107" t="s">
        <v>13378</v>
      </c>
      <c r="E2475" s="107">
        <f t="shared" si="38"/>
        <v>10100222</v>
      </c>
      <c r="F2475" s="107" t="s">
        <v>10494</v>
      </c>
      <c r="G2475" s="107" t="s">
        <v>10495</v>
      </c>
      <c r="H2475" s="107" t="s">
        <v>13343</v>
      </c>
      <c r="I2475" s="107" t="s">
        <v>13379</v>
      </c>
    </row>
    <row r="2476" spans="1:9" x14ac:dyDescent="0.2">
      <c r="A2476" s="107" t="s">
        <v>10492</v>
      </c>
      <c r="D2476" s="107" t="s">
        <v>13380</v>
      </c>
      <c r="E2476" s="107">
        <f t="shared" si="38"/>
        <v>10100223</v>
      </c>
      <c r="F2476" s="107" t="s">
        <v>10494</v>
      </c>
      <c r="G2476" s="107" t="s">
        <v>10495</v>
      </c>
      <c r="H2476" s="107" t="s">
        <v>13343</v>
      </c>
      <c r="I2476" s="107" t="s">
        <v>13381</v>
      </c>
    </row>
    <row r="2477" spans="1:9" x14ac:dyDescent="0.2">
      <c r="A2477" s="107" t="s">
        <v>10492</v>
      </c>
      <c r="D2477" s="107" t="s">
        <v>13382</v>
      </c>
      <c r="E2477" s="107">
        <f t="shared" si="38"/>
        <v>10100224</v>
      </c>
      <c r="F2477" s="107" t="s">
        <v>10494</v>
      </c>
      <c r="G2477" s="107" t="s">
        <v>10495</v>
      </c>
      <c r="H2477" s="107" t="s">
        <v>13343</v>
      </c>
      <c r="I2477" s="107" t="s">
        <v>13383</v>
      </c>
    </row>
    <row r="2478" spans="1:9" x14ac:dyDescent="0.2">
      <c r="A2478" s="107" t="s">
        <v>10492</v>
      </c>
      <c r="D2478" s="107" t="s">
        <v>13384</v>
      </c>
      <c r="E2478" s="107">
        <f t="shared" si="38"/>
        <v>10100225</v>
      </c>
      <c r="F2478" s="107" t="s">
        <v>10494</v>
      </c>
      <c r="G2478" s="107" t="s">
        <v>10495</v>
      </c>
      <c r="H2478" s="107" t="s">
        <v>13343</v>
      </c>
      <c r="I2478" s="107" t="s">
        <v>13385</v>
      </c>
    </row>
    <row r="2479" spans="1:9" x14ac:dyDescent="0.2">
      <c r="A2479" s="107" t="s">
        <v>10492</v>
      </c>
      <c r="D2479" s="107" t="s">
        <v>13386</v>
      </c>
      <c r="E2479" s="107">
        <f t="shared" si="38"/>
        <v>10100226</v>
      </c>
      <c r="F2479" s="107" t="s">
        <v>10494</v>
      </c>
      <c r="G2479" s="107" t="s">
        <v>10495</v>
      </c>
      <c r="H2479" s="107" t="s">
        <v>13343</v>
      </c>
      <c r="I2479" s="107" t="s">
        <v>16228</v>
      </c>
    </row>
    <row r="2480" spans="1:9" x14ac:dyDescent="0.2">
      <c r="A2480" s="107" t="s">
        <v>10492</v>
      </c>
      <c r="D2480" s="107" t="s">
        <v>16229</v>
      </c>
      <c r="E2480" s="107">
        <f t="shared" si="38"/>
        <v>10100235</v>
      </c>
      <c r="F2480" s="107" t="s">
        <v>10494</v>
      </c>
      <c r="G2480" s="107" t="s">
        <v>10495</v>
      </c>
      <c r="H2480" s="107" t="s">
        <v>13343</v>
      </c>
      <c r="I2480" s="107" t="s">
        <v>16230</v>
      </c>
    </row>
    <row r="2481" spans="1:12" x14ac:dyDescent="0.2">
      <c r="A2481" s="107" t="s">
        <v>10492</v>
      </c>
      <c r="D2481" s="107" t="s">
        <v>16231</v>
      </c>
      <c r="E2481" s="107">
        <f t="shared" si="38"/>
        <v>10100237</v>
      </c>
      <c r="F2481" s="107" t="s">
        <v>10494</v>
      </c>
      <c r="G2481" s="107" t="s">
        <v>10495</v>
      </c>
      <c r="H2481" s="107" t="s">
        <v>13343</v>
      </c>
      <c r="I2481" s="107" t="s">
        <v>16232</v>
      </c>
      <c r="J2481" s="109">
        <v>37778</v>
      </c>
    </row>
    <row r="2482" spans="1:12" x14ac:dyDescent="0.2">
      <c r="A2482" s="107" t="s">
        <v>10492</v>
      </c>
      <c r="D2482" s="107" t="s">
        <v>16233</v>
      </c>
      <c r="E2482" s="107">
        <f t="shared" si="38"/>
        <v>10100238</v>
      </c>
      <c r="F2482" s="107" t="s">
        <v>10494</v>
      </c>
      <c r="G2482" s="107" t="s">
        <v>10495</v>
      </c>
      <c r="H2482" s="107" t="s">
        <v>13343</v>
      </c>
      <c r="I2482" s="107" t="s">
        <v>16234</v>
      </c>
    </row>
    <row r="2483" spans="1:12" x14ac:dyDescent="0.2">
      <c r="A2483" s="107" t="s">
        <v>10492</v>
      </c>
      <c r="D2483" s="107" t="s">
        <v>16235</v>
      </c>
      <c r="E2483" s="107">
        <f t="shared" si="38"/>
        <v>10100300</v>
      </c>
      <c r="F2483" s="107" t="s">
        <v>10494</v>
      </c>
      <c r="G2483" s="107" t="s">
        <v>10495</v>
      </c>
      <c r="H2483" s="107" t="s">
        <v>16236</v>
      </c>
      <c r="I2483" s="107" t="s">
        <v>16237</v>
      </c>
    </row>
    <row r="2484" spans="1:12" x14ac:dyDescent="0.2">
      <c r="A2484" s="107" t="s">
        <v>10492</v>
      </c>
      <c r="D2484" s="107" t="s">
        <v>16238</v>
      </c>
      <c r="E2484" s="107">
        <f t="shared" si="38"/>
        <v>10100301</v>
      </c>
      <c r="F2484" s="107" t="s">
        <v>10494</v>
      </c>
      <c r="G2484" s="107" t="s">
        <v>10495</v>
      </c>
      <c r="H2484" s="107" t="s">
        <v>16236</v>
      </c>
      <c r="I2484" s="107" t="s">
        <v>16239</v>
      </c>
    </row>
    <row r="2485" spans="1:12" x14ac:dyDescent="0.2">
      <c r="A2485" s="107" t="s">
        <v>10492</v>
      </c>
      <c r="D2485" s="107" t="s">
        <v>16240</v>
      </c>
      <c r="E2485" s="107">
        <f t="shared" si="38"/>
        <v>10100302</v>
      </c>
      <c r="F2485" s="107" t="s">
        <v>10494</v>
      </c>
      <c r="G2485" s="107" t="s">
        <v>10495</v>
      </c>
      <c r="H2485" s="107" t="s">
        <v>16236</v>
      </c>
      <c r="I2485" s="107" t="s">
        <v>16241</v>
      </c>
    </row>
    <row r="2486" spans="1:12" x14ac:dyDescent="0.2">
      <c r="A2486" s="107" t="s">
        <v>10492</v>
      </c>
      <c r="D2486" s="107" t="s">
        <v>16242</v>
      </c>
      <c r="E2486" s="107">
        <f t="shared" si="38"/>
        <v>10100303</v>
      </c>
      <c r="F2486" s="107" t="s">
        <v>10494</v>
      </c>
      <c r="G2486" s="107" t="s">
        <v>10495</v>
      </c>
      <c r="H2486" s="107" t="s">
        <v>16236</v>
      </c>
      <c r="I2486" s="107" t="s">
        <v>16243</v>
      </c>
    </row>
    <row r="2487" spans="1:12" x14ac:dyDescent="0.2">
      <c r="A2487" s="107" t="s">
        <v>10492</v>
      </c>
      <c r="D2487" s="107" t="s">
        <v>16244</v>
      </c>
      <c r="E2487" s="107">
        <f t="shared" si="38"/>
        <v>10100304</v>
      </c>
      <c r="F2487" s="107" t="s">
        <v>10494</v>
      </c>
      <c r="G2487" s="107" t="s">
        <v>10495</v>
      </c>
      <c r="H2487" s="107" t="s">
        <v>16236</v>
      </c>
      <c r="I2487" s="107" t="s">
        <v>10498</v>
      </c>
    </row>
    <row r="2488" spans="1:12" x14ac:dyDescent="0.2">
      <c r="A2488" s="107" t="s">
        <v>10492</v>
      </c>
      <c r="D2488" s="107" t="s">
        <v>16245</v>
      </c>
      <c r="E2488" s="107">
        <f t="shared" si="38"/>
        <v>10100306</v>
      </c>
      <c r="F2488" s="107" t="s">
        <v>10494</v>
      </c>
      <c r="G2488" s="107" t="s">
        <v>10495</v>
      </c>
      <c r="H2488" s="107" t="s">
        <v>16236</v>
      </c>
      <c r="I2488" s="107" t="s">
        <v>16246</v>
      </c>
    </row>
    <row r="2489" spans="1:12" x14ac:dyDescent="0.2">
      <c r="A2489" s="107" t="s">
        <v>10492</v>
      </c>
      <c r="D2489" s="107" t="s">
        <v>16247</v>
      </c>
      <c r="E2489" s="107">
        <f t="shared" si="38"/>
        <v>10100316</v>
      </c>
      <c r="F2489" s="107" t="s">
        <v>10494</v>
      </c>
      <c r="G2489" s="107" t="s">
        <v>10495</v>
      </c>
      <c r="H2489" s="107" t="s">
        <v>16236</v>
      </c>
      <c r="I2489" s="107" t="s">
        <v>16248</v>
      </c>
    </row>
    <row r="2490" spans="1:12" x14ac:dyDescent="0.2">
      <c r="A2490" s="107" t="s">
        <v>10492</v>
      </c>
      <c r="D2490" s="107" t="s">
        <v>16249</v>
      </c>
      <c r="E2490" s="107">
        <f t="shared" si="38"/>
        <v>10100317</v>
      </c>
      <c r="F2490" s="107" t="s">
        <v>10494</v>
      </c>
      <c r="G2490" s="107" t="s">
        <v>10495</v>
      </c>
      <c r="H2490" s="107" t="s">
        <v>16236</v>
      </c>
      <c r="I2490" s="107" t="s">
        <v>16250</v>
      </c>
    </row>
    <row r="2491" spans="1:12" x14ac:dyDescent="0.2">
      <c r="A2491" s="107" t="s">
        <v>10492</v>
      </c>
      <c r="D2491" s="107" t="s">
        <v>16251</v>
      </c>
      <c r="E2491" s="107">
        <f t="shared" si="38"/>
        <v>10100318</v>
      </c>
      <c r="F2491" s="107" t="s">
        <v>10494</v>
      </c>
      <c r="G2491" s="107" t="s">
        <v>10495</v>
      </c>
      <c r="H2491" s="107" t="s">
        <v>16236</v>
      </c>
      <c r="I2491" s="107" t="s">
        <v>16252</v>
      </c>
    </row>
    <row r="2492" spans="1:12" x14ac:dyDescent="0.2">
      <c r="A2492" s="107" t="s">
        <v>10492</v>
      </c>
      <c r="D2492" s="107" t="s">
        <v>16253</v>
      </c>
      <c r="E2492" s="107">
        <f t="shared" si="38"/>
        <v>10100401</v>
      </c>
      <c r="F2492" s="107" t="s">
        <v>10494</v>
      </c>
      <c r="G2492" s="107" t="s">
        <v>10495</v>
      </c>
      <c r="H2492" s="107" t="s">
        <v>16136</v>
      </c>
      <c r="I2492" s="107" t="s">
        <v>16254</v>
      </c>
      <c r="K2492" s="109"/>
      <c r="L2492" s="107"/>
    </row>
    <row r="2493" spans="1:12" x14ac:dyDescent="0.2">
      <c r="A2493" s="107" t="s">
        <v>10492</v>
      </c>
      <c r="D2493" s="107" t="s">
        <v>16255</v>
      </c>
      <c r="E2493" s="107">
        <f t="shared" si="38"/>
        <v>10100404</v>
      </c>
      <c r="F2493" s="107" t="s">
        <v>10494</v>
      </c>
      <c r="G2493" s="107" t="s">
        <v>10495</v>
      </c>
      <c r="H2493" s="107" t="s">
        <v>16136</v>
      </c>
      <c r="I2493" s="107" t="s">
        <v>16256</v>
      </c>
      <c r="K2493" s="109"/>
      <c r="L2493" s="107"/>
    </row>
    <row r="2494" spans="1:12" x14ac:dyDescent="0.2">
      <c r="A2494" s="107" t="s">
        <v>10492</v>
      </c>
      <c r="D2494" s="107" t="s">
        <v>16257</v>
      </c>
      <c r="E2494" s="107">
        <f t="shared" si="38"/>
        <v>10100405</v>
      </c>
      <c r="F2494" s="107" t="s">
        <v>10494</v>
      </c>
      <c r="G2494" s="107" t="s">
        <v>10495</v>
      </c>
      <c r="H2494" s="107" t="s">
        <v>16136</v>
      </c>
      <c r="I2494" s="107" t="s">
        <v>16258</v>
      </c>
      <c r="K2494" s="109"/>
      <c r="L2494" s="107"/>
    </row>
    <row r="2495" spans="1:12" x14ac:dyDescent="0.2">
      <c r="A2495" s="107" t="s">
        <v>10492</v>
      </c>
      <c r="D2495" s="107" t="s">
        <v>16259</v>
      </c>
      <c r="E2495" s="107">
        <f t="shared" si="38"/>
        <v>10100406</v>
      </c>
      <c r="F2495" s="107" t="s">
        <v>10494</v>
      </c>
      <c r="G2495" s="107" t="s">
        <v>10495</v>
      </c>
      <c r="H2495" s="107" t="s">
        <v>16136</v>
      </c>
      <c r="I2495" s="107" t="s">
        <v>16260</v>
      </c>
      <c r="K2495" s="109"/>
      <c r="L2495" s="107"/>
    </row>
    <row r="2496" spans="1:12" x14ac:dyDescent="0.2">
      <c r="A2496" s="107" t="s">
        <v>10492</v>
      </c>
      <c r="D2496" s="107" t="s">
        <v>16261</v>
      </c>
      <c r="E2496" s="107">
        <f t="shared" si="38"/>
        <v>10100501</v>
      </c>
      <c r="F2496" s="107" t="s">
        <v>10494</v>
      </c>
      <c r="G2496" s="107" t="s">
        <v>10495</v>
      </c>
      <c r="H2496" s="107" t="s">
        <v>16129</v>
      </c>
      <c r="I2496" s="107" t="s">
        <v>16262</v>
      </c>
      <c r="K2496" s="109"/>
      <c r="L2496" s="107"/>
    </row>
    <row r="2497" spans="1:12" x14ac:dyDescent="0.2">
      <c r="A2497" s="107" t="s">
        <v>10492</v>
      </c>
      <c r="D2497" s="107" t="s">
        <v>16263</v>
      </c>
      <c r="E2497" s="107">
        <f t="shared" si="38"/>
        <v>10100504</v>
      </c>
      <c r="F2497" s="107" t="s">
        <v>10494</v>
      </c>
      <c r="G2497" s="107" t="s">
        <v>10495</v>
      </c>
      <c r="H2497" s="107" t="s">
        <v>16129</v>
      </c>
      <c r="I2497" s="107" t="s">
        <v>16264</v>
      </c>
      <c r="K2497" s="109"/>
      <c r="L2497" s="107"/>
    </row>
    <row r="2498" spans="1:12" x14ac:dyDescent="0.2">
      <c r="A2498" s="107" t="s">
        <v>10492</v>
      </c>
      <c r="D2498" s="107" t="s">
        <v>16265</v>
      </c>
      <c r="E2498" s="107">
        <f t="shared" ref="E2498:E2561" si="39">VALUE(D2498)</f>
        <v>10100505</v>
      </c>
      <c r="F2498" s="107" t="s">
        <v>10494</v>
      </c>
      <c r="G2498" s="107" t="s">
        <v>10495</v>
      </c>
      <c r="H2498" s="107" t="s">
        <v>16129</v>
      </c>
      <c r="I2498" s="107" t="s">
        <v>16266</v>
      </c>
      <c r="K2498" s="109"/>
      <c r="L2498" s="107"/>
    </row>
    <row r="2499" spans="1:12" x14ac:dyDescent="0.2">
      <c r="A2499" s="107" t="s">
        <v>10492</v>
      </c>
      <c r="D2499" s="107" t="s">
        <v>16267</v>
      </c>
      <c r="E2499" s="107">
        <f t="shared" si="39"/>
        <v>10100601</v>
      </c>
      <c r="F2499" s="107" t="s">
        <v>10494</v>
      </c>
      <c r="G2499" s="107" t="s">
        <v>10495</v>
      </c>
      <c r="H2499" s="107" t="s">
        <v>16138</v>
      </c>
      <c r="I2499" s="107" t="s">
        <v>16268</v>
      </c>
    </row>
    <row r="2500" spans="1:12" x14ac:dyDescent="0.2">
      <c r="A2500" s="107" t="s">
        <v>10492</v>
      </c>
      <c r="D2500" s="107" t="s">
        <v>16269</v>
      </c>
      <c r="E2500" s="107">
        <f t="shared" si="39"/>
        <v>10100602</v>
      </c>
      <c r="F2500" s="107" t="s">
        <v>10494</v>
      </c>
      <c r="G2500" s="107" t="s">
        <v>10495</v>
      </c>
      <c r="H2500" s="107" t="s">
        <v>16138</v>
      </c>
      <c r="I2500" s="107" t="s">
        <v>16270</v>
      </c>
    </row>
    <row r="2501" spans="1:12" x14ac:dyDescent="0.2">
      <c r="A2501" s="107" t="s">
        <v>10492</v>
      </c>
      <c r="D2501" s="107" t="s">
        <v>16271</v>
      </c>
      <c r="E2501" s="107">
        <f t="shared" si="39"/>
        <v>10100604</v>
      </c>
      <c r="F2501" s="107" t="s">
        <v>10494</v>
      </c>
      <c r="G2501" s="107" t="s">
        <v>10495</v>
      </c>
      <c r="H2501" s="107" t="s">
        <v>16138</v>
      </c>
      <c r="I2501" s="107" t="s">
        <v>16272</v>
      </c>
    </row>
    <row r="2502" spans="1:12" x14ac:dyDescent="0.2">
      <c r="A2502" s="107" t="s">
        <v>10492</v>
      </c>
      <c r="D2502" s="107" t="s">
        <v>16273</v>
      </c>
      <c r="E2502" s="107">
        <f t="shared" si="39"/>
        <v>10100701</v>
      </c>
      <c r="F2502" s="107" t="s">
        <v>10494</v>
      </c>
      <c r="G2502" s="107" t="s">
        <v>10495</v>
      </c>
      <c r="H2502" s="107" t="s">
        <v>16149</v>
      </c>
      <c r="I2502" s="107" t="s">
        <v>16274</v>
      </c>
    </row>
    <row r="2503" spans="1:12" x14ac:dyDescent="0.2">
      <c r="A2503" s="107" t="s">
        <v>10492</v>
      </c>
      <c r="D2503" s="107" t="s">
        <v>16275</v>
      </c>
      <c r="E2503" s="107">
        <f t="shared" si="39"/>
        <v>10100702</v>
      </c>
      <c r="F2503" s="107" t="s">
        <v>10494</v>
      </c>
      <c r="G2503" s="107" t="s">
        <v>10495</v>
      </c>
      <c r="H2503" s="107" t="s">
        <v>16149</v>
      </c>
      <c r="I2503" s="107" t="s">
        <v>16276</v>
      </c>
    </row>
    <row r="2504" spans="1:12" x14ac:dyDescent="0.2">
      <c r="A2504" s="107" t="s">
        <v>10492</v>
      </c>
      <c r="D2504" s="107" t="s">
        <v>16277</v>
      </c>
      <c r="E2504" s="107">
        <f t="shared" si="39"/>
        <v>10100703</v>
      </c>
      <c r="F2504" s="107" t="s">
        <v>10494</v>
      </c>
      <c r="G2504" s="107" t="s">
        <v>10495</v>
      </c>
      <c r="H2504" s="107" t="s">
        <v>16149</v>
      </c>
      <c r="I2504" s="107" t="s">
        <v>16278</v>
      </c>
      <c r="J2504" s="109">
        <v>37778</v>
      </c>
    </row>
    <row r="2505" spans="1:12" x14ac:dyDescent="0.2">
      <c r="A2505" s="107" t="s">
        <v>10492</v>
      </c>
      <c r="D2505" s="107" t="s">
        <v>16279</v>
      </c>
      <c r="E2505" s="107">
        <f t="shared" si="39"/>
        <v>10100704</v>
      </c>
      <c r="F2505" s="107" t="s">
        <v>10494</v>
      </c>
      <c r="G2505" s="107" t="s">
        <v>10495</v>
      </c>
      <c r="H2505" s="107" t="s">
        <v>16149</v>
      </c>
      <c r="I2505" s="107" t="s">
        <v>16280</v>
      </c>
      <c r="J2505" s="109">
        <v>37778</v>
      </c>
    </row>
    <row r="2506" spans="1:12" x14ac:dyDescent="0.2">
      <c r="A2506" s="107" t="s">
        <v>10492</v>
      </c>
      <c r="D2506" s="107" t="s">
        <v>16281</v>
      </c>
      <c r="E2506" s="107">
        <f t="shared" si="39"/>
        <v>10100707</v>
      </c>
      <c r="F2506" s="107" t="s">
        <v>10494</v>
      </c>
      <c r="G2506" s="107" t="s">
        <v>10495</v>
      </c>
      <c r="H2506" s="107" t="s">
        <v>16149</v>
      </c>
      <c r="I2506" s="107" t="s">
        <v>16282</v>
      </c>
      <c r="J2506" s="109">
        <v>37778</v>
      </c>
    </row>
    <row r="2507" spans="1:12" x14ac:dyDescent="0.2">
      <c r="A2507" s="107" t="s">
        <v>10492</v>
      </c>
      <c r="D2507" s="107" t="s">
        <v>16283</v>
      </c>
      <c r="E2507" s="107">
        <f t="shared" si="39"/>
        <v>10100711</v>
      </c>
      <c r="F2507" s="107" t="s">
        <v>10494</v>
      </c>
      <c r="G2507" s="107" t="s">
        <v>10495</v>
      </c>
      <c r="H2507" s="107" t="s">
        <v>16149</v>
      </c>
      <c r="I2507" s="107" t="s">
        <v>16284</v>
      </c>
      <c r="J2507" s="109">
        <v>37778</v>
      </c>
    </row>
    <row r="2508" spans="1:12" x14ac:dyDescent="0.2">
      <c r="A2508" s="107" t="s">
        <v>10492</v>
      </c>
      <c r="D2508" s="107" t="s">
        <v>16285</v>
      </c>
      <c r="E2508" s="107">
        <f t="shared" si="39"/>
        <v>10100712</v>
      </c>
      <c r="F2508" s="107" t="s">
        <v>10494</v>
      </c>
      <c r="G2508" s="107" t="s">
        <v>10495</v>
      </c>
      <c r="H2508" s="107" t="s">
        <v>16149</v>
      </c>
      <c r="I2508" s="107" t="s">
        <v>16286</v>
      </c>
      <c r="J2508" s="109">
        <v>37778</v>
      </c>
    </row>
    <row r="2509" spans="1:12" x14ac:dyDescent="0.2">
      <c r="A2509" s="107" t="s">
        <v>10492</v>
      </c>
      <c r="D2509" s="107" t="s">
        <v>16287</v>
      </c>
      <c r="E2509" s="107">
        <f t="shared" si="39"/>
        <v>10100801</v>
      </c>
      <c r="F2509" s="107" t="s">
        <v>10494</v>
      </c>
      <c r="G2509" s="107" t="s">
        <v>10495</v>
      </c>
      <c r="H2509" s="107" t="s">
        <v>16146</v>
      </c>
      <c r="I2509" s="107" t="s">
        <v>16288</v>
      </c>
      <c r="K2509" s="109">
        <v>38019</v>
      </c>
      <c r="L2509" s="107" t="s">
        <v>16147</v>
      </c>
    </row>
    <row r="2510" spans="1:12" x14ac:dyDescent="0.2">
      <c r="A2510" s="107" t="s">
        <v>10492</v>
      </c>
      <c r="D2510" s="107" t="s">
        <v>16289</v>
      </c>
      <c r="E2510" s="107">
        <f t="shared" si="39"/>
        <v>10100818</v>
      </c>
      <c r="F2510" s="107" t="s">
        <v>10494</v>
      </c>
      <c r="G2510" s="107" t="s">
        <v>10495</v>
      </c>
      <c r="H2510" s="107" t="s">
        <v>16146</v>
      </c>
      <c r="I2510" s="107" t="s">
        <v>13481</v>
      </c>
      <c r="J2510" s="109">
        <v>38019</v>
      </c>
    </row>
    <row r="2511" spans="1:12" x14ac:dyDescent="0.2">
      <c r="A2511" s="107" t="s">
        <v>10492</v>
      </c>
      <c r="D2511" s="107" t="s">
        <v>13482</v>
      </c>
      <c r="E2511" s="107">
        <f t="shared" si="39"/>
        <v>10100901</v>
      </c>
      <c r="F2511" s="107" t="s">
        <v>10494</v>
      </c>
      <c r="G2511" s="107" t="s">
        <v>10495</v>
      </c>
      <c r="H2511" s="107" t="s">
        <v>13483</v>
      </c>
      <c r="I2511" s="107" t="s">
        <v>13484</v>
      </c>
    </row>
    <row r="2512" spans="1:12" x14ac:dyDescent="0.2">
      <c r="A2512" s="107" t="s">
        <v>10492</v>
      </c>
      <c r="D2512" s="107" t="s">
        <v>13485</v>
      </c>
      <c r="E2512" s="107">
        <f t="shared" si="39"/>
        <v>10100902</v>
      </c>
      <c r="F2512" s="107" t="s">
        <v>10494</v>
      </c>
      <c r="G2512" s="107" t="s">
        <v>10495</v>
      </c>
      <c r="H2512" s="107" t="s">
        <v>13483</v>
      </c>
      <c r="I2512" s="107" t="s">
        <v>13486</v>
      </c>
    </row>
    <row r="2513" spans="1:12" x14ac:dyDescent="0.2">
      <c r="A2513" s="107" t="s">
        <v>10492</v>
      </c>
      <c r="D2513" s="107" t="s">
        <v>13487</v>
      </c>
      <c r="E2513" s="107">
        <f t="shared" si="39"/>
        <v>10100903</v>
      </c>
      <c r="F2513" s="107" t="s">
        <v>10494</v>
      </c>
      <c r="G2513" s="107" t="s">
        <v>10495</v>
      </c>
      <c r="H2513" s="107" t="s">
        <v>13483</v>
      </c>
      <c r="I2513" s="107" t="s">
        <v>13488</v>
      </c>
      <c r="K2513" s="109">
        <v>37160</v>
      </c>
      <c r="L2513" s="107" t="s">
        <v>13489</v>
      </c>
    </row>
    <row r="2514" spans="1:12" x14ac:dyDescent="0.2">
      <c r="A2514" s="107" t="s">
        <v>10492</v>
      </c>
      <c r="D2514" s="107" t="s">
        <v>13490</v>
      </c>
      <c r="E2514" s="107">
        <f t="shared" si="39"/>
        <v>10100908</v>
      </c>
      <c r="F2514" s="107" t="s">
        <v>10494</v>
      </c>
      <c r="G2514" s="107" t="s">
        <v>10495</v>
      </c>
      <c r="H2514" s="107" t="s">
        <v>13483</v>
      </c>
      <c r="I2514" s="107" t="s">
        <v>13491</v>
      </c>
      <c r="J2514" s="109">
        <v>37160</v>
      </c>
      <c r="L2514" s="107" t="s">
        <v>13492</v>
      </c>
    </row>
    <row r="2515" spans="1:12" x14ac:dyDescent="0.2">
      <c r="A2515" s="107" t="s">
        <v>10492</v>
      </c>
      <c r="D2515" s="107" t="s">
        <v>13493</v>
      </c>
      <c r="E2515" s="107">
        <f t="shared" si="39"/>
        <v>10100910</v>
      </c>
      <c r="F2515" s="107" t="s">
        <v>10494</v>
      </c>
      <c r="G2515" s="107" t="s">
        <v>10495</v>
      </c>
      <c r="H2515" s="107" t="s">
        <v>13483</v>
      </c>
      <c r="I2515" s="107" t="s">
        <v>13494</v>
      </c>
      <c r="K2515" s="109">
        <v>37160</v>
      </c>
      <c r="L2515" s="107" t="s">
        <v>13495</v>
      </c>
    </row>
    <row r="2516" spans="1:12" x14ac:dyDescent="0.2">
      <c r="A2516" s="107" t="s">
        <v>10492</v>
      </c>
      <c r="D2516" s="107" t="s">
        <v>13496</v>
      </c>
      <c r="E2516" s="107">
        <f t="shared" si="39"/>
        <v>10100911</v>
      </c>
      <c r="F2516" s="107" t="s">
        <v>10494</v>
      </c>
      <c r="G2516" s="107" t="s">
        <v>10495</v>
      </c>
      <c r="H2516" s="107" t="s">
        <v>13483</v>
      </c>
      <c r="I2516" s="107" t="s">
        <v>13497</v>
      </c>
      <c r="K2516" s="109">
        <v>37160</v>
      </c>
      <c r="L2516" s="107" t="s">
        <v>13495</v>
      </c>
    </row>
    <row r="2517" spans="1:12" x14ac:dyDescent="0.2">
      <c r="A2517" s="107" t="s">
        <v>10492</v>
      </c>
      <c r="D2517" s="107" t="s">
        <v>13498</v>
      </c>
      <c r="E2517" s="107">
        <f t="shared" si="39"/>
        <v>10100912</v>
      </c>
      <c r="F2517" s="107" t="s">
        <v>10494</v>
      </c>
      <c r="G2517" s="107" t="s">
        <v>10495</v>
      </c>
      <c r="H2517" s="107" t="s">
        <v>13483</v>
      </c>
      <c r="I2517" s="107" t="s">
        <v>13499</v>
      </c>
    </row>
    <row r="2518" spans="1:12" x14ac:dyDescent="0.2">
      <c r="A2518" s="107" t="s">
        <v>10492</v>
      </c>
      <c r="D2518" s="107" t="s">
        <v>13500</v>
      </c>
      <c r="E2518" s="107">
        <f t="shared" si="39"/>
        <v>10101001</v>
      </c>
      <c r="F2518" s="107" t="s">
        <v>10494</v>
      </c>
      <c r="G2518" s="107" t="s">
        <v>10495</v>
      </c>
      <c r="H2518" s="107" t="s">
        <v>16142</v>
      </c>
      <c r="I2518" s="107" t="s">
        <v>13501</v>
      </c>
      <c r="K2518" s="109"/>
      <c r="L2518" s="107"/>
    </row>
    <row r="2519" spans="1:12" x14ac:dyDescent="0.2">
      <c r="A2519" s="107" t="s">
        <v>10492</v>
      </c>
      <c r="D2519" s="107" t="s">
        <v>13502</v>
      </c>
      <c r="E2519" s="107">
        <f t="shared" si="39"/>
        <v>10101002</v>
      </c>
      <c r="F2519" s="107" t="s">
        <v>10494</v>
      </c>
      <c r="G2519" s="107" t="s">
        <v>10495</v>
      </c>
      <c r="H2519" s="107" t="s">
        <v>16142</v>
      </c>
      <c r="I2519" s="107" t="s">
        <v>14639</v>
      </c>
      <c r="K2519" s="109"/>
      <c r="L2519" s="107"/>
    </row>
    <row r="2520" spans="1:12" x14ac:dyDescent="0.2">
      <c r="A2520" s="107" t="s">
        <v>10492</v>
      </c>
      <c r="D2520" s="107" t="s">
        <v>13503</v>
      </c>
      <c r="E2520" s="107">
        <f t="shared" si="39"/>
        <v>10101003</v>
      </c>
      <c r="F2520" s="107" t="s">
        <v>10494</v>
      </c>
      <c r="G2520" s="107" t="s">
        <v>10495</v>
      </c>
      <c r="H2520" s="107" t="s">
        <v>16142</v>
      </c>
      <c r="I2520" s="107" t="s">
        <v>13504</v>
      </c>
      <c r="K2520" s="109"/>
      <c r="L2520" s="107"/>
    </row>
    <row r="2521" spans="1:12" x14ac:dyDescent="0.2">
      <c r="A2521" s="107" t="s">
        <v>10492</v>
      </c>
      <c r="D2521" s="107" t="s">
        <v>13505</v>
      </c>
      <c r="E2521" s="107">
        <f t="shared" si="39"/>
        <v>10101101</v>
      </c>
      <c r="F2521" s="107" t="s">
        <v>10494</v>
      </c>
      <c r="G2521" s="107" t="s">
        <v>10495</v>
      </c>
      <c r="H2521" s="107" t="s">
        <v>13506</v>
      </c>
      <c r="I2521" s="107" t="s">
        <v>16288</v>
      </c>
    </row>
    <row r="2522" spans="1:12" x14ac:dyDescent="0.2">
      <c r="A2522" s="107" t="s">
        <v>10492</v>
      </c>
      <c r="D2522" s="107" t="s">
        <v>13507</v>
      </c>
      <c r="E2522" s="107">
        <f t="shared" si="39"/>
        <v>10101201</v>
      </c>
      <c r="F2522" s="107" t="s">
        <v>10494</v>
      </c>
      <c r="G2522" s="107" t="s">
        <v>10495</v>
      </c>
      <c r="H2522" s="107" t="s">
        <v>13508</v>
      </c>
      <c r="I2522" s="107" t="s">
        <v>13509</v>
      </c>
    </row>
    <row r="2523" spans="1:12" x14ac:dyDescent="0.2">
      <c r="A2523" s="107" t="s">
        <v>10492</v>
      </c>
      <c r="D2523" s="107" t="s">
        <v>13510</v>
      </c>
      <c r="E2523" s="107">
        <f t="shared" si="39"/>
        <v>10101202</v>
      </c>
      <c r="F2523" s="107" t="s">
        <v>10494</v>
      </c>
      <c r="G2523" s="107" t="s">
        <v>10495</v>
      </c>
      <c r="H2523" s="107" t="s">
        <v>13508</v>
      </c>
      <c r="I2523" s="107" t="s">
        <v>13511</v>
      </c>
    </row>
    <row r="2524" spans="1:12" x14ac:dyDescent="0.2">
      <c r="A2524" s="107" t="s">
        <v>10492</v>
      </c>
      <c r="D2524" s="107" t="s">
        <v>13512</v>
      </c>
      <c r="E2524" s="107">
        <f t="shared" si="39"/>
        <v>10101204</v>
      </c>
      <c r="F2524" s="107" t="s">
        <v>10494</v>
      </c>
      <c r="G2524" s="107" t="s">
        <v>10495</v>
      </c>
      <c r="H2524" s="107" t="s">
        <v>13508</v>
      </c>
      <c r="I2524" s="107" t="s">
        <v>13513</v>
      </c>
      <c r="J2524" s="109">
        <v>37477</v>
      </c>
      <c r="L2524" s="107"/>
    </row>
    <row r="2525" spans="1:12" x14ac:dyDescent="0.2">
      <c r="A2525" s="107" t="s">
        <v>10492</v>
      </c>
      <c r="D2525" s="107" t="s">
        <v>13514</v>
      </c>
      <c r="E2525" s="107">
        <f t="shared" si="39"/>
        <v>10101205</v>
      </c>
      <c r="F2525" s="107" t="s">
        <v>10494</v>
      </c>
      <c r="G2525" s="107" t="s">
        <v>10495</v>
      </c>
      <c r="H2525" s="107" t="s">
        <v>13508</v>
      </c>
      <c r="I2525" s="107" t="s">
        <v>13515</v>
      </c>
      <c r="J2525" s="109">
        <v>37778</v>
      </c>
    </row>
    <row r="2526" spans="1:12" x14ac:dyDescent="0.2">
      <c r="A2526" s="107" t="s">
        <v>10492</v>
      </c>
      <c r="D2526" s="107" t="s">
        <v>13516</v>
      </c>
      <c r="E2526" s="107">
        <f t="shared" si="39"/>
        <v>10101206</v>
      </c>
      <c r="F2526" s="107" t="s">
        <v>10494</v>
      </c>
      <c r="G2526" s="107" t="s">
        <v>10495</v>
      </c>
      <c r="H2526" s="107" t="s">
        <v>13508</v>
      </c>
      <c r="I2526" s="107" t="s">
        <v>13517</v>
      </c>
      <c r="J2526" s="109">
        <v>37778</v>
      </c>
    </row>
    <row r="2527" spans="1:12" x14ac:dyDescent="0.2">
      <c r="A2527" s="107" t="s">
        <v>10492</v>
      </c>
      <c r="D2527" s="107" t="s">
        <v>13518</v>
      </c>
      <c r="E2527" s="107">
        <f t="shared" si="39"/>
        <v>10101207</v>
      </c>
      <c r="F2527" s="107" t="s">
        <v>10494</v>
      </c>
      <c r="G2527" s="107" t="s">
        <v>10495</v>
      </c>
      <c r="H2527" s="107" t="s">
        <v>13508</v>
      </c>
      <c r="I2527" s="107" t="s">
        <v>13519</v>
      </c>
      <c r="J2527" s="109">
        <v>37778</v>
      </c>
    </row>
    <row r="2528" spans="1:12" x14ac:dyDescent="0.2">
      <c r="A2528" s="107" t="s">
        <v>10492</v>
      </c>
      <c r="D2528" s="107" t="s">
        <v>13520</v>
      </c>
      <c r="E2528" s="107">
        <f t="shared" si="39"/>
        <v>10101208</v>
      </c>
      <c r="F2528" s="107" t="s">
        <v>10494</v>
      </c>
      <c r="G2528" s="107" t="s">
        <v>10495</v>
      </c>
      <c r="H2528" s="107" t="s">
        <v>13508</v>
      </c>
      <c r="I2528" s="107" t="s">
        <v>13521</v>
      </c>
      <c r="J2528" s="109">
        <v>37778</v>
      </c>
    </row>
    <row r="2529" spans="1:10" x14ac:dyDescent="0.2">
      <c r="A2529" s="107" t="s">
        <v>10492</v>
      </c>
      <c r="D2529" s="107" t="s">
        <v>13522</v>
      </c>
      <c r="E2529" s="107">
        <f t="shared" si="39"/>
        <v>10101301</v>
      </c>
      <c r="F2529" s="107" t="s">
        <v>10494</v>
      </c>
      <c r="G2529" s="107" t="s">
        <v>10495</v>
      </c>
      <c r="H2529" s="107" t="s">
        <v>13523</v>
      </c>
      <c r="I2529" s="107" t="s">
        <v>13509</v>
      </c>
    </row>
    <row r="2530" spans="1:10" x14ac:dyDescent="0.2">
      <c r="A2530" s="107" t="s">
        <v>10492</v>
      </c>
      <c r="D2530" s="107" t="s">
        <v>13524</v>
      </c>
      <c r="E2530" s="107">
        <f t="shared" si="39"/>
        <v>10101302</v>
      </c>
      <c r="F2530" s="107" t="s">
        <v>10494</v>
      </c>
      <c r="G2530" s="107" t="s">
        <v>10495</v>
      </c>
      <c r="H2530" s="107" t="s">
        <v>13523</v>
      </c>
      <c r="I2530" s="107" t="s">
        <v>13525</v>
      </c>
    </row>
    <row r="2531" spans="1:10" x14ac:dyDescent="0.2">
      <c r="A2531" s="107" t="s">
        <v>10492</v>
      </c>
      <c r="D2531" s="107" t="s">
        <v>13526</v>
      </c>
      <c r="E2531" s="107">
        <f t="shared" si="39"/>
        <v>10101304</v>
      </c>
      <c r="F2531" s="107" t="s">
        <v>10494</v>
      </c>
      <c r="G2531" s="107" t="s">
        <v>10495</v>
      </c>
      <c r="H2531" s="107" t="s">
        <v>13523</v>
      </c>
      <c r="I2531" s="107" t="s">
        <v>13527</v>
      </c>
      <c r="J2531" s="109">
        <v>37778</v>
      </c>
    </row>
    <row r="2532" spans="1:10" x14ac:dyDescent="0.2">
      <c r="A2532" s="107" t="s">
        <v>10492</v>
      </c>
      <c r="D2532" s="107" t="s">
        <v>13528</v>
      </c>
      <c r="E2532" s="107">
        <f t="shared" si="39"/>
        <v>10101305</v>
      </c>
      <c r="F2532" s="107" t="s">
        <v>10494</v>
      </c>
      <c r="G2532" s="107" t="s">
        <v>10495</v>
      </c>
      <c r="H2532" s="107" t="s">
        <v>13523</v>
      </c>
      <c r="I2532" s="107" t="s">
        <v>13529</v>
      </c>
      <c r="J2532" s="109">
        <v>37778</v>
      </c>
    </row>
    <row r="2533" spans="1:10" x14ac:dyDescent="0.2">
      <c r="A2533" s="107" t="s">
        <v>10492</v>
      </c>
      <c r="D2533" s="107" t="s">
        <v>13530</v>
      </c>
      <c r="E2533" s="107">
        <f t="shared" si="39"/>
        <v>10101306</v>
      </c>
      <c r="F2533" s="107" t="s">
        <v>10494</v>
      </c>
      <c r="G2533" s="107" t="s">
        <v>10495</v>
      </c>
      <c r="H2533" s="107" t="s">
        <v>13523</v>
      </c>
      <c r="I2533" s="107" t="s">
        <v>13531</v>
      </c>
      <c r="J2533" s="109">
        <v>37778</v>
      </c>
    </row>
    <row r="2534" spans="1:10" x14ac:dyDescent="0.2">
      <c r="A2534" s="107" t="s">
        <v>10492</v>
      </c>
      <c r="D2534" s="107" t="s">
        <v>13532</v>
      </c>
      <c r="E2534" s="107">
        <f t="shared" si="39"/>
        <v>10101307</v>
      </c>
      <c r="F2534" s="107" t="s">
        <v>10494</v>
      </c>
      <c r="G2534" s="107" t="s">
        <v>10495</v>
      </c>
      <c r="H2534" s="107" t="s">
        <v>13523</v>
      </c>
      <c r="I2534" s="107" t="s">
        <v>13533</v>
      </c>
      <c r="J2534" s="109">
        <v>37778</v>
      </c>
    </row>
    <row r="2535" spans="1:10" x14ac:dyDescent="0.2">
      <c r="A2535" s="107" t="s">
        <v>10492</v>
      </c>
      <c r="D2535" s="107" t="s">
        <v>13534</v>
      </c>
      <c r="E2535" s="107">
        <f t="shared" si="39"/>
        <v>10101308</v>
      </c>
      <c r="F2535" s="107" t="s">
        <v>10494</v>
      </c>
      <c r="G2535" s="107" t="s">
        <v>10495</v>
      </c>
      <c r="H2535" s="107" t="s">
        <v>13523</v>
      </c>
      <c r="I2535" s="107" t="s">
        <v>13535</v>
      </c>
      <c r="J2535" s="109">
        <v>37778</v>
      </c>
    </row>
    <row r="2536" spans="1:10" x14ac:dyDescent="0.2">
      <c r="A2536" s="107" t="s">
        <v>10492</v>
      </c>
      <c r="D2536" s="107" t="s">
        <v>13536</v>
      </c>
      <c r="E2536" s="107">
        <f t="shared" si="39"/>
        <v>10101501</v>
      </c>
      <c r="F2536" s="107" t="s">
        <v>10494</v>
      </c>
      <c r="G2536" s="107" t="s">
        <v>10495</v>
      </c>
      <c r="H2536" s="107" t="s">
        <v>13537</v>
      </c>
      <c r="I2536" s="107" t="s">
        <v>13538</v>
      </c>
    </row>
    <row r="2537" spans="1:10" x14ac:dyDescent="0.2">
      <c r="A2537" s="107" t="s">
        <v>10492</v>
      </c>
      <c r="D2537" s="107" t="s">
        <v>13539</v>
      </c>
      <c r="E2537" s="107">
        <f t="shared" si="39"/>
        <v>10101502</v>
      </c>
      <c r="F2537" s="107" t="s">
        <v>10494</v>
      </c>
      <c r="G2537" s="107" t="s">
        <v>10495</v>
      </c>
      <c r="H2537" s="107" t="s">
        <v>13537</v>
      </c>
      <c r="I2537" s="107" t="s">
        <v>13540</v>
      </c>
    </row>
    <row r="2538" spans="1:10" x14ac:dyDescent="0.2">
      <c r="A2538" s="107" t="s">
        <v>10492</v>
      </c>
      <c r="D2538" s="107" t="s">
        <v>13541</v>
      </c>
      <c r="E2538" s="107">
        <f t="shared" si="39"/>
        <v>10101601</v>
      </c>
      <c r="F2538" s="107" t="s">
        <v>10494</v>
      </c>
      <c r="G2538" s="107" t="s">
        <v>10495</v>
      </c>
      <c r="H2538" s="107" t="s">
        <v>14046</v>
      </c>
      <c r="I2538" s="107" t="s">
        <v>6264</v>
      </c>
      <c r="J2538" s="109">
        <v>37778</v>
      </c>
    </row>
    <row r="2539" spans="1:10" x14ac:dyDescent="0.2">
      <c r="A2539" s="107" t="s">
        <v>10492</v>
      </c>
      <c r="D2539" s="107" t="s">
        <v>13542</v>
      </c>
      <c r="E2539" s="107">
        <f t="shared" si="39"/>
        <v>10101801</v>
      </c>
      <c r="F2539" s="107" t="s">
        <v>10494</v>
      </c>
      <c r="G2539" s="107" t="s">
        <v>10495</v>
      </c>
      <c r="H2539" s="107" t="s">
        <v>13543</v>
      </c>
      <c r="I2539" s="107" t="s">
        <v>6264</v>
      </c>
      <c r="J2539" s="109">
        <v>37778</v>
      </c>
    </row>
    <row r="2540" spans="1:10" x14ac:dyDescent="0.2">
      <c r="A2540" s="107" t="s">
        <v>10492</v>
      </c>
      <c r="D2540" s="107" t="s">
        <v>13544</v>
      </c>
      <c r="E2540" s="107">
        <f t="shared" si="39"/>
        <v>10101901</v>
      </c>
      <c r="F2540" s="107" t="s">
        <v>10494</v>
      </c>
      <c r="G2540" s="107" t="s">
        <v>10495</v>
      </c>
      <c r="H2540" s="107" t="s">
        <v>13545</v>
      </c>
      <c r="I2540" s="107" t="s">
        <v>6264</v>
      </c>
      <c r="J2540" s="109">
        <v>37778</v>
      </c>
    </row>
    <row r="2541" spans="1:10" x14ac:dyDescent="0.2">
      <c r="A2541" s="107" t="s">
        <v>10492</v>
      </c>
      <c r="D2541" s="107" t="s">
        <v>13546</v>
      </c>
      <c r="E2541" s="107">
        <f t="shared" si="39"/>
        <v>10102001</v>
      </c>
      <c r="F2541" s="107" t="s">
        <v>10494</v>
      </c>
      <c r="G2541" s="107" t="s">
        <v>10495</v>
      </c>
      <c r="H2541" s="107" t="s">
        <v>13547</v>
      </c>
      <c r="I2541" s="107" t="s">
        <v>6264</v>
      </c>
      <c r="J2541" s="109">
        <v>37778</v>
      </c>
    </row>
    <row r="2542" spans="1:10" x14ac:dyDescent="0.2">
      <c r="A2542" s="107" t="s">
        <v>10492</v>
      </c>
      <c r="D2542" s="107" t="s">
        <v>13548</v>
      </c>
      <c r="E2542" s="107">
        <f t="shared" si="39"/>
        <v>10102018</v>
      </c>
      <c r="F2542" s="107" t="s">
        <v>10494</v>
      </c>
      <c r="G2542" s="107" t="s">
        <v>10495</v>
      </c>
      <c r="H2542" s="107" t="s">
        <v>13547</v>
      </c>
      <c r="I2542" s="107" t="s">
        <v>13481</v>
      </c>
      <c r="J2542" s="109">
        <v>38019</v>
      </c>
    </row>
    <row r="2543" spans="1:10" x14ac:dyDescent="0.2">
      <c r="A2543" s="107" t="s">
        <v>10492</v>
      </c>
      <c r="D2543" s="107" t="s">
        <v>13549</v>
      </c>
      <c r="E2543" s="107">
        <f t="shared" si="39"/>
        <v>10102101</v>
      </c>
      <c r="F2543" s="107" t="s">
        <v>10494</v>
      </c>
      <c r="G2543" s="107" t="s">
        <v>10495</v>
      </c>
      <c r="H2543" s="107" t="s">
        <v>13550</v>
      </c>
      <c r="I2543" s="107" t="s">
        <v>6264</v>
      </c>
      <c r="J2543" s="109">
        <v>37778</v>
      </c>
    </row>
    <row r="2544" spans="1:10" x14ac:dyDescent="0.2">
      <c r="A2544" s="107" t="s">
        <v>10492</v>
      </c>
      <c r="D2544" s="107" t="s">
        <v>13551</v>
      </c>
      <c r="E2544" s="107">
        <f t="shared" si="39"/>
        <v>10200101</v>
      </c>
      <c r="F2544" s="107" t="s">
        <v>10494</v>
      </c>
      <c r="G2544" s="107" t="s">
        <v>16151</v>
      </c>
      <c r="H2544" s="107" t="s">
        <v>13340</v>
      </c>
      <c r="I2544" s="107" t="s">
        <v>10496</v>
      </c>
    </row>
    <row r="2545" spans="1:12" x14ac:dyDescent="0.2">
      <c r="A2545" s="107" t="s">
        <v>10492</v>
      </c>
      <c r="D2545" s="107" t="s">
        <v>13552</v>
      </c>
      <c r="E2545" s="107">
        <f t="shared" si="39"/>
        <v>10200104</v>
      </c>
      <c r="F2545" s="107" t="s">
        <v>10494</v>
      </c>
      <c r="G2545" s="107" t="s">
        <v>16151</v>
      </c>
      <c r="H2545" s="107" t="s">
        <v>13340</v>
      </c>
      <c r="I2545" s="107" t="s">
        <v>10498</v>
      </c>
    </row>
    <row r="2546" spans="1:12" x14ac:dyDescent="0.2">
      <c r="A2546" s="107" t="s">
        <v>10492</v>
      </c>
      <c r="D2546" s="107" t="s">
        <v>13553</v>
      </c>
      <c r="E2546" s="107">
        <f t="shared" si="39"/>
        <v>10200107</v>
      </c>
      <c r="F2546" s="107" t="s">
        <v>10494</v>
      </c>
      <c r="G2546" s="107" t="s">
        <v>16151</v>
      </c>
      <c r="H2546" s="107" t="s">
        <v>13340</v>
      </c>
      <c r="I2546" s="107" t="s">
        <v>13554</v>
      </c>
    </row>
    <row r="2547" spans="1:12" x14ac:dyDescent="0.2">
      <c r="A2547" s="107" t="s">
        <v>10492</v>
      </c>
      <c r="D2547" s="107" t="s">
        <v>10691</v>
      </c>
      <c r="E2547" s="107">
        <f t="shared" si="39"/>
        <v>10200117</v>
      </c>
      <c r="F2547" s="107" t="s">
        <v>10494</v>
      </c>
      <c r="G2547" s="107" t="s">
        <v>16151</v>
      </c>
      <c r="H2547" s="107" t="s">
        <v>13340</v>
      </c>
      <c r="I2547" s="107" t="s">
        <v>10692</v>
      </c>
    </row>
    <row r="2548" spans="1:12" x14ac:dyDescent="0.2">
      <c r="A2548" s="107" t="s">
        <v>10492</v>
      </c>
      <c r="D2548" s="107" t="s">
        <v>10693</v>
      </c>
      <c r="E2548" s="107">
        <f t="shared" si="39"/>
        <v>10200201</v>
      </c>
      <c r="F2548" s="107" t="s">
        <v>10494</v>
      </c>
      <c r="G2548" s="107" t="s">
        <v>16151</v>
      </c>
      <c r="H2548" s="107" t="s">
        <v>13343</v>
      </c>
      <c r="I2548" s="107" t="s">
        <v>16237</v>
      </c>
    </row>
    <row r="2549" spans="1:12" x14ac:dyDescent="0.2">
      <c r="A2549" s="107" t="s">
        <v>10492</v>
      </c>
      <c r="D2549" s="107" t="s">
        <v>10694</v>
      </c>
      <c r="E2549" s="107">
        <f t="shared" si="39"/>
        <v>10200202</v>
      </c>
      <c r="F2549" s="107" t="s">
        <v>10494</v>
      </c>
      <c r="G2549" s="107" t="s">
        <v>16151</v>
      </c>
      <c r="H2549" s="107" t="s">
        <v>13343</v>
      </c>
      <c r="I2549" s="107" t="s">
        <v>10695</v>
      </c>
    </row>
    <row r="2550" spans="1:12" x14ac:dyDescent="0.2">
      <c r="A2550" s="107" t="s">
        <v>10492</v>
      </c>
      <c r="D2550" s="107" t="s">
        <v>10696</v>
      </c>
      <c r="E2550" s="107">
        <f t="shared" si="39"/>
        <v>10200203</v>
      </c>
      <c r="F2550" s="107" t="s">
        <v>10494</v>
      </c>
      <c r="G2550" s="107" t="s">
        <v>16151</v>
      </c>
      <c r="H2550" s="107" t="s">
        <v>13343</v>
      </c>
      <c r="I2550" s="107" t="s">
        <v>16243</v>
      </c>
    </row>
    <row r="2551" spans="1:12" x14ac:dyDescent="0.2">
      <c r="A2551" s="107" t="s">
        <v>10492</v>
      </c>
      <c r="D2551" s="107" t="s">
        <v>10697</v>
      </c>
      <c r="E2551" s="107">
        <f t="shared" si="39"/>
        <v>10200204</v>
      </c>
      <c r="F2551" s="107" t="s">
        <v>10494</v>
      </c>
      <c r="G2551" s="107" t="s">
        <v>16151</v>
      </c>
      <c r="H2551" s="107" t="s">
        <v>13343</v>
      </c>
      <c r="I2551" s="107" t="s">
        <v>16246</v>
      </c>
    </row>
    <row r="2552" spans="1:12" x14ac:dyDescent="0.2">
      <c r="A2552" s="107" t="s">
        <v>10492</v>
      </c>
      <c r="D2552" s="107" t="s">
        <v>10698</v>
      </c>
      <c r="E2552" s="107">
        <f t="shared" si="39"/>
        <v>10200205</v>
      </c>
      <c r="F2552" s="107" t="s">
        <v>10494</v>
      </c>
      <c r="G2552" s="107" t="s">
        <v>16151</v>
      </c>
      <c r="H2552" s="107" t="s">
        <v>13343</v>
      </c>
      <c r="I2552" s="107" t="s">
        <v>10699</v>
      </c>
    </row>
    <row r="2553" spans="1:12" x14ac:dyDescent="0.2">
      <c r="A2553" s="107" t="s">
        <v>10492</v>
      </c>
      <c r="D2553" s="107" t="s">
        <v>10700</v>
      </c>
      <c r="E2553" s="107">
        <f t="shared" si="39"/>
        <v>10200206</v>
      </c>
      <c r="F2553" s="107" t="s">
        <v>10494</v>
      </c>
      <c r="G2553" s="107" t="s">
        <v>16151</v>
      </c>
      <c r="H2553" s="107" t="s">
        <v>13343</v>
      </c>
      <c r="I2553" s="107" t="s">
        <v>10701</v>
      </c>
    </row>
    <row r="2554" spans="1:12" x14ac:dyDescent="0.2">
      <c r="A2554" s="107" t="s">
        <v>10492</v>
      </c>
      <c r="D2554" s="107" t="s">
        <v>10702</v>
      </c>
      <c r="E2554" s="107">
        <f t="shared" si="39"/>
        <v>10200210</v>
      </c>
      <c r="F2554" s="107" t="s">
        <v>10494</v>
      </c>
      <c r="G2554" s="107" t="s">
        <v>16151</v>
      </c>
      <c r="H2554" s="107" t="s">
        <v>13343</v>
      </c>
      <c r="I2554" s="107" t="s">
        <v>10703</v>
      </c>
    </row>
    <row r="2555" spans="1:12" x14ac:dyDescent="0.2">
      <c r="A2555" s="107" t="s">
        <v>10492</v>
      </c>
      <c r="D2555" s="107" t="s">
        <v>10704</v>
      </c>
      <c r="E2555" s="107">
        <f t="shared" si="39"/>
        <v>10200212</v>
      </c>
      <c r="F2555" s="107" t="s">
        <v>10494</v>
      </c>
      <c r="G2555" s="107" t="s">
        <v>16151</v>
      </c>
      <c r="H2555" s="107" t="s">
        <v>13343</v>
      </c>
      <c r="I2555" s="107" t="s">
        <v>10705</v>
      </c>
    </row>
    <row r="2556" spans="1:12" x14ac:dyDescent="0.2">
      <c r="A2556" s="107" t="s">
        <v>10492</v>
      </c>
      <c r="D2556" s="107" t="s">
        <v>10706</v>
      </c>
      <c r="E2556" s="107">
        <f t="shared" si="39"/>
        <v>10200213</v>
      </c>
      <c r="F2556" s="107" t="s">
        <v>10494</v>
      </c>
      <c r="G2556" s="107" t="s">
        <v>16151</v>
      </c>
      <c r="H2556" s="107" t="s">
        <v>13343</v>
      </c>
      <c r="I2556" s="107" t="s">
        <v>10707</v>
      </c>
    </row>
    <row r="2557" spans="1:12" x14ac:dyDescent="0.2">
      <c r="A2557" s="107" t="s">
        <v>10492</v>
      </c>
      <c r="D2557" s="107" t="s">
        <v>10708</v>
      </c>
      <c r="E2557" s="107">
        <f t="shared" si="39"/>
        <v>10200217</v>
      </c>
      <c r="F2557" s="107" t="s">
        <v>10494</v>
      </c>
      <c r="G2557" s="107" t="s">
        <v>16151</v>
      </c>
      <c r="H2557" s="107" t="s">
        <v>13343</v>
      </c>
      <c r="I2557" s="107" t="s">
        <v>13373</v>
      </c>
    </row>
    <row r="2558" spans="1:12" x14ac:dyDescent="0.2">
      <c r="A2558" s="107" t="s">
        <v>10492</v>
      </c>
      <c r="D2558" s="107" t="s">
        <v>10709</v>
      </c>
      <c r="E2558" s="107">
        <f t="shared" si="39"/>
        <v>10200218</v>
      </c>
      <c r="F2558" s="107" t="s">
        <v>10494</v>
      </c>
      <c r="G2558" s="107" t="s">
        <v>16151</v>
      </c>
      <c r="H2558" s="107" t="s">
        <v>13343</v>
      </c>
      <c r="I2558" s="107" t="s">
        <v>13375</v>
      </c>
    </row>
    <row r="2559" spans="1:12" x14ac:dyDescent="0.2">
      <c r="A2559" s="107" t="s">
        <v>10492</v>
      </c>
      <c r="D2559" s="107" t="s">
        <v>10710</v>
      </c>
      <c r="E2559" s="107">
        <f t="shared" si="39"/>
        <v>10200219</v>
      </c>
      <c r="F2559" s="107" t="s">
        <v>10494</v>
      </c>
      <c r="G2559" s="107" t="s">
        <v>16151</v>
      </c>
      <c r="H2559" s="107" t="s">
        <v>13343</v>
      </c>
      <c r="I2559" s="107" t="s">
        <v>10711</v>
      </c>
      <c r="K2559" s="109">
        <v>36769</v>
      </c>
      <c r="L2559" s="107" t="s">
        <v>10712</v>
      </c>
    </row>
    <row r="2560" spans="1:12" x14ac:dyDescent="0.2">
      <c r="A2560" s="107" t="s">
        <v>10492</v>
      </c>
      <c r="D2560" s="107" t="s">
        <v>10713</v>
      </c>
      <c r="E2560" s="107">
        <f t="shared" si="39"/>
        <v>10200221</v>
      </c>
      <c r="F2560" s="107" t="s">
        <v>10494</v>
      </c>
      <c r="G2560" s="107" t="s">
        <v>16151</v>
      </c>
      <c r="H2560" s="107" t="s">
        <v>13343</v>
      </c>
      <c r="I2560" s="107" t="s">
        <v>13377</v>
      </c>
    </row>
    <row r="2561" spans="1:12" x14ac:dyDescent="0.2">
      <c r="A2561" s="107" t="s">
        <v>10492</v>
      </c>
      <c r="D2561" s="107" t="s">
        <v>10714</v>
      </c>
      <c r="E2561" s="107">
        <f t="shared" si="39"/>
        <v>10200222</v>
      </c>
      <c r="F2561" s="107" t="s">
        <v>10494</v>
      </c>
      <c r="G2561" s="107" t="s">
        <v>16151</v>
      </c>
      <c r="H2561" s="107" t="s">
        <v>13343</v>
      </c>
      <c r="I2561" s="107" t="s">
        <v>13379</v>
      </c>
    </row>
    <row r="2562" spans="1:12" x14ac:dyDescent="0.2">
      <c r="A2562" s="107" t="s">
        <v>10492</v>
      </c>
      <c r="D2562" s="107" t="s">
        <v>10715</v>
      </c>
      <c r="E2562" s="107">
        <f t="shared" ref="E2562:E2625" si="40">VALUE(D2562)</f>
        <v>10200223</v>
      </c>
      <c r="F2562" s="107" t="s">
        <v>10494</v>
      </c>
      <c r="G2562" s="107" t="s">
        <v>16151</v>
      </c>
      <c r="H2562" s="107" t="s">
        <v>13343</v>
      </c>
      <c r="I2562" s="107" t="s">
        <v>13381</v>
      </c>
    </row>
    <row r="2563" spans="1:12" x14ac:dyDescent="0.2">
      <c r="A2563" s="107" t="s">
        <v>10492</v>
      </c>
      <c r="D2563" s="107" t="s">
        <v>10716</v>
      </c>
      <c r="E2563" s="107">
        <f t="shared" si="40"/>
        <v>10200224</v>
      </c>
      <c r="F2563" s="107" t="s">
        <v>10494</v>
      </c>
      <c r="G2563" s="107" t="s">
        <v>16151</v>
      </c>
      <c r="H2563" s="107" t="s">
        <v>13343</v>
      </c>
      <c r="I2563" s="107" t="s">
        <v>13383</v>
      </c>
    </row>
    <row r="2564" spans="1:12" x14ac:dyDescent="0.2">
      <c r="A2564" s="107" t="s">
        <v>10492</v>
      </c>
      <c r="D2564" s="107" t="s">
        <v>10717</v>
      </c>
      <c r="E2564" s="107">
        <f t="shared" si="40"/>
        <v>10200225</v>
      </c>
      <c r="F2564" s="107" t="s">
        <v>10494</v>
      </c>
      <c r="G2564" s="107" t="s">
        <v>16151</v>
      </c>
      <c r="H2564" s="107" t="s">
        <v>13343</v>
      </c>
      <c r="I2564" s="107" t="s">
        <v>13385</v>
      </c>
    </row>
    <row r="2565" spans="1:12" x14ac:dyDescent="0.2">
      <c r="A2565" s="107" t="s">
        <v>10492</v>
      </c>
      <c r="D2565" s="107" t="s">
        <v>10718</v>
      </c>
      <c r="E2565" s="107">
        <f t="shared" si="40"/>
        <v>10200226</v>
      </c>
      <c r="F2565" s="107" t="s">
        <v>10494</v>
      </c>
      <c r="G2565" s="107" t="s">
        <v>16151</v>
      </c>
      <c r="H2565" s="107" t="s">
        <v>13343</v>
      </c>
      <c r="I2565" s="107" t="s">
        <v>16228</v>
      </c>
    </row>
    <row r="2566" spans="1:12" x14ac:dyDescent="0.2">
      <c r="A2566" s="107" t="s">
        <v>10492</v>
      </c>
      <c r="D2566" s="107" t="s">
        <v>10719</v>
      </c>
      <c r="E2566" s="107">
        <f t="shared" si="40"/>
        <v>10200229</v>
      </c>
      <c r="F2566" s="107" t="s">
        <v>10494</v>
      </c>
      <c r="G2566" s="107" t="s">
        <v>16151</v>
      </c>
      <c r="H2566" s="107" t="s">
        <v>13343</v>
      </c>
      <c r="I2566" s="107" t="s">
        <v>10720</v>
      </c>
    </row>
    <row r="2567" spans="1:12" x14ac:dyDescent="0.2">
      <c r="A2567" s="107" t="s">
        <v>10492</v>
      </c>
      <c r="D2567" s="107" t="s">
        <v>10721</v>
      </c>
      <c r="E2567" s="107">
        <f t="shared" si="40"/>
        <v>10200300</v>
      </c>
      <c r="F2567" s="107" t="s">
        <v>10494</v>
      </c>
      <c r="G2567" s="107" t="s">
        <v>16151</v>
      </c>
      <c r="H2567" s="107" t="s">
        <v>16236</v>
      </c>
      <c r="I2567" s="107" t="s">
        <v>16237</v>
      </c>
    </row>
    <row r="2568" spans="1:12" x14ac:dyDescent="0.2">
      <c r="A2568" s="107" t="s">
        <v>10492</v>
      </c>
      <c r="D2568" s="107" t="s">
        <v>10722</v>
      </c>
      <c r="E2568" s="107">
        <f t="shared" si="40"/>
        <v>10200301</v>
      </c>
      <c r="F2568" s="107" t="s">
        <v>10494</v>
      </c>
      <c r="G2568" s="107" t="s">
        <v>16151</v>
      </c>
      <c r="H2568" s="107" t="s">
        <v>16236</v>
      </c>
      <c r="I2568" s="107" t="s">
        <v>16239</v>
      </c>
    </row>
    <row r="2569" spans="1:12" x14ac:dyDescent="0.2">
      <c r="A2569" s="107" t="s">
        <v>10492</v>
      </c>
      <c r="D2569" s="107" t="s">
        <v>10723</v>
      </c>
      <c r="E2569" s="107">
        <f t="shared" si="40"/>
        <v>10200302</v>
      </c>
      <c r="F2569" s="107" t="s">
        <v>10494</v>
      </c>
      <c r="G2569" s="107" t="s">
        <v>16151</v>
      </c>
      <c r="H2569" s="107" t="s">
        <v>16236</v>
      </c>
      <c r="I2569" s="107" t="s">
        <v>16241</v>
      </c>
    </row>
    <row r="2570" spans="1:12" x14ac:dyDescent="0.2">
      <c r="A2570" s="107" t="s">
        <v>10492</v>
      </c>
      <c r="D2570" s="107" t="s">
        <v>10724</v>
      </c>
      <c r="E2570" s="107">
        <f t="shared" si="40"/>
        <v>10200303</v>
      </c>
      <c r="F2570" s="107" t="s">
        <v>10494</v>
      </c>
      <c r="G2570" s="107" t="s">
        <v>16151</v>
      </c>
      <c r="H2570" s="107" t="s">
        <v>16236</v>
      </c>
      <c r="I2570" s="107" t="s">
        <v>16243</v>
      </c>
    </row>
    <row r="2571" spans="1:12" x14ac:dyDescent="0.2">
      <c r="A2571" s="107" t="s">
        <v>10492</v>
      </c>
      <c r="D2571" s="107" t="s">
        <v>10725</v>
      </c>
      <c r="E2571" s="107">
        <f t="shared" si="40"/>
        <v>10200304</v>
      </c>
      <c r="F2571" s="107" t="s">
        <v>10494</v>
      </c>
      <c r="G2571" s="107" t="s">
        <v>16151</v>
      </c>
      <c r="H2571" s="107" t="s">
        <v>16236</v>
      </c>
      <c r="I2571" s="107" t="s">
        <v>10498</v>
      </c>
    </row>
    <row r="2572" spans="1:12" x14ac:dyDescent="0.2">
      <c r="A2572" s="107" t="s">
        <v>10492</v>
      </c>
      <c r="D2572" s="107" t="s">
        <v>10726</v>
      </c>
      <c r="E2572" s="107">
        <f t="shared" si="40"/>
        <v>10200306</v>
      </c>
      <c r="F2572" s="107" t="s">
        <v>10494</v>
      </c>
      <c r="G2572" s="107" t="s">
        <v>16151</v>
      </c>
      <c r="H2572" s="107" t="s">
        <v>16236</v>
      </c>
      <c r="I2572" s="107" t="s">
        <v>16246</v>
      </c>
    </row>
    <row r="2573" spans="1:12" x14ac:dyDescent="0.2">
      <c r="A2573" s="107" t="s">
        <v>10492</v>
      </c>
      <c r="D2573" s="107" t="s">
        <v>10727</v>
      </c>
      <c r="E2573" s="107">
        <f t="shared" si="40"/>
        <v>10200307</v>
      </c>
      <c r="F2573" s="107" t="s">
        <v>10494</v>
      </c>
      <c r="G2573" s="107" t="s">
        <v>16151</v>
      </c>
      <c r="H2573" s="107" t="s">
        <v>16236</v>
      </c>
      <c r="I2573" s="107" t="s">
        <v>10728</v>
      </c>
    </row>
    <row r="2574" spans="1:12" x14ac:dyDescent="0.2">
      <c r="A2574" s="107" t="s">
        <v>10492</v>
      </c>
      <c r="D2574" s="107" t="s">
        <v>10729</v>
      </c>
      <c r="E2574" s="107">
        <f t="shared" si="40"/>
        <v>10200401</v>
      </c>
      <c r="F2574" s="107" t="s">
        <v>10494</v>
      </c>
      <c r="G2574" s="107" t="s">
        <v>16151</v>
      </c>
      <c r="H2574" s="107" t="s">
        <v>16136</v>
      </c>
      <c r="I2574" s="107" t="s">
        <v>10730</v>
      </c>
      <c r="K2574" s="109"/>
      <c r="L2574" s="107"/>
    </row>
    <row r="2575" spans="1:12" x14ac:dyDescent="0.2">
      <c r="A2575" s="107" t="s">
        <v>10492</v>
      </c>
      <c r="D2575" s="107" t="s">
        <v>10731</v>
      </c>
      <c r="E2575" s="107">
        <f t="shared" si="40"/>
        <v>10200402</v>
      </c>
      <c r="F2575" s="107" t="s">
        <v>10494</v>
      </c>
      <c r="G2575" s="107" t="s">
        <v>16151</v>
      </c>
      <c r="H2575" s="107" t="s">
        <v>16136</v>
      </c>
      <c r="I2575" s="107" t="s">
        <v>10732</v>
      </c>
    </row>
    <row r="2576" spans="1:12" x14ac:dyDescent="0.2">
      <c r="A2576" s="107" t="s">
        <v>10492</v>
      </c>
      <c r="D2576" s="107" t="s">
        <v>4915</v>
      </c>
      <c r="E2576" s="107">
        <f t="shared" si="40"/>
        <v>10200403</v>
      </c>
      <c r="F2576" s="107" t="s">
        <v>10494</v>
      </c>
      <c r="G2576" s="107" t="s">
        <v>16151</v>
      </c>
      <c r="H2576" s="107" t="s">
        <v>16136</v>
      </c>
      <c r="I2576" s="107" t="s">
        <v>4916</v>
      </c>
    </row>
    <row r="2577" spans="1:12" x14ac:dyDescent="0.2">
      <c r="A2577" s="107" t="s">
        <v>10492</v>
      </c>
      <c r="D2577" s="107" t="s">
        <v>4917</v>
      </c>
      <c r="E2577" s="107">
        <f t="shared" si="40"/>
        <v>10200404</v>
      </c>
      <c r="F2577" s="107" t="s">
        <v>10494</v>
      </c>
      <c r="G2577" s="107" t="s">
        <v>16151</v>
      </c>
      <c r="H2577" s="107" t="s">
        <v>16136</v>
      </c>
      <c r="I2577" s="107" t="s">
        <v>4918</v>
      </c>
      <c r="K2577" s="109"/>
      <c r="L2577" s="107"/>
    </row>
    <row r="2578" spans="1:12" x14ac:dyDescent="0.2">
      <c r="A2578" s="107" t="s">
        <v>10492</v>
      </c>
      <c r="D2578" s="107" t="s">
        <v>4919</v>
      </c>
      <c r="E2578" s="107">
        <f t="shared" si="40"/>
        <v>10200405</v>
      </c>
      <c r="F2578" s="107" t="s">
        <v>10494</v>
      </c>
      <c r="G2578" s="107" t="s">
        <v>16151</v>
      </c>
      <c r="H2578" s="107" t="s">
        <v>16136</v>
      </c>
      <c r="I2578" s="107" t="s">
        <v>10728</v>
      </c>
    </row>
    <row r="2579" spans="1:12" x14ac:dyDescent="0.2">
      <c r="A2579" s="107" t="s">
        <v>10492</v>
      </c>
      <c r="D2579" s="107" t="s">
        <v>4920</v>
      </c>
      <c r="E2579" s="107">
        <f t="shared" si="40"/>
        <v>10200501</v>
      </c>
      <c r="F2579" s="107" t="s">
        <v>10494</v>
      </c>
      <c r="G2579" s="107" t="s">
        <v>16151</v>
      </c>
      <c r="H2579" s="107" t="s">
        <v>16129</v>
      </c>
      <c r="I2579" s="107" t="s">
        <v>16262</v>
      </c>
      <c r="K2579" s="109"/>
      <c r="L2579" s="107"/>
    </row>
    <row r="2580" spans="1:12" x14ac:dyDescent="0.2">
      <c r="A2580" s="107" t="s">
        <v>10492</v>
      </c>
      <c r="D2580" s="107" t="s">
        <v>4921</v>
      </c>
      <c r="E2580" s="107">
        <f t="shared" si="40"/>
        <v>10200502</v>
      </c>
      <c r="F2580" s="107" t="s">
        <v>10494</v>
      </c>
      <c r="G2580" s="107" t="s">
        <v>16151</v>
      </c>
      <c r="H2580" s="107" t="s">
        <v>16129</v>
      </c>
      <c r="I2580" s="107" t="s">
        <v>10732</v>
      </c>
    </row>
    <row r="2581" spans="1:12" x14ac:dyDescent="0.2">
      <c r="A2581" s="107" t="s">
        <v>10492</v>
      </c>
      <c r="D2581" s="107" t="s">
        <v>4922</v>
      </c>
      <c r="E2581" s="107">
        <f t="shared" si="40"/>
        <v>10200503</v>
      </c>
      <c r="F2581" s="107" t="s">
        <v>10494</v>
      </c>
      <c r="G2581" s="107" t="s">
        <v>16151</v>
      </c>
      <c r="H2581" s="107" t="s">
        <v>16129</v>
      </c>
      <c r="I2581" s="107" t="s">
        <v>4916</v>
      </c>
    </row>
    <row r="2582" spans="1:12" x14ac:dyDescent="0.2">
      <c r="A2582" s="107" t="s">
        <v>10492</v>
      </c>
      <c r="D2582" s="107" t="s">
        <v>4923</v>
      </c>
      <c r="E2582" s="107">
        <f t="shared" si="40"/>
        <v>10200504</v>
      </c>
      <c r="F2582" s="107" t="s">
        <v>10494</v>
      </c>
      <c r="G2582" s="107" t="s">
        <v>16151</v>
      </c>
      <c r="H2582" s="107" t="s">
        <v>16129</v>
      </c>
      <c r="I2582" s="107" t="s">
        <v>4924</v>
      </c>
      <c r="K2582" s="109"/>
      <c r="L2582" s="107"/>
    </row>
    <row r="2583" spans="1:12" x14ac:dyDescent="0.2">
      <c r="A2583" s="107" t="s">
        <v>10492</v>
      </c>
      <c r="D2583" s="107" t="s">
        <v>4925</v>
      </c>
      <c r="E2583" s="107">
        <f t="shared" si="40"/>
        <v>10200505</v>
      </c>
      <c r="F2583" s="107" t="s">
        <v>10494</v>
      </c>
      <c r="G2583" s="107" t="s">
        <v>16151</v>
      </c>
      <c r="H2583" s="107" t="s">
        <v>16129</v>
      </c>
      <c r="I2583" s="107" t="s">
        <v>10728</v>
      </c>
    </row>
    <row r="2584" spans="1:12" x14ac:dyDescent="0.2">
      <c r="A2584" s="107" t="s">
        <v>10492</v>
      </c>
      <c r="D2584" s="107" t="s">
        <v>4926</v>
      </c>
      <c r="E2584" s="107">
        <f t="shared" si="40"/>
        <v>10200601</v>
      </c>
      <c r="F2584" s="107" t="s">
        <v>10494</v>
      </c>
      <c r="G2584" s="107" t="s">
        <v>16151</v>
      </c>
      <c r="H2584" s="107" t="s">
        <v>16138</v>
      </c>
      <c r="I2584" s="107" t="s">
        <v>4927</v>
      </c>
    </row>
    <row r="2585" spans="1:12" x14ac:dyDescent="0.2">
      <c r="A2585" s="107" t="s">
        <v>10492</v>
      </c>
      <c r="D2585" s="107" t="s">
        <v>4928</v>
      </c>
      <c r="E2585" s="107">
        <f t="shared" si="40"/>
        <v>10200602</v>
      </c>
      <c r="F2585" s="107" t="s">
        <v>10494</v>
      </c>
      <c r="G2585" s="107" t="s">
        <v>16151</v>
      </c>
      <c r="H2585" s="107" t="s">
        <v>16138</v>
      </c>
      <c r="I2585" s="107" t="s">
        <v>4929</v>
      </c>
    </row>
    <row r="2586" spans="1:12" x14ac:dyDescent="0.2">
      <c r="A2586" s="107" t="s">
        <v>10492</v>
      </c>
      <c r="D2586" s="107" t="s">
        <v>4930</v>
      </c>
      <c r="E2586" s="107">
        <f t="shared" si="40"/>
        <v>10200603</v>
      </c>
      <c r="F2586" s="107" t="s">
        <v>10494</v>
      </c>
      <c r="G2586" s="107" t="s">
        <v>16151</v>
      </c>
      <c r="H2586" s="107" t="s">
        <v>16138</v>
      </c>
      <c r="I2586" s="107" t="s">
        <v>4931</v>
      </c>
    </row>
    <row r="2587" spans="1:12" x14ac:dyDescent="0.2">
      <c r="A2587" s="107" t="s">
        <v>10492</v>
      </c>
      <c r="D2587" s="107" t="s">
        <v>4932</v>
      </c>
      <c r="E2587" s="107">
        <f t="shared" si="40"/>
        <v>10200604</v>
      </c>
      <c r="F2587" s="107" t="s">
        <v>10494</v>
      </c>
      <c r="G2587" s="107" t="s">
        <v>16151</v>
      </c>
      <c r="H2587" s="107" t="s">
        <v>16138</v>
      </c>
      <c r="I2587" s="107" t="s">
        <v>10728</v>
      </c>
    </row>
    <row r="2588" spans="1:12" x14ac:dyDescent="0.2">
      <c r="A2588" s="107" t="s">
        <v>10492</v>
      </c>
      <c r="D2588" s="107" t="s">
        <v>4933</v>
      </c>
      <c r="E2588" s="107">
        <f t="shared" si="40"/>
        <v>10200701</v>
      </c>
      <c r="F2588" s="107" t="s">
        <v>10494</v>
      </c>
      <c r="G2588" s="107" t="s">
        <v>16151</v>
      </c>
      <c r="H2588" s="107" t="s">
        <v>16149</v>
      </c>
      <c r="I2588" s="107" t="s">
        <v>16278</v>
      </c>
    </row>
    <row r="2589" spans="1:12" x14ac:dyDescent="0.2">
      <c r="A2589" s="107" t="s">
        <v>10492</v>
      </c>
      <c r="D2589" s="107" t="s">
        <v>4934</v>
      </c>
      <c r="E2589" s="107">
        <f t="shared" si="40"/>
        <v>10200704</v>
      </c>
      <c r="F2589" s="107" t="s">
        <v>10494</v>
      </c>
      <c r="G2589" s="107" t="s">
        <v>16151</v>
      </c>
      <c r="H2589" s="107" t="s">
        <v>16149</v>
      </c>
      <c r="I2589" s="107" t="s">
        <v>16280</v>
      </c>
    </row>
    <row r="2590" spans="1:12" x14ac:dyDescent="0.2">
      <c r="A2590" s="107" t="s">
        <v>10492</v>
      </c>
      <c r="D2590" s="107" t="s">
        <v>4935</v>
      </c>
      <c r="E2590" s="107">
        <f t="shared" si="40"/>
        <v>10200707</v>
      </c>
      <c r="F2590" s="107" t="s">
        <v>10494</v>
      </c>
      <c r="G2590" s="107" t="s">
        <v>16151</v>
      </c>
      <c r="H2590" s="107" t="s">
        <v>16149</v>
      </c>
      <c r="I2590" s="107" t="s">
        <v>16282</v>
      </c>
    </row>
    <row r="2591" spans="1:12" x14ac:dyDescent="0.2">
      <c r="A2591" s="107" t="s">
        <v>10492</v>
      </c>
      <c r="D2591" s="107" t="s">
        <v>4936</v>
      </c>
      <c r="E2591" s="107">
        <f t="shared" si="40"/>
        <v>10200710</v>
      </c>
      <c r="F2591" s="107" t="s">
        <v>10494</v>
      </c>
      <c r="G2591" s="107" t="s">
        <v>16151</v>
      </c>
      <c r="H2591" s="107" t="s">
        <v>16149</v>
      </c>
      <c r="I2591" s="107" t="s">
        <v>10728</v>
      </c>
    </row>
    <row r="2592" spans="1:12" x14ac:dyDescent="0.2">
      <c r="A2592" s="107" t="s">
        <v>10492</v>
      </c>
      <c r="D2592" s="107" t="s">
        <v>4937</v>
      </c>
      <c r="E2592" s="107">
        <f t="shared" si="40"/>
        <v>10200711</v>
      </c>
      <c r="F2592" s="107" t="s">
        <v>10494</v>
      </c>
      <c r="G2592" s="107" t="s">
        <v>16151</v>
      </c>
      <c r="H2592" s="107" t="s">
        <v>16149</v>
      </c>
      <c r="I2592" s="107" t="s">
        <v>16284</v>
      </c>
      <c r="J2592" s="109">
        <v>37652</v>
      </c>
    </row>
    <row r="2593" spans="1:12" x14ac:dyDescent="0.2">
      <c r="A2593" s="107" t="s">
        <v>10492</v>
      </c>
      <c r="D2593" s="107" t="s">
        <v>4938</v>
      </c>
      <c r="E2593" s="107">
        <f t="shared" si="40"/>
        <v>10200799</v>
      </c>
      <c r="F2593" s="107" t="s">
        <v>10494</v>
      </c>
      <c r="G2593" s="107" t="s">
        <v>16151</v>
      </c>
      <c r="H2593" s="107" t="s">
        <v>16149</v>
      </c>
      <c r="I2593" s="107" t="s">
        <v>4939</v>
      </c>
    </row>
    <row r="2594" spans="1:12" x14ac:dyDescent="0.2">
      <c r="A2594" s="107" t="s">
        <v>10492</v>
      </c>
      <c r="D2594" s="107" t="s">
        <v>4940</v>
      </c>
      <c r="E2594" s="107">
        <f t="shared" si="40"/>
        <v>10200802</v>
      </c>
      <c r="F2594" s="107" t="s">
        <v>10494</v>
      </c>
      <c r="G2594" s="107" t="s">
        <v>16151</v>
      </c>
      <c r="H2594" s="107" t="s">
        <v>16146</v>
      </c>
      <c r="I2594" s="107" t="s">
        <v>16288</v>
      </c>
      <c r="K2594" s="109">
        <v>38019</v>
      </c>
      <c r="L2594" s="107" t="s">
        <v>16147</v>
      </c>
    </row>
    <row r="2595" spans="1:12" x14ac:dyDescent="0.2">
      <c r="A2595" s="107" t="s">
        <v>10492</v>
      </c>
      <c r="D2595" s="107" t="s">
        <v>4941</v>
      </c>
      <c r="E2595" s="107">
        <f t="shared" si="40"/>
        <v>10200804</v>
      </c>
      <c r="F2595" s="107" t="s">
        <v>10494</v>
      </c>
      <c r="G2595" s="107" t="s">
        <v>16151</v>
      </c>
      <c r="H2595" s="107" t="s">
        <v>16146</v>
      </c>
      <c r="I2595" s="107" t="s">
        <v>10728</v>
      </c>
      <c r="K2595" s="109">
        <v>38019</v>
      </c>
      <c r="L2595" s="107" t="s">
        <v>16147</v>
      </c>
    </row>
    <row r="2596" spans="1:12" x14ac:dyDescent="0.2">
      <c r="A2596" s="107" t="s">
        <v>10492</v>
      </c>
      <c r="D2596" s="107" t="s">
        <v>4942</v>
      </c>
      <c r="E2596" s="107">
        <f t="shared" si="40"/>
        <v>10200901</v>
      </c>
      <c r="F2596" s="107" t="s">
        <v>10494</v>
      </c>
      <c r="G2596" s="107" t="s">
        <v>16151</v>
      </c>
      <c r="H2596" s="107" t="s">
        <v>13483</v>
      </c>
      <c r="I2596" s="107" t="s">
        <v>13484</v>
      </c>
      <c r="K2596" s="109">
        <v>37160</v>
      </c>
      <c r="L2596" s="107" t="s">
        <v>4943</v>
      </c>
    </row>
    <row r="2597" spans="1:12" x14ac:dyDescent="0.2">
      <c r="A2597" s="107" t="s">
        <v>10492</v>
      </c>
      <c r="D2597" s="107" t="s">
        <v>4944</v>
      </c>
      <c r="E2597" s="107">
        <f t="shared" si="40"/>
        <v>10200902</v>
      </c>
      <c r="F2597" s="107" t="s">
        <v>10494</v>
      </c>
      <c r="G2597" s="107" t="s">
        <v>16151</v>
      </c>
      <c r="H2597" s="107" t="s">
        <v>13483</v>
      </c>
      <c r="I2597" s="107" t="s">
        <v>4945</v>
      </c>
      <c r="K2597" s="109">
        <v>37160</v>
      </c>
      <c r="L2597" s="107" t="s">
        <v>4943</v>
      </c>
    </row>
    <row r="2598" spans="1:12" x14ac:dyDescent="0.2">
      <c r="A2598" s="107" t="s">
        <v>10492</v>
      </c>
      <c r="D2598" s="107" t="s">
        <v>4946</v>
      </c>
      <c r="E2598" s="107">
        <f t="shared" si="40"/>
        <v>10200903</v>
      </c>
      <c r="F2598" s="107" t="s">
        <v>10494</v>
      </c>
      <c r="G2598" s="107" t="s">
        <v>16151</v>
      </c>
      <c r="H2598" s="107" t="s">
        <v>13483</v>
      </c>
      <c r="I2598" s="107" t="s">
        <v>13488</v>
      </c>
      <c r="K2598" s="109">
        <v>37160</v>
      </c>
      <c r="L2598" s="107" t="s">
        <v>4947</v>
      </c>
    </row>
    <row r="2599" spans="1:12" x14ac:dyDescent="0.2">
      <c r="A2599" s="107" t="s">
        <v>10492</v>
      </c>
      <c r="D2599" s="107" t="s">
        <v>4948</v>
      </c>
      <c r="E2599" s="107">
        <f t="shared" si="40"/>
        <v>10200904</v>
      </c>
      <c r="F2599" s="107" t="s">
        <v>10494</v>
      </c>
      <c r="G2599" s="107" t="s">
        <v>16151</v>
      </c>
      <c r="H2599" s="107" t="s">
        <v>13483</v>
      </c>
      <c r="I2599" s="107" t="s">
        <v>4949</v>
      </c>
      <c r="K2599" s="109">
        <v>37160</v>
      </c>
      <c r="L2599" s="107" t="s">
        <v>13495</v>
      </c>
    </row>
    <row r="2600" spans="1:12" x14ac:dyDescent="0.2">
      <c r="A2600" s="107" t="s">
        <v>10492</v>
      </c>
      <c r="D2600" s="107" t="s">
        <v>4950</v>
      </c>
      <c r="E2600" s="107">
        <f t="shared" si="40"/>
        <v>10200905</v>
      </c>
      <c r="F2600" s="107" t="s">
        <v>10494</v>
      </c>
      <c r="G2600" s="107" t="s">
        <v>16151</v>
      </c>
      <c r="H2600" s="107" t="s">
        <v>13483</v>
      </c>
      <c r="I2600" s="107" t="s">
        <v>4951</v>
      </c>
      <c r="K2600" s="109">
        <v>37160</v>
      </c>
      <c r="L2600" s="107" t="s">
        <v>13495</v>
      </c>
    </row>
    <row r="2601" spans="1:12" x14ac:dyDescent="0.2">
      <c r="A2601" s="107" t="s">
        <v>10492</v>
      </c>
      <c r="D2601" s="107" t="s">
        <v>4952</v>
      </c>
      <c r="E2601" s="107">
        <f t="shared" si="40"/>
        <v>10200906</v>
      </c>
      <c r="F2601" s="107" t="s">
        <v>10494</v>
      </c>
      <c r="G2601" s="107" t="s">
        <v>16151</v>
      </c>
      <c r="H2601" s="107" t="s">
        <v>13483</v>
      </c>
      <c r="I2601" s="107" t="s">
        <v>4953</v>
      </c>
      <c r="K2601" s="109">
        <v>37160</v>
      </c>
      <c r="L2601" s="107" t="s">
        <v>13495</v>
      </c>
    </row>
    <row r="2602" spans="1:12" x14ac:dyDescent="0.2">
      <c r="A2602" s="107" t="s">
        <v>10492</v>
      </c>
      <c r="D2602" s="107" t="s">
        <v>4954</v>
      </c>
      <c r="E2602" s="107">
        <f t="shared" si="40"/>
        <v>10200907</v>
      </c>
      <c r="F2602" s="107" t="s">
        <v>10494</v>
      </c>
      <c r="G2602" s="107" t="s">
        <v>16151</v>
      </c>
      <c r="H2602" s="107" t="s">
        <v>13483</v>
      </c>
      <c r="I2602" s="107" t="s">
        <v>4955</v>
      </c>
    </row>
    <row r="2603" spans="1:12" x14ac:dyDescent="0.2">
      <c r="A2603" s="107" t="s">
        <v>10492</v>
      </c>
      <c r="D2603" s="107" t="s">
        <v>4956</v>
      </c>
      <c r="E2603" s="107">
        <f t="shared" si="40"/>
        <v>10200908</v>
      </c>
      <c r="F2603" s="107" t="s">
        <v>10494</v>
      </c>
      <c r="G2603" s="107" t="s">
        <v>16151</v>
      </c>
      <c r="H2603" s="107" t="s">
        <v>13483</v>
      </c>
      <c r="I2603" s="107" t="s">
        <v>13491</v>
      </c>
      <c r="J2603" s="109">
        <v>37160</v>
      </c>
      <c r="L2603" s="107" t="s">
        <v>13492</v>
      </c>
    </row>
    <row r="2604" spans="1:12" x14ac:dyDescent="0.2">
      <c r="A2604" s="107" t="s">
        <v>10492</v>
      </c>
      <c r="D2604" s="107" t="s">
        <v>4957</v>
      </c>
      <c r="E2604" s="107">
        <f t="shared" si="40"/>
        <v>10200910</v>
      </c>
      <c r="F2604" s="107" t="s">
        <v>10494</v>
      </c>
      <c r="G2604" s="107" t="s">
        <v>16151</v>
      </c>
      <c r="H2604" s="107" t="s">
        <v>13483</v>
      </c>
      <c r="I2604" s="107" t="s">
        <v>13494</v>
      </c>
      <c r="K2604" s="109">
        <v>37160</v>
      </c>
      <c r="L2604" s="107" t="s">
        <v>13495</v>
      </c>
    </row>
    <row r="2605" spans="1:12" x14ac:dyDescent="0.2">
      <c r="A2605" s="107" t="s">
        <v>10492</v>
      </c>
      <c r="D2605" s="107" t="s">
        <v>7728</v>
      </c>
      <c r="E2605" s="107">
        <f t="shared" si="40"/>
        <v>10200911</v>
      </c>
      <c r="F2605" s="107" t="s">
        <v>10494</v>
      </c>
      <c r="G2605" s="107" t="s">
        <v>16151</v>
      </c>
      <c r="H2605" s="107" t="s">
        <v>13483</v>
      </c>
      <c r="I2605" s="107" t="s">
        <v>13497</v>
      </c>
      <c r="K2605" s="109">
        <v>37160</v>
      </c>
      <c r="L2605" s="107" t="s">
        <v>13495</v>
      </c>
    </row>
    <row r="2606" spans="1:12" x14ac:dyDescent="0.2">
      <c r="A2606" s="107" t="s">
        <v>10492</v>
      </c>
      <c r="D2606" s="107" t="s">
        <v>7729</v>
      </c>
      <c r="E2606" s="107">
        <f t="shared" si="40"/>
        <v>10200912</v>
      </c>
      <c r="F2606" s="107" t="s">
        <v>10494</v>
      </c>
      <c r="G2606" s="107" t="s">
        <v>16151</v>
      </c>
      <c r="H2606" s="107" t="s">
        <v>13483</v>
      </c>
      <c r="I2606" s="107" t="s">
        <v>7730</v>
      </c>
    </row>
    <row r="2607" spans="1:12" x14ac:dyDescent="0.2">
      <c r="A2607" s="107" t="s">
        <v>10492</v>
      </c>
      <c r="D2607" s="107" t="s">
        <v>7731</v>
      </c>
      <c r="E2607" s="107">
        <f t="shared" si="40"/>
        <v>10201001</v>
      </c>
      <c r="F2607" s="107" t="s">
        <v>10494</v>
      </c>
      <c r="G2607" s="107" t="s">
        <v>16151</v>
      </c>
      <c r="H2607" s="107" t="s">
        <v>16142</v>
      </c>
      <c r="I2607" s="107" t="s">
        <v>13501</v>
      </c>
      <c r="K2607" s="109"/>
      <c r="L2607" s="107"/>
    </row>
    <row r="2608" spans="1:12" x14ac:dyDescent="0.2">
      <c r="A2608" s="107" t="s">
        <v>10492</v>
      </c>
      <c r="D2608" s="107" t="s">
        <v>7732</v>
      </c>
      <c r="E2608" s="107">
        <f t="shared" si="40"/>
        <v>10201002</v>
      </c>
      <c r="F2608" s="107" t="s">
        <v>10494</v>
      </c>
      <c r="G2608" s="107" t="s">
        <v>16151</v>
      </c>
      <c r="H2608" s="107" t="s">
        <v>16142</v>
      </c>
      <c r="I2608" s="107" t="s">
        <v>14639</v>
      </c>
      <c r="K2608" s="109"/>
      <c r="L2608" s="107"/>
    </row>
    <row r="2609" spans="1:12" x14ac:dyDescent="0.2">
      <c r="A2609" s="107" t="s">
        <v>10492</v>
      </c>
      <c r="D2609" s="107" t="s">
        <v>7733</v>
      </c>
      <c r="E2609" s="107">
        <f t="shared" si="40"/>
        <v>10201003</v>
      </c>
      <c r="F2609" s="107" t="s">
        <v>10494</v>
      </c>
      <c r="G2609" s="107" t="s">
        <v>16151</v>
      </c>
      <c r="H2609" s="107" t="s">
        <v>16142</v>
      </c>
      <c r="I2609" s="107" t="s">
        <v>13504</v>
      </c>
      <c r="K2609" s="109"/>
      <c r="L2609" s="107"/>
    </row>
    <row r="2610" spans="1:12" x14ac:dyDescent="0.2">
      <c r="A2610" s="107" t="s">
        <v>10492</v>
      </c>
      <c r="D2610" s="107" t="s">
        <v>7734</v>
      </c>
      <c r="E2610" s="107">
        <f t="shared" si="40"/>
        <v>10201101</v>
      </c>
      <c r="F2610" s="107" t="s">
        <v>10494</v>
      </c>
      <c r="G2610" s="107" t="s">
        <v>16151</v>
      </c>
      <c r="H2610" s="107" t="s">
        <v>13506</v>
      </c>
      <c r="I2610" s="107" t="s">
        <v>16288</v>
      </c>
    </row>
    <row r="2611" spans="1:12" x14ac:dyDescent="0.2">
      <c r="A2611" s="107" t="s">
        <v>10492</v>
      </c>
      <c r="D2611" s="107" t="s">
        <v>7735</v>
      </c>
      <c r="E2611" s="107">
        <f t="shared" si="40"/>
        <v>10201201</v>
      </c>
      <c r="F2611" s="107" t="s">
        <v>10494</v>
      </c>
      <c r="G2611" s="107" t="s">
        <v>16151</v>
      </c>
      <c r="H2611" s="107" t="s">
        <v>13508</v>
      </c>
      <c r="I2611" s="107" t="s">
        <v>13509</v>
      </c>
    </row>
    <row r="2612" spans="1:12" x14ac:dyDescent="0.2">
      <c r="A2612" s="107" t="s">
        <v>10492</v>
      </c>
      <c r="D2612" s="107" t="s">
        <v>7736</v>
      </c>
      <c r="E2612" s="107">
        <f t="shared" si="40"/>
        <v>10201202</v>
      </c>
      <c r="F2612" s="107" t="s">
        <v>10494</v>
      </c>
      <c r="G2612" s="107" t="s">
        <v>16151</v>
      </c>
      <c r="H2612" s="107" t="s">
        <v>13508</v>
      </c>
      <c r="I2612" s="107" t="s">
        <v>13511</v>
      </c>
    </row>
    <row r="2613" spans="1:12" x14ac:dyDescent="0.2">
      <c r="A2613" s="107" t="s">
        <v>10492</v>
      </c>
      <c r="D2613" s="107" t="s">
        <v>7737</v>
      </c>
      <c r="E2613" s="107">
        <f t="shared" si="40"/>
        <v>10201301</v>
      </c>
      <c r="F2613" s="107" t="s">
        <v>10494</v>
      </c>
      <c r="G2613" s="107" t="s">
        <v>16151</v>
      </c>
      <c r="H2613" s="107" t="s">
        <v>13523</v>
      </c>
      <c r="I2613" s="107" t="s">
        <v>13509</v>
      </c>
    </row>
    <row r="2614" spans="1:12" x14ac:dyDescent="0.2">
      <c r="A2614" s="107" t="s">
        <v>10492</v>
      </c>
      <c r="D2614" s="107" t="s">
        <v>7738</v>
      </c>
      <c r="E2614" s="107">
        <f t="shared" si="40"/>
        <v>10201302</v>
      </c>
      <c r="F2614" s="107" t="s">
        <v>10494</v>
      </c>
      <c r="G2614" s="107" t="s">
        <v>16151</v>
      </c>
      <c r="H2614" s="107" t="s">
        <v>13523</v>
      </c>
      <c r="I2614" s="107" t="s">
        <v>13525</v>
      </c>
    </row>
    <row r="2615" spans="1:12" x14ac:dyDescent="0.2">
      <c r="A2615" s="107" t="s">
        <v>10492</v>
      </c>
      <c r="D2615" s="107" t="s">
        <v>7739</v>
      </c>
      <c r="E2615" s="107">
        <f t="shared" si="40"/>
        <v>10201303</v>
      </c>
      <c r="F2615" s="107" t="s">
        <v>10494</v>
      </c>
      <c r="G2615" s="107" t="s">
        <v>16151</v>
      </c>
      <c r="H2615" s="107" t="s">
        <v>13523</v>
      </c>
      <c r="I2615" s="107" t="s">
        <v>7740</v>
      </c>
      <c r="J2615" s="109">
        <v>37469</v>
      </c>
    </row>
    <row r="2616" spans="1:12" x14ac:dyDescent="0.2">
      <c r="A2616" s="107" t="s">
        <v>10492</v>
      </c>
      <c r="D2616" s="107" t="s">
        <v>7741</v>
      </c>
      <c r="E2616" s="107">
        <f t="shared" si="40"/>
        <v>10201401</v>
      </c>
      <c r="F2616" s="107" t="s">
        <v>10494</v>
      </c>
      <c r="G2616" s="107" t="s">
        <v>16151</v>
      </c>
      <c r="H2616" s="107" t="s">
        <v>7742</v>
      </c>
      <c r="I2616" s="107" t="s">
        <v>16138</v>
      </c>
    </row>
    <row r="2617" spans="1:12" x14ac:dyDescent="0.2">
      <c r="A2617" s="107" t="s">
        <v>10492</v>
      </c>
      <c r="D2617" s="107" t="s">
        <v>7743</v>
      </c>
      <c r="E2617" s="107">
        <f t="shared" si="40"/>
        <v>10201402</v>
      </c>
      <c r="F2617" s="107" t="s">
        <v>10494</v>
      </c>
      <c r="G2617" s="107" t="s">
        <v>16151</v>
      </c>
      <c r="H2617" s="107" t="s">
        <v>7742</v>
      </c>
      <c r="I2617" s="107" t="s">
        <v>16149</v>
      </c>
    </row>
    <row r="2618" spans="1:12" x14ac:dyDescent="0.2">
      <c r="A2618" s="107" t="s">
        <v>10492</v>
      </c>
      <c r="D2618" s="107" t="s">
        <v>7744</v>
      </c>
      <c r="E2618" s="107">
        <f t="shared" si="40"/>
        <v>10201403</v>
      </c>
      <c r="F2618" s="107" t="s">
        <v>10494</v>
      </c>
      <c r="G2618" s="107" t="s">
        <v>16151</v>
      </c>
      <c r="H2618" s="107" t="s">
        <v>7742</v>
      </c>
      <c r="I2618" s="107" t="s">
        <v>16129</v>
      </c>
    </row>
    <row r="2619" spans="1:12" x14ac:dyDescent="0.2">
      <c r="A2619" s="107" t="s">
        <v>10492</v>
      </c>
      <c r="D2619" s="107" t="s">
        <v>7745</v>
      </c>
      <c r="E2619" s="107">
        <f t="shared" si="40"/>
        <v>10201404</v>
      </c>
      <c r="F2619" s="107" t="s">
        <v>10494</v>
      </c>
      <c r="G2619" s="107" t="s">
        <v>16151</v>
      </c>
      <c r="H2619" s="107" t="s">
        <v>7742</v>
      </c>
      <c r="I2619" s="107" t="s">
        <v>16136</v>
      </c>
    </row>
    <row r="2620" spans="1:12" x14ac:dyDescent="0.2">
      <c r="A2620" s="107" t="s">
        <v>10492</v>
      </c>
      <c r="D2620" s="107" t="s">
        <v>7746</v>
      </c>
      <c r="E2620" s="107">
        <f t="shared" si="40"/>
        <v>10201601</v>
      </c>
      <c r="F2620" s="107" t="s">
        <v>10494</v>
      </c>
      <c r="G2620" s="107" t="s">
        <v>16151</v>
      </c>
      <c r="H2620" s="107" t="s">
        <v>14046</v>
      </c>
      <c r="I2620" s="107" t="s">
        <v>7747</v>
      </c>
    </row>
    <row r="2621" spans="1:12" x14ac:dyDescent="0.2">
      <c r="A2621" s="107" t="s">
        <v>10492</v>
      </c>
      <c r="D2621" s="107" t="s">
        <v>7748</v>
      </c>
      <c r="E2621" s="107">
        <f t="shared" si="40"/>
        <v>10201701</v>
      </c>
      <c r="F2621" s="107" t="s">
        <v>10494</v>
      </c>
      <c r="G2621" s="107" t="s">
        <v>16151</v>
      </c>
      <c r="H2621" s="107" t="s">
        <v>13913</v>
      </c>
      <c r="I2621" s="107" t="s">
        <v>7747</v>
      </c>
    </row>
    <row r="2622" spans="1:12" x14ac:dyDescent="0.2">
      <c r="A2622" s="107" t="s">
        <v>10492</v>
      </c>
      <c r="D2622" s="107" t="s">
        <v>7749</v>
      </c>
      <c r="E2622" s="107">
        <f t="shared" si="40"/>
        <v>10300101</v>
      </c>
      <c r="F2622" s="107" t="s">
        <v>10494</v>
      </c>
      <c r="G2622" s="107" t="s">
        <v>16165</v>
      </c>
      <c r="H2622" s="107" t="s">
        <v>13340</v>
      </c>
      <c r="I2622" s="107" t="s">
        <v>10496</v>
      </c>
    </row>
    <row r="2623" spans="1:12" x14ac:dyDescent="0.2">
      <c r="A2623" s="107" t="s">
        <v>10492</v>
      </c>
      <c r="D2623" s="107" t="s">
        <v>7750</v>
      </c>
      <c r="E2623" s="107">
        <f t="shared" si="40"/>
        <v>10300102</v>
      </c>
      <c r="F2623" s="107" t="s">
        <v>10494</v>
      </c>
      <c r="G2623" s="107" t="s">
        <v>16165</v>
      </c>
      <c r="H2623" s="107" t="s">
        <v>13340</v>
      </c>
      <c r="I2623" s="107" t="s">
        <v>10498</v>
      </c>
    </row>
    <row r="2624" spans="1:12" x14ac:dyDescent="0.2">
      <c r="A2624" s="107" t="s">
        <v>10492</v>
      </c>
      <c r="D2624" s="107" t="s">
        <v>7751</v>
      </c>
      <c r="E2624" s="107">
        <f t="shared" si="40"/>
        <v>10300103</v>
      </c>
      <c r="F2624" s="107" t="s">
        <v>10494</v>
      </c>
      <c r="G2624" s="107" t="s">
        <v>16165</v>
      </c>
      <c r="H2624" s="107" t="s">
        <v>13340</v>
      </c>
      <c r="I2624" s="107" t="s">
        <v>13554</v>
      </c>
    </row>
    <row r="2625" spans="1:9" x14ac:dyDescent="0.2">
      <c r="A2625" s="107" t="s">
        <v>10492</v>
      </c>
      <c r="D2625" s="107" t="s">
        <v>7752</v>
      </c>
      <c r="E2625" s="107">
        <f t="shared" si="40"/>
        <v>10300203</v>
      </c>
      <c r="F2625" s="107" t="s">
        <v>10494</v>
      </c>
      <c r="G2625" s="107" t="s">
        <v>16165</v>
      </c>
      <c r="H2625" s="107" t="s">
        <v>13343</v>
      </c>
      <c r="I2625" s="107" t="s">
        <v>10504</v>
      </c>
    </row>
    <row r="2626" spans="1:9" x14ac:dyDescent="0.2">
      <c r="A2626" s="107" t="s">
        <v>10492</v>
      </c>
      <c r="D2626" s="107" t="s">
        <v>7753</v>
      </c>
      <c r="E2626" s="107">
        <f t="shared" ref="E2626:E2689" si="41">VALUE(D2626)</f>
        <v>10300205</v>
      </c>
      <c r="F2626" s="107" t="s">
        <v>10494</v>
      </c>
      <c r="G2626" s="107" t="s">
        <v>16165</v>
      </c>
      <c r="H2626" s="107" t="s">
        <v>13343</v>
      </c>
      <c r="I2626" s="107" t="s">
        <v>10500</v>
      </c>
    </row>
    <row r="2627" spans="1:9" x14ac:dyDescent="0.2">
      <c r="A2627" s="107" t="s">
        <v>10492</v>
      </c>
      <c r="D2627" s="107" t="s">
        <v>7754</v>
      </c>
      <c r="E2627" s="107">
        <f t="shared" si="41"/>
        <v>10300206</v>
      </c>
      <c r="F2627" s="107" t="s">
        <v>10494</v>
      </c>
      <c r="G2627" s="107" t="s">
        <v>16165</v>
      </c>
      <c r="H2627" s="107" t="s">
        <v>13343</v>
      </c>
      <c r="I2627" s="107" t="s">
        <v>10502</v>
      </c>
    </row>
    <row r="2628" spans="1:9" x14ac:dyDescent="0.2">
      <c r="A2628" s="107" t="s">
        <v>10492</v>
      </c>
      <c r="D2628" s="107" t="s">
        <v>7755</v>
      </c>
      <c r="E2628" s="107">
        <f t="shared" si="41"/>
        <v>10300207</v>
      </c>
      <c r="F2628" s="107" t="s">
        <v>10494</v>
      </c>
      <c r="G2628" s="107" t="s">
        <v>16165</v>
      </c>
      <c r="H2628" s="107" t="s">
        <v>13343</v>
      </c>
      <c r="I2628" s="107" t="s">
        <v>7756</v>
      </c>
    </row>
    <row r="2629" spans="1:9" x14ac:dyDescent="0.2">
      <c r="A2629" s="107" t="s">
        <v>10492</v>
      </c>
      <c r="D2629" s="107" t="s">
        <v>7757</v>
      </c>
      <c r="E2629" s="107">
        <f t="shared" si="41"/>
        <v>10300208</v>
      </c>
      <c r="F2629" s="107" t="s">
        <v>10494</v>
      </c>
      <c r="G2629" s="107" t="s">
        <v>16165</v>
      </c>
      <c r="H2629" s="107" t="s">
        <v>13343</v>
      </c>
      <c r="I2629" s="107" t="s">
        <v>7758</v>
      </c>
    </row>
    <row r="2630" spans="1:9" x14ac:dyDescent="0.2">
      <c r="A2630" s="107" t="s">
        <v>10492</v>
      </c>
      <c r="D2630" s="107" t="s">
        <v>7759</v>
      </c>
      <c r="E2630" s="107">
        <f t="shared" si="41"/>
        <v>10300209</v>
      </c>
      <c r="F2630" s="107" t="s">
        <v>10494</v>
      </c>
      <c r="G2630" s="107" t="s">
        <v>16165</v>
      </c>
      <c r="H2630" s="107" t="s">
        <v>13343</v>
      </c>
      <c r="I2630" s="107" t="s">
        <v>10506</v>
      </c>
    </row>
    <row r="2631" spans="1:9" x14ac:dyDescent="0.2">
      <c r="A2631" s="107" t="s">
        <v>10492</v>
      </c>
      <c r="D2631" s="107" t="s">
        <v>7760</v>
      </c>
      <c r="E2631" s="107">
        <f t="shared" si="41"/>
        <v>10300211</v>
      </c>
      <c r="F2631" s="107" t="s">
        <v>10494</v>
      </c>
      <c r="G2631" s="107" t="s">
        <v>16165</v>
      </c>
      <c r="H2631" s="107" t="s">
        <v>13343</v>
      </c>
      <c r="I2631" s="107" t="s">
        <v>10703</v>
      </c>
    </row>
    <row r="2632" spans="1:9" x14ac:dyDescent="0.2">
      <c r="A2632" s="107" t="s">
        <v>10492</v>
      </c>
      <c r="D2632" s="107" t="s">
        <v>7761</v>
      </c>
      <c r="E2632" s="107">
        <f t="shared" si="41"/>
        <v>10300214</v>
      </c>
      <c r="F2632" s="107" t="s">
        <v>10494</v>
      </c>
      <c r="G2632" s="107" t="s">
        <v>16165</v>
      </c>
      <c r="H2632" s="107" t="s">
        <v>13343</v>
      </c>
      <c r="I2632" s="107" t="s">
        <v>7762</v>
      </c>
    </row>
    <row r="2633" spans="1:9" x14ac:dyDescent="0.2">
      <c r="A2633" s="107" t="s">
        <v>10492</v>
      </c>
      <c r="D2633" s="107" t="s">
        <v>7763</v>
      </c>
      <c r="E2633" s="107">
        <f t="shared" si="41"/>
        <v>10300216</v>
      </c>
      <c r="F2633" s="107" t="s">
        <v>10494</v>
      </c>
      <c r="G2633" s="107" t="s">
        <v>16165</v>
      </c>
      <c r="H2633" s="107" t="s">
        <v>13343</v>
      </c>
      <c r="I2633" s="107" t="s">
        <v>13369</v>
      </c>
    </row>
    <row r="2634" spans="1:9" x14ac:dyDescent="0.2">
      <c r="A2634" s="107" t="s">
        <v>10492</v>
      </c>
      <c r="D2634" s="107" t="s">
        <v>7764</v>
      </c>
      <c r="E2634" s="107">
        <f t="shared" si="41"/>
        <v>10300217</v>
      </c>
      <c r="F2634" s="107" t="s">
        <v>10494</v>
      </c>
      <c r="G2634" s="107" t="s">
        <v>16165</v>
      </c>
      <c r="H2634" s="107" t="s">
        <v>13343</v>
      </c>
      <c r="I2634" s="107" t="s">
        <v>13373</v>
      </c>
    </row>
    <row r="2635" spans="1:9" x14ac:dyDescent="0.2">
      <c r="A2635" s="107" t="s">
        <v>10492</v>
      </c>
      <c r="D2635" s="107" t="s">
        <v>7765</v>
      </c>
      <c r="E2635" s="107">
        <f t="shared" si="41"/>
        <v>10300218</v>
      </c>
      <c r="F2635" s="107" t="s">
        <v>10494</v>
      </c>
      <c r="G2635" s="107" t="s">
        <v>16165</v>
      </c>
      <c r="H2635" s="107" t="s">
        <v>13343</v>
      </c>
      <c r="I2635" s="107" t="s">
        <v>13375</v>
      </c>
    </row>
    <row r="2636" spans="1:9" x14ac:dyDescent="0.2">
      <c r="A2636" s="107" t="s">
        <v>10492</v>
      </c>
      <c r="D2636" s="107" t="s">
        <v>7766</v>
      </c>
      <c r="E2636" s="107">
        <f t="shared" si="41"/>
        <v>10300221</v>
      </c>
      <c r="F2636" s="107" t="s">
        <v>10494</v>
      </c>
      <c r="G2636" s="107" t="s">
        <v>16165</v>
      </c>
      <c r="H2636" s="107" t="s">
        <v>13343</v>
      </c>
      <c r="I2636" s="107" t="s">
        <v>13377</v>
      </c>
    </row>
    <row r="2637" spans="1:9" x14ac:dyDescent="0.2">
      <c r="A2637" s="107" t="s">
        <v>10492</v>
      </c>
      <c r="D2637" s="107" t="s">
        <v>7767</v>
      </c>
      <c r="E2637" s="107">
        <f t="shared" si="41"/>
        <v>10300222</v>
      </c>
      <c r="F2637" s="107" t="s">
        <v>10494</v>
      </c>
      <c r="G2637" s="107" t="s">
        <v>16165</v>
      </c>
      <c r="H2637" s="107" t="s">
        <v>13343</v>
      </c>
      <c r="I2637" s="107" t="s">
        <v>13379</v>
      </c>
    </row>
    <row r="2638" spans="1:9" x14ac:dyDescent="0.2">
      <c r="A2638" s="107" t="s">
        <v>10492</v>
      </c>
      <c r="D2638" s="107" t="s">
        <v>7768</v>
      </c>
      <c r="E2638" s="107">
        <f t="shared" si="41"/>
        <v>10300223</v>
      </c>
      <c r="F2638" s="107" t="s">
        <v>10494</v>
      </c>
      <c r="G2638" s="107" t="s">
        <v>16165</v>
      </c>
      <c r="H2638" s="107" t="s">
        <v>13343</v>
      </c>
      <c r="I2638" s="107" t="s">
        <v>13381</v>
      </c>
    </row>
    <row r="2639" spans="1:9" x14ac:dyDescent="0.2">
      <c r="A2639" s="107" t="s">
        <v>10492</v>
      </c>
      <c r="D2639" s="107" t="s">
        <v>7769</v>
      </c>
      <c r="E2639" s="107">
        <f t="shared" si="41"/>
        <v>10300224</v>
      </c>
      <c r="F2639" s="107" t="s">
        <v>10494</v>
      </c>
      <c r="G2639" s="107" t="s">
        <v>16165</v>
      </c>
      <c r="H2639" s="107" t="s">
        <v>13343</v>
      </c>
      <c r="I2639" s="107" t="s">
        <v>13383</v>
      </c>
    </row>
    <row r="2640" spans="1:9" x14ac:dyDescent="0.2">
      <c r="A2640" s="107" t="s">
        <v>10492</v>
      </c>
      <c r="D2640" s="107" t="s">
        <v>7770</v>
      </c>
      <c r="E2640" s="107">
        <f t="shared" si="41"/>
        <v>10300225</v>
      </c>
      <c r="F2640" s="107" t="s">
        <v>10494</v>
      </c>
      <c r="G2640" s="107" t="s">
        <v>16165</v>
      </c>
      <c r="H2640" s="107" t="s">
        <v>13343</v>
      </c>
      <c r="I2640" s="107" t="s">
        <v>13385</v>
      </c>
    </row>
    <row r="2641" spans="1:12" x14ac:dyDescent="0.2">
      <c r="A2641" s="107" t="s">
        <v>10492</v>
      </c>
      <c r="D2641" s="107" t="s">
        <v>7771</v>
      </c>
      <c r="E2641" s="107">
        <f t="shared" si="41"/>
        <v>10300226</v>
      </c>
      <c r="F2641" s="107" t="s">
        <v>10494</v>
      </c>
      <c r="G2641" s="107" t="s">
        <v>16165</v>
      </c>
      <c r="H2641" s="107" t="s">
        <v>13343</v>
      </c>
      <c r="I2641" s="107" t="s">
        <v>16228</v>
      </c>
    </row>
    <row r="2642" spans="1:12" x14ac:dyDescent="0.2">
      <c r="A2642" s="107" t="s">
        <v>10492</v>
      </c>
      <c r="D2642" s="107" t="s">
        <v>7772</v>
      </c>
      <c r="E2642" s="107">
        <f t="shared" si="41"/>
        <v>10300300</v>
      </c>
      <c r="F2642" s="107" t="s">
        <v>10494</v>
      </c>
      <c r="G2642" s="107" t="s">
        <v>16165</v>
      </c>
      <c r="H2642" s="107" t="s">
        <v>16236</v>
      </c>
      <c r="I2642" s="107" t="s">
        <v>16237</v>
      </c>
    </row>
    <row r="2643" spans="1:12" x14ac:dyDescent="0.2">
      <c r="A2643" s="107" t="s">
        <v>10492</v>
      </c>
      <c r="D2643" s="107" t="s">
        <v>7773</v>
      </c>
      <c r="E2643" s="107">
        <f t="shared" si="41"/>
        <v>10300305</v>
      </c>
      <c r="F2643" s="107" t="s">
        <v>10494</v>
      </c>
      <c r="G2643" s="107" t="s">
        <v>16165</v>
      </c>
      <c r="H2643" s="107" t="s">
        <v>16236</v>
      </c>
      <c r="I2643" s="107" t="s">
        <v>16239</v>
      </c>
    </row>
    <row r="2644" spans="1:12" x14ac:dyDescent="0.2">
      <c r="A2644" s="107" t="s">
        <v>10492</v>
      </c>
      <c r="D2644" s="107" t="s">
        <v>7774</v>
      </c>
      <c r="E2644" s="107">
        <f t="shared" si="41"/>
        <v>10300306</v>
      </c>
      <c r="F2644" s="107" t="s">
        <v>10494</v>
      </c>
      <c r="G2644" s="107" t="s">
        <v>16165</v>
      </c>
      <c r="H2644" s="107" t="s">
        <v>16236</v>
      </c>
      <c r="I2644" s="107" t="s">
        <v>16241</v>
      </c>
    </row>
    <row r="2645" spans="1:12" x14ac:dyDescent="0.2">
      <c r="A2645" s="107" t="s">
        <v>10492</v>
      </c>
      <c r="D2645" s="107" t="s">
        <v>7775</v>
      </c>
      <c r="E2645" s="107">
        <f t="shared" si="41"/>
        <v>10300307</v>
      </c>
      <c r="F2645" s="107" t="s">
        <v>10494</v>
      </c>
      <c r="G2645" s="107" t="s">
        <v>16165</v>
      </c>
      <c r="H2645" s="107" t="s">
        <v>16236</v>
      </c>
      <c r="I2645" s="107" t="s">
        <v>10498</v>
      </c>
    </row>
    <row r="2646" spans="1:12" x14ac:dyDescent="0.2">
      <c r="A2646" s="107" t="s">
        <v>10492</v>
      </c>
      <c r="D2646" s="107" t="s">
        <v>7776</v>
      </c>
      <c r="E2646" s="107">
        <f t="shared" si="41"/>
        <v>10300309</v>
      </c>
      <c r="F2646" s="107" t="s">
        <v>10494</v>
      </c>
      <c r="G2646" s="107" t="s">
        <v>16165</v>
      </c>
      <c r="H2646" s="107" t="s">
        <v>16236</v>
      </c>
      <c r="I2646" s="107" t="s">
        <v>16246</v>
      </c>
    </row>
    <row r="2647" spans="1:12" x14ac:dyDescent="0.2">
      <c r="A2647" s="107" t="s">
        <v>10492</v>
      </c>
      <c r="D2647" s="107" t="s">
        <v>7777</v>
      </c>
      <c r="E2647" s="107">
        <f t="shared" si="41"/>
        <v>10300401</v>
      </c>
      <c r="F2647" s="107" t="s">
        <v>10494</v>
      </c>
      <c r="G2647" s="107" t="s">
        <v>16165</v>
      </c>
      <c r="H2647" s="107" t="s">
        <v>16136</v>
      </c>
      <c r="I2647" s="107" t="s">
        <v>10730</v>
      </c>
      <c r="K2647" s="109"/>
      <c r="L2647" s="107"/>
    </row>
    <row r="2648" spans="1:12" x14ac:dyDescent="0.2">
      <c r="A2648" s="107" t="s">
        <v>10492</v>
      </c>
      <c r="D2648" s="107" t="s">
        <v>7778</v>
      </c>
      <c r="E2648" s="107">
        <f t="shared" si="41"/>
        <v>10300402</v>
      </c>
      <c r="F2648" s="107" t="s">
        <v>10494</v>
      </c>
      <c r="G2648" s="107" t="s">
        <v>16165</v>
      </c>
      <c r="H2648" s="107" t="s">
        <v>16136</v>
      </c>
      <c r="I2648" s="107" t="s">
        <v>10732</v>
      </c>
    </row>
    <row r="2649" spans="1:12" x14ac:dyDescent="0.2">
      <c r="A2649" s="107" t="s">
        <v>10492</v>
      </c>
      <c r="D2649" s="107" t="s">
        <v>7779</v>
      </c>
      <c r="E2649" s="107">
        <f t="shared" si="41"/>
        <v>10300403</v>
      </c>
      <c r="F2649" s="107" t="s">
        <v>10494</v>
      </c>
      <c r="G2649" s="107" t="s">
        <v>16165</v>
      </c>
      <c r="H2649" s="107" t="s">
        <v>16136</v>
      </c>
      <c r="I2649" s="107" t="s">
        <v>4916</v>
      </c>
    </row>
    <row r="2650" spans="1:12" x14ac:dyDescent="0.2">
      <c r="A2650" s="107" t="s">
        <v>10492</v>
      </c>
      <c r="D2650" s="107" t="s">
        <v>7780</v>
      </c>
      <c r="E2650" s="107">
        <f t="shared" si="41"/>
        <v>10300404</v>
      </c>
      <c r="F2650" s="107" t="s">
        <v>10494</v>
      </c>
      <c r="G2650" s="107" t="s">
        <v>16165</v>
      </c>
      <c r="H2650" s="107" t="s">
        <v>16136</v>
      </c>
      <c r="I2650" s="107" t="s">
        <v>4918</v>
      </c>
      <c r="K2650" s="109"/>
      <c r="L2650" s="107"/>
    </row>
    <row r="2651" spans="1:12" x14ac:dyDescent="0.2">
      <c r="A2651" s="107" t="s">
        <v>10492</v>
      </c>
      <c r="D2651" s="107" t="s">
        <v>7781</v>
      </c>
      <c r="E2651" s="107">
        <f t="shared" si="41"/>
        <v>10300501</v>
      </c>
      <c r="F2651" s="107" t="s">
        <v>10494</v>
      </c>
      <c r="G2651" s="107" t="s">
        <v>16165</v>
      </c>
      <c r="H2651" s="107" t="s">
        <v>16129</v>
      </c>
      <c r="I2651" s="107" t="s">
        <v>16262</v>
      </c>
      <c r="K2651" s="109"/>
      <c r="L2651" s="107"/>
    </row>
    <row r="2652" spans="1:12" x14ac:dyDescent="0.2">
      <c r="A2652" s="107" t="s">
        <v>10492</v>
      </c>
      <c r="D2652" s="107" t="s">
        <v>7782</v>
      </c>
      <c r="E2652" s="107">
        <f t="shared" si="41"/>
        <v>10300502</v>
      </c>
      <c r="F2652" s="107" t="s">
        <v>10494</v>
      </c>
      <c r="G2652" s="107" t="s">
        <v>16165</v>
      </c>
      <c r="H2652" s="107" t="s">
        <v>16129</v>
      </c>
      <c r="I2652" s="107" t="s">
        <v>10732</v>
      </c>
    </row>
    <row r="2653" spans="1:12" x14ac:dyDescent="0.2">
      <c r="A2653" s="107" t="s">
        <v>10492</v>
      </c>
      <c r="D2653" s="107" t="s">
        <v>7783</v>
      </c>
      <c r="E2653" s="107">
        <f t="shared" si="41"/>
        <v>10300503</v>
      </c>
      <c r="F2653" s="107" t="s">
        <v>10494</v>
      </c>
      <c r="G2653" s="107" t="s">
        <v>16165</v>
      </c>
      <c r="H2653" s="107" t="s">
        <v>16129</v>
      </c>
      <c r="I2653" s="107" t="s">
        <v>4916</v>
      </c>
    </row>
    <row r="2654" spans="1:12" x14ac:dyDescent="0.2">
      <c r="A2654" s="107" t="s">
        <v>10492</v>
      </c>
      <c r="D2654" s="107" t="s">
        <v>7784</v>
      </c>
      <c r="E2654" s="107">
        <f t="shared" si="41"/>
        <v>10300504</v>
      </c>
      <c r="F2654" s="107" t="s">
        <v>10494</v>
      </c>
      <c r="G2654" s="107" t="s">
        <v>16165</v>
      </c>
      <c r="H2654" s="107" t="s">
        <v>16129</v>
      </c>
      <c r="I2654" s="107" t="s">
        <v>4924</v>
      </c>
      <c r="K2654" s="109"/>
      <c r="L2654" s="107"/>
    </row>
    <row r="2655" spans="1:12" x14ac:dyDescent="0.2">
      <c r="A2655" s="107" t="s">
        <v>10492</v>
      </c>
      <c r="D2655" s="107" t="s">
        <v>7785</v>
      </c>
      <c r="E2655" s="107">
        <f t="shared" si="41"/>
        <v>10300601</v>
      </c>
      <c r="F2655" s="107" t="s">
        <v>10494</v>
      </c>
      <c r="G2655" s="107" t="s">
        <v>16165</v>
      </c>
      <c r="H2655" s="107" t="s">
        <v>16138</v>
      </c>
      <c r="I2655" s="107" t="s">
        <v>4927</v>
      </c>
    </row>
    <row r="2656" spans="1:12" x14ac:dyDescent="0.2">
      <c r="A2656" s="107" t="s">
        <v>10492</v>
      </c>
      <c r="D2656" s="107" t="s">
        <v>7786</v>
      </c>
      <c r="E2656" s="107">
        <f t="shared" si="41"/>
        <v>10300602</v>
      </c>
      <c r="F2656" s="107" t="s">
        <v>10494</v>
      </c>
      <c r="G2656" s="107" t="s">
        <v>16165</v>
      </c>
      <c r="H2656" s="107" t="s">
        <v>16138</v>
      </c>
      <c r="I2656" s="107" t="s">
        <v>4929</v>
      </c>
    </row>
    <row r="2657" spans="1:12" x14ac:dyDescent="0.2">
      <c r="A2657" s="107" t="s">
        <v>10492</v>
      </c>
      <c r="D2657" s="107" t="s">
        <v>7787</v>
      </c>
      <c r="E2657" s="107">
        <f t="shared" si="41"/>
        <v>10300603</v>
      </c>
      <c r="F2657" s="107" t="s">
        <v>10494</v>
      </c>
      <c r="G2657" s="107" t="s">
        <v>16165</v>
      </c>
      <c r="H2657" s="107" t="s">
        <v>16138</v>
      </c>
      <c r="I2657" s="107" t="s">
        <v>4931</v>
      </c>
    </row>
    <row r="2658" spans="1:12" x14ac:dyDescent="0.2">
      <c r="A2658" s="107" t="s">
        <v>10492</v>
      </c>
      <c r="D2658" s="107" t="s">
        <v>7788</v>
      </c>
      <c r="E2658" s="107">
        <f t="shared" si="41"/>
        <v>10300701</v>
      </c>
      <c r="F2658" s="107" t="s">
        <v>10494</v>
      </c>
      <c r="G2658" s="107" t="s">
        <v>16165</v>
      </c>
      <c r="H2658" s="107" t="s">
        <v>16149</v>
      </c>
      <c r="I2658" s="107" t="s">
        <v>7789</v>
      </c>
    </row>
    <row r="2659" spans="1:12" x14ac:dyDescent="0.2">
      <c r="A2659" s="107" t="s">
        <v>10492</v>
      </c>
      <c r="D2659" s="107" t="s">
        <v>7790</v>
      </c>
      <c r="E2659" s="107">
        <f t="shared" si="41"/>
        <v>10300799</v>
      </c>
      <c r="F2659" s="107" t="s">
        <v>10494</v>
      </c>
      <c r="G2659" s="107" t="s">
        <v>16165</v>
      </c>
      <c r="H2659" s="107" t="s">
        <v>16149</v>
      </c>
      <c r="I2659" s="107" t="s">
        <v>7791</v>
      </c>
    </row>
    <row r="2660" spans="1:12" x14ac:dyDescent="0.2">
      <c r="A2660" s="107" t="s">
        <v>10492</v>
      </c>
      <c r="D2660" s="107" t="s">
        <v>7792</v>
      </c>
      <c r="E2660" s="107">
        <f t="shared" si="41"/>
        <v>10300811</v>
      </c>
      <c r="F2660" s="107" t="s">
        <v>10494</v>
      </c>
      <c r="G2660" s="107" t="s">
        <v>16165</v>
      </c>
      <c r="H2660" s="107" t="s">
        <v>16284</v>
      </c>
      <c r="I2660" s="107" t="s">
        <v>16284</v>
      </c>
    </row>
    <row r="2661" spans="1:12" x14ac:dyDescent="0.2">
      <c r="A2661" s="107" t="s">
        <v>10492</v>
      </c>
      <c r="D2661" s="107" t="s">
        <v>7793</v>
      </c>
      <c r="E2661" s="107">
        <f t="shared" si="41"/>
        <v>10300901</v>
      </c>
      <c r="F2661" s="107" t="s">
        <v>10494</v>
      </c>
      <c r="G2661" s="107" t="s">
        <v>16165</v>
      </c>
      <c r="H2661" s="107" t="s">
        <v>13483</v>
      </c>
      <c r="I2661" s="107" t="s">
        <v>13484</v>
      </c>
    </row>
    <row r="2662" spans="1:12" x14ac:dyDescent="0.2">
      <c r="A2662" s="107" t="s">
        <v>10492</v>
      </c>
      <c r="D2662" s="107" t="s">
        <v>7794</v>
      </c>
      <c r="E2662" s="107">
        <f t="shared" si="41"/>
        <v>10300902</v>
      </c>
      <c r="F2662" s="107" t="s">
        <v>10494</v>
      </c>
      <c r="G2662" s="107" t="s">
        <v>16165</v>
      </c>
      <c r="H2662" s="107" t="s">
        <v>13483</v>
      </c>
      <c r="I2662" s="107" t="s">
        <v>4945</v>
      </c>
    </row>
    <row r="2663" spans="1:12" x14ac:dyDescent="0.2">
      <c r="A2663" s="107" t="s">
        <v>10492</v>
      </c>
      <c r="D2663" s="107" t="s">
        <v>7795</v>
      </c>
      <c r="E2663" s="107">
        <f t="shared" si="41"/>
        <v>10300903</v>
      </c>
      <c r="F2663" s="107" t="s">
        <v>10494</v>
      </c>
      <c r="G2663" s="107" t="s">
        <v>16165</v>
      </c>
      <c r="H2663" s="107" t="s">
        <v>13483</v>
      </c>
      <c r="I2663" s="107" t="s">
        <v>13488</v>
      </c>
      <c r="K2663" s="109">
        <v>37160</v>
      </c>
      <c r="L2663" s="107" t="s">
        <v>13489</v>
      </c>
    </row>
    <row r="2664" spans="1:12" x14ac:dyDescent="0.2">
      <c r="A2664" s="107" t="s">
        <v>10492</v>
      </c>
      <c r="D2664" s="107" t="s">
        <v>7796</v>
      </c>
      <c r="E2664" s="107">
        <f t="shared" si="41"/>
        <v>10300908</v>
      </c>
      <c r="F2664" s="107" t="s">
        <v>10494</v>
      </c>
      <c r="G2664" s="107" t="s">
        <v>16165</v>
      </c>
      <c r="H2664" s="107" t="s">
        <v>13483</v>
      </c>
      <c r="I2664" s="107" t="s">
        <v>13491</v>
      </c>
      <c r="J2664" s="109">
        <v>37160</v>
      </c>
      <c r="L2664" s="107" t="s">
        <v>13492</v>
      </c>
    </row>
    <row r="2665" spans="1:12" x14ac:dyDescent="0.2">
      <c r="A2665" s="107" t="s">
        <v>10492</v>
      </c>
      <c r="D2665" s="107" t="s">
        <v>7797</v>
      </c>
      <c r="E2665" s="107">
        <f t="shared" si="41"/>
        <v>10300910</v>
      </c>
      <c r="F2665" s="107" t="s">
        <v>10494</v>
      </c>
      <c r="G2665" s="107" t="s">
        <v>16165</v>
      </c>
      <c r="H2665" s="107" t="s">
        <v>13483</v>
      </c>
      <c r="I2665" s="107" t="s">
        <v>13494</v>
      </c>
      <c r="K2665" s="109">
        <v>37160</v>
      </c>
      <c r="L2665" s="107" t="s">
        <v>13495</v>
      </c>
    </row>
    <row r="2666" spans="1:12" x14ac:dyDescent="0.2">
      <c r="A2666" s="107" t="s">
        <v>10492</v>
      </c>
      <c r="D2666" s="107" t="s">
        <v>7798</v>
      </c>
      <c r="E2666" s="107">
        <f t="shared" si="41"/>
        <v>10300911</v>
      </c>
      <c r="F2666" s="107" t="s">
        <v>10494</v>
      </c>
      <c r="G2666" s="107" t="s">
        <v>16165</v>
      </c>
      <c r="H2666" s="107" t="s">
        <v>13483</v>
      </c>
      <c r="I2666" s="107" t="s">
        <v>13497</v>
      </c>
      <c r="K2666" s="109">
        <v>37160</v>
      </c>
      <c r="L2666" s="107" t="s">
        <v>13495</v>
      </c>
    </row>
    <row r="2667" spans="1:12" x14ac:dyDescent="0.2">
      <c r="A2667" s="107" t="s">
        <v>10492</v>
      </c>
      <c r="D2667" s="107" t="s">
        <v>7799</v>
      </c>
      <c r="E2667" s="107">
        <f t="shared" si="41"/>
        <v>10300912</v>
      </c>
      <c r="F2667" s="107" t="s">
        <v>10494</v>
      </c>
      <c r="G2667" s="107" t="s">
        <v>16165</v>
      </c>
      <c r="H2667" s="107" t="s">
        <v>13483</v>
      </c>
      <c r="I2667" s="107" t="s">
        <v>13499</v>
      </c>
    </row>
    <row r="2668" spans="1:12" x14ac:dyDescent="0.2">
      <c r="A2668" s="107" t="s">
        <v>10492</v>
      </c>
      <c r="D2668" s="107" t="s">
        <v>7800</v>
      </c>
      <c r="E2668" s="107">
        <f t="shared" si="41"/>
        <v>10301001</v>
      </c>
      <c r="F2668" s="107" t="s">
        <v>10494</v>
      </c>
      <c r="G2668" s="107" t="s">
        <v>16165</v>
      </c>
      <c r="H2668" s="107" t="s">
        <v>16142</v>
      </c>
      <c r="I2668" s="107" t="s">
        <v>13501</v>
      </c>
      <c r="K2668" s="109"/>
      <c r="L2668" s="107"/>
    </row>
    <row r="2669" spans="1:12" x14ac:dyDescent="0.2">
      <c r="A2669" s="107" t="s">
        <v>10492</v>
      </c>
      <c r="D2669" s="107" t="s">
        <v>7801</v>
      </c>
      <c r="E2669" s="107">
        <f t="shared" si="41"/>
        <v>10301002</v>
      </c>
      <c r="F2669" s="107" t="s">
        <v>10494</v>
      </c>
      <c r="G2669" s="107" t="s">
        <v>16165</v>
      </c>
      <c r="H2669" s="107" t="s">
        <v>16142</v>
      </c>
      <c r="I2669" s="107" t="s">
        <v>14639</v>
      </c>
      <c r="K2669" s="109"/>
      <c r="L2669" s="107"/>
    </row>
    <row r="2670" spans="1:12" x14ac:dyDescent="0.2">
      <c r="A2670" s="107" t="s">
        <v>10492</v>
      </c>
      <c r="D2670" s="107" t="s">
        <v>7802</v>
      </c>
      <c r="E2670" s="107">
        <f t="shared" si="41"/>
        <v>10301003</v>
      </c>
      <c r="F2670" s="107" t="s">
        <v>10494</v>
      </c>
      <c r="G2670" s="107" t="s">
        <v>16165</v>
      </c>
      <c r="H2670" s="107" t="s">
        <v>16142</v>
      </c>
      <c r="I2670" s="107" t="s">
        <v>13504</v>
      </c>
      <c r="K2670" s="109"/>
      <c r="L2670" s="107"/>
    </row>
    <row r="2671" spans="1:12" x14ac:dyDescent="0.2">
      <c r="A2671" s="107" t="s">
        <v>10492</v>
      </c>
      <c r="D2671" s="107" t="s">
        <v>7803</v>
      </c>
      <c r="E2671" s="107">
        <f t="shared" si="41"/>
        <v>10301201</v>
      </c>
      <c r="F2671" s="107" t="s">
        <v>10494</v>
      </c>
      <c r="G2671" s="107" t="s">
        <v>16165</v>
      </c>
      <c r="H2671" s="107" t="s">
        <v>13508</v>
      </c>
      <c r="I2671" s="107" t="s">
        <v>13509</v>
      </c>
    </row>
    <row r="2672" spans="1:12" x14ac:dyDescent="0.2">
      <c r="A2672" s="107" t="s">
        <v>10492</v>
      </c>
      <c r="D2672" s="107" t="s">
        <v>7804</v>
      </c>
      <c r="E2672" s="107">
        <f t="shared" si="41"/>
        <v>10301202</v>
      </c>
      <c r="F2672" s="107" t="s">
        <v>10494</v>
      </c>
      <c r="G2672" s="107" t="s">
        <v>16165</v>
      </c>
      <c r="H2672" s="107" t="s">
        <v>13508</v>
      </c>
      <c r="I2672" s="107" t="s">
        <v>13511</v>
      </c>
    </row>
    <row r="2673" spans="1:9" x14ac:dyDescent="0.2">
      <c r="A2673" s="107" t="s">
        <v>10492</v>
      </c>
      <c r="D2673" s="107" t="s">
        <v>7805</v>
      </c>
      <c r="E2673" s="107">
        <f t="shared" si="41"/>
        <v>10301301</v>
      </c>
      <c r="F2673" s="107" t="s">
        <v>10494</v>
      </c>
      <c r="G2673" s="107" t="s">
        <v>16165</v>
      </c>
      <c r="H2673" s="107" t="s">
        <v>13523</v>
      </c>
      <c r="I2673" s="107" t="s">
        <v>13509</v>
      </c>
    </row>
    <row r="2674" spans="1:9" x14ac:dyDescent="0.2">
      <c r="A2674" s="107" t="s">
        <v>10492</v>
      </c>
      <c r="D2674" s="107" t="s">
        <v>7806</v>
      </c>
      <c r="E2674" s="107">
        <f t="shared" si="41"/>
        <v>10301302</v>
      </c>
      <c r="F2674" s="107" t="s">
        <v>10494</v>
      </c>
      <c r="G2674" s="107" t="s">
        <v>16165</v>
      </c>
      <c r="H2674" s="107" t="s">
        <v>13523</v>
      </c>
      <c r="I2674" s="107" t="s">
        <v>13525</v>
      </c>
    </row>
    <row r="2675" spans="1:9" x14ac:dyDescent="0.2">
      <c r="A2675" s="107" t="s">
        <v>10492</v>
      </c>
      <c r="D2675" s="107" t="s">
        <v>7807</v>
      </c>
      <c r="E2675" s="107">
        <f t="shared" si="41"/>
        <v>10301303</v>
      </c>
      <c r="F2675" s="107" t="s">
        <v>10494</v>
      </c>
      <c r="G2675" s="107" t="s">
        <v>16165</v>
      </c>
      <c r="H2675" s="107" t="s">
        <v>13523</v>
      </c>
      <c r="I2675" s="107" t="s">
        <v>7808</v>
      </c>
    </row>
    <row r="2676" spans="1:9" x14ac:dyDescent="0.2">
      <c r="A2676" s="107" t="s">
        <v>10492</v>
      </c>
      <c r="D2676" s="107" t="s">
        <v>7809</v>
      </c>
      <c r="E2676" s="107">
        <f t="shared" si="41"/>
        <v>10500102</v>
      </c>
      <c r="F2676" s="107" t="s">
        <v>10494</v>
      </c>
      <c r="G2676" s="107" t="s">
        <v>7810</v>
      </c>
      <c r="H2676" s="107" t="s">
        <v>16151</v>
      </c>
      <c r="I2676" s="107" t="s">
        <v>7811</v>
      </c>
    </row>
    <row r="2677" spans="1:9" x14ac:dyDescent="0.2">
      <c r="A2677" s="107" t="s">
        <v>10492</v>
      </c>
      <c r="D2677" s="107" t="s">
        <v>7812</v>
      </c>
      <c r="E2677" s="107">
        <f t="shared" si="41"/>
        <v>10500105</v>
      </c>
      <c r="F2677" s="107" t="s">
        <v>10494</v>
      </c>
      <c r="G2677" s="107" t="s">
        <v>7810</v>
      </c>
      <c r="H2677" s="107" t="s">
        <v>16151</v>
      </c>
      <c r="I2677" s="107" t="s">
        <v>16129</v>
      </c>
    </row>
    <row r="2678" spans="1:9" x14ac:dyDescent="0.2">
      <c r="A2678" s="107" t="s">
        <v>10492</v>
      </c>
      <c r="D2678" s="107" t="s">
        <v>7813</v>
      </c>
      <c r="E2678" s="107">
        <f t="shared" si="41"/>
        <v>10500106</v>
      </c>
      <c r="F2678" s="107" t="s">
        <v>10494</v>
      </c>
      <c r="G2678" s="107" t="s">
        <v>7810</v>
      </c>
      <c r="H2678" s="107" t="s">
        <v>16151</v>
      </c>
      <c r="I2678" s="107" t="s">
        <v>16138</v>
      </c>
    </row>
    <row r="2679" spans="1:9" x14ac:dyDescent="0.2">
      <c r="A2679" s="107" t="s">
        <v>10492</v>
      </c>
      <c r="D2679" s="107" t="s">
        <v>7814</v>
      </c>
      <c r="E2679" s="107">
        <f t="shared" si="41"/>
        <v>10500110</v>
      </c>
      <c r="F2679" s="107" t="s">
        <v>10494</v>
      </c>
      <c r="G2679" s="107" t="s">
        <v>7810</v>
      </c>
      <c r="H2679" s="107" t="s">
        <v>16151</v>
      </c>
      <c r="I2679" s="107" t="s">
        <v>16142</v>
      </c>
    </row>
    <row r="2680" spans="1:9" x14ac:dyDescent="0.2">
      <c r="A2680" s="107" t="s">
        <v>10492</v>
      </c>
      <c r="D2680" s="107" t="s">
        <v>7815</v>
      </c>
      <c r="E2680" s="107">
        <f t="shared" si="41"/>
        <v>10500113</v>
      </c>
      <c r="F2680" s="107" t="s">
        <v>10494</v>
      </c>
      <c r="G2680" s="107" t="s">
        <v>7810</v>
      </c>
      <c r="H2680" s="107" t="s">
        <v>16151</v>
      </c>
      <c r="I2680" s="107" t="s">
        <v>7816</v>
      </c>
    </row>
    <row r="2681" spans="1:9" x14ac:dyDescent="0.2">
      <c r="A2681" s="107" t="s">
        <v>10492</v>
      </c>
      <c r="D2681" s="107" t="s">
        <v>7817</v>
      </c>
      <c r="E2681" s="107">
        <f t="shared" si="41"/>
        <v>10500114</v>
      </c>
      <c r="F2681" s="107" t="s">
        <v>10494</v>
      </c>
      <c r="G2681" s="107" t="s">
        <v>7810</v>
      </c>
      <c r="H2681" s="107" t="s">
        <v>16151</v>
      </c>
      <c r="I2681" s="107" t="s">
        <v>7818</v>
      </c>
    </row>
    <row r="2682" spans="1:9" x14ac:dyDescent="0.2">
      <c r="A2682" s="107" t="s">
        <v>10492</v>
      </c>
      <c r="D2682" s="107" t="s">
        <v>7819</v>
      </c>
      <c r="E2682" s="107">
        <f t="shared" si="41"/>
        <v>10500202</v>
      </c>
      <c r="F2682" s="107" t="s">
        <v>10494</v>
      </c>
      <c r="G2682" s="107" t="s">
        <v>7810</v>
      </c>
      <c r="H2682" s="107" t="s">
        <v>16165</v>
      </c>
      <c r="I2682" s="107" t="s">
        <v>7811</v>
      </c>
    </row>
    <row r="2683" spans="1:9" x14ac:dyDescent="0.2">
      <c r="A2683" s="107" t="s">
        <v>10492</v>
      </c>
      <c r="D2683" s="107" t="s">
        <v>7820</v>
      </c>
      <c r="E2683" s="107">
        <f t="shared" si="41"/>
        <v>10500205</v>
      </c>
      <c r="F2683" s="107" t="s">
        <v>10494</v>
      </c>
      <c r="G2683" s="107" t="s">
        <v>7810</v>
      </c>
      <c r="H2683" s="107" t="s">
        <v>16165</v>
      </c>
      <c r="I2683" s="107" t="s">
        <v>16129</v>
      </c>
    </row>
    <row r="2684" spans="1:9" x14ac:dyDescent="0.2">
      <c r="A2684" s="107" t="s">
        <v>10492</v>
      </c>
      <c r="D2684" s="107" t="s">
        <v>7821</v>
      </c>
      <c r="E2684" s="107">
        <f t="shared" si="41"/>
        <v>10500206</v>
      </c>
      <c r="F2684" s="107" t="s">
        <v>10494</v>
      </c>
      <c r="G2684" s="107" t="s">
        <v>7810</v>
      </c>
      <c r="H2684" s="107" t="s">
        <v>16165</v>
      </c>
      <c r="I2684" s="107" t="s">
        <v>16138</v>
      </c>
    </row>
    <row r="2685" spans="1:9" x14ac:dyDescent="0.2">
      <c r="A2685" s="107" t="s">
        <v>10492</v>
      </c>
      <c r="D2685" s="107" t="s">
        <v>7822</v>
      </c>
      <c r="E2685" s="107">
        <f t="shared" si="41"/>
        <v>10500209</v>
      </c>
      <c r="F2685" s="107" t="s">
        <v>10494</v>
      </c>
      <c r="G2685" s="107" t="s">
        <v>7810</v>
      </c>
      <c r="H2685" s="107" t="s">
        <v>16165</v>
      </c>
      <c r="I2685" s="107" t="s">
        <v>16144</v>
      </c>
    </row>
    <row r="2686" spans="1:9" x14ac:dyDescent="0.2">
      <c r="A2686" s="107" t="s">
        <v>10492</v>
      </c>
      <c r="D2686" s="107" t="s">
        <v>7823</v>
      </c>
      <c r="E2686" s="107">
        <f t="shared" si="41"/>
        <v>10500210</v>
      </c>
      <c r="F2686" s="107" t="s">
        <v>10494</v>
      </c>
      <c r="G2686" s="107" t="s">
        <v>7810</v>
      </c>
      <c r="H2686" s="107" t="s">
        <v>16165</v>
      </c>
      <c r="I2686" s="107" t="s">
        <v>16142</v>
      </c>
    </row>
    <row r="2687" spans="1:9" x14ac:dyDescent="0.2">
      <c r="A2687" s="107" t="s">
        <v>10492</v>
      </c>
      <c r="D2687" s="107" t="s">
        <v>7824</v>
      </c>
      <c r="E2687" s="107">
        <f t="shared" si="41"/>
        <v>10500213</v>
      </c>
      <c r="F2687" s="107" t="s">
        <v>10494</v>
      </c>
      <c r="G2687" s="107" t="s">
        <v>7810</v>
      </c>
      <c r="H2687" s="107" t="s">
        <v>16165</v>
      </c>
      <c r="I2687" s="107" t="s">
        <v>7816</v>
      </c>
    </row>
    <row r="2688" spans="1:9" x14ac:dyDescent="0.2">
      <c r="A2688" s="107" t="s">
        <v>10492</v>
      </c>
      <c r="D2688" s="107" t="s">
        <v>7825</v>
      </c>
      <c r="E2688" s="107">
        <f t="shared" si="41"/>
        <v>10500214</v>
      </c>
      <c r="F2688" s="107" t="s">
        <v>10494</v>
      </c>
      <c r="G2688" s="107" t="s">
        <v>7810</v>
      </c>
      <c r="H2688" s="107" t="s">
        <v>16165</v>
      </c>
      <c r="I2688" s="107" t="s">
        <v>7818</v>
      </c>
    </row>
    <row r="2689" spans="1:10" x14ac:dyDescent="0.2">
      <c r="A2689" s="107" t="s">
        <v>10492</v>
      </c>
      <c r="D2689" s="107" t="s">
        <v>7826</v>
      </c>
      <c r="E2689" s="107">
        <f t="shared" si="41"/>
        <v>20100101</v>
      </c>
      <c r="F2689" s="107" t="s">
        <v>7827</v>
      </c>
      <c r="G2689" s="107" t="s">
        <v>10495</v>
      </c>
      <c r="H2689" s="107" t="s">
        <v>10814</v>
      </c>
      <c r="I2689" s="107" t="s">
        <v>10815</v>
      </c>
    </row>
    <row r="2690" spans="1:10" x14ac:dyDescent="0.2">
      <c r="A2690" s="107" t="s">
        <v>10492</v>
      </c>
      <c r="D2690" s="107" t="s">
        <v>10816</v>
      </c>
      <c r="E2690" s="107">
        <f t="shared" ref="E2690:E2753" si="42">VALUE(D2690)</f>
        <v>20100102</v>
      </c>
      <c r="F2690" s="107" t="s">
        <v>7827</v>
      </c>
      <c r="G2690" s="107" t="s">
        <v>10495</v>
      </c>
      <c r="H2690" s="107" t="s">
        <v>10814</v>
      </c>
      <c r="I2690" s="107" t="s">
        <v>10817</v>
      </c>
    </row>
    <row r="2691" spans="1:10" x14ac:dyDescent="0.2">
      <c r="A2691" s="107" t="s">
        <v>10492</v>
      </c>
      <c r="D2691" s="107" t="s">
        <v>10818</v>
      </c>
      <c r="E2691" s="107">
        <f t="shared" si="42"/>
        <v>20100105</v>
      </c>
      <c r="F2691" s="107" t="s">
        <v>7827</v>
      </c>
      <c r="G2691" s="107" t="s">
        <v>10495</v>
      </c>
      <c r="H2691" s="107" t="s">
        <v>10814</v>
      </c>
      <c r="I2691" s="107" t="s">
        <v>10819</v>
      </c>
    </row>
    <row r="2692" spans="1:10" x14ac:dyDescent="0.2">
      <c r="A2692" s="107" t="s">
        <v>10492</v>
      </c>
      <c r="D2692" s="107" t="s">
        <v>10820</v>
      </c>
      <c r="E2692" s="107">
        <f t="shared" si="42"/>
        <v>20100106</v>
      </c>
      <c r="F2692" s="107" t="s">
        <v>7827</v>
      </c>
      <c r="G2692" s="107" t="s">
        <v>10495</v>
      </c>
      <c r="H2692" s="107" t="s">
        <v>10814</v>
      </c>
      <c r="I2692" s="107" t="s">
        <v>10821</v>
      </c>
    </row>
    <row r="2693" spans="1:10" x14ac:dyDescent="0.2">
      <c r="A2693" s="107" t="s">
        <v>10492</v>
      </c>
      <c r="D2693" s="107" t="s">
        <v>10822</v>
      </c>
      <c r="E2693" s="107">
        <f t="shared" si="42"/>
        <v>20100107</v>
      </c>
      <c r="F2693" s="107" t="s">
        <v>7827</v>
      </c>
      <c r="G2693" s="107" t="s">
        <v>10495</v>
      </c>
      <c r="H2693" s="107" t="s">
        <v>10814</v>
      </c>
      <c r="I2693" s="107" t="s">
        <v>10823</v>
      </c>
    </row>
    <row r="2694" spans="1:10" x14ac:dyDescent="0.2">
      <c r="A2694" s="107" t="s">
        <v>10492</v>
      </c>
      <c r="D2694" s="107" t="s">
        <v>10824</v>
      </c>
      <c r="E2694" s="107">
        <f t="shared" si="42"/>
        <v>20100108</v>
      </c>
      <c r="F2694" s="107" t="s">
        <v>7827</v>
      </c>
      <c r="G2694" s="107" t="s">
        <v>10495</v>
      </c>
      <c r="H2694" s="107" t="s">
        <v>10814</v>
      </c>
      <c r="I2694" s="107" t="s">
        <v>13692</v>
      </c>
    </row>
    <row r="2695" spans="1:10" x14ac:dyDescent="0.2">
      <c r="A2695" s="107" t="s">
        <v>10492</v>
      </c>
      <c r="D2695" s="107" t="s">
        <v>13693</v>
      </c>
      <c r="E2695" s="107">
        <f t="shared" si="42"/>
        <v>20100109</v>
      </c>
      <c r="F2695" s="107" t="s">
        <v>7827</v>
      </c>
      <c r="G2695" s="107" t="s">
        <v>10495</v>
      </c>
      <c r="H2695" s="107" t="s">
        <v>10814</v>
      </c>
      <c r="I2695" s="107" t="s">
        <v>13694</v>
      </c>
    </row>
    <row r="2696" spans="1:10" x14ac:dyDescent="0.2">
      <c r="A2696" s="107" t="s">
        <v>10492</v>
      </c>
      <c r="D2696" s="107" t="s">
        <v>13695</v>
      </c>
      <c r="E2696" s="107">
        <f t="shared" si="42"/>
        <v>20100201</v>
      </c>
      <c r="F2696" s="107" t="s">
        <v>7827</v>
      </c>
      <c r="G2696" s="107" t="s">
        <v>10495</v>
      </c>
      <c r="H2696" s="107" t="s">
        <v>16138</v>
      </c>
      <c r="I2696" s="107" t="s">
        <v>10815</v>
      </c>
    </row>
    <row r="2697" spans="1:10" x14ac:dyDescent="0.2">
      <c r="A2697" s="107" t="s">
        <v>10492</v>
      </c>
      <c r="D2697" s="107" t="s">
        <v>13696</v>
      </c>
      <c r="E2697" s="107">
        <f t="shared" si="42"/>
        <v>20100202</v>
      </c>
      <c r="F2697" s="107" t="s">
        <v>7827</v>
      </c>
      <c r="G2697" s="107" t="s">
        <v>10495</v>
      </c>
      <c r="H2697" s="107" t="s">
        <v>16138</v>
      </c>
      <c r="I2697" s="107" t="s">
        <v>10817</v>
      </c>
    </row>
    <row r="2698" spans="1:10" x14ac:dyDescent="0.2">
      <c r="A2698" s="107" t="s">
        <v>10492</v>
      </c>
      <c r="D2698" s="107" t="s">
        <v>13697</v>
      </c>
      <c r="E2698" s="107">
        <f t="shared" si="42"/>
        <v>20100205</v>
      </c>
      <c r="F2698" s="107" t="s">
        <v>7827</v>
      </c>
      <c r="G2698" s="107" t="s">
        <v>10495</v>
      </c>
      <c r="H2698" s="107" t="s">
        <v>16138</v>
      </c>
      <c r="I2698" s="107" t="s">
        <v>10819</v>
      </c>
    </row>
    <row r="2699" spans="1:10" x14ac:dyDescent="0.2">
      <c r="A2699" s="107" t="s">
        <v>10492</v>
      </c>
      <c r="D2699" s="107" t="s">
        <v>13698</v>
      </c>
      <c r="E2699" s="107">
        <f t="shared" si="42"/>
        <v>20100206</v>
      </c>
      <c r="F2699" s="107" t="s">
        <v>7827</v>
      </c>
      <c r="G2699" s="107" t="s">
        <v>10495</v>
      </c>
      <c r="H2699" s="107" t="s">
        <v>16138</v>
      </c>
      <c r="I2699" s="107" t="s">
        <v>13699</v>
      </c>
    </row>
    <row r="2700" spans="1:10" x14ac:dyDescent="0.2">
      <c r="A2700" s="107" t="s">
        <v>10492</v>
      </c>
      <c r="D2700" s="107" t="s">
        <v>13700</v>
      </c>
      <c r="E2700" s="107">
        <f t="shared" si="42"/>
        <v>20100207</v>
      </c>
      <c r="F2700" s="107" t="s">
        <v>7827</v>
      </c>
      <c r="G2700" s="107" t="s">
        <v>10495</v>
      </c>
      <c r="H2700" s="107" t="s">
        <v>16138</v>
      </c>
      <c r="I2700" s="107" t="s">
        <v>10823</v>
      </c>
    </row>
    <row r="2701" spans="1:10" x14ac:dyDescent="0.2">
      <c r="A2701" s="107" t="s">
        <v>10492</v>
      </c>
      <c r="D2701" s="107" t="s">
        <v>13701</v>
      </c>
      <c r="E2701" s="107">
        <f t="shared" si="42"/>
        <v>20100208</v>
      </c>
      <c r="F2701" s="107" t="s">
        <v>7827</v>
      </c>
      <c r="G2701" s="107" t="s">
        <v>10495</v>
      </c>
      <c r="H2701" s="107" t="s">
        <v>16138</v>
      </c>
      <c r="I2701" s="107" t="s">
        <v>13702</v>
      </c>
    </row>
    <row r="2702" spans="1:10" x14ac:dyDescent="0.2">
      <c r="A2702" s="107" t="s">
        <v>10492</v>
      </c>
      <c r="D2702" s="107" t="s">
        <v>13703</v>
      </c>
      <c r="E2702" s="107">
        <f t="shared" si="42"/>
        <v>20100209</v>
      </c>
      <c r="F2702" s="107" t="s">
        <v>7827</v>
      </c>
      <c r="G2702" s="107" t="s">
        <v>10495</v>
      </c>
      <c r="H2702" s="107" t="s">
        <v>16138</v>
      </c>
      <c r="I2702" s="107" t="s">
        <v>13694</v>
      </c>
    </row>
    <row r="2703" spans="1:10" x14ac:dyDescent="0.2">
      <c r="A2703" s="107" t="s">
        <v>10492</v>
      </c>
      <c r="D2703" s="107" t="s">
        <v>13704</v>
      </c>
      <c r="E2703" s="107">
        <f t="shared" si="42"/>
        <v>20100301</v>
      </c>
      <c r="F2703" s="107" t="s">
        <v>7827</v>
      </c>
      <c r="G2703" s="107" t="s">
        <v>10495</v>
      </c>
      <c r="H2703" s="107" t="s">
        <v>13705</v>
      </c>
      <c r="I2703" s="107" t="s">
        <v>10815</v>
      </c>
      <c r="J2703" s="109">
        <v>37469</v>
      </c>
    </row>
    <row r="2704" spans="1:10" x14ac:dyDescent="0.2">
      <c r="A2704" s="107" t="s">
        <v>10492</v>
      </c>
      <c r="D2704" s="107" t="s">
        <v>13706</v>
      </c>
      <c r="E2704" s="107">
        <f t="shared" si="42"/>
        <v>20100702</v>
      </c>
      <c r="F2704" s="107" t="s">
        <v>7827</v>
      </c>
      <c r="G2704" s="107" t="s">
        <v>10495</v>
      </c>
      <c r="H2704" s="107" t="s">
        <v>16149</v>
      </c>
      <c r="I2704" s="107" t="s">
        <v>10817</v>
      </c>
    </row>
    <row r="2705" spans="1:12" x14ac:dyDescent="0.2">
      <c r="A2705" s="107" t="s">
        <v>10492</v>
      </c>
      <c r="D2705" s="107" t="s">
        <v>13707</v>
      </c>
      <c r="E2705" s="107">
        <f t="shared" si="42"/>
        <v>20100705</v>
      </c>
      <c r="F2705" s="107" t="s">
        <v>7827</v>
      </c>
      <c r="G2705" s="107" t="s">
        <v>10495</v>
      </c>
      <c r="H2705" s="107" t="s">
        <v>16149</v>
      </c>
      <c r="I2705" s="107" t="s">
        <v>10819</v>
      </c>
    </row>
    <row r="2706" spans="1:12" x14ac:dyDescent="0.2">
      <c r="A2706" s="107" t="s">
        <v>10492</v>
      </c>
      <c r="D2706" s="107" t="s">
        <v>13708</v>
      </c>
      <c r="E2706" s="107">
        <f t="shared" si="42"/>
        <v>20100706</v>
      </c>
      <c r="F2706" s="107" t="s">
        <v>7827</v>
      </c>
      <c r="G2706" s="107" t="s">
        <v>10495</v>
      </c>
      <c r="H2706" s="107" t="s">
        <v>16149</v>
      </c>
      <c r="I2706" s="107" t="s">
        <v>13699</v>
      </c>
    </row>
    <row r="2707" spans="1:12" x14ac:dyDescent="0.2">
      <c r="A2707" s="107" t="s">
        <v>10492</v>
      </c>
      <c r="D2707" s="107" t="s">
        <v>13709</v>
      </c>
      <c r="E2707" s="107">
        <f t="shared" si="42"/>
        <v>20100707</v>
      </c>
      <c r="F2707" s="107" t="s">
        <v>7827</v>
      </c>
      <c r="G2707" s="107" t="s">
        <v>10495</v>
      </c>
      <c r="H2707" s="107" t="s">
        <v>16149</v>
      </c>
      <c r="I2707" s="107" t="s">
        <v>10823</v>
      </c>
    </row>
    <row r="2708" spans="1:12" x14ac:dyDescent="0.2">
      <c r="A2708" s="107" t="s">
        <v>10492</v>
      </c>
      <c r="D2708" s="107" t="s">
        <v>13710</v>
      </c>
      <c r="E2708" s="107">
        <f t="shared" si="42"/>
        <v>20100801</v>
      </c>
      <c r="F2708" s="107" t="s">
        <v>7827</v>
      </c>
      <c r="G2708" s="107" t="s">
        <v>10495</v>
      </c>
      <c r="H2708" s="107" t="s">
        <v>16284</v>
      </c>
      <c r="I2708" s="107" t="s">
        <v>10815</v>
      </c>
    </row>
    <row r="2709" spans="1:12" x14ac:dyDescent="0.2">
      <c r="A2709" s="107" t="s">
        <v>10492</v>
      </c>
      <c r="D2709" s="107" t="s">
        <v>13711</v>
      </c>
      <c r="E2709" s="107">
        <f t="shared" si="42"/>
        <v>20100802</v>
      </c>
      <c r="F2709" s="107" t="s">
        <v>7827</v>
      </c>
      <c r="G2709" s="107" t="s">
        <v>10495</v>
      </c>
      <c r="H2709" s="107" t="s">
        <v>16284</v>
      </c>
      <c r="I2709" s="107" t="s">
        <v>10817</v>
      </c>
    </row>
    <row r="2710" spans="1:12" x14ac:dyDescent="0.2">
      <c r="A2710" s="107" t="s">
        <v>10492</v>
      </c>
      <c r="D2710" s="107" t="s">
        <v>13712</v>
      </c>
      <c r="E2710" s="107">
        <f t="shared" si="42"/>
        <v>20100805</v>
      </c>
      <c r="F2710" s="107" t="s">
        <v>7827</v>
      </c>
      <c r="G2710" s="107" t="s">
        <v>10495</v>
      </c>
      <c r="H2710" s="107" t="s">
        <v>16284</v>
      </c>
      <c r="I2710" s="107" t="s">
        <v>10819</v>
      </c>
    </row>
    <row r="2711" spans="1:12" x14ac:dyDescent="0.2">
      <c r="A2711" s="107" t="s">
        <v>10492</v>
      </c>
      <c r="D2711" s="107" t="s">
        <v>13713</v>
      </c>
      <c r="E2711" s="107">
        <f t="shared" si="42"/>
        <v>20100806</v>
      </c>
      <c r="F2711" s="107" t="s">
        <v>7827</v>
      </c>
      <c r="G2711" s="107" t="s">
        <v>10495</v>
      </c>
      <c r="H2711" s="107" t="s">
        <v>16284</v>
      </c>
      <c r="I2711" s="107" t="s">
        <v>13699</v>
      </c>
    </row>
    <row r="2712" spans="1:12" x14ac:dyDescent="0.2">
      <c r="A2712" s="107" t="s">
        <v>10492</v>
      </c>
      <c r="D2712" s="107" t="s">
        <v>13714</v>
      </c>
      <c r="E2712" s="107">
        <f t="shared" si="42"/>
        <v>20100807</v>
      </c>
      <c r="F2712" s="107" t="s">
        <v>7827</v>
      </c>
      <c r="G2712" s="107" t="s">
        <v>10495</v>
      </c>
      <c r="H2712" s="107" t="s">
        <v>16284</v>
      </c>
      <c r="I2712" s="107" t="s">
        <v>10823</v>
      </c>
    </row>
    <row r="2713" spans="1:12" x14ac:dyDescent="0.2">
      <c r="A2713" s="107" t="s">
        <v>10492</v>
      </c>
      <c r="D2713" s="107" t="s">
        <v>13715</v>
      </c>
      <c r="E2713" s="107">
        <f t="shared" si="42"/>
        <v>20100808</v>
      </c>
      <c r="F2713" s="107" t="s">
        <v>7827</v>
      </c>
      <c r="G2713" s="107" t="s">
        <v>10495</v>
      </c>
      <c r="H2713" s="107" t="s">
        <v>16284</v>
      </c>
      <c r="I2713" s="107" t="s">
        <v>13702</v>
      </c>
    </row>
    <row r="2714" spans="1:12" x14ac:dyDescent="0.2">
      <c r="A2714" s="107" t="s">
        <v>10492</v>
      </c>
      <c r="D2714" s="107" t="s">
        <v>13716</v>
      </c>
      <c r="E2714" s="107">
        <f t="shared" si="42"/>
        <v>20100809</v>
      </c>
      <c r="F2714" s="107" t="s">
        <v>7827</v>
      </c>
      <c r="G2714" s="107" t="s">
        <v>10495</v>
      </c>
      <c r="H2714" s="107" t="s">
        <v>16284</v>
      </c>
      <c r="I2714" s="107" t="s">
        <v>13694</v>
      </c>
    </row>
    <row r="2715" spans="1:12" x14ac:dyDescent="0.2">
      <c r="A2715" s="107" t="s">
        <v>10492</v>
      </c>
      <c r="D2715" s="107" t="s">
        <v>13717</v>
      </c>
      <c r="E2715" s="107">
        <f t="shared" si="42"/>
        <v>20100901</v>
      </c>
      <c r="F2715" s="107" t="s">
        <v>7827</v>
      </c>
      <c r="G2715" s="107" t="s">
        <v>10495</v>
      </c>
      <c r="H2715" s="107" t="s">
        <v>13718</v>
      </c>
      <c r="I2715" s="107" t="s">
        <v>10815</v>
      </c>
      <c r="K2715" s="109"/>
      <c r="L2715" s="107"/>
    </row>
    <row r="2716" spans="1:12" x14ac:dyDescent="0.2">
      <c r="A2716" s="107" t="s">
        <v>10492</v>
      </c>
      <c r="D2716" s="107" t="s">
        <v>13719</v>
      </c>
      <c r="E2716" s="107">
        <f t="shared" si="42"/>
        <v>20100902</v>
      </c>
      <c r="F2716" s="107" t="s">
        <v>7827</v>
      </c>
      <c r="G2716" s="107" t="s">
        <v>10495</v>
      </c>
      <c r="H2716" s="107" t="s">
        <v>13718</v>
      </c>
      <c r="I2716" s="107" t="s">
        <v>10817</v>
      </c>
      <c r="K2716" s="109"/>
      <c r="L2716" s="107"/>
    </row>
    <row r="2717" spans="1:12" x14ac:dyDescent="0.2">
      <c r="A2717" s="107" t="s">
        <v>10492</v>
      </c>
      <c r="D2717" s="107" t="s">
        <v>13720</v>
      </c>
      <c r="E2717" s="107">
        <f t="shared" si="42"/>
        <v>20100905</v>
      </c>
      <c r="F2717" s="107" t="s">
        <v>7827</v>
      </c>
      <c r="G2717" s="107" t="s">
        <v>10495</v>
      </c>
      <c r="H2717" s="107" t="s">
        <v>13718</v>
      </c>
      <c r="I2717" s="107" t="s">
        <v>10819</v>
      </c>
      <c r="K2717" s="109"/>
      <c r="L2717" s="107"/>
    </row>
    <row r="2718" spans="1:12" x14ac:dyDescent="0.2">
      <c r="A2718" s="107" t="s">
        <v>10492</v>
      </c>
      <c r="D2718" s="107" t="s">
        <v>13721</v>
      </c>
      <c r="E2718" s="107">
        <f t="shared" si="42"/>
        <v>20100906</v>
      </c>
      <c r="F2718" s="107" t="s">
        <v>7827</v>
      </c>
      <c r="G2718" s="107" t="s">
        <v>10495</v>
      </c>
      <c r="H2718" s="107" t="s">
        <v>13718</v>
      </c>
      <c r="I2718" s="107" t="s">
        <v>13699</v>
      </c>
      <c r="K2718" s="109"/>
      <c r="L2718" s="107"/>
    </row>
    <row r="2719" spans="1:12" x14ac:dyDescent="0.2">
      <c r="A2719" s="107" t="s">
        <v>10492</v>
      </c>
      <c r="D2719" s="107" t="s">
        <v>13722</v>
      </c>
      <c r="E2719" s="107">
        <f t="shared" si="42"/>
        <v>20100907</v>
      </c>
      <c r="F2719" s="107" t="s">
        <v>7827</v>
      </c>
      <c r="G2719" s="107" t="s">
        <v>10495</v>
      </c>
      <c r="H2719" s="107" t="s">
        <v>13718</v>
      </c>
      <c r="I2719" s="107" t="s">
        <v>10823</v>
      </c>
      <c r="K2719" s="109"/>
      <c r="L2719" s="107"/>
    </row>
    <row r="2720" spans="1:12" x14ac:dyDescent="0.2">
      <c r="A2720" s="107" t="s">
        <v>10492</v>
      </c>
      <c r="D2720" s="107" t="s">
        <v>13723</v>
      </c>
      <c r="E2720" s="107">
        <f t="shared" si="42"/>
        <v>20100908</v>
      </c>
      <c r="F2720" s="107" t="s">
        <v>7827</v>
      </c>
      <c r="G2720" s="107" t="s">
        <v>10495</v>
      </c>
      <c r="H2720" s="107" t="s">
        <v>13718</v>
      </c>
      <c r="I2720" s="107" t="s">
        <v>13692</v>
      </c>
      <c r="K2720" s="109"/>
      <c r="L2720" s="107"/>
    </row>
    <row r="2721" spans="1:12" x14ac:dyDescent="0.2">
      <c r="A2721" s="107" t="s">
        <v>10492</v>
      </c>
      <c r="D2721" s="107" t="s">
        <v>13724</v>
      </c>
      <c r="E2721" s="107">
        <f t="shared" si="42"/>
        <v>20100909</v>
      </c>
      <c r="F2721" s="107" t="s">
        <v>7827</v>
      </c>
      <c r="G2721" s="107" t="s">
        <v>10495</v>
      </c>
      <c r="H2721" s="107" t="s">
        <v>13718</v>
      </c>
      <c r="I2721" s="107" t="s">
        <v>13694</v>
      </c>
      <c r="K2721" s="109"/>
      <c r="L2721" s="107"/>
    </row>
    <row r="2722" spans="1:12" x14ac:dyDescent="0.2">
      <c r="A2722" s="107" t="s">
        <v>10492</v>
      </c>
      <c r="D2722" s="107" t="s">
        <v>13725</v>
      </c>
      <c r="E2722" s="107">
        <f t="shared" si="42"/>
        <v>20101001</v>
      </c>
      <c r="F2722" s="107" t="s">
        <v>7827</v>
      </c>
      <c r="G2722" s="107" t="s">
        <v>10495</v>
      </c>
      <c r="H2722" s="107" t="s">
        <v>13726</v>
      </c>
      <c r="I2722" s="107" t="s">
        <v>13727</v>
      </c>
    </row>
    <row r="2723" spans="1:12" x14ac:dyDescent="0.2">
      <c r="A2723" s="107" t="s">
        <v>10492</v>
      </c>
      <c r="D2723" s="107" t="s">
        <v>13728</v>
      </c>
      <c r="E2723" s="107">
        <f t="shared" si="42"/>
        <v>20101010</v>
      </c>
      <c r="F2723" s="107" t="s">
        <v>7827</v>
      </c>
      <c r="G2723" s="107" t="s">
        <v>10495</v>
      </c>
      <c r="H2723" s="107" t="s">
        <v>13726</v>
      </c>
      <c r="I2723" s="107" t="s">
        <v>13729</v>
      </c>
    </row>
    <row r="2724" spans="1:12" x14ac:dyDescent="0.2">
      <c r="A2724" s="107" t="s">
        <v>10492</v>
      </c>
      <c r="D2724" s="107" t="s">
        <v>13730</v>
      </c>
      <c r="E2724" s="107">
        <f t="shared" si="42"/>
        <v>20101020</v>
      </c>
      <c r="F2724" s="107" t="s">
        <v>7827</v>
      </c>
      <c r="G2724" s="107" t="s">
        <v>10495</v>
      </c>
      <c r="H2724" s="107" t="s">
        <v>13726</v>
      </c>
      <c r="I2724" s="107" t="s">
        <v>13731</v>
      </c>
    </row>
    <row r="2725" spans="1:12" x14ac:dyDescent="0.2">
      <c r="A2725" s="107" t="s">
        <v>10492</v>
      </c>
      <c r="D2725" s="107" t="s">
        <v>13732</v>
      </c>
      <c r="E2725" s="107">
        <f t="shared" si="42"/>
        <v>20101021</v>
      </c>
      <c r="F2725" s="107" t="s">
        <v>7827</v>
      </c>
      <c r="G2725" s="107" t="s">
        <v>10495</v>
      </c>
      <c r="H2725" s="107" t="s">
        <v>13726</v>
      </c>
      <c r="I2725" s="107" t="s">
        <v>13733</v>
      </c>
      <c r="J2725" s="109">
        <v>37063</v>
      </c>
    </row>
    <row r="2726" spans="1:12" x14ac:dyDescent="0.2">
      <c r="A2726" s="107" t="s">
        <v>10492</v>
      </c>
      <c r="D2726" s="107" t="s">
        <v>13734</v>
      </c>
      <c r="E2726" s="107">
        <f t="shared" si="42"/>
        <v>20101030</v>
      </c>
      <c r="F2726" s="107" t="s">
        <v>7827</v>
      </c>
      <c r="G2726" s="107" t="s">
        <v>10495</v>
      </c>
      <c r="H2726" s="107" t="s">
        <v>13726</v>
      </c>
      <c r="I2726" s="107" t="s">
        <v>13735</v>
      </c>
    </row>
    <row r="2727" spans="1:12" x14ac:dyDescent="0.2">
      <c r="A2727" s="107" t="s">
        <v>10492</v>
      </c>
      <c r="D2727" s="107" t="s">
        <v>13736</v>
      </c>
      <c r="E2727" s="107">
        <f t="shared" si="42"/>
        <v>20101031</v>
      </c>
      <c r="F2727" s="107" t="s">
        <v>7827</v>
      </c>
      <c r="G2727" s="107" t="s">
        <v>10495</v>
      </c>
      <c r="H2727" s="107" t="s">
        <v>13726</v>
      </c>
      <c r="I2727" s="107" t="s">
        <v>13737</v>
      </c>
    </row>
    <row r="2728" spans="1:12" x14ac:dyDescent="0.2">
      <c r="A2728" s="107" t="s">
        <v>10492</v>
      </c>
      <c r="D2728" s="107" t="s">
        <v>13738</v>
      </c>
      <c r="E2728" s="107">
        <f t="shared" si="42"/>
        <v>20101302</v>
      </c>
      <c r="F2728" s="107" t="s">
        <v>7827</v>
      </c>
      <c r="G2728" s="107" t="s">
        <v>10495</v>
      </c>
      <c r="H2728" s="107" t="s">
        <v>13523</v>
      </c>
      <c r="I2728" s="107" t="s">
        <v>13739</v>
      </c>
    </row>
    <row r="2729" spans="1:12" x14ac:dyDescent="0.2">
      <c r="A2729" s="107" t="s">
        <v>10492</v>
      </c>
      <c r="D2729" s="107" t="s">
        <v>13740</v>
      </c>
      <c r="E2729" s="107">
        <f t="shared" si="42"/>
        <v>20180001</v>
      </c>
      <c r="F2729" s="107" t="s">
        <v>7827</v>
      </c>
      <c r="G2729" s="107" t="s">
        <v>10495</v>
      </c>
      <c r="H2729" s="107" t="s">
        <v>13741</v>
      </c>
      <c r="I2729" s="107" t="s">
        <v>13741</v>
      </c>
    </row>
    <row r="2730" spans="1:12" x14ac:dyDescent="0.2">
      <c r="A2730" s="107" t="s">
        <v>10492</v>
      </c>
      <c r="D2730" s="107" t="s">
        <v>13742</v>
      </c>
      <c r="E2730" s="107">
        <f t="shared" si="42"/>
        <v>20182001</v>
      </c>
      <c r="F2730" s="107" t="s">
        <v>7827</v>
      </c>
      <c r="G2730" s="107" t="s">
        <v>10495</v>
      </c>
      <c r="H2730" s="107" t="s">
        <v>13743</v>
      </c>
      <c r="I2730" s="107" t="s">
        <v>13744</v>
      </c>
    </row>
    <row r="2731" spans="1:12" x14ac:dyDescent="0.2">
      <c r="A2731" s="107" t="s">
        <v>10492</v>
      </c>
      <c r="D2731" s="107" t="s">
        <v>13745</v>
      </c>
      <c r="E2731" s="107">
        <f t="shared" si="42"/>
        <v>20182002</v>
      </c>
      <c r="F2731" s="107" t="s">
        <v>7827</v>
      </c>
      <c r="G2731" s="107" t="s">
        <v>10495</v>
      </c>
      <c r="H2731" s="107" t="s">
        <v>13743</v>
      </c>
      <c r="I2731" s="107" t="s">
        <v>13746</v>
      </c>
    </row>
    <row r="2732" spans="1:12" x14ac:dyDescent="0.2">
      <c r="A2732" s="107" t="s">
        <v>10492</v>
      </c>
      <c r="D2732" s="107" t="s">
        <v>13747</v>
      </c>
      <c r="E2732" s="107">
        <f t="shared" si="42"/>
        <v>20182599</v>
      </c>
      <c r="F2732" s="107" t="s">
        <v>7827</v>
      </c>
      <c r="G2732" s="107" t="s">
        <v>10495</v>
      </c>
      <c r="H2732" s="107" t="s">
        <v>13748</v>
      </c>
      <c r="I2732" s="107" t="s">
        <v>13749</v>
      </c>
    </row>
    <row r="2733" spans="1:12" x14ac:dyDescent="0.2">
      <c r="A2733" s="107" t="s">
        <v>10492</v>
      </c>
      <c r="D2733" s="107" t="s">
        <v>13750</v>
      </c>
      <c r="E2733" s="107">
        <f t="shared" si="42"/>
        <v>20190099</v>
      </c>
      <c r="F2733" s="107" t="s">
        <v>7827</v>
      </c>
      <c r="G2733" s="107" t="s">
        <v>10495</v>
      </c>
      <c r="H2733" s="107" t="s">
        <v>13751</v>
      </c>
      <c r="I2733" s="107" t="s">
        <v>13752</v>
      </c>
    </row>
    <row r="2734" spans="1:12" x14ac:dyDescent="0.2">
      <c r="A2734" s="107" t="s">
        <v>10492</v>
      </c>
      <c r="D2734" s="107" t="s">
        <v>13753</v>
      </c>
      <c r="E2734" s="107">
        <f t="shared" si="42"/>
        <v>20200101</v>
      </c>
      <c r="F2734" s="107" t="s">
        <v>7827</v>
      </c>
      <c r="G2734" s="107" t="s">
        <v>16151</v>
      </c>
      <c r="H2734" s="107" t="s">
        <v>10814</v>
      </c>
      <c r="I2734" s="107" t="s">
        <v>10815</v>
      </c>
    </row>
    <row r="2735" spans="1:12" x14ac:dyDescent="0.2">
      <c r="A2735" s="107" t="s">
        <v>10492</v>
      </c>
      <c r="D2735" s="107" t="s">
        <v>13754</v>
      </c>
      <c r="E2735" s="107">
        <f t="shared" si="42"/>
        <v>20200102</v>
      </c>
      <c r="F2735" s="107" t="s">
        <v>7827</v>
      </c>
      <c r="G2735" s="107" t="s">
        <v>16151</v>
      </c>
      <c r="H2735" s="107" t="s">
        <v>10814</v>
      </c>
      <c r="I2735" s="107" t="s">
        <v>10817</v>
      </c>
    </row>
    <row r="2736" spans="1:12" x14ac:dyDescent="0.2">
      <c r="A2736" s="107" t="s">
        <v>10492</v>
      </c>
      <c r="D2736" s="107" t="s">
        <v>13755</v>
      </c>
      <c r="E2736" s="107">
        <f t="shared" si="42"/>
        <v>20200103</v>
      </c>
      <c r="F2736" s="107" t="s">
        <v>7827</v>
      </c>
      <c r="G2736" s="107" t="s">
        <v>16151</v>
      </c>
      <c r="H2736" s="107" t="s">
        <v>10814</v>
      </c>
      <c r="I2736" s="107" t="s">
        <v>13756</v>
      </c>
    </row>
    <row r="2737" spans="1:9" x14ac:dyDescent="0.2">
      <c r="A2737" s="107" t="s">
        <v>10492</v>
      </c>
      <c r="D2737" s="107" t="s">
        <v>13757</v>
      </c>
      <c r="E2737" s="107">
        <f t="shared" si="42"/>
        <v>20200104</v>
      </c>
      <c r="F2737" s="107" t="s">
        <v>7827</v>
      </c>
      <c r="G2737" s="107" t="s">
        <v>16151</v>
      </c>
      <c r="H2737" s="107" t="s">
        <v>10814</v>
      </c>
      <c r="I2737" s="107" t="s">
        <v>13758</v>
      </c>
    </row>
    <row r="2738" spans="1:9" x14ac:dyDescent="0.2">
      <c r="A2738" s="107" t="s">
        <v>10492</v>
      </c>
      <c r="D2738" s="107" t="s">
        <v>13759</v>
      </c>
      <c r="E2738" s="107">
        <f t="shared" si="42"/>
        <v>20200105</v>
      </c>
      <c r="F2738" s="107" t="s">
        <v>7827</v>
      </c>
      <c r="G2738" s="107" t="s">
        <v>16151</v>
      </c>
      <c r="H2738" s="107" t="s">
        <v>10814</v>
      </c>
      <c r="I2738" s="107" t="s">
        <v>10819</v>
      </c>
    </row>
    <row r="2739" spans="1:9" x14ac:dyDescent="0.2">
      <c r="A2739" s="107" t="s">
        <v>10492</v>
      </c>
      <c r="D2739" s="107" t="s">
        <v>13760</v>
      </c>
      <c r="E2739" s="107">
        <f t="shared" si="42"/>
        <v>20200106</v>
      </c>
      <c r="F2739" s="107" t="s">
        <v>7827</v>
      </c>
      <c r="G2739" s="107" t="s">
        <v>16151</v>
      </c>
      <c r="H2739" s="107" t="s">
        <v>10814</v>
      </c>
      <c r="I2739" s="107" t="s">
        <v>10821</v>
      </c>
    </row>
    <row r="2740" spans="1:9" x14ac:dyDescent="0.2">
      <c r="A2740" s="107" t="s">
        <v>10492</v>
      </c>
      <c r="D2740" s="107" t="s">
        <v>13761</v>
      </c>
      <c r="E2740" s="107">
        <f t="shared" si="42"/>
        <v>20200107</v>
      </c>
      <c r="F2740" s="107" t="s">
        <v>7827</v>
      </c>
      <c r="G2740" s="107" t="s">
        <v>16151</v>
      </c>
      <c r="H2740" s="107" t="s">
        <v>10814</v>
      </c>
      <c r="I2740" s="107" t="s">
        <v>10823</v>
      </c>
    </row>
    <row r="2741" spans="1:9" x14ac:dyDescent="0.2">
      <c r="A2741" s="107" t="s">
        <v>10492</v>
      </c>
      <c r="D2741" s="107" t="s">
        <v>13762</v>
      </c>
      <c r="E2741" s="107">
        <f t="shared" si="42"/>
        <v>20200108</v>
      </c>
      <c r="F2741" s="107" t="s">
        <v>7827</v>
      </c>
      <c r="G2741" s="107" t="s">
        <v>16151</v>
      </c>
      <c r="H2741" s="107" t="s">
        <v>10814</v>
      </c>
      <c r="I2741" s="107" t="s">
        <v>13692</v>
      </c>
    </row>
    <row r="2742" spans="1:9" x14ac:dyDescent="0.2">
      <c r="A2742" s="107" t="s">
        <v>10492</v>
      </c>
      <c r="D2742" s="107" t="s">
        <v>13763</v>
      </c>
      <c r="E2742" s="107">
        <f t="shared" si="42"/>
        <v>20200109</v>
      </c>
      <c r="F2742" s="107" t="s">
        <v>7827</v>
      </c>
      <c r="G2742" s="107" t="s">
        <v>16151</v>
      </c>
      <c r="H2742" s="107" t="s">
        <v>10814</v>
      </c>
      <c r="I2742" s="107" t="s">
        <v>13694</v>
      </c>
    </row>
    <row r="2743" spans="1:9" x14ac:dyDescent="0.2">
      <c r="A2743" s="107" t="s">
        <v>10492</v>
      </c>
      <c r="D2743" s="107" t="s">
        <v>15908</v>
      </c>
      <c r="E2743" s="107">
        <f t="shared" si="42"/>
        <v>20200201</v>
      </c>
      <c r="F2743" s="107" t="s">
        <v>7827</v>
      </c>
      <c r="G2743" s="107" t="s">
        <v>16151</v>
      </c>
      <c r="H2743" s="107" t="s">
        <v>16138</v>
      </c>
      <c r="I2743" s="107" t="s">
        <v>10815</v>
      </c>
    </row>
    <row r="2744" spans="1:9" x14ac:dyDescent="0.2">
      <c r="A2744" s="107" t="s">
        <v>10492</v>
      </c>
      <c r="D2744" s="107" t="s">
        <v>15910</v>
      </c>
      <c r="E2744" s="107">
        <f t="shared" si="42"/>
        <v>20200202</v>
      </c>
      <c r="F2744" s="107" t="s">
        <v>7827</v>
      </c>
      <c r="G2744" s="107" t="s">
        <v>16151</v>
      </c>
      <c r="H2744" s="107" t="s">
        <v>16138</v>
      </c>
      <c r="I2744" s="107" t="s">
        <v>10817</v>
      </c>
    </row>
    <row r="2745" spans="1:9" x14ac:dyDescent="0.2">
      <c r="A2745" s="107" t="s">
        <v>10492</v>
      </c>
      <c r="D2745" s="107" t="s">
        <v>15912</v>
      </c>
      <c r="E2745" s="107">
        <f t="shared" si="42"/>
        <v>20200203</v>
      </c>
      <c r="F2745" s="107" t="s">
        <v>7827</v>
      </c>
      <c r="G2745" s="107" t="s">
        <v>16151</v>
      </c>
      <c r="H2745" s="107" t="s">
        <v>16138</v>
      </c>
      <c r="I2745" s="107" t="s">
        <v>13756</v>
      </c>
    </row>
    <row r="2746" spans="1:9" x14ac:dyDescent="0.2">
      <c r="A2746" s="107" t="s">
        <v>10492</v>
      </c>
      <c r="D2746" s="107" t="s">
        <v>13764</v>
      </c>
      <c r="E2746" s="107">
        <f t="shared" si="42"/>
        <v>20200204</v>
      </c>
      <c r="F2746" s="107" t="s">
        <v>7827</v>
      </c>
      <c r="G2746" s="107" t="s">
        <v>16151</v>
      </c>
      <c r="H2746" s="107" t="s">
        <v>16138</v>
      </c>
      <c r="I2746" s="107" t="s">
        <v>13758</v>
      </c>
    </row>
    <row r="2747" spans="1:9" x14ac:dyDescent="0.2">
      <c r="A2747" s="107" t="s">
        <v>10492</v>
      </c>
      <c r="D2747" s="107" t="s">
        <v>13765</v>
      </c>
      <c r="E2747" s="107">
        <f t="shared" si="42"/>
        <v>20200205</v>
      </c>
      <c r="F2747" s="107" t="s">
        <v>7827</v>
      </c>
      <c r="G2747" s="107" t="s">
        <v>16151</v>
      </c>
      <c r="H2747" s="107" t="s">
        <v>16138</v>
      </c>
      <c r="I2747" s="107" t="s">
        <v>10819</v>
      </c>
    </row>
    <row r="2748" spans="1:9" x14ac:dyDescent="0.2">
      <c r="A2748" s="107" t="s">
        <v>10492</v>
      </c>
      <c r="D2748" s="107" t="s">
        <v>13766</v>
      </c>
      <c r="E2748" s="107">
        <f t="shared" si="42"/>
        <v>20200206</v>
      </c>
      <c r="F2748" s="107" t="s">
        <v>7827</v>
      </c>
      <c r="G2748" s="107" t="s">
        <v>16151</v>
      </c>
      <c r="H2748" s="107" t="s">
        <v>16138</v>
      </c>
      <c r="I2748" s="107" t="s">
        <v>13699</v>
      </c>
    </row>
    <row r="2749" spans="1:9" x14ac:dyDescent="0.2">
      <c r="A2749" s="107" t="s">
        <v>10492</v>
      </c>
      <c r="D2749" s="107" t="s">
        <v>13767</v>
      </c>
      <c r="E2749" s="107">
        <f t="shared" si="42"/>
        <v>20200207</v>
      </c>
      <c r="F2749" s="107" t="s">
        <v>7827</v>
      </c>
      <c r="G2749" s="107" t="s">
        <v>16151</v>
      </c>
      <c r="H2749" s="107" t="s">
        <v>16138</v>
      </c>
      <c r="I2749" s="107" t="s">
        <v>10823</v>
      </c>
    </row>
    <row r="2750" spans="1:9" x14ac:dyDescent="0.2">
      <c r="A2750" s="107" t="s">
        <v>10492</v>
      </c>
      <c r="D2750" s="107" t="s">
        <v>13768</v>
      </c>
      <c r="E2750" s="107">
        <f t="shared" si="42"/>
        <v>20200208</v>
      </c>
      <c r="F2750" s="107" t="s">
        <v>7827</v>
      </c>
      <c r="G2750" s="107" t="s">
        <v>16151</v>
      </c>
      <c r="H2750" s="107" t="s">
        <v>16138</v>
      </c>
      <c r="I2750" s="107" t="s">
        <v>13702</v>
      </c>
    </row>
    <row r="2751" spans="1:9" x14ac:dyDescent="0.2">
      <c r="A2751" s="107" t="s">
        <v>10492</v>
      </c>
      <c r="D2751" s="107" t="s">
        <v>14713</v>
      </c>
      <c r="E2751" s="107">
        <f t="shared" si="42"/>
        <v>20200209</v>
      </c>
      <c r="F2751" s="107" t="s">
        <v>7827</v>
      </c>
      <c r="G2751" s="107" t="s">
        <v>16151</v>
      </c>
      <c r="H2751" s="107" t="s">
        <v>16138</v>
      </c>
      <c r="I2751" s="107" t="s">
        <v>13694</v>
      </c>
    </row>
    <row r="2752" spans="1:9" x14ac:dyDescent="0.2">
      <c r="A2752" s="107" t="s">
        <v>10492</v>
      </c>
      <c r="D2752" s="107" t="s">
        <v>14715</v>
      </c>
      <c r="E2752" s="107">
        <f t="shared" si="42"/>
        <v>20200252</v>
      </c>
      <c r="F2752" s="107" t="s">
        <v>7827</v>
      </c>
      <c r="G2752" s="107" t="s">
        <v>16151</v>
      </c>
      <c r="H2752" s="107" t="s">
        <v>16138</v>
      </c>
      <c r="I2752" s="107" t="s">
        <v>13769</v>
      </c>
    </row>
    <row r="2753" spans="1:9" x14ac:dyDescent="0.2">
      <c r="A2753" s="107" t="s">
        <v>10492</v>
      </c>
      <c r="D2753" s="107" t="s">
        <v>14717</v>
      </c>
      <c r="E2753" s="107">
        <f t="shared" si="42"/>
        <v>20200253</v>
      </c>
      <c r="F2753" s="107" t="s">
        <v>7827</v>
      </c>
      <c r="G2753" s="107" t="s">
        <v>16151</v>
      </c>
      <c r="H2753" s="107" t="s">
        <v>16138</v>
      </c>
      <c r="I2753" s="107" t="s">
        <v>13770</v>
      </c>
    </row>
    <row r="2754" spans="1:9" x14ac:dyDescent="0.2">
      <c r="A2754" s="107" t="s">
        <v>10492</v>
      </c>
      <c r="D2754" s="107" t="s">
        <v>14719</v>
      </c>
      <c r="E2754" s="107">
        <f t="shared" ref="E2754:E2817" si="43">VALUE(D2754)</f>
        <v>20200254</v>
      </c>
      <c r="F2754" s="107" t="s">
        <v>7827</v>
      </c>
      <c r="G2754" s="107" t="s">
        <v>16151</v>
      </c>
      <c r="H2754" s="107" t="s">
        <v>16138</v>
      </c>
      <c r="I2754" s="107" t="s">
        <v>13771</v>
      </c>
    </row>
    <row r="2755" spans="1:9" x14ac:dyDescent="0.2">
      <c r="A2755" s="107" t="s">
        <v>10492</v>
      </c>
      <c r="D2755" s="107" t="s">
        <v>13772</v>
      </c>
      <c r="E2755" s="107">
        <f t="shared" si="43"/>
        <v>20200255</v>
      </c>
      <c r="F2755" s="107" t="s">
        <v>7827</v>
      </c>
      <c r="G2755" s="107" t="s">
        <v>16151</v>
      </c>
      <c r="H2755" s="107" t="s">
        <v>16138</v>
      </c>
      <c r="I2755" s="107" t="s">
        <v>13773</v>
      </c>
    </row>
    <row r="2756" spans="1:9" x14ac:dyDescent="0.2">
      <c r="A2756" s="107" t="s">
        <v>10492</v>
      </c>
      <c r="D2756" s="107" t="s">
        <v>13774</v>
      </c>
      <c r="E2756" s="107">
        <f t="shared" si="43"/>
        <v>20200256</v>
      </c>
      <c r="F2756" s="107" t="s">
        <v>7827</v>
      </c>
      <c r="G2756" s="107" t="s">
        <v>16151</v>
      </c>
      <c r="H2756" s="107" t="s">
        <v>16138</v>
      </c>
      <c r="I2756" s="107" t="s">
        <v>13775</v>
      </c>
    </row>
    <row r="2757" spans="1:9" x14ac:dyDescent="0.2">
      <c r="A2757" s="107" t="s">
        <v>10492</v>
      </c>
      <c r="D2757" s="107" t="s">
        <v>13776</v>
      </c>
      <c r="E2757" s="107">
        <f t="shared" si="43"/>
        <v>20200301</v>
      </c>
      <c r="F2757" s="107" t="s">
        <v>7827</v>
      </c>
      <c r="G2757" s="107" t="s">
        <v>16151</v>
      </c>
      <c r="H2757" s="107" t="s">
        <v>13913</v>
      </c>
      <c r="I2757" s="107" t="s">
        <v>10817</v>
      </c>
    </row>
    <row r="2758" spans="1:9" x14ac:dyDescent="0.2">
      <c r="A2758" s="107" t="s">
        <v>10492</v>
      </c>
      <c r="D2758" s="107" t="s">
        <v>13777</v>
      </c>
      <c r="E2758" s="107">
        <f t="shared" si="43"/>
        <v>20200305</v>
      </c>
      <c r="F2758" s="107" t="s">
        <v>7827</v>
      </c>
      <c r="G2758" s="107" t="s">
        <v>16151</v>
      </c>
      <c r="H2758" s="107" t="s">
        <v>13913</v>
      </c>
      <c r="I2758" s="107" t="s">
        <v>10819</v>
      </c>
    </row>
    <row r="2759" spans="1:9" x14ac:dyDescent="0.2">
      <c r="A2759" s="107" t="s">
        <v>10492</v>
      </c>
      <c r="D2759" s="107" t="s">
        <v>13778</v>
      </c>
      <c r="E2759" s="107">
        <f t="shared" si="43"/>
        <v>20200306</v>
      </c>
      <c r="F2759" s="107" t="s">
        <v>7827</v>
      </c>
      <c r="G2759" s="107" t="s">
        <v>16151</v>
      </c>
      <c r="H2759" s="107" t="s">
        <v>13913</v>
      </c>
      <c r="I2759" s="107" t="s">
        <v>10821</v>
      </c>
    </row>
    <row r="2760" spans="1:9" x14ac:dyDescent="0.2">
      <c r="A2760" s="107" t="s">
        <v>10492</v>
      </c>
      <c r="D2760" s="107" t="s">
        <v>13779</v>
      </c>
      <c r="E2760" s="107">
        <f t="shared" si="43"/>
        <v>20200307</v>
      </c>
      <c r="F2760" s="107" t="s">
        <v>7827</v>
      </c>
      <c r="G2760" s="107" t="s">
        <v>16151</v>
      </c>
      <c r="H2760" s="107" t="s">
        <v>13913</v>
      </c>
      <c r="I2760" s="107" t="s">
        <v>10823</v>
      </c>
    </row>
    <row r="2761" spans="1:9" x14ac:dyDescent="0.2">
      <c r="A2761" s="107" t="s">
        <v>10492</v>
      </c>
      <c r="D2761" s="107" t="s">
        <v>13780</v>
      </c>
      <c r="E2761" s="107">
        <f t="shared" si="43"/>
        <v>20200401</v>
      </c>
      <c r="F2761" s="107" t="s">
        <v>7827</v>
      </c>
      <c r="G2761" s="107" t="s">
        <v>16151</v>
      </c>
      <c r="H2761" s="107" t="s">
        <v>13781</v>
      </c>
      <c r="I2761" s="107" t="s">
        <v>14636</v>
      </c>
    </row>
    <row r="2762" spans="1:9" x14ac:dyDescent="0.2">
      <c r="A2762" s="107" t="s">
        <v>10492</v>
      </c>
      <c r="D2762" s="107" t="s">
        <v>13782</v>
      </c>
      <c r="E2762" s="107">
        <f t="shared" si="43"/>
        <v>20200402</v>
      </c>
      <c r="F2762" s="107" t="s">
        <v>7827</v>
      </c>
      <c r="G2762" s="107" t="s">
        <v>16151</v>
      </c>
      <c r="H2762" s="107" t="s">
        <v>13781</v>
      </c>
      <c r="I2762" s="107" t="s">
        <v>13783</v>
      </c>
    </row>
    <row r="2763" spans="1:9" x14ac:dyDescent="0.2">
      <c r="A2763" s="107" t="s">
        <v>10492</v>
      </c>
      <c r="D2763" s="107" t="s">
        <v>13784</v>
      </c>
      <c r="E2763" s="107">
        <f t="shared" si="43"/>
        <v>20200403</v>
      </c>
      <c r="F2763" s="107" t="s">
        <v>7827</v>
      </c>
      <c r="G2763" s="107" t="s">
        <v>16151</v>
      </c>
      <c r="H2763" s="107" t="s">
        <v>13781</v>
      </c>
      <c r="I2763" s="107" t="s">
        <v>13785</v>
      </c>
    </row>
    <row r="2764" spans="1:9" x14ac:dyDescent="0.2">
      <c r="A2764" s="107" t="s">
        <v>10492</v>
      </c>
      <c r="D2764" s="107" t="s">
        <v>13786</v>
      </c>
      <c r="E2764" s="107">
        <f t="shared" si="43"/>
        <v>20200405</v>
      </c>
      <c r="F2764" s="107" t="s">
        <v>7827</v>
      </c>
      <c r="G2764" s="107" t="s">
        <v>16151</v>
      </c>
      <c r="H2764" s="107" t="s">
        <v>13781</v>
      </c>
      <c r="I2764" s="107" t="s">
        <v>13787</v>
      </c>
    </row>
    <row r="2765" spans="1:9" x14ac:dyDescent="0.2">
      <c r="A2765" s="107" t="s">
        <v>10492</v>
      </c>
      <c r="D2765" s="107" t="s">
        <v>13788</v>
      </c>
      <c r="E2765" s="107">
        <f t="shared" si="43"/>
        <v>20200406</v>
      </c>
      <c r="F2765" s="107" t="s">
        <v>7827</v>
      </c>
      <c r="G2765" s="107" t="s">
        <v>16151</v>
      </c>
      <c r="H2765" s="107" t="s">
        <v>13781</v>
      </c>
      <c r="I2765" s="107" t="s">
        <v>13789</v>
      </c>
    </row>
    <row r="2766" spans="1:9" x14ac:dyDescent="0.2">
      <c r="A2766" s="107" t="s">
        <v>10492</v>
      </c>
      <c r="D2766" s="107" t="s">
        <v>16545</v>
      </c>
      <c r="E2766" s="107">
        <f t="shared" si="43"/>
        <v>20200407</v>
      </c>
      <c r="F2766" s="107" t="s">
        <v>7827</v>
      </c>
      <c r="G2766" s="107" t="s">
        <v>16151</v>
      </c>
      <c r="H2766" s="107" t="s">
        <v>13781</v>
      </c>
      <c r="I2766" s="107" t="s">
        <v>16546</v>
      </c>
    </row>
    <row r="2767" spans="1:9" x14ac:dyDescent="0.2">
      <c r="A2767" s="107" t="s">
        <v>10492</v>
      </c>
      <c r="D2767" s="107" t="s">
        <v>16547</v>
      </c>
      <c r="E2767" s="107">
        <f t="shared" si="43"/>
        <v>20200501</v>
      </c>
      <c r="F2767" s="107" t="s">
        <v>7827</v>
      </c>
      <c r="G2767" s="107" t="s">
        <v>16151</v>
      </c>
      <c r="H2767" s="107" t="s">
        <v>16548</v>
      </c>
      <c r="I2767" s="107" t="s">
        <v>10817</v>
      </c>
    </row>
    <row r="2768" spans="1:9" x14ac:dyDescent="0.2">
      <c r="A2768" s="107" t="s">
        <v>10492</v>
      </c>
      <c r="D2768" s="107" t="s">
        <v>16549</v>
      </c>
      <c r="E2768" s="107">
        <f t="shared" si="43"/>
        <v>20200505</v>
      </c>
      <c r="F2768" s="107" t="s">
        <v>7827</v>
      </c>
      <c r="G2768" s="107" t="s">
        <v>16151</v>
      </c>
      <c r="H2768" s="107" t="s">
        <v>16548</v>
      </c>
      <c r="I2768" s="107" t="s">
        <v>10819</v>
      </c>
    </row>
    <row r="2769" spans="1:12" x14ac:dyDescent="0.2">
      <c r="A2769" s="107" t="s">
        <v>10492</v>
      </c>
      <c r="D2769" s="107" t="s">
        <v>16550</v>
      </c>
      <c r="E2769" s="107">
        <f t="shared" si="43"/>
        <v>20200506</v>
      </c>
      <c r="F2769" s="107" t="s">
        <v>7827</v>
      </c>
      <c r="G2769" s="107" t="s">
        <v>16151</v>
      </c>
      <c r="H2769" s="107" t="s">
        <v>16548</v>
      </c>
      <c r="I2769" s="107" t="s">
        <v>10821</v>
      </c>
    </row>
    <row r="2770" spans="1:12" x14ac:dyDescent="0.2">
      <c r="A2770" s="107" t="s">
        <v>10492</v>
      </c>
      <c r="D2770" s="107" t="s">
        <v>16551</v>
      </c>
      <c r="E2770" s="107">
        <f t="shared" si="43"/>
        <v>20200507</v>
      </c>
      <c r="F2770" s="107" t="s">
        <v>7827</v>
      </c>
      <c r="G2770" s="107" t="s">
        <v>16151</v>
      </c>
      <c r="H2770" s="107" t="s">
        <v>16548</v>
      </c>
      <c r="I2770" s="107" t="s">
        <v>10823</v>
      </c>
    </row>
    <row r="2771" spans="1:12" x14ac:dyDescent="0.2">
      <c r="A2771" s="107" t="s">
        <v>10492</v>
      </c>
      <c r="D2771" s="107" t="s">
        <v>16552</v>
      </c>
      <c r="E2771" s="107">
        <f t="shared" si="43"/>
        <v>20200701</v>
      </c>
      <c r="F2771" s="107" t="s">
        <v>7827</v>
      </c>
      <c r="G2771" s="107" t="s">
        <v>16151</v>
      </c>
      <c r="H2771" s="107" t="s">
        <v>16149</v>
      </c>
      <c r="I2771" s="107" t="s">
        <v>10815</v>
      </c>
    </row>
    <row r="2772" spans="1:12" x14ac:dyDescent="0.2">
      <c r="A2772" s="107" t="s">
        <v>10492</v>
      </c>
      <c r="D2772" s="107" t="s">
        <v>16553</v>
      </c>
      <c r="E2772" s="107">
        <f t="shared" si="43"/>
        <v>20200702</v>
      </c>
      <c r="F2772" s="107" t="s">
        <v>7827</v>
      </c>
      <c r="G2772" s="107" t="s">
        <v>16151</v>
      </c>
      <c r="H2772" s="107" t="s">
        <v>16149</v>
      </c>
      <c r="I2772" s="107" t="s">
        <v>16554</v>
      </c>
    </row>
    <row r="2773" spans="1:12" x14ac:dyDescent="0.2">
      <c r="A2773" s="107" t="s">
        <v>10492</v>
      </c>
      <c r="D2773" s="107" t="s">
        <v>16555</v>
      </c>
      <c r="E2773" s="107">
        <f t="shared" si="43"/>
        <v>20200705</v>
      </c>
      <c r="F2773" s="107" t="s">
        <v>7827</v>
      </c>
      <c r="G2773" s="107" t="s">
        <v>16151</v>
      </c>
      <c r="H2773" s="107" t="s">
        <v>16149</v>
      </c>
      <c r="I2773" s="107" t="s">
        <v>16556</v>
      </c>
    </row>
    <row r="2774" spans="1:12" x14ac:dyDescent="0.2">
      <c r="A2774" s="107" t="s">
        <v>10492</v>
      </c>
      <c r="D2774" s="107" t="s">
        <v>16557</v>
      </c>
      <c r="E2774" s="107">
        <f t="shared" si="43"/>
        <v>20200706</v>
      </c>
      <c r="F2774" s="107" t="s">
        <v>7827</v>
      </c>
      <c r="G2774" s="107" t="s">
        <v>16151</v>
      </c>
      <c r="H2774" s="107" t="s">
        <v>16149</v>
      </c>
      <c r="I2774" s="107" t="s">
        <v>16558</v>
      </c>
    </row>
    <row r="2775" spans="1:12" x14ac:dyDescent="0.2">
      <c r="A2775" s="107" t="s">
        <v>10492</v>
      </c>
      <c r="D2775" s="107" t="s">
        <v>16559</v>
      </c>
      <c r="E2775" s="107">
        <f t="shared" si="43"/>
        <v>20200710</v>
      </c>
      <c r="F2775" s="107" t="s">
        <v>7827</v>
      </c>
      <c r="G2775" s="107" t="s">
        <v>16151</v>
      </c>
      <c r="H2775" s="107" t="s">
        <v>16149</v>
      </c>
      <c r="I2775" s="107" t="s">
        <v>10819</v>
      </c>
    </row>
    <row r="2776" spans="1:12" x14ac:dyDescent="0.2">
      <c r="A2776" s="107" t="s">
        <v>10492</v>
      </c>
      <c r="D2776" s="107" t="s">
        <v>16560</v>
      </c>
      <c r="E2776" s="107">
        <f t="shared" si="43"/>
        <v>20200711</v>
      </c>
      <c r="F2776" s="107" t="s">
        <v>7827</v>
      </c>
      <c r="G2776" s="107" t="s">
        <v>16151</v>
      </c>
      <c r="H2776" s="107" t="s">
        <v>16149</v>
      </c>
      <c r="I2776" s="107" t="s">
        <v>13699</v>
      </c>
    </row>
    <row r="2777" spans="1:12" x14ac:dyDescent="0.2">
      <c r="A2777" s="107" t="s">
        <v>10492</v>
      </c>
      <c r="D2777" s="107" t="s">
        <v>16561</v>
      </c>
      <c r="E2777" s="107">
        <f t="shared" si="43"/>
        <v>20200712</v>
      </c>
      <c r="F2777" s="107" t="s">
        <v>7827</v>
      </c>
      <c r="G2777" s="107" t="s">
        <v>16151</v>
      </c>
      <c r="H2777" s="107" t="s">
        <v>16149</v>
      </c>
      <c r="I2777" s="107" t="s">
        <v>10823</v>
      </c>
    </row>
    <row r="2778" spans="1:12" x14ac:dyDescent="0.2">
      <c r="A2778" s="107" t="s">
        <v>10492</v>
      </c>
      <c r="D2778" s="107" t="s">
        <v>16562</v>
      </c>
      <c r="E2778" s="107">
        <f t="shared" si="43"/>
        <v>20200713</v>
      </c>
      <c r="F2778" s="107" t="s">
        <v>7827</v>
      </c>
      <c r="G2778" s="107" t="s">
        <v>16151</v>
      </c>
      <c r="H2778" s="107" t="s">
        <v>16149</v>
      </c>
      <c r="I2778" s="107" t="s">
        <v>13702</v>
      </c>
    </row>
    <row r="2779" spans="1:12" x14ac:dyDescent="0.2">
      <c r="A2779" s="107" t="s">
        <v>10492</v>
      </c>
      <c r="D2779" s="107" t="s">
        <v>16563</v>
      </c>
      <c r="E2779" s="107">
        <f t="shared" si="43"/>
        <v>20200714</v>
      </c>
      <c r="F2779" s="107" t="s">
        <v>7827</v>
      </c>
      <c r="G2779" s="107" t="s">
        <v>16151</v>
      </c>
      <c r="H2779" s="107" t="s">
        <v>16149</v>
      </c>
      <c r="I2779" s="107" t="s">
        <v>13694</v>
      </c>
    </row>
    <row r="2780" spans="1:12" x14ac:dyDescent="0.2">
      <c r="A2780" s="107" t="s">
        <v>10492</v>
      </c>
      <c r="D2780" s="107" t="s">
        <v>16564</v>
      </c>
      <c r="E2780" s="107">
        <f t="shared" si="43"/>
        <v>20200901</v>
      </c>
      <c r="F2780" s="107" t="s">
        <v>7827</v>
      </c>
      <c r="G2780" s="107" t="s">
        <v>16151</v>
      </c>
      <c r="H2780" s="107" t="s">
        <v>13718</v>
      </c>
      <c r="I2780" s="107" t="s">
        <v>10815</v>
      </c>
      <c r="K2780" s="109"/>
      <c r="L2780" s="107"/>
    </row>
    <row r="2781" spans="1:12" x14ac:dyDescent="0.2">
      <c r="A2781" s="107" t="s">
        <v>10492</v>
      </c>
      <c r="D2781" s="107" t="s">
        <v>16565</v>
      </c>
      <c r="E2781" s="107">
        <f t="shared" si="43"/>
        <v>20200902</v>
      </c>
      <c r="F2781" s="107" t="s">
        <v>7827</v>
      </c>
      <c r="G2781" s="107" t="s">
        <v>16151</v>
      </c>
      <c r="H2781" s="107" t="s">
        <v>13718</v>
      </c>
      <c r="I2781" s="107" t="s">
        <v>10817</v>
      </c>
      <c r="K2781" s="109"/>
      <c r="L2781" s="107"/>
    </row>
    <row r="2782" spans="1:12" x14ac:dyDescent="0.2">
      <c r="A2782" s="107" t="s">
        <v>10492</v>
      </c>
      <c r="D2782" s="107" t="s">
        <v>16566</v>
      </c>
      <c r="E2782" s="107">
        <f t="shared" si="43"/>
        <v>20200905</v>
      </c>
      <c r="F2782" s="107" t="s">
        <v>7827</v>
      </c>
      <c r="G2782" s="107" t="s">
        <v>16151</v>
      </c>
      <c r="H2782" s="107" t="s">
        <v>13718</v>
      </c>
      <c r="I2782" s="107" t="s">
        <v>10819</v>
      </c>
      <c r="K2782" s="109"/>
      <c r="L2782" s="107"/>
    </row>
    <row r="2783" spans="1:12" x14ac:dyDescent="0.2">
      <c r="A2783" s="107" t="s">
        <v>10492</v>
      </c>
      <c r="D2783" s="107" t="s">
        <v>16567</v>
      </c>
      <c r="E2783" s="107">
        <f t="shared" si="43"/>
        <v>20200906</v>
      </c>
      <c r="F2783" s="107" t="s">
        <v>7827</v>
      </c>
      <c r="G2783" s="107" t="s">
        <v>16151</v>
      </c>
      <c r="H2783" s="107" t="s">
        <v>13718</v>
      </c>
      <c r="I2783" s="107" t="s">
        <v>10821</v>
      </c>
      <c r="K2783" s="109"/>
      <c r="L2783" s="107"/>
    </row>
    <row r="2784" spans="1:12" x14ac:dyDescent="0.2">
      <c r="A2784" s="107" t="s">
        <v>10492</v>
      </c>
      <c r="D2784" s="107" t="s">
        <v>16568</v>
      </c>
      <c r="E2784" s="107">
        <f t="shared" si="43"/>
        <v>20200907</v>
      </c>
      <c r="F2784" s="107" t="s">
        <v>7827</v>
      </c>
      <c r="G2784" s="107" t="s">
        <v>16151</v>
      </c>
      <c r="H2784" s="107" t="s">
        <v>13718</v>
      </c>
      <c r="I2784" s="107" t="s">
        <v>10823</v>
      </c>
      <c r="K2784" s="109"/>
      <c r="L2784" s="107"/>
    </row>
    <row r="2785" spans="1:12" x14ac:dyDescent="0.2">
      <c r="A2785" s="107" t="s">
        <v>10492</v>
      </c>
      <c r="D2785" s="107" t="s">
        <v>16569</v>
      </c>
      <c r="E2785" s="107">
        <f t="shared" si="43"/>
        <v>20200908</v>
      </c>
      <c r="F2785" s="107" t="s">
        <v>7827</v>
      </c>
      <c r="G2785" s="107" t="s">
        <v>16151</v>
      </c>
      <c r="H2785" s="107" t="s">
        <v>13718</v>
      </c>
      <c r="I2785" s="107" t="s">
        <v>13692</v>
      </c>
      <c r="K2785" s="109"/>
      <c r="L2785" s="107"/>
    </row>
    <row r="2786" spans="1:12" x14ac:dyDescent="0.2">
      <c r="A2786" s="107" t="s">
        <v>10492</v>
      </c>
      <c r="D2786" s="107" t="s">
        <v>16570</v>
      </c>
      <c r="E2786" s="107">
        <f t="shared" si="43"/>
        <v>20200909</v>
      </c>
      <c r="F2786" s="107" t="s">
        <v>7827</v>
      </c>
      <c r="G2786" s="107" t="s">
        <v>16151</v>
      </c>
      <c r="H2786" s="107" t="s">
        <v>13718</v>
      </c>
      <c r="I2786" s="107" t="s">
        <v>13694</v>
      </c>
      <c r="K2786" s="109"/>
      <c r="L2786" s="107"/>
    </row>
    <row r="2787" spans="1:12" x14ac:dyDescent="0.2">
      <c r="A2787" s="107" t="s">
        <v>10492</v>
      </c>
      <c r="D2787" s="107" t="s">
        <v>16571</v>
      </c>
      <c r="E2787" s="107">
        <f t="shared" si="43"/>
        <v>20201001</v>
      </c>
      <c r="F2787" s="107" t="s">
        <v>7827</v>
      </c>
      <c r="G2787" s="107" t="s">
        <v>16151</v>
      </c>
      <c r="H2787" s="107" t="s">
        <v>16142</v>
      </c>
      <c r="I2787" s="107" t="s">
        <v>16572</v>
      </c>
    </row>
    <row r="2788" spans="1:12" x14ac:dyDescent="0.2">
      <c r="A2788" s="107" t="s">
        <v>10492</v>
      </c>
      <c r="D2788" s="107" t="s">
        <v>16573</v>
      </c>
      <c r="E2788" s="107">
        <f t="shared" si="43"/>
        <v>20201002</v>
      </c>
      <c r="F2788" s="107" t="s">
        <v>7827</v>
      </c>
      <c r="G2788" s="107" t="s">
        <v>16151</v>
      </c>
      <c r="H2788" s="107" t="s">
        <v>16142</v>
      </c>
      <c r="I2788" s="107" t="s">
        <v>16574</v>
      </c>
    </row>
    <row r="2789" spans="1:12" x14ac:dyDescent="0.2">
      <c r="A2789" s="107" t="s">
        <v>10492</v>
      </c>
      <c r="D2789" s="107" t="s">
        <v>16575</v>
      </c>
      <c r="E2789" s="107">
        <f t="shared" si="43"/>
        <v>20201005</v>
      </c>
      <c r="F2789" s="107" t="s">
        <v>7827</v>
      </c>
      <c r="G2789" s="107" t="s">
        <v>16151</v>
      </c>
      <c r="H2789" s="107" t="s">
        <v>16142</v>
      </c>
      <c r="I2789" s="107" t="s">
        <v>10819</v>
      </c>
    </row>
    <row r="2790" spans="1:12" x14ac:dyDescent="0.2">
      <c r="A2790" s="107" t="s">
        <v>10492</v>
      </c>
      <c r="D2790" s="107" t="s">
        <v>16576</v>
      </c>
      <c r="E2790" s="107">
        <f t="shared" si="43"/>
        <v>20201006</v>
      </c>
      <c r="F2790" s="107" t="s">
        <v>7827</v>
      </c>
      <c r="G2790" s="107" t="s">
        <v>16151</v>
      </c>
      <c r="H2790" s="107" t="s">
        <v>16142</v>
      </c>
      <c r="I2790" s="107" t="s">
        <v>10821</v>
      </c>
    </row>
    <row r="2791" spans="1:12" x14ac:dyDescent="0.2">
      <c r="A2791" s="107" t="s">
        <v>10492</v>
      </c>
      <c r="D2791" s="107" t="s">
        <v>16577</v>
      </c>
      <c r="E2791" s="107">
        <f t="shared" si="43"/>
        <v>20201007</v>
      </c>
      <c r="F2791" s="107" t="s">
        <v>7827</v>
      </c>
      <c r="G2791" s="107" t="s">
        <v>16151</v>
      </c>
      <c r="H2791" s="107" t="s">
        <v>16142</v>
      </c>
      <c r="I2791" s="107" t="s">
        <v>10823</v>
      </c>
    </row>
    <row r="2792" spans="1:12" x14ac:dyDescent="0.2">
      <c r="A2792" s="107" t="s">
        <v>10492</v>
      </c>
      <c r="D2792" s="107" t="s">
        <v>16578</v>
      </c>
      <c r="E2792" s="107">
        <f t="shared" si="43"/>
        <v>20201008</v>
      </c>
      <c r="F2792" s="107" t="s">
        <v>7827</v>
      </c>
      <c r="G2792" s="107" t="s">
        <v>16151</v>
      </c>
      <c r="H2792" s="107" t="s">
        <v>16142</v>
      </c>
      <c r="I2792" s="107" t="s">
        <v>13692</v>
      </c>
    </row>
    <row r="2793" spans="1:12" x14ac:dyDescent="0.2">
      <c r="A2793" s="107" t="s">
        <v>10492</v>
      </c>
      <c r="D2793" s="107" t="s">
        <v>16579</v>
      </c>
      <c r="E2793" s="107">
        <f t="shared" si="43"/>
        <v>20201009</v>
      </c>
      <c r="F2793" s="107" t="s">
        <v>7827</v>
      </c>
      <c r="G2793" s="107" t="s">
        <v>16151</v>
      </c>
      <c r="H2793" s="107" t="s">
        <v>16142</v>
      </c>
      <c r="I2793" s="107" t="s">
        <v>13694</v>
      </c>
    </row>
    <row r="2794" spans="1:12" x14ac:dyDescent="0.2">
      <c r="A2794" s="107" t="s">
        <v>10492</v>
      </c>
      <c r="D2794" s="107" t="s">
        <v>16580</v>
      </c>
      <c r="E2794" s="107">
        <f t="shared" si="43"/>
        <v>20201011</v>
      </c>
      <c r="F2794" s="107" t="s">
        <v>7827</v>
      </c>
      <c r="G2794" s="107" t="s">
        <v>16151</v>
      </c>
      <c r="H2794" s="107" t="s">
        <v>16142</v>
      </c>
      <c r="I2794" s="107" t="s">
        <v>10815</v>
      </c>
    </row>
    <row r="2795" spans="1:12" x14ac:dyDescent="0.2">
      <c r="A2795" s="107" t="s">
        <v>10492</v>
      </c>
      <c r="D2795" s="107" t="s">
        <v>16581</v>
      </c>
      <c r="E2795" s="107">
        <f t="shared" si="43"/>
        <v>20201012</v>
      </c>
      <c r="F2795" s="107" t="s">
        <v>7827</v>
      </c>
      <c r="G2795" s="107" t="s">
        <v>16151</v>
      </c>
      <c r="H2795" s="107" t="s">
        <v>16142</v>
      </c>
      <c r="I2795" s="107" t="s">
        <v>16554</v>
      </c>
    </row>
    <row r="2796" spans="1:12" x14ac:dyDescent="0.2">
      <c r="A2796" s="107" t="s">
        <v>10492</v>
      </c>
      <c r="D2796" s="107" t="s">
        <v>16582</v>
      </c>
      <c r="E2796" s="107">
        <f t="shared" si="43"/>
        <v>20201013</v>
      </c>
      <c r="F2796" s="107" t="s">
        <v>7827</v>
      </c>
      <c r="G2796" s="107" t="s">
        <v>16151</v>
      </c>
      <c r="H2796" s="107" t="s">
        <v>16142</v>
      </c>
      <c r="I2796" s="107" t="s">
        <v>13756</v>
      </c>
    </row>
    <row r="2797" spans="1:12" x14ac:dyDescent="0.2">
      <c r="A2797" s="107" t="s">
        <v>10492</v>
      </c>
      <c r="D2797" s="107" t="s">
        <v>16583</v>
      </c>
      <c r="E2797" s="107">
        <f t="shared" si="43"/>
        <v>20201014</v>
      </c>
      <c r="F2797" s="107" t="s">
        <v>7827</v>
      </c>
      <c r="G2797" s="107" t="s">
        <v>16151</v>
      </c>
      <c r="H2797" s="107" t="s">
        <v>16142</v>
      </c>
      <c r="I2797" s="107" t="s">
        <v>16584</v>
      </c>
    </row>
    <row r="2798" spans="1:12" x14ac:dyDescent="0.2">
      <c r="A2798" s="107" t="s">
        <v>10492</v>
      </c>
      <c r="D2798" s="107" t="s">
        <v>16585</v>
      </c>
      <c r="E2798" s="107">
        <f t="shared" si="43"/>
        <v>20201601</v>
      </c>
      <c r="F2798" s="107" t="s">
        <v>7827</v>
      </c>
      <c r="G2798" s="107" t="s">
        <v>16151</v>
      </c>
      <c r="H2798" s="107" t="s">
        <v>14046</v>
      </c>
      <c r="I2798" s="107" t="s">
        <v>10815</v>
      </c>
    </row>
    <row r="2799" spans="1:12" x14ac:dyDescent="0.2">
      <c r="A2799" s="107" t="s">
        <v>10492</v>
      </c>
      <c r="D2799" s="107" t="s">
        <v>16586</v>
      </c>
      <c r="E2799" s="107">
        <f t="shared" si="43"/>
        <v>20201602</v>
      </c>
      <c r="F2799" s="107" t="s">
        <v>7827</v>
      </c>
      <c r="G2799" s="107" t="s">
        <v>16151</v>
      </c>
      <c r="H2799" s="107" t="s">
        <v>14046</v>
      </c>
      <c r="I2799" s="107" t="s">
        <v>16554</v>
      </c>
    </row>
    <row r="2800" spans="1:12" x14ac:dyDescent="0.2">
      <c r="A2800" s="107" t="s">
        <v>10492</v>
      </c>
      <c r="D2800" s="107" t="s">
        <v>16587</v>
      </c>
      <c r="E2800" s="107">
        <f t="shared" si="43"/>
        <v>20201605</v>
      </c>
      <c r="F2800" s="107" t="s">
        <v>7827</v>
      </c>
      <c r="G2800" s="107" t="s">
        <v>16151</v>
      </c>
      <c r="H2800" s="107" t="s">
        <v>14046</v>
      </c>
      <c r="I2800" s="107" t="s">
        <v>10819</v>
      </c>
    </row>
    <row r="2801" spans="1:9" x14ac:dyDescent="0.2">
      <c r="A2801" s="107" t="s">
        <v>10492</v>
      </c>
      <c r="D2801" s="107" t="s">
        <v>16588</v>
      </c>
      <c r="E2801" s="107">
        <f t="shared" si="43"/>
        <v>20201606</v>
      </c>
      <c r="F2801" s="107" t="s">
        <v>7827</v>
      </c>
      <c r="G2801" s="107" t="s">
        <v>16151</v>
      </c>
      <c r="H2801" s="107" t="s">
        <v>14046</v>
      </c>
      <c r="I2801" s="107" t="s">
        <v>10821</v>
      </c>
    </row>
    <row r="2802" spans="1:9" x14ac:dyDescent="0.2">
      <c r="A2802" s="107" t="s">
        <v>10492</v>
      </c>
      <c r="D2802" s="107" t="s">
        <v>16589</v>
      </c>
      <c r="E2802" s="107">
        <f t="shared" si="43"/>
        <v>20201607</v>
      </c>
      <c r="F2802" s="107" t="s">
        <v>7827</v>
      </c>
      <c r="G2802" s="107" t="s">
        <v>16151</v>
      </c>
      <c r="H2802" s="107" t="s">
        <v>14046</v>
      </c>
      <c r="I2802" s="107" t="s">
        <v>10823</v>
      </c>
    </row>
    <row r="2803" spans="1:9" x14ac:dyDescent="0.2">
      <c r="A2803" s="107" t="s">
        <v>10492</v>
      </c>
      <c r="D2803" s="107" t="s">
        <v>16590</v>
      </c>
      <c r="E2803" s="107">
        <f t="shared" si="43"/>
        <v>20201608</v>
      </c>
      <c r="F2803" s="107" t="s">
        <v>7827</v>
      </c>
      <c r="G2803" s="107" t="s">
        <v>16151</v>
      </c>
      <c r="H2803" s="107" t="s">
        <v>14046</v>
      </c>
      <c r="I2803" s="107" t="s">
        <v>13692</v>
      </c>
    </row>
    <row r="2804" spans="1:9" x14ac:dyDescent="0.2">
      <c r="A2804" s="107" t="s">
        <v>10492</v>
      </c>
      <c r="D2804" s="107" t="s">
        <v>16591</v>
      </c>
      <c r="E2804" s="107">
        <f t="shared" si="43"/>
        <v>20201609</v>
      </c>
      <c r="F2804" s="107" t="s">
        <v>7827</v>
      </c>
      <c r="G2804" s="107" t="s">
        <v>16151</v>
      </c>
      <c r="H2804" s="107" t="s">
        <v>14046</v>
      </c>
      <c r="I2804" s="107" t="s">
        <v>13694</v>
      </c>
    </row>
    <row r="2805" spans="1:9" x14ac:dyDescent="0.2">
      <c r="A2805" s="107" t="s">
        <v>10492</v>
      </c>
      <c r="D2805" s="107" t="s">
        <v>16592</v>
      </c>
      <c r="E2805" s="107">
        <f t="shared" si="43"/>
        <v>20201701</v>
      </c>
      <c r="F2805" s="107" t="s">
        <v>7827</v>
      </c>
      <c r="G2805" s="107" t="s">
        <v>16151</v>
      </c>
      <c r="H2805" s="107" t="s">
        <v>13913</v>
      </c>
      <c r="I2805" s="107" t="s">
        <v>10815</v>
      </c>
    </row>
    <row r="2806" spans="1:9" x14ac:dyDescent="0.2">
      <c r="A2806" s="107" t="s">
        <v>10492</v>
      </c>
      <c r="D2806" s="107" t="s">
        <v>16593</v>
      </c>
      <c r="E2806" s="107">
        <f t="shared" si="43"/>
        <v>20201702</v>
      </c>
      <c r="F2806" s="107" t="s">
        <v>7827</v>
      </c>
      <c r="G2806" s="107" t="s">
        <v>16151</v>
      </c>
      <c r="H2806" s="107" t="s">
        <v>13913</v>
      </c>
      <c r="I2806" s="107" t="s">
        <v>16554</v>
      </c>
    </row>
    <row r="2807" spans="1:9" x14ac:dyDescent="0.2">
      <c r="A2807" s="107" t="s">
        <v>10492</v>
      </c>
      <c r="D2807" s="107" t="s">
        <v>16594</v>
      </c>
      <c r="E2807" s="107">
        <f t="shared" si="43"/>
        <v>20201705</v>
      </c>
      <c r="F2807" s="107" t="s">
        <v>7827</v>
      </c>
      <c r="G2807" s="107" t="s">
        <v>16151</v>
      </c>
      <c r="H2807" s="107" t="s">
        <v>13913</v>
      </c>
      <c r="I2807" s="107" t="s">
        <v>10819</v>
      </c>
    </row>
    <row r="2808" spans="1:9" x14ac:dyDescent="0.2">
      <c r="A2808" s="107" t="s">
        <v>10492</v>
      </c>
      <c r="D2808" s="107" t="s">
        <v>16595</v>
      </c>
      <c r="E2808" s="107">
        <f t="shared" si="43"/>
        <v>20201706</v>
      </c>
      <c r="F2808" s="107" t="s">
        <v>7827</v>
      </c>
      <c r="G2808" s="107" t="s">
        <v>16151</v>
      </c>
      <c r="H2808" s="107" t="s">
        <v>13913</v>
      </c>
      <c r="I2808" s="107" t="s">
        <v>10821</v>
      </c>
    </row>
    <row r="2809" spans="1:9" x14ac:dyDescent="0.2">
      <c r="A2809" s="107" t="s">
        <v>10492</v>
      </c>
      <c r="D2809" s="107" t="s">
        <v>16596</v>
      </c>
      <c r="E2809" s="107">
        <f t="shared" si="43"/>
        <v>20201707</v>
      </c>
      <c r="F2809" s="107" t="s">
        <v>7827</v>
      </c>
      <c r="G2809" s="107" t="s">
        <v>16151</v>
      </c>
      <c r="H2809" s="107" t="s">
        <v>13913</v>
      </c>
      <c r="I2809" s="107" t="s">
        <v>10823</v>
      </c>
    </row>
    <row r="2810" spans="1:9" x14ac:dyDescent="0.2">
      <c r="A2810" s="107" t="s">
        <v>10492</v>
      </c>
      <c r="D2810" s="107" t="s">
        <v>16597</v>
      </c>
      <c r="E2810" s="107">
        <f t="shared" si="43"/>
        <v>20201708</v>
      </c>
      <c r="F2810" s="107" t="s">
        <v>7827</v>
      </c>
      <c r="G2810" s="107" t="s">
        <v>16151</v>
      </c>
      <c r="H2810" s="107" t="s">
        <v>13913</v>
      </c>
      <c r="I2810" s="107" t="s">
        <v>13692</v>
      </c>
    </row>
    <row r="2811" spans="1:9" x14ac:dyDescent="0.2">
      <c r="A2811" s="107" t="s">
        <v>10492</v>
      </c>
      <c r="D2811" s="107" t="s">
        <v>16598</v>
      </c>
      <c r="E2811" s="107">
        <f t="shared" si="43"/>
        <v>20201709</v>
      </c>
      <c r="F2811" s="107" t="s">
        <v>7827</v>
      </c>
      <c r="G2811" s="107" t="s">
        <v>16151</v>
      </c>
      <c r="H2811" s="107" t="s">
        <v>13913</v>
      </c>
      <c r="I2811" s="107" t="s">
        <v>13694</v>
      </c>
    </row>
    <row r="2812" spans="1:9" x14ac:dyDescent="0.2">
      <c r="A2812" s="107" t="s">
        <v>10492</v>
      </c>
      <c r="D2812" s="107" t="s">
        <v>16599</v>
      </c>
      <c r="E2812" s="107">
        <f t="shared" si="43"/>
        <v>20280001</v>
      </c>
      <c r="F2812" s="107" t="s">
        <v>7827</v>
      </c>
      <c r="G2812" s="107" t="s">
        <v>16151</v>
      </c>
      <c r="H2812" s="107" t="s">
        <v>13741</v>
      </c>
      <c r="I2812" s="107" t="s">
        <v>13741</v>
      </c>
    </row>
    <row r="2813" spans="1:9" x14ac:dyDescent="0.2">
      <c r="A2813" s="107" t="s">
        <v>10492</v>
      </c>
      <c r="D2813" s="107" t="s">
        <v>16600</v>
      </c>
      <c r="E2813" s="107">
        <f t="shared" si="43"/>
        <v>20282001</v>
      </c>
      <c r="F2813" s="107" t="s">
        <v>7827</v>
      </c>
      <c r="G2813" s="107" t="s">
        <v>16151</v>
      </c>
      <c r="H2813" s="107" t="s">
        <v>13743</v>
      </c>
      <c r="I2813" s="107" t="s">
        <v>13744</v>
      </c>
    </row>
    <row r="2814" spans="1:9" x14ac:dyDescent="0.2">
      <c r="A2814" s="107" t="s">
        <v>10492</v>
      </c>
      <c r="D2814" s="107" t="s">
        <v>16601</v>
      </c>
      <c r="E2814" s="107">
        <f t="shared" si="43"/>
        <v>20282002</v>
      </c>
      <c r="F2814" s="107" t="s">
        <v>7827</v>
      </c>
      <c r="G2814" s="107" t="s">
        <v>16151</v>
      </c>
      <c r="H2814" s="107" t="s">
        <v>13743</v>
      </c>
      <c r="I2814" s="107" t="s">
        <v>13746</v>
      </c>
    </row>
    <row r="2815" spans="1:9" x14ac:dyDescent="0.2">
      <c r="A2815" s="107" t="s">
        <v>10492</v>
      </c>
      <c r="D2815" s="107" t="s">
        <v>16602</v>
      </c>
      <c r="E2815" s="107">
        <f t="shared" si="43"/>
        <v>20282599</v>
      </c>
      <c r="F2815" s="107" t="s">
        <v>7827</v>
      </c>
      <c r="G2815" s="107" t="s">
        <v>16151</v>
      </c>
      <c r="H2815" s="107" t="s">
        <v>13748</v>
      </c>
      <c r="I2815" s="107" t="s">
        <v>13749</v>
      </c>
    </row>
    <row r="2816" spans="1:9" x14ac:dyDescent="0.2">
      <c r="A2816" s="107" t="s">
        <v>10492</v>
      </c>
      <c r="D2816" s="107" t="s">
        <v>16603</v>
      </c>
      <c r="E2816" s="107">
        <f t="shared" si="43"/>
        <v>20300101</v>
      </c>
      <c r="F2816" s="107" t="s">
        <v>7827</v>
      </c>
      <c r="G2816" s="107" t="s">
        <v>16165</v>
      </c>
      <c r="H2816" s="107" t="s">
        <v>10814</v>
      </c>
      <c r="I2816" s="107" t="s">
        <v>10817</v>
      </c>
    </row>
    <row r="2817" spans="1:12" x14ac:dyDescent="0.2">
      <c r="A2817" s="107" t="s">
        <v>10492</v>
      </c>
      <c r="D2817" s="107" t="s">
        <v>16604</v>
      </c>
      <c r="E2817" s="107">
        <f t="shared" si="43"/>
        <v>20300102</v>
      </c>
      <c r="F2817" s="107" t="s">
        <v>7827</v>
      </c>
      <c r="G2817" s="107" t="s">
        <v>16165</v>
      </c>
      <c r="H2817" s="107" t="s">
        <v>10814</v>
      </c>
      <c r="I2817" s="107" t="s">
        <v>10815</v>
      </c>
    </row>
    <row r="2818" spans="1:12" x14ac:dyDescent="0.2">
      <c r="A2818" s="107" t="s">
        <v>10492</v>
      </c>
      <c r="D2818" s="107" t="s">
        <v>16605</v>
      </c>
      <c r="E2818" s="107">
        <f t="shared" ref="E2818:E2881" si="44">VALUE(D2818)</f>
        <v>20300105</v>
      </c>
      <c r="F2818" s="107" t="s">
        <v>7827</v>
      </c>
      <c r="G2818" s="107" t="s">
        <v>16165</v>
      </c>
      <c r="H2818" s="107" t="s">
        <v>10814</v>
      </c>
      <c r="I2818" s="107" t="s">
        <v>10819</v>
      </c>
    </row>
    <row r="2819" spans="1:12" x14ac:dyDescent="0.2">
      <c r="A2819" s="107" t="s">
        <v>10492</v>
      </c>
      <c r="D2819" s="107" t="s">
        <v>16606</v>
      </c>
      <c r="E2819" s="107">
        <f t="shared" si="44"/>
        <v>20300106</v>
      </c>
      <c r="F2819" s="107" t="s">
        <v>7827</v>
      </c>
      <c r="G2819" s="107" t="s">
        <v>16165</v>
      </c>
      <c r="H2819" s="107" t="s">
        <v>10814</v>
      </c>
      <c r="I2819" s="107" t="s">
        <v>10821</v>
      </c>
    </row>
    <row r="2820" spans="1:12" x14ac:dyDescent="0.2">
      <c r="A2820" s="107" t="s">
        <v>10492</v>
      </c>
      <c r="D2820" s="107" t="s">
        <v>16607</v>
      </c>
      <c r="E2820" s="107">
        <f t="shared" si="44"/>
        <v>20300107</v>
      </c>
      <c r="F2820" s="107" t="s">
        <v>7827</v>
      </c>
      <c r="G2820" s="107" t="s">
        <v>16165</v>
      </c>
      <c r="H2820" s="107" t="s">
        <v>10814</v>
      </c>
      <c r="I2820" s="107" t="s">
        <v>10823</v>
      </c>
    </row>
    <row r="2821" spans="1:12" x14ac:dyDescent="0.2">
      <c r="A2821" s="107" t="s">
        <v>10492</v>
      </c>
      <c r="D2821" s="107" t="s">
        <v>16608</v>
      </c>
      <c r="E2821" s="107">
        <f t="shared" si="44"/>
        <v>20300108</v>
      </c>
      <c r="F2821" s="107" t="s">
        <v>7827</v>
      </c>
      <c r="G2821" s="107" t="s">
        <v>16165</v>
      </c>
      <c r="H2821" s="107" t="s">
        <v>10814</v>
      </c>
      <c r="I2821" s="107" t="s">
        <v>13692</v>
      </c>
    </row>
    <row r="2822" spans="1:12" x14ac:dyDescent="0.2">
      <c r="A2822" s="107" t="s">
        <v>10492</v>
      </c>
      <c r="D2822" s="107" t="s">
        <v>16609</v>
      </c>
      <c r="E2822" s="107">
        <f t="shared" si="44"/>
        <v>20300109</v>
      </c>
      <c r="F2822" s="107" t="s">
        <v>7827</v>
      </c>
      <c r="G2822" s="107" t="s">
        <v>16165</v>
      </c>
      <c r="H2822" s="107" t="s">
        <v>10814</v>
      </c>
      <c r="I2822" s="107" t="s">
        <v>13694</v>
      </c>
    </row>
    <row r="2823" spans="1:12" x14ac:dyDescent="0.2">
      <c r="A2823" s="107" t="s">
        <v>10492</v>
      </c>
      <c r="D2823" s="107" t="s">
        <v>16610</v>
      </c>
      <c r="E2823" s="107">
        <f t="shared" si="44"/>
        <v>20300201</v>
      </c>
      <c r="F2823" s="107" t="s">
        <v>7827</v>
      </c>
      <c r="G2823" s="107" t="s">
        <v>16165</v>
      </c>
      <c r="H2823" s="107" t="s">
        <v>16138</v>
      </c>
      <c r="I2823" s="107" t="s">
        <v>10817</v>
      </c>
      <c r="K2823" s="109"/>
      <c r="L2823" s="107"/>
    </row>
    <row r="2824" spans="1:12" x14ac:dyDescent="0.2">
      <c r="A2824" s="107" t="s">
        <v>10492</v>
      </c>
      <c r="D2824" s="107" t="s">
        <v>15097</v>
      </c>
      <c r="E2824" s="107">
        <f t="shared" si="44"/>
        <v>20300202</v>
      </c>
      <c r="F2824" s="107" t="s">
        <v>7827</v>
      </c>
      <c r="G2824" s="107" t="s">
        <v>16165</v>
      </c>
      <c r="H2824" s="107" t="s">
        <v>16138</v>
      </c>
      <c r="I2824" s="107" t="s">
        <v>10815</v>
      </c>
      <c r="K2824" s="109"/>
      <c r="L2824" s="107"/>
    </row>
    <row r="2825" spans="1:12" x14ac:dyDescent="0.2">
      <c r="A2825" s="107" t="s">
        <v>10492</v>
      </c>
      <c r="D2825" s="107" t="s">
        <v>15098</v>
      </c>
      <c r="E2825" s="107">
        <f t="shared" si="44"/>
        <v>20300203</v>
      </c>
      <c r="F2825" s="107" t="s">
        <v>7827</v>
      </c>
      <c r="G2825" s="107" t="s">
        <v>16165</v>
      </c>
      <c r="H2825" s="107" t="s">
        <v>16138</v>
      </c>
      <c r="I2825" s="107" t="s">
        <v>13756</v>
      </c>
      <c r="K2825" s="109"/>
      <c r="L2825" s="107"/>
    </row>
    <row r="2826" spans="1:12" x14ac:dyDescent="0.2">
      <c r="A2826" s="107" t="s">
        <v>10492</v>
      </c>
      <c r="D2826" s="107" t="s">
        <v>15099</v>
      </c>
      <c r="E2826" s="107">
        <f t="shared" si="44"/>
        <v>20300204</v>
      </c>
      <c r="F2826" s="107" t="s">
        <v>7827</v>
      </c>
      <c r="G2826" s="107" t="s">
        <v>16165</v>
      </c>
      <c r="H2826" s="107" t="s">
        <v>16138</v>
      </c>
      <c r="I2826" s="107" t="s">
        <v>10728</v>
      </c>
      <c r="K2826" s="109"/>
      <c r="L2826" s="107"/>
    </row>
    <row r="2827" spans="1:12" x14ac:dyDescent="0.2">
      <c r="A2827" s="107" t="s">
        <v>10492</v>
      </c>
      <c r="D2827" s="107" t="s">
        <v>15100</v>
      </c>
      <c r="E2827" s="107">
        <f t="shared" si="44"/>
        <v>20300205</v>
      </c>
      <c r="F2827" s="107" t="s">
        <v>7827</v>
      </c>
      <c r="G2827" s="107" t="s">
        <v>16165</v>
      </c>
      <c r="H2827" s="107" t="s">
        <v>16138</v>
      </c>
      <c r="I2827" s="107" t="s">
        <v>10819</v>
      </c>
      <c r="K2827" s="109"/>
      <c r="L2827" s="107"/>
    </row>
    <row r="2828" spans="1:12" x14ac:dyDescent="0.2">
      <c r="A2828" s="107" t="s">
        <v>10492</v>
      </c>
      <c r="D2828" s="107" t="s">
        <v>15101</v>
      </c>
      <c r="E2828" s="107">
        <f t="shared" si="44"/>
        <v>20300206</v>
      </c>
      <c r="F2828" s="107" t="s">
        <v>7827</v>
      </c>
      <c r="G2828" s="107" t="s">
        <v>16165</v>
      </c>
      <c r="H2828" s="107" t="s">
        <v>16138</v>
      </c>
      <c r="I2828" s="107" t="s">
        <v>13699</v>
      </c>
      <c r="K2828" s="109"/>
      <c r="L2828" s="107"/>
    </row>
    <row r="2829" spans="1:12" x14ac:dyDescent="0.2">
      <c r="A2829" s="107" t="s">
        <v>10492</v>
      </c>
      <c r="D2829" s="107" t="s">
        <v>15102</v>
      </c>
      <c r="E2829" s="107">
        <f t="shared" si="44"/>
        <v>20300207</v>
      </c>
      <c r="F2829" s="107" t="s">
        <v>7827</v>
      </c>
      <c r="G2829" s="107" t="s">
        <v>16165</v>
      </c>
      <c r="H2829" s="107" t="s">
        <v>16138</v>
      </c>
      <c r="I2829" s="107" t="s">
        <v>10823</v>
      </c>
      <c r="K2829" s="109"/>
      <c r="L2829" s="107"/>
    </row>
    <row r="2830" spans="1:12" x14ac:dyDescent="0.2">
      <c r="A2830" s="107" t="s">
        <v>10492</v>
      </c>
      <c r="D2830" s="107" t="s">
        <v>15103</v>
      </c>
      <c r="E2830" s="107">
        <f t="shared" si="44"/>
        <v>20300208</v>
      </c>
      <c r="F2830" s="107" t="s">
        <v>7827</v>
      </c>
      <c r="G2830" s="107" t="s">
        <v>16165</v>
      </c>
      <c r="H2830" s="107" t="s">
        <v>16138</v>
      </c>
      <c r="I2830" s="107" t="s">
        <v>13702</v>
      </c>
      <c r="K2830" s="109"/>
      <c r="L2830" s="107"/>
    </row>
    <row r="2831" spans="1:12" x14ac:dyDescent="0.2">
      <c r="A2831" s="107" t="s">
        <v>10492</v>
      </c>
      <c r="D2831" s="107" t="s">
        <v>15104</v>
      </c>
      <c r="E2831" s="107">
        <f t="shared" si="44"/>
        <v>20300209</v>
      </c>
      <c r="F2831" s="107" t="s">
        <v>7827</v>
      </c>
      <c r="G2831" s="107" t="s">
        <v>16165</v>
      </c>
      <c r="H2831" s="107" t="s">
        <v>16138</v>
      </c>
      <c r="I2831" s="107" t="s">
        <v>13694</v>
      </c>
      <c r="K2831" s="109"/>
      <c r="L2831" s="107"/>
    </row>
    <row r="2832" spans="1:12" x14ac:dyDescent="0.2">
      <c r="A2832" s="107" t="s">
        <v>10492</v>
      </c>
      <c r="D2832" s="107" t="s">
        <v>15105</v>
      </c>
      <c r="E2832" s="107">
        <f t="shared" si="44"/>
        <v>20300301</v>
      </c>
      <c r="F2832" s="107" t="s">
        <v>7827</v>
      </c>
      <c r="G2832" s="107" t="s">
        <v>16165</v>
      </c>
      <c r="H2832" s="107" t="s">
        <v>13913</v>
      </c>
      <c r="I2832" s="107" t="s">
        <v>10817</v>
      </c>
      <c r="K2832" s="109"/>
      <c r="L2832" s="107"/>
    </row>
    <row r="2833" spans="1:12" x14ac:dyDescent="0.2">
      <c r="A2833" s="107" t="s">
        <v>10492</v>
      </c>
      <c r="D2833" s="107" t="s">
        <v>15106</v>
      </c>
      <c r="E2833" s="107">
        <f t="shared" si="44"/>
        <v>20300305</v>
      </c>
      <c r="F2833" s="107" t="s">
        <v>7827</v>
      </c>
      <c r="G2833" s="107" t="s">
        <v>16165</v>
      </c>
      <c r="H2833" s="107" t="s">
        <v>13913</v>
      </c>
      <c r="I2833" s="107" t="s">
        <v>10819</v>
      </c>
      <c r="K2833" s="109"/>
      <c r="L2833" s="107"/>
    </row>
    <row r="2834" spans="1:12" x14ac:dyDescent="0.2">
      <c r="A2834" s="107" t="s">
        <v>10492</v>
      </c>
      <c r="D2834" s="107" t="s">
        <v>15107</v>
      </c>
      <c r="E2834" s="107">
        <f t="shared" si="44"/>
        <v>20300306</v>
      </c>
      <c r="F2834" s="107" t="s">
        <v>7827</v>
      </c>
      <c r="G2834" s="107" t="s">
        <v>16165</v>
      </c>
      <c r="H2834" s="107" t="s">
        <v>13913</v>
      </c>
      <c r="I2834" s="107" t="s">
        <v>10821</v>
      </c>
      <c r="K2834" s="109"/>
      <c r="L2834" s="107"/>
    </row>
    <row r="2835" spans="1:12" x14ac:dyDescent="0.2">
      <c r="A2835" s="107" t="s">
        <v>10492</v>
      </c>
      <c r="D2835" s="107" t="s">
        <v>15108</v>
      </c>
      <c r="E2835" s="107">
        <f t="shared" si="44"/>
        <v>20300307</v>
      </c>
      <c r="F2835" s="107" t="s">
        <v>7827</v>
      </c>
      <c r="G2835" s="107" t="s">
        <v>16165</v>
      </c>
      <c r="H2835" s="107" t="s">
        <v>13913</v>
      </c>
      <c r="I2835" s="107" t="s">
        <v>10823</v>
      </c>
      <c r="K2835" s="109"/>
      <c r="L2835" s="107"/>
    </row>
    <row r="2836" spans="1:12" x14ac:dyDescent="0.2">
      <c r="A2836" s="107" t="s">
        <v>10492</v>
      </c>
      <c r="D2836" s="107" t="s">
        <v>15109</v>
      </c>
      <c r="E2836" s="107">
        <f t="shared" si="44"/>
        <v>20300701</v>
      </c>
      <c r="F2836" s="107" t="s">
        <v>7827</v>
      </c>
      <c r="G2836" s="107" t="s">
        <v>16165</v>
      </c>
      <c r="H2836" s="107" t="s">
        <v>16286</v>
      </c>
      <c r="I2836" s="107" t="s">
        <v>10815</v>
      </c>
      <c r="K2836" s="109"/>
      <c r="L2836" s="107"/>
    </row>
    <row r="2837" spans="1:12" x14ac:dyDescent="0.2">
      <c r="A2837" s="107" t="s">
        <v>10492</v>
      </c>
      <c r="D2837" s="107" t="s">
        <v>15110</v>
      </c>
      <c r="E2837" s="107">
        <f t="shared" si="44"/>
        <v>20300702</v>
      </c>
      <c r="F2837" s="107" t="s">
        <v>7827</v>
      </c>
      <c r="G2837" s="107" t="s">
        <v>16165</v>
      </c>
      <c r="H2837" s="107" t="s">
        <v>16286</v>
      </c>
      <c r="I2837" s="107" t="s">
        <v>15111</v>
      </c>
      <c r="K2837" s="109"/>
      <c r="L2837" s="107"/>
    </row>
    <row r="2838" spans="1:12" x14ac:dyDescent="0.2">
      <c r="A2838" s="107" t="s">
        <v>10492</v>
      </c>
      <c r="D2838" s="107" t="s">
        <v>15112</v>
      </c>
      <c r="E2838" s="107">
        <f t="shared" si="44"/>
        <v>20300705</v>
      </c>
      <c r="F2838" s="107" t="s">
        <v>7827</v>
      </c>
      <c r="G2838" s="107" t="s">
        <v>16165</v>
      </c>
      <c r="H2838" s="107" t="s">
        <v>16286</v>
      </c>
      <c r="I2838" s="107" t="s">
        <v>10819</v>
      </c>
      <c r="K2838" s="109"/>
      <c r="L2838" s="107"/>
    </row>
    <row r="2839" spans="1:12" x14ac:dyDescent="0.2">
      <c r="A2839" s="107" t="s">
        <v>10492</v>
      </c>
      <c r="D2839" s="107" t="s">
        <v>15113</v>
      </c>
      <c r="E2839" s="107">
        <f t="shared" si="44"/>
        <v>20300706</v>
      </c>
      <c r="F2839" s="107" t="s">
        <v>7827</v>
      </c>
      <c r="G2839" s="107" t="s">
        <v>16165</v>
      </c>
      <c r="H2839" s="107" t="s">
        <v>16286</v>
      </c>
      <c r="I2839" s="107" t="s">
        <v>10821</v>
      </c>
      <c r="K2839" s="109"/>
      <c r="L2839" s="107"/>
    </row>
    <row r="2840" spans="1:12" x14ac:dyDescent="0.2">
      <c r="A2840" s="107" t="s">
        <v>10492</v>
      </c>
      <c r="D2840" s="107" t="s">
        <v>15114</v>
      </c>
      <c r="E2840" s="107">
        <f t="shared" si="44"/>
        <v>20300707</v>
      </c>
      <c r="F2840" s="107" t="s">
        <v>7827</v>
      </c>
      <c r="G2840" s="107" t="s">
        <v>16165</v>
      </c>
      <c r="H2840" s="107" t="s">
        <v>16286</v>
      </c>
      <c r="I2840" s="107" t="s">
        <v>10823</v>
      </c>
      <c r="K2840" s="109"/>
      <c r="L2840" s="107"/>
    </row>
    <row r="2841" spans="1:12" x14ac:dyDescent="0.2">
      <c r="A2841" s="107" t="s">
        <v>10492</v>
      </c>
      <c r="D2841" s="107" t="s">
        <v>15115</v>
      </c>
      <c r="E2841" s="107">
        <f t="shared" si="44"/>
        <v>20300708</v>
      </c>
      <c r="F2841" s="107" t="s">
        <v>7827</v>
      </c>
      <c r="G2841" s="107" t="s">
        <v>16165</v>
      </c>
      <c r="H2841" s="107" t="s">
        <v>16286</v>
      </c>
      <c r="I2841" s="107" t="s">
        <v>13692</v>
      </c>
      <c r="K2841" s="109"/>
      <c r="L2841" s="107"/>
    </row>
    <row r="2842" spans="1:12" x14ac:dyDescent="0.2">
      <c r="A2842" s="107" t="s">
        <v>10492</v>
      </c>
      <c r="D2842" s="107" t="s">
        <v>15116</v>
      </c>
      <c r="E2842" s="107">
        <f t="shared" si="44"/>
        <v>20300709</v>
      </c>
      <c r="F2842" s="107" t="s">
        <v>7827</v>
      </c>
      <c r="G2842" s="107" t="s">
        <v>16165</v>
      </c>
      <c r="H2842" s="107" t="s">
        <v>16286</v>
      </c>
      <c r="I2842" s="107" t="s">
        <v>13694</v>
      </c>
      <c r="K2842" s="109"/>
      <c r="L2842" s="107"/>
    </row>
    <row r="2843" spans="1:12" x14ac:dyDescent="0.2">
      <c r="A2843" s="107" t="s">
        <v>10492</v>
      </c>
      <c r="D2843" s="107" t="s">
        <v>15117</v>
      </c>
      <c r="E2843" s="107">
        <f t="shared" si="44"/>
        <v>20300801</v>
      </c>
      <c r="F2843" s="107" t="s">
        <v>7827</v>
      </c>
      <c r="G2843" s="107" t="s">
        <v>16165</v>
      </c>
      <c r="H2843" s="107" t="s">
        <v>16284</v>
      </c>
      <c r="I2843" s="107" t="s">
        <v>10815</v>
      </c>
      <c r="K2843" s="109"/>
      <c r="L2843" s="107"/>
    </row>
    <row r="2844" spans="1:12" x14ac:dyDescent="0.2">
      <c r="A2844" s="107" t="s">
        <v>10492</v>
      </c>
      <c r="D2844" s="107" t="s">
        <v>16292</v>
      </c>
      <c r="E2844" s="107">
        <f t="shared" si="44"/>
        <v>20300802</v>
      </c>
      <c r="F2844" s="107" t="s">
        <v>7827</v>
      </c>
      <c r="G2844" s="107" t="s">
        <v>16165</v>
      </c>
      <c r="H2844" s="107" t="s">
        <v>16284</v>
      </c>
      <c r="I2844" s="107" t="s">
        <v>10817</v>
      </c>
      <c r="K2844" s="109"/>
      <c r="L2844" s="107"/>
    </row>
    <row r="2845" spans="1:12" x14ac:dyDescent="0.2">
      <c r="A2845" s="107" t="s">
        <v>10492</v>
      </c>
      <c r="D2845" s="107" t="s">
        <v>16293</v>
      </c>
      <c r="E2845" s="107">
        <f t="shared" si="44"/>
        <v>20300805</v>
      </c>
      <c r="F2845" s="107" t="s">
        <v>7827</v>
      </c>
      <c r="G2845" s="107" t="s">
        <v>16165</v>
      </c>
      <c r="H2845" s="107" t="s">
        <v>16284</v>
      </c>
      <c r="I2845" s="107" t="s">
        <v>10819</v>
      </c>
      <c r="K2845" s="109"/>
      <c r="L2845" s="107"/>
    </row>
    <row r="2846" spans="1:12" x14ac:dyDescent="0.2">
      <c r="A2846" s="107" t="s">
        <v>10492</v>
      </c>
      <c r="D2846" s="107" t="s">
        <v>16294</v>
      </c>
      <c r="E2846" s="107">
        <f t="shared" si="44"/>
        <v>20300806</v>
      </c>
      <c r="F2846" s="107" t="s">
        <v>7827</v>
      </c>
      <c r="G2846" s="107" t="s">
        <v>16165</v>
      </c>
      <c r="H2846" s="107" t="s">
        <v>16284</v>
      </c>
      <c r="I2846" s="107" t="s">
        <v>10821</v>
      </c>
      <c r="K2846" s="109"/>
      <c r="L2846" s="107"/>
    </row>
    <row r="2847" spans="1:12" x14ac:dyDescent="0.2">
      <c r="A2847" s="107" t="s">
        <v>10492</v>
      </c>
      <c r="D2847" s="107" t="s">
        <v>16295</v>
      </c>
      <c r="E2847" s="107">
        <f t="shared" si="44"/>
        <v>20300807</v>
      </c>
      <c r="F2847" s="107" t="s">
        <v>7827</v>
      </c>
      <c r="G2847" s="107" t="s">
        <v>16165</v>
      </c>
      <c r="H2847" s="107" t="s">
        <v>16284</v>
      </c>
      <c r="I2847" s="107" t="s">
        <v>10823</v>
      </c>
      <c r="K2847" s="109"/>
      <c r="L2847" s="107"/>
    </row>
    <row r="2848" spans="1:12" x14ac:dyDescent="0.2">
      <c r="A2848" s="107" t="s">
        <v>10492</v>
      </c>
      <c r="D2848" s="107" t="s">
        <v>16296</v>
      </c>
      <c r="E2848" s="107">
        <f t="shared" si="44"/>
        <v>20300808</v>
      </c>
      <c r="F2848" s="107" t="s">
        <v>7827</v>
      </c>
      <c r="G2848" s="107" t="s">
        <v>16165</v>
      </c>
      <c r="H2848" s="107" t="s">
        <v>16284</v>
      </c>
      <c r="I2848" s="107" t="s">
        <v>13692</v>
      </c>
      <c r="K2848" s="109"/>
      <c r="L2848" s="107"/>
    </row>
    <row r="2849" spans="1:12" x14ac:dyDescent="0.2">
      <c r="A2849" s="107" t="s">
        <v>10492</v>
      </c>
      <c r="D2849" s="107" t="s">
        <v>16297</v>
      </c>
      <c r="E2849" s="107">
        <f t="shared" si="44"/>
        <v>20300809</v>
      </c>
      <c r="F2849" s="107" t="s">
        <v>7827</v>
      </c>
      <c r="G2849" s="107" t="s">
        <v>16165</v>
      </c>
      <c r="H2849" s="107" t="s">
        <v>16284</v>
      </c>
      <c r="I2849" s="107" t="s">
        <v>13694</v>
      </c>
      <c r="K2849" s="109"/>
      <c r="L2849" s="107"/>
    </row>
    <row r="2850" spans="1:12" x14ac:dyDescent="0.2">
      <c r="A2850" s="107" t="s">
        <v>10492</v>
      </c>
      <c r="D2850" s="107" t="s">
        <v>16298</v>
      </c>
      <c r="E2850" s="107">
        <f t="shared" si="44"/>
        <v>20300901</v>
      </c>
      <c r="F2850" s="107" t="s">
        <v>7827</v>
      </c>
      <c r="G2850" s="107" t="s">
        <v>16165</v>
      </c>
      <c r="H2850" s="107" t="s">
        <v>13718</v>
      </c>
      <c r="I2850" s="107" t="s">
        <v>16299</v>
      </c>
      <c r="K2850" s="109"/>
      <c r="L2850" s="107"/>
    </row>
    <row r="2851" spans="1:12" x14ac:dyDescent="0.2">
      <c r="A2851" s="107" t="s">
        <v>10492</v>
      </c>
      <c r="D2851" s="107" t="s">
        <v>16300</v>
      </c>
      <c r="E2851" s="107">
        <f t="shared" si="44"/>
        <v>20300908</v>
      </c>
      <c r="F2851" s="107" t="s">
        <v>7827</v>
      </c>
      <c r="G2851" s="107" t="s">
        <v>16165</v>
      </c>
      <c r="H2851" s="107" t="s">
        <v>13718</v>
      </c>
      <c r="I2851" s="107" t="s">
        <v>13692</v>
      </c>
      <c r="K2851" s="109"/>
      <c r="L2851" s="107"/>
    </row>
    <row r="2852" spans="1:12" x14ac:dyDescent="0.2">
      <c r="A2852" s="107" t="s">
        <v>10492</v>
      </c>
      <c r="D2852" s="107" t="s">
        <v>16301</v>
      </c>
      <c r="E2852" s="107">
        <f t="shared" si="44"/>
        <v>20300909</v>
      </c>
      <c r="F2852" s="107" t="s">
        <v>7827</v>
      </c>
      <c r="G2852" s="107" t="s">
        <v>16165</v>
      </c>
      <c r="H2852" s="107" t="s">
        <v>13718</v>
      </c>
      <c r="I2852" s="107" t="s">
        <v>13694</v>
      </c>
      <c r="K2852" s="109"/>
      <c r="L2852" s="107"/>
    </row>
    <row r="2853" spans="1:12" x14ac:dyDescent="0.2">
      <c r="A2853" s="107" t="s">
        <v>10492</v>
      </c>
      <c r="D2853" s="107" t="s">
        <v>16302</v>
      </c>
      <c r="E2853" s="107">
        <f t="shared" si="44"/>
        <v>20301001</v>
      </c>
      <c r="F2853" s="107" t="s">
        <v>7827</v>
      </c>
      <c r="G2853" s="107" t="s">
        <v>16165</v>
      </c>
      <c r="H2853" s="107" t="s">
        <v>16142</v>
      </c>
      <c r="I2853" s="107" t="s">
        <v>16572</v>
      </c>
      <c r="K2853" s="109"/>
      <c r="L2853" s="107"/>
    </row>
    <row r="2854" spans="1:12" x14ac:dyDescent="0.2">
      <c r="A2854" s="107" t="s">
        <v>10492</v>
      </c>
      <c r="D2854" s="107" t="s">
        <v>16303</v>
      </c>
      <c r="E2854" s="107">
        <f t="shared" si="44"/>
        <v>20301002</v>
      </c>
      <c r="F2854" s="107" t="s">
        <v>7827</v>
      </c>
      <c r="G2854" s="107" t="s">
        <v>16165</v>
      </c>
      <c r="H2854" s="107" t="s">
        <v>16142</v>
      </c>
      <c r="I2854" s="107" t="s">
        <v>16574</v>
      </c>
      <c r="K2854" s="109"/>
      <c r="L2854" s="107"/>
    </row>
    <row r="2855" spans="1:12" x14ac:dyDescent="0.2">
      <c r="A2855" s="107" t="s">
        <v>10492</v>
      </c>
      <c r="D2855" s="107" t="s">
        <v>16304</v>
      </c>
      <c r="E2855" s="107">
        <f t="shared" si="44"/>
        <v>20301005</v>
      </c>
      <c r="F2855" s="107" t="s">
        <v>7827</v>
      </c>
      <c r="G2855" s="107" t="s">
        <v>16165</v>
      </c>
      <c r="H2855" s="107" t="s">
        <v>16142</v>
      </c>
      <c r="I2855" s="107" t="s">
        <v>10819</v>
      </c>
      <c r="K2855" s="109"/>
      <c r="L2855" s="107"/>
    </row>
    <row r="2856" spans="1:12" x14ac:dyDescent="0.2">
      <c r="A2856" s="107" t="s">
        <v>10492</v>
      </c>
      <c r="D2856" s="107" t="s">
        <v>16305</v>
      </c>
      <c r="E2856" s="107">
        <f t="shared" si="44"/>
        <v>20301006</v>
      </c>
      <c r="F2856" s="107" t="s">
        <v>7827</v>
      </c>
      <c r="G2856" s="107" t="s">
        <v>16165</v>
      </c>
      <c r="H2856" s="107" t="s">
        <v>16142</v>
      </c>
      <c r="I2856" s="107" t="s">
        <v>10821</v>
      </c>
      <c r="K2856" s="109"/>
      <c r="L2856" s="107"/>
    </row>
    <row r="2857" spans="1:12" x14ac:dyDescent="0.2">
      <c r="A2857" s="107" t="s">
        <v>10492</v>
      </c>
      <c r="D2857" s="107" t="s">
        <v>16306</v>
      </c>
      <c r="E2857" s="107">
        <f t="shared" si="44"/>
        <v>20301007</v>
      </c>
      <c r="F2857" s="107" t="s">
        <v>7827</v>
      </c>
      <c r="G2857" s="107" t="s">
        <v>16165</v>
      </c>
      <c r="H2857" s="107" t="s">
        <v>16142</v>
      </c>
      <c r="I2857" s="107" t="s">
        <v>10823</v>
      </c>
      <c r="K2857" s="109"/>
      <c r="L2857" s="107"/>
    </row>
    <row r="2858" spans="1:12" x14ac:dyDescent="0.2">
      <c r="A2858" s="107" t="s">
        <v>10492</v>
      </c>
      <c r="D2858" s="107" t="s">
        <v>16307</v>
      </c>
      <c r="E2858" s="107">
        <f t="shared" si="44"/>
        <v>20380001</v>
      </c>
      <c r="F2858" s="107" t="s">
        <v>7827</v>
      </c>
      <c r="G2858" s="107" t="s">
        <v>16165</v>
      </c>
      <c r="H2858" s="107" t="s">
        <v>13741</v>
      </c>
      <c r="I2858" s="107" t="s">
        <v>13741</v>
      </c>
    </row>
    <row r="2859" spans="1:12" x14ac:dyDescent="0.2">
      <c r="A2859" s="107" t="s">
        <v>10492</v>
      </c>
      <c r="D2859" s="107" t="s">
        <v>16308</v>
      </c>
      <c r="E2859" s="107">
        <f t="shared" si="44"/>
        <v>20382001</v>
      </c>
      <c r="F2859" s="107" t="s">
        <v>7827</v>
      </c>
      <c r="G2859" s="107" t="s">
        <v>16165</v>
      </c>
      <c r="H2859" s="107" t="s">
        <v>13743</v>
      </c>
      <c r="I2859" s="107" t="s">
        <v>13744</v>
      </c>
    </row>
    <row r="2860" spans="1:12" x14ac:dyDescent="0.2">
      <c r="A2860" s="107" t="s">
        <v>10492</v>
      </c>
      <c r="D2860" s="107" t="s">
        <v>16309</v>
      </c>
      <c r="E2860" s="107">
        <f t="shared" si="44"/>
        <v>20382002</v>
      </c>
      <c r="F2860" s="107" t="s">
        <v>7827</v>
      </c>
      <c r="G2860" s="107" t="s">
        <v>16165</v>
      </c>
      <c r="H2860" s="107" t="s">
        <v>13743</v>
      </c>
      <c r="I2860" s="107" t="s">
        <v>13746</v>
      </c>
    </row>
    <row r="2861" spans="1:12" x14ac:dyDescent="0.2">
      <c r="A2861" s="107" t="s">
        <v>10492</v>
      </c>
      <c r="D2861" s="107" t="s">
        <v>16310</v>
      </c>
      <c r="E2861" s="107">
        <f t="shared" si="44"/>
        <v>20382599</v>
      </c>
      <c r="F2861" s="107" t="s">
        <v>7827</v>
      </c>
      <c r="G2861" s="107" t="s">
        <v>16165</v>
      </c>
      <c r="H2861" s="107" t="s">
        <v>13748</v>
      </c>
      <c r="I2861" s="107" t="s">
        <v>13749</v>
      </c>
    </row>
    <row r="2862" spans="1:12" x14ac:dyDescent="0.2">
      <c r="A2862" s="107" t="s">
        <v>10492</v>
      </c>
      <c r="D2862" s="107" t="s">
        <v>16311</v>
      </c>
      <c r="E2862" s="107">
        <f t="shared" si="44"/>
        <v>20400101</v>
      </c>
      <c r="F2862" s="107" t="s">
        <v>7827</v>
      </c>
      <c r="G2862" s="107" t="s">
        <v>16312</v>
      </c>
      <c r="H2862" s="107" t="s">
        <v>16313</v>
      </c>
      <c r="I2862" s="107" t="s">
        <v>16314</v>
      </c>
    </row>
    <row r="2863" spans="1:12" x14ac:dyDescent="0.2">
      <c r="A2863" s="107" t="s">
        <v>10492</v>
      </c>
      <c r="D2863" s="107" t="s">
        <v>16315</v>
      </c>
      <c r="E2863" s="107">
        <f t="shared" si="44"/>
        <v>20400102</v>
      </c>
      <c r="F2863" s="107" t="s">
        <v>7827</v>
      </c>
      <c r="G2863" s="107" t="s">
        <v>16312</v>
      </c>
      <c r="H2863" s="107" t="s">
        <v>16313</v>
      </c>
      <c r="I2863" s="107" t="s">
        <v>16316</v>
      </c>
    </row>
    <row r="2864" spans="1:12" x14ac:dyDescent="0.2">
      <c r="A2864" s="107" t="s">
        <v>10492</v>
      </c>
      <c r="D2864" s="107" t="s">
        <v>16317</v>
      </c>
      <c r="E2864" s="107">
        <f t="shared" si="44"/>
        <v>20400110</v>
      </c>
      <c r="F2864" s="107" t="s">
        <v>7827</v>
      </c>
      <c r="G2864" s="107" t="s">
        <v>16312</v>
      </c>
      <c r="H2864" s="107" t="s">
        <v>16313</v>
      </c>
      <c r="I2864" s="107" t="s">
        <v>16318</v>
      </c>
    </row>
    <row r="2865" spans="1:12" x14ac:dyDescent="0.2">
      <c r="A2865" s="107" t="s">
        <v>10492</v>
      </c>
      <c r="D2865" s="107" t="s">
        <v>16319</v>
      </c>
      <c r="E2865" s="107">
        <f t="shared" si="44"/>
        <v>20400111</v>
      </c>
      <c r="F2865" s="107" t="s">
        <v>7827</v>
      </c>
      <c r="G2865" s="107" t="s">
        <v>16312</v>
      </c>
      <c r="H2865" s="107" t="s">
        <v>16313</v>
      </c>
      <c r="I2865" s="107" t="s">
        <v>16320</v>
      </c>
    </row>
    <row r="2866" spans="1:12" x14ac:dyDescent="0.2">
      <c r="A2866" s="107" t="s">
        <v>10492</v>
      </c>
      <c r="D2866" s="107" t="s">
        <v>16321</v>
      </c>
      <c r="E2866" s="107">
        <f t="shared" si="44"/>
        <v>20400112</v>
      </c>
      <c r="F2866" s="107" t="s">
        <v>7827</v>
      </c>
      <c r="G2866" s="107" t="s">
        <v>16312</v>
      </c>
      <c r="H2866" s="107" t="s">
        <v>16313</v>
      </c>
      <c r="I2866" s="107" t="s">
        <v>16322</v>
      </c>
      <c r="K2866" s="109"/>
      <c r="L2866" s="107"/>
    </row>
    <row r="2867" spans="1:12" x14ac:dyDescent="0.2">
      <c r="A2867" s="107" t="s">
        <v>10492</v>
      </c>
      <c r="D2867" s="107" t="s">
        <v>13869</v>
      </c>
      <c r="E2867" s="107">
        <f t="shared" si="44"/>
        <v>20400199</v>
      </c>
      <c r="F2867" s="107" t="s">
        <v>7827</v>
      </c>
      <c r="G2867" s="107" t="s">
        <v>16312</v>
      </c>
      <c r="H2867" s="107" t="s">
        <v>16313</v>
      </c>
      <c r="I2867" s="107" t="s">
        <v>7791</v>
      </c>
    </row>
    <row r="2868" spans="1:12" x14ac:dyDescent="0.2">
      <c r="A2868" s="107" t="s">
        <v>10492</v>
      </c>
      <c r="D2868" s="107" t="s">
        <v>13870</v>
      </c>
      <c r="E2868" s="107">
        <f t="shared" si="44"/>
        <v>20400201</v>
      </c>
      <c r="F2868" s="107" t="s">
        <v>7827</v>
      </c>
      <c r="G2868" s="107" t="s">
        <v>16312</v>
      </c>
      <c r="H2868" s="107" t="s">
        <v>13871</v>
      </c>
      <c r="I2868" s="107" t="s">
        <v>13872</v>
      </c>
    </row>
    <row r="2869" spans="1:12" x14ac:dyDescent="0.2">
      <c r="A2869" s="107" t="s">
        <v>10492</v>
      </c>
      <c r="D2869" s="107" t="s">
        <v>13873</v>
      </c>
      <c r="E2869" s="107">
        <f t="shared" si="44"/>
        <v>20400202</v>
      </c>
      <c r="F2869" s="107" t="s">
        <v>7827</v>
      </c>
      <c r="G2869" s="107" t="s">
        <v>16312</v>
      </c>
      <c r="H2869" s="107" t="s">
        <v>13871</v>
      </c>
      <c r="I2869" s="107" t="s">
        <v>13874</v>
      </c>
    </row>
    <row r="2870" spans="1:12" x14ac:dyDescent="0.2">
      <c r="A2870" s="107" t="s">
        <v>10492</v>
      </c>
      <c r="D2870" s="107" t="s">
        <v>13875</v>
      </c>
      <c r="E2870" s="107">
        <f t="shared" si="44"/>
        <v>20400299</v>
      </c>
      <c r="F2870" s="107" t="s">
        <v>7827</v>
      </c>
      <c r="G2870" s="107" t="s">
        <v>16312</v>
      </c>
      <c r="H2870" s="107" t="s">
        <v>13871</v>
      </c>
      <c r="I2870" s="107" t="s">
        <v>7791</v>
      </c>
      <c r="K2870" s="109"/>
      <c r="L2870" s="107"/>
    </row>
    <row r="2871" spans="1:12" x14ac:dyDescent="0.2">
      <c r="A2871" s="107" t="s">
        <v>10492</v>
      </c>
      <c r="D2871" s="107" t="s">
        <v>13876</v>
      </c>
      <c r="E2871" s="107">
        <f t="shared" si="44"/>
        <v>20400301</v>
      </c>
      <c r="F2871" s="107" t="s">
        <v>7827</v>
      </c>
      <c r="G2871" s="107" t="s">
        <v>16312</v>
      </c>
      <c r="H2871" s="107" t="s">
        <v>10815</v>
      </c>
      <c r="I2871" s="107" t="s">
        <v>16138</v>
      </c>
    </row>
    <row r="2872" spans="1:12" x14ac:dyDescent="0.2">
      <c r="A2872" s="107" t="s">
        <v>10492</v>
      </c>
      <c r="D2872" s="107" t="s">
        <v>13877</v>
      </c>
      <c r="E2872" s="107">
        <f t="shared" si="44"/>
        <v>20400302</v>
      </c>
      <c r="F2872" s="107" t="s">
        <v>7827</v>
      </c>
      <c r="G2872" s="107" t="s">
        <v>16312</v>
      </c>
      <c r="H2872" s="107" t="s">
        <v>10815</v>
      </c>
      <c r="I2872" s="107" t="s">
        <v>13878</v>
      </c>
    </row>
    <row r="2873" spans="1:12" x14ac:dyDescent="0.2">
      <c r="A2873" s="107" t="s">
        <v>10492</v>
      </c>
      <c r="D2873" s="107" t="s">
        <v>13879</v>
      </c>
      <c r="E2873" s="107">
        <f t="shared" si="44"/>
        <v>20400303</v>
      </c>
      <c r="F2873" s="107" t="s">
        <v>7827</v>
      </c>
      <c r="G2873" s="107" t="s">
        <v>16312</v>
      </c>
      <c r="H2873" s="107" t="s">
        <v>10815</v>
      </c>
      <c r="I2873" s="107" t="s">
        <v>16129</v>
      </c>
    </row>
    <row r="2874" spans="1:12" x14ac:dyDescent="0.2">
      <c r="A2874" s="107" t="s">
        <v>10492</v>
      </c>
      <c r="D2874" s="107" t="s">
        <v>13880</v>
      </c>
      <c r="E2874" s="107">
        <f t="shared" si="44"/>
        <v>20400304</v>
      </c>
      <c r="F2874" s="107" t="s">
        <v>7827</v>
      </c>
      <c r="G2874" s="107" t="s">
        <v>16312</v>
      </c>
      <c r="H2874" s="107" t="s">
        <v>10815</v>
      </c>
      <c r="I2874" s="107" t="s">
        <v>16284</v>
      </c>
    </row>
    <row r="2875" spans="1:12" x14ac:dyDescent="0.2">
      <c r="A2875" s="107" t="s">
        <v>10492</v>
      </c>
      <c r="D2875" s="107" t="s">
        <v>13881</v>
      </c>
      <c r="E2875" s="107">
        <f t="shared" si="44"/>
        <v>20400305</v>
      </c>
      <c r="F2875" s="107" t="s">
        <v>7827</v>
      </c>
      <c r="G2875" s="107" t="s">
        <v>16312</v>
      </c>
      <c r="H2875" s="107" t="s">
        <v>10815</v>
      </c>
      <c r="I2875" s="107" t="s">
        <v>13882</v>
      </c>
      <c r="K2875" s="109"/>
      <c r="L2875" s="107"/>
    </row>
    <row r="2876" spans="1:12" x14ac:dyDescent="0.2">
      <c r="A2876" s="107" t="s">
        <v>10492</v>
      </c>
      <c r="D2876" s="107" t="s">
        <v>13883</v>
      </c>
      <c r="E2876" s="107">
        <f t="shared" si="44"/>
        <v>20400399</v>
      </c>
      <c r="F2876" s="107" t="s">
        <v>7827</v>
      </c>
      <c r="G2876" s="107" t="s">
        <v>16312</v>
      </c>
      <c r="H2876" s="107" t="s">
        <v>10815</v>
      </c>
      <c r="I2876" s="107" t="s">
        <v>7791</v>
      </c>
    </row>
    <row r="2877" spans="1:12" x14ac:dyDescent="0.2">
      <c r="A2877" s="107" t="s">
        <v>10492</v>
      </c>
      <c r="D2877" s="107" t="s">
        <v>13884</v>
      </c>
      <c r="E2877" s="107">
        <f t="shared" si="44"/>
        <v>20400401</v>
      </c>
      <c r="F2877" s="107" t="s">
        <v>7827</v>
      </c>
      <c r="G2877" s="107" t="s">
        <v>16312</v>
      </c>
      <c r="H2877" s="107" t="s">
        <v>16554</v>
      </c>
      <c r="I2877" s="107" t="s">
        <v>13913</v>
      </c>
    </row>
    <row r="2878" spans="1:12" x14ac:dyDescent="0.2">
      <c r="A2878" s="107" t="s">
        <v>10492</v>
      </c>
      <c r="D2878" s="107" t="s">
        <v>13885</v>
      </c>
      <c r="E2878" s="107">
        <f t="shared" si="44"/>
        <v>20400402</v>
      </c>
      <c r="F2878" s="107" t="s">
        <v>7827</v>
      </c>
      <c r="G2878" s="107" t="s">
        <v>16312</v>
      </c>
      <c r="H2878" s="107" t="s">
        <v>16554</v>
      </c>
      <c r="I2878" s="107" t="s">
        <v>13878</v>
      </c>
    </row>
    <row r="2879" spans="1:12" x14ac:dyDescent="0.2">
      <c r="A2879" s="107" t="s">
        <v>10492</v>
      </c>
      <c r="D2879" s="107" t="s">
        <v>13886</v>
      </c>
      <c r="E2879" s="107">
        <f t="shared" si="44"/>
        <v>20400403</v>
      </c>
      <c r="F2879" s="107" t="s">
        <v>7827</v>
      </c>
      <c r="G2879" s="107" t="s">
        <v>16312</v>
      </c>
      <c r="H2879" s="107" t="s">
        <v>16554</v>
      </c>
      <c r="I2879" s="107" t="s">
        <v>16129</v>
      </c>
    </row>
    <row r="2880" spans="1:12" x14ac:dyDescent="0.2">
      <c r="A2880" s="107" t="s">
        <v>10492</v>
      </c>
      <c r="D2880" s="107" t="s">
        <v>13887</v>
      </c>
      <c r="E2880" s="107">
        <f t="shared" si="44"/>
        <v>20400404</v>
      </c>
      <c r="F2880" s="107" t="s">
        <v>7827</v>
      </c>
      <c r="G2880" s="107" t="s">
        <v>16312</v>
      </c>
      <c r="H2880" s="107" t="s">
        <v>16554</v>
      </c>
      <c r="I2880" s="107" t="s">
        <v>16149</v>
      </c>
    </row>
    <row r="2881" spans="1:12" x14ac:dyDescent="0.2">
      <c r="A2881" s="107" t="s">
        <v>10492</v>
      </c>
      <c r="D2881" s="107" t="s">
        <v>13888</v>
      </c>
      <c r="E2881" s="107">
        <f t="shared" si="44"/>
        <v>20400405</v>
      </c>
      <c r="F2881" s="107" t="s">
        <v>7827</v>
      </c>
      <c r="G2881" s="107" t="s">
        <v>16312</v>
      </c>
      <c r="H2881" s="107" t="s">
        <v>16554</v>
      </c>
      <c r="I2881" s="107" t="s">
        <v>16284</v>
      </c>
    </row>
    <row r="2882" spans="1:12" x14ac:dyDescent="0.2">
      <c r="A2882" s="107" t="s">
        <v>10492</v>
      </c>
      <c r="D2882" s="107" t="s">
        <v>13889</v>
      </c>
      <c r="E2882" s="107">
        <f t="shared" ref="E2882:E2945" si="45">VALUE(D2882)</f>
        <v>20400406</v>
      </c>
      <c r="F2882" s="107" t="s">
        <v>7827</v>
      </c>
      <c r="G2882" s="107" t="s">
        <v>16312</v>
      </c>
      <c r="H2882" s="107" t="s">
        <v>16554</v>
      </c>
      <c r="I2882" s="107" t="s">
        <v>13718</v>
      </c>
      <c r="K2882" s="109"/>
      <c r="L2882" s="107"/>
    </row>
    <row r="2883" spans="1:12" x14ac:dyDescent="0.2">
      <c r="A2883" s="107" t="s">
        <v>10492</v>
      </c>
      <c r="D2883" s="107" t="s">
        <v>13890</v>
      </c>
      <c r="E2883" s="107">
        <f t="shared" si="45"/>
        <v>20400407</v>
      </c>
      <c r="F2883" s="107" t="s">
        <v>7827</v>
      </c>
      <c r="G2883" s="107" t="s">
        <v>16312</v>
      </c>
      <c r="H2883" s="107" t="s">
        <v>16554</v>
      </c>
      <c r="I2883" s="107" t="s">
        <v>13891</v>
      </c>
    </row>
    <row r="2884" spans="1:12" x14ac:dyDescent="0.2">
      <c r="A2884" s="107" t="s">
        <v>10492</v>
      </c>
      <c r="D2884" s="107" t="s">
        <v>13892</v>
      </c>
      <c r="E2884" s="107">
        <f t="shared" si="45"/>
        <v>20400408</v>
      </c>
      <c r="F2884" s="107" t="s">
        <v>7827</v>
      </c>
      <c r="G2884" s="107" t="s">
        <v>16312</v>
      </c>
      <c r="H2884" s="107" t="s">
        <v>16554</v>
      </c>
      <c r="I2884" s="107" t="s">
        <v>13893</v>
      </c>
    </row>
    <row r="2885" spans="1:12" x14ac:dyDescent="0.2">
      <c r="A2885" s="107" t="s">
        <v>10492</v>
      </c>
      <c r="D2885" s="107" t="s">
        <v>13894</v>
      </c>
      <c r="E2885" s="107">
        <f t="shared" si="45"/>
        <v>20400409</v>
      </c>
      <c r="F2885" s="107" t="s">
        <v>7827</v>
      </c>
      <c r="G2885" s="107" t="s">
        <v>16312</v>
      </c>
      <c r="H2885" s="107" t="s">
        <v>16554</v>
      </c>
      <c r="I2885" s="107" t="s">
        <v>16142</v>
      </c>
    </row>
    <row r="2886" spans="1:12" x14ac:dyDescent="0.2">
      <c r="A2886" s="107" t="s">
        <v>10492</v>
      </c>
      <c r="D2886" s="107" t="s">
        <v>13895</v>
      </c>
      <c r="E2886" s="107">
        <f t="shared" si="45"/>
        <v>20400499</v>
      </c>
      <c r="F2886" s="107" t="s">
        <v>7827</v>
      </c>
      <c r="G2886" s="107" t="s">
        <v>16312</v>
      </c>
      <c r="H2886" s="107" t="s">
        <v>16554</v>
      </c>
      <c r="I2886" s="107" t="s">
        <v>7791</v>
      </c>
    </row>
    <row r="2887" spans="1:12" x14ac:dyDescent="0.2">
      <c r="A2887" s="107" t="s">
        <v>10492</v>
      </c>
      <c r="D2887" s="107" t="s">
        <v>13896</v>
      </c>
      <c r="E2887" s="107">
        <f t="shared" si="45"/>
        <v>20480001</v>
      </c>
      <c r="F2887" s="107" t="s">
        <v>7827</v>
      </c>
      <c r="G2887" s="107" t="s">
        <v>16312</v>
      </c>
      <c r="H2887" s="107" t="s">
        <v>13741</v>
      </c>
      <c r="I2887" s="107" t="s">
        <v>13741</v>
      </c>
    </row>
    <row r="2888" spans="1:12" x14ac:dyDescent="0.2">
      <c r="A2888" s="107" t="s">
        <v>10492</v>
      </c>
      <c r="D2888" s="107" t="s">
        <v>13897</v>
      </c>
      <c r="E2888" s="107">
        <f t="shared" si="45"/>
        <v>20482001</v>
      </c>
      <c r="F2888" s="107" t="s">
        <v>7827</v>
      </c>
      <c r="G2888" s="107" t="s">
        <v>16312</v>
      </c>
      <c r="H2888" s="107" t="s">
        <v>13743</v>
      </c>
      <c r="I2888" s="107" t="s">
        <v>13744</v>
      </c>
    </row>
    <row r="2889" spans="1:12" x14ac:dyDescent="0.2">
      <c r="A2889" s="107" t="s">
        <v>10492</v>
      </c>
      <c r="D2889" s="107" t="s">
        <v>13898</v>
      </c>
      <c r="E2889" s="107">
        <f t="shared" si="45"/>
        <v>20482002</v>
      </c>
      <c r="F2889" s="107" t="s">
        <v>7827</v>
      </c>
      <c r="G2889" s="107" t="s">
        <v>16312</v>
      </c>
      <c r="H2889" s="107" t="s">
        <v>13743</v>
      </c>
      <c r="I2889" s="107" t="s">
        <v>13746</v>
      </c>
    </row>
    <row r="2890" spans="1:12" x14ac:dyDescent="0.2">
      <c r="A2890" s="107" t="s">
        <v>10492</v>
      </c>
      <c r="D2890" s="107" t="s">
        <v>13899</v>
      </c>
      <c r="E2890" s="107">
        <f t="shared" si="45"/>
        <v>20482501</v>
      </c>
      <c r="F2890" s="107" t="s">
        <v>7827</v>
      </c>
      <c r="G2890" s="107" t="s">
        <v>16312</v>
      </c>
      <c r="H2890" s="107" t="s">
        <v>13748</v>
      </c>
      <c r="I2890" s="107" t="s">
        <v>13900</v>
      </c>
    </row>
    <row r="2891" spans="1:12" x14ac:dyDescent="0.2">
      <c r="A2891" s="107" t="s">
        <v>10492</v>
      </c>
      <c r="D2891" s="107" t="s">
        <v>13901</v>
      </c>
      <c r="E2891" s="107">
        <f t="shared" si="45"/>
        <v>20482502</v>
      </c>
      <c r="F2891" s="107" t="s">
        <v>7827</v>
      </c>
      <c r="G2891" s="107" t="s">
        <v>16312</v>
      </c>
      <c r="H2891" s="107" t="s">
        <v>13748</v>
      </c>
      <c r="I2891" s="107" t="s">
        <v>13902</v>
      </c>
    </row>
    <row r="2892" spans="1:12" x14ac:dyDescent="0.2">
      <c r="A2892" s="107" t="s">
        <v>10492</v>
      </c>
      <c r="D2892" s="107" t="s">
        <v>13903</v>
      </c>
      <c r="E2892" s="107">
        <f t="shared" si="45"/>
        <v>20482599</v>
      </c>
      <c r="F2892" s="107" t="s">
        <v>7827</v>
      </c>
      <c r="G2892" s="107" t="s">
        <v>16312</v>
      </c>
      <c r="H2892" s="107" t="s">
        <v>13748</v>
      </c>
      <c r="I2892" s="107" t="s">
        <v>13749</v>
      </c>
    </row>
    <row r="2893" spans="1:12" x14ac:dyDescent="0.2">
      <c r="A2893" s="107" t="s">
        <v>10492</v>
      </c>
      <c r="D2893" s="107" t="s">
        <v>13904</v>
      </c>
      <c r="E2893" s="107">
        <f t="shared" si="45"/>
        <v>26000320</v>
      </c>
      <c r="F2893" s="107" t="s">
        <v>7827</v>
      </c>
      <c r="G2893" s="107" t="s">
        <v>13905</v>
      </c>
      <c r="H2893" s="107" t="s">
        <v>9219</v>
      </c>
      <c r="I2893" s="107" t="s">
        <v>10976</v>
      </c>
    </row>
    <row r="2894" spans="1:12" x14ac:dyDescent="0.2">
      <c r="A2894" s="107" t="s">
        <v>10492</v>
      </c>
      <c r="D2894" s="107" t="s">
        <v>10977</v>
      </c>
      <c r="E2894" s="107">
        <f t="shared" si="45"/>
        <v>26500320</v>
      </c>
      <c r="F2894" s="107" t="s">
        <v>7827</v>
      </c>
      <c r="G2894" s="107" t="s">
        <v>10978</v>
      </c>
      <c r="H2894" s="107" t="s">
        <v>9219</v>
      </c>
      <c r="I2894" s="107" t="s">
        <v>10979</v>
      </c>
    </row>
    <row r="2895" spans="1:12" x14ac:dyDescent="0.2">
      <c r="A2895" s="107" t="s">
        <v>10492</v>
      </c>
      <c r="D2895" s="107" t="s">
        <v>10980</v>
      </c>
      <c r="E2895" s="107">
        <f t="shared" si="45"/>
        <v>27000320</v>
      </c>
      <c r="F2895" s="107" t="s">
        <v>7827</v>
      </c>
      <c r="G2895" s="107" t="s">
        <v>10981</v>
      </c>
      <c r="H2895" s="107" t="s">
        <v>9219</v>
      </c>
      <c r="I2895" s="107" t="s">
        <v>10982</v>
      </c>
    </row>
    <row r="2896" spans="1:12" x14ac:dyDescent="0.2">
      <c r="A2896" s="107" t="s">
        <v>10492</v>
      </c>
      <c r="D2896" s="107" t="s">
        <v>10983</v>
      </c>
      <c r="E2896" s="107">
        <f t="shared" si="45"/>
        <v>27300320</v>
      </c>
      <c r="F2896" s="107" t="s">
        <v>7827</v>
      </c>
      <c r="G2896" s="107" t="s">
        <v>10984</v>
      </c>
      <c r="H2896" s="107" t="s">
        <v>9219</v>
      </c>
      <c r="I2896" s="107" t="s">
        <v>10985</v>
      </c>
    </row>
    <row r="2897" spans="1:9" x14ac:dyDescent="0.2">
      <c r="A2897" s="107" t="s">
        <v>10492</v>
      </c>
      <c r="D2897" s="107" t="s">
        <v>10986</v>
      </c>
      <c r="E2897" s="107">
        <f t="shared" si="45"/>
        <v>27501001</v>
      </c>
      <c r="F2897" s="107" t="s">
        <v>7827</v>
      </c>
      <c r="G2897" s="107" t="s">
        <v>10987</v>
      </c>
      <c r="H2897" s="107" t="s">
        <v>10988</v>
      </c>
      <c r="I2897" s="107" t="s">
        <v>10989</v>
      </c>
    </row>
    <row r="2898" spans="1:9" x14ac:dyDescent="0.2">
      <c r="A2898" s="107" t="s">
        <v>10492</v>
      </c>
      <c r="D2898" s="107" t="s">
        <v>10990</v>
      </c>
      <c r="E2898" s="107">
        <f t="shared" si="45"/>
        <v>27501014</v>
      </c>
      <c r="F2898" s="107" t="s">
        <v>7827</v>
      </c>
      <c r="G2898" s="107" t="s">
        <v>10987</v>
      </c>
      <c r="H2898" s="107" t="s">
        <v>10988</v>
      </c>
      <c r="I2898" s="107" t="s">
        <v>10991</v>
      </c>
    </row>
    <row r="2899" spans="1:9" x14ac:dyDescent="0.2">
      <c r="A2899" s="107" t="s">
        <v>10492</v>
      </c>
      <c r="D2899" s="107" t="s">
        <v>10992</v>
      </c>
      <c r="E2899" s="107">
        <f t="shared" si="45"/>
        <v>27501015</v>
      </c>
      <c r="F2899" s="107" t="s">
        <v>7827</v>
      </c>
      <c r="G2899" s="107" t="s">
        <v>10987</v>
      </c>
      <c r="H2899" s="107" t="s">
        <v>10988</v>
      </c>
      <c r="I2899" s="107" t="s">
        <v>10993</v>
      </c>
    </row>
    <row r="2900" spans="1:9" x14ac:dyDescent="0.2">
      <c r="A2900" s="107" t="s">
        <v>10492</v>
      </c>
      <c r="D2900" s="107" t="s">
        <v>10994</v>
      </c>
      <c r="E2900" s="107">
        <f t="shared" si="45"/>
        <v>27502001</v>
      </c>
      <c r="F2900" s="107" t="s">
        <v>7827</v>
      </c>
      <c r="G2900" s="107" t="s">
        <v>10987</v>
      </c>
      <c r="H2900" s="107" t="s">
        <v>10995</v>
      </c>
      <c r="I2900" s="107" t="s">
        <v>10989</v>
      </c>
    </row>
    <row r="2901" spans="1:9" x14ac:dyDescent="0.2">
      <c r="A2901" s="107" t="s">
        <v>10492</v>
      </c>
      <c r="D2901" s="107" t="s">
        <v>10996</v>
      </c>
      <c r="E2901" s="107">
        <f t="shared" si="45"/>
        <v>27502011</v>
      </c>
      <c r="F2901" s="107" t="s">
        <v>7827</v>
      </c>
      <c r="G2901" s="107" t="s">
        <v>10987</v>
      </c>
      <c r="H2901" s="107" t="s">
        <v>10995</v>
      </c>
      <c r="I2901" s="107" t="s">
        <v>10997</v>
      </c>
    </row>
    <row r="2902" spans="1:9" x14ac:dyDescent="0.2">
      <c r="A2902" s="107" t="s">
        <v>10492</v>
      </c>
      <c r="D2902" s="107" t="s">
        <v>10998</v>
      </c>
      <c r="E2902" s="107">
        <f t="shared" si="45"/>
        <v>27505001</v>
      </c>
      <c r="F2902" s="107" t="s">
        <v>7827</v>
      </c>
      <c r="G2902" s="107" t="s">
        <v>10987</v>
      </c>
      <c r="H2902" s="107" t="s">
        <v>10999</v>
      </c>
      <c r="I2902" s="107" t="s">
        <v>10989</v>
      </c>
    </row>
    <row r="2903" spans="1:9" x14ac:dyDescent="0.2">
      <c r="A2903" s="107" t="s">
        <v>10492</v>
      </c>
      <c r="D2903" s="107" t="s">
        <v>11000</v>
      </c>
      <c r="E2903" s="107">
        <f t="shared" si="45"/>
        <v>27505011</v>
      </c>
      <c r="F2903" s="107" t="s">
        <v>7827</v>
      </c>
      <c r="G2903" s="107" t="s">
        <v>10987</v>
      </c>
      <c r="H2903" s="107" t="s">
        <v>10999</v>
      </c>
      <c r="I2903" s="107" t="s">
        <v>10997</v>
      </c>
    </row>
    <row r="2904" spans="1:9" x14ac:dyDescent="0.2">
      <c r="A2904" s="107" t="s">
        <v>10492</v>
      </c>
      <c r="D2904" s="107" t="s">
        <v>11001</v>
      </c>
      <c r="E2904" s="107">
        <f t="shared" si="45"/>
        <v>27601001</v>
      </c>
      <c r="F2904" s="107" t="s">
        <v>7827</v>
      </c>
      <c r="G2904" s="107" t="s">
        <v>11002</v>
      </c>
      <c r="H2904" s="107" t="s">
        <v>10988</v>
      </c>
      <c r="I2904" s="107" t="s">
        <v>10989</v>
      </c>
    </row>
    <row r="2905" spans="1:9" x14ac:dyDescent="0.2">
      <c r="A2905" s="107" t="s">
        <v>10492</v>
      </c>
      <c r="D2905" s="107" t="s">
        <v>11003</v>
      </c>
      <c r="E2905" s="107">
        <f t="shared" si="45"/>
        <v>27601014</v>
      </c>
      <c r="F2905" s="107" t="s">
        <v>7827</v>
      </c>
      <c r="G2905" s="107" t="s">
        <v>11002</v>
      </c>
      <c r="H2905" s="107" t="s">
        <v>10988</v>
      </c>
      <c r="I2905" s="107" t="s">
        <v>10991</v>
      </c>
    </row>
    <row r="2906" spans="1:9" x14ac:dyDescent="0.2">
      <c r="A2906" s="107" t="s">
        <v>10492</v>
      </c>
      <c r="D2906" s="107" t="s">
        <v>11004</v>
      </c>
      <c r="E2906" s="107">
        <f t="shared" si="45"/>
        <v>27601015</v>
      </c>
      <c r="F2906" s="107" t="s">
        <v>7827</v>
      </c>
      <c r="G2906" s="107" t="s">
        <v>11002</v>
      </c>
      <c r="H2906" s="107" t="s">
        <v>10988</v>
      </c>
      <c r="I2906" s="107" t="s">
        <v>10993</v>
      </c>
    </row>
    <row r="2907" spans="1:9" x14ac:dyDescent="0.2">
      <c r="A2907" s="107" t="s">
        <v>10492</v>
      </c>
      <c r="D2907" s="107" t="s">
        <v>11005</v>
      </c>
      <c r="E2907" s="107">
        <f t="shared" si="45"/>
        <v>27602001</v>
      </c>
      <c r="F2907" s="107" t="s">
        <v>7827</v>
      </c>
      <c r="G2907" s="107" t="s">
        <v>11002</v>
      </c>
      <c r="H2907" s="107" t="s">
        <v>10995</v>
      </c>
      <c r="I2907" s="107" t="s">
        <v>10989</v>
      </c>
    </row>
    <row r="2908" spans="1:9" x14ac:dyDescent="0.2">
      <c r="A2908" s="107" t="s">
        <v>10492</v>
      </c>
      <c r="D2908" s="107" t="s">
        <v>11006</v>
      </c>
      <c r="E2908" s="107">
        <f t="shared" si="45"/>
        <v>27602011</v>
      </c>
      <c r="F2908" s="107" t="s">
        <v>7827</v>
      </c>
      <c r="G2908" s="107" t="s">
        <v>11002</v>
      </c>
      <c r="H2908" s="107" t="s">
        <v>10995</v>
      </c>
      <c r="I2908" s="107" t="s">
        <v>10997</v>
      </c>
    </row>
    <row r="2909" spans="1:9" x14ac:dyDescent="0.2">
      <c r="A2909" s="107" t="s">
        <v>10492</v>
      </c>
      <c r="D2909" s="107" t="s">
        <v>11007</v>
      </c>
      <c r="E2909" s="107">
        <f t="shared" si="45"/>
        <v>27605001</v>
      </c>
      <c r="F2909" s="107" t="s">
        <v>7827</v>
      </c>
      <c r="G2909" s="107" t="s">
        <v>11002</v>
      </c>
      <c r="H2909" s="107" t="s">
        <v>10999</v>
      </c>
      <c r="I2909" s="107" t="s">
        <v>10989</v>
      </c>
    </row>
    <row r="2910" spans="1:9" x14ac:dyDescent="0.2">
      <c r="A2910" s="107" t="s">
        <v>10492</v>
      </c>
      <c r="D2910" s="107" t="s">
        <v>11008</v>
      </c>
      <c r="E2910" s="107">
        <f t="shared" si="45"/>
        <v>27605011</v>
      </c>
      <c r="F2910" s="107" t="s">
        <v>7827</v>
      </c>
      <c r="G2910" s="107" t="s">
        <v>11002</v>
      </c>
      <c r="H2910" s="107" t="s">
        <v>10999</v>
      </c>
      <c r="I2910" s="107" t="s">
        <v>10997</v>
      </c>
    </row>
    <row r="2911" spans="1:9" x14ac:dyDescent="0.2">
      <c r="A2911" s="107" t="s">
        <v>10492</v>
      </c>
      <c r="D2911" s="107" t="s">
        <v>11009</v>
      </c>
      <c r="E2911" s="107">
        <f t="shared" si="45"/>
        <v>28000211</v>
      </c>
      <c r="F2911" s="107" t="s">
        <v>7827</v>
      </c>
      <c r="G2911" s="107" t="s">
        <v>11010</v>
      </c>
      <c r="H2911" s="107" t="s">
        <v>10995</v>
      </c>
      <c r="I2911" s="107" t="s">
        <v>11011</v>
      </c>
    </row>
    <row r="2912" spans="1:9" x14ac:dyDescent="0.2">
      <c r="A2912" s="107" t="s">
        <v>10492</v>
      </c>
      <c r="D2912" s="107" t="s">
        <v>11012</v>
      </c>
      <c r="E2912" s="107">
        <f t="shared" si="45"/>
        <v>28000212</v>
      </c>
      <c r="F2912" s="107" t="s">
        <v>7827</v>
      </c>
      <c r="G2912" s="107" t="s">
        <v>11010</v>
      </c>
      <c r="H2912" s="107" t="s">
        <v>10995</v>
      </c>
      <c r="I2912" s="107" t="s">
        <v>11013</v>
      </c>
    </row>
    <row r="2913" spans="1:9" x14ac:dyDescent="0.2">
      <c r="A2913" s="107" t="s">
        <v>10492</v>
      </c>
      <c r="D2913" s="107" t="s">
        <v>11014</v>
      </c>
      <c r="E2913" s="107">
        <f t="shared" si="45"/>
        <v>28000213</v>
      </c>
      <c r="F2913" s="107" t="s">
        <v>7827</v>
      </c>
      <c r="G2913" s="107" t="s">
        <v>11010</v>
      </c>
      <c r="H2913" s="107" t="s">
        <v>10995</v>
      </c>
      <c r="I2913" s="107" t="s">
        <v>11015</v>
      </c>
    </row>
    <row r="2914" spans="1:9" x14ac:dyDescent="0.2">
      <c r="A2914" s="107" t="s">
        <v>10492</v>
      </c>
      <c r="D2914" s="107" t="s">
        <v>11016</v>
      </c>
      <c r="E2914" s="107">
        <f t="shared" si="45"/>
        <v>28000216</v>
      </c>
      <c r="F2914" s="107" t="s">
        <v>7827</v>
      </c>
      <c r="G2914" s="107" t="s">
        <v>11010</v>
      </c>
      <c r="H2914" s="107" t="s">
        <v>10995</v>
      </c>
      <c r="I2914" s="107" t="s">
        <v>11017</v>
      </c>
    </row>
    <row r="2915" spans="1:9" x14ac:dyDescent="0.2">
      <c r="A2915" s="107" t="s">
        <v>10492</v>
      </c>
      <c r="D2915" s="107" t="s">
        <v>11018</v>
      </c>
      <c r="E2915" s="107">
        <f t="shared" si="45"/>
        <v>28000217</v>
      </c>
      <c r="F2915" s="107" t="s">
        <v>7827</v>
      </c>
      <c r="G2915" s="107" t="s">
        <v>11010</v>
      </c>
      <c r="H2915" s="107" t="s">
        <v>10995</v>
      </c>
      <c r="I2915" s="107" t="s">
        <v>11019</v>
      </c>
    </row>
    <row r="2916" spans="1:9" x14ac:dyDescent="0.2">
      <c r="A2916" s="107" t="s">
        <v>10492</v>
      </c>
      <c r="D2916" s="107" t="s">
        <v>11020</v>
      </c>
      <c r="E2916" s="107">
        <f t="shared" si="45"/>
        <v>28000218</v>
      </c>
      <c r="F2916" s="107" t="s">
        <v>7827</v>
      </c>
      <c r="G2916" s="107" t="s">
        <v>11010</v>
      </c>
      <c r="H2916" s="107" t="s">
        <v>10995</v>
      </c>
      <c r="I2916" s="107" t="s">
        <v>11021</v>
      </c>
    </row>
    <row r="2917" spans="1:9" x14ac:dyDescent="0.2">
      <c r="A2917" s="107" t="s">
        <v>10492</v>
      </c>
      <c r="D2917" s="107" t="s">
        <v>11022</v>
      </c>
      <c r="E2917" s="107">
        <f t="shared" si="45"/>
        <v>28888801</v>
      </c>
      <c r="F2917" s="107" t="s">
        <v>7827</v>
      </c>
      <c r="G2917" s="107" t="s">
        <v>11023</v>
      </c>
      <c r="H2917" s="107" t="s">
        <v>7791</v>
      </c>
      <c r="I2917" s="107" t="s">
        <v>11024</v>
      </c>
    </row>
    <row r="2918" spans="1:9" x14ac:dyDescent="0.2">
      <c r="A2918" s="107" t="s">
        <v>10492</v>
      </c>
      <c r="B2918" s="110" t="s">
        <v>10412</v>
      </c>
      <c r="C2918" s="107" t="s">
        <v>11022</v>
      </c>
      <c r="D2918" s="107" t="s">
        <v>11025</v>
      </c>
      <c r="E2918" s="107">
        <f t="shared" si="45"/>
        <v>28888802</v>
      </c>
      <c r="F2918" s="107" t="s">
        <v>7827</v>
      </c>
      <c r="G2918" s="107" t="s">
        <v>11023</v>
      </c>
      <c r="H2918" s="107" t="s">
        <v>7791</v>
      </c>
      <c r="I2918" s="107" t="s">
        <v>11024</v>
      </c>
    </row>
    <row r="2919" spans="1:9" x14ac:dyDescent="0.2">
      <c r="A2919" s="107" t="s">
        <v>10492</v>
      </c>
      <c r="B2919" s="110" t="s">
        <v>10412</v>
      </c>
      <c r="C2919" s="107" t="s">
        <v>11022</v>
      </c>
      <c r="D2919" s="107" t="s">
        <v>11026</v>
      </c>
      <c r="E2919" s="107">
        <f t="shared" si="45"/>
        <v>28888803</v>
      </c>
      <c r="F2919" s="107" t="s">
        <v>7827</v>
      </c>
      <c r="G2919" s="107" t="s">
        <v>11023</v>
      </c>
      <c r="H2919" s="107" t="s">
        <v>7791</v>
      </c>
      <c r="I2919" s="107" t="s">
        <v>11024</v>
      </c>
    </row>
    <row r="2920" spans="1:9" x14ac:dyDescent="0.2">
      <c r="A2920" s="107" t="s">
        <v>10492</v>
      </c>
      <c r="D2920" s="107" t="s">
        <v>11027</v>
      </c>
      <c r="E2920" s="107">
        <f t="shared" si="45"/>
        <v>30100101</v>
      </c>
      <c r="F2920" s="107" t="s">
        <v>11572</v>
      </c>
      <c r="G2920" s="107" t="s">
        <v>11028</v>
      </c>
      <c r="H2920" s="107" t="s">
        <v>11029</v>
      </c>
      <c r="I2920" s="107" t="s">
        <v>14417</v>
      </c>
    </row>
    <row r="2921" spans="1:9" x14ac:dyDescent="0.2">
      <c r="A2921" s="107" t="s">
        <v>10492</v>
      </c>
      <c r="D2921" s="107" t="s">
        <v>11030</v>
      </c>
      <c r="E2921" s="107">
        <f t="shared" si="45"/>
        <v>30100102</v>
      </c>
      <c r="F2921" s="107" t="s">
        <v>11572</v>
      </c>
      <c r="G2921" s="107" t="s">
        <v>11028</v>
      </c>
      <c r="H2921" s="107" t="s">
        <v>11029</v>
      </c>
      <c r="I2921" s="107" t="s">
        <v>11031</v>
      </c>
    </row>
    <row r="2922" spans="1:9" x14ac:dyDescent="0.2">
      <c r="A2922" s="107" t="s">
        <v>10492</v>
      </c>
      <c r="D2922" s="107" t="s">
        <v>11032</v>
      </c>
      <c r="E2922" s="107">
        <f t="shared" si="45"/>
        <v>30100103</v>
      </c>
      <c r="F2922" s="107" t="s">
        <v>11572</v>
      </c>
      <c r="G2922" s="107" t="s">
        <v>11028</v>
      </c>
      <c r="H2922" s="107" t="s">
        <v>11029</v>
      </c>
      <c r="I2922" s="107" t="s">
        <v>11033</v>
      </c>
    </row>
    <row r="2923" spans="1:9" x14ac:dyDescent="0.2">
      <c r="A2923" s="107" t="s">
        <v>10492</v>
      </c>
      <c r="D2923" s="107" t="s">
        <v>11034</v>
      </c>
      <c r="E2923" s="107">
        <f t="shared" si="45"/>
        <v>30100104</v>
      </c>
      <c r="F2923" s="107" t="s">
        <v>11572</v>
      </c>
      <c r="G2923" s="107" t="s">
        <v>11028</v>
      </c>
      <c r="H2923" s="107" t="s">
        <v>11029</v>
      </c>
      <c r="I2923" s="107" t="s">
        <v>11035</v>
      </c>
    </row>
    <row r="2924" spans="1:9" x14ac:dyDescent="0.2">
      <c r="A2924" s="107" t="s">
        <v>10492</v>
      </c>
      <c r="D2924" s="107" t="s">
        <v>11036</v>
      </c>
      <c r="E2924" s="107">
        <f t="shared" si="45"/>
        <v>30100105</v>
      </c>
      <c r="F2924" s="107" t="s">
        <v>11572</v>
      </c>
      <c r="G2924" s="107" t="s">
        <v>11028</v>
      </c>
      <c r="H2924" s="107" t="s">
        <v>11029</v>
      </c>
      <c r="I2924" s="107" t="s">
        <v>11037</v>
      </c>
    </row>
    <row r="2925" spans="1:9" x14ac:dyDescent="0.2">
      <c r="A2925" s="107" t="s">
        <v>10492</v>
      </c>
      <c r="D2925" s="107" t="s">
        <v>11038</v>
      </c>
      <c r="E2925" s="107">
        <f t="shared" si="45"/>
        <v>30100106</v>
      </c>
      <c r="F2925" s="107" t="s">
        <v>11572</v>
      </c>
      <c r="G2925" s="107" t="s">
        <v>11028</v>
      </c>
      <c r="H2925" s="107" t="s">
        <v>11029</v>
      </c>
      <c r="I2925" s="107" t="s">
        <v>11039</v>
      </c>
    </row>
    <row r="2926" spans="1:9" x14ac:dyDescent="0.2">
      <c r="A2926" s="107" t="s">
        <v>10492</v>
      </c>
      <c r="D2926" s="107" t="s">
        <v>11040</v>
      </c>
      <c r="E2926" s="107">
        <f t="shared" si="45"/>
        <v>30100107</v>
      </c>
      <c r="F2926" s="107" t="s">
        <v>11572</v>
      </c>
      <c r="G2926" s="107" t="s">
        <v>11028</v>
      </c>
      <c r="H2926" s="107" t="s">
        <v>11029</v>
      </c>
      <c r="I2926" s="107" t="s">
        <v>11041</v>
      </c>
    </row>
    <row r="2927" spans="1:9" x14ac:dyDescent="0.2">
      <c r="A2927" s="107" t="s">
        <v>10492</v>
      </c>
      <c r="D2927" s="107" t="s">
        <v>11042</v>
      </c>
      <c r="E2927" s="107">
        <f t="shared" si="45"/>
        <v>30100108</v>
      </c>
      <c r="F2927" s="107" t="s">
        <v>11572</v>
      </c>
      <c r="G2927" s="107" t="s">
        <v>11028</v>
      </c>
      <c r="H2927" s="107" t="s">
        <v>11029</v>
      </c>
      <c r="I2927" s="107" t="s">
        <v>11043</v>
      </c>
    </row>
    <row r="2928" spans="1:9" x14ac:dyDescent="0.2">
      <c r="A2928" s="107" t="s">
        <v>10492</v>
      </c>
      <c r="D2928" s="107" t="s">
        <v>11044</v>
      </c>
      <c r="E2928" s="107">
        <f t="shared" si="45"/>
        <v>30100109</v>
      </c>
      <c r="F2928" s="107" t="s">
        <v>11572</v>
      </c>
      <c r="G2928" s="107" t="s">
        <v>11028</v>
      </c>
      <c r="H2928" s="107" t="s">
        <v>11029</v>
      </c>
      <c r="I2928" s="107" t="s">
        <v>11045</v>
      </c>
    </row>
    <row r="2929" spans="1:9" x14ac:dyDescent="0.2">
      <c r="A2929" s="107" t="s">
        <v>10492</v>
      </c>
      <c r="D2929" s="107" t="s">
        <v>11046</v>
      </c>
      <c r="E2929" s="107">
        <f t="shared" si="45"/>
        <v>30100110</v>
      </c>
      <c r="F2929" s="107" t="s">
        <v>11572</v>
      </c>
      <c r="G2929" s="107" t="s">
        <v>11028</v>
      </c>
      <c r="H2929" s="107" t="s">
        <v>11029</v>
      </c>
      <c r="I2929" s="107" t="s">
        <v>11047</v>
      </c>
    </row>
    <row r="2930" spans="1:9" x14ac:dyDescent="0.2">
      <c r="A2930" s="107" t="s">
        <v>10492</v>
      </c>
      <c r="D2930" s="107" t="s">
        <v>11048</v>
      </c>
      <c r="E2930" s="107">
        <f t="shared" si="45"/>
        <v>30100180</v>
      </c>
      <c r="F2930" s="107" t="s">
        <v>11572</v>
      </c>
      <c r="G2930" s="107" t="s">
        <v>11028</v>
      </c>
      <c r="H2930" s="107" t="s">
        <v>11029</v>
      </c>
      <c r="I2930" s="107" t="s">
        <v>11049</v>
      </c>
    </row>
    <row r="2931" spans="1:9" x14ac:dyDescent="0.2">
      <c r="A2931" s="107" t="s">
        <v>10492</v>
      </c>
      <c r="D2931" s="107" t="s">
        <v>11050</v>
      </c>
      <c r="E2931" s="107">
        <f t="shared" si="45"/>
        <v>30100199</v>
      </c>
      <c r="F2931" s="107" t="s">
        <v>11572</v>
      </c>
      <c r="G2931" s="107" t="s">
        <v>11028</v>
      </c>
      <c r="H2931" s="107" t="s">
        <v>11029</v>
      </c>
      <c r="I2931" s="107" t="s">
        <v>7791</v>
      </c>
    </row>
    <row r="2932" spans="1:9" x14ac:dyDescent="0.2">
      <c r="A2932" s="107" t="s">
        <v>10492</v>
      </c>
      <c r="D2932" s="107" t="s">
        <v>11051</v>
      </c>
      <c r="E2932" s="107">
        <f t="shared" si="45"/>
        <v>30100305</v>
      </c>
      <c r="F2932" s="107" t="s">
        <v>11572</v>
      </c>
      <c r="G2932" s="107" t="s">
        <v>11028</v>
      </c>
      <c r="H2932" s="107" t="s">
        <v>11052</v>
      </c>
      <c r="I2932" s="107" t="s">
        <v>11053</v>
      </c>
    </row>
    <row r="2933" spans="1:9" x14ac:dyDescent="0.2">
      <c r="A2933" s="107" t="s">
        <v>10492</v>
      </c>
      <c r="D2933" s="107" t="s">
        <v>11054</v>
      </c>
      <c r="E2933" s="107">
        <f t="shared" si="45"/>
        <v>30100306</v>
      </c>
      <c r="F2933" s="107" t="s">
        <v>11572</v>
      </c>
      <c r="G2933" s="107" t="s">
        <v>11028</v>
      </c>
      <c r="H2933" s="107" t="s">
        <v>11052</v>
      </c>
      <c r="I2933" s="107" t="s">
        <v>11055</v>
      </c>
    </row>
    <row r="2934" spans="1:9" x14ac:dyDescent="0.2">
      <c r="A2934" s="107" t="s">
        <v>10492</v>
      </c>
      <c r="D2934" s="107" t="s">
        <v>11056</v>
      </c>
      <c r="E2934" s="107">
        <f t="shared" si="45"/>
        <v>30100307</v>
      </c>
      <c r="F2934" s="107" t="s">
        <v>11572</v>
      </c>
      <c r="G2934" s="107" t="s">
        <v>11028</v>
      </c>
      <c r="H2934" s="107" t="s">
        <v>11052</v>
      </c>
      <c r="I2934" s="107" t="s">
        <v>11057</v>
      </c>
    </row>
    <row r="2935" spans="1:9" x14ac:dyDescent="0.2">
      <c r="A2935" s="107" t="s">
        <v>10492</v>
      </c>
      <c r="D2935" s="107" t="s">
        <v>11058</v>
      </c>
      <c r="E2935" s="107">
        <f t="shared" si="45"/>
        <v>30100308</v>
      </c>
      <c r="F2935" s="107" t="s">
        <v>11572</v>
      </c>
      <c r="G2935" s="107" t="s">
        <v>11028</v>
      </c>
      <c r="H2935" s="107" t="s">
        <v>11052</v>
      </c>
      <c r="I2935" s="107" t="s">
        <v>11059</v>
      </c>
    </row>
    <row r="2936" spans="1:9" x14ac:dyDescent="0.2">
      <c r="A2936" s="107" t="s">
        <v>10492</v>
      </c>
      <c r="D2936" s="107" t="s">
        <v>11060</v>
      </c>
      <c r="E2936" s="107">
        <f t="shared" si="45"/>
        <v>30100309</v>
      </c>
      <c r="F2936" s="107" t="s">
        <v>11572</v>
      </c>
      <c r="G2936" s="107" t="s">
        <v>11028</v>
      </c>
      <c r="H2936" s="107" t="s">
        <v>11052</v>
      </c>
      <c r="I2936" s="107" t="s">
        <v>11061</v>
      </c>
    </row>
    <row r="2937" spans="1:9" x14ac:dyDescent="0.2">
      <c r="A2937" s="107" t="s">
        <v>10492</v>
      </c>
      <c r="D2937" s="107" t="s">
        <v>11062</v>
      </c>
      <c r="E2937" s="107">
        <f t="shared" si="45"/>
        <v>30100310</v>
      </c>
      <c r="F2937" s="107" t="s">
        <v>11572</v>
      </c>
      <c r="G2937" s="107" t="s">
        <v>11028</v>
      </c>
      <c r="H2937" s="107" t="s">
        <v>11052</v>
      </c>
      <c r="I2937" s="107" t="s">
        <v>11063</v>
      </c>
    </row>
    <row r="2938" spans="1:9" x14ac:dyDescent="0.2">
      <c r="A2938" s="107" t="s">
        <v>10492</v>
      </c>
      <c r="D2938" s="107" t="s">
        <v>11064</v>
      </c>
      <c r="E2938" s="107">
        <f t="shared" si="45"/>
        <v>30100399</v>
      </c>
      <c r="F2938" s="107" t="s">
        <v>11572</v>
      </c>
      <c r="G2938" s="107" t="s">
        <v>11028</v>
      </c>
      <c r="H2938" s="107" t="s">
        <v>11052</v>
      </c>
      <c r="I2938" s="107" t="s">
        <v>7791</v>
      </c>
    </row>
    <row r="2939" spans="1:9" x14ac:dyDescent="0.2">
      <c r="A2939" s="107" t="s">
        <v>10492</v>
      </c>
      <c r="D2939" s="107" t="s">
        <v>11065</v>
      </c>
      <c r="E2939" s="107">
        <f t="shared" si="45"/>
        <v>30100501</v>
      </c>
      <c r="F2939" s="107" t="s">
        <v>11572</v>
      </c>
      <c r="G2939" s="107" t="s">
        <v>11028</v>
      </c>
      <c r="H2939" s="107" t="s">
        <v>11066</v>
      </c>
      <c r="I2939" s="107" t="s">
        <v>11067</v>
      </c>
    </row>
    <row r="2940" spans="1:9" x14ac:dyDescent="0.2">
      <c r="A2940" s="107" t="s">
        <v>10492</v>
      </c>
      <c r="D2940" s="107" t="s">
        <v>11068</v>
      </c>
      <c r="E2940" s="107">
        <f t="shared" si="45"/>
        <v>30100502</v>
      </c>
      <c r="F2940" s="107" t="s">
        <v>11572</v>
      </c>
      <c r="G2940" s="107" t="s">
        <v>11028</v>
      </c>
      <c r="H2940" s="107" t="s">
        <v>11066</v>
      </c>
      <c r="I2940" s="107" t="s">
        <v>11069</v>
      </c>
    </row>
    <row r="2941" spans="1:9" x14ac:dyDescent="0.2">
      <c r="A2941" s="107" t="s">
        <v>10492</v>
      </c>
      <c r="D2941" s="107" t="s">
        <v>11070</v>
      </c>
      <c r="E2941" s="107">
        <f t="shared" si="45"/>
        <v>30100503</v>
      </c>
      <c r="F2941" s="107" t="s">
        <v>11572</v>
      </c>
      <c r="G2941" s="107" t="s">
        <v>11028</v>
      </c>
      <c r="H2941" s="107" t="s">
        <v>11066</v>
      </c>
      <c r="I2941" s="107" t="s">
        <v>11071</v>
      </c>
    </row>
    <row r="2942" spans="1:9" x14ac:dyDescent="0.2">
      <c r="A2942" s="107" t="s">
        <v>10492</v>
      </c>
      <c r="D2942" s="107" t="s">
        <v>11072</v>
      </c>
      <c r="E2942" s="107">
        <f t="shared" si="45"/>
        <v>30100504</v>
      </c>
      <c r="F2942" s="107" t="s">
        <v>11572</v>
      </c>
      <c r="G2942" s="107" t="s">
        <v>11028</v>
      </c>
      <c r="H2942" s="107" t="s">
        <v>11066</v>
      </c>
      <c r="I2942" s="107" t="s">
        <v>11073</v>
      </c>
    </row>
    <row r="2943" spans="1:9" x14ac:dyDescent="0.2">
      <c r="A2943" s="107" t="s">
        <v>10492</v>
      </c>
      <c r="D2943" s="107" t="s">
        <v>11074</v>
      </c>
      <c r="E2943" s="107">
        <f t="shared" si="45"/>
        <v>30100506</v>
      </c>
      <c r="F2943" s="107" t="s">
        <v>11572</v>
      </c>
      <c r="G2943" s="107" t="s">
        <v>11028</v>
      </c>
      <c r="H2943" s="107" t="s">
        <v>11066</v>
      </c>
      <c r="I2943" s="107" t="s">
        <v>11075</v>
      </c>
    </row>
    <row r="2944" spans="1:9" x14ac:dyDescent="0.2">
      <c r="A2944" s="107" t="s">
        <v>10492</v>
      </c>
      <c r="D2944" s="107" t="s">
        <v>11076</v>
      </c>
      <c r="E2944" s="107">
        <f t="shared" si="45"/>
        <v>30100507</v>
      </c>
      <c r="F2944" s="107" t="s">
        <v>11572</v>
      </c>
      <c r="G2944" s="107" t="s">
        <v>11028</v>
      </c>
      <c r="H2944" s="107" t="s">
        <v>11066</v>
      </c>
      <c r="I2944" s="107" t="s">
        <v>11077</v>
      </c>
    </row>
    <row r="2945" spans="1:9" x14ac:dyDescent="0.2">
      <c r="A2945" s="107" t="s">
        <v>10492</v>
      </c>
      <c r="D2945" s="107" t="s">
        <v>11078</v>
      </c>
      <c r="E2945" s="107">
        <f t="shared" si="45"/>
        <v>30100508</v>
      </c>
      <c r="F2945" s="107" t="s">
        <v>11572</v>
      </c>
      <c r="G2945" s="107" t="s">
        <v>11028</v>
      </c>
      <c r="H2945" s="107" t="s">
        <v>11066</v>
      </c>
      <c r="I2945" s="107" t="s">
        <v>11079</v>
      </c>
    </row>
    <row r="2946" spans="1:9" x14ac:dyDescent="0.2">
      <c r="A2946" s="107" t="s">
        <v>10492</v>
      </c>
      <c r="D2946" s="107" t="s">
        <v>11080</v>
      </c>
      <c r="E2946" s="107">
        <f t="shared" ref="E2946:E3009" si="46">VALUE(D2946)</f>
        <v>30100509</v>
      </c>
      <c r="F2946" s="107" t="s">
        <v>11572</v>
      </c>
      <c r="G2946" s="107" t="s">
        <v>11028</v>
      </c>
      <c r="H2946" s="107" t="s">
        <v>11066</v>
      </c>
      <c r="I2946" s="107" t="s">
        <v>11081</v>
      </c>
    </row>
    <row r="2947" spans="1:9" x14ac:dyDescent="0.2">
      <c r="A2947" s="107" t="s">
        <v>10492</v>
      </c>
      <c r="D2947" s="107" t="s">
        <v>11082</v>
      </c>
      <c r="E2947" s="107">
        <f t="shared" si="46"/>
        <v>30100510</v>
      </c>
      <c r="F2947" s="107" t="s">
        <v>11572</v>
      </c>
      <c r="G2947" s="107" t="s">
        <v>11028</v>
      </c>
      <c r="H2947" s="107" t="s">
        <v>11066</v>
      </c>
      <c r="I2947" s="107" t="s">
        <v>11083</v>
      </c>
    </row>
    <row r="2948" spans="1:9" x14ac:dyDescent="0.2">
      <c r="A2948" s="107" t="s">
        <v>10492</v>
      </c>
      <c r="D2948" s="107" t="s">
        <v>11084</v>
      </c>
      <c r="E2948" s="107">
        <f t="shared" si="46"/>
        <v>30100599</v>
      </c>
      <c r="F2948" s="107" t="s">
        <v>11572</v>
      </c>
      <c r="G2948" s="107" t="s">
        <v>11028</v>
      </c>
      <c r="H2948" s="107" t="s">
        <v>11066</v>
      </c>
      <c r="I2948" s="107" t="s">
        <v>7791</v>
      </c>
    </row>
    <row r="2949" spans="1:9" x14ac:dyDescent="0.2">
      <c r="A2949" s="107" t="s">
        <v>10492</v>
      </c>
      <c r="D2949" s="107" t="s">
        <v>11085</v>
      </c>
      <c r="E2949" s="107">
        <f t="shared" si="46"/>
        <v>30100601</v>
      </c>
      <c r="F2949" s="107" t="s">
        <v>11572</v>
      </c>
      <c r="G2949" s="107" t="s">
        <v>11028</v>
      </c>
      <c r="H2949" s="107" t="s">
        <v>11086</v>
      </c>
      <c r="I2949" s="107" t="s">
        <v>14417</v>
      </c>
    </row>
    <row r="2950" spans="1:9" x14ac:dyDescent="0.2">
      <c r="A2950" s="107" t="s">
        <v>10492</v>
      </c>
      <c r="D2950" s="107" t="s">
        <v>11087</v>
      </c>
      <c r="E2950" s="107">
        <f t="shared" si="46"/>
        <v>30100603</v>
      </c>
      <c r="F2950" s="107" t="s">
        <v>11572</v>
      </c>
      <c r="G2950" s="107" t="s">
        <v>11028</v>
      </c>
      <c r="H2950" s="107" t="s">
        <v>11086</v>
      </c>
      <c r="I2950" s="107" t="s">
        <v>11088</v>
      </c>
    </row>
    <row r="2951" spans="1:9" x14ac:dyDescent="0.2">
      <c r="A2951" s="107" t="s">
        <v>10492</v>
      </c>
      <c r="D2951" s="107" t="s">
        <v>11089</v>
      </c>
      <c r="E2951" s="107">
        <f t="shared" si="46"/>
        <v>30100604</v>
      </c>
      <c r="F2951" s="107" t="s">
        <v>11572</v>
      </c>
      <c r="G2951" s="107" t="s">
        <v>11028</v>
      </c>
      <c r="H2951" s="107" t="s">
        <v>11086</v>
      </c>
      <c r="I2951" s="107" t="s">
        <v>11090</v>
      </c>
    </row>
    <row r="2952" spans="1:9" x14ac:dyDescent="0.2">
      <c r="A2952" s="107" t="s">
        <v>10492</v>
      </c>
      <c r="D2952" s="107" t="s">
        <v>11091</v>
      </c>
      <c r="E2952" s="107">
        <f t="shared" si="46"/>
        <v>30100605</v>
      </c>
      <c r="F2952" s="107" t="s">
        <v>11572</v>
      </c>
      <c r="G2952" s="107" t="s">
        <v>11028</v>
      </c>
      <c r="H2952" s="107" t="s">
        <v>11086</v>
      </c>
      <c r="I2952" s="107" t="s">
        <v>11092</v>
      </c>
    </row>
    <row r="2953" spans="1:9" x14ac:dyDescent="0.2">
      <c r="A2953" s="107" t="s">
        <v>10492</v>
      </c>
      <c r="D2953" s="107" t="s">
        <v>11093</v>
      </c>
      <c r="E2953" s="107">
        <f t="shared" si="46"/>
        <v>30100606</v>
      </c>
      <c r="F2953" s="107" t="s">
        <v>11572</v>
      </c>
      <c r="G2953" s="107" t="s">
        <v>11028</v>
      </c>
      <c r="H2953" s="107" t="s">
        <v>11086</v>
      </c>
      <c r="I2953" s="107" t="s">
        <v>11094</v>
      </c>
    </row>
    <row r="2954" spans="1:9" x14ac:dyDescent="0.2">
      <c r="A2954" s="107" t="s">
        <v>10492</v>
      </c>
      <c r="D2954" s="107" t="s">
        <v>11095</v>
      </c>
      <c r="E2954" s="107">
        <f t="shared" si="46"/>
        <v>30100607</v>
      </c>
      <c r="F2954" s="107" t="s">
        <v>11572</v>
      </c>
      <c r="G2954" s="107" t="s">
        <v>11028</v>
      </c>
      <c r="H2954" s="107" t="s">
        <v>11086</v>
      </c>
      <c r="I2954" s="107" t="s">
        <v>14402</v>
      </c>
    </row>
    <row r="2955" spans="1:9" x14ac:dyDescent="0.2">
      <c r="A2955" s="107" t="s">
        <v>10492</v>
      </c>
      <c r="D2955" s="107" t="s">
        <v>11096</v>
      </c>
      <c r="E2955" s="107">
        <f t="shared" si="46"/>
        <v>30100608</v>
      </c>
      <c r="F2955" s="107" t="s">
        <v>11572</v>
      </c>
      <c r="G2955" s="107" t="s">
        <v>11028</v>
      </c>
      <c r="H2955" s="107" t="s">
        <v>11086</v>
      </c>
      <c r="I2955" s="107" t="s">
        <v>11097</v>
      </c>
    </row>
    <row r="2956" spans="1:9" x14ac:dyDescent="0.2">
      <c r="A2956" s="107" t="s">
        <v>10492</v>
      </c>
      <c r="D2956" s="107" t="s">
        <v>11098</v>
      </c>
      <c r="E2956" s="107">
        <f t="shared" si="46"/>
        <v>30100699</v>
      </c>
      <c r="F2956" s="107" t="s">
        <v>11572</v>
      </c>
      <c r="G2956" s="107" t="s">
        <v>11028</v>
      </c>
      <c r="H2956" s="107" t="s">
        <v>11086</v>
      </c>
      <c r="I2956" s="107" t="s">
        <v>7791</v>
      </c>
    </row>
    <row r="2957" spans="1:9" x14ac:dyDescent="0.2">
      <c r="A2957" s="107" t="s">
        <v>10492</v>
      </c>
      <c r="D2957" s="107" t="s">
        <v>11099</v>
      </c>
      <c r="E2957" s="107">
        <f t="shared" si="46"/>
        <v>30100701</v>
      </c>
      <c r="F2957" s="107" t="s">
        <v>11572</v>
      </c>
      <c r="G2957" s="107" t="s">
        <v>11028</v>
      </c>
      <c r="H2957" s="107" t="s">
        <v>11100</v>
      </c>
      <c r="I2957" s="107" t="s">
        <v>11101</v>
      </c>
    </row>
    <row r="2958" spans="1:9" x14ac:dyDescent="0.2">
      <c r="A2958" s="107" t="s">
        <v>10492</v>
      </c>
      <c r="D2958" s="107" t="s">
        <v>11102</v>
      </c>
      <c r="E2958" s="107">
        <f t="shared" si="46"/>
        <v>30100702</v>
      </c>
      <c r="F2958" s="107" t="s">
        <v>11572</v>
      </c>
      <c r="G2958" s="107" t="s">
        <v>11028</v>
      </c>
      <c r="H2958" s="107" t="s">
        <v>11100</v>
      </c>
      <c r="I2958" s="107" t="s">
        <v>8124</v>
      </c>
    </row>
    <row r="2959" spans="1:9" x14ac:dyDescent="0.2">
      <c r="A2959" s="107" t="s">
        <v>10492</v>
      </c>
      <c r="D2959" s="107" t="s">
        <v>8125</v>
      </c>
      <c r="E2959" s="107">
        <f t="shared" si="46"/>
        <v>30100704</v>
      </c>
      <c r="F2959" s="107" t="s">
        <v>11572</v>
      </c>
      <c r="G2959" s="107" t="s">
        <v>11028</v>
      </c>
      <c r="H2959" s="107" t="s">
        <v>11100</v>
      </c>
      <c r="I2959" s="107" t="s">
        <v>8126</v>
      </c>
    </row>
    <row r="2960" spans="1:9" x14ac:dyDescent="0.2">
      <c r="A2960" s="107" t="s">
        <v>10492</v>
      </c>
      <c r="D2960" s="107" t="s">
        <v>8127</v>
      </c>
      <c r="E2960" s="107">
        <f t="shared" si="46"/>
        <v>30100705</v>
      </c>
      <c r="F2960" s="107" t="s">
        <v>11572</v>
      </c>
      <c r="G2960" s="107" t="s">
        <v>11028</v>
      </c>
      <c r="H2960" s="107" t="s">
        <v>11100</v>
      </c>
      <c r="I2960" s="107" t="s">
        <v>8128</v>
      </c>
    </row>
    <row r="2961" spans="1:9" x14ac:dyDescent="0.2">
      <c r="A2961" s="107" t="s">
        <v>10492</v>
      </c>
      <c r="D2961" s="107" t="s">
        <v>8129</v>
      </c>
      <c r="E2961" s="107">
        <f t="shared" si="46"/>
        <v>30100706</v>
      </c>
      <c r="F2961" s="107" t="s">
        <v>11572</v>
      </c>
      <c r="G2961" s="107" t="s">
        <v>11028</v>
      </c>
      <c r="H2961" s="107" t="s">
        <v>11100</v>
      </c>
      <c r="I2961" s="107" t="s">
        <v>11107</v>
      </c>
    </row>
    <row r="2962" spans="1:9" x14ac:dyDescent="0.2">
      <c r="A2962" s="107" t="s">
        <v>10492</v>
      </c>
      <c r="D2962" s="107" t="s">
        <v>11108</v>
      </c>
      <c r="E2962" s="107">
        <f t="shared" si="46"/>
        <v>30100707</v>
      </c>
      <c r="F2962" s="107" t="s">
        <v>11572</v>
      </c>
      <c r="G2962" s="107" t="s">
        <v>11028</v>
      </c>
      <c r="H2962" s="107" t="s">
        <v>11100</v>
      </c>
      <c r="I2962" s="107" t="s">
        <v>11109</v>
      </c>
    </row>
    <row r="2963" spans="1:9" x14ac:dyDescent="0.2">
      <c r="A2963" s="107" t="s">
        <v>10492</v>
      </c>
      <c r="D2963" s="107" t="s">
        <v>11110</v>
      </c>
      <c r="E2963" s="107">
        <f t="shared" si="46"/>
        <v>30100708</v>
      </c>
      <c r="F2963" s="107" t="s">
        <v>11572</v>
      </c>
      <c r="G2963" s="107" t="s">
        <v>11028</v>
      </c>
      <c r="H2963" s="107" t="s">
        <v>11100</v>
      </c>
      <c r="I2963" s="107" t="s">
        <v>11111</v>
      </c>
    </row>
    <row r="2964" spans="1:9" x14ac:dyDescent="0.2">
      <c r="A2964" s="107" t="s">
        <v>10492</v>
      </c>
      <c r="D2964" s="107" t="s">
        <v>11112</v>
      </c>
      <c r="E2964" s="107">
        <f t="shared" si="46"/>
        <v>30100709</v>
      </c>
      <c r="F2964" s="107" t="s">
        <v>11572</v>
      </c>
      <c r="G2964" s="107" t="s">
        <v>11028</v>
      </c>
      <c r="H2964" s="107" t="s">
        <v>11100</v>
      </c>
      <c r="I2964" s="107" t="s">
        <v>11113</v>
      </c>
    </row>
    <row r="2965" spans="1:9" x14ac:dyDescent="0.2">
      <c r="A2965" s="107" t="s">
        <v>10492</v>
      </c>
      <c r="D2965" s="107" t="s">
        <v>11114</v>
      </c>
      <c r="E2965" s="107">
        <f t="shared" si="46"/>
        <v>30100799</v>
      </c>
      <c r="F2965" s="107" t="s">
        <v>11572</v>
      </c>
      <c r="G2965" s="107" t="s">
        <v>11028</v>
      </c>
      <c r="H2965" s="107" t="s">
        <v>11100</v>
      </c>
      <c r="I2965" s="107" t="s">
        <v>11115</v>
      </c>
    </row>
    <row r="2966" spans="1:9" x14ac:dyDescent="0.2">
      <c r="A2966" s="107" t="s">
        <v>10492</v>
      </c>
      <c r="D2966" s="107" t="s">
        <v>11116</v>
      </c>
      <c r="E2966" s="107">
        <f t="shared" si="46"/>
        <v>30100801</v>
      </c>
      <c r="F2966" s="107" t="s">
        <v>11572</v>
      </c>
      <c r="G2966" s="107" t="s">
        <v>11028</v>
      </c>
      <c r="H2966" s="107" t="s">
        <v>11117</v>
      </c>
      <c r="I2966" s="107" t="s">
        <v>11118</v>
      </c>
    </row>
    <row r="2967" spans="1:9" x14ac:dyDescent="0.2">
      <c r="A2967" s="107" t="s">
        <v>10492</v>
      </c>
      <c r="D2967" s="107" t="s">
        <v>11119</v>
      </c>
      <c r="E2967" s="107">
        <f t="shared" si="46"/>
        <v>30100802</v>
      </c>
      <c r="F2967" s="107" t="s">
        <v>11572</v>
      </c>
      <c r="G2967" s="107" t="s">
        <v>11028</v>
      </c>
      <c r="H2967" s="107" t="s">
        <v>11117</v>
      </c>
      <c r="I2967" s="107" t="s">
        <v>11120</v>
      </c>
    </row>
    <row r="2968" spans="1:9" x14ac:dyDescent="0.2">
      <c r="A2968" s="107" t="s">
        <v>10492</v>
      </c>
      <c r="D2968" s="107" t="s">
        <v>11121</v>
      </c>
      <c r="E2968" s="107">
        <f t="shared" si="46"/>
        <v>30100803</v>
      </c>
      <c r="F2968" s="107" t="s">
        <v>11572</v>
      </c>
      <c r="G2968" s="107" t="s">
        <v>11028</v>
      </c>
      <c r="H2968" s="107" t="s">
        <v>11117</v>
      </c>
      <c r="I2968" s="107" t="s">
        <v>11122</v>
      </c>
    </row>
    <row r="2969" spans="1:9" x14ac:dyDescent="0.2">
      <c r="A2969" s="107" t="s">
        <v>10492</v>
      </c>
      <c r="D2969" s="107" t="s">
        <v>11123</v>
      </c>
      <c r="E2969" s="107">
        <f t="shared" si="46"/>
        <v>30100804</v>
      </c>
      <c r="F2969" s="107" t="s">
        <v>11572</v>
      </c>
      <c r="G2969" s="107" t="s">
        <v>11028</v>
      </c>
      <c r="H2969" s="107" t="s">
        <v>11117</v>
      </c>
      <c r="I2969" s="107" t="s">
        <v>14063</v>
      </c>
    </row>
    <row r="2970" spans="1:9" x14ac:dyDescent="0.2">
      <c r="A2970" s="107" t="s">
        <v>10492</v>
      </c>
      <c r="D2970" s="107" t="s">
        <v>14064</v>
      </c>
      <c r="E2970" s="107">
        <f t="shared" si="46"/>
        <v>30100805</v>
      </c>
      <c r="F2970" s="107" t="s">
        <v>11572</v>
      </c>
      <c r="G2970" s="107" t="s">
        <v>11028</v>
      </c>
      <c r="H2970" s="107" t="s">
        <v>11117</v>
      </c>
      <c r="I2970" s="107" t="s">
        <v>14065</v>
      </c>
    </row>
    <row r="2971" spans="1:9" x14ac:dyDescent="0.2">
      <c r="A2971" s="107" t="s">
        <v>10492</v>
      </c>
      <c r="D2971" s="107" t="s">
        <v>14066</v>
      </c>
      <c r="E2971" s="107">
        <f t="shared" si="46"/>
        <v>30100899</v>
      </c>
      <c r="F2971" s="107" t="s">
        <v>11572</v>
      </c>
      <c r="G2971" s="107" t="s">
        <v>11028</v>
      </c>
      <c r="H2971" s="107" t="s">
        <v>11117</v>
      </c>
      <c r="I2971" s="107" t="s">
        <v>7791</v>
      </c>
    </row>
    <row r="2972" spans="1:9" x14ac:dyDescent="0.2">
      <c r="A2972" s="107" t="s">
        <v>10492</v>
      </c>
      <c r="D2972" s="107" t="s">
        <v>14067</v>
      </c>
      <c r="E2972" s="107">
        <f t="shared" si="46"/>
        <v>30100901</v>
      </c>
      <c r="F2972" s="107" t="s">
        <v>11572</v>
      </c>
      <c r="G2972" s="107" t="s">
        <v>11028</v>
      </c>
      <c r="H2972" s="107" t="s">
        <v>14068</v>
      </c>
      <c r="I2972" s="107" t="s">
        <v>14069</v>
      </c>
    </row>
    <row r="2973" spans="1:9" x14ac:dyDescent="0.2">
      <c r="A2973" s="107" t="s">
        <v>10492</v>
      </c>
      <c r="D2973" s="107" t="s">
        <v>14070</v>
      </c>
      <c r="E2973" s="107">
        <f t="shared" si="46"/>
        <v>30100902</v>
      </c>
      <c r="F2973" s="107" t="s">
        <v>11572</v>
      </c>
      <c r="G2973" s="107" t="s">
        <v>11028</v>
      </c>
      <c r="H2973" s="107" t="s">
        <v>14068</v>
      </c>
      <c r="I2973" s="107" t="s">
        <v>14071</v>
      </c>
    </row>
    <row r="2974" spans="1:9" x14ac:dyDescent="0.2">
      <c r="A2974" s="107" t="s">
        <v>10492</v>
      </c>
      <c r="D2974" s="107" t="s">
        <v>14072</v>
      </c>
      <c r="E2974" s="107">
        <f t="shared" si="46"/>
        <v>30100905</v>
      </c>
      <c r="F2974" s="107" t="s">
        <v>11572</v>
      </c>
      <c r="G2974" s="107" t="s">
        <v>11028</v>
      </c>
      <c r="H2974" s="107" t="s">
        <v>14068</v>
      </c>
      <c r="I2974" s="107" t="s">
        <v>14073</v>
      </c>
    </row>
    <row r="2975" spans="1:9" x14ac:dyDescent="0.2">
      <c r="A2975" s="107" t="s">
        <v>10492</v>
      </c>
      <c r="D2975" s="107" t="s">
        <v>14074</v>
      </c>
      <c r="E2975" s="107">
        <f t="shared" si="46"/>
        <v>30100906</v>
      </c>
      <c r="F2975" s="107" t="s">
        <v>11572</v>
      </c>
      <c r="G2975" s="107" t="s">
        <v>11028</v>
      </c>
      <c r="H2975" s="107" t="s">
        <v>14068</v>
      </c>
      <c r="I2975" s="107" t="s">
        <v>14075</v>
      </c>
    </row>
    <row r="2976" spans="1:9" x14ac:dyDescent="0.2">
      <c r="A2976" s="107" t="s">
        <v>10492</v>
      </c>
      <c r="D2976" s="107" t="s">
        <v>14076</v>
      </c>
      <c r="E2976" s="107">
        <f t="shared" si="46"/>
        <v>30100907</v>
      </c>
      <c r="F2976" s="107" t="s">
        <v>11572</v>
      </c>
      <c r="G2976" s="107" t="s">
        <v>11028</v>
      </c>
      <c r="H2976" s="107" t="s">
        <v>14068</v>
      </c>
      <c r="I2976" s="107" t="s">
        <v>14077</v>
      </c>
    </row>
    <row r="2977" spans="1:9" x14ac:dyDescent="0.2">
      <c r="A2977" s="107" t="s">
        <v>10492</v>
      </c>
      <c r="D2977" s="107" t="s">
        <v>14078</v>
      </c>
      <c r="E2977" s="107">
        <f t="shared" si="46"/>
        <v>30100908</v>
      </c>
      <c r="F2977" s="107" t="s">
        <v>11572</v>
      </c>
      <c r="G2977" s="107" t="s">
        <v>11028</v>
      </c>
      <c r="H2977" s="107" t="s">
        <v>14068</v>
      </c>
      <c r="I2977" s="107" t="s">
        <v>14079</v>
      </c>
    </row>
    <row r="2978" spans="1:9" x14ac:dyDescent="0.2">
      <c r="A2978" s="107" t="s">
        <v>10492</v>
      </c>
      <c r="D2978" s="107" t="s">
        <v>14080</v>
      </c>
      <c r="E2978" s="107">
        <f t="shared" si="46"/>
        <v>30100909</v>
      </c>
      <c r="F2978" s="107" t="s">
        <v>11572</v>
      </c>
      <c r="G2978" s="107" t="s">
        <v>11028</v>
      </c>
      <c r="H2978" s="107" t="s">
        <v>14068</v>
      </c>
      <c r="I2978" s="107" t="s">
        <v>14081</v>
      </c>
    </row>
    <row r="2979" spans="1:9" x14ac:dyDescent="0.2">
      <c r="A2979" s="107" t="s">
        <v>10492</v>
      </c>
      <c r="D2979" s="107" t="s">
        <v>14082</v>
      </c>
      <c r="E2979" s="107">
        <f t="shared" si="46"/>
        <v>30100910</v>
      </c>
      <c r="F2979" s="107" t="s">
        <v>11572</v>
      </c>
      <c r="G2979" s="107" t="s">
        <v>11028</v>
      </c>
      <c r="H2979" s="107" t="s">
        <v>14068</v>
      </c>
      <c r="I2979" s="107" t="s">
        <v>14083</v>
      </c>
    </row>
    <row r="2980" spans="1:9" x14ac:dyDescent="0.2">
      <c r="A2980" s="107" t="s">
        <v>10492</v>
      </c>
      <c r="D2980" s="107" t="s">
        <v>14084</v>
      </c>
      <c r="E2980" s="107">
        <f t="shared" si="46"/>
        <v>30100999</v>
      </c>
      <c r="F2980" s="107" t="s">
        <v>11572</v>
      </c>
      <c r="G2980" s="107" t="s">
        <v>11028</v>
      </c>
      <c r="H2980" s="107" t="s">
        <v>14068</v>
      </c>
      <c r="I2980" s="107" t="s">
        <v>7791</v>
      </c>
    </row>
    <row r="2981" spans="1:9" x14ac:dyDescent="0.2">
      <c r="A2981" s="107" t="s">
        <v>10492</v>
      </c>
      <c r="D2981" s="107" t="s">
        <v>14085</v>
      </c>
      <c r="E2981" s="107">
        <f t="shared" si="46"/>
        <v>30101005</v>
      </c>
      <c r="F2981" s="107" t="s">
        <v>11572</v>
      </c>
      <c r="G2981" s="107" t="s">
        <v>11028</v>
      </c>
      <c r="H2981" s="107" t="s">
        <v>14086</v>
      </c>
      <c r="I2981" s="107" t="s">
        <v>16870</v>
      </c>
    </row>
    <row r="2982" spans="1:9" x14ac:dyDescent="0.2">
      <c r="A2982" s="107" t="s">
        <v>10492</v>
      </c>
      <c r="D2982" s="107" t="s">
        <v>16871</v>
      </c>
      <c r="E2982" s="107">
        <f t="shared" si="46"/>
        <v>30101010</v>
      </c>
      <c r="F2982" s="107" t="s">
        <v>11572</v>
      </c>
      <c r="G2982" s="107" t="s">
        <v>11028</v>
      </c>
      <c r="H2982" s="107" t="s">
        <v>14086</v>
      </c>
      <c r="I2982" s="107" t="s">
        <v>16872</v>
      </c>
    </row>
    <row r="2983" spans="1:9" x14ac:dyDescent="0.2">
      <c r="A2983" s="107" t="s">
        <v>10492</v>
      </c>
      <c r="D2983" s="107" t="s">
        <v>16873</v>
      </c>
      <c r="E2983" s="107">
        <f t="shared" si="46"/>
        <v>30101011</v>
      </c>
      <c r="F2983" s="107" t="s">
        <v>11572</v>
      </c>
      <c r="G2983" s="107" t="s">
        <v>11028</v>
      </c>
      <c r="H2983" s="107" t="s">
        <v>14086</v>
      </c>
      <c r="I2983" s="107" t="s">
        <v>16874</v>
      </c>
    </row>
    <row r="2984" spans="1:9" x14ac:dyDescent="0.2">
      <c r="A2984" s="107" t="s">
        <v>10492</v>
      </c>
      <c r="D2984" s="107" t="s">
        <v>16875</v>
      </c>
      <c r="E2984" s="107">
        <f t="shared" si="46"/>
        <v>30101012</v>
      </c>
      <c r="F2984" s="107" t="s">
        <v>11572</v>
      </c>
      <c r="G2984" s="107" t="s">
        <v>11028</v>
      </c>
      <c r="H2984" s="107" t="s">
        <v>14086</v>
      </c>
      <c r="I2984" s="107" t="s">
        <v>16876</v>
      </c>
    </row>
    <row r="2985" spans="1:9" x14ac:dyDescent="0.2">
      <c r="A2985" s="107" t="s">
        <v>10492</v>
      </c>
      <c r="D2985" s="107" t="s">
        <v>16877</v>
      </c>
      <c r="E2985" s="107">
        <f t="shared" si="46"/>
        <v>30101013</v>
      </c>
      <c r="F2985" s="107" t="s">
        <v>11572</v>
      </c>
      <c r="G2985" s="107" t="s">
        <v>11028</v>
      </c>
      <c r="H2985" s="107" t="s">
        <v>14086</v>
      </c>
      <c r="I2985" s="107" t="s">
        <v>16878</v>
      </c>
    </row>
    <row r="2986" spans="1:9" x14ac:dyDescent="0.2">
      <c r="A2986" s="107" t="s">
        <v>10492</v>
      </c>
      <c r="D2986" s="107" t="s">
        <v>16879</v>
      </c>
      <c r="E2986" s="107">
        <f t="shared" si="46"/>
        <v>30101014</v>
      </c>
      <c r="F2986" s="107" t="s">
        <v>11572</v>
      </c>
      <c r="G2986" s="107" t="s">
        <v>11028</v>
      </c>
      <c r="H2986" s="107" t="s">
        <v>14086</v>
      </c>
      <c r="I2986" s="107" t="s">
        <v>16880</v>
      </c>
    </row>
    <row r="2987" spans="1:9" x14ac:dyDescent="0.2">
      <c r="A2987" s="107" t="s">
        <v>10492</v>
      </c>
      <c r="D2987" s="107" t="s">
        <v>16881</v>
      </c>
      <c r="E2987" s="107">
        <f t="shared" si="46"/>
        <v>30101015</v>
      </c>
      <c r="F2987" s="107" t="s">
        <v>11572</v>
      </c>
      <c r="G2987" s="107" t="s">
        <v>11028</v>
      </c>
      <c r="H2987" s="107" t="s">
        <v>14086</v>
      </c>
      <c r="I2987" s="107" t="s">
        <v>16882</v>
      </c>
    </row>
    <row r="2988" spans="1:9" x14ac:dyDescent="0.2">
      <c r="A2988" s="107" t="s">
        <v>10492</v>
      </c>
      <c r="D2988" s="107" t="s">
        <v>16883</v>
      </c>
      <c r="E2988" s="107">
        <f t="shared" si="46"/>
        <v>30101021</v>
      </c>
      <c r="F2988" s="107" t="s">
        <v>11572</v>
      </c>
      <c r="G2988" s="107" t="s">
        <v>11028</v>
      </c>
      <c r="H2988" s="107" t="s">
        <v>14086</v>
      </c>
      <c r="I2988" s="107" t="s">
        <v>16884</v>
      </c>
    </row>
    <row r="2989" spans="1:9" x14ac:dyDescent="0.2">
      <c r="A2989" s="107" t="s">
        <v>10492</v>
      </c>
      <c r="D2989" s="107" t="s">
        <v>16885</v>
      </c>
      <c r="E2989" s="107">
        <f t="shared" si="46"/>
        <v>30101022</v>
      </c>
      <c r="F2989" s="107" t="s">
        <v>11572</v>
      </c>
      <c r="G2989" s="107" t="s">
        <v>11028</v>
      </c>
      <c r="H2989" s="107" t="s">
        <v>14086</v>
      </c>
      <c r="I2989" s="107" t="s">
        <v>16886</v>
      </c>
    </row>
    <row r="2990" spans="1:9" x14ac:dyDescent="0.2">
      <c r="A2990" s="107" t="s">
        <v>10492</v>
      </c>
      <c r="D2990" s="107" t="s">
        <v>16887</v>
      </c>
      <c r="E2990" s="107">
        <f t="shared" si="46"/>
        <v>30101023</v>
      </c>
      <c r="F2990" s="107" t="s">
        <v>11572</v>
      </c>
      <c r="G2990" s="107" t="s">
        <v>11028</v>
      </c>
      <c r="H2990" s="107" t="s">
        <v>14086</v>
      </c>
      <c r="I2990" s="107" t="s">
        <v>16888</v>
      </c>
    </row>
    <row r="2991" spans="1:9" x14ac:dyDescent="0.2">
      <c r="A2991" s="107" t="s">
        <v>10492</v>
      </c>
      <c r="D2991" s="107" t="s">
        <v>16889</v>
      </c>
      <c r="E2991" s="107">
        <f t="shared" si="46"/>
        <v>30101025</v>
      </c>
      <c r="F2991" s="107" t="s">
        <v>11572</v>
      </c>
      <c r="G2991" s="107" t="s">
        <v>11028</v>
      </c>
      <c r="H2991" s="107" t="s">
        <v>14086</v>
      </c>
      <c r="I2991" s="107" t="s">
        <v>16890</v>
      </c>
    </row>
    <row r="2992" spans="1:9" x14ac:dyDescent="0.2">
      <c r="A2992" s="107" t="s">
        <v>10492</v>
      </c>
      <c r="D2992" s="107" t="s">
        <v>16891</v>
      </c>
      <c r="E2992" s="107">
        <f t="shared" si="46"/>
        <v>30101026</v>
      </c>
      <c r="F2992" s="107" t="s">
        <v>11572</v>
      </c>
      <c r="G2992" s="107" t="s">
        <v>11028</v>
      </c>
      <c r="H2992" s="107" t="s">
        <v>14086</v>
      </c>
      <c r="I2992" s="107" t="s">
        <v>16892</v>
      </c>
    </row>
    <row r="2993" spans="1:9" x14ac:dyDescent="0.2">
      <c r="A2993" s="107" t="s">
        <v>10492</v>
      </c>
      <c r="D2993" s="107" t="s">
        <v>16893</v>
      </c>
      <c r="E2993" s="107">
        <f t="shared" si="46"/>
        <v>30101027</v>
      </c>
      <c r="F2993" s="107" t="s">
        <v>11572</v>
      </c>
      <c r="G2993" s="107" t="s">
        <v>11028</v>
      </c>
      <c r="H2993" s="107" t="s">
        <v>14086</v>
      </c>
      <c r="I2993" s="107" t="s">
        <v>16894</v>
      </c>
    </row>
    <row r="2994" spans="1:9" x14ac:dyDescent="0.2">
      <c r="A2994" s="107" t="s">
        <v>10492</v>
      </c>
      <c r="D2994" s="107" t="s">
        <v>16895</v>
      </c>
      <c r="E2994" s="107">
        <f t="shared" si="46"/>
        <v>30101028</v>
      </c>
      <c r="F2994" s="107" t="s">
        <v>11572</v>
      </c>
      <c r="G2994" s="107" t="s">
        <v>11028</v>
      </c>
      <c r="H2994" s="107" t="s">
        <v>14086</v>
      </c>
      <c r="I2994" s="107" t="s">
        <v>16896</v>
      </c>
    </row>
    <row r="2995" spans="1:9" x14ac:dyDescent="0.2">
      <c r="A2995" s="107" t="s">
        <v>10492</v>
      </c>
      <c r="D2995" s="107" t="s">
        <v>16897</v>
      </c>
      <c r="E2995" s="107">
        <f t="shared" si="46"/>
        <v>30101030</v>
      </c>
      <c r="F2995" s="107" t="s">
        <v>11572</v>
      </c>
      <c r="G2995" s="107" t="s">
        <v>11028</v>
      </c>
      <c r="H2995" s="107" t="s">
        <v>14086</v>
      </c>
      <c r="I2995" s="107" t="s">
        <v>16898</v>
      </c>
    </row>
    <row r="2996" spans="1:9" x14ac:dyDescent="0.2">
      <c r="A2996" s="107" t="s">
        <v>10492</v>
      </c>
      <c r="D2996" s="107" t="s">
        <v>16899</v>
      </c>
      <c r="E2996" s="107">
        <f t="shared" si="46"/>
        <v>30101033</v>
      </c>
      <c r="F2996" s="107" t="s">
        <v>11572</v>
      </c>
      <c r="G2996" s="107" t="s">
        <v>11028</v>
      </c>
      <c r="H2996" s="107" t="s">
        <v>14086</v>
      </c>
      <c r="I2996" s="107" t="s">
        <v>14165</v>
      </c>
    </row>
    <row r="2997" spans="1:9" x14ac:dyDescent="0.2">
      <c r="A2997" s="107" t="s">
        <v>10492</v>
      </c>
      <c r="D2997" s="107" t="s">
        <v>14166</v>
      </c>
      <c r="E2997" s="107">
        <f t="shared" si="46"/>
        <v>30101034</v>
      </c>
      <c r="F2997" s="107" t="s">
        <v>11572</v>
      </c>
      <c r="G2997" s="107" t="s">
        <v>11028</v>
      </c>
      <c r="H2997" s="107" t="s">
        <v>14086</v>
      </c>
      <c r="I2997" s="107" t="s">
        <v>14167</v>
      </c>
    </row>
    <row r="2998" spans="1:9" x14ac:dyDescent="0.2">
      <c r="A2998" s="107" t="s">
        <v>10492</v>
      </c>
      <c r="D2998" s="107" t="s">
        <v>14168</v>
      </c>
      <c r="E2998" s="107">
        <f t="shared" si="46"/>
        <v>30101035</v>
      </c>
      <c r="F2998" s="107" t="s">
        <v>11572</v>
      </c>
      <c r="G2998" s="107" t="s">
        <v>11028</v>
      </c>
      <c r="H2998" s="107" t="s">
        <v>14086</v>
      </c>
      <c r="I2998" s="107" t="s">
        <v>14169</v>
      </c>
    </row>
    <row r="2999" spans="1:9" x14ac:dyDescent="0.2">
      <c r="A2999" s="107" t="s">
        <v>10492</v>
      </c>
      <c r="D2999" s="107" t="s">
        <v>14170</v>
      </c>
      <c r="E2999" s="107">
        <f t="shared" si="46"/>
        <v>30101036</v>
      </c>
      <c r="F2999" s="107" t="s">
        <v>11572</v>
      </c>
      <c r="G2999" s="107" t="s">
        <v>11028</v>
      </c>
      <c r="H2999" s="107" t="s">
        <v>14086</v>
      </c>
      <c r="I2999" s="107" t="s">
        <v>14171</v>
      </c>
    </row>
    <row r="3000" spans="1:9" x14ac:dyDescent="0.2">
      <c r="A3000" s="107" t="s">
        <v>10492</v>
      </c>
      <c r="D3000" s="107" t="s">
        <v>14172</v>
      </c>
      <c r="E3000" s="107">
        <f t="shared" si="46"/>
        <v>30101037</v>
      </c>
      <c r="F3000" s="107" t="s">
        <v>11572</v>
      </c>
      <c r="G3000" s="107" t="s">
        <v>11028</v>
      </c>
      <c r="H3000" s="107" t="s">
        <v>14086</v>
      </c>
      <c r="I3000" s="107" t="s">
        <v>14173</v>
      </c>
    </row>
    <row r="3001" spans="1:9" x14ac:dyDescent="0.2">
      <c r="A3001" s="107" t="s">
        <v>10492</v>
      </c>
      <c r="D3001" s="107" t="s">
        <v>14174</v>
      </c>
      <c r="E3001" s="107">
        <f t="shared" si="46"/>
        <v>30101040</v>
      </c>
      <c r="F3001" s="107" t="s">
        <v>11572</v>
      </c>
      <c r="G3001" s="107" t="s">
        <v>11028</v>
      </c>
      <c r="H3001" s="107" t="s">
        <v>14086</v>
      </c>
      <c r="I3001" s="107" t="s">
        <v>14175</v>
      </c>
    </row>
    <row r="3002" spans="1:9" x14ac:dyDescent="0.2">
      <c r="A3002" s="107" t="s">
        <v>10492</v>
      </c>
      <c r="D3002" s="107" t="s">
        <v>14176</v>
      </c>
      <c r="E3002" s="107">
        <f t="shared" si="46"/>
        <v>30101045</v>
      </c>
      <c r="F3002" s="107" t="s">
        <v>11572</v>
      </c>
      <c r="G3002" s="107" t="s">
        <v>11028</v>
      </c>
      <c r="H3002" s="107" t="s">
        <v>14086</v>
      </c>
      <c r="I3002" s="107" t="s">
        <v>14177</v>
      </c>
    </row>
    <row r="3003" spans="1:9" x14ac:dyDescent="0.2">
      <c r="A3003" s="107" t="s">
        <v>10492</v>
      </c>
      <c r="D3003" s="107" t="s">
        <v>14178</v>
      </c>
      <c r="E3003" s="107">
        <f t="shared" si="46"/>
        <v>30101046</v>
      </c>
      <c r="F3003" s="107" t="s">
        <v>11572</v>
      </c>
      <c r="G3003" s="107" t="s">
        <v>11028</v>
      </c>
      <c r="H3003" s="107" t="s">
        <v>14086</v>
      </c>
      <c r="I3003" s="107" t="s">
        <v>14179</v>
      </c>
    </row>
    <row r="3004" spans="1:9" x14ac:dyDescent="0.2">
      <c r="A3004" s="107" t="s">
        <v>10492</v>
      </c>
      <c r="D3004" s="107" t="s">
        <v>14180</v>
      </c>
      <c r="E3004" s="107">
        <f t="shared" si="46"/>
        <v>30101047</v>
      </c>
      <c r="F3004" s="107" t="s">
        <v>11572</v>
      </c>
      <c r="G3004" s="107" t="s">
        <v>11028</v>
      </c>
      <c r="H3004" s="107" t="s">
        <v>14086</v>
      </c>
      <c r="I3004" s="107" t="s">
        <v>14181</v>
      </c>
    </row>
    <row r="3005" spans="1:9" x14ac:dyDescent="0.2">
      <c r="A3005" s="107" t="s">
        <v>10492</v>
      </c>
      <c r="D3005" s="107" t="s">
        <v>14182</v>
      </c>
      <c r="E3005" s="107">
        <f t="shared" si="46"/>
        <v>30101050</v>
      </c>
      <c r="F3005" s="107" t="s">
        <v>11572</v>
      </c>
      <c r="G3005" s="107" t="s">
        <v>11028</v>
      </c>
      <c r="H3005" s="107" t="s">
        <v>14086</v>
      </c>
      <c r="I3005" s="107" t="s">
        <v>14183</v>
      </c>
    </row>
    <row r="3006" spans="1:9" x14ac:dyDescent="0.2">
      <c r="A3006" s="107" t="s">
        <v>10492</v>
      </c>
      <c r="D3006" s="107" t="s">
        <v>14184</v>
      </c>
      <c r="E3006" s="107">
        <f t="shared" si="46"/>
        <v>30101051</v>
      </c>
      <c r="F3006" s="107" t="s">
        <v>11572</v>
      </c>
      <c r="G3006" s="107" t="s">
        <v>11028</v>
      </c>
      <c r="H3006" s="107" t="s">
        <v>14086</v>
      </c>
      <c r="I3006" s="107" t="s">
        <v>14185</v>
      </c>
    </row>
    <row r="3007" spans="1:9" x14ac:dyDescent="0.2">
      <c r="A3007" s="107" t="s">
        <v>10492</v>
      </c>
      <c r="D3007" s="107" t="s">
        <v>14186</v>
      </c>
      <c r="E3007" s="107">
        <f t="shared" si="46"/>
        <v>30101052</v>
      </c>
      <c r="F3007" s="107" t="s">
        <v>11572</v>
      </c>
      <c r="G3007" s="107" t="s">
        <v>11028</v>
      </c>
      <c r="H3007" s="107" t="s">
        <v>14086</v>
      </c>
      <c r="I3007" s="107" t="s">
        <v>14187</v>
      </c>
    </row>
    <row r="3008" spans="1:9" x14ac:dyDescent="0.2">
      <c r="A3008" s="107" t="s">
        <v>10492</v>
      </c>
      <c r="D3008" s="107" t="s">
        <v>14188</v>
      </c>
      <c r="E3008" s="107">
        <f t="shared" si="46"/>
        <v>30101053</v>
      </c>
      <c r="F3008" s="107" t="s">
        <v>11572</v>
      </c>
      <c r="G3008" s="107" t="s">
        <v>11028</v>
      </c>
      <c r="H3008" s="107" t="s">
        <v>14086</v>
      </c>
      <c r="I3008" s="107" t="s">
        <v>14189</v>
      </c>
    </row>
    <row r="3009" spans="1:9" x14ac:dyDescent="0.2">
      <c r="A3009" s="107" t="s">
        <v>10492</v>
      </c>
      <c r="D3009" s="107" t="s">
        <v>14190</v>
      </c>
      <c r="E3009" s="107">
        <f t="shared" si="46"/>
        <v>30101054</v>
      </c>
      <c r="F3009" s="107" t="s">
        <v>11572</v>
      </c>
      <c r="G3009" s="107" t="s">
        <v>11028</v>
      </c>
      <c r="H3009" s="107" t="s">
        <v>14086</v>
      </c>
      <c r="I3009" s="107" t="s">
        <v>14191</v>
      </c>
    </row>
    <row r="3010" spans="1:9" x14ac:dyDescent="0.2">
      <c r="A3010" s="107" t="s">
        <v>10492</v>
      </c>
      <c r="D3010" s="107" t="s">
        <v>14192</v>
      </c>
      <c r="E3010" s="107">
        <f t="shared" ref="E3010:E3073" si="47">VALUE(D3010)</f>
        <v>30101055</v>
      </c>
      <c r="F3010" s="107" t="s">
        <v>11572</v>
      </c>
      <c r="G3010" s="107" t="s">
        <v>11028</v>
      </c>
      <c r="H3010" s="107" t="s">
        <v>14086</v>
      </c>
      <c r="I3010" s="107" t="s">
        <v>14193</v>
      </c>
    </row>
    <row r="3011" spans="1:9" x14ac:dyDescent="0.2">
      <c r="A3011" s="107" t="s">
        <v>10492</v>
      </c>
      <c r="D3011" s="107" t="s">
        <v>14194</v>
      </c>
      <c r="E3011" s="107">
        <f t="shared" si="47"/>
        <v>30101061</v>
      </c>
      <c r="F3011" s="107" t="s">
        <v>11572</v>
      </c>
      <c r="G3011" s="107" t="s">
        <v>11028</v>
      </c>
      <c r="H3011" s="107" t="s">
        <v>14086</v>
      </c>
      <c r="I3011" s="107" t="s">
        <v>14195</v>
      </c>
    </row>
    <row r="3012" spans="1:9" x14ac:dyDescent="0.2">
      <c r="A3012" s="107" t="s">
        <v>10492</v>
      </c>
      <c r="D3012" s="107" t="s">
        <v>14196</v>
      </c>
      <c r="E3012" s="107">
        <f t="shared" si="47"/>
        <v>30101062</v>
      </c>
      <c r="F3012" s="107" t="s">
        <v>11572</v>
      </c>
      <c r="G3012" s="107" t="s">
        <v>11028</v>
      </c>
      <c r="H3012" s="107" t="s">
        <v>14086</v>
      </c>
      <c r="I3012" s="107" t="s">
        <v>14197</v>
      </c>
    </row>
    <row r="3013" spans="1:9" x14ac:dyDescent="0.2">
      <c r="A3013" s="107" t="s">
        <v>10492</v>
      </c>
      <c r="D3013" s="107" t="s">
        <v>14198</v>
      </c>
      <c r="E3013" s="107">
        <f t="shared" si="47"/>
        <v>30101063</v>
      </c>
      <c r="F3013" s="107" t="s">
        <v>11572</v>
      </c>
      <c r="G3013" s="107" t="s">
        <v>11028</v>
      </c>
      <c r="H3013" s="107" t="s">
        <v>14086</v>
      </c>
      <c r="I3013" s="107" t="s">
        <v>14199</v>
      </c>
    </row>
    <row r="3014" spans="1:9" x14ac:dyDescent="0.2">
      <c r="A3014" s="107" t="s">
        <v>10492</v>
      </c>
      <c r="D3014" s="107" t="s">
        <v>14200</v>
      </c>
      <c r="E3014" s="107">
        <f t="shared" si="47"/>
        <v>30101064</v>
      </c>
      <c r="F3014" s="107" t="s">
        <v>11572</v>
      </c>
      <c r="G3014" s="107" t="s">
        <v>11028</v>
      </c>
      <c r="H3014" s="107" t="s">
        <v>14086</v>
      </c>
      <c r="I3014" s="107" t="s">
        <v>14201</v>
      </c>
    </row>
    <row r="3015" spans="1:9" x14ac:dyDescent="0.2">
      <c r="A3015" s="107" t="s">
        <v>10492</v>
      </c>
      <c r="D3015" s="107" t="s">
        <v>14202</v>
      </c>
      <c r="E3015" s="107">
        <f t="shared" si="47"/>
        <v>30101073</v>
      </c>
      <c r="F3015" s="107" t="s">
        <v>11572</v>
      </c>
      <c r="G3015" s="107" t="s">
        <v>11028</v>
      </c>
      <c r="H3015" s="107" t="s">
        <v>14086</v>
      </c>
      <c r="I3015" s="107" t="s">
        <v>14203</v>
      </c>
    </row>
    <row r="3016" spans="1:9" x14ac:dyDescent="0.2">
      <c r="A3016" s="107" t="s">
        <v>10492</v>
      </c>
      <c r="D3016" s="107" t="s">
        <v>14204</v>
      </c>
      <c r="E3016" s="107">
        <f t="shared" si="47"/>
        <v>30101074</v>
      </c>
      <c r="F3016" s="107" t="s">
        <v>11572</v>
      </c>
      <c r="G3016" s="107" t="s">
        <v>11028</v>
      </c>
      <c r="H3016" s="107" t="s">
        <v>14086</v>
      </c>
      <c r="I3016" s="107" t="s">
        <v>14205</v>
      </c>
    </row>
    <row r="3017" spans="1:9" x14ac:dyDescent="0.2">
      <c r="A3017" s="107" t="s">
        <v>10492</v>
      </c>
      <c r="D3017" s="107" t="s">
        <v>14206</v>
      </c>
      <c r="E3017" s="107">
        <f t="shared" si="47"/>
        <v>30101075</v>
      </c>
      <c r="F3017" s="107" t="s">
        <v>11572</v>
      </c>
      <c r="G3017" s="107" t="s">
        <v>11028</v>
      </c>
      <c r="H3017" s="107" t="s">
        <v>14086</v>
      </c>
      <c r="I3017" s="107" t="s">
        <v>14207</v>
      </c>
    </row>
    <row r="3018" spans="1:9" x14ac:dyDescent="0.2">
      <c r="A3018" s="107" t="s">
        <v>10492</v>
      </c>
      <c r="D3018" s="107" t="s">
        <v>14208</v>
      </c>
      <c r="E3018" s="107">
        <f t="shared" si="47"/>
        <v>30101076</v>
      </c>
      <c r="F3018" s="107" t="s">
        <v>11572</v>
      </c>
      <c r="G3018" s="107" t="s">
        <v>11028</v>
      </c>
      <c r="H3018" s="107" t="s">
        <v>14086</v>
      </c>
      <c r="I3018" s="107" t="s">
        <v>14209</v>
      </c>
    </row>
    <row r="3019" spans="1:9" x14ac:dyDescent="0.2">
      <c r="A3019" s="107" t="s">
        <v>10492</v>
      </c>
      <c r="D3019" s="107" t="s">
        <v>14210</v>
      </c>
      <c r="E3019" s="107">
        <f t="shared" si="47"/>
        <v>30101077</v>
      </c>
      <c r="F3019" s="107" t="s">
        <v>11572</v>
      </c>
      <c r="G3019" s="107" t="s">
        <v>11028</v>
      </c>
      <c r="H3019" s="107" t="s">
        <v>14086</v>
      </c>
      <c r="I3019" s="107" t="s">
        <v>14211</v>
      </c>
    </row>
    <row r="3020" spans="1:9" x14ac:dyDescent="0.2">
      <c r="A3020" s="107" t="s">
        <v>10492</v>
      </c>
      <c r="D3020" s="107" t="s">
        <v>14212</v>
      </c>
      <c r="E3020" s="107">
        <f t="shared" si="47"/>
        <v>30101080</v>
      </c>
      <c r="F3020" s="107" t="s">
        <v>11572</v>
      </c>
      <c r="G3020" s="107" t="s">
        <v>11028</v>
      </c>
      <c r="H3020" s="107" t="s">
        <v>14086</v>
      </c>
      <c r="I3020" s="107" t="s">
        <v>14213</v>
      </c>
    </row>
    <row r="3021" spans="1:9" x14ac:dyDescent="0.2">
      <c r="A3021" s="107" t="s">
        <v>10492</v>
      </c>
      <c r="D3021" s="107" t="s">
        <v>14214</v>
      </c>
      <c r="E3021" s="107">
        <f t="shared" si="47"/>
        <v>30101085</v>
      </c>
      <c r="F3021" s="107" t="s">
        <v>11572</v>
      </c>
      <c r="G3021" s="107" t="s">
        <v>11028</v>
      </c>
      <c r="H3021" s="107" t="s">
        <v>14086</v>
      </c>
      <c r="I3021" s="107" t="s">
        <v>14215</v>
      </c>
    </row>
    <row r="3022" spans="1:9" x14ac:dyDescent="0.2">
      <c r="A3022" s="107" t="s">
        <v>10492</v>
      </c>
      <c r="D3022" s="107" t="s">
        <v>14216</v>
      </c>
      <c r="E3022" s="107">
        <f t="shared" si="47"/>
        <v>30101086</v>
      </c>
      <c r="F3022" s="107" t="s">
        <v>11572</v>
      </c>
      <c r="G3022" s="107" t="s">
        <v>11028</v>
      </c>
      <c r="H3022" s="107" t="s">
        <v>14086</v>
      </c>
      <c r="I3022" s="107" t="s">
        <v>14217</v>
      </c>
    </row>
    <row r="3023" spans="1:9" x14ac:dyDescent="0.2">
      <c r="A3023" s="107" t="s">
        <v>10492</v>
      </c>
      <c r="D3023" s="107" t="s">
        <v>14218</v>
      </c>
      <c r="E3023" s="107">
        <f t="shared" si="47"/>
        <v>30101087</v>
      </c>
      <c r="F3023" s="107" t="s">
        <v>11572</v>
      </c>
      <c r="G3023" s="107" t="s">
        <v>11028</v>
      </c>
      <c r="H3023" s="107" t="s">
        <v>14086</v>
      </c>
      <c r="I3023" s="107" t="s">
        <v>14219</v>
      </c>
    </row>
    <row r="3024" spans="1:9" x14ac:dyDescent="0.2">
      <c r="A3024" s="107" t="s">
        <v>10492</v>
      </c>
      <c r="D3024" s="107" t="s">
        <v>14220</v>
      </c>
      <c r="E3024" s="107">
        <f t="shared" si="47"/>
        <v>30101099</v>
      </c>
      <c r="F3024" s="107" t="s">
        <v>11572</v>
      </c>
      <c r="G3024" s="107" t="s">
        <v>11028</v>
      </c>
      <c r="H3024" s="107" t="s">
        <v>14086</v>
      </c>
      <c r="I3024" s="107" t="s">
        <v>7791</v>
      </c>
    </row>
    <row r="3025" spans="1:9" x14ac:dyDescent="0.2">
      <c r="A3025" s="107" t="s">
        <v>10492</v>
      </c>
      <c r="D3025" s="107" t="s">
        <v>14221</v>
      </c>
      <c r="E3025" s="107">
        <f t="shared" si="47"/>
        <v>30101101</v>
      </c>
      <c r="F3025" s="107" t="s">
        <v>11572</v>
      </c>
      <c r="G3025" s="107" t="s">
        <v>11028</v>
      </c>
      <c r="H3025" s="107" t="s">
        <v>15066</v>
      </c>
      <c r="I3025" s="107" t="s">
        <v>14222</v>
      </c>
    </row>
    <row r="3026" spans="1:9" x14ac:dyDescent="0.2">
      <c r="A3026" s="107" t="s">
        <v>10492</v>
      </c>
      <c r="D3026" s="107" t="s">
        <v>14223</v>
      </c>
      <c r="E3026" s="107">
        <f t="shared" si="47"/>
        <v>30101198</v>
      </c>
      <c r="F3026" s="107" t="s">
        <v>11572</v>
      </c>
      <c r="G3026" s="107" t="s">
        <v>11028</v>
      </c>
      <c r="H3026" s="107" t="s">
        <v>15066</v>
      </c>
      <c r="I3026" s="107" t="s">
        <v>14224</v>
      </c>
    </row>
    <row r="3027" spans="1:9" x14ac:dyDescent="0.2">
      <c r="A3027" s="107" t="s">
        <v>10492</v>
      </c>
      <c r="D3027" s="107" t="s">
        <v>14225</v>
      </c>
      <c r="E3027" s="107">
        <f t="shared" si="47"/>
        <v>30101199</v>
      </c>
      <c r="F3027" s="107" t="s">
        <v>11572</v>
      </c>
      <c r="G3027" s="107" t="s">
        <v>11028</v>
      </c>
      <c r="H3027" s="107" t="s">
        <v>15066</v>
      </c>
      <c r="I3027" s="107" t="s">
        <v>7791</v>
      </c>
    </row>
    <row r="3028" spans="1:9" x14ac:dyDescent="0.2">
      <c r="A3028" s="107" t="s">
        <v>10492</v>
      </c>
      <c r="D3028" s="107" t="s">
        <v>14226</v>
      </c>
      <c r="E3028" s="107">
        <f t="shared" si="47"/>
        <v>30101202</v>
      </c>
      <c r="F3028" s="107" t="s">
        <v>11572</v>
      </c>
      <c r="G3028" s="107" t="s">
        <v>11028</v>
      </c>
      <c r="H3028" s="107" t="s">
        <v>14227</v>
      </c>
      <c r="I3028" s="107" t="s">
        <v>14228</v>
      </c>
    </row>
    <row r="3029" spans="1:9" x14ac:dyDescent="0.2">
      <c r="A3029" s="107" t="s">
        <v>10492</v>
      </c>
      <c r="D3029" s="107" t="s">
        <v>14229</v>
      </c>
      <c r="E3029" s="107">
        <f t="shared" si="47"/>
        <v>30101203</v>
      </c>
      <c r="F3029" s="107" t="s">
        <v>11572</v>
      </c>
      <c r="G3029" s="107" t="s">
        <v>11028</v>
      </c>
      <c r="H3029" s="107" t="s">
        <v>14227</v>
      </c>
      <c r="I3029" s="107" t="s">
        <v>14230</v>
      </c>
    </row>
    <row r="3030" spans="1:9" x14ac:dyDescent="0.2">
      <c r="A3030" s="107" t="s">
        <v>10492</v>
      </c>
      <c r="D3030" s="107" t="s">
        <v>14231</v>
      </c>
      <c r="E3030" s="107">
        <f t="shared" si="47"/>
        <v>30101204</v>
      </c>
      <c r="F3030" s="107" t="s">
        <v>11572</v>
      </c>
      <c r="G3030" s="107" t="s">
        <v>11028</v>
      </c>
      <c r="H3030" s="107" t="s">
        <v>14227</v>
      </c>
      <c r="I3030" s="107" t="s">
        <v>14232</v>
      </c>
    </row>
    <row r="3031" spans="1:9" x14ac:dyDescent="0.2">
      <c r="A3031" s="107" t="s">
        <v>10492</v>
      </c>
      <c r="D3031" s="107" t="s">
        <v>14233</v>
      </c>
      <c r="E3031" s="107">
        <f t="shared" si="47"/>
        <v>30101205</v>
      </c>
      <c r="F3031" s="107" t="s">
        <v>11572</v>
      </c>
      <c r="G3031" s="107" t="s">
        <v>11028</v>
      </c>
      <c r="H3031" s="107" t="s">
        <v>14227</v>
      </c>
      <c r="I3031" s="107" t="s">
        <v>14234</v>
      </c>
    </row>
    <row r="3032" spans="1:9" x14ac:dyDescent="0.2">
      <c r="A3032" s="107" t="s">
        <v>10492</v>
      </c>
      <c r="D3032" s="107" t="s">
        <v>14235</v>
      </c>
      <c r="E3032" s="107">
        <f t="shared" si="47"/>
        <v>30101206</v>
      </c>
      <c r="F3032" s="107" t="s">
        <v>11572</v>
      </c>
      <c r="G3032" s="107" t="s">
        <v>11028</v>
      </c>
      <c r="H3032" s="107" t="s">
        <v>14227</v>
      </c>
      <c r="I3032" s="107" t="s">
        <v>14236</v>
      </c>
    </row>
    <row r="3033" spans="1:9" x14ac:dyDescent="0.2">
      <c r="A3033" s="107" t="s">
        <v>10492</v>
      </c>
      <c r="D3033" s="107" t="s">
        <v>14237</v>
      </c>
      <c r="E3033" s="107">
        <f t="shared" si="47"/>
        <v>30101207</v>
      </c>
      <c r="F3033" s="107" t="s">
        <v>11572</v>
      </c>
      <c r="G3033" s="107" t="s">
        <v>11028</v>
      </c>
      <c r="H3033" s="107" t="s">
        <v>14227</v>
      </c>
      <c r="I3033" s="107" t="s">
        <v>14238</v>
      </c>
    </row>
    <row r="3034" spans="1:9" x14ac:dyDescent="0.2">
      <c r="A3034" s="107" t="s">
        <v>10492</v>
      </c>
      <c r="D3034" s="107" t="s">
        <v>14239</v>
      </c>
      <c r="E3034" s="107">
        <f t="shared" si="47"/>
        <v>30101208</v>
      </c>
      <c r="F3034" s="107" t="s">
        <v>11572</v>
      </c>
      <c r="G3034" s="107" t="s">
        <v>11028</v>
      </c>
      <c r="H3034" s="107" t="s">
        <v>14227</v>
      </c>
      <c r="I3034" s="107" t="s">
        <v>14240</v>
      </c>
    </row>
    <row r="3035" spans="1:9" x14ac:dyDescent="0.2">
      <c r="A3035" s="107" t="s">
        <v>10492</v>
      </c>
      <c r="D3035" s="107" t="s">
        <v>14241</v>
      </c>
      <c r="E3035" s="107">
        <f t="shared" si="47"/>
        <v>30101299</v>
      </c>
      <c r="F3035" s="107" t="s">
        <v>11572</v>
      </c>
      <c r="G3035" s="107" t="s">
        <v>11028</v>
      </c>
      <c r="H3035" s="107" t="s">
        <v>14227</v>
      </c>
      <c r="I3035" s="107" t="s">
        <v>7791</v>
      </c>
    </row>
    <row r="3036" spans="1:9" x14ac:dyDescent="0.2">
      <c r="A3036" s="107" t="s">
        <v>10492</v>
      </c>
      <c r="D3036" s="107" t="s">
        <v>14242</v>
      </c>
      <c r="E3036" s="107">
        <f t="shared" si="47"/>
        <v>30101301</v>
      </c>
      <c r="F3036" s="107" t="s">
        <v>11572</v>
      </c>
      <c r="G3036" s="107" t="s">
        <v>11028</v>
      </c>
      <c r="H3036" s="107" t="s">
        <v>15068</v>
      </c>
      <c r="I3036" s="107" t="s">
        <v>14243</v>
      </c>
    </row>
    <row r="3037" spans="1:9" x14ac:dyDescent="0.2">
      <c r="A3037" s="107" t="s">
        <v>10492</v>
      </c>
      <c r="D3037" s="107" t="s">
        <v>14244</v>
      </c>
      <c r="E3037" s="107">
        <f t="shared" si="47"/>
        <v>30101302</v>
      </c>
      <c r="F3037" s="107" t="s">
        <v>11572</v>
      </c>
      <c r="G3037" s="107" t="s">
        <v>11028</v>
      </c>
      <c r="H3037" s="107" t="s">
        <v>15068</v>
      </c>
      <c r="I3037" s="107" t="s">
        <v>14245</v>
      </c>
    </row>
    <row r="3038" spans="1:9" x14ac:dyDescent="0.2">
      <c r="A3038" s="107" t="s">
        <v>10492</v>
      </c>
      <c r="D3038" s="107" t="s">
        <v>14246</v>
      </c>
      <c r="E3038" s="107">
        <f t="shared" si="47"/>
        <v>30101303</v>
      </c>
      <c r="F3038" s="107" t="s">
        <v>11572</v>
      </c>
      <c r="G3038" s="107" t="s">
        <v>11028</v>
      </c>
      <c r="H3038" s="107" t="s">
        <v>15068</v>
      </c>
      <c r="I3038" s="107" t="s">
        <v>14247</v>
      </c>
    </row>
    <row r="3039" spans="1:9" x14ac:dyDescent="0.2">
      <c r="A3039" s="107" t="s">
        <v>10492</v>
      </c>
      <c r="D3039" s="107" t="s">
        <v>14248</v>
      </c>
      <c r="E3039" s="107">
        <f t="shared" si="47"/>
        <v>30101304</v>
      </c>
      <c r="F3039" s="107" t="s">
        <v>11572</v>
      </c>
      <c r="G3039" s="107" t="s">
        <v>11028</v>
      </c>
      <c r="H3039" s="107" t="s">
        <v>15068</v>
      </c>
      <c r="I3039" s="107" t="s">
        <v>14249</v>
      </c>
    </row>
    <row r="3040" spans="1:9" x14ac:dyDescent="0.2">
      <c r="A3040" s="107" t="s">
        <v>10492</v>
      </c>
      <c r="D3040" s="107" t="s">
        <v>14250</v>
      </c>
      <c r="E3040" s="107">
        <f t="shared" si="47"/>
        <v>30101399</v>
      </c>
      <c r="F3040" s="107" t="s">
        <v>11572</v>
      </c>
      <c r="G3040" s="107" t="s">
        <v>11028</v>
      </c>
      <c r="H3040" s="107" t="s">
        <v>15068</v>
      </c>
      <c r="I3040" s="107" t="s">
        <v>7791</v>
      </c>
    </row>
    <row r="3041" spans="1:9" x14ac:dyDescent="0.2">
      <c r="A3041" s="107" t="s">
        <v>10492</v>
      </c>
      <c r="D3041" s="107" t="s">
        <v>14251</v>
      </c>
      <c r="E3041" s="107">
        <f t="shared" si="47"/>
        <v>30101401</v>
      </c>
      <c r="F3041" s="107" t="s">
        <v>11572</v>
      </c>
      <c r="G3041" s="107" t="s">
        <v>11028</v>
      </c>
      <c r="H3041" s="107" t="s">
        <v>14252</v>
      </c>
      <c r="I3041" s="107" t="s">
        <v>14253</v>
      </c>
    </row>
    <row r="3042" spans="1:9" x14ac:dyDescent="0.2">
      <c r="A3042" s="107" t="s">
        <v>10492</v>
      </c>
      <c r="D3042" s="107" t="s">
        <v>16700</v>
      </c>
      <c r="E3042" s="107">
        <f t="shared" si="47"/>
        <v>30101402</v>
      </c>
      <c r="F3042" s="107" t="s">
        <v>11572</v>
      </c>
      <c r="G3042" s="107" t="s">
        <v>11028</v>
      </c>
      <c r="H3042" s="107" t="s">
        <v>14252</v>
      </c>
      <c r="I3042" s="107" t="s">
        <v>16701</v>
      </c>
    </row>
    <row r="3043" spans="1:9" x14ac:dyDescent="0.2">
      <c r="A3043" s="107" t="s">
        <v>10492</v>
      </c>
      <c r="D3043" s="107" t="s">
        <v>16702</v>
      </c>
      <c r="E3043" s="107">
        <f t="shared" si="47"/>
        <v>30101403</v>
      </c>
      <c r="F3043" s="107" t="s">
        <v>11572</v>
      </c>
      <c r="G3043" s="107" t="s">
        <v>11028</v>
      </c>
      <c r="H3043" s="107" t="s">
        <v>14252</v>
      </c>
      <c r="I3043" s="107" t="s">
        <v>16703</v>
      </c>
    </row>
    <row r="3044" spans="1:9" x14ac:dyDescent="0.2">
      <c r="A3044" s="107" t="s">
        <v>10492</v>
      </c>
      <c r="D3044" s="107" t="s">
        <v>16704</v>
      </c>
      <c r="E3044" s="107">
        <f t="shared" si="47"/>
        <v>30101404</v>
      </c>
      <c r="F3044" s="107" t="s">
        <v>11572</v>
      </c>
      <c r="G3044" s="107" t="s">
        <v>11028</v>
      </c>
      <c r="H3044" s="107" t="s">
        <v>14252</v>
      </c>
      <c r="I3044" s="107" t="s">
        <v>11031</v>
      </c>
    </row>
    <row r="3045" spans="1:9" x14ac:dyDescent="0.2">
      <c r="A3045" s="107" t="s">
        <v>10492</v>
      </c>
      <c r="D3045" s="107" t="s">
        <v>16705</v>
      </c>
      <c r="E3045" s="107">
        <f t="shared" si="47"/>
        <v>30101415</v>
      </c>
      <c r="F3045" s="107" t="s">
        <v>11572</v>
      </c>
      <c r="G3045" s="107" t="s">
        <v>11028</v>
      </c>
      <c r="H3045" s="107" t="s">
        <v>14252</v>
      </c>
      <c r="I3045" s="107" t="s">
        <v>16706</v>
      </c>
    </row>
    <row r="3046" spans="1:9" x14ac:dyDescent="0.2">
      <c r="A3046" s="107" t="s">
        <v>10492</v>
      </c>
      <c r="D3046" s="107" t="s">
        <v>16707</v>
      </c>
      <c r="E3046" s="107">
        <f t="shared" si="47"/>
        <v>30101416</v>
      </c>
      <c r="F3046" s="107" t="s">
        <v>11572</v>
      </c>
      <c r="G3046" s="107" t="s">
        <v>11028</v>
      </c>
      <c r="H3046" s="107" t="s">
        <v>14252</v>
      </c>
      <c r="I3046" s="107" t="s">
        <v>16708</v>
      </c>
    </row>
    <row r="3047" spans="1:9" x14ac:dyDescent="0.2">
      <c r="A3047" s="107" t="s">
        <v>10492</v>
      </c>
      <c r="D3047" s="107" t="s">
        <v>16709</v>
      </c>
      <c r="E3047" s="107">
        <f t="shared" si="47"/>
        <v>30101417</v>
      </c>
      <c r="F3047" s="107" t="s">
        <v>11572</v>
      </c>
      <c r="G3047" s="107" t="s">
        <v>11028</v>
      </c>
      <c r="H3047" s="107" t="s">
        <v>14252</v>
      </c>
      <c r="I3047" s="107" t="s">
        <v>16710</v>
      </c>
    </row>
    <row r="3048" spans="1:9" x14ac:dyDescent="0.2">
      <c r="A3048" s="107" t="s">
        <v>10492</v>
      </c>
      <c r="D3048" s="107" t="s">
        <v>16711</v>
      </c>
      <c r="E3048" s="107">
        <f t="shared" si="47"/>
        <v>30101418</v>
      </c>
      <c r="F3048" s="107" t="s">
        <v>11572</v>
      </c>
      <c r="G3048" s="107" t="s">
        <v>11028</v>
      </c>
      <c r="H3048" s="107" t="s">
        <v>14252</v>
      </c>
      <c r="I3048" s="107" t="s">
        <v>16712</v>
      </c>
    </row>
    <row r="3049" spans="1:9" x14ac:dyDescent="0.2">
      <c r="A3049" s="107" t="s">
        <v>10492</v>
      </c>
      <c r="D3049" s="107" t="s">
        <v>16713</v>
      </c>
      <c r="E3049" s="107">
        <f t="shared" si="47"/>
        <v>30101430</v>
      </c>
      <c r="F3049" s="107" t="s">
        <v>11572</v>
      </c>
      <c r="G3049" s="107" t="s">
        <v>11028</v>
      </c>
      <c r="H3049" s="107" t="s">
        <v>14252</v>
      </c>
      <c r="I3049" s="107" t="s">
        <v>16714</v>
      </c>
    </row>
    <row r="3050" spans="1:9" x14ac:dyDescent="0.2">
      <c r="A3050" s="107" t="s">
        <v>10492</v>
      </c>
      <c r="D3050" s="107" t="s">
        <v>16715</v>
      </c>
      <c r="E3050" s="107">
        <f t="shared" si="47"/>
        <v>30101431</v>
      </c>
      <c r="F3050" s="107" t="s">
        <v>11572</v>
      </c>
      <c r="G3050" s="107" t="s">
        <v>11028</v>
      </c>
      <c r="H3050" s="107" t="s">
        <v>14252</v>
      </c>
      <c r="I3050" s="107" t="s">
        <v>16716</v>
      </c>
    </row>
    <row r="3051" spans="1:9" x14ac:dyDescent="0.2">
      <c r="A3051" s="107" t="s">
        <v>10492</v>
      </c>
      <c r="D3051" s="107" t="s">
        <v>16717</v>
      </c>
      <c r="E3051" s="107">
        <f t="shared" si="47"/>
        <v>30101432</v>
      </c>
      <c r="F3051" s="107" t="s">
        <v>11572</v>
      </c>
      <c r="G3051" s="107" t="s">
        <v>11028</v>
      </c>
      <c r="H3051" s="107" t="s">
        <v>14252</v>
      </c>
      <c r="I3051" s="107" t="s">
        <v>16718</v>
      </c>
    </row>
    <row r="3052" spans="1:9" x14ac:dyDescent="0.2">
      <c r="A3052" s="107" t="s">
        <v>10492</v>
      </c>
      <c r="D3052" s="107" t="s">
        <v>16719</v>
      </c>
      <c r="E3052" s="107">
        <f t="shared" si="47"/>
        <v>30101433</v>
      </c>
      <c r="F3052" s="107" t="s">
        <v>11572</v>
      </c>
      <c r="G3052" s="107" t="s">
        <v>11028</v>
      </c>
      <c r="H3052" s="107" t="s">
        <v>14252</v>
      </c>
      <c r="I3052" s="107" t="s">
        <v>16720</v>
      </c>
    </row>
    <row r="3053" spans="1:9" x14ac:dyDescent="0.2">
      <c r="A3053" s="107" t="s">
        <v>10492</v>
      </c>
      <c r="D3053" s="107" t="s">
        <v>16721</v>
      </c>
      <c r="E3053" s="107">
        <f t="shared" si="47"/>
        <v>30101434</v>
      </c>
      <c r="F3053" s="107" t="s">
        <v>11572</v>
      </c>
      <c r="G3053" s="107" t="s">
        <v>11028</v>
      </c>
      <c r="H3053" s="107" t="s">
        <v>14252</v>
      </c>
      <c r="I3053" s="107" t="s">
        <v>16722</v>
      </c>
    </row>
    <row r="3054" spans="1:9" x14ac:dyDescent="0.2">
      <c r="A3054" s="107" t="s">
        <v>10492</v>
      </c>
      <c r="D3054" s="107" t="s">
        <v>16723</v>
      </c>
      <c r="E3054" s="107">
        <f t="shared" si="47"/>
        <v>30101435</v>
      </c>
      <c r="F3054" s="107" t="s">
        <v>11572</v>
      </c>
      <c r="G3054" s="107" t="s">
        <v>11028</v>
      </c>
      <c r="H3054" s="107" t="s">
        <v>14252</v>
      </c>
      <c r="I3054" s="107" t="s">
        <v>16724</v>
      </c>
    </row>
    <row r="3055" spans="1:9" x14ac:dyDescent="0.2">
      <c r="A3055" s="107" t="s">
        <v>10492</v>
      </c>
      <c r="D3055" s="107" t="s">
        <v>16725</v>
      </c>
      <c r="E3055" s="107">
        <f t="shared" si="47"/>
        <v>30101436</v>
      </c>
      <c r="F3055" s="107" t="s">
        <v>11572</v>
      </c>
      <c r="G3055" s="107" t="s">
        <v>11028</v>
      </c>
      <c r="H3055" s="107" t="s">
        <v>14252</v>
      </c>
      <c r="I3055" s="107" t="s">
        <v>16726</v>
      </c>
    </row>
    <row r="3056" spans="1:9" x14ac:dyDescent="0.2">
      <c r="A3056" s="107" t="s">
        <v>10492</v>
      </c>
      <c r="D3056" s="107" t="s">
        <v>16727</v>
      </c>
      <c r="E3056" s="107">
        <f t="shared" si="47"/>
        <v>30101437</v>
      </c>
      <c r="F3056" s="107" t="s">
        <v>11572</v>
      </c>
      <c r="G3056" s="107" t="s">
        <v>11028</v>
      </c>
      <c r="H3056" s="107" t="s">
        <v>14252</v>
      </c>
      <c r="I3056" s="107" t="s">
        <v>16728</v>
      </c>
    </row>
    <row r="3057" spans="1:9" x14ac:dyDescent="0.2">
      <c r="A3057" s="107" t="s">
        <v>10492</v>
      </c>
      <c r="D3057" s="107" t="s">
        <v>16729</v>
      </c>
      <c r="E3057" s="107">
        <f t="shared" si="47"/>
        <v>30101438</v>
      </c>
      <c r="F3057" s="107" t="s">
        <v>11572</v>
      </c>
      <c r="G3057" s="107" t="s">
        <v>11028</v>
      </c>
      <c r="H3057" s="107" t="s">
        <v>14252</v>
      </c>
      <c r="I3057" s="107" t="s">
        <v>16730</v>
      </c>
    </row>
    <row r="3058" spans="1:9" x14ac:dyDescent="0.2">
      <c r="A3058" s="107" t="s">
        <v>10492</v>
      </c>
      <c r="D3058" s="107" t="s">
        <v>16731</v>
      </c>
      <c r="E3058" s="107">
        <f t="shared" si="47"/>
        <v>30101439</v>
      </c>
      <c r="F3058" s="107" t="s">
        <v>11572</v>
      </c>
      <c r="G3058" s="107" t="s">
        <v>11028</v>
      </c>
      <c r="H3058" s="107" t="s">
        <v>14252</v>
      </c>
      <c r="I3058" s="107" t="s">
        <v>16732</v>
      </c>
    </row>
    <row r="3059" spans="1:9" x14ac:dyDescent="0.2">
      <c r="A3059" s="107" t="s">
        <v>10492</v>
      </c>
      <c r="D3059" s="107" t="s">
        <v>16733</v>
      </c>
      <c r="E3059" s="107">
        <f t="shared" si="47"/>
        <v>30101440</v>
      </c>
      <c r="F3059" s="107" t="s">
        <v>11572</v>
      </c>
      <c r="G3059" s="107" t="s">
        <v>11028</v>
      </c>
      <c r="H3059" s="107" t="s">
        <v>14252</v>
      </c>
      <c r="I3059" s="107" t="s">
        <v>16734</v>
      </c>
    </row>
    <row r="3060" spans="1:9" x14ac:dyDescent="0.2">
      <c r="A3060" s="107" t="s">
        <v>10492</v>
      </c>
      <c r="D3060" s="107" t="s">
        <v>16735</v>
      </c>
      <c r="E3060" s="107">
        <f t="shared" si="47"/>
        <v>30101441</v>
      </c>
      <c r="F3060" s="107" t="s">
        <v>11572</v>
      </c>
      <c r="G3060" s="107" t="s">
        <v>11028</v>
      </c>
      <c r="H3060" s="107" t="s">
        <v>14252</v>
      </c>
      <c r="I3060" s="107" t="s">
        <v>16736</v>
      </c>
    </row>
    <row r="3061" spans="1:9" x14ac:dyDescent="0.2">
      <c r="A3061" s="107" t="s">
        <v>10492</v>
      </c>
      <c r="D3061" s="107" t="s">
        <v>16737</v>
      </c>
      <c r="E3061" s="107">
        <f t="shared" si="47"/>
        <v>30101450</v>
      </c>
      <c r="F3061" s="107" t="s">
        <v>11572</v>
      </c>
      <c r="G3061" s="107" t="s">
        <v>11028</v>
      </c>
      <c r="H3061" s="107" t="s">
        <v>14252</v>
      </c>
      <c r="I3061" s="107" t="s">
        <v>16738</v>
      </c>
    </row>
    <row r="3062" spans="1:9" x14ac:dyDescent="0.2">
      <c r="A3062" s="107" t="s">
        <v>10492</v>
      </c>
      <c r="D3062" s="107" t="s">
        <v>11402</v>
      </c>
      <c r="E3062" s="107">
        <f t="shared" si="47"/>
        <v>30101451</v>
      </c>
      <c r="F3062" s="107" t="s">
        <v>11572</v>
      </c>
      <c r="G3062" s="107" t="s">
        <v>11028</v>
      </c>
      <c r="H3062" s="107" t="s">
        <v>14252</v>
      </c>
      <c r="I3062" s="107" t="s">
        <v>8443</v>
      </c>
    </row>
    <row r="3063" spans="1:9" x14ac:dyDescent="0.2">
      <c r="A3063" s="107" t="s">
        <v>10492</v>
      </c>
      <c r="D3063" s="107" t="s">
        <v>8444</v>
      </c>
      <c r="E3063" s="107">
        <f t="shared" si="47"/>
        <v>30101452</v>
      </c>
      <c r="F3063" s="107" t="s">
        <v>11572</v>
      </c>
      <c r="G3063" s="107" t="s">
        <v>11028</v>
      </c>
      <c r="H3063" s="107" t="s">
        <v>14252</v>
      </c>
      <c r="I3063" s="107" t="s">
        <v>8445</v>
      </c>
    </row>
    <row r="3064" spans="1:9" x14ac:dyDescent="0.2">
      <c r="A3064" s="107" t="s">
        <v>10492</v>
      </c>
      <c r="D3064" s="107" t="s">
        <v>8446</v>
      </c>
      <c r="E3064" s="107">
        <f t="shared" si="47"/>
        <v>30101453</v>
      </c>
      <c r="F3064" s="107" t="s">
        <v>11572</v>
      </c>
      <c r="G3064" s="107" t="s">
        <v>11028</v>
      </c>
      <c r="H3064" s="107" t="s">
        <v>14252</v>
      </c>
      <c r="I3064" s="107" t="s">
        <v>8447</v>
      </c>
    </row>
    <row r="3065" spans="1:9" x14ac:dyDescent="0.2">
      <c r="A3065" s="107" t="s">
        <v>10492</v>
      </c>
      <c r="D3065" s="107" t="s">
        <v>8448</v>
      </c>
      <c r="E3065" s="107">
        <f t="shared" si="47"/>
        <v>30101454</v>
      </c>
      <c r="F3065" s="107" t="s">
        <v>11572</v>
      </c>
      <c r="G3065" s="107" t="s">
        <v>11028</v>
      </c>
      <c r="H3065" s="107" t="s">
        <v>14252</v>
      </c>
      <c r="I3065" s="107" t="s">
        <v>8449</v>
      </c>
    </row>
    <row r="3066" spans="1:9" x14ac:dyDescent="0.2">
      <c r="A3066" s="107" t="s">
        <v>10492</v>
      </c>
      <c r="D3066" s="107" t="s">
        <v>8450</v>
      </c>
      <c r="E3066" s="107">
        <f t="shared" si="47"/>
        <v>30101460</v>
      </c>
      <c r="F3066" s="107" t="s">
        <v>11572</v>
      </c>
      <c r="G3066" s="107" t="s">
        <v>11028</v>
      </c>
      <c r="H3066" s="107" t="s">
        <v>14252</v>
      </c>
      <c r="I3066" s="107" t="s">
        <v>8451</v>
      </c>
    </row>
    <row r="3067" spans="1:9" x14ac:dyDescent="0.2">
      <c r="A3067" s="107" t="s">
        <v>10492</v>
      </c>
      <c r="D3067" s="107" t="s">
        <v>8452</v>
      </c>
      <c r="E3067" s="107">
        <f t="shared" si="47"/>
        <v>30101461</v>
      </c>
      <c r="F3067" s="107" t="s">
        <v>11572</v>
      </c>
      <c r="G3067" s="107" t="s">
        <v>11028</v>
      </c>
      <c r="H3067" s="107" t="s">
        <v>14252</v>
      </c>
      <c r="I3067" s="107" t="s">
        <v>8453</v>
      </c>
    </row>
    <row r="3068" spans="1:9" x14ac:dyDescent="0.2">
      <c r="A3068" s="107" t="s">
        <v>10492</v>
      </c>
      <c r="D3068" s="107" t="s">
        <v>8454</v>
      </c>
      <c r="E3068" s="107">
        <f t="shared" si="47"/>
        <v>30101462</v>
      </c>
      <c r="F3068" s="107" t="s">
        <v>11572</v>
      </c>
      <c r="G3068" s="107" t="s">
        <v>11028</v>
      </c>
      <c r="H3068" s="107" t="s">
        <v>14252</v>
      </c>
      <c r="I3068" s="107" t="s">
        <v>8455</v>
      </c>
    </row>
    <row r="3069" spans="1:9" x14ac:dyDescent="0.2">
      <c r="A3069" s="107" t="s">
        <v>10492</v>
      </c>
      <c r="D3069" s="107" t="s">
        <v>8456</v>
      </c>
      <c r="E3069" s="107">
        <f t="shared" si="47"/>
        <v>30101463</v>
      </c>
      <c r="F3069" s="107" t="s">
        <v>11572</v>
      </c>
      <c r="G3069" s="107" t="s">
        <v>11028</v>
      </c>
      <c r="H3069" s="107" t="s">
        <v>14252</v>
      </c>
      <c r="I3069" s="107" t="s">
        <v>11410</v>
      </c>
    </row>
    <row r="3070" spans="1:9" x14ac:dyDescent="0.2">
      <c r="A3070" s="107" t="s">
        <v>10492</v>
      </c>
      <c r="D3070" s="107" t="s">
        <v>11411</v>
      </c>
      <c r="E3070" s="107">
        <f t="shared" si="47"/>
        <v>30101470</v>
      </c>
      <c r="F3070" s="107" t="s">
        <v>11572</v>
      </c>
      <c r="G3070" s="107" t="s">
        <v>11028</v>
      </c>
      <c r="H3070" s="107" t="s">
        <v>14252</v>
      </c>
      <c r="I3070" s="107" t="s">
        <v>11412</v>
      </c>
    </row>
    <row r="3071" spans="1:9" x14ac:dyDescent="0.2">
      <c r="A3071" s="107" t="s">
        <v>10492</v>
      </c>
      <c r="D3071" s="107" t="s">
        <v>11413</v>
      </c>
      <c r="E3071" s="107">
        <f t="shared" si="47"/>
        <v>30101471</v>
      </c>
      <c r="F3071" s="107" t="s">
        <v>11572</v>
      </c>
      <c r="G3071" s="107" t="s">
        <v>11028</v>
      </c>
      <c r="H3071" s="107" t="s">
        <v>14252</v>
      </c>
      <c r="I3071" s="107" t="s">
        <v>11414</v>
      </c>
    </row>
    <row r="3072" spans="1:9" x14ac:dyDescent="0.2">
      <c r="A3072" s="107" t="s">
        <v>10492</v>
      </c>
      <c r="D3072" s="107" t="s">
        <v>11415</v>
      </c>
      <c r="E3072" s="107">
        <f t="shared" si="47"/>
        <v>30101472</v>
      </c>
      <c r="F3072" s="107" t="s">
        <v>11572</v>
      </c>
      <c r="G3072" s="107" t="s">
        <v>11028</v>
      </c>
      <c r="H3072" s="107" t="s">
        <v>14252</v>
      </c>
      <c r="I3072" s="107" t="s">
        <v>11416</v>
      </c>
    </row>
    <row r="3073" spans="1:9" x14ac:dyDescent="0.2">
      <c r="A3073" s="107" t="s">
        <v>10492</v>
      </c>
      <c r="D3073" s="107" t="s">
        <v>11417</v>
      </c>
      <c r="E3073" s="107">
        <f t="shared" si="47"/>
        <v>30101498</v>
      </c>
      <c r="F3073" s="107" t="s">
        <v>11572</v>
      </c>
      <c r="G3073" s="107" t="s">
        <v>11028</v>
      </c>
      <c r="H3073" s="107" t="s">
        <v>14252</v>
      </c>
      <c r="I3073" s="107" t="s">
        <v>7791</v>
      </c>
    </row>
    <row r="3074" spans="1:9" x14ac:dyDescent="0.2">
      <c r="A3074" s="107" t="s">
        <v>10492</v>
      </c>
      <c r="D3074" s="107" t="s">
        <v>11418</v>
      </c>
      <c r="E3074" s="107">
        <f t="shared" ref="E3074:E3137" si="48">VALUE(D3074)</f>
        <v>30101499</v>
      </c>
      <c r="F3074" s="107" t="s">
        <v>11572</v>
      </c>
      <c r="G3074" s="107" t="s">
        <v>11028</v>
      </c>
      <c r="H3074" s="107" t="s">
        <v>14252</v>
      </c>
      <c r="I3074" s="107" t="s">
        <v>7791</v>
      </c>
    </row>
    <row r="3075" spans="1:9" x14ac:dyDescent="0.2">
      <c r="A3075" s="107" t="s">
        <v>10492</v>
      </c>
      <c r="D3075" s="107" t="s">
        <v>11419</v>
      </c>
      <c r="E3075" s="107">
        <f t="shared" si="48"/>
        <v>30101501</v>
      </c>
      <c r="F3075" s="107" t="s">
        <v>11572</v>
      </c>
      <c r="G3075" s="107" t="s">
        <v>11028</v>
      </c>
      <c r="H3075" s="107" t="s">
        <v>11420</v>
      </c>
      <c r="I3075" s="107" t="s">
        <v>11421</v>
      </c>
    </row>
    <row r="3076" spans="1:9" x14ac:dyDescent="0.2">
      <c r="A3076" s="107" t="s">
        <v>10492</v>
      </c>
      <c r="D3076" s="107" t="s">
        <v>11422</v>
      </c>
      <c r="E3076" s="107">
        <f t="shared" si="48"/>
        <v>30101502</v>
      </c>
      <c r="F3076" s="107" t="s">
        <v>11572</v>
      </c>
      <c r="G3076" s="107" t="s">
        <v>11028</v>
      </c>
      <c r="H3076" s="107" t="s">
        <v>11420</v>
      </c>
      <c r="I3076" s="107" t="s">
        <v>11423</v>
      </c>
    </row>
    <row r="3077" spans="1:9" x14ac:dyDescent="0.2">
      <c r="A3077" s="107" t="s">
        <v>10492</v>
      </c>
      <c r="D3077" s="107" t="s">
        <v>11424</v>
      </c>
      <c r="E3077" s="107">
        <f t="shared" si="48"/>
        <v>30101503</v>
      </c>
      <c r="F3077" s="107" t="s">
        <v>11572</v>
      </c>
      <c r="G3077" s="107" t="s">
        <v>11028</v>
      </c>
      <c r="H3077" s="107" t="s">
        <v>11420</v>
      </c>
      <c r="I3077" s="107" t="s">
        <v>11425</v>
      </c>
    </row>
    <row r="3078" spans="1:9" x14ac:dyDescent="0.2">
      <c r="A3078" s="107" t="s">
        <v>10492</v>
      </c>
      <c r="D3078" s="107" t="s">
        <v>11426</v>
      </c>
      <c r="E3078" s="107">
        <f t="shared" si="48"/>
        <v>30101505</v>
      </c>
      <c r="F3078" s="107" t="s">
        <v>11572</v>
      </c>
      <c r="G3078" s="107" t="s">
        <v>11028</v>
      </c>
      <c r="H3078" s="107" t="s">
        <v>11420</v>
      </c>
      <c r="I3078" s="107" t="s">
        <v>11427</v>
      </c>
    </row>
    <row r="3079" spans="1:9" x14ac:dyDescent="0.2">
      <c r="A3079" s="107" t="s">
        <v>10492</v>
      </c>
      <c r="D3079" s="107" t="s">
        <v>11428</v>
      </c>
      <c r="E3079" s="107">
        <f t="shared" si="48"/>
        <v>30101510</v>
      </c>
      <c r="F3079" s="107" t="s">
        <v>11572</v>
      </c>
      <c r="G3079" s="107" t="s">
        <v>11028</v>
      </c>
      <c r="H3079" s="107" t="s">
        <v>11420</v>
      </c>
      <c r="I3079" s="107" t="s">
        <v>11429</v>
      </c>
    </row>
    <row r="3080" spans="1:9" x14ac:dyDescent="0.2">
      <c r="A3080" s="107" t="s">
        <v>10492</v>
      </c>
      <c r="D3080" s="107" t="s">
        <v>11430</v>
      </c>
      <c r="E3080" s="107">
        <f t="shared" si="48"/>
        <v>30101515</v>
      </c>
      <c r="F3080" s="107" t="s">
        <v>11572</v>
      </c>
      <c r="G3080" s="107" t="s">
        <v>11028</v>
      </c>
      <c r="H3080" s="107" t="s">
        <v>11420</v>
      </c>
      <c r="I3080" s="107" t="s">
        <v>11431</v>
      </c>
    </row>
    <row r="3081" spans="1:9" x14ac:dyDescent="0.2">
      <c r="A3081" s="107" t="s">
        <v>10492</v>
      </c>
      <c r="D3081" s="107" t="s">
        <v>11432</v>
      </c>
      <c r="E3081" s="107">
        <f t="shared" si="48"/>
        <v>30101520</v>
      </c>
      <c r="F3081" s="107" t="s">
        <v>11572</v>
      </c>
      <c r="G3081" s="107" t="s">
        <v>11028</v>
      </c>
      <c r="H3081" s="107" t="s">
        <v>11420</v>
      </c>
      <c r="I3081" s="107" t="s">
        <v>11433</v>
      </c>
    </row>
    <row r="3082" spans="1:9" x14ac:dyDescent="0.2">
      <c r="A3082" s="107" t="s">
        <v>10492</v>
      </c>
      <c r="D3082" s="107" t="s">
        <v>11434</v>
      </c>
      <c r="E3082" s="107">
        <f t="shared" si="48"/>
        <v>30101521</v>
      </c>
      <c r="F3082" s="107" t="s">
        <v>11572</v>
      </c>
      <c r="G3082" s="107" t="s">
        <v>11028</v>
      </c>
      <c r="H3082" s="107" t="s">
        <v>11420</v>
      </c>
      <c r="I3082" s="107" t="s">
        <v>11435</v>
      </c>
    </row>
    <row r="3083" spans="1:9" x14ac:dyDescent="0.2">
      <c r="A3083" s="107" t="s">
        <v>10492</v>
      </c>
      <c r="D3083" s="107" t="s">
        <v>11436</v>
      </c>
      <c r="E3083" s="107">
        <f t="shared" si="48"/>
        <v>30101522</v>
      </c>
      <c r="F3083" s="107" t="s">
        <v>11572</v>
      </c>
      <c r="G3083" s="107" t="s">
        <v>11028</v>
      </c>
      <c r="H3083" s="107" t="s">
        <v>11420</v>
      </c>
      <c r="I3083" s="107" t="s">
        <v>11437</v>
      </c>
    </row>
    <row r="3084" spans="1:9" x14ac:dyDescent="0.2">
      <c r="A3084" s="107" t="s">
        <v>10492</v>
      </c>
      <c r="D3084" s="107" t="s">
        <v>11438</v>
      </c>
      <c r="E3084" s="107">
        <f t="shared" si="48"/>
        <v>30101530</v>
      </c>
      <c r="F3084" s="107" t="s">
        <v>11572</v>
      </c>
      <c r="G3084" s="107" t="s">
        <v>11028</v>
      </c>
      <c r="H3084" s="107" t="s">
        <v>11420</v>
      </c>
      <c r="I3084" s="107" t="s">
        <v>11439</v>
      </c>
    </row>
    <row r="3085" spans="1:9" x14ac:dyDescent="0.2">
      <c r="A3085" s="107" t="s">
        <v>10492</v>
      </c>
      <c r="D3085" s="107" t="s">
        <v>11440</v>
      </c>
      <c r="E3085" s="107">
        <f t="shared" si="48"/>
        <v>30101540</v>
      </c>
      <c r="F3085" s="107" t="s">
        <v>11572</v>
      </c>
      <c r="G3085" s="107" t="s">
        <v>11028</v>
      </c>
      <c r="H3085" s="107" t="s">
        <v>11420</v>
      </c>
      <c r="I3085" s="107" t="s">
        <v>11441</v>
      </c>
    </row>
    <row r="3086" spans="1:9" x14ac:dyDescent="0.2">
      <c r="A3086" s="107" t="s">
        <v>10492</v>
      </c>
      <c r="D3086" s="107" t="s">
        <v>11442</v>
      </c>
      <c r="E3086" s="107">
        <f t="shared" si="48"/>
        <v>30101541</v>
      </c>
      <c r="F3086" s="107" t="s">
        <v>11572</v>
      </c>
      <c r="G3086" s="107" t="s">
        <v>11028</v>
      </c>
      <c r="H3086" s="107" t="s">
        <v>11420</v>
      </c>
      <c r="I3086" s="107" t="s">
        <v>11443</v>
      </c>
    </row>
    <row r="3087" spans="1:9" x14ac:dyDescent="0.2">
      <c r="A3087" s="107" t="s">
        <v>10492</v>
      </c>
      <c r="D3087" s="107" t="s">
        <v>11444</v>
      </c>
      <c r="E3087" s="107">
        <f t="shared" si="48"/>
        <v>30101542</v>
      </c>
      <c r="F3087" s="107" t="s">
        <v>11572</v>
      </c>
      <c r="G3087" s="107" t="s">
        <v>11028</v>
      </c>
      <c r="H3087" s="107" t="s">
        <v>11420</v>
      </c>
      <c r="I3087" s="107" t="s">
        <v>11445</v>
      </c>
    </row>
    <row r="3088" spans="1:9" x14ac:dyDescent="0.2">
      <c r="A3088" s="107" t="s">
        <v>10492</v>
      </c>
      <c r="D3088" s="107" t="s">
        <v>11446</v>
      </c>
      <c r="E3088" s="107">
        <f t="shared" si="48"/>
        <v>30101543</v>
      </c>
      <c r="F3088" s="107" t="s">
        <v>11572</v>
      </c>
      <c r="G3088" s="107" t="s">
        <v>11028</v>
      </c>
      <c r="H3088" s="107" t="s">
        <v>11420</v>
      </c>
      <c r="I3088" s="107" t="s">
        <v>11447</v>
      </c>
    </row>
    <row r="3089" spans="1:9" x14ac:dyDescent="0.2">
      <c r="A3089" s="107" t="s">
        <v>10492</v>
      </c>
      <c r="D3089" s="107" t="s">
        <v>11448</v>
      </c>
      <c r="E3089" s="107">
        <f t="shared" si="48"/>
        <v>30101550</v>
      </c>
      <c r="F3089" s="107" t="s">
        <v>11572</v>
      </c>
      <c r="G3089" s="107" t="s">
        <v>11028</v>
      </c>
      <c r="H3089" s="107" t="s">
        <v>11420</v>
      </c>
      <c r="I3089" s="107" t="s">
        <v>11449</v>
      </c>
    </row>
    <row r="3090" spans="1:9" x14ac:dyDescent="0.2">
      <c r="A3090" s="107" t="s">
        <v>10492</v>
      </c>
      <c r="D3090" s="107" t="s">
        <v>11450</v>
      </c>
      <c r="E3090" s="107">
        <f t="shared" si="48"/>
        <v>30101560</v>
      </c>
      <c r="F3090" s="107" t="s">
        <v>11572</v>
      </c>
      <c r="G3090" s="107" t="s">
        <v>11028</v>
      </c>
      <c r="H3090" s="107" t="s">
        <v>11420</v>
      </c>
      <c r="I3090" s="107" t="s">
        <v>11451</v>
      </c>
    </row>
    <row r="3091" spans="1:9" x14ac:dyDescent="0.2">
      <c r="A3091" s="107" t="s">
        <v>10492</v>
      </c>
      <c r="D3091" s="107" t="s">
        <v>11452</v>
      </c>
      <c r="E3091" s="107">
        <f t="shared" si="48"/>
        <v>30101599</v>
      </c>
      <c r="F3091" s="107" t="s">
        <v>11572</v>
      </c>
      <c r="G3091" s="107" t="s">
        <v>11028</v>
      </c>
      <c r="H3091" s="107" t="s">
        <v>11420</v>
      </c>
      <c r="I3091" s="107" t="s">
        <v>7791</v>
      </c>
    </row>
    <row r="3092" spans="1:9" x14ac:dyDescent="0.2">
      <c r="A3092" s="107" t="s">
        <v>10492</v>
      </c>
      <c r="D3092" s="107" t="s">
        <v>11453</v>
      </c>
      <c r="E3092" s="107">
        <f t="shared" si="48"/>
        <v>30101601</v>
      </c>
      <c r="F3092" s="107" t="s">
        <v>11572</v>
      </c>
      <c r="G3092" s="107" t="s">
        <v>11028</v>
      </c>
      <c r="H3092" s="107" t="s">
        <v>11454</v>
      </c>
      <c r="I3092" s="107" t="s">
        <v>11455</v>
      </c>
    </row>
    <row r="3093" spans="1:9" x14ac:dyDescent="0.2">
      <c r="A3093" s="107" t="s">
        <v>10492</v>
      </c>
      <c r="D3093" s="107" t="s">
        <v>11456</v>
      </c>
      <c r="E3093" s="107">
        <f t="shared" si="48"/>
        <v>30101602</v>
      </c>
      <c r="F3093" s="107" t="s">
        <v>11572</v>
      </c>
      <c r="G3093" s="107" t="s">
        <v>11028</v>
      </c>
      <c r="H3093" s="107" t="s">
        <v>11454</v>
      </c>
      <c r="I3093" s="107" t="s">
        <v>11457</v>
      </c>
    </row>
    <row r="3094" spans="1:9" x14ac:dyDescent="0.2">
      <c r="A3094" s="107" t="s">
        <v>10492</v>
      </c>
      <c r="D3094" s="107" t="s">
        <v>11458</v>
      </c>
      <c r="E3094" s="107">
        <f t="shared" si="48"/>
        <v>30101603</v>
      </c>
      <c r="F3094" s="107" t="s">
        <v>11572</v>
      </c>
      <c r="G3094" s="107" t="s">
        <v>11028</v>
      </c>
      <c r="H3094" s="107" t="s">
        <v>11454</v>
      </c>
      <c r="I3094" s="107" t="s">
        <v>11459</v>
      </c>
    </row>
    <row r="3095" spans="1:9" x14ac:dyDescent="0.2">
      <c r="A3095" s="107" t="s">
        <v>10492</v>
      </c>
      <c r="D3095" s="107" t="s">
        <v>11460</v>
      </c>
      <c r="E3095" s="107">
        <f t="shared" si="48"/>
        <v>30101699</v>
      </c>
      <c r="F3095" s="107" t="s">
        <v>11572</v>
      </c>
      <c r="G3095" s="107" t="s">
        <v>11028</v>
      </c>
      <c r="H3095" s="107" t="s">
        <v>11454</v>
      </c>
      <c r="I3095" s="107" t="s">
        <v>7791</v>
      </c>
    </row>
    <row r="3096" spans="1:9" x14ac:dyDescent="0.2">
      <c r="A3096" s="107" t="s">
        <v>10492</v>
      </c>
      <c r="D3096" s="107" t="s">
        <v>11461</v>
      </c>
      <c r="E3096" s="107">
        <f t="shared" si="48"/>
        <v>30101702</v>
      </c>
      <c r="F3096" s="107" t="s">
        <v>11572</v>
      </c>
      <c r="G3096" s="107" t="s">
        <v>11028</v>
      </c>
      <c r="H3096" s="107" t="s">
        <v>11462</v>
      </c>
      <c r="I3096" s="107" t="s">
        <v>11463</v>
      </c>
    </row>
    <row r="3097" spans="1:9" x14ac:dyDescent="0.2">
      <c r="A3097" s="107" t="s">
        <v>10492</v>
      </c>
      <c r="D3097" s="107" t="s">
        <v>11464</v>
      </c>
      <c r="E3097" s="107">
        <f t="shared" si="48"/>
        <v>30101703</v>
      </c>
      <c r="F3097" s="107" t="s">
        <v>11572</v>
      </c>
      <c r="G3097" s="107" t="s">
        <v>11028</v>
      </c>
      <c r="H3097" s="107" t="s">
        <v>11462</v>
      </c>
      <c r="I3097" s="107" t="s">
        <v>11465</v>
      </c>
    </row>
    <row r="3098" spans="1:9" x14ac:dyDescent="0.2">
      <c r="A3098" s="107" t="s">
        <v>10492</v>
      </c>
      <c r="D3098" s="107" t="s">
        <v>11466</v>
      </c>
      <c r="E3098" s="107">
        <f t="shared" si="48"/>
        <v>30101704</v>
      </c>
      <c r="F3098" s="107" t="s">
        <v>11572</v>
      </c>
      <c r="G3098" s="107" t="s">
        <v>11028</v>
      </c>
      <c r="H3098" s="107" t="s">
        <v>11462</v>
      </c>
      <c r="I3098" s="107" t="s">
        <v>11467</v>
      </c>
    </row>
    <row r="3099" spans="1:9" x14ac:dyDescent="0.2">
      <c r="A3099" s="107" t="s">
        <v>10492</v>
      </c>
      <c r="D3099" s="107" t="s">
        <v>11468</v>
      </c>
      <c r="E3099" s="107">
        <f t="shared" si="48"/>
        <v>30101705</v>
      </c>
      <c r="F3099" s="107" t="s">
        <v>11572</v>
      </c>
      <c r="G3099" s="107" t="s">
        <v>11028</v>
      </c>
      <c r="H3099" s="107" t="s">
        <v>11462</v>
      </c>
      <c r="I3099" s="107" t="s">
        <v>11469</v>
      </c>
    </row>
    <row r="3100" spans="1:9" x14ac:dyDescent="0.2">
      <c r="A3100" s="107" t="s">
        <v>10492</v>
      </c>
      <c r="D3100" s="107" t="s">
        <v>11470</v>
      </c>
      <c r="E3100" s="107">
        <f t="shared" si="48"/>
        <v>30101706</v>
      </c>
      <c r="F3100" s="107" t="s">
        <v>11572</v>
      </c>
      <c r="G3100" s="107" t="s">
        <v>11028</v>
      </c>
      <c r="H3100" s="107" t="s">
        <v>11462</v>
      </c>
      <c r="I3100" s="107" t="s">
        <v>11471</v>
      </c>
    </row>
    <row r="3101" spans="1:9" x14ac:dyDescent="0.2">
      <c r="A3101" s="107" t="s">
        <v>10492</v>
      </c>
      <c r="D3101" s="107" t="s">
        <v>11472</v>
      </c>
      <c r="E3101" s="107">
        <f t="shared" si="48"/>
        <v>30101707</v>
      </c>
      <c r="F3101" s="107" t="s">
        <v>11572</v>
      </c>
      <c r="G3101" s="107" t="s">
        <v>11028</v>
      </c>
      <c r="H3101" s="107" t="s">
        <v>11462</v>
      </c>
      <c r="I3101" s="107" t="s">
        <v>11473</v>
      </c>
    </row>
    <row r="3102" spans="1:9" x14ac:dyDescent="0.2">
      <c r="A3102" s="107" t="s">
        <v>10492</v>
      </c>
      <c r="D3102" s="107" t="s">
        <v>11474</v>
      </c>
      <c r="E3102" s="107">
        <f t="shared" si="48"/>
        <v>30101708</v>
      </c>
      <c r="F3102" s="107" t="s">
        <v>11572</v>
      </c>
      <c r="G3102" s="107" t="s">
        <v>11028</v>
      </c>
      <c r="H3102" s="107" t="s">
        <v>11462</v>
      </c>
      <c r="I3102" s="107" t="s">
        <v>11475</v>
      </c>
    </row>
    <row r="3103" spans="1:9" x14ac:dyDescent="0.2">
      <c r="A3103" s="107" t="s">
        <v>10492</v>
      </c>
      <c r="D3103" s="107" t="s">
        <v>11476</v>
      </c>
      <c r="E3103" s="107">
        <f t="shared" si="48"/>
        <v>30101799</v>
      </c>
      <c r="F3103" s="107" t="s">
        <v>11572</v>
      </c>
      <c r="G3103" s="107" t="s">
        <v>11028</v>
      </c>
      <c r="H3103" s="107" t="s">
        <v>11462</v>
      </c>
      <c r="I3103" s="107" t="s">
        <v>7791</v>
      </c>
    </row>
    <row r="3104" spans="1:9" x14ac:dyDescent="0.2">
      <c r="A3104" s="107" t="s">
        <v>10492</v>
      </c>
      <c r="D3104" s="107" t="s">
        <v>11477</v>
      </c>
      <c r="E3104" s="107">
        <f t="shared" si="48"/>
        <v>30101801</v>
      </c>
      <c r="F3104" s="107" t="s">
        <v>11572</v>
      </c>
      <c r="G3104" s="107" t="s">
        <v>11028</v>
      </c>
      <c r="H3104" s="107" t="s">
        <v>11478</v>
      </c>
      <c r="I3104" s="107" t="s">
        <v>11479</v>
      </c>
    </row>
    <row r="3105" spans="1:9" x14ac:dyDescent="0.2">
      <c r="A3105" s="107" t="s">
        <v>10492</v>
      </c>
      <c r="D3105" s="107" t="s">
        <v>11480</v>
      </c>
      <c r="E3105" s="107">
        <f t="shared" si="48"/>
        <v>30101802</v>
      </c>
      <c r="F3105" s="107" t="s">
        <v>11572</v>
      </c>
      <c r="G3105" s="107" t="s">
        <v>11028</v>
      </c>
      <c r="H3105" s="107" t="s">
        <v>11478</v>
      </c>
      <c r="I3105" s="107" t="s">
        <v>11481</v>
      </c>
    </row>
    <row r="3106" spans="1:9" x14ac:dyDescent="0.2">
      <c r="A3106" s="107" t="s">
        <v>10492</v>
      </c>
      <c r="D3106" s="107" t="s">
        <v>11482</v>
      </c>
      <c r="E3106" s="107">
        <f t="shared" si="48"/>
        <v>30101803</v>
      </c>
      <c r="F3106" s="107" t="s">
        <v>11572</v>
      </c>
      <c r="G3106" s="107" t="s">
        <v>11028</v>
      </c>
      <c r="H3106" s="107" t="s">
        <v>11478</v>
      </c>
      <c r="I3106" s="107" t="s">
        <v>11483</v>
      </c>
    </row>
    <row r="3107" spans="1:9" x14ac:dyDescent="0.2">
      <c r="A3107" s="107" t="s">
        <v>10492</v>
      </c>
      <c r="D3107" s="107" t="s">
        <v>11484</v>
      </c>
      <c r="E3107" s="107">
        <f t="shared" si="48"/>
        <v>30101805</v>
      </c>
      <c r="F3107" s="107" t="s">
        <v>11572</v>
      </c>
      <c r="G3107" s="107" t="s">
        <v>11028</v>
      </c>
      <c r="H3107" s="107" t="s">
        <v>11478</v>
      </c>
      <c r="I3107" s="107" t="s">
        <v>11485</v>
      </c>
    </row>
    <row r="3108" spans="1:9" x14ac:dyDescent="0.2">
      <c r="A3108" s="107" t="s">
        <v>10492</v>
      </c>
      <c r="D3108" s="107" t="s">
        <v>11486</v>
      </c>
      <c r="E3108" s="107">
        <f t="shared" si="48"/>
        <v>30101807</v>
      </c>
      <c r="F3108" s="107" t="s">
        <v>11572</v>
      </c>
      <c r="G3108" s="107" t="s">
        <v>11028</v>
      </c>
      <c r="H3108" s="107" t="s">
        <v>11478</v>
      </c>
      <c r="I3108" s="107" t="s">
        <v>11487</v>
      </c>
    </row>
    <row r="3109" spans="1:9" x14ac:dyDescent="0.2">
      <c r="A3109" s="107" t="s">
        <v>10492</v>
      </c>
      <c r="D3109" s="107" t="s">
        <v>11488</v>
      </c>
      <c r="E3109" s="107">
        <f t="shared" si="48"/>
        <v>30101808</v>
      </c>
      <c r="F3109" s="107" t="s">
        <v>11572</v>
      </c>
      <c r="G3109" s="107" t="s">
        <v>11028</v>
      </c>
      <c r="H3109" s="107" t="s">
        <v>11478</v>
      </c>
      <c r="I3109" s="107" t="s">
        <v>11489</v>
      </c>
    </row>
    <row r="3110" spans="1:9" x14ac:dyDescent="0.2">
      <c r="A3110" s="107" t="s">
        <v>10492</v>
      </c>
      <c r="D3110" s="107" t="s">
        <v>11490</v>
      </c>
      <c r="E3110" s="107">
        <f t="shared" si="48"/>
        <v>30101809</v>
      </c>
      <c r="F3110" s="107" t="s">
        <v>11572</v>
      </c>
      <c r="G3110" s="107" t="s">
        <v>11028</v>
      </c>
      <c r="H3110" s="107" t="s">
        <v>11478</v>
      </c>
      <c r="I3110" s="107" t="s">
        <v>11491</v>
      </c>
    </row>
    <row r="3111" spans="1:9" x14ac:dyDescent="0.2">
      <c r="A3111" s="107" t="s">
        <v>10492</v>
      </c>
      <c r="D3111" s="107" t="s">
        <v>11492</v>
      </c>
      <c r="E3111" s="107">
        <f t="shared" si="48"/>
        <v>30101810</v>
      </c>
      <c r="F3111" s="107" t="s">
        <v>11572</v>
      </c>
      <c r="G3111" s="107" t="s">
        <v>11028</v>
      </c>
      <c r="H3111" s="107" t="s">
        <v>11478</v>
      </c>
      <c r="I3111" s="107" t="s">
        <v>11493</v>
      </c>
    </row>
    <row r="3112" spans="1:9" x14ac:dyDescent="0.2">
      <c r="A3112" s="107" t="s">
        <v>10492</v>
      </c>
      <c r="D3112" s="107" t="s">
        <v>11494</v>
      </c>
      <c r="E3112" s="107">
        <f t="shared" si="48"/>
        <v>30101811</v>
      </c>
      <c r="F3112" s="107" t="s">
        <v>11572</v>
      </c>
      <c r="G3112" s="107" t="s">
        <v>11028</v>
      </c>
      <c r="H3112" s="107" t="s">
        <v>11478</v>
      </c>
      <c r="I3112" s="107" t="s">
        <v>11495</v>
      </c>
    </row>
    <row r="3113" spans="1:9" x14ac:dyDescent="0.2">
      <c r="A3113" s="107" t="s">
        <v>10492</v>
      </c>
      <c r="D3113" s="107" t="s">
        <v>11496</v>
      </c>
      <c r="E3113" s="107">
        <f t="shared" si="48"/>
        <v>30101812</v>
      </c>
      <c r="F3113" s="107" t="s">
        <v>11572</v>
      </c>
      <c r="G3113" s="107" t="s">
        <v>11028</v>
      </c>
      <c r="H3113" s="107" t="s">
        <v>11478</v>
      </c>
      <c r="I3113" s="107" t="s">
        <v>11497</v>
      </c>
    </row>
    <row r="3114" spans="1:9" x14ac:dyDescent="0.2">
      <c r="A3114" s="107" t="s">
        <v>10492</v>
      </c>
      <c r="D3114" s="107" t="s">
        <v>11498</v>
      </c>
      <c r="E3114" s="107">
        <f t="shared" si="48"/>
        <v>30101813</v>
      </c>
      <c r="F3114" s="107" t="s">
        <v>11572</v>
      </c>
      <c r="G3114" s="107" t="s">
        <v>11028</v>
      </c>
      <c r="H3114" s="107" t="s">
        <v>11478</v>
      </c>
      <c r="I3114" s="107" t="s">
        <v>11499</v>
      </c>
    </row>
    <row r="3115" spans="1:9" x14ac:dyDescent="0.2">
      <c r="A3115" s="107" t="s">
        <v>10492</v>
      </c>
      <c r="D3115" s="107" t="s">
        <v>11500</v>
      </c>
      <c r="E3115" s="107">
        <f t="shared" si="48"/>
        <v>30101814</v>
      </c>
      <c r="F3115" s="107" t="s">
        <v>11572</v>
      </c>
      <c r="G3115" s="107" t="s">
        <v>11028</v>
      </c>
      <c r="H3115" s="107" t="s">
        <v>11478</v>
      </c>
      <c r="I3115" s="107" t="s">
        <v>11491</v>
      </c>
    </row>
    <row r="3116" spans="1:9" x14ac:dyDescent="0.2">
      <c r="A3116" s="107" t="s">
        <v>10492</v>
      </c>
      <c r="D3116" s="107" t="s">
        <v>11501</v>
      </c>
      <c r="E3116" s="107">
        <f t="shared" si="48"/>
        <v>30101815</v>
      </c>
      <c r="F3116" s="107" t="s">
        <v>11572</v>
      </c>
      <c r="G3116" s="107" t="s">
        <v>11028</v>
      </c>
      <c r="H3116" s="107" t="s">
        <v>11478</v>
      </c>
      <c r="I3116" s="107" t="s">
        <v>11502</v>
      </c>
    </row>
    <row r="3117" spans="1:9" x14ac:dyDescent="0.2">
      <c r="A3117" s="107" t="s">
        <v>10492</v>
      </c>
      <c r="D3117" s="107" t="s">
        <v>11503</v>
      </c>
      <c r="E3117" s="107">
        <f t="shared" si="48"/>
        <v>30101816</v>
      </c>
      <c r="F3117" s="107" t="s">
        <v>11572</v>
      </c>
      <c r="G3117" s="107" t="s">
        <v>11028</v>
      </c>
      <c r="H3117" s="107" t="s">
        <v>11478</v>
      </c>
      <c r="I3117" s="107" t="s">
        <v>11504</v>
      </c>
    </row>
    <row r="3118" spans="1:9" x14ac:dyDescent="0.2">
      <c r="A3118" s="107" t="s">
        <v>10492</v>
      </c>
      <c r="D3118" s="107" t="s">
        <v>11505</v>
      </c>
      <c r="E3118" s="107">
        <f t="shared" si="48"/>
        <v>30101817</v>
      </c>
      <c r="F3118" s="107" t="s">
        <v>11572</v>
      </c>
      <c r="G3118" s="107" t="s">
        <v>11028</v>
      </c>
      <c r="H3118" s="107" t="s">
        <v>11478</v>
      </c>
      <c r="I3118" s="107" t="s">
        <v>14417</v>
      </c>
    </row>
    <row r="3119" spans="1:9" x14ac:dyDescent="0.2">
      <c r="A3119" s="107" t="s">
        <v>10492</v>
      </c>
      <c r="D3119" s="107" t="s">
        <v>11506</v>
      </c>
      <c r="E3119" s="107">
        <f t="shared" si="48"/>
        <v>30101818</v>
      </c>
      <c r="F3119" s="107" t="s">
        <v>11572</v>
      </c>
      <c r="G3119" s="107" t="s">
        <v>11028</v>
      </c>
      <c r="H3119" s="107" t="s">
        <v>11478</v>
      </c>
      <c r="I3119" s="107" t="s">
        <v>11455</v>
      </c>
    </row>
    <row r="3120" spans="1:9" x14ac:dyDescent="0.2">
      <c r="A3120" s="107" t="s">
        <v>10492</v>
      </c>
      <c r="D3120" s="107" t="s">
        <v>11507</v>
      </c>
      <c r="E3120" s="107">
        <f t="shared" si="48"/>
        <v>30101819</v>
      </c>
      <c r="F3120" s="107" t="s">
        <v>11572</v>
      </c>
      <c r="G3120" s="107" t="s">
        <v>11028</v>
      </c>
      <c r="H3120" s="107" t="s">
        <v>11478</v>
      </c>
      <c r="I3120" s="107" t="s">
        <v>11508</v>
      </c>
    </row>
    <row r="3121" spans="1:9" x14ac:dyDescent="0.2">
      <c r="A3121" s="107" t="s">
        <v>10492</v>
      </c>
      <c r="D3121" s="107" t="s">
        <v>11509</v>
      </c>
      <c r="E3121" s="107">
        <f t="shared" si="48"/>
        <v>30101820</v>
      </c>
      <c r="F3121" s="107" t="s">
        <v>11572</v>
      </c>
      <c r="G3121" s="107" t="s">
        <v>11028</v>
      </c>
      <c r="H3121" s="107" t="s">
        <v>11478</v>
      </c>
      <c r="I3121" s="107" t="s">
        <v>11510</v>
      </c>
    </row>
    <row r="3122" spans="1:9" x14ac:dyDescent="0.2">
      <c r="A3122" s="107" t="s">
        <v>10492</v>
      </c>
      <c r="D3122" s="107" t="s">
        <v>11511</v>
      </c>
      <c r="E3122" s="107">
        <f t="shared" si="48"/>
        <v>30101821</v>
      </c>
      <c r="F3122" s="107" t="s">
        <v>11572</v>
      </c>
      <c r="G3122" s="107" t="s">
        <v>11028</v>
      </c>
      <c r="H3122" s="107" t="s">
        <v>11478</v>
      </c>
      <c r="I3122" s="107" t="s">
        <v>11512</v>
      </c>
    </row>
    <row r="3123" spans="1:9" x14ac:dyDescent="0.2">
      <c r="A3123" s="107" t="s">
        <v>10492</v>
      </c>
      <c r="D3123" s="107" t="s">
        <v>11513</v>
      </c>
      <c r="E3123" s="107">
        <f t="shared" si="48"/>
        <v>30101822</v>
      </c>
      <c r="F3123" s="107" t="s">
        <v>11572</v>
      </c>
      <c r="G3123" s="107" t="s">
        <v>11028</v>
      </c>
      <c r="H3123" s="107" t="s">
        <v>11478</v>
      </c>
      <c r="I3123" s="107" t="s">
        <v>11514</v>
      </c>
    </row>
    <row r="3124" spans="1:9" x14ac:dyDescent="0.2">
      <c r="A3124" s="107" t="s">
        <v>10492</v>
      </c>
      <c r="D3124" s="107" t="s">
        <v>11515</v>
      </c>
      <c r="E3124" s="107">
        <f t="shared" si="48"/>
        <v>30101827</v>
      </c>
      <c r="F3124" s="107" t="s">
        <v>11572</v>
      </c>
      <c r="G3124" s="107" t="s">
        <v>11028</v>
      </c>
      <c r="H3124" s="107" t="s">
        <v>11478</v>
      </c>
      <c r="I3124" s="107" t="s">
        <v>11516</v>
      </c>
    </row>
    <row r="3125" spans="1:9" x14ac:dyDescent="0.2">
      <c r="A3125" s="107" t="s">
        <v>10492</v>
      </c>
      <c r="D3125" s="107" t="s">
        <v>11517</v>
      </c>
      <c r="E3125" s="107">
        <f t="shared" si="48"/>
        <v>30101832</v>
      </c>
      <c r="F3125" s="107" t="s">
        <v>11572</v>
      </c>
      <c r="G3125" s="107" t="s">
        <v>11028</v>
      </c>
      <c r="H3125" s="107" t="s">
        <v>11478</v>
      </c>
      <c r="I3125" s="107" t="s">
        <v>11518</v>
      </c>
    </row>
    <row r="3126" spans="1:9" x14ac:dyDescent="0.2">
      <c r="A3126" s="107" t="s">
        <v>10492</v>
      </c>
      <c r="D3126" s="107" t="s">
        <v>11519</v>
      </c>
      <c r="E3126" s="107">
        <f t="shared" si="48"/>
        <v>30101837</v>
      </c>
      <c r="F3126" s="107" t="s">
        <v>11572</v>
      </c>
      <c r="G3126" s="107" t="s">
        <v>11028</v>
      </c>
      <c r="H3126" s="107" t="s">
        <v>11478</v>
      </c>
      <c r="I3126" s="107" t="s">
        <v>11520</v>
      </c>
    </row>
    <row r="3127" spans="1:9" x14ac:dyDescent="0.2">
      <c r="A3127" s="107" t="s">
        <v>10492</v>
      </c>
      <c r="D3127" s="107" t="s">
        <v>11521</v>
      </c>
      <c r="E3127" s="107">
        <f t="shared" si="48"/>
        <v>30101838</v>
      </c>
      <c r="F3127" s="107" t="s">
        <v>11572</v>
      </c>
      <c r="G3127" s="107" t="s">
        <v>11028</v>
      </c>
      <c r="H3127" s="107" t="s">
        <v>11478</v>
      </c>
      <c r="I3127" s="107" t="s">
        <v>11522</v>
      </c>
    </row>
    <row r="3128" spans="1:9" x14ac:dyDescent="0.2">
      <c r="A3128" s="107" t="s">
        <v>10492</v>
      </c>
      <c r="D3128" s="107" t="s">
        <v>11523</v>
      </c>
      <c r="E3128" s="107">
        <f t="shared" si="48"/>
        <v>30101839</v>
      </c>
      <c r="F3128" s="107" t="s">
        <v>11572</v>
      </c>
      <c r="G3128" s="107" t="s">
        <v>11028</v>
      </c>
      <c r="H3128" s="107" t="s">
        <v>11478</v>
      </c>
      <c r="I3128" s="107" t="s">
        <v>11524</v>
      </c>
    </row>
    <row r="3129" spans="1:9" x14ac:dyDescent="0.2">
      <c r="A3129" s="107" t="s">
        <v>10492</v>
      </c>
      <c r="D3129" s="107" t="s">
        <v>11525</v>
      </c>
      <c r="E3129" s="107">
        <f t="shared" si="48"/>
        <v>30101840</v>
      </c>
      <c r="F3129" s="107" t="s">
        <v>11572</v>
      </c>
      <c r="G3129" s="107" t="s">
        <v>11028</v>
      </c>
      <c r="H3129" s="107" t="s">
        <v>11478</v>
      </c>
      <c r="I3129" s="107" t="s">
        <v>11526</v>
      </c>
    </row>
    <row r="3130" spans="1:9" x14ac:dyDescent="0.2">
      <c r="A3130" s="107" t="s">
        <v>10492</v>
      </c>
      <c r="D3130" s="107" t="s">
        <v>11527</v>
      </c>
      <c r="E3130" s="107">
        <f t="shared" si="48"/>
        <v>30101842</v>
      </c>
      <c r="F3130" s="107" t="s">
        <v>11572</v>
      </c>
      <c r="G3130" s="107" t="s">
        <v>11028</v>
      </c>
      <c r="H3130" s="107" t="s">
        <v>11478</v>
      </c>
      <c r="I3130" s="107" t="s">
        <v>11528</v>
      </c>
    </row>
    <row r="3131" spans="1:9" x14ac:dyDescent="0.2">
      <c r="A3131" s="107" t="s">
        <v>10492</v>
      </c>
      <c r="D3131" s="107" t="s">
        <v>11529</v>
      </c>
      <c r="E3131" s="107">
        <f t="shared" si="48"/>
        <v>30101847</v>
      </c>
      <c r="F3131" s="107" t="s">
        <v>11572</v>
      </c>
      <c r="G3131" s="107" t="s">
        <v>11028</v>
      </c>
      <c r="H3131" s="107" t="s">
        <v>11478</v>
      </c>
      <c r="I3131" s="107" t="s">
        <v>11530</v>
      </c>
    </row>
    <row r="3132" spans="1:9" x14ac:dyDescent="0.2">
      <c r="A3132" s="107" t="s">
        <v>10492</v>
      </c>
      <c r="D3132" s="107" t="s">
        <v>11531</v>
      </c>
      <c r="E3132" s="107">
        <f t="shared" si="48"/>
        <v>30101849</v>
      </c>
      <c r="F3132" s="107" t="s">
        <v>11572</v>
      </c>
      <c r="G3132" s="107" t="s">
        <v>11028</v>
      </c>
      <c r="H3132" s="107" t="s">
        <v>11478</v>
      </c>
      <c r="I3132" s="107" t="s">
        <v>11532</v>
      </c>
    </row>
    <row r="3133" spans="1:9" x14ac:dyDescent="0.2">
      <c r="A3133" s="107" t="s">
        <v>10492</v>
      </c>
      <c r="D3133" s="107" t="s">
        <v>11533</v>
      </c>
      <c r="E3133" s="107">
        <f t="shared" si="48"/>
        <v>30101852</v>
      </c>
      <c r="F3133" s="107" t="s">
        <v>11572</v>
      </c>
      <c r="G3133" s="107" t="s">
        <v>11028</v>
      </c>
      <c r="H3133" s="107" t="s">
        <v>11478</v>
      </c>
      <c r="I3133" s="107" t="s">
        <v>11534</v>
      </c>
    </row>
    <row r="3134" spans="1:9" x14ac:dyDescent="0.2">
      <c r="A3134" s="107" t="s">
        <v>10492</v>
      </c>
      <c r="D3134" s="107" t="s">
        <v>11535</v>
      </c>
      <c r="E3134" s="107">
        <f t="shared" si="48"/>
        <v>30101860</v>
      </c>
      <c r="F3134" s="107" t="s">
        <v>11572</v>
      </c>
      <c r="G3134" s="107" t="s">
        <v>11028</v>
      </c>
      <c r="H3134" s="107" t="s">
        <v>11478</v>
      </c>
      <c r="I3134" s="107" t="s">
        <v>11536</v>
      </c>
    </row>
    <row r="3135" spans="1:9" x14ac:dyDescent="0.2">
      <c r="A3135" s="107" t="s">
        <v>10492</v>
      </c>
      <c r="D3135" s="107" t="s">
        <v>11537</v>
      </c>
      <c r="E3135" s="107">
        <f t="shared" si="48"/>
        <v>30101861</v>
      </c>
      <c r="F3135" s="107" t="s">
        <v>11572</v>
      </c>
      <c r="G3135" s="107" t="s">
        <v>11028</v>
      </c>
      <c r="H3135" s="107" t="s">
        <v>11478</v>
      </c>
      <c r="I3135" s="107" t="s">
        <v>11538</v>
      </c>
    </row>
    <row r="3136" spans="1:9" x14ac:dyDescent="0.2">
      <c r="A3136" s="107" t="s">
        <v>10492</v>
      </c>
      <c r="D3136" s="107" t="s">
        <v>11539</v>
      </c>
      <c r="E3136" s="107">
        <f t="shared" si="48"/>
        <v>30101863</v>
      </c>
      <c r="F3136" s="107" t="s">
        <v>11572</v>
      </c>
      <c r="G3136" s="107" t="s">
        <v>11028</v>
      </c>
      <c r="H3136" s="107" t="s">
        <v>11478</v>
      </c>
      <c r="I3136" s="107" t="s">
        <v>11491</v>
      </c>
    </row>
    <row r="3137" spans="1:9" x14ac:dyDescent="0.2">
      <c r="A3137" s="107" t="s">
        <v>10492</v>
      </c>
      <c r="D3137" s="107" t="s">
        <v>11540</v>
      </c>
      <c r="E3137" s="107">
        <f t="shared" si="48"/>
        <v>30101864</v>
      </c>
      <c r="F3137" s="107" t="s">
        <v>11572</v>
      </c>
      <c r="G3137" s="107" t="s">
        <v>11028</v>
      </c>
      <c r="H3137" s="107" t="s">
        <v>11478</v>
      </c>
      <c r="I3137" s="107" t="s">
        <v>11541</v>
      </c>
    </row>
    <row r="3138" spans="1:9" x14ac:dyDescent="0.2">
      <c r="A3138" s="107" t="s">
        <v>10492</v>
      </c>
      <c r="D3138" s="107" t="s">
        <v>11542</v>
      </c>
      <c r="E3138" s="107">
        <f t="shared" ref="E3138:E3201" si="49">VALUE(D3138)</f>
        <v>30101865</v>
      </c>
      <c r="F3138" s="107" t="s">
        <v>11572</v>
      </c>
      <c r="G3138" s="107" t="s">
        <v>11028</v>
      </c>
      <c r="H3138" s="107" t="s">
        <v>11478</v>
      </c>
      <c r="I3138" s="107" t="s">
        <v>11543</v>
      </c>
    </row>
    <row r="3139" spans="1:9" x14ac:dyDescent="0.2">
      <c r="A3139" s="107" t="s">
        <v>10492</v>
      </c>
      <c r="D3139" s="107" t="s">
        <v>11544</v>
      </c>
      <c r="E3139" s="107">
        <f t="shared" si="49"/>
        <v>30101866</v>
      </c>
      <c r="F3139" s="107" t="s">
        <v>11572</v>
      </c>
      <c r="G3139" s="107" t="s">
        <v>11028</v>
      </c>
      <c r="H3139" s="107" t="s">
        <v>11478</v>
      </c>
      <c r="I3139" s="107" t="s">
        <v>11545</v>
      </c>
    </row>
    <row r="3140" spans="1:9" x14ac:dyDescent="0.2">
      <c r="A3140" s="107" t="s">
        <v>10492</v>
      </c>
      <c r="D3140" s="107" t="s">
        <v>11546</v>
      </c>
      <c r="E3140" s="107">
        <f t="shared" si="49"/>
        <v>30101870</v>
      </c>
      <c r="F3140" s="107" t="s">
        <v>11572</v>
      </c>
      <c r="G3140" s="107" t="s">
        <v>11028</v>
      </c>
      <c r="H3140" s="107" t="s">
        <v>11478</v>
      </c>
      <c r="I3140" s="107" t="s">
        <v>11547</v>
      </c>
    </row>
    <row r="3141" spans="1:9" x14ac:dyDescent="0.2">
      <c r="A3141" s="107" t="s">
        <v>10492</v>
      </c>
      <c r="D3141" s="107" t="s">
        <v>11548</v>
      </c>
      <c r="E3141" s="107">
        <f t="shared" si="49"/>
        <v>30101871</v>
      </c>
      <c r="F3141" s="107" t="s">
        <v>11572</v>
      </c>
      <c r="G3141" s="107" t="s">
        <v>11028</v>
      </c>
      <c r="H3141" s="107" t="s">
        <v>11478</v>
      </c>
      <c r="I3141" s="107" t="s">
        <v>11549</v>
      </c>
    </row>
    <row r="3142" spans="1:9" x14ac:dyDescent="0.2">
      <c r="A3142" s="107" t="s">
        <v>10492</v>
      </c>
      <c r="D3142" s="107" t="s">
        <v>11550</v>
      </c>
      <c r="E3142" s="107">
        <f t="shared" si="49"/>
        <v>30101872</v>
      </c>
      <c r="F3142" s="107" t="s">
        <v>11572</v>
      </c>
      <c r="G3142" s="107" t="s">
        <v>11028</v>
      </c>
      <c r="H3142" s="107" t="s">
        <v>11478</v>
      </c>
      <c r="I3142" s="107" t="s">
        <v>11551</v>
      </c>
    </row>
    <row r="3143" spans="1:9" x14ac:dyDescent="0.2">
      <c r="A3143" s="107" t="s">
        <v>10492</v>
      </c>
      <c r="D3143" s="107" t="s">
        <v>11552</v>
      </c>
      <c r="E3143" s="107">
        <f t="shared" si="49"/>
        <v>30101880</v>
      </c>
      <c r="F3143" s="107" t="s">
        <v>11572</v>
      </c>
      <c r="G3143" s="107" t="s">
        <v>11028</v>
      </c>
      <c r="H3143" s="107" t="s">
        <v>11478</v>
      </c>
      <c r="I3143" s="107" t="s">
        <v>11553</v>
      </c>
    </row>
    <row r="3144" spans="1:9" x14ac:dyDescent="0.2">
      <c r="A3144" s="107" t="s">
        <v>10492</v>
      </c>
      <c r="D3144" s="107" t="s">
        <v>11554</v>
      </c>
      <c r="E3144" s="107">
        <f t="shared" si="49"/>
        <v>30101881</v>
      </c>
      <c r="F3144" s="107" t="s">
        <v>11572</v>
      </c>
      <c r="G3144" s="107" t="s">
        <v>11028</v>
      </c>
      <c r="H3144" s="107" t="s">
        <v>11478</v>
      </c>
      <c r="I3144" s="107" t="s">
        <v>11555</v>
      </c>
    </row>
    <row r="3145" spans="1:9" x14ac:dyDescent="0.2">
      <c r="A3145" s="107" t="s">
        <v>10492</v>
      </c>
      <c r="D3145" s="107" t="s">
        <v>11556</v>
      </c>
      <c r="E3145" s="107">
        <f t="shared" si="49"/>
        <v>30101882</v>
      </c>
      <c r="F3145" s="107" t="s">
        <v>11572</v>
      </c>
      <c r="G3145" s="107" t="s">
        <v>11028</v>
      </c>
      <c r="H3145" s="107" t="s">
        <v>11478</v>
      </c>
      <c r="I3145" s="107" t="s">
        <v>11557</v>
      </c>
    </row>
    <row r="3146" spans="1:9" x14ac:dyDescent="0.2">
      <c r="A3146" s="107" t="s">
        <v>10492</v>
      </c>
      <c r="D3146" s="107" t="s">
        <v>11558</v>
      </c>
      <c r="E3146" s="107">
        <f t="shared" si="49"/>
        <v>30101883</v>
      </c>
      <c r="F3146" s="107" t="s">
        <v>11572</v>
      </c>
      <c r="G3146" s="107" t="s">
        <v>11028</v>
      </c>
      <c r="H3146" s="107" t="s">
        <v>11478</v>
      </c>
      <c r="I3146" s="107" t="s">
        <v>11559</v>
      </c>
    </row>
    <row r="3147" spans="1:9" x14ac:dyDescent="0.2">
      <c r="A3147" s="107" t="s">
        <v>10492</v>
      </c>
      <c r="D3147" s="107" t="s">
        <v>11560</v>
      </c>
      <c r="E3147" s="107">
        <f t="shared" si="49"/>
        <v>30101884</v>
      </c>
      <c r="F3147" s="107" t="s">
        <v>11572</v>
      </c>
      <c r="G3147" s="107" t="s">
        <v>11028</v>
      </c>
      <c r="H3147" s="107" t="s">
        <v>11478</v>
      </c>
      <c r="I3147" s="107" t="s">
        <v>11561</v>
      </c>
    </row>
    <row r="3148" spans="1:9" x14ac:dyDescent="0.2">
      <c r="A3148" s="107" t="s">
        <v>10492</v>
      </c>
      <c r="D3148" s="107" t="s">
        <v>11562</v>
      </c>
      <c r="E3148" s="107">
        <f t="shared" si="49"/>
        <v>30101885</v>
      </c>
      <c r="F3148" s="107" t="s">
        <v>11572</v>
      </c>
      <c r="G3148" s="107" t="s">
        <v>11028</v>
      </c>
      <c r="H3148" s="107" t="s">
        <v>11478</v>
      </c>
      <c r="I3148" s="107" t="s">
        <v>11586</v>
      </c>
    </row>
    <row r="3149" spans="1:9" x14ac:dyDescent="0.2">
      <c r="A3149" s="107" t="s">
        <v>10492</v>
      </c>
      <c r="D3149" s="107" t="s">
        <v>11587</v>
      </c>
      <c r="E3149" s="107">
        <f t="shared" si="49"/>
        <v>30101890</v>
      </c>
      <c r="F3149" s="107" t="s">
        <v>11572</v>
      </c>
      <c r="G3149" s="107" t="s">
        <v>11028</v>
      </c>
      <c r="H3149" s="107" t="s">
        <v>11478</v>
      </c>
      <c r="I3149" s="107" t="s">
        <v>11588</v>
      </c>
    </row>
    <row r="3150" spans="1:9" x14ac:dyDescent="0.2">
      <c r="A3150" s="107" t="s">
        <v>10492</v>
      </c>
      <c r="D3150" s="107" t="s">
        <v>11589</v>
      </c>
      <c r="E3150" s="107">
        <f t="shared" si="49"/>
        <v>30101891</v>
      </c>
      <c r="F3150" s="107" t="s">
        <v>11572</v>
      </c>
      <c r="G3150" s="107" t="s">
        <v>11028</v>
      </c>
      <c r="H3150" s="107" t="s">
        <v>11478</v>
      </c>
      <c r="I3150" s="107" t="s">
        <v>11590</v>
      </c>
    </row>
    <row r="3151" spans="1:9" x14ac:dyDescent="0.2">
      <c r="A3151" s="107" t="s">
        <v>10492</v>
      </c>
      <c r="D3151" s="107" t="s">
        <v>11591</v>
      </c>
      <c r="E3151" s="107">
        <f t="shared" si="49"/>
        <v>30101892</v>
      </c>
      <c r="F3151" s="107" t="s">
        <v>11572</v>
      </c>
      <c r="G3151" s="107" t="s">
        <v>11028</v>
      </c>
      <c r="H3151" s="107" t="s">
        <v>11478</v>
      </c>
      <c r="I3151" s="107" t="s">
        <v>11592</v>
      </c>
    </row>
    <row r="3152" spans="1:9" x14ac:dyDescent="0.2">
      <c r="A3152" s="107" t="s">
        <v>10492</v>
      </c>
      <c r="D3152" s="107" t="s">
        <v>11593</v>
      </c>
      <c r="E3152" s="107">
        <f t="shared" si="49"/>
        <v>30101893</v>
      </c>
      <c r="F3152" s="107" t="s">
        <v>11572</v>
      </c>
      <c r="G3152" s="107" t="s">
        <v>11028</v>
      </c>
      <c r="H3152" s="107" t="s">
        <v>11478</v>
      </c>
      <c r="I3152" s="107" t="s">
        <v>11031</v>
      </c>
    </row>
    <row r="3153" spans="1:9" x14ac:dyDescent="0.2">
      <c r="A3153" s="107" t="s">
        <v>10492</v>
      </c>
      <c r="D3153" s="107" t="s">
        <v>11594</v>
      </c>
      <c r="E3153" s="107">
        <f t="shared" si="49"/>
        <v>30101894</v>
      </c>
      <c r="F3153" s="107" t="s">
        <v>11572</v>
      </c>
      <c r="G3153" s="107" t="s">
        <v>11028</v>
      </c>
      <c r="H3153" s="107" t="s">
        <v>11478</v>
      </c>
      <c r="I3153" s="107" t="s">
        <v>11595</v>
      </c>
    </row>
    <row r="3154" spans="1:9" x14ac:dyDescent="0.2">
      <c r="A3154" s="107" t="s">
        <v>10492</v>
      </c>
      <c r="D3154" s="107" t="s">
        <v>11596</v>
      </c>
      <c r="E3154" s="107">
        <f t="shared" si="49"/>
        <v>30101899</v>
      </c>
      <c r="F3154" s="107" t="s">
        <v>11572</v>
      </c>
      <c r="G3154" s="107" t="s">
        <v>11028</v>
      </c>
      <c r="H3154" s="107" t="s">
        <v>11478</v>
      </c>
      <c r="I3154" s="107" t="s">
        <v>11597</v>
      </c>
    </row>
    <row r="3155" spans="1:9" x14ac:dyDescent="0.2">
      <c r="A3155" s="107" t="s">
        <v>10492</v>
      </c>
      <c r="D3155" s="107" t="s">
        <v>11598</v>
      </c>
      <c r="E3155" s="107">
        <f t="shared" si="49"/>
        <v>30101901</v>
      </c>
      <c r="F3155" s="107" t="s">
        <v>11572</v>
      </c>
      <c r="G3155" s="107" t="s">
        <v>11028</v>
      </c>
      <c r="H3155" s="107" t="s">
        <v>11599</v>
      </c>
      <c r="I3155" s="107" t="s">
        <v>11600</v>
      </c>
    </row>
    <row r="3156" spans="1:9" x14ac:dyDescent="0.2">
      <c r="A3156" s="107" t="s">
        <v>10492</v>
      </c>
      <c r="D3156" s="107" t="s">
        <v>11601</v>
      </c>
      <c r="E3156" s="107">
        <f t="shared" si="49"/>
        <v>30101902</v>
      </c>
      <c r="F3156" s="107" t="s">
        <v>11572</v>
      </c>
      <c r="G3156" s="107" t="s">
        <v>11028</v>
      </c>
      <c r="H3156" s="107" t="s">
        <v>11599</v>
      </c>
      <c r="I3156" s="107" t="s">
        <v>11602</v>
      </c>
    </row>
    <row r="3157" spans="1:9" x14ac:dyDescent="0.2">
      <c r="A3157" s="107" t="s">
        <v>10492</v>
      </c>
      <c r="D3157" s="107" t="s">
        <v>11603</v>
      </c>
      <c r="E3157" s="107">
        <f t="shared" si="49"/>
        <v>30101904</v>
      </c>
      <c r="F3157" s="107" t="s">
        <v>11572</v>
      </c>
      <c r="G3157" s="107" t="s">
        <v>11028</v>
      </c>
      <c r="H3157" s="107" t="s">
        <v>11599</v>
      </c>
      <c r="I3157" s="107" t="s">
        <v>11604</v>
      </c>
    </row>
    <row r="3158" spans="1:9" x14ac:dyDescent="0.2">
      <c r="A3158" s="107" t="s">
        <v>10492</v>
      </c>
      <c r="D3158" s="107" t="s">
        <v>11605</v>
      </c>
      <c r="E3158" s="107">
        <f t="shared" si="49"/>
        <v>30101905</v>
      </c>
      <c r="F3158" s="107" t="s">
        <v>11572</v>
      </c>
      <c r="G3158" s="107" t="s">
        <v>11028</v>
      </c>
      <c r="H3158" s="107" t="s">
        <v>11599</v>
      </c>
      <c r="I3158" s="107" t="s">
        <v>11606</v>
      </c>
    </row>
    <row r="3159" spans="1:9" x14ac:dyDescent="0.2">
      <c r="A3159" s="107" t="s">
        <v>10492</v>
      </c>
      <c r="D3159" s="107" t="s">
        <v>11607</v>
      </c>
      <c r="E3159" s="107">
        <f t="shared" si="49"/>
        <v>30101906</v>
      </c>
      <c r="F3159" s="107" t="s">
        <v>11572</v>
      </c>
      <c r="G3159" s="107" t="s">
        <v>11028</v>
      </c>
      <c r="H3159" s="107" t="s">
        <v>11599</v>
      </c>
      <c r="I3159" s="107" t="s">
        <v>11608</v>
      </c>
    </row>
    <row r="3160" spans="1:9" x14ac:dyDescent="0.2">
      <c r="A3160" s="107" t="s">
        <v>10492</v>
      </c>
      <c r="D3160" s="107" t="s">
        <v>11609</v>
      </c>
      <c r="E3160" s="107">
        <f t="shared" si="49"/>
        <v>30101907</v>
      </c>
      <c r="F3160" s="107" t="s">
        <v>11572</v>
      </c>
      <c r="G3160" s="107" t="s">
        <v>11028</v>
      </c>
      <c r="H3160" s="107" t="s">
        <v>11599</v>
      </c>
      <c r="I3160" s="107" t="s">
        <v>11610</v>
      </c>
    </row>
    <row r="3161" spans="1:9" x14ac:dyDescent="0.2">
      <c r="A3161" s="107" t="s">
        <v>10492</v>
      </c>
      <c r="D3161" s="107" t="s">
        <v>11611</v>
      </c>
      <c r="E3161" s="107">
        <f t="shared" si="49"/>
        <v>30101908</v>
      </c>
      <c r="F3161" s="107" t="s">
        <v>11572</v>
      </c>
      <c r="G3161" s="107" t="s">
        <v>11028</v>
      </c>
      <c r="H3161" s="107" t="s">
        <v>11599</v>
      </c>
      <c r="I3161" s="107" t="s">
        <v>11043</v>
      </c>
    </row>
    <row r="3162" spans="1:9" x14ac:dyDescent="0.2">
      <c r="A3162" s="107" t="s">
        <v>10492</v>
      </c>
      <c r="D3162" s="107" t="s">
        <v>11612</v>
      </c>
      <c r="E3162" s="107">
        <f t="shared" si="49"/>
        <v>30101909</v>
      </c>
      <c r="F3162" s="107" t="s">
        <v>11572</v>
      </c>
      <c r="G3162" s="107" t="s">
        <v>11028</v>
      </c>
      <c r="H3162" s="107" t="s">
        <v>11599</v>
      </c>
      <c r="I3162" s="107" t="s">
        <v>11613</v>
      </c>
    </row>
    <row r="3163" spans="1:9" x14ac:dyDescent="0.2">
      <c r="A3163" s="107" t="s">
        <v>10492</v>
      </c>
      <c r="D3163" s="107" t="s">
        <v>11614</v>
      </c>
      <c r="E3163" s="107">
        <f t="shared" si="49"/>
        <v>30102001</v>
      </c>
      <c r="F3163" s="107" t="s">
        <v>11572</v>
      </c>
      <c r="G3163" s="107" t="s">
        <v>11028</v>
      </c>
      <c r="H3163" s="107" t="s">
        <v>11615</v>
      </c>
      <c r="I3163" s="107" t="s">
        <v>11616</v>
      </c>
    </row>
    <row r="3164" spans="1:9" x14ac:dyDescent="0.2">
      <c r="A3164" s="107" t="s">
        <v>10492</v>
      </c>
      <c r="D3164" s="107" t="s">
        <v>11617</v>
      </c>
      <c r="E3164" s="107">
        <f t="shared" si="49"/>
        <v>30102002</v>
      </c>
      <c r="F3164" s="107" t="s">
        <v>11572</v>
      </c>
      <c r="G3164" s="107" t="s">
        <v>11028</v>
      </c>
      <c r="H3164" s="107" t="s">
        <v>11615</v>
      </c>
      <c r="I3164" s="107" t="s">
        <v>11618</v>
      </c>
    </row>
    <row r="3165" spans="1:9" x14ac:dyDescent="0.2">
      <c r="A3165" s="107" t="s">
        <v>10492</v>
      </c>
      <c r="D3165" s="107" t="s">
        <v>11619</v>
      </c>
      <c r="E3165" s="107">
        <f t="shared" si="49"/>
        <v>30102003</v>
      </c>
      <c r="F3165" s="107" t="s">
        <v>11572</v>
      </c>
      <c r="G3165" s="107" t="s">
        <v>11028</v>
      </c>
      <c r="H3165" s="107" t="s">
        <v>11615</v>
      </c>
      <c r="I3165" s="107" t="s">
        <v>14461</v>
      </c>
    </row>
    <row r="3166" spans="1:9" x14ac:dyDescent="0.2">
      <c r="A3166" s="107" t="s">
        <v>10492</v>
      </c>
      <c r="D3166" s="107" t="s">
        <v>14462</v>
      </c>
      <c r="E3166" s="107">
        <f t="shared" si="49"/>
        <v>30102004</v>
      </c>
      <c r="F3166" s="107" t="s">
        <v>11572</v>
      </c>
      <c r="G3166" s="107" t="s">
        <v>11028</v>
      </c>
      <c r="H3166" s="107" t="s">
        <v>11615</v>
      </c>
      <c r="I3166" s="107" t="s">
        <v>14463</v>
      </c>
    </row>
    <row r="3167" spans="1:9" x14ac:dyDescent="0.2">
      <c r="A3167" s="107" t="s">
        <v>10492</v>
      </c>
      <c r="D3167" s="107" t="s">
        <v>14464</v>
      </c>
      <c r="E3167" s="107">
        <f t="shared" si="49"/>
        <v>30102005</v>
      </c>
      <c r="F3167" s="107" t="s">
        <v>11572</v>
      </c>
      <c r="G3167" s="107" t="s">
        <v>11028</v>
      </c>
      <c r="H3167" s="107" t="s">
        <v>11615</v>
      </c>
      <c r="I3167" s="107" t="s">
        <v>14465</v>
      </c>
    </row>
    <row r="3168" spans="1:9" x14ac:dyDescent="0.2">
      <c r="A3168" s="107" t="s">
        <v>10492</v>
      </c>
      <c r="D3168" s="107" t="s">
        <v>14466</v>
      </c>
      <c r="E3168" s="107">
        <f t="shared" si="49"/>
        <v>30102015</v>
      </c>
      <c r="F3168" s="107" t="s">
        <v>11572</v>
      </c>
      <c r="G3168" s="107" t="s">
        <v>11028</v>
      </c>
      <c r="H3168" s="107" t="s">
        <v>11615</v>
      </c>
      <c r="I3168" s="107" t="s">
        <v>16706</v>
      </c>
    </row>
    <row r="3169" spans="1:9" x14ac:dyDescent="0.2">
      <c r="A3169" s="107" t="s">
        <v>10492</v>
      </c>
      <c r="D3169" s="107" t="s">
        <v>14467</v>
      </c>
      <c r="E3169" s="107">
        <f t="shared" si="49"/>
        <v>30102017</v>
      </c>
      <c r="F3169" s="107" t="s">
        <v>11572</v>
      </c>
      <c r="G3169" s="107" t="s">
        <v>11028</v>
      </c>
      <c r="H3169" s="107" t="s">
        <v>11615</v>
      </c>
      <c r="I3169" s="107" t="s">
        <v>16710</v>
      </c>
    </row>
    <row r="3170" spans="1:9" x14ac:dyDescent="0.2">
      <c r="A3170" s="107" t="s">
        <v>10492</v>
      </c>
      <c r="D3170" s="107" t="s">
        <v>14468</v>
      </c>
      <c r="E3170" s="107">
        <f t="shared" si="49"/>
        <v>30102018</v>
      </c>
      <c r="F3170" s="107" t="s">
        <v>11572</v>
      </c>
      <c r="G3170" s="107" t="s">
        <v>11028</v>
      </c>
      <c r="H3170" s="107" t="s">
        <v>11615</v>
      </c>
      <c r="I3170" s="107" t="s">
        <v>16712</v>
      </c>
    </row>
    <row r="3171" spans="1:9" x14ac:dyDescent="0.2">
      <c r="A3171" s="107" t="s">
        <v>10492</v>
      </c>
      <c r="D3171" s="107" t="s">
        <v>14469</v>
      </c>
      <c r="E3171" s="107">
        <f t="shared" si="49"/>
        <v>30102030</v>
      </c>
      <c r="F3171" s="107" t="s">
        <v>11572</v>
      </c>
      <c r="G3171" s="107" t="s">
        <v>11028</v>
      </c>
      <c r="H3171" s="107" t="s">
        <v>11615</v>
      </c>
      <c r="I3171" s="107" t="s">
        <v>16714</v>
      </c>
    </row>
    <row r="3172" spans="1:9" x14ac:dyDescent="0.2">
      <c r="A3172" s="107" t="s">
        <v>10492</v>
      </c>
      <c r="D3172" s="107" t="s">
        <v>14470</v>
      </c>
      <c r="E3172" s="107">
        <f t="shared" si="49"/>
        <v>30102031</v>
      </c>
      <c r="F3172" s="107" t="s">
        <v>11572</v>
      </c>
      <c r="G3172" s="107" t="s">
        <v>11028</v>
      </c>
      <c r="H3172" s="107" t="s">
        <v>11615</v>
      </c>
      <c r="I3172" s="107" t="s">
        <v>16716</v>
      </c>
    </row>
    <row r="3173" spans="1:9" x14ac:dyDescent="0.2">
      <c r="A3173" s="107" t="s">
        <v>10492</v>
      </c>
      <c r="D3173" s="107" t="s">
        <v>14471</v>
      </c>
      <c r="E3173" s="107">
        <f t="shared" si="49"/>
        <v>30102032</v>
      </c>
      <c r="F3173" s="107" t="s">
        <v>11572</v>
      </c>
      <c r="G3173" s="107" t="s">
        <v>11028</v>
      </c>
      <c r="H3173" s="107" t="s">
        <v>11615</v>
      </c>
      <c r="I3173" s="107" t="s">
        <v>16718</v>
      </c>
    </row>
    <row r="3174" spans="1:9" x14ac:dyDescent="0.2">
      <c r="A3174" s="107" t="s">
        <v>10492</v>
      </c>
      <c r="D3174" s="107" t="s">
        <v>14472</v>
      </c>
      <c r="E3174" s="107">
        <f t="shared" si="49"/>
        <v>30102033</v>
      </c>
      <c r="F3174" s="107" t="s">
        <v>11572</v>
      </c>
      <c r="G3174" s="107" t="s">
        <v>11028</v>
      </c>
      <c r="H3174" s="107" t="s">
        <v>11615</v>
      </c>
      <c r="I3174" s="107" t="s">
        <v>16720</v>
      </c>
    </row>
    <row r="3175" spans="1:9" x14ac:dyDescent="0.2">
      <c r="A3175" s="107" t="s">
        <v>10492</v>
      </c>
      <c r="D3175" s="107" t="s">
        <v>14473</v>
      </c>
      <c r="E3175" s="107">
        <f t="shared" si="49"/>
        <v>30102034</v>
      </c>
      <c r="F3175" s="107" t="s">
        <v>11572</v>
      </c>
      <c r="G3175" s="107" t="s">
        <v>11028</v>
      </c>
      <c r="H3175" s="107" t="s">
        <v>11615</v>
      </c>
      <c r="I3175" s="107" t="s">
        <v>16722</v>
      </c>
    </row>
    <row r="3176" spans="1:9" x14ac:dyDescent="0.2">
      <c r="A3176" s="107" t="s">
        <v>10492</v>
      </c>
      <c r="D3176" s="107" t="s">
        <v>14474</v>
      </c>
      <c r="E3176" s="107">
        <f t="shared" si="49"/>
        <v>30102035</v>
      </c>
      <c r="F3176" s="107" t="s">
        <v>11572</v>
      </c>
      <c r="G3176" s="107" t="s">
        <v>11028</v>
      </c>
      <c r="H3176" s="107" t="s">
        <v>11615</v>
      </c>
      <c r="I3176" s="107" t="s">
        <v>16724</v>
      </c>
    </row>
    <row r="3177" spans="1:9" x14ac:dyDescent="0.2">
      <c r="A3177" s="107" t="s">
        <v>10492</v>
      </c>
      <c r="D3177" s="107" t="s">
        <v>14475</v>
      </c>
      <c r="E3177" s="107">
        <f t="shared" si="49"/>
        <v>30102036</v>
      </c>
      <c r="F3177" s="107" t="s">
        <v>11572</v>
      </c>
      <c r="G3177" s="107" t="s">
        <v>11028</v>
      </c>
      <c r="H3177" s="107" t="s">
        <v>11615</v>
      </c>
      <c r="I3177" s="107" t="s">
        <v>16726</v>
      </c>
    </row>
    <row r="3178" spans="1:9" x14ac:dyDescent="0.2">
      <c r="A3178" s="107" t="s">
        <v>10492</v>
      </c>
      <c r="D3178" s="107" t="s">
        <v>14476</v>
      </c>
      <c r="E3178" s="107">
        <f t="shared" si="49"/>
        <v>30102037</v>
      </c>
      <c r="F3178" s="107" t="s">
        <v>11572</v>
      </c>
      <c r="G3178" s="107" t="s">
        <v>11028</v>
      </c>
      <c r="H3178" s="107" t="s">
        <v>11615</v>
      </c>
      <c r="I3178" s="107" t="s">
        <v>16728</v>
      </c>
    </row>
    <row r="3179" spans="1:9" x14ac:dyDescent="0.2">
      <c r="A3179" s="107" t="s">
        <v>10492</v>
      </c>
      <c r="D3179" s="107" t="s">
        <v>14477</v>
      </c>
      <c r="E3179" s="107">
        <f t="shared" si="49"/>
        <v>30102038</v>
      </c>
      <c r="F3179" s="107" t="s">
        <v>11572</v>
      </c>
      <c r="G3179" s="107" t="s">
        <v>11028</v>
      </c>
      <c r="H3179" s="107" t="s">
        <v>11615</v>
      </c>
      <c r="I3179" s="107" t="s">
        <v>16730</v>
      </c>
    </row>
    <row r="3180" spans="1:9" x14ac:dyDescent="0.2">
      <c r="A3180" s="107" t="s">
        <v>10492</v>
      </c>
      <c r="D3180" s="107" t="s">
        <v>14478</v>
      </c>
      <c r="E3180" s="107">
        <f t="shared" si="49"/>
        <v>30102039</v>
      </c>
      <c r="F3180" s="107" t="s">
        <v>11572</v>
      </c>
      <c r="G3180" s="107" t="s">
        <v>11028</v>
      </c>
      <c r="H3180" s="107" t="s">
        <v>11615</v>
      </c>
      <c r="I3180" s="107" t="s">
        <v>16732</v>
      </c>
    </row>
    <row r="3181" spans="1:9" x14ac:dyDescent="0.2">
      <c r="A3181" s="107" t="s">
        <v>10492</v>
      </c>
      <c r="D3181" s="107" t="s">
        <v>14479</v>
      </c>
      <c r="E3181" s="107">
        <f t="shared" si="49"/>
        <v>30102040</v>
      </c>
      <c r="F3181" s="107" t="s">
        <v>11572</v>
      </c>
      <c r="G3181" s="107" t="s">
        <v>11028</v>
      </c>
      <c r="H3181" s="107" t="s">
        <v>11615</v>
      </c>
      <c r="I3181" s="107" t="s">
        <v>16734</v>
      </c>
    </row>
    <row r="3182" spans="1:9" x14ac:dyDescent="0.2">
      <c r="A3182" s="107" t="s">
        <v>10492</v>
      </c>
      <c r="D3182" s="107" t="s">
        <v>14480</v>
      </c>
      <c r="E3182" s="107">
        <f t="shared" si="49"/>
        <v>30102041</v>
      </c>
      <c r="F3182" s="107" t="s">
        <v>11572</v>
      </c>
      <c r="G3182" s="107" t="s">
        <v>11028</v>
      </c>
      <c r="H3182" s="107" t="s">
        <v>11615</v>
      </c>
      <c r="I3182" s="107" t="s">
        <v>16736</v>
      </c>
    </row>
    <row r="3183" spans="1:9" x14ac:dyDescent="0.2">
      <c r="A3183" s="107" t="s">
        <v>10492</v>
      </c>
      <c r="D3183" s="107" t="s">
        <v>14481</v>
      </c>
      <c r="E3183" s="107">
        <f t="shared" si="49"/>
        <v>30102050</v>
      </c>
      <c r="F3183" s="107" t="s">
        <v>11572</v>
      </c>
      <c r="G3183" s="107" t="s">
        <v>11028</v>
      </c>
      <c r="H3183" s="107" t="s">
        <v>11615</v>
      </c>
      <c r="I3183" s="107" t="s">
        <v>16738</v>
      </c>
    </row>
    <row r="3184" spans="1:9" x14ac:dyDescent="0.2">
      <c r="A3184" s="107" t="s">
        <v>10492</v>
      </c>
      <c r="D3184" s="107" t="s">
        <v>14482</v>
      </c>
      <c r="E3184" s="107">
        <f t="shared" si="49"/>
        <v>30102051</v>
      </c>
      <c r="F3184" s="107" t="s">
        <v>11572</v>
      </c>
      <c r="G3184" s="107" t="s">
        <v>11028</v>
      </c>
      <c r="H3184" s="107" t="s">
        <v>11615</v>
      </c>
      <c r="I3184" s="107" t="s">
        <v>8443</v>
      </c>
    </row>
    <row r="3185" spans="1:9" x14ac:dyDescent="0.2">
      <c r="A3185" s="107" t="s">
        <v>10492</v>
      </c>
      <c r="D3185" s="107" t="s">
        <v>14483</v>
      </c>
      <c r="E3185" s="107">
        <f t="shared" si="49"/>
        <v>30102052</v>
      </c>
      <c r="F3185" s="107" t="s">
        <v>11572</v>
      </c>
      <c r="G3185" s="107" t="s">
        <v>11028</v>
      </c>
      <c r="H3185" s="107" t="s">
        <v>11615</v>
      </c>
      <c r="I3185" s="107" t="s">
        <v>8445</v>
      </c>
    </row>
    <row r="3186" spans="1:9" x14ac:dyDescent="0.2">
      <c r="A3186" s="107" t="s">
        <v>10492</v>
      </c>
      <c r="D3186" s="107" t="s">
        <v>14484</v>
      </c>
      <c r="E3186" s="107">
        <f t="shared" si="49"/>
        <v>30102053</v>
      </c>
      <c r="F3186" s="107" t="s">
        <v>11572</v>
      </c>
      <c r="G3186" s="107" t="s">
        <v>11028</v>
      </c>
      <c r="H3186" s="107" t="s">
        <v>11615</v>
      </c>
      <c r="I3186" s="107" t="s">
        <v>8447</v>
      </c>
    </row>
    <row r="3187" spans="1:9" x14ac:dyDescent="0.2">
      <c r="A3187" s="107" t="s">
        <v>10492</v>
      </c>
      <c r="D3187" s="107" t="s">
        <v>14485</v>
      </c>
      <c r="E3187" s="107">
        <f t="shared" si="49"/>
        <v>30102054</v>
      </c>
      <c r="F3187" s="107" t="s">
        <v>11572</v>
      </c>
      <c r="G3187" s="107" t="s">
        <v>11028</v>
      </c>
      <c r="H3187" s="107" t="s">
        <v>11615</v>
      </c>
      <c r="I3187" s="107" t="s">
        <v>8449</v>
      </c>
    </row>
    <row r="3188" spans="1:9" x14ac:dyDescent="0.2">
      <c r="A3188" s="107" t="s">
        <v>10492</v>
      </c>
      <c r="D3188" s="107" t="s">
        <v>14486</v>
      </c>
      <c r="E3188" s="107">
        <f t="shared" si="49"/>
        <v>30102060</v>
      </c>
      <c r="F3188" s="107" t="s">
        <v>11572</v>
      </c>
      <c r="G3188" s="107" t="s">
        <v>11028</v>
      </c>
      <c r="H3188" s="107" t="s">
        <v>11615</v>
      </c>
      <c r="I3188" s="107" t="s">
        <v>8451</v>
      </c>
    </row>
    <row r="3189" spans="1:9" x14ac:dyDescent="0.2">
      <c r="A3189" s="107" t="s">
        <v>10492</v>
      </c>
      <c r="D3189" s="107" t="s">
        <v>14487</v>
      </c>
      <c r="E3189" s="107">
        <f t="shared" si="49"/>
        <v>30102061</v>
      </c>
      <c r="F3189" s="107" t="s">
        <v>11572</v>
      </c>
      <c r="G3189" s="107" t="s">
        <v>11028</v>
      </c>
      <c r="H3189" s="107" t="s">
        <v>11615</v>
      </c>
      <c r="I3189" s="107" t="s">
        <v>8453</v>
      </c>
    </row>
    <row r="3190" spans="1:9" x14ac:dyDescent="0.2">
      <c r="A3190" s="107" t="s">
        <v>10492</v>
      </c>
      <c r="D3190" s="107" t="s">
        <v>14488</v>
      </c>
      <c r="E3190" s="107">
        <f t="shared" si="49"/>
        <v>30102062</v>
      </c>
      <c r="F3190" s="107" t="s">
        <v>11572</v>
      </c>
      <c r="G3190" s="107" t="s">
        <v>11028</v>
      </c>
      <c r="H3190" s="107" t="s">
        <v>11615</v>
      </c>
      <c r="I3190" s="107" t="s">
        <v>8455</v>
      </c>
    </row>
    <row r="3191" spans="1:9" x14ac:dyDescent="0.2">
      <c r="A3191" s="107" t="s">
        <v>10492</v>
      </c>
      <c r="D3191" s="107" t="s">
        <v>14489</v>
      </c>
      <c r="E3191" s="107">
        <f t="shared" si="49"/>
        <v>30102063</v>
      </c>
      <c r="F3191" s="107" t="s">
        <v>11572</v>
      </c>
      <c r="G3191" s="107" t="s">
        <v>11028</v>
      </c>
      <c r="H3191" s="107" t="s">
        <v>11615</v>
      </c>
      <c r="I3191" s="107" t="s">
        <v>11410</v>
      </c>
    </row>
    <row r="3192" spans="1:9" x14ac:dyDescent="0.2">
      <c r="A3192" s="107" t="s">
        <v>10492</v>
      </c>
      <c r="D3192" s="107" t="s">
        <v>14490</v>
      </c>
      <c r="E3192" s="107">
        <f t="shared" si="49"/>
        <v>30102070</v>
      </c>
      <c r="F3192" s="107" t="s">
        <v>11572</v>
      </c>
      <c r="G3192" s="107" t="s">
        <v>11028</v>
      </c>
      <c r="H3192" s="107" t="s">
        <v>11615</v>
      </c>
      <c r="I3192" s="107" t="s">
        <v>11412</v>
      </c>
    </row>
    <row r="3193" spans="1:9" x14ac:dyDescent="0.2">
      <c r="A3193" s="107" t="s">
        <v>10492</v>
      </c>
      <c r="D3193" s="107" t="s">
        <v>14491</v>
      </c>
      <c r="E3193" s="107">
        <f t="shared" si="49"/>
        <v>30102071</v>
      </c>
      <c r="F3193" s="107" t="s">
        <v>11572</v>
      </c>
      <c r="G3193" s="107" t="s">
        <v>11028</v>
      </c>
      <c r="H3193" s="107" t="s">
        <v>11615</v>
      </c>
      <c r="I3193" s="107" t="s">
        <v>11414</v>
      </c>
    </row>
    <row r="3194" spans="1:9" x14ac:dyDescent="0.2">
      <c r="A3194" s="107" t="s">
        <v>10492</v>
      </c>
      <c r="D3194" s="107" t="s">
        <v>14492</v>
      </c>
      <c r="E3194" s="107">
        <f t="shared" si="49"/>
        <v>30102072</v>
      </c>
      <c r="F3194" s="107" t="s">
        <v>11572</v>
      </c>
      <c r="G3194" s="107" t="s">
        <v>11028</v>
      </c>
      <c r="H3194" s="107" t="s">
        <v>11615</v>
      </c>
      <c r="I3194" s="107" t="s">
        <v>11416</v>
      </c>
    </row>
    <row r="3195" spans="1:9" x14ac:dyDescent="0.2">
      <c r="A3195" s="107" t="s">
        <v>10492</v>
      </c>
      <c r="D3195" s="107" t="s">
        <v>14493</v>
      </c>
      <c r="E3195" s="107">
        <f t="shared" si="49"/>
        <v>30102099</v>
      </c>
      <c r="F3195" s="107" t="s">
        <v>11572</v>
      </c>
      <c r="G3195" s="107" t="s">
        <v>11028</v>
      </c>
      <c r="H3195" s="107" t="s">
        <v>11615</v>
      </c>
      <c r="I3195" s="107" t="s">
        <v>7791</v>
      </c>
    </row>
    <row r="3196" spans="1:9" x14ac:dyDescent="0.2">
      <c r="A3196" s="107" t="s">
        <v>10492</v>
      </c>
      <c r="D3196" s="107" t="s">
        <v>14494</v>
      </c>
      <c r="E3196" s="107">
        <f t="shared" si="49"/>
        <v>30102101</v>
      </c>
      <c r="F3196" s="107" t="s">
        <v>11572</v>
      </c>
      <c r="G3196" s="107" t="s">
        <v>11028</v>
      </c>
      <c r="H3196" s="107" t="s">
        <v>14495</v>
      </c>
      <c r="I3196" s="107" t="s">
        <v>14496</v>
      </c>
    </row>
    <row r="3197" spans="1:9" x14ac:dyDescent="0.2">
      <c r="A3197" s="107" t="s">
        <v>10492</v>
      </c>
      <c r="D3197" s="107" t="s">
        <v>14497</v>
      </c>
      <c r="E3197" s="107">
        <f t="shared" si="49"/>
        <v>30102102</v>
      </c>
      <c r="F3197" s="107" t="s">
        <v>11572</v>
      </c>
      <c r="G3197" s="107" t="s">
        <v>11028</v>
      </c>
      <c r="H3197" s="107" t="s">
        <v>14495</v>
      </c>
      <c r="I3197" s="107" t="s">
        <v>14498</v>
      </c>
    </row>
    <row r="3198" spans="1:9" x14ac:dyDescent="0.2">
      <c r="A3198" s="107" t="s">
        <v>10492</v>
      </c>
      <c r="D3198" s="107" t="s">
        <v>14499</v>
      </c>
      <c r="E3198" s="107">
        <f t="shared" si="49"/>
        <v>30102103</v>
      </c>
      <c r="F3198" s="107" t="s">
        <v>11572</v>
      </c>
      <c r="G3198" s="107" t="s">
        <v>11028</v>
      </c>
      <c r="H3198" s="107" t="s">
        <v>14495</v>
      </c>
      <c r="I3198" s="107" t="s">
        <v>14500</v>
      </c>
    </row>
    <row r="3199" spans="1:9" x14ac:dyDescent="0.2">
      <c r="A3199" s="107" t="s">
        <v>10492</v>
      </c>
      <c r="D3199" s="107" t="s">
        <v>14501</v>
      </c>
      <c r="E3199" s="107">
        <f t="shared" si="49"/>
        <v>30102104</v>
      </c>
      <c r="F3199" s="107" t="s">
        <v>11572</v>
      </c>
      <c r="G3199" s="107" t="s">
        <v>11028</v>
      </c>
      <c r="H3199" s="107" t="s">
        <v>14495</v>
      </c>
      <c r="I3199" s="107" t="s">
        <v>14502</v>
      </c>
    </row>
    <row r="3200" spans="1:9" x14ac:dyDescent="0.2">
      <c r="A3200" s="107" t="s">
        <v>10492</v>
      </c>
      <c r="D3200" s="107" t="s">
        <v>14503</v>
      </c>
      <c r="E3200" s="107">
        <f t="shared" si="49"/>
        <v>30102105</v>
      </c>
      <c r="F3200" s="107" t="s">
        <v>11572</v>
      </c>
      <c r="G3200" s="107" t="s">
        <v>11028</v>
      </c>
      <c r="H3200" s="107" t="s">
        <v>14495</v>
      </c>
      <c r="I3200" s="107" t="s">
        <v>14504</v>
      </c>
    </row>
    <row r="3201" spans="1:9" x14ac:dyDescent="0.2">
      <c r="A3201" s="107" t="s">
        <v>10492</v>
      </c>
      <c r="D3201" s="107" t="s">
        <v>14505</v>
      </c>
      <c r="E3201" s="107">
        <f t="shared" si="49"/>
        <v>30102106</v>
      </c>
      <c r="F3201" s="107" t="s">
        <v>11572</v>
      </c>
      <c r="G3201" s="107" t="s">
        <v>11028</v>
      </c>
      <c r="H3201" s="107" t="s">
        <v>14495</v>
      </c>
      <c r="I3201" s="107" t="s">
        <v>14506</v>
      </c>
    </row>
    <row r="3202" spans="1:9" x14ac:dyDescent="0.2">
      <c r="A3202" s="107" t="s">
        <v>10492</v>
      </c>
      <c r="D3202" s="107" t="s">
        <v>14507</v>
      </c>
      <c r="E3202" s="107">
        <f t="shared" ref="E3202:E3265" si="50">VALUE(D3202)</f>
        <v>30102107</v>
      </c>
      <c r="F3202" s="107" t="s">
        <v>11572</v>
      </c>
      <c r="G3202" s="107" t="s">
        <v>11028</v>
      </c>
      <c r="H3202" s="107" t="s">
        <v>14495</v>
      </c>
      <c r="I3202" s="107" t="s">
        <v>14508</v>
      </c>
    </row>
    <row r="3203" spans="1:9" x14ac:dyDescent="0.2">
      <c r="A3203" s="107" t="s">
        <v>10492</v>
      </c>
      <c r="D3203" s="107" t="s">
        <v>14509</v>
      </c>
      <c r="E3203" s="107">
        <f t="shared" si="50"/>
        <v>30102108</v>
      </c>
      <c r="F3203" s="107" t="s">
        <v>11572</v>
      </c>
      <c r="G3203" s="107" t="s">
        <v>11028</v>
      </c>
      <c r="H3203" s="107" t="s">
        <v>14495</v>
      </c>
      <c r="I3203" s="107" t="s">
        <v>14510</v>
      </c>
    </row>
    <row r="3204" spans="1:9" x14ac:dyDescent="0.2">
      <c r="A3204" s="107" t="s">
        <v>10492</v>
      </c>
      <c r="D3204" s="107" t="s">
        <v>14511</v>
      </c>
      <c r="E3204" s="107">
        <f t="shared" si="50"/>
        <v>30102110</v>
      </c>
      <c r="F3204" s="107" t="s">
        <v>11572</v>
      </c>
      <c r="G3204" s="107" t="s">
        <v>11028</v>
      </c>
      <c r="H3204" s="107" t="s">
        <v>14495</v>
      </c>
      <c r="I3204" s="107" t="s">
        <v>14512</v>
      </c>
    </row>
    <row r="3205" spans="1:9" x14ac:dyDescent="0.2">
      <c r="A3205" s="107" t="s">
        <v>10492</v>
      </c>
      <c r="D3205" s="107" t="s">
        <v>14513</v>
      </c>
      <c r="E3205" s="107">
        <f t="shared" si="50"/>
        <v>30102111</v>
      </c>
      <c r="F3205" s="107" t="s">
        <v>11572</v>
      </c>
      <c r="G3205" s="107" t="s">
        <v>11028</v>
      </c>
      <c r="H3205" s="107" t="s">
        <v>14495</v>
      </c>
      <c r="I3205" s="107" t="s">
        <v>14514</v>
      </c>
    </row>
    <row r="3206" spans="1:9" x14ac:dyDescent="0.2">
      <c r="A3206" s="107" t="s">
        <v>10492</v>
      </c>
      <c r="D3206" s="107" t="s">
        <v>14515</v>
      </c>
      <c r="E3206" s="107">
        <f t="shared" si="50"/>
        <v>30102112</v>
      </c>
      <c r="F3206" s="107" t="s">
        <v>11572</v>
      </c>
      <c r="G3206" s="107" t="s">
        <v>11028</v>
      </c>
      <c r="H3206" s="107" t="s">
        <v>14495</v>
      </c>
      <c r="I3206" s="107" t="s">
        <v>14516</v>
      </c>
    </row>
    <row r="3207" spans="1:9" x14ac:dyDescent="0.2">
      <c r="A3207" s="107" t="s">
        <v>10492</v>
      </c>
      <c r="D3207" s="107" t="s">
        <v>14517</v>
      </c>
      <c r="E3207" s="107">
        <f t="shared" si="50"/>
        <v>30102113</v>
      </c>
      <c r="F3207" s="107" t="s">
        <v>11572</v>
      </c>
      <c r="G3207" s="107" t="s">
        <v>11028</v>
      </c>
      <c r="H3207" s="107" t="s">
        <v>14495</v>
      </c>
      <c r="I3207" s="107" t="s">
        <v>14518</v>
      </c>
    </row>
    <row r="3208" spans="1:9" x14ac:dyDescent="0.2">
      <c r="A3208" s="107" t="s">
        <v>10492</v>
      </c>
      <c r="D3208" s="107" t="s">
        <v>14519</v>
      </c>
      <c r="E3208" s="107">
        <f t="shared" si="50"/>
        <v>30102114</v>
      </c>
      <c r="F3208" s="107" t="s">
        <v>11572</v>
      </c>
      <c r="G3208" s="107" t="s">
        <v>11028</v>
      </c>
      <c r="H3208" s="107" t="s">
        <v>14495</v>
      </c>
      <c r="I3208" s="107" t="s">
        <v>14520</v>
      </c>
    </row>
    <row r="3209" spans="1:9" x14ac:dyDescent="0.2">
      <c r="A3209" s="107" t="s">
        <v>10492</v>
      </c>
      <c r="D3209" s="107" t="s">
        <v>14521</v>
      </c>
      <c r="E3209" s="107">
        <f t="shared" si="50"/>
        <v>30102120</v>
      </c>
      <c r="F3209" s="107" t="s">
        <v>11572</v>
      </c>
      <c r="G3209" s="107" t="s">
        <v>11028</v>
      </c>
      <c r="H3209" s="107" t="s">
        <v>14495</v>
      </c>
      <c r="I3209" s="107" t="s">
        <v>14522</v>
      </c>
    </row>
    <row r="3210" spans="1:9" x14ac:dyDescent="0.2">
      <c r="A3210" s="107" t="s">
        <v>10492</v>
      </c>
      <c r="D3210" s="107" t="s">
        <v>14523</v>
      </c>
      <c r="E3210" s="107">
        <f t="shared" si="50"/>
        <v>30102121</v>
      </c>
      <c r="F3210" s="107" t="s">
        <v>11572</v>
      </c>
      <c r="G3210" s="107" t="s">
        <v>11028</v>
      </c>
      <c r="H3210" s="107" t="s">
        <v>14495</v>
      </c>
      <c r="I3210" s="107" t="s">
        <v>14524</v>
      </c>
    </row>
    <row r="3211" spans="1:9" x14ac:dyDescent="0.2">
      <c r="A3211" s="107" t="s">
        <v>10492</v>
      </c>
      <c r="D3211" s="107" t="s">
        <v>14525</v>
      </c>
      <c r="E3211" s="107">
        <f t="shared" si="50"/>
        <v>30102122</v>
      </c>
      <c r="F3211" s="107" t="s">
        <v>11572</v>
      </c>
      <c r="G3211" s="107" t="s">
        <v>11028</v>
      </c>
      <c r="H3211" s="107" t="s">
        <v>14495</v>
      </c>
      <c r="I3211" s="107" t="s">
        <v>14526</v>
      </c>
    </row>
    <row r="3212" spans="1:9" x14ac:dyDescent="0.2">
      <c r="A3212" s="107" t="s">
        <v>10492</v>
      </c>
      <c r="D3212" s="107" t="s">
        <v>14527</v>
      </c>
      <c r="E3212" s="107">
        <f t="shared" si="50"/>
        <v>30102123</v>
      </c>
      <c r="F3212" s="107" t="s">
        <v>11572</v>
      </c>
      <c r="G3212" s="107" t="s">
        <v>11028</v>
      </c>
      <c r="H3212" s="107" t="s">
        <v>14495</v>
      </c>
      <c r="I3212" s="107" t="s">
        <v>14528</v>
      </c>
    </row>
    <row r="3213" spans="1:9" x14ac:dyDescent="0.2">
      <c r="A3213" s="107" t="s">
        <v>10492</v>
      </c>
      <c r="D3213" s="107" t="s">
        <v>14529</v>
      </c>
      <c r="E3213" s="107">
        <f t="shared" si="50"/>
        <v>30102124</v>
      </c>
      <c r="F3213" s="107" t="s">
        <v>11572</v>
      </c>
      <c r="G3213" s="107" t="s">
        <v>11028</v>
      </c>
      <c r="H3213" s="107" t="s">
        <v>14495</v>
      </c>
      <c r="I3213" s="107" t="s">
        <v>14530</v>
      </c>
    </row>
    <row r="3214" spans="1:9" x14ac:dyDescent="0.2">
      <c r="A3214" s="107" t="s">
        <v>10492</v>
      </c>
      <c r="D3214" s="107" t="s">
        <v>14531</v>
      </c>
      <c r="E3214" s="107">
        <f t="shared" si="50"/>
        <v>30102125</v>
      </c>
      <c r="F3214" s="107" t="s">
        <v>11572</v>
      </c>
      <c r="G3214" s="107" t="s">
        <v>11028</v>
      </c>
      <c r="H3214" s="107" t="s">
        <v>14495</v>
      </c>
      <c r="I3214" s="107" t="s">
        <v>14532</v>
      </c>
    </row>
    <row r="3215" spans="1:9" x14ac:dyDescent="0.2">
      <c r="A3215" s="107" t="s">
        <v>10492</v>
      </c>
      <c r="D3215" s="107" t="s">
        <v>14533</v>
      </c>
      <c r="E3215" s="107">
        <f t="shared" si="50"/>
        <v>30102126</v>
      </c>
      <c r="F3215" s="107" t="s">
        <v>11572</v>
      </c>
      <c r="G3215" s="107" t="s">
        <v>11028</v>
      </c>
      <c r="H3215" s="107" t="s">
        <v>14495</v>
      </c>
      <c r="I3215" s="107" t="s">
        <v>14534</v>
      </c>
    </row>
    <row r="3216" spans="1:9" x14ac:dyDescent="0.2">
      <c r="A3216" s="107" t="s">
        <v>10492</v>
      </c>
      <c r="D3216" s="107" t="s">
        <v>14535</v>
      </c>
      <c r="E3216" s="107">
        <f t="shared" si="50"/>
        <v>30102127</v>
      </c>
      <c r="F3216" s="107" t="s">
        <v>11572</v>
      </c>
      <c r="G3216" s="107" t="s">
        <v>11028</v>
      </c>
      <c r="H3216" s="107" t="s">
        <v>14495</v>
      </c>
      <c r="I3216" s="107" t="s">
        <v>14536</v>
      </c>
    </row>
    <row r="3217" spans="1:9" x14ac:dyDescent="0.2">
      <c r="A3217" s="107" t="s">
        <v>10492</v>
      </c>
      <c r="D3217" s="107" t="s">
        <v>14537</v>
      </c>
      <c r="E3217" s="107">
        <f t="shared" si="50"/>
        <v>30102199</v>
      </c>
      <c r="F3217" s="107" t="s">
        <v>11572</v>
      </c>
      <c r="G3217" s="107" t="s">
        <v>11028</v>
      </c>
      <c r="H3217" s="107" t="s">
        <v>14495</v>
      </c>
      <c r="I3217" s="107" t="s">
        <v>7791</v>
      </c>
    </row>
    <row r="3218" spans="1:9" x14ac:dyDescent="0.2">
      <c r="A3218" s="107" t="s">
        <v>10492</v>
      </c>
      <c r="D3218" s="107" t="s">
        <v>14538</v>
      </c>
      <c r="E3218" s="107">
        <f t="shared" si="50"/>
        <v>30102201</v>
      </c>
      <c r="F3218" s="107" t="s">
        <v>11572</v>
      </c>
      <c r="G3218" s="107" t="s">
        <v>11028</v>
      </c>
      <c r="H3218" s="107" t="s">
        <v>14539</v>
      </c>
      <c r="I3218" s="107" t="s">
        <v>14417</v>
      </c>
    </row>
    <row r="3219" spans="1:9" x14ac:dyDescent="0.2">
      <c r="A3219" s="107" t="s">
        <v>10492</v>
      </c>
      <c r="D3219" s="107" t="s">
        <v>14540</v>
      </c>
      <c r="E3219" s="107">
        <f t="shared" si="50"/>
        <v>30102301</v>
      </c>
      <c r="F3219" s="107" t="s">
        <v>11572</v>
      </c>
      <c r="G3219" s="107" t="s">
        <v>11028</v>
      </c>
      <c r="H3219" s="107" t="s">
        <v>14541</v>
      </c>
      <c r="I3219" s="107" t="s">
        <v>14542</v>
      </c>
    </row>
    <row r="3220" spans="1:9" x14ac:dyDescent="0.2">
      <c r="A3220" s="107" t="s">
        <v>10492</v>
      </c>
      <c r="D3220" s="107" t="s">
        <v>14543</v>
      </c>
      <c r="E3220" s="107">
        <f t="shared" si="50"/>
        <v>30102304</v>
      </c>
      <c r="F3220" s="107" t="s">
        <v>11572</v>
      </c>
      <c r="G3220" s="107" t="s">
        <v>11028</v>
      </c>
      <c r="H3220" s="107" t="s">
        <v>14541</v>
      </c>
      <c r="I3220" s="107" t="s">
        <v>14544</v>
      </c>
    </row>
    <row r="3221" spans="1:9" x14ac:dyDescent="0.2">
      <c r="A3221" s="107" t="s">
        <v>10492</v>
      </c>
      <c r="D3221" s="107" t="s">
        <v>14545</v>
      </c>
      <c r="E3221" s="107">
        <f t="shared" si="50"/>
        <v>30102306</v>
      </c>
      <c r="F3221" s="107" t="s">
        <v>11572</v>
      </c>
      <c r="G3221" s="107" t="s">
        <v>11028</v>
      </c>
      <c r="H3221" s="107" t="s">
        <v>14541</v>
      </c>
      <c r="I3221" s="107" t="s">
        <v>14546</v>
      </c>
    </row>
    <row r="3222" spans="1:9" x14ac:dyDescent="0.2">
      <c r="A3222" s="107" t="s">
        <v>10492</v>
      </c>
      <c r="D3222" s="107" t="s">
        <v>15848</v>
      </c>
      <c r="E3222" s="107">
        <f t="shared" si="50"/>
        <v>30102308</v>
      </c>
      <c r="F3222" s="107" t="s">
        <v>11572</v>
      </c>
      <c r="G3222" s="107" t="s">
        <v>11028</v>
      </c>
      <c r="H3222" s="107" t="s">
        <v>14541</v>
      </c>
      <c r="I3222" s="107" t="s">
        <v>15849</v>
      </c>
    </row>
    <row r="3223" spans="1:9" x14ac:dyDescent="0.2">
      <c r="A3223" s="107" t="s">
        <v>10492</v>
      </c>
      <c r="D3223" s="107" t="s">
        <v>15850</v>
      </c>
      <c r="E3223" s="107">
        <f t="shared" si="50"/>
        <v>30102310</v>
      </c>
      <c r="F3223" s="107" t="s">
        <v>11572</v>
      </c>
      <c r="G3223" s="107" t="s">
        <v>11028</v>
      </c>
      <c r="H3223" s="107" t="s">
        <v>14541</v>
      </c>
      <c r="I3223" s="107" t="s">
        <v>15851</v>
      </c>
    </row>
    <row r="3224" spans="1:9" x14ac:dyDescent="0.2">
      <c r="A3224" s="107" t="s">
        <v>10492</v>
      </c>
      <c r="D3224" s="107" t="s">
        <v>15852</v>
      </c>
      <c r="E3224" s="107">
        <f t="shared" si="50"/>
        <v>30102312</v>
      </c>
      <c r="F3224" s="107" t="s">
        <v>11572</v>
      </c>
      <c r="G3224" s="107" t="s">
        <v>11028</v>
      </c>
      <c r="H3224" s="107" t="s">
        <v>14541</v>
      </c>
      <c r="I3224" s="107" t="s">
        <v>15853</v>
      </c>
    </row>
    <row r="3225" spans="1:9" x14ac:dyDescent="0.2">
      <c r="A3225" s="107" t="s">
        <v>10492</v>
      </c>
      <c r="D3225" s="107" t="s">
        <v>15854</v>
      </c>
      <c r="E3225" s="107">
        <f t="shared" si="50"/>
        <v>30102314</v>
      </c>
      <c r="F3225" s="107" t="s">
        <v>11572</v>
      </c>
      <c r="G3225" s="107" t="s">
        <v>11028</v>
      </c>
      <c r="H3225" s="107" t="s">
        <v>14541</v>
      </c>
      <c r="I3225" s="107" t="s">
        <v>14607</v>
      </c>
    </row>
    <row r="3226" spans="1:9" x14ac:dyDescent="0.2">
      <c r="A3226" s="107" t="s">
        <v>10492</v>
      </c>
      <c r="D3226" s="107" t="s">
        <v>14608</v>
      </c>
      <c r="E3226" s="107">
        <f t="shared" si="50"/>
        <v>30102316</v>
      </c>
      <c r="F3226" s="107" t="s">
        <v>11572</v>
      </c>
      <c r="G3226" s="107" t="s">
        <v>11028</v>
      </c>
      <c r="H3226" s="107" t="s">
        <v>14541</v>
      </c>
      <c r="I3226" s="107" t="s">
        <v>14609</v>
      </c>
    </row>
    <row r="3227" spans="1:9" x14ac:dyDescent="0.2">
      <c r="A3227" s="107" t="s">
        <v>10492</v>
      </c>
      <c r="D3227" s="107" t="s">
        <v>14610</v>
      </c>
      <c r="E3227" s="107">
        <f t="shared" si="50"/>
        <v>30102318</v>
      </c>
      <c r="F3227" s="107" t="s">
        <v>11572</v>
      </c>
      <c r="G3227" s="107" t="s">
        <v>11028</v>
      </c>
      <c r="H3227" s="107" t="s">
        <v>14541</v>
      </c>
      <c r="I3227" s="107" t="s">
        <v>14611</v>
      </c>
    </row>
    <row r="3228" spans="1:9" x14ac:dyDescent="0.2">
      <c r="A3228" s="107" t="s">
        <v>10492</v>
      </c>
      <c r="D3228" s="107" t="s">
        <v>14612</v>
      </c>
      <c r="E3228" s="107">
        <f t="shared" si="50"/>
        <v>30102319</v>
      </c>
      <c r="F3228" s="107" t="s">
        <v>11572</v>
      </c>
      <c r="G3228" s="107" t="s">
        <v>11028</v>
      </c>
      <c r="H3228" s="107" t="s">
        <v>14541</v>
      </c>
      <c r="I3228" s="107" t="s">
        <v>14613</v>
      </c>
    </row>
    <row r="3229" spans="1:9" x14ac:dyDescent="0.2">
      <c r="A3229" s="107" t="s">
        <v>10492</v>
      </c>
      <c r="D3229" s="107" t="s">
        <v>14614</v>
      </c>
      <c r="E3229" s="107">
        <f t="shared" si="50"/>
        <v>30102320</v>
      </c>
      <c r="F3229" s="107" t="s">
        <v>11572</v>
      </c>
      <c r="G3229" s="107" t="s">
        <v>11028</v>
      </c>
      <c r="H3229" s="107" t="s">
        <v>14541</v>
      </c>
      <c r="I3229" s="107" t="s">
        <v>14615</v>
      </c>
    </row>
    <row r="3230" spans="1:9" x14ac:dyDescent="0.2">
      <c r="A3230" s="107" t="s">
        <v>10492</v>
      </c>
      <c r="D3230" s="107" t="s">
        <v>14616</v>
      </c>
      <c r="E3230" s="107">
        <f t="shared" si="50"/>
        <v>30102321</v>
      </c>
      <c r="F3230" s="107" t="s">
        <v>11572</v>
      </c>
      <c r="G3230" s="107" t="s">
        <v>11028</v>
      </c>
      <c r="H3230" s="107" t="s">
        <v>14541</v>
      </c>
      <c r="I3230" s="107" t="s">
        <v>14617</v>
      </c>
    </row>
    <row r="3231" spans="1:9" x14ac:dyDescent="0.2">
      <c r="A3231" s="107" t="s">
        <v>10492</v>
      </c>
      <c r="D3231" s="107" t="s">
        <v>14618</v>
      </c>
      <c r="E3231" s="107">
        <f t="shared" si="50"/>
        <v>30102322</v>
      </c>
      <c r="F3231" s="107" t="s">
        <v>11572</v>
      </c>
      <c r="G3231" s="107" t="s">
        <v>11028</v>
      </c>
      <c r="H3231" s="107" t="s">
        <v>14541</v>
      </c>
      <c r="I3231" s="107" t="s">
        <v>14619</v>
      </c>
    </row>
    <row r="3232" spans="1:9" x14ac:dyDescent="0.2">
      <c r="A3232" s="107" t="s">
        <v>10492</v>
      </c>
      <c r="D3232" s="107" t="s">
        <v>14620</v>
      </c>
      <c r="E3232" s="107">
        <f t="shared" si="50"/>
        <v>30102323</v>
      </c>
      <c r="F3232" s="107" t="s">
        <v>11572</v>
      </c>
      <c r="G3232" s="107" t="s">
        <v>11028</v>
      </c>
      <c r="H3232" s="107" t="s">
        <v>14541</v>
      </c>
      <c r="I3232" s="107" t="s">
        <v>14621</v>
      </c>
    </row>
    <row r="3233" spans="1:9" x14ac:dyDescent="0.2">
      <c r="A3233" s="107" t="s">
        <v>10492</v>
      </c>
      <c r="D3233" s="107" t="s">
        <v>14622</v>
      </c>
      <c r="E3233" s="107">
        <f t="shared" si="50"/>
        <v>30102324</v>
      </c>
      <c r="F3233" s="107" t="s">
        <v>11572</v>
      </c>
      <c r="G3233" s="107" t="s">
        <v>11028</v>
      </c>
      <c r="H3233" s="107" t="s">
        <v>14541</v>
      </c>
      <c r="I3233" s="107" t="s">
        <v>14623</v>
      </c>
    </row>
    <row r="3234" spans="1:9" x14ac:dyDescent="0.2">
      <c r="A3234" s="107" t="s">
        <v>10492</v>
      </c>
      <c r="D3234" s="107" t="s">
        <v>14624</v>
      </c>
      <c r="E3234" s="107">
        <f t="shared" si="50"/>
        <v>30102325</v>
      </c>
      <c r="F3234" s="107" t="s">
        <v>11572</v>
      </c>
      <c r="G3234" s="107" t="s">
        <v>11028</v>
      </c>
      <c r="H3234" s="107" t="s">
        <v>14541</v>
      </c>
      <c r="I3234" s="107" t="s">
        <v>14625</v>
      </c>
    </row>
    <row r="3235" spans="1:9" x14ac:dyDescent="0.2">
      <c r="A3235" s="107" t="s">
        <v>10492</v>
      </c>
      <c r="D3235" s="107" t="s">
        <v>14626</v>
      </c>
      <c r="E3235" s="107">
        <f t="shared" si="50"/>
        <v>30102330</v>
      </c>
      <c r="F3235" s="107" t="s">
        <v>11572</v>
      </c>
      <c r="G3235" s="107" t="s">
        <v>11028</v>
      </c>
      <c r="H3235" s="107" t="s">
        <v>14541</v>
      </c>
      <c r="I3235" s="107" t="s">
        <v>14559</v>
      </c>
    </row>
    <row r="3236" spans="1:9" x14ac:dyDescent="0.2">
      <c r="A3236" s="107" t="s">
        <v>10492</v>
      </c>
      <c r="D3236" s="107" t="s">
        <v>14560</v>
      </c>
      <c r="E3236" s="107">
        <f t="shared" si="50"/>
        <v>30102331</v>
      </c>
      <c r="F3236" s="107" t="s">
        <v>11572</v>
      </c>
      <c r="G3236" s="107" t="s">
        <v>11028</v>
      </c>
      <c r="H3236" s="107" t="s">
        <v>14541</v>
      </c>
      <c r="I3236" s="107" t="s">
        <v>14561</v>
      </c>
    </row>
    <row r="3237" spans="1:9" x14ac:dyDescent="0.2">
      <c r="A3237" s="107" t="s">
        <v>10492</v>
      </c>
      <c r="D3237" s="107" t="s">
        <v>14562</v>
      </c>
      <c r="E3237" s="107">
        <f t="shared" si="50"/>
        <v>30102332</v>
      </c>
      <c r="F3237" s="107" t="s">
        <v>11572</v>
      </c>
      <c r="G3237" s="107" t="s">
        <v>11028</v>
      </c>
      <c r="H3237" s="107" t="s">
        <v>14541</v>
      </c>
      <c r="I3237" s="107" t="s">
        <v>14563</v>
      </c>
    </row>
    <row r="3238" spans="1:9" x14ac:dyDescent="0.2">
      <c r="A3238" s="107" t="s">
        <v>10492</v>
      </c>
      <c r="D3238" s="107" t="s">
        <v>14564</v>
      </c>
      <c r="E3238" s="107">
        <f t="shared" si="50"/>
        <v>30102399</v>
      </c>
      <c r="F3238" s="107" t="s">
        <v>11572</v>
      </c>
      <c r="G3238" s="107" t="s">
        <v>11028</v>
      </c>
      <c r="H3238" s="107" t="s">
        <v>14541</v>
      </c>
      <c r="I3238" s="107" t="s">
        <v>7791</v>
      </c>
    </row>
    <row r="3239" spans="1:9" x14ac:dyDescent="0.2">
      <c r="A3239" s="107" t="s">
        <v>10492</v>
      </c>
      <c r="D3239" s="107" t="s">
        <v>14565</v>
      </c>
      <c r="E3239" s="107">
        <f t="shared" si="50"/>
        <v>30102401</v>
      </c>
      <c r="F3239" s="107" t="s">
        <v>11572</v>
      </c>
      <c r="G3239" s="107" t="s">
        <v>11028</v>
      </c>
      <c r="H3239" s="107" t="s">
        <v>14566</v>
      </c>
      <c r="I3239" s="107" t="s">
        <v>14567</v>
      </c>
    </row>
    <row r="3240" spans="1:9" x14ac:dyDescent="0.2">
      <c r="A3240" s="107" t="s">
        <v>10492</v>
      </c>
      <c r="D3240" s="107" t="s">
        <v>14568</v>
      </c>
      <c r="E3240" s="107">
        <f t="shared" si="50"/>
        <v>30102402</v>
      </c>
      <c r="F3240" s="107" t="s">
        <v>11572</v>
      </c>
      <c r="G3240" s="107" t="s">
        <v>11028</v>
      </c>
      <c r="H3240" s="107" t="s">
        <v>14566</v>
      </c>
      <c r="I3240" s="107" t="s">
        <v>14569</v>
      </c>
    </row>
    <row r="3241" spans="1:9" x14ac:dyDescent="0.2">
      <c r="A3241" s="107" t="s">
        <v>10492</v>
      </c>
      <c r="D3241" s="107" t="s">
        <v>14570</v>
      </c>
      <c r="E3241" s="107">
        <f t="shared" si="50"/>
        <v>30102403</v>
      </c>
      <c r="F3241" s="107" t="s">
        <v>11572</v>
      </c>
      <c r="G3241" s="107" t="s">
        <v>11028</v>
      </c>
      <c r="H3241" s="107" t="s">
        <v>14566</v>
      </c>
      <c r="I3241" s="107" t="s">
        <v>14571</v>
      </c>
    </row>
    <row r="3242" spans="1:9" x14ac:dyDescent="0.2">
      <c r="A3242" s="107" t="s">
        <v>10492</v>
      </c>
      <c r="D3242" s="107" t="s">
        <v>14572</v>
      </c>
      <c r="E3242" s="107">
        <f t="shared" si="50"/>
        <v>30102404</v>
      </c>
      <c r="F3242" s="107" t="s">
        <v>11572</v>
      </c>
      <c r="G3242" s="107" t="s">
        <v>11028</v>
      </c>
      <c r="H3242" s="107" t="s">
        <v>14566</v>
      </c>
      <c r="I3242" s="107" t="s">
        <v>14573</v>
      </c>
    </row>
    <row r="3243" spans="1:9" x14ac:dyDescent="0.2">
      <c r="A3243" s="107" t="s">
        <v>10492</v>
      </c>
      <c r="D3243" s="107" t="s">
        <v>14574</v>
      </c>
      <c r="E3243" s="107">
        <f t="shared" si="50"/>
        <v>30102405</v>
      </c>
      <c r="F3243" s="107" t="s">
        <v>11572</v>
      </c>
      <c r="G3243" s="107" t="s">
        <v>11028</v>
      </c>
      <c r="H3243" s="107" t="s">
        <v>14566</v>
      </c>
      <c r="I3243" s="107" t="s">
        <v>14575</v>
      </c>
    </row>
    <row r="3244" spans="1:9" x14ac:dyDescent="0.2">
      <c r="A3244" s="107" t="s">
        <v>10492</v>
      </c>
      <c r="D3244" s="107" t="s">
        <v>14576</v>
      </c>
      <c r="E3244" s="107">
        <f t="shared" si="50"/>
        <v>30102406</v>
      </c>
      <c r="F3244" s="107" t="s">
        <v>11572</v>
      </c>
      <c r="G3244" s="107" t="s">
        <v>11028</v>
      </c>
      <c r="H3244" s="107" t="s">
        <v>14566</v>
      </c>
      <c r="I3244" s="107" t="s">
        <v>14577</v>
      </c>
    </row>
    <row r="3245" spans="1:9" x14ac:dyDescent="0.2">
      <c r="A3245" s="107" t="s">
        <v>10492</v>
      </c>
      <c r="D3245" s="107" t="s">
        <v>14578</v>
      </c>
      <c r="E3245" s="107">
        <f t="shared" si="50"/>
        <v>30102407</v>
      </c>
      <c r="F3245" s="107" t="s">
        <v>11572</v>
      </c>
      <c r="G3245" s="107" t="s">
        <v>11028</v>
      </c>
      <c r="H3245" s="107" t="s">
        <v>14566</v>
      </c>
      <c r="I3245" s="107" t="s">
        <v>14579</v>
      </c>
    </row>
    <row r="3246" spans="1:9" x14ac:dyDescent="0.2">
      <c r="A3246" s="107" t="s">
        <v>10492</v>
      </c>
      <c r="D3246" s="107" t="s">
        <v>14580</v>
      </c>
      <c r="E3246" s="107">
        <f t="shared" si="50"/>
        <v>30102408</v>
      </c>
      <c r="F3246" s="107" t="s">
        <v>11572</v>
      </c>
      <c r="G3246" s="107" t="s">
        <v>11028</v>
      </c>
      <c r="H3246" s="107" t="s">
        <v>14566</v>
      </c>
      <c r="I3246" s="107" t="s">
        <v>14581</v>
      </c>
    </row>
    <row r="3247" spans="1:9" x14ac:dyDescent="0.2">
      <c r="A3247" s="107" t="s">
        <v>10492</v>
      </c>
      <c r="D3247" s="107" t="s">
        <v>14582</v>
      </c>
      <c r="E3247" s="107">
        <f t="shared" si="50"/>
        <v>30102409</v>
      </c>
      <c r="F3247" s="107" t="s">
        <v>11572</v>
      </c>
      <c r="G3247" s="107" t="s">
        <v>11028</v>
      </c>
      <c r="H3247" s="107" t="s">
        <v>14566</v>
      </c>
      <c r="I3247" s="107" t="s">
        <v>14583</v>
      </c>
    </row>
    <row r="3248" spans="1:9" x14ac:dyDescent="0.2">
      <c r="A3248" s="107" t="s">
        <v>10492</v>
      </c>
      <c r="D3248" s="107" t="s">
        <v>14584</v>
      </c>
      <c r="E3248" s="107">
        <f t="shared" si="50"/>
        <v>30102410</v>
      </c>
      <c r="F3248" s="107" t="s">
        <v>11572</v>
      </c>
      <c r="G3248" s="107" t="s">
        <v>11028</v>
      </c>
      <c r="H3248" s="107" t="s">
        <v>14566</v>
      </c>
      <c r="I3248" s="107" t="s">
        <v>14585</v>
      </c>
    </row>
    <row r="3249" spans="1:9" x14ac:dyDescent="0.2">
      <c r="A3249" s="107" t="s">
        <v>10492</v>
      </c>
      <c r="D3249" s="107" t="s">
        <v>14586</v>
      </c>
      <c r="E3249" s="107">
        <f t="shared" si="50"/>
        <v>30102411</v>
      </c>
      <c r="F3249" s="107" t="s">
        <v>11572</v>
      </c>
      <c r="G3249" s="107" t="s">
        <v>11028</v>
      </c>
      <c r="H3249" s="107" t="s">
        <v>14566</v>
      </c>
      <c r="I3249" s="107" t="s">
        <v>14587</v>
      </c>
    </row>
    <row r="3250" spans="1:9" x14ac:dyDescent="0.2">
      <c r="A3250" s="107" t="s">
        <v>10492</v>
      </c>
      <c r="D3250" s="107" t="s">
        <v>14588</v>
      </c>
      <c r="E3250" s="107">
        <f t="shared" si="50"/>
        <v>30102412</v>
      </c>
      <c r="F3250" s="107" t="s">
        <v>11572</v>
      </c>
      <c r="G3250" s="107" t="s">
        <v>11028</v>
      </c>
      <c r="H3250" s="107" t="s">
        <v>14566</v>
      </c>
      <c r="I3250" s="107" t="s">
        <v>14589</v>
      </c>
    </row>
    <row r="3251" spans="1:9" x14ac:dyDescent="0.2">
      <c r="A3251" s="107" t="s">
        <v>10492</v>
      </c>
      <c r="D3251" s="107" t="s">
        <v>14590</v>
      </c>
      <c r="E3251" s="107">
        <f t="shared" si="50"/>
        <v>30102413</v>
      </c>
      <c r="F3251" s="107" t="s">
        <v>11572</v>
      </c>
      <c r="G3251" s="107" t="s">
        <v>11028</v>
      </c>
      <c r="H3251" s="107" t="s">
        <v>14566</v>
      </c>
      <c r="I3251" s="107" t="s">
        <v>14591</v>
      </c>
    </row>
    <row r="3252" spans="1:9" x14ac:dyDescent="0.2">
      <c r="A3252" s="107" t="s">
        <v>10492</v>
      </c>
      <c r="D3252" s="107" t="s">
        <v>14592</v>
      </c>
      <c r="E3252" s="107">
        <f t="shared" si="50"/>
        <v>30102414</v>
      </c>
      <c r="F3252" s="107" t="s">
        <v>11572</v>
      </c>
      <c r="G3252" s="107" t="s">
        <v>11028</v>
      </c>
      <c r="H3252" s="107" t="s">
        <v>14566</v>
      </c>
      <c r="I3252" s="107" t="s">
        <v>14593</v>
      </c>
    </row>
    <row r="3253" spans="1:9" x14ac:dyDescent="0.2">
      <c r="A3253" s="107" t="s">
        <v>10492</v>
      </c>
      <c r="D3253" s="107" t="s">
        <v>14594</v>
      </c>
      <c r="E3253" s="107">
        <f t="shared" si="50"/>
        <v>30102415</v>
      </c>
      <c r="F3253" s="107" t="s">
        <v>11572</v>
      </c>
      <c r="G3253" s="107" t="s">
        <v>11028</v>
      </c>
      <c r="H3253" s="107" t="s">
        <v>14566</v>
      </c>
      <c r="I3253" s="107" t="s">
        <v>14595</v>
      </c>
    </row>
    <row r="3254" spans="1:9" x14ac:dyDescent="0.2">
      <c r="A3254" s="107" t="s">
        <v>10492</v>
      </c>
      <c r="D3254" s="107" t="s">
        <v>14596</v>
      </c>
      <c r="E3254" s="107">
        <f t="shared" si="50"/>
        <v>30102416</v>
      </c>
      <c r="F3254" s="107" t="s">
        <v>11572</v>
      </c>
      <c r="G3254" s="107" t="s">
        <v>11028</v>
      </c>
      <c r="H3254" s="107" t="s">
        <v>14566</v>
      </c>
      <c r="I3254" s="107" t="s">
        <v>14597</v>
      </c>
    </row>
    <row r="3255" spans="1:9" x14ac:dyDescent="0.2">
      <c r="A3255" s="107" t="s">
        <v>10492</v>
      </c>
      <c r="D3255" s="107" t="s">
        <v>14598</v>
      </c>
      <c r="E3255" s="107">
        <f t="shared" si="50"/>
        <v>30102417</v>
      </c>
      <c r="F3255" s="107" t="s">
        <v>11572</v>
      </c>
      <c r="G3255" s="107" t="s">
        <v>11028</v>
      </c>
      <c r="H3255" s="107" t="s">
        <v>14566</v>
      </c>
      <c r="I3255" s="107" t="s">
        <v>14599</v>
      </c>
    </row>
    <row r="3256" spans="1:9" x14ac:dyDescent="0.2">
      <c r="A3256" s="107" t="s">
        <v>10492</v>
      </c>
      <c r="D3256" s="107" t="s">
        <v>14600</v>
      </c>
      <c r="E3256" s="107">
        <f t="shared" si="50"/>
        <v>30102418</v>
      </c>
      <c r="F3256" s="107" t="s">
        <v>11572</v>
      </c>
      <c r="G3256" s="107" t="s">
        <v>11028</v>
      </c>
      <c r="H3256" s="107" t="s">
        <v>14566</v>
      </c>
      <c r="I3256" s="107" t="s">
        <v>14601</v>
      </c>
    </row>
    <row r="3257" spans="1:9" x14ac:dyDescent="0.2">
      <c r="A3257" s="107" t="s">
        <v>10492</v>
      </c>
      <c r="D3257" s="107" t="s">
        <v>14602</v>
      </c>
      <c r="E3257" s="107">
        <f t="shared" si="50"/>
        <v>30102419</v>
      </c>
      <c r="F3257" s="107" t="s">
        <v>11572</v>
      </c>
      <c r="G3257" s="107" t="s">
        <v>11028</v>
      </c>
      <c r="H3257" s="107" t="s">
        <v>14566</v>
      </c>
      <c r="I3257" s="107" t="s">
        <v>14603</v>
      </c>
    </row>
    <row r="3258" spans="1:9" x14ac:dyDescent="0.2">
      <c r="A3258" s="107" t="s">
        <v>10492</v>
      </c>
      <c r="D3258" s="107" t="s">
        <v>14604</v>
      </c>
      <c r="E3258" s="107">
        <f t="shared" si="50"/>
        <v>30102421</v>
      </c>
      <c r="F3258" s="107" t="s">
        <v>11572</v>
      </c>
      <c r="G3258" s="107" t="s">
        <v>11028</v>
      </c>
      <c r="H3258" s="107" t="s">
        <v>14566</v>
      </c>
      <c r="I3258" s="107" t="s">
        <v>14605</v>
      </c>
    </row>
    <row r="3259" spans="1:9" x14ac:dyDescent="0.2">
      <c r="A3259" s="107" t="s">
        <v>10492</v>
      </c>
      <c r="D3259" s="107" t="s">
        <v>14606</v>
      </c>
      <c r="E3259" s="107">
        <f t="shared" si="50"/>
        <v>30102422</v>
      </c>
      <c r="F3259" s="107" t="s">
        <v>11572</v>
      </c>
      <c r="G3259" s="107" t="s">
        <v>11028</v>
      </c>
      <c r="H3259" s="107" t="s">
        <v>14566</v>
      </c>
      <c r="I3259" s="107" t="s">
        <v>11750</v>
      </c>
    </row>
    <row r="3260" spans="1:9" x14ac:dyDescent="0.2">
      <c r="A3260" s="107" t="s">
        <v>10492</v>
      </c>
      <c r="D3260" s="107" t="s">
        <v>11751</v>
      </c>
      <c r="E3260" s="107">
        <f t="shared" si="50"/>
        <v>30102423</v>
      </c>
      <c r="F3260" s="107" t="s">
        <v>11572</v>
      </c>
      <c r="G3260" s="107" t="s">
        <v>11028</v>
      </c>
      <c r="H3260" s="107" t="s">
        <v>14566</v>
      </c>
      <c r="I3260" s="107" t="s">
        <v>11752</v>
      </c>
    </row>
    <row r="3261" spans="1:9" x14ac:dyDescent="0.2">
      <c r="A3261" s="107" t="s">
        <v>10492</v>
      </c>
      <c r="D3261" s="107" t="s">
        <v>11753</v>
      </c>
      <c r="E3261" s="107">
        <f t="shared" si="50"/>
        <v>30102424</v>
      </c>
      <c r="F3261" s="107" t="s">
        <v>11572</v>
      </c>
      <c r="G3261" s="107" t="s">
        <v>11028</v>
      </c>
      <c r="H3261" s="107" t="s">
        <v>14566</v>
      </c>
      <c r="I3261" s="107" t="s">
        <v>11754</v>
      </c>
    </row>
    <row r="3262" spans="1:9" x14ac:dyDescent="0.2">
      <c r="A3262" s="107" t="s">
        <v>10492</v>
      </c>
      <c r="D3262" s="107" t="s">
        <v>11755</v>
      </c>
      <c r="E3262" s="107">
        <f t="shared" si="50"/>
        <v>30102425</v>
      </c>
      <c r="F3262" s="107" t="s">
        <v>11572</v>
      </c>
      <c r="G3262" s="107" t="s">
        <v>11028</v>
      </c>
      <c r="H3262" s="107" t="s">
        <v>14566</v>
      </c>
      <c r="I3262" s="107" t="s">
        <v>11756</v>
      </c>
    </row>
    <row r="3263" spans="1:9" x14ac:dyDescent="0.2">
      <c r="A3263" s="107" t="s">
        <v>10492</v>
      </c>
      <c r="D3263" s="107" t="s">
        <v>11757</v>
      </c>
      <c r="E3263" s="107">
        <f t="shared" si="50"/>
        <v>30102426</v>
      </c>
      <c r="F3263" s="107" t="s">
        <v>11572</v>
      </c>
      <c r="G3263" s="107" t="s">
        <v>11028</v>
      </c>
      <c r="H3263" s="107" t="s">
        <v>14566</v>
      </c>
      <c r="I3263" s="107" t="s">
        <v>11758</v>
      </c>
    </row>
    <row r="3264" spans="1:9" x14ac:dyDescent="0.2">
      <c r="A3264" s="107" t="s">
        <v>10492</v>
      </c>
      <c r="D3264" s="107" t="s">
        <v>8752</v>
      </c>
      <c r="E3264" s="107">
        <f t="shared" si="50"/>
        <v>30102427</v>
      </c>
      <c r="F3264" s="107" t="s">
        <v>11572</v>
      </c>
      <c r="G3264" s="107" t="s">
        <v>11028</v>
      </c>
      <c r="H3264" s="107" t="s">
        <v>14566</v>
      </c>
      <c r="I3264" s="107" t="s">
        <v>8753</v>
      </c>
    </row>
    <row r="3265" spans="1:9" x14ac:dyDescent="0.2">
      <c r="A3265" s="107" t="s">
        <v>10492</v>
      </c>
      <c r="D3265" s="107" t="s">
        <v>8754</v>
      </c>
      <c r="E3265" s="107">
        <f t="shared" si="50"/>
        <v>30102428</v>
      </c>
      <c r="F3265" s="107" t="s">
        <v>11572</v>
      </c>
      <c r="G3265" s="107" t="s">
        <v>11028</v>
      </c>
      <c r="H3265" s="107" t="s">
        <v>14566</v>
      </c>
      <c r="I3265" s="107" t="s">
        <v>8755</v>
      </c>
    </row>
    <row r="3266" spans="1:9" x14ac:dyDescent="0.2">
      <c r="A3266" s="107" t="s">
        <v>10492</v>
      </c>
      <c r="D3266" s="107" t="s">
        <v>8756</v>
      </c>
      <c r="E3266" s="107">
        <f t="shared" ref="E3266:E3329" si="51">VALUE(D3266)</f>
        <v>30102429</v>
      </c>
      <c r="F3266" s="107" t="s">
        <v>11572</v>
      </c>
      <c r="G3266" s="107" t="s">
        <v>11028</v>
      </c>
      <c r="H3266" s="107" t="s">
        <v>14566</v>
      </c>
      <c r="I3266" s="107" t="s">
        <v>8757</v>
      </c>
    </row>
    <row r="3267" spans="1:9" x14ac:dyDescent="0.2">
      <c r="A3267" s="107" t="s">
        <v>10492</v>
      </c>
      <c r="D3267" s="107" t="s">
        <v>8758</v>
      </c>
      <c r="E3267" s="107">
        <f t="shared" si="51"/>
        <v>30102431</v>
      </c>
      <c r="F3267" s="107" t="s">
        <v>11572</v>
      </c>
      <c r="G3267" s="107" t="s">
        <v>11028</v>
      </c>
      <c r="H3267" s="107" t="s">
        <v>14566</v>
      </c>
      <c r="I3267" s="107" t="s">
        <v>8759</v>
      </c>
    </row>
    <row r="3268" spans="1:9" x14ac:dyDescent="0.2">
      <c r="A3268" s="107" t="s">
        <v>10492</v>
      </c>
      <c r="D3268" s="107" t="s">
        <v>8760</v>
      </c>
      <c r="E3268" s="107">
        <f t="shared" si="51"/>
        <v>30102432</v>
      </c>
      <c r="F3268" s="107" t="s">
        <v>11572</v>
      </c>
      <c r="G3268" s="107" t="s">
        <v>11028</v>
      </c>
      <c r="H3268" s="107" t="s">
        <v>14566</v>
      </c>
      <c r="I3268" s="107" t="s">
        <v>14701</v>
      </c>
    </row>
    <row r="3269" spans="1:9" x14ac:dyDescent="0.2">
      <c r="A3269" s="107" t="s">
        <v>10492</v>
      </c>
      <c r="D3269" s="107" t="s">
        <v>14702</v>
      </c>
      <c r="E3269" s="107">
        <f t="shared" si="51"/>
        <v>30102434</v>
      </c>
      <c r="F3269" s="107" t="s">
        <v>11572</v>
      </c>
      <c r="G3269" s="107" t="s">
        <v>11028</v>
      </c>
      <c r="H3269" s="107" t="s">
        <v>14566</v>
      </c>
      <c r="I3269" s="107" t="s">
        <v>8786</v>
      </c>
    </row>
    <row r="3270" spans="1:9" x14ac:dyDescent="0.2">
      <c r="A3270" s="107" t="s">
        <v>10492</v>
      </c>
      <c r="D3270" s="107" t="s">
        <v>8787</v>
      </c>
      <c r="E3270" s="107">
        <f t="shared" si="51"/>
        <v>30102435</v>
      </c>
      <c r="F3270" s="107" t="s">
        <v>11572</v>
      </c>
      <c r="G3270" s="107" t="s">
        <v>11028</v>
      </c>
      <c r="H3270" s="107" t="s">
        <v>14566</v>
      </c>
      <c r="I3270" s="107" t="s">
        <v>8788</v>
      </c>
    </row>
    <row r="3271" spans="1:9" x14ac:dyDescent="0.2">
      <c r="A3271" s="107" t="s">
        <v>10492</v>
      </c>
      <c r="D3271" s="107" t="s">
        <v>8789</v>
      </c>
      <c r="E3271" s="107">
        <f t="shared" si="51"/>
        <v>30102499</v>
      </c>
      <c r="F3271" s="107" t="s">
        <v>11572</v>
      </c>
      <c r="G3271" s="107" t="s">
        <v>11028</v>
      </c>
      <c r="H3271" s="107" t="s">
        <v>14566</v>
      </c>
      <c r="I3271" s="107" t="s">
        <v>7791</v>
      </c>
    </row>
    <row r="3272" spans="1:9" x14ac:dyDescent="0.2">
      <c r="A3272" s="107" t="s">
        <v>10492</v>
      </c>
      <c r="D3272" s="107" t="s">
        <v>8790</v>
      </c>
      <c r="E3272" s="107">
        <f t="shared" si="51"/>
        <v>30102501</v>
      </c>
      <c r="F3272" s="107" t="s">
        <v>11572</v>
      </c>
      <c r="G3272" s="107" t="s">
        <v>11028</v>
      </c>
      <c r="H3272" s="107" t="s">
        <v>8791</v>
      </c>
      <c r="I3272" s="107" t="s">
        <v>8792</v>
      </c>
    </row>
    <row r="3273" spans="1:9" x14ac:dyDescent="0.2">
      <c r="A3273" s="107" t="s">
        <v>10492</v>
      </c>
      <c r="D3273" s="107" t="s">
        <v>8793</v>
      </c>
      <c r="E3273" s="107">
        <f t="shared" si="51"/>
        <v>30102505</v>
      </c>
      <c r="F3273" s="107" t="s">
        <v>11572</v>
      </c>
      <c r="G3273" s="107" t="s">
        <v>11028</v>
      </c>
      <c r="H3273" s="107" t="s">
        <v>8791</v>
      </c>
      <c r="I3273" s="107" t="s">
        <v>8794</v>
      </c>
    </row>
    <row r="3274" spans="1:9" x14ac:dyDescent="0.2">
      <c r="A3274" s="107" t="s">
        <v>10492</v>
      </c>
      <c r="D3274" s="107" t="s">
        <v>8795</v>
      </c>
      <c r="E3274" s="107">
        <f t="shared" si="51"/>
        <v>30102506</v>
      </c>
      <c r="F3274" s="107" t="s">
        <v>11572</v>
      </c>
      <c r="G3274" s="107" t="s">
        <v>11028</v>
      </c>
      <c r="H3274" s="107" t="s">
        <v>8791</v>
      </c>
      <c r="I3274" s="107" t="s">
        <v>8796</v>
      </c>
    </row>
    <row r="3275" spans="1:9" x14ac:dyDescent="0.2">
      <c r="A3275" s="107" t="s">
        <v>10492</v>
      </c>
      <c r="D3275" s="107" t="s">
        <v>8797</v>
      </c>
      <c r="E3275" s="107">
        <f t="shared" si="51"/>
        <v>30102599</v>
      </c>
      <c r="F3275" s="107" t="s">
        <v>11572</v>
      </c>
      <c r="G3275" s="107" t="s">
        <v>11028</v>
      </c>
      <c r="H3275" s="107" t="s">
        <v>8791</v>
      </c>
      <c r="I3275" s="107" t="s">
        <v>7791</v>
      </c>
    </row>
    <row r="3276" spans="1:9" x14ac:dyDescent="0.2">
      <c r="A3276" s="107" t="s">
        <v>10492</v>
      </c>
      <c r="D3276" s="107" t="s">
        <v>8798</v>
      </c>
      <c r="E3276" s="107">
        <f t="shared" si="51"/>
        <v>30102601</v>
      </c>
      <c r="F3276" s="107" t="s">
        <v>11572</v>
      </c>
      <c r="G3276" s="107" t="s">
        <v>11028</v>
      </c>
      <c r="H3276" s="107" t="s">
        <v>8799</v>
      </c>
      <c r="I3276" s="107" t="s">
        <v>14417</v>
      </c>
    </row>
    <row r="3277" spans="1:9" x14ac:dyDescent="0.2">
      <c r="A3277" s="107" t="s">
        <v>10492</v>
      </c>
      <c r="D3277" s="107" t="s">
        <v>8800</v>
      </c>
      <c r="E3277" s="107">
        <f t="shared" si="51"/>
        <v>30102602</v>
      </c>
      <c r="F3277" s="107" t="s">
        <v>11572</v>
      </c>
      <c r="G3277" s="107" t="s">
        <v>11028</v>
      </c>
      <c r="H3277" s="107" t="s">
        <v>8799</v>
      </c>
      <c r="I3277" s="107" t="s">
        <v>8801</v>
      </c>
    </row>
    <row r="3278" spans="1:9" x14ac:dyDescent="0.2">
      <c r="A3278" s="107" t="s">
        <v>10492</v>
      </c>
      <c r="D3278" s="107" t="s">
        <v>8802</v>
      </c>
      <c r="E3278" s="107">
        <f t="shared" si="51"/>
        <v>30102608</v>
      </c>
      <c r="F3278" s="107" t="s">
        <v>11572</v>
      </c>
      <c r="G3278" s="107" t="s">
        <v>11028</v>
      </c>
      <c r="H3278" s="107" t="s">
        <v>8799</v>
      </c>
      <c r="I3278" s="107" t="s">
        <v>8803</v>
      </c>
    </row>
    <row r="3279" spans="1:9" x14ac:dyDescent="0.2">
      <c r="A3279" s="107" t="s">
        <v>10492</v>
      </c>
      <c r="D3279" s="107" t="s">
        <v>8804</v>
      </c>
      <c r="E3279" s="107">
        <f t="shared" si="51"/>
        <v>30102609</v>
      </c>
      <c r="F3279" s="107" t="s">
        <v>11572</v>
      </c>
      <c r="G3279" s="107" t="s">
        <v>11028</v>
      </c>
      <c r="H3279" s="107" t="s">
        <v>8799</v>
      </c>
      <c r="I3279" s="107" t="s">
        <v>8805</v>
      </c>
    </row>
    <row r="3280" spans="1:9" x14ac:dyDescent="0.2">
      <c r="A3280" s="107" t="s">
        <v>10492</v>
      </c>
      <c r="D3280" s="107" t="s">
        <v>8806</v>
      </c>
      <c r="E3280" s="107">
        <f t="shared" si="51"/>
        <v>30102610</v>
      </c>
      <c r="F3280" s="107" t="s">
        <v>11572</v>
      </c>
      <c r="G3280" s="107" t="s">
        <v>11028</v>
      </c>
      <c r="H3280" s="107" t="s">
        <v>8799</v>
      </c>
      <c r="I3280" s="107" t="s">
        <v>8807</v>
      </c>
    </row>
    <row r="3281" spans="1:9" x14ac:dyDescent="0.2">
      <c r="A3281" s="107" t="s">
        <v>10492</v>
      </c>
      <c r="D3281" s="107" t="s">
        <v>8808</v>
      </c>
      <c r="E3281" s="107">
        <f t="shared" si="51"/>
        <v>30102611</v>
      </c>
      <c r="F3281" s="107" t="s">
        <v>11572</v>
      </c>
      <c r="G3281" s="107" t="s">
        <v>11028</v>
      </c>
      <c r="H3281" s="107" t="s">
        <v>8799</v>
      </c>
      <c r="I3281" s="107" t="s">
        <v>8809</v>
      </c>
    </row>
    <row r="3282" spans="1:9" x14ac:dyDescent="0.2">
      <c r="A3282" s="107" t="s">
        <v>10492</v>
      </c>
      <c r="D3282" s="107" t="s">
        <v>8810</v>
      </c>
      <c r="E3282" s="107">
        <f t="shared" si="51"/>
        <v>30102612</v>
      </c>
      <c r="F3282" s="107" t="s">
        <v>11572</v>
      </c>
      <c r="G3282" s="107" t="s">
        <v>11028</v>
      </c>
      <c r="H3282" s="107" t="s">
        <v>8799</v>
      </c>
      <c r="I3282" s="107" t="s">
        <v>8811</v>
      </c>
    </row>
    <row r="3283" spans="1:9" x14ac:dyDescent="0.2">
      <c r="A3283" s="107" t="s">
        <v>10492</v>
      </c>
      <c r="D3283" s="107" t="s">
        <v>8812</v>
      </c>
      <c r="E3283" s="107">
        <f t="shared" si="51"/>
        <v>30102613</v>
      </c>
      <c r="F3283" s="107" t="s">
        <v>11572</v>
      </c>
      <c r="G3283" s="107" t="s">
        <v>11028</v>
      </c>
      <c r="H3283" s="107" t="s">
        <v>8799</v>
      </c>
      <c r="I3283" s="107" t="s">
        <v>8813</v>
      </c>
    </row>
    <row r="3284" spans="1:9" x14ac:dyDescent="0.2">
      <c r="A3284" s="107" t="s">
        <v>10492</v>
      </c>
      <c r="D3284" s="107" t="s">
        <v>8814</v>
      </c>
      <c r="E3284" s="107">
        <f t="shared" si="51"/>
        <v>30102614</v>
      </c>
      <c r="F3284" s="107" t="s">
        <v>11572</v>
      </c>
      <c r="G3284" s="107" t="s">
        <v>11028</v>
      </c>
      <c r="H3284" s="107" t="s">
        <v>8799</v>
      </c>
      <c r="I3284" s="107" t="s">
        <v>8815</v>
      </c>
    </row>
    <row r="3285" spans="1:9" x14ac:dyDescent="0.2">
      <c r="A3285" s="107" t="s">
        <v>10492</v>
      </c>
      <c r="D3285" s="107" t="s">
        <v>8816</v>
      </c>
      <c r="E3285" s="107">
        <f t="shared" si="51"/>
        <v>30102615</v>
      </c>
      <c r="F3285" s="107" t="s">
        <v>11572</v>
      </c>
      <c r="G3285" s="107" t="s">
        <v>11028</v>
      </c>
      <c r="H3285" s="107" t="s">
        <v>8799</v>
      </c>
      <c r="I3285" s="107" t="s">
        <v>8817</v>
      </c>
    </row>
    <row r="3286" spans="1:9" x14ac:dyDescent="0.2">
      <c r="A3286" s="107" t="s">
        <v>10492</v>
      </c>
      <c r="D3286" s="107" t="s">
        <v>8818</v>
      </c>
      <c r="E3286" s="107">
        <f t="shared" si="51"/>
        <v>30102616</v>
      </c>
      <c r="F3286" s="107" t="s">
        <v>11572</v>
      </c>
      <c r="G3286" s="107" t="s">
        <v>11028</v>
      </c>
      <c r="H3286" s="107" t="s">
        <v>8799</v>
      </c>
      <c r="I3286" s="107" t="s">
        <v>8819</v>
      </c>
    </row>
    <row r="3287" spans="1:9" x14ac:dyDescent="0.2">
      <c r="A3287" s="107" t="s">
        <v>10492</v>
      </c>
      <c r="D3287" s="107" t="s">
        <v>8820</v>
      </c>
      <c r="E3287" s="107">
        <f t="shared" si="51"/>
        <v>30102617</v>
      </c>
      <c r="F3287" s="107" t="s">
        <v>11572</v>
      </c>
      <c r="G3287" s="107" t="s">
        <v>11028</v>
      </c>
      <c r="H3287" s="107" t="s">
        <v>8799</v>
      </c>
      <c r="I3287" s="107" t="s">
        <v>8821</v>
      </c>
    </row>
    <row r="3288" spans="1:9" x14ac:dyDescent="0.2">
      <c r="A3288" s="107" t="s">
        <v>10492</v>
      </c>
      <c r="D3288" s="107" t="s">
        <v>8822</v>
      </c>
      <c r="E3288" s="107">
        <f t="shared" si="51"/>
        <v>30102618</v>
      </c>
      <c r="F3288" s="107" t="s">
        <v>11572</v>
      </c>
      <c r="G3288" s="107" t="s">
        <v>11028</v>
      </c>
      <c r="H3288" s="107" t="s">
        <v>8799</v>
      </c>
      <c r="I3288" s="107" t="s">
        <v>8823</v>
      </c>
    </row>
    <row r="3289" spans="1:9" x14ac:dyDescent="0.2">
      <c r="A3289" s="107" t="s">
        <v>10492</v>
      </c>
      <c r="D3289" s="107" t="s">
        <v>8824</v>
      </c>
      <c r="E3289" s="107">
        <f t="shared" si="51"/>
        <v>30102619</v>
      </c>
      <c r="F3289" s="107" t="s">
        <v>11572</v>
      </c>
      <c r="G3289" s="107" t="s">
        <v>11028</v>
      </c>
      <c r="H3289" s="107" t="s">
        <v>8799</v>
      </c>
      <c r="I3289" s="107" t="s">
        <v>8825</v>
      </c>
    </row>
    <row r="3290" spans="1:9" x14ac:dyDescent="0.2">
      <c r="A3290" s="107" t="s">
        <v>10492</v>
      </c>
      <c r="D3290" s="107" t="s">
        <v>8826</v>
      </c>
      <c r="E3290" s="107">
        <f t="shared" si="51"/>
        <v>30102620</v>
      </c>
      <c r="F3290" s="107" t="s">
        <v>11572</v>
      </c>
      <c r="G3290" s="107" t="s">
        <v>11028</v>
      </c>
      <c r="H3290" s="107" t="s">
        <v>8799</v>
      </c>
      <c r="I3290" s="107" t="s">
        <v>8827</v>
      </c>
    </row>
    <row r="3291" spans="1:9" x14ac:dyDescent="0.2">
      <c r="A3291" s="107" t="s">
        <v>10492</v>
      </c>
      <c r="D3291" s="107" t="s">
        <v>8828</v>
      </c>
      <c r="E3291" s="107">
        <f t="shared" si="51"/>
        <v>30102621</v>
      </c>
      <c r="F3291" s="107" t="s">
        <v>11572</v>
      </c>
      <c r="G3291" s="107" t="s">
        <v>11028</v>
      </c>
      <c r="H3291" s="107" t="s">
        <v>8799</v>
      </c>
      <c r="I3291" s="107" t="s">
        <v>8829</v>
      </c>
    </row>
    <row r="3292" spans="1:9" x14ac:dyDescent="0.2">
      <c r="A3292" s="107" t="s">
        <v>10492</v>
      </c>
      <c r="D3292" s="107" t="s">
        <v>8830</v>
      </c>
      <c r="E3292" s="107">
        <f t="shared" si="51"/>
        <v>30102622</v>
      </c>
      <c r="F3292" s="107" t="s">
        <v>11572</v>
      </c>
      <c r="G3292" s="107" t="s">
        <v>11028</v>
      </c>
      <c r="H3292" s="107" t="s">
        <v>8799</v>
      </c>
      <c r="I3292" s="107" t="s">
        <v>8831</v>
      </c>
    </row>
    <row r="3293" spans="1:9" x14ac:dyDescent="0.2">
      <c r="A3293" s="107" t="s">
        <v>10492</v>
      </c>
      <c r="D3293" s="107" t="s">
        <v>8832</v>
      </c>
      <c r="E3293" s="107">
        <f t="shared" si="51"/>
        <v>30102623</v>
      </c>
      <c r="F3293" s="107" t="s">
        <v>11572</v>
      </c>
      <c r="G3293" s="107" t="s">
        <v>11028</v>
      </c>
      <c r="H3293" s="107" t="s">
        <v>8799</v>
      </c>
      <c r="I3293" s="107" t="s">
        <v>8833</v>
      </c>
    </row>
    <row r="3294" spans="1:9" x14ac:dyDescent="0.2">
      <c r="A3294" s="107" t="s">
        <v>10492</v>
      </c>
      <c r="D3294" s="107" t="s">
        <v>8834</v>
      </c>
      <c r="E3294" s="107">
        <f t="shared" si="51"/>
        <v>30102624</v>
      </c>
      <c r="F3294" s="107" t="s">
        <v>11572</v>
      </c>
      <c r="G3294" s="107" t="s">
        <v>11028</v>
      </c>
      <c r="H3294" s="107" t="s">
        <v>8799</v>
      </c>
      <c r="I3294" s="107" t="s">
        <v>8835</v>
      </c>
    </row>
    <row r="3295" spans="1:9" x14ac:dyDescent="0.2">
      <c r="A3295" s="107" t="s">
        <v>10492</v>
      </c>
      <c r="D3295" s="107" t="s">
        <v>8836</v>
      </c>
      <c r="E3295" s="107">
        <f t="shared" si="51"/>
        <v>30102625</v>
      </c>
      <c r="F3295" s="107" t="s">
        <v>11572</v>
      </c>
      <c r="G3295" s="107" t="s">
        <v>11028</v>
      </c>
      <c r="H3295" s="107" t="s">
        <v>8799</v>
      </c>
      <c r="I3295" s="107" t="s">
        <v>8837</v>
      </c>
    </row>
    <row r="3296" spans="1:9" x14ac:dyDescent="0.2">
      <c r="A3296" s="107" t="s">
        <v>10492</v>
      </c>
      <c r="D3296" s="107" t="s">
        <v>8838</v>
      </c>
      <c r="E3296" s="107">
        <f t="shared" si="51"/>
        <v>30102626</v>
      </c>
      <c r="F3296" s="107" t="s">
        <v>11572</v>
      </c>
      <c r="G3296" s="107" t="s">
        <v>11028</v>
      </c>
      <c r="H3296" s="107" t="s">
        <v>8799</v>
      </c>
      <c r="I3296" s="107" t="s">
        <v>8839</v>
      </c>
    </row>
    <row r="3297" spans="1:9" x14ac:dyDescent="0.2">
      <c r="A3297" s="107" t="s">
        <v>10492</v>
      </c>
      <c r="D3297" s="107" t="s">
        <v>8840</v>
      </c>
      <c r="E3297" s="107">
        <f t="shared" si="51"/>
        <v>30102627</v>
      </c>
      <c r="F3297" s="107" t="s">
        <v>11572</v>
      </c>
      <c r="G3297" s="107" t="s">
        <v>11028</v>
      </c>
      <c r="H3297" s="107" t="s">
        <v>8799</v>
      </c>
      <c r="I3297" s="107" t="s">
        <v>8841</v>
      </c>
    </row>
    <row r="3298" spans="1:9" x14ac:dyDescent="0.2">
      <c r="A3298" s="107" t="s">
        <v>10492</v>
      </c>
      <c r="D3298" s="107" t="s">
        <v>8842</v>
      </c>
      <c r="E3298" s="107">
        <f t="shared" si="51"/>
        <v>30102628</v>
      </c>
      <c r="F3298" s="107" t="s">
        <v>11572</v>
      </c>
      <c r="G3298" s="107" t="s">
        <v>11028</v>
      </c>
      <c r="H3298" s="107" t="s">
        <v>8799</v>
      </c>
      <c r="I3298" s="107" t="s">
        <v>8843</v>
      </c>
    </row>
    <row r="3299" spans="1:9" x14ac:dyDescent="0.2">
      <c r="A3299" s="107" t="s">
        <v>10492</v>
      </c>
      <c r="D3299" s="107" t="s">
        <v>8844</v>
      </c>
      <c r="E3299" s="107">
        <f t="shared" si="51"/>
        <v>30102630</v>
      </c>
      <c r="F3299" s="107" t="s">
        <v>11572</v>
      </c>
      <c r="G3299" s="107" t="s">
        <v>11028</v>
      </c>
      <c r="H3299" s="107" t="s">
        <v>8799</v>
      </c>
      <c r="I3299" s="107" t="s">
        <v>8845</v>
      </c>
    </row>
    <row r="3300" spans="1:9" x14ac:dyDescent="0.2">
      <c r="A3300" s="107" t="s">
        <v>10492</v>
      </c>
      <c r="D3300" s="107" t="s">
        <v>8846</v>
      </c>
      <c r="E3300" s="107">
        <f t="shared" si="51"/>
        <v>30102641</v>
      </c>
      <c r="F3300" s="107" t="s">
        <v>11572</v>
      </c>
      <c r="G3300" s="107" t="s">
        <v>11028</v>
      </c>
      <c r="H3300" s="107" t="s">
        <v>8799</v>
      </c>
      <c r="I3300" s="107" t="s">
        <v>8847</v>
      </c>
    </row>
    <row r="3301" spans="1:9" x14ac:dyDescent="0.2">
      <c r="A3301" s="107" t="s">
        <v>10492</v>
      </c>
      <c r="D3301" s="107" t="s">
        <v>8848</v>
      </c>
      <c r="E3301" s="107">
        <f t="shared" si="51"/>
        <v>30102642</v>
      </c>
      <c r="F3301" s="107" t="s">
        <v>11572</v>
      </c>
      <c r="G3301" s="107" t="s">
        <v>11028</v>
      </c>
      <c r="H3301" s="107" t="s">
        <v>8799</v>
      </c>
      <c r="I3301" s="107" t="s">
        <v>8849</v>
      </c>
    </row>
    <row r="3302" spans="1:9" x14ac:dyDescent="0.2">
      <c r="A3302" s="107" t="s">
        <v>10492</v>
      </c>
      <c r="D3302" s="107" t="s">
        <v>8850</v>
      </c>
      <c r="E3302" s="107">
        <f t="shared" si="51"/>
        <v>30102643</v>
      </c>
      <c r="F3302" s="107" t="s">
        <v>11572</v>
      </c>
      <c r="G3302" s="107" t="s">
        <v>11028</v>
      </c>
      <c r="H3302" s="107" t="s">
        <v>8799</v>
      </c>
      <c r="I3302" s="107" t="s">
        <v>5977</v>
      </c>
    </row>
    <row r="3303" spans="1:9" x14ac:dyDescent="0.2">
      <c r="A3303" s="107" t="s">
        <v>10492</v>
      </c>
      <c r="D3303" s="107" t="s">
        <v>5978</v>
      </c>
      <c r="E3303" s="107">
        <f t="shared" si="51"/>
        <v>30102644</v>
      </c>
      <c r="F3303" s="107" t="s">
        <v>11572</v>
      </c>
      <c r="G3303" s="107" t="s">
        <v>11028</v>
      </c>
      <c r="H3303" s="107" t="s">
        <v>8799</v>
      </c>
      <c r="I3303" s="107" t="s">
        <v>5979</v>
      </c>
    </row>
    <row r="3304" spans="1:9" x14ac:dyDescent="0.2">
      <c r="A3304" s="107" t="s">
        <v>10492</v>
      </c>
      <c r="D3304" s="107" t="s">
        <v>5980</v>
      </c>
      <c r="E3304" s="107">
        <f t="shared" si="51"/>
        <v>30102645</v>
      </c>
      <c r="F3304" s="107" t="s">
        <v>11572</v>
      </c>
      <c r="G3304" s="107" t="s">
        <v>11028</v>
      </c>
      <c r="H3304" s="107" t="s">
        <v>8799</v>
      </c>
      <c r="I3304" s="107" t="s">
        <v>5981</v>
      </c>
    </row>
    <row r="3305" spans="1:9" x14ac:dyDescent="0.2">
      <c r="A3305" s="107" t="s">
        <v>10492</v>
      </c>
      <c r="D3305" s="107" t="s">
        <v>5982</v>
      </c>
      <c r="E3305" s="107">
        <f t="shared" si="51"/>
        <v>30102646</v>
      </c>
      <c r="F3305" s="107" t="s">
        <v>11572</v>
      </c>
      <c r="G3305" s="107" t="s">
        <v>11028</v>
      </c>
      <c r="H3305" s="107" t="s">
        <v>8799</v>
      </c>
      <c r="I3305" s="107" t="s">
        <v>5983</v>
      </c>
    </row>
    <row r="3306" spans="1:9" x14ac:dyDescent="0.2">
      <c r="A3306" s="107" t="s">
        <v>10492</v>
      </c>
      <c r="D3306" s="107" t="s">
        <v>5984</v>
      </c>
      <c r="E3306" s="107">
        <f t="shared" si="51"/>
        <v>30102650</v>
      </c>
      <c r="F3306" s="107" t="s">
        <v>11572</v>
      </c>
      <c r="G3306" s="107" t="s">
        <v>11028</v>
      </c>
      <c r="H3306" s="107" t="s">
        <v>8799</v>
      </c>
      <c r="I3306" s="107" t="s">
        <v>5985</v>
      </c>
    </row>
    <row r="3307" spans="1:9" x14ac:dyDescent="0.2">
      <c r="A3307" s="107" t="s">
        <v>10492</v>
      </c>
      <c r="D3307" s="107" t="s">
        <v>5986</v>
      </c>
      <c r="E3307" s="107">
        <f t="shared" si="51"/>
        <v>30102651</v>
      </c>
      <c r="F3307" s="107" t="s">
        <v>11572</v>
      </c>
      <c r="G3307" s="107" t="s">
        <v>11028</v>
      </c>
      <c r="H3307" s="107" t="s">
        <v>8799</v>
      </c>
      <c r="I3307" s="107" t="s">
        <v>5987</v>
      </c>
    </row>
    <row r="3308" spans="1:9" x14ac:dyDescent="0.2">
      <c r="A3308" s="107" t="s">
        <v>10492</v>
      </c>
      <c r="D3308" s="107" t="s">
        <v>5988</v>
      </c>
      <c r="E3308" s="107">
        <f t="shared" si="51"/>
        <v>30102652</v>
      </c>
      <c r="F3308" s="107" t="s">
        <v>11572</v>
      </c>
      <c r="G3308" s="107" t="s">
        <v>11028</v>
      </c>
      <c r="H3308" s="107" t="s">
        <v>8799</v>
      </c>
      <c r="I3308" s="107" t="s">
        <v>5989</v>
      </c>
    </row>
    <row r="3309" spans="1:9" x14ac:dyDescent="0.2">
      <c r="A3309" s="107" t="s">
        <v>10492</v>
      </c>
      <c r="D3309" s="107" t="s">
        <v>5990</v>
      </c>
      <c r="E3309" s="107">
        <f t="shared" si="51"/>
        <v>30102653</v>
      </c>
      <c r="F3309" s="107" t="s">
        <v>11572</v>
      </c>
      <c r="G3309" s="107" t="s">
        <v>11028</v>
      </c>
      <c r="H3309" s="107" t="s">
        <v>8799</v>
      </c>
      <c r="I3309" s="107" t="s">
        <v>5991</v>
      </c>
    </row>
    <row r="3310" spans="1:9" x14ac:dyDescent="0.2">
      <c r="A3310" s="107" t="s">
        <v>10492</v>
      </c>
      <c r="D3310" s="107" t="s">
        <v>5992</v>
      </c>
      <c r="E3310" s="107">
        <f t="shared" si="51"/>
        <v>30102654</v>
      </c>
      <c r="F3310" s="107" t="s">
        <v>11572</v>
      </c>
      <c r="G3310" s="107" t="s">
        <v>11028</v>
      </c>
      <c r="H3310" s="107" t="s">
        <v>8799</v>
      </c>
      <c r="I3310" s="107" t="s">
        <v>5993</v>
      </c>
    </row>
    <row r="3311" spans="1:9" x14ac:dyDescent="0.2">
      <c r="A3311" s="107" t="s">
        <v>10492</v>
      </c>
      <c r="D3311" s="107" t="s">
        <v>5994</v>
      </c>
      <c r="E3311" s="107">
        <f t="shared" si="51"/>
        <v>30102655</v>
      </c>
      <c r="F3311" s="107" t="s">
        <v>11572</v>
      </c>
      <c r="G3311" s="107" t="s">
        <v>11028</v>
      </c>
      <c r="H3311" s="107" t="s">
        <v>8799</v>
      </c>
      <c r="I3311" s="107" t="s">
        <v>5995</v>
      </c>
    </row>
    <row r="3312" spans="1:9" x14ac:dyDescent="0.2">
      <c r="A3312" s="107" t="s">
        <v>10492</v>
      </c>
      <c r="D3312" s="107" t="s">
        <v>5996</v>
      </c>
      <c r="E3312" s="107">
        <f t="shared" si="51"/>
        <v>30102656</v>
      </c>
      <c r="F3312" s="107" t="s">
        <v>11572</v>
      </c>
      <c r="G3312" s="107" t="s">
        <v>11028</v>
      </c>
      <c r="H3312" s="107" t="s">
        <v>8799</v>
      </c>
      <c r="I3312" s="107" t="s">
        <v>5997</v>
      </c>
    </row>
    <row r="3313" spans="1:9" x14ac:dyDescent="0.2">
      <c r="A3313" s="107" t="s">
        <v>10492</v>
      </c>
      <c r="D3313" s="107" t="s">
        <v>5998</v>
      </c>
      <c r="E3313" s="107">
        <f t="shared" si="51"/>
        <v>30102699</v>
      </c>
      <c r="F3313" s="107" t="s">
        <v>11572</v>
      </c>
      <c r="G3313" s="107" t="s">
        <v>11028</v>
      </c>
      <c r="H3313" s="107" t="s">
        <v>8799</v>
      </c>
      <c r="I3313" s="107" t="s">
        <v>7791</v>
      </c>
    </row>
    <row r="3314" spans="1:9" x14ac:dyDescent="0.2">
      <c r="A3314" s="107" t="s">
        <v>10492</v>
      </c>
      <c r="D3314" s="107" t="s">
        <v>5999</v>
      </c>
      <c r="E3314" s="107">
        <f t="shared" si="51"/>
        <v>30102701</v>
      </c>
      <c r="F3314" s="107" t="s">
        <v>11572</v>
      </c>
      <c r="G3314" s="107" t="s">
        <v>11028</v>
      </c>
      <c r="H3314" s="107" t="s">
        <v>6000</v>
      </c>
      <c r="I3314" s="107" t="s">
        <v>6001</v>
      </c>
    </row>
    <row r="3315" spans="1:9" x14ac:dyDescent="0.2">
      <c r="A3315" s="107" t="s">
        <v>10492</v>
      </c>
      <c r="D3315" s="107" t="s">
        <v>6002</v>
      </c>
      <c r="E3315" s="107">
        <f t="shared" si="51"/>
        <v>30102704</v>
      </c>
      <c r="F3315" s="107" t="s">
        <v>11572</v>
      </c>
      <c r="G3315" s="107" t="s">
        <v>11028</v>
      </c>
      <c r="H3315" s="107" t="s">
        <v>6000</v>
      </c>
      <c r="I3315" s="107" t="s">
        <v>6003</v>
      </c>
    </row>
    <row r="3316" spans="1:9" x14ac:dyDescent="0.2">
      <c r="A3316" s="107" t="s">
        <v>10492</v>
      </c>
      <c r="D3316" s="107" t="s">
        <v>6004</v>
      </c>
      <c r="E3316" s="107">
        <f t="shared" si="51"/>
        <v>30102705</v>
      </c>
      <c r="F3316" s="107" t="s">
        <v>11572</v>
      </c>
      <c r="G3316" s="107" t="s">
        <v>11028</v>
      </c>
      <c r="H3316" s="107" t="s">
        <v>6000</v>
      </c>
      <c r="I3316" s="107" t="s">
        <v>6005</v>
      </c>
    </row>
    <row r="3317" spans="1:9" x14ac:dyDescent="0.2">
      <c r="A3317" s="107" t="s">
        <v>10492</v>
      </c>
      <c r="D3317" s="107" t="s">
        <v>6006</v>
      </c>
      <c r="E3317" s="107">
        <f t="shared" si="51"/>
        <v>30102706</v>
      </c>
      <c r="F3317" s="107" t="s">
        <v>11572</v>
      </c>
      <c r="G3317" s="107" t="s">
        <v>11028</v>
      </c>
      <c r="H3317" s="107" t="s">
        <v>6000</v>
      </c>
      <c r="I3317" s="107" t="s">
        <v>6007</v>
      </c>
    </row>
    <row r="3318" spans="1:9" x14ac:dyDescent="0.2">
      <c r="A3318" s="107" t="s">
        <v>10492</v>
      </c>
      <c r="D3318" s="107" t="s">
        <v>6008</v>
      </c>
      <c r="E3318" s="107">
        <f t="shared" si="51"/>
        <v>30102707</v>
      </c>
      <c r="F3318" s="107" t="s">
        <v>11572</v>
      </c>
      <c r="G3318" s="107" t="s">
        <v>11028</v>
      </c>
      <c r="H3318" s="107" t="s">
        <v>6000</v>
      </c>
      <c r="I3318" s="107" t="s">
        <v>6009</v>
      </c>
    </row>
    <row r="3319" spans="1:9" x14ac:dyDescent="0.2">
      <c r="A3319" s="107" t="s">
        <v>10492</v>
      </c>
      <c r="D3319" s="107" t="s">
        <v>6010</v>
      </c>
      <c r="E3319" s="107">
        <f t="shared" si="51"/>
        <v>30102708</v>
      </c>
      <c r="F3319" s="107" t="s">
        <v>11572</v>
      </c>
      <c r="G3319" s="107" t="s">
        <v>11028</v>
      </c>
      <c r="H3319" s="107" t="s">
        <v>6000</v>
      </c>
      <c r="I3319" s="107" t="s">
        <v>6011</v>
      </c>
    </row>
    <row r="3320" spans="1:9" x14ac:dyDescent="0.2">
      <c r="A3320" s="107" t="s">
        <v>10492</v>
      </c>
      <c r="D3320" s="107" t="s">
        <v>6012</v>
      </c>
      <c r="E3320" s="107">
        <f t="shared" si="51"/>
        <v>30102709</v>
      </c>
      <c r="F3320" s="107" t="s">
        <v>11572</v>
      </c>
      <c r="G3320" s="107" t="s">
        <v>11028</v>
      </c>
      <c r="H3320" s="107" t="s">
        <v>6000</v>
      </c>
      <c r="I3320" s="107" t="s">
        <v>6013</v>
      </c>
    </row>
    <row r="3321" spans="1:9" x14ac:dyDescent="0.2">
      <c r="A3321" s="107" t="s">
        <v>10492</v>
      </c>
      <c r="D3321" s="107" t="s">
        <v>6014</v>
      </c>
      <c r="E3321" s="107">
        <f t="shared" si="51"/>
        <v>30102710</v>
      </c>
      <c r="F3321" s="107" t="s">
        <v>11572</v>
      </c>
      <c r="G3321" s="107" t="s">
        <v>11028</v>
      </c>
      <c r="H3321" s="107" t="s">
        <v>6000</v>
      </c>
      <c r="I3321" s="107" t="s">
        <v>6015</v>
      </c>
    </row>
    <row r="3322" spans="1:9" x14ac:dyDescent="0.2">
      <c r="A3322" s="107" t="s">
        <v>10492</v>
      </c>
      <c r="D3322" s="107" t="s">
        <v>6016</v>
      </c>
      <c r="E3322" s="107">
        <f t="shared" si="51"/>
        <v>30102711</v>
      </c>
      <c r="F3322" s="107" t="s">
        <v>11572</v>
      </c>
      <c r="G3322" s="107" t="s">
        <v>11028</v>
      </c>
      <c r="H3322" s="107" t="s">
        <v>6000</v>
      </c>
      <c r="I3322" s="107" t="s">
        <v>6017</v>
      </c>
    </row>
    <row r="3323" spans="1:9" x14ac:dyDescent="0.2">
      <c r="A3323" s="107" t="s">
        <v>10492</v>
      </c>
      <c r="D3323" s="107" t="s">
        <v>6018</v>
      </c>
      <c r="E3323" s="107">
        <f t="shared" si="51"/>
        <v>30102712</v>
      </c>
      <c r="F3323" s="107" t="s">
        <v>11572</v>
      </c>
      <c r="G3323" s="107" t="s">
        <v>11028</v>
      </c>
      <c r="H3323" s="107" t="s">
        <v>6000</v>
      </c>
      <c r="I3323" s="107" t="s">
        <v>6019</v>
      </c>
    </row>
    <row r="3324" spans="1:9" x14ac:dyDescent="0.2">
      <c r="A3324" s="107" t="s">
        <v>10492</v>
      </c>
      <c r="D3324" s="107" t="s">
        <v>6020</v>
      </c>
      <c r="E3324" s="107">
        <f t="shared" si="51"/>
        <v>30102713</v>
      </c>
      <c r="F3324" s="107" t="s">
        <v>11572</v>
      </c>
      <c r="G3324" s="107" t="s">
        <v>11028</v>
      </c>
      <c r="H3324" s="107" t="s">
        <v>6000</v>
      </c>
      <c r="I3324" s="107" t="s">
        <v>6021</v>
      </c>
    </row>
    <row r="3325" spans="1:9" x14ac:dyDescent="0.2">
      <c r="A3325" s="107" t="s">
        <v>10492</v>
      </c>
      <c r="D3325" s="107" t="s">
        <v>6022</v>
      </c>
      <c r="E3325" s="107">
        <f t="shared" si="51"/>
        <v>30102714</v>
      </c>
      <c r="F3325" s="107" t="s">
        <v>11572</v>
      </c>
      <c r="G3325" s="107" t="s">
        <v>11028</v>
      </c>
      <c r="H3325" s="107" t="s">
        <v>6000</v>
      </c>
      <c r="I3325" s="107" t="s">
        <v>6023</v>
      </c>
    </row>
    <row r="3326" spans="1:9" x14ac:dyDescent="0.2">
      <c r="A3326" s="107" t="s">
        <v>10492</v>
      </c>
      <c r="D3326" s="107" t="s">
        <v>6024</v>
      </c>
      <c r="E3326" s="107">
        <f t="shared" si="51"/>
        <v>30102717</v>
      </c>
      <c r="F3326" s="107" t="s">
        <v>11572</v>
      </c>
      <c r="G3326" s="107" t="s">
        <v>11028</v>
      </c>
      <c r="H3326" s="107" t="s">
        <v>6000</v>
      </c>
      <c r="I3326" s="107" t="s">
        <v>6025</v>
      </c>
    </row>
    <row r="3327" spans="1:9" x14ac:dyDescent="0.2">
      <c r="A3327" s="107" t="s">
        <v>10492</v>
      </c>
      <c r="D3327" s="107" t="s">
        <v>6026</v>
      </c>
      <c r="E3327" s="107">
        <f t="shared" si="51"/>
        <v>30102718</v>
      </c>
      <c r="F3327" s="107" t="s">
        <v>11572</v>
      </c>
      <c r="G3327" s="107" t="s">
        <v>11028</v>
      </c>
      <c r="H3327" s="107" t="s">
        <v>6000</v>
      </c>
      <c r="I3327" s="107" t="s">
        <v>6027</v>
      </c>
    </row>
    <row r="3328" spans="1:9" x14ac:dyDescent="0.2">
      <c r="A3328" s="107" t="s">
        <v>10492</v>
      </c>
      <c r="D3328" s="107" t="s">
        <v>6028</v>
      </c>
      <c r="E3328" s="107">
        <f t="shared" si="51"/>
        <v>30102720</v>
      </c>
      <c r="F3328" s="107" t="s">
        <v>11572</v>
      </c>
      <c r="G3328" s="107" t="s">
        <v>11028</v>
      </c>
      <c r="H3328" s="107" t="s">
        <v>6000</v>
      </c>
      <c r="I3328" s="107" t="s">
        <v>6029</v>
      </c>
    </row>
    <row r="3329" spans="1:9" x14ac:dyDescent="0.2">
      <c r="A3329" s="107" t="s">
        <v>10492</v>
      </c>
      <c r="D3329" s="107" t="s">
        <v>6030</v>
      </c>
      <c r="E3329" s="107">
        <f t="shared" si="51"/>
        <v>30102721</v>
      </c>
      <c r="F3329" s="107" t="s">
        <v>11572</v>
      </c>
      <c r="G3329" s="107" t="s">
        <v>11028</v>
      </c>
      <c r="H3329" s="107" t="s">
        <v>6000</v>
      </c>
      <c r="I3329" s="107" t="s">
        <v>6031</v>
      </c>
    </row>
    <row r="3330" spans="1:9" x14ac:dyDescent="0.2">
      <c r="A3330" s="107" t="s">
        <v>10492</v>
      </c>
      <c r="D3330" s="107" t="s">
        <v>6032</v>
      </c>
      <c r="E3330" s="107">
        <f t="shared" ref="E3330:E3393" si="52">VALUE(D3330)</f>
        <v>30102722</v>
      </c>
      <c r="F3330" s="107" t="s">
        <v>11572</v>
      </c>
      <c r="G3330" s="107" t="s">
        <v>11028</v>
      </c>
      <c r="H3330" s="107" t="s">
        <v>6000</v>
      </c>
      <c r="I3330" s="107" t="s">
        <v>6033</v>
      </c>
    </row>
    <row r="3331" spans="1:9" x14ac:dyDescent="0.2">
      <c r="A3331" s="107" t="s">
        <v>10492</v>
      </c>
      <c r="D3331" s="107" t="s">
        <v>6034</v>
      </c>
      <c r="E3331" s="107">
        <f t="shared" si="52"/>
        <v>30102723</v>
      </c>
      <c r="F3331" s="107" t="s">
        <v>11572</v>
      </c>
      <c r="G3331" s="107" t="s">
        <v>11028</v>
      </c>
      <c r="H3331" s="107" t="s">
        <v>6000</v>
      </c>
      <c r="I3331" s="107" t="s">
        <v>6035</v>
      </c>
    </row>
    <row r="3332" spans="1:9" x14ac:dyDescent="0.2">
      <c r="A3332" s="107" t="s">
        <v>10492</v>
      </c>
      <c r="D3332" s="107" t="s">
        <v>8936</v>
      </c>
      <c r="E3332" s="107">
        <f t="shared" si="52"/>
        <v>30102724</v>
      </c>
      <c r="F3332" s="107" t="s">
        <v>11572</v>
      </c>
      <c r="G3332" s="107" t="s">
        <v>11028</v>
      </c>
      <c r="H3332" s="107" t="s">
        <v>6000</v>
      </c>
      <c r="I3332" s="107" t="s">
        <v>8937</v>
      </c>
    </row>
    <row r="3333" spans="1:9" x14ac:dyDescent="0.2">
      <c r="A3333" s="107" t="s">
        <v>10492</v>
      </c>
      <c r="D3333" s="107" t="s">
        <v>8938</v>
      </c>
      <c r="E3333" s="107">
        <f t="shared" si="52"/>
        <v>30102725</v>
      </c>
      <c r="F3333" s="107" t="s">
        <v>11572</v>
      </c>
      <c r="G3333" s="107" t="s">
        <v>11028</v>
      </c>
      <c r="H3333" s="107" t="s">
        <v>6000</v>
      </c>
      <c r="I3333" s="107" t="s">
        <v>8939</v>
      </c>
    </row>
    <row r="3334" spans="1:9" x14ac:dyDescent="0.2">
      <c r="A3334" s="107" t="s">
        <v>10492</v>
      </c>
      <c r="D3334" s="107" t="s">
        <v>8940</v>
      </c>
      <c r="E3334" s="107">
        <f t="shared" si="52"/>
        <v>30102727</v>
      </c>
      <c r="F3334" s="107" t="s">
        <v>11572</v>
      </c>
      <c r="G3334" s="107" t="s">
        <v>11028</v>
      </c>
      <c r="H3334" s="107" t="s">
        <v>6000</v>
      </c>
      <c r="I3334" s="107" t="s">
        <v>8941</v>
      </c>
    </row>
    <row r="3335" spans="1:9" x14ac:dyDescent="0.2">
      <c r="A3335" s="107" t="s">
        <v>10492</v>
      </c>
      <c r="D3335" s="107" t="s">
        <v>8942</v>
      </c>
      <c r="E3335" s="107">
        <f t="shared" si="52"/>
        <v>30102728</v>
      </c>
      <c r="F3335" s="107" t="s">
        <v>11572</v>
      </c>
      <c r="G3335" s="107" t="s">
        <v>11028</v>
      </c>
      <c r="H3335" s="107" t="s">
        <v>6000</v>
      </c>
      <c r="I3335" s="107" t="s">
        <v>8943</v>
      </c>
    </row>
    <row r="3336" spans="1:9" x14ac:dyDescent="0.2">
      <c r="A3336" s="107" t="s">
        <v>10492</v>
      </c>
      <c r="D3336" s="107" t="s">
        <v>8944</v>
      </c>
      <c r="E3336" s="107">
        <f t="shared" si="52"/>
        <v>30102729</v>
      </c>
      <c r="F3336" s="107" t="s">
        <v>11572</v>
      </c>
      <c r="G3336" s="107" t="s">
        <v>11028</v>
      </c>
      <c r="H3336" s="107" t="s">
        <v>6000</v>
      </c>
      <c r="I3336" s="107" t="s">
        <v>8945</v>
      </c>
    </row>
    <row r="3337" spans="1:9" x14ac:dyDescent="0.2">
      <c r="A3337" s="107" t="s">
        <v>10492</v>
      </c>
      <c r="D3337" s="107" t="s">
        <v>8946</v>
      </c>
      <c r="E3337" s="107">
        <f t="shared" si="52"/>
        <v>30102730</v>
      </c>
      <c r="F3337" s="107" t="s">
        <v>11572</v>
      </c>
      <c r="G3337" s="107" t="s">
        <v>11028</v>
      </c>
      <c r="H3337" s="107" t="s">
        <v>6000</v>
      </c>
      <c r="I3337" s="107" t="s">
        <v>8947</v>
      </c>
    </row>
    <row r="3338" spans="1:9" x14ac:dyDescent="0.2">
      <c r="A3338" s="107" t="s">
        <v>10492</v>
      </c>
      <c r="D3338" s="107" t="s">
        <v>8948</v>
      </c>
      <c r="E3338" s="107">
        <f t="shared" si="52"/>
        <v>30102801</v>
      </c>
      <c r="F3338" s="107" t="s">
        <v>11572</v>
      </c>
      <c r="G3338" s="107" t="s">
        <v>11028</v>
      </c>
      <c r="H3338" s="107" t="s">
        <v>8949</v>
      </c>
      <c r="I3338" s="107" t="s">
        <v>8950</v>
      </c>
    </row>
    <row r="3339" spans="1:9" x14ac:dyDescent="0.2">
      <c r="A3339" s="107" t="s">
        <v>10492</v>
      </c>
      <c r="D3339" s="107" t="s">
        <v>8951</v>
      </c>
      <c r="E3339" s="107">
        <f t="shared" si="52"/>
        <v>30102803</v>
      </c>
      <c r="F3339" s="107" t="s">
        <v>11572</v>
      </c>
      <c r="G3339" s="107" t="s">
        <v>11028</v>
      </c>
      <c r="H3339" s="107" t="s">
        <v>8949</v>
      </c>
      <c r="I3339" s="107" t="s">
        <v>8952</v>
      </c>
    </row>
    <row r="3340" spans="1:9" x14ac:dyDescent="0.2">
      <c r="A3340" s="107" t="s">
        <v>10492</v>
      </c>
      <c r="D3340" s="107" t="s">
        <v>8953</v>
      </c>
      <c r="E3340" s="107">
        <f t="shared" si="52"/>
        <v>30102804</v>
      </c>
      <c r="F3340" s="107" t="s">
        <v>11572</v>
      </c>
      <c r="G3340" s="107" t="s">
        <v>11028</v>
      </c>
      <c r="H3340" s="107" t="s">
        <v>8949</v>
      </c>
      <c r="I3340" s="107" t="s">
        <v>8954</v>
      </c>
    </row>
    <row r="3341" spans="1:9" x14ac:dyDescent="0.2">
      <c r="A3341" s="107" t="s">
        <v>10492</v>
      </c>
      <c r="D3341" s="107" t="s">
        <v>8955</v>
      </c>
      <c r="E3341" s="107">
        <f t="shared" si="52"/>
        <v>30102805</v>
      </c>
      <c r="F3341" s="107" t="s">
        <v>11572</v>
      </c>
      <c r="G3341" s="107" t="s">
        <v>11028</v>
      </c>
      <c r="H3341" s="107" t="s">
        <v>8949</v>
      </c>
      <c r="I3341" s="107" t="s">
        <v>8956</v>
      </c>
    </row>
    <row r="3342" spans="1:9" x14ac:dyDescent="0.2">
      <c r="A3342" s="107" t="s">
        <v>10492</v>
      </c>
      <c r="D3342" s="107" t="s">
        <v>8957</v>
      </c>
      <c r="E3342" s="107">
        <f t="shared" si="52"/>
        <v>30102806</v>
      </c>
      <c r="F3342" s="107" t="s">
        <v>11572</v>
      </c>
      <c r="G3342" s="107" t="s">
        <v>11028</v>
      </c>
      <c r="H3342" s="107" t="s">
        <v>8949</v>
      </c>
      <c r="I3342" s="107" t="s">
        <v>8958</v>
      </c>
    </row>
    <row r="3343" spans="1:9" x14ac:dyDescent="0.2">
      <c r="A3343" s="107" t="s">
        <v>10492</v>
      </c>
      <c r="D3343" s="107" t="s">
        <v>8959</v>
      </c>
      <c r="E3343" s="107">
        <f t="shared" si="52"/>
        <v>30102807</v>
      </c>
      <c r="F3343" s="107" t="s">
        <v>11572</v>
      </c>
      <c r="G3343" s="107" t="s">
        <v>11028</v>
      </c>
      <c r="H3343" s="107" t="s">
        <v>8949</v>
      </c>
      <c r="I3343" s="107" t="s">
        <v>8960</v>
      </c>
    </row>
    <row r="3344" spans="1:9" x14ac:dyDescent="0.2">
      <c r="A3344" s="107" t="s">
        <v>10492</v>
      </c>
      <c r="D3344" s="107" t="s">
        <v>8961</v>
      </c>
      <c r="E3344" s="107">
        <f t="shared" si="52"/>
        <v>30102820</v>
      </c>
      <c r="F3344" s="107" t="s">
        <v>11572</v>
      </c>
      <c r="G3344" s="107" t="s">
        <v>11028</v>
      </c>
      <c r="H3344" s="107" t="s">
        <v>8949</v>
      </c>
      <c r="I3344" s="107" t="s">
        <v>8757</v>
      </c>
    </row>
    <row r="3345" spans="1:9" x14ac:dyDescent="0.2">
      <c r="A3345" s="107" t="s">
        <v>10492</v>
      </c>
      <c r="D3345" s="107" t="s">
        <v>8962</v>
      </c>
      <c r="E3345" s="107">
        <f t="shared" si="52"/>
        <v>30102821</v>
      </c>
      <c r="F3345" s="107" t="s">
        <v>11572</v>
      </c>
      <c r="G3345" s="107" t="s">
        <v>11028</v>
      </c>
      <c r="H3345" s="107" t="s">
        <v>8949</v>
      </c>
      <c r="I3345" s="107" t="s">
        <v>8963</v>
      </c>
    </row>
    <row r="3346" spans="1:9" x14ac:dyDescent="0.2">
      <c r="A3346" s="107" t="s">
        <v>10492</v>
      </c>
      <c r="D3346" s="107" t="s">
        <v>8964</v>
      </c>
      <c r="E3346" s="107">
        <f t="shared" si="52"/>
        <v>30102822</v>
      </c>
      <c r="F3346" s="107" t="s">
        <v>11572</v>
      </c>
      <c r="G3346" s="107" t="s">
        <v>11028</v>
      </c>
      <c r="H3346" s="107" t="s">
        <v>8949</v>
      </c>
      <c r="I3346" s="107" t="s">
        <v>8965</v>
      </c>
    </row>
    <row r="3347" spans="1:9" x14ac:dyDescent="0.2">
      <c r="A3347" s="107" t="s">
        <v>10492</v>
      </c>
      <c r="D3347" s="107" t="s">
        <v>8966</v>
      </c>
      <c r="E3347" s="107">
        <f t="shared" si="52"/>
        <v>30102823</v>
      </c>
      <c r="F3347" s="107" t="s">
        <v>11572</v>
      </c>
      <c r="G3347" s="107" t="s">
        <v>11028</v>
      </c>
      <c r="H3347" s="107" t="s">
        <v>8949</v>
      </c>
      <c r="I3347" s="107" t="s">
        <v>8967</v>
      </c>
    </row>
    <row r="3348" spans="1:9" x14ac:dyDescent="0.2">
      <c r="A3348" s="107" t="s">
        <v>10492</v>
      </c>
      <c r="D3348" s="107" t="s">
        <v>8968</v>
      </c>
      <c r="E3348" s="107">
        <f t="shared" si="52"/>
        <v>30102824</v>
      </c>
      <c r="F3348" s="107" t="s">
        <v>11572</v>
      </c>
      <c r="G3348" s="107" t="s">
        <v>11028</v>
      </c>
      <c r="H3348" s="107" t="s">
        <v>8949</v>
      </c>
      <c r="I3348" s="107" t="s">
        <v>11043</v>
      </c>
    </row>
    <row r="3349" spans="1:9" x14ac:dyDescent="0.2">
      <c r="A3349" s="107" t="s">
        <v>10492</v>
      </c>
      <c r="D3349" s="107" t="s">
        <v>8969</v>
      </c>
      <c r="E3349" s="107">
        <f t="shared" si="52"/>
        <v>30102825</v>
      </c>
      <c r="F3349" s="107" t="s">
        <v>11572</v>
      </c>
      <c r="G3349" s="107" t="s">
        <v>11028</v>
      </c>
      <c r="H3349" s="107" t="s">
        <v>8949</v>
      </c>
      <c r="I3349" s="107" t="s">
        <v>11045</v>
      </c>
    </row>
    <row r="3350" spans="1:9" x14ac:dyDescent="0.2">
      <c r="A3350" s="107" t="s">
        <v>10492</v>
      </c>
      <c r="D3350" s="107" t="s">
        <v>8970</v>
      </c>
      <c r="E3350" s="107">
        <f t="shared" si="52"/>
        <v>30102826</v>
      </c>
      <c r="F3350" s="107" t="s">
        <v>11572</v>
      </c>
      <c r="G3350" s="107" t="s">
        <v>11028</v>
      </c>
      <c r="H3350" s="107" t="s">
        <v>8949</v>
      </c>
      <c r="I3350" s="107" t="s">
        <v>8971</v>
      </c>
    </row>
    <row r="3351" spans="1:9" x14ac:dyDescent="0.2">
      <c r="A3351" s="107" t="s">
        <v>10492</v>
      </c>
      <c r="D3351" s="107" t="s">
        <v>8972</v>
      </c>
      <c r="E3351" s="107">
        <f t="shared" si="52"/>
        <v>30102903</v>
      </c>
      <c r="F3351" s="107" t="s">
        <v>11572</v>
      </c>
      <c r="G3351" s="107" t="s">
        <v>11028</v>
      </c>
      <c r="H3351" s="107" t="s">
        <v>8973</v>
      </c>
      <c r="I3351" s="107" t="s">
        <v>8952</v>
      </c>
    </row>
    <row r="3352" spans="1:9" x14ac:dyDescent="0.2">
      <c r="A3352" s="107" t="s">
        <v>10492</v>
      </c>
      <c r="D3352" s="107" t="s">
        <v>8974</v>
      </c>
      <c r="E3352" s="107">
        <f t="shared" si="52"/>
        <v>30102904</v>
      </c>
      <c r="F3352" s="107" t="s">
        <v>11572</v>
      </c>
      <c r="G3352" s="107" t="s">
        <v>11028</v>
      </c>
      <c r="H3352" s="107" t="s">
        <v>8973</v>
      </c>
      <c r="I3352" s="107" t="s">
        <v>8954</v>
      </c>
    </row>
    <row r="3353" spans="1:9" x14ac:dyDescent="0.2">
      <c r="A3353" s="107" t="s">
        <v>10492</v>
      </c>
      <c r="D3353" s="107" t="s">
        <v>8975</v>
      </c>
      <c r="E3353" s="107">
        <f t="shared" si="52"/>
        <v>30102905</v>
      </c>
      <c r="F3353" s="107" t="s">
        <v>11572</v>
      </c>
      <c r="G3353" s="107" t="s">
        <v>11028</v>
      </c>
      <c r="H3353" s="107" t="s">
        <v>8973</v>
      </c>
      <c r="I3353" s="107" t="s">
        <v>8976</v>
      </c>
    </row>
    <row r="3354" spans="1:9" x14ac:dyDescent="0.2">
      <c r="A3354" s="107" t="s">
        <v>10492</v>
      </c>
      <c r="D3354" s="107" t="s">
        <v>8977</v>
      </c>
      <c r="E3354" s="107">
        <f t="shared" si="52"/>
        <v>30102906</v>
      </c>
      <c r="F3354" s="107" t="s">
        <v>11572</v>
      </c>
      <c r="G3354" s="107" t="s">
        <v>11028</v>
      </c>
      <c r="H3354" s="107" t="s">
        <v>8973</v>
      </c>
      <c r="I3354" s="107" t="s">
        <v>8978</v>
      </c>
    </row>
    <row r="3355" spans="1:9" x14ac:dyDescent="0.2">
      <c r="A3355" s="107" t="s">
        <v>10492</v>
      </c>
      <c r="D3355" s="107" t="s">
        <v>8979</v>
      </c>
      <c r="E3355" s="107">
        <f t="shared" si="52"/>
        <v>30102907</v>
      </c>
      <c r="F3355" s="107" t="s">
        <v>11572</v>
      </c>
      <c r="G3355" s="107" t="s">
        <v>11028</v>
      </c>
      <c r="H3355" s="107" t="s">
        <v>8973</v>
      </c>
      <c r="I3355" s="107" t="s">
        <v>8980</v>
      </c>
    </row>
    <row r="3356" spans="1:9" x14ac:dyDescent="0.2">
      <c r="A3356" s="107" t="s">
        <v>10492</v>
      </c>
      <c r="D3356" s="107" t="s">
        <v>8981</v>
      </c>
      <c r="E3356" s="107">
        <f t="shared" si="52"/>
        <v>30102908</v>
      </c>
      <c r="F3356" s="107" t="s">
        <v>11572</v>
      </c>
      <c r="G3356" s="107" t="s">
        <v>11028</v>
      </c>
      <c r="H3356" s="107" t="s">
        <v>8973</v>
      </c>
      <c r="I3356" s="107" t="s">
        <v>8960</v>
      </c>
    </row>
    <row r="3357" spans="1:9" x14ac:dyDescent="0.2">
      <c r="A3357" s="107" t="s">
        <v>10492</v>
      </c>
      <c r="D3357" s="107" t="s">
        <v>8982</v>
      </c>
      <c r="E3357" s="107">
        <f t="shared" si="52"/>
        <v>30102909</v>
      </c>
      <c r="F3357" s="107" t="s">
        <v>11572</v>
      </c>
      <c r="G3357" s="107" t="s">
        <v>11028</v>
      </c>
      <c r="H3357" s="107" t="s">
        <v>8973</v>
      </c>
      <c r="I3357" s="107" t="s">
        <v>8983</v>
      </c>
    </row>
    <row r="3358" spans="1:9" x14ac:dyDescent="0.2">
      <c r="A3358" s="107" t="s">
        <v>10492</v>
      </c>
      <c r="D3358" s="107" t="s">
        <v>11921</v>
      </c>
      <c r="E3358" s="107">
        <f t="shared" si="52"/>
        <v>30102910</v>
      </c>
      <c r="F3358" s="107" t="s">
        <v>11572</v>
      </c>
      <c r="G3358" s="107" t="s">
        <v>11028</v>
      </c>
      <c r="H3358" s="107" t="s">
        <v>8973</v>
      </c>
      <c r="I3358" s="107" t="s">
        <v>11922</v>
      </c>
    </row>
    <row r="3359" spans="1:9" x14ac:dyDescent="0.2">
      <c r="A3359" s="107" t="s">
        <v>10492</v>
      </c>
      <c r="D3359" s="107" t="s">
        <v>11923</v>
      </c>
      <c r="E3359" s="107">
        <f t="shared" si="52"/>
        <v>30102920</v>
      </c>
      <c r="F3359" s="107" t="s">
        <v>11572</v>
      </c>
      <c r="G3359" s="107" t="s">
        <v>11028</v>
      </c>
      <c r="H3359" s="107" t="s">
        <v>8973</v>
      </c>
      <c r="I3359" s="107" t="s">
        <v>8757</v>
      </c>
    </row>
    <row r="3360" spans="1:9" x14ac:dyDescent="0.2">
      <c r="A3360" s="107" t="s">
        <v>10492</v>
      </c>
      <c r="D3360" s="107" t="s">
        <v>14809</v>
      </c>
      <c r="E3360" s="107">
        <f t="shared" si="52"/>
        <v>30102921</v>
      </c>
      <c r="F3360" s="107" t="s">
        <v>11572</v>
      </c>
      <c r="G3360" s="107" t="s">
        <v>11028</v>
      </c>
      <c r="H3360" s="107" t="s">
        <v>8973</v>
      </c>
      <c r="I3360" s="107" t="s">
        <v>8963</v>
      </c>
    </row>
    <row r="3361" spans="1:10" x14ac:dyDescent="0.2">
      <c r="A3361" s="107" t="s">
        <v>10492</v>
      </c>
      <c r="D3361" s="107" t="s">
        <v>14810</v>
      </c>
      <c r="E3361" s="107">
        <f t="shared" si="52"/>
        <v>30102922</v>
      </c>
      <c r="F3361" s="107" t="s">
        <v>11572</v>
      </c>
      <c r="G3361" s="107" t="s">
        <v>11028</v>
      </c>
      <c r="H3361" s="107" t="s">
        <v>8973</v>
      </c>
      <c r="I3361" s="107" t="s">
        <v>8965</v>
      </c>
    </row>
    <row r="3362" spans="1:10" x14ac:dyDescent="0.2">
      <c r="A3362" s="107" t="s">
        <v>10492</v>
      </c>
      <c r="D3362" s="107" t="s">
        <v>14811</v>
      </c>
      <c r="E3362" s="107">
        <f t="shared" si="52"/>
        <v>30102923</v>
      </c>
      <c r="F3362" s="107" t="s">
        <v>11572</v>
      </c>
      <c r="G3362" s="107" t="s">
        <v>11028</v>
      </c>
      <c r="H3362" s="107" t="s">
        <v>8973</v>
      </c>
      <c r="I3362" s="107" t="s">
        <v>8967</v>
      </c>
    </row>
    <row r="3363" spans="1:10" x14ac:dyDescent="0.2">
      <c r="A3363" s="107" t="s">
        <v>10492</v>
      </c>
      <c r="D3363" s="107" t="s">
        <v>14812</v>
      </c>
      <c r="E3363" s="107">
        <f t="shared" si="52"/>
        <v>30102924</v>
      </c>
      <c r="F3363" s="107" t="s">
        <v>11572</v>
      </c>
      <c r="G3363" s="107" t="s">
        <v>11028</v>
      </c>
      <c r="H3363" s="107" t="s">
        <v>8973</v>
      </c>
      <c r="I3363" s="107" t="s">
        <v>11043</v>
      </c>
    </row>
    <row r="3364" spans="1:10" x14ac:dyDescent="0.2">
      <c r="A3364" s="107" t="s">
        <v>10492</v>
      </c>
      <c r="D3364" s="107" t="s">
        <v>14813</v>
      </c>
      <c r="E3364" s="107">
        <f t="shared" si="52"/>
        <v>30102925</v>
      </c>
      <c r="F3364" s="107" t="s">
        <v>11572</v>
      </c>
      <c r="G3364" s="107" t="s">
        <v>11028</v>
      </c>
      <c r="H3364" s="107" t="s">
        <v>8973</v>
      </c>
      <c r="I3364" s="107" t="s">
        <v>11045</v>
      </c>
    </row>
    <row r="3365" spans="1:10" x14ac:dyDescent="0.2">
      <c r="A3365" s="107" t="s">
        <v>10492</v>
      </c>
      <c r="D3365" s="107" t="s">
        <v>14814</v>
      </c>
      <c r="E3365" s="107">
        <f t="shared" si="52"/>
        <v>30103000</v>
      </c>
      <c r="F3365" s="107" t="s">
        <v>11572</v>
      </c>
      <c r="G3365" s="107" t="s">
        <v>11028</v>
      </c>
      <c r="H3365" s="107" t="s">
        <v>14815</v>
      </c>
      <c r="I3365" s="107" t="s">
        <v>14816</v>
      </c>
      <c r="J3365" s="109">
        <v>36797</v>
      </c>
    </row>
    <row r="3366" spans="1:10" x14ac:dyDescent="0.2">
      <c r="A3366" s="107" t="s">
        <v>10492</v>
      </c>
      <c r="D3366" s="107" t="s">
        <v>14817</v>
      </c>
      <c r="E3366" s="107">
        <f t="shared" si="52"/>
        <v>30103001</v>
      </c>
      <c r="F3366" s="107" t="s">
        <v>11572</v>
      </c>
      <c r="G3366" s="107" t="s">
        <v>11028</v>
      </c>
      <c r="H3366" s="107" t="s">
        <v>14815</v>
      </c>
      <c r="I3366" s="107" t="s">
        <v>14818</v>
      </c>
    </row>
    <row r="3367" spans="1:10" x14ac:dyDescent="0.2">
      <c r="A3367" s="107" t="s">
        <v>10492</v>
      </c>
      <c r="D3367" s="107" t="s">
        <v>14819</v>
      </c>
      <c r="E3367" s="107">
        <f t="shared" si="52"/>
        <v>30103002</v>
      </c>
      <c r="F3367" s="107" t="s">
        <v>11572</v>
      </c>
      <c r="G3367" s="107" t="s">
        <v>11028</v>
      </c>
      <c r="H3367" s="107" t="s">
        <v>14815</v>
      </c>
      <c r="I3367" s="107" t="s">
        <v>8967</v>
      </c>
    </row>
    <row r="3368" spans="1:10" x14ac:dyDescent="0.2">
      <c r="A3368" s="107" t="s">
        <v>10492</v>
      </c>
      <c r="D3368" s="107" t="s">
        <v>14820</v>
      </c>
      <c r="E3368" s="107">
        <f t="shared" si="52"/>
        <v>30103003</v>
      </c>
      <c r="F3368" s="107" t="s">
        <v>11572</v>
      </c>
      <c r="G3368" s="107" t="s">
        <v>11028</v>
      </c>
      <c r="H3368" s="107" t="s">
        <v>14815</v>
      </c>
      <c r="I3368" s="107" t="s">
        <v>14821</v>
      </c>
    </row>
    <row r="3369" spans="1:10" x14ac:dyDescent="0.2">
      <c r="A3369" s="107" t="s">
        <v>10492</v>
      </c>
      <c r="D3369" s="107" t="s">
        <v>14822</v>
      </c>
      <c r="E3369" s="107">
        <f t="shared" si="52"/>
        <v>30103004</v>
      </c>
      <c r="F3369" s="107" t="s">
        <v>11572</v>
      </c>
      <c r="G3369" s="107" t="s">
        <v>11028</v>
      </c>
      <c r="H3369" s="107" t="s">
        <v>14815</v>
      </c>
      <c r="I3369" s="107" t="s">
        <v>8960</v>
      </c>
    </row>
    <row r="3370" spans="1:10" x14ac:dyDescent="0.2">
      <c r="A3370" s="107" t="s">
        <v>10492</v>
      </c>
      <c r="D3370" s="107" t="s">
        <v>14823</v>
      </c>
      <c r="E3370" s="107">
        <f t="shared" si="52"/>
        <v>30103020</v>
      </c>
      <c r="F3370" s="107" t="s">
        <v>11572</v>
      </c>
      <c r="G3370" s="107" t="s">
        <v>11028</v>
      </c>
      <c r="H3370" s="107" t="s">
        <v>14815</v>
      </c>
      <c r="I3370" s="107" t="s">
        <v>8757</v>
      </c>
    </row>
    <row r="3371" spans="1:10" x14ac:dyDescent="0.2">
      <c r="A3371" s="107" t="s">
        <v>10492</v>
      </c>
      <c r="D3371" s="107" t="s">
        <v>14824</v>
      </c>
      <c r="E3371" s="107">
        <f t="shared" si="52"/>
        <v>30103021</v>
      </c>
      <c r="F3371" s="107" t="s">
        <v>11572</v>
      </c>
      <c r="G3371" s="107" t="s">
        <v>11028</v>
      </c>
      <c r="H3371" s="107" t="s">
        <v>14815</v>
      </c>
      <c r="I3371" s="107" t="s">
        <v>8963</v>
      </c>
    </row>
    <row r="3372" spans="1:10" x14ac:dyDescent="0.2">
      <c r="A3372" s="107" t="s">
        <v>10492</v>
      </c>
      <c r="D3372" s="107" t="s">
        <v>14825</v>
      </c>
      <c r="E3372" s="107">
        <f t="shared" si="52"/>
        <v>30103022</v>
      </c>
      <c r="F3372" s="107" t="s">
        <v>11572</v>
      </c>
      <c r="G3372" s="107" t="s">
        <v>11028</v>
      </c>
      <c r="H3372" s="107" t="s">
        <v>14815</v>
      </c>
      <c r="I3372" s="107" t="s">
        <v>8965</v>
      </c>
    </row>
    <row r="3373" spans="1:10" x14ac:dyDescent="0.2">
      <c r="A3373" s="107" t="s">
        <v>10492</v>
      </c>
      <c r="D3373" s="107" t="s">
        <v>14826</v>
      </c>
      <c r="E3373" s="107">
        <f t="shared" si="52"/>
        <v>30103023</v>
      </c>
      <c r="F3373" s="107" t="s">
        <v>11572</v>
      </c>
      <c r="G3373" s="107" t="s">
        <v>11028</v>
      </c>
      <c r="H3373" s="107" t="s">
        <v>14815</v>
      </c>
      <c r="I3373" s="107" t="s">
        <v>8967</v>
      </c>
    </row>
    <row r="3374" spans="1:10" x14ac:dyDescent="0.2">
      <c r="A3374" s="107" t="s">
        <v>10492</v>
      </c>
      <c r="D3374" s="107" t="s">
        <v>14827</v>
      </c>
      <c r="E3374" s="107">
        <f t="shared" si="52"/>
        <v>30103024</v>
      </c>
      <c r="F3374" s="107" t="s">
        <v>11572</v>
      </c>
      <c r="G3374" s="107" t="s">
        <v>11028</v>
      </c>
      <c r="H3374" s="107" t="s">
        <v>14815</v>
      </c>
      <c r="I3374" s="107" t="s">
        <v>11043</v>
      </c>
    </row>
    <row r="3375" spans="1:10" x14ac:dyDescent="0.2">
      <c r="A3375" s="107" t="s">
        <v>10492</v>
      </c>
      <c r="D3375" s="107" t="s">
        <v>14828</v>
      </c>
      <c r="E3375" s="107">
        <f t="shared" si="52"/>
        <v>30103025</v>
      </c>
      <c r="F3375" s="107" t="s">
        <v>11572</v>
      </c>
      <c r="G3375" s="107" t="s">
        <v>11028</v>
      </c>
      <c r="H3375" s="107" t="s">
        <v>14815</v>
      </c>
      <c r="I3375" s="107" t="s">
        <v>11045</v>
      </c>
    </row>
    <row r="3376" spans="1:10" x14ac:dyDescent="0.2">
      <c r="A3376" s="107" t="s">
        <v>10492</v>
      </c>
      <c r="D3376" s="107" t="s">
        <v>14829</v>
      </c>
      <c r="E3376" s="107">
        <f t="shared" si="52"/>
        <v>30103099</v>
      </c>
      <c r="F3376" s="107" t="s">
        <v>11572</v>
      </c>
      <c r="G3376" s="107" t="s">
        <v>11028</v>
      </c>
      <c r="H3376" s="107" t="s">
        <v>14815</v>
      </c>
      <c r="I3376" s="107" t="s">
        <v>7791</v>
      </c>
    </row>
    <row r="3377" spans="1:9" x14ac:dyDescent="0.2">
      <c r="A3377" s="107" t="s">
        <v>10492</v>
      </c>
      <c r="D3377" s="107" t="s">
        <v>14830</v>
      </c>
      <c r="E3377" s="107">
        <f t="shared" si="52"/>
        <v>30103101</v>
      </c>
      <c r="F3377" s="107" t="s">
        <v>11572</v>
      </c>
      <c r="G3377" s="107" t="s">
        <v>11028</v>
      </c>
      <c r="H3377" s="107" t="s">
        <v>14831</v>
      </c>
      <c r="I3377" s="107" t="s">
        <v>14832</v>
      </c>
    </row>
    <row r="3378" spans="1:9" x14ac:dyDescent="0.2">
      <c r="A3378" s="107" t="s">
        <v>10492</v>
      </c>
      <c r="D3378" s="107" t="s">
        <v>14833</v>
      </c>
      <c r="E3378" s="107">
        <f t="shared" si="52"/>
        <v>30103102</v>
      </c>
      <c r="F3378" s="107" t="s">
        <v>11572</v>
      </c>
      <c r="G3378" s="107" t="s">
        <v>11028</v>
      </c>
      <c r="H3378" s="107" t="s">
        <v>14831</v>
      </c>
      <c r="I3378" s="107" t="s">
        <v>14834</v>
      </c>
    </row>
    <row r="3379" spans="1:9" x14ac:dyDescent="0.2">
      <c r="A3379" s="107" t="s">
        <v>10492</v>
      </c>
      <c r="D3379" s="107" t="s">
        <v>14835</v>
      </c>
      <c r="E3379" s="107">
        <f t="shared" si="52"/>
        <v>30103103</v>
      </c>
      <c r="F3379" s="107" t="s">
        <v>11572</v>
      </c>
      <c r="G3379" s="107" t="s">
        <v>11028</v>
      </c>
      <c r="H3379" s="107" t="s">
        <v>14831</v>
      </c>
      <c r="I3379" s="107" t="s">
        <v>14836</v>
      </c>
    </row>
    <row r="3380" spans="1:9" x14ac:dyDescent="0.2">
      <c r="A3380" s="107" t="s">
        <v>10492</v>
      </c>
      <c r="D3380" s="107" t="s">
        <v>14837</v>
      </c>
      <c r="E3380" s="107">
        <f t="shared" si="52"/>
        <v>30103104</v>
      </c>
      <c r="F3380" s="107" t="s">
        <v>11572</v>
      </c>
      <c r="G3380" s="107" t="s">
        <v>11028</v>
      </c>
      <c r="H3380" s="107" t="s">
        <v>14831</v>
      </c>
      <c r="I3380" s="107" t="s">
        <v>11895</v>
      </c>
    </row>
    <row r="3381" spans="1:9" x14ac:dyDescent="0.2">
      <c r="A3381" s="107" t="s">
        <v>10492</v>
      </c>
      <c r="D3381" s="107" t="s">
        <v>11896</v>
      </c>
      <c r="E3381" s="107">
        <f t="shared" si="52"/>
        <v>30103105</v>
      </c>
      <c r="F3381" s="107" t="s">
        <v>11572</v>
      </c>
      <c r="G3381" s="107" t="s">
        <v>11028</v>
      </c>
      <c r="H3381" s="107" t="s">
        <v>14831</v>
      </c>
      <c r="I3381" s="107" t="s">
        <v>11897</v>
      </c>
    </row>
    <row r="3382" spans="1:9" x14ac:dyDescent="0.2">
      <c r="A3382" s="107" t="s">
        <v>10492</v>
      </c>
      <c r="D3382" s="107" t="s">
        <v>11898</v>
      </c>
      <c r="E3382" s="107">
        <f t="shared" si="52"/>
        <v>30103106</v>
      </c>
      <c r="F3382" s="107" t="s">
        <v>11572</v>
      </c>
      <c r="G3382" s="107" t="s">
        <v>11028</v>
      </c>
      <c r="H3382" s="107" t="s">
        <v>14831</v>
      </c>
      <c r="I3382" s="107" t="s">
        <v>11899</v>
      </c>
    </row>
    <row r="3383" spans="1:9" x14ac:dyDescent="0.2">
      <c r="A3383" s="107" t="s">
        <v>10492</v>
      </c>
      <c r="D3383" s="107" t="s">
        <v>11900</v>
      </c>
      <c r="E3383" s="107">
        <f t="shared" si="52"/>
        <v>30103107</v>
      </c>
      <c r="F3383" s="107" t="s">
        <v>11572</v>
      </c>
      <c r="G3383" s="107" t="s">
        <v>11028</v>
      </c>
      <c r="H3383" s="107" t="s">
        <v>14831</v>
      </c>
      <c r="I3383" s="107" t="s">
        <v>11901</v>
      </c>
    </row>
    <row r="3384" spans="1:9" x14ac:dyDescent="0.2">
      <c r="A3384" s="107" t="s">
        <v>10492</v>
      </c>
      <c r="D3384" s="107" t="s">
        <v>11902</v>
      </c>
      <c r="E3384" s="107">
        <f t="shared" si="52"/>
        <v>30103108</v>
      </c>
      <c r="F3384" s="107" t="s">
        <v>11572</v>
      </c>
      <c r="G3384" s="107" t="s">
        <v>11028</v>
      </c>
      <c r="H3384" s="107" t="s">
        <v>14831</v>
      </c>
      <c r="I3384" s="107" t="s">
        <v>11903</v>
      </c>
    </row>
    <row r="3385" spans="1:9" x14ac:dyDescent="0.2">
      <c r="A3385" s="107" t="s">
        <v>10492</v>
      </c>
      <c r="D3385" s="107" t="s">
        <v>11904</v>
      </c>
      <c r="E3385" s="107">
        <f t="shared" si="52"/>
        <v>30103109</v>
      </c>
      <c r="F3385" s="107" t="s">
        <v>11572</v>
      </c>
      <c r="G3385" s="107" t="s">
        <v>11028</v>
      </c>
      <c r="H3385" s="107" t="s">
        <v>14831</v>
      </c>
      <c r="I3385" s="107" t="s">
        <v>11905</v>
      </c>
    </row>
    <row r="3386" spans="1:9" x14ac:dyDescent="0.2">
      <c r="A3386" s="107" t="s">
        <v>10492</v>
      </c>
      <c r="D3386" s="107" t="s">
        <v>11906</v>
      </c>
      <c r="E3386" s="107">
        <f t="shared" si="52"/>
        <v>30103110</v>
      </c>
      <c r="F3386" s="107" t="s">
        <v>11572</v>
      </c>
      <c r="G3386" s="107" t="s">
        <v>11028</v>
      </c>
      <c r="H3386" s="107" t="s">
        <v>14831</v>
      </c>
      <c r="I3386" s="107" t="s">
        <v>11907</v>
      </c>
    </row>
    <row r="3387" spans="1:9" x14ac:dyDescent="0.2">
      <c r="A3387" s="107" t="s">
        <v>10492</v>
      </c>
      <c r="D3387" s="107" t="s">
        <v>11908</v>
      </c>
      <c r="E3387" s="107">
        <f t="shared" si="52"/>
        <v>30103180</v>
      </c>
      <c r="F3387" s="107" t="s">
        <v>11572</v>
      </c>
      <c r="G3387" s="107" t="s">
        <v>11028</v>
      </c>
      <c r="H3387" s="107" t="s">
        <v>14831</v>
      </c>
      <c r="I3387" s="107" t="s">
        <v>11023</v>
      </c>
    </row>
    <row r="3388" spans="1:9" x14ac:dyDescent="0.2">
      <c r="A3388" s="107" t="s">
        <v>10492</v>
      </c>
      <c r="D3388" s="107" t="s">
        <v>11909</v>
      </c>
      <c r="E3388" s="107">
        <f t="shared" si="52"/>
        <v>30103199</v>
      </c>
      <c r="F3388" s="107" t="s">
        <v>11572</v>
      </c>
      <c r="G3388" s="107" t="s">
        <v>11028</v>
      </c>
      <c r="H3388" s="107" t="s">
        <v>14831</v>
      </c>
      <c r="I3388" s="107" t="s">
        <v>7791</v>
      </c>
    </row>
    <row r="3389" spans="1:9" x14ac:dyDescent="0.2">
      <c r="A3389" s="107" t="s">
        <v>10492</v>
      </c>
      <c r="D3389" s="107" t="s">
        <v>11910</v>
      </c>
      <c r="E3389" s="107">
        <f t="shared" si="52"/>
        <v>30103201</v>
      </c>
      <c r="F3389" s="107" t="s">
        <v>11572</v>
      </c>
      <c r="G3389" s="107" t="s">
        <v>11028</v>
      </c>
      <c r="H3389" s="107" t="s">
        <v>11911</v>
      </c>
      <c r="I3389" s="107" t="s">
        <v>11912</v>
      </c>
    </row>
    <row r="3390" spans="1:9" x14ac:dyDescent="0.2">
      <c r="A3390" s="107" t="s">
        <v>10492</v>
      </c>
      <c r="D3390" s="107" t="s">
        <v>11913</v>
      </c>
      <c r="E3390" s="107">
        <f t="shared" si="52"/>
        <v>30103202</v>
      </c>
      <c r="F3390" s="107" t="s">
        <v>11572</v>
      </c>
      <c r="G3390" s="107" t="s">
        <v>11028</v>
      </c>
      <c r="H3390" s="107" t="s">
        <v>11911</v>
      </c>
      <c r="I3390" s="107" t="s">
        <v>11914</v>
      </c>
    </row>
    <row r="3391" spans="1:9" x14ac:dyDescent="0.2">
      <c r="A3391" s="107" t="s">
        <v>10492</v>
      </c>
      <c r="D3391" s="107" t="s">
        <v>11915</v>
      </c>
      <c r="E3391" s="107">
        <f t="shared" si="52"/>
        <v>30103203</v>
      </c>
      <c r="F3391" s="107" t="s">
        <v>11572</v>
      </c>
      <c r="G3391" s="107" t="s">
        <v>11028</v>
      </c>
      <c r="H3391" s="107" t="s">
        <v>11911</v>
      </c>
      <c r="I3391" s="107" t="s">
        <v>11916</v>
      </c>
    </row>
    <row r="3392" spans="1:9" x14ac:dyDescent="0.2">
      <c r="A3392" s="107" t="s">
        <v>10492</v>
      </c>
      <c r="D3392" s="107" t="s">
        <v>11917</v>
      </c>
      <c r="E3392" s="107">
        <f t="shared" si="52"/>
        <v>30103204</v>
      </c>
      <c r="F3392" s="107" t="s">
        <v>11572</v>
      </c>
      <c r="G3392" s="107" t="s">
        <v>11028</v>
      </c>
      <c r="H3392" s="107" t="s">
        <v>11911</v>
      </c>
      <c r="I3392" s="107" t="s">
        <v>11918</v>
      </c>
    </row>
    <row r="3393" spans="1:9" x14ac:dyDescent="0.2">
      <c r="A3393" s="107" t="s">
        <v>10492</v>
      </c>
      <c r="D3393" s="107" t="s">
        <v>11919</v>
      </c>
      <c r="E3393" s="107">
        <f t="shared" si="52"/>
        <v>30103205</v>
      </c>
      <c r="F3393" s="107" t="s">
        <v>11572</v>
      </c>
      <c r="G3393" s="107" t="s">
        <v>11028</v>
      </c>
      <c r="H3393" s="107" t="s">
        <v>11911</v>
      </c>
      <c r="I3393" s="107" t="s">
        <v>11920</v>
      </c>
    </row>
    <row r="3394" spans="1:9" x14ac:dyDescent="0.2">
      <c r="A3394" s="107" t="s">
        <v>10492</v>
      </c>
      <c r="D3394" s="107" t="s">
        <v>16063</v>
      </c>
      <c r="E3394" s="107">
        <f t="shared" ref="E3394:E3457" si="53">VALUE(D3394)</f>
        <v>30103299</v>
      </c>
      <c r="F3394" s="107" t="s">
        <v>11572</v>
      </c>
      <c r="G3394" s="107" t="s">
        <v>11028</v>
      </c>
      <c r="H3394" s="107" t="s">
        <v>11911</v>
      </c>
      <c r="I3394" s="107" t="s">
        <v>7791</v>
      </c>
    </row>
    <row r="3395" spans="1:9" x14ac:dyDescent="0.2">
      <c r="A3395" s="107" t="s">
        <v>10492</v>
      </c>
      <c r="D3395" s="107" t="s">
        <v>16064</v>
      </c>
      <c r="E3395" s="107">
        <f t="shared" si="53"/>
        <v>30103301</v>
      </c>
      <c r="F3395" s="107" t="s">
        <v>11572</v>
      </c>
      <c r="G3395" s="107" t="s">
        <v>11028</v>
      </c>
      <c r="H3395" s="107" t="s">
        <v>16065</v>
      </c>
      <c r="I3395" s="107" t="s">
        <v>16066</v>
      </c>
    </row>
    <row r="3396" spans="1:9" x14ac:dyDescent="0.2">
      <c r="A3396" s="107" t="s">
        <v>10492</v>
      </c>
      <c r="D3396" s="107" t="s">
        <v>16067</v>
      </c>
      <c r="E3396" s="107">
        <f t="shared" si="53"/>
        <v>30103311</v>
      </c>
      <c r="F3396" s="107" t="s">
        <v>11572</v>
      </c>
      <c r="G3396" s="107" t="s">
        <v>11028</v>
      </c>
      <c r="H3396" s="107" t="s">
        <v>16065</v>
      </c>
      <c r="I3396" s="107" t="s">
        <v>14417</v>
      </c>
    </row>
    <row r="3397" spans="1:9" x14ac:dyDescent="0.2">
      <c r="A3397" s="107" t="s">
        <v>10492</v>
      </c>
      <c r="D3397" s="107" t="s">
        <v>16068</v>
      </c>
      <c r="E3397" s="107">
        <f t="shared" si="53"/>
        <v>30103312</v>
      </c>
      <c r="F3397" s="107" t="s">
        <v>11572</v>
      </c>
      <c r="G3397" s="107" t="s">
        <v>11028</v>
      </c>
      <c r="H3397" s="107" t="s">
        <v>16065</v>
      </c>
      <c r="I3397" s="107" t="s">
        <v>14417</v>
      </c>
    </row>
    <row r="3398" spans="1:9" x14ac:dyDescent="0.2">
      <c r="A3398" s="107" t="s">
        <v>10492</v>
      </c>
      <c r="D3398" s="107" t="s">
        <v>16069</v>
      </c>
      <c r="E3398" s="107">
        <f t="shared" si="53"/>
        <v>30103399</v>
      </c>
      <c r="F3398" s="107" t="s">
        <v>11572</v>
      </c>
      <c r="G3398" s="107" t="s">
        <v>11028</v>
      </c>
      <c r="H3398" s="107" t="s">
        <v>16065</v>
      </c>
      <c r="I3398" s="107" t="s">
        <v>7791</v>
      </c>
    </row>
    <row r="3399" spans="1:9" x14ac:dyDescent="0.2">
      <c r="A3399" s="107" t="s">
        <v>10492</v>
      </c>
      <c r="D3399" s="107" t="s">
        <v>16070</v>
      </c>
      <c r="E3399" s="107">
        <f t="shared" si="53"/>
        <v>30103402</v>
      </c>
      <c r="F3399" s="107" t="s">
        <v>11572</v>
      </c>
      <c r="G3399" s="107" t="s">
        <v>11028</v>
      </c>
      <c r="H3399" s="107" t="s">
        <v>16071</v>
      </c>
      <c r="I3399" s="107" t="s">
        <v>16072</v>
      </c>
    </row>
    <row r="3400" spans="1:9" x14ac:dyDescent="0.2">
      <c r="A3400" s="107" t="s">
        <v>10492</v>
      </c>
      <c r="D3400" s="107" t="s">
        <v>16073</v>
      </c>
      <c r="E3400" s="107">
        <f t="shared" si="53"/>
        <v>30103403</v>
      </c>
      <c r="F3400" s="107" t="s">
        <v>11572</v>
      </c>
      <c r="G3400" s="107" t="s">
        <v>11028</v>
      </c>
      <c r="H3400" s="107" t="s">
        <v>16071</v>
      </c>
      <c r="I3400" s="107" t="s">
        <v>14839</v>
      </c>
    </row>
    <row r="3401" spans="1:9" x14ac:dyDescent="0.2">
      <c r="A3401" s="107" t="s">
        <v>10492</v>
      </c>
      <c r="D3401" s="107" t="s">
        <v>14840</v>
      </c>
      <c r="E3401" s="107">
        <f t="shared" si="53"/>
        <v>30103404</v>
      </c>
      <c r="F3401" s="107" t="s">
        <v>11572</v>
      </c>
      <c r="G3401" s="107" t="s">
        <v>11028</v>
      </c>
      <c r="H3401" s="107" t="s">
        <v>16071</v>
      </c>
      <c r="I3401" s="107" t="s">
        <v>14841</v>
      </c>
    </row>
    <row r="3402" spans="1:9" x14ac:dyDescent="0.2">
      <c r="A3402" s="107" t="s">
        <v>10492</v>
      </c>
      <c r="D3402" s="107" t="s">
        <v>14842</v>
      </c>
      <c r="E3402" s="107">
        <f t="shared" si="53"/>
        <v>30103405</v>
      </c>
      <c r="F3402" s="107" t="s">
        <v>11572</v>
      </c>
      <c r="G3402" s="107" t="s">
        <v>11028</v>
      </c>
      <c r="H3402" s="107" t="s">
        <v>16071</v>
      </c>
      <c r="I3402" s="107" t="s">
        <v>14843</v>
      </c>
    </row>
    <row r="3403" spans="1:9" x14ac:dyDescent="0.2">
      <c r="A3403" s="107" t="s">
        <v>10492</v>
      </c>
      <c r="D3403" s="107" t="s">
        <v>14844</v>
      </c>
      <c r="E3403" s="107">
        <f t="shared" si="53"/>
        <v>30103406</v>
      </c>
      <c r="F3403" s="107" t="s">
        <v>11572</v>
      </c>
      <c r="G3403" s="107" t="s">
        <v>11028</v>
      </c>
      <c r="H3403" s="107" t="s">
        <v>16071</v>
      </c>
      <c r="I3403" s="107" t="s">
        <v>11023</v>
      </c>
    </row>
    <row r="3404" spans="1:9" x14ac:dyDescent="0.2">
      <c r="A3404" s="107" t="s">
        <v>10492</v>
      </c>
      <c r="D3404" s="107" t="s">
        <v>14845</v>
      </c>
      <c r="E3404" s="107">
        <f t="shared" si="53"/>
        <v>30103410</v>
      </c>
      <c r="F3404" s="107" t="s">
        <v>11572</v>
      </c>
      <c r="G3404" s="107" t="s">
        <v>11028</v>
      </c>
      <c r="H3404" s="107" t="s">
        <v>16071</v>
      </c>
      <c r="I3404" s="107" t="s">
        <v>14846</v>
      </c>
    </row>
    <row r="3405" spans="1:9" x14ac:dyDescent="0.2">
      <c r="A3405" s="107" t="s">
        <v>10492</v>
      </c>
      <c r="D3405" s="107" t="s">
        <v>14847</v>
      </c>
      <c r="E3405" s="107">
        <f t="shared" si="53"/>
        <v>30103411</v>
      </c>
      <c r="F3405" s="107" t="s">
        <v>11572</v>
      </c>
      <c r="G3405" s="107" t="s">
        <v>11028</v>
      </c>
      <c r="H3405" s="107" t="s">
        <v>16071</v>
      </c>
      <c r="I3405" s="107" t="s">
        <v>14848</v>
      </c>
    </row>
    <row r="3406" spans="1:9" x14ac:dyDescent="0.2">
      <c r="A3406" s="107" t="s">
        <v>10492</v>
      </c>
      <c r="D3406" s="107" t="s">
        <v>14849</v>
      </c>
      <c r="E3406" s="107">
        <f t="shared" si="53"/>
        <v>30103412</v>
      </c>
      <c r="F3406" s="107" t="s">
        <v>11572</v>
      </c>
      <c r="G3406" s="107" t="s">
        <v>11028</v>
      </c>
      <c r="H3406" s="107" t="s">
        <v>16071</v>
      </c>
      <c r="I3406" s="107" t="s">
        <v>14850</v>
      </c>
    </row>
    <row r="3407" spans="1:9" x14ac:dyDescent="0.2">
      <c r="A3407" s="107" t="s">
        <v>10492</v>
      </c>
      <c r="D3407" s="107" t="s">
        <v>14851</v>
      </c>
      <c r="E3407" s="107">
        <f t="shared" si="53"/>
        <v>30103414</v>
      </c>
      <c r="F3407" s="107" t="s">
        <v>11572</v>
      </c>
      <c r="G3407" s="107" t="s">
        <v>11028</v>
      </c>
      <c r="H3407" s="107" t="s">
        <v>16071</v>
      </c>
      <c r="I3407" s="107" t="s">
        <v>11023</v>
      </c>
    </row>
    <row r="3408" spans="1:9" x14ac:dyDescent="0.2">
      <c r="A3408" s="107" t="s">
        <v>10492</v>
      </c>
      <c r="D3408" s="107" t="s">
        <v>14852</v>
      </c>
      <c r="E3408" s="107">
        <f t="shared" si="53"/>
        <v>30103415</v>
      </c>
      <c r="F3408" s="107" t="s">
        <v>11572</v>
      </c>
      <c r="G3408" s="107" t="s">
        <v>11028</v>
      </c>
      <c r="H3408" s="107" t="s">
        <v>16071</v>
      </c>
      <c r="I3408" s="107" t="s">
        <v>14853</v>
      </c>
    </row>
    <row r="3409" spans="1:9" x14ac:dyDescent="0.2">
      <c r="A3409" s="107" t="s">
        <v>10492</v>
      </c>
      <c r="D3409" s="107" t="s">
        <v>14854</v>
      </c>
      <c r="E3409" s="107">
        <f t="shared" si="53"/>
        <v>30103420</v>
      </c>
      <c r="F3409" s="107" t="s">
        <v>11572</v>
      </c>
      <c r="G3409" s="107" t="s">
        <v>11028</v>
      </c>
      <c r="H3409" s="107" t="s">
        <v>16071</v>
      </c>
      <c r="I3409" s="107" t="s">
        <v>14855</v>
      </c>
    </row>
    <row r="3410" spans="1:9" x14ac:dyDescent="0.2">
      <c r="A3410" s="107" t="s">
        <v>10492</v>
      </c>
      <c r="D3410" s="107" t="s">
        <v>14856</v>
      </c>
      <c r="E3410" s="107">
        <f t="shared" si="53"/>
        <v>30103425</v>
      </c>
      <c r="F3410" s="107" t="s">
        <v>11572</v>
      </c>
      <c r="G3410" s="107" t="s">
        <v>11028</v>
      </c>
      <c r="H3410" s="107" t="s">
        <v>16071</v>
      </c>
      <c r="I3410" s="107" t="s">
        <v>14857</v>
      </c>
    </row>
    <row r="3411" spans="1:9" x14ac:dyDescent="0.2">
      <c r="A3411" s="107" t="s">
        <v>10492</v>
      </c>
      <c r="D3411" s="107" t="s">
        <v>14858</v>
      </c>
      <c r="E3411" s="107">
        <f t="shared" si="53"/>
        <v>30103430</v>
      </c>
      <c r="F3411" s="107" t="s">
        <v>11572</v>
      </c>
      <c r="G3411" s="107" t="s">
        <v>11028</v>
      </c>
      <c r="H3411" s="107" t="s">
        <v>16071</v>
      </c>
      <c r="I3411" s="107" t="s">
        <v>14859</v>
      </c>
    </row>
    <row r="3412" spans="1:9" x14ac:dyDescent="0.2">
      <c r="A3412" s="107" t="s">
        <v>10492</v>
      </c>
      <c r="D3412" s="107" t="s">
        <v>14860</v>
      </c>
      <c r="E3412" s="107">
        <f t="shared" si="53"/>
        <v>30103435</v>
      </c>
      <c r="F3412" s="107" t="s">
        <v>11572</v>
      </c>
      <c r="G3412" s="107" t="s">
        <v>11028</v>
      </c>
      <c r="H3412" s="107" t="s">
        <v>16071</v>
      </c>
      <c r="I3412" s="107" t="s">
        <v>14861</v>
      </c>
    </row>
    <row r="3413" spans="1:9" x14ac:dyDescent="0.2">
      <c r="A3413" s="107" t="s">
        <v>10492</v>
      </c>
      <c r="D3413" s="107" t="s">
        <v>14862</v>
      </c>
      <c r="E3413" s="107">
        <f t="shared" si="53"/>
        <v>30103499</v>
      </c>
      <c r="F3413" s="107" t="s">
        <v>11572</v>
      </c>
      <c r="G3413" s="107" t="s">
        <v>11028</v>
      </c>
      <c r="H3413" s="107" t="s">
        <v>16071</v>
      </c>
      <c r="I3413" s="107" t="s">
        <v>7791</v>
      </c>
    </row>
    <row r="3414" spans="1:9" x14ac:dyDescent="0.2">
      <c r="A3414" s="107" t="s">
        <v>10492</v>
      </c>
      <c r="D3414" s="107" t="s">
        <v>14863</v>
      </c>
      <c r="E3414" s="107">
        <f t="shared" si="53"/>
        <v>30103501</v>
      </c>
      <c r="F3414" s="107" t="s">
        <v>11572</v>
      </c>
      <c r="G3414" s="107" t="s">
        <v>11028</v>
      </c>
      <c r="H3414" s="107" t="s">
        <v>14864</v>
      </c>
      <c r="I3414" s="107" t="s">
        <v>14865</v>
      </c>
    </row>
    <row r="3415" spans="1:9" x14ac:dyDescent="0.2">
      <c r="A3415" s="107" t="s">
        <v>10492</v>
      </c>
      <c r="D3415" s="107" t="s">
        <v>14866</v>
      </c>
      <c r="E3415" s="107">
        <f t="shared" si="53"/>
        <v>30103502</v>
      </c>
      <c r="F3415" s="107" t="s">
        <v>11572</v>
      </c>
      <c r="G3415" s="107" t="s">
        <v>11028</v>
      </c>
      <c r="H3415" s="107" t="s">
        <v>14864</v>
      </c>
      <c r="I3415" s="107" t="s">
        <v>14867</v>
      </c>
    </row>
    <row r="3416" spans="1:9" x14ac:dyDescent="0.2">
      <c r="A3416" s="107" t="s">
        <v>10492</v>
      </c>
      <c r="D3416" s="107" t="s">
        <v>14868</v>
      </c>
      <c r="E3416" s="107">
        <f t="shared" si="53"/>
        <v>30103503</v>
      </c>
      <c r="F3416" s="107" t="s">
        <v>11572</v>
      </c>
      <c r="G3416" s="107" t="s">
        <v>11028</v>
      </c>
      <c r="H3416" s="107" t="s">
        <v>14864</v>
      </c>
      <c r="I3416" s="107" t="s">
        <v>14869</v>
      </c>
    </row>
    <row r="3417" spans="1:9" x14ac:dyDescent="0.2">
      <c r="A3417" s="107" t="s">
        <v>10492</v>
      </c>
      <c r="D3417" s="107" t="s">
        <v>14870</v>
      </c>
      <c r="E3417" s="107">
        <f t="shared" si="53"/>
        <v>30103506</v>
      </c>
      <c r="F3417" s="107" t="s">
        <v>11572</v>
      </c>
      <c r="G3417" s="107" t="s">
        <v>11028</v>
      </c>
      <c r="H3417" s="107" t="s">
        <v>14864</v>
      </c>
      <c r="I3417" s="107" t="s">
        <v>14871</v>
      </c>
    </row>
    <row r="3418" spans="1:9" x14ac:dyDescent="0.2">
      <c r="A3418" s="107" t="s">
        <v>10492</v>
      </c>
      <c r="D3418" s="107" t="s">
        <v>14872</v>
      </c>
      <c r="E3418" s="107">
        <f t="shared" si="53"/>
        <v>30103507</v>
      </c>
      <c r="F3418" s="107" t="s">
        <v>11572</v>
      </c>
      <c r="G3418" s="107" t="s">
        <v>11028</v>
      </c>
      <c r="H3418" s="107" t="s">
        <v>14864</v>
      </c>
      <c r="I3418" s="107" t="s">
        <v>14873</v>
      </c>
    </row>
    <row r="3419" spans="1:9" x14ac:dyDescent="0.2">
      <c r="A3419" s="107" t="s">
        <v>10492</v>
      </c>
      <c r="D3419" s="107" t="s">
        <v>14874</v>
      </c>
      <c r="E3419" s="107">
        <f t="shared" si="53"/>
        <v>30103510</v>
      </c>
      <c r="F3419" s="107" t="s">
        <v>11572</v>
      </c>
      <c r="G3419" s="107" t="s">
        <v>11028</v>
      </c>
      <c r="H3419" s="107" t="s">
        <v>14864</v>
      </c>
      <c r="I3419" s="107" t="s">
        <v>14875</v>
      </c>
    </row>
    <row r="3420" spans="1:9" x14ac:dyDescent="0.2">
      <c r="A3420" s="107" t="s">
        <v>10492</v>
      </c>
      <c r="D3420" s="107" t="s">
        <v>14876</v>
      </c>
      <c r="E3420" s="107">
        <f t="shared" si="53"/>
        <v>30103515</v>
      </c>
      <c r="F3420" s="107" t="s">
        <v>11572</v>
      </c>
      <c r="G3420" s="107" t="s">
        <v>11028</v>
      </c>
      <c r="H3420" s="107" t="s">
        <v>14864</v>
      </c>
      <c r="I3420" s="107" t="s">
        <v>14877</v>
      </c>
    </row>
    <row r="3421" spans="1:9" x14ac:dyDescent="0.2">
      <c r="A3421" s="107" t="s">
        <v>10492</v>
      </c>
      <c r="D3421" s="107" t="s">
        <v>14878</v>
      </c>
      <c r="E3421" s="107">
        <f t="shared" si="53"/>
        <v>30103520</v>
      </c>
      <c r="F3421" s="107" t="s">
        <v>11572</v>
      </c>
      <c r="G3421" s="107" t="s">
        <v>11028</v>
      </c>
      <c r="H3421" s="107" t="s">
        <v>14864</v>
      </c>
      <c r="I3421" s="107" t="s">
        <v>14879</v>
      </c>
    </row>
    <row r="3422" spans="1:9" x14ac:dyDescent="0.2">
      <c r="A3422" s="107" t="s">
        <v>10492</v>
      </c>
      <c r="D3422" s="107" t="s">
        <v>14880</v>
      </c>
      <c r="E3422" s="107">
        <f t="shared" si="53"/>
        <v>30103550</v>
      </c>
      <c r="F3422" s="107" t="s">
        <v>11572</v>
      </c>
      <c r="G3422" s="107" t="s">
        <v>11028</v>
      </c>
      <c r="H3422" s="107" t="s">
        <v>14864</v>
      </c>
      <c r="I3422" s="107" t="s">
        <v>14881</v>
      </c>
    </row>
    <row r="3423" spans="1:9" x14ac:dyDescent="0.2">
      <c r="A3423" s="107" t="s">
        <v>10492</v>
      </c>
      <c r="D3423" s="107" t="s">
        <v>14882</v>
      </c>
      <c r="E3423" s="107">
        <f t="shared" si="53"/>
        <v>30103551</v>
      </c>
      <c r="F3423" s="107" t="s">
        <v>11572</v>
      </c>
      <c r="G3423" s="107" t="s">
        <v>11028</v>
      </c>
      <c r="H3423" s="107" t="s">
        <v>14864</v>
      </c>
      <c r="I3423" s="107" t="s">
        <v>14883</v>
      </c>
    </row>
    <row r="3424" spans="1:9" x14ac:dyDescent="0.2">
      <c r="A3424" s="107" t="s">
        <v>10492</v>
      </c>
      <c r="D3424" s="107" t="s">
        <v>14884</v>
      </c>
      <c r="E3424" s="107">
        <f t="shared" si="53"/>
        <v>30103552</v>
      </c>
      <c r="F3424" s="107" t="s">
        <v>11572</v>
      </c>
      <c r="G3424" s="107" t="s">
        <v>11028</v>
      </c>
      <c r="H3424" s="107" t="s">
        <v>14864</v>
      </c>
      <c r="I3424" s="107" t="s">
        <v>14885</v>
      </c>
    </row>
    <row r="3425" spans="1:10" x14ac:dyDescent="0.2">
      <c r="A3425" s="107" t="s">
        <v>10492</v>
      </c>
      <c r="D3425" s="107" t="s">
        <v>14886</v>
      </c>
      <c r="E3425" s="107">
        <f t="shared" si="53"/>
        <v>30103553</v>
      </c>
      <c r="F3425" s="107" t="s">
        <v>11572</v>
      </c>
      <c r="G3425" s="107" t="s">
        <v>11028</v>
      </c>
      <c r="H3425" s="107" t="s">
        <v>14864</v>
      </c>
      <c r="I3425" s="107" t="s">
        <v>14887</v>
      </c>
    </row>
    <row r="3426" spans="1:10" x14ac:dyDescent="0.2">
      <c r="A3426" s="107" t="s">
        <v>10492</v>
      </c>
      <c r="D3426" s="107" t="s">
        <v>14888</v>
      </c>
      <c r="E3426" s="107">
        <f t="shared" si="53"/>
        <v>30103554</v>
      </c>
      <c r="F3426" s="107" t="s">
        <v>11572</v>
      </c>
      <c r="G3426" s="107" t="s">
        <v>11028</v>
      </c>
      <c r="H3426" s="107" t="s">
        <v>14864</v>
      </c>
      <c r="I3426" s="107" t="s">
        <v>14889</v>
      </c>
    </row>
    <row r="3427" spans="1:10" x14ac:dyDescent="0.2">
      <c r="A3427" s="107" t="s">
        <v>10492</v>
      </c>
      <c r="D3427" s="107" t="s">
        <v>14890</v>
      </c>
      <c r="E3427" s="107">
        <f t="shared" si="53"/>
        <v>30103599</v>
      </c>
      <c r="F3427" s="107" t="s">
        <v>11572</v>
      </c>
      <c r="G3427" s="107" t="s">
        <v>11028</v>
      </c>
      <c r="H3427" s="107" t="s">
        <v>14864</v>
      </c>
      <c r="I3427" s="107" t="s">
        <v>7791</v>
      </c>
    </row>
    <row r="3428" spans="1:10" x14ac:dyDescent="0.2">
      <c r="A3428" s="107" t="s">
        <v>10492</v>
      </c>
      <c r="D3428" s="107" t="s">
        <v>14891</v>
      </c>
      <c r="E3428" s="107">
        <f t="shared" si="53"/>
        <v>30103601</v>
      </c>
      <c r="F3428" s="107" t="s">
        <v>11572</v>
      </c>
      <c r="G3428" s="107" t="s">
        <v>11028</v>
      </c>
      <c r="H3428" s="107" t="s">
        <v>14892</v>
      </c>
      <c r="I3428" s="107" t="s">
        <v>14893</v>
      </c>
      <c r="J3428" s="109">
        <v>37589</v>
      </c>
    </row>
    <row r="3429" spans="1:10" x14ac:dyDescent="0.2">
      <c r="A3429" s="107" t="s">
        <v>10492</v>
      </c>
      <c r="D3429" s="107" t="s">
        <v>14894</v>
      </c>
      <c r="E3429" s="107">
        <f t="shared" si="53"/>
        <v>30103602</v>
      </c>
      <c r="F3429" s="107" t="s">
        <v>11572</v>
      </c>
      <c r="G3429" s="107" t="s">
        <v>11028</v>
      </c>
      <c r="H3429" s="107" t="s">
        <v>14892</v>
      </c>
      <c r="I3429" s="107" t="s">
        <v>14895</v>
      </c>
      <c r="J3429" s="109">
        <v>37589</v>
      </c>
    </row>
    <row r="3430" spans="1:10" x14ac:dyDescent="0.2">
      <c r="A3430" s="107" t="s">
        <v>10492</v>
      </c>
      <c r="D3430" s="107" t="s">
        <v>14896</v>
      </c>
      <c r="E3430" s="107">
        <f t="shared" si="53"/>
        <v>30103603</v>
      </c>
      <c r="F3430" s="107" t="s">
        <v>11572</v>
      </c>
      <c r="G3430" s="107" t="s">
        <v>11028</v>
      </c>
      <c r="H3430" s="107" t="s">
        <v>14892</v>
      </c>
      <c r="I3430" s="107" t="s">
        <v>14897</v>
      </c>
      <c r="J3430" s="109">
        <v>37589</v>
      </c>
    </row>
    <row r="3431" spans="1:10" x14ac:dyDescent="0.2">
      <c r="A3431" s="107" t="s">
        <v>10492</v>
      </c>
      <c r="D3431" s="107" t="s">
        <v>14898</v>
      </c>
      <c r="E3431" s="107">
        <f t="shared" si="53"/>
        <v>30103604</v>
      </c>
      <c r="F3431" s="107" t="s">
        <v>11572</v>
      </c>
      <c r="G3431" s="107" t="s">
        <v>11028</v>
      </c>
      <c r="H3431" s="107" t="s">
        <v>14892</v>
      </c>
      <c r="I3431" s="107" t="s">
        <v>14899</v>
      </c>
      <c r="J3431" s="109">
        <v>37589</v>
      </c>
    </row>
    <row r="3432" spans="1:10" x14ac:dyDescent="0.2">
      <c r="A3432" s="107" t="s">
        <v>10492</v>
      </c>
      <c r="D3432" s="107" t="s">
        <v>14900</v>
      </c>
      <c r="E3432" s="107">
        <f t="shared" si="53"/>
        <v>30103605</v>
      </c>
      <c r="F3432" s="107" t="s">
        <v>11572</v>
      </c>
      <c r="G3432" s="107" t="s">
        <v>11028</v>
      </c>
      <c r="H3432" s="107" t="s">
        <v>14892</v>
      </c>
      <c r="I3432" s="107" t="s">
        <v>14901</v>
      </c>
      <c r="J3432" s="109">
        <v>37589</v>
      </c>
    </row>
    <row r="3433" spans="1:10" x14ac:dyDescent="0.2">
      <c r="A3433" s="107" t="s">
        <v>10492</v>
      </c>
      <c r="D3433" s="107" t="s">
        <v>14902</v>
      </c>
      <c r="E3433" s="107">
        <f t="shared" si="53"/>
        <v>30103606</v>
      </c>
      <c r="F3433" s="107" t="s">
        <v>11572</v>
      </c>
      <c r="G3433" s="107" t="s">
        <v>11028</v>
      </c>
      <c r="H3433" s="107" t="s">
        <v>14892</v>
      </c>
      <c r="I3433" s="107" t="s">
        <v>14903</v>
      </c>
      <c r="J3433" s="109">
        <v>37589</v>
      </c>
    </row>
    <row r="3434" spans="1:10" x14ac:dyDescent="0.2">
      <c r="A3434" s="107" t="s">
        <v>10492</v>
      </c>
      <c r="D3434" s="107" t="s">
        <v>14904</v>
      </c>
      <c r="E3434" s="107">
        <f t="shared" si="53"/>
        <v>30103607</v>
      </c>
      <c r="F3434" s="107" t="s">
        <v>11572</v>
      </c>
      <c r="G3434" s="107" t="s">
        <v>11028</v>
      </c>
      <c r="H3434" s="107" t="s">
        <v>14892</v>
      </c>
      <c r="I3434" s="107" t="s">
        <v>14905</v>
      </c>
      <c r="J3434" s="109">
        <v>37589</v>
      </c>
    </row>
    <row r="3435" spans="1:10" x14ac:dyDescent="0.2">
      <c r="A3435" s="107" t="s">
        <v>10492</v>
      </c>
      <c r="D3435" s="107" t="s">
        <v>14906</v>
      </c>
      <c r="E3435" s="107">
        <f t="shared" si="53"/>
        <v>30103608</v>
      </c>
      <c r="F3435" s="107" t="s">
        <v>11572</v>
      </c>
      <c r="G3435" s="107" t="s">
        <v>11028</v>
      </c>
      <c r="H3435" s="107" t="s">
        <v>14892</v>
      </c>
      <c r="I3435" s="107" t="s">
        <v>14907</v>
      </c>
      <c r="J3435" s="109">
        <v>37589</v>
      </c>
    </row>
    <row r="3436" spans="1:10" x14ac:dyDescent="0.2">
      <c r="A3436" s="107" t="s">
        <v>10492</v>
      </c>
      <c r="D3436" s="107" t="s">
        <v>14908</v>
      </c>
      <c r="E3436" s="107">
        <f t="shared" si="53"/>
        <v>30103609</v>
      </c>
      <c r="F3436" s="107" t="s">
        <v>11572</v>
      </c>
      <c r="G3436" s="107" t="s">
        <v>11028</v>
      </c>
      <c r="H3436" s="107" t="s">
        <v>14892</v>
      </c>
      <c r="I3436" s="107" t="s">
        <v>14909</v>
      </c>
      <c r="J3436" s="109">
        <v>37589</v>
      </c>
    </row>
    <row r="3437" spans="1:10" x14ac:dyDescent="0.2">
      <c r="A3437" s="107" t="s">
        <v>10492</v>
      </c>
      <c r="D3437" s="107" t="s">
        <v>14910</v>
      </c>
      <c r="E3437" s="107">
        <f t="shared" si="53"/>
        <v>30103699</v>
      </c>
      <c r="F3437" s="107" t="s">
        <v>11572</v>
      </c>
      <c r="G3437" s="107" t="s">
        <v>11028</v>
      </c>
      <c r="H3437" s="107" t="s">
        <v>14892</v>
      </c>
      <c r="I3437" s="107" t="s">
        <v>14911</v>
      </c>
      <c r="J3437" s="109">
        <v>37589</v>
      </c>
    </row>
    <row r="3438" spans="1:10" x14ac:dyDescent="0.2">
      <c r="A3438" s="107" t="s">
        <v>10492</v>
      </c>
      <c r="D3438" s="107" t="s">
        <v>14912</v>
      </c>
      <c r="E3438" s="107">
        <f t="shared" si="53"/>
        <v>30103801</v>
      </c>
      <c r="F3438" s="107" t="s">
        <v>11572</v>
      </c>
      <c r="G3438" s="107" t="s">
        <v>11028</v>
      </c>
      <c r="H3438" s="107" t="s">
        <v>14913</v>
      </c>
      <c r="I3438" s="107" t="s">
        <v>14417</v>
      </c>
    </row>
    <row r="3439" spans="1:10" x14ac:dyDescent="0.2">
      <c r="A3439" s="107" t="s">
        <v>10492</v>
      </c>
      <c r="D3439" s="107" t="s">
        <v>14914</v>
      </c>
      <c r="E3439" s="107">
        <f t="shared" si="53"/>
        <v>30103901</v>
      </c>
      <c r="F3439" s="107" t="s">
        <v>11572</v>
      </c>
      <c r="G3439" s="107" t="s">
        <v>11028</v>
      </c>
      <c r="H3439" s="107" t="s">
        <v>14915</v>
      </c>
      <c r="I3439" s="107" t="s">
        <v>14916</v>
      </c>
    </row>
    <row r="3440" spans="1:10" x14ac:dyDescent="0.2">
      <c r="A3440" s="107" t="s">
        <v>10492</v>
      </c>
      <c r="D3440" s="107" t="s">
        <v>14917</v>
      </c>
      <c r="E3440" s="107">
        <f t="shared" si="53"/>
        <v>30103902</v>
      </c>
      <c r="F3440" s="107" t="s">
        <v>11572</v>
      </c>
      <c r="G3440" s="107" t="s">
        <v>11028</v>
      </c>
      <c r="H3440" s="107" t="s">
        <v>14915</v>
      </c>
      <c r="I3440" s="107" t="s">
        <v>14918</v>
      </c>
    </row>
    <row r="3441" spans="1:9" x14ac:dyDescent="0.2">
      <c r="A3441" s="107" t="s">
        <v>10492</v>
      </c>
      <c r="D3441" s="107" t="s">
        <v>14919</v>
      </c>
      <c r="E3441" s="107">
        <f t="shared" si="53"/>
        <v>30103903</v>
      </c>
      <c r="F3441" s="107" t="s">
        <v>11572</v>
      </c>
      <c r="G3441" s="107" t="s">
        <v>11028</v>
      </c>
      <c r="H3441" s="107" t="s">
        <v>14915</v>
      </c>
      <c r="I3441" s="107" t="s">
        <v>14920</v>
      </c>
    </row>
    <row r="3442" spans="1:9" x14ac:dyDescent="0.2">
      <c r="A3442" s="107" t="s">
        <v>10492</v>
      </c>
      <c r="D3442" s="107" t="s">
        <v>14921</v>
      </c>
      <c r="E3442" s="107">
        <f t="shared" si="53"/>
        <v>30104001</v>
      </c>
      <c r="F3442" s="107" t="s">
        <v>11572</v>
      </c>
      <c r="G3442" s="107" t="s">
        <v>11028</v>
      </c>
      <c r="H3442" s="107" t="s">
        <v>14922</v>
      </c>
      <c r="I3442" s="107" t="s">
        <v>14923</v>
      </c>
    </row>
    <row r="3443" spans="1:9" x14ac:dyDescent="0.2">
      <c r="A3443" s="107" t="s">
        <v>10492</v>
      </c>
      <c r="D3443" s="107" t="s">
        <v>14924</v>
      </c>
      <c r="E3443" s="107">
        <f t="shared" si="53"/>
        <v>30104002</v>
      </c>
      <c r="F3443" s="107" t="s">
        <v>11572</v>
      </c>
      <c r="G3443" s="107" t="s">
        <v>11028</v>
      </c>
      <c r="H3443" s="107" t="s">
        <v>14922</v>
      </c>
      <c r="I3443" s="107" t="s">
        <v>14925</v>
      </c>
    </row>
    <row r="3444" spans="1:9" x14ac:dyDescent="0.2">
      <c r="A3444" s="107" t="s">
        <v>10492</v>
      </c>
      <c r="D3444" s="107" t="s">
        <v>14926</v>
      </c>
      <c r="E3444" s="107">
        <f t="shared" si="53"/>
        <v>30104003</v>
      </c>
      <c r="F3444" s="107" t="s">
        <v>11572</v>
      </c>
      <c r="G3444" s="107" t="s">
        <v>11028</v>
      </c>
      <c r="H3444" s="107" t="s">
        <v>14922</v>
      </c>
      <c r="I3444" s="107" t="s">
        <v>14927</v>
      </c>
    </row>
    <row r="3445" spans="1:9" x14ac:dyDescent="0.2">
      <c r="A3445" s="107" t="s">
        <v>10492</v>
      </c>
      <c r="D3445" s="107" t="s">
        <v>14928</v>
      </c>
      <c r="E3445" s="107">
        <f t="shared" si="53"/>
        <v>30104004</v>
      </c>
      <c r="F3445" s="107" t="s">
        <v>11572</v>
      </c>
      <c r="G3445" s="107" t="s">
        <v>11028</v>
      </c>
      <c r="H3445" s="107" t="s">
        <v>14922</v>
      </c>
      <c r="I3445" s="107" t="s">
        <v>14929</v>
      </c>
    </row>
    <row r="3446" spans="1:9" x14ac:dyDescent="0.2">
      <c r="A3446" s="107" t="s">
        <v>10492</v>
      </c>
      <c r="D3446" s="107" t="s">
        <v>14930</v>
      </c>
      <c r="E3446" s="107">
        <f t="shared" si="53"/>
        <v>30104005</v>
      </c>
      <c r="F3446" s="107" t="s">
        <v>11572</v>
      </c>
      <c r="G3446" s="107" t="s">
        <v>11028</v>
      </c>
      <c r="H3446" s="107" t="s">
        <v>14922</v>
      </c>
      <c r="I3446" s="107" t="s">
        <v>14931</v>
      </c>
    </row>
    <row r="3447" spans="1:9" x14ac:dyDescent="0.2">
      <c r="A3447" s="107" t="s">
        <v>10492</v>
      </c>
      <c r="D3447" s="107" t="s">
        <v>14932</v>
      </c>
      <c r="E3447" s="107">
        <f t="shared" si="53"/>
        <v>30104006</v>
      </c>
      <c r="F3447" s="107" t="s">
        <v>11572</v>
      </c>
      <c r="G3447" s="107" t="s">
        <v>11028</v>
      </c>
      <c r="H3447" s="107" t="s">
        <v>14922</v>
      </c>
      <c r="I3447" s="107" t="s">
        <v>14933</v>
      </c>
    </row>
    <row r="3448" spans="1:9" x14ac:dyDescent="0.2">
      <c r="A3448" s="107" t="s">
        <v>10492</v>
      </c>
      <c r="D3448" s="107" t="s">
        <v>14934</v>
      </c>
      <c r="E3448" s="107">
        <f t="shared" si="53"/>
        <v>30104007</v>
      </c>
      <c r="F3448" s="107" t="s">
        <v>11572</v>
      </c>
      <c r="G3448" s="107" t="s">
        <v>11028</v>
      </c>
      <c r="H3448" s="107" t="s">
        <v>14922</v>
      </c>
      <c r="I3448" s="107" t="s">
        <v>14935</v>
      </c>
    </row>
    <row r="3449" spans="1:9" x14ac:dyDescent="0.2">
      <c r="A3449" s="107" t="s">
        <v>10492</v>
      </c>
      <c r="D3449" s="107" t="s">
        <v>14936</v>
      </c>
      <c r="E3449" s="107">
        <f t="shared" si="53"/>
        <v>30104008</v>
      </c>
      <c r="F3449" s="107" t="s">
        <v>11572</v>
      </c>
      <c r="G3449" s="107" t="s">
        <v>11028</v>
      </c>
      <c r="H3449" s="107" t="s">
        <v>14922</v>
      </c>
      <c r="I3449" s="107" t="s">
        <v>14937</v>
      </c>
    </row>
    <row r="3450" spans="1:9" x14ac:dyDescent="0.2">
      <c r="A3450" s="107" t="s">
        <v>10492</v>
      </c>
      <c r="D3450" s="107" t="s">
        <v>14938</v>
      </c>
      <c r="E3450" s="107">
        <f t="shared" si="53"/>
        <v>30104009</v>
      </c>
      <c r="F3450" s="107" t="s">
        <v>11572</v>
      </c>
      <c r="G3450" s="107" t="s">
        <v>11028</v>
      </c>
      <c r="H3450" s="107" t="s">
        <v>14922</v>
      </c>
      <c r="I3450" s="107" t="s">
        <v>14939</v>
      </c>
    </row>
    <row r="3451" spans="1:9" x14ac:dyDescent="0.2">
      <c r="A3451" s="107" t="s">
        <v>10492</v>
      </c>
      <c r="D3451" s="107" t="s">
        <v>12009</v>
      </c>
      <c r="E3451" s="107">
        <f t="shared" si="53"/>
        <v>30104010</v>
      </c>
      <c r="F3451" s="107" t="s">
        <v>11572</v>
      </c>
      <c r="G3451" s="107" t="s">
        <v>11028</v>
      </c>
      <c r="H3451" s="107" t="s">
        <v>14922</v>
      </c>
      <c r="I3451" s="107" t="s">
        <v>12010</v>
      </c>
    </row>
    <row r="3452" spans="1:9" x14ac:dyDescent="0.2">
      <c r="A3452" s="107" t="s">
        <v>10492</v>
      </c>
      <c r="D3452" s="107" t="s">
        <v>12011</v>
      </c>
      <c r="E3452" s="107">
        <f t="shared" si="53"/>
        <v>30104011</v>
      </c>
      <c r="F3452" s="107" t="s">
        <v>11572</v>
      </c>
      <c r="G3452" s="107" t="s">
        <v>11028</v>
      </c>
      <c r="H3452" s="107" t="s">
        <v>14922</v>
      </c>
      <c r="I3452" s="107" t="s">
        <v>12012</v>
      </c>
    </row>
    <row r="3453" spans="1:9" x14ac:dyDescent="0.2">
      <c r="A3453" s="107" t="s">
        <v>10492</v>
      </c>
      <c r="D3453" s="107" t="s">
        <v>12013</v>
      </c>
      <c r="E3453" s="107">
        <f t="shared" si="53"/>
        <v>30104012</v>
      </c>
      <c r="F3453" s="107" t="s">
        <v>11572</v>
      </c>
      <c r="G3453" s="107" t="s">
        <v>11028</v>
      </c>
      <c r="H3453" s="107" t="s">
        <v>14922</v>
      </c>
      <c r="I3453" s="107" t="s">
        <v>12014</v>
      </c>
    </row>
    <row r="3454" spans="1:9" x14ac:dyDescent="0.2">
      <c r="A3454" s="107" t="s">
        <v>10492</v>
      </c>
      <c r="D3454" s="107" t="s">
        <v>12015</v>
      </c>
      <c r="E3454" s="107">
        <f t="shared" si="53"/>
        <v>30104013</v>
      </c>
      <c r="F3454" s="107" t="s">
        <v>11572</v>
      </c>
      <c r="G3454" s="107" t="s">
        <v>11028</v>
      </c>
      <c r="H3454" s="107" t="s">
        <v>14922</v>
      </c>
      <c r="I3454" s="107" t="s">
        <v>6029</v>
      </c>
    </row>
    <row r="3455" spans="1:9" x14ac:dyDescent="0.2">
      <c r="A3455" s="107" t="s">
        <v>10492</v>
      </c>
      <c r="D3455" s="107" t="s">
        <v>12016</v>
      </c>
      <c r="E3455" s="107">
        <f t="shared" si="53"/>
        <v>30104014</v>
      </c>
      <c r="F3455" s="107" t="s">
        <v>11572</v>
      </c>
      <c r="G3455" s="107" t="s">
        <v>11028</v>
      </c>
      <c r="H3455" s="107" t="s">
        <v>14922</v>
      </c>
      <c r="I3455" s="107" t="s">
        <v>12017</v>
      </c>
    </row>
    <row r="3456" spans="1:9" x14ac:dyDescent="0.2">
      <c r="A3456" s="107" t="s">
        <v>10492</v>
      </c>
      <c r="D3456" s="107" t="s">
        <v>12018</v>
      </c>
      <c r="E3456" s="107">
        <f t="shared" si="53"/>
        <v>30104020</v>
      </c>
      <c r="F3456" s="107" t="s">
        <v>11572</v>
      </c>
      <c r="G3456" s="107" t="s">
        <v>11028</v>
      </c>
      <c r="H3456" s="107" t="s">
        <v>14922</v>
      </c>
      <c r="I3456" s="107" t="s">
        <v>12019</v>
      </c>
    </row>
    <row r="3457" spans="1:9" x14ac:dyDescent="0.2">
      <c r="A3457" s="107" t="s">
        <v>10492</v>
      </c>
      <c r="D3457" s="107" t="s">
        <v>12020</v>
      </c>
      <c r="E3457" s="107">
        <f t="shared" si="53"/>
        <v>30104101</v>
      </c>
      <c r="F3457" s="107" t="s">
        <v>11572</v>
      </c>
      <c r="G3457" s="107" t="s">
        <v>11028</v>
      </c>
      <c r="H3457" s="107" t="s">
        <v>12021</v>
      </c>
      <c r="I3457" s="107" t="s">
        <v>12022</v>
      </c>
    </row>
    <row r="3458" spans="1:9" x14ac:dyDescent="0.2">
      <c r="A3458" s="107" t="s">
        <v>10492</v>
      </c>
      <c r="D3458" s="107" t="s">
        <v>12023</v>
      </c>
      <c r="E3458" s="107">
        <f t="shared" ref="E3458:E3521" si="54">VALUE(D3458)</f>
        <v>30104102</v>
      </c>
      <c r="F3458" s="107" t="s">
        <v>11572</v>
      </c>
      <c r="G3458" s="107" t="s">
        <v>11028</v>
      </c>
      <c r="H3458" s="107" t="s">
        <v>12021</v>
      </c>
      <c r="I3458" s="107" t="s">
        <v>12024</v>
      </c>
    </row>
    <row r="3459" spans="1:9" x14ac:dyDescent="0.2">
      <c r="A3459" s="107" t="s">
        <v>10492</v>
      </c>
      <c r="D3459" s="107" t="s">
        <v>12025</v>
      </c>
      <c r="E3459" s="107">
        <f t="shared" si="54"/>
        <v>30104103</v>
      </c>
      <c r="F3459" s="107" t="s">
        <v>11572</v>
      </c>
      <c r="G3459" s="107" t="s">
        <v>11028</v>
      </c>
      <c r="H3459" s="107" t="s">
        <v>12021</v>
      </c>
      <c r="I3459" s="107" t="s">
        <v>12026</v>
      </c>
    </row>
    <row r="3460" spans="1:9" x14ac:dyDescent="0.2">
      <c r="A3460" s="107" t="s">
        <v>10492</v>
      </c>
      <c r="D3460" s="107" t="s">
        <v>12027</v>
      </c>
      <c r="E3460" s="107">
        <f t="shared" si="54"/>
        <v>30104104</v>
      </c>
      <c r="F3460" s="107" t="s">
        <v>11572</v>
      </c>
      <c r="G3460" s="107" t="s">
        <v>11028</v>
      </c>
      <c r="H3460" s="107" t="s">
        <v>12021</v>
      </c>
      <c r="I3460" s="107" t="s">
        <v>12028</v>
      </c>
    </row>
    <row r="3461" spans="1:9" x14ac:dyDescent="0.2">
      <c r="A3461" s="107" t="s">
        <v>10492</v>
      </c>
      <c r="D3461" s="107" t="s">
        <v>12029</v>
      </c>
      <c r="E3461" s="107">
        <f t="shared" si="54"/>
        <v>30104105</v>
      </c>
      <c r="F3461" s="107" t="s">
        <v>11572</v>
      </c>
      <c r="G3461" s="107" t="s">
        <v>11028</v>
      </c>
      <c r="H3461" s="107" t="s">
        <v>12021</v>
      </c>
      <c r="I3461" s="107" t="s">
        <v>16870</v>
      </c>
    </row>
    <row r="3462" spans="1:9" x14ac:dyDescent="0.2">
      <c r="A3462" s="107" t="s">
        <v>10492</v>
      </c>
      <c r="D3462" s="107" t="s">
        <v>12030</v>
      </c>
      <c r="E3462" s="107">
        <f t="shared" si="54"/>
        <v>30104106</v>
      </c>
      <c r="F3462" s="107" t="s">
        <v>11572</v>
      </c>
      <c r="G3462" s="107" t="s">
        <v>11028</v>
      </c>
      <c r="H3462" s="107" t="s">
        <v>12021</v>
      </c>
      <c r="I3462" s="107" t="s">
        <v>12031</v>
      </c>
    </row>
    <row r="3463" spans="1:9" x14ac:dyDescent="0.2">
      <c r="A3463" s="107" t="s">
        <v>10492</v>
      </c>
      <c r="D3463" s="107" t="s">
        <v>12032</v>
      </c>
      <c r="E3463" s="107">
        <f t="shared" si="54"/>
        <v>30104107</v>
      </c>
      <c r="F3463" s="107" t="s">
        <v>11572</v>
      </c>
      <c r="G3463" s="107" t="s">
        <v>11028</v>
      </c>
      <c r="H3463" s="107" t="s">
        <v>12021</v>
      </c>
      <c r="I3463" s="107" t="s">
        <v>12033</v>
      </c>
    </row>
    <row r="3464" spans="1:9" x14ac:dyDescent="0.2">
      <c r="A3464" s="107" t="s">
        <v>10492</v>
      </c>
      <c r="D3464" s="107" t="s">
        <v>12034</v>
      </c>
      <c r="E3464" s="107">
        <f t="shared" si="54"/>
        <v>30104108</v>
      </c>
      <c r="F3464" s="107" t="s">
        <v>11572</v>
      </c>
      <c r="G3464" s="107" t="s">
        <v>11028</v>
      </c>
      <c r="H3464" s="107" t="s">
        <v>12021</v>
      </c>
      <c r="I3464" s="107" t="s">
        <v>12035</v>
      </c>
    </row>
    <row r="3465" spans="1:9" x14ac:dyDescent="0.2">
      <c r="A3465" s="107" t="s">
        <v>10492</v>
      </c>
      <c r="D3465" s="107" t="s">
        <v>12036</v>
      </c>
      <c r="E3465" s="107">
        <f t="shared" si="54"/>
        <v>30104109</v>
      </c>
      <c r="F3465" s="107" t="s">
        <v>11572</v>
      </c>
      <c r="G3465" s="107" t="s">
        <v>11028</v>
      </c>
      <c r="H3465" s="107" t="s">
        <v>12021</v>
      </c>
      <c r="I3465" s="107" t="s">
        <v>12037</v>
      </c>
    </row>
    <row r="3466" spans="1:9" x14ac:dyDescent="0.2">
      <c r="A3466" s="107" t="s">
        <v>10492</v>
      </c>
      <c r="D3466" s="107" t="s">
        <v>12038</v>
      </c>
      <c r="E3466" s="107">
        <f t="shared" si="54"/>
        <v>30104110</v>
      </c>
      <c r="F3466" s="107" t="s">
        <v>11572</v>
      </c>
      <c r="G3466" s="107" t="s">
        <v>11028</v>
      </c>
      <c r="H3466" s="107" t="s">
        <v>12021</v>
      </c>
      <c r="I3466" s="107" t="s">
        <v>12039</v>
      </c>
    </row>
    <row r="3467" spans="1:9" x14ac:dyDescent="0.2">
      <c r="A3467" s="107" t="s">
        <v>10492</v>
      </c>
      <c r="D3467" s="107" t="s">
        <v>12040</v>
      </c>
      <c r="E3467" s="107">
        <f t="shared" si="54"/>
        <v>30104120</v>
      </c>
      <c r="F3467" s="107" t="s">
        <v>11572</v>
      </c>
      <c r="G3467" s="107" t="s">
        <v>11028</v>
      </c>
      <c r="H3467" s="107" t="s">
        <v>12021</v>
      </c>
      <c r="I3467" s="107" t="s">
        <v>12041</v>
      </c>
    </row>
    <row r="3468" spans="1:9" x14ac:dyDescent="0.2">
      <c r="A3468" s="107" t="s">
        <v>10492</v>
      </c>
      <c r="D3468" s="107" t="s">
        <v>12042</v>
      </c>
      <c r="E3468" s="107">
        <f t="shared" si="54"/>
        <v>30104121</v>
      </c>
      <c r="F3468" s="107" t="s">
        <v>11572</v>
      </c>
      <c r="G3468" s="107" t="s">
        <v>11028</v>
      </c>
      <c r="H3468" s="107" t="s">
        <v>12021</v>
      </c>
      <c r="I3468" s="107" t="s">
        <v>16890</v>
      </c>
    </row>
    <row r="3469" spans="1:9" x14ac:dyDescent="0.2">
      <c r="A3469" s="107" t="s">
        <v>10492</v>
      </c>
      <c r="D3469" s="107" t="s">
        <v>12043</v>
      </c>
      <c r="E3469" s="107">
        <f t="shared" si="54"/>
        <v>30104122</v>
      </c>
      <c r="F3469" s="107" t="s">
        <v>11572</v>
      </c>
      <c r="G3469" s="107" t="s">
        <v>11028</v>
      </c>
      <c r="H3469" s="107" t="s">
        <v>12021</v>
      </c>
      <c r="I3469" s="107" t="s">
        <v>16892</v>
      </c>
    </row>
    <row r="3470" spans="1:9" x14ac:dyDescent="0.2">
      <c r="A3470" s="107" t="s">
        <v>10492</v>
      </c>
      <c r="D3470" s="107" t="s">
        <v>12044</v>
      </c>
      <c r="E3470" s="107">
        <f t="shared" si="54"/>
        <v>30104123</v>
      </c>
      <c r="F3470" s="107" t="s">
        <v>11572</v>
      </c>
      <c r="G3470" s="107" t="s">
        <v>11028</v>
      </c>
      <c r="H3470" s="107" t="s">
        <v>12021</v>
      </c>
      <c r="I3470" s="107" t="s">
        <v>16894</v>
      </c>
    </row>
    <row r="3471" spans="1:9" x14ac:dyDescent="0.2">
      <c r="A3471" s="107" t="s">
        <v>10492</v>
      </c>
      <c r="D3471" s="107" t="s">
        <v>12045</v>
      </c>
      <c r="E3471" s="107">
        <f t="shared" si="54"/>
        <v>30104124</v>
      </c>
      <c r="F3471" s="107" t="s">
        <v>11572</v>
      </c>
      <c r="G3471" s="107" t="s">
        <v>11028</v>
      </c>
      <c r="H3471" s="107" t="s">
        <v>12021</v>
      </c>
      <c r="I3471" s="107" t="s">
        <v>16896</v>
      </c>
    </row>
    <row r="3472" spans="1:9" x14ac:dyDescent="0.2">
      <c r="A3472" s="107" t="s">
        <v>10492</v>
      </c>
      <c r="D3472" s="107" t="s">
        <v>12046</v>
      </c>
      <c r="E3472" s="107">
        <f t="shared" si="54"/>
        <v>30104130</v>
      </c>
      <c r="F3472" s="107" t="s">
        <v>11572</v>
      </c>
      <c r="G3472" s="107" t="s">
        <v>11028</v>
      </c>
      <c r="H3472" s="107" t="s">
        <v>12021</v>
      </c>
      <c r="I3472" s="107" t="s">
        <v>12047</v>
      </c>
    </row>
    <row r="3473" spans="1:9" x14ac:dyDescent="0.2">
      <c r="A3473" s="107" t="s">
        <v>10492</v>
      </c>
      <c r="D3473" s="107" t="s">
        <v>12048</v>
      </c>
      <c r="E3473" s="107">
        <f t="shared" si="54"/>
        <v>30104131</v>
      </c>
      <c r="F3473" s="107" t="s">
        <v>11572</v>
      </c>
      <c r="G3473" s="107" t="s">
        <v>11028</v>
      </c>
      <c r="H3473" s="107" t="s">
        <v>12021</v>
      </c>
      <c r="I3473" s="107" t="s">
        <v>14165</v>
      </c>
    </row>
    <row r="3474" spans="1:9" x14ac:dyDescent="0.2">
      <c r="A3474" s="107" t="s">
        <v>10492</v>
      </c>
      <c r="D3474" s="107" t="s">
        <v>12049</v>
      </c>
      <c r="E3474" s="107">
        <f t="shared" si="54"/>
        <v>30104132</v>
      </c>
      <c r="F3474" s="107" t="s">
        <v>11572</v>
      </c>
      <c r="G3474" s="107" t="s">
        <v>11028</v>
      </c>
      <c r="H3474" s="107" t="s">
        <v>12021</v>
      </c>
      <c r="I3474" s="107" t="s">
        <v>14167</v>
      </c>
    </row>
    <row r="3475" spans="1:9" x14ac:dyDescent="0.2">
      <c r="A3475" s="107" t="s">
        <v>10492</v>
      </c>
      <c r="D3475" s="107" t="s">
        <v>12050</v>
      </c>
      <c r="E3475" s="107">
        <f t="shared" si="54"/>
        <v>30104133</v>
      </c>
      <c r="F3475" s="107" t="s">
        <v>11572</v>
      </c>
      <c r="G3475" s="107" t="s">
        <v>11028</v>
      </c>
      <c r="H3475" s="107" t="s">
        <v>12021</v>
      </c>
      <c r="I3475" s="107" t="s">
        <v>14169</v>
      </c>
    </row>
    <row r="3476" spans="1:9" x14ac:dyDescent="0.2">
      <c r="A3476" s="107" t="s">
        <v>10492</v>
      </c>
      <c r="D3476" s="107" t="s">
        <v>12051</v>
      </c>
      <c r="E3476" s="107">
        <f t="shared" si="54"/>
        <v>30104134</v>
      </c>
      <c r="F3476" s="107" t="s">
        <v>11572</v>
      </c>
      <c r="G3476" s="107" t="s">
        <v>11028</v>
      </c>
      <c r="H3476" s="107" t="s">
        <v>12021</v>
      </c>
      <c r="I3476" s="107" t="s">
        <v>14171</v>
      </c>
    </row>
    <row r="3477" spans="1:9" x14ac:dyDescent="0.2">
      <c r="A3477" s="107" t="s">
        <v>10492</v>
      </c>
      <c r="D3477" s="107" t="s">
        <v>12052</v>
      </c>
      <c r="E3477" s="107">
        <f t="shared" si="54"/>
        <v>30104135</v>
      </c>
      <c r="F3477" s="107" t="s">
        <v>11572</v>
      </c>
      <c r="G3477" s="107" t="s">
        <v>11028</v>
      </c>
      <c r="H3477" s="107" t="s">
        <v>12021</v>
      </c>
      <c r="I3477" s="107" t="s">
        <v>14173</v>
      </c>
    </row>
    <row r="3478" spans="1:9" x14ac:dyDescent="0.2">
      <c r="A3478" s="107" t="s">
        <v>10492</v>
      </c>
      <c r="D3478" s="107" t="s">
        <v>12053</v>
      </c>
      <c r="E3478" s="107">
        <f t="shared" si="54"/>
        <v>30104150</v>
      </c>
      <c r="F3478" s="107" t="s">
        <v>11572</v>
      </c>
      <c r="G3478" s="107" t="s">
        <v>11028</v>
      </c>
      <c r="H3478" s="107" t="s">
        <v>12021</v>
      </c>
      <c r="I3478" s="107" t="s">
        <v>12054</v>
      </c>
    </row>
    <row r="3479" spans="1:9" x14ac:dyDescent="0.2">
      <c r="A3479" s="107" t="s">
        <v>10492</v>
      </c>
      <c r="D3479" s="107" t="s">
        <v>12055</v>
      </c>
      <c r="E3479" s="107">
        <f t="shared" si="54"/>
        <v>30104151</v>
      </c>
      <c r="F3479" s="107" t="s">
        <v>11572</v>
      </c>
      <c r="G3479" s="107" t="s">
        <v>11028</v>
      </c>
      <c r="H3479" s="107" t="s">
        <v>12021</v>
      </c>
      <c r="I3479" s="107" t="s">
        <v>14193</v>
      </c>
    </row>
    <row r="3480" spans="1:9" x14ac:dyDescent="0.2">
      <c r="A3480" s="107" t="s">
        <v>10492</v>
      </c>
      <c r="D3480" s="107" t="s">
        <v>12056</v>
      </c>
      <c r="E3480" s="107">
        <f t="shared" si="54"/>
        <v>30104152</v>
      </c>
      <c r="F3480" s="107" t="s">
        <v>11572</v>
      </c>
      <c r="G3480" s="107" t="s">
        <v>11028</v>
      </c>
      <c r="H3480" s="107" t="s">
        <v>12021</v>
      </c>
      <c r="I3480" s="107" t="s">
        <v>12057</v>
      </c>
    </row>
    <row r="3481" spans="1:9" x14ac:dyDescent="0.2">
      <c r="A3481" s="107" t="s">
        <v>10492</v>
      </c>
      <c r="D3481" s="107" t="s">
        <v>9120</v>
      </c>
      <c r="E3481" s="107">
        <f t="shared" si="54"/>
        <v>30104153</v>
      </c>
      <c r="F3481" s="107" t="s">
        <v>11572</v>
      </c>
      <c r="G3481" s="107" t="s">
        <v>11028</v>
      </c>
      <c r="H3481" s="107" t="s">
        <v>12021</v>
      </c>
      <c r="I3481" s="107" t="s">
        <v>14191</v>
      </c>
    </row>
    <row r="3482" spans="1:9" x14ac:dyDescent="0.2">
      <c r="A3482" s="107" t="s">
        <v>10492</v>
      </c>
      <c r="D3482" s="107" t="s">
        <v>9121</v>
      </c>
      <c r="E3482" s="107">
        <f t="shared" si="54"/>
        <v>30104154</v>
      </c>
      <c r="F3482" s="107" t="s">
        <v>11572</v>
      </c>
      <c r="G3482" s="107" t="s">
        <v>11028</v>
      </c>
      <c r="H3482" s="107" t="s">
        <v>12021</v>
      </c>
      <c r="I3482" s="107" t="s">
        <v>9122</v>
      </c>
    </row>
    <row r="3483" spans="1:9" x14ac:dyDescent="0.2">
      <c r="A3483" s="107" t="s">
        <v>10492</v>
      </c>
      <c r="D3483" s="107" t="s">
        <v>9123</v>
      </c>
      <c r="E3483" s="107">
        <f t="shared" si="54"/>
        <v>30104155</v>
      </c>
      <c r="F3483" s="107" t="s">
        <v>11572</v>
      </c>
      <c r="G3483" s="107" t="s">
        <v>11028</v>
      </c>
      <c r="H3483" s="107" t="s">
        <v>12021</v>
      </c>
      <c r="I3483" s="107" t="s">
        <v>9124</v>
      </c>
    </row>
    <row r="3484" spans="1:9" x14ac:dyDescent="0.2">
      <c r="A3484" s="107" t="s">
        <v>10492</v>
      </c>
      <c r="D3484" s="107" t="s">
        <v>9125</v>
      </c>
      <c r="E3484" s="107">
        <f t="shared" si="54"/>
        <v>30104156</v>
      </c>
      <c r="F3484" s="107" t="s">
        <v>11572</v>
      </c>
      <c r="G3484" s="107" t="s">
        <v>11028</v>
      </c>
      <c r="H3484" s="107" t="s">
        <v>12021</v>
      </c>
      <c r="I3484" s="107" t="s">
        <v>9126</v>
      </c>
    </row>
    <row r="3485" spans="1:9" x14ac:dyDescent="0.2">
      <c r="A3485" s="107" t="s">
        <v>10492</v>
      </c>
      <c r="D3485" s="107" t="s">
        <v>9127</v>
      </c>
      <c r="E3485" s="107">
        <f t="shared" si="54"/>
        <v>30104157</v>
      </c>
      <c r="F3485" s="107" t="s">
        <v>11572</v>
      </c>
      <c r="G3485" s="107" t="s">
        <v>11028</v>
      </c>
      <c r="H3485" s="107" t="s">
        <v>12021</v>
      </c>
      <c r="I3485" s="107" t="s">
        <v>9128</v>
      </c>
    </row>
    <row r="3486" spans="1:9" x14ac:dyDescent="0.2">
      <c r="A3486" s="107" t="s">
        <v>10492</v>
      </c>
      <c r="D3486" s="107" t="s">
        <v>9129</v>
      </c>
      <c r="E3486" s="107">
        <f t="shared" si="54"/>
        <v>30104160</v>
      </c>
      <c r="F3486" s="107" t="s">
        <v>11572</v>
      </c>
      <c r="G3486" s="107" t="s">
        <v>11028</v>
      </c>
      <c r="H3486" s="107" t="s">
        <v>12021</v>
      </c>
      <c r="I3486" s="107" t="s">
        <v>14187</v>
      </c>
    </row>
    <row r="3487" spans="1:9" x14ac:dyDescent="0.2">
      <c r="A3487" s="107" t="s">
        <v>10492</v>
      </c>
      <c r="D3487" s="107" t="s">
        <v>9130</v>
      </c>
      <c r="E3487" s="107">
        <f t="shared" si="54"/>
        <v>30104161</v>
      </c>
      <c r="F3487" s="107" t="s">
        <v>11572</v>
      </c>
      <c r="G3487" s="107" t="s">
        <v>11028</v>
      </c>
      <c r="H3487" s="107" t="s">
        <v>12021</v>
      </c>
      <c r="I3487" s="107" t="s">
        <v>14195</v>
      </c>
    </row>
    <row r="3488" spans="1:9" x14ac:dyDescent="0.2">
      <c r="A3488" s="107" t="s">
        <v>10492</v>
      </c>
      <c r="D3488" s="107" t="s">
        <v>9131</v>
      </c>
      <c r="E3488" s="107">
        <f t="shared" si="54"/>
        <v>30104162</v>
      </c>
      <c r="F3488" s="107" t="s">
        <v>11572</v>
      </c>
      <c r="G3488" s="107" t="s">
        <v>11028</v>
      </c>
      <c r="H3488" s="107" t="s">
        <v>12021</v>
      </c>
      <c r="I3488" s="107" t="s">
        <v>14197</v>
      </c>
    </row>
    <row r="3489" spans="1:9" x14ac:dyDescent="0.2">
      <c r="A3489" s="107" t="s">
        <v>10492</v>
      </c>
      <c r="D3489" s="107" t="s">
        <v>9132</v>
      </c>
      <c r="E3489" s="107">
        <f t="shared" si="54"/>
        <v>30104163</v>
      </c>
      <c r="F3489" s="107" t="s">
        <v>11572</v>
      </c>
      <c r="G3489" s="107" t="s">
        <v>11028</v>
      </c>
      <c r="H3489" s="107" t="s">
        <v>12021</v>
      </c>
      <c r="I3489" s="107" t="s">
        <v>14199</v>
      </c>
    </row>
    <row r="3490" spans="1:9" x14ac:dyDescent="0.2">
      <c r="A3490" s="107" t="s">
        <v>10492</v>
      </c>
      <c r="D3490" s="107" t="s">
        <v>9133</v>
      </c>
      <c r="E3490" s="107">
        <f t="shared" si="54"/>
        <v>30104164</v>
      </c>
      <c r="F3490" s="107" t="s">
        <v>11572</v>
      </c>
      <c r="G3490" s="107" t="s">
        <v>11028</v>
      </c>
      <c r="H3490" s="107" t="s">
        <v>12021</v>
      </c>
      <c r="I3490" s="107" t="s">
        <v>14201</v>
      </c>
    </row>
    <row r="3491" spans="1:9" x14ac:dyDescent="0.2">
      <c r="A3491" s="107" t="s">
        <v>10492</v>
      </c>
      <c r="D3491" s="107" t="s">
        <v>9134</v>
      </c>
      <c r="E3491" s="107">
        <f t="shared" si="54"/>
        <v>30104170</v>
      </c>
      <c r="F3491" s="107" t="s">
        <v>11572</v>
      </c>
      <c r="G3491" s="107" t="s">
        <v>11028</v>
      </c>
      <c r="H3491" s="107" t="s">
        <v>12021</v>
      </c>
      <c r="I3491" s="107" t="s">
        <v>9135</v>
      </c>
    </row>
    <row r="3492" spans="1:9" x14ac:dyDescent="0.2">
      <c r="A3492" s="107" t="s">
        <v>10492</v>
      </c>
      <c r="D3492" s="107" t="s">
        <v>9136</v>
      </c>
      <c r="E3492" s="107">
        <f t="shared" si="54"/>
        <v>30104171</v>
      </c>
      <c r="F3492" s="107" t="s">
        <v>11572</v>
      </c>
      <c r="G3492" s="107" t="s">
        <v>11028</v>
      </c>
      <c r="H3492" s="107" t="s">
        <v>12021</v>
      </c>
      <c r="I3492" s="107" t="s">
        <v>14203</v>
      </c>
    </row>
    <row r="3493" spans="1:9" x14ac:dyDescent="0.2">
      <c r="A3493" s="107" t="s">
        <v>10492</v>
      </c>
      <c r="D3493" s="107" t="s">
        <v>9137</v>
      </c>
      <c r="E3493" s="107">
        <f t="shared" si="54"/>
        <v>30104172</v>
      </c>
      <c r="F3493" s="107" t="s">
        <v>11572</v>
      </c>
      <c r="G3493" s="107" t="s">
        <v>11028</v>
      </c>
      <c r="H3493" s="107" t="s">
        <v>12021</v>
      </c>
      <c r="I3493" s="107" t="s">
        <v>14205</v>
      </c>
    </row>
    <row r="3494" spans="1:9" x14ac:dyDescent="0.2">
      <c r="A3494" s="107" t="s">
        <v>10492</v>
      </c>
      <c r="D3494" s="107" t="s">
        <v>9138</v>
      </c>
      <c r="E3494" s="107">
        <f t="shared" si="54"/>
        <v>30104173</v>
      </c>
      <c r="F3494" s="107" t="s">
        <v>11572</v>
      </c>
      <c r="G3494" s="107" t="s">
        <v>11028</v>
      </c>
      <c r="H3494" s="107" t="s">
        <v>12021</v>
      </c>
      <c r="I3494" s="107" t="s">
        <v>14207</v>
      </c>
    </row>
    <row r="3495" spans="1:9" x14ac:dyDescent="0.2">
      <c r="A3495" s="107" t="s">
        <v>10492</v>
      </c>
      <c r="D3495" s="107" t="s">
        <v>9139</v>
      </c>
      <c r="E3495" s="107">
        <f t="shared" si="54"/>
        <v>30104174</v>
      </c>
      <c r="F3495" s="107" t="s">
        <v>11572</v>
      </c>
      <c r="G3495" s="107" t="s">
        <v>11028</v>
      </c>
      <c r="H3495" s="107" t="s">
        <v>12021</v>
      </c>
      <c r="I3495" s="107" t="s">
        <v>14209</v>
      </c>
    </row>
    <row r="3496" spans="1:9" x14ac:dyDescent="0.2">
      <c r="A3496" s="107" t="s">
        <v>10492</v>
      </c>
      <c r="D3496" s="107" t="s">
        <v>9140</v>
      </c>
      <c r="E3496" s="107">
        <f t="shared" si="54"/>
        <v>30104175</v>
      </c>
      <c r="F3496" s="107" t="s">
        <v>11572</v>
      </c>
      <c r="G3496" s="107" t="s">
        <v>11028</v>
      </c>
      <c r="H3496" s="107" t="s">
        <v>12021</v>
      </c>
      <c r="I3496" s="107" t="s">
        <v>14211</v>
      </c>
    </row>
    <row r="3497" spans="1:9" x14ac:dyDescent="0.2">
      <c r="A3497" s="107" t="s">
        <v>10492</v>
      </c>
      <c r="D3497" s="107" t="s">
        <v>9141</v>
      </c>
      <c r="E3497" s="107">
        <f t="shared" si="54"/>
        <v>30104199</v>
      </c>
      <c r="F3497" s="107" t="s">
        <v>11572</v>
      </c>
      <c r="G3497" s="107" t="s">
        <v>11028</v>
      </c>
      <c r="H3497" s="107" t="s">
        <v>12021</v>
      </c>
      <c r="I3497" s="107" t="s">
        <v>7791</v>
      </c>
    </row>
    <row r="3498" spans="1:9" x14ac:dyDescent="0.2">
      <c r="A3498" s="107" t="s">
        <v>10492</v>
      </c>
      <c r="D3498" s="107" t="s">
        <v>9142</v>
      </c>
      <c r="E3498" s="107">
        <f t="shared" si="54"/>
        <v>30104201</v>
      </c>
      <c r="F3498" s="107" t="s">
        <v>11572</v>
      </c>
      <c r="G3498" s="107" t="s">
        <v>11028</v>
      </c>
      <c r="H3498" s="107" t="s">
        <v>9143</v>
      </c>
      <c r="I3498" s="107" t="s">
        <v>9144</v>
      </c>
    </row>
    <row r="3499" spans="1:9" x14ac:dyDescent="0.2">
      <c r="A3499" s="107" t="s">
        <v>10492</v>
      </c>
      <c r="D3499" s="107" t="s">
        <v>9145</v>
      </c>
      <c r="E3499" s="107">
        <f t="shared" si="54"/>
        <v>30104202</v>
      </c>
      <c r="F3499" s="107" t="s">
        <v>11572</v>
      </c>
      <c r="G3499" s="107" t="s">
        <v>11028</v>
      </c>
      <c r="H3499" s="107" t="s">
        <v>9143</v>
      </c>
      <c r="I3499" s="107" t="s">
        <v>9146</v>
      </c>
    </row>
    <row r="3500" spans="1:9" x14ac:dyDescent="0.2">
      <c r="A3500" s="107" t="s">
        <v>10492</v>
      </c>
      <c r="D3500" s="107" t="s">
        <v>9147</v>
      </c>
      <c r="E3500" s="107">
        <f t="shared" si="54"/>
        <v>30104203</v>
      </c>
      <c r="F3500" s="107" t="s">
        <v>11572</v>
      </c>
      <c r="G3500" s="107" t="s">
        <v>11028</v>
      </c>
      <c r="H3500" s="107" t="s">
        <v>9143</v>
      </c>
      <c r="I3500" s="107" t="s">
        <v>9148</v>
      </c>
    </row>
    <row r="3501" spans="1:9" x14ac:dyDescent="0.2">
      <c r="A3501" s="107" t="s">
        <v>10492</v>
      </c>
      <c r="D3501" s="107" t="s">
        <v>9149</v>
      </c>
      <c r="E3501" s="107">
        <f t="shared" si="54"/>
        <v>30104204</v>
      </c>
      <c r="F3501" s="107" t="s">
        <v>11572</v>
      </c>
      <c r="G3501" s="107" t="s">
        <v>11028</v>
      </c>
      <c r="H3501" s="107" t="s">
        <v>9143</v>
      </c>
      <c r="I3501" s="107" t="s">
        <v>9150</v>
      </c>
    </row>
    <row r="3502" spans="1:9" x14ac:dyDescent="0.2">
      <c r="A3502" s="107" t="s">
        <v>10492</v>
      </c>
      <c r="D3502" s="107" t="s">
        <v>9151</v>
      </c>
      <c r="E3502" s="107">
        <f t="shared" si="54"/>
        <v>30104301</v>
      </c>
      <c r="F3502" s="107" t="s">
        <v>11572</v>
      </c>
      <c r="G3502" s="107" t="s">
        <v>11028</v>
      </c>
      <c r="H3502" s="107" t="s">
        <v>9152</v>
      </c>
      <c r="I3502" s="107" t="s">
        <v>14417</v>
      </c>
    </row>
    <row r="3503" spans="1:9" x14ac:dyDescent="0.2">
      <c r="A3503" s="107" t="s">
        <v>10492</v>
      </c>
      <c r="D3503" s="107" t="s">
        <v>9153</v>
      </c>
      <c r="E3503" s="107">
        <f t="shared" si="54"/>
        <v>30104501</v>
      </c>
      <c r="F3503" s="107" t="s">
        <v>11572</v>
      </c>
      <c r="G3503" s="107" t="s">
        <v>11028</v>
      </c>
      <c r="H3503" s="107" t="s">
        <v>9154</v>
      </c>
      <c r="I3503" s="107" t="s">
        <v>9155</v>
      </c>
    </row>
    <row r="3504" spans="1:9" x14ac:dyDescent="0.2">
      <c r="A3504" s="107" t="s">
        <v>10492</v>
      </c>
      <c r="D3504" s="107" t="s">
        <v>9156</v>
      </c>
      <c r="E3504" s="107">
        <f t="shared" si="54"/>
        <v>30105001</v>
      </c>
      <c r="F3504" s="107" t="s">
        <v>11572</v>
      </c>
      <c r="G3504" s="107" t="s">
        <v>11028</v>
      </c>
      <c r="H3504" s="107" t="s">
        <v>9157</v>
      </c>
      <c r="I3504" s="107" t="s">
        <v>3580</v>
      </c>
    </row>
    <row r="3505" spans="1:9" x14ac:dyDescent="0.2">
      <c r="A3505" s="107" t="s">
        <v>10492</v>
      </c>
      <c r="D3505" s="107" t="s">
        <v>3581</v>
      </c>
      <c r="E3505" s="107">
        <f t="shared" si="54"/>
        <v>30105101</v>
      </c>
      <c r="F3505" s="107" t="s">
        <v>11572</v>
      </c>
      <c r="G3505" s="107" t="s">
        <v>11028</v>
      </c>
      <c r="H3505" s="107" t="s">
        <v>3582</v>
      </c>
      <c r="I3505" s="107" t="s">
        <v>3582</v>
      </c>
    </row>
    <row r="3506" spans="1:9" x14ac:dyDescent="0.2">
      <c r="A3506" s="107" t="s">
        <v>10492</v>
      </c>
      <c r="D3506" s="107" t="s">
        <v>3583</v>
      </c>
      <c r="E3506" s="107">
        <f t="shared" si="54"/>
        <v>30105105</v>
      </c>
      <c r="F3506" s="107" t="s">
        <v>11572</v>
      </c>
      <c r="G3506" s="107" t="s">
        <v>11028</v>
      </c>
      <c r="H3506" s="107" t="s">
        <v>3582</v>
      </c>
      <c r="I3506" s="107" t="s">
        <v>3584</v>
      </c>
    </row>
    <row r="3507" spans="1:9" x14ac:dyDescent="0.2">
      <c r="A3507" s="107" t="s">
        <v>10492</v>
      </c>
      <c r="D3507" s="107" t="s">
        <v>3585</v>
      </c>
      <c r="E3507" s="107">
        <f t="shared" si="54"/>
        <v>30105108</v>
      </c>
      <c r="F3507" s="107" t="s">
        <v>11572</v>
      </c>
      <c r="G3507" s="107" t="s">
        <v>11028</v>
      </c>
      <c r="H3507" s="107" t="s">
        <v>3582</v>
      </c>
      <c r="I3507" s="107" t="s">
        <v>16012</v>
      </c>
    </row>
    <row r="3508" spans="1:9" x14ac:dyDescent="0.2">
      <c r="A3508" s="107" t="s">
        <v>10492</v>
      </c>
      <c r="D3508" s="107" t="s">
        <v>3586</v>
      </c>
      <c r="E3508" s="107">
        <f t="shared" si="54"/>
        <v>30105110</v>
      </c>
      <c r="F3508" s="107" t="s">
        <v>11572</v>
      </c>
      <c r="G3508" s="107" t="s">
        <v>11028</v>
      </c>
      <c r="H3508" s="107" t="s">
        <v>3582</v>
      </c>
      <c r="I3508" s="107" t="s">
        <v>3587</v>
      </c>
    </row>
    <row r="3509" spans="1:9" x14ac:dyDescent="0.2">
      <c r="A3509" s="107" t="s">
        <v>10492</v>
      </c>
      <c r="D3509" s="107" t="s">
        <v>3588</v>
      </c>
      <c r="E3509" s="107">
        <f t="shared" si="54"/>
        <v>30105112</v>
      </c>
      <c r="F3509" s="107" t="s">
        <v>11572</v>
      </c>
      <c r="G3509" s="107" t="s">
        <v>11028</v>
      </c>
      <c r="H3509" s="107" t="s">
        <v>3582</v>
      </c>
      <c r="I3509" s="107" t="s">
        <v>3589</v>
      </c>
    </row>
    <row r="3510" spans="1:9" x14ac:dyDescent="0.2">
      <c r="A3510" s="107" t="s">
        <v>10492</v>
      </c>
      <c r="D3510" s="107" t="s">
        <v>3590</v>
      </c>
      <c r="E3510" s="107">
        <f t="shared" si="54"/>
        <v>30105114</v>
      </c>
      <c r="F3510" s="107" t="s">
        <v>11572</v>
      </c>
      <c r="G3510" s="107" t="s">
        <v>11028</v>
      </c>
      <c r="H3510" s="107" t="s">
        <v>3582</v>
      </c>
      <c r="I3510" s="107" t="s">
        <v>3591</v>
      </c>
    </row>
    <row r="3511" spans="1:9" x14ac:dyDescent="0.2">
      <c r="A3511" s="107" t="s">
        <v>10492</v>
      </c>
      <c r="D3511" s="107" t="s">
        <v>3592</v>
      </c>
      <c r="E3511" s="107">
        <f t="shared" si="54"/>
        <v>30105116</v>
      </c>
      <c r="F3511" s="107" t="s">
        <v>11572</v>
      </c>
      <c r="G3511" s="107" t="s">
        <v>11028</v>
      </c>
      <c r="H3511" s="107" t="s">
        <v>3582</v>
      </c>
      <c r="I3511" s="107" t="s">
        <v>3593</v>
      </c>
    </row>
    <row r="3512" spans="1:9" x14ac:dyDescent="0.2">
      <c r="A3512" s="107" t="s">
        <v>10492</v>
      </c>
      <c r="D3512" s="107" t="s">
        <v>3594</v>
      </c>
      <c r="E3512" s="107">
        <f t="shared" si="54"/>
        <v>30105118</v>
      </c>
      <c r="F3512" s="107" t="s">
        <v>11572</v>
      </c>
      <c r="G3512" s="107" t="s">
        <v>11028</v>
      </c>
      <c r="H3512" s="107" t="s">
        <v>3582</v>
      </c>
      <c r="I3512" s="107" t="s">
        <v>3595</v>
      </c>
    </row>
    <row r="3513" spans="1:9" x14ac:dyDescent="0.2">
      <c r="A3513" s="107" t="s">
        <v>10492</v>
      </c>
      <c r="D3513" s="107" t="s">
        <v>3596</v>
      </c>
      <c r="E3513" s="107">
        <f t="shared" si="54"/>
        <v>30105120</v>
      </c>
      <c r="F3513" s="107" t="s">
        <v>11572</v>
      </c>
      <c r="G3513" s="107" t="s">
        <v>11028</v>
      </c>
      <c r="H3513" s="107" t="s">
        <v>3582</v>
      </c>
      <c r="I3513" s="107" t="s">
        <v>3597</v>
      </c>
    </row>
    <row r="3514" spans="1:9" x14ac:dyDescent="0.2">
      <c r="A3514" s="107" t="s">
        <v>10492</v>
      </c>
      <c r="D3514" s="107" t="s">
        <v>3598</v>
      </c>
      <c r="E3514" s="107">
        <f t="shared" si="54"/>
        <v>30105122</v>
      </c>
      <c r="F3514" s="107" t="s">
        <v>11572</v>
      </c>
      <c r="G3514" s="107" t="s">
        <v>11028</v>
      </c>
      <c r="H3514" s="107" t="s">
        <v>3582</v>
      </c>
      <c r="I3514" s="107" t="s">
        <v>3599</v>
      </c>
    </row>
    <row r="3515" spans="1:9" x14ac:dyDescent="0.2">
      <c r="A3515" s="107" t="s">
        <v>10492</v>
      </c>
      <c r="D3515" s="107" t="s">
        <v>3600</v>
      </c>
      <c r="E3515" s="107">
        <f t="shared" si="54"/>
        <v>30105124</v>
      </c>
      <c r="F3515" s="107" t="s">
        <v>11572</v>
      </c>
      <c r="G3515" s="107" t="s">
        <v>11028</v>
      </c>
      <c r="H3515" s="107" t="s">
        <v>3582</v>
      </c>
      <c r="I3515" s="107" t="s">
        <v>14438</v>
      </c>
    </row>
    <row r="3516" spans="1:9" x14ac:dyDescent="0.2">
      <c r="A3516" s="107" t="s">
        <v>10492</v>
      </c>
      <c r="D3516" s="107" t="s">
        <v>3601</v>
      </c>
      <c r="E3516" s="107">
        <f t="shared" si="54"/>
        <v>30105130</v>
      </c>
      <c r="F3516" s="107" t="s">
        <v>11572</v>
      </c>
      <c r="G3516" s="107" t="s">
        <v>11028</v>
      </c>
      <c r="H3516" s="107" t="s">
        <v>3582</v>
      </c>
      <c r="I3516" s="107" t="s">
        <v>6300</v>
      </c>
    </row>
    <row r="3517" spans="1:9" x14ac:dyDescent="0.2">
      <c r="A3517" s="107" t="s">
        <v>10492</v>
      </c>
      <c r="D3517" s="107" t="s">
        <v>6301</v>
      </c>
      <c r="E3517" s="107">
        <f t="shared" si="54"/>
        <v>30105201</v>
      </c>
      <c r="F3517" s="107" t="s">
        <v>11572</v>
      </c>
      <c r="G3517" s="107" t="s">
        <v>11028</v>
      </c>
      <c r="H3517" s="107" t="s">
        <v>6302</v>
      </c>
      <c r="I3517" s="107" t="s">
        <v>6303</v>
      </c>
    </row>
    <row r="3518" spans="1:9" x14ac:dyDescent="0.2">
      <c r="A3518" s="107" t="s">
        <v>10492</v>
      </c>
      <c r="D3518" s="107" t="s">
        <v>6304</v>
      </c>
      <c r="E3518" s="107">
        <f t="shared" si="54"/>
        <v>30105205</v>
      </c>
      <c r="F3518" s="107" t="s">
        <v>11572</v>
      </c>
      <c r="G3518" s="107" t="s">
        <v>11028</v>
      </c>
      <c r="H3518" s="107" t="s">
        <v>6302</v>
      </c>
      <c r="I3518" s="107" t="s">
        <v>6305</v>
      </c>
    </row>
    <row r="3519" spans="1:9" x14ac:dyDescent="0.2">
      <c r="A3519" s="107" t="s">
        <v>10492</v>
      </c>
      <c r="D3519" s="107" t="s">
        <v>6306</v>
      </c>
      <c r="E3519" s="107">
        <f t="shared" si="54"/>
        <v>30105210</v>
      </c>
      <c r="F3519" s="107" t="s">
        <v>11572</v>
      </c>
      <c r="G3519" s="107" t="s">
        <v>11028</v>
      </c>
      <c r="H3519" s="107" t="s">
        <v>6302</v>
      </c>
      <c r="I3519" s="107" t="s">
        <v>6307</v>
      </c>
    </row>
    <row r="3520" spans="1:9" x14ac:dyDescent="0.2">
      <c r="A3520" s="107" t="s">
        <v>10492</v>
      </c>
      <c r="D3520" s="107" t="s">
        <v>6308</v>
      </c>
      <c r="E3520" s="107">
        <f t="shared" si="54"/>
        <v>30105211</v>
      </c>
      <c r="F3520" s="107" t="s">
        <v>11572</v>
      </c>
      <c r="G3520" s="107" t="s">
        <v>11028</v>
      </c>
      <c r="H3520" s="107" t="s">
        <v>6302</v>
      </c>
      <c r="I3520" s="107" t="s">
        <v>6309</v>
      </c>
    </row>
    <row r="3521" spans="1:9" x14ac:dyDescent="0.2">
      <c r="A3521" s="107" t="s">
        <v>10492</v>
      </c>
      <c r="D3521" s="107" t="s">
        <v>6310</v>
      </c>
      <c r="E3521" s="107">
        <f t="shared" si="54"/>
        <v>30105212</v>
      </c>
      <c r="F3521" s="107" t="s">
        <v>11572</v>
      </c>
      <c r="G3521" s="107" t="s">
        <v>11028</v>
      </c>
      <c r="H3521" s="107" t="s">
        <v>6302</v>
      </c>
      <c r="I3521" s="107" t="s">
        <v>6311</v>
      </c>
    </row>
    <row r="3522" spans="1:9" x14ac:dyDescent="0.2">
      <c r="A3522" s="107" t="s">
        <v>10492</v>
      </c>
      <c r="D3522" s="107" t="s">
        <v>6312</v>
      </c>
      <c r="E3522" s="107">
        <f t="shared" ref="E3522:E3585" si="55">VALUE(D3522)</f>
        <v>30105215</v>
      </c>
      <c r="F3522" s="107" t="s">
        <v>11572</v>
      </c>
      <c r="G3522" s="107" t="s">
        <v>11028</v>
      </c>
      <c r="H3522" s="107" t="s">
        <v>6302</v>
      </c>
      <c r="I3522" s="107" t="s">
        <v>3589</v>
      </c>
    </row>
    <row r="3523" spans="1:9" x14ac:dyDescent="0.2">
      <c r="A3523" s="107" t="s">
        <v>10492</v>
      </c>
      <c r="D3523" s="107" t="s">
        <v>6313</v>
      </c>
      <c r="E3523" s="107">
        <f t="shared" si="55"/>
        <v>30105220</v>
      </c>
      <c r="F3523" s="107" t="s">
        <v>11572</v>
      </c>
      <c r="G3523" s="107" t="s">
        <v>11028</v>
      </c>
      <c r="H3523" s="107" t="s">
        <v>6302</v>
      </c>
      <c r="I3523" s="107" t="s">
        <v>6314</v>
      </c>
    </row>
    <row r="3524" spans="1:9" x14ac:dyDescent="0.2">
      <c r="A3524" s="107" t="s">
        <v>10492</v>
      </c>
      <c r="D3524" s="107" t="s">
        <v>6315</v>
      </c>
      <c r="E3524" s="107">
        <f t="shared" si="55"/>
        <v>30105221</v>
      </c>
      <c r="F3524" s="107" t="s">
        <v>11572</v>
      </c>
      <c r="G3524" s="107" t="s">
        <v>11028</v>
      </c>
      <c r="H3524" s="107" t="s">
        <v>6302</v>
      </c>
      <c r="I3524" s="107" t="s">
        <v>6316</v>
      </c>
    </row>
    <row r="3525" spans="1:9" x14ac:dyDescent="0.2">
      <c r="A3525" s="107" t="s">
        <v>10492</v>
      </c>
      <c r="D3525" s="107" t="s">
        <v>6317</v>
      </c>
      <c r="E3525" s="107">
        <f t="shared" si="55"/>
        <v>30105222</v>
      </c>
      <c r="F3525" s="107" t="s">
        <v>11572</v>
      </c>
      <c r="G3525" s="107" t="s">
        <v>11028</v>
      </c>
      <c r="H3525" s="107" t="s">
        <v>6302</v>
      </c>
      <c r="I3525" s="107" t="s">
        <v>6318</v>
      </c>
    </row>
    <row r="3526" spans="1:9" x14ac:dyDescent="0.2">
      <c r="A3526" s="107" t="s">
        <v>10492</v>
      </c>
      <c r="D3526" s="107" t="s">
        <v>6319</v>
      </c>
      <c r="E3526" s="107">
        <f t="shared" si="55"/>
        <v>30105230</v>
      </c>
      <c r="F3526" s="107" t="s">
        <v>11572</v>
      </c>
      <c r="G3526" s="107" t="s">
        <v>11028</v>
      </c>
      <c r="H3526" s="107" t="s">
        <v>6302</v>
      </c>
      <c r="I3526" s="107" t="s">
        <v>6320</v>
      </c>
    </row>
    <row r="3527" spans="1:9" x14ac:dyDescent="0.2">
      <c r="A3527" s="107" t="s">
        <v>10492</v>
      </c>
      <c r="D3527" s="107" t="s">
        <v>6321</v>
      </c>
      <c r="E3527" s="107">
        <f t="shared" si="55"/>
        <v>30105235</v>
      </c>
      <c r="F3527" s="107" t="s">
        <v>11572</v>
      </c>
      <c r="G3527" s="107" t="s">
        <v>11028</v>
      </c>
      <c r="H3527" s="107" t="s">
        <v>6302</v>
      </c>
      <c r="I3527" s="107" t="s">
        <v>14438</v>
      </c>
    </row>
    <row r="3528" spans="1:9" x14ac:dyDescent="0.2">
      <c r="A3528" s="107" t="s">
        <v>10492</v>
      </c>
      <c r="D3528" s="107" t="s">
        <v>6322</v>
      </c>
      <c r="E3528" s="107">
        <f t="shared" si="55"/>
        <v>30105240</v>
      </c>
      <c r="F3528" s="107" t="s">
        <v>11572</v>
      </c>
      <c r="G3528" s="107" t="s">
        <v>11028</v>
      </c>
      <c r="H3528" s="107" t="s">
        <v>6302</v>
      </c>
      <c r="I3528" s="107" t="s">
        <v>6323</v>
      </c>
    </row>
    <row r="3529" spans="1:9" x14ac:dyDescent="0.2">
      <c r="A3529" s="107" t="s">
        <v>10492</v>
      </c>
      <c r="D3529" s="107" t="s">
        <v>6324</v>
      </c>
      <c r="E3529" s="107">
        <f t="shared" si="55"/>
        <v>30106001</v>
      </c>
      <c r="F3529" s="107" t="s">
        <v>11572</v>
      </c>
      <c r="G3529" s="107" t="s">
        <v>11028</v>
      </c>
      <c r="H3529" s="107" t="s">
        <v>6325</v>
      </c>
      <c r="I3529" s="107" t="s">
        <v>6326</v>
      </c>
    </row>
    <row r="3530" spans="1:9" x14ac:dyDescent="0.2">
      <c r="A3530" s="107" t="s">
        <v>10492</v>
      </c>
      <c r="D3530" s="107" t="s">
        <v>6327</v>
      </c>
      <c r="E3530" s="107">
        <f t="shared" si="55"/>
        <v>30106002</v>
      </c>
      <c r="F3530" s="107" t="s">
        <v>11572</v>
      </c>
      <c r="G3530" s="107" t="s">
        <v>11028</v>
      </c>
      <c r="H3530" s="107" t="s">
        <v>6325</v>
      </c>
      <c r="I3530" s="107" t="s">
        <v>6328</v>
      </c>
    </row>
    <row r="3531" spans="1:9" x14ac:dyDescent="0.2">
      <c r="A3531" s="107" t="s">
        <v>10492</v>
      </c>
      <c r="D3531" s="107" t="s">
        <v>6329</v>
      </c>
      <c r="E3531" s="107">
        <f t="shared" si="55"/>
        <v>30106003</v>
      </c>
      <c r="F3531" s="107" t="s">
        <v>11572</v>
      </c>
      <c r="G3531" s="107" t="s">
        <v>11028</v>
      </c>
      <c r="H3531" s="107" t="s">
        <v>6325</v>
      </c>
      <c r="I3531" s="107" t="s">
        <v>6330</v>
      </c>
    </row>
    <row r="3532" spans="1:9" x14ac:dyDescent="0.2">
      <c r="A3532" s="107" t="s">
        <v>10492</v>
      </c>
      <c r="D3532" s="107" t="s">
        <v>6331</v>
      </c>
      <c r="E3532" s="107">
        <f t="shared" si="55"/>
        <v>30106004</v>
      </c>
      <c r="F3532" s="107" t="s">
        <v>11572</v>
      </c>
      <c r="G3532" s="107" t="s">
        <v>11028</v>
      </c>
      <c r="H3532" s="107" t="s">
        <v>6325</v>
      </c>
      <c r="I3532" s="107" t="s">
        <v>6332</v>
      </c>
    </row>
    <row r="3533" spans="1:9" x14ac:dyDescent="0.2">
      <c r="A3533" s="107" t="s">
        <v>10492</v>
      </c>
      <c r="D3533" s="107" t="s">
        <v>6333</v>
      </c>
      <c r="E3533" s="107">
        <f t="shared" si="55"/>
        <v>30106005</v>
      </c>
      <c r="F3533" s="107" t="s">
        <v>11572</v>
      </c>
      <c r="G3533" s="107" t="s">
        <v>11028</v>
      </c>
      <c r="H3533" s="107" t="s">
        <v>6325</v>
      </c>
      <c r="I3533" s="107" t="s">
        <v>6334</v>
      </c>
    </row>
    <row r="3534" spans="1:9" x14ac:dyDescent="0.2">
      <c r="A3534" s="107" t="s">
        <v>10492</v>
      </c>
      <c r="D3534" s="107" t="s">
        <v>6335</v>
      </c>
      <c r="E3534" s="107">
        <f t="shared" si="55"/>
        <v>30106006</v>
      </c>
      <c r="F3534" s="107" t="s">
        <v>11572</v>
      </c>
      <c r="G3534" s="107" t="s">
        <v>11028</v>
      </c>
      <c r="H3534" s="107" t="s">
        <v>6325</v>
      </c>
      <c r="I3534" s="107" t="s">
        <v>6336</v>
      </c>
    </row>
    <row r="3535" spans="1:9" x14ac:dyDescent="0.2">
      <c r="A3535" s="107" t="s">
        <v>10492</v>
      </c>
      <c r="D3535" s="107" t="s">
        <v>6337</v>
      </c>
      <c r="E3535" s="107">
        <f t="shared" si="55"/>
        <v>30106007</v>
      </c>
      <c r="F3535" s="107" t="s">
        <v>11572</v>
      </c>
      <c r="G3535" s="107" t="s">
        <v>11028</v>
      </c>
      <c r="H3535" s="107" t="s">
        <v>6325</v>
      </c>
      <c r="I3535" s="107" t="s">
        <v>6338</v>
      </c>
    </row>
    <row r="3536" spans="1:9" x14ac:dyDescent="0.2">
      <c r="A3536" s="107" t="s">
        <v>10492</v>
      </c>
      <c r="D3536" s="107" t="s">
        <v>6339</v>
      </c>
      <c r="E3536" s="107">
        <f t="shared" si="55"/>
        <v>30106008</v>
      </c>
      <c r="F3536" s="107" t="s">
        <v>11572</v>
      </c>
      <c r="G3536" s="107" t="s">
        <v>11028</v>
      </c>
      <c r="H3536" s="107" t="s">
        <v>6325</v>
      </c>
      <c r="I3536" s="107" t="s">
        <v>6340</v>
      </c>
    </row>
    <row r="3537" spans="1:9" x14ac:dyDescent="0.2">
      <c r="A3537" s="107" t="s">
        <v>10492</v>
      </c>
      <c r="D3537" s="107" t="s">
        <v>6341</v>
      </c>
      <c r="E3537" s="107">
        <f t="shared" si="55"/>
        <v>30106009</v>
      </c>
      <c r="F3537" s="107" t="s">
        <v>11572</v>
      </c>
      <c r="G3537" s="107" t="s">
        <v>11028</v>
      </c>
      <c r="H3537" s="107" t="s">
        <v>6325</v>
      </c>
      <c r="I3537" s="107" t="s">
        <v>6342</v>
      </c>
    </row>
    <row r="3538" spans="1:9" x14ac:dyDescent="0.2">
      <c r="A3538" s="107" t="s">
        <v>10492</v>
      </c>
      <c r="D3538" s="107" t="s">
        <v>6343</v>
      </c>
      <c r="E3538" s="107">
        <f t="shared" si="55"/>
        <v>30106010</v>
      </c>
      <c r="F3538" s="107" t="s">
        <v>11572</v>
      </c>
      <c r="G3538" s="107" t="s">
        <v>11028</v>
      </c>
      <c r="H3538" s="107" t="s">
        <v>6325</v>
      </c>
      <c r="I3538" s="107" t="s">
        <v>6344</v>
      </c>
    </row>
    <row r="3539" spans="1:9" x14ac:dyDescent="0.2">
      <c r="A3539" s="107" t="s">
        <v>10492</v>
      </c>
      <c r="D3539" s="107" t="s">
        <v>6345</v>
      </c>
      <c r="E3539" s="107">
        <f t="shared" si="55"/>
        <v>30106011</v>
      </c>
      <c r="F3539" s="107" t="s">
        <v>11572</v>
      </c>
      <c r="G3539" s="107" t="s">
        <v>11028</v>
      </c>
      <c r="H3539" s="107" t="s">
        <v>6325</v>
      </c>
      <c r="I3539" s="107" t="s">
        <v>6346</v>
      </c>
    </row>
    <row r="3540" spans="1:9" x14ac:dyDescent="0.2">
      <c r="A3540" s="107" t="s">
        <v>10492</v>
      </c>
      <c r="D3540" s="107" t="s">
        <v>6347</v>
      </c>
      <c r="E3540" s="107">
        <f t="shared" si="55"/>
        <v>30106012</v>
      </c>
      <c r="F3540" s="107" t="s">
        <v>11572</v>
      </c>
      <c r="G3540" s="107" t="s">
        <v>11028</v>
      </c>
      <c r="H3540" s="107" t="s">
        <v>6325</v>
      </c>
      <c r="I3540" s="107" t="s">
        <v>6348</v>
      </c>
    </row>
    <row r="3541" spans="1:9" x14ac:dyDescent="0.2">
      <c r="A3541" s="107" t="s">
        <v>10492</v>
      </c>
      <c r="D3541" s="107" t="s">
        <v>6349</v>
      </c>
      <c r="E3541" s="107">
        <f t="shared" si="55"/>
        <v>30106013</v>
      </c>
      <c r="F3541" s="107" t="s">
        <v>11572</v>
      </c>
      <c r="G3541" s="107" t="s">
        <v>11028</v>
      </c>
      <c r="H3541" s="107" t="s">
        <v>6325</v>
      </c>
      <c r="I3541" s="107" t="s">
        <v>6350</v>
      </c>
    </row>
    <row r="3542" spans="1:9" x14ac:dyDescent="0.2">
      <c r="A3542" s="107" t="s">
        <v>10492</v>
      </c>
      <c r="D3542" s="107" t="s">
        <v>6351</v>
      </c>
      <c r="E3542" s="107">
        <f t="shared" si="55"/>
        <v>30106021</v>
      </c>
      <c r="F3542" s="107" t="s">
        <v>11572</v>
      </c>
      <c r="G3542" s="107" t="s">
        <v>11028</v>
      </c>
      <c r="H3542" s="107" t="s">
        <v>6325</v>
      </c>
      <c r="I3542" s="107" t="s">
        <v>6352</v>
      </c>
    </row>
    <row r="3543" spans="1:9" x14ac:dyDescent="0.2">
      <c r="A3543" s="107" t="s">
        <v>10492</v>
      </c>
      <c r="D3543" s="107" t="s">
        <v>6353</v>
      </c>
      <c r="E3543" s="107">
        <f t="shared" si="55"/>
        <v>30106022</v>
      </c>
      <c r="F3543" s="107" t="s">
        <v>11572</v>
      </c>
      <c r="G3543" s="107" t="s">
        <v>11028</v>
      </c>
      <c r="H3543" s="107" t="s">
        <v>6325</v>
      </c>
      <c r="I3543" s="107" t="s">
        <v>6354</v>
      </c>
    </row>
    <row r="3544" spans="1:9" x14ac:dyDescent="0.2">
      <c r="A3544" s="107" t="s">
        <v>10492</v>
      </c>
      <c r="D3544" s="107" t="s">
        <v>6355</v>
      </c>
      <c r="E3544" s="107">
        <f t="shared" si="55"/>
        <v>30106023</v>
      </c>
      <c r="F3544" s="107" t="s">
        <v>11572</v>
      </c>
      <c r="G3544" s="107" t="s">
        <v>11028</v>
      </c>
      <c r="H3544" s="107" t="s">
        <v>6325</v>
      </c>
      <c r="I3544" s="107" t="s">
        <v>6354</v>
      </c>
    </row>
    <row r="3545" spans="1:9" x14ac:dyDescent="0.2">
      <c r="A3545" s="107" t="s">
        <v>10492</v>
      </c>
      <c r="D3545" s="107" t="s">
        <v>6356</v>
      </c>
      <c r="E3545" s="107">
        <f t="shared" si="55"/>
        <v>30106099</v>
      </c>
      <c r="F3545" s="107" t="s">
        <v>11572</v>
      </c>
      <c r="G3545" s="107" t="s">
        <v>11028</v>
      </c>
      <c r="H3545" s="107" t="s">
        <v>6325</v>
      </c>
      <c r="I3545" s="107" t="s">
        <v>7791</v>
      </c>
    </row>
    <row r="3546" spans="1:9" x14ac:dyDescent="0.2">
      <c r="A3546" s="107" t="s">
        <v>10492</v>
      </c>
      <c r="D3546" s="107" t="s">
        <v>6357</v>
      </c>
      <c r="E3546" s="107">
        <f t="shared" si="55"/>
        <v>30107001</v>
      </c>
      <c r="F3546" s="107" t="s">
        <v>11572</v>
      </c>
      <c r="G3546" s="107" t="s">
        <v>11028</v>
      </c>
      <c r="H3546" s="107" t="s">
        <v>6358</v>
      </c>
      <c r="I3546" s="107" t="s">
        <v>6359</v>
      </c>
    </row>
    <row r="3547" spans="1:9" x14ac:dyDescent="0.2">
      <c r="A3547" s="107" t="s">
        <v>10492</v>
      </c>
      <c r="D3547" s="107" t="s">
        <v>6360</v>
      </c>
      <c r="E3547" s="107">
        <f t="shared" si="55"/>
        <v>30107002</v>
      </c>
      <c r="F3547" s="107" t="s">
        <v>11572</v>
      </c>
      <c r="G3547" s="107" t="s">
        <v>11028</v>
      </c>
      <c r="H3547" s="107" t="s">
        <v>6358</v>
      </c>
      <c r="I3547" s="107" t="s">
        <v>6344</v>
      </c>
    </row>
    <row r="3548" spans="1:9" x14ac:dyDescent="0.2">
      <c r="A3548" s="107" t="s">
        <v>10492</v>
      </c>
      <c r="D3548" s="107" t="s">
        <v>6361</v>
      </c>
      <c r="E3548" s="107">
        <f t="shared" si="55"/>
        <v>30107101</v>
      </c>
      <c r="F3548" s="107" t="s">
        <v>11572</v>
      </c>
      <c r="G3548" s="107" t="s">
        <v>11028</v>
      </c>
      <c r="H3548" s="107" t="s">
        <v>13543</v>
      </c>
      <c r="I3548" s="107" t="s">
        <v>6362</v>
      </c>
    </row>
    <row r="3549" spans="1:9" x14ac:dyDescent="0.2">
      <c r="A3549" s="107" t="s">
        <v>10492</v>
      </c>
      <c r="D3549" s="107" t="s">
        <v>6363</v>
      </c>
      <c r="E3549" s="107">
        <f t="shared" si="55"/>
        <v>30107102</v>
      </c>
      <c r="F3549" s="107" t="s">
        <v>11572</v>
      </c>
      <c r="G3549" s="107" t="s">
        <v>11028</v>
      </c>
      <c r="H3549" s="107" t="s">
        <v>13543</v>
      </c>
      <c r="I3549" s="107" t="s">
        <v>6364</v>
      </c>
    </row>
    <row r="3550" spans="1:9" x14ac:dyDescent="0.2">
      <c r="A3550" s="107" t="s">
        <v>10492</v>
      </c>
      <c r="D3550" s="107" t="s">
        <v>6365</v>
      </c>
      <c r="E3550" s="107">
        <f t="shared" si="55"/>
        <v>30107103</v>
      </c>
      <c r="F3550" s="107" t="s">
        <v>11572</v>
      </c>
      <c r="G3550" s="107" t="s">
        <v>11028</v>
      </c>
      <c r="H3550" s="107" t="s">
        <v>13543</v>
      </c>
      <c r="I3550" s="107" t="s">
        <v>6366</v>
      </c>
    </row>
    <row r="3551" spans="1:9" x14ac:dyDescent="0.2">
      <c r="A3551" s="107" t="s">
        <v>10492</v>
      </c>
      <c r="D3551" s="107" t="s">
        <v>6367</v>
      </c>
      <c r="E3551" s="107">
        <f t="shared" si="55"/>
        <v>30109101</v>
      </c>
      <c r="F3551" s="107" t="s">
        <v>11572</v>
      </c>
      <c r="G3551" s="107" t="s">
        <v>11028</v>
      </c>
      <c r="H3551" s="107" t="s">
        <v>6368</v>
      </c>
      <c r="I3551" s="107" t="s">
        <v>6369</v>
      </c>
    </row>
    <row r="3552" spans="1:9" x14ac:dyDescent="0.2">
      <c r="A3552" s="107" t="s">
        <v>10492</v>
      </c>
      <c r="D3552" s="107" t="s">
        <v>6370</v>
      </c>
      <c r="E3552" s="107">
        <f t="shared" si="55"/>
        <v>30109105</v>
      </c>
      <c r="F3552" s="107" t="s">
        <v>11572</v>
      </c>
      <c r="G3552" s="107" t="s">
        <v>11028</v>
      </c>
      <c r="H3552" s="107" t="s">
        <v>6368</v>
      </c>
      <c r="I3552" s="107" t="s">
        <v>14052</v>
      </c>
    </row>
    <row r="3553" spans="1:9" x14ac:dyDescent="0.2">
      <c r="A3553" s="107" t="s">
        <v>10492</v>
      </c>
      <c r="D3553" s="107" t="s">
        <v>6371</v>
      </c>
      <c r="E3553" s="107">
        <f t="shared" si="55"/>
        <v>30109110</v>
      </c>
      <c r="F3553" s="107" t="s">
        <v>11572</v>
      </c>
      <c r="G3553" s="107" t="s">
        <v>11028</v>
      </c>
      <c r="H3553" s="107" t="s">
        <v>6368</v>
      </c>
      <c r="I3553" s="107" t="s">
        <v>14054</v>
      </c>
    </row>
    <row r="3554" spans="1:9" x14ac:dyDescent="0.2">
      <c r="A3554" s="107" t="s">
        <v>10492</v>
      </c>
      <c r="D3554" s="107" t="s">
        <v>6372</v>
      </c>
      <c r="E3554" s="107">
        <f t="shared" si="55"/>
        <v>30109151</v>
      </c>
      <c r="F3554" s="107" t="s">
        <v>11572</v>
      </c>
      <c r="G3554" s="107" t="s">
        <v>11028</v>
      </c>
      <c r="H3554" s="107" t="s">
        <v>6368</v>
      </c>
      <c r="I3554" s="107" t="s">
        <v>6373</v>
      </c>
    </row>
    <row r="3555" spans="1:9" x14ac:dyDescent="0.2">
      <c r="A3555" s="107" t="s">
        <v>10492</v>
      </c>
      <c r="D3555" s="107" t="s">
        <v>6374</v>
      </c>
      <c r="E3555" s="107">
        <f t="shared" si="55"/>
        <v>30109152</v>
      </c>
      <c r="F3555" s="107" t="s">
        <v>11572</v>
      </c>
      <c r="G3555" s="107" t="s">
        <v>11028</v>
      </c>
      <c r="H3555" s="107" t="s">
        <v>6368</v>
      </c>
      <c r="I3555" s="107" t="s">
        <v>6375</v>
      </c>
    </row>
    <row r="3556" spans="1:9" x14ac:dyDescent="0.2">
      <c r="A3556" s="107" t="s">
        <v>10492</v>
      </c>
      <c r="D3556" s="107" t="s">
        <v>6376</v>
      </c>
      <c r="E3556" s="107">
        <f t="shared" si="55"/>
        <v>30109153</v>
      </c>
      <c r="F3556" s="107" t="s">
        <v>11572</v>
      </c>
      <c r="G3556" s="107" t="s">
        <v>11028</v>
      </c>
      <c r="H3556" s="107" t="s">
        <v>6368</v>
      </c>
      <c r="I3556" s="107" t="s">
        <v>6377</v>
      </c>
    </row>
    <row r="3557" spans="1:9" x14ac:dyDescent="0.2">
      <c r="A3557" s="107" t="s">
        <v>10492</v>
      </c>
      <c r="D3557" s="107" t="s">
        <v>6378</v>
      </c>
      <c r="E3557" s="107">
        <f t="shared" si="55"/>
        <v>30109154</v>
      </c>
      <c r="F3557" s="107" t="s">
        <v>11572</v>
      </c>
      <c r="G3557" s="107" t="s">
        <v>11028</v>
      </c>
      <c r="H3557" s="107" t="s">
        <v>6368</v>
      </c>
      <c r="I3557" s="107" t="s">
        <v>6379</v>
      </c>
    </row>
    <row r="3558" spans="1:9" x14ac:dyDescent="0.2">
      <c r="A3558" s="107" t="s">
        <v>10492</v>
      </c>
      <c r="D3558" s="107" t="s">
        <v>6380</v>
      </c>
      <c r="E3558" s="107">
        <f t="shared" si="55"/>
        <v>30109180</v>
      </c>
      <c r="F3558" s="107" t="s">
        <v>11572</v>
      </c>
      <c r="G3558" s="107" t="s">
        <v>11028</v>
      </c>
      <c r="H3558" s="107" t="s">
        <v>6368</v>
      </c>
      <c r="I3558" s="107" t="s">
        <v>6381</v>
      </c>
    </row>
    <row r="3559" spans="1:9" x14ac:dyDescent="0.2">
      <c r="A3559" s="107" t="s">
        <v>10492</v>
      </c>
      <c r="D3559" s="107" t="s">
        <v>6382</v>
      </c>
      <c r="E3559" s="107">
        <f t="shared" si="55"/>
        <v>30109199</v>
      </c>
      <c r="F3559" s="107" t="s">
        <v>11572</v>
      </c>
      <c r="G3559" s="107" t="s">
        <v>11028</v>
      </c>
      <c r="H3559" s="107" t="s">
        <v>6368</v>
      </c>
      <c r="I3559" s="107" t="s">
        <v>6383</v>
      </c>
    </row>
    <row r="3560" spans="1:9" x14ac:dyDescent="0.2">
      <c r="A3560" s="107" t="s">
        <v>10492</v>
      </c>
      <c r="D3560" s="107" t="s">
        <v>6384</v>
      </c>
      <c r="E3560" s="107">
        <f t="shared" si="55"/>
        <v>30110002</v>
      </c>
      <c r="F3560" s="107" t="s">
        <v>11572</v>
      </c>
      <c r="G3560" s="107" t="s">
        <v>11028</v>
      </c>
      <c r="H3560" s="107" t="s">
        <v>6385</v>
      </c>
      <c r="I3560" s="107" t="s">
        <v>6386</v>
      </c>
    </row>
    <row r="3561" spans="1:9" x14ac:dyDescent="0.2">
      <c r="A3561" s="107" t="s">
        <v>10492</v>
      </c>
      <c r="D3561" s="107" t="s">
        <v>6387</v>
      </c>
      <c r="E3561" s="107">
        <f t="shared" si="55"/>
        <v>30110003</v>
      </c>
      <c r="F3561" s="107" t="s">
        <v>11572</v>
      </c>
      <c r="G3561" s="107" t="s">
        <v>11028</v>
      </c>
      <c r="H3561" s="107" t="s">
        <v>6385</v>
      </c>
      <c r="I3561" s="107" t="s">
        <v>6388</v>
      </c>
    </row>
    <row r="3562" spans="1:9" x14ac:dyDescent="0.2">
      <c r="A3562" s="107" t="s">
        <v>10492</v>
      </c>
      <c r="D3562" s="107" t="s">
        <v>6389</v>
      </c>
      <c r="E3562" s="107">
        <f t="shared" si="55"/>
        <v>30110004</v>
      </c>
      <c r="F3562" s="107" t="s">
        <v>11572</v>
      </c>
      <c r="G3562" s="107" t="s">
        <v>11028</v>
      </c>
      <c r="H3562" s="107" t="s">
        <v>6385</v>
      </c>
      <c r="I3562" s="107" t="s">
        <v>11092</v>
      </c>
    </row>
    <row r="3563" spans="1:9" x14ac:dyDescent="0.2">
      <c r="A3563" s="107" t="s">
        <v>10492</v>
      </c>
      <c r="D3563" s="107" t="s">
        <v>6390</v>
      </c>
      <c r="E3563" s="107">
        <f t="shared" si="55"/>
        <v>30110005</v>
      </c>
      <c r="F3563" s="107" t="s">
        <v>11572</v>
      </c>
      <c r="G3563" s="107" t="s">
        <v>11028</v>
      </c>
      <c r="H3563" s="107" t="s">
        <v>6385</v>
      </c>
      <c r="I3563" s="107" t="s">
        <v>9246</v>
      </c>
    </row>
    <row r="3564" spans="1:9" x14ac:dyDescent="0.2">
      <c r="A3564" s="107" t="s">
        <v>10492</v>
      </c>
      <c r="D3564" s="107" t="s">
        <v>9247</v>
      </c>
      <c r="E3564" s="107">
        <f t="shared" si="55"/>
        <v>30110080</v>
      </c>
      <c r="F3564" s="107" t="s">
        <v>11572</v>
      </c>
      <c r="G3564" s="107" t="s">
        <v>11028</v>
      </c>
      <c r="H3564" s="107" t="s">
        <v>6385</v>
      </c>
      <c r="I3564" s="107" t="s">
        <v>11023</v>
      </c>
    </row>
    <row r="3565" spans="1:9" x14ac:dyDescent="0.2">
      <c r="A3565" s="107" t="s">
        <v>10492</v>
      </c>
      <c r="D3565" s="107" t="s">
        <v>9248</v>
      </c>
      <c r="E3565" s="107">
        <f t="shared" si="55"/>
        <v>30110099</v>
      </c>
      <c r="F3565" s="107" t="s">
        <v>11572</v>
      </c>
      <c r="G3565" s="107" t="s">
        <v>11028</v>
      </c>
      <c r="H3565" s="107" t="s">
        <v>6385</v>
      </c>
      <c r="I3565" s="107" t="s">
        <v>7791</v>
      </c>
    </row>
    <row r="3566" spans="1:9" x14ac:dyDescent="0.2">
      <c r="A3566" s="107" t="s">
        <v>10492</v>
      </c>
      <c r="D3566" s="107" t="s">
        <v>9249</v>
      </c>
      <c r="E3566" s="107">
        <f t="shared" si="55"/>
        <v>30111103</v>
      </c>
      <c r="F3566" s="107" t="s">
        <v>11572</v>
      </c>
      <c r="G3566" s="107" t="s">
        <v>11028</v>
      </c>
      <c r="H3566" s="107" t="s">
        <v>9250</v>
      </c>
      <c r="I3566" s="107" t="s">
        <v>9251</v>
      </c>
    </row>
    <row r="3567" spans="1:9" x14ac:dyDescent="0.2">
      <c r="A3567" s="107" t="s">
        <v>10492</v>
      </c>
      <c r="D3567" s="107" t="s">
        <v>9252</v>
      </c>
      <c r="E3567" s="107">
        <f t="shared" si="55"/>
        <v>30111199</v>
      </c>
      <c r="F3567" s="107" t="s">
        <v>11572</v>
      </c>
      <c r="G3567" s="107" t="s">
        <v>11028</v>
      </c>
      <c r="H3567" s="107" t="s">
        <v>9250</v>
      </c>
      <c r="I3567" s="107" t="s">
        <v>9253</v>
      </c>
    </row>
    <row r="3568" spans="1:9" x14ac:dyDescent="0.2">
      <c r="A3568" s="107" t="s">
        <v>10492</v>
      </c>
      <c r="D3568" s="107" t="s">
        <v>9254</v>
      </c>
      <c r="E3568" s="107">
        <f t="shared" si="55"/>
        <v>30111201</v>
      </c>
      <c r="F3568" s="107" t="s">
        <v>11572</v>
      </c>
      <c r="G3568" s="107" t="s">
        <v>11028</v>
      </c>
      <c r="H3568" s="107" t="s">
        <v>9255</v>
      </c>
      <c r="I3568" s="107" t="s">
        <v>9256</v>
      </c>
    </row>
    <row r="3569" spans="1:9" x14ac:dyDescent="0.2">
      <c r="A3569" s="107" t="s">
        <v>10492</v>
      </c>
      <c r="D3569" s="107" t="s">
        <v>9257</v>
      </c>
      <c r="E3569" s="107">
        <f t="shared" si="55"/>
        <v>30111202</v>
      </c>
      <c r="F3569" s="107" t="s">
        <v>11572</v>
      </c>
      <c r="G3569" s="107" t="s">
        <v>11028</v>
      </c>
      <c r="H3569" s="107" t="s">
        <v>9255</v>
      </c>
      <c r="I3569" s="107" t="s">
        <v>12136</v>
      </c>
    </row>
    <row r="3570" spans="1:9" x14ac:dyDescent="0.2">
      <c r="A3570" s="107" t="s">
        <v>10492</v>
      </c>
      <c r="D3570" s="107" t="s">
        <v>12137</v>
      </c>
      <c r="E3570" s="107">
        <f t="shared" si="55"/>
        <v>30111299</v>
      </c>
      <c r="F3570" s="107" t="s">
        <v>11572</v>
      </c>
      <c r="G3570" s="107" t="s">
        <v>11028</v>
      </c>
      <c r="H3570" s="107" t="s">
        <v>9255</v>
      </c>
      <c r="I3570" s="107" t="s">
        <v>7791</v>
      </c>
    </row>
    <row r="3571" spans="1:9" x14ac:dyDescent="0.2">
      <c r="A3571" s="107" t="s">
        <v>10492</v>
      </c>
      <c r="D3571" s="107" t="s">
        <v>12138</v>
      </c>
      <c r="E3571" s="107">
        <f t="shared" si="55"/>
        <v>30111301</v>
      </c>
      <c r="F3571" s="107" t="s">
        <v>11572</v>
      </c>
      <c r="G3571" s="107" t="s">
        <v>11028</v>
      </c>
      <c r="H3571" s="107" t="s">
        <v>12139</v>
      </c>
      <c r="I3571" s="107" t="s">
        <v>11043</v>
      </c>
    </row>
    <row r="3572" spans="1:9" x14ac:dyDescent="0.2">
      <c r="A3572" s="107" t="s">
        <v>10492</v>
      </c>
      <c r="D3572" s="107" t="s">
        <v>12140</v>
      </c>
      <c r="E3572" s="107">
        <f t="shared" si="55"/>
        <v>30111401</v>
      </c>
      <c r="F3572" s="107" t="s">
        <v>11572</v>
      </c>
      <c r="G3572" s="107" t="s">
        <v>11028</v>
      </c>
      <c r="H3572" s="107" t="s">
        <v>12141</v>
      </c>
      <c r="I3572" s="107" t="s">
        <v>11043</v>
      </c>
    </row>
    <row r="3573" spans="1:9" x14ac:dyDescent="0.2">
      <c r="A3573" s="107" t="s">
        <v>10492</v>
      </c>
      <c r="D3573" s="107" t="s">
        <v>12142</v>
      </c>
      <c r="E3573" s="107">
        <f t="shared" si="55"/>
        <v>30111501</v>
      </c>
      <c r="F3573" s="107" t="s">
        <v>11572</v>
      </c>
      <c r="G3573" s="107" t="s">
        <v>11028</v>
      </c>
      <c r="H3573" s="107" t="s">
        <v>12143</v>
      </c>
      <c r="I3573" s="107" t="s">
        <v>12144</v>
      </c>
    </row>
    <row r="3574" spans="1:9" x14ac:dyDescent="0.2">
      <c r="A3574" s="107" t="s">
        <v>10492</v>
      </c>
      <c r="D3574" s="107" t="s">
        <v>12145</v>
      </c>
      <c r="E3574" s="107">
        <f t="shared" si="55"/>
        <v>30111502</v>
      </c>
      <c r="F3574" s="107" t="s">
        <v>11572</v>
      </c>
      <c r="G3574" s="107" t="s">
        <v>11028</v>
      </c>
      <c r="H3574" s="107" t="s">
        <v>12143</v>
      </c>
      <c r="I3574" s="107" t="s">
        <v>12146</v>
      </c>
    </row>
    <row r="3575" spans="1:9" x14ac:dyDescent="0.2">
      <c r="A3575" s="107" t="s">
        <v>10492</v>
      </c>
      <c r="D3575" s="107" t="s">
        <v>12147</v>
      </c>
      <c r="E3575" s="107">
        <f t="shared" si="55"/>
        <v>30111503</v>
      </c>
      <c r="F3575" s="107" t="s">
        <v>11572</v>
      </c>
      <c r="G3575" s="107" t="s">
        <v>11028</v>
      </c>
      <c r="H3575" s="107" t="s">
        <v>12143</v>
      </c>
      <c r="I3575" s="107" t="s">
        <v>12148</v>
      </c>
    </row>
    <row r="3576" spans="1:9" x14ac:dyDescent="0.2">
      <c r="A3576" s="107" t="s">
        <v>10492</v>
      </c>
      <c r="D3576" s="107" t="s">
        <v>12149</v>
      </c>
      <c r="E3576" s="107">
        <f t="shared" si="55"/>
        <v>30111504</v>
      </c>
      <c r="F3576" s="107" t="s">
        <v>11572</v>
      </c>
      <c r="G3576" s="107" t="s">
        <v>11028</v>
      </c>
      <c r="H3576" s="107" t="s">
        <v>12143</v>
      </c>
      <c r="I3576" s="107" t="s">
        <v>12150</v>
      </c>
    </row>
    <row r="3577" spans="1:9" x14ac:dyDescent="0.2">
      <c r="A3577" s="107" t="s">
        <v>10492</v>
      </c>
      <c r="D3577" s="107" t="s">
        <v>12151</v>
      </c>
      <c r="E3577" s="107">
        <f t="shared" si="55"/>
        <v>30111505</v>
      </c>
      <c r="F3577" s="107" t="s">
        <v>11572</v>
      </c>
      <c r="G3577" s="107" t="s">
        <v>11028</v>
      </c>
      <c r="H3577" s="107" t="s">
        <v>12143</v>
      </c>
      <c r="I3577" s="107" t="s">
        <v>12152</v>
      </c>
    </row>
    <row r="3578" spans="1:9" x14ac:dyDescent="0.2">
      <c r="A3578" s="107" t="s">
        <v>10492</v>
      </c>
      <c r="D3578" s="107" t="s">
        <v>12153</v>
      </c>
      <c r="E3578" s="107">
        <f t="shared" si="55"/>
        <v>30111506</v>
      </c>
      <c r="F3578" s="107" t="s">
        <v>11572</v>
      </c>
      <c r="G3578" s="107" t="s">
        <v>11028</v>
      </c>
      <c r="H3578" s="107" t="s">
        <v>12143</v>
      </c>
      <c r="I3578" s="107" t="s">
        <v>12154</v>
      </c>
    </row>
    <row r="3579" spans="1:9" x14ac:dyDescent="0.2">
      <c r="A3579" s="107" t="s">
        <v>10492</v>
      </c>
      <c r="D3579" s="107" t="s">
        <v>12155</v>
      </c>
      <c r="E3579" s="107">
        <f t="shared" si="55"/>
        <v>30111507</v>
      </c>
      <c r="F3579" s="107" t="s">
        <v>11572</v>
      </c>
      <c r="G3579" s="107" t="s">
        <v>11028</v>
      </c>
      <c r="H3579" s="107" t="s">
        <v>12143</v>
      </c>
      <c r="I3579" s="107" t="s">
        <v>12156</v>
      </c>
    </row>
    <row r="3580" spans="1:9" x14ac:dyDescent="0.2">
      <c r="A3580" s="107" t="s">
        <v>10492</v>
      </c>
      <c r="D3580" s="107" t="s">
        <v>12157</v>
      </c>
      <c r="E3580" s="107">
        <f t="shared" si="55"/>
        <v>30111508</v>
      </c>
      <c r="F3580" s="107" t="s">
        <v>11572</v>
      </c>
      <c r="G3580" s="107" t="s">
        <v>11028</v>
      </c>
      <c r="H3580" s="107" t="s">
        <v>12143</v>
      </c>
      <c r="I3580" s="107" t="s">
        <v>12158</v>
      </c>
    </row>
    <row r="3581" spans="1:9" x14ac:dyDescent="0.2">
      <c r="A3581" s="107" t="s">
        <v>10492</v>
      </c>
      <c r="D3581" s="107" t="s">
        <v>12159</v>
      </c>
      <c r="E3581" s="107">
        <f t="shared" si="55"/>
        <v>30111509</v>
      </c>
      <c r="F3581" s="107" t="s">
        <v>11572</v>
      </c>
      <c r="G3581" s="107" t="s">
        <v>11028</v>
      </c>
      <c r="H3581" s="107" t="s">
        <v>12143</v>
      </c>
      <c r="I3581" s="107" t="s">
        <v>12160</v>
      </c>
    </row>
    <row r="3582" spans="1:9" x14ac:dyDescent="0.2">
      <c r="A3582" s="107" t="s">
        <v>10492</v>
      </c>
      <c r="D3582" s="107" t="s">
        <v>12161</v>
      </c>
      <c r="E3582" s="107">
        <f t="shared" si="55"/>
        <v>30112001</v>
      </c>
      <c r="F3582" s="107" t="s">
        <v>11572</v>
      </c>
      <c r="G3582" s="107" t="s">
        <v>11028</v>
      </c>
      <c r="H3582" s="107" t="s">
        <v>12162</v>
      </c>
      <c r="I3582" s="107" t="s">
        <v>12163</v>
      </c>
    </row>
    <row r="3583" spans="1:9" x14ac:dyDescent="0.2">
      <c r="A3583" s="107" t="s">
        <v>10492</v>
      </c>
      <c r="D3583" s="107" t="s">
        <v>12164</v>
      </c>
      <c r="E3583" s="107">
        <f t="shared" si="55"/>
        <v>30112002</v>
      </c>
      <c r="F3583" s="107" t="s">
        <v>11572</v>
      </c>
      <c r="G3583" s="107" t="s">
        <v>11028</v>
      </c>
      <c r="H3583" s="107" t="s">
        <v>12162</v>
      </c>
      <c r="I3583" s="107" t="s">
        <v>12165</v>
      </c>
    </row>
    <row r="3584" spans="1:9" x14ac:dyDescent="0.2">
      <c r="A3584" s="107" t="s">
        <v>10492</v>
      </c>
      <c r="D3584" s="107" t="s">
        <v>12166</v>
      </c>
      <c r="E3584" s="107">
        <f t="shared" si="55"/>
        <v>30112005</v>
      </c>
      <c r="F3584" s="107" t="s">
        <v>11572</v>
      </c>
      <c r="G3584" s="107" t="s">
        <v>11028</v>
      </c>
      <c r="H3584" s="107" t="s">
        <v>12162</v>
      </c>
      <c r="I3584" s="107" t="s">
        <v>12167</v>
      </c>
    </row>
    <row r="3585" spans="1:9" x14ac:dyDescent="0.2">
      <c r="A3585" s="107" t="s">
        <v>10492</v>
      </c>
      <c r="D3585" s="107" t="s">
        <v>12168</v>
      </c>
      <c r="E3585" s="107">
        <f t="shared" si="55"/>
        <v>30112006</v>
      </c>
      <c r="F3585" s="107" t="s">
        <v>11572</v>
      </c>
      <c r="G3585" s="107" t="s">
        <v>11028</v>
      </c>
      <c r="H3585" s="107" t="s">
        <v>12162</v>
      </c>
      <c r="I3585" s="107" t="s">
        <v>12169</v>
      </c>
    </row>
    <row r="3586" spans="1:9" x14ac:dyDescent="0.2">
      <c r="A3586" s="107" t="s">
        <v>10492</v>
      </c>
      <c r="D3586" s="107" t="s">
        <v>12170</v>
      </c>
      <c r="E3586" s="107">
        <f t="shared" ref="E3586:E3649" si="56">VALUE(D3586)</f>
        <v>30112007</v>
      </c>
      <c r="F3586" s="107" t="s">
        <v>11572</v>
      </c>
      <c r="G3586" s="107" t="s">
        <v>11028</v>
      </c>
      <c r="H3586" s="107" t="s">
        <v>12162</v>
      </c>
      <c r="I3586" s="107" t="s">
        <v>12171</v>
      </c>
    </row>
    <row r="3587" spans="1:9" x14ac:dyDescent="0.2">
      <c r="A3587" s="107" t="s">
        <v>10492</v>
      </c>
      <c r="D3587" s="107" t="s">
        <v>12172</v>
      </c>
      <c r="E3587" s="107">
        <f t="shared" si="56"/>
        <v>30112011</v>
      </c>
      <c r="F3587" s="107" t="s">
        <v>11572</v>
      </c>
      <c r="G3587" s="107" t="s">
        <v>11028</v>
      </c>
      <c r="H3587" s="107" t="s">
        <v>12162</v>
      </c>
      <c r="I3587" s="107" t="s">
        <v>12173</v>
      </c>
    </row>
    <row r="3588" spans="1:9" x14ac:dyDescent="0.2">
      <c r="A3588" s="107" t="s">
        <v>10492</v>
      </c>
      <c r="D3588" s="107" t="s">
        <v>12174</v>
      </c>
      <c r="E3588" s="107">
        <f t="shared" si="56"/>
        <v>30112012</v>
      </c>
      <c r="F3588" s="107" t="s">
        <v>11572</v>
      </c>
      <c r="G3588" s="107" t="s">
        <v>11028</v>
      </c>
      <c r="H3588" s="107" t="s">
        <v>12162</v>
      </c>
      <c r="I3588" s="107" t="s">
        <v>12175</v>
      </c>
    </row>
    <row r="3589" spans="1:9" x14ac:dyDescent="0.2">
      <c r="A3589" s="107" t="s">
        <v>10492</v>
      </c>
      <c r="D3589" s="107" t="s">
        <v>12176</v>
      </c>
      <c r="E3589" s="107">
        <f t="shared" si="56"/>
        <v>30112013</v>
      </c>
      <c r="F3589" s="107" t="s">
        <v>11572</v>
      </c>
      <c r="G3589" s="107" t="s">
        <v>11028</v>
      </c>
      <c r="H3589" s="107" t="s">
        <v>12162</v>
      </c>
      <c r="I3589" s="107" t="s">
        <v>12177</v>
      </c>
    </row>
    <row r="3590" spans="1:9" x14ac:dyDescent="0.2">
      <c r="A3590" s="107" t="s">
        <v>10492</v>
      </c>
      <c r="D3590" s="107" t="s">
        <v>12178</v>
      </c>
      <c r="E3590" s="107">
        <f t="shared" si="56"/>
        <v>30112014</v>
      </c>
      <c r="F3590" s="107" t="s">
        <v>11572</v>
      </c>
      <c r="G3590" s="107" t="s">
        <v>11028</v>
      </c>
      <c r="H3590" s="107" t="s">
        <v>12162</v>
      </c>
      <c r="I3590" s="107" t="s">
        <v>12179</v>
      </c>
    </row>
    <row r="3591" spans="1:9" x14ac:dyDescent="0.2">
      <c r="A3591" s="107" t="s">
        <v>10492</v>
      </c>
      <c r="D3591" s="107" t="s">
        <v>12180</v>
      </c>
      <c r="E3591" s="107">
        <f t="shared" si="56"/>
        <v>30112017</v>
      </c>
      <c r="F3591" s="107" t="s">
        <v>11572</v>
      </c>
      <c r="G3591" s="107" t="s">
        <v>11028</v>
      </c>
      <c r="H3591" s="107" t="s">
        <v>12162</v>
      </c>
      <c r="I3591" s="107" t="s">
        <v>12181</v>
      </c>
    </row>
    <row r="3592" spans="1:9" x14ac:dyDescent="0.2">
      <c r="A3592" s="107" t="s">
        <v>10492</v>
      </c>
      <c r="D3592" s="107" t="s">
        <v>12182</v>
      </c>
      <c r="E3592" s="107">
        <f t="shared" si="56"/>
        <v>30112021</v>
      </c>
      <c r="F3592" s="107" t="s">
        <v>11572</v>
      </c>
      <c r="G3592" s="107" t="s">
        <v>11028</v>
      </c>
      <c r="H3592" s="107" t="s">
        <v>12162</v>
      </c>
      <c r="I3592" s="107" t="s">
        <v>12183</v>
      </c>
    </row>
    <row r="3593" spans="1:9" x14ac:dyDescent="0.2">
      <c r="A3593" s="107" t="s">
        <v>10492</v>
      </c>
      <c r="D3593" s="107" t="s">
        <v>12184</v>
      </c>
      <c r="E3593" s="107">
        <f t="shared" si="56"/>
        <v>30112031</v>
      </c>
      <c r="F3593" s="107" t="s">
        <v>11572</v>
      </c>
      <c r="G3593" s="107" t="s">
        <v>11028</v>
      </c>
      <c r="H3593" s="107" t="s">
        <v>12162</v>
      </c>
      <c r="I3593" s="107" t="s">
        <v>12185</v>
      </c>
    </row>
    <row r="3594" spans="1:9" x14ac:dyDescent="0.2">
      <c r="A3594" s="107" t="s">
        <v>10492</v>
      </c>
      <c r="D3594" s="107" t="s">
        <v>12186</v>
      </c>
      <c r="E3594" s="107">
        <f t="shared" si="56"/>
        <v>30112032</v>
      </c>
      <c r="F3594" s="107" t="s">
        <v>11572</v>
      </c>
      <c r="G3594" s="107" t="s">
        <v>11028</v>
      </c>
      <c r="H3594" s="107" t="s">
        <v>12162</v>
      </c>
      <c r="I3594" s="107" t="s">
        <v>12187</v>
      </c>
    </row>
    <row r="3595" spans="1:9" x14ac:dyDescent="0.2">
      <c r="A3595" s="107" t="s">
        <v>10492</v>
      </c>
      <c r="D3595" s="107" t="s">
        <v>12188</v>
      </c>
      <c r="E3595" s="107">
        <f t="shared" si="56"/>
        <v>30112033</v>
      </c>
      <c r="F3595" s="107" t="s">
        <v>11572</v>
      </c>
      <c r="G3595" s="107" t="s">
        <v>11028</v>
      </c>
      <c r="H3595" s="107" t="s">
        <v>12162</v>
      </c>
      <c r="I3595" s="107" t="s">
        <v>12189</v>
      </c>
    </row>
    <row r="3596" spans="1:9" x14ac:dyDescent="0.2">
      <c r="A3596" s="107" t="s">
        <v>10492</v>
      </c>
      <c r="D3596" s="107" t="s">
        <v>12190</v>
      </c>
      <c r="E3596" s="107">
        <f t="shared" si="56"/>
        <v>30112034</v>
      </c>
      <c r="F3596" s="107" t="s">
        <v>11572</v>
      </c>
      <c r="G3596" s="107" t="s">
        <v>11028</v>
      </c>
      <c r="H3596" s="107" t="s">
        <v>12162</v>
      </c>
      <c r="I3596" s="107" t="s">
        <v>12191</v>
      </c>
    </row>
    <row r="3597" spans="1:9" x14ac:dyDescent="0.2">
      <c r="A3597" s="107" t="s">
        <v>10492</v>
      </c>
      <c r="D3597" s="107" t="s">
        <v>12192</v>
      </c>
      <c r="E3597" s="107">
        <f t="shared" si="56"/>
        <v>30112037</v>
      </c>
      <c r="F3597" s="107" t="s">
        <v>11572</v>
      </c>
      <c r="G3597" s="107" t="s">
        <v>11028</v>
      </c>
      <c r="H3597" s="107" t="s">
        <v>12162</v>
      </c>
      <c r="I3597" s="107" t="s">
        <v>12193</v>
      </c>
    </row>
    <row r="3598" spans="1:9" x14ac:dyDescent="0.2">
      <c r="A3598" s="107" t="s">
        <v>10492</v>
      </c>
      <c r="D3598" s="107" t="s">
        <v>12194</v>
      </c>
      <c r="E3598" s="107">
        <f t="shared" si="56"/>
        <v>30112099</v>
      </c>
      <c r="F3598" s="107" t="s">
        <v>11572</v>
      </c>
      <c r="G3598" s="107" t="s">
        <v>11028</v>
      </c>
      <c r="H3598" s="107" t="s">
        <v>12162</v>
      </c>
      <c r="I3598" s="107" t="s">
        <v>12195</v>
      </c>
    </row>
    <row r="3599" spans="1:9" x14ac:dyDescent="0.2">
      <c r="A3599" s="107" t="s">
        <v>10492</v>
      </c>
      <c r="D3599" s="107" t="s">
        <v>12196</v>
      </c>
      <c r="E3599" s="107">
        <f t="shared" si="56"/>
        <v>30112199</v>
      </c>
      <c r="F3599" s="107" t="s">
        <v>11572</v>
      </c>
      <c r="G3599" s="107" t="s">
        <v>11028</v>
      </c>
      <c r="H3599" s="107" t="s">
        <v>12197</v>
      </c>
      <c r="I3599" s="107" t="s">
        <v>7791</v>
      </c>
    </row>
    <row r="3600" spans="1:9" x14ac:dyDescent="0.2">
      <c r="A3600" s="107" t="s">
        <v>10492</v>
      </c>
      <c r="D3600" s="107" t="s">
        <v>12198</v>
      </c>
      <c r="E3600" s="107">
        <f t="shared" si="56"/>
        <v>30112401</v>
      </c>
      <c r="F3600" s="107" t="s">
        <v>11572</v>
      </c>
      <c r="G3600" s="107" t="s">
        <v>11028</v>
      </c>
      <c r="H3600" s="107" t="s">
        <v>8837</v>
      </c>
      <c r="I3600" s="107" t="s">
        <v>14417</v>
      </c>
    </row>
    <row r="3601" spans="1:9" x14ac:dyDescent="0.2">
      <c r="A3601" s="107" t="s">
        <v>10492</v>
      </c>
      <c r="D3601" s="107" t="s">
        <v>12199</v>
      </c>
      <c r="E3601" s="107">
        <f t="shared" si="56"/>
        <v>30112402</v>
      </c>
      <c r="F3601" s="107" t="s">
        <v>11572</v>
      </c>
      <c r="G3601" s="107" t="s">
        <v>11028</v>
      </c>
      <c r="H3601" s="107" t="s">
        <v>8837</v>
      </c>
      <c r="I3601" s="107" t="s">
        <v>12200</v>
      </c>
    </row>
    <row r="3602" spans="1:9" x14ac:dyDescent="0.2">
      <c r="A3602" s="107" t="s">
        <v>10492</v>
      </c>
      <c r="D3602" s="107" t="s">
        <v>12201</v>
      </c>
      <c r="E3602" s="107">
        <f t="shared" si="56"/>
        <v>30112403</v>
      </c>
      <c r="F3602" s="107" t="s">
        <v>11572</v>
      </c>
      <c r="G3602" s="107" t="s">
        <v>11028</v>
      </c>
      <c r="H3602" s="107" t="s">
        <v>8837</v>
      </c>
      <c r="I3602" s="107" t="s">
        <v>12202</v>
      </c>
    </row>
    <row r="3603" spans="1:9" x14ac:dyDescent="0.2">
      <c r="A3603" s="107" t="s">
        <v>10492</v>
      </c>
      <c r="D3603" s="107" t="s">
        <v>12203</v>
      </c>
      <c r="E3603" s="107">
        <f t="shared" si="56"/>
        <v>30112404</v>
      </c>
      <c r="F3603" s="107" t="s">
        <v>11572</v>
      </c>
      <c r="G3603" s="107" t="s">
        <v>11028</v>
      </c>
      <c r="H3603" s="107" t="s">
        <v>8837</v>
      </c>
      <c r="I3603" s="107" t="s">
        <v>12204</v>
      </c>
    </row>
    <row r="3604" spans="1:9" x14ac:dyDescent="0.2">
      <c r="A3604" s="107" t="s">
        <v>10492</v>
      </c>
      <c r="D3604" s="107" t="s">
        <v>12205</v>
      </c>
      <c r="E3604" s="107">
        <f t="shared" si="56"/>
        <v>30112405</v>
      </c>
      <c r="F3604" s="107" t="s">
        <v>11572</v>
      </c>
      <c r="G3604" s="107" t="s">
        <v>11028</v>
      </c>
      <c r="H3604" s="107" t="s">
        <v>8837</v>
      </c>
      <c r="I3604" s="107" t="s">
        <v>12206</v>
      </c>
    </row>
    <row r="3605" spans="1:9" x14ac:dyDescent="0.2">
      <c r="A3605" s="107" t="s">
        <v>10492</v>
      </c>
      <c r="D3605" s="107" t="s">
        <v>12207</v>
      </c>
      <c r="E3605" s="107">
        <f t="shared" si="56"/>
        <v>30112406</v>
      </c>
      <c r="F3605" s="107" t="s">
        <v>11572</v>
      </c>
      <c r="G3605" s="107" t="s">
        <v>11028</v>
      </c>
      <c r="H3605" s="107" t="s">
        <v>8837</v>
      </c>
      <c r="I3605" s="107" t="s">
        <v>12208</v>
      </c>
    </row>
    <row r="3606" spans="1:9" x14ac:dyDescent="0.2">
      <c r="A3606" s="107" t="s">
        <v>10492</v>
      </c>
      <c r="D3606" s="107" t="s">
        <v>12209</v>
      </c>
      <c r="E3606" s="107">
        <f t="shared" si="56"/>
        <v>30112407</v>
      </c>
      <c r="F3606" s="107" t="s">
        <v>11572</v>
      </c>
      <c r="G3606" s="107" t="s">
        <v>11028</v>
      </c>
      <c r="H3606" s="107" t="s">
        <v>8837</v>
      </c>
      <c r="I3606" s="107" t="s">
        <v>12210</v>
      </c>
    </row>
    <row r="3607" spans="1:9" x14ac:dyDescent="0.2">
      <c r="A3607" s="107" t="s">
        <v>10492</v>
      </c>
      <c r="D3607" s="107" t="s">
        <v>12211</v>
      </c>
      <c r="E3607" s="107">
        <f t="shared" si="56"/>
        <v>30112480</v>
      </c>
      <c r="F3607" s="107" t="s">
        <v>11572</v>
      </c>
      <c r="G3607" s="107" t="s">
        <v>11028</v>
      </c>
      <c r="H3607" s="107" t="s">
        <v>8837</v>
      </c>
      <c r="I3607" s="107" t="s">
        <v>11023</v>
      </c>
    </row>
    <row r="3608" spans="1:9" x14ac:dyDescent="0.2">
      <c r="A3608" s="107" t="s">
        <v>10492</v>
      </c>
      <c r="D3608" s="107" t="s">
        <v>12212</v>
      </c>
      <c r="E3608" s="107">
        <f t="shared" si="56"/>
        <v>30112501</v>
      </c>
      <c r="F3608" s="107" t="s">
        <v>11572</v>
      </c>
      <c r="G3608" s="107" t="s">
        <v>11028</v>
      </c>
      <c r="H3608" s="107" t="s">
        <v>12213</v>
      </c>
      <c r="I3608" s="107" t="s">
        <v>15230</v>
      </c>
    </row>
    <row r="3609" spans="1:9" x14ac:dyDescent="0.2">
      <c r="A3609" s="107" t="s">
        <v>10492</v>
      </c>
      <c r="D3609" s="107" t="s">
        <v>15231</v>
      </c>
      <c r="E3609" s="107">
        <f t="shared" si="56"/>
        <v>30112502</v>
      </c>
      <c r="F3609" s="107" t="s">
        <v>11572</v>
      </c>
      <c r="G3609" s="107" t="s">
        <v>11028</v>
      </c>
      <c r="H3609" s="107" t="s">
        <v>12213</v>
      </c>
      <c r="I3609" s="107" t="s">
        <v>15232</v>
      </c>
    </row>
    <row r="3610" spans="1:9" x14ac:dyDescent="0.2">
      <c r="A3610" s="107" t="s">
        <v>10492</v>
      </c>
      <c r="D3610" s="107" t="s">
        <v>15233</v>
      </c>
      <c r="E3610" s="107">
        <f t="shared" si="56"/>
        <v>30112504</v>
      </c>
      <c r="F3610" s="107" t="s">
        <v>11572</v>
      </c>
      <c r="G3610" s="107" t="s">
        <v>11028</v>
      </c>
      <c r="H3610" s="107" t="s">
        <v>12213</v>
      </c>
      <c r="I3610" s="107" t="s">
        <v>15234</v>
      </c>
    </row>
    <row r="3611" spans="1:9" x14ac:dyDescent="0.2">
      <c r="A3611" s="107" t="s">
        <v>10492</v>
      </c>
      <c r="D3611" s="107" t="s">
        <v>15235</v>
      </c>
      <c r="E3611" s="107">
        <f t="shared" si="56"/>
        <v>30112505</v>
      </c>
      <c r="F3611" s="107" t="s">
        <v>11572</v>
      </c>
      <c r="G3611" s="107" t="s">
        <v>11028</v>
      </c>
      <c r="H3611" s="107" t="s">
        <v>12213</v>
      </c>
      <c r="I3611" s="107" t="s">
        <v>15236</v>
      </c>
    </row>
    <row r="3612" spans="1:9" x14ac:dyDescent="0.2">
      <c r="A3612" s="107" t="s">
        <v>10492</v>
      </c>
      <c r="D3612" s="107" t="s">
        <v>15237</v>
      </c>
      <c r="E3612" s="107">
        <f t="shared" si="56"/>
        <v>30112506</v>
      </c>
      <c r="F3612" s="107" t="s">
        <v>11572</v>
      </c>
      <c r="G3612" s="107" t="s">
        <v>11028</v>
      </c>
      <c r="H3612" s="107" t="s">
        <v>12213</v>
      </c>
      <c r="I3612" s="107" t="s">
        <v>15238</v>
      </c>
    </row>
    <row r="3613" spans="1:9" x14ac:dyDescent="0.2">
      <c r="A3613" s="107" t="s">
        <v>10492</v>
      </c>
      <c r="D3613" s="107" t="s">
        <v>15239</v>
      </c>
      <c r="E3613" s="107">
        <f t="shared" si="56"/>
        <v>30112509</v>
      </c>
      <c r="F3613" s="107" t="s">
        <v>11572</v>
      </c>
      <c r="G3613" s="107" t="s">
        <v>11028</v>
      </c>
      <c r="H3613" s="107" t="s">
        <v>12213</v>
      </c>
      <c r="I3613" s="107" t="s">
        <v>15240</v>
      </c>
    </row>
    <row r="3614" spans="1:9" x14ac:dyDescent="0.2">
      <c r="A3614" s="107" t="s">
        <v>10492</v>
      </c>
      <c r="D3614" s="107" t="s">
        <v>15241</v>
      </c>
      <c r="E3614" s="107">
        <f t="shared" si="56"/>
        <v>30112510</v>
      </c>
      <c r="F3614" s="107" t="s">
        <v>11572</v>
      </c>
      <c r="G3614" s="107" t="s">
        <v>11028</v>
      </c>
      <c r="H3614" s="107" t="s">
        <v>12213</v>
      </c>
      <c r="I3614" s="107" t="s">
        <v>15242</v>
      </c>
    </row>
    <row r="3615" spans="1:9" x14ac:dyDescent="0.2">
      <c r="A3615" s="107" t="s">
        <v>10492</v>
      </c>
      <c r="D3615" s="107" t="s">
        <v>15243</v>
      </c>
      <c r="E3615" s="107">
        <f t="shared" si="56"/>
        <v>30112511</v>
      </c>
      <c r="F3615" s="107" t="s">
        <v>11572</v>
      </c>
      <c r="G3615" s="107" t="s">
        <v>11028</v>
      </c>
      <c r="H3615" s="107" t="s">
        <v>12213</v>
      </c>
      <c r="I3615" s="107" t="s">
        <v>15244</v>
      </c>
    </row>
    <row r="3616" spans="1:9" x14ac:dyDescent="0.2">
      <c r="A3616" s="107" t="s">
        <v>10492</v>
      </c>
      <c r="D3616" s="107" t="s">
        <v>15245</v>
      </c>
      <c r="E3616" s="107">
        <f t="shared" si="56"/>
        <v>30112512</v>
      </c>
      <c r="F3616" s="107" t="s">
        <v>11572</v>
      </c>
      <c r="G3616" s="107" t="s">
        <v>11028</v>
      </c>
      <c r="H3616" s="107" t="s">
        <v>12213</v>
      </c>
      <c r="I3616" s="107" t="s">
        <v>15246</v>
      </c>
    </row>
    <row r="3617" spans="1:9" x14ac:dyDescent="0.2">
      <c r="A3617" s="107" t="s">
        <v>10492</v>
      </c>
      <c r="D3617" s="107" t="s">
        <v>15247</v>
      </c>
      <c r="E3617" s="107">
        <f t="shared" si="56"/>
        <v>30112514</v>
      </c>
      <c r="F3617" s="107" t="s">
        <v>11572</v>
      </c>
      <c r="G3617" s="107" t="s">
        <v>11028</v>
      </c>
      <c r="H3617" s="107" t="s">
        <v>12213</v>
      </c>
      <c r="I3617" s="107" t="s">
        <v>15248</v>
      </c>
    </row>
    <row r="3618" spans="1:9" x14ac:dyDescent="0.2">
      <c r="A3618" s="107" t="s">
        <v>10492</v>
      </c>
      <c r="D3618" s="107" t="s">
        <v>15249</v>
      </c>
      <c r="E3618" s="107">
        <f t="shared" si="56"/>
        <v>30112515</v>
      </c>
      <c r="F3618" s="107" t="s">
        <v>11572</v>
      </c>
      <c r="G3618" s="107" t="s">
        <v>11028</v>
      </c>
      <c r="H3618" s="107" t="s">
        <v>12213</v>
      </c>
      <c r="I3618" s="107" t="s">
        <v>15250</v>
      </c>
    </row>
    <row r="3619" spans="1:9" x14ac:dyDescent="0.2">
      <c r="A3619" s="107" t="s">
        <v>10492</v>
      </c>
      <c r="D3619" s="107" t="s">
        <v>15251</v>
      </c>
      <c r="E3619" s="107">
        <f t="shared" si="56"/>
        <v>30112520</v>
      </c>
      <c r="F3619" s="107" t="s">
        <v>11572</v>
      </c>
      <c r="G3619" s="107" t="s">
        <v>11028</v>
      </c>
      <c r="H3619" s="107" t="s">
        <v>12213</v>
      </c>
      <c r="I3619" s="107" t="s">
        <v>15252</v>
      </c>
    </row>
    <row r="3620" spans="1:9" x14ac:dyDescent="0.2">
      <c r="A3620" s="107" t="s">
        <v>10492</v>
      </c>
      <c r="D3620" s="107" t="s">
        <v>15253</v>
      </c>
      <c r="E3620" s="107">
        <f t="shared" si="56"/>
        <v>30112521</v>
      </c>
      <c r="F3620" s="107" t="s">
        <v>11572</v>
      </c>
      <c r="G3620" s="107" t="s">
        <v>11028</v>
      </c>
      <c r="H3620" s="107" t="s">
        <v>12213</v>
      </c>
      <c r="I3620" s="107" t="s">
        <v>15206</v>
      </c>
    </row>
    <row r="3621" spans="1:9" x14ac:dyDescent="0.2">
      <c r="A3621" s="107" t="s">
        <v>10492</v>
      </c>
      <c r="D3621" s="107" t="s">
        <v>15207</v>
      </c>
      <c r="E3621" s="107">
        <f t="shared" si="56"/>
        <v>30112522</v>
      </c>
      <c r="F3621" s="107" t="s">
        <v>11572</v>
      </c>
      <c r="G3621" s="107" t="s">
        <v>11028</v>
      </c>
      <c r="H3621" s="107" t="s">
        <v>12213</v>
      </c>
      <c r="I3621" s="107" t="s">
        <v>15208</v>
      </c>
    </row>
    <row r="3622" spans="1:9" x14ac:dyDescent="0.2">
      <c r="A3622" s="107" t="s">
        <v>10492</v>
      </c>
      <c r="D3622" s="107" t="s">
        <v>15209</v>
      </c>
      <c r="E3622" s="107">
        <f t="shared" si="56"/>
        <v>30112524</v>
      </c>
      <c r="F3622" s="107" t="s">
        <v>11572</v>
      </c>
      <c r="G3622" s="107" t="s">
        <v>11028</v>
      </c>
      <c r="H3622" s="107" t="s">
        <v>12213</v>
      </c>
      <c r="I3622" s="107" t="s">
        <v>15210</v>
      </c>
    </row>
    <row r="3623" spans="1:9" x14ac:dyDescent="0.2">
      <c r="A3623" s="107" t="s">
        <v>10492</v>
      </c>
      <c r="D3623" s="107" t="s">
        <v>15211</v>
      </c>
      <c r="E3623" s="107">
        <f t="shared" si="56"/>
        <v>30112525</v>
      </c>
      <c r="F3623" s="107" t="s">
        <v>11572</v>
      </c>
      <c r="G3623" s="107" t="s">
        <v>11028</v>
      </c>
      <c r="H3623" s="107" t="s">
        <v>12213</v>
      </c>
      <c r="I3623" s="107" t="s">
        <v>15212</v>
      </c>
    </row>
    <row r="3624" spans="1:9" x14ac:dyDescent="0.2">
      <c r="A3624" s="107" t="s">
        <v>10492</v>
      </c>
      <c r="D3624" s="107" t="s">
        <v>15213</v>
      </c>
      <c r="E3624" s="107">
        <f t="shared" si="56"/>
        <v>30112526</v>
      </c>
      <c r="F3624" s="107" t="s">
        <v>11572</v>
      </c>
      <c r="G3624" s="107" t="s">
        <v>11028</v>
      </c>
      <c r="H3624" s="107" t="s">
        <v>12213</v>
      </c>
      <c r="I3624" s="107" t="s">
        <v>15214</v>
      </c>
    </row>
    <row r="3625" spans="1:9" x14ac:dyDescent="0.2">
      <c r="A3625" s="107" t="s">
        <v>10492</v>
      </c>
      <c r="D3625" s="107" t="s">
        <v>15215</v>
      </c>
      <c r="E3625" s="107">
        <f t="shared" si="56"/>
        <v>30112527</v>
      </c>
      <c r="F3625" s="107" t="s">
        <v>11572</v>
      </c>
      <c r="G3625" s="107" t="s">
        <v>11028</v>
      </c>
      <c r="H3625" s="107" t="s">
        <v>12213</v>
      </c>
      <c r="I3625" s="107" t="s">
        <v>15216</v>
      </c>
    </row>
    <row r="3626" spans="1:9" x14ac:dyDescent="0.2">
      <c r="A3626" s="107" t="s">
        <v>10492</v>
      </c>
      <c r="D3626" s="107" t="s">
        <v>15217</v>
      </c>
      <c r="E3626" s="107">
        <f t="shared" si="56"/>
        <v>30112528</v>
      </c>
      <c r="F3626" s="107" t="s">
        <v>11572</v>
      </c>
      <c r="G3626" s="107" t="s">
        <v>11028</v>
      </c>
      <c r="H3626" s="107" t="s">
        <v>12213</v>
      </c>
      <c r="I3626" s="107" t="s">
        <v>15218</v>
      </c>
    </row>
    <row r="3627" spans="1:9" x14ac:dyDescent="0.2">
      <c r="A3627" s="107" t="s">
        <v>10492</v>
      </c>
      <c r="D3627" s="107" t="s">
        <v>15219</v>
      </c>
      <c r="E3627" s="107">
        <f t="shared" si="56"/>
        <v>30112529</v>
      </c>
      <c r="F3627" s="107" t="s">
        <v>11572</v>
      </c>
      <c r="G3627" s="107" t="s">
        <v>11028</v>
      </c>
      <c r="H3627" s="107" t="s">
        <v>12213</v>
      </c>
      <c r="I3627" s="107" t="s">
        <v>15220</v>
      </c>
    </row>
    <row r="3628" spans="1:9" x14ac:dyDescent="0.2">
      <c r="A3628" s="107" t="s">
        <v>10492</v>
      </c>
      <c r="D3628" s="107" t="s">
        <v>15221</v>
      </c>
      <c r="E3628" s="107">
        <f t="shared" si="56"/>
        <v>30112530</v>
      </c>
      <c r="F3628" s="107" t="s">
        <v>11572</v>
      </c>
      <c r="G3628" s="107" t="s">
        <v>11028</v>
      </c>
      <c r="H3628" s="107" t="s">
        <v>12213</v>
      </c>
      <c r="I3628" s="107" t="s">
        <v>15222</v>
      </c>
    </row>
    <row r="3629" spans="1:9" x14ac:dyDescent="0.2">
      <c r="A3629" s="107" t="s">
        <v>10492</v>
      </c>
      <c r="D3629" s="107" t="s">
        <v>15223</v>
      </c>
      <c r="E3629" s="107">
        <f t="shared" si="56"/>
        <v>30112531</v>
      </c>
      <c r="F3629" s="107" t="s">
        <v>11572</v>
      </c>
      <c r="G3629" s="107" t="s">
        <v>11028</v>
      </c>
      <c r="H3629" s="107" t="s">
        <v>12213</v>
      </c>
      <c r="I3629" s="107" t="s">
        <v>15224</v>
      </c>
    </row>
    <row r="3630" spans="1:9" x14ac:dyDescent="0.2">
      <c r="A3630" s="107" t="s">
        <v>10492</v>
      </c>
      <c r="D3630" s="107" t="s">
        <v>15225</v>
      </c>
      <c r="E3630" s="107">
        <f t="shared" si="56"/>
        <v>30112532</v>
      </c>
      <c r="F3630" s="107" t="s">
        <v>11572</v>
      </c>
      <c r="G3630" s="107" t="s">
        <v>11028</v>
      </c>
      <c r="H3630" s="107" t="s">
        <v>12213</v>
      </c>
      <c r="I3630" s="107" t="s">
        <v>15226</v>
      </c>
    </row>
    <row r="3631" spans="1:9" x14ac:dyDescent="0.2">
      <c r="A3631" s="107" t="s">
        <v>10492</v>
      </c>
      <c r="D3631" s="107" t="s">
        <v>15227</v>
      </c>
      <c r="E3631" s="107">
        <f t="shared" si="56"/>
        <v>30112533</v>
      </c>
      <c r="F3631" s="107" t="s">
        <v>11572</v>
      </c>
      <c r="G3631" s="107" t="s">
        <v>11028</v>
      </c>
      <c r="H3631" s="107" t="s">
        <v>12213</v>
      </c>
      <c r="I3631" s="107" t="s">
        <v>15228</v>
      </c>
    </row>
    <row r="3632" spans="1:9" x14ac:dyDescent="0.2">
      <c r="A3632" s="107" t="s">
        <v>10492</v>
      </c>
      <c r="D3632" s="107" t="s">
        <v>15229</v>
      </c>
      <c r="E3632" s="107">
        <f t="shared" si="56"/>
        <v>30112534</v>
      </c>
      <c r="F3632" s="107" t="s">
        <v>11572</v>
      </c>
      <c r="G3632" s="107" t="s">
        <v>11028</v>
      </c>
      <c r="H3632" s="107" t="s">
        <v>12213</v>
      </c>
      <c r="I3632" s="107" t="s">
        <v>16421</v>
      </c>
    </row>
    <row r="3633" spans="1:9" x14ac:dyDescent="0.2">
      <c r="A3633" s="107" t="s">
        <v>10492</v>
      </c>
      <c r="D3633" s="107" t="s">
        <v>16422</v>
      </c>
      <c r="E3633" s="107">
        <f t="shared" si="56"/>
        <v>30112535</v>
      </c>
      <c r="F3633" s="107" t="s">
        <v>11572</v>
      </c>
      <c r="G3633" s="107" t="s">
        <v>11028</v>
      </c>
      <c r="H3633" s="107" t="s">
        <v>12213</v>
      </c>
      <c r="I3633" s="107" t="s">
        <v>16423</v>
      </c>
    </row>
    <row r="3634" spans="1:9" x14ac:dyDescent="0.2">
      <c r="A3634" s="107" t="s">
        <v>10492</v>
      </c>
      <c r="D3634" s="107" t="s">
        <v>16424</v>
      </c>
      <c r="E3634" s="107">
        <f t="shared" si="56"/>
        <v>30112540</v>
      </c>
      <c r="F3634" s="107" t="s">
        <v>11572</v>
      </c>
      <c r="G3634" s="107" t="s">
        <v>11028</v>
      </c>
      <c r="H3634" s="107" t="s">
        <v>12213</v>
      </c>
      <c r="I3634" s="107" t="s">
        <v>16425</v>
      </c>
    </row>
    <row r="3635" spans="1:9" x14ac:dyDescent="0.2">
      <c r="A3635" s="107" t="s">
        <v>10492</v>
      </c>
      <c r="D3635" s="107" t="s">
        <v>16426</v>
      </c>
      <c r="E3635" s="107">
        <f t="shared" si="56"/>
        <v>30112541</v>
      </c>
      <c r="F3635" s="107" t="s">
        <v>11572</v>
      </c>
      <c r="G3635" s="107" t="s">
        <v>11028</v>
      </c>
      <c r="H3635" s="107" t="s">
        <v>12213</v>
      </c>
      <c r="I3635" s="107" t="s">
        <v>16427</v>
      </c>
    </row>
    <row r="3636" spans="1:9" x14ac:dyDescent="0.2">
      <c r="A3636" s="107" t="s">
        <v>10492</v>
      </c>
      <c r="D3636" s="107" t="s">
        <v>16428</v>
      </c>
      <c r="E3636" s="107">
        <f t="shared" si="56"/>
        <v>30112542</v>
      </c>
      <c r="F3636" s="107" t="s">
        <v>11572</v>
      </c>
      <c r="G3636" s="107" t="s">
        <v>11028</v>
      </c>
      <c r="H3636" s="107" t="s">
        <v>12213</v>
      </c>
      <c r="I3636" s="107" t="s">
        <v>16429</v>
      </c>
    </row>
    <row r="3637" spans="1:9" x14ac:dyDescent="0.2">
      <c r="A3637" s="107" t="s">
        <v>10492</v>
      </c>
      <c r="D3637" s="107" t="s">
        <v>16430</v>
      </c>
      <c r="E3637" s="107">
        <f t="shared" si="56"/>
        <v>30112543</v>
      </c>
      <c r="F3637" s="107" t="s">
        <v>11572</v>
      </c>
      <c r="G3637" s="107" t="s">
        <v>11028</v>
      </c>
      <c r="H3637" s="107" t="s">
        <v>12213</v>
      </c>
      <c r="I3637" s="107" t="s">
        <v>16431</v>
      </c>
    </row>
    <row r="3638" spans="1:9" x14ac:dyDescent="0.2">
      <c r="A3638" s="107" t="s">
        <v>10492</v>
      </c>
      <c r="D3638" s="107" t="s">
        <v>16432</v>
      </c>
      <c r="E3638" s="107">
        <f t="shared" si="56"/>
        <v>30112544</v>
      </c>
      <c r="F3638" s="107" t="s">
        <v>11572</v>
      </c>
      <c r="G3638" s="107" t="s">
        <v>11028</v>
      </c>
      <c r="H3638" s="107" t="s">
        <v>12213</v>
      </c>
      <c r="I3638" s="107" t="s">
        <v>16433</v>
      </c>
    </row>
    <row r="3639" spans="1:9" x14ac:dyDescent="0.2">
      <c r="A3639" s="107" t="s">
        <v>10492</v>
      </c>
      <c r="D3639" s="107" t="s">
        <v>16434</v>
      </c>
      <c r="E3639" s="107">
        <f t="shared" si="56"/>
        <v>30112545</v>
      </c>
      <c r="F3639" s="107" t="s">
        <v>11572</v>
      </c>
      <c r="G3639" s="107" t="s">
        <v>11028</v>
      </c>
      <c r="H3639" s="107" t="s">
        <v>12213</v>
      </c>
      <c r="I3639" s="107" t="s">
        <v>16435</v>
      </c>
    </row>
    <row r="3640" spans="1:9" x14ac:dyDescent="0.2">
      <c r="A3640" s="107" t="s">
        <v>10492</v>
      </c>
      <c r="D3640" s="107" t="s">
        <v>16436</v>
      </c>
      <c r="E3640" s="107">
        <f t="shared" si="56"/>
        <v>30112546</v>
      </c>
      <c r="F3640" s="107" t="s">
        <v>11572</v>
      </c>
      <c r="G3640" s="107" t="s">
        <v>11028</v>
      </c>
      <c r="H3640" s="107" t="s">
        <v>12213</v>
      </c>
      <c r="I3640" s="107" t="s">
        <v>16437</v>
      </c>
    </row>
    <row r="3641" spans="1:9" x14ac:dyDescent="0.2">
      <c r="A3641" s="107" t="s">
        <v>10492</v>
      </c>
      <c r="D3641" s="107" t="s">
        <v>16438</v>
      </c>
      <c r="E3641" s="107">
        <f t="shared" si="56"/>
        <v>30112547</v>
      </c>
      <c r="F3641" s="107" t="s">
        <v>11572</v>
      </c>
      <c r="G3641" s="107" t="s">
        <v>11028</v>
      </c>
      <c r="H3641" s="107" t="s">
        <v>12213</v>
      </c>
      <c r="I3641" s="107" t="s">
        <v>16439</v>
      </c>
    </row>
    <row r="3642" spans="1:9" x14ac:dyDescent="0.2">
      <c r="A3642" s="107" t="s">
        <v>10492</v>
      </c>
      <c r="D3642" s="107" t="s">
        <v>16440</v>
      </c>
      <c r="E3642" s="107">
        <f t="shared" si="56"/>
        <v>30112550</v>
      </c>
      <c r="F3642" s="107" t="s">
        <v>11572</v>
      </c>
      <c r="G3642" s="107" t="s">
        <v>11028</v>
      </c>
      <c r="H3642" s="107" t="s">
        <v>12213</v>
      </c>
      <c r="I3642" s="107" t="s">
        <v>16441</v>
      </c>
    </row>
    <row r="3643" spans="1:9" x14ac:dyDescent="0.2">
      <c r="A3643" s="107" t="s">
        <v>10492</v>
      </c>
      <c r="D3643" s="107" t="s">
        <v>16442</v>
      </c>
      <c r="E3643" s="107">
        <f t="shared" si="56"/>
        <v>30112551</v>
      </c>
      <c r="F3643" s="107" t="s">
        <v>11572</v>
      </c>
      <c r="G3643" s="107" t="s">
        <v>11028</v>
      </c>
      <c r="H3643" s="107" t="s">
        <v>12213</v>
      </c>
      <c r="I3643" s="107" t="s">
        <v>16443</v>
      </c>
    </row>
    <row r="3644" spans="1:9" x14ac:dyDescent="0.2">
      <c r="A3644" s="107" t="s">
        <v>10492</v>
      </c>
      <c r="D3644" s="107" t="s">
        <v>15261</v>
      </c>
      <c r="E3644" s="107">
        <f t="shared" si="56"/>
        <v>30112552</v>
      </c>
      <c r="F3644" s="107" t="s">
        <v>11572</v>
      </c>
      <c r="G3644" s="107" t="s">
        <v>11028</v>
      </c>
      <c r="H3644" s="107" t="s">
        <v>12213</v>
      </c>
      <c r="I3644" s="107" t="s">
        <v>15262</v>
      </c>
    </row>
    <row r="3645" spans="1:9" x14ac:dyDescent="0.2">
      <c r="A3645" s="107" t="s">
        <v>10492</v>
      </c>
      <c r="D3645" s="107" t="s">
        <v>15263</v>
      </c>
      <c r="E3645" s="107">
        <f t="shared" si="56"/>
        <v>30112553</v>
      </c>
      <c r="F3645" s="107" t="s">
        <v>11572</v>
      </c>
      <c r="G3645" s="107" t="s">
        <v>11028</v>
      </c>
      <c r="H3645" s="107" t="s">
        <v>12213</v>
      </c>
      <c r="I3645" s="107" t="s">
        <v>15264</v>
      </c>
    </row>
    <row r="3646" spans="1:9" x14ac:dyDescent="0.2">
      <c r="A3646" s="107" t="s">
        <v>10492</v>
      </c>
      <c r="D3646" s="107" t="s">
        <v>15265</v>
      </c>
      <c r="E3646" s="107">
        <f t="shared" si="56"/>
        <v>30112555</v>
      </c>
      <c r="F3646" s="107" t="s">
        <v>11572</v>
      </c>
      <c r="G3646" s="107" t="s">
        <v>11028</v>
      </c>
      <c r="H3646" s="107" t="s">
        <v>12213</v>
      </c>
      <c r="I3646" s="107" t="s">
        <v>15266</v>
      </c>
    </row>
    <row r="3647" spans="1:9" x14ac:dyDescent="0.2">
      <c r="A3647" s="107" t="s">
        <v>10492</v>
      </c>
      <c r="D3647" s="107" t="s">
        <v>15267</v>
      </c>
      <c r="E3647" s="107">
        <f t="shared" si="56"/>
        <v>30112556</v>
      </c>
      <c r="F3647" s="107" t="s">
        <v>11572</v>
      </c>
      <c r="G3647" s="107" t="s">
        <v>11028</v>
      </c>
      <c r="H3647" s="107" t="s">
        <v>12213</v>
      </c>
      <c r="I3647" s="107" t="s">
        <v>15268</v>
      </c>
    </row>
    <row r="3648" spans="1:9" x14ac:dyDescent="0.2">
      <c r="A3648" s="107" t="s">
        <v>10492</v>
      </c>
      <c r="D3648" s="107" t="s">
        <v>15269</v>
      </c>
      <c r="E3648" s="107">
        <f t="shared" si="56"/>
        <v>30112557</v>
      </c>
      <c r="F3648" s="107" t="s">
        <v>11572</v>
      </c>
      <c r="G3648" s="107" t="s">
        <v>11028</v>
      </c>
      <c r="H3648" s="107" t="s">
        <v>12213</v>
      </c>
      <c r="I3648" s="107" t="s">
        <v>15270</v>
      </c>
    </row>
    <row r="3649" spans="1:9" x14ac:dyDescent="0.2">
      <c r="A3649" s="107" t="s">
        <v>10492</v>
      </c>
      <c r="D3649" s="107" t="s">
        <v>15271</v>
      </c>
      <c r="E3649" s="107">
        <f t="shared" si="56"/>
        <v>30112558</v>
      </c>
      <c r="F3649" s="107" t="s">
        <v>11572</v>
      </c>
      <c r="G3649" s="107" t="s">
        <v>11028</v>
      </c>
      <c r="H3649" s="107" t="s">
        <v>12213</v>
      </c>
      <c r="I3649" s="107" t="s">
        <v>12321</v>
      </c>
    </row>
    <row r="3650" spans="1:9" x14ac:dyDescent="0.2">
      <c r="A3650" s="107" t="s">
        <v>10492</v>
      </c>
      <c r="D3650" s="107" t="s">
        <v>12322</v>
      </c>
      <c r="E3650" s="107">
        <f t="shared" ref="E3650:E3713" si="57">VALUE(D3650)</f>
        <v>30112599</v>
      </c>
      <c r="F3650" s="107" t="s">
        <v>11572</v>
      </c>
      <c r="G3650" s="107" t="s">
        <v>11028</v>
      </c>
      <c r="H3650" s="107" t="s">
        <v>12213</v>
      </c>
      <c r="I3650" s="107" t="s">
        <v>7791</v>
      </c>
    </row>
    <row r="3651" spans="1:9" x14ac:dyDescent="0.2">
      <c r="A3651" s="107" t="s">
        <v>10492</v>
      </c>
      <c r="D3651" s="107" t="s">
        <v>12323</v>
      </c>
      <c r="E3651" s="107">
        <f t="shared" si="57"/>
        <v>30112699</v>
      </c>
      <c r="F3651" s="107" t="s">
        <v>11572</v>
      </c>
      <c r="G3651" s="107" t="s">
        <v>11028</v>
      </c>
      <c r="H3651" s="107" t="s">
        <v>12324</v>
      </c>
      <c r="I3651" s="107" t="s">
        <v>12325</v>
      </c>
    </row>
    <row r="3652" spans="1:9" x14ac:dyDescent="0.2">
      <c r="A3652" s="107" t="s">
        <v>10492</v>
      </c>
      <c r="D3652" s="107" t="s">
        <v>12326</v>
      </c>
      <c r="E3652" s="107">
        <f t="shared" si="57"/>
        <v>30112701</v>
      </c>
      <c r="F3652" s="107" t="s">
        <v>11572</v>
      </c>
      <c r="G3652" s="107" t="s">
        <v>11028</v>
      </c>
      <c r="H3652" s="107" t="s">
        <v>12327</v>
      </c>
      <c r="I3652" s="107" t="s">
        <v>14417</v>
      </c>
    </row>
    <row r="3653" spans="1:9" x14ac:dyDescent="0.2">
      <c r="A3653" s="107" t="s">
        <v>10492</v>
      </c>
      <c r="D3653" s="107" t="s">
        <v>12328</v>
      </c>
      <c r="E3653" s="107">
        <f t="shared" si="57"/>
        <v>30112702</v>
      </c>
      <c r="F3653" s="107" t="s">
        <v>11572</v>
      </c>
      <c r="G3653" s="107" t="s">
        <v>11028</v>
      </c>
      <c r="H3653" s="107" t="s">
        <v>12327</v>
      </c>
      <c r="I3653" s="107" t="s">
        <v>12329</v>
      </c>
    </row>
    <row r="3654" spans="1:9" x14ac:dyDescent="0.2">
      <c r="A3654" s="107" t="s">
        <v>10492</v>
      </c>
      <c r="D3654" s="107" t="s">
        <v>12330</v>
      </c>
      <c r="E3654" s="107">
        <f t="shared" si="57"/>
        <v>30112703</v>
      </c>
      <c r="F3654" s="107" t="s">
        <v>11572</v>
      </c>
      <c r="G3654" s="107" t="s">
        <v>11028</v>
      </c>
      <c r="H3654" s="107" t="s">
        <v>12327</v>
      </c>
      <c r="I3654" s="107" t="s">
        <v>12331</v>
      </c>
    </row>
    <row r="3655" spans="1:9" x14ac:dyDescent="0.2">
      <c r="A3655" s="107" t="s">
        <v>10492</v>
      </c>
      <c r="D3655" s="107" t="s">
        <v>12332</v>
      </c>
      <c r="E3655" s="107">
        <f t="shared" si="57"/>
        <v>30112720</v>
      </c>
      <c r="F3655" s="107" t="s">
        <v>11572</v>
      </c>
      <c r="G3655" s="107" t="s">
        <v>11028</v>
      </c>
      <c r="H3655" s="107" t="s">
        <v>12327</v>
      </c>
      <c r="I3655" s="107" t="s">
        <v>9443</v>
      </c>
    </row>
    <row r="3656" spans="1:9" x14ac:dyDescent="0.2">
      <c r="A3656" s="107" t="s">
        <v>10492</v>
      </c>
      <c r="D3656" s="107" t="s">
        <v>9444</v>
      </c>
      <c r="E3656" s="107">
        <f t="shared" si="57"/>
        <v>30112730</v>
      </c>
      <c r="F3656" s="107" t="s">
        <v>11572</v>
      </c>
      <c r="G3656" s="107" t="s">
        <v>11028</v>
      </c>
      <c r="H3656" s="107" t="s">
        <v>12327</v>
      </c>
      <c r="I3656" s="107" t="s">
        <v>9445</v>
      </c>
    </row>
    <row r="3657" spans="1:9" x14ac:dyDescent="0.2">
      <c r="A3657" s="107" t="s">
        <v>10492</v>
      </c>
      <c r="D3657" s="107" t="s">
        <v>9446</v>
      </c>
      <c r="E3657" s="107">
        <f t="shared" si="57"/>
        <v>30112740</v>
      </c>
      <c r="F3657" s="107" t="s">
        <v>11572</v>
      </c>
      <c r="G3657" s="107" t="s">
        <v>11028</v>
      </c>
      <c r="H3657" s="107" t="s">
        <v>12327</v>
      </c>
      <c r="I3657" s="107" t="s">
        <v>9447</v>
      </c>
    </row>
    <row r="3658" spans="1:9" x14ac:dyDescent="0.2">
      <c r="A3658" s="107" t="s">
        <v>10492</v>
      </c>
      <c r="D3658" s="107" t="s">
        <v>9448</v>
      </c>
      <c r="E3658" s="107">
        <f t="shared" si="57"/>
        <v>30112780</v>
      </c>
      <c r="F3658" s="107" t="s">
        <v>11572</v>
      </c>
      <c r="G3658" s="107" t="s">
        <v>11028</v>
      </c>
      <c r="H3658" s="107" t="s">
        <v>12327</v>
      </c>
      <c r="I3658" s="107" t="s">
        <v>11023</v>
      </c>
    </row>
    <row r="3659" spans="1:9" x14ac:dyDescent="0.2">
      <c r="A3659" s="107" t="s">
        <v>10492</v>
      </c>
      <c r="D3659" s="107" t="s">
        <v>9449</v>
      </c>
      <c r="E3659" s="107">
        <f t="shared" si="57"/>
        <v>30113001</v>
      </c>
      <c r="F3659" s="107" t="s">
        <v>11572</v>
      </c>
      <c r="G3659" s="107" t="s">
        <v>11028</v>
      </c>
      <c r="H3659" s="107" t="s">
        <v>9450</v>
      </c>
      <c r="I3659" s="107" t="s">
        <v>9451</v>
      </c>
    </row>
    <row r="3660" spans="1:9" x14ac:dyDescent="0.2">
      <c r="A3660" s="107" t="s">
        <v>10492</v>
      </c>
      <c r="D3660" s="107" t="s">
        <v>9452</v>
      </c>
      <c r="E3660" s="107">
        <f t="shared" si="57"/>
        <v>30113003</v>
      </c>
      <c r="F3660" s="107" t="s">
        <v>11572</v>
      </c>
      <c r="G3660" s="107" t="s">
        <v>11028</v>
      </c>
      <c r="H3660" s="107" t="s">
        <v>9450</v>
      </c>
      <c r="I3660" s="107" t="s">
        <v>9453</v>
      </c>
    </row>
    <row r="3661" spans="1:9" x14ac:dyDescent="0.2">
      <c r="A3661" s="107" t="s">
        <v>10492</v>
      </c>
      <c r="D3661" s="107" t="s">
        <v>9454</v>
      </c>
      <c r="E3661" s="107">
        <f t="shared" si="57"/>
        <v>30113004</v>
      </c>
      <c r="F3661" s="107" t="s">
        <v>11572</v>
      </c>
      <c r="G3661" s="107" t="s">
        <v>11028</v>
      </c>
      <c r="H3661" s="107" t="s">
        <v>9450</v>
      </c>
      <c r="I3661" s="107" t="s">
        <v>9455</v>
      </c>
    </row>
    <row r="3662" spans="1:9" x14ac:dyDescent="0.2">
      <c r="A3662" s="107" t="s">
        <v>10492</v>
      </c>
      <c r="D3662" s="107" t="s">
        <v>9456</v>
      </c>
      <c r="E3662" s="107">
        <f t="shared" si="57"/>
        <v>30113005</v>
      </c>
      <c r="F3662" s="107" t="s">
        <v>11572</v>
      </c>
      <c r="G3662" s="107" t="s">
        <v>11028</v>
      </c>
      <c r="H3662" s="107" t="s">
        <v>9450</v>
      </c>
      <c r="I3662" s="107" t="s">
        <v>9457</v>
      </c>
    </row>
    <row r="3663" spans="1:9" x14ac:dyDescent="0.2">
      <c r="A3663" s="107" t="s">
        <v>10492</v>
      </c>
      <c r="D3663" s="107" t="s">
        <v>9458</v>
      </c>
      <c r="E3663" s="107">
        <f t="shared" si="57"/>
        <v>30113006</v>
      </c>
      <c r="F3663" s="107" t="s">
        <v>11572</v>
      </c>
      <c r="G3663" s="107" t="s">
        <v>11028</v>
      </c>
      <c r="H3663" s="107" t="s">
        <v>9450</v>
      </c>
      <c r="I3663" s="107" t="s">
        <v>9459</v>
      </c>
    </row>
    <row r="3664" spans="1:9" x14ac:dyDescent="0.2">
      <c r="A3664" s="107" t="s">
        <v>10492</v>
      </c>
      <c r="D3664" s="107" t="s">
        <v>9460</v>
      </c>
      <c r="E3664" s="107">
        <f t="shared" si="57"/>
        <v>30113007</v>
      </c>
      <c r="F3664" s="107" t="s">
        <v>11572</v>
      </c>
      <c r="G3664" s="107" t="s">
        <v>11028</v>
      </c>
      <c r="H3664" s="107" t="s">
        <v>9450</v>
      </c>
      <c r="I3664" s="107" t="s">
        <v>9461</v>
      </c>
    </row>
    <row r="3665" spans="1:9" x14ac:dyDescent="0.2">
      <c r="A3665" s="107" t="s">
        <v>10492</v>
      </c>
      <c r="D3665" s="107" t="s">
        <v>9462</v>
      </c>
      <c r="E3665" s="107">
        <f t="shared" si="57"/>
        <v>30113201</v>
      </c>
      <c r="F3665" s="107" t="s">
        <v>11572</v>
      </c>
      <c r="G3665" s="107" t="s">
        <v>11028</v>
      </c>
      <c r="H3665" s="107" t="s">
        <v>9463</v>
      </c>
      <c r="I3665" s="107" t="s">
        <v>9464</v>
      </c>
    </row>
    <row r="3666" spans="1:9" x14ac:dyDescent="0.2">
      <c r="A3666" s="107" t="s">
        <v>10492</v>
      </c>
      <c r="D3666" s="107" t="s">
        <v>9465</v>
      </c>
      <c r="E3666" s="107">
        <f t="shared" si="57"/>
        <v>30113205</v>
      </c>
      <c r="F3666" s="107" t="s">
        <v>11572</v>
      </c>
      <c r="G3666" s="107" t="s">
        <v>11028</v>
      </c>
      <c r="H3666" s="107" t="s">
        <v>9463</v>
      </c>
      <c r="I3666" s="107" t="s">
        <v>9466</v>
      </c>
    </row>
    <row r="3667" spans="1:9" x14ac:dyDescent="0.2">
      <c r="A3667" s="107" t="s">
        <v>10492</v>
      </c>
      <c r="D3667" s="107" t="s">
        <v>9467</v>
      </c>
      <c r="E3667" s="107">
        <f t="shared" si="57"/>
        <v>30113210</v>
      </c>
      <c r="F3667" s="107" t="s">
        <v>11572</v>
      </c>
      <c r="G3667" s="107" t="s">
        <v>11028</v>
      </c>
      <c r="H3667" s="107" t="s">
        <v>9463</v>
      </c>
      <c r="I3667" s="107" t="s">
        <v>9468</v>
      </c>
    </row>
    <row r="3668" spans="1:9" x14ac:dyDescent="0.2">
      <c r="A3668" s="107" t="s">
        <v>10492</v>
      </c>
      <c r="D3668" s="107" t="s">
        <v>9469</v>
      </c>
      <c r="E3668" s="107">
        <f t="shared" si="57"/>
        <v>30113221</v>
      </c>
      <c r="F3668" s="107" t="s">
        <v>11572</v>
      </c>
      <c r="G3668" s="107" t="s">
        <v>11028</v>
      </c>
      <c r="H3668" s="107" t="s">
        <v>9463</v>
      </c>
      <c r="I3668" s="107" t="s">
        <v>9470</v>
      </c>
    </row>
    <row r="3669" spans="1:9" x14ac:dyDescent="0.2">
      <c r="A3669" s="107" t="s">
        <v>10492</v>
      </c>
      <c r="D3669" s="107" t="s">
        <v>9471</v>
      </c>
      <c r="E3669" s="107">
        <f t="shared" si="57"/>
        <v>30113222</v>
      </c>
      <c r="F3669" s="107" t="s">
        <v>11572</v>
      </c>
      <c r="G3669" s="107" t="s">
        <v>11028</v>
      </c>
      <c r="H3669" s="107" t="s">
        <v>9463</v>
      </c>
      <c r="I3669" s="107" t="s">
        <v>9472</v>
      </c>
    </row>
    <row r="3670" spans="1:9" x14ac:dyDescent="0.2">
      <c r="A3670" s="107" t="s">
        <v>10492</v>
      </c>
      <c r="D3670" s="107" t="s">
        <v>9473</v>
      </c>
      <c r="E3670" s="107">
        <f t="shared" si="57"/>
        <v>30113223</v>
      </c>
      <c r="F3670" s="107" t="s">
        <v>11572</v>
      </c>
      <c r="G3670" s="107" t="s">
        <v>11028</v>
      </c>
      <c r="H3670" s="107" t="s">
        <v>9463</v>
      </c>
      <c r="I3670" s="107" t="s">
        <v>9474</v>
      </c>
    </row>
    <row r="3671" spans="1:9" x14ac:dyDescent="0.2">
      <c r="A3671" s="107" t="s">
        <v>10492</v>
      </c>
      <c r="D3671" s="107" t="s">
        <v>9475</v>
      </c>
      <c r="E3671" s="107">
        <f t="shared" si="57"/>
        <v>30113224</v>
      </c>
      <c r="F3671" s="107" t="s">
        <v>11572</v>
      </c>
      <c r="G3671" s="107" t="s">
        <v>11028</v>
      </c>
      <c r="H3671" s="107" t="s">
        <v>9463</v>
      </c>
      <c r="I3671" s="107" t="s">
        <v>9476</v>
      </c>
    </row>
    <row r="3672" spans="1:9" x14ac:dyDescent="0.2">
      <c r="A3672" s="107" t="s">
        <v>10492</v>
      </c>
      <c r="D3672" s="107" t="s">
        <v>9477</v>
      </c>
      <c r="E3672" s="107">
        <f t="shared" si="57"/>
        <v>30113227</v>
      </c>
      <c r="F3672" s="107" t="s">
        <v>11572</v>
      </c>
      <c r="G3672" s="107" t="s">
        <v>11028</v>
      </c>
      <c r="H3672" s="107" t="s">
        <v>9463</v>
      </c>
      <c r="I3672" s="107" t="s">
        <v>11023</v>
      </c>
    </row>
    <row r="3673" spans="1:9" x14ac:dyDescent="0.2">
      <c r="A3673" s="107" t="s">
        <v>10492</v>
      </c>
      <c r="D3673" s="107" t="s">
        <v>9478</v>
      </c>
      <c r="E3673" s="107">
        <f t="shared" si="57"/>
        <v>30113299</v>
      </c>
      <c r="F3673" s="107" t="s">
        <v>11572</v>
      </c>
      <c r="G3673" s="107" t="s">
        <v>11028</v>
      </c>
      <c r="H3673" s="107" t="s">
        <v>9463</v>
      </c>
      <c r="I3673" s="107" t="s">
        <v>7791</v>
      </c>
    </row>
    <row r="3674" spans="1:9" x14ac:dyDescent="0.2">
      <c r="A3674" s="107" t="s">
        <v>10492</v>
      </c>
      <c r="D3674" s="107" t="s">
        <v>9479</v>
      </c>
      <c r="E3674" s="107">
        <f t="shared" si="57"/>
        <v>30113301</v>
      </c>
      <c r="F3674" s="107" t="s">
        <v>11572</v>
      </c>
      <c r="G3674" s="107" t="s">
        <v>11028</v>
      </c>
      <c r="H3674" s="107" t="s">
        <v>9480</v>
      </c>
      <c r="I3674" s="107" t="s">
        <v>14417</v>
      </c>
    </row>
    <row r="3675" spans="1:9" x14ac:dyDescent="0.2">
      <c r="A3675" s="107" t="s">
        <v>10492</v>
      </c>
      <c r="D3675" s="107" t="s">
        <v>9481</v>
      </c>
      <c r="E3675" s="107">
        <f t="shared" si="57"/>
        <v>30113302</v>
      </c>
      <c r="F3675" s="107" t="s">
        <v>11572</v>
      </c>
      <c r="G3675" s="107" t="s">
        <v>11028</v>
      </c>
      <c r="H3675" s="107" t="s">
        <v>9480</v>
      </c>
      <c r="I3675" s="107" t="s">
        <v>9482</v>
      </c>
    </row>
    <row r="3676" spans="1:9" x14ac:dyDescent="0.2">
      <c r="A3676" s="107" t="s">
        <v>10492</v>
      </c>
      <c r="D3676" s="107" t="s">
        <v>9483</v>
      </c>
      <c r="E3676" s="107">
        <f t="shared" si="57"/>
        <v>30113303</v>
      </c>
      <c r="F3676" s="107" t="s">
        <v>11572</v>
      </c>
      <c r="G3676" s="107" t="s">
        <v>11028</v>
      </c>
      <c r="H3676" s="107" t="s">
        <v>9480</v>
      </c>
      <c r="I3676" s="107" t="s">
        <v>9484</v>
      </c>
    </row>
    <row r="3677" spans="1:9" x14ac:dyDescent="0.2">
      <c r="A3677" s="107" t="s">
        <v>10492</v>
      </c>
      <c r="D3677" s="107" t="s">
        <v>9485</v>
      </c>
      <c r="E3677" s="107">
        <f t="shared" si="57"/>
        <v>30113380</v>
      </c>
      <c r="F3677" s="107" t="s">
        <v>11572</v>
      </c>
      <c r="G3677" s="107" t="s">
        <v>11028</v>
      </c>
      <c r="H3677" s="107" t="s">
        <v>9480</v>
      </c>
      <c r="I3677" s="107" t="s">
        <v>11023</v>
      </c>
    </row>
    <row r="3678" spans="1:9" x14ac:dyDescent="0.2">
      <c r="A3678" s="107" t="s">
        <v>10492</v>
      </c>
      <c r="D3678" s="107" t="s">
        <v>9486</v>
      </c>
      <c r="E3678" s="107">
        <f t="shared" si="57"/>
        <v>30113701</v>
      </c>
      <c r="F3678" s="107" t="s">
        <v>11572</v>
      </c>
      <c r="G3678" s="107" t="s">
        <v>11028</v>
      </c>
      <c r="H3678" s="107" t="s">
        <v>9487</v>
      </c>
      <c r="I3678" s="107" t="s">
        <v>9488</v>
      </c>
    </row>
    <row r="3679" spans="1:9" x14ac:dyDescent="0.2">
      <c r="A3679" s="107" t="s">
        <v>10492</v>
      </c>
      <c r="D3679" s="107" t="s">
        <v>9489</v>
      </c>
      <c r="E3679" s="107">
        <f t="shared" si="57"/>
        <v>30113710</v>
      </c>
      <c r="F3679" s="107" t="s">
        <v>11572</v>
      </c>
      <c r="G3679" s="107" t="s">
        <v>11028</v>
      </c>
      <c r="H3679" s="107" t="s">
        <v>9487</v>
      </c>
      <c r="I3679" s="107" t="s">
        <v>9490</v>
      </c>
    </row>
    <row r="3680" spans="1:9" x14ac:dyDescent="0.2">
      <c r="A3680" s="107" t="s">
        <v>10492</v>
      </c>
      <c r="D3680" s="107" t="s">
        <v>9491</v>
      </c>
      <c r="E3680" s="107">
        <f t="shared" si="57"/>
        <v>30113799</v>
      </c>
      <c r="F3680" s="107" t="s">
        <v>11572</v>
      </c>
      <c r="G3680" s="107" t="s">
        <v>11028</v>
      </c>
      <c r="H3680" s="107" t="s">
        <v>9487</v>
      </c>
      <c r="I3680" s="107" t="s">
        <v>9492</v>
      </c>
    </row>
    <row r="3681" spans="1:9" x14ac:dyDescent="0.2">
      <c r="A3681" s="107" t="s">
        <v>10492</v>
      </c>
      <c r="D3681" s="107" t="s">
        <v>9493</v>
      </c>
      <c r="E3681" s="107">
        <f t="shared" si="57"/>
        <v>30114001</v>
      </c>
      <c r="F3681" s="107" t="s">
        <v>11572</v>
      </c>
      <c r="G3681" s="107" t="s">
        <v>11028</v>
      </c>
      <c r="H3681" s="107" t="s">
        <v>9494</v>
      </c>
      <c r="I3681" s="107" t="s">
        <v>11094</v>
      </c>
    </row>
    <row r="3682" spans="1:9" x14ac:dyDescent="0.2">
      <c r="A3682" s="107" t="s">
        <v>10492</v>
      </c>
      <c r="D3682" s="107" t="s">
        <v>9495</v>
      </c>
      <c r="E3682" s="107">
        <f t="shared" si="57"/>
        <v>30114002</v>
      </c>
      <c r="F3682" s="107" t="s">
        <v>11572</v>
      </c>
      <c r="G3682" s="107" t="s">
        <v>11028</v>
      </c>
      <c r="H3682" s="107" t="s">
        <v>9494</v>
      </c>
      <c r="I3682" s="107" t="s">
        <v>9496</v>
      </c>
    </row>
    <row r="3683" spans="1:9" x14ac:dyDescent="0.2">
      <c r="A3683" s="107" t="s">
        <v>10492</v>
      </c>
      <c r="D3683" s="107" t="s">
        <v>9497</v>
      </c>
      <c r="E3683" s="107">
        <f t="shared" si="57"/>
        <v>30114003</v>
      </c>
      <c r="F3683" s="107" t="s">
        <v>11572</v>
      </c>
      <c r="G3683" s="107" t="s">
        <v>11028</v>
      </c>
      <c r="H3683" s="107" t="s">
        <v>9494</v>
      </c>
      <c r="I3683" s="107" t="s">
        <v>8757</v>
      </c>
    </row>
    <row r="3684" spans="1:9" x14ac:dyDescent="0.2">
      <c r="A3684" s="107" t="s">
        <v>10492</v>
      </c>
      <c r="D3684" s="107" t="s">
        <v>9498</v>
      </c>
      <c r="E3684" s="107">
        <f t="shared" si="57"/>
        <v>30114004</v>
      </c>
      <c r="F3684" s="107" t="s">
        <v>11572</v>
      </c>
      <c r="G3684" s="107" t="s">
        <v>11028</v>
      </c>
      <c r="H3684" s="107" t="s">
        <v>9494</v>
      </c>
      <c r="I3684" s="107" t="s">
        <v>9499</v>
      </c>
    </row>
    <row r="3685" spans="1:9" x14ac:dyDescent="0.2">
      <c r="A3685" s="107" t="s">
        <v>10492</v>
      </c>
      <c r="D3685" s="107" t="s">
        <v>9500</v>
      </c>
      <c r="E3685" s="107">
        <f t="shared" si="57"/>
        <v>30114005</v>
      </c>
      <c r="F3685" s="107" t="s">
        <v>11572</v>
      </c>
      <c r="G3685" s="107" t="s">
        <v>11028</v>
      </c>
      <c r="H3685" s="107" t="s">
        <v>9494</v>
      </c>
      <c r="I3685" s="107" t="s">
        <v>14417</v>
      </c>
    </row>
    <row r="3686" spans="1:9" x14ac:dyDescent="0.2">
      <c r="A3686" s="107" t="s">
        <v>10492</v>
      </c>
      <c r="D3686" s="107" t="s">
        <v>9501</v>
      </c>
      <c r="E3686" s="107">
        <f t="shared" si="57"/>
        <v>30115201</v>
      </c>
      <c r="F3686" s="107" t="s">
        <v>11572</v>
      </c>
      <c r="G3686" s="107" t="s">
        <v>11028</v>
      </c>
      <c r="H3686" s="107" t="s">
        <v>9502</v>
      </c>
      <c r="I3686" s="107" t="s">
        <v>14417</v>
      </c>
    </row>
    <row r="3687" spans="1:9" x14ac:dyDescent="0.2">
      <c r="A3687" s="107" t="s">
        <v>10492</v>
      </c>
      <c r="D3687" s="107" t="s">
        <v>9503</v>
      </c>
      <c r="E3687" s="107">
        <f t="shared" si="57"/>
        <v>30115301</v>
      </c>
      <c r="F3687" s="107" t="s">
        <v>11572</v>
      </c>
      <c r="G3687" s="107" t="s">
        <v>11028</v>
      </c>
      <c r="H3687" s="107" t="s">
        <v>9504</v>
      </c>
      <c r="I3687" s="107" t="s">
        <v>14417</v>
      </c>
    </row>
    <row r="3688" spans="1:9" x14ac:dyDescent="0.2">
      <c r="A3688" s="107" t="s">
        <v>10492</v>
      </c>
      <c r="D3688" s="107" t="s">
        <v>9505</v>
      </c>
      <c r="E3688" s="107">
        <f t="shared" si="57"/>
        <v>30115310</v>
      </c>
      <c r="F3688" s="107" t="s">
        <v>11572</v>
      </c>
      <c r="G3688" s="107" t="s">
        <v>11028</v>
      </c>
      <c r="H3688" s="107" t="s">
        <v>9504</v>
      </c>
      <c r="I3688" s="107" t="s">
        <v>9506</v>
      </c>
    </row>
    <row r="3689" spans="1:9" x14ac:dyDescent="0.2">
      <c r="A3689" s="107" t="s">
        <v>10492</v>
      </c>
      <c r="D3689" s="107" t="s">
        <v>9507</v>
      </c>
      <c r="E3689" s="107">
        <f t="shared" si="57"/>
        <v>30115311</v>
      </c>
      <c r="F3689" s="107" t="s">
        <v>11572</v>
      </c>
      <c r="G3689" s="107" t="s">
        <v>11028</v>
      </c>
      <c r="H3689" s="107" t="s">
        <v>9504</v>
      </c>
      <c r="I3689" s="107" t="s">
        <v>9508</v>
      </c>
    </row>
    <row r="3690" spans="1:9" x14ac:dyDescent="0.2">
      <c r="A3690" s="107" t="s">
        <v>10492</v>
      </c>
      <c r="D3690" s="107" t="s">
        <v>9509</v>
      </c>
      <c r="E3690" s="107">
        <f t="shared" si="57"/>
        <v>30115312</v>
      </c>
      <c r="F3690" s="107" t="s">
        <v>11572</v>
      </c>
      <c r="G3690" s="107" t="s">
        <v>11028</v>
      </c>
      <c r="H3690" s="107" t="s">
        <v>9504</v>
      </c>
      <c r="I3690" s="107" t="s">
        <v>9510</v>
      </c>
    </row>
    <row r="3691" spans="1:9" x14ac:dyDescent="0.2">
      <c r="A3691" s="107" t="s">
        <v>10492</v>
      </c>
      <c r="D3691" s="107" t="s">
        <v>9511</v>
      </c>
      <c r="E3691" s="107">
        <f t="shared" si="57"/>
        <v>30115320</v>
      </c>
      <c r="F3691" s="107" t="s">
        <v>11572</v>
      </c>
      <c r="G3691" s="107" t="s">
        <v>11028</v>
      </c>
      <c r="H3691" s="107" t="s">
        <v>9504</v>
      </c>
      <c r="I3691" s="107" t="s">
        <v>9512</v>
      </c>
    </row>
    <row r="3692" spans="1:9" x14ac:dyDescent="0.2">
      <c r="A3692" s="107" t="s">
        <v>10492</v>
      </c>
      <c r="D3692" s="107" t="s">
        <v>9513</v>
      </c>
      <c r="E3692" s="107">
        <f t="shared" si="57"/>
        <v>30115321</v>
      </c>
      <c r="F3692" s="107" t="s">
        <v>11572</v>
      </c>
      <c r="G3692" s="107" t="s">
        <v>11028</v>
      </c>
      <c r="H3692" s="107" t="s">
        <v>9504</v>
      </c>
      <c r="I3692" s="107" t="s">
        <v>9514</v>
      </c>
    </row>
    <row r="3693" spans="1:9" x14ac:dyDescent="0.2">
      <c r="A3693" s="107" t="s">
        <v>10492</v>
      </c>
      <c r="D3693" s="107" t="s">
        <v>9515</v>
      </c>
      <c r="E3693" s="107">
        <f t="shared" si="57"/>
        <v>30115322</v>
      </c>
      <c r="F3693" s="107" t="s">
        <v>11572</v>
      </c>
      <c r="G3693" s="107" t="s">
        <v>11028</v>
      </c>
      <c r="H3693" s="107" t="s">
        <v>9504</v>
      </c>
      <c r="I3693" s="107" t="s">
        <v>9516</v>
      </c>
    </row>
    <row r="3694" spans="1:9" x14ac:dyDescent="0.2">
      <c r="A3694" s="107" t="s">
        <v>10492</v>
      </c>
      <c r="D3694" s="107" t="s">
        <v>9517</v>
      </c>
      <c r="E3694" s="107">
        <f t="shared" si="57"/>
        <v>30115380</v>
      </c>
      <c r="F3694" s="107" t="s">
        <v>11572</v>
      </c>
      <c r="G3694" s="107" t="s">
        <v>11028</v>
      </c>
      <c r="H3694" s="107" t="s">
        <v>9504</v>
      </c>
      <c r="I3694" s="107" t="s">
        <v>11023</v>
      </c>
    </row>
    <row r="3695" spans="1:9" x14ac:dyDescent="0.2">
      <c r="A3695" s="107" t="s">
        <v>10492</v>
      </c>
      <c r="D3695" s="107" t="s">
        <v>9518</v>
      </c>
      <c r="E3695" s="107">
        <f t="shared" si="57"/>
        <v>30115601</v>
      </c>
      <c r="F3695" s="107" t="s">
        <v>11572</v>
      </c>
      <c r="G3695" s="107" t="s">
        <v>11028</v>
      </c>
      <c r="H3695" s="107" t="s">
        <v>9519</v>
      </c>
      <c r="I3695" s="107" t="s">
        <v>14417</v>
      </c>
    </row>
    <row r="3696" spans="1:9" x14ac:dyDescent="0.2">
      <c r="A3696" s="107" t="s">
        <v>10492</v>
      </c>
      <c r="D3696" s="107" t="s">
        <v>9520</v>
      </c>
      <c r="E3696" s="107">
        <f t="shared" si="57"/>
        <v>30115602</v>
      </c>
      <c r="F3696" s="107" t="s">
        <v>11572</v>
      </c>
      <c r="G3696" s="107" t="s">
        <v>11028</v>
      </c>
      <c r="H3696" s="107" t="s">
        <v>9519</v>
      </c>
      <c r="I3696" s="107" t="s">
        <v>9521</v>
      </c>
    </row>
    <row r="3697" spans="1:9" x14ac:dyDescent="0.2">
      <c r="A3697" s="107" t="s">
        <v>10492</v>
      </c>
      <c r="D3697" s="107" t="s">
        <v>9522</v>
      </c>
      <c r="E3697" s="107">
        <f t="shared" si="57"/>
        <v>30115603</v>
      </c>
      <c r="F3697" s="107" t="s">
        <v>11572</v>
      </c>
      <c r="G3697" s="107" t="s">
        <v>11028</v>
      </c>
      <c r="H3697" s="107" t="s">
        <v>9519</v>
      </c>
      <c r="I3697" s="107" t="s">
        <v>9523</v>
      </c>
    </row>
    <row r="3698" spans="1:9" x14ac:dyDescent="0.2">
      <c r="A3698" s="107" t="s">
        <v>10492</v>
      </c>
      <c r="D3698" s="107" t="s">
        <v>9524</v>
      </c>
      <c r="E3698" s="107">
        <f t="shared" si="57"/>
        <v>30115604</v>
      </c>
      <c r="F3698" s="107" t="s">
        <v>11572</v>
      </c>
      <c r="G3698" s="107" t="s">
        <v>11028</v>
      </c>
      <c r="H3698" s="107" t="s">
        <v>9519</v>
      </c>
      <c r="I3698" s="107" t="s">
        <v>9525</v>
      </c>
    </row>
    <row r="3699" spans="1:9" x14ac:dyDescent="0.2">
      <c r="A3699" s="107" t="s">
        <v>10492</v>
      </c>
      <c r="D3699" s="107" t="s">
        <v>9526</v>
      </c>
      <c r="E3699" s="107">
        <f t="shared" si="57"/>
        <v>30115605</v>
      </c>
      <c r="F3699" s="107" t="s">
        <v>11572</v>
      </c>
      <c r="G3699" s="107" t="s">
        <v>11028</v>
      </c>
      <c r="H3699" s="107" t="s">
        <v>9519</v>
      </c>
      <c r="I3699" s="107" t="s">
        <v>9527</v>
      </c>
    </row>
    <row r="3700" spans="1:9" x14ac:dyDescent="0.2">
      <c r="A3700" s="107" t="s">
        <v>10492</v>
      </c>
      <c r="D3700" s="107" t="s">
        <v>9528</v>
      </c>
      <c r="E3700" s="107">
        <f t="shared" si="57"/>
        <v>30115606</v>
      </c>
      <c r="F3700" s="107" t="s">
        <v>11572</v>
      </c>
      <c r="G3700" s="107" t="s">
        <v>11028</v>
      </c>
      <c r="H3700" s="107" t="s">
        <v>9519</v>
      </c>
      <c r="I3700" s="107" t="s">
        <v>9529</v>
      </c>
    </row>
    <row r="3701" spans="1:9" x14ac:dyDescent="0.2">
      <c r="A3701" s="107" t="s">
        <v>10492</v>
      </c>
      <c r="D3701" s="107" t="s">
        <v>9530</v>
      </c>
      <c r="E3701" s="107">
        <f t="shared" si="57"/>
        <v>30115607</v>
      </c>
      <c r="F3701" s="107" t="s">
        <v>11572</v>
      </c>
      <c r="G3701" s="107" t="s">
        <v>11028</v>
      </c>
      <c r="H3701" s="107" t="s">
        <v>9519</v>
      </c>
      <c r="I3701" s="107" t="s">
        <v>9531</v>
      </c>
    </row>
    <row r="3702" spans="1:9" x14ac:dyDescent="0.2">
      <c r="A3702" s="107" t="s">
        <v>10492</v>
      </c>
      <c r="D3702" s="107" t="s">
        <v>9532</v>
      </c>
      <c r="E3702" s="107">
        <f t="shared" si="57"/>
        <v>30115609</v>
      </c>
      <c r="F3702" s="107" t="s">
        <v>11572</v>
      </c>
      <c r="G3702" s="107" t="s">
        <v>11028</v>
      </c>
      <c r="H3702" s="107" t="s">
        <v>9519</v>
      </c>
      <c r="I3702" s="107" t="s">
        <v>9533</v>
      </c>
    </row>
    <row r="3703" spans="1:9" x14ac:dyDescent="0.2">
      <c r="A3703" s="107" t="s">
        <v>10492</v>
      </c>
      <c r="D3703" s="107" t="s">
        <v>9534</v>
      </c>
      <c r="E3703" s="107">
        <f t="shared" si="57"/>
        <v>30115680</v>
      </c>
      <c r="F3703" s="107" t="s">
        <v>11572</v>
      </c>
      <c r="G3703" s="107" t="s">
        <v>11028</v>
      </c>
      <c r="H3703" s="107" t="s">
        <v>9519</v>
      </c>
      <c r="I3703" s="107" t="s">
        <v>11023</v>
      </c>
    </row>
    <row r="3704" spans="1:9" x14ac:dyDescent="0.2">
      <c r="A3704" s="107" t="s">
        <v>10492</v>
      </c>
      <c r="D3704" s="107" t="s">
        <v>9535</v>
      </c>
      <c r="E3704" s="107">
        <f t="shared" si="57"/>
        <v>30115701</v>
      </c>
      <c r="F3704" s="107" t="s">
        <v>11572</v>
      </c>
      <c r="G3704" s="107" t="s">
        <v>11028</v>
      </c>
      <c r="H3704" s="107" t="s">
        <v>9536</v>
      </c>
      <c r="I3704" s="107" t="s">
        <v>14417</v>
      </c>
    </row>
    <row r="3705" spans="1:9" x14ac:dyDescent="0.2">
      <c r="A3705" s="107" t="s">
        <v>10492</v>
      </c>
      <c r="D3705" s="107" t="s">
        <v>9537</v>
      </c>
      <c r="E3705" s="107">
        <f t="shared" si="57"/>
        <v>30115702</v>
      </c>
      <c r="F3705" s="107" t="s">
        <v>11572</v>
      </c>
      <c r="G3705" s="107" t="s">
        <v>11028</v>
      </c>
      <c r="H3705" s="107" t="s">
        <v>9536</v>
      </c>
      <c r="I3705" s="107" t="s">
        <v>9538</v>
      </c>
    </row>
    <row r="3706" spans="1:9" x14ac:dyDescent="0.2">
      <c r="A3706" s="107" t="s">
        <v>10492</v>
      </c>
      <c r="D3706" s="107" t="s">
        <v>9539</v>
      </c>
      <c r="E3706" s="107">
        <f t="shared" si="57"/>
        <v>30115703</v>
      </c>
      <c r="F3706" s="107" t="s">
        <v>11572</v>
      </c>
      <c r="G3706" s="107" t="s">
        <v>11028</v>
      </c>
      <c r="H3706" s="107" t="s">
        <v>9536</v>
      </c>
      <c r="I3706" s="107" t="s">
        <v>9540</v>
      </c>
    </row>
    <row r="3707" spans="1:9" x14ac:dyDescent="0.2">
      <c r="A3707" s="107" t="s">
        <v>10492</v>
      </c>
      <c r="D3707" s="107" t="s">
        <v>9541</v>
      </c>
      <c r="E3707" s="107">
        <f t="shared" si="57"/>
        <v>30115704</v>
      </c>
      <c r="F3707" s="107" t="s">
        <v>11572</v>
      </c>
      <c r="G3707" s="107" t="s">
        <v>11028</v>
      </c>
      <c r="H3707" s="107" t="s">
        <v>9536</v>
      </c>
      <c r="I3707" s="107" t="s">
        <v>9542</v>
      </c>
    </row>
    <row r="3708" spans="1:9" x14ac:dyDescent="0.2">
      <c r="A3708" s="107" t="s">
        <v>10492</v>
      </c>
      <c r="D3708" s="107" t="s">
        <v>9543</v>
      </c>
      <c r="E3708" s="107">
        <f t="shared" si="57"/>
        <v>30115780</v>
      </c>
      <c r="F3708" s="107" t="s">
        <v>11572</v>
      </c>
      <c r="G3708" s="107" t="s">
        <v>11028</v>
      </c>
      <c r="H3708" s="107" t="s">
        <v>9536</v>
      </c>
      <c r="I3708" s="107" t="s">
        <v>11023</v>
      </c>
    </row>
    <row r="3709" spans="1:9" x14ac:dyDescent="0.2">
      <c r="A3709" s="107" t="s">
        <v>10492</v>
      </c>
      <c r="D3709" s="107" t="s">
        <v>9544</v>
      </c>
      <c r="E3709" s="107">
        <f t="shared" si="57"/>
        <v>30115801</v>
      </c>
      <c r="F3709" s="107" t="s">
        <v>11572</v>
      </c>
      <c r="G3709" s="107" t="s">
        <v>11028</v>
      </c>
      <c r="H3709" s="107" t="s">
        <v>9545</v>
      </c>
      <c r="I3709" s="107" t="s">
        <v>14417</v>
      </c>
    </row>
    <row r="3710" spans="1:9" x14ac:dyDescent="0.2">
      <c r="A3710" s="107" t="s">
        <v>10492</v>
      </c>
      <c r="D3710" s="107" t="s">
        <v>9546</v>
      </c>
      <c r="E3710" s="107">
        <f t="shared" si="57"/>
        <v>30115802</v>
      </c>
      <c r="F3710" s="107" t="s">
        <v>11572</v>
      </c>
      <c r="G3710" s="107" t="s">
        <v>11028</v>
      </c>
      <c r="H3710" s="107" t="s">
        <v>9545</v>
      </c>
      <c r="I3710" s="107" t="s">
        <v>9547</v>
      </c>
    </row>
    <row r="3711" spans="1:9" x14ac:dyDescent="0.2">
      <c r="A3711" s="107" t="s">
        <v>10492</v>
      </c>
      <c r="D3711" s="107" t="s">
        <v>9548</v>
      </c>
      <c r="E3711" s="107">
        <f t="shared" si="57"/>
        <v>30115803</v>
      </c>
      <c r="F3711" s="107" t="s">
        <v>11572</v>
      </c>
      <c r="G3711" s="107" t="s">
        <v>11028</v>
      </c>
      <c r="H3711" s="107" t="s">
        <v>9545</v>
      </c>
      <c r="I3711" s="107" t="s">
        <v>9549</v>
      </c>
    </row>
    <row r="3712" spans="1:9" x14ac:dyDescent="0.2">
      <c r="A3712" s="107" t="s">
        <v>10492</v>
      </c>
      <c r="D3712" s="107" t="s">
        <v>9550</v>
      </c>
      <c r="E3712" s="107">
        <f t="shared" si="57"/>
        <v>30115821</v>
      </c>
      <c r="F3712" s="107" t="s">
        <v>11572</v>
      </c>
      <c r="G3712" s="107" t="s">
        <v>11028</v>
      </c>
      <c r="H3712" s="107" t="s">
        <v>9545</v>
      </c>
      <c r="I3712" s="107" t="s">
        <v>9551</v>
      </c>
    </row>
    <row r="3713" spans="1:9" x14ac:dyDescent="0.2">
      <c r="A3713" s="107" t="s">
        <v>10492</v>
      </c>
      <c r="D3713" s="107" t="s">
        <v>9552</v>
      </c>
      <c r="E3713" s="107">
        <f t="shared" si="57"/>
        <v>30115822</v>
      </c>
      <c r="F3713" s="107" t="s">
        <v>11572</v>
      </c>
      <c r="G3713" s="107" t="s">
        <v>11028</v>
      </c>
      <c r="H3713" s="107" t="s">
        <v>9545</v>
      </c>
      <c r="I3713" s="107" t="s">
        <v>9553</v>
      </c>
    </row>
    <row r="3714" spans="1:9" x14ac:dyDescent="0.2">
      <c r="A3714" s="107" t="s">
        <v>10492</v>
      </c>
      <c r="D3714" s="107" t="s">
        <v>9554</v>
      </c>
      <c r="E3714" s="107">
        <f t="shared" ref="E3714:E3777" si="58">VALUE(D3714)</f>
        <v>30115880</v>
      </c>
      <c r="F3714" s="107" t="s">
        <v>11572</v>
      </c>
      <c r="G3714" s="107" t="s">
        <v>11028</v>
      </c>
      <c r="H3714" s="107" t="s">
        <v>9545</v>
      </c>
      <c r="I3714" s="107" t="s">
        <v>11023</v>
      </c>
    </row>
    <row r="3715" spans="1:9" x14ac:dyDescent="0.2">
      <c r="A3715" s="107" t="s">
        <v>10492</v>
      </c>
      <c r="D3715" s="107" t="s">
        <v>9555</v>
      </c>
      <c r="E3715" s="107">
        <f t="shared" si="58"/>
        <v>30116701</v>
      </c>
      <c r="F3715" s="107" t="s">
        <v>11572</v>
      </c>
      <c r="G3715" s="107" t="s">
        <v>11028</v>
      </c>
      <c r="H3715" s="107" t="s">
        <v>9556</v>
      </c>
      <c r="I3715" s="107" t="s">
        <v>14417</v>
      </c>
    </row>
    <row r="3716" spans="1:9" x14ac:dyDescent="0.2">
      <c r="A3716" s="107" t="s">
        <v>10492</v>
      </c>
      <c r="D3716" s="107" t="s">
        <v>9557</v>
      </c>
      <c r="E3716" s="107">
        <f t="shared" si="58"/>
        <v>30116702</v>
      </c>
      <c r="F3716" s="107" t="s">
        <v>11572</v>
      </c>
      <c r="G3716" s="107" t="s">
        <v>11028</v>
      </c>
      <c r="H3716" s="107" t="s">
        <v>9556</v>
      </c>
      <c r="I3716" s="107" t="s">
        <v>9558</v>
      </c>
    </row>
    <row r="3717" spans="1:9" x14ac:dyDescent="0.2">
      <c r="A3717" s="107" t="s">
        <v>10492</v>
      </c>
      <c r="D3717" s="107" t="s">
        <v>9559</v>
      </c>
      <c r="E3717" s="107">
        <f t="shared" si="58"/>
        <v>30116703</v>
      </c>
      <c r="F3717" s="107" t="s">
        <v>11572</v>
      </c>
      <c r="G3717" s="107" t="s">
        <v>11028</v>
      </c>
      <c r="H3717" s="107" t="s">
        <v>9556</v>
      </c>
      <c r="I3717" s="107" t="s">
        <v>9560</v>
      </c>
    </row>
    <row r="3718" spans="1:9" x14ac:dyDescent="0.2">
      <c r="A3718" s="107" t="s">
        <v>10492</v>
      </c>
      <c r="D3718" s="107" t="s">
        <v>9561</v>
      </c>
      <c r="E3718" s="107">
        <f t="shared" si="58"/>
        <v>30116704</v>
      </c>
      <c r="F3718" s="107" t="s">
        <v>11572</v>
      </c>
      <c r="G3718" s="107" t="s">
        <v>11028</v>
      </c>
      <c r="H3718" s="107" t="s">
        <v>9556</v>
      </c>
      <c r="I3718" s="107" t="s">
        <v>9562</v>
      </c>
    </row>
    <row r="3719" spans="1:9" x14ac:dyDescent="0.2">
      <c r="A3719" s="107" t="s">
        <v>10492</v>
      </c>
      <c r="D3719" s="107" t="s">
        <v>9563</v>
      </c>
      <c r="E3719" s="107">
        <f t="shared" si="58"/>
        <v>30116780</v>
      </c>
      <c r="F3719" s="107" t="s">
        <v>11572</v>
      </c>
      <c r="G3719" s="107" t="s">
        <v>11028</v>
      </c>
      <c r="H3719" s="107" t="s">
        <v>9556</v>
      </c>
      <c r="I3719" s="107" t="s">
        <v>11023</v>
      </c>
    </row>
    <row r="3720" spans="1:9" x14ac:dyDescent="0.2">
      <c r="A3720" s="107" t="s">
        <v>10492</v>
      </c>
      <c r="D3720" s="107" t="s">
        <v>9564</v>
      </c>
      <c r="E3720" s="107">
        <f t="shared" si="58"/>
        <v>30116799</v>
      </c>
      <c r="F3720" s="107" t="s">
        <v>11572</v>
      </c>
      <c r="G3720" s="107" t="s">
        <v>11028</v>
      </c>
      <c r="H3720" s="107" t="s">
        <v>9556</v>
      </c>
      <c r="I3720" s="107" t="s">
        <v>7791</v>
      </c>
    </row>
    <row r="3721" spans="1:9" x14ac:dyDescent="0.2">
      <c r="A3721" s="107" t="s">
        <v>10492</v>
      </c>
      <c r="D3721" s="107" t="s">
        <v>9565</v>
      </c>
      <c r="E3721" s="107">
        <f t="shared" si="58"/>
        <v>30116901</v>
      </c>
      <c r="F3721" s="107" t="s">
        <v>11572</v>
      </c>
      <c r="G3721" s="107" t="s">
        <v>11028</v>
      </c>
      <c r="H3721" s="107" t="s">
        <v>9566</v>
      </c>
      <c r="I3721" s="107" t="s">
        <v>14417</v>
      </c>
    </row>
    <row r="3722" spans="1:9" x14ac:dyDescent="0.2">
      <c r="A3722" s="107" t="s">
        <v>10492</v>
      </c>
      <c r="D3722" s="107" t="s">
        <v>9567</v>
      </c>
      <c r="E3722" s="107">
        <f t="shared" si="58"/>
        <v>30116902</v>
      </c>
      <c r="F3722" s="107" t="s">
        <v>11572</v>
      </c>
      <c r="G3722" s="107" t="s">
        <v>11028</v>
      </c>
      <c r="H3722" s="107" t="s">
        <v>9566</v>
      </c>
      <c r="I3722" s="107" t="s">
        <v>9568</v>
      </c>
    </row>
    <row r="3723" spans="1:9" x14ac:dyDescent="0.2">
      <c r="A3723" s="107" t="s">
        <v>10492</v>
      </c>
      <c r="D3723" s="107" t="s">
        <v>9569</v>
      </c>
      <c r="E3723" s="107">
        <f t="shared" si="58"/>
        <v>30116903</v>
      </c>
      <c r="F3723" s="107" t="s">
        <v>11572</v>
      </c>
      <c r="G3723" s="107" t="s">
        <v>11028</v>
      </c>
      <c r="H3723" s="107" t="s">
        <v>9566</v>
      </c>
      <c r="I3723" s="107" t="s">
        <v>9570</v>
      </c>
    </row>
    <row r="3724" spans="1:9" x14ac:dyDescent="0.2">
      <c r="A3724" s="107" t="s">
        <v>10492</v>
      </c>
      <c r="D3724" s="107" t="s">
        <v>9571</v>
      </c>
      <c r="E3724" s="107">
        <f t="shared" si="58"/>
        <v>30116904</v>
      </c>
      <c r="F3724" s="107" t="s">
        <v>11572</v>
      </c>
      <c r="G3724" s="107" t="s">
        <v>11028</v>
      </c>
      <c r="H3724" s="107" t="s">
        <v>9566</v>
      </c>
      <c r="I3724" s="107" t="s">
        <v>12486</v>
      </c>
    </row>
    <row r="3725" spans="1:9" x14ac:dyDescent="0.2">
      <c r="A3725" s="107" t="s">
        <v>10492</v>
      </c>
      <c r="D3725" s="107" t="s">
        <v>12487</v>
      </c>
      <c r="E3725" s="107">
        <f t="shared" si="58"/>
        <v>30116905</v>
      </c>
      <c r="F3725" s="107" t="s">
        <v>11572</v>
      </c>
      <c r="G3725" s="107" t="s">
        <v>11028</v>
      </c>
      <c r="H3725" s="107" t="s">
        <v>9566</v>
      </c>
      <c r="I3725" s="107" t="s">
        <v>6691</v>
      </c>
    </row>
    <row r="3726" spans="1:9" x14ac:dyDescent="0.2">
      <c r="A3726" s="107" t="s">
        <v>10492</v>
      </c>
      <c r="D3726" s="107" t="s">
        <v>6692</v>
      </c>
      <c r="E3726" s="107">
        <f t="shared" si="58"/>
        <v>30116906</v>
      </c>
      <c r="F3726" s="107" t="s">
        <v>11572</v>
      </c>
      <c r="G3726" s="107" t="s">
        <v>11028</v>
      </c>
      <c r="H3726" s="107" t="s">
        <v>9566</v>
      </c>
      <c r="I3726" s="107" t="s">
        <v>6693</v>
      </c>
    </row>
    <row r="3727" spans="1:9" x14ac:dyDescent="0.2">
      <c r="A3727" s="107" t="s">
        <v>10492</v>
      </c>
      <c r="D3727" s="107" t="s">
        <v>6694</v>
      </c>
      <c r="E3727" s="107">
        <f t="shared" si="58"/>
        <v>30116980</v>
      </c>
      <c r="F3727" s="107" t="s">
        <v>11572</v>
      </c>
      <c r="G3727" s="107" t="s">
        <v>11028</v>
      </c>
      <c r="H3727" s="107" t="s">
        <v>9566</v>
      </c>
      <c r="I3727" s="107" t="s">
        <v>11023</v>
      </c>
    </row>
    <row r="3728" spans="1:9" x14ac:dyDescent="0.2">
      <c r="A3728" s="107" t="s">
        <v>10492</v>
      </c>
      <c r="D3728" s="107" t="s">
        <v>6695</v>
      </c>
      <c r="E3728" s="107">
        <f t="shared" si="58"/>
        <v>30117401</v>
      </c>
      <c r="F3728" s="107" t="s">
        <v>11572</v>
      </c>
      <c r="G3728" s="107" t="s">
        <v>11028</v>
      </c>
      <c r="H3728" s="107" t="s">
        <v>6696</v>
      </c>
      <c r="I3728" s="107" t="s">
        <v>14417</v>
      </c>
    </row>
    <row r="3729" spans="1:12" x14ac:dyDescent="0.2">
      <c r="A3729" s="107" t="s">
        <v>10492</v>
      </c>
      <c r="D3729" s="107" t="s">
        <v>6697</v>
      </c>
      <c r="E3729" s="107">
        <f t="shared" si="58"/>
        <v>30117402</v>
      </c>
      <c r="F3729" s="107" t="s">
        <v>11572</v>
      </c>
      <c r="G3729" s="107" t="s">
        <v>11028</v>
      </c>
      <c r="H3729" s="107" t="s">
        <v>6696</v>
      </c>
      <c r="I3729" s="107" t="s">
        <v>6698</v>
      </c>
    </row>
    <row r="3730" spans="1:12" x14ac:dyDescent="0.2">
      <c r="A3730" s="107" t="s">
        <v>10492</v>
      </c>
      <c r="D3730" s="107" t="s">
        <v>6699</v>
      </c>
      <c r="E3730" s="107">
        <f t="shared" si="58"/>
        <v>30117410</v>
      </c>
      <c r="F3730" s="107" t="s">
        <v>11572</v>
      </c>
      <c r="G3730" s="107" t="s">
        <v>11028</v>
      </c>
      <c r="H3730" s="107" t="s">
        <v>6696</v>
      </c>
      <c r="I3730" s="107" t="s">
        <v>6700</v>
      </c>
    </row>
    <row r="3731" spans="1:12" x14ac:dyDescent="0.2">
      <c r="A3731" s="107" t="s">
        <v>10492</v>
      </c>
      <c r="D3731" s="107" t="s">
        <v>6701</v>
      </c>
      <c r="E3731" s="107">
        <f t="shared" si="58"/>
        <v>30117411</v>
      </c>
      <c r="F3731" s="107" t="s">
        <v>11572</v>
      </c>
      <c r="G3731" s="107" t="s">
        <v>11028</v>
      </c>
      <c r="H3731" s="107" t="s">
        <v>6696</v>
      </c>
      <c r="I3731" s="107" t="s">
        <v>6702</v>
      </c>
    </row>
    <row r="3732" spans="1:12" x14ac:dyDescent="0.2">
      <c r="A3732" s="107" t="s">
        <v>10492</v>
      </c>
      <c r="D3732" s="107" t="s">
        <v>6703</v>
      </c>
      <c r="E3732" s="107">
        <f t="shared" si="58"/>
        <v>30117421</v>
      </c>
      <c r="F3732" s="107" t="s">
        <v>11572</v>
      </c>
      <c r="G3732" s="107" t="s">
        <v>11028</v>
      </c>
      <c r="H3732" s="107" t="s">
        <v>6696</v>
      </c>
      <c r="I3732" s="107" t="s">
        <v>6704</v>
      </c>
    </row>
    <row r="3733" spans="1:12" x14ac:dyDescent="0.2">
      <c r="A3733" s="107" t="s">
        <v>10492</v>
      </c>
      <c r="D3733" s="107" t="s">
        <v>6705</v>
      </c>
      <c r="E3733" s="107">
        <f t="shared" si="58"/>
        <v>30117480</v>
      </c>
      <c r="F3733" s="107" t="s">
        <v>11572</v>
      </c>
      <c r="G3733" s="107" t="s">
        <v>11028</v>
      </c>
      <c r="H3733" s="107" t="s">
        <v>6696</v>
      </c>
      <c r="I3733" s="107" t="s">
        <v>11023</v>
      </c>
    </row>
    <row r="3734" spans="1:12" x14ac:dyDescent="0.2">
      <c r="A3734" s="107" t="s">
        <v>10492</v>
      </c>
      <c r="D3734" s="107" t="s">
        <v>6706</v>
      </c>
      <c r="E3734" s="107">
        <f t="shared" si="58"/>
        <v>30117601</v>
      </c>
      <c r="F3734" s="107" t="s">
        <v>11572</v>
      </c>
      <c r="G3734" s="107" t="s">
        <v>11028</v>
      </c>
      <c r="H3734" s="107" t="s">
        <v>6707</v>
      </c>
      <c r="I3734" s="107" t="s">
        <v>14417</v>
      </c>
      <c r="K3734" s="109"/>
      <c r="L3734" s="107"/>
    </row>
    <row r="3735" spans="1:12" x14ac:dyDescent="0.2">
      <c r="A3735" s="107" t="s">
        <v>10492</v>
      </c>
      <c r="D3735" s="107" t="s">
        <v>6708</v>
      </c>
      <c r="E3735" s="107">
        <f t="shared" si="58"/>
        <v>30117610</v>
      </c>
      <c r="F3735" s="107" t="s">
        <v>11572</v>
      </c>
      <c r="G3735" s="107" t="s">
        <v>11028</v>
      </c>
      <c r="H3735" s="107" t="s">
        <v>6707</v>
      </c>
      <c r="I3735" s="107" t="s">
        <v>6709</v>
      </c>
      <c r="K3735" s="109"/>
      <c r="L3735" s="107"/>
    </row>
    <row r="3736" spans="1:12" x14ac:dyDescent="0.2">
      <c r="A3736" s="107" t="s">
        <v>10492</v>
      </c>
      <c r="D3736" s="107" t="s">
        <v>6710</v>
      </c>
      <c r="E3736" s="107">
        <f t="shared" si="58"/>
        <v>30117611</v>
      </c>
      <c r="F3736" s="107" t="s">
        <v>11572</v>
      </c>
      <c r="G3736" s="107" t="s">
        <v>11028</v>
      </c>
      <c r="H3736" s="107" t="s">
        <v>6707</v>
      </c>
      <c r="I3736" s="107" t="s">
        <v>6711</v>
      </c>
      <c r="K3736" s="109"/>
      <c r="L3736" s="107"/>
    </row>
    <row r="3737" spans="1:12" x14ac:dyDescent="0.2">
      <c r="A3737" s="107" t="s">
        <v>10492</v>
      </c>
      <c r="D3737" s="107" t="s">
        <v>6712</v>
      </c>
      <c r="E3737" s="107">
        <f t="shared" si="58"/>
        <v>30117612</v>
      </c>
      <c r="F3737" s="107" t="s">
        <v>11572</v>
      </c>
      <c r="G3737" s="107" t="s">
        <v>11028</v>
      </c>
      <c r="H3737" s="107" t="s">
        <v>6707</v>
      </c>
      <c r="I3737" s="107" t="s">
        <v>6713</v>
      </c>
      <c r="K3737" s="109"/>
      <c r="L3737" s="107"/>
    </row>
    <row r="3738" spans="1:12" x14ac:dyDescent="0.2">
      <c r="A3738" s="107" t="s">
        <v>10492</v>
      </c>
      <c r="D3738" s="107" t="s">
        <v>6714</v>
      </c>
      <c r="E3738" s="107">
        <f t="shared" si="58"/>
        <v>30117613</v>
      </c>
      <c r="F3738" s="107" t="s">
        <v>11572</v>
      </c>
      <c r="G3738" s="107" t="s">
        <v>11028</v>
      </c>
      <c r="H3738" s="107" t="s">
        <v>6707</v>
      </c>
      <c r="I3738" s="107" t="s">
        <v>14613</v>
      </c>
      <c r="K3738" s="109"/>
      <c r="L3738" s="107"/>
    </row>
    <row r="3739" spans="1:12" x14ac:dyDescent="0.2">
      <c r="A3739" s="107" t="s">
        <v>10492</v>
      </c>
      <c r="D3739" s="107" t="s">
        <v>6715</v>
      </c>
      <c r="E3739" s="107">
        <f t="shared" si="58"/>
        <v>30117614</v>
      </c>
      <c r="F3739" s="107" t="s">
        <v>11572</v>
      </c>
      <c r="G3739" s="107" t="s">
        <v>11028</v>
      </c>
      <c r="H3739" s="107" t="s">
        <v>6707</v>
      </c>
      <c r="I3739" s="107" t="s">
        <v>6716</v>
      </c>
      <c r="K3739" s="109"/>
      <c r="L3739" s="107"/>
    </row>
    <row r="3740" spans="1:12" x14ac:dyDescent="0.2">
      <c r="A3740" s="107" t="s">
        <v>10492</v>
      </c>
      <c r="D3740" s="107" t="s">
        <v>9572</v>
      </c>
      <c r="E3740" s="107">
        <f t="shared" si="58"/>
        <v>30117615</v>
      </c>
      <c r="F3740" s="107" t="s">
        <v>11572</v>
      </c>
      <c r="G3740" s="107" t="s">
        <v>11028</v>
      </c>
      <c r="H3740" s="107" t="s">
        <v>6707</v>
      </c>
      <c r="I3740" s="107" t="s">
        <v>9573</v>
      </c>
      <c r="K3740" s="109"/>
      <c r="L3740" s="107"/>
    </row>
    <row r="3741" spans="1:12" x14ac:dyDescent="0.2">
      <c r="A3741" s="107" t="s">
        <v>10492</v>
      </c>
      <c r="D3741" s="107" t="s">
        <v>9574</v>
      </c>
      <c r="E3741" s="107">
        <f t="shared" si="58"/>
        <v>30117616</v>
      </c>
      <c r="F3741" s="107" t="s">
        <v>11572</v>
      </c>
      <c r="G3741" s="107" t="s">
        <v>11028</v>
      </c>
      <c r="H3741" s="107" t="s">
        <v>6707</v>
      </c>
      <c r="I3741" s="107" t="s">
        <v>9575</v>
      </c>
      <c r="K3741" s="109"/>
      <c r="L3741" s="107"/>
    </row>
    <row r="3742" spans="1:12" x14ac:dyDescent="0.2">
      <c r="A3742" s="107" t="s">
        <v>10492</v>
      </c>
      <c r="D3742" s="107" t="s">
        <v>9576</v>
      </c>
      <c r="E3742" s="107">
        <f t="shared" si="58"/>
        <v>30117617</v>
      </c>
      <c r="F3742" s="107" t="s">
        <v>11572</v>
      </c>
      <c r="G3742" s="107" t="s">
        <v>11028</v>
      </c>
      <c r="H3742" s="107" t="s">
        <v>6707</v>
      </c>
      <c r="I3742" s="107" t="s">
        <v>9577</v>
      </c>
      <c r="K3742" s="109"/>
      <c r="L3742" s="107"/>
    </row>
    <row r="3743" spans="1:12" x14ac:dyDescent="0.2">
      <c r="A3743" s="107" t="s">
        <v>10492</v>
      </c>
      <c r="D3743" s="107" t="s">
        <v>9578</v>
      </c>
      <c r="E3743" s="107">
        <f t="shared" si="58"/>
        <v>30117618</v>
      </c>
      <c r="F3743" s="107" t="s">
        <v>11572</v>
      </c>
      <c r="G3743" s="107" t="s">
        <v>11028</v>
      </c>
      <c r="H3743" s="107" t="s">
        <v>6707</v>
      </c>
      <c r="I3743" s="107" t="s">
        <v>16656</v>
      </c>
      <c r="K3743" s="109"/>
      <c r="L3743" s="107"/>
    </row>
    <row r="3744" spans="1:12" x14ac:dyDescent="0.2">
      <c r="A3744" s="107" t="s">
        <v>10492</v>
      </c>
      <c r="D3744" s="107" t="s">
        <v>9579</v>
      </c>
      <c r="E3744" s="107">
        <f t="shared" si="58"/>
        <v>30117630</v>
      </c>
      <c r="F3744" s="107" t="s">
        <v>11572</v>
      </c>
      <c r="G3744" s="107" t="s">
        <v>11028</v>
      </c>
      <c r="H3744" s="107" t="s">
        <v>6707</v>
      </c>
      <c r="I3744" s="107" t="s">
        <v>9580</v>
      </c>
      <c r="K3744" s="109"/>
      <c r="L3744" s="107"/>
    </row>
    <row r="3745" spans="1:12" x14ac:dyDescent="0.2">
      <c r="A3745" s="107" t="s">
        <v>10492</v>
      </c>
      <c r="D3745" s="107" t="s">
        <v>12522</v>
      </c>
      <c r="E3745" s="107">
        <f t="shared" si="58"/>
        <v>30117631</v>
      </c>
      <c r="F3745" s="107" t="s">
        <v>11572</v>
      </c>
      <c r="G3745" s="107" t="s">
        <v>11028</v>
      </c>
      <c r="H3745" s="107" t="s">
        <v>6707</v>
      </c>
      <c r="I3745" s="107" t="s">
        <v>12523</v>
      </c>
      <c r="K3745" s="109"/>
      <c r="L3745" s="107"/>
    </row>
    <row r="3746" spans="1:12" x14ac:dyDescent="0.2">
      <c r="A3746" s="107" t="s">
        <v>10492</v>
      </c>
      <c r="D3746" s="107" t="s">
        <v>12524</v>
      </c>
      <c r="E3746" s="107">
        <f t="shared" si="58"/>
        <v>30117632</v>
      </c>
      <c r="F3746" s="107" t="s">
        <v>11572</v>
      </c>
      <c r="G3746" s="107" t="s">
        <v>11028</v>
      </c>
      <c r="H3746" s="107" t="s">
        <v>6707</v>
      </c>
      <c r="I3746" s="107" t="s">
        <v>14613</v>
      </c>
      <c r="K3746" s="109"/>
      <c r="L3746" s="107"/>
    </row>
    <row r="3747" spans="1:12" x14ac:dyDescent="0.2">
      <c r="A3747" s="107" t="s">
        <v>10492</v>
      </c>
      <c r="D3747" s="107" t="s">
        <v>12525</v>
      </c>
      <c r="E3747" s="107">
        <f t="shared" si="58"/>
        <v>30117633</v>
      </c>
      <c r="F3747" s="107" t="s">
        <v>11572</v>
      </c>
      <c r="G3747" s="107" t="s">
        <v>11028</v>
      </c>
      <c r="H3747" s="107" t="s">
        <v>6707</v>
      </c>
      <c r="I3747" s="107" t="s">
        <v>12526</v>
      </c>
      <c r="K3747" s="109"/>
      <c r="L3747" s="107"/>
    </row>
    <row r="3748" spans="1:12" x14ac:dyDescent="0.2">
      <c r="A3748" s="107" t="s">
        <v>10492</v>
      </c>
      <c r="D3748" s="107" t="s">
        <v>12527</v>
      </c>
      <c r="E3748" s="107">
        <f t="shared" si="58"/>
        <v>30117634</v>
      </c>
      <c r="F3748" s="107" t="s">
        <v>11572</v>
      </c>
      <c r="G3748" s="107" t="s">
        <v>11028</v>
      </c>
      <c r="H3748" s="107" t="s">
        <v>6707</v>
      </c>
      <c r="I3748" s="107" t="s">
        <v>9577</v>
      </c>
      <c r="K3748" s="109"/>
      <c r="L3748" s="107"/>
    </row>
    <row r="3749" spans="1:12" x14ac:dyDescent="0.2">
      <c r="A3749" s="107" t="s">
        <v>10492</v>
      </c>
      <c r="D3749" s="107" t="s">
        <v>12528</v>
      </c>
      <c r="E3749" s="107">
        <f t="shared" si="58"/>
        <v>30117680</v>
      </c>
      <c r="F3749" s="107" t="s">
        <v>11572</v>
      </c>
      <c r="G3749" s="107" t="s">
        <v>11028</v>
      </c>
      <c r="H3749" s="107" t="s">
        <v>6707</v>
      </c>
      <c r="I3749" s="107" t="s">
        <v>11023</v>
      </c>
    </row>
    <row r="3750" spans="1:12" x14ac:dyDescent="0.2">
      <c r="A3750" s="107" t="s">
        <v>10492</v>
      </c>
      <c r="D3750" s="107" t="s">
        <v>12529</v>
      </c>
      <c r="E3750" s="107">
        <f t="shared" si="58"/>
        <v>30118101</v>
      </c>
      <c r="F3750" s="107" t="s">
        <v>11572</v>
      </c>
      <c r="G3750" s="107" t="s">
        <v>11028</v>
      </c>
      <c r="H3750" s="107" t="s">
        <v>12530</v>
      </c>
      <c r="I3750" s="107" t="s">
        <v>14417</v>
      </c>
    </row>
    <row r="3751" spans="1:12" x14ac:dyDescent="0.2">
      <c r="A3751" s="107" t="s">
        <v>10492</v>
      </c>
      <c r="D3751" s="107" t="s">
        <v>12531</v>
      </c>
      <c r="E3751" s="107">
        <f t="shared" si="58"/>
        <v>30118102</v>
      </c>
      <c r="F3751" s="107" t="s">
        <v>11572</v>
      </c>
      <c r="G3751" s="107" t="s">
        <v>11028</v>
      </c>
      <c r="H3751" s="107" t="s">
        <v>12530</v>
      </c>
      <c r="I3751" s="107" t="s">
        <v>12532</v>
      </c>
    </row>
    <row r="3752" spans="1:12" x14ac:dyDescent="0.2">
      <c r="A3752" s="107" t="s">
        <v>10492</v>
      </c>
      <c r="D3752" s="107" t="s">
        <v>12533</v>
      </c>
      <c r="E3752" s="107">
        <f t="shared" si="58"/>
        <v>30118103</v>
      </c>
      <c r="F3752" s="107" t="s">
        <v>11572</v>
      </c>
      <c r="G3752" s="107" t="s">
        <v>11028</v>
      </c>
      <c r="H3752" s="107" t="s">
        <v>12530</v>
      </c>
      <c r="I3752" s="107" t="s">
        <v>12022</v>
      </c>
    </row>
    <row r="3753" spans="1:12" x14ac:dyDescent="0.2">
      <c r="A3753" s="107" t="s">
        <v>10492</v>
      </c>
      <c r="D3753" s="107" t="s">
        <v>12534</v>
      </c>
      <c r="E3753" s="107">
        <f t="shared" si="58"/>
        <v>30118104</v>
      </c>
      <c r="F3753" s="107" t="s">
        <v>11572</v>
      </c>
      <c r="G3753" s="107" t="s">
        <v>11028</v>
      </c>
      <c r="H3753" s="107" t="s">
        <v>12530</v>
      </c>
      <c r="I3753" s="107" t="s">
        <v>12535</v>
      </c>
    </row>
    <row r="3754" spans="1:12" x14ac:dyDescent="0.2">
      <c r="A3754" s="107" t="s">
        <v>10492</v>
      </c>
      <c r="D3754" s="107" t="s">
        <v>12536</v>
      </c>
      <c r="E3754" s="107">
        <f t="shared" si="58"/>
        <v>30118105</v>
      </c>
      <c r="F3754" s="107" t="s">
        <v>11572</v>
      </c>
      <c r="G3754" s="107" t="s">
        <v>11028</v>
      </c>
      <c r="H3754" s="107" t="s">
        <v>12530</v>
      </c>
      <c r="I3754" s="107" t="s">
        <v>12537</v>
      </c>
    </row>
    <row r="3755" spans="1:12" x14ac:dyDescent="0.2">
      <c r="A3755" s="107" t="s">
        <v>10492</v>
      </c>
      <c r="D3755" s="107" t="s">
        <v>12538</v>
      </c>
      <c r="E3755" s="107">
        <f t="shared" si="58"/>
        <v>30118106</v>
      </c>
      <c r="F3755" s="107" t="s">
        <v>11572</v>
      </c>
      <c r="G3755" s="107" t="s">
        <v>11028</v>
      </c>
      <c r="H3755" s="107" t="s">
        <v>12530</v>
      </c>
      <c r="I3755" s="107" t="s">
        <v>12539</v>
      </c>
    </row>
    <row r="3756" spans="1:12" x14ac:dyDescent="0.2">
      <c r="A3756" s="107" t="s">
        <v>10492</v>
      </c>
      <c r="D3756" s="107" t="s">
        <v>12540</v>
      </c>
      <c r="E3756" s="107">
        <f t="shared" si="58"/>
        <v>30118107</v>
      </c>
      <c r="F3756" s="107" t="s">
        <v>11572</v>
      </c>
      <c r="G3756" s="107" t="s">
        <v>11028</v>
      </c>
      <c r="H3756" s="107" t="s">
        <v>12530</v>
      </c>
      <c r="I3756" s="107" t="s">
        <v>12541</v>
      </c>
    </row>
    <row r="3757" spans="1:12" x14ac:dyDescent="0.2">
      <c r="A3757" s="107" t="s">
        <v>10492</v>
      </c>
      <c r="D3757" s="107" t="s">
        <v>12542</v>
      </c>
      <c r="E3757" s="107">
        <f t="shared" si="58"/>
        <v>30118108</v>
      </c>
      <c r="F3757" s="107" t="s">
        <v>11572</v>
      </c>
      <c r="G3757" s="107" t="s">
        <v>11028</v>
      </c>
      <c r="H3757" s="107" t="s">
        <v>12530</v>
      </c>
      <c r="I3757" s="107" t="s">
        <v>12543</v>
      </c>
    </row>
    <row r="3758" spans="1:12" x14ac:dyDescent="0.2">
      <c r="A3758" s="107" t="s">
        <v>10492</v>
      </c>
      <c r="D3758" s="107" t="s">
        <v>12544</v>
      </c>
      <c r="E3758" s="107">
        <f t="shared" si="58"/>
        <v>30118109</v>
      </c>
      <c r="F3758" s="107" t="s">
        <v>11572</v>
      </c>
      <c r="G3758" s="107" t="s">
        <v>11028</v>
      </c>
      <c r="H3758" s="107" t="s">
        <v>12530</v>
      </c>
      <c r="I3758" s="107" t="s">
        <v>12545</v>
      </c>
    </row>
    <row r="3759" spans="1:12" x14ac:dyDescent="0.2">
      <c r="A3759" s="107" t="s">
        <v>10492</v>
      </c>
      <c r="D3759" s="107" t="s">
        <v>12546</v>
      </c>
      <c r="E3759" s="107">
        <f t="shared" si="58"/>
        <v>30118110</v>
      </c>
      <c r="F3759" s="107" t="s">
        <v>11572</v>
      </c>
      <c r="G3759" s="107" t="s">
        <v>11028</v>
      </c>
      <c r="H3759" s="107" t="s">
        <v>12530</v>
      </c>
      <c r="I3759" s="107" t="s">
        <v>15513</v>
      </c>
    </row>
    <row r="3760" spans="1:12" x14ac:dyDescent="0.2">
      <c r="A3760" s="107" t="s">
        <v>10492</v>
      </c>
      <c r="D3760" s="107" t="s">
        <v>15514</v>
      </c>
      <c r="E3760" s="107">
        <f t="shared" si="58"/>
        <v>30118180</v>
      </c>
      <c r="F3760" s="107" t="s">
        <v>11572</v>
      </c>
      <c r="G3760" s="107" t="s">
        <v>11028</v>
      </c>
      <c r="H3760" s="107" t="s">
        <v>12530</v>
      </c>
      <c r="I3760" s="107" t="s">
        <v>11023</v>
      </c>
    </row>
    <row r="3761" spans="1:9" x14ac:dyDescent="0.2">
      <c r="A3761" s="107" t="s">
        <v>10492</v>
      </c>
      <c r="D3761" s="107" t="s">
        <v>15515</v>
      </c>
      <c r="E3761" s="107">
        <f t="shared" si="58"/>
        <v>30119001</v>
      </c>
      <c r="F3761" s="107" t="s">
        <v>11572</v>
      </c>
      <c r="G3761" s="107" t="s">
        <v>11028</v>
      </c>
      <c r="H3761" s="107" t="s">
        <v>15516</v>
      </c>
      <c r="I3761" s="107" t="s">
        <v>14417</v>
      </c>
    </row>
    <row r="3762" spans="1:9" x14ac:dyDescent="0.2">
      <c r="A3762" s="107" t="s">
        <v>10492</v>
      </c>
      <c r="D3762" s="107" t="s">
        <v>15517</v>
      </c>
      <c r="E3762" s="107">
        <f t="shared" si="58"/>
        <v>30119002</v>
      </c>
      <c r="F3762" s="107" t="s">
        <v>11572</v>
      </c>
      <c r="G3762" s="107" t="s">
        <v>11028</v>
      </c>
      <c r="H3762" s="107" t="s">
        <v>15516</v>
      </c>
      <c r="I3762" s="107" t="s">
        <v>15518</v>
      </c>
    </row>
    <row r="3763" spans="1:9" x14ac:dyDescent="0.2">
      <c r="A3763" s="107" t="s">
        <v>10492</v>
      </c>
      <c r="D3763" s="107" t="s">
        <v>15519</v>
      </c>
      <c r="E3763" s="107">
        <f t="shared" si="58"/>
        <v>30119003</v>
      </c>
      <c r="F3763" s="107" t="s">
        <v>11572</v>
      </c>
      <c r="G3763" s="107" t="s">
        <v>11028</v>
      </c>
      <c r="H3763" s="107" t="s">
        <v>15516</v>
      </c>
      <c r="I3763" s="107" t="s">
        <v>15520</v>
      </c>
    </row>
    <row r="3764" spans="1:9" x14ac:dyDescent="0.2">
      <c r="A3764" s="107" t="s">
        <v>10492</v>
      </c>
      <c r="D3764" s="107" t="s">
        <v>15521</v>
      </c>
      <c r="E3764" s="107">
        <f t="shared" si="58"/>
        <v>30119004</v>
      </c>
      <c r="F3764" s="107" t="s">
        <v>11572</v>
      </c>
      <c r="G3764" s="107" t="s">
        <v>11028</v>
      </c>
      <c r="H3764" s="107" t="s">
        <v>15516</v>
      </c>
      <c r="I3764" s="107" t="s">
        <v>15522</v>
      </c>
    </row>
    <row r="3765" spans="1:9" x14ac:dyDescent="0.2">
      <c r="A3765" s="107" t="s">
        <v>10492</v>
      </c>
      <c r="D3765" s="107" t="s">
        <v>15523</v>
      </c>
      <c r="E3765" s="107">
        <f t="shared" si="58"/>
        <v>30119010</v>
      </c>
      <c r="F3765" s="107" t="s">
        <v>11572</v>
      </c>
      <c r="G3765" s="107" t="s">
        <v>11028</v>
      </c>
      <c r="H3765" s="107" t="s">
        <v>15516</v>
      </c>
      <c r="I3765" s="107" t="s">
        <v>15524</v>
      </c>
    </row>
    <row r="3766" spans="1:9" x14ac:dyDescent="0.2">
      <c r="A3766" s="107" t="s">
        <v>10492</v>
      </c>
      <c r="D3766" s="107" t="s">
        <v>15525</v>
      </c>
      <c r="E3766" s="107">
        <f t="shared" si="58"/>
        <v>30119011</v>
      </c>
      <c r="F3766" s="107" t="s">
        <v>11572</v>
      </c>
      <c r="G3766" s="107" t="s">
        <v>11028</v>
      </c>
      <c r="H3766" s="107" t="s">
        <v>15516</v>
      </c>
      <c r="I3766" s="107" t="s">
        <v>15526</v>
      </c>
    </row>
    <row r="3767" spans="1:9" x14ac:dyDescent="0.2">
      <c r="A3767" s="107" t="s">
        <v>10492</v>
      </c>
      <c r="D3767" s="107" t="s">
        <v>15527</v>
      </c>
      <c r="E3767" s="107">
        <f t="shared" si="58"/>
        <v>30119012</v>
      </c>
      <c r="F3767" s="107" t="s">
        <v>11572</v>
      </c>
      <c r="G3767" s="107" t="s">
        <v>11028</v>
      </c>
      <c r="H3767" s="107" t="s">
        <v>15516</v>
      </c>
      <c r="I3767" s="107" t="s">
        <v>15528</v>
      </c>
    </row>
    <row r="3768" spans="1:9" x14ac:dyDescent="0.2">
      <c r="A3768" s="107" t="s">
        <v>10492</v>
      </c>
      <c r="D3768" s="107" t="s">
        <v>15529</v>
      </c>
      <c r="E3768" s="107">
        <f t="shared" si="58"/>
        <v>30119013</v>
      </c>
      <c r="F3768" s="107" t="s">
        <v>11572</v>
      </c>
      <c r="G3768" s="107" t="s">
        <v>11028</v>
      </c>
      <c r="H3768" s="107" t="s">
        <v>15516</v>
      </c>
      <c r="I3768" s="107" t="s">
        <v>15530</v>
      </c>
    </row>
    <row r="3769" spans="1:9" x14ac:dyDescent="0.2">
      <c r="A3769" s="107" t="s">
        <v>10492</v>
      </c>
      <c r="D3769" s="107" t="s">
        <v>15531</v>
      </c>
      <c r="E3769" s="107">
        <f t="shared" si="58"/>
        <v>30119014</v>
      </c>
      <c r="F3769" s="107" t="s">
        <v>11572</v>
      </c>
      <c r="G3769" s="107" t="s">
        <v>11028</v>
      </c>
      <c r="H3769" s="107" t="s">
        <v>15516</v>
      </c>
      <c r="I3769" s="107" t="s">
        <v>15532</v>
      </c>
    </row>
    <row r="3770" spans="1:9" x14ac:dyDescent="0.2">
      <c r="A3770" s="107" t="s">
        <v>10492</v>
      </c>
      <c r="D3770" s="107" t="s">
        <v>15533</v>
      </c>
      <c r="E3770" s="107">
        <f t="shared" si="58"/>
        <v>30119080</v>
      </c>
      <c r="F3770" s="107" t="s">
        <v>11572</v>
      </c>
      <c r="G3770" s="107" t="s">
        <v>11028</v>
      </c>
      <c r="H3770" s="107" t="s">
        <v>15516</v>
      </c>
      <c r="I3770" s="107" t="s">
        <v>11023</v>
      </c>
    </row>
    <row r="3771" spans="1:9" x14ac:dyDescent="0.2">
      <c r="A3771" s="107" t="s">
        <v>10492</v>
      </c>
      <c r="D3771" s="107" t="s">
        <v>15534</v>
      </c>
      <c r="E3771" s="107">
        <f t="shared" si="58"/>
        <v>30119501</v>
      </c>
      <c r="F3771" s="107" t="s">
        <v>11572</v>
      </c>
      <c r="G3771" s="107" t="s">
        <v>11028</v>
      </c>
      <c r="H3771" s="107" t="s">
        <v>14060</v>
      </c>
      <c r="I3771" s="107" t="s">
        <v>14417</v>
      </c>
    </row>
    <row r="3772" spans="1:9" x14ac:dyDescent="0.2">
      <c r="A3772" s="107" t="s">
        <v>10492</v>
      </c>
      <c r="D3772" s="107" t="s">
        <v>15535</v>
      </c>
      <c r="E3772" s="107">
        <f t="shared" si="58"/>
        <v>30119502</v>
      </c>
      <c r="F3772" s="107" t="s">
        <v>11572</v>
      </c>
      <c r="G3772" s="107" t="s">
        <v>11028</v>
      </c>
      <c r="H3772" s="107" t="s">
        <v>14060</v>
      </c>
      <c r="I3772" s="107" t="s">
        <v>15536</v>
      </c>
    </row>
    <row r="3773" spans="1:9" x14ac:dyDescent="0.2">
      <c r="A3773" s="107" t="s">
        <v>10492</v>
      </c>
      <c r="D3773" s="107" t="s">
        <v>15537</v>
      </c>
      <c r="E3773" s="107">
        <f t="shared" si="58"/>
        <v>30119503</v>
      </c>
      <c r="F3773" s="107" t="s">
        <v>11572</v>
      </c>
      <c r="G3773" s="107" t="s">
        <v>11028</v>
      </c>
      <c r="H3773" s="107" t="s">
        <v>14060</v>
      </c>
      <c r="I3773" s="107" t="s">
        <v>15538</v>
      </c>
    </row>
    <row r="3774" spans="1:9" x14ac:dyDescent="0.2">
      <c r="A3774" s="107" t="s">
        <v>10492</v>
      </c>
      <c r="D3774" s="107" t="s">
        <v>15539</v>
      </c>
      <c r="E3774" s="107">
        <f t="shared" si="58"/>
        <v>30119504</v>
      </c>
      <c r="F3774" s="107" t="s">
        <v>11572</v>
      </c>
      <c r="G3774" s="107" t="s">
        <v>11028</v>
      </c>
      <c r="H3774" s="107" t="s">
        <v>14060</v>
      </c>
      <c r="I3774" s="107" t="s">
        <v>15540</v>
      </c>
    </row>
    <row r="3775" spans="1:9" x14ac:dyDescent="0.2">
      <c r="A3775" s="107" t="s">
        <v>10492</v>
      </c>
      <c r="D3775" s="107" t="s">
        <v>15541</v>
      </c>
      <c r="E3775" s="107">
        <f t="shared" si="58"/>
        <v>30119505</v>
      </c>
      <c r="F3775" s="107" t="s">
        <v>11572</v>
      </c>
      <c r="G3775" s="107" t="s">
        <v>11028</v>
      </c>
      <c r="H3775" s="107" t="s">
        <v>14060</v>
      </c>
      <c r="I3775" s="107" t="s">
        <v>15542</v>
      </c>
    </row>
    <row r="3776" spans="1:9" x14ac:dyDescent="0.2">
      <c r="A3776" s="107" t="s">
        <v>10492</v>
      </c>
      <c r="D3776" s="107" t="s">
        <v>15543</v>
      </c>
      <c r="E3776" s="107">
        <f t="shared" si="58"/>
        <v>30119506</v>
      </c>
      <c r="F3776" s="107" t="s">
        <v>11572</v>
      </c>
      <c r="G3776" s="107" t="s">
        <v>11028</v>
      </c>
      <c r="H3776" s="107" t="s">
        <v>14060</v>
      </c>
      <c r="I3776" s="107" t="s">
        <v>15544</v>
      </c>
    </row>
    <row r="3777" spans="1:9" x14ac:dyDescent="0.2">
      <c r="A3777" s="107" t="s">
        <v>10492</v>
      </c>
      <c r="D3777" s="107" t="s">
        <v>15545</v>
      </c>
      <c r="E3777" s="107">
        <f t="shared" si="58"/>
        <v>30119580</v>
      </c>
      <c r="F3777" s="107" t="s">
        <v>11572</v>
      </c>
      <c r="G3777" s="107" t="s">
        <v>11028</v>
      </c>
      <c r="H3777" s="107" t="s">
        <v>14060</v>
      </c>
      <c r="I3777" s="107" t="s">
        <v>11023</v>
      </c>
    </row>
    <row r="3778" spans="1:9" x14ac:dyDescent="0.2">
      <c r="A3778" s="107" t="s">
        <v>10492</v>
      </c>
      <c r="D3778" s="107" t="s">
        <v>15546</v>
      </c>
      <c r="E3778" s="107">
        <f t="shared" ref="E3778:E3841" si="59">VALUE(D3778)</f>
        <v>30119701</v>
      </c>
      <c r="F3778" s="107" t="s">
        <v>11572</v>
      </c>
      <c r="G3778" s="107" t="s">
        <v>11028</v>
      </c>
      <c r="H3778" s="107" t="s">
        <v>15547</v>
      </c>
      <c r="I3778" s="107" t="s">
        <v>15548</v>
      </c>
    </row>
    <row r="3779" spans="1:9" x14ac:dyDescent="0.2">
      <c r="A3779" s="107" t="s">
        <v>10492</v>
      </c>
      <c r="D3779" s="107" t="s">
        <v>15549</v>
      </c>
      <c r="E3779" s="107">
        <f t="shared" si="59"/>
        <v>30119705</v>
      </c>
      <c r="F3779" s="107" t="s">
        <v>11572</v>
      </c>
      <c r="G3779" s="107" t="s">
        <v>11028</v>
      </c>
      <c r="H3779" s="107" t="s">
        <v>15547</v>
      </c>
      <c r="I3779" s="107" t="s">
        <v>15550</v>
      </c>
    </row>
    <row r="3780" spans="1:9" x14ac:dyDescent="0.2">
      <c r="A3780" s="107" t="s">
        <v>10492</v>
      </c>
      <c r="D3780" s="107" t="s">
        <v>15551</v>
      </c>
      <c r="E3780" s="107">
        <f t="shared" si="59"/>
        <v>30119706</v>
      </c>
      <c r="F3780" s="107" t="s">
        <v>11572</v>
      </c>
      <c r="G3780" s="107" t="s">
        <v>11028</v>
      </c>
      <c r="H3780" s="107" t="s">
        <v>15547</v>
      </c>
      <c r="I3780" s="107" t="s">
        <v>15552</v>
      </c>
    </row>
    <row r="3781" spans="1:9" x14ac:dyDescent="0.2">
      <c r="A3781" s="107" t="s">
        <v>10492</v>
      </c>
      <c r="D3781" s="107" t="s">
        <v>15553</v>
      </c>
      <c r="E3781" s="107">
        <f t="shared" si="59"/>
        <v>30119707</v>
      </c>
      <c r="F3781" s="107" t="s">
        <v>11572</v>
      </c>
      <c r="G3781" s="107" t="s">
        <v>11028</v>
      </c>
      <c r="H3781" s="107" t="s">
        <v>15547</v>
      </c>
      <c r="I3781" s="107" t="s">
        <v>15554</v>
      </c>
    </row>
    <row r="3782" spans="1:9" x14ac:dyDescent="0.2">
      <c r="A3782" s="107" t="s">
        <v>10492</v>
      </c>
      <c r="D3782" s="107" t="s">
        <v>15555</v>
      </c>
      <c r="E3782" s="107">
        <f t="shared" si="59"/>
        <v>30119708</v>
      </c>
      <c r="F3782" s="107" t="s">
        <v>11572</v>
      </c>
      <c r="G3782" s="107" t="s">
        <v>11028</v>
      </c>
      <c r="H3782" s="107" t="s">
        <v>15547</v>
      </c>
      <c r="I3782" s="107" t="s">
        <v>15556</v>
      </c>
    </row>
    <row r="3783" spans="1:9" x14ac:dyDescent="0.2">
      <c r="A3783" s="107" t="s">
        <v>10492</v>
      </c>
      <c r="D3783" s="107" t="s">
        <v>15557</v>
      </c>
      <c r="E3783" s="107">
        <f t="shared" si="59"/>
        <v>30119709</v>
      </c>
      <c r="F3783" s="107" t="s">
        <v>11572</v>
      </c>
      <c r="G3783" s="107" t="s">
        <v>11028</v>
      </c>
      <c r="H3783" s="107" t="s">
        <v>15547</v>
      </c>
      <c r="I3783" s="107" t="s">
        <v>15558</v>
      </c>
    </row>
    <row r="3784" spans="1:9" x14ac:dyDescent="0.2">
      <c r="A3784" s="107" t="s">
        <v>10492</v>
      </c>
      <c r="D3784" s="107" t="s">
        <v>15559</v>
      </c>
      <c r="E3784" s="107">
        <f t="shared" si="59"/>
        <v>30119710</v>
      </c>
      <c r="F3784" s="107" t="s">
        <v>11572</v>
      </c>
      <c r="G3784" s="107" t="s">
        <v>11028</v>
      </c>
      <c r="H3784" s="107" t="s">
        <v>15547</v>
      </c>
      <c r="I3784" s="107" t="s">
        <v>15560</v>
      </c>
    </row>
    <row r="3785" spans="1:9" x14ac:dyDescent="0.2">
      <c r="A3785" s="107" t="s">
        <v>10492</v>
      </c>
      <c r="D3785" s="107" t="s">
        <v>15561</v>
      </c>
      <c r="E3785" s="107">
        <f t="shared" si="59"/>
        <v>30119741</v>
      </c>
      <c r="F3785" s="107" t="s">
        <v>11572</v>
      </c>
      <c r="G3785" s="107" t="s">
        <v>11028</v>
      </c>
      <c r="H3785" s="107" t="s">
        <v>15547</v>
      </c>
      <c r="I3785" s="107" t="s">
        <v>15562</v>
      </c>
    </row>
    <row r="3786" spans="1:9" x14ac:dyDescent="0.2">
      <c r="A3786" s="107" t="s">
        <v>10492</v>
      </c>
      <c r="D3786" s="107" t="s">
        <v>15563</v>
      </c>
      <c r="E3786" s="107">
        <f t="shared" si="59"/>
        <v>30119742</v>
      </c>
      <c r="F3786" s="107" t="s">
        <v>11572</v>
      </c>
      <c r="G3786" s="107" t="s">
        <v>11028</v>
      </c>
      <c r="H3786" s="107" t="s">
        <v>15547</v>
      </c>
      <c r="I3786" s="107" t="s">
        <v>15564</v>
      </c>
    </row>
    <row r="3787" spans="1:9" x14ac:dyDescent="0.2">
      <c r="A3787" s="107" t="s">
        <v>10492</v>
      </c>
      <c r="D3787" s="107" t="s">
        <v>15565</v>
      </c>
      <c r="E3787" s="107">
        <f t="shared" si="59"/>
        <v>30119743</v>
      </c>
      <c r="F3787" s="107" t="s">
        <v>11572</v>
      </c>
      <c r="G3787" s="107" t="s">
        <v>11028</v>
      </c>
      <c r="H3787" s="107" t="s">
        <v>15547</v>
      </c>
      <c r="I3787" s="107" t="s">
        <v>15566</v>
      </c>
    </row>
    <row r="3788" spans="1:9" x14ac:dyDescent="0.2">
      <c r="A3788" s="107" t="s">
        <v>10492</v>
      </c>
      <c r="D3788" s="107" t="s">
        <v>15567</v>
      </c>
      <c r="E3788" s="107">
        <f t="shared" si="59"/>
        <v>30119744</v>
      </c>
      <c r="F3788" s="107" t="s">
        <v>11572</v>
      </c>
      <c r="G3788" s="107" t="s">
        <v>11028</v>
      </c>
      <c r="H3788" s="107" t="s">
        <v>15547</v>
      </c>
      <c r="I3788" s="107" t="s">
        <v>15568</v>
      </c>
    </row>
    <row r="3789" spans="1:9" x14ac:dyDescent="0.2">
      <c r="A3789" s="107" t="s">
        <v>10492</v>
      </c>
      <c r="D3789" s="107" t="s">
        <v>15569</v>
      </c>
      <c r="E3789" s="107">
        <f t="shared" si="59"/>
        <v>30119745</v>
      </c>
      <c r="F3789" s="107" t="s">
        <v>11572</v>
      </c>
      <c r="G3789" s="107" t="s">
        <v>11028</v>
      </c>
      <c r="H3789" s="107" t="s">
        <v>15547</v>
      </c>
      <c r="I3789" s="107" t="s">
        <v>15570</v>
      </c>
    </row>
    <row r="3790" spans="1:9" x14ac:dyDescent="0.2">
      <c r="A3790" s="107" t="s">
        <v>10492</v>
      </c>
      <c r="D3790" s="107" t="s">
        <v>15571</v>
      </c>
      <c r="E3790" s="107">
        <f t="shared" si="59"/>
        <v>30119749</v>
      </c>
      <c r="F3790" s="107" t="s">
        <v>11572</v>
      </c>
      <c r="G3790" s="107" t="s">
        <v>11028</v>
      </c>
      <c r="H3790" s="107" t="s">
        <v>15547</v>
      </c>
      <c r="I3790" s="107" t="s">
        <v>15572</v>
      </c>
    </row>
    <row r="3791" spans="1:9" x14ac:dyDescent="0.2">
      <c r="A3791" s="107" t="s">
        <v>10492</v>
      </c>
      <c r="D3791" s="107" t="s">
        <v>15573</v>
      </c>
      <c r="E3791" s="107">
        <f t="shared" si="59"/>
        <v>30119799</v>
      </c>
      <c r="F3791" s="107" t="s">
        <v>11572</v>
      </c>
      <c r="G3791" s="107" t="s">
        <v>11028</v>
      </c>
      <c r="H3791" s="107" t="s">
        <v>15547</v>
      </c>
      <c r="I3791" s="107" t="s">
        <v>7791</v>
      </c>
    </row>
    <row r="3792" spans="1:9" x14ac:dyDescent="0.2">
      <c r="A3792" s="107" t="s">
        <v>10492</v>
      </c>
      <c r="D3792" s="107" t="s">
        <v>15574</v>
      </c>
      <c r="E3792" s="107">
        <f t="shared" si="59"/>
        <v>30120201</v>
      </c>
      <c r="F3792" s="107" t="s">
        <v>11572</v>
      </c>
      <c r="G3792" s="107" t="s">
        <v>11028</v>
      </c>
      <c r="H3792" s="107" t="s">
        <v>15575</v>
      </c>
      <c r="I3792" s="107" t="s">
        <v>14417</v>
      </c>
    </row>
    <row r="3793" spans="1:9" x14ac:dyDescent="0.2">
      <c r="A3793" s="107" t="s">
        <v>10492</v>
      </c>
      <c r="D3793" s="107" t="s">
        <v>15576</v>
      </c>
      <c r="E3793" s="107">
        <f t="shared" si="59"/>
        <v>30120202</v>
      </c>
      <c r="F3793" s="107" t="s">
        <v>11572</v>
      </c>
      <c r="G3793" s="107" t="s">
        <v>11028</v>
      </c>
      <c r="H3793" s="107" t="s">
        <v>15575</v>
      </c>
      <c r="I3793" s="107" t="s">
        <v>15577</v>
      </c>
    </row>
    <row r="3794" spans="1:9" x14ac:dyDescent="0.2">
      <c r="A3794" s="107" t="s">
        <v>10492</v>
      </c>
      <c r="D3794" s="107" t="s">
        <v>15578</v>
      </c>
      <c r="E3794" s="107">
        <f t="shared" si="59"/>
        <v>30120203</v>
      </c>
      <c r="F3794" s="107" t="s">
        <v>11572</v>
      </c>
      <c r="G3794" s="107" t="s">
        <v>11028</v>
      </c>
      <c r="H3794" s="107" t="s">
        <v>15575</v>
      </c>
      <c r="I3794" s="107" t="s">
        <v>15579</v>
      </c>
    </row>
    <row r="3795" spans="1:9" x14ac:dyDescent="0.2">
      <c r="A3795" s="107" t="s">
        <v>10492</v>
      </c>
      <c r="D3795" s="107" t="s">
        <v>15580</v>
      </c>
      <c r="E3795" s="107">
        <f t="shared" si="59"/>
        <v>30120204</v>
      </c>
      <c r="F3795" s="107" t="s">
        <v>11572</v>
      </c>
      <c r="G3795" s="107" t="s">
        <v>11028</v>
      </c>
      <c r="H3795" s="107" t="s">
        <v>15575</v>
      </c>
      <c r="I3795" s="107" t="s">
        <v>15581</v>
      </c>
    </row>
    <row r="3796" spans="1:9" x14ac:dyDescent="0.2">
      <c r="A3796" s="107" t="s">
        <v>10492</v>
      </c>
      <c r="D3796" s="107" t="s">
        <v>15582</v>
      </c>
      <c r="E3796" s="107">
        <f t="shared" si="59"/>
        <v>30120205</v>
      </c>
      <c r="F3796" s="107" t="s">
        <v>11572</v>
      </c>
      <c r="G3796" s="107" t="s">
        <v>11028</v>
      </c>
      <c r="H3796" s="107" t="s">
        <v>15575</v>
      </c>
      <c r="I3796" s="107" t="s">
        <v>15583</v>
      </c>
    </row>
    <row r="3797" spans="1:9" x14ac:dyDescent="0.2">
      <c r="A3797" s="107" t="s">
        <v>10492</v>
      </c>
      <c r="D3797" s="107" t="s">
        <v>15584</v>
      </c>
      <c r="E3797" s="107">
        <f t="shared" si="59"/>
        <v>30120206</v>
      </c>
      <c r="F3797" s="107" t="s">
        <v>11572</v>
      </c>
      <c r="G3797" s="107" t="s">
        <v>11028</v>
      </c>
      <c r="H3797" s="107" t="s">
        <v>15575</v>
      </c>
      <c r="I3797" s="107" t="s">
        <v>15585</v>
      </c>
    </row>
    <row r="3798" spans="1:9" x14ac:dyDescent="0.2">
      <c r="A3798" s="107" t="s">
        <v>10492</v>
      </c>
      <c r="D3798" s="107" t="s">
        <v>15586</v>
      </c>
      <c r="E3798" s="107">
        <f t="shared" si="59"/>
        <v>30120210</v>
      </c>
      <c r="F3798" s="107" t="s">
        <v>11572</v>
      </c>
      <c r="G3798" s="107" t="s">
        <v>11028</v>
      </c>
      <c r="H3798" s="107" t="s">
        <v>15575</v>
      </c>
      <c r="I3798" s="107" t="s">
        <v>15587</v>
      </c>
    </row>
    <row r="3799" spans="1:9" x14ac:dyDescent="0.2">
      <c r="A3799" s="107" t="s">
        <v>10492</v>
      </c>
      <c r="D3799" s="107" t="s">
        <v>15588</v>
      </c>
      <c r="E3799" s="107">
        <f t="shared" si="59"/>
        <v>30120211</v>
      </c>
      <c r="F3799" s="107" t="s">
        <v>11572</v>
      </c>
      <c r="G3799" s="107" t="s">
        <v>11028</v>
      </c>
      <c r="H3799" s="107" t="s">
        <v>15575</v>
      </c>
      <c r="I3799" s="107" t="s">
        <v>12636</v>
      </c>
    </row>
    <row r="3800" spans="1:9" x14ac:dyDescent="0.2">
      <c r="A3800" s="107" t="s">
        <v>10492</v>
      </c>
      <c r="D3800" s="107" t="s">
        <v>12637</v>
      </c>
      <c r="E3800" s="107">
        <f t="shared" si="59"/>
        <v>30120280</v>
      </c>
      <c r="F3800" s="107" t="s">
        <v>11572</v>
      </c>
      <c r="G3800" s="107" t="s">
        <v>11028</v>
      </c>
      <c r="H3800" s="107" t="s">
        <v>15575</v>
      </c>
      <c r="I3800" s="107" t="s">
        <v>11023</v>
      </c>
    </row>
    <row r="3801" spans="1:9" x14ac:dyDescent="0.2">
      <c r="A3801" s="107" t="s">
        <v>10492</v>
      </c>
      <c r="D3801" s="107" t="s">
        <v>12638</v>
      </c>
      <c r="E3801" s="107">
        <f t="shared" si="59"/>
        <v>30120501</v>
      </c>
      <c r="F3801" s="107" t="s">
        <v>11572</v>
      </c>
      <c r="G3801" s="107" t="s">
        <v>11028</v>
      </c>
      <c r="H3801" s="107" t="s">
        <v>12639</v>
      </c>
      <c r="I3801" s="107" t="s">
        <v>14417</v>
      </c>
    </row>
    <row r="3802" spans="1:9" x14ac:dyDescent="0.2">
      <c r="A3802" s="107" t="s">
        <v>10492</v>
      </c>
      <c r="D3802" s="107" t="s">
        <v>12640</v>
      </c>
      <c r="E3802" s="107">
        <f t="shared" si="59"/>
        <v>30120502</v>
      </c>
      <c r="F3802" s="107" t="s">
        <v>11572</v>
      </c>
      <c r="G3802" s="107" t="s">
        <v>11028</v>
      </c>
      <c r="H3802" s="107" t="s">
        <v>12639</v>
      </c>
      <c r="I3802" s="107" t="s">
        <v>12641</v>
      </c>
    </row>
    <row r="3803" spans="1:9" x14ac:dyDescent="0.2">
      <c r="A3803" s="107" t="s">
        <v>10492</v>
      </c>
      <c r="D3803" s="107" t="s">
        <v>12642</v>
      </c>
      <c r="E3803" s="107">
        <f t="shared" si="59"/>
        <v>30120503</v>
      </c>
      <c r="F3803" s="107" t="s">
        <v>11572</v>
      </c>
      <c r="G3803" s="107" t="s">
        <v>11028</v>
      </c>
      <c r="H3803" s="107" t="s">
        <v>12639</v>
      </c>
      <c r="I3803" s="107" t="s">
        <v>12643</v>
      </c>
    </row>
    <row r="3804" spans="1:9" x14ac:dyDescent="0.2">
      <c r="A3804" s="107" t="s">
        <v>10492</v>
      </c>
      <c r="D3804" s="107" t="s">
        <v>12644</v>
      </c>
      <c r="E3804" s="107">
        <f t="shared" si="59"/>
        <v>30120504</v>
      </c>
      <c r="F3804" s="107" t="s">
        <v>11572</v>
      </c>
      <c r="G3804" s="107" t="s">
        <v>11028</v>
      </c>
      <c r="H3804" s="107" t="s">
        <v>12639</v>
      </c>
      <c r="I3804" s="107" t="s">
        <v>12645</v>
      </c>
    </row>
    <row r="3805" spans="1:9" x14ac:dyDescent="0.2">
      <c r="A3805" s="107" t="s">
        <v>10492</v>
      </c>
      <c r="D3805" s="107" t="s">
        <v>12646</v>
      </c>
      <c r="E3805" s="107">
        <f t="shared" si="59"/>
        <v>30120505</v>
      </c>
      <c r="F3805" s="107" t="s">
        <v>11572</v>
      </c>
      <c r="G3805" s="107" t="s">
        <v>11028</v>
      </c>
      <c r="H3805" s="107" t="s">
        <v>12639</v>
      </c>
      <c r="I3805" s="107" t="s">
        <v>12647</v>
      </c>
    </row>
    <row r="3806" spans="1:9" x14ac:dyDescent="0.2">
      <c r="A3806" s="107" t="s">
        <v>10492</v>
      </c>
      <c r="D3806" s="107" t="s">
        <v>12648</v>
      </c>
      <c r="E3806" s="107">
        <f t="shared" si="59"/>
        <v>30120506</v>
      </c>
      <c r="F3806" s="107" t="s">
        <v>11572</v>
      </c>
      <c r="G3806" s="107" t="s">
        <v>11028</v>
      </c>
      <c r="H3806" s="107" t="s">
        <v>12639</v>
      </c>
      <c r="I3806" s="107" t="s">
        <v>12649</v>
      </c>
    </row>
    <row r="3807" spans="1:9" x14ac:dyDescent="0.2">
      <c r="A3807" s="107" t="s">
        <v>10492</v>
      </c>
      <c r="D3807" s="107" t="s">
        <v>12650</v>
      </c>
      <c r="E3807" s="107">
        <f t="shared" si="59"/>
        <v>30120507</v>
      </c>
      <c r="F3807" s="107" t="s">
        <v>11572</v>
      </c>
      <c r="G3807" s="107" t="s">
        <v>11028</v>
      </c>
      <c r="H3807" s="107" t="s">
        <v>12639</v>
      </c>
      <c r="I3807" s="107" t="s">
        <v>12651</v>
      </c>
    </row>
    <row r="3808" spans="1:9" x14ac:dyDescent="0.2">
      <c r="A3808" s="107" t="s">
        <v>10492</v>
      </c>
      <c r="D3808" s="107" t="s">
        <v>12652</v>
      </c>
      <c r="E3808" s="107">
        <f t="shared" si="59"/>
        <v>30120508</v>
      </c>
      <c r="F3808" s="107" t="s">
        <v>11572</v>
      </c>
      <c r="G3808" s="107" t="s">
        <v>11028</v>
      </c>
      <c r="H3808" s="107" t="s">
        <v>12639</v>
      </c>
      <c r="I3808" s="107" t="s">
        <v>12653</v>
      </c>
    </row>
    <row r="3809" spans="1:9" x14ac:dyDescent="0.2">
      <c r="A3809" s="107" t="s">
        <v>10492</v>
      </c>
      <c r="D3809" s="107" t="s">
        <v>12654</v>
      </c>
      <c r="E3809" s="107">
        <f t="shared" si="59"/>
        <v>30120509</v>
      </c>
      <c r="F3809" s="107" t="s">
        <v>11572</v>
      </c>
      <c r="G3809" s="107" t="s">
        <v>11028</v>
      </c>
      <c r="H3809" s="107" t="s">
        <v>12639</v>
      </c>
      <c r="I3809" s="107" t="s">
        <v>12655</v>
      </c>
    </row>
    <row r="3810" spans="1:9" x14ac:dyDescent="0.2">
      <c r="A3810" s="107" t="s">
        <v>10492</v>
      </c>
      <c r="D3810" s="107" t="s">
        <v>12656</v>
      </c>
      <c r="E3810" s="107">
        <f t="shared" si="59"/>
        <v>30120520</v>
      </c>
      <c r="F3810" s="107" t="s">
        <v>11572</v>
      </c>
      <c r="G3810" s="107" t="s">
        <v>11028</v>
      </c>
      <c r="H3810" s="107" t="s">
        <v>12639</v>
      </c>
      <c r="I3810" s="107" t="s">
        <v>12657</v>
      </c>
    </row>
    <row r="3811" spans="1:9" x14ac:dyDescent="0.2">
      <c r="A3811" s="107" t="s">
        <v>10492</v>
      </c>
      <c r="D3811" s="107" t="s">
        <v>12658</v>
      </c>
      <c r="E3811" s="107">
        <f t="shared" si="59"/>
        <v>30120521</v>
      </c>
      <c r="F3811" s="107" t="s">
        <v>11572</v>
      </c>
      <c r="G3811" s="107" t="s">
        <v>11028</v>
      </c>
      <c r="H3811" s="107" t="s">
        <v>12639</v>
      </c>
      <c r="I3811" s="107" t="s">
        <v>12659</v>
      </c>
    </row>
    <row r="3812" spans="1:9" x14ac:dyDescent="0.2">
      <c r="A3812" s="107" t="s">
        <v>10492</v>
      </c>
      <c r="D3812" s="107" t="s">
        <v>12660</v>
      </c>
      <c r="E3812" s="107">
        <f t="shared" si="59"/>
        <v>30120522</v>
      </c>
      <c r="F3812" s="107" t="s">
        <v>11572</v>
      </c>
      <c r="G3812" s="107" t="s">
        <v>11028</v>
      </c>
      <c r="H3812" s="107" t="s">
        <v>12639</v>
      </c>
      <c r="I3812" s="107" t="s">
        <v>12661</v>
      </c>
    </row>
    <row r="3813" spans="1:9" x14ac:dyDescent="0.2">
      <c r="A3813" s="107" t="s">
        <v>10492</v>
      </c>
      <c r="D3813" s="107" t="s">
        <v>12662</v>
      </c>
      <c r="E3813" s="107">
        <f t="shared" si="59"/>
        <v>30120523</v>
      </c>
      <c r="F3813" s="107" t="s">
        <v>11572</v>
      </c>
      <c r="G3813" s="107" t="s">
        <v>11028</v>
      </c>
      <c r="H3813" s="107" t="s">
        <v>12639</v>
      </c>
      <c r="I3813" s="107" t="s">
        <v>12663</v>
      </c>
    </row>
    <row r="3814" spans="1:9" x14ac:dyDescent="0.2">
      <c r="A3814" s="107" t="s">
        <v>10492</v>
      </c>
      <c r="D3814" s="107" t="s">
        <v>12664</v>
      </c>
      <c r="E3814" s="107">
        <f t="shared" si="59"/>
        <v>30120524</v>
      </c>
      <c r="F3814" s="107" t="s">
        <v>11572</v>
      </c>
      <c r="G3814" s="107" t="s">
        <v>11028</v>
      </c>
      <c r="H3814" s="107" t="s">
        <v>12639</v>
      </c>
      <c r="I3814" s="107" t="s">
        <v>12647</v>
      </c>
    </row>
    <row r="3815" spans="1:9" x14ac:dyDescent="0.2">
      <c r="A3815" s="107" t="s">
        <v>10492</v>
      </c>
      <c r="D3815" s="107" t="s">
        <v>12665</v>
      </c>
      <c r="E3815" s="107">
        <f t="shared" si="59"/>
        <v>30120525</v>
      </c>
      <c r="F3815" s="107" t="s">
        <v>11572</v>
      </c>
      <c r="G3815" s="107" t="s">
        <v>11028</v>
      </c>
      <c r="H3815" s="107" t="s">
        <v>12639</v>
      </c>
      <c r="I3815" s="107" t="s">
        <v>12666</v>
      </c>
    </row>
    <row r="3816" spans="1:9" x14ac:dyDescent="0.2">
      <c r="A3816" s="107" t="s">
        <v>10492</v>
      </c>
      <c r="D3816" s="107" t="s">
        <v>12667</v>
      </c>
      <c r="E3816" s="107">
        <f t="shared" si="59"/>
        <v>30120526</v>
      </c>
      <c r="F3816" s="107" t="s">
        <v>11572</v>
      </c>
      <c r="G3816" s="107" t="s">
        <v>11028</v>
      </c>
      <c r="H3816" s="107" t="s">
        <v>12639</v>
      </c>
      <c r="I3816" s="107" t="s">
        <v>12668</v>
      </c>
    </row>
    <row r="3817" spans="1:9" x14ac:dyDescent="0.2">
      <c r="A3817" s="107" t="s">
        <v>10492</v>
      </c>
      <c r="D3817" s="107" t="s">
        <v>12669</v>
      </c>
      <c r="E3817" s="107">
        <f t="shared" si="59"/>
        <v>30120527</v>
      </c>
      <c r="F3817" s="107" t="s">
        <v>11572</v>
      </c>
      <c r="G3817" s="107" t="s">
        <v>11028</v>
      </c>
      <c r="H3817" s="107" t="s">
        <v>12639</v>
      </c>
      <c r="I3817" s="107" t="s">
        <v>12670</v>
      </c>
    </row>
    <row r="3818" spans="1:9" x14ac:dyDescent="0.2">
      <c r="A3818" s="107" t="s">
        <v>10492</v>
      </c>
      <c r="D3818" s="107" t="s">
        <v>12671</v>
      </c>
      <c r="E3818" s="107">
        <f t="shared" si="59"/>
        <v>30120528</v>
      </c>
      <c r="F3818" s="107" t="s">
        <v>11572</v>
      </c>
      <c r="G3818" s="107" t="s">
        <v>11028</v>
      </c>
      <c r="H3818" s="107" t="s">
        <v>12639</v>
      </c>
      <c r="I3818" s="107" t="s">
        <v>12672</v>
      </c>
    </row>
    <row r="3819" spans="1:9" x14ac:dyDescent="0.2">
      <c r="A3819" s="107" t="s">
        <v>10492</v>
      </c>
      <c r="D3819" s="107" t="s">
        <v>12673</v>
      </c>
      <c r="E3819" s="107">
        <f t="shared" si="59"/>
        <v>30120529</v>
      </c>
      <c r="F3819" s="107" t="s">
        <v>11572</v>
      </c>
      <c r="G3819" s="107" t="s">
        <v>11028</v>
      </c>
      <c r="H3819" s="107" t="s">
        <v>12639</v>
      </c>
      <c r="I3819" s="107" t="s">
        <v>12674</v>
      </c>
    </row>
    <row r="3820" spans="1:9" x14ac:dyDescent="0.2">
      <c r="A3820" s="107" t="s">
        <v>10492</v>
      </c>
      <c r="D3820" s="107" t="s">
        <v>12675</v>
      </c>
      <c r="E3820" s="107">
        <f t="shared" si="59"/>
        <v>30120530</v>
      </c>
      <c r="F3820" s="107" t="s">
        <v>11572</v>
      </c>
      <c r="G3820" s="107" t="s">
        <v>11028</v>
      </c>
      <c r="H3820" s="107" t="s">
        <v>12639</v>
      </c>
      <c r="I3820" s="107" t="s">
        <v>12676</v>
      </c>
    </row>
    <row r="3821" spans="1:9" x14ac:dyDescent="0.2">
      <c r="A3821" s="107" t="s">
        <v>10492</v>
      </c>
      <c r="D3821" s="107" t="s">
        <v>12677</v>
      </c>
      <c r="E3821" s="107">
        <f t="shared" si="59"/>
        <v>30120531</v>
      </c>
      <c r="F3821" s="107" t="s">
        <v>11572</v>
      </c>
      <c r="G3821" s="107" t="s">
        <v>11028</v>
      </c>
      <c r="H3821" s="107" t="s">
        <v>12639</v>
      </c>
      <c r="I3821" s="107" t="s">
        <v>12678</v>
      </c>
    </row>
    <row r="3822" spans="1:9" x14ac:dyDescent="0.2">
      <c r="A3822" s="107" t="s">
        <v>10492</v>
      </c>
      <c r="D3822" s="107" t="s">
        <v>12679</v>
      </c>
      <c r="E3822" s="107">
        <f t="shared" si="59"/>
        <v>30120532</v>
      </c>
      <c r="F3822" s="107" t="s">
        <v>11572</v>
      </c>
      <c r="G3822" s="107" t="s">
        <v>11028</v>
      </c>
      <c r="H3822" s="107" t="s">
        <v>12639</v>
      </c>
      <c r="I3822" s="107" t="s">
        <v>12680</v>
      </c>
    </row>
    <row r="3823" spans="1:9" x14ac:dyDescent="0.2">
      <c r="A3823" s="107" t="s">
        <v>10492</v>
      </c>
      <c r="D3823" s="107" t="s">
        <v>12681</v>
      </c>
      <c r="E3823" s="107">
        <f t="shared" si="59"/>
        <v>30120540</v>
      </c>
      <c r="F3823" s="107" t="s">
        <v>11572</v>
      </c>
      <c r="G3823" s="107" t="s">
        <v>11028</v>
      </c>
      <c r="H3823" s="107" t="s">
        <v>12639</v>
      </c>
      <c r="I3823" s="107" t="s">
        <v>12682</v>
      </c>
    </row>
    <row r="3824" spans="1:9" x14ac:dyDescent="0.2">
      <c r="A3824" s="107" t="s">
        <v>10492</v>
      </c>
      <c r="D3824" s="107" t="s">
        <v>12683</v>
      </c>
      <c r="E3824" s="107">
        <f t="shared" si="59"/>
        <v>30120541</v>
      </c>
      <c r="F3824" s="107" t="s">
        <v>11572</v>
      </c>
      <c r="G3824" s="107" t="s">
        <v>11028</v>
      </c>
      <c r="H3824" s="107" t="s">
        <v>12639</v>
      </c>
      <c r="I3824" s="107" t="s">
        <v>12659</v>
      </c>
    </row>
    <row r="3825" spans="1:9" x14ac:dyDescent="0.2">
      <c r="A3825" s="107" t="s">
        <v>10492</v>
      </c>
      <c r="D3825" s="107" t="s">
        <v>12684</v>
      </c>
      <c r="E3825" s="107">
        <f t="shared" si="59"/>
        <v>30120542</v>
      </c>
      <c r="F3825" s="107" t="s">
        <v>11572</v>
      </c>
      <c r="G3825" s="107" t="s">
        <v>11028</v>
      </c>
      <c r="H3825" s="107" t="s">
        <v>12639</v>
      </c>
      <c r="I3825" s="107" t="s">
        <v>12685</v>
      </c>
    </row>
    <row r="3826" spans="1:9" x14ac:dyDescent="0.2">
      <c r="A3826" s="107" t="s">
        <v>10492</v>
      </c>
      <c r="D3826" s="107" t="s">
        <v>12686</v>
      </c>
      <c r="E3826" s="107">
        <f t="shared" si="59"/>
        <v>30120543</v>
      </c>
      <c r="F3826" s="107" t="s">
        <v>11572</v>
      </c>
      <c r="G3826" s="107" t="s">
        <v>11028</v>
      </c>
      <c r="H3826" s="107" t="s">
        <v>12639</v>
      </c>
      <c r="I3826" s="107" t="s">
        <v>12663</v>
      </c>
    </row>
    <row r="3827" spans="1:9" x14ac:dyDescent="0.2">
      <c r="A3827" s="107" t="s">
        <v>10492</v>
      </c>
      <c r="D3827" s="107" t="s">
        <v>12687</v>
      </c>
      <c r="E3827" s="107">
        <f t="shared" si="59"/>
        <v>30120544</v>
      </c>
      <c r="F3827" s="107" t="s">
        <v>11572</v>
      </c>
      <c r="G3827" s="107" t="s">
        <v>11028</v>
      </c>
      <c r="H3827" s="107" t="s">
        <v>12639</v>
      </c>
      <c r="I3827" s="107" t="s">
        <v>12688</v>
      </c>
    </row>
    <row r="3828" spans="1:9" x14ac:dyDescent="0.2">
      <c r="A3828" s="107" t="s">
        <v>10492</v>
      </c>
      <c r="D3828" s="107" t="s">
        <v>12689</v>
      </c>
      <c r="E3828" s="107">
        <f t="shared" si="59"/>
        <v>30120545</v>
      </c>
      <c r="F3828" s="107" t="s">
        <v>11572</v>
      </c>
      <c r="G3828" s="107" t="s">
        <v>11028</v>
      </c>
      <c r="H3828" s="107" t="s">
        <v>12639</v>
      </c>
      <c r="I3828" s="107" t="s">
        <v>12649</v>
      </c>
    </row>
    <row r="3829" spans="1:9" x14ac:dyDescent="0.2">
      <c r="A3829" s="107" t="s">
        <v>10492</v>
      </c>
      <c r="D3829" s="107" t="s">
        <v>12690</v>
      </c>
      <c r="E3829" s="107">
        <f t="shared" si="59"/>
        <v>30120546</v>
      </c>
      <c r="F3829" s="107" t="s">
        <v>11572</v>
      </c>
      <c r="G3829" s="107" t="s">
        <v>11028</v>
      </c>
      <c r="H3829" s="107" t="s">
        <v>12639</v>
      </c>
      <c r="I3829" s="107" t="s">
        <v>12691</v>
      </c>
    </row>
    <row r="3830" spans="1:9" x14ac:dyDescent="0.2">
      <c r="A3830" s="107" t="s">
        <v>10492</v>
      </c>
      <c r="D3830" s="107" t="s">
        <v>12692</v>
      </c>
      <c r="E3830" s="107">
        <f t="shared" si="59"/>
        <v>30120547</v>
      </c>
      <c r="F3830" s="107" t="s">
        <v>11572</v>
      </c>
      <c r="G3830" s="107" t="s">
        <v>11028</v>
      </c>
      <c r="H3830" s="107" t="s">
        <v>12639</v>
      </c>
      <c r="I3830" s="107" t="s">
        <v>12693</v>
      </c>
    </row>
    <row r="3831" spans="1:9" x14ac:dyDescent="0.2">
      <c r="A3831" s="107" t="s">
        <v>10492</v>
      </c>
      <c r="D3831" s="107" t="s">
        <v>12694</v>
      </c>
      <c r="E3831" s="107">
        <f t="shared" si="59"/>
        <v>30120548</v>
      </c>
      <c r="F3831" s="107" t="s">
        <v>11572</v>
      </c>
      <c r="G3831" s="107" t="s">
        <v>11028</v>
      </c>
      <c r="H3831" s="107" t="s">
        <v>12639</v>
      </c>
      <c r="I3831" s="107" t="s">
        <v>12695</v>
      </c>
    </row>
    <row r="3832" spans="1:9" x14ac:dyDescent="0.2">
      <c r="A3832" s="107" t="s">
        <v>10492</v>
      </c>
      <c r="D3832" s="107" t="s">
        <v>12696</v>
      </c>
      <c r="E3832" s="107">
        <f t="shared" si="59"/>
        <v>30120549</v>
      </c>
      <c r="F3832" s="107" t="s">
        <v>11572</v>
      </c>
      <c r="G3832" s="107" t="s">
        <v>11028</v>
      </c>
      <c r="H3832" s="107" t="s">
        <v>12639</v>
      </c>
      <c r="I3832" s="107" t="s">
        <v>12697</v>
      </c>
    </row>
    <row r="3833" spans="1:9" x14ac:dyDescent="0.2">
      <c r="A3833" s="107" t="s">
        <v>10492</v>
      </c>
      <c r="D3833" s="107" t="s">
        <v>12698</v>
      </c>
      <c r="E3833" s="107">
        <f t="shared" si="59"/>
        <v>30120550</v>
      </c>
      <c r="F3833" s="107" t="s">
        <v>11572</v>
      </c>
      <c r="G3833" s="107" t="s">
        <v>11028</v>
      </c>
      <c r="H3833" s="107" t="s">
        <v>12639</v>
      </c>
      <c r="I3833" s="107" t="s">
        <v>12699</v>
      </c>
    </row>
    <row r="3834" spans="1:9" x14ac:dyDescent="0.2">
      <c r="A3834" s="107" t="s">
        <v>10492</v>
      </c>
      <c r="D3834" s="107" t="s">
        <v>12700</v>
      </c>
      <c r="E3834" s="107">
        <f t="shared" si="59"/>
        <v>30120551</v>
      </c>
      <c r="F3834" s="107" t="s">
        <v>11572</v>
      </c>
      <c r="G3834" s="107" t="s">
        <v>11028</v>
      </c>
      <c r="H3834" s="107" t="s">
        <v>12639</v>
      </c>
      <c r="I3834" s="107" t="s">
        <v>12701</v>
      </c>
    </row>
    <row r="3835" spans="1:9" x14ac:dyDescent="0.2">
      <c r="A3835" s="107" t="s">
        <v>10492</v>
      </c>
      <c r="D3835" s="107" t="s">
        <v>12702</v>
      </c>
      <c r="E3835" s="107">
        <f t="shared" si="59"/>
        <v>30120552</v>
      </c>
      <c r="F3835" s="107" t="s">
        <v>11572</v>
      </c>
      <c r="G3835" s="107" t="s">
        <v>11028</v>
      </c>
      <c r="H3835" s="107" t="s">
        <v>12639</v>
      </c>
      <c r="I3835" s="107" t="s">
        <v>12703</v>
      </c>
    </row>
    <row r="3836" spans="1:9" x14ac:dyDescent="0.2">
      <c r="A3836" s="107" t="s">
        <v>10492</v>
      </c>
      <c r="D3836" s="107" t="s">
        <v>12704</v>
      </c>
      <c r="E3836" s="107">
        <f t="shared" si="59"/>
        <v>30120553</v>
      </c>
      <c r="F3836" s="107" t="s">
        <v>11572</v>
      </c>
      <c r="G3836" s="107" t="s">
        <v>11028</v>
      </c>
      <c r="H3836" s="107" t="s">
        <v>12639</v>
      </c>
      <c r="I3836" s="107" t="s">
        <v>12705</v>
      </c>
    </row>
    <row r="3837" spans="1:9" x14ac:dyDescent="0.2">
      <c r="A3837" s="107" t="s">
        <v>10492</v>
      </c>
      <c r="D3837" s="107" t="s">
        <v>12706</v>
      </c>
      <c r="E3837" s="107">
        <f t="shared" si="59"/>
        <v>30120554</v>
      </c>
      <c r="F3837" s="107" t="s">
        <v>11572</v>
      </c>
      <c r="G3837" s="107" t="s">
        <v>11028</v>
      </c>
      <c r="H3837" s="107" t="s">
        <v>12639</v>
      </c>
      <c r="I3837" s="107" t="s">
        <v>12707</v>
      </c>
    </row>
    <row r="3838" spans="1:9" x14ac:dyDescent="0.2">
      <c r="A3838" s="107" t="s">
        <v>10492</v>
      </c>
      <c r="D3838" s="107" t="s">
        <v>12708</v>
      </c>
      <c r="E3838" s="107">
        <f t="shared" si="59"/>
        <v>30120555</v>
      </c>
      <c r="F3838" s="107" t="s">
        <v>11572</v>
      </c>
      <c r="G3838" s="107" t="s">
        <v>11028</v>
      </c>
      <c r="H3838" s="107" t="s">
        <v>12639</v>
      </c>
      <c r="I3838" s="107" t="s">
        <v>12709</v>
      </c>
    </row>
    <row r="3839" spans="1:9" x14ac:dyDescent="0.2">
      <c r="A3839" s="107" t="s">
        <v>10492</v>
      </c>
      <c r="D3839" s="107" t="s">
        <v>12710</v>
      </c>
      <c r="E3839" s="107">
        <f t="shared" si="59"/>
        <v>30120580</v>
      </c>
      <c r="F3839" s="107" t="s">
        <v>11572</v>
      </c>
      <c r="G3839" s="107" t="s">
        <v>11028</v>
      </c>
      <c r="H3839" s="107" t="s">
        <v>12639</v>
      </c>
      <c r="I3839" s="107" t="s">
        <v>11023</v>
      </c>
    </row>
    <row r="3840" spans="1:9" x14ac:dyDescent="0.2">
      <c r="A3840" s="107" t="s">
        <v>10492</v>
      </c>
      <c r="D3840" s="107" t="s">
        <v>12711</v>
      </c>
      <c r="E3840" s="107">
        <f t="shared" si="59"/>
        <v>30120601</v>
      </c>
      <c r="F3840" s="107" t="s">
        <v>11572</v>
      </c>
      <c r="G3840" s="107" t="s">
        <v>11028</v>
      </c>
      <c r="H3840" s="107" t="s">
        <v>12712</v>
      </c>
      <c r="I3840" s="107" t="s">
        <v>14417</v>
      </c>
    </row>
    <row r="3841" spans="1:9" x14ac:dyDescent="0.2">
      <c r="A3841" s="107" t="s">
        <v>10492</v>
      </c>
      <c r="D3841" s="107" t="s">
        <v>12713</v>
      </c>
      <c r="E3841" s="107">
        <f t="shared" si="59"/>
        <v>30120602</v>
      </c>
      <c r="F3841" s="107" t="s">
        <v>11572</v>
      </c>
      <c r="G3841" s="107" t="s">
        <v>11028</v>
      </c>
      <c r="H3841" s="107" t="s">
        <v>12712</v>
      </c>
      <c r="I3841" s="107" t="s">
        <v>12714</v>
      </c>
    </row>
    <row r="3842" spans="1:9" x14ac:dyDescent="0.2">
      <c r="A3842" s="107" t="s">
        <v>10492</v>
      </c>
      <c r="D3842" s="107" t="s">
        <v>12715</v>
      </c>
      <c r="E3842" s="107">
        <f t="shared" ref="E3842:E3905" si="60">VALUE(D3842)</f>
        <v>30120603</v>
      </c>
      <c r="F3842" s="107" t="s">
        <v>11572</v>
      </c>
      <c r="G3842" s="107" t="s">
        <v>11028</v>
      </c>
      <c r="H3842" s="107" t="s">
        <v>12712</v>
      </c>
      <c r="I3842" s="107" t="s">
        <v>12716</v>
      </c>
    </row>
    <row r="3843" spans="1:9" x14ac:dyDescent="0.2">
      <c r="A3843" s="107" t="s">
        <v>10492</v>
      </c>
      <c r="D3843" s="107" t="s">
        <v>12717</v>
      </c>
      <c r="E3843" s="107">
        <f t="shared" si="60"/>
        <v>30120680</v>
      </c>
      <c r="F3843" s="107" t="s">
        <v>11572</v>
      </c>
      <c r="G3843" s="107" t="s">
        <v>11028</v>
      </c>
      <c r="H3843" s="107" t="s">
        <v>12712</v>
      </c>
      <c r="I3843" s="107" t="s">
        <v>11023</v>
      </c>
    </row>
    <row r="3844" spans="1:9" x14ac:dyDescent="0.2">
      <c r="A3844" s="107" t="s">
        <v>10492</v>
      </c>
      <c r="D3844" s="107" t="s">
        <v>12718</v>
      </c>
      <c r="E3844" s="107">
        <f t="shared" si="60"/>
        <v>30121001</v>
      </c>
      <c r="F3844" s="107" t="s">
        <v>11572</v>
      </c>
      <c r="G3844" s="107" t="s">
        <v>11028</v>
      </c>
      <c r="H3844" s="107" t="s">
        <v>12719</v>
      </c>
      <c r="I3844" s="107" t="s">
        <v>14417</v>
      </c>
    </row>
    <row r="3845" spans="1:9" x14ac:dyDescent="0.2">
      <c r="A3845" s="107" t="s">
        <v>10492</v>
      </c>
      <c r="D3845" s="107" t="s">
        <v>12720</v>
      </c>
      <c r="E3845" s="107">
        <f t="shared" si="60"/>
        <v>30121002</v>
      </c>
      <c r="F3845" s="107" t="s">
        <v>11572</v>
      </c>
      <c r="G3845" s="107" t="s">
        <v>11028</v>
      </c>
      <c r="H3845" s="107" t="s">
        <v>12719</v>
      </c>
      <c r="I3845" s="107" t="s">
        <v>12721</v>
      </c>
    </row>
    <row r="3846" spans="1:9" x14ac:dyDescent="0.2">
      <c r="A3846" s="107" t="s">
        <v>10492</v>
      </c>
      <c r="D3846" s="107" t="s">
        <v>12722</v>
      </c>
      <c r="E3846" s="107">
        <f t="shared" si="60"/>
        <v>30121003</v>
      </c>
      <c r="F3846" s="107" t="s">
        <v>11572</v>
      </c>
      <c r="G3846" s="107" t="s">
        <v>11028</v>
      </c>
      <c r="H3846" s="107" t="s">
        <v>12719</v>
      </c>
      <c r="I3846" s="107" t="s">
        <v>12723</v>
      </c>
    </row>
    <row r="3847" spans="1:9" x14ac:dyDescent="0.2">
      <c r="A3847" s="107" t="s">
        <v>10492</v>
      </c>
      <c r="D3847" s="107" t="s">
        <v>12724</v>
      </c>
      <c r="E3847" s="107">
        <f t="shared" si="60"/>
        <v>30121004</v>
      </c>
      <c r="F3847" s="107" t="s">
        <v>11572</v>
      </c>
      <c r="G3847" s="107" t="s">
        <v>11028</v>
      </c>
      <c r="H3847" s="107" t="s">
        <v>12719</v>
      </c>
      <c r="I3847" s="107" t="s">
        <v>12725</v>
      </c>
    </row>
    <row r="3848" spans="1:9" x14ac:dyDescent="0.2">
      <c r="A3848" s="107" t="s">
        <v>10492</v>
      </c>
      <c r="D3848" s="107" t="s">
        <v>16980</v>
      </c>
      <c r="E3848" s="107">
        <f t="shared" si="60"/>
        <v>30121005</v>
      </c>
      <c r="F3848" s="107" t="s">
        <v>11572</v>
      </c>
      <c r="G3848" s="107" t="s">
        <v>11028</v>
      </c>
      <c r="H3848" s="107" t="s">
        <v>12719</v>
      </c>
      <c r="I3848" s="107" t="s">
        <v>16981</v>
      </c>
    </row>
    <row r="3849" spans="1:9" x14ac:dyDescent="0.2">
      <c r="A3849" s="107" t="s">
        <v>10492</v>
      </c>
      <c r="D3849" s="107" t="s">
        <v>16982</v>
      </c>
      <c r="E3849" s="107">
        <f t="shared" si="60"/>
        <v>30121006</v>
      </c>
      <c r="F3849" s="107" t="s">
        <v>11572</v>
      </c>
      <c r="G3849" s="107" t="s">
        <v>11028</v>
      </c>
      <c r="H3849" s="107" t="s">
        <v>12719</v>
      </c>
      <c r="I3849" s="107" t="s">
        <v>16983</v>
      </c>
    </row>
    <row r="3850" spans="1:9" x14ac:dyDescent="0.2">
      <c r="A3850" s="107" t="s">
        <v>10492</v>
      </c>
      <c r="D3850" s="107" t="s">
        <v>16984</v>
      </c>
      <c r="E3850" s="107">
        <f t="shared" si="60"/>
        <v>30121007</v>
      </c>
      <c r="F3850" s="107" t="s">
        <v>11572</v>
      </c>
      <c r="G3850" s="107" t="s">
        <v>11028</v>
      </c>
      <c r="H3850" s="107" t="s">
        <v>12719</v>
      </c>
      <c r="I3850" s="107" t="s">
        <v>16985</v>
      </c>
    </row>
    <row r="3851" spans="1:9" x14ac:dyDescent="0.2">
      <c r="A3851" s="107" t="s">
        <v>10492</v>
      </c>
      <c r="D3851" s="107" t="s">
        <v>16986</v>
      </c>
      <c r="E3851" s="107">
        <f t="shared" si="60"/>
        <v>30121008</v>
      </c>
      <c r="F3851" s="107" t="s">
        <v>11572</v>
      </c>
      <c r="G3851" s="107" t="s">
        <v>11028</v>
      </c>
      <c r="H3851" s="107" t="s">
        <v>12719</v>
      </c>
      <c r="I3851" s="107" t="s">
        <v>16987</v>
      </c>
    </row>
    <row r="3852" spans="1:9" x14ac:dyDescent="0.2">
      <c r="A3852" s="107" t="s">
        <v>10492</v>
      </c>
      <c r="D3852" s="107" t="s">
        <v>16988</v>
      </c>
      <c r="E3852" s="107">
        <f t="shared" si="60"/>
        <v>30121009</v>
      </c>
      <c r="F3852" s="107" t="s">
        <v>11572</v>
      </c>
      <c r="G3852" s="107" t="s">
        <v>11028</v>
      </c>
      <c r="H3852" s="107" t="s">
        <v>12719</v>
      </c>
      <c r="I3852" s="107" t="s">
        <v>16989</v>
      </c>
    </row>
    <row r="3853" spans="1:9" x14ac:dyDescent="0.2">
      <c r="A3853" s="107" t="s">
        <v>10492</v>
      </c>
      <c r="D3853" s="107" t="s">
        <v>16990</v>
      </c>
      <c r="E3853" s="107">
        <f t="shared" si="60"/>
        <v>30121010</v>
      </c>
      <c r="F3853" s="107" t="s">
        <v>11572</v>
      </c>
      <c r="G3853" s="107" t="s">
        <v>11028</v>
      </c>
      <c r="H3853" s="107" t="s">
        <v>12719</v>
      </c>
      <c r="I3853" s="107" t="s">
        <v>16991</v>
      </c>
    </row>
    <row r="3854" spans="1:9" x14ac:dyDescent="0.2">
      <c r="A3854" s="107" t="s">
        <v>10492</v>
      </c>
      <c r="D3854" s="107" t="s">
        <v>16992</v>
      </c>
      <c r="E3854" s="107">
        <f t="shared" si="60"/>
        <v>30121080</v>
      </c>
      <c r="F3854" s="107" t="s">
        <v>11572</v>
      </c>
      <c r="G3854" s="107" t="s">
        <v>11028</v>
      </c>
      <c r="H3854" s="107" t="s">
        <v>12719</v>
      </c>
      <c r="I3854" s="107" t="s">
        <v>11023</v>
      </c>
    </row>
    <row r="3855" spans="1:9" x14ac:dyDescent="0.2">
      <c r="A3855" s="107" t="s">
        <v>10492</v>
      </c>
      <c r="D3855" s="107" t="s">
        <v>16993</v>
      </c>
      <c r="E3855" s="107">
        <f t="shared" si="60"/>
        <v>30121101</v>
      </c>
      <c r="F3855" s="107" t="s">
        <v>11572</v>
      </c>
      <c r="G3855" s="107" t="s">
        <v>11028</v>
      </c>
      <c r="H3855" s="107" t="s">
        <v>16994</v>
      </c>
      <c r="I3855" s="107" t="s">
        <v>16995</v>
      </c>
    </row>
    <row r="3856" spans="1:9" x14ac:dyDescent="0.2">
      <c r="A3856" s="107" t="s">
        <v>10492</v>
      </c>
      <c r="D3856" s="107" t="s">
        <v>16996</v>
      </c>
      <c r="E3856" s="107">
        <f t="shared" si="60"/>
        <v>30121102</v>
      </c>
      <c r="F3856" s="107" t="s">
        <v>11572</v>
      </c>
      <c r="G3856" s="107" t="s">
        <v>11028</v>
      </c>
      <c r="H3856" s="107" t="s">
        <v>16994</v>
      </c>
      <c r="I3856" s="107" t="s">
        <v>9570</v>
      </c>
    </row>
    <row r="3857" spans="1:9" x14ac:dyDescent="0.2">
      <c r="A3857" s="107" t="s">
        <v>10492</v>
      </c>
      <c r="D3857" s="107" t="s">
        <v>16997</v>
      </c>
      <c r="E3857" s="107">
        <f t="shared" si="60"/>
        <v>30121103</v>
      </c>
      <c r="F3857" s="107" t="s">
        <v>11572</v>
      </c>
      <c r="G3857" s="107" t="s">
        <v>11028</v>
      </c>
      <c r="H3857" s="107" t="s">
        <v>16994</v>
      </c>
      <c r="I3857" s="107" t="s">
        <v>16998</v>
      </c>
    </row>
    <row r="3858" spans="1:9" x14ac:dyDescent="0.2">
      <c r="A3858" s="107" t="s">
        <v>10492</v>
      </c>
      <c r="D3858" s="107" t="s">
        <v>16999</v>
      </c>
      <c r="E3858" s="107">
        <f t="shared" si="60"/>
        <v>30121104</v>
      </c>
      <c r="F3858" s="107" t="s">
        <v>11572</v>
      </c>
      <c r="G3858" s="107" t="s">
        <v>11028</v>
      </c>
      <c r="H3858" s="107" t="s">
        <v>16994</v>
      </c>
      <c r="I3858" s="107" t="s">
        <v>17000</v>
      </c>
    </row>
    <row r="3859" spans="1:9" x14ac:dyDescent="0.2">
      <c r="A3859" s="107" t="s">
        <v>10492</v>
      </c>
      <c r="D3859" s="107" t="s">
        <v>17001</v>
      </c>
      <c r="E3859" s="107">
        <f t="shared" si="60"/>
        <v>30121121</v>
      </c>
      <c r="F3859" s="107" t="s">
        <v>11572</v>
      </c>
      <c r="G3859" s="107" t="s">
        <v>11028</v>
      </c>
      <c r="H3859" s="107" t="s">
        <v>16994</v>
      </c>
      <c r="I3859" s="107" t="s">
        <v>6709</v>
      </c>
    </row>
    <row r="3860" spans="1:9" x14ac:dyDescent="0.2">
      <c r="A3860" s="107" t="s">
        <v>10492</v>
      </c>
      <c r="D3860" s="107" t="s">
        <v>17002</v>
      </c>
      <c r="E3860" s="107">
        <f t="shared" si="60"/>
        <v>30121122</v>
      </c>
      <c r="F3860" s="107" t="s">
        <v>11572</v>
      </c>
      <c r="G3860" s="107" t="s">
        <v>11028</v>
      </c>
      <c r="H3860" s="107" t="s">
        <v>16994</v>
      </c>
      <c r="I3860" s="107" t="s">
        <v>17003</v>
      </c>
    </row>
    <row r="3861" spans="1:9" x14ac:dyDescent="0.2">
      <c r="A3861" s="107" t="s">
        <v>10492</v>
      </c>
      <c r="D3861" s="107" t="s">
        <v>17004</v>
      </c>
      <c r="E3861" s="107">
        <f t="shared" si="60"/>
        <v>30121123</v>
      </c>
      <c r="F3861" s="107" t="s">
        <v>11572</v>
      </c>
      <c r="G3861" s="107" t="s">
        <v>11028</v>
      </c>
      <c r="H3861" s="107" t="s">
        <v>16994</v>
      </c>
      <c r="I3861" s="107" t="s">
        <v>17005</v>
      </c>
    </row>
    <row r="3862" spans="1:9" x14ac:dyDescent="0.2">
      <c r="A3862" s="107" t="s">
        <v>10492</v>
      </c>
      <c r="D3862" s="107" t="s">
        <v>17006</v>
      </c>
      <c r="E3862" s="107">
        <f t="shared" si="60"/>
        <v>30121124</v>
      </c>
      <c r="F3862" s="107" t="s">
        <v>11572</v>
      </c>
      <c r="G3862" s="107" t="s">
        <v>11028</v>
      </c>
      <c r="H3862" s="107" t="s">
        <v>16994</v>
      </c>
      <c r="I3862" s="107" t="s">
        <v>17007</v>
      </c>
    </row>
    <row r="3863" spans="1:9" x14ac:dyDescent="0.2">
      <c r="A3863" s="107" t="s">
        <v>10492</v>
      </c>
      <c r="D3863" s="107" t="s">
        <v>17008</v>
      </c>
      <c r="E3863" s="107">
        <f t="shared" si="60"/>
        <v>30121125</v>
      </c>
      <c r="F3863" s="107" t="s">
        <v>11572</v>
      </c>
      <c r="G3863" s="107" t="s">
        <v>11028</v>
      </c>
      <c r="H3863" s="107" t="s">
        <v>16994</v>
      </c>
      <c r="I3863" s="107" t="s">
        <v>17009</v>
      </c>
    </row>
    <row r="3864" spans="1:9" x14ac:dyDescent="0.2">
      <c r="A3864" s="107" t="s">
        <v>10492</v>
      </c>
      <c r="D3864" s="107" t="s">
        <v>17010</v>
      </c>
      <c r="E3864" s="107">
        <f t="shared" si="60"/>
        <v>30121180</v>
      </c>
      <c r="F3864" s="107" t="s">
        <v>11572</v>
      </c>
      <c r="G3864" s="107" t="s">
        <v>11028</v>
      </c>
      <c r="H3864" s="107" t="s">
        <v>16994</v>
      </c>
      <c r="I3864" s="107" t="s">
        <v>11023</v>
      </c>
    </row>
    <row r="3865" spans="1:9" x14ac:dyDescent="0.2">
      <c r="A3865" s="107" t="s">
        <v>10492</v>
      </c>
      <c r="D3865" s="107" t="s">
        <v>17011</v>
      </c>
      <c r="E3865" s="107">
        <f t="shared" si="60"/>
        <v>30125001</v>
      </c>
      <c r="F3865" s="107" t="s">
        <v>11572</v>
      </c>
      <c r="G3865" s="107" t="s">
        <v>11028</v>
      </c>
      <c r="H3865" s="107" t="s">
        <v>14279</v>
      </c>
      <c r="I3865" s="107" t="s">
        <v>14280</v>
      </c>
    </row>
    <row r="3866" spans="1:9" x14ac:dyDescent="0.2">
      <c r="A3866" s="107" t="s">
        <v>10492</v>
      </c>
      <c r="D3866" s="107" t="s">
        <v>14281</v>
      </c>
      <c r="E3866" s="107">
        <f t="shared" si="60"/>
        <v>30125002</v>
      </c>
      <c r="F3866" s="107" t="s">
        <v>11572</v>
      </c>
      <c r="G3866" s="107" t="s">
        <v>11028</v>
      </c>
      <c r="H3866" s="107" t="s">
        <v>14279</v>
      </c>
      <c r="I3866" s="107" t="s">
        <v>12747</v>
      </c>
    </row>
    <row r="3867" spans="1:9" x14ac:dyDescent="0.2">
      <c r="A3867" s="107" t="s">
        <v>10492</v>
      </c>
      <c r="D3867" s="107" t="s">
        <v>12748</v>
      </c>
      <c r="E3867" s="107">
        <f t="shared" si="60"/>
        <v>30125003</v>
      </c>
      <c r="F3867" s="107" t="s">
        <v>11572</v>
      </c>
      <c r="G3867" s="107" t="s">
        <v>11028</v>
      </c>
      <c r="H3867" s="107" t="s">
        <v>14279</v>
      </c>
      <c r="I3867" s="107" t="s">
        <v>12749</v>
      </c>
    </row>
    <row r="3868" spans="1:9" x14ac:dyDescent="0.2">
      <c r="A3868" s="107" t="s">
        <v>10492</v>
      </c>
      <c r="D3868" s="107" t="s">
        <v>12750</v>
      </c>
      <c r="E3868" s="107">
        <f t="shared" si="60"/>
        <v>30125004</v>
      </c>
      <c r="F3868" s="107" t="s">
        <v>11572</v>
      </c>
      <c r="G3868" s="107" t="s">
        <v>11028</v>
      </c>
      <c r="H3868" s="107" t="s">
        <v>14279</v>
      </c>
      <c r="I3868" s="107" t="s">
        <v>12751</v>
      </c>
    </row>
    <row r="3869" spans="1:9" x14ac:dyDescent="0.2">
      <c r="A3869" s="107" t="s">
        <v>10492</v>
      </c>
      <c r="D3869" s="107" t="s">
        <v>12752</v>
      </c>
      <c r="E3869" s="107">
        <f t="shared" si="60"/>
        <v>30125005</v>
      </c>
      <c r="F3869" s="107" t="s">
        <v>11572</v>
      </c>
      <c r="G3869" s="107" t="s">
        <v>11028</v>
      </c>
      <c r="H3869" s="107" t="s">
        <v>14279</v>
      </c>
      <c r="I3869" s="107" t="s">
        <v>12753</v>
      </c>
    </row>
    <row r="3870" spans="1:9" x14ac:dyDescent="0.2">
      <c r="A3870" s="107" t="s">
        <v>10492</v>
      </c>
      <c r="D3870" s="107" t="s">
        <v>12754</v>
      </c>
      <c r="E3870" s="107">
        <f t="shared" si="60"/>
        <v>30125010</v>
      </c>
      <c r="F3870" s="107" t="s">
        <v>11572</v>
      </c>
      <c r="G3870" s="107" t="s">
        <v>11028</v>
      </c>
      <c r="H3870" s="107" t="s">
        <v>14279</v>
      </c>
      <c r="I3870" s="107" t="s">
        <v>12755</v>
      </c>
    </row>
    <row r="3871" spans="1:9" x14ac:dyDescent="0.2">
      <c r="A3871" s="107" t="s">
        <v>10492</v>
      </c>
      <c r="D3871" s="107" t="s">
        <v>12756</v>
      </c>
      <c r="E3871" s="107">
        <f t="shared" si="60"/>
        <v>30125015</v>
      </c>
      <c r="F3871" s="107" t="s">
        <v>11572</v>
      </c>
      <c r="G3871" s="107" t="s">
        <v>11028</v>
      </c>
      <c r="H3871" s="107" t="s">
        <v>14279</v>
      </c>
      <c r="I3871" s="107" t="s">
        <v>14044</v>
      </c>
    </row>
    <row r="3872" spans="1:9" x14ac:dyDescent="0.2">
      <c r="A3872" s="107" t="s">
        <v>10492</v>
      </c>
      <c r="D3872" s="107" t="s">
        <v>6946</v>
      </c>
      <c r="E3872" s="107">
        <f t="shared" si="60"/>
        <v>30125020</v>
      </c>
      <c r="F3872" s="107" t="s">
        <v>11572</v>
      </c>
      <c r="G3872" s="107" t="s">
        <v>11028</v>
      </c>
      <c r="H3872" s="107" t="s">
        <v>14279</v>
      </c>
      <c r="I3872" s="107" t="s">
        <v>6947</v>
      </c>
    </row>
    <row r="3873" spans="1:9" x14ac:dyDescent="0.2">
      <c r="A3873" s="107" t="s">
        <v>10492</v>
      </c>
      <c r="D3873" s="107" t="s">
        <v>6948</v>
      </c>
      <c r="E3873" s="107">
        <f t="shared" si="60"/>
        <v>30125025</v>
      </c>
      <c r="F3873" s="107" t="s">
        <v>11572</v>
      </c>
      <c r="G3873" s="107" t="s">
        <v>11028</v>
      </c>
      <c r="H3873" s="107" t="s">
        <v>14279</v>
      </c>
      <c r="I3873" s="107" t="s">
        <v>6949</v>
      </c>
    </row>
    <row r="3874" spans="1:9" x14ac:dyDescent="0.2">
      <c r="A3874" s="107" t="s">
        <v>10492</v>
      </c>
      <c r="D3874" s="107" t="s">
        <v>6950</v>
      </c>
      <c r="E3874" s="107">
        <f t="shared" si="60"/>
        <v>30125099</v>
      </c>
      <c r="F3874" s="107" t="s">
        <v>11572</v>
      </c>
      <c r="G3874" s="107" t="s">
        <v>11028</v>
      </c>
      <c r="H3874" s="107" t="s">
        <v>14279</v>
      </c>
      <c r="I3874" s="107" t="s">
        <v>7791</v>
      </c>
    </row>
    <row r="3875" spans="1:9" x14ac:dyDescent="0.2">
      <c r="A3875" s="107" t="s">
        <v>10492</v>
      </c>
      <c r="D3875" s="107" t="s">
        <v>6951</v>
      </c>
      <c r="E3875" s="107">
        <f t="shared" si="60"/>
        <v>30125101</v>
      </c>
      <c r="F3875" s="107" t="s">
        <v>11572</v>
      </c>
      <c r="G3875" s="107" t="s">
        <v>11028</v>
      </c>
      <c r="H3875" s="107" t="s">
        <v>14036</v>
      </c>
      <c r="I3875" s="107" t="s">
        <v>14417</v>
      </c>
    </row>
    <row r="3876" spans="1:9" x14ac:dyDescent="0.2">
      <c r="A3876" s="107" t="s">
        <v>10492</v>
      </c>
      <c r="D3876" s="107" t="s">
        <v>6952</v>
      </c>
      <c r="E3876" s="107">
        <f t="shared" si="60"/>
        <v>30125102</v>
      </c>
      <c r="F3876" s="107" t="s">
        <v>11572</v>
      </c>
      <c r="G3876" s="107" t="s">
        <v>11028</v>
      </c>
      <c r="H3876" s="107" t="s">
        <v>14036</v>
      </c>
      <c r="I3876" s="107" t="s">
        <v>6953</v>
      </c>
    </row>
    <row r="3877" spans="1:9" x14ac:dyDescent="0.2">
      <c r="A3877" s="107" t="s">
        <v>10492</v>
      </c>
      <c r="D3877" s="107" t="s">
        <v>6954</v>
      </c>
      <c r="E3877" s="107">
        <f t="shared" si="60"/>
        <v>30125103</v>
      </c>
      <c r="F3877" s="107" t="s">
        <v>11572</v>
      </c>
      <c r="G3877" s="107" t="s">
        <v>11028</v>
      </c>
      <c r="H3877" s="107" t="s">
        <v>14036</v>
      </c>
      <c r="I3877" s="107" t="s">
        <v>6955</v>
      </c>
    </row>
    <row r="3878" spans="1:9" x14ac:dyDescent="0.2">
      <c r="A3878" s="107" t="s">
        <v>10492</v>
      </c>
      <c r="D3878" s="107" t="s">
        <v>6956</v>
      </c>
      <c r="E3878" s="107">
        <f t="shared" si="60"/>
        <v>30125104</v>
      </c>
      <c r="F3878" s="107" t="s">
        <v>11572</v>
      </c>
      <c r="G3878" s="107" t="s">
        <v>11028</v>
      </c>
      <c r="H3878" s="107" t="s">
        <v>14036</v>
      </c>
      <c r="I3878" s="107" t="s">
        <v>9484</v>
      </c>
    </row>
    <row r="3879" spans="1:9" x14ac:dyDescent="0.2">
      <c r="A3879" s="107" t="s">
        <v>10492</v>
      </c>
      <c r="D3879" s="107" t="s">
        <v>6957</v>
      </c>
      <c r="E3879" s="107">
        <f t="shared" si="60"/>
        <v>30125180</v>
      </c>
      <c r="F3879" s="107" t="s">
        <v>11572</v>
      </c>
      <c r="G3879" s="107" t="s">
        <v>11028</v>
      </c>
      <c r="H3879" s="107" t="s">
        <v>14036</v>
      </c>
      <c r="I3879" s="107" t="s">
        <v>11023</v>
      </c>
    </row>
    <row r="3880" spans="1:9" x14ac:dyDescent="0.2">
      <c r="A3880" s="107" t="s">
        <v>10492</v>
      </c>
      <c r="D3880" s="107" t="s">
        <v>6958</v>
      </c>
      <c r="E3880" s="107">
        <f t="shared" si="60"/>
        <v>30125201</v>
      </c>
      <c r="F3880" s="107" t="s">
        <v>11572</v>
      </c>
      <c r="G3880" s="107" t="s">
        <v>11028</v>
      </c>
      <c r="H3880" s="107" t="s">
        <v>6959</v>
      </c>
      <c r="I3880" s="107" t="s">
        <v>14417</v>
      </c>
    </row>
    <row r="3881" spans="1:9" x14ac:dyDescent="0.2">
      <c r="A3881" s="107" t="s">
        <v>10492</v>
      </c>
      <c r="D3881" s="107" t="s">
        <v>6960</v>
      </c>
      <c r="E3881" s="107">
        <f t="shared" si="60"/>
        <v>30125301</v>
      </c>
      <c r="F3881" s="107" t="s">
        <v>11572</v>
      </c>
      <c r="G3881" s="107" t="s">
        <v>11028</v>
      </c>
      <c r="H3881" s="107" t="s">
        <v>6961</v>
      </c>
      <c r="I3881" s="107" t="s">
        <v>14417</v>
      </c>
    </row>
    <row r="3882" spans="1:9" x14ac:dyDescent="0.2">
      <c r="A3882" s="107" t="s">
        <v>10492</v>
      </c>
      <c r="D3882" s="107" t="s">
        <v>6962</v>
      </c>
      <c r="E3882" s="107">
        <f t="shared" si="60"/>
        <v>30125302</v>
      </c>
      <c r="F3882" s="107" t="s">
        <v>11572</v>
      </c>
      <c r="G3882" s="107" t="s">
        <v>11028</v>
      </c>
      <c r="H3882" s="107" t="s">
        <v>6961</v>
      </c>
      <c r="I3882" s="107" t="s">
        <v>6388</v>
      </c>
    </row>
    <row r="3883" spans="1:9" x14ac:dyDescent="0.2">
      <c r="A3883" s="107" t="s">
        <v>10492</v>
      </c>
      <c r="D3883" s="107" t="s">
        <v>6963</v>
      </c>
      <c r="E3883" s="107">
        <f t="shared" si="60"/>
        <v>30125305</v>
      </c>
      <c r="F3883" s="107" t="s">
        <v>11572</v>
      </c>
      <c r="G3883" s="107" t="s">
        <v>11028</v>
      </c>
      <c r="H3883" s="107" t="s">
        <v>6961</v>
      </c>
      <c r="I3883" s="107" t="s">
        <v>6964</v>
      </c>
    </row>
    <row r="3884" spans="1:9" x14ac:dyDescent="0.2">
      <c r="A3884" s="107" t="s">
        <v>10492</v>
      </c>
      <c r="D3884" s="107" t="s">
        <v>6965</v>
      </c>
      <c r="E3884" s="107">
        <f t="shared" si="60"/>
        <v>30125306</v>
      </c>
      <c r="F3884" s="107" t="s">
        <v>11572</v>
      </c>
      <c r="G3884" s="107" t="s">
        <v>11028</v>
      </c>
      <c r="H3884" s="107" t="s">
        <v>6961</v>
      </c>
      <c r="I3884" s="107" t="s">
        <v>6966</v>
      </c>
    </row>
    <row r="3885" spans="1:9" x14ac:dyDescent="0.2">
      <c r="A3885" s="107" t="s">
        <v>10492</v>
      </c>
      <c r="D3885" s="107" t="s">
        <v>6967</v>
      </c>
      <c r="E3885" s="107">
        <f t="shared" si="60"/>
        <v>30125315</v>
      </c>
      <c r="F3885" s="107" t="s">
        <v>11572</v>
      </c>
      <c r="G3885" s="107" t="s">
        <v>11028</v>
      </c>
      <c r="H3885" s="107" t="s">
        <v>6961</v>
      </c>
      <c r="I3885" s="107" t="s">
        <v>9863</v>
      </c>
    </row>
    <row r="3886" spans="1:9" x14ac:dyDescent="0.2">
      <c r="A3886" s="107" t="s">
        <v>10492</v>
      </c>
      <c r="D3886" s="107" t="s">
        <v>9864</v>
      </c>
      <c r="E3886" s="107">
        <f t="shared" si="60"/>
        <v>30125316</v>
      </c>
      <c r="F3886" s="107" t="s">
        <v>11572</v>
      </c>
      <c r="G3886" s="107" t="s">
        <v>11028</v>
      </c>
      <c r="H3886" s="107" t="s">
        <v>6961</v>
      </c>
      <c r="I3886" s="107" t="s">
        <v>9865</v>
      </c>
    </row>
    <row r="3887" spans="1:9" x14ac:dyDescent="0.2">
      <c r="A3887" s="107" t="s">
        <v>10492</v>
      </c>
      <c r="D3887" s="107" t="s">
        <v>9866</v>
      </c>
      <c r="E3887" s="107">
        <f t="shared" si="60"/>
        <v>30125325</v>
      </c>
      <c r="F3887" s="107" t="s">
        <v>11572</v>
      </c>
      <c r="G3887" s="107" t="s">
        <v>11028</v>
      </c>
      <c r="H3887" s="107" t="s">
        <v>6961</v>
      </c>
      <c r="I3887" s="107" t="s">
        <v>9867</v>
      </c>
    </row>
    <row r="3888" spans="1:9" x14ac:dyDescent="0.2">
      <c r="A3888" s="107" t="s">
        <v>10492</v>
      </c>
      <c r="D3888" s="107" t="s">
        <v>9868</v>
      </c>
      <c r="E3888" s="107">
        <f t="shared" si="60"/>
        <v>30125326</v>
      </c>
      <c r="F3888" s="107" t="s">
        <v>11572</v>
      </c>
      <c r="G3888" s="107" t="s">
        <v>11028</v>
      </c>
      <c r="H3888" s="107" t="s">
        <v>6961</v>
      </c>
      <c r="I3888" s="107" t="s">
        <v>9869</v>
      </c>
    </row>
    <row r="3889" spans="1:9" x14ac:dyDescent="0.2">
      <c r="A3889" s="107" t="s">
        <v>10492</v>
      </c>
      <c r="D3889" s="107" t="s">
        <v>9870</v>
      </c>
      <c r="E3889" s="107">
        <f t="shared" si="60"/>
        <v>30125330</v>
      </c>
      <c r="F3889" s="107" t="s">
        <v>11572</v>
      </c>
      <c r="G3889" s="107" t="s">
        <v>11028</v>
      </c>
      <c r="H3889" s="107" t="s">
        <v>6961</v>
      </c>
      <c r="I3889" s="107" t="s">
        <v>9871</v>
      </c>
    </row>
    <row r="3890" spans="1:9" x14ac:dyDescent="0.2">
      <c r="A3890" s="107" t="s">
        <v>10492</v>
      </c>
      <c r="D3890" s="107" t="s">
        <v>9872</v>
      </c>
      <c r="E3890" s="107">
        <f t="shared" si="60"/>
        <v>30125380</v>
      </c>
      <c r="F3890" s="107" t="s">
        <v>11572</v>
      </c>
      <c r="G3890" s="107" t="s">
        <v>11028</v>
      </c>
      <c r="H3890" s="107" t="s">
        <v>6961</v>
      </c>
      <c r="I3890" s="107" t="s">
        <v>11023</v>
      </c>
    </row>
    <row r="3891" spans="1:9" x14ac:dyDescent="0.2">
      <c r="A3891" s="107" t="s">
        <v>10492</v>
      </c>
      <c r="D3891" s="107" t="s">
        <v>9873</v>
      </c>
      <c r="E3891" s="107">
        <f t="shared" si="60"/>
        <v>30125401</v>
      </c>
      <c r="F3891" s="107" t="s">
        <v>11572</v>
      </c>
      <c r="G3891" s="107" t="s">
        <v>11028</v>
      </c>
      <c r="H3891" s="107" t="s">
        <v>9874</v>
      </c>
      <c r="I3891" s="107" t="s">
        <v>9875</v>
      </c>
    </row>
    <row r="3892" spans="1:9" x14ac:dyDescent="0.2">
      <c r="A3892" s="107" t="s">
        <v>10492</v>
      </c>
      <c r="D3892" s="107" t="s">
        <v>9876</v>
      </c>
      <c r="E3892" s="107">
        <f t="shared" si="60"/>
        <v>30125405</v>
      </c>
      <c r="F3892" s="107" t="s">
        <v>11572</v>
      </c>
      <c r="G3892" s="107" t="s">
        <v>11028</v>
      </c>
      <c r="H3892" s="107" t="s">
        <v>9874</v>
      </c>
      <c r="I3892" s="107" t="s">
        <v>9877</v>
      </c>
    </row>
    <row r="3893" spans="1:9" x14ac:dyDescent="0.2">
      <c r="A3893" s="107" t="s">
        <v>10492</v>
      </c>
      <c r="D3893" s="107" t="s">
        <v>9878</v>
      </c>
      <c r="E3893" s="107">
        <f t="shared" si="60"/>
        <v>30125406</v>
      </c>
      <c r="F3893" s="107" t="s">
        <v>11572</v>
      </c>
      <c r="G3893" s="107" t="s">
        <v>11028</v>
      </c>
      <c r="H3893" s="107" t="s">
        <v>9874</v>
      </c>
      <c r="I3893" s="107" t="s">
        <v>9879</v>
      </c>
    </row>
    <row r="3894" spans="1:9" x14ac:dyDescent="0.2">
      <c r="A3894" s="107" t="s">
        <v>10492</v>
      </c>
      <c r="D3894" s="107" t="s">
        <v>9880</v>
      </c>
      <c r="E3894" s="107">
        <f t="shared" si="60"/>
        <v>30125407</v>
      </c>
      <c r="F3894" s="107" t="s">
        <v>11572</v>
      </c>
      <c r="G3894" s="107" t="s">
        <v>11028</v>
      </c>
      <c r="H3894" s="107" t="s">
        <v>9874</v>
      </c>
      <c r="I3894" s="107" t="s">
        <v>9881</v>
      </c>
    </row>
    <row r="3895" spans="1:9" x14ac:dyDescent="0.2">
      <c r="A3895" s="107" t="s">
        <v>10492</v>
      </c>
      <c r="D3895" s="107" t="s">
        <v>9882</v>
      </c>
      <c r="E3895" s="107">
        <f t="shared" si="60"/>
        <v>30125408</v>
      </c>
      <c r="F3895" s="107" t="s">
        <v>11572</v>
      </c>
      <c r="G3895" s="107" t="s">
        <v>11028</v>
      </c>
      <c r="H3895" s="107" t="s">
        <v>9874</v>
      </c>
      <c r="I3895" s="107" t="s">
        <v>9883</v>
      </c>
    </row>
    <row r="3896" spans="1:9" x14ac:dyDescent="0.2">
      <c r="A3896" s="107" t="s">
        <v>10492</v>
      </c>
      <c r="D3896" s="107" t="s">
        <v>9884</v>
      </c>
      <c r="E3896" s="107">
        <f t="shared" si="60"/>
        <v>30125409</v>
      </c>
      <c r="F3896" s="107" t="s">
        <v>11572</v>
      </c>
      <c r="G3896" s="107" t="s">
        <v>11028</v>
      </c>
      <c r="H3896" s="107" t="s">
        <v>9874</v>
      </c>
      <c r="I3896" s="107" t="s">
        <v>11023</v>
      </c>
    </row>
    <row r="3897" spans="1:9" x14ac:dyDescent="0.2">
      <c r="A3897" s="107" t="s">
        <v>10492</v>
      </c>
      <c r="D3897" s="107" t="s">
        <v>9885</v>
      </c>
      <c r="E3897" s="107">
        <f t="shared" si="60"/>
        <v>30125410</v>
      </c>
      <c r="F3897" s="107" t="s">
        <v>11572</v>
      </c>
      <c r="G3897" s="107" t="s">
        <v>11028</v>
      </c>
      <c r="H3897" s="107" t="s">
        <v>9874</v>
      </c>
      <c r="I3897" s="107" t="s">
        <v>9886</v>
      </c>
    </row>
    <row r="3898" spans="1:9" x14ac:dyDescent="0.2">
      <c r="A3898" s="107" t="s">
        <v>10492</v>
      </c>
      <c r="D3898" s="107" t="s">
        <v>9887</v>
      </c>
      <c r="E3898" s="107">
        <f t="shared" si="60"/>
        <v>30125411</v>
      </c>
      <c r="F3898" s="107" t="s">
        <v>11572</v>
      </c>
      <c r="G3898" s="107" t="s">
        <v>11028</v>
      </c>
      <c r="H3898" s="107" t="s">
        <v>9874</v>
      </c>
      <c r="I3898" s="107" t="s">
        <v>9888</v>
      </c>
    </row>
    <row r="3899" spans="1:9" x14ac:dyDescent="0.2">
      <c r="A3899" s="107" t="s">
        <v>10492</v>
      </c>
      <c r="D3899" s="107" t="s">
        <v>9889</v>
      </c>
      <c r="E3899" s="107">
        <f t="shared" si="60"/>
        <v>30125412</v>
      </c>
      <c r="F3899" s="107" t="s">
        <v>11572</v>
      </c>
      <c r="G3899" s="107" t="s">
        <v>11028</v>
      </c>
      <c r="H3899" s="107" t="s">
        <v>9874</v>
      </c>
      <c r="I3899" s="107" t="s">
        <v>9890</v>
      </c>
    </row>
    <row r="3900" spans="1:9" x14ac:dyDescent="0.2">
      <c r="A3900" s="107" t="s">
        <v>10492</v>
      </c>
      <c r="D3900" s="107" t="s">
        <v>9891</v>
      </c>
      <c r="E3900" s="107">
        <f t="shared" si="60"/>
        <v>30125413</v>
      </c>
      <c r="F3900" s="107" t="s">
        <v>11572</v>
      </c>
      <c r="G3900" s="107" t="s">
        <v>11028</v>
      </c>
      <c r="H3900" s="107" t="s">
        <v>9874</v>
      </c>
      <c r="I3900" s="107" t="s">
        <v>9892</v>
      </c>
    </row>
    <row r="3901" spans="1:9" x14ac:dyDescent="0.2">
      <c r="A3901" s="107" t="s">
        <v>10492</v>
      </c>
      <c r="D3901" s="107" t="s">
        <v>9893</v>
      </c>
      <c r="E3901" s="107">
        <f t="shared" si="60"/>
        <v>30125415</v>
      </c>
      <c r="F3901" s="107" t="s">
        <v>11572</v>
      </c>
      <c r="G3901" s="107" t="s">
        <v>11028</v>
      </c>
      <c r="H3901" s="107" t="s">
        <v>9874</v>
      </c>
      <c r="I3901" s="107" t="s">
        <v>9894</v>
      </c>
    </row>
    <row r="3902" spans="1:9" x14ac:dyDescent="0.2">
      <c r="A3902" s="107" t="s">
        <v>10492</v>
      </c>
      <c r="D3902" s="107" t="s">
        <v>9895</v>
      </c>
      <c r="E3902" s="107">
        <f t="shared" si="60"/>
        <v>30125416</v>
      </c>
      <c r="F3902" s="107" t="s">
        <v>11572</v>
      </c>
      <c r="G3902" s="107" t="s">
        <v>11028</v>
      </c>
      <c r="H3902" s="107" t="s">
        <v>9874</v>
      </c>
      <c r="I3902" s="107" t="s">
        <v>12202</v>
      </c>
    </row>
    <row r="3903" spans="1:9" x14ac:dyDescent="0.2">
      <c r="A3903" s="107" t="s">
        <v>10492</v>
      </c>
      <c r="D3903" s="107" t="s">
        <v>9896</v>
      </c>
      <c r="E3903" s="107">
        <f t="shared" si="60"/>
        <v>30125417</v>
      </c>
      <c r="F3903" s="107" t="s">
        <v>11572</v>
      </c>
      <c r="G3903" s="107" t="s">
        <v>11028</v>
      </c>
      <c r="H3903" s="107" t="s">
        <v>9874</v>
      </c>
      <c r="I3903" s="107" t="s">
        <v>9897</v>
      </c>
    </row>
    <row r="3904" spans="1:9" x14ac:dyDescent="0.2">
      <c r="A3904" s="107" t="s">
        <v>10492</v>
      </c>
      <c r="D3904" s="107" t="s">
        <v>9898</v>
      </c>
      <c r="E3904" s="107">
        <f t="shared" si="60"/>
        <v>30125418</v>
      </c>
      <c r="F3904" s="107" t="s">
        <v>11572</v>
      </c>
      <c r="G3904" s="107" t="s">
        <v>11028</v>
      </c>
      <c r="H3904" s="107" t="s">
        <v>9874</v>
      </c>
      <c r="I3904" s="107" t="s">
        <v>9899</v>
      </c>
    </row>
    <row r="3905" spans="1:9" x14ac:dyDescent="0.2">
      <c r="A3905" s="107" t="s">
        <v>10492</v>
      </c>
      <c r="D3905" s="107" t="s">
        <v>9900</v>
      </c>
      <c r="E3905" s="107">
        <f t="shared" si="60"/>
        <v>30125420</v>
      </c>
      <c r="F3905" s="107" t="s">
        <v>11572</v>
      </c>
      <c r="G3905" s="107" t="s">
        <v>11028</v>
      </c>
      <c r="H3905" s="107" t="s">
        <v>9874</v>
      </c>
      <c r="I3905" s="107" t="s">
        <v>11023</v>
      </c>
    </row>
    <row r="3906" spans="1:9" x14ac:dyDescent="0.2">
      <c r="A3906" s="107" t="s">
        <v>10492</v>
      </c>
      <c r="D3906" s="107" t="s">
        <v>9901</v>
      </c>
      <c r="E3906" s="107">
        <f t="shared" ref="E3906:E3969" si="61">VALUE(D3906)</f>
        <v>30125499</v>
      </c>
      <c r="F3906" s="107" t="s">
        <v>11572</v>
      </c>
      <c r="G3906" s="107" t="s">
        <v>11028</v>
      </c>
      <c r="H3906" s="107" t="s">
        <v>9874</v>
      </c>
      <c r="I3906" s="107" t="s">
        <v>7791</v>
      </c>
    </row>
    <row r="3907" spans="1:9" x14ac:dyDescent="0.2">
      <c r="A3907" s="107" t="s">
        <v>10492</v>
      </c>
      <c r="D3907" s="107" t="s">
        <v>9902</v>
      </c>
      <c r="E3907" s="107">
        <f t="shared" si="61"/>
        <v>30125801</v>
      </c>
      <c r="F3907" s="107" t="s">
        <v>11572</v>
      </c>
      <c r="G3907" s="107" t="s">
        <v>11028</v>
      </c>
      <c r="H3907" s="107" t="s">
        <v>9903</v>
      </c>
      <c r="I3907" s="107" t="s">
        <v>9904</v>
      </c>
    </row>
    <row r="3908" spans="1:9" x14ac:dyDescent="0.2">
      <c r="A3908" s="107" t="s">
        <v>10492</v>
      </c>
      <c r="D3908" s="107" t="s">
        <v>9905</v>
      </c>
      <c r="E3908" s="107">
        <f t="shared" si="61"/>
        <v>30125802</v>
      </c>
      <c r="F3908" s="107" t="s">
        <v>11572</v>
      </c>
      <c r="G3908" s="107" t="s">
        <v>11028</v>
      </c>
      <c r="H3908" s="107" t="s">
        <v>9903</v>
      </c>
      <c r="I3908" s="107" t="s">
        <v>9906</v>
      </c>
    </row>
    <row r="3909" spans="1:9" x14ac:dyDescent="0.2">
      <c r="A3909" s="107" t="s">
        <v>10492</v>
      </c>
      <c r="D3909" s="107" t="s">
        <v>9907</v>
      </c>
      <c r="E3909" s="107">
        <f t="shared" si="61"/>
        <v>30125803</v>
      </c>
      <c r="F3909" s="107" t="s">
        <v>11572</v>
      </c>
      <c r="G3909" s="107" t="s">
        <v>11028</v>
      </c>
      <c r="H3909" s="107" t="s">
        <v>9903</v>
      </c>
      <c r="I3909" s="107" t="s">
        <v>9908</v>
      </c>
    </row>
    <row r="3910" spans="1:9" x14ac:dyDescent="0.2">
      <c r="A3910" s="107" t="s">
        <v>10492</v>
      </c>
      <c r="D3910" s="107" t="s">
        <v>9909</v>
      </c>
      <c r="E3910" s="107">
        <f t="shared" si="61"/>
        <v>30125805</v>
      </c>
      <c r="F3910" s="107" t="s">
        <v>11572</v>
      </c>
      <c r="G3910" s="107" t="s">
        <v>11028</v>
      </c>
      <c r="H3910" s="107" t="s">
        <v>9903</v>
      </c>
      <c r="I3910" s="107" t="s">
        <v>9910</v>
      </c>
    </row>
    <row r="3911" spans="1:9" x14ac:dyDescent="0.2">
      <c r="A3911" s="107" t="s">
        <v>10492</v>
      </c>
      <c r="D3911" s="107" t="s">
        <v>9911</v>
      </c>
      <c r="E3911" s="107">
        <f t="shared" si="61"/>
        <v>30125806</v>
      </c>
      <c r="F3911" s="107" t="s">
        <v>11572</v>
      </c>
      <c r="G3911" s="107" t="s">
        <v>11028</v>
      </c>
      <c r="H3911" s="107" t="s">
        <v>9903</v>
      </c>
      <c r="I3911" s="107" t="s">
        <v>9912</v>
      </c>
    </row>
    <row r="3912" spans="1:9" x14ac:dyDescent="0.2">
      <c r="A3912" s="107" t="s">
        <v>10492</v>
      </c>
      <c r="D3912" s="107" t="s">
        <v>9913</v>
      </c>
      <c r="E3912" s="107">
        <f t="shared" si="61"/>
        <v>30125807</v>
      </c>
      <c r="F3912" s="107" t="s">
        <v>11572</v>
      </c>
      <c r="G3912" s="107" t="s">
        <v>11028</v>
      </c>
      <c r="H3912" s="107" t="s">
        <v>9903</v>
      </c>
      <c r="I3912" s="107" t="s">
        <v>9914</v>
      </c>
    </row>
    <row r="3913" spans="1:9" x14ac:dyDescent="0.2">
      <c r="A3913" s="107" t="s">
        <v>10492</v>
      </c>
      <c r="D3913" s="107" t="s">
        <v>9915</v>
      </c>
      <c r="E3913" s="107">
        <f t="shared" si="61"/>
        <v>30125810</v>
      </c>
      <c r="F3913" s="107" t="s">
        <v>11572</v>
      </c>
      <c r="G3913" s="107" t="s">
        <v>11028</v>
      </c>
      <c r="H3913" s="107" t="s">
        <v>9903</v>
      </c>
      <c r="I3913" s="107" t="s">
        <v>9916</v>
      </c>
    </row>
    <row r="3914" spans="1:9" x14ac:dyDescent="0.2">
      <c r="A3914" s="107" t="s">
        <v>10492</v>
      </c>
      <c r="D3914" s="107" t="s">
        <v>9917</v>
      </c>
      <c r="E3914" s="107">
        <f t="shared" si="61"/>
        <v>30125815</v>
      </c>
      <c r="F3914" s="107" t="s">
        <v>11572</v>
      </c>
      <c r="G3914" s="107" t="s">
        <v>11028</v>
      </c>
      <c r="H3914" s="107" t="s">
        <v>9903</v>
      </c>
      <c r="I3914" s="107" t="s">
        <v>9918</v>
      </c>
    </row>
    <row r="3915" spans="1:9" x14ac:dyDescent="0.2">
      <c r="A3915" s="107" t="s">
        <v>10492</v>
      </c>
      <c r="D3915" s="107" t="s">
        <v>9919</v>
      </c>
      <c r="E3915" s="107">
        <f t="shared" si="61"/>
        <v>30125816</v>
      </c>
      <c r="F3915" s="107" t="s">
        <v>11572</v>
      </c>
      <c r="G3915" s="107" t="s">
        <v>11028</v>
      </c>
      <c r="H3915" s="107" t="s">
        <v>9903</v>
      </c>
      <c r="I3915" s="107" t="s">
        <v>9920</v>
      </c>
    </row>
    <row r="3916" spans="1:9" x14ac:dyDescent="0.2">
      <c r="A3916" s="107" t="s">
        <v>10492</v>
      </c>
      <c r="D3916" s="107" t="s">
        <v>9921</v>
      </c>
      <c r="E3916" s="107">
        <f t="shared" si="61"/>
        <v>30125817</v>
      </c>
      <c r="F3916" s="107" t="s">
        <v>11572</v>
      </c>
      <c r="G3916" s="107" t="s">
        <v>11028</v>
      </c>
      <c r="H3916" s="107" t="s">
        <v>9903</v>
      </c>
      <c r="I3916" s="107" t="s">
        <v>9922</v>
      </c>
    </row>
    <row r="3917" spans="1:9" x14ac:dyDescent="0.2">
      <c r="A3917" s="107" t="s">
        <v>10492</v>
      </c>
      <c r="D3917" s="107" t="s">
        <v>9923</v>
      </c>
      <c r="E3917" s="107">
        <f t="shared" si="61"/>
        <v>30125880</v>
      </c>
      <c r="F3917" s="107" t="s">
        <v>11572</v>
      </c>
      <c r="G3917" s="107" t="s">
        <v>11028</v>
      </c>
      <c r="H3917" s="107" t="s">
        <v>9903</v>
      </c>
      <c r="I3917" s="107" t="s">
        <v>9924</v>
      </c>
    </row>
    <row r="3918" spans="1:9" x14ac:dyDescent="0.2">
      <c r="A3918" s="107" t="s">
        <v>10492</v>
      </c>
      <c r="D3918" s="107" t="s">
        <v>9925</v>
      </c>
      <c r="E3918" s="107">
        <f t="shared" si="61"/>
        <v>30125899</v>
      </c>
      <c r="F3918" s="107" t="s">
        <v>11572</v>
      </c>
      <c r="G3918" s="107" t="s">
        <v>11028</v>
      </c>
      <c r="H3918" s="107" t="s">
        <v>9903</v>
      </c>
      <c r="I3918" s="107" t="s">
        <v>7791</v>
      </c>
    </row>
    <row r="3919" spans="1:9" x14ac:dyDescent="0.2">
      <c r="A3919" s="107" t="s">
        <v>10492</v>
      </c>
      <c r="D3919" s="107" t="s">
        <v>9926</v>
      </c>
      <c r="E3919" s="107">
        <f t="shared" si="61"/>
        <v>30130101</v>
      </c>
      <c r="F3919" s="107" t="s">
        <v>11572</v>
      </c>
      <c r="G3919" s="107" t="s">
        <v>11028</v>
      </c>
      <c r="H3919" s="107" t="s">
        <v>9927</v>
      </c>
      <c r="I3919" s="107" t="s">
        <v>9928</v>
      </c>
    </row>
    <row r="3920" spans="1:9" x14ac:dyDescent="0.2">
      <c r="A3920" s="107" t="s">
        <v>10492</v>
      </c>
      <c r="D3920" s="107" t="s">
        <v>9929</v>
      </c>
      <c r="E3920" s="107">
        <f t="shared" si="61"/>
        <v>30130102</v>
      </c>
      <c r="F3920" s="107" t="s">
        <v>11572</v>
      </c>
      <c r="G3920" s="107" t="s">
        <v>11028</v>
      </c>
      <c r="H3920" s="107" t="s">
        <v>9927</v>
      </c>
      <c r="I3920" s="107" t="s">
        <v>9930</v>
      </c>
    </row>
    <row r="3921" spans="1:9" x14ac:dyDescent="0.2">
      <c r="A3921" s="107" t="s">
        <v>10492</v>
      </c>
      <c r="D3921" s="107" t="s">
        <v>9931</v>
      </c>
      <c r="E3921" s="107">
        <f t="shared" si="61"/>
        <v>30130103</v>
      </c>
      <c r="F3921" s="107" t="s">
        <v>11572</v>
      </c>
      <c r="G3921" s="107" t="s">
        <v>11028</v>
      </c>
      <c r="H3921" s="107" t="s">
        <v>9927</v>
      </c>
      <c r="I3921" s="107" t="s">
        <v>9932</v>
      </c>
    </row>
    <row r="3922" spans="1:9" x14ac:dyDescent="0.2">
      <c r="A3922" s="107" t="s">
        <v>10492</v>
      </c>
      <c r="D3922" s="107" t="s">
        <v>9933</v>
      </c>
      <c r="E3922" s="107">
        <f t="shared" si="61"/>
        <v>30130104</v>
      </c>
      <c r="F3922" s="107" t="s">
        <v>11572</v>
      </c>
      <c r="G3922" s="107" t="s">
        <v>11028</v>
      </c>
      <c r="H3922" s="107" t="s">
        <v>9927</v>
      </c>
      <c r="I3922" s="107" t="s">
        <v>9934</v>
      </c>
    </row>
    <row r="3923" spans="1:9" x14ac:dyDescent="0.2">
      <c r="A3923" s="107" t="s">
        <v>10492</v>
      </c>
      <c r="D3923" s="107" t="s">
        <v>9935</v>
      </c>
      <c r="E3923" s="107">
        <f t="shared" si="61"/>
        <v>30130105</v>
      </c>
      <c r="F3923" s="107" t="s">
        <v>11572</v>
      </c>
      <c r="G3923" s="107" t="s">
        <v>11028</v>
      </c>
      <c r="H3923" s="107" t="s">
        <v>9927</v>
      </c>
      <c r="I3923" s="107" t="s">
        <v>9936</v>
      </c>
    </row>
    <row r="3924" spans="1:9" x14ac:dyDescent="0.2">
      <c r="A3924" s="107" t="s">
        <v>10492</v>
      </c>
      <c r="D3924" s="107" t="s">
        <v>9937</v>
      </c>
      <c r="E3924" s="107">
        <f t="shared" si="61"/>
        <v>30130106</v>
      </c>
      <c r="F3924" s="107" t="s">
        <v>11572</v>
      </c>
      <c r="G3924" s="107" t="s">
        <v>11028</v>
      </c>
      <c r="H3924" s="107" t="s">
        <v>9927</v>
      </c>
      <c r="I3924" s="107" t="s">
        <v>6388</v>
      </c>
    </row>
    <row r="3925" spans="1:9" x14ac:dyDescent="0.2">
      <c r="A3925" s="107" t="s">
        <v>10492</v>
      </c>
      <c r="D3925" s="107" t="s">
        <v>9938</v>
      </c>
      <c r="E3925" s="107">
        <f t="shared" si="61"/>
        <v>30130107</v>
      </c>
      <c r="F3925" s="107" t="s">
        <v>11572</v>
      </c>
      <c r="G3925" s="107" t="s">
        <v>11028</v>
      </c>
      <c r="H3925" s="107" t="s">
        <v>9927</v>
      </c>
      <c r="I3925" s="107" t="s">
        <v>9939</v>
      </c>
    </row>
    <row r="3926" spans="1:9" x14ac:dyDescent="0.2">
      <c r="A3926" s="107" t="s">
        <v>10492</v>
      </c>
      <c r="D3926" s="107" t="s">
        <v>9940</v>
      </c>
      <c r="E3926" s="107">
        <f t="shared" si="61"/>
        <v>30130108</v>
      </c>
      <c r="F3926" s="107" t="s">
        <v>11572</v>
      </c>
      <c r="G3926" s="107" t="s">
        <v>11028</v>
      </c>
      <c r="H3926" s="107" t="s">
        <v>9927</v>
      </c>
      <c r="I3926" s="107" t="s">
        <v>9941</v>
      </c>
    </row>
    <row r="3927" spans="1:9" x14ac:dyDescent="0.2">
      <c r="A3927" s="107" t="s">
        <v>10492</v>
      </c>
      <c r="D3927" s="107" t="s">
        <v>9942</v>
      </c>
      <c r="E3927" s="107">
        <f t="shared" si="61"/>
        <v>30130110</v>
      </c>
      <c r="F3927" s="107" t="s">
        <v>11572</v>
      </c>
      <c r="G3927" s="107" t="s">
        <v>11028</v>
      </c>
      <c r="H3927" s="107" t="s">
        <v>9927</v>
      </c>
      <c r="I3927" s="107" t="s">
        <v>9943</v>
      </c>
    </row>
    <row r="3928" spans="1:9" x14ac:dyDescent="0.2">
      <c r="A3928" s="107" t="s">
        <v>10492</v>
      </c>
      <c r="D3928" s="107" t="s">
        <v>9944</v>
      </c>
      <c r="E3928" s="107">
        <f t="shared" si="61"/>
        <v>30130114</v>
      </c>
      <c r="F3928" s="107" t="s">
        <v>11572</v>
      </c>
      <c r="G3928" s="107" t="s">
        <v>11028</v>
      </c>
      <c r="H3928" s="107" t="s">
        <v>9927</v>
      </c>
      <c r="I3928" s="107" t="s">
        <v>9945</v>
      </c>
    </row>
    <row r="3929" spans="1:9" x14ac:dyDescent="0.2">
      <c r="A3929" s="107" t="s">
        <v>10492</v>
      </c>
      <c r="D3929" s="107" t="s">
        <v>9946</v>
      </c>
      <c r="E3929" s="107">
        <f t="shared" si="61"/>
        <v>30130115</v>
      </c>
      <c r="F3929" s="107" t="s">
        <v>11572</v>
      </c>
      <c r="G3929" s="107" t="s">
        <v>11028</v>
      </c>
      <c r="H3929" s="107" t="s">
        <v>9927</v>
      </c>
      <c r="I3929" s="107" t="s">
        <v>9947</v>
      </c>
    </row>
    <row r="3930" spans="1:9" x14ac:dyDescent="0.2">
      <c r="A3930" s="107" t="s">
        <v>10492</v>
      </c>
      <c r="D3930" s="107" t="s">
        <v>9948</v>
      </c>
      <c r="E3930" s="107">
        <f t="shared" si="61"/>
        <v>30130180</v>
      </c>
      <c r="F3930" s="107" t="s">
        <v>11572</v>
      </c>
      <c r="G3930" s="107" t="s">
        <v>11028</v>
      </c>
      <c r="H3930" s="107" t="s">
        <v>9927</v>
      </c>
      <c r="I3930" s="107" t="s">
        <v>11023</v>
      </c>
    </row>
    <row r="3931" spans="1:9" x14ac:dyDescent="0.2">
      <c r="A3931" s="107" t="s">
        <v>10492</v>
      </c>
      <c r="D3931" s="107" t="s">
        <v>9949</v>
      </c>
      <c r="E3931" s="107">
        <f t="shared" si="61"/>
        <v>30130201</v>
      </c>
      <c r="F3931" s="107" t="s">
        <v>11572</v>
      </c>
      <c r="G3931" s="107" t="s">
        <v>11028</v>
      </c>
      <c r="H3931" s="107" t="s">
        <v>9950</v>
      </c>
      <c r="I3931" s="107" t="s">
        <v>14417</v>
      </c>
    </row>
    <row r="3932" spans="1:9" x14ac:dyDescent="0.2">
      <c r="A3932" s="107" t="s">
        <v>10492</v>
      </c>
      <c r="D3932" s="107" t="s">
        <v>9951</v>
      </c>
      <c r="E3932" s="107">
        <f t="shared" si="61"/>
        <v>30130202</v>
      </c>
      <c r="F3932" s="107" t="s">
        <v>11572</v>
      </c>
      <c r="G3932" s="107" t="s">
        <v>11028</v>
      </c>
      <c r="H3932" s="107" t="s">
        <v>9950</v>
      </c>
      <c r="I3932" s="107" t="s">
        <v>9553</v>
      </c>
    </row>
    <row r="3933" spans="1:9" x14ac:dyDescent="0.2">
      <c r="A3933" s="107" t="s">
        <v>10492</v>
      </c>
      <c r="D3933" s="107" t="s">
        <v>9952</v>
      </c>
      <c r="E3933" s="107">
        <f t="shared" si="61"/>
        <v>30130203</v>
      </c>
      <c r="F3933" s="107" t="s">
        <v>11572</v>
      </c>
      <c r="G3933" s="107" t="s">
        <v>11028</v>
      </c>
      <c r="H3933" s="107" t="s">
        <v>9950</v>
      </c>
      <c r="I3933" s="107" t="s">
        <v>9953</v>
      </c>
    </row>
    <row r="3934" spans="1:9" x14ac:dyDescent="0.2">
      <c r="A3934" s="107" t="s">
        <v>10492</v>
      </c>
      <c r="D3934" s="107" t="s">
        <v>9954</v>
      </c>
      <c r="E3934" s="107">
        <f t="shared" si="61"/>
        <v>30130280</v>
      </c>
      <c r="F3934" s="107" t="s">
        <v>11572</v>
      </c>
      <c r="G3934" s="107" t="s">
        <v>11028</v>
      </c>
      <c r="H3934" s="107" t="s">
        <v>9950</v>
      </c>
      <c r="I3934" s="107" t="s">
        <v>11023</v>
      </c>
    </row>
    <row r="3935" spans="1:9" x14ac:dyDescent="0.2">
      <c r="A3935" s="107" t="s">
        <v>10492</v>
      </c>
      <c r="D3935" s="107" t="s">
        <v>9955</v>
      </c>
      <c r="E3935" s="107">
        <f t="shared" si="61"/>
        <v>30130301</v>
      </c>
      <c r="F3935" s="107" t="s">
        <v>11572</v>
      </c>
      <c r="G3935" s="107" t="s">
        <v>11028</v>
      </c>
      <c r="H3935" s="107" t="s">
        <v>9956</v>
      </c>
      <c r="I3935" s="107" t="s">
        <v>6709</v>
      </c>
    </row>
    <row r="3936" spans="1:9" x14ac:dyDescent="0.2">
      <c r="A3936" s="107" t="s">
        <v>10492</v>
      </c>
      <c r="D3936" s="107" t="s">
        <v>9957</v>
      </c>
      <c r="E3936" s="107">
        <f t="shared" si="61"/>
        <v>30130302</v>
      </c>
      <c r="F3936" s="107" t="s">
        <v>11572</v>
      </c>
      <c r="G3936" s="107" t="s">
        <v>11028</v>
      </c>
      <c r="H3936" s="107" t="s">
        <v>9956</v>
      </c>
      <c r="I3936" s="107" t="s">
        <v>15513</v>
      </c>
    </row>
    <row r="3937" spans="1:9" x14ac:dyDescent="0.2">
      <c r="A3937" s="107" t="s">
        <v>10492</v>
      </c>
      <c r="D3937" s="107" t="s">
        <v>9958</v>
      </c>
      <c r="E3937" s="107">
        <f t="shared" si="61"/>
        <v>30130303</v>
      </c>
      <c r="F3937" s="107" t="s">
        <v>11572</v>
      </c>
      <c r="G3937" s="107" t="s">
        <v>11028</v>
      </c>
      <c r="H3937" s="107" t="s">
        <v>9956</v>
      </c>
      <c r="I3937" s="107" t="s">
        <v>9959</v>
      </c>
    </row>
    <row r="3938" spans="1:9" x14ac:dyDescent="0.2">
      <c r="A3938" s="107" t="s">
        <v>10492</v>
      </c>
      <c r="D3938" s="107" t="s">
        <v>9960</v>
      </c>
      <c r="E3938" s="107">
        <f t="shared" si="61"/>
        <v>30130304</v>
      </c>
      <c r="F3938" s="107" t="s">
        <v>11572</v>
      </c>
      <c r="G3938" s="107" t="s">
        <v>11028</v>
      </c>
      <c r="H3938" s="107" t="s">
        <v>9956</v>
      </c>
      <c r="I3938" s="107" t="s">
        <v>9961</v>
      </c>
    </row>
    <row r="3939" spans="1:9" x14ac:dyDescent="0.2">
      <c r="A3939" s="107" t="s">
        <v>10492</v>
      </c>
      <c r="D3939" s="107" t="s">
        <v>9962</v>
      </c>
      <c r="E3939" s="107">
        <f t="shared" si="61"/>
        <v>30130305</v>
      </c>
      <c r="F3939" s="107" t="s">
        <v>11572</v>
      </c>
      <c r="G3939" s="107" t="s">
        <v>11028</v>
      </c>
      <c r="H3939" s="107" t="s">
        <v>9956</v>
      </c>
      <c r="I3939" s="107" t="s">
        <v>9963</v>
      </c>
    </row>
    <row r="3940" spans="1:9" x14ac:dyDescent="0.2">
      <c r="A3940" s="107" t="s">
        <v>10492</v>
      </c>
      <c r="D3940" s="107" t="s">
        <v>9964</v>
      </c>
      <c r="E3940" s="107">
        <f t="shared" si="61"/>
        <v>30130380</v>
      </c>
      <c r="F3940" s="107" t="s">
        <v>11572</v>
      </c>
      <c r="G3940" s="107" t="s">
        <v>11028</v>
      </c>
      <c r="H3940" s="107" t="s">
        <v>9956</v>
      </c>
      <c r="I3940" s="107" t="s">
        <v>11023</v>
      </c>
    </row>
    <row r="3941" spans="1:9" x14ac:dyDescent="0.2">
      <c r="A3941" s="107" t="s">
        <v>10492</v>
      </c>
      <c r="D3941" s="107" t="s">
        <v>9965</v>
      </c>
      <c r="E3941" s="107">
        <f t="shared" si="61"/>
        <v>30130401</v>
      </c>
      <c r="F3941" s="107" t="s">
        <v>11572</v>
      </c>
      <c r="G3941" s="107" t="s">
        <v>11028</v>
      </c>
      <c r="H3941" s="107" t="s">
        <v>9966</v>
      </c>
      <c r="I3941" s="107" t="s">
        <v>14417</v>
      </c>
    </row>
    <row r="3942" spans="1:9" x14ac:dyDescent="0.2">
      <c r="A3942" s="107" t="s">
        <v>10492</v>
      </c>
      <c r="D3942" s="107" t="s">
        <v>9967</v>
      </c>
      <c r="E3942" s="107">
        <f t="shared" si="61"/>
        <v>30130402</v>
      </c>
      <c r="F3942" s="107" t="s">
        <v>11572</v>
      </c>
      <c r="G3942" s="107" t="s">
        <v>11028</v>
      </c>
      <c r="H3942" s="107" t="s">
        <v>9966</v>
      </c>
      <c r="I3942" s="107" t="s">
        <v>11588</v>
      </c>
    </row>
    <row r="3943" spans="1:9" x14ac:dyDescent="0.2">
      <c r="A3943" s="107" t="s">
        <v>10492</v>
      </c>
      <c r="D3943" s="107" t="s">
        <v>9968</v>
      </c>
      <c r="E3943" s="107">
        <f t="shared" si="61"/>
        <v>30130403</v>
      </c>
      <c r="F3943" s="107" t="s">
        <v>11572</v>
      </c>
      <c r="G3943" s="107" t="s">
        <v>11028</v>
      </c>
      <c r="H3943" s="107" t="s">
        <v>9966</v>
      </c>
      <c r="I3943" s="107" t="s">
        <v>9969</v>
      </c>
    </row>
    <row r="3944" spans="1:9" x14ac:dyDescent="0.2">
      <c r="A3944" s="107" t="s">
        <v>10492</v>
      </c>
      <c r="D3944" s="107" t="s">
        <v>9970</v>
      </c>
      <c r="E3944" s="107">
        <f t="shared" si="61"/>
        <v>30130404</v>
      </c>
      <c r="F3944" s="107" t="s">
        <v>11572</v>
      </c>
      <c r="G3944" s="107" t="s">
        <v>11028</v>
      </c>
      <c r="H3944" s="107" t="s">
        <v>9966</v>
      </c>
      <c r="I3944" s="107" t="s">
        <v>12523</v>
      </c>
    </row>
    <row r="3945" spans="1:9" x14ac:dyDescent="0.2">
      <c r="A3945" s="107" t="s">
        <v>10492</v>
      </c>
      <c r="D3945" s="107" t="s">
        <v>9971</v>
      </c>
      <c r="E3945" s="107">
        <f t="shared" si="61"/>
        <v>30130405</v>
      </c>
      <c r="F3945" s="107" t="s">
        <v>11572</v>
      </c>
      <c r="G3945" s="107" t="s">
        <v>11028</v>
      </c>
      <c r="H3945" s="107" t="s">
        <v>9966</v>
      </c>
      <c r="I3945" s="107" t="s">
        <v>9972</v>
      </c>
    </row>
    <row r="3946" spans="1:9" x14ac:dyDescent="0.2">
      <c r="A3946" s="107" t="s">
        <v>10492</v>
      </c>
      <c r="D3946" s="107" t="s">
        <v>9973</v>
      </c>
      <c r="E3946" s="107">
        <f t="shared" si="61"/>
        <v>30130480</v>
      </c>
      <c r="F3946" s="107" t="s">
        <v>11572</v>
      </c>
      <c r="G3946" s="107" t="s">
        <v>11028</v>
      </c>
      <c r="H3946" s="107" t="s">
        <v>9966</v>
      </c>
      <c r="I3946" s="107" t="s">
        <v>11023</v>
      </c>
    </row>
    <row r="3947" spans="1:9" x14ac:dyDescent="0.2">
      <c r="A3947" s="107" t="s">
        <v>10492</v>
      </c>
      <c r="D3947" s="107" t="s">
        <v>9974</v>
      </c>
      <c r="E3947" s="107">
        <f t="shared" si="61"/>
        <v>30130501</v>
      </c>
      <c r="F3947" s="107" t="s">
        <v>11572</v>
      </c>
      <c r="G3947" s="107" t="s">
        <v>11028</v>
      </c>
      <c r="H3947" s="107" t="s">
        <v>9975</v>
      </c>
      <c r="I3947" s="107" t="s">
        <v>14417</v>
      </c>
    </row>
    <row r="3948" spans="1:9" x14ac:dyDescent="0.2">
      <c r="A3948" s="107" t="s">
        <v>10492</v>
      </c>
      <c r="D3948" s="107" t="s">
        <v>9976</v>
      </c>
      <c r="E3948" s="107">
        <f t="shared" si="61"/>
        <v>30130502</v>
      </c>
      <c r="F3948" s="107" t="s">
        <v>11572</v>
      </c>
      <c r="G3948" s="107" t="s">
        <v>11028</v>
      </c>
      <c r="H3948" s="107" t="s">
        <v>9975</v>
      </c>
      <c r="I3948" s="107" t="s">
        <v>9977</v>
      </c>
    </row>
    <row r="3949" spans="1:9" x14ac:dyDescent="0.2">
      <c r="A3949" s="107" t="s">
        <v>10492</v>
      </c>
      <c r="D3949" s="107" t="s">
        <v>9978</v>
      </c>
      <c r="E3949" s="107">
        <f t="shared" si="61"/>
        <v>30130503</v>
      </c>
      <c r="F3949" s="107" t="s">
        <v>11572</v>
      </c>
      <c r="G3949" s="107" t="s">
        <v>11028</v>
      </c>
      <c r="H3949" s="107" t="s">
        <v>9975</v>
      </c>
      <c r="I3949" s="107" t="s">
        <v>9979</v>
      </c>
    </row>
    <row r="3950" spans="1:9" x14ac:dyDescent="0.2">
      <c r="A3950" s="107" t="s">
        <v>10492</v>
      </c>
      <c r="D3950" s="107" t="s">
        <v>9980</v>
      </c>
      <c r="E3950" s="107">
        <f t="shared" si="61"/>
        <v>30130504</v>
      </c>
      <c r="F3950" s="107" t="s">
        <v>11572</v>
      </c>
      <c r="G3950" s="107" t="s">
        <v>11028</v>
      </c>
      <c r="H3950" s="107" t="s">
        <v>9975</v>
      </c>
      <c r="I3950" s="107" t="s">
        <v>12523</v>
      </c>
    </row>
    <row r="3951" spans="1:9" x14ac:dyDescent="0.2">
      <c r="A3951" s="107" t="s">
        <v>10492</v>
      </c>
      <c r="D3951" s="107" t="s">
        <v>9981</v>
      </c>
      <c r="E3951" s="107">
        <f t="shared" si="61"/>
        <v>30130505</v>
      </c>
      <c r="F3951" s="107" t="s">
        <v>11572</v>
      </c>
      <c r="G3951" s="107" t="s">
        <v>11028</v>
      </c>
      <c r="H3951" s="107" t="s">
        <v>9975</v>
      </c>
      <c r="I3951" s="107" t="s">
        <v>9982</v>
      </c>
    </row>
    <row r="3952" spans="1:9" x14ac:dyDescent="0.2">
      <c r="A3952" s="107" t="s">
        <v>10492</v>
      </c>
      <c r="D3952" s="107" t="s">
        <v>9983</v>
      </c>
      <c r="E3952" s="107">
        <f t="shared" si="61"/>
        <v>30130580</v>
      </c>
      <c r="F3952" s="107" t="s">
        <v>11572</v>
      </c>
      <c r="G3952" s="107" t="s">
        <v>11028</v>
      </c>
      <c r="H3952" s="107" t="s">
        <v>9975</v>
      </c>
      <c r="I3952" s="107" t="s">
        <v>11023</v>
      </c>
    </row>
    <row r="3953" spans="1:9" x14ac:dyDescent="0.2">
      <c r="A3953" s="107" t="s">
        <v>10492</v>
      </c>
      <c r="D3953" s="107" t="s">
        <v>9984</v>
      </c>
      <c r="E3953" s="107">
        <f t="shared" si="61"/>
        <v>30140101</v>
      </c>
      <c r="F3953" s="107" t="s">
        <v>11572</v>
      </c>
      <c r="G3953" s="107" t="s">
        <v>11028</v>
      </c>
      <c r="H3953" s="107" t="s">
        <v>9985</v>
      </c>
      <c r="I3953" s="107" t="s">
        <v>9986</v>
      </c>
    </row>
    <row r="3954" spans="1:9" x14ac:dyDescent="0.2">
      <c r="A3954" s="107" t="s">
        <v>10492</v>
      </c>
      <c r="D3954" s="107" t="s">
        <v>9987</v>
      </c>
      <c r="E3954" s="107">
        <f t="shared" si="61"/>
        <v>30140102</v>
      </c>
      <c r="F3954" s="107" t="s">
        <v>11572</v>
      </c>
      <c r="G3954" s="107" t="s">
        <v>11028</v>
      </c>
      <c r="H3954" s="107" t="s">
        <v>9985</v>
      </c>
      <c r="I3954" s="107" t="s">
        <v>9988</v>
      </c>
    </row>
    <row r="3955" spans="1:9" x14ac:dyDescent="0.2">
      <c r="A3955" s="107" t="s">
        <v>10492</v>
      </c>
      <c r="D3955" s="107" t="s">
        <v>9989</v>
      </c>
      <c r="E3955" s="107">
        <f t="shared" si="61"/>
        <v>30140103</v>
      </c>
      <c r="F3955" s="107" t="s">
        <v>11572</v>
      </c>
      <c r="G3955" s="107" t="s">
        <v>11028</v>
      </c>
      <c r="H3955" s="107" t="s">
        <v>9985</v>
      </c>
      <c r="I3955" s="107" t="s">
        <v>9990</v>
      </c>
    </row>
    <row r="3956" spans="1:9" x14ac:dyDescent="0.2">
      <c r="A3956" s="107" t="s">
        <v>10492</v>
      </c>
      <c r="D3956" s="107" t="s">
        <v>9991</v>
      </c>
      <c r="E3956" s="107">
        <f t="shared" si="61"/>
        <v>30140105</v>
      </c>
      <c r="F3956" s="107" t="s">
        <v>11572</v>
      </c>
      <c r="G3956" s="107" t="s">
        <v>11028</v>
      </c>
      <c r="H3956" s="107" t="s">
        <v>9985</v>
      </c>
      <c r="I3956" s="107" t="s">
        <v>16870</v>
      </c>
    </row>
    <row r="3957" spans="1:9" x14ac:dyDescent="0.2">
      <c r="A3957" s="107" t="s">
        <v>10492</v>
      </c>
      <c r="D3957" s="107" t="s">
        <v>9992</v>
      </c>
      <c r="E3957" s="107">
        <f t="shared" si="61"/>
        <v>30140110</v>
      </c>
      <c r="F3957" s="107" t="s">
        <v>11572</v>
      </c>
      <c r="G3957" s="107" t="s">
        <v>11028</v>
      </c>
      <c r="H3957" s="107" t="s">
        <v>9985</v>
      </c>
      <c r="I3957" s="107" t="s">
        <v>9993</v>
      </c>
    </row>
    <row r="3958" spans="1:9" x14ac:dyDescent="0.2">
      <c r="A3958" s="107" t="s">
        <v>10492</v>
      </c>
      <c r="D3958" s="107" t="s">
        <v>9994</v>
      </c>
      <c r="E3958" s="107">
        <f t="shared" si="61"/>
        <v>30140120</v>
      </c>
      <c r="F3958" s="107" t="s">
        <v>11572</v>
      </c>
      <c r="G3958" s="107" t="s">
        <v>11028</v>
      </c>
      <c r="H3958" s="107" t="s">
        <v>9985</v>
      </c>
      <c r="I3958" s="107" t="s">
        <v>14187</v>
      </c>
    </row>
    <row r="3959" spans="1:9" x14ac:dyDescent="0.2">
      <c r="A3959" s="107" t="s">
        <v>10492</v>
      </c>
      <c r="D3959" s="107" t="s">
        <v>9995</v>
      </c>
      <c r="E3959" s="107">
        <f t="shared" si="61"/>
        <v>30140121</v>
      </c>
      <c r="F3959" s="107" t="s">
        <v>11572</v>
      </c>
      <c r="G3959" s="107" t="s">
        <v>11028</v>
      </c>
      <c r="H3959" s="107" t="s">
        <v>9985</v>
      </c>
      <c r="I3959" s="107" t="s">
        <v>9996</v>
      </c>
    </row>
    <row r="3960" spans="1:9" x14ac:dyDescent="0.2">
      <c r="A3960" s="107" t="s">
        <v>10492</v>
      </c>
      <c r="D3960" s="107" t="s">
        <v>9997</v>
      </c>
      <c r="E3960" s="107">
        <f t="shared" si="61"/>
        <v>30140122</v>
      </c>
      <c r="F3960" s="107" t="s">
        <v>11572</v>
      </c>
      <c r="G3960" s="107" t="s">
        <v>11028</v>
      </c>
      <c r="H3960" s="107" t="s">
        <v>9985</v>
      </c>
      <c r="I3960" s="107" t="s">
        <v>14197</v>
      </c>
    </row>
    <row r="3961" spans="1:9" x14ac:dyDescent="0.2">
      <c r="A3961" s="107" t="s">
        <v>10492</v>
      </c>
      <c r="D3961" s="107" t="s">
        <v>9998</v>
      </c>
      <c r="E3961" s="107">
        <f t="shared" si="61"/>
        <v>30140123</v>
      </c>
      <c r="F3961" s="107" t="s">
        <v>11572</v>
      </c>
      <c r="G3961" s="107" t="s">
        <v>11028</v>
      </c>
      <c r="H3961" s="107" t="s">
        <v>9985</v>
      </c>
      <c r="I3961" s="107" t="s">
        <v>9999</v>
      </c>
    </row>
    <row r="3962" spans="1:9" x14ac:dyDescent="0.2">
      <c r="A3962" s="107" t="s">
        <v>10492</v>
      </c>
      <c r="D3962" s="107" t="s">
        <v>10000</v>
      </c>
      <c r="E3962" s="107">
        <f t="shared" si="61"/>
        <v>30140124</v>
      </c>
      <c r="F3962" s="107" t="s">
        <v>11572</v>
      </c>
      <c r="G3962" s="107" t="s">
        <v>11028</v>
      </c>
      <c r="H3962" s="107" t="s">
        <v>9985</v>
      </c>
      <c r="I3962" s="107" t="s">
        <v>14199</v>
      </c>
    </row>
    <row r="3963" spans="1:9" x14ac:dyDescent="0.2">
      <c r="A3963" s="107" t="s">
        <v>10492</v>
      </c>
      <c r="D3963" s="107" t="s">
        <v>10001</v>
      </c>
      <c r="E3963" s="107">
        <f t="shared" si="61"/>
        <v>30140125</v>
      </c>
      <c r="F3963" s="107" t="s">
        <v>11572</v>
      </c>
      <c r="G3963" s="107" t="s">
        <v>11028</v>
      </c>
      <c r="H3963" s="107" t="s">
        <v>9985</v>
      </c>
      <c r="I3963" s="107" t="s">
        <v>14201</v>
      </c>
    </row>
    <row r="3964" spans="1:9" x14ac:dyDescent="0.2">
      <c r="A3964" s="107" t="s">
        <v>10492</v>
      </c>
      <c r="D3964" s="107" t="s">
        <v>10002</v>
      </c>
      <c r="E3964" s="107">
        <f t="shared" si="61"/>
        <v>30140130</v>
      </c>
      <c r="F3964" s="107" t="s">
        <v>11572</v>
      </c>
      <c r="G3964" s="107" t="s">
        <v>11028</v>
      </c>
      <c r="H3964" s="107" t="s">
        <v>9985</v>
      </c>
      <c r="I3964" s="107" t="s">
        <v>9135</v>
      </c>
    </row>
    <row r="3965" spans="1:9" x14ac:dyDescent="0.2">
      <c r="A3965" s="107" t="s">
        <v>10492</v>
      </c>
      <c r="D3965" s="107" t="s">
        <v>10003</v>
      </c>
      <c r="E3965" s="107">
        <f t="shared" si="61"/>
        <v>30140131</v>
      </c>
      <c r="F3965" s="107" t="s">
        <v>11572</v>
      </c>
      <c r="G3965" s="107" t="s">
        <v>11028</v>
      </c>
      <c r="H3965" s="107" t="s">
        <v>9985</v>
      </c>
      <c r="I3965" s="107" t="s">
        <v>14203</v>
      </c>
    </row>
    <row r="3966" spans="1:9" x14ac:dyDescent="0.2">
      <c r="A3966" s="107" t="s">
        <v>10492</v>
      </c>
      <c r="D3966" s="107" t="s">
        <v>10004</v>
      </c>
      <c r="E3966" s="107">
        <f t="shared" si="61"/>
        <v>30140132</v>
      </c>
      <c r="F3966" s="107" t="s">
        <v>11572</v>
      </c>
      <c r="G3966" s="107" t="s">
        <v>11028</v>
      </c>
      <c r="H3966" s="107" t="s">
        <v>9985</v>
      </c>
      <c r="I3966" s="107" t="s">
        <v>14205</v>
      </c>
    </row>
    <row r="3967" spans="1:9" x14ac:dyDescent="0.2">
      <c r="A3967" s="107" t="s">
        <v>10492</v>
      </c>
      <c r="D3967" s="107" t="s">
        <v>10005</v>
      </c>
      <c r="E3967" s="107">
        <f t="shared" si="61"/>
        <v>30140133</v>
      </c>
      <c r="F3967" s="107" t="s">
        <v>11572</v>
      </c>
      <c r="G3967" s="107" t="s">
        <v>11028</v>
      </c>
      <c r="H3967" s="107" t="s">
        <v>9985</v>
      </c>
      <c r="I3967" s="107" t="s">
        <v>14207</v>
      </c>
    </row>
    <row r="3968" spans="1:9" x14ac:dyDescent="0.2">
      <c r="A3968" s="107" t="s">
        <v>10492</v>
      </c>
      <c r="D3968" s="107" t="s">
        <v>10006</v>
      </c>
      <c r="E3968" s="107">
        <f t="shared" si="61"/>
        <v>30140134</v>
      </c>
      <c r="F3968" s="107" t="s">
        <v>11572</v>
      </c>
      <c r="G3968" s="107" t="s">
        <v>11028</v>
      </c>
      <c r="H3968" s="107" t="s">
        <v>9985</v>
      </c>
      <c r="I3968" s="107" t="s">
        <v>14209</v>
      </c>
    </row>
    <row r="3969" spans="1:9" x14ac:dyDescent="0.2">
      <c r="A3969" s="107" t="s">
        <v>10492</v>
      </c>
      <c r="D3969" s="107" t="s">
        <v>10007</v>
      </c>
      <c r="E3969" s="107">
        <f t="shared" si="61"/>
        <v>30140135</v>
      </c>
      <c r="F3969" s="107" t="s">
        <v>11572</v>
      </c>
      <c r="G3969" s="107" t="s">
        <v>11028</v>
      </c>
      <c r="H3969" s="107" t="s">
        <v>9985</v>
      </c>
      <c r="I3969" s="107" t="s">
        <v>14211</v>
      </c>
    </row>
    <row r="3970" spans="1:9" x14ac:dyDescent="0.2">
      <c r="A3970" s="107" t="s">
        <v>10492</v>
      </c>
      <c r="D3970" s="107" t="s">
        <v>10008</v>
      </c>
      <c r="E3970" s="107">
        <f t="shared" ref="E3970:E4033" si="62">VALUE(D3970)</f>
        <v>30140136</v>
      </c>
      <c r="F3970" s="107" t="s">
        <v>11572</v>
      </c>
      <c r="G3970" s="107" t="s">
        <v>11028</v>
      </c>
      <c r="H3970" s="107" t="s">
        <v>9985</v>
      </c>
      <c r="I3970" s="107" t="s">
        <v>10009</v>
      </c>
    </row>
    <row r="3971" spans="1:9" x14ac:dyDescent="0.2">
      <c r="A3971" s="107" t="s">
        <v>10492</v>
      </c>
      <c r="D3971" s="107" t="s">
        <v>10010</v>
      </c>
      <c r="E3971" s="107">
        <f t="shared" si="62"/>
        <v>30140150</v>
      </c>
      <c r="F3971" s="107" t="s">
        <v>11572</v>
      </c>
      <c r="G3971" s="107" t="s">
        <v>11028</v>
      </c>
      <c r="H3971" s="107" t="s">
        <v>9985</v>
      </c>
      <c r="I3971" s="107" t="s">
        <v>10011</v>
      </c>
    </row>
    <row r="3972" spans="1:9" x14ac:dyDescent="0.2">
      <c r="A3972" s="107" t="s">
        <v>10492</v>
      </c>
      <c r="D3972" s="107" t="s">
        <v>10012</v>
      </c>
      <c r="E3972" s="107">
        <f t="shared" si="62"/>
        <v>30140151</v>
      </c>
      <c r="F3972" s="107" t="s">
        <v>11572</v>
      </c>
      <c r="G3972" s="107" t="s">
        <v>11028</v>
      </c>
      <c r="H3972" s="107" t="s">
        <v>9985</v>
      </c>
      <c r="I3972" s="107" t="s">
        <v>10013</v>
      </c>
    </row>
    <row r="3973" spans="1:9" x14ac:dyDescent="0.2">
      <c r="A3973" s="107" t="s">
        <v>10492</v>
      </c>
      <c r="D3973" s="107" t="s">
        <v>10014</v>
      </c>
      <c r="E3973" s="107">
        <f t="shared" si="62"/>
        <v>30140199</v>
      </c>
      <c r="F3973" s="107" t="s">
        <v>11572</v>
      </c>
      <c r="G3973" s="107" t="s">
        <v>11028</v>
      </c>
      <c r="H3973" s="107" t="s">
        <v>9985</v>
      </c>
      <c r="I3973" s="107" t="s">
        <v>7791</v>
      </c>
    </row>
    <row r="3974" spans="1:9" x14ac:dyDescent="0.2">
      <c r="A3974" s="107" t="s">
        <v>10492</v>
      </c>
      <c r="D3974" s="107" t="s">
        <v>10015</v>
      </c>
      <c r="E3974" s="107">
        <f t="shared" si="62"/>
        <v>30140210</v>
      </c>
      <c r="F3974" s="107" t="s">
        <v>11572</v>
      </c>
      <c r="G3974" s="107" t="s">
        <v>11028</v>
      </c>
      <c r="H3974" s="107" t="s">
        <v>12977</v>
      </c>
      <c r="I3974" s="107" t="s">
        <v>16872</v>
      </c>
    </row>
    <row r="3975" spans="1:9" x14ac:dyDescent="0.2">
      <c r="A3975" s="107" t="s">
        <v>10492</v>
      </c>
      <c r="D3975" s="107" t="s">
        <v>12978</v>
      </c>
      <c r="E3975" s="107">
        <f t="shared" si="62"/>
        <v>30140211</v>
      </c>
      <c r="F3975" s="107" t="s">
        <v>11572</v>
      </c>
      <c r="G3975" s="107" t="s">
        <v>11028</v>
      </c>
      <c r="H3975" s="107" t="s">
        <v>12977</v>
      </c>
      <c r="I3975" s="107" t="s">
        <v>12979</v>
      </c>
    </row>
    <row r="3976" spans="1:9" x14ac:dyDescent="0.2">
      <c r="A3976" s="107" t="s">
        <v>10492</v>
      </c>
      <c r="D3976" s="107" t="s">
        <v>12980</v>
      </c>
      <c r="E3976" s="107">
        <f t="shared" si="62"/>
        <v>30140214</v>
      </c>
      <c r="F3976" s="107" t="s">
        <v>11572</v>
      </c>
      <c r="G3976" s="107" t="s">
        <v>11028</v>
      </c>
      <c r="H3976" s="107" t="s">
        <v>12977</v>
      </c>
      <c r="I3976" s="107" t="s">
        <v>10016</v>
      </c>
    </row>
    <row r="3977" spans="1:9" x14ac:dyDescent="0.2">
      <c r="A3977" s="107" t="s">
        <v>10492</v>
      </c>
      <c r="D3977" s="107" t="s">
        <v>10017</v>
      </c>
      <c r="E3977" s="107">
        <f t="shared" si="62"/>
        <v>30140217</v>
      </c>
      <c r="F3977" s="107" t="s">
        <v>11572</v>
      </c>
      <c r="G3977" s="107" t="s">
        <v>11028</v>
      </c>
      <c r="H3977" s="107" t="s">
        <v>12977</v>
      </c>
      <c r="I3977" s="107" t="s">
        <v>10033</v>
      </c>
    </row>
    <row r="3978" spans="1:9" x14ac:dyDescent="0.2">
      <c r="A3978" s="107" t="s">
        <v>10492</v>
      </c>
      <c r="D3978" s="107" t="s">
        <v>10034</v>
      </c>
      <c r="E3978" s="107">
        <f t="shared" si="62"/>
        <v>30140220</v>
      </c>
      <c r="F3978" s="107" t="s">
        <v>11572</v>
      </c>
      <c r="G3978" s="107" t="s">
        <v>11028</v>
      </c>
      <c r="H3978" s="107" t="s">
        <v>12977</v>
      </c>
      <c r="I3978" s="107" t="s">
        <v>12041</v>
      </c>
    </row>
    <row r="3979" spans="1:9" x14ac:dyDescent="0.2">
      <c r="A3979" s="107" t="s">
        <v>10492</v>
      </c>
      <c r="D3979" s="107" t="s">
        <v>10035</v>
      </c>
      <c r="E3979" s="107">
        <f t="shared" si="62"/>
        <v>30140221</v>
      </c>
      <c r="F3979" s="107" t="s">
        <v>11572</v>
      </c>
      <c r="G3979" s="107" t="s">
        <v>11028</v>
      </c>
      <c r="H3979" s="107" t="s">
        <v>12977</v>
      </c>
      <c r="I3979" s="107" t="s">
        <v>16890</v>
      </c>
    </row>
    <row r="3980" spans="1:9" x14ac:dyDescent="0.2">
      <c r="A3980" s="107" t="s">
        <v>10492</v>
      </c>
      <c r="D3980" s="107" t="s">
        <v>10036</v>
      </c>
      <c r="E3980" s="107">
        <f t="shared" si="62"/>
        <v>30140222</v>
      </c>
      <c r="F3980" s="107" t="s">
        <v>11572</v>
      </c>
      <c r="G3980" s="107" t="s">
        <v>11028</v>
      </c>
      <c r="H3980" s="107" t="s">
        <v>12977</v>
      </c>
      <c r="I3980" s="107" t="s">
        <v>16892</v>
      </c>
    </row>
    <row r="3981" spans="1:9" x14ac:dyDescent="0.2">
      <c r="A3981" s="107" t="s">
        <v>10492</v>
      </c>
      <c r="D3981" s="107" t="s">
        <v>10037</v>
      </c>
      <c r="E3981" s="107">
        <f t="shared" si="62"/>
        <v>30140223</v>
      </c>
      <c r="F3981" s="107" t="s">
        <v>11572</v>
      </c>
      <c r="G3981" s="107" t="s">
        <v>11028</v>
      </c>
      <c r="H3981" s="107" t="s">
        <v>12977</v>
      </c>
      <c r="I3981" s="107" t="s">
        <v>10038</v>
      </c>
    </row>
    <row r="3982" spans="1:9" x14ac:dyDescent="0.2">
      <c r="A3982" s="107" t="s">
        <v>10492</v>
      </c>
      <c r="D3982" s="107" t="s">
        <v>10039</v>
      </c>
      <c r="E3982" s="107">
        <f t="shared" si="62"/>
        <v>30140224</v>
      </c>
      <c r="F3982" s="107" t="s">
        <v>11572</v>
      </c>
      <c r="G3982" s="107" t="s">
        <v>11028</v>
      </c>
      <c r="H3982" s="107" t="s">
        <v>12977</v>
      </c>
      <c r="I3982" s="107" t="s">
        <v>16894</v>
      </c>
    </row>
    <row r="3983" spans="1:9" x14ac:dyDescent="0.2">
      <c r="A3983" s="107" t="s">
        <v>10492</v>
      </c>
      <c r="D3983" s="107" t="s">
        <v>10040</v>
      </c>
      <c r="E3983" s="107">
        <f t="shared" si="62"/>
        <v>30140225</v>
      </c>
      <c r="F3983" s="107" t="s">
        <v>11572</v>
      </c>
      <c r="G3983" s="107" t="s">
        <v>11028</v>
      </c>
      <c r="H3983" s="107" t="s">
        <v>12977</v>
      </c>
      <c r="I3983" s="107" t="s">
        <v>10041</v>
      </c>
    </row>
    <row r="3984" spans="1:9" x14ac:dyDescent="0.2">
      <c r="A3984" s="107" t="s">
        <v>10492</v>
      </c>
      <c r="D3984" s="107" t="s">
        <v>10042</v>
      </c>
      <c r="E3984" s="107">
        <f t="shared" si="62"/>
        <v>30140230</v>
      </c>
      <c r="F3984" s="107" t="s">
        <v>11572</v>
      </c>
      <c r="G3984" s="107" t="s">
        <v>11028</v>
      </c>
      <c r="H3984" s="107" t="s">
        <v>12977</v>
      </c>
      <c r="I3984" s="107" t="s">
        <v>12047</v>
      </c>
    </row>
    <row r="3985" spans="1:9" x14ac:dyDescent="0.2">
      <c r="A3985" s="107" t="s">
        <v>10492</v>
      </c>
      <c r="D3985" s="107" t="s">
        <v>10043</v>
      </c>
      <c r="E3985" s="107">
        <f t="shared" si="62"/>
        <v>30140231</v>
      </c>
      <c r="F3985" s="107" t="s">
        <v>11572</v>
      </c>
      <c r="G3985" s="107" t="s">
        <v>11028</v>
      </c>
      <c r="H3985" s="107" t="s">
        <v>12977</v>
      </c>
      <c r="I3985" s="107" t="s">
        <v>10044</v>
      </c>
    </row>
    <row r="3986" spans="1:9" x14ac:dyDescent="0.2">
      <c r="A3986" s="107" t="s">
        <v>10492</v>
      </c>
      <c r="D3986" s="107" t="s">
        <v>10045</v>
      </c>
      <c r="E3986" s="107">
        <f t="shared" si="62"/>
        <v>30140232</v>
      </c>
      <c r="F3986" s="107" t="s">
        <v>11572</v>
      </c>
      <c r="G3986" s="107" t="s">
        <v>11028</v>
      </c>
      <c r="H3986" s="107" t="s">
        <v>12977</v>
      </c>
      <c r="I3986" s="107" t="s">
        <v>14167</v>
      </c>
    </row>
    <row r="3987" spans="1:9" x14ac:dyDescent="0.2">
      <c r="A3987" s="107" t="s">
        <v>10492</v>
      </c>
      <c r="D3987" s="107" t="s">
        <v>10046</v>
      </c>
      <c r="E3987" s="107">
        <f t="shared" si="62"/>
        <v>30140233</v>
      </c>
      <c r="F3987" s="107" t="s">
        <v>11572</v>
      </c>
      <c r="G3987" s="107" t="s">
        <v>11028</v>
      </c>
      <c r="H3987" s="107" t="s">
        <v>12977</v>
      </c>
      <c r="I3987" s="107" t="s">
        <v>14169</v>
      </c>
    </row>
    <row r="3988" spans="1:9" x14ac:dyDescent="0.2">
      <c r="A3988" s="107" t="s">
        <v>10492</v>
      </c>
      <c r="D3988" s="107" t="s">
        <v>10047</v>
      </c>
      <c r="E3988" s="107">
        <f t="shared" si="62"/>
        <v>30140234</v>
      </c>
      <c r="F3988" s="107" t="s">
        <v>11572</v>
      </c>
      <c r="G3988" s="107" t="s">
        <v>11028</v>
      </c>
      <c r="H3988" s="107" t="s">
        <v>12977</v>
      </c>
      <c r="I3988" s="107" t="s">
        <v>14171</v>
      </c>
    </row>
    <row r="3989" spans="1:9" x14ac:dyDescent="0.2">
      <c r="A3989" s="107" t="s">
        <v>10492</v>
      </c>
      <c r="D3989" s="107" t="s">
        <v>10048</v>
      </c>
      <c r="E3989" s="107">
        <f t="shared" si="62"/>
        <v>30140235</v>
      </c>
      <c r="F3989" s="107" t="s">
        <v>11572</v>
      </c>
      <c r="G3989" s="107" t="s">
        <v>11028</v>
      </c>
      <c r="H3989" s="107" t="s">
        <v>12977</v>
      </c>
      <c r="I3989" s="107" t="s">
        <v>14173</v>
      </c>
    </row>
    <row r="3990" spans="1:9" x14ac:dyDescent="0.2">
      <c r="A3990" s="107" t="s">
        <v>10492</v>
      </c>
      <c r="D3990" s="107" t="s">
        <v>10049</v>
      </c>
      <c r="E3990" s="107">
        <f t="shared" si="62"/>
        <v>30140236</v>
      </c>
      <c r="F3990" s="107" t="s">
        <v>11572</v>
      </c>
      <c r="G3990" s="107" t="s">
        <v>11028</v>
      </c>
      <c r="H3990" s="107" t="s">
        <v>12977</v>
      </c>
      <c r="I3990" s="107" t="s">
        <v>10050</v>
      </c>
    </row>
    <row r="3991" spans="1:9" x14ac:dyDescent="0.2">
      <c r="A3991" s="107" t="s">
        <v>10492</v>
      </c>
      <c r="D3991" s="107" t="s">
        <v>10051</v>
      </c>
      <c r="E3991" s="107">
        <f t="shared" si="62"/>
        <v>30140250</v>
      </c>
      <c r="F3991" s="107" t="s">
        <v>11572</v>
      </c>
      <c r="G3991" s="107" t="s">
        <v>11028</v>
      </c>
      <c r="H3991" s="107" t="s">
        <v>12977</v>
      </c>
      <c r="I3991" s="107" t="s">
        <v>14183</v>
      </c>
    </row>
    <row r="3992" spans="1:9" x14ac:dyDescent="0.2">
      <c r="A3992" s="107" t="s">
        <v>10492</v>
      </c>
      <c r="D3992" s="107" t="s">
        <v>10052</v>
      </c>
      <c r="E3992" s="107">
        <f t="shared" si="62"/>
        <v>30140251</v>
      </c>
      <c r="F3992" s="107" t="s">
        <v>11572</v>
      </c>
      <c r="G3992" s="107" t="s">
        <v>11028</v>
      </c>
      <c r="H3992" s="107" t="s">
        <v>12977</v>
      </c>
      <c r="I3992" s="107" t="s">
        <v>10053</v>
      </c>
    </row>
    <row r="3993" spans="1:9" x14ac:dyDescent="0.2">
      <c r="A3993" s="107" t="s">
        <v>10492</v>
      </c>
      <c r="D3993" s="107" t="s">
        <v>10054</v>
      </c>
      <c r="E3993" s="107">
        <f t="shared" si="62"/>
        <v>30140252</v>
      </c>
      <c r="F3993" s="107" t="s">
        <v>11572</v>
      </c>
      <c r="G3993" s="107" t="s">
        <v>11028</v>
      </c>
      <c r="H3993" s="107" t="s">
        <v>12977</v>
      </c>
      <c r="I3993" s="107" t="s">
        <v>10055</v>
      </c>
    </row>
    <row r="3994" spans="1:9" x14ac:dyDescent="0.2">
      <c r="A3994" s="107" t="s">
        <v>10492</v>
      </c>
      <c r="D3994" s="107" t="s">
        <v>10056</v>
      </c>
      <c r="E3994" s="107">
        <f t="shared" si="62"/>
        <v>30140253</v>
      </c>
      <c r="F3994" s="107" t="s">
        <v>11572</v>
      </c>
      <c r="G3994" s="107" t="s">
        <v>11028</v>
      </c>
      <c r="H3994" s="107" t="s">
        <v>12977</v>
      </c>
      <c r="I3994" s="107" t="s">
        <v>10057</v>
      </c>
    </row>
    <row r="3995" spans="1:9" x14ac:dyDescent="0.2">
      <c r="A3995" s="107" t="s">
        <v>10492</v>
      </c>
      <c r="D3995" s="107" t="s">
        <v>10058</v>
      </c>
      <c r="E3995" s="107">
        <f t="shared" si="62"/>
        <v>30140260</v>
      </c>
      <c r="F3995" s="107" t="s">
        <v>11572</v>
      </c>
      <c r="G3995" s="107" t="s">
        <v>11028</v>
      </c>
      <c r="H3995" s="107" t="s">
        <v>12977</v>
      </c>
      <c r="I3995" s="107" t="s">
        <v>14187</v>
      </c>
    </row>
    <row r="3996" spans="1:9" x14ac:dyDescent="0.2">
      <c r="A3996" s="107" t="s">
        <v>10492</v>
      </c>
      <c r="D3996" s="107" t="s">
        <v>10059</v>
      </c>
      <c r="E3996" s="107">
        <f t="shared" si="62"/>
        <v>30140261</v>
      </c>
      <c r="F3996" s="107" t="s">
        <v>11572</v>
      </c>
      <c r="G3996" s="107" t="s">
        <v>11028</v>
      </c>
      <c r="H3996" s="107" t="s">
        <v>12977</v>
      </c>
      <c r="I3996" s="107" t="s">
        <v>14195</v>
      </c>
    </row>
    <row r="3997" spans="1:9" x14ac:dyDescent="0.2">
      <c r="A3997" s="107" t="s">
        <v>10492</v>
      </c>
      <c r="D3997" s="107" t="s">
        <v>10060</v>
      </c>
      <c r="E3997" s="107">
        <f t="shared" si="62"/>
        <v>30140262</v>
      </c>
      <c r="F3997" s="107" t="s">
        <v>11572</v>
      </c>
      <c r="G3997" s="107" t="s">
        <v>11028</v>
      </c>
      <c r="H3997" s="107" t="s">
        <v>12977</v>
      </c>
      <c r="I3997" s="107" t="s">
        <v>14197</v>
      </c>
    </row>
    <row r="3998" spans="1:9" x14ac:dyDescent="0.2">
      <c r="A3998" s="107" t="s">
        <v>10492</v>
      </c>
      <c r="D3998" s="107" t="s">
        <v>10061</v>
      </c>
      <c r="E3998" s="107">
        <f t="shared" si="62"/>
        <v>30140263</v>
      </c>
      <c r="F3998" s="107" t="s">
        <v>11572</v>
      </c>
      <c r="G3998" s="107" t="s">
        <v>11028</v>
      </c>
      <c r="H3998" s="107" t="s">
        <v>12977</v>
      </c>
      <c r="I3998" s="107" t="s">
        <v>9999</v>
      </c>
    </row>
    <row r="3999" spans="1:9" x14ac:dyDescent="0.2">
      <c r="A3999" s="107" t="s">
        <v>10492</v>
      </c>
      <c r="D3999" s="107" t="s">
        <v>10062</v>
      </c>
      <c r="E3999" s="107">
        <f t="shared" si="62"/>
        <v>30140264</v>
      </c>
      <c r="F3999" s="107" t="s">
        <v>11572</v>
      </c>
      <c r="G3999" s="107" t="s">
        <v>11028</v>
      </c>
      <c r="H3999" s="107" t="s">
        <v>12977</v>
      </c>
      <c r="I3999" s="107" t="s">
        <v>14199</v>
      </c>
    </row>
    <row r="4000" spans="1:9" x14ac:dyDescent="0.2">
      <c r="A4000" s="107" t="s">
        <v>10492</v>
      </c>
      <c r="D4000" s="107" t="s">
        <v>13008</v>
      </c>
      <c r="E4000" s="107">
        <f t="shared" si="62"/>
        <v>30140265</v>
      </c>
      <c r="F4000" s="107" t="s">
        <v>11572</v>
      </c>
      <c r="G4000" s="107" t="s">
        <v>11028</v>
      </c>
      <c r="H4000" s="107" t="s">
        <v>12977</v>
      </c>
      <c r="I4000" s="107" t="s">
        <v>13009</v>
      </c>
    </row>
    <row r="4001" spans="1:9" x14ac:dyDescent="0.2">
      <c r="A4001" s="107" t="s">
        <v>10492</v>
      </c>
      <c r="D4001" s="107" t="s">
        <v>13010</v>
      </c>
      <c r="E4001" s="107">
        <f t="shared" si="62"/>
        <v>30140270</v>
      </c>
      <c r="F4001" s="107" t="s">
        <v>11572</v>
      </c>
      <c r="G4001" s="107" t="s">
        <v>11028</v>
      </c>
      <c r="H4001" s="107" t="s">
        <v>12977</v>
      </c>
      <c r="I4001" s="107" t="s">
        <v>9135</v>
      </c>
    </row>
    <row r="4002" spans="1:9" x14ac:dyDescent="0.2">
      <c r="A4002" s="107" t="s">
        <v>10492</v>
      </c>
      <c r="D4002" s="107" t="s">
        <v>13011</v>
      </c>
      <c r="E4002" s="107">
        <f t="shared" si="62"/>
        <v>30140271</v>
      </c>
      <c r="F4002" s="107" t="s">
        <v>11572</v>
      </c>
      <c r="G4002" s="107" t="s">
        <v>11028</v>
      </c>
      <c r="H4002" s="107" t="s">
        <v>12977</v>
      </c>
      <c r="I4002" s="107" t="s">
        <v>13012</v>
      </c>
    </row>
    <row r="4003" spans="1:9" x14ac:dyDescent="0.2">
      <c r="A4003" s="107" t="s">
        <v>10492</v>
      </c>
      <c r="D4003" s="107" t="s">
        <v>13013</v>
      </c>
      <c r="E4003" s="107">
        <f t="shared" si="62"/>
        <v>30140272</v>
      </c>
      <c r="F4003" s="107" t="s">
        <v>11572</v>
      </c>
      <c r="G4003" s="107" t="s">
        <v>11028</v>
      </c>
      <c r="H4003" s="107" t="s">
        <v>12977</v>
      </c>
      <c r="I4003" s="107" t="s">
        <v>14205</v>
      </c>
    </row>
    <row r="4004" spans="1:9" x14ac:dyDescent="0.2">
      <c r="A4004" s="107" t="s">
        <v>10492</v>
      </c>
      <c r="D4004" s="107" t="s">
        <v>13014</v>
      </c>
      <c r="E4004" s="107">
        <f t="shared" si="62"/>
        <v>30140273</v>
      </c>
      <c r="F4004" s="107" t="s">
        <v>11572</v>
      </c>
      <c r="G4004" s="107" t="s">
        <v>11028</v>
      </c>
      <c r="H4004" s="107" t="s">
        <v>12977</v>
      </c>
      <c r="I4004" s="107" t="s">
        <v>14207</v>
      </c>
    </row>
    <row r="4005" spans="1:9" x14ac:dyDescent="0.2">
      <c r="A4005" s="107" t="s">
        <v>10492</v>
      </c>
      <c r="D4005" s="107" t="s">
        <v>13015</v>
      </c>
      <c r="E4005" s="107">
        <f t="shared" si="62"/>
        <v>30140274</v>
      </c>
      <c r="F4005" s="107" t="s">
        <v>11572</v>
      </c>
      <c r="G4005" s="107" t="s">
        <v>11028</v>
      </c>
      <c r="H4005" s="107" t="s">
        <v>12977</v>
      </c>
      <c r="I4005" s="107" t="s">
        <v>14209</v>
      </c>
    </row>
    <row r="4006" spans="1:9" x14ac:dyDescent="0.2">
      <c r="A4006" s="107" t="s">
        <v>10492</v>
      </c>
      <c r="D4006" s="107" t="s">
        <v>13016</v>
      </c>
      <c r="E4006" s="107">
        <f t="shared" si="62"/>
        <v>30140275</v>
      </c>
      <c r="F4006" s="107" t="s">
        <v>11572</v>
      </c>
      <c r="G4006" s="107" t="s">
        <v>11028</v>
      </c>
      <c r="H4006" s="107" t="s">
        <v>12977</v>
      </c>
      <c r="I4006" s="107" t="s">
        <v>14211</v>
      </c>
    </row>
    <row r="4007" spans="1:9" x14ac:dyDescent="0.2">
      <c r="A4007" s="107" t="s">
        <v>10492</v>
      </c>
      <c r="D4007" s="107" t="s">
        <v>13017</v>
      </c>
      <c r="E4007" s="107">
        <f t="shared" si="62"/>
        <v>30140276</v>
      </c>
      <c r="F4007" s="107" t="s">
        <v>11572</v>
      </c>
      <c r="G4007" s="107" t="s">
        <v>11028</v>
      </c>
      <c r="H4007" s="107" t="s">
        <v>12977</v>
      </c>
      <c r="I4007" s="107" t="s">
        <v>10009</v>
      </c>
    </row>
    <row r="4008" spans="1:9" x14ac:dyDescent="0.2">
      <c r="A4008" s="107" t="s">
        <v>10492</v>
      </c>
      <c r="D4008" s="107" t="s">
        <v>13018</v>
      </c>
      <c r="E4008" s="107">
        <f t="shared" si="62"/>
        <v>30140299</v>
      </c>
      <c r="F4008" s="107" t="s">
        <v>11572</v>
      </c>
      <c r="G4008" s="107" t="s">
        <v>11028</v>
      </c>
      <c r="H4008" s="107" t="s">
        <v>12977</v>
      </c>
      <c r="I4008" s="107" t="s">
        <v>7791</v>
      </c>
    </row>
    <row r="4009" spans="1:9" x14ac:dyDescent="0.2">
      <c r="A4009" s="107" t="s">
        <v>10492</v>
      </c>
      <c r="D4009" s="107" t="s">
        <v>13019</v>
      </c>
      <c r="E4009" s="107">
        <f t="shared" si="62"/>
        <v>30140306</v>
      </c>
      <c r="F4009" s="107" t="s">
        <v>11572</v>
      </c>
      <c r="G4009" s="107" t="s">
        <v>11028</v>
      </c>
      <c r="H4009" s="107" t="s">
        <v>13020</v>
      </c>
      <c r="I4009" s="107" t="s">
        <v>13021</v>
      </c>
    </row>
    <row r="4010" spans="1:9" x14ac:dyDescent="0.2">
      <c r="A4010" s="107" t="s">
        <v>10492</v>
      </c>
      <c r="D4010" s="107" t="s">
        <v>13022</v>
      </c>
      <c r="E4010" s="107">
        <f t="shared" si="62"/>
        <v>30140307</v>
      </c>
      <c r="F4010" s="107" t="s">
        <v>11572</v>
      </c>
      <c r="G4010" s="107" t="s">
        <v>11028</v>
      </c>
      <c r="H4010" s="107" t="s">
        <v>13020</v>
      </c>
      <c r="I4010" s="107" t="s">
        <v>13023</v>
      </c>
    </row>
    <row r="4011" spans="1:9" x14ac:dyDescent="0.2">
      <c r="A4011" s="107" t="s">
        <v>10492</v>
      </c>
      <c r="D4011" s="107" t="s">
        <v>13024</v>
      </c>
      <c r="E4011" s="107">
        <f t="shared" si="62"/>
        <v>30140310</v>
      </c>
      <c r="F4011" s="107" t="s">
        <v>11572</v>
      </c>
      <c r="G4011" s="107" t="s">
        <v>11028</v>
      </c>
      <c r="H4011" s="107" t="s">
        <v>13020</v>
      </c>
      <c r="I4011" s="107" t="s">
        <v>16872</v>
      </c>
    </row>
    <row r="4012" spans="1:9" x14ac:dyDescent="0.2">
      <c r="A4012" s="107" t="s">
        <v>10492</v>
      </c>
      <c r="D4012" s="107" t="s">
        <v>13025</v>
      </c>
      <c r="E4012" s="107">
        <f t="shared" si="62"/>
        <v>30140311</v>
      </c>
      <c r="F4012" s="107" t="s">
        <v>11572</v>
      </c>
      <c r="G4012" s="107" t="s">
        <v>11028</v>
      </c>
      <c r="H4012" s="107" t="s">
        <v>13020</v>
      </c>
      <c r="I4012" s="107" t="s">
        <v>13026</v>
      </c>
    </row>
    <row r="4013" spans="1:9" x14ac:dyDescent="0.2">
      <c r="A4013" s="107" t="s">
        <v>10492</v>
      </c>
      <c r="D4013" s="107" t="s">
        <v>13027</v>
      </c>
      <c r="E4013" s="107">
        <f t="shared" si="62"/>
        <v>30140312</v>
      </c>
      <c r="F4013" s="107" t="s">
        <v>11572</v>
      </c>
      <c r="G4013" s="107" t="s">
        <v>11028</v>
      </c>
      <c r="H4013" s="107" t="s">
        <v>13020</v>
      </c>
      <c r="I4013" s="107" t="s">
        <v>13028</v>
      </c>
    </row>
    <row r="4014" spans="1:9" x14ac:dyDescent="0.2">
      <c r="A4014" s="107" t="s">
        <v>10492</v>
      </c>
      <c r="D4014" s="107" t="s">
        <v>13029</v>
      </c>
      <c r="E4014" s="107">
        <f t="shared" si="62"/>
        <v>30140313</v>
      </c>
      <c r="F4014" s="107" t="s">
        <v>11572</v>
      </c>
      <c r="G4014" s="107" t="s">
        <v>11028</v>
      </c>
      <c r="H4014" s="107" t="s">
        <v>13020</v>
      </c>
      <c r="I4014" s="107" t="s">
        <v>13030</v>
      </c>
    </row>
    <row r="4015" spans="1:9" x14ac:dyDescent="0.2">
      <c r="A4015" s="107" t="s">
        <v>10492</v>
      </c>
      <c r="D4015" s="107" t="s">
        <v>13031</v>
      </c>
      <c r="E4015" s="107">
        <f t="shared" si="62"/>
        <v>30140320</v>
      </c>
      <c r="F4015" s="107" t="s">
        <v>11572</v>
      </c>
      <c r="G4015" s="107" t="s">
        <v>11028</v>
      </c>
      <c r="H4015" s="107" t="s">
        <v>13020</v>
      </c>
      <c r="I4015" s="107" t="s">
        <v>13032</v>
      </c>
    </row>
    <row r="4016" spans="1:9" x14ac:dyDescent="0.2">
      <c r="A4016" s="107" t="s">
        <v>10492</v>
      </c>
      <c r="D4016" s="107" t="s">
        <v>13033</v>
      </c>
      <c r="E4016" s="107">
        <f t="shared" si="62"/>
        <v>30140330</v>
      </c>
      <c r="F4016" s="107" t="s">
        <v>11572</v>
      </c>
      <c r="G4016" s="107" t="s">
        <v>11028</v>
      </c>
      <c r="H4016" s="107" t="s">
        <v>13020</v>
      </c>
      <c r="I4016" s="107" t="s">
        <v>13034</v>
      </c>
    </row>
    <row r="4017" spans="1:10" x14ac:dyDescent="0.2">
      <c r="A4017" s="107" t="s">
        <v>10492</v>
      </c>
      <c r="D4017" s="107" t="s">
        <v>13035</v>
      </c>
      <c r="E4017" s="107">
        <f t="shared" si="62"/>
        <v>30140340</v>
      </c>
      <c r="F4017" s="107" t="s">
        <v>11572</v>
      </c>
      <c r="G4017" s="107" t="s">
        <v>11028</v>
      </c>
      <c r="H4017" s="107" t="s">
        <v>13020</v>
      </c>
      <c r="I4017" s="107" t="s">
        <v>13036</v>
      </c>
    </row>
    <row r="4018" spans="1:10" x14ac:dyDescent="0.2">
      <c r="A4018" s="107" t="s">
        <v>10492</v>
      </c>
      <c r="D4018" s="107" t="s">
        <v>13037</v>
      </c>
      <c r="E4018" s="107">
        <f t="shared" si="62"/>
        <v>30140350</v>
      </c>
      <c r="F4018" s="107" t="s">
        <v>11572</v>
      </c>
      <c r="G4018" s="107" t="s">
        <v>11028</v>
      </c>
      <c r="H4018" s="107" t="s">
        <v>13020</v>
      </c>
      <c r="I4018" s="107" t="s">
        <v>13038</v>
      </c>
    </row>
    <row r="4019" spans="1:10" x14ac:dyDescent="0.2">
      <c r="A4019" s="107" t="s">
        <v>10492</v>
      </c>
      <c r="D4019" s="107" t="s">
        <v>13039</v>
      </c>
      <c r="E4019" s="107">
        <f t="shared" si="62"/>
        <v>30140360</v>
      </c>
      <c r="F4019" s="107" t="s">
        <v>11572</v>
      </c>
      <c r="G4019" s="107" t="s">
        <v>11028</v>
      </c>
      <c r="H4019" s="107" t="s">
        <v>13020</v>
      </c>
      <c r="I4019" s="107" t="s">
        <v>13040</v>
      </c>
    </row>
    <row r="4020" spans="1:10" x14ac:dyDescent="0.2">
      <c r="A4020" s="107" t="s">
        <v>10492</v>
      </c>
      <c r="D4020" s="107" t="s">
        <v>13041</v>
      </c>
      <c r="E4020" s="107">
        <f t="shared" si="62"/>
        <v>30140399</v>
      </c>
      <c r="F4020" s="107" t="s">
        <v>11572</v>
      </c>
      <c r="G4020" s="107" t="s">
        <v>11028</v>
      </c>
      <c r="H4020" s="107" t="s">
        <v>13020</v>
      </c>
      <c r="I4020" s="107" t="s">
        <v>7791</v>
      </c>
    </row>
    <row r="4021" spans="1:10" x14ac:dyDescent="0.2">
      <c r="A4021" s="107" t="s">
        <v>10492</v>
      </c>
      <c r="D4021" s="107" t="s">
        <v>13042</v>
      </c>
      <c r="E4021" s="107">
        <f t="shared" si="62"/>
        <v>30180001</v>
      </c>
      <c r="F4021" s="107" t="s">
        <v>11572</v>
      </c>
      <c r="G4021" s="107" t="s">
        <v>11028</v>
      </c>
      <c r="H4021" s="107" t="s">
        <v>13043</v>
      </c>
      <c r="I4021" s="107" t="s">
        <v>6359</v>
      </c>
    </row>
    <row r="4022" spans="1:10" x14ac:dyDescent="0.2">
      <c r="A4022" s="107" t="s">
        <v>10492</v>
      </c>
      <c r="D4022" s="107" t="s">
        <v>13044</v>
      </c>
      <c r="E4022" s="107">
        <f t="shared" si="62"/>
        <v>30180002</v>
      </c>
      <c r="F4022" s="107" t="s">
        <v>11572</v>
      </c>
      <c r="G4022" s="107" t="s">
        <v>11028</v>
      </c>
      <c r="H4022" s="107" t="s">
        <v>13043</v>
      </c>
      <c r="I4022" s="107" t="s">
        <v>13045</v>
      </c>
    </row>
    <row r="4023" spans="1:10" x14ac:dyDescent="0.2">
      <c r="A4023" s="107" t="s">
        <v>10492</v>
      </c>
      <c r="D4023" s="107" t="s">
        <v>13046</v>
      </c>
      <c r="E4023" s="107">
        <f t="shared" si="62"/>
        <v>30180003</v>
      </c>
      <c r="F4023" s="107" t="s">
        <v>11572</v>
      </c>
      <c r="G4023" s="107" t="s">
        <v>11028</v>
      </c>
      <c r="H4023" s="107" t="s">
        <v>13043</v>
      </c>
      <c r="I4023" s="107" t="s">
        <v>13047</v>
      </c>
    </row>
    <row r="4024" spans="1:10" x14ac:dyDescent="0.2">
      <c r="A4024" s="107" t="s">
        <v>10492</v>
      </c>
      <c r="D4024" s="107" t="s">
        <v>13048</v>
      </c>
      <c r="E4024" s="107">
        <f t="shared" si="62"/>
        <v>30180004</v>
      </c>
      <c r="F4024" s="107" t="s">
        <v>11572</v>
      </c>
      <c r="G4024" s="107" t="s">
        <v>11028</v>
      </c>
      <c r="H4024" s="107" t="s">
        <v>13043</v>
      </c>
      <c r="I4024" s="107" t="s">
        <v>13049</v>
      </c>
    </row>
    <row r="4025" spans="1:10" x14ac:dyDescent="0.2">
      <c r="A4025" s="107" t="s">
        <v>10492</v>
      </c>
      <c r="D4025" s="107" t="s">
        <v>13050</v>
      </c>
      <c r="E4025" s="107">
        <f t="shared" si="62"/>
        <v>30180005</v>
      </c>
      <c r="F4025" s="107" t="s">
        <v>11572</v>
      </c>
      <c r="G4025" s="107" t="s">
        <v>11028</v>
      </c>
      <c r="H4025" s="107" t="s">
        <v>13043</v>
      </c>
      <c r="I4025" s="107" t="s">
        <v>13051</v>
      </c>
    </row>
    <row r="4026" spans="1:10" x14ac:dyDescent="0.2">
      <c r="A4026" s="107" t="s">
        <v>10492</v>
      </c>
      <c r="D4026" s="107" t="s">
        <v>13052</v>
      </c>
      <c r="E4026" s="107">
        <f t="shared" si="62"/>
        <v>30180006</v>
      </c>
      <c r="F4026" s="107" t="s">
        <v>11572</v>
      </c>
      <c r="G4026" s="107" t="s">
        <v>11028</v>
      </c>
      <c r="H4026" s="107" t="s">
        <v>13043</v>
      </c>
      <c r="I4026" s="107" t="s">
        <v>13053</v>
      </c>
    </row>
    <row r="4027" spans="1:10" x14ac:dyDescent="0.2">
      <c r="A4027" s="107" t="s">
        <v>10492</v>
      </c>
      <c r="D4027" s="107" t="s">
        <v>13054</v>
      </c>
      <c r="E4027" s="107">
        <f t="shared" si="62"/>
        <v>30180007</v>
      </c>
      <c r="F4027" s="107" t="s">
        <v>11572</v>
      </c>
      <c r="G4027" s="107" t="s">
        <v>11028</v>
      </c>
      <c r="H4027" s="107" t="s">
        <v>13043</v>
      </c>
      <c r="I4027" s="107" t="s">
        <v>13055</v>
      </c>
    </row>
    <row r="4028" spans="1:10" x14ac:dyDescent="0.2">
      <c r="A4028" s="107" t="s">
        <v>10492</v>
      </c>
      <c r="D4028" s="107" t="s">
        <v>13056</v>
      </c>
      <c r="E4028" s="107">
        <f t="shared" si="62"/>
        <v>30180008</v>
      </c>
      <c r="F4028" s="107" t="s">
        <v>11572</v>
      </c>
      <c r="G4028" s="107" t="s">
        <v>11028</v>
      </c>
      <c r="H4028" s="107" t="s">
        <v>13043</v>
      </c>
      <c r="I4028" s="107" t="s">
        <v>13057</v>
      </c>
    </row>
    <row r="4029" spans="1:10" x14ac:dyDescent="0.2">
      <c r="A4029" s="107" t="s">
        <v>10492</v>
      </c>
      <c r="D4029" s="107" t="s">
        <v>13058</v>
      </c>
      <c r="E4029" s="107">
        <f t="shared" si="62"/>
        <v>30180009</v>
      </c>
      <c r="F4029" s="107" t="s">
        <v>11572</v>
      </c>
      <c r="G4029" s="107" t="s">
        <v>11028</v>
      </c>
      <c r="H4029" s="107" t="s">
        <v>13043</v>
      </c>
      <c r="I4029" s="107" t="s">
        <v>13059</v>
      </c>
    </row>
    <row r="4030" spans="1:10" x14ac:dyDescent="0.2">
      <c r="A4030" s="107" t="s">
        <v>10492</v>
      </c>
      <c r="D4030" s="107" t="s">
        <v>13060</v>
      </c>
      <c r="E4030" s="107">
        <f t="shared" si="62"/>
        <v>30180010</v>
      </c>
      <c r="F4030" s="107" t="s">
        <v>11572</v>
      </c>
      <c r="G4030" s="107" t="s">
        <v>11028</v>
      </c>
      <c r="H4030" s="107" t="s">
        <v>13043</v>
      </c>
      <c r="I4030" s="107" t="s">
        <v>13061</v>
      </c>
    </row>
    <row r="4031" spans="1:10" x14ac:dyDescent="0.2">
      <c r="A4031" s="107" t="s">
        <v>10492</v>
      </c>
      <c r="D4031" s="107" t="s">
        <v>13062</v>
      </c>
      <c r="E4031" s="107">
        <f t="shared" si="62"/>
        <v>30180011</v>
      </c>
      <c r="F4031" s="107" t="s">
        <v>11572</v>
      </c>
      <c r="G4031" s="107" t="s">
        <v>11028</v>
      </c>
      <c r="H4031" s="107" t="s">
        <v>13043</v>
      </c>
      <c r="I4031" s="107" t="s">
        <v>13063</v>
      </c>
    </row>
    <row r="4032" spans="1:10" x14ac:dyDescent="0.2">
      <c r="A4032" s="107" t="s">
        <v>10492</v>
      </c>
      <c r="D4032" s="107" t="s">
        <v>13064</v>
      </c>
      <c r="E4032" s="107">
        <f t="shared" si="62"/>
        <v>30180012</v>
      </c>
      <c r="F4032" s="107" t="s">
        <v>11572</v>
      </c>
      <c r="G4032" s="107" t="s">
        <v>11028</v>
      </c>
      <c r="H4032" s="107" t="s">
        <v>13043</v>
      </c>
      <c r="I4032" s="107" t="s">
        <v>13065</v>
      </c>
      <c r="J4032" s="109">
        <v>36278</v>
      </c>
    </row>
    <row r="4033" spans="1:12" x14ac:dyDescent="0.2">
      <c r="A4033" s="107" t="s">
        <v>10492</v>
      </c>
      <c r="D4033" s="107" t="s">
        <v>13066</v>
      </c>
      <c r="E4033" s="107">
        <f t="shared" si="62"/>
        <v>30180013</v>
      </c>
      <c r="F4033" s="107" t="s">
        <v>11572</v>
      </c>
      <c r="G4033" s="107" t="s">
        <v>11028</v>
      </c>
      <c r="H4033" s="107" t="s">
        <v>13043</v>
      </c>
      <c r="I4033" s="107" t="s">
        <v>13067</v>
      </c>
    </row>
    <row r="4034" spans="1:12" x14ac:dyDescent="0.2">
      <c r="A4034" s="107" t="s">
        <v>10492</v>
      </c>
      <c r="D4034" s="107" t="s">
        <v>13068</v>
      </c>
      <c r="E4034" s="107">
        <f t="shared" ref="E4034:E4097" si="63">VALUE(D4034)</f>
        <v>30181001</v>
      </c>
      <c r="F4034" s="107" t="s">
        <v>11572</v>
      </c>
      <c r="G4034" s="107" t="s">
        <v>11028</v>
      </c>
      <c r="H4034" s="107" t="s">
        <v>13043</v>
      </c>
      <c r="I4034" s="107" t="s">
        <v>13069</v>
      </c>
      <c r="L4034" s="107"/>
    </row>
    <row r="4035" spans="1:12" x14ac:dyDescent="0.2">
      <c r="A4035" s="107" t="s">
        <v>10492</v>
      </c>
      <c r="D4035" s="107" t="s">
        <v>13070</v>
      </c>
      <c r="E4035" s="107">
        <f t="shared" si="63"/>
        <v>30182001</v>
      </c>
      <c r="F4035" s="107" t="s">
        <v>11572</v>
      </c>
      <c r="G4035" s="107" t="s">
        <v>11028</v>
      </c>
      <c r="H4035" s="107" t="s">
        <v>14368</v>
      </c>
      <c r="I4035" s="107" t="s">
        <v>13071</v>
      </c>
    </row>
    <row r="4036" spans="1:12" x14ac:dyDescent="0.2">
      <c r="A4036" s="107" t="s">
        <v>10492</v>
      </c>
      <c r="D4036" s="107" t="s">
        <v>13072</v>
      </c>
      <c r="E4036" s="107">
        <f t="shared" si="63"/>
        <v>30182002</v>
      </c>
      <c r="F4036" s="107" t="s">
        <v>11572</v>
      </c>
      <c r="G4036" s="107" t="s">
        <v>11028</v>
      </c>
      <c r="H4036" s="107" t="s">
        <v>14368</v>
      </c>
      <c r="I4036" s="107" t="s">
        <v>14368</v>
      </c>
    </row>
    <row r="4037" spans="1:12" x14ac:dyDescent="0.2">
      <c r="A4037" s="107" t="s">
        <v>10492</v>
      </c>
      <c r="D4037" s="107" t="s">
        <v>13073</v>
      </c>
      <c r="E4037" s="107">
        <f t="shared" si="63"/>
        <v>30182003</v>
      </c>
      <c r="F4037" s="107" t="s">
        <v>11572</v>
      </c>
      <c r="G4037" s="107" t="s">
        <v>11028</v>
      </c>
      <c r="H4037" s="107" t="s">
        <v>14368</v>
      </c>
      <c r="I4037" s="107" t="s">
        <v>14368</v>
      </c>
    </row>
    <row r="4038" spans="1:12" x14ac:dyDescent="0.2">
      <c r="A4038" s="107" t="s">
        <v>10492</v>
      </c>
      <c r="D4038" s="107" t="s">
        <v>13074</v>
      </c>
      <c r="E4038" s="107">
        <f t="shared" si="63"/>
        <v>30182004</v>
      </c>
      <c r="F4038" s="107" t="s">
        <v>11572</v>
      </c>
      <c r="G4038" s="107" t="s">
        <v>11028</v>
      </c>
      <c r="H4038" s="107" t="s">
        <v>14368</v>
      </c>
      <c r="I4038" s="107" t="s">
        <v>13075</v>
      </c>
    </row>
    <row r="4039" spans="1:12" x14ac:dyDescent="0.2">
      <c r="A4039" s="107" t="s">
        <v>10492</v>
      </c>
      <c r="D4039" s="107" t="s">
        <v>13076</v>
      </c>
      <c r="E4039" s="107">
        <f t="shared" si="63"/>
        <v>30182005</v>
      </c>
      <c r="F4039" s="107" t="s">
        <v>11572</v>
      </c>
      <c r="G4039" s="107" t="s">
        <v>11028</v>
      </c>
      <c r="H4039" s="107" t="s">
        <v>14368</v>
      </c>
      <c r="I4039" s="107" t="s">
        <v>13077</v>
      </c>
    </row>
    <row r="4040" spans="1:12" x14ac:dyDescent="0.2">
      <c r="A4040" s="107" t="s">
        <v>10492</v>
      </c>
      <c r="D4040" s="107" t="s">
        <v>13078</v>
      </c>
      <c r="E4040" s="107">
        <f t="shared" si="63"/>
        <v>30182006</v>
      </c>
      <c r="F4040" s="107" t="s">
        <v>11572</v>
      </c>
      <c r="G4040" s="107" t="s">
        <v>11028</v>
      </c>
      <c r="H4040" s="107" t="s">
        <v>14368</v>
      </c>
      <c r="I4040" s="107" t="s">
        <v>13079</v>
      </c>
    </row>
    <row r="4041" spans="1:12" x14ac:dyDescent="0.2">
      <c r="A4041" s="107" t="s">
        <v>10492</v>
      </c>
      <c r="D4041" s="107" t="s">
        <v>13080</v>
      </c>
      <c r="E4041" s="107">
        <f t="shared" si="63"/>
        <v>30182007</v>
      </c>
      <c r="F4041" s="107" t="s">
        <v>11572</v>
      </c>
      <c r="G4041" s="107" t="s">
        <v>11028</v>
      </c>
      <c r="H4041" s="107" t="s">
        <v>14368</v>
      </c>
      <c r="I4041" s="107" t="s">
        <v>13081</v>
      </c>
    </row>
    <row r="4042" spans="1:12" x14ac:dyDescent="0.2">
      <c r="A4042" s="107" t="s">
        <v>10492</v>
      </c>
      <c r="D4042" s="107" t="s">
        <v>13082</v>
      </c>
      <c r="E4042" s="107">
        <f t="shared" si="63"/>
        <v>30182008</v>
      </c>
      <c r="F4042" s="107" t="s">
        <v>11572</v>
      </c>
      <c r="G4042" s="107" t="s">
        <v>11028</v>
      </c>
      <c r="H4042" s="107" t="s">
        <v>14368</v>
      </c>
      <c r="I4042" s="107" t="s">
        <v>13083</v>
      </c>
    </row>
    <row r="4043" spans="1:12" x14ac:dyDescent="0.2">
      <c r="A4043" s="107" t="s">
        <v>10492</v>
      </c>
      <c r="D4043" s="107" t="s">
        <v>13084</v>
      </c>
      <c r="E4043" s="107">
        <f t="shared" si="63"/>
        <v>30182009</v>
      </c>
      <c r="F4043" s="107" t="s">
        <v>11572</v>
      </c>
      <c r="G4043" s="107" t="s">
        <v>11028</v>
      </c>
      <c r="H4043" s="107" t="s">
        <v>14368</v>
      </c>
      <c r="I4043" s="107" t="s">
        <v>13085</v>
      </c>
    </row>
    <row r="4044" spans="1:12" x14ac:dyDescent="0.2">
      <c r="A4044" s="107" t="s">
        <v>10492</v>
      </c>
      <c r="D4044" s="107" t="s">
        <v>13086</v>
      </c>
      <c r="E4044" s="107">
        <f t="shared" si="63"/>
        <v>30182010</v>
      </c>
      <c r="F4044" s="107" t="s">
        <v>11572</v>
      </c>
      <c r="G4044" s="107" t="s">
        <v>11028</v>
      </c>
      <c r="H4044" s="107" t="s">
        <v>14368</v>
      </c>
      <c r="I4044" s="107" t="s">
        <v>15914</v>
      </c>
    </row>
    <row r="4045" spans="1:12" x14ac:dyDescent="0.2">
      <c r="A4045" s="107" t="s">
        <v>10492</v>
      </c>
      <c r="D4045" s="107" t="s">
        <v>15915</v>
      </c>
      <c r="E4045" s="107">
        <f t="shared" si="63"/>
        <v>30182011</v>
      </c>
      <c r="F4045" s="107" t="s">
        <v>11572</v>
      </c>
      <c r="G4045" s="107" t="s">
        <v>11028</v>
      </c>
      <c r="H4045" s="107" t="s">
        <v>14368</v>
      </c>
      <c r="I4045" s="107" t="s">
        <v>15916</v>
      </c>
    </row>
    <row r="4046" spans="1:12" x14ac:dyDescent="0.2">
      <c r="A4046" s="107" t="s">
        <v>10492</v>
      </c>
      <c r="D4046" s="107" t="s">
        <v>15917</v>
      </c>
      <c r="E4046" s="107">
        <f t="shared" si="63"/>
        <v>30182501</v>
      </c>
      <c r="F4046" s="107" t="s">
        <v>11572</v>
      </c>
      <c r="G4046" s="107" t="s">
        <v>11028</v>
      </c>
      <c r="H4046" s="107" t="s">
        <v>13748</v>
      </c>
      <c r="I4046" s="107" t="s">
        <v>15918</v>
      </c>
    </row>
    <row r="4047" spans="1:12" x14ac:dyDescent="0.2">
      <c r="A4047" s="107" t="s">
        <v>10492</v>
      </c>
      <c r="D4047" s="107" t="s">
        <v>15919</v>
      </c>
      <c r="E4047" s="107">
        <f t="shared" si="63"/>
        <v>30182502</v>
      </c>
      <c r="F4047" s="107" t="s">
        <v>11572</v>
      </c>
      <c r="G4047" s="107" t="s">
        <v>11028</v>
      </c>
      <c r="H4047" s="107" t="s">
        <v>13748</v>
      </c>
      <c r="I4047" s="107" t="s">
        <v>15920</v>
      </c>
    </row>
    <row r="4048" spans="1:12" x14ac:dyDescent="0.2">
      <c r="A4048" s="107" t="s">
        <v>10492</v>
      </c>
      <c r="D4048" s="107" t="s">
        <v>15921</v>
      </c>
      <c r="E4048" s="107">
        <f t="shared" si="63"/>
        <v>30182503</v>
      </c>
      <c r="F4048" s="107" t="s">
        <v>11572</v>
      </c>
      <c r="G4048" s="107" t="s">
        <v>11028</v>
      </c>
      <c r="H4048" s="107" t="s">
        <v>13748</v>
      </c>
      <c r="I4048" s="107" t="s">
        <v>13097</v>
      </c>
    </row>
    <row r="4049" spans="1:9" x14ac:dyDescent="0.2">
      <c r="A4049" s="107" t="s">
        <v>10492</v>
      </c>
      <c r="D4049" s="107" t="s">
        <v>13098</v>
      </c>
      <c r="E4049" s="107">
        <f t="shared" si="63"/>
        <v>30182504</v>
      </c>
      <c r="F4049" s="107" t="s">
        <v>11572</v>
      </c>
      <c r="G4049" s="107" t="s">
        <v>11028</v>
      </c>
      <c r="H4049" s="107" t="s">
        <v>13748</v>
      </c>
      <c r="I4049" s="107" t="s">
        <v>13099</v>
      </c>
    </row>
    <row r="4050" spans="1:9" x14ac:dyDescent="0.2">
      <c r="A4050" s="107" t="s">
        <v>10492</v>
      </c>
      <c r="D4050" s="107" t="s">
        <v>13100</v>
      </c>
      <c r="E4050" s="107">
        <f t="shared" si="63"/>
        <v>30182510</v>
      </c>
      <c r="F4050" s="107" t="s">
        <v>11572</v>
      </c>
      <c r="G4050" s="107" t="s">
        <v>11028</v>
      </c>
      <c r="H4050" s="107" t="s">
        <v>13748</v>
      </c>
      <c r="I4050" s="107" t="s">
        <v>13101</v>
      </c>
    </row>
    <row r="4051" spans="1:9" x14ac:dyDescent="0.2">
      <c r="A4051" s="107" t="s">
        <v>10492</v>
      </c>
      <c r="D4051" s="107" t="s">
        <v>13102</v>
      </c>
      <c r="E4051" s="107">
        <f t="shared" si="63"/>
        <v>30182511</v>
      </c>
      <c r="F4051" s="107" t="s">
        <v>11572</v>
      </c>
      <c r="G4051" s="107" t="s">
        <v>11028</v>
      </c>
      <c r="H4051" s="107" t="s">
        <v>13748</v>
      </c>
      <c r="I4051" s="107" t="s">
        <v>13103</v>
      </c>
    </row>
    <row r="4052" spans="1:9" x14ac:dyDescent="0.2">
      <c r="A4052" s="107" t="s">
        <v>10492</v>
      </c>
      <c r="D4052" s="107" t="s">
        <v>13104</v>
      </c>
      <c r="E4052" s="107">
        <f t="shared" si="63"/>
        <v>30182512</v>
      </c>
      <c r="F4052" s="107" t="s">
        <v>11572</v>
      </c>
      <c r="G4052" s="107" t="s">
        <v>11028</v>
      </c>
      <c r="H4052" s="107" t="s">
        <v>13748</v>
      </c>
      <c r="I4052" s="107" t="s">
        <v>13105</v>
      </c>
    </row>
    <row r="4053" spans="1:9" x14ac:dyDescent="0.2">
      <c r="A4053" s="107" t="s">
        <v>10492</v>
      </c>
      <c r="D4053" s="107" t="s">
        <v>13106</v>
      </c>
      <c r="E4053" s="107">
        <f t="shared" si="63"/>
        <v>30182513</v>
      </c>
      <c r="F4053" s="107" t="s">
        <v>11572</v>
      </c>
      <c r="G4053" s="107" t="s">
        <v>11028</v>
      </c>
      <c r="H4053" s="107" t="s">
        <v>13748</v>
      </c>
      <c r="I4053" s="107" t="s">
        <v>13107</v>
      </c>
    </row>
    <row r="4054" spans="1:9" x14ac:dyDescent="0.2">
      <c r="A4054" s="107" t="s">
        <v>10492</v>
      </c>
      <c r="D4054" s="107" t="s">
        <v>13108</v>
      </c>
      <c r="E4054" s="107">
        <f t="shared" si="63"/>
        <v>30182514</v>
      </c>
      <c r="F4054" s="107" t="s">
        <v>11572</v>
      </c>
      <c r="G4054" s="107" t="s">
        <v>11028</v>
      </c>
      <c r="H4054" s="107" t="s">
        <v>13748</v>
      </c>
      <c r="I4054" s="107" t="s">
        <v>13109</v>
      </c>
    </row>
    <row r="4055" spans="1:9" x14ac:dyDescent="0.2">
      <c r="A4055" s="107" t="s">
        <v>10492</v>
      </c>
      <c r="D4055" s="107" t="s">
        <v>13110</v>
      </c>
      <c r="E4055" s="107">
        <f t="shared" si="63"/>
        <v>30182515</v>
      </c>
      <c r="F4055" s="107" t="s">
        <v>11572</v>
      </c>
      <c r="G4055" s="107" t="s">
        <v>11028</v>
      </c>
      <c r="H4055" s="107" t="s">
        <v>13748</v>
      </c>
      <c r="I4055" s="107" t="s">
        <v>13111</v>
      </c>
    </row>
    <row r="4056" spans="1:9" x14ac:dyDescent="0.2">
      <c r="A4056" s="107" t="s">
        <v>10492</v>
      </c>
      <c r="D4056" s="107" t="s">
        <v>13112</v>
      </c>
      <c r="E4056" s="107">
        <f t="shared" si="63"/>
        <v>30182516</v>
      </c>
      <c r="F4056" s="107" t="s">
        <v>11572</v>
      </c>
      <c r="G4056" s="107" t="s">
        <v>11028</v>
      </c>
      <c r="H4056" s="107" t="s">
        <v>13748</v>
      </c>
      <c r="I4056" s="107" t="s">
        <v>13113</v>
      </c>
    </row>
    <row r="4057" spans="1:9" x14ac:dyDescent="0.2">
      <c r="A4057" s="107" t="s">
        <v>10492</v>
      </c>
      <c r="D4057" s="107" t="s">
        <v>13114</v>
      </c>
      <c r="E4057" s="107">
        <f t="shared" si="63"/>
        <v>30182517</v>
      </c>
      <c r="F4057" s="107" t="s">
        <v>11572</v>
      </c>
      <c r="G4057" s="107" t="s">
        <v>11028</v>
      </c>
      <c r="H4057" s="107" t="s">
        <v>13748</v>
      </c>
      <c r="I4057" s="107" t="s">
        <v>13109</v>
      </c>
    </row>
    <row r="4058" spans="1:9" x14ac:dyDescent="0.2">
      <c r="A4058" s="107" t="s">
        <v>10492</v>
      </c>
      <c r="D4058" s="107" t="s">
        <v>13115</v>
      </c>
      <c r="E4058" s="107">
        <f t="shared" si="63"/>
        <v>30182530</v>
      </c>
      <c r="F4058" s="107" t="s">
        <v>11572</v>
      </c>
      <c r="G4058" s="107" t="s">
        <v>11028</v>
      </c>
      <c r="H4058" s="107" t="s">
        <v>13748</v>
      </c>
      <c r="I4058" s="107" t="s">
        <v>13116</v>
      </c>
    </row>
    <row r="4059" spans="1:9" x14ac:dyDescent="0.2">
      <c r="A4059" s="107" t="s">
        <v>10492</v>
      </c>
      <c r="D4059" s="107" t="s">
        <v>13117</v>
      </c>
      <c r="E4059" s="107">
        <f t="shared" si="63"/>
        <v>30182531</v>
      </c>
      <c r="F4059" s="107" t="s">
        <v>11572</v>
      </c>
      <c r="G4059" s="107" t="s">
        <v>11028</v>
      </c>
      <c r="H4059" s="107" t="s">
        <v>13748</v>
      </c>
      <c r="I4059" s="107" t="s">
        <v>13118</v>
      </c>
    </row>
    <row r="4060" spans="1:9" x14ac:dyDescent="0.2">
      <c r="A4060" s="107" t="s">
        <v>10492</v>
      </c>
      <c r="D4060" s="107" t="s">
        <v>13119</v>
      </c>
      <c r="E4060" s="107">
        <f t="shared" si="63"/>
        <v>30182532</v>
      </c>
      <c r="F4060" s="107" t="s">
        <v>11572</v>
      </c>
      <c r="G4060" s="107" t="s">
        <v>11028</v>
      </c>
      <c r="H4060" s="107" t="s">
        <v>13748</v>
      </c>
      <c r="I4060" s="107" t="s">
        <v>13120</v>
      </c>
    </row>
    <row r="4061" spans="1:9" x14ac:dyDescent="0.2">
      <c r="A4061" s="107" t="s">
        <v>10492</v>
      </c>
      <c r="D4061" s="107" t="s">
        <v>13121</v>
      </c>
      <c r="E4061" s="107">
        <f t="shared" si="63"/>
        <v>30182533</v>
      </c>
      <c r="F4061" s="107" t="s">
        <v>11572</v>
      </c>
      <c r="G4061" s="107" t="s">
        <v>11028</v>
      </c>
      <c r="H4061" s="107" t="s">
        <v>13748</v>
      </c>
      <c r="I4061" s="107" t="s">
        <v>13122</v>
      </c>
    </row>
    <row r="4062" spans="1:9" x14ac:dyDescent="0.2">
      <c r="A4062" s="107" t="s">
        <v>10492</v>
      </c>
      <c r="D4062" s="107" t="s">
        <v>13123</v>
      </c>
      <c r="E4062" s="107">
        <f t="shared" si="63"/>
        <v>30182534</v>
      </c>
      <c r="F4062" s="107" t="s">
        <v>11572</v>
      </c>
      <c r="G4062" s="107" t="s">
        <v>11028</v>
      </c>
      <c r="H4062" s="107" t="s">
        <v>13748</v>
      </c>
      <c r="I4062" s="107" t="s">
        <v>13124</v>
      </c>
    </row>
    <row r="4063" spans="1:9" x14ac:dyDescent="0.2">
      <c r="A4063" s="107" t="s">
        <v>10492</v>
      </c>
      <c r="D4063" s="107" t="s">
        <v>13125</v>
      </c>
      <c r="E4063" s="107">
        <f t="shared" si="63"/>
        <v>30182535</v>
      </c>
      <c r="F4063" s="107" t="s">
        <v>11572</v>
      </c>
      <c r="G4063" s="107" t="s">
        <v>11028</v>
      </c>
      <c r="H4063" s="107" t="s">
        <v>13748</v>
      </c>
      <c r="I4063" s="107" t="s">
        <v>13126</v>
      </c>
    </row>
    <row r="4064" spans="1:9" x14ac:dyDescent="0.2">
      <c r="A4064" s="107" t="s">
        <v>10492</v>
      </c>
      <c r="D4064" s="107" t="s">
        <v>13127</v>
      </c>
      <c r="E4064" s="107">
        <f t="shared" si="63"/>
        <v>30182536</v>
      </c>
      <c r="F4064" s="107" t="s">
        <v>11572</v>
      </c>
      <c r="G4064" s="107" t="s">
        <v>11028</v>
      </c>
      <c r="H4064" s="107" t="s">
        <v>13748</v>
      </c>
      <c r="I4064" s="107" t="s">
        <v>13128</v>
      </c>
    </row>
    <row r="4065" spans="1:9" x14ac:dyDescent="0.2">
      <c r="A4065" s="107" t="s">
        <v>10492</v>
      </c>
      <c r="D4065" s="107" t="s">
        <v>13129</v>
      </c>
      <c r="E4065" s="107">
        <f t="shared" si="63"/>
        <v>30182550</v>
      </c>
      <c r="F4065" s="107" t="s">
        <v>11572</v>
      </c>
      <c r="G4065" s="107" t="s">
        <v>11028</v>
      </c>
      <c r="H4065" s="107" t="s">
        <v>13748</v>
      </c>
      <c r="I4065" s="107" t="s">
        <v>13130</v>
      </c>
    </row>
    <row r="4066" spans="1:9" x14ac:dyDescent="0.2">
      <c r="A4066" s="107" t="s">
        <v>10492</v>
      </c>
      <c r="D4066" s="107" t="s">
        <v>13131</v>
      </c>
      <c r="E4066" s="107">
        <f t="shared" si="63"/>
        <v>30182551</v>
      </c>
      <c r="F4066" s="107" t="s">
        <v>11572</v>
      </c>
      <c r="G4066" s="107" t="s">
        <v>11028</v>
      </c>
      <c r="H4066" s="107" t="s">
        <v>13748</v>
      </c>
      <c r="I4066" s="107" t="s">
        <v>13132</v>
      </c>
    </row>
    <row r="4067" spans="1:9" x14ac:dyDescent="0.2">
      <c r="A4067" s="107" t="s">
        <v>10492</v>
      </c>
      <c r="D4067" s="107" t="s">
        <v>13133</v>
      </c>
      <c r="E4067" s="107">
        <f t="shared" si="63"/>
        <v>30182552</v>
      </c>
      <c r="F4067" s="107" t="s">
        <v>11572</v>
      </c>
      <c r="G4067" s="107" t="s">
        <v>11028</v>
      </c>
      <c r="H4067" s="107" t="s">
        <v>13748</v>
      </c>
      <c r="I4067" s="107" t="s">
        <v>13134</v>
      </c>
    </row>
    <row r="4068" spans="1:9" x14ac:dyDescent="0.2">
      <c r="A4068" s="107" t="s">
        <v>10492</v>
      </c>
      <c r="D4068" s="107" t="s">
        <v>13135</v>
      </c>
      <c r="E4068" s="107">
        <f t="shared" si="63"/>
        <v>30182553</v>
      </c>
      <c r="F4068" s="107" t="s">
        <v>11572</v>
      </c>
      <c r="G4068" s="107" t="s">
        <v>11028</v>
      </c>
      <c r="H4068" s="107" t="s">
        <v>13748</v>
      </c>
      <c r="I4068" s="107" t="s">
        <v>13136</v>
      </c>
    </row>
    <row r="4069" spans="1:9" x14ac:dyDescent="0.2">
      <c r="A4069" s="107" t="s">
        <v>10492</v>
      </c>
      <c r="D4069" s="107" t="s">
        <v>13137</v>
      </c>
      <c r="E4069" s="107">
        <f t="shared" si="63"/>
        <v>30182560</v>
      </c>
      <c r="F4069" s="107" t="s">
        <v>11572</v>
      </c>
      <c r="G4069" s="107" t="s">
        <v>11028</v>
      </c>
      <c r="H4069" s="107" t="s">
        <v>13748</v>
      </c>
      <c r="I4069" s="107" t="s">
        <v>13138</v>
      </c>
    </row>
    <row r="4070" spans="1:9" x14ac:dyDescent="0.2">
      <c r="A4070" s="107" t="s">
        <v>10492</v>
      </c>
      <c r="D4070" s="107" t="s">
        <v>13139</v>
      </c>
      <c r="E4070" s="107">
        <f t="shared" si="63"/>
        <v>30182561</v>
      </c>
      <c r="F4070" s="107" t="s">
        <v>11572</v>
      </c>
      <c r="G4070" s="107" t="s">
        <v>11028</v>
      </c>
      <c r="H4070" s="107" t="s">
        <v>13748</v>
      </c>
      <c r="I4070" s="107" t="s">
        <v>13140</v>
      </c>
    </row>
    <row r="4071" spans="1:9" x14ac:dyDescent="0.2">
      <c r="A4071" s="107" t="s">
        <v>10492</v>
      </c>
      <c r="D4071" s="107" t="s">
        <v>13141</v>
      </c>
      <c r="E4071" s="107">
        <f t="shared" si="63"/>
        <v>30182562</v>
      </c>
      <c r="F4071" s="107" t="s">
        <v>11572</v>
      </c>
      <c r="G4071" s="107" t="s">
        <v>11028</v>
      </c>
      <c r="H4071" s="107" t="s">
        <v>13748</v>
      </c>
      <c r="I4071" s="107" t="s">
        <v>13142</v>
      </c>
    </row>
    <row r="4072" spans="1:9" x14ac:dyDescent="0.2">
      <c r="A4072" s="107" t="s">
        <v>10492</v>
      </c>
      <c r="D4072" s="107" t="s">
        <v>13143</v>
      </c>
      <c r="E4072" s="107">
        <f t="shared" si="63"/>
        <v>30182563</v>
      </c>
      <c r="F4072" s="107" t="s">
        <v>11572</v>
      </c>
      <c r="G4072" s="107" t="s">
        <v>11028</v>
      </c>
      <c r="H4072" s="107" t="s">
        <v>13748</v>
      </c>
      <c r="I4072" s="107" t="s">
        <v>13144</v>
      </c>
    </row>
    <row r="4073" spans="1:9" x14ac:dyDescent="0.2">
      <c r="A4073" s="107" t="s">
        <v>10492</v>
      </c>
      <c r="D4073" s="107" t="s">
        <v>13145</v>
      </c>
      <c r="E4073" s="107">
        <f t="shared" si="63"/>
        <v>30182599</v>
      </c>
      <c r="F4073" s="107" t="s">
        <v>11572</v>
      </c>
      <c r="G4073" s="107" t="s">
        <v>11028</v>
      </c>
      <c r="H4073" s="107" t="s">
        <v>13748</v>
      </c>
      <c r="I4073" s="107" t="s">
        <v>13749</v>
      </c>
    </row>
    <row r="4074" spans="1:9" x14ac:dyDescent="0.2">
      <c r="A4074" s="107" t="s">
        <v>10492</v>
      </c>
      <c r="D4074" s="107" t="s">
        <v>10220</v>
      </c>
      <c r="E4074" s="107">
        <f t="shared" si="63"/>
        <v>30183001</v>
      </c>
      <c r="F4074" s="107" t="s">
        <v>11572</v>
      </c>
      <c r="G4074" s="107" t="s">
        <v>11028</v>
      </c>
      <c r="H4074" s="107" t="s">
        <v>13043</v>
      </c>
      <c r="I4074" s="107" t="s">
        <v>6344</v>
      </c>
    </row>
    <row r="4075" spans="1:9" x14ac:dyDescent="0.2">
      <c r="A4075" s="107" t="s">
        <v>10492</v>
      </c>
      <c r="D4075" s="107" t="s">
        <v>10221</v>
      </c>
      <c r="E4075" s="107">
        <f t="shared" si="63"/>
        <v>30184001</v>
      </c>
      <c r="F4075" s="107" t="s">
        <v>11572</v>
      </c>
      <c r="G4075" s="107" t="s">
        <v>11028</v>
      </c>
      <c r="H4075" s="107" t="s">
        <v>13043</v>
      </c>
      <c r="I4075" s="107" t="s">
        <v>6330</v>
      </c>
    </row>
    <row r="4076" spans="1:9" x14ac:dyDescent="0.2">
      <c r="A4076" s="107" t="s">
        <v>10492</v>
      </c>
      <c r="D4076" s="107" t="s">
        <v>10222</v>
      </c>
      <c r="E4076" s="107">
        <f t="shared" si="63"/>
        <v>30187001</v>
      </c>
      <c r="F4076" s="107" t="s">
        <v>11572</v>
      </c>
      <c r="G4076" s="107" t="s">
        <v>11028</v>
      </c>
      <c r="H4076" s="107" t="s">
        <v>10223</v>
      </c>
      <c r="I4076" s="107" t="s">
        <v>10224</v>
      </c>
    </row>
    <row r="4077" spans="1:9" x14ac:dyDescent="0.2">
      <c r="A4077" s="107" t="s">
        <v>10492</v>
      </c>
      <c r="D4077" s="107" t="s">
        <v>10225</v>
      </c>
      <c r="E4077" s="107">
        <f t="shared" si="63"/>
        <v>30187002</v>
      </c>
      <c r="F4077" s="107" t="s">
        <v>11572</v>
      </c>
      <c r="G4077" s="107" t="s">
        <v>11028</v>
      </c>
      <c r="H4077" s="107" t="s">
        <v>10223</v>
      </c>
      <c r="I4077" s="107" t="s">
        <v>10214</v>
      </c>
    </row>
    <row r="4078" spans="1:9" x14ac:dyDescent="0.2">
      <c r="A4078" s="107" t="s">
        <v>10492</v>
      </c>
      <c r="D4078" s="107" t="s">
        <v>10215</v>
      </c>
      <c r="E4078" s="107">
        <f t="shared" si="63"/>
        <v>30187003</v>
      </c>
      <c r="F4078" s="107" t="s">
        <v>11572</v>
      </c>
      <c r="G4078" s="107" t="s">
        <v>11028</v>
      </c>
      <c r="H4078" s="107" t="s">
        <v>10223</v>
      </c>
      <c r="I4078" s="107" t="s">
        <v>10216</v>
      </c>
    </row>
    <row r="4079" spans="1:9" x14ac:dyDescent="0.2">
      <c r="A4079" s="107" t="s">
        <v>10492</v>
      </c>
      <c r="D4079" s="107" t="s">
        <v>10217</v>
      </c>
      <c r="E4079" s="107">
        <f t="shared" si="63"/>
        <v>30187004</v>
      </c>
      <c r="F4079" s="107" t="s">
        <v>11572</v>
      </c>
      <c r="G4079" s="107" t="s">
        <v>11028</v>
      </c>
      <c r="H4079" s="107" t="s">
        <v>10223</v>
      </c>
      <c r="I4079" s="107" t="s">
        <v>10218</v>
      </c>
    </row>
    <row r="4080" spans="1:9" x14ac:dyDescent="0.2">
      <c r="A4080" s="107" t="s">
        <v>10492</v>
      </c>
      <c r="D4080" s="107" t="s">
        <v>10219</v>
      </c>
      <c r="E4080" s="107">
        <f t="shared" si="63"/>
        <v>30187005</v>
      </c>
      <c r="F4080" s="107" t="s">
        <v>11572</v>
      </c>
      <c r="G4080" s="107" t="s">
        <v>11028</v>
      </c>
      <c r="H4080" s="107" t="s">
        <v>10223</v>
      </c>
      <c r="I4080" s="107" t="s">
        <v>7257</v>
      </c>
    </row>
    <row r="4081" spans="1:9" x14ac:dyDescent="0.2">
      <c r="A4081" s="107" t="s">
        <v>10492</v>
      </c>
      <c r="D4081" s="107" t="s">
        <v>7258</v>
      </c>
      <c r="E4081" s="107">
        <f t="shared" si="63"/>
        <v>30187006</v>
      </c>
      <c r="F4081" s="107" t="s">
        <v>11572</v>
      </c>
      <c r="G4081" s="107" t="s">
        <v>11028</v>
      </c>
      <c r="H4081" s="107" t="s">
        <v>10223</v>
      </c>
      <c r="I4081" s="107" t="s">
        <v>10236</v>
      </c>
    </row>
    <row r="4082" spans="1:9" x14ac:dyDescent="0.2">
      <c r="A4082" s="107" t="s">
        <v>10492</v>
      </c>
      <c r="D4082" s="107" t="s">
        <v>10237</v>
      </c>
      <c r="E4082" s="107">
        <f t="shared" si="63"/>
        <v>30187007</v>
      </c>
      <c r="F4082" s="107" t="s">
        <v>11572</v>
      </c>
      <c r="G4082" s="107" t="s">
        <v>11028</v>
      </c>
      <c r="H4082" s="107" t="s">
        <v>10223</v>
      </c>
      <c r="I4082" s="107" t="s">
        <v>10238</v>
      </c>
    </row>
    <row r="4083" spans="1:9" x14ac:dyDescent="0.2">
      <c r="A4083" s="107" t="s">
        <v>10492</v>
      </c>
      <c r="D4083" s="107" t="s">
        <v>10239</v>
      </c>
      <c r="E4083" s="107">
        <f t="shared" si="63"/>
        <v>30187008</v>
      </c>
      <c r="F4083" s="107" t="s">
        <v>11572</v>
      </c>
      <c r="G4083" s="107" t="s">
        <v>11028</v>
      </c>
      <c r="H4083" s="107" t="s">
        <v>10223</v>
      </c>
      <c r="I4083" s="107" t="s">
        <v>10240</v>
      </c>
    </row>
    <row r="4084" spans="1:9" x14ac:dyDescent="0.2">
      <c r="A4084" s="107" t="s">
        <v>10492</v>
      </c>
      <c r="D4084" s="107" t="s">
        <v>10241</v>
      </c>
      <c r="E4084" s="107">
        <f t="shared" si="63"/>
        <v>30187009</v>
      </c>
      <c r="F4084" s="107" t="s">
        <v>11572</v>
      </c>
      <c r="G4084" s="107" t="s">
        <v>11028</v>
      </c>
      <c r="H4084" s="107" t="s">
        <v>10223</v>
      </c>
      <c r="I4084" s="107" t="s">
        <v>10242</v>
      </c>
    </row>
    <row r="4085" spans="1:9" x14ac:dyDescent="0.2">
      <c r="A4085" s="107" t="s">
        <v>10492</v>
      </c>
      <c r="D4085" s="107" t="s">
        <v>7282</v>
      </c>
      <c r="E4085" s="107">
        <f t="shared" si="63"/>
        <v>30187010</v>
      </c>
      <c r="F4085" s="107" t="s">
        <v>11572</v>
      </c>
      <c r="G4085" s="107" t="s">
        <v>11028</v>
      </c>
      <c r="H4085" s="107" t="s">
        <v>10223</v>
      </c>
      <c r="I4085" s="107" t="s">
        <v>7283</v>
      </c>
    </row>
    <row r="4086" spans="1:9" x14ac:dyDescent="0.2">
      <c r="A4086" s="107" t="s">
        <v>10492</v>
      </c>
      <c r="D4086" s="107" t="s">
        <v>7284</v>
      </c>
      <c r="E4086" s="107">
        <f t="shared" si="63"/>
        <v>30187011</v>
      </c>
      <c r="F4086" s="107" t="s">
        <v>11572</v>
      </c>
      <c r="G4086" s="107" t="s">
        <v>11028</v>
      </c>
      <c r="H4086" s="107" t="s">
        <v>10223</v>
      </c>
      <c r="I4086" s="107" t="s">
        <v>7285</v>
      </c>
    </row>
    <row r="4087" spans="1:9" x14ac:dyDescent="0.2">
      <c r="A4087" s="107" t="s">
        <v>10492</v>
      </c>
      <c r="D4087" s="107" t="s">
        <v>7286</v>
      </c>
      <c r="E4087" s="107">
        <f t="shared" si="63"/>
        <v>30187012</v>
      </c>
      <c r="F4087" s="107" t="s">
        <v>11572</v>
      </c>
      <c r="G4087" s="107" t="s">
        <v>11028</v>
      </c>
      <c r="H4087" s="107" t="s">
        <v>10223</v>
      </c>
      <c r="I4087" s="107" t="s">
        <v>7287</v>
      </c>
    </row>
    <row r="4088" spans="1:9" x14ac:dyDescent="0.2">
      <c r="A4088" s="107" t="s">
        <v>10492</v>
      </c>
      <c r="D4088" s="107" t="s">
        <v>7288</v>
      </c>
      <c r="E4088" s="107">
        <f t="shared" si="63"/>
        <v>30187013</v>
      </c>
      <c r="F4088" s="107" t="s">
        <v>11572</v>
      </c>
      <c r="G4088" s="107" t="s">
        <v>11028</v>
      </c>
      <c r="H4088" s="107" t="s">
        <v>10223</v>
      </c>
      <c r="I4088" s="107" t="s">
        <v>7289</v>
      </c>
    </row>
    <row r="4089" spans="1:9" x14ac:dyDescent="0.2">
      <c r="A4089" s="107" t="s">
        <v>10492</v>
      </c>
      <c r="D4089" s="107" t="s">
        <v>7290</v>
      </c>
      <c r="E4089" s="107">
        <f t="shared" si="63"/>
        <v>30187014</v>
      </c>
      <c r="F4089" s="107" t="s">
        <v>11572</v>
      </c>
      <c r="G4089" s="107" t="s">
        <v>11028</v>
      </c>
      <c r="H4089" s="107" t="s">
        <v>10223</v>
      </c>
      <c r="I4089" s="107" t="s">
        <v>7291</v>
      </c>
    </row>
    <row r="4090" spans="1:9" x14ac:dyDescent="0.2">
      <c r="A4090" s="107" t="s">
        <v>10492</v>
      </c>
      <c r="D4090" s="107" t="s">
        <v>7292</v>
      </c>
      <c r="E4090" s="107">
        <f t="shared" si="63"/>
        <v>30187015</v>
      </c>
      <c r="F4090" s="107" t="s">
        <v>11572</v>
      </c>
      <c r="G4090" s="107" t="s">
        <v>11028</v>
      </c>
      <c r="H4090" s="107" t="s">
        <v>10223</v>
      </c>
      <c r="I4090" s="107" t="s">
        <v>7293</v>
      </c>
    </row>
    <row r="4091" spans="1:9" x14ac:dyDescent="0.2">
      <c r="A4091" s="107" t="s">
        <v>10492</v>
      </c>
      <c r="D4091" s="107" t="s">
        <v>7294</v>
      </c>
      <c r="E4091" s="107">
        <f t="shared" si="63"/>
        <v>30187016</v>
      </c>
      <c r="F4091" s="107" t="s">
        <v>11572</v>
      </c>
      <c r="G4091" s="107" t="s">
        <v>11028</v>
      </c>
      <c r="H4091" s="107" t="s">
        <v>10223</v>
      </c>
      <c r="I4091" s="107" t="s">
        <v>7295</v>
      </c>
    </row>
    <row r="4092" spans="1:9" x14ac:dyDescent="0.2">
      <c r="A4092" s="107" t="s">
        <v>10492</v>
      </c>
      <c r="D4092" s="107" t="s">
        <v>7296</v>
      </c>
      <c r="E4092" s="107">
        <f t="shared" si="63"/>
        <v>30187017</v>
      </c>
      <c r="F4092" s="107" t="s">
        <v>11572</v>
      </c>
      <c r="G4092" s="107" t="s">
        <v>11028</v>
      </c>
      <c r="H4092" s="107" t="s">
        <v>10223</v>
      </c>
      <c r="I4092" s="107" t="s">
        <v>7297</v>
      </c>
    </row>
    <row r="4093" spans="1:9" x14ac:dyDescent="0.2">
      <c r="A4093" s="107" t="s">
        <v>10492</v>
      </c>
      <c r="D4093" s="107" t="s">
        <v>7298</v>
      </c>
      <c r="E4093" s="107">
        <f t="shared" si="63"/>
        <v>30187018</v>
      </c>
      <c r="F4093" s="107" t="s">
        <v>11572</v>
      </c>
      <c r="G4093" s="107" t="s">
        <v>11028</v>
      </c>
      <c r="H4093" s="107" t="s">
        <v>10223</v>
      </c>
      <c r="I4093" s="107" t="s">
        <v>7299</v>
      </c>
    </row>
    <row r="4094" spans="1:9" x14ac:dyDescent="0.2">
      <c r="A4094" s="107" t="s">
        <v>10492</v>
      </c>
      <c r="D4094" s="107" t="s">
        <v>7300</v>
      </c>
      <c r="E4094" s="107">
        <f t="shared" si="63"/>
        <v>30187019</v>
      </c>
      <c r="F4094" s="107" t="s">
        <v>11572</v>
      </c>
      <c r="G4094" s="107" t="s">
        <v>11028</v>
      </c>
      <c r="H4094" s="107" t="s">
        <v>10223</v>
      </c>
      <c r="I4094" s="107" t="s">
        <v>7301</v>
      </c>
    </row>
    <row r="4095" spans="1:9" x14ac:dyDescent="0.2">
      <c r="A4095" s="107" t="s">
        <v>10492</v>
      </c>
      <c r="D4095" s="107" t="s">
        <v>7302</v>
      </c>
      <c r="E4095" s="107">
        <f t="shared" si="63"/>
        <v>30187020</v>
      </c>
      <c r="F4095" s="107" t="s">
        <v>11572</v>
      </c>
      <c r="G4095" s="107" t="s">
        <v>11028</v>
      </c>
      <c r="H4095" s="107" t="s">
        <v>10223</v>
      </c>
      <c r="I4095" s="107" t="s">
        <v>7303</v>
      </c>
    </row>
    <row r="4096" spans="1:9" x14ac:dyDescent="0.2">
      <c r="A4096" s="107" t="s">
        <v>10492</v>
      </c>
      <c r="D4096" s="107" t="s">
        <v>7304</v>
      </c>
      <c r="E4096" s="107">
        <f t="shared" si="63"/>
        <v>30187021</v>
      </c>
      <c r="F4096" s="107" t="s">
        <v>11572</v>
      </c>
      <c r="G4096" s="107" t="s">
        <v>11028</v>
      </c>
      <c r="H4096" s="107" t="s">
        <v>10223</v>
      </c>
      <c r="I4096" s="107" t="s">
        <v>7305</v>
      </c>
    </row>
    <row r="4097" spans="1:9" x14ac:dyDescent="0.2">
      <c r="A4097" s="107" t="s">
        <v>10492</v>
      </c>
      <c r="D4097" s="107" t="s">
        <v>7306</v>
      </c>
      <c r="E4097" s="107">
        <f t="shared" si="63"/>
        <v>30187022</v>
      </c>
      <c r="F4097" s="107" t="s">
        <v>11572</v>
      </c>
      <c r="G4097" s="107" t="s">
        <v>11028</v>
      </c>
      <c r="H4097" s="107" t="s">
        <v>10223</v>
      </c>
      <c r="I4097" s="107" t="s">
        <v>7307</v>
      </c>
    </row>
    <row r="4098" spans="1:9" x14ac:dyDescent="0.2">
      <c r="A4098" s="107" t="s">
        <v>10492</v>
      </c>
      <c r="D4098" s="107" t="s">
        <v>7308</v>
      </c>
      <c r="E4098" s="107">
        <f t="shared" ref="E4098:E4161" si="64">VALUE(D4098)</f>
        <v>30187023</v>
      </c>
      <c r="F4098" s="107" t="s">
        <v>11572</v>
      </c>
      <c r="G4098" s="107" t="s">
        <v>11028</v>
      </c>
      <c r="H4098" s="107" t="s">
        <v>10223</v>
      </c>
      <c r="I4098" s="107" t="s">
        <v>7309</v>
      </c>
    </row>
    <row r="4099" spans="1:9" x14ac:dyDescent="0.2">
      <c r="A4099" s="107" t="s">
        <v>10492</v>
      </c>
      <c r="D4099" s="107" t="s">
        <v>7310</v>
      </c>
      <c r="E4099" s="107">
        <f t="shared" si="64"/>
        <v>30187024</v>
      </c>
      <c r="F4099" s="107" t="s">
        <v>11572</v>
      </c>
      <c r="G4099" s="107" t="s">
        <v>11028</v>
      </c>
      <c r="H4099" s="107" t="s">
        <v>10223</v>
      </c>
      <c r="I4099" s="107" t="s">
        <v>7311</v>
      </c>
    </row>
    <row r="4100" spans="1:9" x14ac:dyDescent="0.2">
      <c r="A4100" s="107" t="s">
        <v>10492</v>
      </c>
      <c r="D4100" s="107" t="s">
        <v>7312</v>
      </c>
      <c r="E4100" s="107">
        <f t="shared" si="64"/>
        <v>30187025</v>
      </c>
      <c r="F4100" s="107" t="s">
        <v>11572</v>
      </c>
      <c r="G4100" s="107" t="s">
        <v>11028</v>
      </c>
      <c r="H4100" s="107" t="s">
        <v>10223</v>
      </c>
      <c r="I4100" s="107" t="s">
        <v>7313</v>
      </c>
    </row>
    <row r="4101" spans="1:9" x14ac:dyDescent="0.2">
      <c r="A4101" s="107" t="s">
        <v>10492</v>
      </c>
      <c r="D4101" s="107" t="s">
        <v>7314</v>
      </c>
      <c r="E4101" s="107">
        <f t="shared" si="64"/>
        <v>30187026</v>
      </c>
      <c r="F4101" s="107" t="s">
        <v>11572</v>
      </c>
      <c r="G4101" s="107" t="s">
        <v>11028</v>
      </c>
      <c r="H4101" s="107" t="s">
        <v>10223</v>
      </c>
      <c r="I4101" s="107" t="s">
        <v>7315</v>
      </c>
    </row>
    <row r="4102" spans="1:9" x14ac:dyDescent="0.2">
      <c r="A4102" s="107" t="s">
        <v>10492</v>
      </c>
      <c r="D4102" s="107" t="s">
        <v>7316</v>
      </c>
      <c r="E4102" s="107">
        <f t="shared" si="64"/>
        <v>30187029</v>
      </c>
      <c r="F4102" s="107" t="s">
        <v>11572</v>
      </c>
      <c r="G4102" s="107" t="s">
        <v>11028</v>
      </c>
      <c r="H4102" s="107" t="s">
        <v>10223</v>
      </c>
      <c r="I4102" s="107" t="s">
        <v>7317</v>
      </c>
    </row>
    <row r="4103" spans="1:9" x14ac:dyDescent="0.2">
      <c r="A4103" s="107" t="s">
        <v>10492</v>
      </c>
      <c r="D4103" s="107" t="s">
        <v>7318</v>
      </c>
      <c r="E4103" s="107">
        <f t="shared" si="64"/>
        <v>30187030</v>
      </c>
      <c r="F4103" s="107" t="s">
        <v>11572</v>
      </c>
      <c r="G4103" s="107" t="s">
        <v>11028</v>
      </c>
      <c r="H4103" s="107" t="s">
        <v>10223</v>
      </c>
      <c r="I4103" s="107" t="s">
        <v>7319</v>
      </c>
    </row>
    <row r="4104" spans="1:9" x14ac:dyDescent="0.2">
      <c r="A4104" s="107" t="s">
        <v>10492</v>
      </c>
      <c r="D4104" s="107" t="s">
        <v>7320</v>
      </c>
      <c r="E4104" s="107">
        <f t="shared" si="64"/>
        <v>30187031</v>
      </c>
      <c r="F4104" s="107" t="s">
        <v>11572</v>
      </c>
      <c r="G4104" s="107" t="s">
        <v>11028</v>
      </c>
      <c r="H4104" s="107" t="s">
        <v>10223</v>
      </c>
      <c r="I4104" s="107" t="s">
        <v>7321</v>
      </c>
    </row>
    <row r="4105" spans="1:9" x14ac:dyDescent="0.2">
      <c r="A4105" s="107" t="s">
        <v>10492</v>
      </c>
      <c r="D4105" s="107" t="s">
        <v>7322</v>
      </c>
      <c r="E4105" s="107">
        <f t="shared" si="64"/>
        <v>30187032</v>
      </c>
      <c r="F4105" s="107" t="s">
        <v>11572</v>
      </c>
      <c r="G4105" s="107" t="s">
        <v>11028</v>
      </c>
      <c r="H4105" s="107" t="s">
        <v>10223</v>
      </c>
      <c r="I4105" s="107" t="s">
        <v>7323</v>
      </c>
    </row>
    <row r="4106" spans="1:9" x14ac:dyDescent="0.2">
      <c r="A4106" s="107" t="s">
        <v>10492</v>
      </c>
      <c r="D4106" s="107" t="s">
        <v>7324</v>
      </c>
      <c r="E4106" s="107">
        <f t="shared" si="64"/>
        <v>30187033</v>
      </c>
      <c r="F4106" s="107" t="s">
        <v>11572</v>
      </c>
      <c r="G4106" s="107" t="s">
        <v>11028</v>
      </c>
      <c r="H4106" s="107" t="s">
        <v>10223</v>
      </c>
      <c r="I4106" s="107" t="s">
        <v>7325</v>
      </c>
    </row>
    <row r="4107" spans="1:9" x14ac:dyDescent="0.2">
      <c r="A4107" s="107" t="s">
        <v>10492</v>
      </c>
      <c r="D4107" s="107" t="s">
        <v>7326</v>
      </c>
      <c r="E4107" s="107">
        <f t="shared" si="64"/>
        <v>30187034</v>
      </c>
      <c r="F4107" s="107" t="s">
        <v>11572</v>
      </c>
      <c r="G4107" s="107" t="s">
        <v>11028</v>
      </c>
      <c r="H4107" s="107" t="s">
        <v>10223</v>
      </c>
      <c r="I4107" s="107" t="s">
        <v>7327</v>
      </c>
    </row>
    <row r="4108" spans="1:9" x14ac:dyDescent="0.2">
      <c r="A4108" s="107" t="s">
        <v>10492</v>
      </c>
      <c r="D4108" s="107" t="s">
        <v>7328</v>
      </c>
      <c r="E4108" s="107">
        <f t="shared" si="64"/>
        <v>30187097</v>
      </c>
      <c r="F4108" s="107" t="s">
        <v>11572</v>
      </c>
      <c r="G4108" s="107" t="s">
        <v>11028</v>
      </c>
      <c r="H4108" s="107" t="s">
        <v>10223</v>
      </c>
      <c r="I4108" s="107" t="s">
        <v>7329</v>
      </c>
    </row>
    <row r="4109" spans="1:9" x14ac:dyDescent="0.2">
      <c r="A4109" s="107" t="s">
        <v>10492</v>
      </c>
      <c r="D4109" s="107" t="s">
        <v>7330</v>
      </c>
      <c r="E4109" s="107">
        <f t="shared" si="64"/>
        <v>30187098</v>
      </c>
      <c r="F4109" s="107" t="s">
        <v>11572</v>
      </c>
      <c r="G4109" s="107" t="s">
        <v>11028</v>
      </c>
      <c r="H4109" s="107" t="s">
        <v>10223</v>
      </c>
      <c r="I4109" s="107" t="s">
        <v>7331</v>
      </c>
    </row>
    <row r="4110" spans="1:9" x14ac:dyDescent="0.2">
      <c r="A4110" s="107" t="s">
        <v>10492</v>
      </c>
      <c r="D4110" s="107" t="s">
        <v>7332</v>
      </c>
      <c r="E4110" s="107">
        <f t="shared" si="64"/>
        <v>30187501</v>
      </c>
      <c r="F4110" s="107" t="s">
        <v>11572</v>
      </c>
      <c r="G4110" s="107" t="s">
        <v>11028</v>
      </c>
      <c r="H4110" s="107" t="s">
        <v>7333</v>
      </c>
      <c r="I4110" s="107" t="s">
        <v>7334</v>
      </c>
    </row>
    <row r="4111" spans="1:9" x14ac:dyDescent="0.2">
      <c r="A4111" s="107" t="s">
        <v>10492</v>
      </c>
      <c r="D4111" s="107" t="s">
        <v>7335</v>
      </c>
      <c r="E4111" s="107">
        <f t="shared" si="64"/>
        <v>30187502</v>
      </c>
      <c r="F4111" s="107" t="s">
        <v>11572</v>
      </c>
      <c r="G4111" s="107" t="s">
        <v>11028</v>
      </c>
      <c r="H4111" s="107" t="s">
        <v>7333</v>
      </c>
      <c r="I4111" s="107" t="s">
        <v>7336</v>
      </c>
    </row>
    <row r="4112" spans="1:9" x14ac:dyDescent="0.2">
      <c r="A4112" s="107" t="s">
        <v>10492</v>
      </c>
      <c r="D4112" s="107" t="s">
        <v>7337</v>
      </c>
      <c r="E4112" s="107">
        <f t="shared" si="64"/>
        <v>30187503</v>
      </c>
      <c r="F4112" s="107" t="s">
        <v>11572</v>
      </c>
      <c r="G4112" s="107" t="s">
        <v>11028</v>
      </c>
      <c r="H4112" s="107" t="s">
        <v>7333</v>
      </c>
      <c r="I4112" s="107" t="s">
        <v>7338</v>
      </c>
    </row>
    <row r="4113" spans="1:9" x14ac:dyDescent="0.2">
      <c r="A4113" s="107" t="s">
        <v>10492</v>
      </c>
      <c r="D4113" s="107" t="s">
        <v>7339</v>
      </c>
      <c r="E4113" s="107">
        <f t="shared" si="64"/>
        <v>30187504</v>
      </c>
      <c r="F4113" s="107" t="s">
        <v>11572</v>
      </c>
      <c r="G4113" s="107" t="s">
        <v>11028</v>
      </c>
      <c r="H4113" s="107" t="s">
        <v>7333</v>
      </c>
      <c r="I4113" s="107" t="s">
        <v>7340</v>
      </c>
    </row>
    <row r="4114" spans="1:9" x14ac:dyDescent="0.2">
      <c r="A4114" s="107" t="s">
        <v>10492</v>
      </c>
      <c r="D4114" s="107" t="s">
        <v>7341</v>
      </c>
      <c r="E4114" s="107">
        <f t="shared" si="64"/>
        <v>30187505</v>
      </c>
      <c r="F4114" s="107" t="s">
        <v>11572</v>
      </c>
      <c r="G4114" s="107" t="s">
        <v>11028</v>
      </c>
      <c r="H4114" s="107" t="s">
        <v>7333</v>
      </c>
      <c r="I4114" s="107" t="s">
        <v>7342</v>
      </c>
    </row>
    <row r="4115" spans="1:9" x14ac:dyDescent="0.2">
      <c r="A4115" s="107" t="s">
        <v>10492</v>
      </c>
      <c r="D4115" s="107" t="s">
        <v>7343</v>
      </c>
      <c r="E4115" s="107">
        <f t="shared" si="64"/>
        <v>30187506</v>
      </c>
      <c r="F4115" s="107" t="s">
        <v>11572</v>
      </c>
      <c r="G4115" s="107" t="s">
        <v>11028</v>
      </c>
      <c r="H4115" s="107" t="s">
        <v>7333</v>
      </c>
      <c r="I4115" s="107" t="s">
        <v>7344</v>
      </c>
    </row>
    <row r="4116" spans="1:9" x14ac:dyDescent="0.2">
      <c r="A4116" s="107" t="s">
        <v>10492</v>
      </c>
      <c r="D4116" s="107" t="s">
        <v>7345</v>
      </c>
      <c r="E4116" s="107">
        <f t="shared" si="64"/>
        <v>30187507</v>
      </c>
      <c r="F4116" s="107" t="s">
        <v>11572</v>
      </c>
      <c r="G4116" s="107" t="s">
        <v>11028</v>
      </c>
      <c r="H4116" s="107" t="s">
        <v>7333</v>
      </c>
      <c r="I4116" s="107" t="s">
        <v>4606</v>
      </c>
    </row>
    <row r="4117" spans="1:9" x14ac:dyDescent="0.2">
      <c r="A4117" s="107" t="s">
        <v>10492</v>
      </c>
      <c r="D4117" s="107" t="s">
        <v>4607</v>
      </c>
      <c r="E4117" s="107">
        <f t="shared" si="64"/>
        <v>30187508</v>
      </c>
      <c r="F4117" s="107" t="s">
        <v>11572</v>
      </c>
      <c r="G4117" s="107" t="s">
        <v>11028</v>
      </c>
      <c r="H4117" s="107" t="s">
        <v>7333</v>
      </c>
      <c r="I4117" s="107" t="s">
        <v>4608</v>
      </c>
    </row>
    <row r="4118" spans="1:9" x14ac:dyDescent="0.2">
      <c r="A4118" s="107" t="s">
        <v>10492</v>
      </c>
      <c r="D4118" s="107" t="s">
        <v>4609</v>
      </c>
      <c r="E4118" s="107">
        <f t="shared" si="64"/>
        <v>30187509</v>
      </c>
      <c r="F4118" s="107" t="s">
        <v>11572</v>
      </c>
      <c r="G4118" s="107" t="s">
        <v>11028</v>
      </c>
      <c r="H4118" s="107" t="s">
        <v>7333</v>
      </c>
      <c r="I4118" s="107" t="s">
        <v>4610</v>
      </c>
    </row>
    <row r="4119" spans="1:9" x14ac:dyDescent="0.2">
      <c r="A4119" s="107" t="s">
        <v>10492</v>
      </c>
      <c r="D4119" s="107" t="s">
        <v>4611</v>
      </c>
      <c r="E4119" s="107">
        <f t="shared" si="64"/>
        <v>30187510</v>
      </c>
      <c r="F4119" s="107" t="s">
        <v>11572</v>
      </c>
      <c r="G4119" s="107" t="s">
        <v>11028</v>
      </c>
      <c r="H4119" s="107" t="s">
        <v>7333</v>
      </c>
      <c r="I4119" s="107" t="s">
        <v>4612</v>
      </c>
    </row>
    <row r="4120" spans="1:9" x14ac:dyDescent="0.2">
      <c r="A4120" s="107" t="s">
        <v>10492</v>
      </c>
      <c r="D4120" s="107" t="s">
        <v>4613</v>
      </c>
      <c r="E4120" s="107">
        <f t="shared" si="64"/>
        <v>30187511</v>
      </c>
      <c r="F4120" s="107" t="s">
        <v>11572</v>
      </c>
      <c r="G4120" s="107" t="s">
        <v>11028</v>
      </c>
      <c r="H4120" s="107" t="s">
        <v>7333</v>
      </c>
      <c r="I4120" s="107" t="s">
        <v>4614</v>
      </c>
    </row>
    <row r="4121" spans="1:9" x14ac:dyDescent="0.2">
      <c r="A4121" s="107" t="s">
        <v>10492</v>
      </c>
      <c r="D4121" s="107" t="s">
        <v>4615</v>
      </c>
      <c r="E4121" s="107">
        <f t="shared" si="64"/>
        <v>30187512</v>
      </c>
      <c r="F4121" s="107" t="s">
        <v>11572</v>
      </c>
      <c r="G4121" s="107" t="s">
        <v>11028</v>
      </c>
      <c r="H4121" s="107" t="s">
        <v>7333</v>
      </c>
      <c r="I4121" s="107" t="s">
        <v>4616</v>
      </c>
    </row>
    <row r="4122" spans="1:9" x14ac:dyDescent="0.2">
      <c r="A4122" s="107" t="s">
        <v>10492</v>
      </c>
      <c r="D4122" s="107" t="s">
        <v>4617</v>
      </c>
      <c r="E4122" s="107">
        <f t="shared" si="64"/>
        <v>30187513</v>
      </c>
      <c r="F4122" s="107" t="s">
        <v>11572</v>
      </c>
      <c r="G4122" s="107" t="s">
        <v>11028</v>
      </c>
      <c r="H4122" s="107" t="s">
        <v>7333</v>
      </c>
      <c r="I4122" s="107" t="s">
        <v>4618</v>
      </c>
    </row>
    <row r="4123" spans="1:9" x14ac:dyDescent="0.2">
      <c r="A4123" s="107" t="s">
        <v>10492</v>
      </c>
      <c r="D4123" s="107" t="s">
        <v>4619</v>
      </c>
      <c r="E4123" s="107">
        <f t="shared" si="64"/>
        <v>30187514</v>
      </c>
      <c r="F4123" s="107" t="s">
        <v>11572</v>
      </c>
      <c r="G4123" s="107" t="s">
        <v>11028</v>
      </c>
      <c r="H4123" s="107" t="s">
        <v>7333</v>
      </c>
      <c r="I4123" s="107" t="s">
        <v>4620</v>
      </c>
    </row>
    <row r="4124" spans="1:9" x14ac:dyDescent="0.2">
      <c r="A4124" s="107" t="s">
        <v>10492</v>
      </c>
      <c r="D4124" s="107" t="s">
        <v>4621</v>
      </c>
      <c r="E4124" s="107">
        <f t="shared" si="64"/>
        <v>30187515</v>
      </c>
      <c r="F4124" s="107" t="s">
        <v>11572</v>
      </c>
      <c r="G4124" s="107" t="s">
        <v>11028</v>
      </c>
      <c r="H4124" s="107" t="s">
        <v>7333</v>
      </c>
      <c r="I4124" s="107" t="s">
        <v>4622</v>
      </c>
    </row>
    <row r="4125" spans="1:9" x14ac:dyDescent="0.2">
      <c r="A4125" s="107" t="s">
        <v>10492</v>
      </c>
      <c r="D4125" s="107" t="s">
        <v>4623</v>
      </c>
      <c r="E4125" s="107">
        <f t="shared" si="64"/>
        <v>30187516</v>
      </c>
      <c r="F4125" s="107" t="s">
        <v>11572</v>
      </c>
      <c r="G4125" s="107" t="s">
        <v>11028</v>
      </c>
      <c r="H4125" s="107" t="s">
        <v>7333</v>
      </c>
      <c r="I4125" s="107" t="s">
        <v>4624</v>
      </c>
    </row>
    <row r="4126" spans="1:9" x14ac:dyDescent="0.2">
      <c r="A4126" s="107" t="s">
        <v>10492</v>
      </c>
      <c r="D4126" s="107" t="s">
        <v>4625</v>
      </c>
      <c r="E4126" s="107">
        <f t="shared" si="64"/>
        <v>30187517</v>
      </c>
      <c r="F4126" s="107" t="s">
        <v>11572</v>
      </c>
      <c r="G4126" s="107" t="s">
        <v>11028</v>
      </c>
      <c r="H4126" s="107" t="s">
        <v>7333</v>
      </c>
      <c r="I4126" s="107" t="s">
        <v>4626</v>
      </c>
    </row>
    <row r="4127" spans="1:9" x14ac:dyDescent="0.2">
      <c r="A4127" s="107" t="s">
        <v>10492</v>
      </c>
      <c r="D4127" s="107" t="s">
        <v>4627</v>
      </c>
      <c r="E4127" s="107">
        <f t="shared" si="64"/>
        <v>30187518</v>
      </c>
      <c r="F4127" s="107" t="s">
        <v>11572</v>
      </c>
      <c r="G4127" s="107" t="s">
        <v>11028</v>
      </c>
      <c r="H4127" s="107" t="s">
        <v>7333</v>
      </c>
      <c r="I4127" s="107" t="s">
        <v>4628</v>
      </c>
    </row>
    <row r="4128" spans="1:9" x14ac:dyDescent="0.2">
      <c r="A4128" s="107" t="s">
        <v>10492</v>
      </c>
      <c r="D4128" s="107" t="s">
        <v>4629</v>
      </c>
      <c r="E4128" s="107">
        <f t="shared" si="64"/>
        <v>30187519</v>
      </c>
      <c r="F4128" s="107" t="s">
        <v>11572</v>
      </c>
      <c r="G4128" s="107" t="s">
        <v>11028</v>
      </c>
      <c r="H4128" s="107" t="s">
        <v>7333</v>
      </c>
      <c r="I4128" s="107" t="s">
        <v>4630</v>
      </c>
    </row>
    <row r="4129" spans="1:9" x14ac:dyDescent="0.2">
      <c r="A4129" s="107" t="s">
        <v>10492</v>
      </c>
      <c r="D4129" s="107" t="s">
        <v>4631</v>
      </c>
      <c r="E4129" s="107">
        <f t="shared" si="64"/>
        <v>30187520</v>
      </c>
      <c r="F4129" s="107" t="s">
        <v>11572</v>
      </c>
      <c r="G4129" s="107" t="s">
        <v>11028</v>
      </c>
      <c r="H4129" s="107" t="s">
        <v>7333</v>
      </c>
      <c r="I4129" s="107" t="s">
        <v>4632</v>
      </c>
    </row>
    <row r="4130" spans="1:9" x14ac:dyDescent="0.2">
      <c r="A4130" s="107" t="s">
        <v>10492</v>
      </c>
      <c r="D4130" s="107" t="s">
        <v>4633</v>
      </c>
      <c r="E4130" s="107">
        <f t="shared" si="64"/>
        <v>30187521</v>
      </c>
      <c r="F4130" s="107" t="s">
        <v>11572</v>
      </c>
      <c r="G4130" s="107" t="s">
        <v>11028</v>
      </c>
      <c r="H4130" s="107" t="s">
        <v>7333</v>
      </c>
      <c r="I4130" s="107" t="s">
        <v>4634</v>
      </c>
    </row>
    <row r="4131" spans="1:9" x14ac:dyDescent="0.2">
      <c r="A4131" s="107" t="s">
        <v>10492</v>
      </c>
      <c r="D4131" s="107" t="s">
        <v>4635</v>
      </c>
      <c r="E4131" s="107">
        <f t="shared" si="64"/>
        <v>30187522</v>
      </c>
      <c r="F4131" s="107" t="s">
        <v>11572</v>
      </c>
      <c r="G4131" s="107" t="s">
        <v>11028</v>
      </c>
      <c r="H4131" s="107" t="s">
        <v>7333</v>
      </c>
      <c r="I4131" s="107" t="s">
        <v>4636</v>
      </c>
    </row>
    <row r="4132" spans="1:9" x14ac:dyDescent="0.2">
      <c r="A4132" s="107" t="s">
        <v>10492</v>
      </c>
      <c r="D4132" s="107" t="s">
        <v>4637</v>
      </c>
      <c r="E4132" s="107">
        <f t="shared" si="64"/>
        <v>30187523</v>
      </c>
      <c r="F4132" s="107" t="s">
        <v>11572</v>
      </c>
      <c r="G4132" s="107" t="s">
        <v>11028</v>
      </c>
      <c r="H4132" s="107" t="s">
        <v>7333</v>
      </c>
      <c r="I4132" s="107" t="s">
        <v>4638</v>
      </c>
    </row>
    <row r="4133" spans="1:9" x14ac:dyDescent="0.2">
      <c r="A4133" s="107" t="s">
        <v>10492</v>
      </c>
      <c r="D4133" s="107" t="s">
        <v>4639</v>
      </c>
      <c r="E4133" s="107">
        <f t="shared" si="64"/>
        <v>30187524</v>
      </c>
      <c r="F4133" s="107" t="s">
        <v>11572</v>
      </c>
      <c r="G4133" s="107" t="s">
        <v>11028</v>
      </c>
      <c r="H4133" s="107" t="s">
        <v>7333</v>
      </c>
      <c r="I4133" s="107" t="s">
        <v>4640</v>
      </c>
    </row>
    <row r="4134" spans="1:9" x14ac:dyDescent="0.2">
      <c r="A4134" s="107" t="s">
        <v>10492</v>
      </c>
      <c r="D4134" s="107" t="s">
        <v>4641</v>
      </c>
      <c r="E4134" s="107">
        <f t="shared" si="64"/>
        <v>30187525</v>
      </c>
      <c r="F4134" s="107" t="s">
        <v>11572</v>
      </c>
      <c r="G4134" s="107" t="s">
        <v>11028</v>
      </c>
      <c r="H4134" s="107" t="s">
        <v>7333</v>
      </c>
      <c r="I4134" s="107" t="s">
        <v>4642</v>
      </c>
    </row>
    <row r="4135" spans="1:9" x14ac:dyDescent="0.2">
      <c r="A4135" s="107" t="s">
        <v>10492</v>
      </c>
      <c r="D4135" s="107" t="s">
        <v>4643</v>
      </c>
      <c r="E4135" s="107">
        <f t="shared" si="64"/>
        <v>30187526</v>
      </c>
      <c r="F4135" s="107" t="s">
        <v>11572</v>
      </c>
      <c r="G4135" s="107" t="s">
        <v>11028</v>
      </c>
      <c r="H4135" s="107" t="s">
        <v>7333</v>
      </c>
      <c r="I4135" s="107" t="s">
        <v>4644</v>
      </c>
    </row>
    <row r="4136" spans="1:9" x14ac:dyDescent="0.2">
      <c r="A4136" s="107" t="s">
        <v>10492</v>
      </c>
      <c r="D4136" s="107" t="s">
        <v>4645</v>
      </c>
      <c r="E4136" s="107">
        <f t="shared" si="64"/>
        <v>30187529</v>
      </c>
      <c r="F4136" s="107" t="s">
        <v>11572</v>
      </c>
      <c r="G4136" s="107" t="s">
        <v>11028</v>
      </c>
      <c r="H4136" s="107" t="s">
        <v>7333</v>
      </c>
      <c r="I4136" s="107" t="s">
        <v>4646</v>
      </c>
    </row>
    <row r="4137" spans="1:9" x14ac:dyDescent="0.2">
      <c r="A4137" s="107" t="s">
        <v>10492</v>
      </c>
      <c r="D4137" s="107" t="s">
        <v>4647</v>
      </c>
      <c r="E4137" s="107">
        <f t="shared" si="64"/>
        <v>30187530</v>
      </c>
      <c r="F4137" s="107" t="s">
        <v>11572</v>
      </c>
      <c r="G4137" s="107" t="s">
        <v>11028</v>
      </c>
      <c r="H4137" s="107" t="s">
        <v>7333</v>
      </c>
      <c r="I4137" s="107" t="s">
        <v>4648</v>
      </c>
    </row>
    <row r="4138" spans="1:9" x14ac:dyDescent="0.2">
      <c r="A4138" s="107" t="s">
        <v>10492</v>
      </c>
      <c r="D4138" s="107" t="s">
        <v>4649</v>
      </c>
      <c r="E4138" s="107">
        <f t="shared" si="64"/>
        <v>30187531</v>
      </c>
      <c r="F4138" s="107" t="s">
        <v>11572</v>
      </c>
      <c r="G4138" s="107" t="s">
        <v>11028</v>
      </c>
      <c r="H4138" s="107" t="s">
        <v>7333</v>
      </c>
      <c r="I4138" s="107" t="s">
        <v>4650</v>
      </c>
    </row>
    <row r="4139" spans="1:9" x14ac:dyDescent="0.2">
      <c r="A4139" s="107" t="s">
        <v>10492</v>
      </c>
      <c r="D4139" s="107" t="s">
        <v>4651</v>
      </c>
      <c r="E4139" s="107">
        <f t="shared" si="64"/>
        <v>30187532</v>
      </c>
      <c r="F4139" s="107" t="s">
        <v>11572</v>
      </c>
      <c r="G4139" s="107" t="s">
        <v>11028</v>
      </c>
      <c r="H4139" s="107" t="s">
        <v>7333</v>
      </c>
      <c r="I4139" s="107" t="s">
        <v>4652</v>
      </c>
    </row>
    <row r="4140" spans="1:9" x14ac:dyDescent="0.2">
      <c r="A4140" s="107" t="s">
        <v>10492</v>
      </c>
      <c r="D4140" s="107" t="s">
        <v>7459</v>
      </c>
      <c r="E4140" s="107">
        <f t="shared" si="64"/>
        <v>30187533</v>
      </c>
      <c r="F4140" s="107" t="s">
        <v>11572</v>
      </c>
      <c r="G4140" s="107" t="s">
        <v>11028</v>
      </c>
      <c r="H4140" s="107" t="s">
        <v>7333</v>
      </c>
      <c r="I4140" s="107" t="s">
        <v>7460</v>
      </c>
    </row>
    <row r="4141" spans="1:9" x14ac:dyDescent="0.2">
      <c r="A4141" s="107" t="s">
        <v>10492</v>
      </c>
      <c r="D4141" s="107" t="s">
        <v>7461</v>
      </c>
      <c r="E4141" s="107">
        <f t="shared" si="64"/>
        <v>30187534</v>
      </c>
      <c r="F4141" s="107" t="s">
        <v>11572</v>
      </c>
      <c r="G4141" s="107" t="s">
        <v>11028</v>
      </c>
      <c r="H4141" s="107" t="s">
        <v>7333</v>
      </c>
      <c r="I4141" s="107" t="s">
        <v>7462</v>
      </c>
    </row>
    <row r="4142" spans="1:9" x14ac:dyDescent="0.2">
      <c r="A4142" s="107" t="s">
        <v>10492</v>
      </c>
      <c r="D4142" s="107" t="s">
        <v>7463</v>
      </c>
      <c r="E4142" s="107">
        <f t="shared" si="64"/>
        <v>30187597</v>
      </c>
      <c r="F4142" s="107" t="s">
        <v>11572</v>
      </c>
      <c r="G4142" s="107" t="s">
        <v>11028</v>
      </c>
      <c r="H4142" s="107" t="s">
        <v>7333</v>
      </c>
      <c r="I4142" s="107" t="s">
        <v>7329</v>
      </c>
    </row>
    <row r="4143" spans="1:9" x14ac:dyDescent="0.2">
      <c r="A4143" s="107" t="s">
        <v>10492</v>
      </c>
      <c r="D4143" s="107" t="s">
        <v>7464</v>
      </c>
      <c r="E4143" s="107">
        <f t="shared" si="64"/>
        <v>30187598</v>
      </c>
      <c r="F4143" s="107" t="s">
        <v>11572</v>
      </c>
      <c r="G4143" s="107" t="s">
        <v>11028</v>
      </c>
      <c r="H4143" s="107" t="s">
        <v>7333</v>
      </c>
      <c r="I4143" s="107" t="s">
        <v>7465</v>
      </c>
    </row>
    <row r="4144" spans="1:9" x14ac:dyDescent="0.2">
      <c r="A4144" s="107" t="s">
        <v>10492</v>
      </c>
      <c r="D4144" s="107" t="s">
        <v>7466</v>
      </c>
      <c r="E4144" s="107">
        <f t="shared" si="64"/>
        <v>30188501</v>
      </c>
      <c r="F4144" s="107" t="s">
        <v>11572</v>
      </c>
      <c r="G4144" s="107" t="s">
        <v>11028</v>
      </c>
      <c r="H4144" s="107" t="s">
        <v>7467</v>
      </c>
      <c r="I4144" s="107" t="s">
        <v>7468</v>
      </c>
    </row>
    <row r="4145" spans="1:9" x14ac:dyDescent="0.2">
      <c r="A4145" s="107" t="s">
        <v>10492</v>
      </c>
      <c r="D4145" s="107" t="s">
        <v>7469</v>
      </c>
      <c r="E4145" s="107">
        <f t="shared" si="64"/>
        <v>30188502</v>
      </c>
      <c r="F4145" s="107" t="s">
        <v>11572</v>
      </c>
      <c r="G4145" s="107" t="s">
        <v>11028</v>
      </c>
      <c r="H4145" s="107" t="s">
        <v>7467</v>
      </c>
      <c r="I4145" s="107" t="s">
        <v>7470</v>
      </c>
    </row>
    <row r="4146" spans="1:9" x14ac:dyDescent="0.2">
      <c r="A4146" s="107" t="s">
        <v>10492</v>
      </c>
      <c r="D4146" s="107" t="s">
        <v>7471</v>
      </c>
      <c r="E4146" s="107">
        <f t="shared" si="64"/>
        <v>30188503</v>
      </c>
      <c r="F4146" s="107" t="s">
        <v>11572</v>
      </c>
      <c r="G4146" s="107" t="s">
        <v>11028</v>
      </c>
      <c r="H4146" s="107" t="s">
        <v>7467</v>
      </c>
      <c r="I4146" s="107" t="s">
        <v>7472</v>
      </c>
    </row>
    <row r="4147" spans="1:9" x14ac:dyDescent="0.2">
      <c r="A4147" s="107" t="s">
        <v>10492</v>
      </c>
      <c r="D4147" s="107" t="s">
        <v>7473</v>
      </c>
      <c r="E4147" s="107">
        <f t="shared" si="64"/>
        <v>30188504</v>
      </c>
      <c r="F4147" s="107" t="s">
        <v>11572</v>
      </c>
      <c r="G4147" s="107" t="s">
        <v>11028</v>
      </c>
      <c r="H4147" s="107" t="s">
        <v>7467</v>
      </c>
      <c r="I4147" s="107" t="s">
        <v>7474</v>
      </c>
    </row>
    <row r="4148" spans="1:9" x14ac:dyDescent="0.2">
      <c r="A4148" s="107" t="s">
        <v>10492</v>
      </c>
      <c r="D4148" s="107" t="s">
        <v>7475</v>
      </c>
      <c r="E4148" s="107">
        <f t="shared" si="64"/>
        <v>30188505</v>
      </c>
      <c r="F4148" s="107" t="s">
        <v>11572</v>
      </c>
      <c r="G4148" s="107" t="s">
        <v>11028</v>
      </c>
      <c r="H4148" s="107" t="s">
        <v>7467</v>
      </c>
      <c r="I4148" s="107" t="s">
        <v>7476</v>
      </c>
    </row>
    <row r="4149" spans="1:9" x14ac:dyDescent="0.2">
      <c r="A4149" s="107" t="s">
        <v>10492</v>
      </c>
      <c r="D4149" s="107" t="s">
        <v>7477</v>
      </c>
      <c r="E4149" s="107">
        <f t="shared" si="64"/>
        <v>30188506</v>
      </c>
      <c r="F4149" s="107" t="s">
        <v>11572</v>
      </c>
      <c r="G4149" s="107" t="s">
        <v>11028</v>
      </c>
      <c r="H4149" s="107" t="s">
        <v>7467</v>
      </c>
      <c r="I4149" s="107" t="s">
        <v>7478</v>
      </c>
    </row>
    <row r="4150" spans="1:9" x14ac:dyDescent="0.2">
      <c r="A4150" s="107" t="s">
        <v>10492</v>
      </c>
      <c r="D4150" s="107" t="s">
        <v>7479</v>
      </c>
      <c r="E4150" s="107">
        <f t="shared" si="64"/>
        <v>30188507</v>
      </c>
      <c r="F4150" s="107" t="s">
        <v>11572</v>
      </c>
      <c r="G4150" s="107" t="s">
        <v>11028</v>
      </c>
      <c r="H4150" s="107" t="s">
        <v>7467</v>
      </c>
      <c r="I4150" s="107" t="s">
        <v>7480</v>
      </c>
    </row>
    <row r="4151" spans="1:9" x14ac:dyDescent="0.2">
      <c r="A4151" s="107" t="s">
        <v>10492</v>
      </c>
      <c r="D4151" s="107" t="s">
        <v>7481</v>
      </c>
      <c r="E4151" s="107">
        <f t="shared" si="64"/>
        <v>30188508</v>
      </c>
      <c r="F4151" s="107" t="s">
        <v>11572</v>
      </c>
      <c r="G4151" s="107" t="s">
        <v>11028</v>
      </c>
      <c r="H4151" s="107" t="s">
        <v>7467</v>
      </c>
      <c r="I4151" s="107" t="s">
        <v>4636</v>
      </c>
    </row>
    <row r="4152" spans="1:9" x14ac:dyDescent="0.2">
      <c r="A4152" s="107" t="s">
        <v>10492</v>
      </c>
      <c r="D4152" s="107" t="s">
        <v>7482</v>
      </c>
      <c r="E4152" s="107">
        <f t="shared" si="64"/>
        <v>30188509</v>
      </c>
      <c r="F4152" s="107" t="s">
        <v>11572</v>
      </c>
      <c r="G4152" s="107" t="s">
        <v>11028</v>
      </c>
      <c r="H4152" s="107" t="s">
        <v>7467</v>
      </c>
      <c r="I4152" s="107" t="s">
        <v>4640</v>
      </c>
    </row>
    <row r="4153" spans="1:9" x14ac:dyDescent="0.2">
      <c r="A4153" s="107" t="s">
        <v>10492</v>
      </c>
      <c r="D4153" s="107" t="s">
        <v>7483</v>
      </c>
      <c r="E4153" s="107">
        <f t="shared" si="64"/>
        <v>30188510</v>
      </c>
      <c r="F4153" s="107" t="s">
        <v>11572</v>
      </c>
      <c r="G4153" s="107" t="s">
        <v>11028</v>
      </c>
      <c r="H4153" s="107" t="s">
        <v>7467</v>
      </c>
      <c r="I4153" s="107" t="s">
        <v>7484</v>
      </c>
    </row>
    <row r="4154" spans="1:9" x14ac:dyDescent="0.2">
      <c r="A4154" s="107" t="s">
        <v>10492</v>
      </c>
      <c r="D4154" s="107" t="s">
        <v>7485</v>
      </c>
      <c r="E4154" s="107">
        <f t="shared" si="64"/>
        <v>30188511</v>
      </c>
      <c r="F4154" s="107" t="s">
        <v>11572</v>
      </c>
      <c r="G4154" s="107" t="s">
        <v>11028</v>
      </c>
      <c r="H4154" s="107" t="s">
        <v>7467</v>
      </c>
      <c r="I4154" s="107" t="s">
        <v>7486</v>
      </c>
    </row>
    <row r="4155" spans="1:9" x14ac:dyDescent="0.2">
      <c r="A4155" s="107" t="s">
        <v>10492</v>
      </c>
      <c r="D4155" s="107" t="s">
        <v>7487</v>
      </c>
      <c r="E4155" s="107">
        <f t="shared" si="64"/>
        <v>30188512</v>
      </c>
      <c r="F4155" s="107" t="s">
        <v>11572</v>
      </c>
      <c r="G4155" s="107" t="s">
        <v>11028</v>
      </c>
      <c r="H4155" s="107" t="s">
        <v>7467</v>
      </c>
      <c r="I4155" s="107" t="s">
        <v>4648</v>
      </c>
    </row>
    <row r="4156" spans="1:9" x14ac:dyDescent="0.2">
      <c r="A4156" s="107" t="s">
        <v>10492</v>
      </c>
      <c r="D4156" s="107" t="s">
        <v>7488</v>
      </c>
      <c r="E4156" s="107">
        <f t="shared" si="64"/>
        <v>30188513</v>
      </c>
      <c r="F4156" s="107" t="s">
        <v>11572</v>
      </c>
      <c r="G4156" s="107" t="s">
        <v>11028</v>
      </c>
      <c r="H4156" s="107" t="s">
        <v>7467</v>
      </c>
      <c r="I4156" s="107" t="s">
        <v>7489</v>
      </c>
    </row>
    <row r="4157" spans="1:9" x14ac:dyDescent="0.2">
      <c r="A4157" s="107" t="s">
        <v>10492</v>
      </c>
      <c r="D4157" s="107" t="s">
        <v>7490</v>
      </c>
      <c r="E4157" s="107">
        <f t="shared" si="64"/>
        <v>30188514</v>
      </c>
      <c r="F4157" s="107" t="s">
        <v>11572</v>
      </c>
      <c r="G4157" s="107" t="s">
        <v>11028</v>
      </c>
      <c r="H4157" s="107" t="s">
        <v>7467</v>
      </c>
      <c r="I4157" s="107" t="s">
        <v>7491</v>
      </c>
    </row>
    <row r="4158" spans="1:9" x14ac:dyDescent="0.2">
      <c r="A4158" s="107" t="s">
        <v>10492</v>
      </c>
      <c r="D4158" s="107" t="s">
        <v>7492</v>
      </c>
      <c r="E4158" s="107">
        <f t="shared" si="64"/>
        <v>30188599</v>
      </c>
      <c r="F4158" s="107" t="s">
        <v>11572</v>
      </c>
      <c r="G4158" s="107" t="s">
        <v>11028</v>
      </c>
      <c r="H4158" s="107" t="s">
        <v>7467</v>
      </c>
      <c r="I4158" s="107" t="s">
        <v>7493</v>
      </c>
    </row>
    <row r="4159" spans="1:9" x14ac:dyDescent="0.2">
      <c r="A4159" s="107" t="s">
        <v>10492</v>
      </c>
      <c r="D4159" s="107" t="s">
        <v>7494</v>
      </c>
      <c r="E4159" s="107">
        <f t="shared" si="64"/>
        <v>30188801</v>
      </c>
      <c r="F4159" s="107" t="s">
        <v>11572</v>
      </c>
      <c r="G4159" s="107" t="s">
        <v>11028</v>
      </c>
      <c r="H4159" s="107" t="s">
        <v>11023</v>
      </c>
      <c r="I4159" s="107" t="s">
        <v>7495</v>
      </c>
    </row>
    <row r="4160" spans="1:9" x14ac:dyDescent="0.2">
      <c r="A4160" s="107" t="s">
        <v>10492</v>
      </c>
      <c r="D4160" s="107" t="s">
        <v>7496</v>
      </c>
      <c r="E4160" s="107">
        <f t="shared" si="64"/>
        <v>30188802</v>
      </c>
      <c r="F4160" s="107" t="s">
        <v>11572</v>
      </c>
      <c r="G4160" s="107" t="s">
        <v>11028</v>
      </c>
      <c r="H4160" s="107" t="s">
        <v>11023</v>
      </c>
      <c r="I4160" s="107" t="s">
        <v>7495</v>
      </c>
    </row>
    <row r="4161" spans="1:12" x14ac:dyDescent="0.2">
      <c r="A4161" s="107" t="s">
        <v>10492</v>
      </c>
      <c r="D4161" s="107" t="s">
        <v>7497</v>
      </c>
      <c r="E4161" s="107">
        <f t="shared" si="64"/>
        <v>30188803</v>
      </c>
      <c r="F4161" s="107" t="s">
        <v>11572</v>
      </c>
      <c r="G4161" s="107" t="s">
        <v>11028</v>
      </c>
      <c r="H4161" s="107" t="s">
        <v>11023</v>
      </c>
      <c r="I4161" s="107" t="s">
        <v>7495</v>
      </c>
    </row>
    <row r="4162" spans="1:12" x14ac:dyDescent="0.2">
      <c r="A4162" s="107" t="s">
        <v>10492</v>
      </c>
      <c r="D4162" s="107" t="s">
        <v>7498</v>
      </c>
      <c r="E4162" s="107">
        <f t="shared" ref="E4162:E4225" si="65">VALUE(D4162)</f>
        <v>30188804</v>
      </c>
      <c r="F4162" s="107" t="s">
        <v>11572</v>
      </c>
      <c r="G4162" s="107" t="s">
        <v>11028</v>
      </c>
      <c r="H4162" s="107" t="s">
        <v>11023</v>
      </c>
      <c r="I4162" s="107" t="s">
        <v>7495</v>
      </c>
    </row>
    <row r="4163" spans="1:12" x14ac:dyDescent="0.2">
      <c r="A4163" s="107" t="s">
        <v>10492</v>
      </c>
      <c r="D4163" s="107" t="s">
        <v>10517</v>
      </c>
      <c r="E4163" s="107">
        <f t="shared" si="65"/>
        <v>30188805</v>
      </c>
      <c r="F4163" s="107" t="s">
        <v>11572</v>
      </c>
      <c r="G4163" s="107" t="s">
        <v>11028</v>
      </c>
      <c r="H4163" s="107" t="s">
        <v>11023</v>
      </c>
      <c r="I4163" s="107" t="s">
        <v>7495</v>
      </c>
    </row>
    <row r="4164" spans="1:12" x14ac:dyDescent="0.2">
      <c r="A4164" s="107" t="s">
        <v>10492</v>
      </c>
      <c r="D4164" s="107" t="s">
        <v>10518</v>
      </c>
      <c r="E4164" s="107">
        <f t="shared" si="65"/>
        <v>30190001</v>
      </c>
      <c r="F4164" s="107" t="s">
        <v>11572</v>
      </c>
      <c r="G4164" s="107" t="s">
        <v>11028</v>
      </c>
      <c r="H4164" s="107" t="s">
        <v>10519</v>
      </c>
      <c r="I4164" s="107" t="s">
        <v>10520</v>
      </c>
      <c r="K4164" s="109">
        <v>36265</v>
      </c>
      <c r="L4164" s="107" t="s">
        <v>10521</v>
      </c>
    </row>
    <row r="4165" spans="1:12" x14ac:dyDescent="0.2">
      <c r="A4165" s="107" t="s">
        <v>10492</v>
      </c>
      <c r="D4165" s="107" t="s">
        <v>10522</v>
      </c>
      <c r="E4165" s="107">
        <f t="shared" si="65"/>
        <v>30190002</v>
      </c>
      <c r="F4165" s="107" t="s">
        <v>11572</v>
      </c>
      <c r="G4165" s="107" t="s">
        <v>11028</v>
      </c>
      <c r="H4165" s="107" t="s">
        <v>10519</v>
      </c>
      <c r="I4165" s="107" t="s">
        <v>10523</v>
      </c>
    </row>
    <row r="4166" spans="1:12" x14ac:dyDescent="0.2">
      <c r="A4166" s="107" t="s">
        <v>10492</v>
      </c>
      <c r="D4166" s="107" t="s">
        <v>10524</v>
      </c>
      <c r="E4166" s="107">
        <f t="shared" si="65"/>
        <v>30190003</v>
      </c>
      <c r="F4166" s="107" t="s">
        <v>11572</v>
      </c>
      <c r="G4166" s="107" t="s">
        <v>11028</v>
      </c>
      <c r="H4166" s="107" t="s">
        <v>10519</v>
      </c>
      <c r="I4166" s="107" t="s">
        <v>10525</v>
      </c>
      <c r="K4166" s="109">
        <v>36265</v>
      </c>
      <c r="L4166" s="107" t="s">
        <v>10521</v>
      </c>
    </row>
    <row r="4167" spans="1:12" x14ac:dyDescent="0.2">
      <c r="A4167" s="107" t="s">
        <v>10492</v>
      </c>
      <c r="D4167" s="107" t="s">
        <v>10526</v>
      </c>
      <c r="E4167" s="107">
        <f t="shared" si="65"/>
        <v>30190004</v>
      </c>
      <c r="F4167" s="107" t="s">
        <v>11572</v>
      </c>
      <c r="G4167" s="107" t="s">
        <v>11028</v>
      </c>
      <c r="H4167" s="107" t="s">
        <v>10519</v>
      </c>
      <c r="I4167" s="107" t="s">
        <v>10527</v>
      </c>
      <c r="K4167" s="109">
        <v>36265</v>
      </c>
      <c r="L4167" s="107" t="s">
        <v>10528</v>
      </c>
    </row>
    <row r="4168" spans="1:12" x14ac:dyDescent="0.2">
      <c r="A4168" s="107" t="s">
        <v>10492</v>
      </c>
      <c r="D4168" s="107" t="s">
        <v>10529</v>
      </c>
      <c r="E4168" s="107">
        <f t="shared" si="65"/>
        <v>30190011</v>
      </c>
      <c r="F4168" s="107" t="s">
        <v>11572</v>
      </c>
      <c r="G4168" s="107" t="s">
        <v>11028</v>
      </c>
      <c r="H4168" s="107" t="s">
        <v>10519</v>
      </c>
      <c r="I4168" s="107" t="s">
        <v>13390</v>
      </c>
    </row>
    <row r="4169" spans="1:12" x14ac:dyDescent="0.2">
      <c r="A4169" s="107" t="s">
        <v>10492</v>
      </c>
      <c r="D4169" s="107" t="s">
        <v>13391</v>
      </c>
      <c r="E4169" s="107">
        <f t="shared" si="65"/>
        <v>30190012</v>
      </c>
      <c r="F4169" s="107" t="s">
        <v>11572</v>
      </c>
      <c r="G4169" s="107" t="s">
        <v>11028</v>
      </c>
      <c r="H4169" s="107" t="s">
        <v>10519</v>
      </c>
      <c r="I4169" s="107" t="s">
        <v>13392</v>
      </c>
    </row>
    <row r="4170" spans="1:12" x14ac:dyDescent="0.2">
      <c r="A4170" s="107" t="s">
        <v>10492</v>
      </c>
      <c r="D4170" s="107" t="s">
        <v>13393</v>
      </c>
      <c r="E4170" s="107">
        <f t="shared" si="65"/>
        <v>30190013</v>
      </c>
      <c r="F4170" s="107" t="s">
        <v>11572</v>
      </c>
      <c r="G4170" s="107" t="s">
        <v>11028</v>
      </c>
      <c r="H4170" s="107" t="s">
        <v>10519</v>
      </c>
      <c r="I4170" s="107" t="s">
        <v>13394</v>
      </c>
    </row>
    <row r="4171" spans="1:12" x14ac:dyDescent="0.2">
      <c r="A4171" s="107" t="s">
        <v>10492</v>
      </c>
      <c r="D4171" s="107" t="s">
        <v>13395</v>
      </c>
      <c r="E4171" s="107">
        <f t="shared" si="65"/>
        <v>30190014</v>
      </c>
      <c r="F4171" s="107" t="s">
        <v>11572</v>
      </c>
      <c r="G4171" s="107" t="s">
        <v>11028</v>
      </c>
      <c r="H4171" s="107" t="s">
        <v>10519</v>
      </c>
      <c r="I4171" s="107" t="s">
        <v>13396</v>
      </c>
    </row>
    <row r="4172" spans="1:12" x14ac:dyDescent="0.2">
      <c r="A4172" s="107" t="s">
        <v>10492</v>
      </c>
      <c r="D4172" s="107" t="s">
        <v>13397</v>
      </c>
      <c r="E4172" s="107">
        <f t="shared" si="65"/>
        <v>30190021</v>
      </c>
      <c r="F4172" s="107" t="s">
        <v>11572</v>
      </c>
      <c r="G4172" s="107" t="s">
        <v>11028</v>
      </c>
      <c r="H4172" s="107" t="s">
        <v>10519</v>
      </c>
      <c r="I4172" s="107" t="s">
        <v>13398</v>
      </c>
      <c r="K4172" s="109">
        <v>36265</v>
      </c>
      <c r="L4172" s="107" t="s">
        <v>7524</v>
      </c>
    </row>
    <row r="4173" spans="1:12" x14ac:dyDescent="0.2">
      <c r="A4173" s="107" t="s">
        <v>10492</v>
      </c>
      <c r="D4173" s="107" t="s">
        <v>7525</v>
      </c>
      <c r="E4173" s="107">
        <f t="shared" si="65"/>
        <v>30190022</v>
      </c>
      <c r="F4173" s="107" t="s">
        <v>11572</v>
      </c>
      <c r="G4173" s="107" t="s">
        <v>11028</v>
      </c>
      <c r="H4173" s="107" t="s">
        <v>10519</v>
      </c>
      <c r="I4173" s="107" t="s">
        <v>7526</v>
      </c>
      <c r="K4173" s="109">
        <v>36265</v>
      </c>
      <c r="L4173" s="107" t="s">
        <v>7524</v>
      </c>
    </row>
    <row r="4174" spans="1:12" x14ac:dyDescent="0.2">
      <c r="A4174" s="107" t="s">
        <v>10492</v>
      </c>
      <c r="D4174" s="107" t="s">
        <v>7527</v>
      </c>
      <c r="E4174" s="107">
        <f t="shared" si="65"/>
        <v>30190023</v>
      </c>
      <c r="F4174" s="107" t="s">
        <v>11572</v>
      </c>
      <c r="G4174" s="107" t="s">
        <v>11028</v>
      </c>
      <c r="H4174" s="107" t="s">
        <v>10519</v>
      </c>
      <c r="I4174" s="107" t="s">
        <v>7528</v>
      </c>
      <c r="K4174" s="109">
        <v>36265</v>
      </c>
      <c r="L4174" s="107" t="s">
        <v>7524</v>
      </c>
    </row>
    <row r="4175" spans="1:12" x14ac:dyDescent="0.2">
      <c r="A4175" s="107" t="s">
        <v>10492</v>
      </c>
      <c r="D4175" s="107" t="s">
        <v>7529</v>
      </c>
      <c r="E4175" s="107">
        <f t="shared" si="65"/>
        <v>30190099</v>
      </c>
      <c r="F4175" s="107" t="s">
        <v>11572</v>
      </c>
      <c r="G4175" s="107" t="s">
        <v>11028</v>
      </c>
      <c r="H4175" s="107" t="s">
        <v>10519</v>
      </c>
      <c r="I4175" s="107" t="s">
        <v>7495</v>
      </c>
    </row>
    <row r="4176" spans="1:12" x14ac:dyDescent="0.2">
      <c r="A4176" s="107" t="s">
        <v>10492</v>
      </c>
      <c r="D4176" s="107" t="s">
        <v>7530</v>
      </c>
      <c r="E4176" s="107">
        <f t="shared" si="65"/>
        <v>30199998</v>
      </c>
      <c r="F4176" s="107" t="s">
        <v>11572</v>
      </c>
      <c r="G4176" s="107" t="s">
        <v>11028</v>
      </c>
      <c r="H4176" s="107" t="s">
        <v>7791</v>
      </c>
      <c r="I4176" s="107" t="s">
        <v>7495</v>
      </c>
    </row>
    <row r="4177" spans="1:9" x14ac:dyDescent="0.2">
      <c r="A4177" s="107" t="s">
        <v>10492</v>
      </c>
      <c r="D4177" s="107" t="s">
        <v>7531</v>
      </c>
      <c r="E4177" s="107">
        <f t="shared" si="65"/>
        <v>30199999</v>
      </c>
      <c r="F4177" s="107" t="s">
        <v>11572</v>
      </c>
      <c r="G4177" s="107" t="s">
        <v>11028</v>
      </c>
      <c r="H4177" s="107" t="s">
        <v>7791</v>
      </c>
      <c r="I4177" s="107" t="s">
        <v>7495</v>
      </c>
    </row>
    <row r="4178" spans="1:9" x14ac:dyDescent="0.2">
      <c r="A4178" s="107" t="s">
        <v>10492</v>
      </c>
      <c r="D4178" s="107" t="s">
        <v>7532</v>
      </c>
      <c r="E4178" s="107">
        <f t="shared" si="65"/>
        <v>30200101</v>
      </c>
      <c r="F4178" s="107" t="s">
        <v>11572</v>
      </c>
      <c r="G4178" s="107" t="s">
        <v>7533</v>
      </c>
      <c r="H4178" s="107" t="s">
        <v>7534</v>
      </c>
      <c r="I4178" s="107" t="s">
        <v>14417</v>
      </c>
    </row>
    <row r="4179" spans="1:9" x14ac:dyDescent="0.2">
      <c r="A4179" s="107" t="s">
        <v>10492</v>
      </c>
      <c r="D4179" s="107" t="s">
        <v>7535</v>
      </c>
      <c r="E4179" s="107">
        <f t="shared" si="65"/>
        <v>30200102</v>
      </c>
      <c r="F4179" s="107" t="s">
        <v>11572</v>
      </c>
      <c r="G4179" s="107" t="s">
        <v>7533</v>
      </c>
      <c r="H4179" s="107" t="s">
        <v>7534</v>
      </c>
      <c r="I4179" s="107" t="s">
        <v>7536</v>
      </c>
    </row>
    <row r="4180" spans="1:9" x14ac:dyDescent="0.2">
      <c r="A4180" s="107" t="s">
        <v>10492</v>
      </c>
      <c r="D4180" s="107" t="s">
        <v>10510</v>
      </c>
      <c r="E4180" s="107">
        <f t="shared" si="65"/>
        <v>30200103</v>
      </c>
      <c r="F4180" s="107" t="s">
        <v>11572</v>
      </c>
      <c r="G4180" s="107" t="s">
        <v>7533</v>
      </c>
      <c r="H4180" s="107" t="s">
        <v>7534</v>
      </c>
      <c r="I4180" s="107" t="s">
        <v>10511</v>
      </c>
    </row>
    <row r="4181" spans="1:9" x14ac:dyDescent="0.2">
      <c r="A4181" s="107" t="s">
        <v>10492</v>
      </c>
      <c r="D4181" s="107" t="s">
        <v>10512</v>
      </c>
      <c r="E4181" s="107">
        <f t="shared" si="65"/>
        <v>30200104</v>
      </c>
      <c r="F4181" s="107" t="s">
        <v>11572</v>
      </c>
      <c r="G4181" s="107" t="s">
        <v>7533</v>
      </c>
      <c r="H4181" s="107" t="s">
        <v>7534</v>
      </c>
      <c r="I4181" s="107" t="s">
        <v>10513</v>
      </c>
    </row>
    <row r="4182" spans="1:9" x14ac:dyDescent="0.2">
      <c r="A4182" s="107" t="s">
        <v>10492</v>
      </c>
      <c r="D4182" s="107" t="s">
        <v>10514</v>
      </c>
      <c r="E4182" s="107">
        <f t="shared" si="65"/>
        <v>30200107</v>
      </c>
      <c r="F4182" s="107" t="s">
        <v>11572</v>
      </c>
      <c r="G4182" s="107" t="s">
        <v>7533</v>
      </c>
      <c r="H4182" s="107" t="s">
        <v>7534</v>
      </c>
      <c r="I4182" s="107" t="s">
        <v>10515</v>
      </c>
    </row>
    <row r="4183" spans="1:9" x14ac:dyDescent="0.2">
      <c r="A4183" s="107" t="s">
        <v>10492</v>
      </c>
      <c r="D4183" s="107" t="s">
        <v>10516</v>
      </c>
      <c r="E4183" s="107">
        <f t="shared" si="65"/>
        <v>30200111</v>
      </c>
      <c r="F4183" s="107" t="s">
        <v>11572</v>
      </c>
      <c r="G4183" s="107" t="s">
        <v>7533</v>
      </c>
      <c r="H4183" s="107" t="s">
        <v>7534</v>
      </c>
      <c r="I4183" s="107" t="s">
        <v>16214</v>
      </c>
    </row>
    <row r="4184" spans="1:9" x14ac:dyDescent="0.2">
      <c r="A4184" s="107" t="s">
        <v>10492</v>
      </c>
      <c r="D4184" s="107" t="s">
        <v>16215</v>
      </c>
      <c r="E4184" s="107">
        <f t="shared" si="65"/>
        <v>30200112</v>
      </c>
      <c r="F4184" s="107" t="s">
        <v>11572</v>
      </c>
      <c r="G4184" s="107" t="s">
        <v>7533</v>
      </c>
      <c r="H4184" s="107" t="s">
        <v>7534</v>
      </c>
      <c r="I4184" s="107" t="s">
        <v>16216</v>
      </c>
    </row>
    <row r="4185" spans="1:9" x14ac:dyDescent="0.2">
      <c r="A4185" s="107" t="s">
        <v>10492</v>
      </c>
      <c r="D4185" s="107" t="s">
        <v>16217</v>
      </c>
      <c r="E4185" s="107">
        <f t="shared" si="65"/>
        <v>30200115</v>
      </c>
      <c r="F4185" s="107" t="s">
        <v>11572</v>
      </c>
      <c r="G4185" s="107" t="s">
        <v>7533</v>
      </c>
      <c r="H4185" s="107" t="s">
        <v>7534</v>
      </c>
      <c r="I4185" s="107" t="s">
        <v>16218</v>
      </c>
    </row>
    <row r="4186" spans="1:9" x14ac:dyDescent="0.2">
      <c r="A4186" s="107" t="s">
        <v>10492</v>
      </c>
      <c r="D4186" s="107" t="s">
        <v>16219</v>
      </c>
      <c r="E4186" s="107">
        <f t="shared" si="65"/>
        <v>30200117</v>
      </c>
      <c r="F4186" s="107" t="s">
        <v>11572</v>
      </c>
      <c r="G4186" s="107" t="s">
        <v>7533</v>
      </c>
      <c r="H4186" s="107" t="s">
        <v>7534</v>
      </c>
      <c r="I4186" s="107" t="s">
        <v>16220</v>
      </c>
    </row>
    <row r="4187" spans="1:9" x14ac:dyDescent="0.2">
      <c r="A4187" s="107" t="s">
        <v>10492</v>
      </c>
      <c r="D4187" s="107" t="s">
        <v>16221</v>
      </c>
      <c r="E4187" s="107">
        <f t="shared" si="65"/>
        <v>30200120</v>
      </c>
      <c r="F4187" s="107" t="s">
        <v>11572</v>
      </c>
      <c r="G4187" s="107" t="s">
        <v>7533</v>
      </c>
      <c r="H4187" s="107" t="s">
        <v>7534</v>
      </c>
      <c r="I4187" s="107" t="s">
        <v>16222</v>
      </c>
    </row>
    <row r="4188" spans="1:9" x14ac:dyDescent="0.2">
      <c r="A4188" s="107" t="s">
        <v>10492</v>
      </c>
      <c r="D4188" s="107" t="s">
        <v>16223</v>
      </c>
      <c r="E4188" s="107">
        <f t="shared" si="65"/>
        <v>30200199</v>
      </c>
      <c r="F4188" s="107" t="s">
        <v>11572</v>
      </c>
      <c r="G4188" s="107" t="s">
        <v>7533</v>
      </c>
      <c r="H4188" s="107" t="s">
        <v>7534</v>
      </c>
      <c r="I4188" s="107" t="s">
        <v>7791</v>
      </c>
    </row>
    <row r="4189" spans="1:9" x14ac:dyDescent="0.2">
      <c r="A4189" s="107" t="s">
        <v>10492</v>
      </c>
      <c r="D4189" s="107" t="s">
        <v>16224</v>
      </c>
      <c r="E4189" s="107">
        <f t="shared" si="65"/>
        <v>30200201</v>
      </c>
      <c r="F4189" s="107" t="s">
        <v>11572</v>
      </c>
      <c r="G4189" s="107" t="s">
        <v>7533</v>
      </c>
      <c r="H4189" s="107" t="s">
        <v>16225</v>
      </c>
      <c r="I4189" s="107" t="s">
        <v>16226</v>
      </c>
    </row>
    <row r="4190" spans="1:9" x14ac:dyDescent="0.2">
      <c r="A4190" s="107" t="s">
        <v>10492</v>
      </c>
      <c r="D4190" s="107" t="s">
        <v>16227</v>
      </c>
      <c r="E4190" s="107">
        <f t="shared" si="65"/>
        <v>30200202</v>
      </c>
      <c r="F4190" s="107" t="s">
        <v>11572</v>
      </c>
      <c r="G4190" s="107" t="s">
        <v>7533</v>
      </c>
      <c r="H4190" s="107" t="s">
        <v>16225</v>
      </c>
      <c r="I4190" s="107" t="s">
        <v>13399</v>
      </c>
    </row>
    <row r="4191" spans="1:9" x14ac:dyDescent="0.2">
      <c r="A4191" s="107" t="s">
        <v>10492</v>
      </c>
      <c r="D4191" s="107" t="s">
        <v>13400</v>
      </c>
      <c r="E4191" s="107">
        <f t="shared" si="65"/>
        <v>30200203</v>
      </c>
      <c r="F4191" s="107" t="s">
        <v>11572</v>
      </c>
      <c r="G4191" s="107" t="s">
        <v>7533</v>
      </c>
      <c r="H4191" s="107" t="s">
        <v>16225</v>
      </c>
      <c r="I4191" s="107" t="s">
        <v>13401</v>
      </c>
    </row>
    <row r="4192" spans="1:9" x14ac:dyDescent="0.2">
      <c r="A4192" s="107" t="s">
        <v>10492</v>
      </c>
      <c r="D4192" s="107" t="s">
        <v>13402</v>
      </c>
      <c r="E4192" s="107">
        <f t="shared" si="65"/>
        <v>30200204</v>
      </c>
      <c r="F4192" s="107" t="s">
        <v>11572</v>
      </c>
      <c r="G4192" s="107" t="s">
        <v>7533</v>
      </c>
      <c r="H4192" s="107" t="s">
        <v>16225</v>
      </c>
      <c r="I4192" s="107" t="s">
        <v>13403</v>
      </c>
    </row>
    <row r="4193" spans="1:9" x14ac:dyDescent="0.2">
      <c r="A4193" s="107" t="s">
        <v>10492</v>
      </c>
      <c r="D4193" s="107" t="s">
        <v>13404</v>
      </c>
      <c r="E4193" s="107">
        <f t="shared" si="65"/>
        <v>30200206</v>
      </c>
      <c r="F4193" s="107" t="s">
        <v>11572</v>
      </c>
      <c r="G4193" s="107" t="s">
        <v>7533</v>
      </c>
      <c r="H4193" s="107" t="s">
        <v>16225</v>
      </c>
      <c r="I4193" s="107" t="s">
        <v>13405</v>
      </c>
    </row>
    <row r="4194" spans="1:9" x14ac:dyDescent="0.2">
      <c r="A4194" s="107" t="s">
        <v>10492</v>
      </c>
      <c r="D4194" s="107" t="s">
        <v>13406</v>
      </c>
      <c r="E4194" s="107">
        <f t="shared" si="65"/>
        <v>30200208</v>
      </c>
      <c r="F4194" s="107" t="s">
        <v>11572</v>
      </c>
      <c r="G4194" s="107" t="s">
        <v>7533</v>
      </c>
      <c r="H4194" s="107" t="s">
        <v>16225</v>
      </c>
      <c r="I4194" s="107" t="s">
        <v>13407</v>
      </c>
    </row>
    <row r="4195" spans="1:9" x14ac:dyDescent="0.2">
      <c r="A4195" s="107" t="s">
        <v>10492</v>
      </c>
      <c r="D4195" s="107" t="s">
        <v>13408</v>
      </c>
      <c r="E4195" s="107">
        <f t="shared" si="65"/>
        <v>30200210</v>
      </c>
      <c r="F4195" s="107" t="s">
        <v>11572</v>
      </c>
      <c r="G4195" s="107" t="s">
        <v>7533</v>
      </c>
      <c r="H4195" s="107" t="s">
        <v>16225</v>
      </c>
      <c r="I4195" s="107" t="s">
        <v>13409</v>
      </c>
    </row>
    <row r="4196" spans="1:9" x14ac:dyDescent="0.2">
      <c r="A4196" s="107" t="s">
        <v>10492</v>
      </c>
      <c r="D4196" s="107" t="s">
        <v>13410</v>
      </c>
      <c r="E4196" s="107">
        <f t="shared" si="65"/>
        <v>30200211</v>
      </c>
      <c r="F4196" s="107" t="s">
        <v>11572</v>
      </c>
      <c r="G4196" s="107" t="s">
        <v>7533</v>
      </c>
      <c r="H4196" s="107" t="s">
        <v>16225</v>
      </c>
      <c r="I4196" s="107" t="s">
        <v>13411</v>
      </c>
    </row>
    <row r="4197" spans="1:9" x14ac:dyDescent="0.2">
      <c r="A4197" s="107" t="s">
        <v>10492</v>
      </c>
      <c r="D4197" s="107" t="s">
        <v>13412</v>
      </c>
      <c r="E4197" s="107">
        <f t="shared" si="65"/>
        <v>30200216</v>
      </c>
      <c r="F4197" s="107" t="s">
        <v>11572</v>
      </c>
      <c r="G4197" s="107" t="s">
        <v>7533</v>
      </c>
      <c r="H4197" s="107" t="s">
        <v>16225</v>
      </c>
      <c r="I4197" s="107" t="s">
        <v>13413</v>
      </c>
    </row>
    <row r="4198" spans="1:9" x14ac:dyDescent="0.2">
      <c r="A4198" s="107" t="s">
        <v>10492</v>
      </c>
      <c r="D4198" s="107" t="s">
        <v>13414</v>
      </c>
      <c r="E4198" s="107">
        <f t="shared" si="65"/>
        <v>30200220</v>
      </c>
      <c r="F4198" s="107" t="s">
        <v>11572</v>
      </c>
      <c r="G4198" s="107" t="s">
        <v>7533</v>
      </c>
      <c r="H4198" s="107" t="s">
        <v>16225</v>
      </c>
      <c r="I4198" s="107" t="s">
        <v>13415</v>
      </c>
    </row>
    <row r="4199" spans="1:9" x14ac:dyDescent="0.2">
      <c r="A4199" s="107" t="s">
        <v>10492</v>
      </c>
      <c r="D4199" s="107" t="s">
        <v>13416</v>
      </c>
      <c r="E4199" s="107">
        <f t="shared" si="65"/>
        <v>30200221</v>
      </c>
      <c r="F4199" s="107" t="s">
        <v>11572</v>
      </c>
      <c r="G4199" s="107" t="s">
        <v>7533</v>
      </c>
      <c r="H4199" s="107" t="s">
        <v>16225</v>
      </c>
      <c r="I4199" s="107" t="s">
        <v>13417</v>
      </c>
    </row>
    <row r="4200" spans="1:9" x14ac:dyDescent="0.2">
      <c r="A4200" s="107" t="s">
        <v>10492</v>
      </c>
      <c r="D4200" s="107" t="s">
        <v>13418</v>
      </c>
      <c r="E4200" s="107">
        <f t="shared" si="65"/>
        <v>30200224</v>
      </c>
      <c r="F4200" s="107" t="s">
        <v>11572</v>
      </c>
      <c r="G4200" s="107" t="s">
        <v>7533</v>
      </c>
      <c r="H4200" s="107" t="s">
        <v>16225</v>
      </c>
      <c r="I4200" s="107" t="s">
        <v>13419</v>
      </c>
    </row>
    <row r="4201" spans="1:9" x14ac:dyDescent="0.2">
      <c r="A4201" s="107" t="s">
        <v>10492</v>
      </c>
      <c r="D4201" s="107" t="s">
        <v>13420</v>
      </c>
      <c r="E4201" s="107">
        <f t="shared" si="65"/>
        <v>30200225</v>
      </c>
      <c r="F4201" s="107" t="s">
        <v>11572</v>
      </c>
      <c r="G4201" s="107" t="s">
        <v>7533</v>
      </c>
      <c r="H4201" s="107" t="s">
        <v>16225</v>
      </c>
      <c r="I4201" s="107" t="s">
        <v>13421</v>
      </c>
    </row>
    <row r="4202" spans="1:9" x14ac:dyDescent="0.2">
      <c r="A4202" s="107" t="s">
        <v>10492</v>
      </c>
      <c r="D4202" s="107" t="s">
        <v>13422</v>
      </c>
      <c r="E4202" s="107">
        <f t="shared" si="65"/>
        <v>30200228</v>
      </c>
      <c r="F4202" s="107" t="s">
        <v>11572</v>
      </c>
      <c r="G4202" s="107" t="s">
        <v>7533</v>
      </c>
      <c r="H4202" s="107" t="s">
        <v>16225</v>
      </c>
      <c r="I4202" s="107" t="s">
        <v>13423</v>
      </c>
    </row>
    <row r="4203" spans="1:9" x14ac:dyDescent="0.2">
      <c r="A4203" s="107" t="s">
        <v>10492</v>
      </c>
      <c r="D4203" s="107" t="s">
        <v>13424</v>
      </c>
      <c r="E4203" s="107">
        <f t="shared" si="65"/>
        <v>30200230</v>
      </c>
      <c r="F4203" s="107" t="s">
        <v>11572</v>
      </c>
      <c r="G4203" s="107" t="s">
        <v>7533</v>
      </c>
      <c r="H4203" s="107" t="s">
        <v>16225</v>
      </c>
      <c r="I4203" s="107" t="s">
        <v>13425</v>
      </c>
    </row>
    <row r="4204" spans="1:9" x14ac:dyDescent="0.2">
      <c r="A4204" s="107" t="s">
        <v>10492</v>
      </c>
      <c r="D4204" s="107" t="s">
        <v>13426</v>
      </c>
      <c r="E4204" s="107">
        <f t="shared" si="65"/>
        <v>30200234</v>
      </c>
      <c r="F4204" s="107" t="s">
        <v>11572</v>
      </c>
      <c r="G4204" s="107" t="s">
        <v>7533</v>
      </c>
      <c r="H4204" s="107" t="s">
        <v>16225</v>
      </c>
      <c r="I4204" s="107" t="s">
        <v>13427</v>
      </c>
    </row>
    <row r="4205" spans="1:9" x14ac:dyDescent="0.2">
      <c r="A4205" s="107" t="s">
        <v>10492</v>
      </c>
      <c r="D4205" s="107" t="s">
        <v>13428</v>
      </c>
      <c r="E4205" s="107">
        <f t="shared" si="65"/>
        <v>30200299</v>
      </c>
      <c r="F4205" s="107" t="s">
        <v>11572</v>
      </c>
      <c r="G4205" s="107" t="s">
        <v>7533</v>
      </c>
      <c r="H4205" s="107" t="s">
        <v>16225</v>
      </c>
      <c r="I4205" s="107" t="s">
        <v>7791</v>
      </c>
    </row>
    <row r="4206" spans="1:9" x14ac:dyDescent="0.2">
      <c r="A4206" s="107" t="s">
        <v>10492</v>
      </c>
      <c r="D4206" s="107" t="s">
        <v>13429</v>
      </c>
      <c r="E4206" s="107">
        <f t="shared" si="65"/>
        <v>30200301</v>
      </c>
      <c r="F4206" s="107" t="s">
        <v>11572</v>
      </c>
      <c r="G4206" s="107" t="s">
        <v>7533</v>
      </c>
      <c r="H4206" s="107" t="s">
        <v>13430</v>
      </c>
      <c r="I4206" s="107" t="s">
        <v>13431</v>
      </c>
    </row>
    <row r="4207" spans="1:9" x14ac:dyDescent="0.2">
      <c r="A4207" s="107" t="s">
        <v>10492</v>
      </c>
      <c r="D4207" s="107" t="s">
        <v>13432</v>
      </c>
      <c r="E4207" s="107">
        <f t="shared" si="65"/>
        <v>30200306</v>
      </c>
      <c r="F4207" s="107" t="s">
        <v>11572</v>
      </c>
      <c r="G4207" s="107" t="s">
        <v>7533</v>
      </c>
      <c r="H4207" s="107" t="s">
        <v>13430</v>
      </c>
      <c r="I4207" s="107" t="s">
        <v>13433</v>
      </c>
    </row>
    <row r="4208" spans="1:9" x14ac:dyDescent="0.2">
      <c r="A4208" s="107" t="s">
        <v>10492</v>
      </c>
      <c r="D4208" s="107" t="s">
        <v>13434</v>
      </c>
      <c r="E4208" s="107">
        <f t="shared" si="65"/>
        <v>30200401</v>
      </c>
      <c r="F4208" s="107" t="s">
        <v>11572</v>
      </c>
      <c r="G4208" s="107" t="s">
        <v>7533</v>
      </c>
      <c r="H4208" s="107" t="s">
        <v>13435</v>
      </c>
      <c r="I4208" s="107" t="s">
        <v>13436</v>
      </c>
    </row>
    <row r="4209" spans="1:9" x14ac:dyDescent="0.2">
      <c r="A4209" s="107" t="s">
        <v>10492</v>
      </c>
      <c r="D4209" s="107" t="s">
        <v>13437</v>
      </c>
      <c r="E4209" s="107">
        <f t="shared" si="65"/>
        <v>30200402</v>
      </c>
      <c r="F4209" s="107" t="s">
        <v>11572</v>
      </c>
      <c r="G4209" s="107" t="s">
        <v>7533</v>
      </c>
      <c r="H4209" s="107" t="s">
        <v>13435</v>
      </c>
      <c r="I4209" s="107" t="s">
        <v>13438</v>
      </c>
    </row>
    <row r="4210" spans="1:9" x14ac:dyDescent="0.2">
      <c r="A4210" s="107" t="s">
        <v>10492</v>
      </c>
      <c r="D4210" s="107" t="s">
        <v>13439</v>
      </c>
      <c r="E4210" s="107">
        <f t="shared" si="65"/>
        <v>30200403</v>
      </c>
      <c r="F4210" s="107" t="s">
        <v>11572</v>
      </c>
      <c r="G4210" s="107" t="s">
        <v>7533</v>
      </c>
      <c r="H4210" s="107" t="s">
        <v>13435</v>
      </c>
      <c r="I4210" s="107" t="s">
        <v>13440</v>
      </c>
    </row>
    <row r="4211" spans="1:9" x14ac:dyDescent="0.2">
      <c r="A4211" s="107" t="s">
        <v>10492</v>
      </c>
      <c r="D4211" s="107" t="s">
        <v>13441</v>
      </c>
      <c r="E4211" s="107">
        <f t="shared" si="65"/>
        <v>30200404</v>
      </c>
      <c r="F4211" s="107" t="s">
        <v>11572</v>
      </c>
      <c r="G4211" s="107" t="s">
        <v>7533</v>
      </c>
      <c r="H4211" s="107" t="s">
        <v>13435</v>
      </c>
      <c r="I4211" s="107" t="s">
        <v>13442</v>
      </c>
    </row>
    <row r="4212" spans="1:9" x14ac:dyDescent="0.2">
      <c r="A4212" s="107" t="s">
        <v>10492</v>
      </c>
      <c r="D4212" s="107" t="s">
        <v>13443</v>
      </c>
      <c r="E4212" s="107">
        <f t="shared" si="65"/>
        <v>30200405</v>
      </c>
      <c r="F4212" s="107" t="s">
        <v>11572</v>
      </c>
      <c r="G4212" s="107" t="s">
        <v>7533</v>
      </c>
      <c r="H4212" s="107" t="s">
        <v>13435</v>
      </c>
      <c r="I4212" s="107" t="s">
        <v>13444</v>
      </c>
    </row>
    <row r="4213" spans="1:9" x14ac:dyDescent="0.2">
      <c r="A4213" s="107" t="s">
        <v>10492</v>
      </c>
      <c r="D4213" s="107" t="s">
        <v>13445</v>
      </c>
      <c r="E4213" s="107">
        <f t="shared" si="65"/>
        <v>30200406</v>
      </c>
      <c r="F4213" s="107" t="s">
        <v>11572</v>
      </c>
      <c r="G4213" s="107" t="s">
        <v>7533</v>
      </c>
      <c r="H4213" s="107" t="s">
        <v>13435</v>
      </c>
      <c r="I4213" s="107" t="s">
        <v>13446</v>
      </c>
    </row>
    <row r="4214" spans="1:9" x14ac:dyDescent="0.2">
      <c r="A4214" s="107" t="s">
        <v>10492</v>
      </c>
      <c r="D4214" s="107" t="s">
        <v>13447</v>
      </c>
      <c r="E4214" s="107">
        <f t="shared" si="65"/>
        <v>30200407</v>
      </c>
      <c r="F4214" s="107" t="s">
        <v>11572</v>
      </c>
      <c r="G4214" s="107" t="s">
        <v>7533</v>
      </c>
      <c r="H4214" s="107" t="s">
        <v>13435</v>
      </c>
      <c r="I4214" s="107" t="s">
        <v>13448</v>
      </c>
    </row>
    <row r="4215" spans="1:9" x14ac:dyDescent="0.2">
      <c r="A4215" s="107" t="s">
        <v>10492</v>
      </c>
      <c r="D4215" s="107" t="s">
        <v>13449</v>
      </c>
      <c r="E4215" s="107">
        <f t="shared" si="65"/>
        <v>30200408</v>
      </c>
      <c r="F4215" s="107" t="s">
        <v>11572</v>
      </c>
      <c r="G4215" s="107" t="s">
        <v>7533</v>
      </c>
      <c r="H4215" s="107" t="s">
        <v>13435</v>
      </c>
      <c r="I4215" s="107" t="s">
        <v>13450</v>
      </c>
    </row>
    <row r="4216" spans="1:9" x14ac:dyDescent="0.2">
      <c r="A4216" s="107" t="s">
        <v>10492</v>
      </c>
      <c r="D4216" s="107" t="s">
        <v>13451</v>
      </c>
      <c r="E4216" s="107">
        <f t="shared" si="65"/>
        <v>30200409</v>
      </c>
      <c r="F4216" s="107" t="s">
        <v>11572</v>
      </c>
      <c r="G4216" s="107" t="s">
        <v>7533</v>
      </c>
      <c r="H4216" s="107" t="s">
        <v>13435</v>
      </c>
      <c r="I4216" s="107" t="s">
        <v>13452</v>
      </c>
    </row>
    <row r="4217" spans="1:9" x14ac:dyDescent="0.2">
      <c r="A4217" s="107" t="s">
        <v>10492</v>
      </c>
      <c r="D4217" s="107" t="s">
        <v>13453</v>
      </c>
      <c r="E4217" s="107">
        <f t="shared" si="65"/>
        <v>30200410</v>
      </c>
      <c r="F4217" s="107" t="s">
        <v>11572</v>
      </c>
      <c r="G4217" s="107" t="s">
        <v>7533</v>
      </c>
      <c r="H4217" s="107" t="s">
        <v>13435</v>
      </c>
      <c r="I4217" s="107" t="s">
        <v>13454</v>
      </c>
    </row>
    <row r="4218" spans="1:9" x14ac:dyDescent="0.2">
      <c r="A4218" s="107" t="s">
        <v>10492</v>
      </c>
      <c r="D4218" s="107" t="s">
        <v>13455</v>
      </c>
      <c r="E4218" s="107">
        <f t="shared" si="65"/>
        <v>30200411</v>
      </c>
      <c r="F4218" s="107" t="s">
        <v>11572</v>
      </c>
      <c r="G4218" s="107" t="s">
        <v>7533</v>
      </c>
      <c r="H4218" s="107" t="s">
        <v>13435</v>
      </c>
      <c r="I4218" s="107" t="s">
        <v>13456</v>
      </c>
    </row>
    <row r="4219" spans="1:9" x14ac:dyDescent="0.2">
      <c r="A4219" s="107" t="s">
        <v>10492</v>
      </c>
      <c r="D4219" s="107" t="s">
        <v>13457</v>
      </c>
      <c r="E4219" s="107">
        <f t="shared" si="65"/>
        <v>30200412</v>
      </c>
      <c r="F4219" s="107" t="s">
        <v>11572</v>
      </c>
      <c r="G4219" s="107" t="s">
        <v>7533</v>
      </c>
      <c r="H4219" s="107" t="s">
        <v>13435</v>
      </c>
      <c r="I4219" s="107" t="s">
        <v>13458</v>
      </c>
    </row>
    <row r="4220" spans="1:9" x14ac:dyDescent="0.2">
      <c r="A4220" s="107" t="s">
        <v>10492</v>
      </c>
      <c r="D4220" s="107" t="s">
        <v>13459</v>
      </c>
      <c r="E4220" s="107">
        <f t="shared" si="65"/>
        <v>30200415</v>
      </c>
      <c r="F4220" s="107" t="s">
        <v>11572</v>
      </c>
      <c r="G4220" s="107" t="s">
        <v>7533</v>
      </c>
      <c r="H4220" s="107" t="s">
        <v>13435</v>
      </c>
      <c r="I4220" s="107" t="s">
        <v>13460</v>
      </c>
    </row>
    <row r="4221" spans="1:9" x14ac:dyDescent="0.2">
      <c r="A4221" s="107" t="s">
        <v>10492</v>
      </c>
      <c r="D4221" s="107" t="s">
        <v>13461</v>
      </c>
      <c r="E4221" s="107">
        <f t="shared" si="65"/>
        <v>30200420</v>
      </c>
      <c r="F4221" s="107" t="s">
        <v>11572</v>
      </c>
      <c r="G4221" s="107" t="s">
        <v>7533</v>
      </c>
      <c r="H4221" s="107" t="s">
        <v>13435</v>
      </c>
      <c r="I4221" s="107" t="s">
        <v>13462</v>
      </c>
    </row>
    <row r="4222" spans="1:9" x14ac:dyDescent="0.2">
      <c r="A4222" s="107" t="s">
        <v>10492</v>
      </c>
      <c r="D4222" s="107" t="s">
        <v>13463</v>
      </c>
      <c r="E4222" s="107">
        <f t="shared" si="65"/>
        <v>30200421</v>
      </c>
      <c r="F4222" s="107" t="s">
        <v>11572</v>
      </c>
      <c r="G4222" s="107" t="s">
        <v>7533</v>
      </c>
      <c r="H4222" s="107" t="s">
        <v>13435</v>
      </c>
      <c r="I4222" s="107" t="s">
        <v>13464</v>
      </c>
    </row>
    <row r="4223" spans="1:9" x14ac:dyDescent="0.2">
      <c r="A4223" s="107" t="s">
        <v>10492</v>
      </c>
      <c r="D4223" s="107" t="s">
        <v>13465</v>
      </c>
      <c r="E4223" s="107">
        <f t="shared" si="65"/>
        <v>30200422</v>
      </c>
      <c r="F4223" s="107" t="s">
        <v>11572</v>
      </c>
      <c r="G4223" s="107" t="s">
        <v>7533</v>
      </c>
      <c r="H4223" s="107" t="s">
        <v>13435</v>
      </c>
      <c r="I4223" s="107" t="s">
        <v>13466</v>
      </c>
    </row>
    <row r="4224" spans="1:9" x14ac:dyDescent="0.2">
      <c r="A4224" s="107" t="s">
        <v>10492</v>
      </c>
      <c r="D4224" s="107" t="s">
        <v>13467</v>
      </c>
      <c r="E4224" s="107">
        <f t="shared" si="65"/>
        <v>30200425</v>
      </c>
      <c r="F4224" s="107" t="s">
        <v>11572</v>
      </c>
      <c r="G4224" s="107" t="s">
        <v>7533</v>
      </c>
      <c r="H4224" s="107" t="s">
        <v>13435</v>
      </c>
      <c r="I4224" s="107" t="s">
        <v>13468</v>
      </c>
    </row>
    <row r="4225" spans="1:9" x14ac:dyDescent="0.2">
      <c r="A4225" s="107" t="s">
        <v>10492</v>
      </c>
      <c r="D4225" s="107" t="s">
        <v>13469</v>
      </c>
      <c r="E4225" s="107">
        <f t="shared" si="65"/>
        <v>30200430</v>
      </c>
      <c r="F4225" s="107" t="s">
        <v>11572</v>
      </c>
      <c r="G4225" s="107" t="s">
        <v>7533</v>
      </c>
      <c r="H4225" s="107" t="s">
        <v>13435</v>
      </c>
      <c r="I4225" s="107" t="s">
        <v>13470</v>
      </c>
    </row>
    <row r="4226" spans="1:9" x14ac:dyDescent="0.2">
      <c r="A4226" s="107" t="s">
        <v>10492</v>
      </c>
      <c r="D4226" s="107" t="s">
        <v>13471</v>
      </c>
      <c r="E4226" s="107">
        <f t="shared" ref="E4226:E4289" si="66">VALUE(D4226)</f>
        <v>30200435</v>
      </c>
      <c r="F4226" s="107" t="s">
        <v>11572</v>
      </c>
      <c r="G4226" s="107" t="s">
        <v>7533</v>
      </c>
      <c r="H4226" s="107" t="s">
        <v>13435</v>
      </c>
      <c r="I4226" s="107" t="s">
        <v>13472</v>
      </c>
    </row>
    <row r="4227" spans="1:9" x14ac:dyDescent="0.2">
      <c r="A4227" s="107" t="s">
        <v>10492</v>
      </c>
      <c r="D4227" s="107" t="s">
        <v>13473</v>
      </c>
      <c r="E4227" s="107">
        <f t="shared" si="66"/>
        <v>30200436</v>
      </c>
      <c r="F4227" s="107" t="s">
        <v>11572</v>
      </c>
      <c r="G4227" s="107" t="s">
        <v>7533</v>
      </c>
      <c r="H4227" s="107" t="s">
        <v>13435</v>
      </c>
      <c r="I4227" s="107" t="s">
        <v>13474</v>
      </c>
    </row>
    <row r="4228" spans="1:9" x14ac:dyDescent="0.2">
      <c r="A4228" s="107" t="s">
        <v>10492</v>
      </c>
      <c r="D4228" s="107" t="s">
        <v>13475</v>
      </c>
      <c r="E4228" s="107">
        <f t="shared" si="66"/>
        <v>30200499</v>
      </c>
      <c r="F4228" s="107" t="s">
        <v>11572</v>
      </c>
      <c r="G4228" s="107" t="s">
        <v>7533</v>
      </c>
      <c r="H4228" s="107" t="s">
        <v>13435</v>
      </c>
      <c r="I4228" s="107" t="s">
        <v>9253</v>
      </c>
    </row>
    <row r="4229" spans="1:9" x14ac:dyDescent="0.2">
      <c r="A4229" s="107" t="s">
        <v>10492</v>
      </c>
      <c r="D4229" s="107" t="s">
        <v>13476</v>
      </c>
      <c r="E4229" s="107">
        <f t="shared" si="66"/>
        <v>30200501</v>
      </c>
      <c r="F4229" s="107" t="s">
        <v>11572</v>
      </c>
      <c r="G4229" s="107" t="s">
        <v>7533</v>
      </c>
      <c r="H4229" s="107" t="s">
        <v>13477</v>
      </c>
      <c r="I4229" s="107" t="s">
        <v>13478</v>
      </c>
    </row>
    <row r="4230" spans="1:9" x14ac:dyDescent="0.2">
      <c r="A4230" s="107" t="s">
        <v>10492</v>
      </c>
      <c r="D4230" s="107" t="s">
        <v>13479</v>
      </c>
      <c r="E4230" s="107">
        <f t="shared" si="66"/>
        <v>30200502</v>
      </c>
      <c r="F4230" s="107" t="s">
        <v>11572</v>
      </c>
      <c r="G4230" s="107" t="s">
        <v>7533</v>
      </c>
      <c r="H4230" s="107" t="s">
        <v>13477</v>
      </c>
      <c r="I4230" s="107" t="s">
        <v>13480</v>
      </c>
    </row>
    <row r="4231" spans="1:9" x14ac:dyDescent="0.2">
      <c r="A4231" s="107" t="s">
        <v>10492</v>
      </c>
      <c r="D4231" s="107" t="s">
        <v>10645</v>
      </c>
      <c r="E4231" s="107">
        <f t="shared" si="66"/>
        <v>30200503</v>
      </c>
      <c r="F4231" s="107" t="s">
        <v>11572</v>
      </c>
      <c r="G4231" s="107" t="s">
        <v>7533</v>
      </c>
      <c r="H4231" s="107" t="s">
        <v>13477</v>
      </c>
      <c r="I4231" s="107" t="s">
        <v>10646</v>
      </c>
    </row>
    <row r="4232" spans="1:9" x14ac:dyDescent="0.2">
      <c r="A4232" s="107" t="s">
        <v>10492</v>
      </c>
      <c r="D4232" s="107" t="s">
        <v>10647</v>
      </c>
      <c r="E4232" s="107">
        <f t="shared" si="66"/>
        <v>30200504</v>
      </c>
      <c r="F4232" s="107" t="s">
        <v>11572</v>
      </c>
      <c r="G4232" s="107" t="s">
        <v>7533</v>
      </c>
      <c r="H4232" s="107" t="s">
        <v>13477</v>
      </c>
      <c r="I4232" s="107" t="s">
        <v>14438</v>
      </c>
    </row>
    <row r="4233" spans="1:9" x14ac:dyDescent="0.2">
      <c r="A4233" s="107" t="s">
        <v>10492</v>
      </c>
      <c r="D4233" s="107" t="s">
        <v>10648</v>
      </c>
      <c r="E4233" s="107">
        <f t="shared" si="66"/>
        <v>30200505</v>
      </c>
      <c r="F4233" s="107" t="s">
        <v>11572</v>
      </c>
      <c r="G4233" s="107" t="s">
        <v>7533</v>
      </c>
      <c r="H4233" s="107" t="s">
        <v>13477</v>
      </c>
      <c r="I4233" s="107" t="s">
        <v>10649</v>
      </c>
    </row>
    <row r="4234" spans="1:9" x14ac:dyDescent="0.2">
      <c r="A4234" s="107" t="s">
        <v>10492</v>
      </c>
      <c r="D4234" s="107" t="s">
        <v>10650</v>
      </c>
      <c r="E4234" s="107">
        <f t="shared" si="66"/>
        <v>30200506</v>
      </c>
      <c r="F4234" s="107" t="s">
        <v>11572</v>
      </c>
      <c r="G4234" s="107" t="s">
        <v>7533</v>
      </c>
      <c r="H4234" s="107" t="s">
        <v>13477</v>
      </c>
      <c r="I4234" s="107" t="s">
        <v>10651</v>
      </c>
    </row>
    <row r="4235" spans="1:9" x14ac:dyDescent="0.2">
      <c r="A4235" s="107" t="s">
        <v>10492</v>
      </c>
      <c r="D4235" s="107" t="s">
        <v>10652</v>
      </c>
      <c r="E4235" s="107">
        <f t="shared" si="66"/>
        <v>30200507</v>
      </c>
      <c r="F4235" s="107" t="s">
        <v>11572</v>
      </c>
      <c r="G4235" s="107" t="s">
        <v>7533</v>
      </c>
      <c r="H4235" s="107" t="s">
        <v>13477</v>
      </c>
      <c r="I4235" s="107" t="s">
        <v>10653</v>
      </c>
    </row>
    <row r="4236" spans="1:9" x14ac:dyDescent="0.2">
      <c r="A4236" s="107" t="s">
        <v>10492</v>
      </c>
      <c r="D4236" s="107" t="s">
        <v>10654</v>
      </c>
      <c r="E4236" s="107">
        <f t="shared" si="66"/>
        <v>30200508</v>
      </c>
      <c r="F4236" s="107" t="s">
        <v>11572</v>
      </c>
      <c r="G4236" s="107" t="s">
        <v>7533</v>
      </c>
      <c r="H4236" s="107" t="s">
        <v>13477</v>
      </c>
      <c r="I4236" s="107" t="s">
        <v>10655</v>
      </c>
    </row>
    <row r="4237" spans="1:9" x14ac:dyDescent="0.2">
      <c r="A4237" s="107" t="s">
        <v>10492</v>
      </c>
      <c r="D4237" s="107" t="s">
        <v>10656</v>
      </c>
      <c r="E4237" s="107">
        <f t="shared" si="66"/>
        <v>30200509</v>
      </c>
      <c r="F4237" s="107" t="s">
        <v>11572</v>
      </c>
      <c r="G4237" s="107" t="s">
        <v>7533</v>
      </c>
      <c r="H4237" s="107" t="s">
        <v>13477</v>
      </c>
      <c r="I4237" s="107" t="s">
        <v>10657</v>
      </c>
    </row>
    <row r="4238" spans="1:9" x14ac:dyDescent="0.2">
      <c r="A4238" s="107" t="s">
        <v>10492</v>
      </c>
      <c r="D4238" s="107" t="s">
        <v>10658</v>
      </c>
      <c r="E4238" s="107">
        <f t="shared" si="66"/>
        <v>30200510</v>
      </c>
      <c r="F4238" s="107" t="s">
        <v>11572</v>
      </c>
      <c r="G4238" s="107" t="s">
        <v>7533</v>
      </c>
      <c r="H4238" s="107" t="s">
        <v>13477</v>
      </c>
      <c r="I4238" s="107" t="s">
        <v>10653</v>
      </c>
    </row>
    <row r="4239" spans="1:9" x14ac:dyDescent="0.2">
      <c r="A4239" s="107" t="s">
        <v>10492</v>
      </c>
      <c r="D4239" s="107" t="s">
        <v>10659</v>
      </c>
      <c r="E4239" s="107">
        <f t="shared" si="66"/>
        <v>30200511</v>
      </c>
      <c r="F4239" s="107" t="s">
        <v>11572</v>
      </c>
      <c r="G4239" s="107" t="s">
        <v>7533</v>
      </c>
      <c r="H4239" s="107" t="s">
        <v>13477</v>
      </c>
      <c r="I4239" s="107" t="s">
        <v>10655</v>
      </c>
    </row>
    <row r="4240" spans="1:9" x14ac:dyDescent="0.2">
      <c r="A4240" s="107" t="s">
        <v>10492</v>
      </c>
      <c r="D4240" s="107" t="s">
        <v>10660</v>
      </c>
      <c r="E4240" s="107">
        <f t="shared" si="66"/>
        <v>30200512</v>
      </c>
      <c r="F4240" s="107" t="s">
        <v>11572</v>
      </c>
      <c r="G4240" s="107" t="s">
        <v>7533</v>
      </c>
      <c r="H4240" s="107" t="s">
        <v>13477</v>
      </c>
      <c r="I4240" s="107" t="s">
        <v>10661</v>
      </c>
    </row>
    <row r="4241" spans="1:9" x14ac:dyDescent="0.2">
      <c r="A4241" s="107" t="s">
        <v>10492</v>
      </c>
      <c r="D4241" s="107" t="s">
        <v>10662</v>
      </c>
      <c r="E4241" s="107">
        <f t="shared" si="66"/>
        <v>30200513</v>
      </c>
      <c r="F4241" s="107" t="s">
        <v>11572</v>
      </c>
      <c r="G4241" s="107" t="s">
        <v>7533</v>
      </c>
      <c r="H4241" s="107" t="s">
        <v>13477</v>
      </c>
      <c r="I4241" s="107" t="s">
        <v>10663</v>
      </c>
    </row>
    <row r="4242" spans="1:9" x14ac:dyDescent="0.2">
      <c r="A4242" s="107" t="s">
        <v>10492</v>
      </c>
      <c r="D4242" s="107" t="s">
        <v>10664</v>
      </c>
      <c r="E4242" s="107">
        <f t="shared" si="66"/>
        <v>30200514</v>
      </c>
      <c r="F4242" s="107" t="s">
        <v>11572</v>
      </c>
      <c r="G4242" s="107" t="s">
        <v>7533</v>
      </c>
      <c r="H4242" s="107" t="s">
        <v>13477</v>
      </c>
      <c r="I4242" s="107" t="s">
        <v>14417</v>
      </c>
    </row>
    <row r="4243" spans="1:9" x14ac:dyDescent="0.2">
      <c r="A4243" s="107" t="s">
        <v>10492</v>
      </c>
      <c r="D4243" s="107" t="s">
        <v>10665</v>
      </c>
      <c r="E4243" s="107">
        <f t="shared" si="66"/>
        <v>30200515</v>
      </c>
      <c r="F4243" s="107" t="s">
        <v>11572</v>
      </c>
      <c r="G4243" s="107" t="s">
        <v>7533</v>
      </c>
      <c r="H4243" s="107" t="s">
        <v>13477</v>
      </c>
      <c r="I4243" s="107" t="s">
        <v>10646</v>
      </c>
    </row>
    <row r="4244" spans="1:9" x14ac:dyDescent="0.2">
      <c r="A4244" s="107" t="s">
        <v>10492</v>
      </c>
      <c r="D4244" s="107" t="s">
        <v>10666</v>
      </c>
      <c r="E4244" s="107">
        <f t="shared" si="66"/>
        <v>30200516</v>
      </c>
      <c r="F4244" s="107" t="s">
        <v>11572</v>
      </c>
      <c r="G4244" s="107" t="s">
        <v>7533</v>
      </c>
      <c r="H4244" s="107" t="s">
        <v>13477</v>
      </c>
      <c r="I4244" s="107" t="s">
        <v>14440</v>
      </c>
    </row>
    <row r="4245" spans="1:9" x14ac:dyDescent="0.2">
      <c r="A4245" s="107" t="s">
        <v>10492</v>
      </c>
      <c r="D4245" s="107" t="s">
        <v>10667</v>
      </c>
      <c r="E4245" s="107">
        <f t="shared" si="66"/>
        <v>30200517</v>
      </c>
      <c r="F4245" s="107" t="s">
        <v>11572</v>
      </c>
      <c r="G4245" s="107" t="s">
        <v>7533</v>
      </c>
      <c r="H4245" s="107" t="s">
        <v>13477</v>
      </c>
      <c r="I4245" s="107" t="s">
        <v>10668</v>
      </c>
    </row>
    <row r="4246" spans="1:9" x14ac:dyDescent="0.2">
      <c r="A4246" s="107" t="s">
        <v>10492</v>
      </c>
      <c r="D4246" s="107" t="s">
        <v>10669</v>
      </c>
      <c r="E4246" s="107">
        <f t="shared" si="66"/>
        <v>30200518</v>
      </c>
      <c r="F4246" s="107" t="s">
        <v>11572</v>
      </c>
      <c r="G4246" s="107" t="s">
        <v>7533</v>
      </c>
      <c r="H4246" s="107" t="s">
        <v>13477</v>
      </c>
      <c r="I4246" s="107" t="s">
        <v>10668</v>
      </c>
    </row>
    <row r="4247" spans="1:9" x14ac:dyDescent="0.2">
      <c r="A4247" s="107" t="s">
        <v>10492</v>
      </c>
      <c r="D4247" s="107" t="s">
        <v>10670</v>
      </c>
      <c r="E4247" s="107">
        <f t="shared" si="66"/>
        <v>30200519</v>
      </c>
      <c r="F4247" s="107" t="s">
        <v>11572</v>
      </c>
      <c r="G4247" s="107" t="s">
        <v>7533</v>
      </c>
      <c r="H4247" s="107" t="s">
        <v>13477</v>
      </c>
      <c r="I4247" s="107" t="s">
        <v>10671</v>
      </c>
    </row>
    <row r="4248" spans="1:9" x14ac:dyDescent="0.2">
      <c r="A4248" s="107" t="s">
        <v>10492</v>
      </c>
      <c r="D4248" s="107" t="s">
        <v>10672</v>
      </c>
      <c r="E4248" s="107">
        <f t="shared" si="66"/>
        <v>30200520</v>
      </c>
      <c r="F4248" s="107" t="s">
        <v>11572</v>
      </c>
      <c r="G4248" s="107" t="s">
        <v>7533</v>
      </c>
      <c r="H4248" s="107" t="s">
        <v>13477</v>
      </c>
      <c r="I4248" s="107" t="s">
        <v>10673</v>
      </c>
    </row>
    <row r="4249" spans="1:9" x14ac:dyDescent="0.2">
      <c r="A4249" s="107" t="s">
        <v>10492</v>
      </c>
      <c r="D4249" s="107" t="s">
        <v>10674</v>
      </c>
      <c r="E4249" s="107">
        <f t="shared" si="66"/>
        <v>30200521</v>
      </c>
      <c r="F4249" s="107" t="s">
        <v>11572</v>
      </c>
      <c r="G4249" s="107" t="s">
        <v>7533</v>
      </c>
      <c r="H4249" s="107" t="s">
        <v>13477</v>
      </c>
      <c r="I4249" s="107" t="s">
        <v>10675</v>
      </c>
    </row>
    <row r="4250" spans="1:9" x14ac:dyDescent="0.2">
      <c r="A4250" s="107" t="s">
        <v>10492</v>
      </c>
      <c r="D4250" s="107" t="s">
        <v>10676</v>
      </c>
      <c r="E4250" s="107">
        <f t="shared" si="66"/>
        <v>30200522</v>
      </c>
      <c r="F4250" s="107" t="s">
        <v>11572</v>
      </c>
      <c r="G4250" s="107" t="s">
        <v>7533</v>
      </c>
      <c r="H4250" s="107" t="s">
        <v>13477</v>
      </c>
      <c r="I4250" s="107" t="s">
        <v>10677</v>
      </c>
    </row>
    <row r="4251" spans="1:9" x14ac:dyDescent="0.2">
      <c r="A4251" s="107" t="s">
        <v>10492</v>
      </c>
      <c r="D4251" s="107" t="s">
        <v>10678</v>
      </c>
      <c r="E4251" s="107">
        <f t="shared" si="66"/>
        <v>30200523</v>
      </c>
      <c r="F4251" s="107" t="s">
        <v>11572</v>
      </c>
      <c r="G4251" s="107" t="s">
        <v>7533</v>
      </c>
      <c r="H4251" s="107" t="s">
        <v>13477</v>
      </c>
      <c r="I4251" s="107" t="s">
        <v>10673</v>
      </c>
    </row>
    <row r="4252" spans="1:9" x14ac:dyDescent="0.2">
      <c r="A4252" s="107" t="s">
        <v>10492</v>
      </c>
      <c r="D4252" s="107" t="s">
        <v>10679</v>
      </c>
      <c r="E4252" s="107">
        <f t="shared" si="66"/>
        <v>30200524</v>
      </c>
      <c r="F4252" s="107" t="s">
        <v>11572</v>
      </c>
      <c r="G4252" s="107" t="s">
        <v>7533</v>
      </c>
      <c r="H4252" s="107" t="s">
        <v>13477</v>
      </c>
      <c r="I4252" s="107" t="s">
        <v>10675</v>
      </c>
    </row>
    <row r="4253" spans="1:9" x14ac:dyDescent="0.2">
      <c r="A4253" s="107" t="s">
        <v>10492</v>
      </c>
      <c r="D4253" s="107" t="s">
        <v>10680</v>
      </c>
      <c r="E4253" s="107">
        <f t="shared" si="66"/>
        <v>30200525</v>
      </c>
      <c r="F4253" s="107" t="s">
        <v>11572</v>
      </c>
      <c r="G4253" s="107" t="s">
        <v>7533</v>
      </c>
      <c r="H4253" s="107" t="s">
        <v>13477</v>
      </c>
      <c r="I4253" s="107" t="s">
        <v>10677</v>
      </c>
    </row>
    <row r="4254" spans="1:9" x14ac:dyDescent="0.2">
      <c r="A4254" s="107" t="s">
        <v>10492</v>
      </c>
      <c r="D4254" s="107" t="s">
        <v>10681</v>
      </c>
      <c r="E4254" s="107">
        <f t="shared" si="66"/>
        <v>30200526</v>
      </c>
      <c r="F4254" s="107" t="s">
        <v>11572</v>
      </c>
      <c r="G4254" s="107" t="s">
        <v>7533</v>
      </c>
      <c r="H4254" s="107" t="s">
        <v>13477</v>
      </c>
      <c r="I4254" s="107" t="s">
        <v>14417</v>
      </c>
    </row>
    <row r="4255" spans="1:9" x14ac:dyDescent="0.2">
      <c r="A4255" s="107" t="s">
        <v>10492</v>
      </c>
      <c r="D4255" s="107" t="s">
        <v>10682</v>
      </c>
      <c r="E4255" s="107">
        <f t="shared" si="66"/>
        <v>30200527</v>
      </c>
      <c r="F4255" s="107" t="s">
        <v>11572</v>
      </c>
      <c r="G4255" s="107" t="s">
        <v>7533</v>
      </c>
      <c r="H4255" s="107" t="s">
        <v>13477</v>
      </c>
      <c r="I4255" s="107" t="s">
        <v>10683</v>
      </c>
    </row>
    <row r="4256" spans="1:9" x14ac:dyDescent="0.2">
      <c r="A4256" s="107" t="s">
        <v>10492</v>
      </c>
      <c r="D4256" s="107" t="s">
        <v>10684</v>
      </c>
      <c r="E4256" s="107">
        <f t="shared" si="66"/>
        <v>30200528</v>
      </c>
      <c r="F4256" s="107" t="s">
        <v>11572</v>
      </c>
      <c r="G4256" s="107" t="s">
        <v>7533</v>
      </c>
      <c r="H4256" s="107" t="s">
        <v>13477</v>
      </c>
      <c r="I4256" s="107" t="s">
        <v>10685</v>
      </c>
    </row>
    <row r="4257" spans="1:12" x14ac:dyDescent="0.2">
      <c r="A4257" s="107" t="s">
        <v>10492</v>
      </c>
      <c r="D4257" s="107" t="s">
        <v>10686</v>
      </c>
      <c r="E4257" s="107">
        <f t="shared" si="66"/>
        <v>30200530</v>
      </c>
      <c r="F4257" s="107" t="s">
        <v>11572</v>
      </c>
      <c r="G4257" s="107" t="s">
        <v>7533</v>
      </c>
      <c r="H4257" s="107" t="s">
        <v>13477</v>
      </c>
      <c r="I4257" s="107" t="s">
        <v>10687</v>
      </c>
    </row>
    <row r="4258" spans="1:12" x14ac:dyDescent="0.2">
      <c r="A4258" s="107" t="s">
        <v>10492</v>
      </c>
      <c r="D4258" s="107" t="s">
        <v>10688</v>
      </c>
      <c r="E4258" s="107">
        <f t="shared" si="66"/>
        <v>30200531</v>
      </c>
      <c r="F4258" s="107" t="s">
        <v>11572</v>
      </c>
      <c r="G4258" s="107" t="s">
        <v>7533</v>
      </c>
      <c r="H4258" s="107" t="s">
        <v>13477</v>
      </c>
      <c r="I4258" s="107" t="s">
        <v>11049</v>
      </c>
    </row>
    <row r="4259" spans="1:12" x14ac:dyDescent="0.2">
      <c r="A4259" s="107" t="s">
        <v>10492</v>
      </c>
      <c r="D4259" s="107" t="s">
        <v>10689</v>
      </c>
      <c r="E4259" s="107">
        <f t="shared" si="66"/>
        <v>30200532</v>
      </c>
      <c r="F4259" s="107" t="s">
        <v>11572</v>
      </c>
      <c r="G4259" s="107" t="s">
        <v>7533</v>
      </c>
      <c r="H4259" s="107" t="s">
        <v>13477</v>
      </c>
      <c r="I4259" s="107" t="s">
        <v>10690</v>
      </c>
    </row>
    <row r="4260" spans="1:12" x14ac:dyDescent="0.2">
      <c r="A4260" s="107" t="s">
        <v>10492</v>
      </c>
      <c r="D4260" s="107" t="s">
        <v>7679</v>
      </c>
      <c r="E4260" s="107">
        <f t="shared" si="66"/>
        <v>30200537</v>
      </c>
      <c r="F4260" s="107" t="s">
        <v>11572</v>
      </c>
      <c r="G4260" s="107" t="s">
        <v>7533</v>
      </c>
      <c r="H4260" s="107" t="s">
        <v>13477</v>
      </c>
      <c r="I4260" s="107" t="s">
        <v>7680</v>
      </c>
    </row>
    <row r="4261" spans="1:12" x14ac:dyDescent="0.2">
      <c r="A4261" s="107" t="s">
        <v>10492</v>
      </c>
      <c r="D4261" s="107" t="s">
        <v>7681</v>
      </c>
      <c r="E4261" s="107">
        <f t="shared" si="66"/>
        <v>30200538</v>
      </c>
      <c r="F4261" s="107" t="s">
        <v>11572</v>
      </c>
      <c r="G4261" s="107" t="s">
        <v>7533</v>
      </c>
      <c r="H4261" s="107" t="s">
        <v>13477</v>
      </c>
      <c r="I4261" s="107" t="s">
        <v>7682</v>
      </c>
    </row>
    <row r="4262" spans="1:12" x14ac:dyDescent="0.2">
      <c r="A4262" s="107" t="s">
        <v>10492</v>
      </c>
      <c r="D4262" s="107" t="s">
        <v>7683</v>
      </c>
      <c r="E4262" s="107">
        <f t="shared" si="66"/>
        <v>30200540</v>
      </c>
      <c r="F4262" s="107" t="s">
        <v>11572</v>
      </c>
      <c r="G4262" s="107" t="s">
        <v>7533</v>
      </c>
      <c r="H4262" s="107" t="s">
        <v>13477</v>
      </c>
      <c r="I4262" s="107" t="s">
        <v>7684</v>
      </c>
    </row>
    <row r="4263" spans="1:12" x14ac:dyDescent="0.2">
      <c r="A4263" s="107" t="s">
        <v>10492</v>
      </c>
      <c r="D4263" s="107" t="s">
        <v>7685</v>
      </c>
      <c r="E4263" s="107">
        <f t="shared" si="66"/>
        <v>30200550</v>
      </c>
      <c r="F4263" s="107" t="s">
        <v>11572</v>
      </c>
      <c r="G4263" s="107" t="s">
        <v>7533</v>
      </c>
      <c r="H4263" s="107" t="s">
        <v>13477</v>
      </c>
      <c r="I4263" s="107" t="s">
        <v>7686</v>
      </c>
    </row>
    <row r="4264" spans="1:12" x14ac:dyDescent="0.2">
      <c r="A4264" s="107" t="s">
        <v>10492</v>
      </c>
      <c r="D4264" s="107" t="s">
        <v>7687</v>
      </c>
      <c r="E4264" s="107">
        <f t="shared" si="66"/>
        <v>30200551</v>
      </c>
      <c r="F4264" s="107" t="s">
        <v>11572</v>
      </c>
      <c r="G4264" s="107" t="s">
        <v>7533</v>
      </c>
      <c r="H4264" s="107" t="s">
        <v>13477</v>
      </c>
      <c r="I4264" s="107" t="s">
        <v>7688</v>
      </c>
    </row>
    <row r="4265" spans="1:12" x14ac:dyDescent="0.2">
      <c r="A4265" s="107" t="s">
        <v>10492</v>
      </c>
      <c r="D4265" s="107" t="s">
        <v>7689</v>
      </c>
      <c r="E4265" s="107">
        <f t="shared" si="66"/>
        <v>30200552</v>
      </c>
      <c r="F4265" s="107" t="s">
        <v>11572</v>
      </c>
      <c r="G4265" s="107" t="s">
        <v>7533</v>
      </c>
      <c r="H4265" s="107" t="s">
        <v>13477</v>
      </c>
      <c r="I4265" s="107" t="s">
        <v>7690</v>
      </c>
    </row>
    <row r="4266" spans="1:12" x14ac:dyDescent="0.2">
      <c r="A4266" s="107" t="s">
        <v>10492</v>
      </c>
      <c r="D4266" s="107" t="s">
        <v>7691</v>
      </c>
      <c r="E4266" s="107">
        <f t="shared" si="66"/>
        <v>30200553</v>
      </c>
      <c r="F4266" s="107" t="s">
        <v>11572</v>
      </c>
      <c r="G4266" s="107" t="s">
        <v>7533</v>
      </c>
      <c r="H4266" s="107" t="s">
        <v>13477</v>
      </c>
      <c r="I4266" s="107" t="s">
        <v>7692</v>
      </c>
    </row>
    <row r="4267" spans="1:12" x14ac:dyDescent="0.2">
      <c r="A4267" s="107" t="s">
        <v>10492</v>
      </c>
      <c r="D4267" s="107" t="s">
        <v>7693</v>
      </c>
      <c r="E4267" s="107">
        <f t="shared" si="66"/>
        <v>30200554</v>
      </c>
      <c r="F4267" s="107" t="s">
        <v>11572</v>
      </c>
      <c r="G4267" s="107" t="s">
        <v>7533</v>
      </c>
      <c r="H4267" s="107" t="s">
        <v>13477</v>
      </c>
      <c r="I4267" s="107" t="s">
        <v>7694</v>
      </c>
      <c r="K4267" s="109">
        <v>37732</v>
      </c>
      <c r="L4267" s="107" t="s">
        <v>7695</v>
      </c>
    </row>
    <row r="4268" spans="1:12" x14ac:dyDescent="0.2">
      <c r="A4268" s="107" t="s">
        <v>10492</v>
      </c>
      <c r="D4268" s="107" t="s">
        <v>7696</v>
      </c>
      <c r="E4268" s="107">
        <f t="shared" si="66"/>
        <v>30200555</v>
      </c>
      <c r="F4268" s="107" t="s">
        <v>11572</v>
      </c>
      <c r="G4268" s="107" t="s">
        <v>7533</v>
      </c>
      <c r="H4268" s="107" t="s">
        <v>13477</v>
      </c>
      <c r="I4268" s="107" t="s">
        <v>7697</v>
      </c>
    </row>
    <row r="4269" spans="1:12" x14ac:dyDescent="0.2">
      <c r="A4269" s="107" t="s">
        <v>10492</v>
      </c>
      <c r="D4269" s="107" t="s">
        <v>7698</v>
      </c>
      <c r="E4269" s="107">
        <f t="shared" si="66"/>
        <v>30200556</v>
      </c>
      <c r="F4269" s="107" t="s">
        <v>11572</v>
      </c>
      <c r="G4269" s="107" t="s">
        <v>7533</v>
      </c>
      <c r="H4269" s="107" t="s">
        <v>13477</v>
      </c>
      <c r="I4269" s="107" t="s">
        <v>7699</v>
      </c>
      <c r="J4269" s="109">
        <v>37732</v>
      </c>
    </row>
    <row r="4270" spans="1:12" x14ac:dyDescent="0.2">
      <c r="A4270" s="107" t="s">
        <v>10492</v>
      </c>
      <c r="D4270" s="107" t="s">
        <v>7700</v>
      </c>
      <c r="E4270" s="107">
        <f t="shared" si="66"/>
        <v>30200557</v>
      </c>
      <c r="F4270" s="107" t="s">
        <v>11572</v>
      </c>
      <c r="G4270" s="107" t="s">
        <v>7533</v>
      </c>
      <c r="H4270" s="107" t="s">
        <v>13477</v>
      </c>
      <c r="I4270" s="107" t="s">
        <v>4906</v>
      </c>
      <c r="J4270" s="109">
        <v>37732</v>
      </c>
    </row>
    <row r="4271" spans="1:12" x14ac:dyDescent="0.2">
      <c r="A4271" s="107" t="s">
        <v>10492</v>
      </c>
      <c r="D4271" s="107" t="s">
        <v>4907</v>
      </c>
      <c r="E4271" s="107">
        <f t="shared" si="66"/>
        <v>30200560</v>
      </c>
      <c r="F4271" s="107" t="s">
        <v>11572</v>
      </c>
      <c r="G4271" s="107" t="s">
        <v>7533</v>
      </c>
      <c r="H4271" s="107" t="s">
        <v>13477</v>
      </c>
      <c r="I4271" s="107" t="s">
        <v>4908</v>
      </c>
      <c r="K4271" s="109">
        <v>37732</v>
      </c>
      <c r="L4271" s="107" t="s">
        <v>4909</v>
      </c>
    </row>
    <row r="4272" spans="1:12" x14ac:dyDescent="0.2">
      <c r="A4272" s="107" t="s">
        <v>10492</v>
      </c>
      <c r="D4272" s="107" t="s">
        <v>4910</v>
      </c>
      <c r="E4272" s="107">
        <f t="shared" si="66"/>
        <v>30200561</v>
      </c>
      <c r="F4272" s="107" t="s">
        <v>11572</v>
      </c>
      <c r="G4272" s="107" t="s">
        <v>7533</v>
      </c>
      <c r="H4272" s="107" t="s">
        <v>13477</v>
      </c>
      <c r="I4272" s="107" t="s">
        <v>4911</v>
      </c>
    </row>
    <row r="4273" spans="1:9" x14ac:dyDescent="0.2">
      <c r="A4273" s="107" t="s">
        <v>10492</v>
      </c>
      <c r="D4273" s="107" t="s">
        <v>4912</v>
      </c>
      <c r="E4273" s="107">
        <f t="shared" si="66"/>
        <v>30200562</v>
      </c>
      <c r="F4273" s="107" t="s">
        <v>11572</v>
      </c>
      <c r="G4273" s="107" t="s">
        <v>7533</v>
      </c>
      <c r="H4273" s="107" t="s">
        <v>13477</v>
      </c>
      <c r="I4273" s="107" t="s">
        <v>4913</v>
      </c>
    </row>
    <row r="4274" spans="1:9" x14ac:dyDescent="0.2">
      <c r="A4274" s="107" t="s">
        <v>10492</v>
      </c>
      <c r="D4274" s="107" t="s">
        <v>4914</v>
      </c>
      <c r="E4274" s="107">
        <f t="shared" si="66"/>
        <v>30200563</v>
      </c>
      <c r="F4274" s="107" t="s">
        <v>11572</v>
      </c>
      <c r="G4274" s="107" t="s">
        <v>7533</v>
      </c>
      <c r="H4274" s="107" t="s">
        <v>13477</v>
      </c>
      <c r="I4274" s="107" t="s">
        <v>4963</v>
      </c>
    </row>
    <row r="4275" spans="1:9" x14ac:dyDescent="0.2">
      <c r="A4275" s="107" t="s">
        <v>10492</v>
      </c>
      <c r="D4275" s="107" t="s">
        <v>4964</v>
      </c>
      <c r="E4275" s="107">
        <f t="shared" si="66"/>
        <v>30200564</v>
      </c>
      <c r="F4275" s="107" t="s">
        <v>11572</v>
      </c>
      <c r="G4275" s="107" t="s">
        <v>7533</v>
      </c>
      <c r="H4275" s="107" t="s">
        <v>13477</v>
      </c>
      <c r="I4275" s="107" t="s">
        <v>4965</v>
      </c>
    </row>
    <row r="4276" spans="1:9" x14ac:dyDescent="0.2">
      <c r="A4276" s="107" t="s">
        <v>10492</v>
      </c>
      <c r="D4276" s="107" t="s">
        <v>4966</v>
      </c>
      <c r="E4276" s="107">
        <f t="shared" si="66"/>
        <v>30200565</v>
      </c>
      <c r="F4276" s="107" t="s">
        <v>11572</v>
      </c>
      <c r="G4276" s="107" t="s">
        <v>7533</v>
      </c>
      <c r="H4276" s="107" t="s">
        <v>13477</v>
      </c>
      <c r="I4276" s="107" t="s">
        <v>4967</v>
      </c>
    </row>
    <row r="4277" spans="1:9" x14ac:dyDescent="0.2">
      <c r="A4277" s="107" t="s">
        <v>10492</v>
      </c>
      <c r="D4277" s="107" t="s">
        <v>4968</v>
      </c>
      <c r="E4277" s="107">
        <f t="shared" si="66"/>
        <v>30200601</v>
      </c>
      <c r="F4277" s="107" t="s">
        <v>11572</v>
      </c>
      <c r="G4277" s="107" t="s">
        <v>7533</v>
      </c>
      <c r="H4277" s="107" t="s">
        <v>4969</v>
      </c>
      <c r="I4277" s="107" t="s">
        <v>13478</v>
      </c>
    </row>
    <row r="4278" spans="1:9" x14ac:dyDescent="0.2">
      <c r="A4278" s="107" t="s">
        <v>10492</v>
      </c>
      <c r="D4278" s="107" t="s">
        <v>4970</v>
      </c>
      <c r="E4278" s="107">
        <f t="shared" si="66"/>
        <v>30200602</v>
      </c>
      <c r="F4278" s="107" t="s">
        <v>11572</v>
      </c>
      <c r="G4278" s="107" t="s">
        <v>7533</v>
      </c>
      <c r="H4278" s="107" t="s">
        <v>4969</v>
      </c>
      <c r="I4278" s="107" t="s">
        <v>13480</v>
      </c>
    </row>
    <row r="4279" spans="1:9" x14ac:dyDescent="0.2">
      <c r="A4279" s="107" t="s">
        <v>10492</v>
      </c>
      <c r="D4279" s="107" t="s">
        <v>4971</v>
      </c>
      <c r="E4279" s="107">
        <f t="shared" si="66"/>
        <v>30200603</v>
      </c>
      <c r="F4279" s="107" t="s">
        <v>11572</v>
      </c>
      <c r="G4279" s="107" t="s">
        <v>7533</v>
      </c>
      <c r="H4279" s="107" t="s">
        <v>4969</v>
      </c>
      <c r="I4279" s="107" t="s">
        <v>10646</v>
      </c>
    </row>
    <row r="4280" spans="1:9" x14ac:dyDescent="0.2">
      <c r="A4280" s="107" t="s">
        <v>10492</v>
      </c>
      <c r="D4280" s="107" t="s">
        <v>4972</v>
      </c>
      <c r="E4280" s="107">
        <f t="shared" si="66"/>
        <v>30200604</v>
      </c>
      <c r="F4280" s="107" t="s">
        <v>11572</v>
      </c>
      <c r="G4280" s="107" t="s">
        <v>7533</v>
      </c>
      <c r="H4280" s="107" t="s">
        <v>4969</v>
      </c>
      <c r="I4280" s="107" t="s">
        <v>14438</v>
      </c>
    </row>
    <row r="4281" spans="1:9" x14ac:dyDescent="0.2">
      <c r="A4281" s="107" t="s">
        <v>10492</v>
      </c>
      <c r="D4281" s="107" t="s">
        <v>4973</v>
      </c>
      <c r="E4281" s="107">
        <f t="shared" si="66"/>
        <v>30200605</v>
      </c>
      <c r="F4281" s="107" t="s">
        <v>11572</v>
      </c>
      <c r="G4281" s="107" t="s">
        <v>7533</v>
      </c>
      <c r="H4281" s="107" t="s">
        <v>4969</v>
      </c>
      <c r="I4281" s="107" t="s">
        <v>10649</v>
      </c>
    </row>
    <row r="4282" spans="1:9" x14ac:dyDescent="0.2">
      <c r="A4282" s="107" t="s">
        <v>10492</v>
      </c>
      <c r="D4282" s="107" t="s">
        <v>4974</v>
      </c>
      <c r="E4282" s="107">
        <f t="shared" si="66"/>
        <v>30200606</v>
      </c>
      <c r="F4282" s="107" t="s">
        <v>11572</v>
      </c>
      <c r="G4282" s="107" t="s">
        <v>7533</v>
      </c>
      <c r="H4282" s="107" t="s">
        <v>4969</v>
      </c>
      <c r="I4282" s="107" t="s">
        <v>10651</v>
      </c>
    </row>
    <row r="4283" spans="1:9" x14ac:dyDescent="0.2">
      <c r="A4283" s="107" t="s">
        <v>10492</v>
      </c>
      <c r="D4283" s="107" t="s">
        <v>4975</v>
      </c>
      <c r="E4283" s="107">
        <f t="shared" si="66"/>
        <v>30200607</v>
      </c>
      <c r="F4283" s="107" t="s">
        <v>11572</v>
      </c>
      <c r="G4283" s="107" t="s">
        <v>7533</v>
      </c>
      <c r="H4283" s="107" t="s">
        <v>4969</v>
      </c>
      <c r="I4283" s="107" t="s">
        <v>10653</v>
      </c>
    </row>
    <row r="4284" spans="1:9" x14ac:dyDescent="0.2">
      <c r="A4284" s="107" t="s">
        <v>10492</v>
      </c>
      <c r="D4284" s="107" t="s">
        <v>4976</v>
      </c>
      <c r="E4284" s="107">
        <f t="shared" si="66"/>
        <v>30200608</v>
      </c>
      <c r="F4284" s="107" t="s">
        <v>11572</v>
      </c>
      <c r="G4284" s="107" t="s">
        <v>7533</v>
      </c>
      <c r="H4284" s="107" t="s">
        <v>4969</v>
      </c>
      <c r="I4284" s="107" t="s">
        <v>10655</v>
      </c>
    </row>
    <row r="4285" spans="1:9" x14ac:dyDescent="0.2">
      <c r="A4285" s="107" t="s">
        <v>10492</v>
      </c>
      <c r="D4285" s="107" t="s">
        <v>4977</v>
      </c>
      <c r="E4285" s="107">
        <f t="shared" si="66"/>
        <v>30200609</v>
      </c>
      <c r="F4285" s="107" t="s">
        <v>11572</v>
      </c>
      <c r="G4285" s="107" t="s">
        <v>7533</v>
      </c>
      <c r="H4285" s="107" t="s">
        <v>4969</v>
      </c>
      <c r="I4285" s="107" t="s">
        <v>10657</v>
      </c>
    </row>
    <row r="4286" spans="1:9" x14ac:dyDescent="0.2">
      <c r="A4286" s="107" t="s">
        <v>10492</v>
      </c>
      <c r="D4286" s="107" t="s">
        <v>4978</v>
      </c>
      <c r="E4286" s="107">
        <f t="shared" si="66"/>
        <v>30200610</v>
      </c>
      <c r="F4286" s="107" t="s">
        <v>11572</v>
      </c>
      <c r="G4286" s="107" t="s">
        <v>7533</v>
      </c>
      <c r="H4286" s="107" t="s">
        <v>4969</v>
      </c>
      <c r="I4286" s="107" t="s">
        <v>10653</v>
      </c>
    </row>
    <row r="4287" spans="1:9" x14ac:dyDescent="0.2">
      <c r="A4287" s="107" t="s">
        <v>10492</v>
      </c>
      <c r="D4287" s="107" t="s">
        <v>4979</v>
      </c>
      <c r="E4287" s="107">
        <f t="shared" si="66"/>
        <v>30200611</v>
      </c>
      <c r="F4287" s="107" t="s">
        <v>11572</v>
      </c>
      <c r="G4287" s="107" t="s">
        <v>7533</v>
      </c>
      <c r="H4287" s="107" t="s">
        <v>4969</v>
      </c>
      <c r="I4287" s="107" t="s">
        <v>10655</v>
      </c>
    </row>
    <row r="4288" spans="1:9" x14ac:dyDescent="0.2">
      <c r="A4288" s="107" t="s">
        <v>10492</v>
      </c>
      <c r="D4288" s="107" t="s">
        <v>4980</v>
      </c>
      <c r="E4288" s="107">
        <f t="shared" si="66"/>
        <v>30200699</v>
      </c>
      <c r="F4288" s="107" t="s">
        <v>11572</v>
      </c>
      <c r="G4288" s="107" t="s">
        <v>7533</v>
      </c>
      <c r="H4288" s="107" t="s">
        <v>4969</v>
      </c>
      <c r="I4288" s="107" t="s">
        <v>14417</v>
      </c>
    </row>
    <row r="4289" spans="1:9" x14ac:dyDescent="0.2">
      <c r="A4289" s="107" t="s">
        <v>10492</v>
      </c>
      <c r="D4289" s="107" t="s">
        <v>4981</v>
      </c>
      <c r="E4289" s="107">
        <f t="shared" si="66"/>
        <v>30200701</v>
      </c>
      <c r="F4289" s="107" t="s">
        <v>11572</v>
      </c>
      <c r="G4289" s="107" t="s">
        <v>7533</v>
      </c>
      <c r="H4289" s="107" t="s">
        <v>4982</v>
      </c>
      <c r="I4289" s="107" t="s">
        <v>4983</v>
      </c>
    </row>
    <row r="4290" spans="1:9" x14ac:dyDescent="0.2">
      <c r="A4290" s="107" t="s">
        <v>10492</v>
      </c>
      <c r="D4290" s="107" t="s">
        <v>4984</v>
      </c>
      <c r="E4290" s="107">
        <f t="shared" ref="E4290:E4353" si="67">VALUE(D4290)</f>
        <v>30200702</v>
      </c>
      <c r="F4290" s="107" t="s">
        <v>11572</v>
      </c>
      <c r="G4290" s="107" t="s">
        <v>7533</v>
      </c>
      <c r="H4290" s="107" t="s">
        <v>4982</v>
      </c>
      <c r="I4290" s="107" t="s">
        <v>4983</v>
      </c>
    </row>
    <row r="4291" spans="1:9" x14ac:dyDescent="0.2">
      <c r="A4291" s="107" t="s">
        <v>10492</v>
      </c>
      <c r="D4291" s="107" t="s">
        <v>4985</v>
      </c>
      <c r="E4291" s="107">
        <f t="shared" si="67"/>
        <v>30200703</v>
      </c>
      <c r="F4291" s="107" t="s">
        <v>11572</v>
      </c>
      <c r="G4291" s="107" t="s">
        <v>7533</v>
      </c>
      <c r="H4291" s="107" t="s">
        <v>4982</v>
      </c>
      <c r="I4291" s="107" t="s">
        <v>4986</v>
      </c>
    </row>
    <row r="4292" spans="1:9" x14ac:dyDescent="0.2">
      <c r="A4292" s="107" t="s">
        <v>10492</v>
      </c>
      <c r="D4292" s="107" t="s">
        <v>4987</v>
      </c>
      <c r="E4292" s="107">
        <f t="shared" si="67"/>
        <v>30200704</v>
      </c>
      <c r="F4292" s="107" t="s">
        <v>11572</v>
      </c>
      <c r="G4292" s="107" t="s">
        <v>7533</v>
      </c>
      <c r="H4292" s="107" t="s">
        <v>4982</v>
      </c>
      <c r="I4292" s="107" t="s">
        <v>4988</v>
      </c>
    </row>
    <row r="4293" spans="1:9" x14ac:dyDescent="0.2">
      <c r="A4293" s="107" t="s">
        <v>10492</v>
      </c>
      <c r="D4293" s="107" t="s">
        <v>4989</v>
      </c>
      <c r="E4293" s="107">
        <f t="shared" si="67"/>
        <v>30200705</v>
      </c>
      <c r="F4293" s="107" t="s">
        <v>11572</v>
      </c>
      <c r="G4293" s="107" t="s">
        <v>7533</v>
      </c>
      <c r="H4293" s="107" t="s">
        <v>4982</v>
      </c>
      <c r="I4293" s="107" t="s">
        <v>4990</v>
      </c>
    </row>
    <row r="4294" spans="1:9" x14ac:dyDescent="0.2">
      <c r="A4294" s="107" t="s">
        <v>10492</v>
      </c>
      <c r="D4294" s="107" t="s">
        <v>4991</v>
      </c>
      <c r="E4294" s="107">
        <f t="shared" si="67"/>
        <v>30200706</v>
      </c>
      <c r="F4294" s="107" t="s">
        <v>11572</v>
      </c>
      <c r="G4294" s="107" t="s">
        <v>7533</v>
      </c>
      <c r="H4294" s="107" t="s">
        <v>4982</v>
      </c>
      <c r="I4294" s="107" t="s">
        <v>4992</v>
      </c>
    </row>
    <row r="4295" spans="1:9" x14ac:dyDescent="0.2">
      <c r="A4295" s="107" t="s">
        <v>10492</v>
      </c>
      <c r="D4295" s="107" t="s">
        <v>4993</v>
      </c>
      <c r="E4295" s="107">
        <f t="shared" si="67"/>
        <v>30200707</v>
      </c>
      <c r="F4295" s="107" t="s">
        <v>11572</v>
      </c>
      <c r="G4295" s="107" t="s">
        <v>7533</v>
      </c>
      <c r="H4295" s="107" t="s">
        <v>4982</v>
      </c>
      <c r="I4295" s="107" t="s">
        <v>4994</v>
      </c>
    </row>
    <row r="4296" spans="1:9" x14ac:dyDescent="0.2">
      <c r="A4296" s="107" t="s">
        <v>10492</v>
      </c>
      <c r="D4296" s="107" t="s">
        <v>4995</v>
      </c>
      <c r="E4296" s="107">
        <f t="shared" si="67"/>
        <v>30200708</v>
      </c>
      <c r="F4296" s="107" t="s">
        <v>11572</v>
      </c>
      <c r="G4296" s="107" t="s">
        <v>7533</v>
      </c>
      <c r="H4296" s="107" t="s">
        <v>4982</v>
      </c>
      <c r="I4296" s="107" t="s">
        <v>4996</v>
      </c>
    </row>
    <row r="4297" spans="1:9" x14ac:dyDescent="0.2">
      <c r="A4297" s="107" t="s">
        <v>10492</v>
      </c>
      <c r="D4297" s="107" t="s">
        <v>4997</v>
      </c>
      <c r="E4297" s="107">
        <f t="shared" si="67"/>
        <v>30200709</v>
      </c>
      <c r="F4297" s="107" t="s">
        <v>11572</v>
      </c>
      <c r="G4297" s="107" t="s">
        <v>7533</v>
      </c>
      <c r="H4297" s="107" t="s">
        <v>4982</v>
      </c>
      <c r="I4297" s="107" t="s">
        <v>4998</v>
      </c>
    </row>
    <row r="4298" spans="1:9" x14ac:dyDescent="0.2">
      <c r="A4298" s="107" t="s">
        <v>10492</v>
      </c>
      <c r="D4298" s="107" t="s">
        <v>4999</v>
      </c>
      <c r="E4298" s="107">
        <f t="shared" si="67"/>
        <v>30200710</v>
      </c>
      <c r="F4298" s="107" t="s">
        <v>11572</v>
      </c>
      <c r="G4298" s="107" t="s">
        <v>7533</v>
      </c>
      <c r="H4298" s="107" t="s">
        <v>4982</v>
      </c>
      <c r="I4298" s="107" t="s">
        <v>5000</v>
      </c>
    </row>
    <row r="4299" spans="1:9" x14ac:dyDescent="0.2">
      <c r="A4299" s="107" t="s">
        <v>10492</v>
      </c>
      <c r="D4299" s="107" t="s">
        <v>5001</v>
      </c>
      <c r="E4299" s="107">
        <f t="shared" si="67"/>
        <v>30200711</v>
      </c>
      <c r="F4299" s="107" t="s">
        <v>11572</v>
      </c>
      <c r="G4299" s="107" t="s">
        <v>7533</v>
      </c>
      <c r="H4299" s="107" t="s">
        <v>4982</v>
      </c>
      <c r="I4299" s="107" t="s">
        <v>5002</v>
      </c>
    </row>
    <row r="4300" spans="1:9" x14ac:dyDescent="0.2">
      <c r="A4300" s="107" t="s">
        <v>10492</v>
      </c>
      <c r="D4300" s="107" t="s">
        <v>5003</v>
      </c>
      <c r="E4300" s="107">
        <f t="shared" si="67"/>
        <v>30200712</v>
      </c>
      <c r="F4300" s="107" t="s">
        <v>11572</v>
      </c>
      <c r="G4300" s="107" t="s">
        <v>7533</v>
      </c>
      <c r="H4300" s="107" t="s">
        <v>4982</v>
      </c>
      <c r="I4300" s="107" t="s">
        <v>5004</v>
      </c>
    </row>
    <row r="4301" spans="1:9" x14ac:dyDescent="0.2">
      <c r="A4301" s="107" t="s">
        <v>10492</v>
      </c>
      <c r="D4301" s="107" t="s">
        <v>5005</v>
      </c>
      <c r="E4301" s="107">
        <f t="shared" si="67"/>
        <v>30200713</v>
      </c>
      <c r="F4301" s="107" t="s">
        <v>11572</v>
      </c>
      <c r="G4301" s="107" t="s">
        <v>7533</v>
      </c>
      <c r="H4301" s="107" t="s">
        <v>4982</v>
      </c>
      <c r="I4301" s="107" t="s">
        <v>5006</v>
      </c>
    </row>
    <row r="4302" spans="1:9" x14ac:dyDescent="0.2">
      <c r="A4302" s="107" t="s">
        <v>10492</v>
      </c>
      <c r="D4302" s="107" t="s">
        <v>5007</v>
      </c>
      <c r="E4302" s="107">
        <f t="shared" si="67"/>
        <v>30200714</v>
      </c>
      <c r="F4302" s="107" t="s">
        <v>11572</v>
      </c>
      <c r="G4302" s="107" t="s">
        <v>7533</v>
      </c>
      <c r="H4302" s="107" t="s">
        <v>4982</v>
      </c>
      <c r="I4302" s="107" t="s">
        <v>5008</v>
      </c>
    </row>
    <row r="4303" spans="1:9" x14ac:dyDescent="0.2">
      <c r="A4303" s="107" t="s">
        <v>10492</v>
      </c>
      <c r="D4303" s="107" t="s">
        <v>5009</v>
      </c>
      <c r="E4303" s="107">
        <f t="shared" si="67"/>
        <v>30200721</v>
      </c>
      <c r="F4303" s="107" t="s">
        <v>11572</v>
      </c>
      <c r="G4303" s="107" t="s">
        <v>7533</v>
      </c>
      <c r="H4303" s="107" t="s">
        <v>4982</v>
      </c>
      <c r="I4303" s="107" t="s">
        <v>5010</v>
      </c>
    </row>
    <row r="4304" spans="1:9" x14ac:dyDescent="0.2">
      <c r="A4304" s="107" t="s">
        <v>10492</v>
      </c>
      <c r="D4304" s="107" t="s">
        <v>5011</v>
      </c>
      <c r="E4304" s="107">
        <f t="shared" si="67"/>
        <v>30200722</v>
      </c>
      <c r="F4304" s="107" t="s">
        <v>11572</v>
      </c>
      <c r="G4304" s="107" t="s">
        <v>7533</v>
      </c>
      <c r="H4304" s="107" t="s">
        <v>4982</v>
      </c>
      <c r="I4304" s="107" t="s">
        <v>5012</v>
      </c>
    </row>
    <row r="4305" spans="1:9" x14ac:dyDescent="0.2">
      <c r="A4305" s="107" t="s">
        <v>10492</v>
      </c>
      <c r="D4305" s="107" t="s">
        <v>5013</v>
      </c>
      <c r="E4305" s="107">
        <f t="shared" si="67"/>
        <v>30200723</v>
      </c>
      <c r="F4305" s="107" t="s">
        <v>11572</v>
      </c>
      <c r="G4305" s="107" t="s">
        <v>7533</v>
      </c>
      <c r="H4305" s="107" t="s">
        <v>4982</v>
      </c>
      <c r="I4305" s="107" t="s">
        <v>5014</v>
      </c>
    </row>
    <row r="4306" spans="1:9" x14ac:dyDescent="0.2">
      <c r="A4306" s="107" t="s">
        <v>10492</v>
      </c>
      <c r="D4306" s="107" t="s">
        <v>5015</v>
      </c>
      <c r="E4306" s="107">
        <f t="shared" si="67"/>
        <v>30200724</v>
      </c>
      <c r="F4306" s="107" t="s">
        <v>11572</v>
      </c>
      <c r="G4306" s="107" t="s">
        <v>7533</v>
      </c>
      <c r="H4306" s="107" t="s">
        <v>4982</v>
      </c>
      <c r="I4306" s="107" t="s">
        <v>5016</v>
      </c>
    </row>
    <row r="4307" spans="1:9" x14ac:dyDescent="0.2">
      <c r="A4307" s="107" t="s">
        <v>10492</v>
      </c>
      <c r="D4307" s="107" t="s">
        <v>5017</v>
      </c>
      <c r="E4307" s="107">
        <f t="shared" si="67"/>
        <v>30200730</v>
      </c>
      <c r="F4307" s="107" t="s">
        <v>11572</v>
      </c>
      <c r="G4307" s="107" t="s">
        <v>7533</v>
      </c>
      <c r="H4307" s="107" t="s">
        <v>4982</v>
      </c>
      <c r="I4307" s="107" t="s">
        <v>4983</v>
      </c>
    </row>
    <row r="4308" spans="1:9" x14ac:dyDescent="0.2">
      <c r="A4308" s="107" t="s">
        <v>10492</v>
      </c>
      <c r="D4308" s="107" t="s">
        <v>5018</v>
      </c>
      <c r="E4308" s="107">
        <f t="shared" si="67"/>
        <v>30200731</v>
      </c>
      <c r="F4308" s="107" t="s">
        <v>11572</v>
      </c>
      <c r="G4308" s="107" t="s">
        <v>7533</v>
      </c>
      <c r="H4308" s="107" t="s">
        <v>4982</v>
      </c>
      <c r="I4308" s="107" t="s">
        <v>5019</v>
      </c>
    </row>
    <row r="4309" spans="1:9" x14ac:dyDescent="0.2">
      <c r="A4309" s="107" t="s">
        <v>10492</v>
      </c>
      <c r="D4309" s="107" t="s">
        <v>5020</v>
      </c>
      <c r="E4309" s="107">
        <f t="shared" si="67"/>
        <v>30200732</v>
      </c>
      <c r="F4309" s="107" t="s">
        <v>11572</v>
      </c>
      <c r="G4309" s="107" t="s">
        <v>7533</v>
      </c>
      <c r="H4309" s="107" t="s">
        <v>4982</v>
      </c>
      <c r="I4309" s="107" t="s">
        <v>5021</v>
      </c>
    </row>
    <row r="4310" spans="1:9" x14ac:dyDescent="0.2">
      <c r="A4310" s="107" t="s">
        <v>10492</v>
      </c>
      <c r="D4310" s="107" t="s">
        <v>5022</v>
      </c>
      <c r="E4310" s="107">
        <f t="shared" si="67"/>
        <v>30200733</v>
      </c>
      <c r="F4310" s="107" t="s">
        <v>11572</v>
      </c>
      <c r="G4310" s="107" t="s">
        <v>7533</v>
      </c>
      <c r="H4310" s="107" t="s">
        <v>4982</v>
      </c>
      <c r="I4310" s="107" t="s">
        <v>5023</v>
      </c>
    </row>
    <row r="4311" spans="1:9" x14ac:dyDescent="0.2">
      <c r="A4311" s="107" t="s">
        <v>10492</v>
      </c>
      <c r="D4311" s="107" t="s">
        <v>5024</v>
      </c>
      <c r="E4311" s="107">
        <f t="shared" si="67"/>
        <v>30200734</v>
      </c>
      <c r="F4311" s="107" t="s">
        <v>11572</v>
      </c>
      <c r="G4311" s="107" t="s">
        <v>7533</v>
      </c>
      <c r="H4311" s="107" t="s">
        <v>4982</v>
      </c>
      <c r="I4311" s="107" t="s">
        <v>5025</v>
      </c>
    </row>
    <row r="4312" spans="1:9" x14ac:dyDescent="0.2">
      <c r="A4312" s="107" t="s">
        <v>10492</v>
      </c>
      <c r="D4312" s="107" t="s">
        <v>5026</v>
      </c>
      <c r="E4312" s="107">
        <f t="shared" si="67"/>
        <v>30200740</v>
      </c>
      <c r="F4312" s="107" t="s">
        <v>11572</v>
      </c>
      <c r="G4312" s="107" t="s">
        <v>7533</v>
      </c>
      <c r="H4312" s="107" t="s">
        <v>4982</v>
      </c>
      <c r="I4312" s="107" t="s">
        <v>5027</v>
      </c>
    </row>
    <row r="4313" spans="1:9" x14ac:dyDescent="0.2">
      <c r="A4313" s="107" t="s">
        <v>10492</v>
      </c>
      <c r="D4313" s="107" t="s">
        <v>5028</v>
      </c>
      <c r="E4313" s="107">
        <f t="shared" si="67"/>
        <v>30200741</v>
      </c>
      <c r="F4313" s="107" t="s">
        <v>11572</v>
      </c>
      <c r="G4313" s="107" t="s">
        <v>7533</v>
      </c>
      <c r="H4313" s="107" t="s">
        <v>4982</v>
      </c>
      <c r="I4313" s="107" t="s">
        <v>5029</v>
      </c>
    </row>
    <row r="4314" spans="1:9" x14ac:dyDescent="0.2">
      <c r="A4314" s="107" t="s">
        <v>10492</v>
      </c>
      <c r="D4314" s="107" t="s">
        <v>5030</v>
      </c>
      <c r="E4314" s="107">
        <f t="shared" si="67"/>
        <v>30200742</v>
      </c>
      <c r="F4314" s="107" t="s">
        <v>11572</v>
      </c>
      <c r="G4314" s="107" t="s">
        <v>7533</v>
      </c>
      <c r="H4314" s="107" t="s">
        <v>4982</v>
      </c>
      <c r="I4314" s="107" t="s">
        <v>5031</v>
      </c>
    </row>
    <row r="4315" spans="1:9" x14ac:dyDescent="0.2">
      <c r="A4315" s="107" t="s">
        <v>10492</v>
      </c>
      <c r="D4315" s="107" t="s">
        <v>5032</v>
      </c>
      <c r="E4315" s="107">
        <f t="shared" si="67"/>
        <v>30200743</v>
      </c>
      <c r="F4315" s="107" t="s">
        <v>11572</v>
      </c>
      <c r="G4315" s="107" t="s">
        <v>7533</v>
      </c>
      <c r="H4315" s="107" t="s">
        <v>4982</v>
      </c>
      <c r="I4315" s="107" t="s">
        <v>5033</v>
      </c>
    </row>
    <row r="4316" spans="1:9" x14ac:dyDescent="0.2">
      <c r="A4316" s="107" t="s">
        <v>10492</v>
      </c>
      <c r="D4316" s="107" t="s">
        <v>5034</v>
      </c>
      <c r="E4316" s="107">
        <f t="shared" si="67"/>
        <v>30200744</v>
      </c>
      <c r="F4316" s="107" t="s">
        <v>11572</v>
      </c>
      <c r="G4316" s="107" t="s">
        <v>7533</v>
      </c>
      <c r="H4316" s="107" t="s">
        <v>4982</v>
      </c>
      <c r="I4316" s="107" t="s">
        <v>5035</v>
      </c>
    </row>
    <row r="4317" spans="1:9" x14ac:dyDescent="0.2">
      <c r="A4317" s="107" t="s">
        <v>10492</v>
      </c>
      <c r="D4317" s="107" t="s">
        <v>5036</v>
      </c>
      <c r="E4317" s="107">
        <f t="shared" si="67"/>
        <v>30200745</v>
      </c>
      <c r="F4317" s="107" t="s">
        <v>11572</v>
      </c>
      <c r="G4317" s="107" t="s">
        <v>7533</v>
      </c>
      <c r="H4317" s="107" t="s">
        <v>4982</v>
      </c>
      <c r="I4317" s="107" t="s">
        <v>7828</v>
      </c>
    </row>
    <row r="4318" spans="1:9" x14ac:dyDescent="0.2">
      <c r="A4318" s="107" t="s">
        <v>10492</v>
      </c>
      <c r="D4318" s="107" t="s">
        <v>7829</v>
      </c>
      <c r="E4318" s="107">
        <f t="shared" si="67"/>
        <v>30200746</v>
      </c>
      <c r="F4318" s="107" t="s">
        <v>11572</v>
      </c>
      <c r="G4318" s="107" t="s">
        <v>7533</v>
      </c>
      <c r="H4318" s="107" t="s">
        <v>4982</v>
      </c>
      <c r="I4318" s="107" t="s">
        <v>7830</v>
      </c>
    </row>
    <row r="4319" spans="1:9" x14ac:dyDescent="0.2">
      <c r="A4319" s="107" t="s">
        <v>10492</v>
      </c>
      <c r="D4319" s="107" t="s">
        <v>7831</v>
      </c>
      <c r="E4319" s="107">
        <f t="shared" si="67"/>
        <v>30200747</v>
      </c>
      <c r="F4319" s="107" t="s">
        <v>11572</v>
      </c>
      <c r="G4319" s="107" t="s">
        <v>7533</v>
      </c>
      <c r="H4319" s="107" t="s">
        <v>4982</v>
      </c>
      <c r="I4319" s="107" t="s">
        <v>7832</v>
      </c>
    </row>
    <row r="4320" spans="1:9" x14ac:dyDescent="0.2">
      <c r="A4320" s="107" t="s">
        <v>10492</v>
      </c>
      <c r="D4320" s="107" t="s">
        <v>7833</v>
      </c>
      <c r="E4320" s="107">
        <f t="shared" si="67"/>
        <v>30200748</v>
      </c>
      <c r="F4320" s="107" t="s">
        <v>11572</v>
      </c>
      <c r="G4320" s="107" t="s">
        <v>7533</v>
      </c>
      <c r="H4320" s="107" t="s">
        <v>4982</v>
      </c>
      <c r="I4320" s="107" t="s">
        <v>7834</v>
      </c>
    </row>
    <row r="4321" spans="1:9" x14ac:dyDescent="0.2">
      <c r="A4321" s="107" t="s">
        <v>10492</v>
      </c>
      <c r="D4321" s="107" t="s">
        <v>7835</v>
      </c>
      <c r="E4321" s="107">
        <f t="shared" si="67"/>
        <v>30200751</v>
      </c>
      <c r="F4321" s="107" t="s">
        <v>11572</v>
      </c>
      <c r="G4321" s="107" t="s">
        <v>7533</v>
      </c>
      <c r="H4321" s="107" t="s">
        <v>4982</v>
      </c>
      <c r="I4321" s="107" t="s">
        <v>7836</v>
      </c>
    </row>
    <row r="4322" spans="1:9" x14ac:dyDescent="0.2">
      <c r="A4322" s="107" t="s">
        <v>10492</v>
      </c>
      <c r="D4322" s="107" t="s">
        <v>7837</v>
      </c>
      <c r="E4322" s="107">
        <f t="shared" si="67"/>
        <v>30200752</v>
      </c>
      <c r="F4322" s="107" t="s">
        <v>11572</v>
      </c>
      <c r="G4322" s="107" t="s">
        <v>7533</v>
      </c>
      <c r="H4322" s="107" t="s">
        <v>4982</v>
      </c>
      <c r="I4322" s="107" t="s">
        <v>7838</v>
      </c>
    </row>
    <row r="4323" spans="1:9" x14ac:dyDescent="0.2">
      <c r="A4323" s="107" t="s">
        <v>10492</v>
      </c>
      <c r="D4323" s="107" t="s">
        <v>7839</v>
      </c>
      <c r="E4323" s="107">
        <f t="shared" si="67"/>
        <v>30200753</v>
      </c>
      <c r="F4323" s="107" t="s">
        <v>11572</v>
      </c>
      <c r="G4323" s="107" t="s">
        <v>7533</v>
      </c>
      <c r="H4323" s="107" t="s">
        <v>4982</v>
      </c>
      <c r="I4323" s="107" t="s">
        <v>7840</v>
      </c>
    </row>
    <row r="4324" spans="1:9" x14ac:dyDescent="0.2">
      <c r="A4324" s="107" t="s">
        <v>10492</v>
      </c>
      <c r="D4324" s="107" t="s">
        <v>7841</v>
      </c>
      <c r="E4324" s="107">
        <f t="shared" si="67"/>
        <v>30200754</v>
      </c>
      <c r="F4324" s="107" t="s">
        <v>11572</v>
      </c>
      <c r="G4324" s="107" t="s">
        <v>7533</v>
      </c>
      <c r="H4324" s="107" t="s">
        <v>4982</v>
      </c>
      <c r="I4324" s="107" t="s">
        <v>7842</v>
      </c>
    </row>
    <row r="4325" spans="1:9" x14ac:dyDescent="0.2">
      <c r="A4325" s="107" t="s">
        <v>10492</v>
      </c>
      <c r="D4325" s="107" t="s">
        <v>7843</v>
      </c>
      <c r="E4325" s="107">
        <f t="shared" si="67"/>
        <v>30200755</v>
      </c>
      <c r="F4325" s="107" t="s">
        <v>11572</v>
      </c>
      <c r="G4325" s="107" t="s">
        <v>7533</v>
      </c>
      <c r="H4325" s="107" t="s">
        <v>4982</v>
      </c>
      <c r="I4325" s="107" t="s">
        <v>7844</v>
      </c>
    </row>
    <row r="4326" spans="1:9" x14ac:dyDescent="0.2">
      <c r="A4326" s="107" t="s">
        <v>10492</v>
      </c>
      <c r="D4326" s="107" t="s">
        <v>7845</v>
      </c>
      <c r="E4326" s="107">
        <f t="shared" si="67"/>
        <v>30200756</v>
      </c>
      <c r="F4326" s="107" t="s">
        <v>11572</v>
      </c>
      <c r="G4326" s="107" t="s">
        <v>7533</v>
      </c>
      <c r="H4326" s="107" t="s">
        <v>4982</v>
      </c>
      <c r="I4326" s="107" t="s">
        <v>7846</v>
      </c>
    </row>
    <row r="4327" spans="1:9" x14ac:dyDescent="0.2">
      <c r="A4327" s="107" t="s">
        <v>10492</v>
      </c>
      <c r="D4327" s="107" t="s">
        <v>7847</v>
      </c>
      <c r="E4327" s="107">
        <f t="shared" si="67"/>
        <v>30200757</v>
      </c>
      <c r="F4327" s="107" t="s">
        <v>11572</v>
      </c>
      <c r="G4327" s="107" t="s">
        <v>7533</v>
      </c>
      <c r="H4327" s="107" t="s">
        <v>4982</v>
      </c>
      <c r="I4327" s="107" t="s">
        <v>10825</v>
      </c>
    </row>
    <row r="4328" spans="1:9" x14ac:dyDescent="0.2">
      <c r="A4328" s="107" t="s">
        <v>10492</v>
      </c>
      <c r="D4328" s="107" t="s">
        <v>10826</v>
      </c>
      <c r="E4328" s="107">
        <f t="shared" si="67"/>
        <v>30200758</v>
      </c>
      <c r="F4328" s="107" t="s">
        <v>11572</v>
      </c>
      <c r="G4328" s="107" t="s">
        <v>7533</v>
      </c>
      <c r="H4328" s="107" t="s">
        <v>4982</v>
      </c>
      <c r="I4328" s="107" t="s">
        <v>10827</v>
      </c>
    </row>
    <row r="4329" spans="1:9" x14ac:dyDescent="0.2">
      <c r="A4329" s="107" t="s">
        <v>10492</v>
      </c>
      <c r="D4329" s="107" t="s">
        <v>10828</v>
      </c>
      <c r="E4329" s="107">
        <f t="shared" si="67"/>
        <v>30200759</v>
      </c>
      <c r="F4329" s="107" t="s">
        <v>11572</v>
      </c>
      <c r="G4329" s="107" t="s">
        <v>7533</v>
      </c>
      <c r="H4329" s="107" t="s">
        <v>4982</v>
      </c>
      <c r="I4329" s="107" t="s">
        <v>10829</v>
      </c>
    </row>
    <row r="4330" spans="1:9" x14ac:dyDescent="0.2">
      <c r="A4330" s="107" t="s">
        <v>10492</v>
      </c>
      <c r="D4330" s="107" t="s">
        <v>10830</v>
      </c>
      <c r="E4330" s="107">
        <f t="shared" si="67"/>
        <v>30200760</v>
      </c>
      <c r="F4330" s="107" t="s">
        <v>11572</v>
      </c>
      <c r="G4330" s="107" t="s">
        <v>7533</v>
      </c>
      <c r="H4330" s="107" t="s">
        <v>4982</v>
      </c>
      <c r="I4330" s="107" t="s">
        <v>10831</v>
      </c>
    </row>
    <row r="4331" spans="1:9" x14ac:dyDescent="0.2">
      <c r="A4331" s="107" t="s">
        <v>10492</v>
      </c>
      <c r="D4331" s="107" t="s">
        <v>10832</v>
      </c>
      <c r="E4331" s="107">
        <f t="shared" si="67"/>
        <v>30200761</v>
      </c>
      <c r="F4331" s="107" t="s">
        <v>11572</v>
      </c>
      <c r="G4331" s="107" t="s">
        <v>7533</v>
      </c>
      <c r="H4331" s="107" t="s">
        <v>4982</v>
      </c>
      <c r="I4331" s="107" t="s">
        <v>10833</v>
      </c>
    </row>
    <row r="4332" spans="1:9" x14ac:dyDescent="0.2">
      <c r="A4332" s="107" t="s">
        <v>10492</v>
      </c>
      <c r="D4332" s="107" t="s">
        <v>10834</v>
      </c>
      <c r="E4332" s="107">
        <f t="shared" si="67"/>
        <v>30200762</v>
      </c>
      <c r="F4332" s="107" t="s">
        <v>11572</v>
      </c>
      <c r="G4332" s="107" t="s">
        <v>7533</v>
      </c>
      <c r="H4332" s="107" t="s">
        <v>4982</v>
      </c>
      <c r="I4332" s="107" t="s">
        <v>10835</v>
      </c>
    </row>
    <row r="4333" spans="1:9" x14ac:dyDescent="0.2">
      <c r="A4333" s="107" t="s">
        <v>10492</v>
      </c>
      <c r="D4333" s="107" t="s">
        <v>10836</v>
      </c>
      <c r="E4333" s="107">
        <f t="shared" si="67"/>
        <v>30200763</v>
      </c>
      <c r="F4333" s="107" t="s">
        <v>11572</v>
      </c>
      <c r="G4333" s="107" t="s">
        <v>7533</v>
      </c>
      <c r="H4333" s="107" t="s">
        <v>4982</v>
      </c>
      <c r="I4333" s="107" t="s">
        <v>10837</v>
      </c>
    </row>
    <row r="4334" spans="1:9" x14ac:dyDescent="0.2">
      <c r="A4334" s="107" t="s">
        <v>10492</v>
      </c>
      <c r="D4334" s="107" t="s">
        <v>10838</v>
      </c>
      <c r="E4334" s="107">
        <f t="shared" si="67"/>
        <v>30200764</v>
      </c>
      <c r="F4334" s="107" t="s">
        <v>11572</v>
      </c>
      <c r="G4334" s="107" t="s">
        <v>7533</v>
      </c>
      <c r="H4334" s="107" t="s">
        <v>4982</v>
      </c>
      <c r="I4334" s="107" t="s">
        <v>10839</v>
      </c>
    </row>
    <row r="4335" spans="1:9" x14ac:dyDescent="0.2">
      <c r="A4335" s="107" t="s">
        <v>10492</v>
      </c>
      <c r="D4335" s="107" t="s">
        <v>10840</v>
      </c>
      <c r="E4335" s="107">
        <f t="shared" si="67"/>
        <v>30200765</v>
      </c>
      <c r="F4335" s="107" t="s">
        <v>11572</v>
      </c>
      <c r="G4335" s="107" t="s">
        <v>7533</v>
      </c>
      <c r="H4335" s="107" t="s">
        <v>4982</v>
      </c>
      <c r="I4335" s="107" t="s">
        <v>10841</v>
      </c>
    </row>
    <row r="4336" spans="1:9" x14ac:dyDescent="0.2">
      <c r="A4336" s="107" t="s">
        <v>10492</v>
      </c>
      <c r="D4336" s="107" t="s">
        <v>10842</v>
      </c>
      <c r="E4336" s="107">
        <f t="shared" si="67"/>
        <v>30200766</v>
      </c>
      <c r="F4336" s="107" t="s">
        <v>11572</v>
      </c>
      <c r="G4336" s="107" t="s">
        <v>7533</v>
      </c>
      <c r="H4336" s="107" t="s">
        <v>4982</v>
      </c>
      <c r="I4336" s="107" t="s">
        <v>10843</v>
      </c>
    </row>
    <row r="4337" spans="1:9" x14ac:dyDescent="0.2">
      <c r="A4337" s="107" t="s">
        <v>10492</v>
      </c>
      <c r="D4337" s="107" t="s">
        <v>10844</v>
      </c>
      <c r="E4337" s="107">
        <f t="shared" si="67"/>
        <v>30200767</v>
      </c>
      <c r="F4337" s="107" t="s">
        <v>11572</v>
      </c>
      <c r="G4337" s="107" t="s">
        <v>7533</v>
      </c>
      <c r="H4337" s="107" t="s">
        <v>4982</v>
      </c>
      <c r="I4337" s="107" t="s">
        <v>10845</v>
      </c>
    </row>
    <row r="4338" spans="1:9" x14ac:dyDescent="0.2">
      <c r="A4338" s="107" t="s">
        <v>10492</v>
      </c>
      <c r="D4338" s="107" t="s">
        <v>10846</v>
      </c>
      <c r="E4338" s="107">
        <f t="shared" si="67"/>
        <v>30200768</v>
      </c>
      <c r="F4338" s="107" t="s">
        <v>11572</v>
      </c>
      <c r="G4338" s="107" t="s">
        <v>7533</v>
      </c>
      <c r="H4338" s="107" t="s">
        <v>4982</v>
      </c>
      <c r="I4338" s="107" t="s">
        <v>10847</v>
      </c>
    </row>
    <row r="4339" spans="1:9" x14ac:dyDescent="0.2">
      <c r="A4339" s="107" t="s">
        <v>10492</v>
      </c>
      <c r="D4339" s="107" t="s">
        <v>10848</v>
      </c>
      <c r="E4339" s="107">
        <f t="shared" si="67"/>
        <v>30200769</v>
      </c>
      <c r="F4339" s="107" t="s">
        <v>11572</v>
      </c>
      <c r="G4339" s="107" t="s">
        <v>7533</v>
      </c>
      <c r="H4339" s="107" t="s">
        <v>4982</v>
      </c>
      <c r="I4339" s="107" t="s">
        <v>10849</v>
      </c>
    </row>
    <row r="4340" spans="1:9" x14ac:dyDescent="0.2">
      <c r="A4340" s="107" t="s">
        <v>10492</v>
      </c>
      <c r="D4340" s="107" t="s">
        <v>10850</v>
      </c>
      <c r="E4340" s="107">
        <f t="shared" si="67"/>
        <v>30200770</v>
      </c>
      <c r="F4340" s="107" t="s">
        <v>11572</v>
      </c>
      <c r="G4340" s="107" t="s">
        <v>7533</v>
      </c>
      <c r="H4340" s="107" t="s">
        <v>4982</v>
      </c>
      <c r="I4340" s="107" t="s">
        <v>10851</v>
      </c>
    </row>
    <row r="4341" spans="1:9" x14ac:dyDescent="0.2">
      <c r="A4341" s="107" t="s">
        <v>10492</v>
      </c>
      <c r="D4341" s="107" t="s">
        <v>10852</v>
      </c>
      <c r="E4341" s="107">
        <f t="shared" si="67"/>
        <v>30200771</v>
      </c>
      <c r="F4341" s="107" t="s">
        <v>11572</v>
      </c>
      <c r="G4341" s="107" t="s">
        <v>7533</v>
      </c>
      <c r="H4341" s="107" t="s">
        <v>4982</v>
      </c>
      <c r="I4341" s="107" t="s">
        <v>10853</v>
      </c>
    </row>
    <row r="4342" spans="1:9" x14ac:dyDescent="0.2">
      <c r="A4342" s="107" t="s">
        <v>10492</v>
      </c>
      <c r="D4342" s="107" t="s">
        <v>10854</v>
      </c>
      <c r="E4342" s="107">
        <f t="shared" si="67"/>
        <v>30200772</v>
      </c>
      <c r="F4342" s="107" t="s">
        <v>11572</v>
      </c>
      <c r="G4342" s="107" t="s">
        <v>7533</v>
      </c>
      <c r="H4342" s="107" t="s">
        <v>4982</v>
      </c>
      <c r="I4342" s="107" t="s">
        <v>10855</v>
      </c>
    </row>
    <row r="4343" spans="1:9" x14ac:dyDescent="0.2">
      <c r="A4343" s="107" t="s">
        <v>10492</v>
      </c>
      <c r="D4343" s="107" t="s">
        <v>10856</v>
      </c>
      <c r="E4343" s="107">
        <f t="shared" si="67"/>
        <v>30200773</v>
      </c>
      <c r="F4343" s="107" t="s">
        <v>11572</v>
      </c>
      <c r="G4343" s="107" t="s">
        <v>7533</v>
      </c>
      <c r="H4343" s="107" t="s">
        <v>4982</v>
      </c>
      <c r="I4343" s="107" t="s">
        <v>10857</v>
      </c>
    </row>
    <row r="4344" spans="1:9" x14ac:dyDescent="0.2">
      <c r="A4344" s="107" t="s">
        <v>10492</v>
      </c>
      <c r="D4344" s="107" t="s">
        <v>10858</v>
      </c>
      <c r="E4344" s="107">
        <f t="shared" si="67"/>
        <v>30200774</v>
      </c>
      <c r="F4344" s="107" t="s">
        <v>11572</v>
      </c>
      <c r="G4344" s="107" t="s">
        <v>7533</v>
      </c>
      <c r="H4344" s="107" t="s">
        <v>4982</v>
      </c>
      <c r="I4344" s="107" t="s">
        <v>10859</v>
      </c>
    </row>
    <row r="4345" spans="1:9" x14ac:dyDescent="0.2">
      <c r="A4345" s="107" t="s">
        <v>10492</v>
      </c>
      <c r="D4345" s="107" t="s">
        <v>10860</v>
      </c>
      <c r="E4345" s="107">
        <f t="shared" si="67"/>
        <v>30200775</v>
      </c>
      <c r="F4345" s="107" t="s">
        <v>11572</v>
      </c>
      <c r="G4345" s="107" t="s">
        <v>7533</v>
      </c>
      <c r="H4345" s="107" t="s">
        <v>4982</v>
      </c>
      <c r="I4345" s="107" t="s">
        <v>10861</v>
      </c>
    </row>
    <row r="4346" spans="1:9" x14ac:dyDescent="0.2">
      <c r="A4346" s="107" t="s">
        <v>10492</v>
      </c>
      <c r="D4346" s="107" t="s">
        <v>10862</v>
      </c>
      <c r="E4346" s="107">
        <f t="shared" si="67"/>
        <v>30200776</v>
      </c>
      <c r="F4346" s="107" t="s">
        <v>11572</v>
      </c>
      <c r="G4346" s="107" t="s">
        <v>7533</v>
      </c>
      <c r="H4346" s="107" t="s">
        <v>4982</v>
      </c>
      <c r="I4346" s="107" t="s">
        <v>10863</v>
      </c>
    </row>
    <row r="4347" spans="1:9" x14ac:dyDescent="0.2">
      <c r="A4347" s="107" t="s">
        <v>10492</v>
      </c>
      <c r="D4347" s="107" t="s">
        <v>10864</v>
      </c>
      <c r="E4347" s="107">
        <f t="shared" si="67"/>
        <v>30200777</v>
      </c>
      <c r="F4347" s="107" t="s">
        <v>11572</v>
      </c>
      <c r="G4347" s="107" t="s">
        <v>7533</v>
      </c>
      <c r="H4347" s="107" t="s">
        <v>4982</v>
      </c>
      <c r="I4347" s="107" t="s">
        <v>10865</v>
      </c>
    </row>
    <row r="4348" spans="1:9" x14ac:dyDescent="0.2">
      <c r="A4348" s="107" t="s">
        <v>10492</v>
      </c>
      <c r="D4348" s="107" t="s">
        <v>10866</v>
      </c>
      <c r="E4348" s="107">
        <f t="shared" si="67"/>
        <v>30200778</v>
      </c>
      <c r="F4348" s="107" t="s">
        <v>11572</v>
      </c>
      <c r="G4348" s="107" t="s">
        <v>7533</v>
      </c>
      <c r="H4348" s="107" t="s">
        <v>4982</v>
      </c>
      <c r="I4348" s="107" t="s">
        <v>10859</v>
      </c>
    </row>
    <row r="4349" spans="1:9" x14ac:dyDescent="0.2">
      <c r="A4349" s="107" t="s">
        <v>10492</v>
      </c>
      <c r="D4349" s="107" t="s">
        <v>10867</v>
      </c>
      <c r="E4349" s="107">
        <f t="shared" si="67"/>
        <v>30200781</v>
      </c>
      <c r="F4349" s="107" t="s">
        <v>11572</v>
      </c>
      <c r="G4349" s="107" t="s">
        <v>7533</v>
      </c>
      <c r="H4349" s="107" t="s">
        <v>4982</v>
      </c>
      <c r="I4349" s="107" t="s">
        <v>10868</v>
      </c>
    </row>
    <row r="4350" spans="1:9" x14ac:dyDescent="0.2">
      <c r="A4350" s="107" t="s">
        <v>10492</v>
      </c>
      <c r="D4350" s="107" t="s">
        <v>10869</v>
      </c>
      <c r="E4350" s="107">
        <f t="shared" si="67"/>
        <v>30200782</v>
      </c>
      <c r="F4350" s="107" t="s">
        <v>11572</v>
      </c>
      <c r="G4350" s="107" t="s">
        <v>7533</v>
      </c>
      <c r="H4350" s="107" t="s">
        <v>4982</v>
      </c>
      <c r="I4350" s="107" t="s">
        <v>10870</v>
      </c>
    </row>
    <row r="4351" spans="1:9" x14ac:dyDescent="0.2">
      <c r="A4351" s="107" t="s">
        <v>10492</v>
      </c>
      <c r="D4351" s="107" t="s">
        <v>10871</v>
      </c>
      <c r="E4351" s="107">
        <f t="shared" si="67"/>
        <v>30200783</v>
      </c>
      <c r="F4351" s="107" t="s">
        <v>11572</v>
      </c>
      <c r="G4351" s="107" t="s">
        <v>7533</v>
      </c>
      <c r="H4351" s="107" t="s">
        <v>4982</v>
      </c>
      <c r="I4351" s="107" t="s">
        <v>10872</v>
      </c>
    </row>
    <row r="4352" spans="1:9" x14ac:dyDescent="0.2">
      <c r="A4352" s="107" t="s">
        <v>10492</v>
      </c>
      <c r="D4352" s="107" t="s">
        <v>10873</v>
      </c>
      <c r="E4352" s="107">
        <f t="shared" si="67"/>
        <v>30200784</v>
      </c>
      <c r="F4352" s="107" t="s">
        <v>11572</v>
      </c>
      <c r="G4352" s="107" t="s">
        <v>7533</v>
      </c>
      <c r="H4352" s="107" t="s">
        <v>4982</v>
      </c>
      <c r="I4352" s="107" t="s">
        <v>10874</v>
      </c>
    </row>
    <row r="4353" spans="1:9" x14ac:dyDescent="0.2">
      <c r="A4353" s="107" t="s">
        <v>10492</v>
      </c>
      <c r="D4353" s="107" t="s">
        <v>10875</v>
      </c>
      <c r="E4353" s="107">
        <f t="shared" si="67"/>
        <v>30200785</v>
      </c>
      <c r="F4353" s="107" t="s">
        <v>11572</v>
      </c>
      <c r="G4353" s="107" t="s">
        <v>7533</v>
      </c>
      <c r="H4353" s="107" t="s">
        <v>4982</v>
      </c>
      <c r="I4353" s="107" t="s">
        <v>10876</v>
      </c>
    </row>
    <row r="4354" spans="1:9" x14ac:dyDescent="0.2">
      <c r="A4354" s="107" t="s">
        <v>10492</v>
      </c>
      <c r="D4354" s="107" t="s">
        <v>10877</v>
      </c>
      <c r="E4354" s="107">
        <f t="shared" ref="E4354:E4417" si="68">VALUE(D4354)</f>
        <v>30200786</v>
      </c>
      <c r="F4354" s="107" t="s">
        <v>11572</v>
      </c>
      <c r="G4354" s="107" t="s">
        <v>7533</v>
      </c>
      <c r="H4354" s="107" t="s">
        <v>4982</v>
      </c>
      <c r="I4354" s="107" t="s">
        <v>10878</v>
      </c>
    </row>
    <row r="4355" spans="1:9" x14ac:dyDescent="0.2">
      <c r="A4355" s="107" t="s">
        <v>10492</v>
      </c>
      <c r="D4355" s="107" t="s">
        <v>10879</v>
      </c>
      <c r="E4355" s="107">
        <f t="shared" si="68"/>
        <v>30200787</v>
      </c>
      <c r="F4355" s="107" t="s">
        <v>11572</v>
      </c>
      <c r="G4355" s="107" t="s">
        <v>7533</v>
      </c>
      <c r="H4355" s="107" t="s">
        <v>4982</v>
      </c>
      <c r="I4355" s="107" t="s">
        <v>10880</v>
      </c>
    </row>
    <row r="4356" spans="1:9" x14ac:dyDescent="0.2">
      <c r="A4356" s="107" t="s">
        <v>10492</v>
      </c>
      <c r="D4356" s="107" t="s">
        <v>10881</v>
      </c>
      <c r="E4356" s="107">
        <f t="shared" si="68"/>
        <v>30200788</v>
      </c>
      <c r="F4356" s="107" t="s">
        <v>11572</v>
      </c>
      <c r="G4356" s="107" t="s">
        <v>7533</v>
      </c>
      <c r="H4356" s="107" t="s">
        <v>4982</v>
      </c>
      <c r="I4356" s="107" t="s">
        <v>10882</v>
      </c>
    </row>
    <row r="4357" spans="1:9" x14ac:dyDescent="0.2">
      <c r="A4357" s="107" t="s">
        <v>10492</v>
      </c>
      <c r="D4357" s="107" t="s">
        <v>10883</v>
      </c>
      <c r="E4357" s="107">
        <f t="shared" si="68"/>
        <v>30200789</v>
      </c>
      <c r="F4357" s="107" t="s">
        <v>11572</v>
      </c>
      <c r="G4357" s="107" t="s">
        <v>7533</v>
      </c>
      <c r="H4357" s="107" t="s">
        <v>4982</v>
      </c>
      <c r="I4357" s="107" t="s">
        <v>13791</v>
      </c>
    </row>
    <row r="4358" spans="1:9" x14ac:dyDescent="0.2">
      <c r="A4358" s="107" t="s">
        <v>10492</v>
      </c>
      <c r="D4358" s="107" t="s">
        <v>13792</v>
      </c>
      <c r="E4358" s="107">
        <f t="shared" si="68"/>
        <v>30200790</v>
      </c>
      <c r="F4358" s="107" t="s">
        <v>11572</v>
      </c>
      <c r="G4358" s="107" t="s">
        <v>7533</v>
      </c>
      <c r="H4358" s="107" t="s">
        <v>4982</v>
      </c>
      <c r="I4358" s="107" t="s">
        <v>13793</v>
      </c>
    </row>
    <row r="4359" spans="1:9" x14ac:dyDescent="0.2">
      <c r="A4359" s="107" t="s">
        <v>10492</v>
      </c>
      <c r="D4359" s="107" t="s">
        <v>13794</v>
      </c>
      <c r="E4359" s="107">
        <f t="shared" si="68"/>
        <v>30200791</v>
      </c>
      <c r="F4359" s="107" t="s">
        <v>11572</v>
      </c>
      <c r="G4359" s="107" t="s">
        <v>7533</v>
      </c>
      <c r="H4359" s="107" t="s">
        <v>4982</v>
      </c>
      <c r="I4359" s="107" t="s">
        <v>13795</v>
      </c>
    </row>
    <row r="4360" spans="1:9" x14ac:dyDescent="0.2">
      <c r="A4360" s="107" t="s">
        <v>10492</v>
      </c>
      <c r="D4360" s="107" t="s">
        <v>13796</v>
      </c>
      <c r="E4360" s="107">
        <f t="shared" si="68"/>
        <v>30200792</v>
      </c>
      <c r="F4360" s="107" t="s">
        <v>11572</v>
      </c>
      <c r="G4360" s="107" t="s">
        <v>7533</v>
      </c>
      <c r="H4360" s="107" t="s">
        <v>4982</v>
      </c>
      <c r="I4360" s="107" t="s">
        <v>13797</v>
      </c>
    </row>
    <row r="4361" spans="1:9" x14ac:dyDescent="0.2">
      <c r="A4361" s="107" t="s">
        <v>10492</v>
      </c>
      <c r="D4361" s="107" t="s">
        <v>13798</v>
      </c>
      <c r="E4361" s="107">
        <f t="shared" si="68"/>
        <v>30200793</v>
      </c>
      <c r="F4361" s="107" t="s">
        <v>11572</v>
      </c>
      <c r="G4361" s="107" t="s">
        <v>7533</v>
      </c>
      <c r="H4361" s="107" t="s">
        <v>4982</v>
      </c>
      <c r="I4361" s="107" t="s">
        <v>13799</v>
      </c>
    </row>
    <row r="4362" spans="1:9" x14ac:dyDescent="0.2">
      <c r="A4362" s="107" t="s">
        <v>10492</v>
      </c>
      <c r="D4362" s="107" t="s">
        <v>13800</v>
      </c>
      <c r="E4362" s="107">
        <f t="shared" si="68"/>
        <v>30200799</v>
      </c>
      <c r="F4362" s="107" t="s">
        <v>11572</v>
      </c>
      <c r="G4362" s="107" t="s">
        <v>7533</v>
      </c>
      <c r="H4362" s="107" t="s">
        <v>4982</v>
      </c>
      <c r="I4362" s="107" t="s">
        <v>13801</v>
      </c>
    </row>
    <row r="4363" spans="1:9" x14ac:dyDescent="0.2">
      <c r="A4363" s="107" t="s">
        <v>10492</v>
      </c>
      <c r="D4363" s="107" t="s">
        <v>13802</v>
      </c>
      <c r="E4363" s="107">
        <f t="shared" si="68"/>
        <v>30200801</v>
      </c>
      <c r="F4363" s="107" t="s">
        <v>11572</v>
      </c>
      <c r="G4363" s="107" t="s">
        <v>7533</v>
      </c>
      <c r="H4363" s="107" t="s">
        <v>13803</v>
      </c>
      <c r="I4363" s="107" t="s">
        <v>4983</v>
      </c>
    </row>
    <row r="4364" spans="1:9" x14ac:dyDescent="0.2">
      <c r="A4364" s="107" t="s">
        <v>10492</v>
      </c>
      <c r="D4364" s="107" t="s">
        <v>13804</v>
      </c>
      <c r="E4364" s="107">
        <f t="shared" si="68"/>
        <v>30200802</v>
      </c>
      <c r="F4364" s="107" t="s">
        <v>11572</v>
      </c>
      <c r="G4364" s="107" t="s">
        <v>7533</v>
      </c>
      <c r="H4364" s="107" t="s">
        <v>13803</v>
      </c>
      <c r="I4364" s="107" t="s">
        <v>13805</v>
      </c>
    </row>
    <row r="4365" spans="1:9" x14ac:dyDescent="0.2">
      <c r="A4365" s="107" t="s">
        <v>10492</v>
      </c>
      <c r="D4365" s="107" t="s">
        <v>13806</v>
      </c>
      <c r="E4365" s="107">
        <f t="shared" si="68"/>
        <v>30200803</v>
      </c>
      <c r="F4365" s="107" t="s">
        <v>11572</v>
      </c>
      <c r="G4365" s="107" t="s">
        <v>7533</v>
      </c>
      <c r="H4365" s="107" t="s">
        <v>13803</v>
      </c>
      <c r="I4365" s="107" t="s">
        <v>13807</v>
      </c>
    </row>
    <row r="4366" spans="1:9" x14ac:dyDescent="0.2">
      <c r="A4366" s="107" t="s">
        <v>10492</v>
      </c>
      <c r="D4366" s="107" t="s">
        <v>13808</v>
      </c>
      <c r="E4366" s="107">
        <f t="shared" si="68"/>
        <v>30200804</v>
      </c>
      <c r="F4366" s="107" t="s">
        <v>11572</v>
      </c>
      <c r="G4366" s="107" t="s">
        <v>7533</v>
      </c>
      <c r="H4366" s="107" t="s">
        <v>13803</v>
      </c>
      <c r="I4366" s="107" t="s">
        <v>13809</v>
      </c>
    </row>
    <row r="4367" spans="1:9" x14ac:dyDescent="0.2">
      <c r="A4367" s="107" t="s">
        <v>10492</v>
      </c>
      <c r="D4367" s="107" t="s">
        <v>13810</v>
      </c>
      <c r="E4367" s="107">
        <f t="shared" si="68"/>
        <v>30200805</v>
      </c>
      <c r="F4367" s="107" t="s">
        <v>11572</v>
      </c>
      <c r="G4367" s="107" t="s">
        <v>7533</v>
      </c>
      <c r="H4367" s="107" t="s">
        <v>13803</v>
      </c>
      <c r="I4367" s="107" t="s">
        <v>13811</v>
      </c>
    </row>
    <row r="4368" spans="1:9" x14ac:dyDescent="0.2">
      <c r="A4368" s="107" t="s">
        <v>10492</v>
      </c>
      <c r="D4368" s="107" t="s">
        <v>13812</v>
      </c>
      <c r="E4368" s="107">
        <f t="shared" si="68"/>
        <v>30200806</v>
      </c>
      <c r="F4368" s="107" t="s">
        <v>11572</v>
      </c>
      <c r="G4368" s="107" t="s">
        <v>7533</v>
      </c>
      <c r="H4368" s="107" t="s">
        <v>13803</v>
      </c>
      <c r="I4368" s="107" t="s">
        <v>13813</v>
      </c>
    </row>
    <row r="4369" spans="1:9" x14ac:dyDescent="0.2">
      <c r="A4369" s="107" t="s">
        <v>10492</v>
      </c>
      <c r="D4369" s="107" t="s">
        <v>13814</v>
      </c>
      <c r="E4369" s="107">
        <f t="shared" si="68"/>
        <v>30200807</v>
      </c>
      <c r="F4369" s="107" t="s">
        <v>11572</v>
      </c>
      <c r="G4369" s="107" t="s">
        <v>7533</v>
      </c>
      <c r="H4369" s="107" t="s">
        <v>13803</v>
      </c>
      <c r="I4369" s="107" t="s">
        <v>13815</v>
      </c>
    </row>
    <row r="4370" spans="1:9" x14ac:dyDescent="0.2">
      <c r="A4370" s="107" t="s">
        <v>10492</v>
      </c>
      <c r="D4370" s="107" t="s">
        <v>13816</v>
      </c>
      <c r="E4370" s="107">
        <f t="shared" si="68"/>
        <v>30200808</v>
      </c>
      <c r="F4370" s="107" t="s">
        <v>11572</v>
      </c>
      <c r="G4370" s="107" t="s">
        <v>7533</v>
      </c>
      <c r="H4370" s="107" t="s">
        <v>13803</v>
      </c>
      <c r="I4370" s="107" t="s">
        <v>13817</v>
      </c>
    </row>
    <row r="4371" spans="1:9" x14ac:dyDescent="0.2">
      <c r="A4371" s="107" t="s">
        <v>10492</v>
      </c>
      <c r="D4371" s="107" t="s">
        <v>13818</v>
      </c>
      <c r="E4371" s="107">
        <f t="shared" si="68"/>
        <v>30200809</v>
      </c>
      <c r="F4371" s="107" t="s">
        <v>11572</v>
      </c>
      <c r="G4371" s="107" t="s">
        <v>7533</v>
      </c>
      <c r="H4371" s="107" t="s">
        <v>13803</v>
      </c>
      <c r="I4371" s="107" t="s">
        <v>13819</v>
      </c>
    </row>
    <row r="4372" spans="1:9" x14ac:dyDescent="0.2">
      <c r="A4372" s="107" t="s">
        <v>10492</v>
      </c>
      <c r="D4372" s="107" t="s">
        <v>13820</v>
      </c>
      <c r="E4372" s="107">
        <f t="shared" si="68"/>
        <v>30200810</v>
      </c>
      <c r="F4372" s="107" t="s">
        <v>11572</v>
      </c>
      <c r="G4372" s="107" t="s">
        <v>7533</v>
      </c>
      <c r="H4372" s="107" t="s">
        <v>13803</v>
      </c>
      <c r="I4372" s="107" t="s">
        <v>11493</v>
      </c>
    </row>
    <row r="4373" spans="1:9" x14ac:dyDescent="0.2">
      <c r="A4373" s="107" t="s">
        <v>10492</v>
      </c>
      <c r="D4373" s="107" t="s">
        <v>13821</v>
      </c>
      <c r="E4373" s="107">
        <f t="shared" si="68"/>
        <v>30200811</v>
      </c>
      <c r="F4373" s="107" t="s">
        <v>11572</v>
      </c>
      <c r="G4373" s="107" t="s">
        <v>7533</v>
      </c>
      <c r="H4373" s="107" t="s">
        <v>13803</v>
      </c>
      <c r="I4373" s="107" t="s">
        <v>13822</v>
      </c>
    </row>
    <row r="4374" spans="1:9" x14ac:dyDescent="0.2">
      <c r="A4374" s="107" t="s">
        <v>10492</v>
      </c>
      <c r="D4374" s="107" t="s">
        <v>13823</v>
      </c>
      <c r="E4374" s="107">
        <f t="shared" si="68"/>
        <v>30200812</v>
      </c>
      <c r="F4374" s="107" t="s">
        <v>11572</v>
      </c>
      <c r="G4374" s="107" t="s">
        <v>7533</v>
      </c>
      <c r="H4374" s="107" t="s">
        <v>13803</v>
      </c>
      <c r="I4374" s="107" t="s">
        <v>13824</v>
      </c>
    </row>
    <row r="4375" spans="1:9" x14ac:dyDescent="0.2">
      <c r="A4375" s="107" t="s">
        <v>10492</v>
      </c>
      <c r="D4375" s="107" t="s">
        <v>13825</v>
      </c>
      <c r="E4375" s="107">
        <f t="shared" si="68"/>
        <v>30200813</v>
      </c>
      <c r="F4375" s="107" t="s">
        <v>11572</v>
      </c>
      <c r="G4375" s="107" t="s">
        <v>7533</v>
      </c>
      <c r="H4375" s="107" t="s">
        <v>13803</v>
      </c>
      <c r="I4375" s="107" t="s">
        <v>13826</v>
      </c>
    </row>
    <row r="4376" spans="1:9" x14ac:dyDescent="0.2">
      <c r="A4376" s="107" t="s">
        <v>10492</v>
      </c>
      <c r="D4376" s="107" t="s">
        <v>13827</v>
      </c>
      <c r="E4376" s="107">
        <f t="shared" si="68"/>
        <v>30200814</v>
      </c>
      <c r="F4376" s="107" t="s">
        <v>11572</v>
      </c>
      <c r="G4376" s="107" t="s">
        <v>7533</v>
      </c>
      <c r="H4376" s="107" t="s">
        <v>13803</v>
      </c>
      <c r="I4376" s="107" t="s">
        <v>11495</v>
      </c>
    </row>
    <row r="4377" spans="1:9" x14ac:dyDescent="0.2">
      <c r="A4377" s="107" t="s">
        <v>10492</v>
      </c>
      <c r="D4377" s="107" t="s">
        <v>13828</v>
      </c>
      <c r="E4377" s="107">
        <f t="shared" si="68"/>
        <v>30200815</v>
      </c>
      <c r="F4377" s="107" t="s">
        <v>11572</v>
      </c>
      <c r="G4377" s="107" t="s">
        <v>7533</v>
      </c>
      <c r="H4377" s="107" t="s">
        <v>13803</v>
      </c>
      <c r="I4377" s="107" t="s">
        <v>13811</v>
      </c>
    </row>
    <row r="4378" spans="1:9" x14ac:dyDescent="0.2">
      <c r="A4378" s="107" t="s">
        <v>10492</v>
      </c>
      <c r="D4378" s="107" t="s">
        <v>13829</v>
      </c>
      <c r="E4378" s="107">
        <f t="shared" si="68"/>
        <v>30200816</v>
      </c>
      <c r="F4378" s="107" t="s">
        <v>11572</v>
      </c>
      <c r="G4378" s="107" t="s">
        <v>7533</v>
      </c>
      <c r="H4378" s="107" t="s">
        <v>13803</v>
      </c>
      <c r="I4378" s="107" t="s">
        <v>13830</v>
      </c>
    </row>
    <row r="4379" spans="1:9" x14ac:dyDescent="0.2">
      <c r="A4379" s="107" t="s">
        <v>10492</v>
      </c>
      <c r="D4379" s="107" t="s">
        <v>13831</v>
      </c>
      <c r="E4379" s="107">
        <f t="shared" si="68"/>
        <v>30200817</v>
      </c>
      <c r="F4379" s="107" t="s">
        <v>11572</v>
      </c>
      <c r="G4379" s="107" t="s">
        <v>7533</v>
      </c>
      <c r="H4379" s="107" t="s">
        <v>13803</v>
      </c>
      <c r="I4379" s="107" t="s">
        <v>13832</v>
      </c>
    </row>
    <row r="4380" spans="1:9" x14ac:dyDescent="0.2">
      <c r="A4380" s="107" t="s">
        <v>10492</v>
      </c>
      <c r="D4380" s="107" t="s">
        <v>13833</v>
      </c>
      <c r="E4380" s="107">
        <f t="shared" si="68"/>
        <v>30200818</v>
      </c>
      <c r="F4380" s="107" t="s">
        <v>11572</v>
      </c>
      <c r="G4380" s="107" t="s">
        <v>7533</v>
      </c>
      <c r="H4380" s="107" t="s">
        <v>13803</v>
      </c>
      <c r="I4380" s="107" t="s">
        <v>13834</v>
      </c>
    </row>
    <row r="4381" spans="1:9" x14ac:dyDescent="0.2">
      <c r="A4381" s="107" t="s">
        <v>10492</v>
      </c>
      <c r="D4381" s="107" t="s">
        <v>13835</v>
      </c>
      <c r="E4381" s="107">
        <f t="shared" si="68"/>
        <v>30200819</v>
      </c>
      <c r="F4381" s="107" t="s">
        <v>11572</v>
      </c>
      <c r="G4381" s="107" t="s">
        <v>7533</v>
      </c>
      <c r="H4381" s="107" t="s">
        <v>13803</v>
      </c>
      <c r="I4381" s="107" t="s">
        <v>13836</v>
      </c>
    </row>
    <row r="4382" spans="1:9" x14ac:dyDescent="0.2">
      <c r="A4382" s="107" t="s">
        <v>10492</v>
      </c>
      <c r="D4382" s="107" t="s">
        <v>13837</v>
      </c>
      <c r="E4382" s="107">
        <f t="shared" si="68"/>
        <v>30200821</v>
      </c>
      <c r="F4382" s="107" t="s">
        <v>11572</v>
      </c>
      <c r="G4382" s="107" t="s">
        <v>7533</v>
      </c>
      <c r="H4382" s="107" t="s">
        <v>13803</v>
      </c>
      <c r="I4382" s="107" t="s">
        <v>11049</v>
      </c>
    </row>
    <row r="4383" spans="1:9" x14ac:dyDescent="0.2">
      <c r="A4383" s="107" t="s">
        <v>10492</v>
      </c>
      <c r="D4383" s="107" t="s">
        <v>13838</v>
      </c>
      <c r="E4383" s="107">
        <f t="shared" si="68"/>
        <v>30200822</v>
      </c>
      <c r="F4383" s="107" t="s">
        <v>11572</v>
      </c>
      <c r="G4383" s="107" t="s">
        <v>7533</v>
      </c>
      <c r="H4383" s="107" t="s">
        <v>13803</v>
      </c>
      <c r="I4383" s="107" t="s">
        <v>10690</v>
      </c>
    </row>
    <row r="4384" spans="1:9" x14ac:dyDescent="0.2">
      <c r="A4384" s="107" t="s">
        <v>10492</v>
      </c>
      <c r="D4384" s="107" t="s">
        <v>13839</v>
      </c>
      <c r="E4384" s="107">
        <f t="shared" si="68"/>
        <v>30200823</v>
      </c>
      <c r="F4384" s="107" t="s">
        <v>11572</v>
      </c>
      <c r="G4384" s="107" t="s">
        <v>7533</v>
      </c>
      <c r="H4384" s="107" t="s">
        <v>13803</v>
      </c>
      <c r="I4384" s="107" t="s">
        <v>13840</v>
      </c>
    </row>
    <row r="4385" spans="1:12" x14ac:dyDescent="0.2">
      <c r="A4385" s="107" t="s">
        <v>10492</v>
      </c>
      <c r="D4385" s="107" t="s">
        <v>13841</v>
      </c>
      <c r="E4385" s="107">
        <f t="shared" si="68"/>
        <v>30200832</v>
      </c>
      <c r="F4385" s="107" t="s">
        <v>11572</v>
      </c>
      <c r="G4385" s="107" t="s">
        <v>7533</v>
      </c>
      <c r="H4385" s="107" t="s">
        <v>13803</v>
      </c>
      <c r="I4385" s="107" t="s">
        <v>13842</v>
      </c>
    </row>
    <row r="4386" spans="1:12" x14ac:dyDescent="0.2">
      <c r="A4386" s="107" t="s">
        <v>10492</v>
      </c>
      <c r="D4386" s="107" t="s">
        <v>13843</v>
      </c>
      <c r="E4386" s="107">
        <f t="shared" si="68"/>
        <v>30200833</v>
      </c>
      <c r="F4386" s="107" t="s">
        <v>11572</v>
      </c>
      <c r="G4386" s="107" t="s">
        <v>7533</v>
      </c>
      <c r="H4386" s="107" t="s">
        <v>13803</v>
      </c>
      <c r="I4386" s="107" t="s">
        <v>13844</v>
      </c>
    </row>
    <row r="4387" spans="1:12" x14ac:dyDescent="0.2">
      <c r="A4387" s="107" t="s">
        <v>10492</v>
      </c>
      <c r="D4387" s="107" t="s">
        <v>13790</v>
      </c>
      <c r="E4387" s="107">
        <f t="shared" si="68"/>
        <v>30200834</v>
      </c>
      <c r="F4387" s="107" t="s">
        <v>11572</v>
      </c>
      <c r="G4387" s="107" t="s">
        <v>7533</v>
      </c>
      <c r="H4387" s="107" t="s">
        <v>13803</v>
      </c>
      <c r="I4387" s="107" t="s">
        <v>16611</v>
      </c>
    </row>
    <row r="4388" spans="1:12" x14ac:dyDescent="0.2">
      <c r="A4388" s="107" t="s">
        <v>10492</v>
      </c>
      <c r="D4388" s="107" t="s">
        <v>16612</v>
      </c>
      <c r="E4388" s="107">
        <f t="shared" si="68"/>
        <v>30200835</v>
      </c>
      <c r="F4388" s="107" t="s">
        <v>11572</v>
      </c>
      <c r="G4388" s="107" t="s">
        <v>7533</v>
      </c>
      <c r="H4388" s="107" t="s">
        <v>13803</v>
      </c>
      <c r="I4388" s="107" t="s">
        <v>16613</v>
      </c>
    </row>
    <row r="4389" spans="1:12" x14ac:dyDescent="0.2">
      <c r="A4389" s="107" t="s">
        <v>10492</v>
      </c>
      <c r="D4389" s="107" t="s">
        <v>16614</v>
      </c>
      <c r="E4389" s="107">
        <f t="shared" si="68"/>
        <v>30200899</v>
      </c>
      <c r="F4389" s="107" t="s">
        <v>11572</v>
      </c>
      <c r="G4389" s="107" t="s">
        <v>7533</v>
      </c>
      <c r="H4389" s="107" t="s">
        <v>13803</v>
      </c>
      <c r="I4389" s="107" t="s">
        <v>9253</v>
      </c>
    </row>
    <row r="4390" spans="1:12" x14ac:dyDescent="0.2">
      <c r="A4390" s="107" t="s">
        <v>10492</v>
      </c>
      <c r="D4390" s="107" t="s">
        <v>16615</v>
      </c>
      <c r="E4390" s="107">
        <f t="shared" si="68"/>
        <v>30200901</v>
      </c>
      <c r="F4390" s="107" t="s">
        <v>11572</v>
      </c>
      <c r="G4390" s="107" t="s">
        <v>7533</v>
      </c>
      <c r="H4390" s="107" t="s">
        <v>16616</v>
      </c>
      <c r="I4390" s="107" t="s">
        <v>16617</v>
      </c>
    </row>
    <row r="4391" spans="1:12" x14ac:dyDescent="0.2">
      <c r="A4391" s="107" t="s">
        <v>10492</v>
      </c>
      <c r="D4391" s="107" t="s">
        <v>16618</v>
      </c>
      <c r="E4391" s="107">
        <f t="shared" si="68"/>
        <v>30200902</v>
      </c>
      <c r="F4391" s="107" t="s">
        <v>11572</v>
      </c>
      <c r="G4391" s="107" t="s">
        <v>7533</v>
      </c>
      <c r="H4391" s="107" t="s">
        <v>16616</v>
      </c>
      <c r="I4391" s="107" t="s">
        <v>16619</v>
      </c>
    </row>
    <row r="4392" spans="1:12" x14ac:dyDescent="0.2">
      <c r="A4392" s="107" t="s">
        <v>10492</v>
      </c>
      <c r="D4392" s="107" t="s">
        <v>16620</v>
      </c>
      <c r="E4392" s="107">
        <f t="shared" si="68"/>
        <v>30200903</v>
      </c>
      <c r="F4392" s="107" t="s">
        <v>11572</v>
      </c>
      <c r="G4392" s="107" t="s">
        <v>7533</v>
      </c>
      <c r="H4392" s="107" t="s">
        <v>16616</v>
      </c>
      <c r="I4392" s="107" t="s">
        <v>16621</v>
      </c>
    </row>
    <row r="4393" spans="1:12" x14ac:dyDescent="0.2">
      <c r="A4393" s="107" t="s">
        <v>10492</v>
      </c>
      <c r="D4393" s="107" t="s">
        <v>16622</v>
      </c>
      <c r="E4393" s="107">
        <f t="shared" si="68"/>
        <v>30200904</v>
      </c>
      <c r="F4393" s="107" t="s">
        <v>11572</v>
      </c>
      <c r="G4393" s="107" t="s">
        <v>7533</v>
      </c>
      <c r="H4393" s="107" t="s">
        <v>16616</v>
      </c>
      <c r="I4393" s="107" t="s">
        <v>16623</v>
      </c>
    </row>
    <row r="4394" spans="1:12" x14ac:dyDescent="0.2">
      <c r="A4394" s="107" t="s">
        <v>10492</v>
      </c>
      <c r="D4394" s="107" t="s">
        <v>16624</v>
      </c>
      <c r="E4394" s="107">
        <f t="shared" si="68"/>
        <v>30200905</v>
      </c>
      <c r="F4394" s="107" t="s">
        <v>11572</v>
      </c>
      <c r="G4394" s="107" t="s">
        <v>7533</v>
      </c>
      <c r="H4394" s="107" t="s">
        <v>16616</v>
      </c>
      <c r="I4394" s="107" t="s">
        <v>16625</v>
      </c>
      <c r="K4394" s="109"/>
      <c r="L4394" s="107"/>
    </row>
    <row r="4395" spans="1:12" x14ac:dyDescent="0.2">
      <c r="A4395" s="107" t="s">
        <v>10492</v>
      </c>
      <c r="D4395" s="107" t="s">
        <v>16626</v>
      </c>
      <c r="E4395" s="107">
        <f t="shared" si="68"/>
        <v>30200906</v>
      </c>
      <c r="F4395" s="107" t="s">
        <v>11572</v>
      </c>
      <c r="G4395" s="107" t="s">
        <v>7533</v>
      </c>
      <c r="H4395" s="107" t="s">
        <v>16616</v>
      </c>
      <c r="I4395" s="107" t="s">
        <v>16627</v>
      </c>
    </row>
    <row r="4396" spans="1:12" x14ac:dyDescent="0.2">
      <c r="A4396" s="107" t="s">
        <v>10492</v>
      </c>
      <c r="D4396" s="107" t="s">
        <v>16628</v>
      </c>
      <c r="E4396" s="107">
        <f t="shared" si="68"/>
        <v>30200907</v>
      </c>
      <c r="F4396" s="107" t="s">
        <v>11572</v>
      </c>
      <c r="G4396" s="107" t="s">
        <v>7533</v>
      </c>
      <c r="H4396" s="107" t="s">
        <v>16616</v>
      </c>
      <c r="I4396" s="107" t="s">
        <v>16629</v>
      </c>
    </row>
    <row r="4397" spans="1:12" x14ac:dyDescent="0.2">
      <c r="A4397" s="107" t="s">
        <v>10492</v>
      </c>
      <c r="D4397" s="107" t="s">
        <v>16630</v>
      </c>
      <c r="E4397" s="107">
        <f t="shared" si="68"/>
        <v>30200908</v>
      </c>
      <c r="F4397" s="107" t="s">
        <v>11572</v>
      </c>
      <c r="G4397" s="107" t="s">
        <v>7533</v>
      </c>
      <c r="H4397" s="107" t="s">
        <v>16616</v>
      </c>
      <c r="I4397" s="107" t="s">
        <v>16631</v>
      </c>
    </row>
    <row r="4398" spans="1:12" x14ac:dyDescent="0.2">
      <c r="A4398" s="107" t="s">
        <v>10492</v>
      </c>
      <c r="D4398" s="107" t="s">
        <v>16632</v>
      </c>
      <c r="E4398" s="107">
        <f t="shared" si="68"/>
        <v>30200910</v>
      </c>
      <c r="F4398" s="107" t="s">
        <v>11572</v>
      </c>
      <c r="G4398" s="107" t="s">
        <v>7533</v>
      </c>
      <c r="H4398" s="107" t="s">
        <v>16616</v>
      </c>
      <c r="I4398" s="107" t="s">
        <v>16633</v>
      </c>
    </row>
    <row r="4399" spans="1:12" x14ac:dyDescent="0.2">
      <c r="A4399" s="107" t="s">
        <v>10492</v>
      </c>
      <c r="D4399" s="107" t="s">
        <v>16634</v>
      </c>
      <c r="E4399" s="107">
        <f t="shared" si="68"/>
        <v>30200911</v>
      </c>
      <c r="F4399" s="107" t="s">
        <v>11572</v>
      </c>
      <c r="G4399" s="107" t="s">
        <v>7533</v>
      </c>
      <c r="H4399" s="107" t="s">
        <v>16616</v>
      </c>
      <c r="I4399" s="107" t="s">
        <v>11049</v>
      </c>
    </row>
    <row r="4400" spans="1:12" x14ac:dyDescent="0.2">
      <c r="A4400" s="107" t="s">
        <v>10492</v>
      </c>
      <c r="D4400" s="107" t="s">
        <v>16635</v>
      </c>
      <c r="E4400" s="107">
        <f t="shared" si="68"/>
        <v>30200912</v>
      </c>
      <c r="F4400" s="107" t="s">
        <v>11572</v>
      </c>
      <c r="G4400" s="107" t="s">
        <v>7533</v>
      </c>
      <c r="H4400" s="107" t="s">
        <v>16616</v>
      </c>
      <c r="I4400" s="107" t="s">
        <v>11049</v>
      </c>
    </row>
    <row r="4401" spans="1:12" x14ac:dyDescent="0.2">
      <c r="A4401" s="107" t="s">
        <v>10492</v>
      </c>
      <c r="D4401" s="107" t="s">
        <v>16636</v>
      </c>
      <c r="E4401" s="107">
        <f t="shared" si="68"/>
        <v>30200915</v>
      </c>
      <c r="F4401" s="107" t="s">
        <v>11572</v>
      </c>
      <c r="G4401" s="107" t="s">
        <v>7533</v>
      </c>
      <c r="H4401" s="107" t="s">
        <v>16616</v>
      </c>
      <c r="I4401" s="107" t="s">
        <v>16637</v>
      </c>
    </row>
    <row r="4402" spans="1:12" x14ac:dyDescent="0.2">
      <c r="A4402" s="107" t="s">
        <v>10492</v>
      </c>
      <c r="D4402" s="107" t="s">
        <v>16638</v>
      </c>
      <c r="E4402" s="107">
        <f t="shared" si="68"/>
        <v>30200920</v>
      </c>
      <c r="F4402" s="107" t="s">
        <v>11572</v>
      </c>
      <c r="G4402" s="107" t="s">
        <v>7533</v>
      </c>
      <c r="H4402" s="107" t="s">
        <v>16616</v>
      </c>
      <c r="I4402" s="107" t="s">
        <v>16639</v>
      </c>
    </row>
    <row r="4403" spans="1:12" x14ac:dyDescent="0.2">
      <c r="A4403" s="107" t="s">
        <v>10492</v>
      </c>
      <c r="D4403" s="107" t="s">
        <v>16640</v>
      </c>
      <c r="E4403" s="107">
        <f t="shared" si="68"/>
        <v>30200921</v>
      </c>
      <c r="F4403" s="107" t="s">
        <v>11572</v>
      </c>
      <c r="G4403" s="107" t="s">
        <v>7533</v>
      </c>
      <c r="H4403" s="107" t="s">
        <v>16616</v>
      </c>
      <c r="I4403" s="107" t="s">
        <v>16641</v>
      </c>
    </row>
    <row r="4404" spans="1:12" x14ac:dyDescent="0.2">
      <c r="A4404" s="107" t="s">
        <v>10492</v>
      </c>
      <c r="D4404" s="107" t="s">
        <v>16642</v>
      </c>
      <c r="E4404" s="107">
        <f t="shared" si="68"/>
        <v>30200922</v>
      </c>
      <c r="F4404" s="107" t="s">
        <v>11572</v>
      </c>
      <c r="G4404" s="107" t="s">
        <v>7533</v>
      </c>
      <c r="H4404" s="107" t="s">
        <v>16616</v>
      </c>
      <c r="I4404" s="107" t="s">
        <v>16643</v>
      </c>
    </row>
    <row r="4405" spans="1:12" x14ac:dyDescent="0.2">
      <c r="A4405" s="107" t="s">
        <v>10492</v>
      </c>
      <c r="D4405" s="107" t="s">
        <v>16644</v>
      </c>
      <c r="E4405" s="107">
        <f t="shared" si="68"/>
        <v>30200923</v>
      </c>
      <c r="F4405" s="107" t="s">
        <v>11572</v>
      </c>
      <c r="G4405" s="107" t="s">
        <v>7533</v>
      </c>
      <c r="H4405" s="107" t="s">
        <v>16616</v>
      </c>
      <c r="I4405" s="107" t="s">
        <v>16645</v>
      </c>
    </row>
    <row r="4406" spans="1:12" x14ac:dyDescent="0.2">
      <c r="A4406" s="107" t="s">
        <v>10492</v>
      </c>
      <c r="D4406" s="107" t="s">
        <v>16646</v>
      </c>
      <c r="E4406" s="107">
        <f t="shared" si="68"/>
        <v>30200924</v>
      </c>
      <c r="F4406" s="107" t="s">
        <v>11572</v>
      </c>
      <c r="G4406" s="107" t="s">
        <v>7533</v>
      </c>
      <c r="H4406" s="107" t="s">
        <v>16616</v>
      </c>
      <c r="I4406" s="107" t="s">
        <v>16647</v>
      </c>
    </row>
    <row r="4407" spans="1:12" x14ac:dyDescent="0.2">
      <c r="A4407" s="107" t="s">
        <v>10492</v>
      </c>
      <c r="D4407" s="107" t="s">
        <v>16648</v>
      </c>
      <c r="E4407" s="107">
        <f t="shared" si="68"/>
        <v>30200925</v>
      </c>
      <c r="F4407" s="107" t="s">
        <v>11572</v>
      </c>
      <c r="G4407" s="107" t="s">
        <v>7533</v>
      </c>
      <c r="H4407" s="107" t="s">
        <v>16616</v>
      </c>
      <c r="I4407" s="107" t="s">
        <v>16649</v>
      </c>
    </row>
    <row r="4408" spans="1:12" x14ac:dyDescent="0.2">
      <c r="A4408" s="107" t="s">
        <v>10492</v>
      </c>
      <c r="D4408" s="107" t="s">
        <v>16650</v>
      </c>
      <c r="E4408" s="107">
        <f t="shared" si="68"/>
        <v>30200926</v>
      </c>
      <c r="F4408" s="107" t="s">
        <v>11572</v>
      </c>
      <c r="G4408" s="107" t="s">
        <v>7533</v>
      </c>
      <c r="H4408" s="107" t="s">
        <v>16616</v>
      </c>
      <c r="I4408" s="107" t="s">
        <v>16651</v>
      </c>
    </row>
    <row r="4409" spans="1:12" x14ac:dyDescent="0.2">
      <c r="A4409" s="107" t="s">
        <v>10492</v>
      </c>
      <c r="D4409" s="107" t="s">
        <v>16652</v>
      </c>
      <c r="E4409" s="107">
        <f t="shared" si="68"/>
        <v>30200930</v>
      </c>
      <c r="F4409" s="107" t="s">
        <v>11572</v>
      </c>
      <c r="G4409" s="107" t="s">
        <v>7533</v>
      </c>
      <c r="H4409" s="107" t="s">
        <v>16616</v>
      </c>
      <c r="I4409" s="107" t="s">
        <v>16653</v>
      </c>
      <c r="K4409" s="109"/>
      <c r="L4409" s="107"/>
    </row>
    <row r="4410" spans="1:12" x14ac:dyDescent="0.2">
      <c r="A4410" s="107" t="s">
        <v>10492</v>
      </c>
      <c r="D4410" s="107" t="s">
        <v>13858</v>
      </c>
      <c r="E4410" s="107">
        <f t="shared" si="68"/>
        <v>30200931</v>
      </c>
      <c r="F4410" s="107" t="s">
        <v>11572</v>
      </c>
      <c r="G4410" s="107" t="s">
        <v>7533</v>
      </c>
      <c r="H4410" s="107" t="s">
        <v>16616</v>
      </c>
      <c r="I4410" s="107" t="s">
        <v>13859</v>
      </c>
      <c r="K4410" s="109"/>
      <c r="L4410" s="107"/>
    </row>
    <row r="4411" spans="1:12" x14ac:dyDescent="0.2">
      <c r="A4411" s="107" t="s">
        <v>10492</v>
      </c>
      <c r="D4411" s="107" t="s">
        <v>13860</v>
      </c>
      <c r="E4411" s="107">
        <f t="shared" si="68"/>
        <v>30200932</v>
      </c>
      <c r="F4411" s="107" t="s">
        <v>11572</v>
      </c>
      <c r="G4411" s="107" t="s">
        <v>7533</v>
      </c>
      <c r="H4411" s="107" t="s">
        <v>16616</v>
      </c>
      <c r="I4411" s="107" t="s">
        <v>13861</v>
      </c>
      <c r="K4411" s="109"/>
      <c r="L4411" s="107"/>
    </row>
    <row r="4412" spans="1:12" x14ac:dyDescent="0.2">
      <c r="A4412" s="107" t="s">
        <v>10492</v>
      </c>
      <c r="D4412" s="107" t="s">
        <v>13862</v>
      </c>
      <c r="E4412" s="107">
        <f t="shared" si="68"/>
        <v>30200935</v>
      </c>
      <c r="F4412" s="107" t="s">
        <v>11572</v>
      </c>
      <c r="G4412" s="107" t="s">
        <v>7533</v>
      </c>
      <c r="H4412" s="107" t="s">
        <v>16616</v>
      </c>
      <c r="I4412" s="107" t="s">
        <v>13863</v>
      </c>
    </row>
    <row r="4413" spans="1:12" x14ac:dyDescent="0.2">
      <c r="A4413" s="107" t="s">
        <v>10492</v>
      </c>
      <c r="D4413" s="107" t="s">
        <v>13864</v>
      </c>
      <c r="E4413" s="107">
        <f t="shared" si="68"/>
        <v>30200937</v>
      </c>
      <c r="F4413" s="107" t="s">
        <v>11572</v>
      </c>
      <c r="G4413" s="107" t="s">
        <v>7533</v>
      </c>
      <c r="H4413" s="107" t="s">
        <v>16616</v>
      </c>
      <c r="I4413" s="107" t="s">
        <v>13865</v>
      </c>
    </row>
    <row r="4414" spans="1:12" x14ac:dyDescent="0.2">
      <c r="A4414" s="107" t="s">
        <v>10492</v>
      </c>
      <c r="D4414" s="107" t="s">
        <v>13866</v>
      </c>
      <c r="E4414" s="107">
        <f t="shared" si="68"/>
        <v>30200939</v>
      </c>
      <c r="F4414" s="107" t="s">
        <v>11572</v>
      </c>
      <c r="G4414" s="107" t="s">
        <v>7533</v>
      </c>
      <c r="H4414" s="107" t="s">
        <v>16616</v>
      </c>
      <c r="I4414" s="107" t="s">
        <v>13867</v>
      </c>
    </row>
    <row r="4415" spans="1:12" x14ac:dyDescent="0.2">
      <c r="A4415" s="107" t="s">
        <v>10492</v>
      </c>
      <c r="D4415" s="107" t="s">
        <v>13868</v>
      </c>
      <c r="E4415" s="107">
        <f t="shared" si="68"/>
        <v>30200940</v>
      </c>
      <c r="F4415" s="107" t="s">
        <v>11572</v>
      </c>
      <c r="G4415" s="107" t="s">
        <v>7533</v>
      </c>
      <c r="H4415" s="107" t="s">
        <v>16616</v>
      </c>
      <c r="I4415" s="107" t="s">
        <v>10956</v>
      </c>
    </row>
    <row r="4416" spans="1:12" x14ac:dyDescent="0.2">
      <c r="A4416" s="107" t="s">
        <v>10492</v>
      </c>
      <c r="D4416" s="107" t="s">
        <v>10957</v>
      </c>
      <c r="E4416" s="107">
        <f t="shared" si="68"/>
        <v>30200941</v>
      </c>
      <c r="F4416" s="107" t="s">
        <v>11572</v>
      </c>
      <c r="G4416" s="107" t="s">
        <v>7533</v>
      </c>
      <c r="H4416" s="107" t="s">
        <v>16616</v>
      </c>
      <c r="I4416" s="107" t="s">
        <v>10958</v>
      </c>
    </row>
    <row r="4417" spans="1:9" x14ac:dyDescent="0.2">
      <c r="A4417" s="107" t="s">
        <v>10492</v>
      </c>
      <c r="D4417" s="107" t="s">
        <v>10959</v>
      </c>
      <c r="E4417" s="107">
        <f t="shared" si="68"/>
        <v>30200951</v>
      </c>
      <c r="F4417" s="107" t="s">
        <v>11572</v>
      </c>
      <c r="G4417" s="107" t="s">
        <v>7533</v>
      </c>
      <c r="H4417" s="107" t="s">
        <v>16616</v>
      </c>
      <c r="I4417" s="107" t="s">
        <v>10960</v>
      </c>
    </row>
    <row r="4418" spans="1:9" x14ac:dyDescent="0.2">
      <c r="A4418" s="107" t="s">
        <v>10492</v>
      </c>
      <c r="D4418" s="107" t="s">
        <v>10961</v>
      </c>
      <c r="E4418" s="107">
        <f t="shared" ref="E4418:E4481" si="69">VALUE(D4418)</f>
        <v>30200952</v>
      </c>
      <c r="F4418" s="107" t="s">
        <v>11572</v>
      </c>
      <c r="G4418" s="107" t="s">
        <v>7533</v>
      </c>
      <c r="H4418" s="107" t="s">
        <v>16616</v>
      </c>
      <c r="I4418" s="107" t="s">
        <v>10962</v>
      </c>
    </row>
    <row r="4419" spans="1:9" x14ac:dyDescent="0.2">
      <c r="A4419" s="107" t="s">
        <v>10492</v>
      </c>
      <c r="D4419" s="107" t="s">
        <v>10963</v>
      </c>
      <c r="E4419" s="107">
        <f t="shared" si="69"/>
        <v>30200953</v>
      </c>
      <c r="F4419" s="107" t="s">
        <v>11572</v>
      </c>
      <c r="G4419" s="107" t="s">
        <v>7533</v>
      </c>
      <c r="H4419" s="107" t="s">
        <v>16616</v>
      </c>
      <c r="I4419" s="107" t="s">
        <v>10964</v>
      </c>
    </row>
    <row r="4420" spans="1:9" x14ac:dyDescent="0.2">
      <c r="A4420" s="107" t="s">
        <v>10492</v>
      </c>
      <c r="D4420" s="107" t="s">
        <v>10965</v>
      </c>
      <c r="E4420" s="107">
        <f t="shared" si="69"/>
        <v>30200954</v>
      </c>
      <c r="F4420" s="107" t="s">
        <v>11572</v>
      </c>
      <c r="G4420" s="107" t="s">
        <v>7533</v>
      </c>
      <c r="H4420" s="107" t="s">
        <v>16616</v>
      </c>
      <c r="I4420" s="107" t="s">
        <v>10966</v>
      </c>
    </row>
    <row r="4421" spans="1:9" x14ac:dyDescent="0.2">
      <c r="A4421" s="107" t="s">
        <v>10492</v>
      </c>
      <c r="D4421" s="107" t="s">
        <v>10967</v>
      </c>
      <c r="E4421" s="107">
        <f t="shared" si="69"/>
        <v>30200955</v>
      </c>
      <c r="F4421" s="107" t="s">
        <v>11572</v>
      </c>
      <c r="G4421" s="107" t="s">
        <v>7533</v>
      </c>
      <c r="H4421" s="107" t="s">
        <v>16616</v>
      </c>
      <c r="I4421" s="107" t="s">
        <v>10968</v>
      </c>
    </row>
    <row r="4422" spans="1:9" x14ac:dyDescent="0.2">
      <c r="A4422" s="107" t="s">
        <v>10492</v>
      </c>
      <c r="D4422" s="107" t="s">
        <v>10969</v>
      </c>
      <c r="E4422" s="107">
        <f t="shared" si="69"/>
        <v>30200960</v>
      </c>
      <c r="F4422" s="107" t="s">
        <v>11572</v>
      </c>
      <c r="G4422" s="107" t="s">
        <v>7533</v>
      </c>
      <c r="H4422" s="107" t="s">
        <v>16616</v>
      </c>
      <c r="I4422" s="107" t="s">
        <v>10970</v>
      </c>
    </row>
    <row r="4423" spans="1:9" x14ac:dyDescent="0.2">
      <c r="A4423" s="107" t="s">
        <v>10492</v>
      </c>
      <c r="D4423" s="107" t="s">
        <v>10971</v>
      </c>
      <c r="E4423" s="107">
        <f t="shared" si="69"/>
        <v>30200961</v>
      </c>
      <c r="F4423" s="107" t="s">
        <v>11572</v>
      </c>
      <c r="G4423" s="107" t="s">
        <v>7533</v>
      </c>
      <c r="H4423" s="107" t="s">
        <v>16616</v>
      </c>
      <c r="I4423" s="107" t="s">
        <v>10972</v>
      </c>
    </row>
    <row r="4424" spans="1:9" x14ac:dyDescent="0.2">
      <c r="A4424" s="107" t="s">
        <v>10492</v>
      </c>
      <c r="D4424" s="107" t="s">
        <v>10973</v>
      </c>
      <c r="E4424" s="107">
        <f t="shared" si="69"/>
        <v>30200962</v>
      </c>
      <c r="F4424" s="107" t="s">
        <v>11572</v>
      </c>
      <c r="G4424" s="107" t="s">
        <v>7533</v>
      </c>
      <c r="H4424" s="107" t="s">
        <v>16616</v>
      </c>
      <c r="I4424" s="107" t="s">
        <v>10974</v>
      </c>
    </row>
    <row r="4425" spans="1:9" x14ac:dyDescent="0.2">
      <c r="A4425" s="107" t="s">
        <v>10492</v>
      </c>
      <c r="D4425" s="107" t="s">
        <v>10975</v>
      </c>
      <c r="E4425" s="107">
        <f t="shared" si="69"/>
        <v>30200963</v>
      </c>
      <c r="F4425" s="107" t="s">
        <v>11572</v>
      </c>
      <c r="G4425" s="107" t="s">
        <v>7533</v>
      </c>
      <c r="H4425" s="107" t="s">
        <v>16616</v>
      </c>
      <c r="I4425" s="107" t="s">
        <v>7990</v>
      </c>
    </row>
    <row r="4426" spans="1:9" x14ac:dyDescent="0.2">
      <c r="A4426" s="107" t="s">
        <v>10492</v>
      </c>
      <c r="D4426" s="107" t="s">
        <v>7991</v>
      </c>
      <c r="E4426" s="107">
        <f t="shared" si="69"/>
        <v>30200964</v>
      </c>
      <c r="F4426" s="107" t="s">
        <v>11572</v>
      </c>
      <c r="G4426" s="107" t="s">
        <v>7533</v>
      </c>
      <c r="H4426" s="107" t="s">
        <v>16616</v>
      </c>
      <c r="I4426" s="107" t="s">
        <v>7992</v>
      </c>
    </row>
    <row r="4427" spans="1:9" x14ac:dyDescent="0.2">
      <c r="A4427" s="107" t="s">
        <v>10492</v>
      </c>
      <c r="D4427" s="107" t="s">
        <v>7993</v>
      </c>
      <c r="E4427" s="107">
        <f t="shared" si="69"/>
        <v>30200965</v>
      </c>
      <c r="F4427" s="107" t="s">
        <v>11572</v>
      </c>
      <c r="G4427" s="107" t="s">
        <v>7533</v>
      </c>
      <c r="H4427" s="107" t="s">
        <v>16616</v>
      </c>
      <c r="I4427" s="107" t="s">
        <v>7994</v>
      </c>
    </row>
    <row r="4428" spans="1:9" x14ac:dyDescent="0.2">
      <c r="A4428" s="107" t="s">
        <v>10492</v>
      </c>
      <c r="D4428" s="107" t="s">
        <v>7995</v>
      </c>
      <c r="E4428" s="107">
        <f t="shared" si="69"/>
        <v>30200966</v>
      </c>
      <c r="F4428" s="107" t="s">
        <v>11572</v>
      </c>
      <c r="G4428" s="107" t="s">
        <v>7533</v>
      </c>
      <c r="H4428" s="107" t="s">
        <v>16616</v>
      </c>
      <c r="I4428" s="107" t="s">
        <v>7996</v>
      </c>
    </row>
    <row r="4429" spans="1:9" x14ac:dyDescent="0.2">
      <c r="A4429" s="107" t="s">
        <v>10492</v>
      </c>
      <c r="D4429" s="107" t="s">
        <v>7997</v>
      </c>
      <c r="E4429" s="107">
        <f t="shared" si="69"/>
        <v>30200967</v>
      </c>
      <c r="F4429" s="107" t="s">
        <v>11572</v>
      </c>
      <c r="G4429" s="107" t="s">
        <v>7533</v>
      </c>
      <c r="H4429" s="107" t="s">
        <v>16616</v>
      </c>
      <c r="I4429" s="107" t="s">
        <v>7998</v>
      </c>
    </row>
    <row r="4430" spans="1:9" x14ac:dyDescent="0.2">
      <c r="A4430" s="107" t="s">
        <v>10492</v>
      </c>
      <c r="D4430" s="107" t="s">
        <v>7999</v>
      </c>
      <c r="E4430" s="107">
        <f t="shared" si="69"/>
        <v>30200998</v>
      </c>
      <c r="F4430" s="107" t="s">
        <v>11572</v>
      </c>
      <c r="G4430" s="107" t="s">
        <v>7533</v>
      </c>
      <c r="H4430" s="107" t="s">
        <v>16616</v>
      </c>
      <c r="I4430" s="107" t="s">
        <v>11115</v>
      </c>
    </row>
    <row r="4431" spans="1:9" x14ac:dyDescent="0.2">
      <c r="A4431" s="107" t="s">
        <v>10492</v>
      </c>
      <c r="D4431" s="107" t="s">
        <v>8000</v>
      </c>
      <c r="E4431" s="107">
        <f t="shared" si="69"/>
        <v>30200999</v>
      </c>
      <c r="F4431" s="107" t="s">
        <v>11572</v>
      </c>
      <c r="G4431" s="107" t="s">
        <v>7533</v>
      </c>
      <c r="H4431" s="107" t="s">
        <v>16616</v>
      </c>
      <c r="I4431" s="107" t="s">
        <v>11115</v>
      </c>
    </row>
    <row r="4432" spans="1:9" x14ac:dyDescent="0.2">
      <c r="A4432" s="107" t="s">
        <v>10492</v>
      </c>
      <c r="D4432" s="107" t="s">
        <v>8001</v>
      </c>
      <c r="E4432" s="107">
        <f t="shared" si="69"/>
        <v>30201001</v>
      </c>
      <c r="F4432" s="107" t="s">
        <v>11572</v>
      </c>
      <c r="G4432" s="107" t="s">
        <v>7533</v>
      </c>
      <c r="H4432" s="107" t="s">
        <v>8002</v>
      </c>
      <c r="I4432" s="107" t="s">
        <v>8003</v>
      </c>
    </row>
    <row r="4433" spans="1:9" x14ac:dyDescent="0.2">
      <c r="A4433" s="107" t="s">
        <v>10492</v>
      </c>
      <c r="D4433" s="107" t="s">
        <v>8004</v>
      </c>
      <c r="E4433" s="107">
        <f t="shared" si="69"/>
        <v>30201002</v>
      </c>
      <c r="F4433" s="107" t="s">
        <v>11572</v>
      </c>
      <c r="G4433" s="107" t="s">
        <v>7533</v>
      </c>
      <c r="H4433" s="107" t="s">
        <v>8002</v>
      </c>
      <c r="I4433" s="107" t="s">
        <v>8005</v>
      </c>
    </row>
    <row r="4434" spans="1:9" x14ac:dyDescent="0.2">
      <c r="A4434" s="107" t="s">
        <v>10492</v>
      </c>
      <c r="D4434" s="107" t="s">
        <v>8006</v>
      </c>
      <c r="E4434" s="107">
        <f t="shared" si="69"/>
        <v>30201003</v>
      </c>
      <c r="F4434" s="107" t="s">
        <v>11572</v>
      </c>
      <c r="G4434" s="107" t="s">
        <v>7533</v>
      </c>
      <c r="H4434" s="107" t="s">
        <v>8002</v>
      </c>
      <c r="I4434" s="107" t="s">
        <v>8007</v>
      </c>
    </row>
    <row r="4435" spans="1:9" x14ac:dyDescent="0.2">
      <c r="A4435" s="107" t="s">
        <v>10492</v>
      </c>
      <c r="D4435" s="107" t="s">
        <v>8008</v>
      </c>
      <c r="E4435" s="107">
        <f t="shared" si="69"/>
        <v>30201004</v>
      </c>
      <c r="F4435" s="107" t="s">
        <v>11572</v>
      </c>
      <c r="G4435" s="107" t="s">
        <v>7533</v>
      </c>
      <c r="H4435" s="107" t="s">
        <v>8002</v>
      </c>
      <c r="I4435" s="107" t="s">
        <v>8009</v>
      </c>
    </row>
    <row r="4436" spans="1:9" x14ac:dyDescent="0.2">
      <c r="A4436" s="107" t="s">
        <v>10492</v>
      </c>
      <c r="D4436" s="107" t="s">
        <v>8010</v>
      </c>
      <c r="E4436" s="107">
        <f t="shared" si="69"/>
        <v>30201005</v>
      </c>
      <c r="F4436" s="107" t="s">
        <v>11572</v>
      </c>
      <c r="G4436" s="107" t="s">
        <v>7533</v>
      </c>
      <c r="H4436" s="107" t="s">
        <v>8002</v>
      </c>
      <c r="I4436" s="107" t="s">
        <v>8011</v>
      </c>
    </row>
    <row r="4437" spans="1:9" x14ac:dyDescent="0.2">
      <c r="A4437" s="107" t="s">
        <v>10492</v>
      </c>
      <c r="D4437" s="107" t="s">
        <v>8012</v>
      </c>
      <c r="E4437" s="107">
        <f t="shared" si="69"/>
        <v>30201006</v>
      </c>
      <c r="F4437" s="107" t="s">
        <v>11572</v>
      </c>
      <c r="G4437" s="107" t="s">
        <v>7533</v>
      </c>
      <c r="H4437" s="107" t="s">
        <v>8002</v>
      </c>
      <c r="I4437" s="107" t="s">
        <v>8013</v>
      </c>
    </row>
    <row r="4438" spans="1:9" x14ac:dyDescent="0.2">
      <c r="A4438" s="107" t="s">
        <v>10492</v>
      </c>
      <c r="D4438" s="107" t="s">
        <v>8014</v>
      </c>
      <c r="E4438" s="107">
        <f t="shared" si="69"/>
        <v>30201010</v>
      </c>
      <c r="F4438" s="107" t="s">
        <v>11572</v>
      </c>
      <c r="G4438" s="107" t="s">
        <v>7533</v>
      </c>
      <c r="H4438" s="107" t="s">
        <v>8002</v>
      </c>
      <c r="I4438" s="107" t="s">
        <v>8015</v>
      </c>
    </row>
    <row r="4439" spans="1:9" x14ac:dyDescent="0.2">
      <c r="A4439" s="107" t="s">
        <v>10492</v>
      </c>
      <c r="D4439" s="107" t="s">
        <v>8016</v>
      </c>
      <c r="E4439" s="107">
        <f t="shared" si="69"/>
        <v>30201011</v>
      </c>
      <c r="F4439" s="107" t="s">
        <v>11572</v>
      </c>
      <c r="G4439" s="107" t="s">
        <v>7533</v>
      </c>
      <c r="H4439" s="107" t="s">
        <v>8002</v>
      </c>
      <c r="I4439" s="107" t="s">
        <v>11049</v>
      </c>
    </row>
    <row r="4440" spans="1:9" x14ac:dyDescent="0.2">
      <c r="A4440" s="107" t="s">
        <v>10492</v>
      </c>
      <c r="D4440" s="107" t="s">
        <v>8017</v>
      </c>
      <c r="E4440" s="107">
        <f t="shared" si="69"/>
        <v>30201012</v>
      </c>
      <c r="F4440" s="107" t="s">
        <v>11572</v>
      </c>
      <c r="G4440" s="107" t="s">
        <v>7533</v>
      </c>
      <c r="H4440" s="107" t="s">
        <v>8002</v>
      </c>
      <c r="I4440" s="107" t="s">
        <v>11049</v>
      </c>
    </row>
    <row r="4441" spans="1:9" x14ac:dyDescent="0.2">
      <c r="A4441" s="107" t="s">
        <v>10492</v>
      </c>
      <c r="D4441" s="107" t="s">
        <v>8018</v>
      </c>
      <c r="E4441" s="107">
        <f t="shared" si="69"/>
        <v>30201013</v>
      </c>
      <c r="F4441" s="107" t="s">
        <v>11572</v>
      </c>
      <c r="G4441" s="107" t="s">
        <v>7533</v>
      </c>
      <c r="H4441" s="107" t="s">
        <v>8002</v>
      </c>
      <c r="I4441" s="107" t="s">
        <v>8019</v>
      </c>
    </row>
    <row r="4442" spans="1:9" x14ac:dyDescent="0.2">
      <c r="A4442" s="107" t="s">
        <v>10492</v>
      </c>
      <c r="D4442" s="107" t="s">
        <v>8020</v>
      </c>
      <c r="E4442" s="107">
        <f t="shared" si="69"/>
        <v>30201014</v>
      </c>
      <c r="F4442" s="107" t="s">
        <v>11572</v>
      </c>
      <c r="G4442" s="107" t="s">
        <v>7533</v>
      </c>
      <c r="H4442" s="107" t="s">
        <v>8002</v>
      </c>
      <c r="I4442" s="107" t="s">
        <v>8021</v>
      </c>
    </row>
    <row r="4443" spans="1:9" x14ac:dyDescent="0.2">
      <c r="A4443" s="107" t="s">
        <v>10492</v>
      </c>
      <c r="D4443" s="107" t="s">
        <v>8022</v>
      </c>
      <c r="E4443" s="107">
        <f t="shared" si="69"/>
        <v>30201015</v>
      </c>
      <c r="F4443" s="107" t="s">
        <v>11572</v>
      </c>
      <c r="G4443" s="107" t="s">
        <v>7533</v>
      </c>
      <c r="H4443" s="107" t="s">
        <v>8002</v>
      </c>
      <c r="I4443" s="107" t="s">
        <v>8023</v>
      </c>
    </row>
    <row r="4444" spans="1:9" x14ac:dyDescent="0.2">
      <c r="A4444" s="107" t="s">
        <v>10492</v>
      </c>
      <c r="D4444" s="107" t="s">
        <v>8024</v>
      </c>
      <c r="E4444" s="107">
        <f t="shared" si="69"/>
        <v>30201017</v>
      </c>
      <c r="F4444" s="107" t="s">
        <v>11572</v>
      </c>
      <c r="G4444" s="107" t="s">
        <v>7533</v>
      </c>
      <c r="H4444" s="107" t="s">
        <v>8002</v>
      </c>
      <c r="I4444" s="107" t="s">
        <v>8025</v>
      </c>
    </row>
    <row r="4445" spans="1:9" x14ac:dyDescent="0.2">
      <c r="A4445" s="107" t="s">
        <v>10492</v>
      </c>
      <c r="D4445" s="107" t="s">
        <v>8026</v>
      </c>
      <c r="E4445" s="107">
        <f t="shared" si="69"/>
        <v>30201018</v>
      </c>
      <c r="F4445" s="107" t="s">
        <v>11572</v>
      </c>
      <c r="G4445" s="107" t="s">
        <v>7533</v>
      </c>
      <c r="H4445" s="107" t="s">
        <v>8002</v>
      </c>
      <c r="I4445" s="107" t="s">
        <v>8027</v>
      </c>
    </row>
    <row r="4446" spans="1:9" x14ac:dyDescent="0.2">
      <c r="A4446" s="107" t="s">
        <v>10492</v>
      </c>
      <c r="D4446" s="107" t="s">
        <v>8028</v>
      </c>
      <c r="E4446" s="107">
        <f t="shared" si="69"/>
        <v>30201020</v>
      </c>
      <c r="F4446" s="107" t="s">
        <v>11572</v>
      </c>
      <c r="G4446" s="107" t="s">
        <v>7533</v>
      </c>
      <c r="H4446" s="107" t="s">
        <v>8002</v>
      </c>
      <c r="I4446" s="107" t="s">
        <v>11031</v>
      </c>
    </row>
    <row r="4447" spans="1:9" x14ac:dyDescent="0.2">
      <c r="A4447" s="107" t="s">
        <v>10492</v>
      </c>
      <c r="D4447" s="107" t="s">
        <v>8029</v>
      </c>
      <c r="E4447" s="107">
        <f t="shared" si="69"/>
        <v>30201099</v>
      </c>
      <c r="F4447" s="107" t="s">
        <v>11572</v>
      </c>
      <c r="G4447" s="107" t="s">
        <v>7533</v>
      </c>
      <c r="H4447" s="107" t="s">
        <v>8002</v>
      </c>
      <c r="I4447" s="107" t="s">
        <v>11115</v>
      </c>
    </row>
    <row r="4448" spans="1:9" x14ac:dyDescent="0.2">
      <c r="A4448" s="107" t="s">
        <v>10492</v>
      </c>
      <c r="D4448" s="107" t="s">
        <v>8030</v>
      </c>
      <c r="E4448" s="107">
        <f t="shared" si="69"/>
        <v>30201101</v>
      </c>
      <c r="F4448" s="107" t="s">
        <v>11572</v>
      </c>
      <c r="G4448" s="107" t="s">
        <v>7533</v>
      </c>
      <c r="H4448" s="107" t="s">
        <v>8031</v>
      </c>
      <c r="I4448" s="107" t="s">
        <v>8032</v>
      </c>
    </row>
    <row r="4449" spans="1:9" x14ac:dyDescent="0.2">
      <c r="A4449" s="107" t="s">
        <v>10492</v>
      </c>
      <c r="D4449" s="107" t="s">
        <v>8033</v>
      </c>
      <c r="E4449" s="107">
        <f t="shared" si="69"/>
        <v>30201102</v>
      </c>
      <c r="F4449" s="107" t="s">
        <v>11572</v>
      </c>
      <c r="G4449" s="107" t="s">
        <v>7533</v>
      </c>
      <c r="H4449" s="107" t="s">
        <v>8031</v>
      </c>
      <c r="I4449" s="107" t="s">
        <v>8034</v>
      </c>
    </row>
    <row r="4450" spans="1:9" x14ac:dyDescent="0.2">
      <c r="A4450" s="107" t="s">
        <v>10492</v>
      </c>
      <c r="D4450" s="107" t="s">
        <v>8035</v>
      </c>
      <c r="E4450" s="107">
        <f t="shared" si="69"/>
        <v>30201103</v>
      </c>
      <c r="F4450" s="107" t="s">
        <v>11572</v>
      </c>
      <c r="G4450" s="107" t="s">
        <v>7533</v>
      </c>
      <c r="H4450" s="107" t="s">
        <v>8031</v>
      </c>
      <c r="I4450" s="107" t="s">
        <v>8036</v>
      </c>
    </row>
    <row r="4451" spans="1:9" x14ac:dyDescent="0.2">
      <c r="A4451" s="107" t="s">
        <v>10492</v>
      </c>
      <c r="D4451" s="107" t="s">
        <v>8037</v>
      </c>
      <c r="E4451" s="107">
        <f t="shared" si="69"/>
        <v>30201104</v>
      </c>
      <c r="F4451" s="107" t="s">
        <v>11572</v>
      </c>
      <c r="G4451" s="107" t="s">
        <v>7533</v>
      </c>
      <c r="H4451" s="107" t="s">
        <v>8031</v>
      </c>
      <c r="I4451" s="107" t="s">
        <v>8038</v>
      </c>
    </row>
    <row r="4452" spans="1:9" x14ac:dyDescent="0.2">
      <c r="A4452" s="107" t="s">
        <v>10492</v>
      </c>
      <c r="D4452" s="107" t="s">
        <v>8039</v>
      </c>
      <c r="E4452" s="107">
        <f t="shared" si="69"/>
        <v>30201105</v>
      </c>
      <c r="F4452" s="107" t="s">
        <v>11572</v>
      </c>
      <c r="G4452" s="107" t="s">
        <v>7533</v>
      </c>
      <c r="H4452" s="107" t="s">
        <v>8031</v>
      </c>
      <c r="I4452" s="107" t="s">
        <v>8040</v>
      </c>
    </row>
    <row r="4453" spans="1:9" x14ac:dyDescent="0.2">
      <c r="A4453" s="107" t="s">
        <v>10492</v>
      </c>
      <c r="D4453" s="107" t="s">
        <v>8041</v>
      </c>
      <c r="E4453" s="107">
        <f t="shared" si="69"/>
        <v>30201106</v>
      </c>
      <c r="F4453" s="107" t="s">
        <v>11572</v>
      </c>
      <c r="G4453" s="107" t="s">
        <v>7533</v>
      </c>
      <c r="H4453" s="107" t="s">
        <v>8031</v>
      </c>
      <c r="I4453" s="107" t="s">
        <v>8042</v>
      </c>
    </row>
    <row r="4454" spans="1:9" x14ac:dyDescent="0.2">
      <c r="A4454" s="107" t="s">
        <v>10492</v>
      </c>
      <c r="D4454" s="107" t="s">
        <v>8043</v>
      </c>
      <c r="E4454" s="107">
        <f t="shared" si="69"/>
        <v>30201110</v>
      </c>
      <c r="F4454" s="107" t="s">
        <v>11572</v>
      </c>
      <c r="G4454" s="107" t="s">
        <v>7533</v>
      </c>
      <c r="H4454" s="107" t="s">
        <v>8031</v>
      </c>
      <c r="I4454" s="107" t="s">
        <v>8044</v>
      </c>
    </row>
    <row r="4455" spans="1:9" x14ac:dyDescent="0.2">
      <c r="A4455" s="107" t="s">
        <v>10492</v>
      </c>
      <c r="D4455" s="107" t="s">
        <v>8045</v>
      </c>
      <c r="E4455" s="107">
        <f t="shared" si="69"/>
        <v>30201111</v>
      </c>
      <c r="F4455" s="107" t="s">
        <v>11572</v>
      </c>
      <c r="G4455" s="107" t="s">
        <v>7533</v>
      </c>
      <c r="H4455" s="107" t="s">
        <v>8031</v>
      </c>
      <c r="I4455" s="107" t="s">
        <v>8046</v>
      </c>
    </row>
    <row r="4456" spans="1:9" x14ac:dyDescent="0.2">
      <c r="A4456" s="107" t="s">
        <v>10492</v>
      </c>
      <c r="D4456" s="107" t="s">
        <v>8047</v>
      </c>
      <c r="E4456" s="107">
        <f t="shared" si="69"/>
        <v>30201112</v>
      </c>
      <c r="F4456" s="107" t="s">
        <v>11572</v>
      </c>
      <c r="G4456" s="107" t="s">
        <v>7533</v>
      </c>
      <c r="H4456" s="107" t="s">
        <v>8031</v>
      </c>
      <c r="I4456" s="107" t="s">
        <v>8048</v>
      </c>
    </row>
    <row r="4457" spans="1:9" x14ac:dyDescent="0.2">
      <c r="A4457" s="107" t="s">
        <v>10492</v>
      </c>
      <c r="D4457" s="107" t="s">
        <v>8049</v>
      </c>
      <c r="E4457" s="107">
        <f t="shared" si="69"/>
        <v>30201120</v>
      </c>
      <c r="F4457" s="107" t="s">
        <v>11572</v>
      </c>
      <c r="G4457" s="107" t="s">
        <v>7533</v>
      </c>
      <c r="H4457" s="107" t="s">
        <v>8031</v>
      </c>
      <c r="I4457" s="107" t="s">
        <v>11031</v>
      </c>
    </row>
    <row r="4458" spans="1:9" x14ac:dyDescent="0.2">
      <c r="A4458" s="107" t="s">
        <v>10492</v>
      </c>
      <c r="D4458" s="107" t="s">
        <v>8050</v>
      </c>
      <c r="E4458" s="107">
        <f t="shared" si="69"/>
        <v>30201121</v>
      </c>
      <c r="F4458" s="107" t="s">
        <v>11572</v>
      </c>
      <c r="G4458" s="107" t="s">
        <v>7533</v>
      </c>
      <c r="H4458" s="107" t="s">
        <v>8031</v>
      </c>
      <c r="I4458" s="107" t="s">
        <v>8051</v>
      </c>
    </row>
    <row r="4459" spans="1:9" x14ac:dyDescent="0.2">
      <c r="A4459" s="107" t="s">
        <v>10492</v>
      </c>
      <c r="D4459" s="107" t="s">
        <v>8052</v>
      </c>
      <c r="E4459" s="107">
        <f t="shared" si="69"/>
        <v>30201199</v>
      </c>
      <c r="F4459" s="107" t="s">
        <v>11572</v>
      </c>
      <c r="G4459" s="107" t="s">
        <v>7533</v>
      </c>
      <c r="H4459" s="107" t="s">
        <v>8031</v>
      </c>
      <c r="I4459" s="107" t="s">
        <v>7791</v>
      </c>
    </row>
    <row r="4460" spans="1:9" x14ac:dyDescent="0.2">
      <c r="A4460" s="107" t="s">
        <v>10492</v>
      </c>
      <c r="D4460" s="107" t="s">
        <v>8053</v>
      </c>
      <c r="E4460" s="107">
        <f t="shared" si="69"/>
        <v>30201201</v>
      </c>
      <c r="F4460" s="107" t="s">
        <v>11572</v>
      </c>
      <c r="G4460" s="107" t="s">
        <v>7533</v>
      </c>
      <c r="H4460" s="107" t="s">
        <v>8054</v>
      </c>
      <c r="I4460" s="107" t="s">
        <v>8055</v>
      </c>
    </row>
    <row r="4461" spans="1:9" x14ac:dyDescent="0.2">
      <c r="A4461" s="107" t="s">
        <v>10492</v>
      </c>
      <c r="D4461" s="107" t="s">
        <v>8056</v>
      </c>
      <c r="E4461" s="107">
        <f t="shared" si="69"/>
        <v>30201202</v>
      </c>
      <c r="F4461" s="107" t="s">
        <v>11572</v>
      </c>
      <c r="G4461" s="107" t="s">
        <v>7533</v>
      </c>
      <c r="H4461" s="107" t="s">
        <v>8054</v>
      </c>
      <c r="I4461" s="107" t="s">
        <v>8057</v>
      </c>
    </row>
    <row r="4462" spans="1:9" x14ac:dyDescent="0.2">
      <c r="A4462" s="107" t="s">
        <v>10492</v>
      </c>
      <c r="D4462" s="107" t="s">
        <v>8058</v>
      </c>
      <c r="E4462" s="107">
        <f t="shared" si="69"/>
        <v>30201203</v>
      </c>
      <c r="F4462" s="107" t="s">
        <v>11572</v>
      </c>
      <c r="G4462" s="107" t="s">
        <v>7533</v>
      </c>
      <c r="H4462" s="107" t="s">
        <v>8054</v>
      </c>
      <c r="I4462" s="107" t="s">
        <v>8059</v>
      </c>
    </row>
    <row r="4463" spans="1:9" x14ac:dyDescent="0.2">
      <c r="A4463" s="107" t="s">
        <v>10492</v>
      </c>
      <c r="D4463" s="107" t="s">
        <v>8060</v>
      </c>
      <c r="E4463" s="107">
        <f t="shared" si="69"/>
        <v>30201204</v>
      </c>
      <c r="F4463" s="107" t="s">
        <v>11572</v>
      </c>
      <c r="G4463" s="107" t="s">
        <v>7533</v>
      </c>
      <c r="H4463" s="107" t="s">
        <v>8054</v>
      </c>
      <c r="I4463" s="107" t="s">
        <v>8061</v>
      </c>
    </row>
    <row r="4464" spans="1:9" x14ac:dyDescent="0.2">
      <c r="A4464" s="107" t="s">
        <v>10492</v>
      </c>
      <c r="D4464" s="107" t="s">
        <v>8062</v>
      </c>
      <c r="E4464" s="107">
        <f t="shared" si="69"/>
        <v>30201205</v>
      </c>
      <c r="F4464" s="107" t="s">
        <v>11572</v>
      </c>
      <c r="G4464" s="107" t="s">
        <v>7533</v>
      </c>
      <c r="H4464" s="107" t="s">
        <v>8054</v>
      </c>
      <c r="I4464" s="107" t="s">
        <v>8063</v>
      </c>
    </row>
    <row r="4465" spans="1:9" x14ac:dyDescent="0.2">
      <c r="A4465" s="107" t="s">
        <v>10492</v>
      </c>
      <c r="D4465" s="107" t="s">
        <v>8064</v>
      </c>
      <c r="E4465" s="107">
        <f t="shared" si="69"/>
        <v>30201206</v>
      </c>
      <c r="F4465" s="107" t="s">
        <v>11572</v>
      </c>
      <c r="G4465" s="107" t="s">
        <v>7533</v>
      </c>
      <c r="H4465" s="107" t="s">
        <v>8054</v>
      </c>
      <c r="I4465" s="107" t="s">
        <v>8065</v>
      </c>
    </row>
    <row r="4466" spans="1:9" x14ac:dyDescent="0.2">
      <c r="A4466" s="107" t="s">
        <v>10492</v>
      </c>
      <c r="D4466" s="107" t="s">
        <v>8066</v>
      </c>
      <c r="E4466" s="107">
        <f t="shared" si="69"/>
        <v>30201299</v>
      </c>
      <c r="F4466" s="107" t="s">
        <v>11572</v>
      </c>
      <c r="G4466" s="107" t="s">
        <v>7533</v>
      </c>
      <c r="H4466" s="107" t="s">
        <v>8054</v>
      </c>
      <c r="I4466" s="107" t="s">
        <v>11115</v>
      </c>
    </row>
    <row r="4467" spans="1:9" x14ac:dyDescent="0.2">
      <c r="A4467" s="107" t="s">
        <v>10492</v>
      </c>
      <c r="D4467" s="107" t="s">
        <v>8067</v>
      </c>
      <c r="E4467" s="107">
        <f t="shared" si="69"/>
        <v>30201301</v>
      </c>
      <c r="F4467" s="107" t="s">
        <v>11572</v>
      </c>
      <c r="G4467" s="107" t="s">
        <v>7533</v>
      </c>
      <c r="H4467" s="107" t="s">
        <v>8068</v>
      </c>
      <c r="I4467" s="107" t="s">
        <v>8069</v>
      </c>
    </row>
    <row r="4468" spans="1:9" x14ac:dyDescent="0.2">
      <c r="A4468" s="107" t="s">
        <v>10492</v>
      </c>
      <c r="D4468" s="107" t="s">
        <v>8070</v>
      </c>
      <c r="E4468" s="107">
        <f t="shared" si="69"/>
        <v>30201302</v>
      </c>
      <c r="F4468" s="107" t="s">
        <v>11572</v>
      </c>
      <c r="G4468" s="107" t="s">
        <v>7533</v>
      </c>
      <c r="H4468" s="107" t="s">
        <v>8068</v>
      </c>
      <c r="I4468" s="107" t="s">
        <v>8071</v>
      </c>
    </row>
    <row r="4469" spans="1:9" x14ac:dyDescent="0.2">
      <c r="A4469" s="107" t="s">
        <v>10492</v>
      </c>
      <c r="D4469" s="107" t="s">
        <v>8072</v>
      </c>
      <c r="E4469" s="107">
        <f t="shared" si="69"/>
        <v>30201303</v>
      </c>
      <c r="F4469" s="107" t="s">
        <v>11572</v>
      </c>
      <c r="G4469" s="107" t="s">
        <v>7533</v>
      </c>
      <c r="H4469" s="107" t="s">
        <v>8068</v>
      </c>
      <c r="I4469" s="107" t="s">
        <v>8073</v>
      </c>
    </row>
    <row r="4470" spans="1:9" x14ac:dyDescent="0.2">
      <c r="A4470" s="107" t="s">
        <v>10492</v>
      </c>
      <c r="D4470" s="107" t="s">
        <v>8074</v>
      </c>
      <c r="E4470" s="107">
        <f t="shared" si="69"/>
        <v>30201304</v>
      </c>
      <c r="F4470" s="107" t="s">
        <v>11572</v>
      </c>
      <c r="G4470" s="107" t="s">
        <v>7533</v>
      </c>
      <c r="H4470" s="107" t="s">
        <v>8068</v>
      </c>
      <c r="I4470" s="107" t="s">
        <v>8075</v>
      </c>
    </row>
    <row r="4471" spans="1:9" x14ac:dyDescent="0.2">
      <c r="A4471" s="107" t="s">
        <v>10492</v>
      </c>
      <c r="D4471" s="107" t="s">
        <v>8076</v>
      </c>
      <c r="E4471" s="107">
        <f t="shared" si="69"/>
        <v>30201305</v>
      </c>
      <c r="F4471" s="107" t="s">
        <v>11572</v>
      </c>
      <c r="G4471" s="107" t="s">
        <v>7533</v>
      </c>
      <c r="H4471" s="107" t="s">
        <v>8068</v>
      </c>
      <c r="I4471" s="107" t="s">
        <v>8077</v>
      </c>
    </row>
    <row r="4472" spans="1:9" x14ac:dyDescent="0.2">
      <c r="A4472" s="107" t="s">
        <v>10492</v>
      </c>
      <c r="D4472" s="107" t="s">
        <v>8078</v>
      </c>
      <c r="E4472" s="107">
        <f t="shared" si="69"/>
        <v>30201311</v>
      </c>
      <c r="F4472" s="107" t="s">
        <v>11572</v>
      </c>
      <c r="G4472" s="107" t="s">
        <v>7533</v>
      </c>
      <c r="H4472" s="107" t="s">
        <v>8068</v>
      </c>
      <c r="I4472" s="107" t="s">
        <v>8079</v>
      </c>
    </row>
    <row r="4473" spans="1:9" x14ac:dyDescent="0.2">
      <c r="A4473" s="107" t="s">
        <v>10492</v>
      </c>
      <c r="D4473" s="107" t="s">
        <v>8080</v>
      </c>
      <c r="E4473" s="107">
        <f t="shared" si="69"/>
        <v>30201401</v>
      </c>
      <c r="F4473" s="107" t="s">
        <v>11572</v>
      </c>
      <c r="G4473" s="107" t="s">
        <v>7533</v>
      </c>
      <c r="H4473" s="107" t="s">
        <v>8081</v>
      </c>
      <c r="I4473" s="107" t="s">
        <v>8082</v>
      </c>
    </row>
    <row r="4474" spans="1:9" x14ac:dyDescent="0.2">
      <c r="A4474" s="107" t="s">
        <v>10492</v>
      </c>
      <c r="D4474" s="107" t="s">
        <v>8083</v>
      </c>
      <c r="E4474" s="107">
        <f t="shared" si="69"/>
        <v>30201402</v>
      </c>
      <c r="F4474" s="107" t="s">
        <v>11572</v>
      </c>
      <c r="G4474" s="107" t="s">
        <v>7533</v>
      </c>
      <c r="H4474" s="107" t="s">
        <v>8081</v>
      </c>
      <c r="I4474" s="107" t="s">
        <v>8084</v>
      </c>
    </row>
    <row r="4475" spans="1:9" x14ac:dyDescent="0.2">
      <c r="A4475" s="107" t="s">
        <v>10492</v>
      </c>
      <c r="D4475" s="107" t="s">
        <v>8085</v>
      </c>
      <c r="E4475" s="107">
        <f t="shared" si="69"/>
        <v>30201403</v>
      </c>
      <c r="F4475" s="107" t="s">
        <v>11572</v>
      </c>
      <c r="G4475" s="107" t="s">
        <v>7533</v>
      </c>
      <c r="H4475" s="107" t="s">
        <v>8081</v>
      </c>
      <c r="I4475" s="107" t="s">
        <v>13811</v>
      </c>
    </row>
    <row r="4476" spans="1:9" x14ac:dyDescent="0.2">
      <c r="A4476" s="107" t="s">
        <v>10492</v>
      </c>
      <c r="D4476" s="107" t="s">
        <v>8086</v>
      </c>
      <c r="E4476" s="107">
        <f t="shared" si="69"/>
        <v>30201404</v>
      </c>
      <c r="F4476" s="107" t="s">
        <v>11572</v>
      </c>
      <c r="G4476" s="107" t="s">
        <v>7533</v>
      </c>
      <c r="H4476" s="107" t="s">
        <v>8081</v>
      </c>
      <c r="I4476" s="107" t="s">
        <v>8087</v>
      </c>
    </row>
    <row r="4477" spans="1:9" x14ac:dyDescent="0.2">
      <c r="A4477" s="107" t="s">
        <v>10492</v>
      </c>
      <c r="D4477" s="107" t="s">
        <v>8088</v>
      </c>
      <c r="E4477" s="107">
        <f t="shared" si="69"/>
        <v>30201405</v>
      </c>
      <c r="F4477" s="107" t="s">
        <v>11572</v>
      </c>
      <c r="G4477" s="107" t="s">
        <v>7533</v>
      </c>
      <c r="H4477" s="107" t="s">
        <v>8081</v>
      </c>
      <c r="I4477" s="107" t="s">
        <v>8089</v>
      </c>
    </row>
    <row r="4478" spans="1:9" x14ac:dyDescent="0.2">
      <c r="A4478" s="107" t="s">
        <v>10492</v>
      </c>
      <c r="D4478" s="107" t="s">
        <v>8090</v>
      </c>
      <c r="E4478" s="107">
        <f t="shared" si="69"/>
        <v>30201406</v>
      </c>
      <c r="F4478" s="107" t="s">
        <v>11572</v>
      </c>
      <c r="G4478" s="107" t="s">
        <v>7533</v>
      </c>
      <c r="H4478" s="107" t="s">
        <v>8081</v>
      </c>
      <c r="I4478" s="107" t="s">
        <v>8091</v>
      </c>
    </row>
    <row r="4479" spans="1:9" x14ac:dyDescent="0.2">
      <c r="A4479" s="107" t="s">
        <v>10492</v>
      </c>
      <c r="D4479" s="107" t="s">
        <v>8092</v>
      </c>
      <c r="E4479" s="107">
        <f t="shared" si="69"/>
        <v>30201407</v>
      </c>
      <c r="F4479" s="107" t="s">
        <v>11572</v>
      </c>
      <c r="G4479" s="107" t="s">
        <v>7533</v>
      </c>
      <c r="H4479" s="107" t="s">
        <v>8081</v>
      </c>
      <c r="I4479" s="107" t="s">
        <v>8093</v>
      </c>
    </row>
    <row r="4480" spans="1:9" x14ac:dyDescent="0.2">
      <c r="A4480" s="107" t="s">
        <v>10492</v>
      </c>
      <c r="D4480" s="107" t="s">
        <v>8094</v>
      </c>
      <c r="E4480" s="107">
        <f t="shared" si="69"/>
        <v>30201408</v>
      </c>
      <c r="F4480" s="107" t="s">
        <v>11572</v>
      </c>
      <c r="G4480" s="107" t="s">
        <v>7533</v>
      </c>
      <c r="H4480" s="107" t="s">
        <v>8081</v>
      </c>
      <c r="I4480" s="107" t="s">
        <v>8095</v>
      </c>
    </row>
    <row r="4481" spans="1:12" x14ac:dyDescent="0.2">
      <c r="A4481" s="107" t="s">
        <v>10492</v>
      </c>
      <c r="D4481" s="107" t="s">
        <v>8096</v>
      </c>
      <c r="E4481" s="107">
        <f t="shared" si="69"/>
        <v>30201410</v>
      </c>
      <c r="F4481" s="107" t="s">
        <v>11572</v>
      </c>
      <c r="G4481" s="107" t="s">
        <v>7533</v>
      </c>
      <c r="H4481" s="107" t="s">
        <v>8081</v>
      </c>
      <c r="I4481" s="107" t="s">
        <v>8097</v>
      </c>
    </row>
    <row r="4482" spans="1:12" x14ac:dyDescent="0.2">
      <c r="A4482" s="107" t="s">
        <v>10492</v>
      </c>
      <c r="D4482" s="107" t="s">
        <v>8098</v>
      </c>
      <c r="E4482" s="107">
        <f t="shared" ref="E4482:E4545" si="70">VALUE(D4482)</f>
        <v>30201411</v>
      </c>
      <c r="F4482" s="107" t="s">
        <v>11572</v>
      </c>
      <c r="G4482" s="107" t="s">
        <v>7533</v>
      </c>
      <c r="H4482" s="107" t="s">
        <v>8081</v>
      </c>
      <c r="I4482" s="107" t="s">
        <v>8099</v>
      </c>
    </row>
    <row r="4483" spans="1:12" x14ac:dyDescent="0.2">
      <c r="A4483" s="107" t="s">
        <v>10492</v>
      </c>
      <c r="D4483" s="107" t="s">
        <v>8100</v>
      </c>
      <c r="E4483" s="107">
        <f t="shared" si="70"/>
        <v>30201412</v>
      </c>
      <c r="F4483" s="107" t="s">
        <v>11572</v>
      </c>
      <c r="G4483" s="107" t="s">
        <v>7533</v>
      </c>
      <c r="H4483" s="107" t="s">
        <v>8081</v>
      </c>
      <c r="I4483" s="107" t="s">
        <v>8101</v>
      </c>
    </row>
    <row r="4484" spans="1:12" x14ac:dyDescent="0.2">
      <c r="A4484" s="107" t="s">
        <v>10492</v>
      </c>
      <c r="D4484" s="107" t="s">
        <v>8102</v>
      </c>
      <c r="E4484" s="107">
        <f t="shared" si="70"/>
        <v>30201413</v>
      </c>
      <c r="F4484" s="107" t="s">
        <v>11572</v>
      </c>
      <c r="G4484" s="107" t="s">
        <v>7533</v>
      </c>
      <c r="H4484" s="107" t="s">
        <v>8081</v>
      </c>
      <c r="I4484" s="107" t="s">
        <v>8103</v>
      </c>
    </row>
    <row r="4485" spans="1:12" x14ac:dyDescent="0.2">
      <c r="A4485" s="107" t="s">
        <v>10492</v>
      </c>
      <c r="D4485" s="107" t="s">
        <v>8104</v>
      </c>
      <c r="E4485" s="107">
        <f t="shared" si="70"/>
        <v>30201421</v>
      </c>
      <c r="F4485" s="107" t="s">
        <v>11572</v>
      </c>
      <c r="G4485" s="107" t="s">
        <v>7533</v>
      </c>
      <c r="H4485" s="107" t="s">
        <v>8081</v>
      </c>
      <c r="I4485" s="107" t="s">
        <v>11049</v>
      </c>
    </row>
    <row r="4486" spans="1:12" x14ac:dyDescent="0.2">
      <c r="A4486" s="107" t="s">
        <v>10492</v>
      </c>
      <c r="D4486" s="107" t="s">
        <v>8105</v>
      </c>
      <c r="E4486" s="107">
        <f t="shared" si="70"/>
        <v>30201422</v>
      </c>
      <c r="F4486" s="107" t="s">
        <v>11572</v>
      </c>
      <c r="G4486" s="107" t="s">
        <v>7533</v>
      </c>
      <c r="H4486" s="107" t="s">
        <v>8081</v>
      </c>
      <c r="I4486" s="107" t="s">
        <v>8106</v>
      </c>
    </row>
    <row r="4487" spans="1:12" x14ac:dyDescent="0.2">
      <c r="A4487" s="107" t="s">
        <v>10492</v>
      </c>
      <c r="D4487" s="107" t="s">
        <v>8107</v>
      </c>
      <c r="E4487" s="107">
        <f t="shared" si="70"/>
        <v>30201501</v>
      </c>
      <c r="F4487" s="107" t="s">
        <v>11572</v>
      </c>
      <c r="G4487" s="107" t="s">
        <v>7533</v>
      </c>
      <c r="H4487" s="107" t="s">
        <v>8108</v>
      </c>
      <c r="I4487" s="107" t="s">
        <v>14417</v>
      </c>
      <c r="K4487" s="109">
        <v>36515</v>
      </c>
      <c r="L4487" s="107" t="s">
        <v>8109</v>
      </c>
    </row>
    <row r="4488" spans="1:12" x14ac:dyDescent="0.2">
      <c r="A4488" s="107" t="s">
        <v>10492</v>
      </c>
      <c r="D4488" s="107" t="s">
        <v>8110</v>
      </c>
      <c r="E4488" s="107">
        <f t="shared" si="70"/>
        <v>30201503</v>
      </c>
      <c r="F4488" s="107" t="s">
        <v>11572</v>
      </c>
      <c r="G4488" s="107" t="s">
        <v>7533</v>
      </c>
      <c r="H4488" s="107" t="s">
        <v>8108</v>
      </c>
      <c r="I4488" s="107" t="s">
        <v>8111</v>
      </c>
      <c r="K4488" s="109">
        <v>36515</v>
      </c>
      <c r="L4488" s="107" t="s">
        <v>8112</v>
      </c>
    </row>
    <row r="4489" spans="1:12" x14ac:dyDescent="0.2">
      <c r="A4489" s="107" t="s">
        <v>10492</v>
      </c>
      <c r="D4489" s="107" t="s">
        <v>8113</v>
      </c>
      <c r="E4489" s="107">
        <f t="shared" si="70"/>
        <v>30201505</v>
      </c>
      <c r="F4489" s="107" t="s">
        <v>11572</v>
      </c>
      <c r="G4489" s="107" t="s">
        <v>7533</v>
      </c>
      <c r="H4489" s="107" t="s">
        <v>8108</v>
      </c>
      <c r="I4489" s="107" t="s">
        <v>8114</v>
      </c>
      <c r="K4489" s="109">
        <v>36515</v>
      </c>
      <c r="L4489" s="107" t="s">
        <v>8112</v>
      </c>
    </row>
    <row r="4490" spans="1:12" x14ac:dyDescent="0.2">
      <c r="A4490" s="107" t="s">
        <v>10492</v>
      </c>
      <c r="D4490" s="107" t="s">
        <v>8115</v>
      </c>
      <c r="E4490" s="107">
        <f t="shared" si="70"/>
        <v>30201507</v>
      </c>
      <c r="F4490" s="107" t="s">
        <v>11572</v>
      </c>
      <c r="G4490" s="107" t="s">
        <v>7533</v>
      </c>
      <c r="H4490" s="107" t="s">
        <v>8108</v>
      </c>
      <c r="I4490" s="107" t="s">
        <v>8116</v>
      </c>
      <c r="K4490" s="109">
        <v>36515</v>
      </c>
      <c r="L4490" s="107" t="s">
        <v>8112</v>
      </c>
    </row>
    <row r="4491" spans="1:12" x14ac:dyDescent="0.2">
      <c r="A4491" s="107" t="s">
        <v>10492</v>
      </c>
      <c r="D4491" s="107" t="s">
        <v>8117</v>
      </c>
      <c r="E4491" s="107">
        <f t="shared" si="70"/>
        <v>30201510</v>
      </c>
      <c r="F4491" s="107" t="s">
        <v>11572</v>
      </c>
      <c r="G4491" s="107" t="s">
        <v>7533</v>
      </c>
      <c r="H4491" s="107" t="s">
        <v>8108</v>
      </c>
      <c r="I4491" s="107" t="s">
        <v>8118</v>
      </c>
      <c r="K4491" s="109">
        <v>36515</v>
      </c>
      <c r="L4491" s="107" t="s">
        <v>8112</v>
      </c>
    </row>
    <row r="4492" spans="1:12" x14ac:dyDescent="0.2">
      <c r="A4492" s="107" t="s">
        <v>10492</v>
      </c>
      <c r="D4492" s="107" t="s">
        <v>8119</v>
      </c>
      <c r="E4492" s="107">
        <f t="shared" si="70"/>
        <v>30201512</v>
      </c>
      <c r="F4492" s="107" t="s">
        <v>11572</v>
      </c>
      <c r="G4492" s="107" t="s">
        <v>7533</v>
      </c>
      <c r="H4492" s="107" t="s">
        <v>8108</v>
      </c>
      <c r="I4492" s="107" t="s">
        <v>8120</v>
      </c>
      <c r="K4492" s="109">
        <v>36515</v>
      </c>
      <c r="L4492" s="107" t="s">
        <v>8112</v>
      </c>
    </row>
    <row r="4493" spans="1:12" x14ac:dyDescent="0.2">
      <c r="A4493" s="107" t="s">
        <v>10492</v>
      </c>
      <c r="D4493" s="107" t="s">
        <v>8121</v>
      </c>
      <c r="E4493" s="107">
        <f t="shared" si="70"/>
        <v>30201514</v>
      </c>
      <c r="F4493" s="107" t="s">
        <v>11572</v>
      </c>
      <c r="G4493" s="107" t="s">
        <v>7533</v>
      </c>
      <c r="H4493" s="107" t="s">
        <v>8108</v>
      </c>
      <c r="I4493" s="107" t="s">
        <v>8122</v>
      </c>
      <c r="K4493" s="109">
        <v>36515</v>
      </c>
      <c r="L4493" s="107" t="s">
        <v>8112</v>
      </c>
    </row>
    <row r="4494" spans="1:12" x14ac:dyDescent="0.2">
      <c r="A4494" s="107" t="s">
        <v>10492</v>
      </c>
      <c r="D4494" s="107" t="s">
        <v>8123</v>
      </c>
      <c r="E4494" s="107">
        <f t="shared" si="70"/>
        <v>30201520</v>
      </c>
      <c r="F4494" s="107" t="s">
        <v>11572</v>
      </c>
      <c r="G4494" s="107" t="s">
        <v>7533</v>
      </c>
      <c r="H4494" s="107" t="s">
        <v>8108</v>
      </c>
      <c r="I4494" s="107" t="s">
        <v>5386</v>
      </c>
    </row>
    <row r="4495" spans="1:12" x14ac:dyDescent="0.2">
      <c r="A4495" s="107" t="s">
        <v>10492</v>
      </c>
      <c r="D4495" s="107" t="s">
        <v>5387</v>
      </c>
      <c r="E4495" s="107">
        <f t="shared" si="70"/>
        <v>30201521</v>
      </c>
      <c r="F4495" s="107" t="s">
        <v>11572</v>
      </c>
      <c r="G4495" s="107" t="s">
        <v>7533</v>
      </c>
      <c r="H4495" s="107" t="s">
        <v>8108</v>
      </c>
      <c r="I4495" s="107" t="s">
        <v>5388</v>
      </c>
    </row>
    <row r="4496" spans="1:12" x14ac:dyDescent="0.2">
      <c r="A4496" s="107" t="s">
        <v>10492</v>
      </c>
      <c r="D4496" s="107" t="s">
        <v>5389</v>
      </c>
      <c r="E4496" s="107">
        <f t="shared" si="70"/>
        <v>30201525</v>
      </c>
      <c r="F4496" s="107" t="s">
        <v>11572</v>
      </c>
      <c r="G4496" s="107" t="s">
        <v>7533</v>
      </c>
      <c r="H4496" s="107" t="s">
        <v>8108</v>
      </c>
      <c r="I4496" s="107" t="s">
        <v>5390</v>
      </c>
    </row>
    <row r="4497" spans="1:12" x14ac:dyDescent="0.2">
      <c r="A4497" s="107" t="s">
        <v>10492</v>
      </c>
      <c r="D4497" s="107" t="s">
        <v>5391</v>
      </c>
      <c r="E4497" s="107">
        <f t="shared" si="70"/>
        <v>30201526</v>
      </c>
      <c r="F4497" s="107" t="s">
        <v>11572</v>
      </c>
      <c r="G4497" s="107" t="s">
        <v>7533</v>
      </c>
      <c r="H4497" s="107" t="s">
        <v>8108</v>
      </c>
      <c r="I4497" s="107" t="s">
        <v>5392</v>
      </c>
    </row>
    <row r="4498" spans="1:12" x14ac:dyDescent="0.2">
      <c r="A4498" s="107" t="s">
        <v>10492</v>
      </c>
      <c r="D4498" s="107" t="s">
        <v>5393</v>
      </c>
      <c r="E4498" s="107">
        <f t="shared" si="70"/>
        <v>30201530</v>
      </c>
      <c r="F4498" s="107" t="s">
        <v>11572</v>
      </c>
      <c r="G4498" s="107" t="s">
        <v>7533</v>
      </c>
      <c r="H4498" s="107" t="s">
        <v>8108</v>
      </c>
      <c r="I4498" s="107" t="s">
        <v>6713</v>
      </c>
    </row>
    <row r="4499" spans="1:12" x14ac:dyDescent="0.2">
      <c r="A4499" s="107" t="s">
        <v>10492</v>
      </c>
      <c r="D4499" s="107" t="s">
        <v>5394</v>
      </c>
      <c r="E4499" s="107">
        <f t="shared" si="70"/>
        <v>30201532</v>
      </c>
      <c r="F4499" s="107" t="s">
        <v>11572</v>
      </c>
      <c r="G4499" s="107" t="s">
        <v>7533</v>
      </c>
      <c r="H4499" s="107" t="s">
        <v>8108</v>
      </c>
      <c r="I4499" s="107" t="s">
        <v>8116</v>
      </c>
    </row>
    <row r="4500" spans="1:12" x14ac:dyDescent="0.2">
      <c r="A4500" s="107" t="s">
        <v>10492</v>
      </c>
      <c r="D4500" s="107" t="s">
        <v>5395</v>
      </c>
      <c r="E4500" s="107">
        <f t="shared" si="70"/>
        <v>30201535</v>
      </c>
      <c r="F4500" s="107" t="s">
        <v>11572</v>
      </c>
      <c r="G4500" s="107" t="s">
        <v>7533</v>
      </c>
      <c r="H4500" s="107" t="s">
        <v>8108</v>
      </c>
      <c r="I4500" s="107" t="s">
        <v>5396</v>
      </c>
    </row>
    <row r="4501" spans="1:12" x14ac:dyDescent="0.2">
      <c r="A4501" s="107" t="s">
        <v>10492</v>
      </c>
      <c r="D4501" s="107" t="s">
        <v>5397</v>
      </c>
      <c r="E4501" s="107">
        <f t="shared" si="70"/>
        <v>30201536</v>
      </c>
      <c r="F4501" s="107" t="s">
        <v>11572</v>
      </c>
      <c r="G4501" s="107" t="s">
        <v>7533</v>
      </c>
      <c r="H4501" s="107" t="s">
        <v>8108</v>
      </c>
      <c r="I4501" s="107" t="s">
        <v>5398</v>
      </c>
    </row>
    <row r="4502" spans="1:12" x14ac:dyDescent="0.2">
      <c r="A4502" s="107" t="s">
        <v>10492</v>
      </c>
      <c r="D4502" s="107" t="s">
        <v>5399</v>
      </c>
      <c r="E4502" s="107">
        <f t="shared" si="70"/>
        <v>30201537</v>
      </c>
      <c r="F4502" s="107" t="s">
        <v>11572</v>
      </c>
      <c r="G4502" s="107" t="s">
        <v>7533</v>
      </c>
      <c r="H4502" s="107" t="s">
        <v>8108</v>
      </c>
      <c r="I4502" s="107" t="s">
        <v>8130</v>
      </c>
    </row>
    <row r="4503" spans="1:12" x14ac:dyDescent="0.2">
      <c r="A4503" s="107" t="s">
        <v>10492</v>
      </c>
      <c r="D4503" s="107" t="s">
        <v>8131</v>
      </c>
      <c r="E4503" s="107">
        <f t="shared" si="70"/>
        <v>30201540</v>
      </c>
      <c r="F4503" s="107" t="s">
        <v>11572</v>
      </c>
      <c r="G4503" s="107" t="s">
        <v>7533</v>
      </c>
      <c r="H4503" s="107" t="s">
        <v>8108</v>
      </c>
      <c r="I4503" s="107" t="s">
        <v>8132</v>
      </c>
    </row>
    <row r="4504" spans="1:12" x14ac:dyDescent="0.2">
      <c r="A4504" s="107" t="s">
        <v>10492</v>
      </c>
      <c r="D4504" s="107" t="s">
        <v>8133</v>
      </c>
      <c r="E4504" s="107">
        <f t="shared" si="70"/>
        <v>30201542</v>
      </c>
      <c r="F4504" s="107" t="s">
        <v>11572</v>
      </c>
      <c r="G4504" s="107" t="s">
        <v>7533</v>
      </c>
      <c r="H4504" s="107" t="s">
        <v>8108</v>
      </c>
      <c r="I4504" s="107" t="s">
        <v>8134</v>
      </c>
    </row>
    <row r="4505" spans="1:12" x14ac:dyDescent="0.2">
      <c r="A4505" s="107" t="s">
        <v>10492</v>
      </c>
      <c r="D4505" s="107" t="s">
        <v>8135</v>
      </c>
      <c r="E4505" s="107">
        <f t="shared" si="70"/>
        <v>30201544</v>
      </c>
      <c r="F4505" s="107" t="s">
        <v>11572</v>
      </c>
      <c r="G4505" s="107" t="s">
        <v>7533</v>
      </c>
      <c r="H4505" s="107" t="s">
        <v>8108</v>
      </c>
      <c r="I4505" s="107" t="s">
        <v>8136</v>
      </c>
    </row>
    <row r="4506" spans="1:12" x14ac:dyDescent="0.2">
      <c r="A4506" s="107" t="s">
        <v>10492</v>
      </c>
      <c r="D4506" s="107" t="s">
        <v>8137</v>
      </c>
      <c r="E4506" s="107">
        <f t="shared" si="70"/>
        <v>30201599</v>
      </c>
      <c r="F4506" s="107" t="s">
        <v>11572</v>
      </c>
      <c r="G4506" s="107" t="s">
        <v>7533</v>
      </c>
      <c r="H4506" s="107" t="s">
        <v>8108</v>
      </c>
      <c r="I4506" s="107" t="s">
        <v>7791</v>
      </c>
      <c r="K4506" s="109">
        <v>36515</v>
      </c>
      <c r="L4506" s="107" t="s">
        <v>8109</v>
      </c>
    </row>
    <row r="4507" spans="1:12" x14ac:dyDescent="0.2">
      <c r="A4507" s="107" t="s">
        <v>10492</v>
      </c>
      <c r="D4507" s="107" t="s">
        <v>8138</v>
      </c>
      <c r="E4507" s="107">
        <f t="shared" si="70"/>
        <v>30201601</v>
      </c>
      <c r="F4507" s="107" t="s">
        <v>11572</v>
      </c>
      <c r="G4507" s="107" t="s">
        <v>7533</v>
      </c>
      <c r="H4507" s="107" t="s">
        <v>8139</v>
      </c>
      <c r="I4507" s="107" t="s">
        <v>8140</v>
      </c>
      <c r="K4507" s="109"/>
      <c r="L4507" s="107"/>
    </row>
    <row r="4508" spans="1:12" x14ac:dyDescent="0.2">
      <c r="A4508" s="107" t="s">
        <v>10492</v>
      </c>
      <c r="D4508" s="107" t="s">
        <v>8141</v>
      </c>
      <c r="E4508" s="107">
        <f t="shared" si="70"/>
        <v>30201605</v>
      </c>
      <c r="F4508" s="107" t="s">
        <v>11572</v>
      </c>
      <c r="G4508" s="107" t="s">
        <v>7533</v>
      </c>
      <c r="H4508" s="107" t="s">
        <v>8139</v>
      </c>
      <c r="I4508" s="107" t="s">
        <v>11124</v>
      </c>
      <c r="K4508" s="109"/>
      <c r="L4508" s="107"/>
    </row>
    <row r="4509" spans="1:12" x14ac:dyDescent="0.2">
      <c r="A4509" s="107" t="s">
        <v>10492</v>
      </c>
      <c r="D4509" s="107" t="s">
        <v>11125</v>
      </c>
      <c r="E4509" s="107">
        <f t="shared" si="70"/>
        <v>30201608</v>
      </c>
      <c r="F4509" s="107" t="s">
        <v>11572</v>
      </c>
      <c r="G4509" s="107" t="s">
        <v>7533</v>
      </c>
      <c r="H4509" s="107" t="s">
        <v>8139</v>
      </c>
      <c r="I4509" s="107" t="s">
        <v>11126</v>
      </c>
      <c r="K4509" s="109"/>
      <c r="L4509" s="107"/>
    </row>
    <row r="4510" spans="1:12" x14ac:dyDescent="0.2">
      <c r="A4510" s="107" t="s">
        <v>10492</v>
      </c>
      <c r="D4510" s="107" t="s">
        <v>11127</v>
      </c>
      <c r="E4510" s="107">
        <f t="shared" si="70"/>
        <v>30201612</v>
      </c>
      <c r="F4510" s="107" t="s">
        <v>11572</v>
      </c>
      <c r="G4510" s="107" t="s">
        <v>7533</v>
      </c>
      <c r="H4510" s="107" t="s">
        <v>8139</v>
      </c>
      <c r="I4510" s="107" t="s">
        <v>11128</v>
      </c>
    </row>
    <row r="4511" spans="1:12" x14ac:dyDescent="0.2">
      <c r="A4511" s="107" t="s">
        <v>10492</v>
      </c>
      <c r="D4511" s="107" t="s">
        <v>11129</v>
      </c>
      <c r="E4511" s="107">
        <f t="shared" si="70"/>
        <v>30201616</v>
      </c>
      <c r="F4511" s="107" t="s">
        <v>11572</v>
      </c>
      <c r="G4511" s="107" t="s">
        <v>7533</v>
      </c>
      <c r="H4511" s="107" t="s">
        <v>8139</v>
      </c>
      <c r="I4511" s="107" t="s">
        <v>11130</v>
      </c>
    </row>
    <row r="4512" spans="1:12" x14ac:dyDescent="0.2">
      <c r="A4512" s="107" t="s">
        <v>10492</v>
      </c>
      <c r="D4512" s="107" t="s">
        <v>11131</v>
      </c>
      <c r="E4512" s="107">
        <f t="shared" si="70"/>
        <v>30201621</v>
      </c>
      <c r="F4512" s="107" t="s">
        <v>11572</v>
      </c>
      <c r="G4512" s="107" t="s">
        <v>7533</v>
      </c>
      <c r="H4512" s="107" t="s">
        <v>8139</v>
      </c>
      <c r="I4512" s="107" t="s">
        <v>11132</v>
      </c>
    </row>
    <row r="4513" spans="1:9" x14ac:dyDescent="0.2">
      <c r="A4513" s="107" t="s">
        <v>10492</v>
      </c>
      <c r="D4513" s="107" t="s">
        <v>11133</v>
      </c>
      <c r="E4513" s="107">
        <f t="shared" si="70"/>
        <v>30201622</v>
      </c>
      <c r="F4513" s="107" t="s">
        <v>11572</v>
      </c>
      <c r="G4513" s="107" t="s">
        <v>7533</v>
      </c>
      <c r="H4513" s="107" t="s">
        <v>8139</v>
      </c>
      <c r="I4513" s="107" t="s">
        <v>11134</v>
      </c>
    </row>
    <row r="4514" spans="1:9" x14ac:dyDescent="0.2">
      <c r="A4514" s="107" t="s">
        <v>10492</v>
      </c>
      <c r="D4514" s="107" t="s">
        <v>11135</v>
      </c>
      <c r="E4514" s="107">
        <f t="shared" si="70"/>
        <v>30201631</v>
      </c>
      <c r="F4514" s="107" t="s">
        <v>11572</v>
      </c>
      <c r="G4514" s="107" t="s">
        <v>7533</v>
      </c>
      <c r="H4514" s="107" t="s">
        <v>8139</v>
      </c>
      <c r="I4514" s="107" t="s">
        <v>11136</v>
      </c>
    </row>
    <row r="4515" spans="1:9" x14ac:dyDescent="0.2">
      <c r="A4515" s="107" t="s">
        <v>10492</v>
      </c>
      <c r="D4515" s="107" t="s">
        <v>11137</v>
      </c>
      <c r="E4515" s="107">
        <f t="shared" si="70"/>
        <v>30201641</v>
      </c>
      <c r="F4515" s="107" t="s">
        <v>11572</v>
      </c>
      <c r="G4515" s="107" t="s">
        <v>7533</v>
      </c>
      <c r="H4515" s="107" t="s">
        <v>8139</v>
      </c>
      <c r="I4515" s="107" t="s">
        <v>11138</v>
      </c>
    </row>
    <row r="4516" spans="1:9" x14ac:dyDescent="0.2">
      <c r="A4516" s="107" t="s">
        <v>10492</v>
      </c>
      <c r="D4516" s="107" t="s">
        <v>11139</v>
      </c>
      <c r="E4516" s="107">
        <f t="shared" si="70"/>
        <v>30201651</v>
      </c>
      <c r="F4516" s="107" t="s">
        <v>11572</v>
      </c>
      <c r="G4516" s="107" t="s">
        <v>7533</v>
      </c>
      <c r="H4516" s="107" t="s">
        <v>8139</v>
      </c>
      <c r="I4516" s="107" t="s">
        <v>5396</v>
      </c>
    </row>
    <row r="4517" spans="1:9" x14ac:dyDescent="0.2">
      <c r="A4517" s="107" t="s">
        <v>10492</v>
      </c>
      <c r="D4517" s="107" t="s">
        <v>11140</v>
      </c>
      <c r="E4517" s="107">
        <f t="shared" si="70"/>
        <v>30201655</v>
      </c>
      <c r="F4517" s="107" t="s">
        <v>11572</v>
      </c>
      <c r="G4517" s="107" t="s">
        <v>7533</v>
      </c>
      <c r="H4517" s="107" t="s">
        <v>8139</v>
      </c>
      <c r="I4517" s="107" t="s">
        <v>5398</v>
      </c>
    </row>
    <row r="4518" spans="1:9" x14ac:dyDescent="0.2">
      <c r="A4518" s="107" t="s">
        <v>10492</v>
      </c>
      <c r="D4518" s="107" t="s">
        <v>11141</v>
      </c>
      <c r="E4518" s="107">
        <f t="shared" si="70"/>
        <v>30201658</v>
      </c>
      <c r="F4518" s="107" t="s">
        <v>11572</v>
      </c>
      <c r="G4518" s="107" t="s">
        <v>7533</v>
      </c>
      <c r="H4518" s="107" t="s">
        <v>8139</v>
      </c>
      <c r="I4518" s="107" t="s">
        <v>8130</v>
      </c>
    </row>
    <row r="4519" spans="1:9" x14ac:dyDescent="0.2">
      <c r="A4519" s="107" t="s">
        <v>10492</v>
      </c>
      <c r="D4519" s="107" t="s">
        <v>11142</v>
      </c>
      <c r="E4519" s="107">
        <f t="shared" si="70"/>
        <v>30201661</v>
      </c>
      <c r="F4519" s="107" t="s">
        <v>11572</v>
      </c>
      <c r="G4519" s="107" t="s">
        <v>7533</v>
      </c>
      <c r="H4519" s="107" t="s">
        <v>8139</v>
      </c>
      <c r="I4519" s="107" t="s">
        <v>11143</v>
      </c>
    </row>
    <row r="4520" spans="1:9" x14ac:dyDescent="0.2">
      <c r="A4520" s="107" t="s">
        <v>10492</v>
      </c>
      <c r="D4520" s="107" t="s">
        <v>11144</v>
      </c>
      <c r="E4520" s="107">
        <f t="shared" si="70"/>
        <v>30201682</v>
      </c>
      <c r="F4520" s="107" t="s">
        <v>11572</v>
      </c>
      <c r="G4520" s="107" t="s">
        <v>7533</v>
      </c>
      <c r="H4520" s="107" t="s">
        <v>8139</v>
      </c>
      <c r="I4520" s="107" t="s">
        <v>11145</v>
      </c>
    </row>
    <row r="4521" spans="1:9" x14ac:dyDescent="0.2">
      <c r="A4521" s="107" t="s">
        <v>10492</v>
      </c>
      <c r="D4521" s="107" t="s">
        <v>11146</v>
      </c>
      <c r="E4521" s="107">
        <f t="shared" si="70"/>
        <v>30201684</v>
      </c>
      <c r="F4521" s="107" t="s">
        <v>11572</v>
      </c>
      <c r="G4521" s="107" t="s">
        <v>7533</v>
      </c>
      <c r="H4521" s="107" t="s">
        <v>8139</v>
      </c>
      <c r="I4521" s="107" t="s">
        <v>11147</v>
      </c>
    </row>
    <row r="4522" spans="1:9" x14ac:dyDescent="0.2">
      <c r="A4522" s="107" t="s">
        <v>10492</v>
      </c>
      <c r="D4522" s="107" t="s">
        <v>11148</v>
      </c>
      <c r="E4522" s="107">
        <f t="shared" si="70"/>
        <v>30201686</v>
      </c>
      <c r="F4522" s="107" t="s">
        <v>11572</v>
      </c>
      <c r="G4522" s="107" t="s">
        <v>7533</v>
      </c>
      <c r="H4522" s="107" t="s">
        <v>8139</v>
      </c>
      <c r="I4522" s="107" t="s">
        <v>11149</v>
      </c>
    </row>
    <row r="4523" spans="1:9" x14ac:dyDescent="0.2">
      <c r="A4523" s="107" t="s">
        <v>10492</v>
      </c>
      <c r="D4523" s="107" t="s">
        <v>11150</v>
      </c>
      <c r="E4523" s="107">
        <f t="shared" si="70"/>
        <v>30201688</v>
      </c>
      <c r="F4523" s="107" t="s">
        <v>11572</v>
      </c>
      <c r="G4523" s="107" t="s">
        <v>7533</v>
      </c>
      <c r="H4523" s="107" t="s">
        <v>8139</v>
      </c>
      <c r="I4523" s="107" t="s">
        <v>11151</v>
      </c>
    </row>
    <row r="4524" spans="1:9" x14ac:dyDescent="0.2">
      <c r="A4524" s="107" t="s">
        <v>10492</v>
      </c>
      <c r="D4524" s="107" t="s">
        <v>11152</v>
      </c>
      <c r="E4524" s="107">
        <f t="shared" si="70"/>
        <v>30201699</v>
      </c>
      <c r="F4524" s="107" t="s">
        <v>11572</v>
      </c>
      <c r="G4524" s="107" t="s">
        <v>7533</v>
      </c>
      <c r="H4524" s="107" t="s">
        <v>8139</v>
      </c>
      <c r="I4524" s="107" t="s">
        <v>7791</v>
      </c>
    </row>
    <row r="4525" spans="1:9" x14ac:dyDescent="0.2">
      <c r="A4525" s="107" t="s">
        <v>10492</v>
      </c>
      <c r="D4525" s="107" t="s">
        <v>11153</v>
      </c>
      <c r="E4525" s="107">
        <f t="shared" si="70"/>
        <v>30201701</v>
      </c>
      <c r="F4525" s="107" t="s">
        <v>11572</v>
      </c>
      <c r="G4525" s="107" t="s">
        <v>7533</v>
      </c>
      <c r="H4525" s="107" t="s">
        <v>11154</v>
      </c>
      <c r="I4525" s="107" t="s">
        <v>11155</v>
      </c>
    </row>
    <row r="4526" spans="1:9" x14ac:dyDescent="0.2">
      <c r="A4526" s="107" t="s">
        <v>10492</v>
      </c>
      <c r="D4526" s="107" t="s">
        <v>11156</v>
      </c>
      <c r="E4526" s="107">
        <f t="shared" si="70"/>
        <v>30201702</v>
      </c>
      <c r="F4526" s="107" t="s">
        <v>11572</v>
      </c>
      <c r="G4526" s="107" t="s">
        <v>7533</v>
      </c>
      <c r="H4526" s="107" t="s">
        <v>11154</v>
      </c>
      <c r="I4526" s="107" t="s">
        <v>10646</v>
      </c>
    </row>
    <row r="4527" spans="1:9" x14ac:dyDescent="0.2">
      <c r="A4527" s="107" t="s">
        <v>10492</v>
      </c>
      <c r="D4527" s="107" t="s">
        <v>11157</v>
      </c>
      <c r="E4527" s="107">
        <f t="shared" si="70"/>
        <v>30201703</v>
      </c>
      <c r="F4527" s="107" t="s">
        <v>11572</v>
      </c>
      <c r="G4527" s="107" t="s">
        <v>7533</v>
      </c>
      <c r="H4527" s="107" t="s">
        <v>11154</v>
      </c>
      <c r="I4527" s="107" t="s">
        <v>11158</v>
      </c>
    </row>
    <row r="4528" spans="1:9" x14ac:dyDescent="0.2">
      <c r="A4528" s="107" t="s">
        <v>10492</v>
      </c>
      <c r="D4528" s="107" t="s">
        <v>11159</v>
      </c>
      <c r="E4528" s="107">
        <f t="shared" si="70"/>
        <v>30201704</v>
      </c>
      <c r="F4528" s="107" t="s">
        <v>11572</v>
      </c>
      <c r="G4528" s="107" t="s">
        <v>7533</v>
      </c>
      <c r="H4528" s="107" t="s">
        <v>11154</v>
      </c>
      <c r="I4528" s="107" t="s">
        <v>13817</v>
      </c>
    </row>
    <row r="4529" spans="1:12" x14ac:dyDescent="0.2">
      <c r="A4529" s="107" t="s">
        <v>10492</v>
      </c>
      <c r="D4529" s="107" t="s">
        <v>11160</v>
      </c>
      <c r="E4529" s="107">
        <f t="shared" si="70"/>
        <v>30201705</v>
      </c>
      <c r="F4529" s="107" t="s">
        <v>11572</v>
      </c>
      <c r="G4529" s="107" t="s">
        <v>7533</v>
      </c>
      <c r="H4529" s="107" t="s">
        <v>11154</v>
      </c>
      <c r="I4529" s="107" t="s">
        <v>11043</v>
      </c>
    </row>
    <row r="4530" spans="1:12" x14ac:dyDescent="0.2">
      <c r="A4530" s="107" t="s">
        <v>10492</v>
      </c>
      <c r="D4530" s="107" t="s">
        <v>11161</v>
      </c>
      <c r="E4530" s="107">
        <f t="shared" si="70"/>
        <v>30201711</v>
      </c>
      <c r="F4530" s="107" t="s">
        <v>11572</v>
      </c>
      <c r="G4530" s="107" t="s">
        <v>7533</v>
      </c>
      <c r="H4530" s="107" t="s">
        <v>11154</v>
      </c>
      <c r="I4530" s="107" t="s">
        <v>11162</v>
      </c>
    </row>
    <row r="4531" spans="1:12" x14ac:dyDescent="0.2">
      <c r="A4531" s="107" t="s">
        <v>10492</v>
      </c>
      <c r="D4531" s="107" t="s">
        <v>11163</v>
      </c>
      <c r="E4531" s="107">
        <f t="shared" si="70"/>
        <v>30201712</v>
      </c>
      <c r="F4531" s="107" t="s">
        <v>11572</v>
      </c>
      <c r="G4531" s="107" t="s">
        <v>7533</v>
      </c>
      <c r="H4531" s="107" t="s">
        <v>11154</v>
      </c>
      <c r="I4531" s="107" t="s">
        <v>11164</v>
      </c>
    </row>
    <row r="4532" spans="1:12" x14ac:dyDescent="0.2">
      <c r="A4532" s="107" t="s">
        <v>10492</v>
      </c>
      <c r="D4532" s="107" t="s">
        <v>14087</v>
      </c>
      <c r="E4532" s="107">
        <f t="shared" si="70"/>
        <v>30201713</v>
      </c>
      <c r="F4532" s="107" t="s">
        <v>11572</v>
      </c>
      <c r="G4532" s="107" t="s">
        <v>7533</v>
      </c>
      <c r="H4532" s="107" t="s">
        <v>11154</v>
      </c>
      <c r="I4532" s="107" t="s">
        <v>14088</v>
      </c>
    </row>
    <row r="4533" spans="1:12" x14ac:dyDescent="0.2">
      <c r="A4533" s="107" t="s">
        <v>10492</v>
      </c>
      <c r="D4533" s="107" t="s">
        <v>14089</v>
      </c>
      <c r="E4533" s="107">
        <f t="shared" si="70"/>
        <v>30201714</v>
      </c>
      <c r="F4533" s="107" t="s">
        <v>11572</v>
      </c>
      <c r="G4533" s="107" t="s">
        <v>7533</v>
      </c>
      <c r="H4533" s="107" t="s">
        <v>11154</v>
      </c>
      <c r="I4533" s="107" t="s">
        <v>14090</v>
      </c>
    </row>
    <row r="4534" spans="1:12" x14ac:dyDescent="0.2">
      <c r="A4534" s="107" t="s">
        <v>10492</v>
      </c>
      <c r="D4534" s="107" t="s">
        <v>14091</v>
      </c>
      <c r="E4534" s="107">
        <f t="shared" si="70"/>
        <v>30201715</v>
      </c>
      <c r="F4534" s="107" t="s">
        <v>11572</v>
      </c>
      <c r="G4534" s="107" t="s">
        <v>7533</v>
      </c>
      <c r="H4534" s="107" t="s">
        <v>11154</v>
      </c>
      <c r="I4534" s="107" t="s">
        <v>14092</v>
      </c>
    </row>
    <row r="4535" spans="1:12" x14ac:dyDescent="0.2">
      <c r="A4535" s="107" t="s">
        <v>10492</v>
      </c>
      <c r="D4535" s="107" t="s">
        <v>14093</v>
      </c>
      <c r="E4535" s="107">
        <f t="shared" si="70"/>
        <v>30201716</v>
      </c>
      <c r="F4535" s="107" t="s">
        <v>11572</v>
      </c>
      <c r="G4535" s="107" t="s">
        <v>7533</v>
      </c>
      <c r="H4535" s="107" t="s">
        <v>11154</v>
      </c>
      <c r="I4535" s="107" t="s">
        <v>14094</v>
      </c>
    </row>
    <row r="4536" spans="1:12" x14ac:dyDescent="0.2">
      <c r="A4536" s="107" t="s">
        <v>10492</v>
      </c>
      <c r="D4536" s="107" t="s">
        <v>14095</v>
      </c>
      <c r="E4536" s="107">
        <f t="shared" si="70"/>
        <v>30201717</v>
      </c>
      <c r="F4536" s="107" t="s">
        <v>11572</v>
      </c>
      <c r="G4536" s="107" t="s">
        <v>7533</v>
      </c>
      <c r="H4536" s="107" t="s">
        <v>11154</v>
      </c>
      <c r="I4536" s="107" t="s">
        <v>14096</v>
      </c>
      <c r="K4536" s="109"/>
      <c r="L4536" s="107"/>
    </row>
    <row r="4537" spans="1:12" x14ac:dyDescent="0.2">
      <c r="A4537" s="107" t="s">
        <v>10492</v>
      </c>
      <c r="D4537" s="107" t="s">
        <v>14097</v>
      </c>
      <c r="E4537" s="107">
        <f t="shared" si="70"/>
        <v>30201799</v>
      </c>
      <c r="F4537" s="107" t="s">
        <v>11572</v>
      </c>
      <c r="G4537" s="107" t="s">
        <v>7533</v>
      </c>
      <c r="H4537" s="107" t="s">
        <v>11154</v>
      </c>
      <c r="I4537" s="107" t="s">
        <v>7791</v>
      </c>
    </row>
    <row r="4538" spans="1:12" x14ac:dyDescent="0.2">
      <c r="A4538" s="107" t="s">
        <v>10492</v>
      </c>
      <c r="D4538" s="107" t="s">
        <v>14098</v>
      </c>
      <c r="E4538" s="107">
        <f t="shared" si="70"/>
        <v>30201899</v>
      </c>
      <c r="F4538" s="107" t="s">
        <v>11572</v>
      </c>
      <c r="G4538" s="107" t="s">
        <v>7533</v>
      </c>
      <c r="H4538" s="107" t="s">
        <v>14099</v>
      </c>
      <c r="I4538" s="107" t="s">
        <v>7791</v>
      </c>
    </row>
    <row r="4539" spans="1:12" x14ac:dyDescent="0.2">
      <c r="A4539" s="107" t="s">
        <v>10492</v>
      </c>
      <c r="D4539" s="107" t="s">
        <v>14100</v>
      </c>
      <c r="E4539" s="107">
        <f t="shared" si="70"/>
        <v>30201901</v>
      </c>
      <c r="F4539" s="107" t="s">
        <v>11572</v>
      </c>
      <c r="G4539" s="107" t="s">
        <v>7533</v>
      </c>
      <c r="H4539" s="107" t="s">
        <v>14101</v>
      </c>
      <c r="I4539" s="107" t="s">
        <v>14102</v>
      </c>
    </row>
    <row r="4540" spans="1:12" x14ac:dyDescent="0.2">
      <c r="A4540" s="107" t="s">
        <v>10492</v>
      </c>
      <c r="D4540" s="107" t="s">
        <v>14103</v>
      </c>
      <c r="E4540" s="107">
        <f t="shared" si="70"/>
        <v>30201902</v>
      </c>
      <c r="F4540" s="107" t="s">
        <v>11572</v>
      </c>
      <c r="G4540" s="107" t="s">
        <v>7533</v>
      </c>
      <c r="H4540" s="107" t="s">
        <v>14101</v>
      </c>
      <c r="I4540" s="107" t="s">
        <v>14104</v>
      </c>
    </row>
    <row r="4541" spans="1:12" x14ac:dyDescent="0.2">
      <c r="A4541" s="107" t="s">
        <v>10492</v>
      </c>
      <c r="D4541" s="107" t="s">
        <v>14105</v>
      </c>
      <c r="E4541" s="107">
        <f t="shared" si="70"/>
        <v>30201903</v>
      </c>
      <c r="F4541" s="107" t="s">
        <v>11572</v>
      </c>
      <c r="G4541" s="107" t="s">
        <v>7533</v>
      </c>
      <c r="H4541" s="107" t="s">
        <v>14101</v>
      </c>
      <c r="I4541" s="107" t="s">
        <v>14106</v>
      </c>
    </row>
    <row r="4542" spans="1:12" x14ac:dyDescent="0.2">
      <c r="A4542" s="107" t="s">
        <v>10492</v>
      </c>
      <c r="D4542" s="107" t="s">
        <v>14107</v>
      </c>
      <c r="E4542" s="107">
        <f t="shared" si="70"/>
        <v>30201904</v>
      </c>
      <c r="F4542" s="107" t="s">
        <v>11572</v>
      </c>
      <c r="G4542" s="107" t="s">
        <v>7533</v>
      </c>
      <c r="H4542" s="107" t="s">
        <v>14101</v>
      </c>
      <c r="I4542" s="107" t="s">
        <v>14108</v>
      </c>
    </row>
    <row r="4543" spans="1:12" x14ac:dyDescent="0.2">
      <c r="A4543" s="107" t="s">
        <v>10492</v>
      </c>
      <c r="D4543" s="107" t="s">
        <v>14109</v>
      </c>
      <c r="E4543" s="107">
        <f t="shared" si="70"/>
        <v>30201905</v>
      </c>
      <c r="F4543" s="107" t="s">
        <v>11572</v>
      </c>
      <c r="G4543" s="107" t="s">
        <v>7533</v>
      </c>
      <c r="H4543" s="107" t="s">
        <v>14101</v>
      </c>
      <c r="I4543" s="107" t="s">
        <v>4983</v>
      </c>
    </row>
    <row r="4544" spans="1:12" x14ac:dyDescent="0.2">
      <c r="A4544" s="107" t="s">
        <v>10492</v>
      </c>
      <c r="D4544" s="107" t="s">
        <v>14110</v>
      </c>
      <c r="E4544" s="107">
        <f t="shared" si="70"/>
        <v>30201906</v>
      </c>
      <c r="F4544" s="107" t="s">
        <v>11572</v>
      </c>
      <c r="G4544" s="107" t="s">
        <v>7533</v>
      </c>
      <c r="H4544" s="107" t="s">
        <v>14101</v>
      </c>
      <c r="I4544" s="107" t="s">
        <v>14111</v>
      </c>
    </row>
    <row r="4545" spans="1:9" x14ac:dyDescent="0.2">
      <c r="A4545" s="107" t="s">
        <v>10492</v>
      </c>
      <c r="D4545" s="107" t="s">
        <v>14112</v>
      </c>
      <c r="E4545" s="107">
        <f t="shared" si="70"/>
        <v>30201907</v>
      </c>
      <c r="F4545" s="107" t="s">
        <v>11572</v>
      </c>
      <c r="G4545" s="107" t="s">
        <v>7533</v>
      </c>
      <c r="H4545" s="107" t="s">
        <v>14101</v>
      </c>
      <c r="I4545" s="107" t="s">
        <v>14113</v>
      </c>
    </row>
    <row r="4546" spans="1:9" x14ac:dyDescent="0.2">
      <c r="A4546" s="107" t="s">
        <v>10492</v>
      </c>
      <c r="D4546" s="107" t="s">
        <v>14114</v>
      </c>
      <c r="E4546" s="107">
        <f t="shared" ref="E4546:E4609" si="71">VALUE(D4546)</f>
        <v>30201908</v>
      </c>
      <c r="F4546" s="107" t="s">
        <v>11572</v>
      </c>
      <c r="G4546" s="107" t="s">
        <v>7533</v>
      </c>
      <c r="H4546" s="107" t="s">
        <v>14101</v>
      </c>
      <c r="I4546" s="107" t="s">
        <v>14115</v>
      </c>
    </row>
    <row r="4547" spans="1:9" x14ac:dyDescent="0.2">
      <c r="A4547" s="107" t="s">
        <v>10492</v>
      </c>
      <c r="D4547" s="107" t="s">
        <v>14116</v>
      </c>
      <c r="E4547" s="107">
        <f t="shared" si="71"/>
        <v>30201909</v>
      </c>
      <c r="F4547" s="107" t="s">
        <v>11572</v>
      </c>
      <c r="G4547" s="107" t="s">
        <v>7533</v>
      </c>
      <c r="H4547" s="107" t="s">
        <v>14101</v>
      </c>
      <c r="I4547" s="107" t="s">
        <v>14108</v>
      </c>
    </row>
    <row r="4548" spans="1:9" x14ac:dyDescent="0.2">
      <c r="A4548" s="107" t="s">
        <v>10492</v>
      </c>
      <c r="D4548" s="107" t="s">
        <v>14117</v>
      </c>
      <c r="E4548" s="107">
        <f t="shared" si="71"/>
        <v>30201911</v>
      </c>
      <c r="F4548" s="107" t="s">
        <v>11572</v>
      </c>
      <c r="G4548" s="107" t="s">
        <v>7533</v>
      </c>
      <c r="H4548" s="107" t="s">
        <v>14101</v>
      </c>
      <c r="I4548" s="107" t="s">
        <v>14118</v>
      </c>
    </row>
    <row r="4549" spans="1:9" x14ac:dyDescent="0.2">
      <c r="A4549" s="107" t="s">
        <v>10492</v>
      </c>
      <c r="D4549" s="107" t="s">
        <v>14119</v>
      </c>
      <c r="E4549" s="107">
        <f t="shared" si="71"/>
        <v>30201912</v>
      </c>
      <c r="F4549" s="107" t="s">
        <v>11572</v>
      </c>
      <c r="G4549" s="107" t="s">
        <v>7533</v>
      </c>
      <c r="H4549" s="107" t="s">
        <v>14101</v>
      </c>
      <c r="I4549" s="107" t="s">
        <v>14120</v>
      </c>
    </row>
    <row r="4550" spans="1:9" x14ac:dyDescent="0.2">
      <c r="A4550" s="107" t="s">
        <v>10492</v>
      </c>
      <c r="D4550" s="107" t="s">
        <v>14121</v>
      </c>
      <c r="E4550" s="107">
        <f t="shared" si="71"/>
        <v>30201913</v>
      </c>
      <c r="F4550" s="107" t="s">
        <v>11572</v>
      </c>
      <c r="G4550" s="107" t="s">
        <v>7533</v>
      </c>
      <c r="H4550" s="107" t="s">
        <v>14101</v>
      </c>
      <c r="I4550" s="107" t="s">
        <v>14122</v>
      </c>
    </row>
    <row r="4551" spans="1:9" x14ac:dyDescent="0.2">
      <c r="A4551" s="107" t="s">
        <v>10492</v>
      </c>
      <c r="D4551" s="107" t="s">
        <v>14123</v>
      </c>
      <c r="E4551" s="107">
        <f t="shared" si="71"/>
        <v>30201914</v>
      </c>
      <c r="F4551" s="107" t="s">
        <v>11572</v>
      </c>
      <c r="G4551" s="107" t="s">
        <v>7533</v>
      </c>
      <c r="H4551" s="107" t="s">
        <v>14101</v>
      </c>
      <c r="I4551" s="107" t="s">
        <v>14124</v>
      </c>
    </row>
    <row r="4552" spans="1:9" x14ac:dyDescent="0.2">
      <c r="A4552" s="107" t="s">
        <v>10492</v>
      </c>
      <c r="D4552" s="107" t="s">
        <v>14125</v>
      </c>
      <c r="E4552" s="107">
        <f t="shared" si="71"/>
        <v>30201915</v>
      </c>
      <c r="F4552" s="107" t="s">
        <v>11572</v>
      </c>
      <c r="G4552" s="107" t="s">
        <v>7533</v>
      </c>
      <c r="H4552" s="107" t="s">
        <v>14101</v>
      </c>
      <c r="I4552" s="107" t="s">
        <v>14126</v>
      </c>
    </row>
    <row r="4553" spans="1:9" x14ac:dyDescent="0.2">
      <c r="A4553" s="107" t="s">
        <v>10492</v>
      </c>
      <c r="D4553" s="107" t="s">
        <v>14127</v>
      </c>
      <c r="E4553" s="107">
        <f t="shared" si="71"/>
        <v>30201916</v>
      </c>
      <c r="F4553" s="107" t="s">
        <v>11572</v>
      </c>
      <c r="G4553" s="107" t="s">
        <v>7533</v>
      </c>
      <c r="H4553" s="107" t="s">
        <v>14101</v>
      </c>
      <c r="I4553" s="107" t="s">
        <v>14128</v>
      </c>
    </row>
    <row r="4554" spans="1:9" x14ac:dyDescent="0.2">
      <c r="A4554" s="107" t="s">
        <v>10492</v>
      </c>
      <c r="D4554" s="107" t="s">
        <v>14129</v>
      </c>
      <c r="E4554" s="107">
        <f t="shared" si="71"/>
        <v>30201917</v>
      </c>
      <c r="F4554" s="107" t="s">
        <v>11572</v>
      </c>
      <c r="G4554" s="107" t="s">
        <v>7533</v>
      </c>
      <c r="H4554" s="107" t="s">
        <v>14101</v>
      </c>
      <c r="I4554" s="107" t="s">
        <v>14130</v>
      </c>
    </row>
    <row r="4555" spans="1:9" x14ac:dyDescent="0.2">
      <c r="A4555" s="107" t="s">
        <v>10492</v>
      </c>
      <c r="D4555" s="107" t="s">
        <v>14131</v>
      </c>
      <c r="E4555" s="107">
        <f t="shared" si="71"/>
        <v>30201918</v>
      </c>
      <c r="F4555" s="107" t="s">
        <v>11572</v>
      </c>
      <c r="G4555" s="107" t="s">
        <v>7533</v>
      </c>
      <c r="H4555" s="107" t="s">
        <v>14101</v>
      </c>
      <c r="I4555" s="107" t="s">
        <v>14132</v>
      </c>
    </row>
    <row r="4556" spans="1:9" x14ac:dyDescent="0.2">
      <c r="A4556" s="107" t="s">
        <v>10492</v>
      </c>
      <c r="D4556" s="107" t="s">
        <v>14133</v>
      </c>
      <c r="E4556" s="107">
        <f t="shared" si="71"/>
        <v>30201919</v>
      </c>
      <c r="F4556" s="107" t="s">
        <v>11572</v>
      </c>
      <c r="G4556" s="107" t="s">
        <v>7533</v>
      </c>
      <c r="H4556" s="107" t="s">
        <v>14101</v>
      </c>
      <c r="I4556" s="107" t="s">
        <v>6359</v>
      </c>
    </row>
    <row r="4557" spans="1:9" x14ac:dyDescent="0.2">
      <c r="A4557" s="107" t="s">
        <v>10492</v>
      </c>
      <c r="D4557" s="107" t="s">
        <v>14134</v>
      </c>
      <c r="E4557" s="107">
        <f t="shared" si="71"/>
        <v>30201920</v>
      </c>
      <c r="F4557" s="107" t="s">
        <v>11572</v>
      </c>
      <c r="G4557" s="107" t="s">
        <v>7533</v>
      </c>
      <c r="H4557" s="107" t="s">
        <v>14101</v>
      </c>
      <c r="I4557" s="107" t="s">
        <v>14135</v>
      </c>
    </row>
    <row r="4558" spans="1:9" x14ac:dyDescent="0.2">
      <c r="A4558" s="107" t="s">
        <v>10492</v>
      </c>
      <c r="D4558" s="107" t="s">
        <v>14136</v>
      </c>
      <c r="E4558" s="107">
        <f t="shared" si="71"/>
        <v>30201921</v>
      </c>
      <c r="F4558" s="107" t="s">
        <v>11572</v>
      </c>
      <c r="G4558" s="107" t="s">
        <v>7533</v>
      </c>
      <c r="H4558" s="107" t="s">
        <v>14101</v>
      </c>
      <c r="I4558" s="107" t="s">
        <v>14137</v>
      </c>
    </row>
    <row r="4559" spans="1:9" x14ac:dyDescent="0.2">
      <c r="A4559" s="107" t="s">
        <v>10492</v>
      </c>
      <c r="D4559" s="107" t="s">
        <v>14138</v>
      </c>
      <c r="E4559" s="107">
        <f t="shared" si="71"/>
        <v>30201923</v>
      </c>
      <c r="F4559" s="107" t="s">
        <v>11572</v>
      </c>
      <c r="G4559" s="107" t="s">
        <v>7533</v>
      </c>
      <c r="H4559" s="107" t="s">
        <v>14101</v>
      </c>
      <c r="I4559" s="107" t="s">
        <v>14139</v>
      </c>
    </row>
    <row r="4560" spans="1:9" x14ac:dyDescent="0.2">
      <c r="A4560" s="107" t="s">
        <v>10492</v>
      </c>
      <c r="D4560" s="107" t="s">
        <v>14140</v>
      </c>
      <c r="E4560" s="107">
        <f t="shared" si="71"/>
        <v>30201925</v>
      </c>
      <c r="F4560" s="107" t="s">
        <v>11572</v>
      </c>
      <c r="G4560" s="107" t="s">
        <v>7533</v>
      </c>
      <c r="H4560" s="107" t="s">
        <v>14101</v>
      </c>
      <c r="I4560" s="107" t="s">
        <v>14141</v>
      </c>
    </row>
    <row r="4561" spans="1:9" x14ac:dyDescent="0.2">
      <c r="A4561" s="107" t="s">
        <v>10492</v>
      </c>
      <c r="D4561" s="107" t="s">
        <v>14142</v>
      </c>
      <c r="E4561" s="107">
        <f t="shared" si="71"/>
        <v>30201926</v>
      </c>
      <c r="F4561" s="107" t="s">
        <v>11572</v>
      </c>
      <c r="G4561" s="107" t="s">
        <v>7533</v>
      </c>
      <c r="H4561" s="107" t="s">
        <v>14101</v>
      </c>
      <c r="I4561" s="107" t="s">
        <v>14143</v>
      </c>
    </row>
    <row r="4562" spans="1:9" x14ac:dyDescent="0.2">
      <c r="A4562" s="107" t="s">
        <v>10492</v>
      </c>
      <c r="D4562" s="107" t="s">
        <v>14144</v>
      </c>
      <c r="E4562" s="107">
        <f t="shared" si="71"/>
        <v>30201927</v>
      </c>
      <c r="F4562" s="107" t="s">
        <v>11572</v>
      </c>
      <c r="G4562" s="107" t="s">
        <v>7533</v>
      </c>
      <c r="H4562" s="107" t="s">
        <v>14101</v>
      </c>
      <c r="I4562" s="107" t="s">
        <v>14145</v>
      </c>
    </row>
    <row r="4563" spans="1:9" x14ac:dyDescent="0.2">
      <c r="A4563" s="107" t="s">
        <v>10492</v>
      </c>
      <c r="D4563" s="107" t="s">
        <v>14146</v>
      </c>
      <c r="E4563" s="107">
        <f t="shared" si="71"/>
        <v>30201930</v>
      </c>
      <c r="F4563" s="107" t="s">
        <v>11572</v>
      </c>
      <c r="G4563" s="107" t="s">
        <v>7533</v>
      </c>
      <c r="H4563" s="107" t="s">
        <v>14101</v>
      </c>
      <c r="I4563" s="107" t="s">
        <v>14147</v>
      </c>
    </row>
    <row r="4564" spans="1:9" x14ac:dyDescent="0.2">
      <c r="A4564" s="107" t="s">
        <v>10492</v>
      </c>
      <c r="D4564" s="107" t="s">
        <v>14148</v>
      </c>
      <c r="E4564" s="107">
        <f t="shared" si="71"/>
        <v>30201931</v>
      </c>
      <c r="F4564" s="107" t="s">
        <v>11572</v>
      </c>
      <c r="G4564" s="107" t="s">
        <v>7533</v>
      </c>
      <c r="H4564" s="107" t="s">
        <v>14101</v>
      </c>
      <c r="I4564" s="107" t="s">
        <v>14149</v>
      </c>
    </row>
    <row r="4565" spans="1:9" x14ac:dyDescent="0.2">
      <c r="A4565" s="107" t="s">
        <v>10492</v>
      </c>
      <c r="D4565" s="107" t="s">
        <v>14150</v>
      </c>
      <c r="E4565" s="107">
        <f t="shared" si="71"/>
        <v>30201932</v>
      </c>
      <c r="F4565" s="107" t="s">
        <v>11572</v>
      </c>
      <c r="G4565" s="107" t="s">
        <v>7533</v>
      </c>
      <c r="H4565" s="107" t="s">
        <v>14101</v>
      </c>
      <c r="I4565" s="107" t="s">
        <v>14151</v>
      </c>
    </row>
    <row r="4566" spans="1:9" x14ac:dyDescent="0.2">
      <c r="A4566" s="107" t="s">
        <v>10492</v>
      </c>
      <c r="D4566" s="107" t="s">
        <v>14152</v>
      </c>
      <c r="E4566" s="107">
        <f t="shared" si="71"/>
        <v>30201933</v>
      </c>
      <c r="F4566" s="107" t="s">
        <v>11572</v>
      </c>
      <c r="G4566" s="107" t="s">
        <v>7533</v>
      </c>
      <c r="H4566" s="107" t="s">
        <v>14101</v>
      </c>
      <c r="I4566" s="107" t="s">
        <v>14153</v>
      </c>
    </row>
    <row r="4567" spans="1:9" x14ac:dyDescent="0.2">
      <c r="A4567" s="107" t="s">
        <v>10492</v>
      </c>
      <c r="D4567" s="107" t="s">
        <v>14154</v>
      </c>
      <c r="E4567" s="107">
        <f t="shared" si="71"/>
        <v>30201935</v>
      </c>
      <c r="F4567" s="107" t="s">
        <v>11572</v>
      </c>
      <c r="G4567" s="107" t="s">
        <v>7533</v>
      </c>
      <c r="H4567" s="107" t="s">
        <v>14101</v>
      </c>
      <c r="I4567" s="107" t="s">
        <v>14155</v>
      </c>
    </row>
    <row r="4568" spans="1:9" x14ac:dyDescent="0.2">
      <c r="A4568" s="107" t="s">
        <v>10492</v>
      </c>
      <c r="D4568" s="107" t="s">
        <v>14156</v>
      </c>
      <c r="E4568" s="107">
        <f t="shared" si="71"/>
        <v>30201939</v>
      </c>
      <c r="F4568" s="107" t="s">
        <v>11572</v>
      </c>
      <c r="G4568" s="107" t="s">
        <v>7533</v>
      </c>
      <c r="H4568" s="107" t="s">
        <v>14101</v>
      </c>
      <c r="I4568" s="107" t="s">
        <v>14157</v>
      </c>
    </row>
    <row r="4569" spans="1:9" x14ac:dyDescent="0.2">
      <c r="A4569" s="107" t="s">
        <v>10492</v>
      </c>
      <c r="D4569" s="107" t="s">
        <v>14158</v>
      </c>
      <c r="E4569" s="107">
        <f t="shared" si="71"/>
        <v>30201941</v>
      </c>
      <c r="F4569" s="107" t="s">
        <v>11572</v>
      </c>
      <c r="G4569" s="107" t="s">
        <v>7533</v>
      </c>
      <c r="H4569" s="107" t="s">
        <v>14101</v>
      </c>
      <c r="I4569" s="107" t="s">
        <v>14159</v>
      </c>
    </row>
    <row r="4570" spans="1:9" x14ac:dyDescent="0.2">
      <c r="A4570" s="107" t="s">
        <v>10492</v>
      </c>
      <c r="D4570" s="107" t="s">
        <v>14160</v>
      </c>
      <c r="E4570" s="107">
        <f t="shared" si="71"/>
        <v>30201942</v>
      </c>
      <c r="F4570" s="107" t="s">
        <v>11572</v>
      </c>
      <c r="G4570" s="107" t="s">
        <v>7533</v>
      </c>
      <c r="H4570" s="107" t="s">
        <v>14101</v>
      </c>
      <c r="I4570" s="107" t="s">
        <v>14161</v>
      </c>
    </row>
    <row r="4571" spans="1:9" x14ac:dyDescent="0.2">
      <c r="A4571" s="107" t="s">
        <v>10492</v>
      </c>
      <c r="D4571" s="107" t="s">
        <v>14162</v>
      </c>
      <c r="E4571" s="107">
        <f t="shared" si="71"/>
        <v>30201945</v>
      </c>
      <c r="F4571" s="107" t="s">
        <v>11572</v>
      </c>
      <c r="G4571" s="107" t="s">
        <v>7533</v>
      </c>
      <c r="H4571" s="107" t="s">
        <v>14101</v>
      </c>
      <c r="I4571" s="107" t="s">
        <v>14163</v>
      </c>
    </row>
    <row r="4572" spans="1:9" x14ac:dyDescent="0.2">
      <c r="A4572" s="107" t="s">
        <v>10492</v>
      </c>
      <c r="D4572" s="107" t="s">
        <v>14164</v>
      </c>
      <c r="E4572" s="107">
        <f t="shared" si="71"/>
        <v>30201949</v>
      </c>
      <c r="F4572" s="107" t="s">
        <v>11572</v>
      </c>
      <c r="G4572" s="107" t="s">
        <v>7533</v>
      </c>
      <c r="H4572" s="107" t="s">
        <v>14101</v>
      </c>
      <c r="I4572" s="107" t="s">
        <v>11276</v>
      </c>
    </row>
    <row r="4573" spans="1:9" x14ac:dyDescent="0.2">
      <c r="A4573" s="107" t="s">
        <v>10492</v>
      </c>
      <c r="D4573" s="107" t="s">
        <v>11277</v>
      </c>
      <c r="E4573" s="107">
        <f t="shared" si="71"/>
        <v>30201950</v>
      </c>
      <c r="F4573" s="107" t="s">
        <v>11572</v>
      </c>
      <c r="G4573" s="107" t="s">
        <v>7533</v>
      </c>
      <c r="H4573" s="107" t="s">
        <v>14101</v>
      </c>
      <c r="I4573" s="107" t="s">
        <v>11278</v>
      </c>
    </row>
    <row r="4574" spans="1:9" x14ac:dyDescent="0.2">
      <c r="A4574" s="107" t="s">
        <v>10492</v>
      </c>
      <c r="D4574" s="107" t="s">
        <v>11279</v>
      </c>
      <c r="E4574" s="107">
        <f t="shared" si="71"/>
        <v>30201960</v>
      </c>
      <c r="F4574" s="107" t="s">
        <v>11572</v>
      </c>
      <c r="G4574" s="107" t="s">
        <v>7533</v>
      </c>
      <c r="H4574" s="107" t="s">
        <v>14101</v>
      </c>
      <c r="I4574" s="107" t="s">
        <v>11280</v>
      </c>
    </row>
    <row r="4575" spans="1:9" x14ac:dyDescent="0.2">
      <c r="A4575" s="107" t="s">
        <v>10492</v>
      </c>
      <c r="D4575" s="107" t="s">
        <v>11281</v>
      </c>
      <c r="E4575" s="107">
        <f t="shared" si="71"/>
        <v>30201997</v>
      </c>
      <c r="F4575" s="107" t="s">
        <v>11572</v>
      </c>
      <c r="G4575" s="107" t="s">
        <v>7533</v>
      </c>
      <c r="H4575" s="107" t="s">
        <v>14101</v>
      </c>
      <c r="I4575" s="107" t="s">
        <v>11282</v>
      </c>
    </row>
    <row r="4576" spans="1:9" x14ac:dyDescent="0.2">
      <c r="A4576" s="107" t="s">
        <v>10492</v>
      </c>
      <c r="D4576" s="107" t="s">
        <v>11283</v>
      </c>
      <c r="E4576" s="107">
        <f t="shared" si="71"/>
        <v>30201998</v>
      </c>
      <c r="F4576" s="107" t="s">
        <v>11572</v>
      </c>
      <c r="G4576" s="107" t="s">
        <v>7533</v>
      </c>
      <c r="H4576" s="107" t="s">
        <v>14101</v>
      </c>
      <c r="I4576" s="107" t="s">
        <v>11284</v>
      </c>
    </row>
    <row r="4577" spans="1:9" x14ac:dyDescent="0.2">
      <c r="A4577" s="107" t="s">
        <v>10492</v>
      </c>
      <c r="D4577" s="107" t="s">
        <v>11285</v>
      </c>
      <c r="E4577" s="107">
        <f t="shared" si="71"/>
        <v>30201999</v>
      </c>
      <c r="F4577" s="107" t="s">
        <v>11572</v>
      </c>
      <c r="G4577" s="107" t="s">
        <v>7533</v>
      </c>
      <c r="H4577" s="107" t="s">
        <v>14101</v>
      </c>
      <c r="I4577" s="107" t="s">
        <v>7791</v>
      </c>
    </row>
    <row r="4578" spans="1:9" x14ac:dyDescent="0.2">
      <c r="A4578" s="107" t="s">
        <v>10492</v>
      </c>
      <c r="D4578" s="107" t="s">
        <v>11286</v>
      </c>
      <c r="E4578" s="107">
        <f t="shared" si="71"/>
        <v>30202001</v>
      </c>
      <c r="F4578" s="107" t="s">
        <v>11572</v>
      </c>
      <c r="G4578" s="107" t="s">
        <v>7533</v>
      </c>
      <c r="H4578" s="107" t="s">
        <v>11287</v>
      </c>
      <c r="I4578" s="107" t="s">
        <v>11288</v>
      </c>
    </row>
    <row r="4579" spans="1:9" x14ac:dyDescent="0.2">
      <c r="A4579" s="107" t="s">
        <v>10492</v>
      </c>
      <c r="D4579" s="107" t="s">
        <v>11289</v>
      </c>
      <c r="E4579" s="107">
        <f t="shared" si="71"/>
        <v>30202002</v>
      </c>
      <c r="F4579" s="107" t="s">
        <v>11572</v>
      </c>
      <c r="G4579" s="107" t="s">
        <v>7533</v>
      </c>
      <c r="H4579" s="107" t="s">
        <v>11287</v>
      </c>
      <c r="I4579" s="107" t="s">
        <v>11288</v>
      </c>
    </row>
    <row r="4580" spans="1:9" x14ac:dyDescent="0.2">
      <c r="A4580" s="107" t="s">
        <v>10492</v>
      </c>
      <c r="D4580" s="107" t="s">
        <v>11290</v>
      </c>
      <c r="E4580" s="107">
        <f t="shared" si="71"/>
        <v>30202101</v>
      </c>
      <c r="F4580" s="107" t="s">
        <v>11572</v>
      </c>
      <c r="G4580" s="107" t="s">
        <v>7533</v>
      </c>
      <c r="H4580" s="107" t="s">
        <v>11291</v>
      </c>
      <c r="I4580" s="107" t="s">
        <v>11292</v>
      </c>
    </row>
    <row r="4581" spans="1:9" x14ac:dyDescent="0.2">
      <c r="A4581" s="107" t="s">
        <v>10492</v>
      </c>
      <c r="D4581" s="107" t="s">
        <v>11293</v>
      </c>
      <c r="E4581" s="107">
        <f t="shared" si="71"/>
        <v>30202102</v>
      </c>
      <c r="F4581" s="107" t="s">
        <v>11572</v>
      </c>
      <c r="G4581" s="107" t="s">
        <v>7533</v>
      </c>
      <c r="H4581" s="107" t="s">
        <v>11291</v>
      </c>
      <c r="I4581" s="107" t="s">
        <v>11292</v>
      </c>
    </row>
    <row r="4582" spans="1:9" x14ac:dyDescent="0.2">
      <c r="A4582" s="107" t="s">
        <v>10492</v>
      </c>
      <c r="D4582" s="107" t="s">
        <v>11294</v>
      </c>
      <c r="E4582" s="107">
        <f t="shared" si="71"/>
        <v>30202105</v>
      </c>
      <c r="F4582" s="107" t="s">
        <v>11572</v>
      </c>
      <c r="G4582" s="107" t="s">
        <v>7533</v>
      </c>
      <c r="H4582" s="107" t="s">
        <v>11291</v>
      </c>
      <c r="I4582" s="107" t="s">
        <v>11295</v>
      </c>
    </row>
    <row r="4583" spans="1:9" x14ac:dyDescent="0.2">
      <c r="A4583" s="107" t="s">
        <v>10492</v>
      </c>
      <c r="D4583" s="107" t="s">
        <v>11296</v>
      </c>
      <c r="E4583" s="107">
        <f t="shared" si="71"/>
        <v>30202106</v>
      </c>
      <c r="F4583" s="107" t="s">
        <v>11572</v>
      </c>
      <c r="G4583" s="107" t="s">
        <v>7533</v>
      </c>
      <c r="H4583" s="107" t="s">
        <v>11291</v>
      </c>
      <c r="I4583" s="107" t="s">
        <v>11295</v>
      </c>
    </row>
    <row r="4584" spans="1:9" x14ac:dyDescent="0.2">
      <c r="A4584" s="107" t="s">
        <v>10492</v>
      </c>
      <c r="D4584" s="107" t="s">
        <v>11297</v>
      </c>
      <c r="E4584" s="107">
        <f t="shared" si="71"/>
        <v>30202201</v>
      </c>
      <c r="F4584" s="107" t="s">
        <v>11572</v>
      </c>
      <c r="G4584" s="107" t="s">
        <v>7533</v>
      </c>
      <c r="H4584" s="107" t="s">
        <v>11298</v>
      </c>
      <c r="I4584" s="107" t="s">
        <v>11299</v>
      </c>
    </row>
    <row r="4585" spans="1:9" x14ac:dyDescent="0.2">
      <c r="A4585" s="107" t="s">
        <v>10492</v>
      </c>
      <c r="D4585" s="107" t="s">
        <v>11300</v>
      </c>
      <c r="E4585" s="107">
        <f t="shared" si="71"/>
        <v>30202601</v>
      </c>
      <c r="F4585" s="107" t="s">
        <v>11572</v>
      </c>
      <c r="G4585" s="107" t="s">
        <v>7533</v>
      </c>
      <c r="H4585" s="107" t="s">
        <v>11301</v>
      </c>
      <c r="I4585" s="107" t="s">
        <v>11302</v>
      </c>
    </row>
    <row r="4586" spans="1:9" x14ac:dyDescent="0.2">
      <c r="A4586" s="107" t="s">
        <v>10492</v>
      </c>
      <c r="D4586" s="107" t="s">
        <v>11303</v>
      </c>
      <c r="E4586" s="107">
        <f t="shared" si="71"/>
        <v>30202801</v>
      </c>
      <c r="F4586" s="107" t="s">
        <v>11572</v>
      </c>
      <c r="G4586" s="107" t="s">
        <v>7533</v>
      </c>
      <c r="H4586" s="107" t="s">
        <v>11304</v>
      </c>
      <c r="I4586" s="107" t="s">
        <v>14417</v>
      </c>
    </row>
    <row r="4587" spans="1:9" x14ac:dyDescent="0.2">
      <c r="A4587" s="107" t="s">
        <v>10492</v>
      </c>
      <c r="D4587" s="107" t="s">
        <v>11305</v>
      </c>
      <c r="E4587" s="107">
        <f t="shared" si="71"/>
        <v>30203001</v>
      </c>
      <c r="F4587" s="107" t="s">
        <v>11572</v>
      </c>
      <c r="G4587" s="107" t="s">
        <v>7533</v>
      </c>
      <c r="H4587" s="107" t="s">
        <v>11306</v>
      </c>
      <c r="I4587" s="107" t="s">
        <v>11307</v>
      </c>
    </row>
    <row r="4588" spans="1:9" x14ac:dyDescent="0.2">
      <c r="A4588" s="107" t="s">
        <v>10492</v>
      </c>
      <c r="D4588" s="107" t="s">
        <v>11308</v>
      </c>
      <c r="E4588" s="107">
        <f t="shared" si="71"/>
        <v>30203010</v>
      </c>
      <c r="F4588" s="107" t="s">
        <v>11572</v>
      </c>
      <c r="G4588" s="107" t="s">
        <v>7533</v>
      </c>
      <c r="H4588" s="107" t="s">
        <v>11306</v>
      </c>
      <c r="I4588" s="107" t="s">
        <v>11309</v>
      </c>
    </row>
    <row r="4589" spans="1:9" x14ac:dyDescent="0.2">
      <c r="A4589" s="107" t="s">
        <v>10492</v>
      </c>
      <c r="D4589" s="107" t="s">
        <v>11310</v>
      </c>
      <c r="E4589" s="107">
        <f t="shared" si="71"/>
        <v>30203020</v>
      </c>
      <c r="F4589" s="107" t="s">
        <v>11572</v>
      </c>
      <c r="G4589" s="107" t="s">
        <v>7533</v>
      </c>
      <c r="H4589" s="107" t="s">
        <v>11306</v>
      </c>
      <c r="I4589" s="107" t="s">
        <v>11311</v>
      </c>
    </row>
    <row r="4590" spans="1:9" x14ac:dyDescent="0.2">
      <c r="A4590" s="107" t="s">
        <v>10492</v>
      </c>
      <c r="D4590" s="107" t="s">
        <v>11312</v>
      </c>
      <c r="E4590" s="107">
        <f t="shared" si="71"/>
        <v>30203099</v>
      </c>
      <c r="F4590" s="107" t="s">
        <v>11572</v>
      </c>
      <c r="G4590" s="107" t="s">
        <v>7533</v>
      </c>
      <c r="H4590" s="107" t="s">
        <v>11306</v>
      </c>
      <c r="I4590" s="107" t="s">
        <v>7791</v>
      </c>
    </row>
    <row r="4591" spans="1:9" x14ac:dyDescent="0.2">
      <c r="A4591" s="107" t="s">
        <v>10492</v>
      </c>
      <c r="D4591" s="107" t="s">
        <v>11313</v>
      </c>
      <c r="E4591" s="107">
        <f t="shared" si="71"/>
        <v>30203103</v>
      </c>
      <c r="F4591" s="107" t="s">
        <v>11572</v>
      </c>
      <c r="G4591" s="107" t="s">
        <v>7533</v>
      </c>
      <c r="H4591" s="107" t="s">
        <v>11314</v>
      </c>
      <c r="I4591" s="107" t="s">
        <v>10646</v>
      </c>
    </row>
    <row r="4592" spans="1:9" x14ac:dyDescent="0.2">
      <c r="A4592" s="107" t="s">
        <v>10492</v>
      </c>
      <c r="D4592" s="107" t="s">
        <v>11315</v>
      </c>
      <c r="E4592" s="107">
        <f t="shared" si="71"/>
        <v>30203104</v>
      </c>
      <c r="F4592" s="107" t="s">
        <v>11572</v>
      </c>
      <c r="G4592" s="107" t="s">
        <v>7533</v>
      </c>
      <c r="H4592" s="107" t="s">
        <v>11314</v>
      </c>
      <c r="I4592" s="107" t="s">
        <v>14438</v>
      </c>
    </row>
    <row r="4593" spans="1:10" x14ac:dyDescent="0.2">
      <c r="A4593" s="107" t="s">
        <v>10492</v>
      </c>
      <c r="D4593" s="107" t="s">
        <v>11316</v>
      </c>
      <c r="E4593" s="107">
        <f t="shared" si="71"/>
        <v>30203105</v>
      </c>
      <c r="F4593" s="107" t="s">
        <v>11572</v>
      </c>
      <c r="G4593" s="107" t="s">
        <v>7533</v>
      </c>
      <c r="H4593" s="107" t="s">
        <v>11314</v>
      </c>
      <c r="I4593" s="107" t="s">
        <v>11317</v>
      </c>
    </row>
    <row r="4594" spans="1:10" x14ac:dyDescent="0.2">
      <c r="A4594" s="107" t="s">
        <v>10492</v>
      </c>
      <c r="D4594" s="107" t="s">
        <v>11318</v>
      </c>
      <c r="E4594" s="107">
        <f t="shared" si="71"/>
        <v>30203106</v>
      </c>
      <c r="F4594" s="107" t="s">
        <v>11572</v>
      </c>
      <c r="G4594" s="107" t="s">
        <v>7533</v>
      </c>
      <c r="H4594" s="107" t="s">
        <v>11314</v>
      </c>
      <c r="I4594" s="107" t="s">
        <v>14440</v>
      </c>
    </row>
    <row r="4595" spans="1:10" x14ac:dyDescent="0.2">
      <c r="A4595" s="107" t="s">
        <v>10492</v>
      </c>
      <c r="D4595" s="107" t="s">
        <v>11319</v>
      </c>
      <c r="E4595" s="107">
        <f t="shared" si="71"/>
        <v>30203107</v>
      </c>
      <c r="F4595" s="107" t="s">
        <v>11572</v>
      </c>
      <c r="G4595" s="107" t="s">
        <v>7533</v>
      </c>
      <c r="H4595" s="107" t="s">
        <v>11314</v>
      </c>
      <c r="I4595" s="107" t="s">
        <v>10653</v>
      </c>
    </row>
    <row r="4596" spans="1:10" x14ac:dyDescent="0.2">
      <c r="A4596" s="107" t="s">
        <v>10492</v>
      </c>
      <c r="D4596" s="107" t="s">
        <v>11320</v>
      </c>
      <c r="E4596" s="107">
        <f t="shared" si="71"/>
        <v>30203108</v>
      </c>
      <c r="F4596" s="107" t="s">
        <v>11572</v>
      </c>
      <c r="G4596" s="107" t="s">
        <v>7533</v>
      </c>
      <c r="H4596" s="107" t="s">
        <v>11314</v>
      </c>
      <c r="I4596" s="107" t="s">
        <v>10655</v>
      </c>
    </row>
    <row r="4597" spans="1:10" x14ac:dyDescent="0.2">
      <c r="A4597" s="107" t="s">
        <v>10492</v>
      </c>
      <c r="D4597" s="107" t="s">
        <v>11321</v>
      </c>
      <c r="E4597" s="107">
        <f t="shared" si="71"/>
        <v>30203109</v>
      </c>
      <c r="F4597" s="107" t="s">
        <v>11572</v>
      </c>
      <c r="G4597" s="107" t="s">
        <v>7533</v>
      </c>
      <c r="H4597" s="107" t="s">
        <v>11314</v>
      </c>
      <c r="I4597" s="107" t="s">
        <v>10657</v>
      </c>
    </row>
    <row r="4598" spans="1:10" x14ac:dyDescent="0.2">
      <c r="A4598" s="107" t="s">
        <v>10492</v>
      </c>
      <c r="D4598" s="107" t="s">
        <v>11322</v>
      </c>
      <c r="E4598" s="107">
        <f t="shared" si="71"/>
        <v>30203110</v>
      </c>
      <c r="F4598" s="107" t="s">
        <v>11572</v>
      </c>
      <c r="G4598" s="107" t="s">
        <v>7533</v>
      </c>
      <c r="H4598" s="107" t="s">
        <v>11314</v>
      </c>
      <c r="I4598" s="107" t="s">
        <v>10653</v>
      </c>
    </row>
    <row r="4599" spans="1:10" x14ac:dyDescent="0.2">
      <c r="A4599" s="107" t="s">
        <v>10492</v>
      </c>
      <c r="D4599" s="107" t="s">
        <v>11323</v>
      </c>
      <c r="E4599" s="107">
        <f t="shared" si="71"/>
        <v>30203111</v>
      </c>
      <c r="F4599" s="107" t="s">
        <v>11572</v>
      </c>
      <c r="G4599" s="107" t="s">
        <v>7533</v>
      </c>
      <c r="H4599" s="107" t="s">
        <v>11314</v>
      </c>
      <c r="I4599" s="107" t="s">
        <v>10655</v>
      </c>
    </row>
    <row r="4600" spans="1:10" x14ac:dyDescent="0.2">
      <c r="A4600" s="107" t="s">
        <v>10492</v>
      </c>
      <c r="D4600" s="107" t="s">
        <v>11324</v>
      </c>
      <c r="E4600" s="107">
        <f t="shared" si="71"/>
        <v>30203201</v>
      </c>
      <c r="F4600" s="107" t="s">
        <v>11572</v>
      </c>
      <c r="G4600" s="107" t="s">
        <v>7533</v>
      </c>
      <c r="H4600" s="107" t="s">
        <v>11325</v>
      </c>
      <c r="I4600" s="107" t="s">
        <v>11326</v>
      </c>
    </row>
    <row r="4601" spans="1:10" x14ac:dyDescent="0.2">
      <c r="A4601" s="107" t="s">
        <v>10492</v>
      </c>
      <c r="D4601" s="107" t="s">
        <v>11327</v>
      </c>
      <c r="E4601" s="107">
        <f t="shared" si="71"/>
        <v>30203202</v>
      </c>
      <c r="F4601" s="107" t="s">
        <v>11572</v>
      </c>
      <c r="G4601" s="107" t="s">
        <v>7533</v>
      </c>
      <c r="H4601" s="107" t="s">
        <v>11325</v>
      </c>
      <c r="I4601" s="107" t="s">
        <v>11328</v>
      </c>
    </row>
    <row r="4602" spans="1:10" x14ac:dyDescent="0.2">
      <c r="A4602" s="107" t="s">
        <v>10492</v>
      </c>
      <c r="D4602" s="107" t="s">
        <v>11329</v>
      </c>
      <c r="E4602" s="107">
        <f t="shared" si="71"/>
        <v>30203203</v>
      </c>
      <c r="F4602" s="107" t="s">
        <v>11572</v>
      </c>
      <c r="G4602" s="107" t="s">
        <v>7533</v>
      </c>
      <c r="H4602" s="107" t="s">
        <v>11325</v>
      </c>
      <c r="I4602" s="107" t="s">
        <v>11330</v>
      </c>
    </row>
    <row r="4603" spans="1:10" x14ac:dyDescent="0.2">
      <c r="A4603" s="107" t="s">
        <v>10492</v>
      </c>
      <c r="D4603" s="107" t="s">
        <v>11331</v>
      </c>
      <c r="E4603" s="107">
        <f t="shared" si="71"/>
        <v>30203204</v>
      </c>
      <c r="F4603" s="107" t="s">
        <v>11572</v>
      </c>
      <c r="G4603" s="107" t="s">
        <v>7533</v>
      </c>
      <c r="H4603" s="107" t="s">
        <v>11325</v>
      </c>
      <c r="I4603" s="107" t="s">
        <v>11332</v>
      </c>
    </row>
    <row r="4604" spans="1:10" x14ac:dyDescent="0.2">
      <c r="A4604" s="107" t="s">
        <v>10492</v>
      </c>
      <c r="D4604" s="107" t="s">
        <v>11333</v>
      </c>
      <c r="E4604" s="107">
        <f t="shared" si="71"/>
        <v>30203205</v>
      </c>
      <c r="F4604" s="107" t="s">
        <v>11572</v>
      </c>
      <c r="G4604" s="107" t="s">
        <v>7533</v>
      </c>
      <c r="H4604" s="107" t="s">
        <v>11325</v>
      </c>
      <c r="I4604" s="107" t="s">
        <v>11334</v>
      </c>
      <c r="J4604" s="109">
        <v>37826</v>
      </c>
    </row>
    <row r="4605" spans="1:10" x14ac:dyDescent="0.2">
      <c r="A4605" s="107" t="s">
        <v>10492</v>
      </c>
      <c r="D4605" s="107" t="s">
        <v>11335</v>
      </c>
      <c r="E4605" s="107">
        <f t="shared" si="71"/>
        <v>30203299</v>
      </c>
      <c r="F4605" s="107" t="s">
        <v>11572</v>
      </c>
      <c r="G4605" s="107" t="s">
        <v>7533</v>
      </c>
      <c r="H4605" s="107" t="s">
        <v>11325</v>
      </c>
      <c r="I4605" s="107" t="s">
        <v>7791</v>
      </c>
    </row>
    <row r="4606" spans="1:10" x14ac:dyDescent="0.2">
      <c r="A4606" s="107" t="s">
        <v>10492</v>
      </c>
      <c r="D4606" s="107" t="s">
        <v>11336</v>
      </c>
      <c r="E4606" s="107">
        <f t="shared" si="71"/>
        <v>30203399</v>
      </c>
      <c r="F4606" s="107" t="s">
        <v>11572</v>
      </c>
      <c r="G4606" s="107" t="s">
        <v>7533</v>
      </c>
      <c r="H4606" s="107" t="s">
        <v>11337</v>
      </c>
      <c r="I4606" s="107" t="s">
        <v>7791</v>
      </c>
    </row>
    <row r="4607" spans="1:10" x14ac:dyDescent="0.2">
      <c r="A4607" s="107" t="s">
        <v>10492</v>
      </c>
      <c r="D4607" s="107" t="s">
        <v>11338</v>
      </c>
      <c r="E4607" s="107">
        <f t="shared" si="71"/>
        <v>30203404</v>
      </c>
      <c r="F4607" s="107" t="s">
        <v>11572</v>
      </c>
      <c r="G4607" s="107" t="s">
        <v>7533</v>
      </c>
      <c r="H4607" s="107" t="s">
        <v>11339</v>
      </c>
      <c r="I4607" s="107" t="s">
        <v>11340</v>
      </c>
    </row>
    <row r="4608" spans="1:10" x14ac:dyDescent="0.2">
      <c r="A4608" s="107" t="s">
        <v>10492</v>
      </c>
      <c r="D4608" s="107" t="s">
        <v>11341</v>
      </c>
      <c r="E4608" s="107">
        <f t="shared" si="71"/>
        <v>30203405</v>
      </c>
      <c r="F4608" s="107" t="s">
        <v>11572</v>
      </c>
      <c r="G4608" s="107" t="s">
        <v>7533</v>
      </c>
      <c r="H4608" s="107" t="s">
        <v>11339</v>
      </c>
      <c r="I4608" s="107" t="s">
        <v>11342</v>
      </c>
    </row>
    <row r="4609" spans="1:9" x14ac:dyDescent="0.2">
      <c r="A4609" s="107" t="s">
        <v>10492</v>
      </c>
      <c r="D4609" s="107" t="s">
        <v>11343</v>
      </c>
      <c r="E4609" s="107">
        <f t="shared" si="71"/>
        <v>30203406</v>
      </c>
      <c r="F4609" s="107" t="s">
        <v>11572</v>
      </c>
      <c r="G4609" s="107" t="s">
        <v>7533</v>
      </c>
      <c r="H4609" s="107" t="s">
        <v>11339</v>
      </c>
      <c r="I4609" s="107" t="s">
        <v>11344</v>
      </c>
    </row>
    <row r="4610" spans="1:9" x14ac:dyDescent="0.2">
      <c r="A4610" s="107" t="s">
        <v>10492</v>
      </c>
      <c r="D4610" s="107" t="s">
        <v>11345</v>
      </c>
      <c r="E4610" s="107">
        <f t="shared" ref="E4610:E4673" si="72">VALUE(D4610)</f>
        <v>30203407</v>
      </c>
      <c r="F4610" s="107" t="s">
        <v>11572</v>
      </c>
      <c r="G4610" s="107" t="s">
        <v>7533</v>
      </c>
      <c r="H4610" s="107" t="s">
        <v>11339</v>
      </c>
      <c r="I4610" s="107" t="s">
        <v>11346</v>
      </c>
    </row>
    <row r="4611" spans="1:9" x14ac:dyDescent="0.2">
      <c r="A4611" s="107" t="s">
        <v>10492</v>
      </c>
      <c r="D4611" s="107" t="s">
        <v>11347</v>
      </c>
      <c r="E4611" s="107">
        <f t="shared" si="72"/>
        <v>30203410</v>
      </c>
      <c r="F4611" s="107" t="s">
        <v>11572</v>
      </c>
      <c r="G4611" s="107" t="s">
        <v>7533</v>
      </c>
      <c r="H4611" s="107" t="s">
        <v>11339</v>
      </c>
      <c r="I4611" s="107" t="s">
        <v>14368</v>
      </c>
    </row>
    <row r="4612" spans="1:9" x14ac:dyDescent="0.2">
      <c r="A4612" s="107" t="s">
        <v>10492</v>
      </c>
      <c r="D4612" s="107" t="s">
        <v>11348</v>
      </c>
      <c r="E4612" s="107">
        <f t="shared" si="72"/>
        <v>30203415</v>
      </c>
      <c r="F4612" s="107" t="s">
        <v>11572</v>
      </c>
      <c r="G4612" s="107" t="s">
        <v>7533</v>
      </c>
      <c r="H4612" s="107" t="s">
        <v>11339</v>
      </c>
      <c r="I4612" s="107" t="s">
        <v>11349</v>
      </c>
    </row>
    <row r="4613" spans="1:9" x14ac:dyDescent="0.2">
      <c r="A4613" s="107" t="s">
        <v>10492</v>
      </c>
      <c r="D4613" s="107" t="s">
        <v>11350</v>
      </c>
      <c r="E4613" s="107">
        <f t="shared" si="72"/>
        <v>30203420</v>
      </c>
      <c r="F4613" s="107" t="s">
        <v>11572</v>
      </c>
      <c r="G4613" s="107" t="s">
        <v>7533</v>
      </c>
      <c r="H4613" s="107" t="s">
        <v>11339</v>
      </c>
      <c r="I4613" s="107" t="s">
        <v>11043</v>
      </c>
    </row>
    <row r="4614" spans="1:9" x14ac:dyDescent="0.2">
      <c r="A4614" s="107" t="s">
        <v>10492</v>
      </c>
      <c r="D4614" s="107" t="s">
        <v>11351</v>
      </c>
      <c r="E4614" s="107">
        <f t="shared" si="72"/>
        <v>30203421</v>
      </c>
      <c r="F4614" s="107" t="s">
        <v>11572</v>
      </c>
      <c r="G4614" s="107" t="s">
        <v>7533</v>
      </c>
      <c r="H4614" s="107" t="s">
        <v>11339</v>
      </c>
      <c r="I4614" s="107" t="s">
        <v>11352</v>
      </c>
    </row>
    <row r="4615" spans="1:9" x14ac:dyDescent="0.2">
      <c r="A4615" s="107" t="s">
        <v>10492</v>
      </c>
      <c r="D4615" s="107" t="s">
        <v>11353</v>
      </c>
      <c r="E4615" s="107">
        <f t="shared" si="72"/>
        <v>30203422</v>
      </c>
      <c r="F4615" s="107" t="s">
        <v>11572</v>
      </c>
      <c r="G4615" s="107" t="s">
        <v>7533</v>
      </c>
      <c r="H4615" s="107" t="s">
        <v>11339</v>
      </c>
      <c r="I4615" s="107" t="s">
        <v>14254</v>
      </c>
    </row>
    <row r="4616" spans="1:9" x14ac:dyDescent="0.2">
      <c r="A4616" s="107" t="s">
        <v>10492</v>
      </c>
      <c r="D4616" s="107" t="s">
        <v>14255</v>
      </c>
      <c r="E4616" s="107">
        <f t="shared" si="72"/>
        <v>30203423</v>
      </c>
      <c r="F4616" s="107" t="s">
        <v>11572</v>
      </c>
      <c r="G4616" s="107" t="s">
        <v>7533</v>
      </c>
      <c r="H4616" s="107" t="s">
        <v>11339</v>
      </c>
      <c r="I4616" s="107" t="s">
        <v>14256</v>
      </c>
    </row>
    <row r="4617" spans="1:9" x14ac:dyDescent="0.2">
      <c r="A4617" s="107" t="s">
        <v>10492</v>
      </c>
      <c r="D4617" s="107" t="s">
        <v>14257</v>
      </c>
      <c r="E4617" s="107">
        <f t="shared" si="72"/>
        <v>30203424</v>
      </c>
      <c r="F4617" s="107" t="s">
        <v>11572</v>
      </c>
      <c r="G4617" s="107" t="s">
        <v>7533</v>
      </c>
      <c r="H4617" s="107" t="s">
        <v>11339</v>
      </c>
      <c r="I4617" s="107" t="s">
        <v>14258</v>
      </c>
    </row>
    <row r="4618" spans="1:9" x14ac:dyDescent="0.2">
      <c r="A4618" s="107" t="s">
        <v>10492</v>
      </c>
      <c r="D4618" s="107" t="s">
        <v>14259</v>
      </c>
      <c r="E4618" s="107">
        <f t="shared" si="72"/>
        <v>30203504</v>
      </c>
      <c r="F4618" s="107" t="s">
        <v>11572</v>
      </c>
      <c r="G4618" s="107" t="s">
        <v>7533</v>
      </c>
      <c r="H4618" s="107" t="s">
        <v>14260</v>
      </c>
      <c r="I4618" s="107" t="s">
        <v>11340</v>
      </c>
    </row>
    <row r="4619" spans="1:9" x14ac:dyDescent="0.2">
      <c r="A4619" s="107" t="s">
        <v>10492</v>
      </c>
      <c r="D4619" s="107" t="s">
        <v>14261</v>
      </c>
      <c r="E4619" s="107">
        <f t="shared" si="72"/>
        <v>30203505</v>
      </c>
      <c r="F4619" s="107" t="s">
        <v>11572</v>
      </c>
      <c r="G4619" s="107" t="s">
        <v>7533</v>
      </c>
      <c r="H4619" s="107" t="s">
        <v>14260</v>
      </c>
      <c r="I4619" s="107" t="s">
        <v>11342</v>
      </c>
    </row>
    <row r="4620" spans="1:9" x14ac:dyDescent="0.2">
      <c r="A4620" s="107" t="s">
        <v>10492</v>
      </c>
      <c r="D4620" s="107" t="s">
        <v>14262</v>
      </c>
      <c r="E4620" s="107">
        <f t="shared" si="72"/>
        <v>30203506</v>
      </c>
      <c r="F4620" s="107" t="s">
        <v>11572</v>
      </c>
      <c r="G4620" s="107" t="s">
        <v>7533</v>
      </c>
      <c r="H4620" s="107" t="s">
        <v>14260</v>
      </c>
      <c r="I4620" s="107" t="s">
        <v>11344</v>
      </c>
    </row>
    <row r="4621" spans="1:9" x14ac:dyDescent="0.2">
      <c r="A4621" s="107" t="s">
        <v>10492</v>
      </c>
      <c r="D4621" s="107" t="s">
        <v>14263</v>
      </c>
      <c r="E4621" s="107">
        <f t="shared" si="72"/>
        <v>30203507</v>
      </c>
      <c r="F4621" s="107" t="s">
        <v>11572</v>
      </c>
      <c r="G4621" s="107" t="s">
        <v>7533</v>
      </c>
      <c r="H4621" s="107" t="s">
        <v>14260</v>
      </c>
      <c r="I4621" s="107" t="s">
        <v>11346</v>
      </c>
    </row>
    <row r="4622" spans="1:9" x14ac:dyDescent="0.2">
      <c r="A4622" s="107" t="s">
        <v>10492</v>
      </c>
      <c r="D4622" s="107" t="s">
        <v>14264</v>
      </c>
      <c r="E4622" s="107">
        <f t="shared" si="72"/>
        <v>30203510</v>
      </c>
      <c r="F4622" s="107" t="s">
        <v>11572</v>
      </c>
      <c r="G4622" s="107" t="s">
        <v>7533</v>
      </c>
      <c r="H4622" s="107" t="s">
        <v>14260</v>
      </c>
      <c r="I4622" s="107" t="s">
        <v>14368</v>
      </c>
    </row>
    <row r="4623" spans="1:9" x14ac:dyDescent="0.2">
      <c r="A4623" s="107" t="s">
        <v>10492</v>
      </c>
      <c r="D4623" s="107" t="s">
        <v>14265</v>
      </c>
      <c r="E4623" s="107">
        <f t="shared" si="72"/>
        <v>30203530</v>
      </c>
      <c r="F4623" s="107" t="s">
        <v>11572</v>
      </c>
      <c r="G4623" s="107" t="s">
        <v>7533</v>
      </c>
      <c r="H4623" s="107" t="s">
        <v>14260</v>
      </c>
      <c r="I4623" s="107" t="s">
        <v>14436</v>
      </c>
    </row>
    <row r="4624" spans="1:9" x14ac:dyDescent="0.2">
      <c r="A4624" s="107" t="s">
        <v>10492</v>
      </c>
      <c r="D4624" s="107" t="s">
        <v>14266</v>
      </c>
      <c r="E4624" s="107">
        <f t="shared" si="72"/>
        <v>30203531</v>
      </c>
      <c r="F4624" s="107" t="s">
        <v>11572</v>
      </c>
      <c r="G4624" s="107" t="s">
        <v>7533</v>
      </c>
      <c r="H4624" s="107" t="s">
        <v>14260</v>
      </c>
      <c r="I4624" s="107" t="s">
        <v>14267</v>
      </c>
    </row>
    <row r="4625" spans="1:9" x14ac:dyDescent="0.2">
      <c r="A4625" s="107" t="s">
        <v>10492</v>
      </c>
      <c r="D4625" s="107" t="s">
        <v>14268</v>
      </c>
      <c r="E4625" s="107">
        <f t="shared" si="72"/>
        <v>30203532</v>
      </c>
      <c r="F4625" s="107" t="s">
        <v>11572</v>
      </c>
      <c r="G4625" s="107" t="s">
        <v>7533</v>
      </c>
      <c r="H4625" s="107" t="s">
        <v>14260</v>
      </c>
      <c r="I4625" s="107" t="s">
        <v>14269</v>
      </c>
    </row>
    <row r="4626" spans="1:9" x14ac:dyDescent="0.2">
      <c r="A4626" s="107" t="s">
        <v>10492</v>
      </c>
      <c r="D4626" s="107" t="s">
        <v>14270</v>
      </c>
      <c r="E4626" s="107">
        <f t="shared" si="72"/>
        <v>30203533</v>
      </c>
      <c r="F4626" s="107" t="s">
        <v>11572</v>
      </c>
      <c r="G4626" s="107" t="s">
        <v>7533</v>
      </c>
      <c r="H4626" s="107" t="s">
        <v>14260</v>
      </c>
      <c r="I4626" s="107" t="s">
        <v>14271</v>
      </c>
    </row>
    <row r="4627" spans="1:9" x14ac:dyDescent="0.2">
      <c r="A4627" s="107" t="s">
        <v>10492</v>
      </c>
      <c r="D4627" s="107" t="s">
        <v>14272</v>
      </c>
      <c r="E4627" s="107">
        <f t="shared" si="72"/>
        <v>30203534</v>
      </c>
      <c r="F4627" s="107" t="s">
        <v>11572</v>
      </c>
      <c r="G4627" s="107" t="s">
        <v>7533</v>
      </c>
      <c r="H4627" s="107" t="s">
        <v>14260</v>
      </c>
      <c r="I4627" s="107" t="s">
        <v>14273</v>
      </c>
    </row>
    <row r="4628" spans="1:9" x14ac:dyDescent="0.2">
      <c r="A4628" s="107" t="s">
        <v>10492</v>
      </c>
      <c r="D4628" s="107" t="s">
        <v>14274</v>
      </c>
      <c r="E4628" s="107">
        <f t="shared" si="72"/>
        <v>30203535</v>
      </c>
      <c r="F4628" s="107" t="s">
        <v>11572</v>
      </c>
      <c r="G4628" s="107" t="s">
        <v>7533</v>
      </c>
      <c r="H4628" s="107" t="s">
        <v>14260</v>
      </c>
      <c r="I4628" s="107" t="s">
        <v>14275</v>
      </c>
    </row>
    <row r="4629" spans="1:9" x14ac:dyDescent="0.2">
      <c r="A4629" s="107" t="s">
        <v>10492</v>
      </c>
      <c r="D4629" s="107" t="s">
        <v>14276</v>
      </c>
      <c r="E4629" s="107">
        <f t="shared" si="72"/>
        <v>30203536</v>
      </c>
      <c r="F4629" s="107" t="s">
        <v>11572</v>
      </c>
      <c r="G4629" s="107" t="s">
        <v>7533</v>
      </c>
      <c r="H4629" s="107" t="s">
        <v>14260</v>
      </c>
      <c r="I4629" s="107" t="s">
        <v>14277</v>
      </c>
    </row>
    <row r="4630" spans="1:9" x14ac:dyDescent="0.2">
      <c r="A4630" s="107" t="s">
        <v>10492</v>
      </c>
      <c r="D4630" s="107" t="s">
        <v>14278</v>
      </c>
      <c r="E4630" s="107">
        <f t="shared" si="72"/>
        <v>30203540</v>
      </c>
      <c r="F4630" s="107" t="s">
        <v>11572</v>
      </c>
      <c r="G4630" s="107" t="s">
        <v>7533</v>
      </c>
      <c r="H4630" s="107" t="s">
        <v>14260</v>
      </c>
      <c r="I4630" s="107" t="s">
        <v>11403</v>
      </c>
    </row>
    <row r="4631" spans="1:9" x14ac:dyDescent="0.2">
      <c r="A4631" s="107" t="s">
        <v>10492</v>
      </c>
      <c r="D4631" s="107" t="s">
        <v>11404</v>
      </c>
      <c r="E4631" s="107">
        <f t="shared" si="72"/>
        <v>30203601</v>
      </c>
      <c r="F4631" s="107" t="s">
        <v>11572</v>
      </c>
      <c r="G4631" s="107" t="s">
        <v>7533</v>
      </c>
      <c r="H4631" s="107" t="s">
        <v>11405</v>
      </c>
      <c r="I4631" s="107" t="s">
        <v>11373</v>
      </c>
    </row>
    <row r="4632" spans="1:9" x14ac:dyDescent="0.2">
      <c r="A4632" s="107" t="s">
        <v>10492</v>
      </c>
      <c r="D4632" s="107" t="s">
        <v>11374</v>
      </c>
      <c r="E4632" s="107">
        <f t="shared" si="72"/>
        <v>30203602</v>
      </c>
      <c r="F4632" s="107" t="s">
        <v>11572</v>
      </c>
      <c r="G4632" s="107" t="s">
        <v>7533</v>
      </c>
      <c r="H4632" s="107" t="s">
        <v>11405</v>
      </c>
      <c r="I4632" s="107" t="s">
        <v>11375</v>
      </c>
    </row>
    <row r="4633" spans="1:9" x14ac:dyDescent="0.2">
      <c r="A4633" s="107" t="s">
        <v>10492</v>
      </c>
      <c r="D4633" s="107" t="s">
        <v>11376</v>
      </c>
      <c r="E4633" s="107">
        <f t="shared" si="72"/>
        <v>30203603</v>
      </c>
      <c r="F4633" s="107" t="s">
        <v>11572</v>
      </c>
      <c r="G4633" s="107" t="s">
        <v>7533</v>
      </c>
      <c r="H4633" s="107" t="s">
        <v>11405</v>
      </c>
      <c r="I4633" s="107" t="s">
        <v>11377</v>
      </c>
    </row>
    <row r="4634" spans="1:9" x14ac:dyDescent="0.2">
      <c r="A4634" s="107" t="s">
        <v>10492</v>
      </c>
      <c r="D4634" s="107" t="s">
        <v>11378</v>
      </c>
      <c r="E4634" s="107">
        <f t="shared" si="72"/>
        <v>30203604</v>
      </c>
      <c r="F4634" s="107" t="s">
        <v>11572</v>
      </c>
      <c r="G4634" s="107" t="s">
        <v>7533</v>
      </c>
      <c r="H4634" s="107" t="s">
        <v>11405</v>
      </c>
      <c r="I4634" s="107" t="s">
        <v>11379</v>
      </c>
    </row>
    <row r="4635" spans="1:9" x14ac:dyDescent="0.2">
      <c r="A4635" s="107" t="s">
        <v>10492</v>
      </c>
      <c r="D4635" s="107" t="s">
        <v>11380</v>
      </c>
      <c r="E4635" s="107">
        <f t="shared" si="72"/>
        <v>30203801</v>
      </c>
      <c r="F4635" s="107" t="s">
        <v>11572</v>
      </c>
      <c r="G4635" s="107" t="s">
        <v>7533</v>
      </c>
      <c r="H4635" s="107" t="s">
        <v>11381</v>
      </c>
      <c r="I4635" s="107" t="s">
        <v>14417</v>
      </c>
    </row>
    <row r="4636" spans="1:9" x14ac:dyDescent="0.2">
      <c r="A4636" s="107" t="s">
        <v>10492</v>
      </c>
      <c r="D4636" s="107" t="s">
        <v>11382</v>
      </c>
      <c r="E4636" s="107">
        <f t="shared" si="72"/>
        <v>30203802</v>
      </c>
      <c r="F4636" s="107" t="s">
        <v>11572</v>
      </c>
      <c r="G4636" s="107" t="s">
        <v>7533</v>
      </c>
      <c r="H4636" s="107" t="s">
        <v>11381</v>
      </c>
      <c r="I4636" s="107" t="s">
        <v>11383</v>
      </c>
    </row>
    <row r="4637" spans="1:9" x14ac:dyDescent="0.2">
      <c r="A4637" s="107" t="s">
        <v>10492</v>
      </c>
      <c r="D4637" s="107" t="s">
        <v>11384</v>
      </c>
      <c r="E4637" s="107">
        <f t="shared" si="72"/>
        <v>30203803</v>
      </c>
      <c r="F4637" s="107" t="s">
        <v>11572</v>
      </c>
      <c r="G4637" s="107" t="s">
        <v>7533</v>
      </c>
      <c r="H4637" s="107" t="s">
        <v>11381</v>
      </c>
      <c r="I4637" s="107" t="s">
        <v>3591</v>
      </c>
    </row>
    <row r="4638" spans="1:9" x14ac:dyDescent="0.2">
      <c r="A4638" s="107" t="s">
        <v>10492</v>
      </c>
      <c r="D4638" s="107" t="s">
        <v>11385</v>
      </c>
      <c r="E4638" s="107">
        <f t="shared" si="72"/>
        <v>30203804</v>
      </c>
      <c r="F4638" s="107" t="s">
        <v>11572</v>
      </c>
      <c r="G4638" s="107" t="s">
        <v>7533</v>
      </c>
      <c r="H4638" s="107" t="s">
        <v>11381</v>
      </c>
      <c r="I4638" s="107" t="s">
        <v>11495</v>
      </c>
    </row>
    <row r="4639" spans="1:9" x14ac:dyDescent="0.2">
      <c r="A4639" s="107" t="s">
        <v>10492</v>
      </c>
      <c r="D4639" s="107" t="s">
        <v>11386</v>
      </c>
      <c r="E4639" s="107">
        <f t="shared" si="72"/>
        <v>30203805</v>
      </c>
      <c r="F4639" s="107" t="s">
        <v>11572</v>
      </c>
      <c r="G4639" s="107" t="s">
        <v>7533</v>
      </c>
      <c r="H4639" s="107" t="s">
        <v>11381</v>
      </c>
      <c r="I4639" s="107" t="s">
        <v>11387</v>
      </c>
    </row>
    <row r="4640" spans="1:9" x14ac:dyDescent="0.2">
      <c r="A4640" s="107" t="s">
        <v>10492</v>
      </c>
      <c r="D4640" s="107" t="s">
        <v>11388</v>
      </c>
      <c r="E4640" s="107">
        <f t="shared" si="72"/>
        <v>30203811</v>
      </c>
      <c r="F4640" s="107" t="s">
        <v>11572</v>
      </c>
      <c r="G4640" s="107" t="s">
        <v>7533</v>
      </c>
      <c r="H4640" s="107" t="s">
        <v>11381</v>
      </c>
      <c r="I4640" s="107" t="s">
        <v>11389</v>
      </c>
    </row>
    <row r="4641" spans="1:9" x14ac:dyDescent="0.2">
      <c r="A4641" s="107" t="s">
        <v>10492</v>
      </c>
      <c r="D4641" s="107" t="s">
        <v>11390</v>
      </c>
      <c r="E4641" s="107">
        <f t="shared" si="72"/>
        <v>30203812</v>
      </c>
      <c r="F4641" s="107" t="s">
        <v>11572</v>
      </c>
      <c r="G4641" s="107" t="s">
        <v>7533</v>
      </c>
      <c r="H4641" s="107" t="s">
        <v>11381</v>
      </c>
      <c r="I4641" s="107" t="s">
        <v>11391</v>
      </c>
    </row>
    <row r="4642" spans="1:9" x14ac:dyDescent="0.2">
      <c r="A4642" s="107" t="s">
        <v>10492</v>
      </c>
      <c r="D4642" s="107" t="s">
        <v>11392</v>
      </c>
      <c r="E4642" s="107">
        <f t="shared" si="72"/>
        <v>30203901</v>
      </c>
      <c r="F4642" s="107" t="s">
        <v>11572</v>
      </c>
      <c r="G4642" s="107" t="s">
        <v>7533</v>
      </c>
      <c r="H4642" s="107" t="s">
        <v>11393</v>
      </c>
      <c r="I4642" s="107" t="s">
        <v>11394</v>
      </c>
    </row>
    <row r="4643" spans="1:9" x14ac:dyDescent="0.2">
      <c r="A4643" s="107" t="s">
        <v>10492</v>
      </c>
      <c r="D4643" s="107" t="s">
        <v>11395</v>
      </c>
      <c r="E4643" s="107">
        <f t="shared" si="72"/>
        <v>30203902</v>
      </c>
      <c r="F4643" s="107" t="s">
        <v>11572</v>
      </c>
      <c r="G4643" s="107" t="s">
        <v>7533</v>
      </c>
      <c r="H4643" s="107" t="s">
        <v>11393</v>
      </c>
      <c r="I4643" s="107" t="s">
        <v>11396</v>
      </c>
    </row>
    <row r="4644" spans="1:9" x14ac:dyDescent="0.2">
      <c r="A4644" s="107" t="s">
        <v>10492</v>
      </c>
      <c r="D4644" s="107" t="s">
        <v>11397</v>
      </c>
      <c r="E4644" s="107">
        <f t="shared" si="72"/>
        <v>30204001</v>
      </c>
      <c r="F4644" s="107" t="s">
        <v>11572</v>
      </c>
      <c r="G4644" s="107" t="s">
        <v>7533</v>
      </c>
      <c r="H4644" s="107" t="s">
        <v>11398</v>
      </c>
      <c r="I4644" s="107" t="s">
        <v>11043</v>
      </c>
    </row>
    <row r="4645" spans="1:9" x14ac:dyDescent="0.2">
      <c r="A4645" s="107" t="s">
        <v>10492</v>
      </c>
      <c r="D4645" s="107" t="s">
        <v>11399</v>
      </c>
      <c r="E4645" s="107">
        <f t="shared" si="72"/>
        <v>30204002</v>
      </c>
      <c r="F4645" s="107" t="s">
        <v>11572</v>
      </c>
      <c r="G4645" s="107" t="s">
        <v>7533</v>
      </c>
      <c r="H4645" s="107" t="s">
        <v>11398</v>
      </c>
      <c r="I4645" s="107" t="s">
        <v>11400</v>
      </c>
    </row>
    <row r="4646" spans="1:9" x14ac:dyDescent="0.2">
      <c r="A4646" s="107" t="s">
        <v>10492</v>
      </c>
      <c r="D4646" s="107" t="s">
        <v>11401</v>
      </c>
      <c r="E4646" s="107">
        <f t="shared" si="72"/>
        <v>30204003</v>
      </c>
      <c r="F4646" s="107" t="s">
        <v>11572</v>
      </c>
      <c r="G4646" s="107" t="s">
        <v>7533</v>
      </c>
      <c r="H4646" s="107" t="s">
        <v>11398</v>
      </c>
      <c r="I4646" s="107" t="s">
        <v>8438</v>
      </c>
    </row>
    <row r="4647" spans="1:9" x14ac:dyDescent="0.2">
      <c r="A4647" s="107" t="s">
        <v>10492</v>
      </c>
      <c r="D4647" s="107" t="s">
        <v>8439</v>
      </c>
      <c r="E4647" s="107">
        <f t="shared" si="72"/>
        <v>30204004</v>
      </c>
      <c r="F4647" s="107" t="s">
        <v>11572</v>
      </c>
      <c r="G4647" s="107" t="s">
        <v>7533</v>
      </c>
      <c r="H4647" s="107" t="s">
        <v>11398</v>
      </c>
      <c r="I4647" s="107" t="s">
        <v>8440</v>
      </c>
    </row>
    <row r="4648" spans="1:9" x14ac:dyDescent="0.2">
      <c r="A4648" s="107" t="s">
        <v>10492</v>
      </c>
      <c r="D4648" s="107" t="s">
        <v>8441</v>
      </c>
      <c r="E4648" s="107">
        <f t="shared" si="72"/>
        <v>30204201</v>
      </c>
      <c r="F4648" s="107" t="s">
        <v>11572</v>
      </c>
      <c r="G4648" s="107" t="s">
        <v>7533</v>
      </c>
      <c r="H4648" s="107" t="s">
        <v>8442</v>
      </c>
      <c r="I4648" s="107" t="s">
        <v>5591</v>
      </c>
    </row>
    <row r="4649" spans="1:9" x14ac:dyDescent="0.2">
      <c r="A4649" s="107" t="s">
        <v>10492</v>
      </c>
      <c r="D4649" s="107" t="s">
        <v>5592</v>
      </c>
      <c r="E4649" s="107">
        <f t="shared" si="72"/>
        <v>30280001</v>
      </c>
      <c r="F4649" s="107" t="s">
        <v>11572</v>
      </c>
      <c r="G4649" s="107" t="s">
        <v>7533</v>
      </c>
      <c r="H4649" s="107" t="s">
        <v>13741</v>
      </c>
      <c r="I4649" s="107" t="s">
        <v>13741</v>
      </c>
    </row>
    <row r="4650" spans="1:9" x14ac:dyDescent="0.2">
      <c r="A4650" s="107" t="s">
        <v>10492</v>
      </c>
      <c r="D4650" s="107" t="s">
        <v>5593</v>
      </c>
      <c r="E4650" s="107">
        <f t="shared" si="72"/>
        <v>30282001</v>
      </c>
      <c r="F4650" s="107" t="s">
        <v>11572</v>
      </c>
      <c r="G4650" s="107" t="s">
        <v>7533</v>
      </c>
      <c r="H4650" s="107" t="s">
        <v>13743</v>
      </c>
      <c r="I4650" s="107" t="s">
        <v>13744</v>
      </c>
    </row>
    <row r="4651" spans="1:9" x14ac:dyDescent="0.2">
      <c r="A4651" s="107" t="s">
        <v>10492</v>
      </c>
      <c r="D4651" s="107" t="s">
        <v>5594</v>
      </c>
      <c r="E4651" s="107">
        <f t="shared" si="72"/>
        <v>30282002</v>
      </c>
      <c r="F4651" s="107" t="s">
        <v>11572</v>
      </c>
      <c r="G4651" s="107" t="s">
        <v>7533</v>
      </c>
      <c r="H4651" s="107" t="s">
        <v>13743</v>
      </c>
      <c r="I4651" s="107" t="s">
        <v>13746</v>
      </c>
    </row>
    <row r="4652" spans="1:9" x14ac:dyDescent="0.2">
      <c r="A4652" s="107" t="s">
        <v>10492</v>
      </c>
      <c r="D4652" s="107" t="s">
        <v>5595</v>
      </c>
      <c r="E4652" s="107">
        <f t="shared" si="72"/>
        <v>30282501</v>
      </c>
      <c r="F4652" s="107" t="s">
        <v>11572</v>
      </c>
      <c r="G4652" s="107" t="s">
        <v>7533</v>
      </c>
      <c r="H4652" s="107" t="s">
        <v>13748</v>
      </c>
      <c r="I4652" s="107" t="s">
        <v>5596</v>
      </c>
    </row>
    <row r="4653" spans="1:9" x14ac:dyDescent="0.2">
      <c r="A4653" s="107" t="s">
        <v>10492</v>
      </c>
      <c r="D4653" s="107" t="s">
        <v>5597</v>
      </c>
      <c r="E4653" s="107">
        <f t="shared" si="72"/>
        <v>30282502</v>
      </c>
      <c r="F4653" s="107" t="s">
        <v>11572</v>
      </c>
      <c r="G4653" s="107" t="s">
        <v>7533</v>
      </c>
      <c r="H4653" s="107" t="s">
        <v>13748</v>
      </c>
      <c r="I4653" s="107" t="s">
        <v>5598</v>
      </c>
    </row>
    <row r="4654" spans="1:9" x14ac:dyDescent="0.2">
      <c r="A4654" s="107" t="s">
        <v>10492</v>
      </c>
      <c r="D4654" s="107" t="s">
        <v>5599</v>
      </c>
      <c r="E4654" s="107">
        <f t="shared" si="72"/>
        <v>30282503</v>
      </c>
      <c r="F4654" s="107" t="s">
        <v>11572</v>
      </c>
      <c r="G4654" s="107" t="s">
        <v>7533</v>
      </c>
      <c r="H4654" s="107" t="s">
        <v>13748</v>
      </c>
      <c r="I4654" s="107" t="s">
        <v>5600</v>
      </c>
    </row>
    <row r="4655" spans="1:9" x14ac:dyDescent="0.2">
      <c r="A4655" s="107" t="s">
        <v>10492</v>
      </c>
      <c r="D4655" s="107" t="s">
        <v>5601</v>
      </c>
      <c r="E4655" s="107">
        <f t="shared" si="72"/>
        <v>30282504</v>
      </c>
      <c r="F4655" s="107" t="s">
        <v>11572</v>
      </c>
      <c r="G4655" s="107" t="s">
        <v>7533</v>
      </c>
      <c r="H4655" s="107" t="s">
        <v>13748</v>
      </c>
      <c r="I4655" s="107" t="s">
        <v>5602</v>
      </c>
    </row>
    <row r="4656" spans="1:9" x14ac:dyDescent="0.2">
      <c r="A4656" s="107" t="s">
        <v>10492</v>
      </c>
      <c r="D4656" s="107" t="s">
        <v>5603</v>
      </c>
      <c r="E4656" s="107">
        <f t="shared" si="72"/>
        <v>30282599</v>
      </c>
      <c r="F4656" s="107" t="s">
        <v>11572</v>
      </c>
      <c r="G4656" s="107" t="s">
        <v>7533</v>
      </c>
      <c r="H4656" s="107" t="s">
        <v>13748</v>
      </c>
      <c r="I4656" s="107" t="s">
        <v>13749</v>
      </c>
    </row>
    <row r="4657" spans="1:12" x14ac:dyDescent="0.2">
      <c r="A4657" s="107" t="s">
        <v>10492</v>
      </c>
      <c r="D4657" s="107" t="s">
        <v>5604</v>
      </c>
      <c r="E4657" s="107">
        <f t="shared" si="72"/>
        <v>30288801</v>
      </c>
      <c r="F4657" s="107" t="s">
        <v>11572</v>
      </c>
      <c r="G4657" s="107" t="s">
        <v>7533</v>
      </c>
      <c r="H4657" s="107" t="s">
        <v>11023</v>
      </c>
      <c r="I4657" s="107" t="s">
        <v>7495</v>
      </c>
    </row>
    <row r="4658" spans="1:12" x14ac:dyDescent="0.2">
      <c r="A4658" s="107" t="s">
        <v>10492</v>
      </c>
      <c r="D4658" s="107" t="s">
        <v>5605</v>
      </c>
      <c r="E4658" s="107">
        <f t="shared" si="72"/>
        <v>30288802</v>
      </c>
      <c r="F4658" s="107" t="s">
        <v>11572</v>
      </c>
      <c r="G4658" s="107" t="s">
        <v>7533</v>
      </c>
      <c r="H4658" s="107" t="s">
        <v>11023</v>
      </c>
      <c r="I4658" s="107" t="s">
        <v>7495</v>
      </c>
    </row>
    <row r="4659" spans="1:12" x14ac:dyDescent="0.2">
      <c r="A4659" s="107" t="s">
        <v>10492</v>
      </c>
      <c r="D4659" s="107" t="s">
        <v>5606</v>
      </c>
      <c r="E4659" s="107">
        <f t="shared" si="72"/>
        <v>30288803</v>
      </c>
      <c r="F4659" s="107" t="s">
        <v>11572</v>
      </c>
      <c r="G4659" s="107" t="s">
        <v>7533</v>
      </c>
      <c r="H4659" s="107" t="s">
        <v>11023</v>
      </c>
      <c r="I4659" s="107" t="s">
        <v>7495</v>
      </c>
    </row>
    <row r="4660" spans="1:12" x14ac:dyDescent="0.2">
      <c r="A4660" s="107" t="s">
        <v>10492</v>
      </c>
      <c r="D4660" s="107" t="s">
        <v>5607</v>
      </c>
      <c r="E4660" s="107">
        <f t="shared" si="72"/>
        <v>30288804</v>
      </c>
      <c r="F4660" s="107" t="s">
        <v>11572</v>
      </c>
      <c r="G4660" s="107" t="s">
        <v>7533</v>
      </c>
      <c r="H4660" s="107" t="s">
        <v>11023</v>
      </c>
      <c r="I4660" s="107" t="s">
        <v>7495</v>
      </c>
    </row>
    <row r="4661" spans="1:12" x14ac:dyDescent="0.2">
      <c r="A4661" s="107" t="s">
        <v>10492</v>
      </c>
      <c r="D4661" s="107" t="s">
        <v>5608</v>
      </c>
      <c r="E4661" s="107">
        <f t="shared" si="72"/>
        <v>30288805</v>
      </c>
      <c r="F4661" s="107" t="s">
        <v>11572</v>
      </c>
      <c r="G4661" s="107" t="s">
        <v>7533</v>
      </c>
      <c r="H4661" s="107" t="s">
        <v>11023</v>
      </c>
      <c r="I4661" s="107" t="s">
        <v>7495</v>
      </c>
    </row>
    <row r="4662" spans="1:12" x14ac:dyDescent="0.2">
      <c r="A4662" s="107" t="s">
        <v>10492</v>
      </c>
      <c r="D4662" s="107" t="s">
        <v>5609</v>
      </c>
      <c r="E4662" s="107">
        <f t="shared" si="72"/>
        <v>30290001</v>
      </c>
      <c r="F4662" s="107" t="s">
        <v>11572</v>
      </c>
      <c r="G4662" s="107" t="s">
        <v>7533</v>
      </c>
      <c r="H4662" s="107" t="s">
        <v>10519</v>
      </c>
      <c r="I4662" s="107" t="s">
        <v>10520</v>
      </c>
      <c r="K4662" s="109">
        <v>36265</v>
      </c>
      <c r="L4662" s="107" t="s">
        <v>10528</v>
      </c>
    </row>
    <row r="4663" spans="1:12" x14ac:dyDescent="0.2">
      <c r="A4663" s="107" t="s">
        <v>10492</v>
      </c>
      <c r="D4663" s="107" t="s">
        <v>5610</v>
      </c>
      <c r="E4663" s="107">
        <f t="shared" si="72"/>
        <v>30290002</v>
      </c>
      <c r="F4663" s="107" t="s">
        <v>11572</v>
      </c>
      <c r="G4663" s="107" t="s">
        <v>7533</v>
      </c>
      <c r="H4663" s="107" t="s">
        <v>10519</v>
      </c>
      <c r="I4663" s="107" t="s">
        <v>10523</v>
      </c>
      <c r="K4663" s="109">
        <v>36265</v>
      </c>
      <c r="L4663" s="107" t="s">
        <v>10528</v>
      </c>
    </row>
    <row r="4664" spans="1:12" x14ac:dyDescent="0.2">
      <c r="A4664" s="107" t="s">
        <v>10492</v>
      </c>
      <c r="D4664" s="107" t="s">
        <v>5611</v>
      </c>
      <c r="E4664" s="107">
        <f t="shared" si="72"/>
        <v>30290003</v>
      </c>
      <c r="F4664" s="107" t="s">
        <v>11572</v>
      </c>
      <c r="G4664" s="107" t="s">
        <v>7533</v>
      </c>
      <c r="H4664" s="107" t="s">
        <v>10519</v>
      </c>
      <c r="I4664" s="107" t="s">
        <v>10525</v>
      </c>
      <c r="K4664" s="109">
        <v>36265</v>
      </c>
      <c r="L4664" s="107" t="s">
        <v>10528</v>
      </c>
    </row>
    <row r="4665" spans="1:12" x14ac:dyDescent="0.2">
      <c r="A4665" s="107" t="s">
        <v>10492</v>
      </c>
      <c r="D4665" s="107" t="s">
        <v>5612</v>
      </c>
      <c r="E4665" s="107">
        <f t="shared" si="72"/>
        <v>30290005</v>
      </c>
      <c r="F4665" s="107" t="s">
        <v>11572</v>
      </c>
      <c r="G4665" s="107" t="s">
        <v>7533</v>
      </c>
      <c r="H4665" s="107" t="s">
        <v>10519</v>
      </c>
      <c r="I4665" s="107" t="s">
        <v>8457</v>
      </c>
      <c r="K4665" s="109">
        <v>36265</v>
      </c>
      <c r="L4665" s="107" t="s">
        <v>8458</v>
      </c>
    </row>
    <row r="4666" spans="1:12" x14ac:dyDescent="0.2">
      <c r="A4666" s="107" t="s">
        <v>10492</v>
      </c>
      <c r="D4666" s="107" t="s">
        <v>8459</v>
      </c>
      <c r="E4666" s="107">
        <f t="shared" si="72"/>
        <v>30291001</v>
      </c>
      <c r="F4666" s="107" t="s">
        <v>11572</v>
      </c>
      <c r="G4666" s="107" t="s">
        <v>7533</v>
      </c>
      <c r="H4666" s="107" t="s">
        <v>10519</v>
      </c>
      <c r="I4666" s="107" t="s">
        <v>8460</v>
      </c>
    </row>
    <row r="4667" spans="1:12" x14ac:dyDescent="0.2">
      <c r="A4667" s="107" t="s">
        <v>10492</v>
      </c>
      <c r="D4667" s="107" t="s">
        <v>8461</v>
      </c>
      <c r="E4667" s="107">
        <f t="shared" si="72"/>
        <v>30299998</v>
      </c>
      <c r="F4667" s="107" t="s">
        <v>11572</v>
      </c>
      <c r="G4667" s="107" t="s">
        <v>7533</v>
      </c>
      <c r="H4667" s="107" t="s">
        <v>8462</v>
      </c>
      <c r="I4667" s="107" t="s">
        <v>7791</v>
      </c>
    </row>
    <row r="4668" spans="1:12" x14ac:dyDescent="0.2">
      <c r="A4668" s="107" t="s">
        <v>10492</v>
      </c>
      <c r="D4668" s="107" t="s">
        <v>8463</v>
      </c>
      <c r="E4668" s="107">
        <f t="shared" si="72"/>
        <v>30299999</v>
      </c>
      <c r="F4668" s="107" t="s">
        <v>11572</v>
      </c>
      <c r="G4668" s="107" t="s">
        <v>7533</v>
      </c>
      <c r="H4668" s="107" t="s">
        <v>8462</v>
      </c>
      <c r="I4668" s="107" t="s">
        <v>7791</v>
      </c>
    </row>
    <row r="4669" spans="1:12" x14ac:dyDescent="0.2">
      <c r="A4669" s="107" t="s">
        <v>10492</v>
      </c>
      <c r="D4669" s="107" t="s">
        <v>8464</v>
      </c>
      <c r="E4669" s="107">
        <f t="shared" si="72"/>
        <v>30300001</v>
      </c>
      <c r="F4669" s="107" t="s">
        <v>11572</v>
      </c>
      <c r="G4669" s="107" t="s">
        <v>8465</v>
      </c>
      <c r="H4669" s="107" t="s">
        <v>8466</v>
      </c>
      <c r="I4669" s="107" t="s">
        <v>8467</v>
      </c>
    </row>
    <row r="4670" spans="1:12" x14ac:dyDescent="0.2">
      <c r="A4670" s="107" t="s">
        <v>10492</v>
      </c>
      <c r="D4670" s="107" t="s">
        <v>8468</v>
      </c>
      <c r="E4670" s="107">
        <f t="shared" si="72"/>
        <v>30300002</v>
      </c>
      <c r="F4670" s="107" t="s">
        <v>11572</v>
      </c>
      <c r="G4670" s="107" t="s">
        <v>8465</v>
      </c>
      <c r="H4670" s="107" t="s">
        <v>8466</v>
      </c>
      <c r="I4670" s="107" t="s">
        <v>8469</v>
      </c>
    </row>
    <row r="4671" spans="1:12" x14ac:dyDescent="0.2">
      <c r="A4671" s="107" t="s">
        <v>10492</v>
      </c>
      <c r="D4671" s="107" t="s">
        <v>8470</v>
      </c>
      <c r="E4671" s="107">
        <f t="shared" si="72"/>
        <v>30300003</v>
      </c>
      <c r="F4671" s="107" t="s">
        <v>11572</v>
      </c>
      <c r="G4671" s="107" t="s">
        <v>8465</v>
      </c>
      <c r="H4671" s="107" t="s">
        <v>8466</v>
      </c>
      <c r="I4671" s="107" t="s">
        <v>8471</v>
      </c>
    </row>
    <row r="4672" spans="1:12" x14ac:dyDescent="0.2">
      <c r="A4672" s="107" t="s">
        <v>10492</v>
      </c>
      <c r="D4672" s="107" t="s">
        <v>8472</v>
      </c>
      <c r="E4672" s="107">
        <f t="shared" si="72"/>
        <v>30300004</v>
      </c>
      <c r="F4672" s="107" t="s">
        <v>11572</v>
      </c>
      <c r="G4672" s="107" t="s">
        <v>8465</v>
      </c>
      <c r="H4672" s="107" t="s">
        <v>8466</v>
      </c>
      <c r="I4672" s="107" t="s">
        <v>8473</v>
      </c>
    </row>
    <row r="4673" spans="1:9" x14ac:dyDescent="0.2">
      <c r="A4673" s="107" t="s">
        <v>10492</v>
      </c>
      <c r="D4673" s="107" t="s">
        <v>8474</v>
      </c>
      <c r="E4673" s="107">
        <f t="shared" si="72"/>
        <v>30300101</v>
      </c>
      <c r="F4673" s="107" t="s">
        <v>11572</v>
      </c>
      <c r="G4673" s="107" t="s">
        <v>8465</v>
      </c>
      <c r="H4673" s="107" t="s">
        <v>8475</v>
      </c>
      <c r="I4673" s="107" t="s">
        <v>8476</v>
      </c>
    </row>
    <row r="4674" spans="1:9" x14ac:dyDescent="0.2">
      <c r="A4674" s="107" t="s">
        <v>10492</v>
      </c>
      <c r="D4674" s="107" t="s">
        <v>8477</v>
      </c>
      <c r="E4674" s="107">
        <f t="shared" ref="E4674:E4737" si="73">VALUE(D4674)</f>
        <v>30300102</v>
      </c>
      <c r="F4674" s="107" t="s">
        <v>11572</v>
      </c>
      <c r="G4674" s="107" t="s">
        <v>8465</v>
      </c>
      <c r="H4674" s="107" t="s">
        <v>8475</v>
      </c>
      <c r="I4674" s="107" t="s">
        <v>8478</v>
      </c>
    </row>
    <row r="4675" spans="1:9" x14ac:dyDescent="0.2">
      <c r="A4675" s="107" t="s">
        <v>10492</v>
      </c>
      <c r="D4675" s="107" t="s">
        <v>8479</v>
      </c>
      <c r="E4675" s="107">
        <f t="shared" si="73"/>
        <v>30300103</v>
      </c>
      <c r="F4675" s="107" t="s">
        <v>11572</v>
      </c>
      <c r="G4675" s="107" t="s">
        <v>8465</v>
      </c>
      <c r="H4675" s="107" t="s">
        <v>8475</v>
      </c>
      <c r="I4675" s="107" t="s">
        <v>8480</v>
      </c>
    </row>
    <row r="4676" spans="1:9" x14ac:dyDescent="0.2">
      <c r="A4676" s="107" t="s">
        <v>10492</v>
      </c>
      <c r="D4676" s="107" t="s">
        <v>8481</v>
      </c>
      <c r="E4676" s="107">
        <f t="shared" si="73"/>
        <v>30300104</v>
      </c>
      <c r="F4676" s="107" t="s">
        <v>11572</v>
      </c>
      <c r="G4676" s="107" t="s">
        <v>8465</v>
      </c>
      <c r="H4676" s="107" t="s">
        <v>8475</v>
      </c>
      <c r="I4676" s="107" t="s">
        <v>8482</v>
      </c>
    </row>
    <row r="4677" spans="1:9" x14ac:dyDescent="0.2">
      <c r="A4677" s="107" t="s">
        <v>10492</v>
      </c>
      <c r="D4677" s="107" t="s">
        <v>8483</v>
      </c>
      <c r="E4677" s="107">
        <f t="shared" si="73"/>
        <v>30300105</v>
      </c>
      <c r="F4677" s="107" t="s">
        <v>11572</v>
      </c>
      <c r="G4677" s="107" t="s">
        <v>8465</v>
      </c>
      <c r="H4677" s="107" t="s">
        <v>8475</v>
      </c>
      <c r="I4677" s="107" t="s">
        <v>8484</v>
      </c>
    </row>
    <row r="4678" spans="1:9" x14ac:dyDescent="0.2">
      <c r="A4678" s="107" t="s">
        <v>10492</v>
      </c>
      <c r="D4678" s="107" t="s">
        <v>8485</v>
      </c>
      <c r="E4678" s="107">
        <f t="shared" si="73"/>
        <v>30300106</v>
      </c>
      <c r="F4678" s="107" t="s">
        <v>11572</v>
      </c>
      <c r="G4678" s="107" t="s">
        <v>8465</v>
      </c>
      <c r="H4678" s="107" t="s">
        <v>8475</v>
      </c>
      <c r="I4678" s="107" t="s">
        <v>8486</v>
      </c>
    </row>
    <row r="4679" spans="1:9" x14ac:dyDescent="0.2">
      <c r="A4679" s="107" t="s">
        <v>10492</v>
      </c>
      <c r="D4679" s="107" t="s">
        <v>8487</v>
      </c>
      <c r="E4679" s="107">
        <f t="shared" si="73"/>
        <v>30300107</v>
      </c>
      <c r="F4679" s="107" t="s">
        <v>11572</v>
      </c>
      <c r="G4679" s="107" t="s">
        <v>8465</v>
      </c>
      <c r="H4679" s="107" t="s">
        <v>8475</v>
      </c>
      <c r="I4679" s="107" t="s">
        <v>8488</v>
      </c>
    </row>
    <row r="4680" spans="1:9" x14ac:dyDescent="0.2">
      <c r="A4680" s="107" t="s">
        <v>10492</v>
      </c>
      <c r="D4680" s="107" t="s">
        <v>8489</v>
      </c>
      <c r="E4680" s="107">
        <f t="shared" si="73"/>
        <v>30300108</v>
      </c>
      <c r="F4680" s="107" t="s">
        <v>11572</v>
      </c>
      <c r="G4680" s="107" t="s">
        <v>8465</v>
      </c>
      <c r="H4680" s="107" t="s">
        <v>8475</v>
      </c>
      <c r="I4680" s="107" t="s">
        <v>8490</v>
      </c>
    </row>
    <row r="4681" spans="1:9" x14ac:dyDescent="0.2">
      <c r="A4681" s="107" t="s">
        <v>10492</v>
      </c>
      <c r="D4681" s="107" t="s">
        <v>8491</v>
      </c>
      <c r="E4681" s="107">
        <f t="shared" si="73"/>
        <v>30300109</v>
      </c>
      <c r="F4681" s="107" t="s">
        <v>11572</v>
      </c>
      <c r="G4681" s="107" t="s">
        <v>8465</v>
      </c>
      <c r="H4681" s="107" t="s">
        <v>8475</v>
      </c>
      <c r="I4681" s="107" t="s">
        <v>8492</v>
      </c>
    </row>
    <row r="4682" spans="1:9" x14ac:dyDescent="0.2">
      <c r="A4682" s="107" t="s">
        <v>10492</v>
      </c>
      <c r="D4682" s="107" t="s">
        <v>8493</v>
      </c>
      <c r="E4682" s="107">
        <f t="shared" si="73"/>
        <v>30300110</v>
      </c>
      <c r="F4682" s="107" t="s">
        <v>11572</v>
      </c>
      <c r="G4682" s="107" t="s">
        <v>8465</v>
      </c>
      <c r="H4682" s="107" t="s">
        <v>8475</v>
      </c>
      <c r="I4682" s="107" t="s">
        <v>8494</v>
      </c>
    </row>
    <row r="4683" spans="1:9" x14ac:dyDescent="0.2">
      <c r="A4683" s="107" t="s">
        <v>10492</v>
      </c>
      <c r="D4683" s="107" t="s">
        <v>8495</v>
      </c>
      <c r="E4683" s="107">
        <f t="shared" si="73"/>
        <v>30300111</v>
      </c>
      <c r="F4683" s="107" t="s">
        <v>11572</v>
      </c>
      <c r="G4683" s="107" t="s">
        <v>8465</v>
      </c>
      <c r="H4683" s="107" t="s">
        <v>8475</v>
      </c>
      <c r="I4683" s="107" t="s">
        <v>8496</v>
      </c>
    </row>
    <row r="4684" spans="1:9" x14ac:dyDescent="0.2">
      <c r="A4684" s="107" t="s">
        <v>10492</v>
      </c>
      <c r="D4684" s="107" t="s">
        <v>8497</v>
      </c>
      <c r="E4684" s="107">
        <f t="shared" si="73"/>
        <v>30300199</v>
      </c>
      <c r="F4684" s="107" t="s">
        <v>11572</v>
      </c>
      <c r="G4684" s="107" t="s">
        <v>8465</v>
      </c>
      <c r="H4684" s="107" t="s">
        <v>8475</v>
      </c>
      <c r="I4684" s="107" t="s">
        <v>9253</v>
      </c>
    </row>
    <row r="4685" spans="1:9" x14ac:dyDescent="0.2">
      <c r="A4685" s="107" t="s">
        <v>10492</v>
      </c>
      <c r="D4685" s="107" t="s">
        <v>8498</v>
      </c>
      <c r="E4685" s="107">
        <f t="shared" si="73"/>
        <v>30300201</v>
      </c>
      <c r="F4685" s="107" t="s">
        <v>11572</v>
      </c>
      <c r="G4685" s="107" t="s">
        <v>8465</v>
      </c>
      <c r="H4685" s="107" t="s">
        <v>8499</v>
      </c>
      <c r="I4685" s="107" t="s">
        <v>8500</v>
      </c>
    </row>
    <row r="4686" spans="1:9" x14ac:dyDescent="0.2">
      <c r="A4686" s="107" t="s">
        <v>10492</v>
      </c>
      <c r="D4686" s="107" t="s">
        <v>8501</v>
      </c>
      <c r="E4686" s="107">
        <f t="shared" si="73"/>
        <v>30300302</v>
      </c>
      <c r="F4686" s="107" t="s">
        <v>11572</v>
      </c>
      <c r="G4686" s="107" t="s">
        <v>8465</v>
      </c>
      <c r="H4686" s="107" t="s">
        <v>8502</v>
      </c>
      <c r="I4686" s="107" t="s">
        <v>8503</v>
      </c>
    </row>
    <row r="4687" spans="1:9" x14ac:dyDescent="0.2">
      <c r="A4687" s="107" t="s">
        <v>10492</v>
      </c>
      <c r="D4687" s="107" t="s">
        <v>8504</v>
      </c>
      <c r="E4687" s="107">
        <f t="shared" si="73"/>
        <v>30300303</v>
      </c>
      <c r="F4687" s="107" t="s">
        <v>11572</v>
      </c>
      <c r="G4687" s="107" t="s">
        <v>8465</v>
      </c>
      <c r="H4687" s="107" t="s">
        <v>8502</v>
      </c>
      <c r="I4687" s="107" t="s">
        <v>8505</v>
      </c>
    </row>
    <row r="4688" spans="1:9" x14ac:dyDescent="0.2">
      <c r="A4688" s="107" t="s">
        <v>10492</v>
      </c>
      <c r="D4688" s="107" t="s">
        <v>8506</v>
      </c>
      <c r="E4688" s="107">
        <f t="shared" si="73"/>
        <v>30300304</v>
      </c>
      <c r="F4688" s="107" t="s">
        <v>11572</v>
      </c>
      <c r="G4688" s="107" t="s">
        <v>8465</v>
      </c>
      <c r="H4688" s="107" t="s">
        <v>8502</v>
      </c>
      <c r="I4688" s="107" t="s">
        <v>8507</v>
      </c>
    </row>
    <row r="4689" spans="1:9" x14ac:dyDescent="0.2">
      <c r="A4689" s="107" t="s">
        <v>10492</v>
      </c>
      <c r="D4689" s="107" t="s">
        <v>8508</v>
      </c>
      <c r="E4689" s="107">
        <f t="shared" si="73"/>
        <v>30300305</v>
      </c>
      <c r="F4689" s="107" t="s">
        <v>11572</v>
      </c>
      <c r="G4689" s="107" t="s">
        <v>8465</v>
      </c>
      <c r="H4689" s="107" t="s">
        <v>8502</v>
      </c>
      <c r="I4689" s="107" t="s">
        <v>8509</v>
      </c>
    </row>
    <row r="4690" spans="1:9" x14ac:dyDescent="0.2">
      <c r="A4690" s="107" t="s">
        <v>10492</v>
      </c>
      <c r="D4690" s="107" t="s">
        <v>8510</v>
      </c>
      <c r="E4690" s="107">
        <f t="shared" si="73"/>
        <v>30300306</v>
      </c>
      <c r="F4690" s="107" t="s">
        <v>11572</v>
      </c>
      <c r="G4690" s="107" t="s">
        <v>8465</v>
      </c>
      <c r="H4690" s="107" t="s">
        <v>8502</v>
      </c>
      <c r="I4690" s="107" t="s">
        <v>8511</v>
      </c>
    </row>
    <row r="4691" spans="1:9" x14ac:dyDescent="0.2">
      <c r="A4691" s="107" t="s">
        <v>10492</v>
      </c>
      <c r="D4691" s="107" t="s">
        <v>8512</v>
      </c>
      <c r="E4691" s="107">
        <f t="shared" si="73"/>
        <v>30300307</v>
      </c>
      <c r="F4691" s="107" t="s">
        <v>11572</v>
      </c>
      <c r="G4691" s="107" t="s">
        <v>8465</v>
      </c>
      <c r="H4691" s="107" t="s">
        <v>8502</v>
      </c>
      <c r="I4691" s="107" t="s">
        <v>8513</v>
      </c>
    </row>
    <row r="4692" spans="1:9" x14ac:dyDescent="0.2">
      <c r="A4692" s="107" t="s">
        <v>10492</v>
      </c>
      <c r="D4692" s="107" t="s">
        <v>8514</v>
      </c>
      <c r="E4692" s="107">
        <f t="shared" si="73"/>
        <v>30300308</v>
      </c>
      <c r="F4692" s="107" t="s">
        <v>11572</v>
      </c>
      <c r="G4692" s="107" t="s">
        <v>8465</v>
      </c>
      <c r="H4692" s="107" t="s">
        <v>8502</v>
      </c>
      <c r="I4692" s="107" t="s">
        <v>8515</v>
      </c>
    </row>
    <row r="4693" spans="1:9" x14ac:dyDescent="0.2">
      <c r="A4693" s="107" t="s">
        <v>10492</v>
      </c>
      <c r="D4693" s="107" t="s">
        <v>8516</v>
      </c>
      <c r="E4693" s="107">
        <f t="shared" si="73"/>
        <v>30300309</v>
      </c>
      <c r="F4693" s="107" t="s">
        <v>11572</v>
      </c>
      <c r="G4693" s="107" t="s">
        <v>8465</v>
      </c>
      <c r="H4693" s="107" t="s">
        <v>8502</v>
      </c>
      <c r="I4693" s="107" t="s">
        <v>8517</v>
      </c>
    </row>
    <row r="4694" spans="1:9" x14ac:dyDescent="0.2">
      <c r="A4694" s="107" t="s">
        <v>10492</v>
      </c>
      <c r="D4694" s="107" t="s">
        <v>8518</v>
      </c>
      <c r="E4694" s="107">
        <f t="shared" si="73"/>
        <v>30300310</v>
      </c>
      <c r="F4694" s="107" t="s">
        <v>11572</v>
      </c>
      <c r="G4694" s="107" t="s">
        <v>8465</v>
      </c>
      <c r="H4694" s="107" t="s">
        <v>8502</v>
      </c>
      <c r="I4694" s="107" t="s">
        <v>8519</v>
      </c>
    </row>
    <row r="4695" spans="1:9" x14ac:dyDescent="0.2">
      <c r="A4695" s="107" t="s">
        <v>10492</v>
      </c>
      <c r="D4695" s="107" t="s">
        <v>8520</v>
      </c>
      <c r="E4695" s="107">
        <f t="shared" si="73"/>
        <v>30300311</v>
      </c>
      <c r="F4695" s="107" t="s">
        <v>11572</v>
      </c>
      <c r="G4695" s="107" t="s">
        <v>8465</v>
      </c>
      <c r="H4695" s="107" t="s">
        <v>8502</v>
      </c>
      <c r="I4695" s="107" t="s">
        <v>8521</v>
      </c>
    </row>
    <row r="4696" spans="1:9" x14ac:dyDescent="0.2">
      <c r="A4696" s="107" t="s">
        <v>10492</v>
      </c>
      <c r="D4696" s="107" t="s">
        <v>8522</v>
      </c>
      <c r="E4696" s="107">
        <f t="shared" si="73"/>
        <v>30300312</v>
      </c>
      <c r="F4696" s="107" t="s">
        <v>11572</v>
      </c>
      <c r="G4696" s="107" t="s">
        <v>8465</v>
      </c>
      <c r="H4696" s="107" t="s">
        <v>8502</v>
      </c>
      <c r="I4696" s="107" t="s">
        <v>8523</v>
      </c>
    </row>
    <row r="4697" spans="1:9" x14ac:dyDescent="0.2">
      <c r="A4697" s="107" t="s">
        <v>10492</v>
      </c>
      <c r="D4697" s="107" t="s">
        <v>8524</v>
      </c>
      <c r="E4697" s="107">
        <f t="shared" si="73"/>
        <v>30300313</v>
      </c>
      <c r="F4697" s="107" t="s">
        <v>11572</v>
      </c>
      <c r="G4697" s="107" t="s">
        <v>8465</v>
      </c>
      <c r="H4697" s="107" t="s">
        <v>8502</v>
      </c>
      <c r="I4697" s="107" t="s">
        <v>8525</v>
      </c>
    </row>
    <row r="4698" spans="1:9" x14ac:dyDescent="0.2">
      <c r="A4698" s="107" t="s">
        <v>10492</v>
      </c>
      <c r="D4698" s="107" t="s">
        <v>8526</v>
      </c>
      <c r="E4698" s="107">
        <f t="shared" si="73"/>
        <v>30300314</v>
      </c>
      <c r="F4698" s="107" t="s">
        <v>11572</v>
      </c>
      <c r="G4698" s="107" t="s">
        <v>8465</v>
      </c>
      <c r="H4698" s="107" t="s">
        <v>8502</v>
      </c>
      <c r="I4698" s="107" t="s">
        <v>8527</v>
      </c>
    </row>
    <row r="4699" spans="1:9" x14ac:dyDescent="0.2">
      <c r="A4699" s="107" t="s">
        <v>10492</v>
      </c>
      <c r="D4699" s="107" t="s">
        <v>8528</v>
      </c>
      <c r="E4699" s="107">
        <f t="shared" si="73"/>
        <v>30300315</v>
      </c>
      <c r="F4699" s="107" t="s">
        <v>11572</v>
      </c>
      <c r="G4699" s="107" t="s">
        <v>8465</v>
      </c>
      <c r="H4699" s="107" t="s">
        <v>8502</v>
      </c>
      <c r="I4699" s="107" t="s">
        <v>8529</v>
      </c>
    </row>
    <row r="4700" spans="1:9" x14ac:dyDescent="0.2">
      <c r="A4700" s="107" t="s">
        <v>10492</v>
      </c>
      <c r="D4700" s="107" t="s">
        <v>8530</v>
      </c>
      <c r="E4700" s="107">
        <f t="shared" si="73"/>
        <v>30300316</v>
      </c>
      <c r="F4700" s="107" t="s">
        <v>11572</v>
      </c>
      <c r="G4700" s="107" t="s">
        <v>8465</v>
      </c>
      <c r="H4700" s="107" t="s">
        <v>8502</v>
      </c>
      <c r="I4700" s="107" t="s">
        <v>8531</v>
      </c>
    </row>
    <row r="4701" spans="1:9" x14ac:dyDescent="0.2">
      <c r="A4701" s="107" t="s">
        <v>10492</v>
      </c>
      <c r="D4701" s="107" t="s">
        <v>8532</v>
      </c>
      <c r="E4701" s="107">
        <f t="shared" si="73"/>
        <v>30300317</v>
      </c>
      <c r="F4701" s="107" t="s">
        <v>11572</v>
      </c>
      <c r="G4701" s="107" t="s">
        <v>8465</v>
      </c>
      <c r="H4701" s="107" t="s">
        <v>8502</v>
      </c>
      <c r="I4701" s="107" t="s">
        <v>8533</v>
      </c>
    </row>
    <row r="4702" spans="1:9" x14ac:dyDescent="0.2">
      <c r="A4702" s="107" t="s">
        <v>10492</v>
      </c>
      <c r="D4702" s="107" t="s">
        <v>8534</v>
      </c>
      <c r="E4702" s="107">
        <f t="shared" si="73"/>
        <v>30300318</v>
      </c>
      <c r="F4702" s="107" t="s">
        <v>11572</v>
      </c>
      <c r="G4702" s="107" t="s">
        <v>8465</v>
      </c>
      <c r="H4702" s="107" t="s">
        <v>8502</v>
      </c>
      <c r="I4702" s="107" t="s">
        <v>8535</v>
      </c>
    </row>
    <row r="4703" spans="1:9" x14ac:dyDescent="0.2">
      <c r="A4703" s="107" t="s">
        <v>10492</v>
      </c>
      <c r="D4703" s="107" t="s">
        <v>8536</v>
      </c>
      <c r="E4703" s="107">
        <f t="shared" si="73"/>
        <v>30300331</v>
      </c>
      <c r="F4703" s="107" t="s">
        <v>11572</v>
      </c>
      <c r="G4703" s="107" t="s">
        <v>8465</v>
      </c>
      <c r="H4703" s="107" t="s">
        <v>8502</v>
      </c>
      <c r="I4703" s="107" t="s">
        <v>8502</v>
      </c>
    </row>
    <row r="4704" spans="1:9" x14ac:dyDescent="0.2">
      <c r="A4704" s="107" t="s">
        <v>10492</v>
      </c>
      <c r="D4704" s="107" t="s">
        <v>8537</v>
      </c>
      <c r="E4704" s="107">
        <f t="shared" si="73"/>
        <v>30300332</v>
      </c>
      <c r="F4704" s="107" t="s">
        <v>11572</v>
      </c>
      <c r="G4704" s="107" t="s">
        <v>8465</v>
      </c>
      <c r="H4704" s="107" t="s">
        <v>8502</v>
      </c>
      <c r="I4704" s="107" t="s">
        <v>8538</v>
      </c>
    </row>
    <row r="4705" spans="1:9" x14ac:dyDescent="0.2">
      <c r="A4705" s="107" t="s">
        <v>10492</v>
      </c>
      <c r="D4705" s="107" t="s">
        <v>8539</v>
      </c>
      <c r="E4705" s="107">
        <f t="shared" si="73"/>
        <v>30300333</v>
      </c>
      <c r="F4705" s="107" t="s">
        <v>11572</v>
      </c>
      <c r="G4705" s="107" t="s">
        <v>8465</v>
      </c>
      <c r="H4705" s="107" t="s">
        <v>8502</v>
      </c>
      <c r="I4705" s="107" t="s">
        <v>8540</v>
      </c>
    </row>
    <row r="4706" spans="1:9" x14ac:dyDescent="0.2">
      <c r="A4706" s="107" t="s">
        <v>10492</v>
      </c>
      <c r="D4706" s="107" t="s">
        <v>8541</v>
      </c>
      <c r="E4706" s="107">
        <f t="shared" si="73"/>
        <v>30300334</v>
      </c>
      <c r="F4706" s="107" t="s">
        <v>11572</v>
      </c>
      <c r="G4706" s="107" t="s">
        <v>8465</v>
      </c>
      <c r="H4706" s="107" t="s">
        <v>8502</v>
      </c>
      <c r="I4706" s="107" t="s">
        <v>8542</v>
      </c>
    </row>
    <row r="4707" spans="1:9" x14ac:dyDescent="0.2">
      <c r="A4707" s="107" t="s">
        <v>10492</v>
      </c>
      <c r="D4707" s="107" t="s">
        <v>8543</v>
      </c>
      <c r="E4707" s="107">
        <f t="shared" si="73"/>
        <v>30300335</v>
      </c>
      <c r="F4707" s="107" t="s">
        <v>11572</v>
      </c>
      <c r="G4707" s="107" t="s">
        <v>8465</v>
      </c>
      <c r="H4707" s="107" t="s">
        <v>8502</v>
      </c>
      <c r="I4707" s="107" t="s">
        <v>8544</v>
      </c>
    </row>
    <row r="4708" spans="1:9" x14ac:dyDescent="0.2">
      <c r="A4708" s="107" t="s">
        <v>10492</v>
      </c>
      <c r="D4708" s="107" t="s">
        <v>8545</v>
      </c>
      <c r="E4708" s="107">
        <f t="shared" si="73"/>
        <v>30300336</v>
      </c>
      <c r="F4708" s="107" t="s">
        <v>11572</v>
      </c>
      <c r="G4708" s="107" t="s">
        <v>8465</v>
      </c>
      <c r="H4708" s="107" t="s">
        <v>8502</v>
      </c>
      <c r="I4708" s="107" t="s">
        <v>8546</v>
      </c>
    </row>
    <row r="4709" spans="1:9" x14ac:dyDescent="0.2">
      <c r="A4709" s="107" t="s">
        <v>10492</v>
      </c>
      <c r="D4709" s="107" t="s">
        <v>8547</v>
      </c>
      <c r="E4709" s="107">
        <f t="shared" si="73"/>
        <v>30300341</v>
      </c>
      <c r="F4709" s="107" t="s">
        <v>11572</v>
      </c>
      <c r="G4709" s="107" t="s">
        <v>8465</v>
      </c>
      <c r="H4709" s="107" t="s">
        <v>8502</v>
      </c>
      <c r="I4709" s="107" t="s">
        <v>8548</v>
      </c>
    </row>
    <row r="4710" spans="1:9" x14ac:dyDescent="0.2">
      <c r="A4710" s="107" t="s">
        <v>10492</v>
      </c>
      <c r="D4710" s="107" t="s">
        <v>8549</v>
      </c>
      <c r="E4710" s="107">
        <f t="shared" si="73"/>
        <v>30300342</v>
      </c>
      <c r="F4710" s="107" t="s">
        <v>11572</v>
      </c>
      <c r="G4710" s="107" t="s">
        <v>8465</v>
      </c>
      <c r="H4710" s="107" t="s">
        <v>8502</v>
      </c>
      <c r="I4710" s="107" t="s">
        <v>8550</v>
      </c>
    </row>
    <row r="4711" spans="1:9" x14ac:dyDescent="0.2">
      <c r="A4711" s="107" t="s">
        <v>10492</v>
      </c>
      <c r="D4711" s="107" t="s">
        <v>8551</v>
      </c>
      <c r="E4711" s="107">
        <f t="shared" si="73"/>
        <v>30300343</v>
      </c>
      <c r="F4711" s="107" t="s">
        <v>11572</v>
      </c>
      <c r="G4711" s="107" t="s">
        <v>8465</v>
      </c>
      <c r="H4711" s="107" t="s">
        <v>8502</v>
      </c>
      <c r="I4711" s="107" t="s">
        <v>8552</v>
      </c>
    </row>
    <row r="4712" spans="1:9" x14ac:dyDescent="0.2">
      <c r="A4712" s="107" t="s">
        <v>10492</v>
      </c>
      <c r="D4712" s="107" t="s">
        <v>8553</v>
      </c>
      <c r="E4712" s="107">
        <f t="shared" si="73"/>
        <v>30300344</v>
      </c>
      <c r="F4712" s="107" t="s">
        <v>11572</v>
      </c>
      <c r="G4712" s="107" t="s">
        <v>8465</v>
      </c>
      <c r="H4712" s="107" t="s">
        <v>8502</v>
      </c>
      <c r="I4712" s="107" t="s">
        <v>8554</v>
      </c>
    </row>
    <row r="4713" spans="1:9" x14ac:dyDescent="0.2">
      <c r="A4713" s="107" t="s">
        <v>10492</v>
      </c>
      <c r="D4713" s="107" t="s">
        <v>8555</v>
      </c>
      <c r="E4713" s="107">
        <f t="shared" si="73"/>
        <v>30300351</v>
      </c>
      <c r="F4713" s="107" t="s">
        <v>11572</v>
      </c>
      <c r="G4713" s="107" t="s">
        <v>8465</v>
      </c>
      <c r="H4713" s="107" t="s">
        <v>8502</v>
      </c>
      <c r="I4713" s="107" t="s">
        <v>8502</v>
      </c>
    </row>
    <row r="4714" spans="1:9" x14ac:dyDescent="0.2">
      <c r="A4714" s="107" t="s">
        <v>10492</v>
      </c>
      <c r="D4714" s="107" t="s">
        <v>8556</v>
      </c>
      <c r="E4714" s="107">
        <f t="shared" si="73"/>
        <v>30300352</v>
      </c>
      <c r="F4714" s="107" t="s">
        <v>11572</v>
      </c>
      <c r="G4714" s="107" t="s">
        <v>8465</v>
      </c>
      <c r="H4714" s="107" t="s">
        <v>8502</v>
      </c>
      <c r="I4714" s="107" t="s">
        <v>8557</v>
      </c>
    </row>
    <row r="4715" spans="1:9" x14ac:dyDescent="0.2">
      <c r="A4715" s="107" t="s">
        <v>10492</v>
      </c>
      <c r="D4715" s="107" t="s">
        <v>8558</v>
      </c>
      <c r="E4715" s="107">
        <f t="shared" si="73"/>
        <v>30300353</v>
      </c>
      <c r="F4715" s="107" t="s">
        <v>11572</v>
      </c>
      <c r="G4715" s="107" t="s">
        <v>8465</v>
      </c>
      <c r="H4715" s="107" t="s">
        <v>8502</v>
      </c>
      <c r="I4715" s="107" t="s">
        <v>8559</v>
      </c>
    </row>
    <row r="4716" spans="1:9" x14ac:dyDescent="0.2">
      <c r="A4716" s="107" t="s">
        <v>10492</v>
      </c>
      <c r="D4716" s="107" t="s">
        <v>8560</v>
      </c>
      <c r="E4716" s="107">
        <f t="shared" si="73"/>
        <v>30300361</v>
      </c>
      <c r="F4716" s="107" t="s">
        <v>11572</v>
      </c>
      <c r="G4716" s="107" t="s">
        <v>8465</v>
      </c>
      <c r="H4716" s="107" t="s">
        <v>8502</v>
      </c>
      <c r="I4716" s="107" t="s">
        <v>13741</v>
      </c>
    </row>
    <row r="4717" spans="1:9" x14ac:dyDescent="0.2">
      <c r="A4717" s="107" t="s">
        <v>10492</v>
      </c>
      <c r="D4717" s="107" t="s">
        <v>8561</v>
      </c>
      <c r="E4717" s="107">
        <f t="shared" si="73"/>
        <v>30300399</v>
      </c>
      <c r="F4717" s="107" t="s">
        <v>11572</v>
      </c>
      <c r="G4717" s="107" t="s">
        <v>8465</v>
      </c>
      <c r="H4717" s="107" t="s">
        <v>8502</v>
      </c>
      <c r="I4717" s="107" t="s">
        <v>9253</v>
      </c>
    </row>
    <row r="4718" spans="1:9" x14ac:dyDescent="0.2">
      <c r="A4718" s="107" t="s">
        <v>10492</v>
      </c>
      <c r="D4718" s="107" t="s">
        <v>8562</v>
      </c>
      <c r="E4718" s="107">
        <f t="shared" si="73"/>
        <v>30300401</v>
      </c>
      <c r="F4718" s="107" t="s">
        <v>11572</v>
      </c>
      <c r="G4718" s="107" t="s">
        <v>8465</v>
      </c>
      <c r="H4718" s="107" t="s">
        <v>8563</v>
      </c>
      <c r="I4718" s="107" t="s">
        <v>14417</v>
      </c>
    </row>
    <row r="4719" spans="1:9" x14ac:dyDescent="0.2">
      <c r="A4719" s="107" t="s">
        <v>10492</v>
      </c>
      <c r="D4719" s="107" t="s">
        <v>8564</v>
      </c>
      <c r="E4719" s="107">
        <f t="shared" si="73"/>
        <v>30300502</v>
      </c>
      <c r="F4719" s="107" t="s">
        <v>11572</v>
      </c>
      <c r="G4719" s="107" t="s">
        <v>8465</v>
      </c>
      <c r="H4719" s="107" t="s">
        <v>8565</v>
      </c>
      <c r="I4719" s="107" t="s">
        <v>8566</v>
      </c>
    </row>
    <row r="4720" spans="1:9" x14ac:dyDescent="0.2">
      <c r="A4720" s="107" t="s">
        <v>10492</v>
      </c>
      <c r="D4720" s="107" t="s">
        <v>8567</v>
      </c>
      <c r="E4720" s="107">
        <f t="shared" si="73"/>
        <v>30300503</v>
      </c>
      <c r="F4720" s="107" t="s">
        <v>11572</v>
      </c>
      <c r="G4720" s="107" t="s">
        <v>8465</v>
      </c>
      <c r="H4720" s="107" t="s">
        <v>8565</v>
      </c>
      <c r="I4720" s="107" t="s">
        <v>8568</v>
      </c>
    </row>
    <row r="4721" spans="1:9" x14ac:dyDescent="0.2">
      <c r="A4721" s="107" t="s">
        <v>10492</v>
      </c>
      <c r="D4721" s="107" t="s">
        <v>8569</v>
      </c>
      <c r="E4721" s="107">
        <f t="shared" si="73"/>
        <v>30300504</v>
      </c>
      <c r="F4721" s="107" t="s">
        <v>11572</v>
      </c>
      <c r="G4721" s="107" t="s">
        <v>8465</v>
      </c>
      <c r="H4721" s="107" t="s">
        <v>8565</v>
      </c>
      <c r="I4721" s="107" t="s">
        <v>8570</v>
      </c>
    </row>
    <row r="4722" spans="1:9" x14ac:dyDescent="0.2">
      <c r="A4722" s="107" t="s">
        <v>10492</v>
      </c>
      <c r="D4722" s="107" t="s">
        <v>8571</v>
      </c>
      <c r="E4722" s="107">
        <f t="shared" si="73"/>
        <v>30300505</v>
      </c>
      <c r="F4722" s="107" t="s">
        <v>11572</v>
      </c>
      <c r="G4722" s="107" t="s">
        <v>8465</v>
      </c>
      <c r="H4722" s="107" t="s">
        <v>8565</v>
      </c>
      <c r="I4722" s="107" t="s">
        <v>8572</v>
      </c>
    </row>
    <row r="4723" spans="1:9" x14ac:dyDescent="0.2">
      <c r="A4723" s="107" t="s">
        <v>10492</v>
      </c>
      <c r="D4723" s="107" t="s">
        <v>8573</v>
      </c>
      <c r="E4723" s="107">
        <f t="shared" si="73"/>
        <v>30300506</v>
      </c>
      <c r="F4723" s="107" t="s">
        <v>11572</v>
      </c>
      <c r="G4723" s="107" t="s">
        <v>8465</v>
      </c>
      <c r="H4723" s="107" t="s">
        <v>8565</v>
      </c>
      <c r="I4723" s="107" t="s">
        <v>8574</v>
      </c>
    </row>
    <row r="4724" spans="1:9" x14ac:dyDescent="0.2">
      <c r="A4724" s="107" t="s">
        <v>10492</v>
      </c>
      <c r="D4724" s="107" t="s">
        <v>8575</v>
      </c>
      <c r="E4724" s="107">
        <f t="shared" si="73"/>
        <v>30300507</v>
      </c>
      <c r="F4724" s="107" t="s">
        <v>11572</v>
      </c>
      <c r="G4724" s="107" t="s">
        <v>8465</v>
      </c>
      <c r="H4724" s="107" t="s">
        <v>8565</v>
      </c>
      <c r="I4724" s="107" t="s">
        <v>8576</v>
      </c>
    </row>
    <row r="4725" spans="1:9" x14ac:dyDescent="0.2">
      <c r="A4725" s="107" t="s">
        <v>10492</v>
      </c>
      <c r="D4725" s="107" t="s">
        <v>8577</v>
      </c>
      <c r="E4725" s="107">
        <f t="shared" si="73"/>
        <v>30300508</v>
      </c>
      <c r="F4725" s="107" t="s">
        <v>11572</v>
      </c>
      <c r="G4725" s="107" t="s">
        <v>8465</v>
      </c>
      <c r="H4725" s="107" t="s">
        <v>8565</v>
      </c>
      <c r="I4725" s="107" t="s">
        <v>8578</v>
      </c>
    </row>
    <row r="4726" spans="1:9" x14ac:dyDescent="0.2">
      <c r="A4726" s="107" t="s">
        <v>10492</v>
      </c>
      <c r="D4726" s="107" t="s">
        <v>8579</v>
      </c>
      <c r="E4726" s="107">
        <f t="shared" si="73"/>
        <v>30300509</v>
      </c>
      <c r="F4726" s="107" t="s">
        <v>11572</v>
      </c>
      <c r="G4726" s="107" t="s">
        <v>8465</v>
      </c>
      <c r="H4726" s="107" t="s">
        <v>8565</v>
      </c>
      <c r="I4726" s="107" t="s">
        <v>8580</v>
      </c>
    </row>
    <row r="4727" spans="1:9" x14ac:dyDescent="0.2">
      <c r="A4727" s="107" t="s">
        <v>10492</v>
      </c>
      <c r="D4727" s="107" t="s">
        <v>8581</v>
      </c>
      <c r="E4727" s="107">
        <f t="shared" si="73"/>
        <v>30300510</v>
      </c>
      <c r="F4727" s="107" t="s">
        <v>11572</v>
      </c>
      <c r="G4727" s="107" t="s">
        <v>8465</v>
      </c>
      <c r="H4727" s="107" t="s">
        <v>8565</v>
      </c>
      <c r="I4727" s="107" t="s">
        <v>8582</v>
      </c>
    </row>
    <row r="4728" spans="1:9" x14ac:dyDescent="0.2">
      <c r="A4728" s="107" t="s">
        <v>10492</v>
      </c>
      <c r="D4728" s="107" t="s">
        <v>8583</v>
      </c>
      <c r="E4728" s="107">
        <f t="shared" si="73"/>
        <v>30300511</v>
      </c>
      <c r="F4728" s="107" t="s">
        <v>11572</v>
      </c>
      <c r="G4728" s="107" t="s">
        <v>8465</v>
      </c>
      <c r="H4728" s="107" t="s">
        <v>8565</v>
      </c>
      <c r="I4728" s="107" t="s">
        <v>8584</v>
      </c>
    </row>
    <row r="4729" spans="1:9" x14ac:dyDescent="0.2">
      <c r="A4729" s="107" t="s">
        <v>10492</v>
      </c>
      <c r="D4729" s="107" t="s">
        <v>8585</v>
      </c>
      <c r="E4729" s="107">
        <f t="shared" si="73"/>
        <v>30300512</v>
      </c>
      <c r="F4729" s="107" t="s">
        <v>11572</v>
      </c>
      <c r="G4729" s="107" t="s">
        <v>8465</v>
      </c>
      <c r="H4729" s="107" t="s">
        <v>8565</v>
      </c>
      <c r="I4729" s="107" t="s">
        <v>8586</v>
      </c>
    </row>
    <row r="4730" spans="1:9" x14ac:dyDescent="0.2">
      <c r="A4730" s="107" t="s">
        <v>10492</v>
      </c>
      <c r="D4730" s="107" t="s">
        <v>8587</v>
      </c>
      <c r="E4730" s="107">
        <f t="shared" si="73"/>
        <v>30300513</v>
      </c>
      <c r="F4730" s="107" t="s">
        <v>11572</v>
      </c>
      <c r="G4730" s="107" t="s">
        <v>8465</v>
      </c>
      <c r="H4730" s="107" t="s">
        <v>8565</v>
      </c>
      <c r="I4730" s="107" t="s">
        <v>8588</v>
      </c>
    </row>
    <row r="4731" spans="1:9" x14ac:dyDescent="0.2">
      <c r="A4731" s="107" t="s">
        <v>10492</v>
      </c>
      <c r="D4731" s="107" t="s">
        <v>8589</v>
      </c>
      <c r="E4731" s="107">
        <f t="shared" si="73"/>
        <v>30300514</v>
      </c>
      <c r="F4731" s="107" t="s">
        <v>11572</v>
      </c>
      <c r="G4731" s="107" t="s">
        <v>8465</v>
      </c>
      <c r="H4731" s="107" t="s">
        <v>8565</v>
      </c>
      <c r="I4731" s="107" t="s">
        <v>8590</v>
      </c>
    </row>
    <row r="4732" spans="1:9" x14ac:dyDescent="0.2">
      <c r="A4732" s="107" t="s">
        <v>10492</v>
      </c>
      <c r="D4732" s="107" t="s">
        <v>8591</v>
      </c>
      <c r="E4732" s="107">
        <f t="shared" si="73"/>
        <v>30300515</v>
      </c>
      <c r="F4732" s="107" t="s">
        <v>11572</v>
      </c>
      <c r="G4732" s="107" t="s">
        <v>8465</v>
      </c>
      <c r="H4732" s="107" t="s">
        <v>8565</v>
      </c>
      <c r="I4732" s="107" t="s">
        <v>8592</v>
      </c>
    </row>
    <row r="4733" spans="1:9" x14ac:dyDescent="0.2">
      <c r="A4733" s="107" t="s">
        <v>10492</v>
      </c>
      <c r="D4733" s="107" t="s">
        <v>8593</v>
      </c>
      <c r="E4733" s="107">
        <f t="shared" si="73"/>
        <v>30300516</v>
      </c>
      <c r="F4733" s="107" t="s">
        <v>11572</v>
      </c>
      <c r="G4733" s="107" t="s">
        <v>8465</v>
      </c>
      <c r="H4733" s="107" t="s">
        <v>8565</v>
      </c>
      <c r="I4733" s="107" t="s">
        <v>8594</v>
      </c>
    </row>
    <row r="4734" spans="1:9" x14ac:dyDescent="0.2">
      <c r="A4734" s="107" t="s">
        <v>10492</v>
      </c>
      <c r="D4734" s="107" t="s">
        <v>8595</v>
      </c>
      <c r="E4734" s="107">
        <f t="shared" si="73"/>
        <v>30300517</v>
      </c>
      <c r="F4734" s="107" t="s">
        <v>11572</v>
      </c>
      <c r="G4734" s="107" t="s">
        <v>8465</v>
      </c>
      <c r="H4734" s="107" t="s">
        <v>8565</v>
      </c>
      <c r="I4734" s="107" t="s">
        <v>8596</v>
      </c>
    </row>
    <row r="4735" spans="1:9" x14ac:dyDescent="0.2">
      <c r="A4735" s="107" t="s">
        <v>10492</v>
      </c>
      <c r="D4735" s="107" t="s">
        <v>8597</v>
      </c>
      <c r="E4735" s="107">
        <f t="shared" si="73"/>
        <v>30300518</v>
      </c>
      <c r="F4735" s="107" t="s">
        <v>11572</v>
      </c>
      <c r="G4735" s="107" t="s">
        <v>8465</v>
      </c>
      <c r="H4735" s="107" t="s">
        <v>8565</v>
      </c>
      <c r="I4735" s="107" t="s">
        <v>8598</v>
      </c>
    </row>
    <row r="4736" spans="1:9" x14ac:dyDescent="0.2">
      <c r="A4736" s="107" t="s">
        <v>10492</v>
      </c>
      <c r="D4736" s="107" t="s">
        <v>8599</v>
      </c>
      <c r="E4736" s="107">
        <f t="shared" si="73"/>
        <v>30300519</v>
      </c>
      <c r="F4736" s="107" t="s">
        <v>11572</v>
      </c>
      <c r="G4736" s="107" t="s">
        <v>8465</v>
      </c>
      <c r="H4736" s="107" t="s">
        <v>8565</v>
      </c>
      <c r="I4736" s="107" t="s">
        <v>11583</v>
      </c>
    </row>
    <row r="4737" spans="1:9" x14ac:dyDescent="0.2">
      <c r="A4737" s="107" t="s">
        <v>10492</v>
      </c>
      <c r="D4737" s="107" t="s">
        <v>11584</v>
      </c>
      <c r="E4737" s="107">
        <f t="shared" si="73"/>
        <v>30300521</v>
      </c>
      <c r="F4737" s="107" t="s">
        <v>11572</v>
      </c>
      <c r="G4737" s="107" t="s">
        <v>8465</v>
      </c>
      <c r="H4737" s="107" t="s">
        <v>8565</v>
      </c>
      <c r="I4737" s="107" t="s">
        <v>11585</v>
      </c>
    </row>
    <row r="4738" spans="1:9" x14ac:dyDescent="0.2">
      <c r="A4738" s="107" t="s">
        <v>10492</v>
      </c>
      <c r="D4738" s="107" t="s">
        <v>8609</v>
      </c>
      <c r="E4738" s="107">
        <f t="shared" ref="E4738:E4801" si="74">VALUE(D4738)</f>
        <v>30300522</v>
      </c>
      <c r="F4738" s="107" t="s">
        <v>11572</v>
      </c>
      <c r="G4738" s="107" t="s">
        <v>8465</v>
      </c>
      <c r="H4738" s="107" t="s">
        <v>8565</v>
      </c>
      <c r="I4738" s="107" t="s">
        <v>8610</v>
      </c>
    </row>
    <row r="4739" spans="1:9" x14ac:dyDescent="0.2">
      <c r="A4739" s="107" t="s">
        <v>10492</v>
      </c>
      <c r="D4739" s="107" t="s">
        <v>8611</v>
      </c>
      <c r="E4739" s="107">
        <f t="shared" si="74"/>
        <v>30300523</v>
      </c>
      <c r="F4739" s="107" t="s">
        <v>11572</v>
      </c>
      <c r="G4739" s="107" t="s">
        <v>8465</v>
      </c>
      <c r="H4739" s="107" t="s">
        <v>8565</v>
      </c>
      <c r="I4739" s="107" t="s">
        <v>8612</v>
      </c>
    </row>
    <row r="4740" spans="1:9" x14ac:dyDescent="0.2">
      <c r="A4740" s="107" t="s">
        <v>10492</v>
      </c>
      <c r="D4740" s="107" t="s">
        <v>8613</v>
      </c>
      <c r="E4740" s="107">
        <f t="shared" si="74"/>
        <v>30300524</v>
      </c>
      <c r="F4740" s="107" t="s">
        <v>11572</v>
      </c>
      <c r="G4740" s="107" t="s">
        <v>8465</v>
      </c>
      <c r="H4740" s="107" t="s">
        <v>8565</v>
      </c>
      <c r="I4740" s="107" t="s">
        <v>8614</v>
      </c>
    </row>
    <row r="4741" spans="1:9" x14ac:dyDescent="0.2">
      <c r="A4741" s="107" t="s">
        <v>10492</v>
      </c>
      <c r="D4741" s="107" t="s">
        <v>8615</v>
      </c>
      <c r="E4741" s="107">
        <f t="shared" si="74"/>
        <v>30300525</v>
      </c>
      <c r="F4741" s="107" t="s">
        <v>11572</v>
      </c>
      <c r="G4741" s="107" t="s">
        <v>8465</v>
      </c>
      <c r="H4741" s="107" t="s">
        <v>8565</v>
      </c>
      <c r="I4741" s="107" t="s">
        <v>8620</v>
      </c>
    </row>
    <row r="4742" spans="1:9" x14ac:dyDescent="0.2">
      <c r="A4742" s="107" t="s">
        <v>10492</v>
      </c>
      <c r="D4742" s="107" t="s">
        <v>8621</v>
      </c>
      <c r="E4742" s="107">
        <f t="shared" si="74"/>
        <v>30300526</v>
      </c>
      <c r="F4742" s="107" t="s">
        <v>11572</v>
      </c>
      <c r="G4742" s="107" t="s">
        <v>8465</v>
      </c>
      <c r="H4742" s="107" t="s">
        <v>8565</v>
      </c>
      <c r="I4742" s="107" t="s">
        <v>8622</v>
      </c>
    </row>
    <row r="4743" spans="1:9" x14ac:dyDescent="0.2">
      <c r="A4743" s="107" t="s">
        <v>10492</v>
      </c>
      <c r="D4743" s="107" t="s">
        <v>8623</v>
      </c>
      <c r="E4743" s="107">
        <f t="shared" si="74"/>
        <v>30300527</v>
      </c>
      <c r="F4743" s="107" t="s">
        <v>11572</v>
      </c>
      <c r="G4743" s="107" t="s">
        <v>8465</v>
      </c>
      <c r="H4743" s="107" t="s">
        <v>8565</v>
      </c>
      <c r="I4743" s="107" t="s">
        <v>8624</v>
      </c>
    </row>
    <row r="4744" spans="1:9" x14ac:dyDescent="0.2">
      <c r="A4744" s="107" t="s">
        <v>10492</v>
      </c>
      <c r="D4744" s="107" t="s">
        <v>8625</v>
      </c>
      <c r="E4744" s="107">
        <f t="shared" si="74"/>
        <v>30300528</v>
      </c>
      <c r="F4744" s="107" t="s">
        <v>11572</v>
      </c>
      <c r="G4744" s="107" t="s">
        <v>8465</v>
      </c>
      <c r="H4744" s="107" t="s">
        <v>8565</v>
      </c>
      <c r="I4744" s="107" t="s">
        <v>8626</v>
      </c>
    </row>
    <row r="4745" spans="1:9" x14ac:dyDescent="0.2">
      <c r="A4745" s="107" t="s">
        <v>10492</v>
      </c>
      <c r="D4745" s="107" t="s">
        <v>8627</v>
      </c>
      <c r="E4745" s="107">
        <f t="shared" si="74"/>
        <v>30300529</v>
      </c>
      <c r="F4745" s="107" t="s">
        <v>11572</v>
      </c>
      <c r="G4745" s="107" t="s">
        <v>8465</v>
      </c>
      <c r="H4745" s="107" t="s">
        <v>8565</v>
      </c>
      <c r="I4745" s="107" t="s">
        <v>8628</v>
      </c>
    </row>
    <row r="4746" spans="1:9" x14ac:dyDescent="0.2">
      <c r="A4746" s="107" t="s">
        <v>10492</v>
      </c>
      <c r="D4746" s="107" t="s">
        <v>8629</v>
      </c>
      <c r="E4746" s="107">
        <f t="shared" si="74"/>
        <v>30300530</v>
      </c>
      <c r="F4746" s="107" t="s">
        <v>11572</v>
      </c>
      <c r="G4746" s="107" t="s">
        <v>8465</v>
      </c>
      <c r="H4746" s="107" t="s">
        <v>8565</v>
      </c>
      <c r="I4746" s="107" t="s">
        <v>8630</v>
      </c>
    </row>
    <row r="4747" spans="1:9" x14ac:dyDescent="0.2">
      <c r="A4747" s="107" t="s">
        <v>10492</v>
      </c>
      <c r="D4747" s="107" t="s">
        <v>8631</v>
      </c>
      <c r="E4747" s="107">
        <f t="shared" si="74"/>
        <v>30300531</v>
      </c>
      <c r="F4747" s="107" t="s">
        <v>11572</v>
      </c>
      <c r="G4747" s="107" t="s">
        <v>8465</v>
      </c>
      <c r="H4747" s="107" t="s">
        <v>8565</v>
      </c>
      <c r="I4747" s="107" t="s">
        <v>8632</v>
      </c>
    </row>
    <row r="4748" spans="1:9" x14ac:dyDescent="0.2">
      <c r="A4748" s="107" t="s">
        <v>10492</v>
      </c>
      <c r="D4748" s="107" t="s">
        <v>8633</v>
      </c>
      <c r="E4748" s="107">
        <f t="shared" si="74"/>
        <v>30300532</v>
      </c>
      <c r="F4748" s="107" t="s">
        <v>11572</v>
      </c>
      <c r="G4748" s="107" t="s">
        <v>8465</v>
      </c>
      <c r="H4748" s="107" t="s">
        <v>8565</v>
      </c>
      <c r="I4748" s="107" t="s">
        <v>8634</v>
      </c>
    </row>
    <row r="4749" spans="1:9" x14ac:dyDescent="0.2">
      <c r="A4749" s="107" t="s">
        <v>10492</v>
      </c>
      <c r="D4749" s="107" t="s">
        <v>8635</v>
      </c>
      <c r="E4749" s="107">
        <f t="shared" si="74"/>
        <v>30300533</v>
      </c>
      <c r="F4749" s="107" t="s">
        <v>11572</v>
      </c>
      <c r="G4749" s="107" t="s">
        <v>8465</v>
      </c>
      <c r="H4749" s="107" t="s">
        <v>8565</v>
      </c>
      <c r="I4749" s="107" t="s">
        <v>8636</v>
      </c>
    </row>
    <row r="4750" spans="1:9" x14ac:dyDescent="0.2">
      <c r="A4750" s="107" t="s">
        <v>10492</v>
      </c>
      <c r="D4750" s="107" t="s">
        <v>8637</v>
      </c>
      <c r="E4750" s="107">
        <f t="shared" si="74"/>
        <v>30300534</v>
      </c>
      <c r="F4750" s="107" t="s">
        <v>11572</v>
      </c>
      <c r="G4750" s="107" t="s">
        <v>8465</v>
      </c>
      <c r="H4750" s="107" t="s">
        <v>8565</v>
      </c>
      <c r="I4750" s="107" t="s">
        <v>8638</v>
      </c>
    </row>
    <row r="4751" spans="1:9" x14ac:dyDescent="0.2">
      <c r="A4751" s="107" t="s">
        <v>10492</v>
      </c>
      <c r="D4751" s="107" t="s">
        <v>8639</v>
      </c>
      <c r="E4751" s="107">
        <f t="shared" si="74"/>
        <v>30300535</v>
      </c>
      <c r="F4751" s="107" t="s">
        <v>11572</v>
      </c>
      <c r="G4751" s="107" t="s">
        <v>8465</v>
      </c>
      <c r="H4751" s="107" t="s">
        <v>8565</v>
      </c>
      <c r="I4751" s="107" t="s">
        <v>8640</v>
      </c>
    </row>
    <row r="4752" spans="1:9" x14ac:dyDescent="0.2">
      <c r="A4752" s="107" t="s">
        <v>10492</v>
      </c>
      <c r="D4752" s="107" t="s">
        <v>8641</v>
      </c>
      <c r="E4752" s="107">
        <f t="shared" si="74"/>
        <v>30300541</v>
      </c>
      <c r="F4752" s="107" t="s">
        <v>11572</v>
      </c>
      <c r="G4752" s="107" t="s">
        <v>8465</v>
      </c>
      <c r="H4752" s="107" t="s">
        <v>8565</v>
      </c>
      <c r="I4752" s="107" t="s">
        <v>8642</v>
      </c>
    </row>
    <row r="4753" spans="1:9" x14ac:dyDescent="0.2">
      <c r="A4753" s="107" t="s">
        <v>10492</v>
      </c>
      <c r="D4753" s="107" t="s">
        <v>8643</v>
      </c>
      <c r="E4753" s="107">
        <f t="shared" si="74"/>
        <v>30300599</v>
      </c>
      <c r="F4753" s="107" t="s">
        <v>11572</v>
      </c>
      <c r="G4753" s="107" t="s">
        <v>8465</v>
      </c>
      <c r="H4753" s="107" t="s">
        <v>8565</v>
      </c>
      <c r="I4753" s="107" t="s">
        <v>7791</v>
      </c>
    </row>
    <row r="4754" spans="1:9" x14ac:dyDescent="0.2">
      <c r="A4754" s="107" t="s">
        <v>10492</v>
      </c>
      <c r="D4754" s="107" t="s">
        <v>8644</v>
      </c>
      <c r="E4754" s="107">
        <f t="shared" si="74"/>
        <v>30300601</v>
      </c>
      <c r="F4754" s="107" t="s">
        <v>11572</v>
      </c>
      <c r="G4754" s="107" t="s">
        <v>8465</v>
      </c>
      <c r="H4754" s="107" t="s">
        <v>11620</v>
      </c>
      <c r="I4754" s="107" t="s">
        <v>11621</v>
      </c>
    </row>
    <row r="4755" spans="1:9" x14ac:dyDescent="0.2">
      <c r="A4755" s="107" t="s">
        <v>10492</v>
      </c>
      <c r="D4755" s="107" t="s">
        <v>11622</v>
      </c>
      <c r="E4755" s="107">
        <f t="shared" si="74"/>
        <v>30300602</v>
      </c>
      <c r="F4755" s="107" t="s">
        <v>11572</v>
      </c>
      <c r="G4755" s="107" t="s">
        <v>8465</v>
      </c>
      <c r="H4755" s="107" t="s">
        <v>11620</v>
      </c>
      <c r="I4755" s="107" t="s">
        <v>11623</v>
      </c>
    </row>
    <row r="4756" spans="1:9" x14ac:dyDescent="0.2">
      <c r="A4756" s="107" t="s">
        <v>10492</v>
      </c>
      <c r="D4756" s="107" t="s">
        <v>11624</v>
      </c>
      <c r="E4756" s="107">
        <f t="shared" si="74"/>
        <v>30300603</v>
      </c>
      <c r="F4756" s="107" t="s">
        <v>11572</v>
      </c>
      <c r="G4756" s="107" t="s">
        <v>8465</v>
      </c>
      <c r="H4756" s="107" t="s">
        <v>11620</v>
      </c>
      <c r="I4756" s="107" t="s">
        <v>11625</v>
      </c>
    </row>
    <row r="4757" spans="1:9" x14ac:dyDescent="0.2">
      <c r="A4757" s="107" t="s">
        <v>10492</v>
      </c>
      <c r="D4757" s="107" t="s">
        <v>11626</v>
      </c>
      <c r="E4757" s="107">
        <f t="shared" si="74"/>
        <v>30300604</v>
      </c>
      <c r="F4757" s="107" t="s">
        <v>11572</v>
      </c>
      <c r="G4757" s="107" t="s">
        <v>8465</v>
      </c>
      <c r="H4757" s="107" t="s">
        <v>11620</v>
      </c>
      <c r="I4757" s="107" t="s">
        <v>11627</v>
      </c>
    </row>
    <row r="4758" spans="1:9" x14ac:dyDescent="0.2">
      <c r="A4758" s="107" t="s">
        <v>10492</v>
      </c>
      <c r="D4758" s="107" t="s">
        <v>11628</v>
      </c>
      <c r="E4758" s="107">
        <f t="shared" si="74"/>
        <v>30300605</v>
      </c>
      <c r="F4758" s="107" t="s">
        <v>11572</v>
      </c>
      <c r="G4758" s="107" t="s">
        <v>8465</v>
      </c>
      <c r="H4758" s="107" t="s">
        <v>11620</v>
      </c>
      <c r="I4758" s="107" t="s">
        <v>11629</v>
      </c>
    </row>
    <row r="4759" spans="1:9" x14ac:dyDescent="0.2">
      <c r="A4759" s="107" t="s">
        <v>10492</v>
      </c>
      <c r="D4759" s="107" t="s">
        <v>11630</v>
      </c>
      <c r="E4759" s="107">
        <f t="shared" si="74"/>
        <v>30300606</v>
      </c>
      <c r="F4759" s="107" t="s">
        <v>11572</v>
      </c>
      <c r="G4759" s="107" t="s">
        <v>8465</v>
      </c>
      <c r="H4759" s="107" t="s">
        <v>11620</v>
      </c>
      <c r="I4759" s="107" t="s">
        <v>11631</v>
      </c>
    </row>
    <row r="4760" spans="1:9" x14ac:dyDescent="0.2">
      <c r="A4760" s="107" t="s">
        <v>10492</v>
      </c>
      <c r="D4760" s="107" t="s">
        <v>11632</v>
      </c>
      <c r="E4760" s="107">
        <f t="shared" si="74"/>
        <v>30300607</v>
      </c>
      <c r="F4760" s="107" t="s">
        <v>11572</v>
      </c>
      <c r="G4760" s="107" t="s">
        <v>8465</v>
      </c>
      <c r="H4760" s="107" t="s">
        <v>11620</v>
      </c>
      <c r="I4760" s="107" t="s">
        <v>11633</v>
      </c>
    </row>
    <row r="4761" spans="1:9" x14ac:dyDescent="0.2">
      <c r="A4761" s="107" t="s">
        <v>10492</v>
      </c>
      <c r="D4761" s="107" t="s">
        <v>11634</v>
      </c>
      <c r="E4761" s="107">
        <f t="shared" si="74"/>
        <v>30300608</v>
      </c>
      <c r="F4761" s="107" t="s">
        <v>11572</v>
      </c>
      <c r="G4761" s="107" t="s">
        <v>8465</v>
      </c>
      <c r="H4761" s="107" t="s">
        <v>11620</v>
      </c>
      <c r="I4761" s="107" t="s">
        <v>6352</v>
      </c>
    </row>
    <row r="4762" spans="1:9" x14ac:dyDescent="0.2">
      <c r="A4762" s="107" t="s">
        <v>10492</v>
      </c>
      <c r="D4762" s="107" t="s">
        <v>11635</v>
      </c>
      <c r="E4762" s="107">
        <f t="shared" si="74"/>
        <v>30300609</v>
      </c>
      <c r="F4762" s="107" t="s">
        <v>11572</v>
      </c>
      <c r="G4762" s="107" t="s">
        <v>8465</v>
      </c>
      <c r="H4762" s="107" t="s">
        <v>11620</v>
      </c>
      <c r="I4762" s="107" t="s">
        <v>11636</v>
      </c>
    </row>
    <row r="4763" spans="1:9" x14ac:dyDescent="0.2">
      <c r="A4763" s="107" t="s">
        <v>10492</v>
      </c>
      <c r="D4763" s="107" t="s">
        <v>11637</v>
      </c>
      <c r="E4763" s="107">
        <f t="shared" si="74"/>
        <v>30300610</v>
      </c>
      <c r="F4763" s="107" t="s">
        <v>11572</v>
      </c>
      <c r="G4763" s="107" t="s">
        <v>8465</v>
      </c>
      <c r="H4763" s="107" t="s">
        <v>11620</v>
      </c>
      <c r="I4763" s="107" t="s">
        <v>11638</v>
      </c>
    </row>
    <row r="4764" spans="1:9" x14ac:dyDescent="0.2">
      <c r="A4764" s="107" t="s">
        <v>10492</v>
      </c>
      <c r="D4764" s="107" t="s">
        <v>11639</v>
      </c>
      <c r="E4764" s="107">
        <f t="shared" si="74"/>
        <v>30300611</v>
      </c>
      <c r="F4764" s="107" t="s">
        <v>11572</v>
      </c>
      <c r="G4764" s="107" t="s">
        <v>8465</v>
      </c>
      <c r="H4764" s="107" t="s">
        <v>11620</v>
      </c>
      <c r="I4764" s="107" t="s">
        <v>14883</v>
      </c>
    </row>
    <row r="4765" spans="1:9" x14ac:dyDescent="0.2">
      <c r="A4765" s="107" t="s">
        <v>10492</v>
      </c>
      <c r="D4765" s="107" t="s">
        <v>11640</v>
      </c>
      <c r="E4765" s="107">
        <f t="shared" si="74"/>
        <v>30300613</v>
      </c>
      <c r="F4765" s="107" t="s">
        <v>11572</v>
      </c>
      <c r="G4765" s="107" t="s">
        <v>8465</v>
      </c>
      <c r="H4765" s="107" t="s">
        <v>11620</v>
      </c>
      <c r="I4765" s="107" t="s">
        <v>11031</v>
      </c>
    </row>
    <row r="4766" spans="1:9" x14ac:dyDescent="0.2">
      <c r="A4766" s="107" t="s">
        <v>10492</v>
      </c>
      <c r="D4766" s="107" t="s">
        <v>11641</v>
      </c>
      <c r="E4766" s="107">
        <f t="shared" si="74"/>
        <v>30300614</v>
      </c>
      <c r="F4766" s="107" t="s">
        <v>11572</v>
      </c>
      <c r="G4766" s="107" t="s">
        <v>8465</v>
      </c>
      <c r="H4766" s="107" t="s">
        <v>11620</v>
      </c>
      <c r="I4766" s="107" t="s">
        <v>11642</v>
      </c>
    </row>
    <row r="4767" spans="1:9" x14ac:dyDescent="0.2">
      <c r="A4767" s="107" t="s">
        <v>10492</v>
      </c>
      <c r="D4767" s="107" t="s">
        <v>11643</v>
      </c>
      <c r="E4767" s="107">
        <f t="shared" si="74"/>
        <v>30300615</v>
      </c>
      <c r="F4767" s="107" t="s">
        <v>11572</v>
      </c>
      <c r="G4767" s="107" t="s">
        <v>8465</v>
      </c>
      <c r="H4767" s="107" t="s">
        <v>11620</v>
      </c>
      <c r="I4767" s="107" t="s">
        <v>11644</v>
      </c>
    </row>
    <row r="4768" spans="1:9" x14ac:dyDescent="0.2">
      <c r="A4768" s="107" t="s">
        <v>10492</v>
      </c>
      <c r="D4768" s="107" t="s">
        <v>11645</v>
      </c>
      <c r="E4768" s="107">
        <f t="shared" si="74"/>
        <v>30300616</v>
      </c>
      <c r="F4768" s="107" t="s">
        <v>11572</v>
      </c>
      <c r="G4768" s="107" t="s">
        <v>8465</v>
      </c>
      <c r="H4768" s="107" t="s">
        <v>11620</v>
      </c>
      <c r="I4768" s="107" t="s">
        <v>11646</v>
      </c>
    </row>
    <row r="4769" spans="1:12" x14ac:dyDescent="0.2">
      <c r="A4769" s="107" t="s">
        <v>10492</v>
      </c>
      <c r="D4769" s="107" t="s">
        <v>11647</v>
      </c>
      <c r="E4769" s="107">
        <f t="shared" si="74"/>
        <v>30300617</v>
      </c>
      <c r="F4769" s="107" t="s">
        <v>11572</v>
      </c>
      <c r="G4769" s="107" t="s">
        <v>8465</v>
      </c>
      <c r="H4769" s="107" t="s">
        <v>11620</v>
      </c>
      <c r="I4769" s="107" t="s">
        <v>11648</v>
      </c>
    </row>
    <row r="4770" spans="1:12" x14ac:dyDescent="0.2">
      <c r="A4770" s="107" t="s">
        <v>10492</v>
      </c>
      <c r="D4770" s="107" t="s">
        <v>11649</v>
      </c>
      <c r="E4770" s="107">
        <f t="shared" si="74"/>
        <v>30300618</v>
      </c>
      <c r="F4770" s="107" t="s">
        <v>11572</v>
      </c>
      <c r="G4770" s="107" t="s">
        <v>8465</v>
      </c>
      <c r="H4770" s="107" t="s">
        <v>11620</v>
      </c>
      <c r="I4770" s="107" t="s">
        <v>11650</v>
      </c>
    </row>
    <row r="4771" spans="1:12" x14ac:dyDescent="0.2">
      <c r="A4771" s="107" t="s">
        <v>10492</v>
      </c>
      <c r="D4771" s="107" t="s">
        <v>11651</v>
      </c>
      <c r="E4771" s="107">
        <f t="shared" si="74"/>
        <v>30300619</v>
      </c>
      <c r="F4771" s="107" t="s">
        <v>11572</v>
      </c>
      <c r="G4771" s="107" t="s">
        <v>8465</v>
      </c>
      <c r="H4771" s="107" t="s">
        <v>11620</v>
      </c>
      <c r="I4771" s="107" t="s">
        <v>11652</v>
      </c>
    </row>
    <row r="4772" spans="1:12" x14ac:dyDescent="0.2">
      <c r="A4772" s="107" t="s">
        <v>10492</v>
      </c>
      <c r="D4772" s="107" t="s">
        <v>11653</v>
      </c>
      <c r="E4772" s="107">
        <f t="shared" si="74"/>
        <v>30300620</v>
      </c>
      <c r="F4772" s="107" t="s">
        <v>11572</v>
      </c>
      <c r="G4772" s="107" t="s">
        <v>8465</v>
      </c>
      <c r="H4772" s="107" t="s">
        <v>11620</v>
      </c>
      <c r="I4772" s="107" t="s">
        <v>11654</v>
      </c>
    </row>
    <row r="4773" spans="1:12" x14ac:dyDescent="0.2">
      <c r="A4773" s="107" t="s">
        <v>10492</v>
      </c>
      <c r="D4773" s="107" t="s">
        <v>11655</v>
      </c>
      <c r="E4773" s="107">
        <f t="shared" si="74"/>
        <v>30300621</v>
      </c>
      <c r="F4773" s="107" t="s">
        <v>11572</v>
      </c>
      <c r="G4773" s="107" t="s">
        <v>8465</v>
      </c>
      <c r="H4773" s="107" t="s">
        <v>11620</v>
      </c>
      <c r="I4773" s="107" t="s">
        <v>11656</v>
      </c>
    </row>
    <row r="4774" spans="1:12" x14ac:dyDescent="0.2">
      <c r="A4774" s="107" t="s">
        <v>10492</v>
      </c>
      <c r="D4774" s="107" t="s">
        <v>11657</v>
      </c>
      <c r="E4774" s="107">
        <f t="shared" si="74"/>
        <v>30300622</v>
      </c>
      <c r="F4774" s="107" t="s">
        <v>11572</v>
      </c>
      <c r="G4774" s="107" t="s">
        <v>8465</v>
      </c>
      <c r="H4774" s="107" t="s">
        <v>11620</v>
      </c>
      <c r="I4774" s="107" t="s">
        <v>11658</v>
      </c>
    </row>
    <row r="4775" spans="1:12" x14ac:dyDescent="0.2">
      <c r="A4775" s="107" t="s">
        <v>10492</v>
      </c>
      <c r="D4775" s="107" t="s">
        <v>11659</v>
      </c>
      <c r="E4775" s="107">
        <f t="shared" si="74"/>
        <v>30300623</v>
      </c>
      <c r="F4775" s="107" t="s">
        <v>11572</v>
      </c>
      <c r="G4775" s="107" t="s">
        <v>8465</v>
      </c>
      <c r="H4775" s="107" t="s">
        <v>11620</v>
      </c>
      <c r="I4775" s="107" t="s">
        <v>11660</v>
      </c>
    </row>
    <row r="4776" spans="1:12" x14ac:dyDescent="0.2">
      <c r="A4776" s="107" t="s">
        <v>10492</v>
      </c>
      <c r="D4776" s="107" t="s">
        <v>11661</v>
      </c>
      <c r="E4776" s="107">
        <f t="shared" si="74"/>
        <v>30300624</v>
      </c>
      <c r="F4776" s="107" t="s">
        <v>11572</v>
      </c>
      <c r="G4776" s="107" t="s">
        <v>8465</v>
      </c>
      <c r="H4776" s="107" t="s">
        <v>11620</v>
      </c>
      <c r="I4776" s="107" t="s">
        <v>11662</v>
      </c>
    </row>
    <row r="4777" spans="1:12" x14ac:dyDescent="0.2">
      <c r="A4777" s="107" t="s">
        <v>10492</v>
      </c>
      <c r="D4777" s="107" t="s">
        <v>11663</v>
      </c>
      <c r="E4777" s="107">
        <f t="shared" si="74"/>
        <v>30300625</v>
      </c>
      <c r="F4777" s="107" t="s">
        <v>11572</v>
      </c>
      <c r="G4777" s="107" t="s">
        <v>8465</v>
      </c>
      <c r="H4777" s="107" t="s">
        <v>11620</v>
      </c>
      <c r="I4777" s="107" t="s">
        <v>11664</v>
      </c>
    </row>
    <row r="4778" spans="1:12" x14ac:dyDescent="0.2">
      <c r="A4778" s="107" t="s">
        <v>10492</v>
      </c>
      <c r="D4778" s="107" t="s">
        <v>11665</v>
      </c>
      <c r="E4778" s="107">
        <f t="shared" si="74"/>
        <v>30300651</v>
      </c>
      <c r="F4778" s="107" t="s">
        <v>11572</v>
      </c>
      <c r="G4778" s="107" t="s">
        <v>8465</v>
      </c>
      <c r="H4778" s="107" t="s">
        <v>11620</v>
      </c>
      <c r="I4778" s="107" t="s">
        <v>11666</v>
      </c>
    </row>
    <row r="4779" spans="1:12" x14ac:dyDescent="0.2">
      <c r="A4779" s="107" t="s">
        <v>10492</v>
      </c>
      <c r="D4779" s="107" t="s">
        <v>11667</v>
      </c>
      <c r="E4779" s="107">
        <f t="shared" si="74"/>
        <v>30300652</v>
      </c>
      <c r="F4779" s="107" t="s">
        <v>11572</v>
      </c>
      <c r="G4779" s="107" t="s">
        <v>8465</v>
      </c>
      <c r="H4779" s="107" t="s">
        <v>11620</v>
      </c>
      <c r="I4779" s="107" t="s">
        <v>11668</v>
      </c>
    </row>
    <row r="4780" spans="1:12" x14ac:dyDescent="0.2">
      <c r="A4780" s="107" t="s">
        <v>10492</v>
      </c>
      <c r="D4780" s="107" t="s">
        <v>11669</v>
      </c>
      <c r="E4780" s="107">
        <f t="shared" si="74"/>
        <v>30300653</v>
      </c>
      <c r="F4780" s="107" t="s">
        <v>11572</v>
      </c>
      <c r="G4780" s="107" t="s">
        <v>8465</v>
      </c>
      <c r="H4780" s="107" t="s">
        <v>11620</v>
      </c>
      <c r="I4780" s="107" t="s">
        <v>11670</v>
      </c>
    </row>
    <row r="4781" spans="1:12" x14ac:dyDescent="0.2">
      <c r="A4781" s="107" t="s">
        <v>10492</v>
      </c>
      <c r="D4781" s="107" t="s">
        <v>11671</v>
      </c>
      <c r="E4781" s="107">
        <f t="shared" si="74"/>
        <v>30300654</v>
      </c>
      <c r="F4781" s="107" t="s">
        <v>11572</v>
      </c>
      <c r="G4781" s="107" t="s">
        <v>8465</v>
      </c>
      <c r="H4781" s="107" t="s">
        <v>11620</v>
      </c>
      <c r="I4781" s="107" t="s">
        <v>11672</v>
      </c>
    </row>
    <row r="4782" spans="1:12" x14ac:dyDescent="0.2">
      <c r="A4782" s="107" t="s">
        <v>10492</v>
      </c>
      <c r="D4782" s="107" t="s">
        <v>11673</v>
      </c>
      <c r="E4782" s="107">
        <f t="shared" si="74"/>
        <v>30300699</v>
      </c>
      <c r="F4782" s="107" t="s">
        <v>11572</v>
      </c>
      <c r="G4782" s="107" t="s">
        <v>8465</v>
      </c>
      <c r="H4782" s="107" t="s">
        <v>11620</v>
      </c>
      <c r="I4782" s="107" t="s">
        <v>7791</v>
      </c>
    </row>
    <row r="4783" spans="1:12" x14ac:dyDescent="0.2">
      <c r="A4783" s="107" t="s">
        <v>10492</v>
      </c>
      <c r="D4783" s="107" t="s">
        <v>11674</v>
      </c>
      <c r="E4783" s="107">
        <f t="shared" si="74"/>
        <v>30300701</v>
      </c>
      <c r="F4783" s="107" t="s">
        <v>11572</v>
      </c>
      <c r="G4783" s="107" t="s">
        <v>8465</v>
      </c>
      <c r="H4783" s="107" t="s">
        <v>11675</v>
      </c>
      <c r="I4783" s="107" t="s">
        <v>11676</v>
      </c>
      <c r="K4783" s="109">
        <v>36797</v>
      </c>
      <c r="L4783" s="107" t="s">
        <v>11677</v>
      </c>
    </row>
    <row r="4784" spans="1:12" x14ac:dyDescent="0.2">
      <c r="A4784" s="107" t="s">
        <v>10492</v>
      </c>
      <c r="D4784" s="107" t="s">
        <v>11678</v>
      </c>
      <c r="E4784" s="107">
        <f t="shared" si="74"/>
        <v>30300702</v>
      </c>
      <c r="F4784" s="107" t="s">
        <v>11572</v>
      </c>
      <c r="G4784" s="107" t="s">
        <v>8465</v>
      </c>
      <c r="H4784" s="107" t="s">
        <v>11675</v>
      </c>
      <c r="I4784" s="107" t="s">
        <v>11679</v>
      </c>
      <c r="K4784" s="109">
        <v>36797</v>
      </c>
      <c r="L4784" s="107" t="s">
        <v>11677</v>
      </c>
    </row>
    <row r="4785" spans="1:12" x14ac:dyDescent="0.2">
      <c r="A4785" s="107" t="s">
        <v>10492</v>
      </c>
      <c r="D4785" s="107" t="s">
        <v>11680</v>
      </c>
      <c r="E4785" s="107">
        <f t="shared" si="74"/>
        <v>30300703</v>
      </c>
      <c r="F4785" s="107" t="s">
        <v>11572</v>
      </c>
      <c r="G4785" s="107" t="s">
        <v>8465</v>
      </c>
      <c r="H4785" s="107" t="s">
        <v>11675</v>
      </c>
      <c r="I4785" s="107" t="s">
        <v>11681</v>
      </c>
      <c r="K4785" s="109">
        <v>36797</v>
      </c>
      <c r="L4785" s="107" t="s">
        <v>11677</v>
      </c>
    </row>
    <row r="4786" spans="1:12" x14ac:dyDescent="0.2">
      <c r="A4786" s="107" t="s">
        <v>10492</v>
      </c>
      <c r="D4786" s="107" t="s">
        <v>11682</v>
      </c>
      <c r="E4786" s="107">
        <f t="shared" si="74"/>
        <v>30300704</v>
      </c>
      <c r="F4786" s="107" t="s">
        <v>11572</v>
      </c>
      <c r="G4786" s="107" t="s">
        <v>8465</v>
      </c>
      <c r="H4786" s="107" t="s">
        <v>11675</v>
      </c>
      <c r="I4786" s="107" t="s">
        <v>11683</v>
      </c>
      <c r="K4786" s="109">
        <v>36797</v>
      </c>
      <c r="L4786" s="107" t="s">
        <v>11677</v>
      </c>
    </row>
    <row r="4787" spans="1:12" x14ac:dyDescent="0.2">
      <c r="A4787" s="107" t="s">
        <v>10492</v>
      </c>
      <c r="D4787" s="107" t="s">
        <v>11684</v>
      </c>
      <c r="E4787" s="107">
        <f t="shared" si="74"/>
        <v>30300801</v>
      </c>
      <c r="F4787" s="107" t="s">
        <v>11572</v>
      </c>
      <c r="G4787" s="107" t="s">
        <v>8465</v>
      </c>
      <c r="H4787" s="107" t="s">
        <v>11685</v>
      </c>
      <c r="I4787" s="107" t="s">
        <v>11686</v>
      </c>
    </row>
    <row r="4788" spans="1:12" x14ac:dyDescent="0.2">
      <c r="A4788" s="107" t="s">
        <v>10492</v>
      </c>
      <c r="D4788" s="107" t="s">
        <v>11687</v>
      </c>
      <c r="E4788" s="107">
        <f t="shared" si="74"/>
        <v>30300802</v>
      </c>
      <c r="F4788" s="107" t="s">
        <v>11572</v>
      </c>
      <c r="G4788" s="107" t="s">
        <v>8465</v>
      </c>
      <c r="H4788" s="107" t="s">
        <v>11685</v>
      </c>
      <c r="I4788" s="107" t="s">
        <v>11688</v>
      </c>
    </row>
    <row r="4789" spans="1:12" x14ac:dyDescent="0.2">
      <c r="A4789" s="107" t="s">
        <v>10492</v>
      </c>
      <c r="D4789" s="107" t="s">
        <v>11689</v>
      </c>
      <c r="E4789" s="107">
        <f t="shared" si="74"/>
        <v>30300804</v>
      </c>
      <c r="F4789" s="107" t="s">
        <v>11572</v>
      </c>
      <c r="G4789" s="107" t="s">
        <v>8465</v>
      </c>
      <c r="H4789" s="107" t="s">
        <v>11685</v>
      </c>
      <c r="I4789" s="107" t="s">
        <v>11690</v>
      </c>
    </row>
    <row r="4790" spans="1:12" x14ac:dyDescent="0.2">
      <c r="A4790" s="107" t="s">
        <v>10492</v>
      </c>
      <c r="D4790" s="107" t="s">
        <v>11691</v>
      </c>
      <c r="E4790" s="107">
        <f t="shared" si="74"/>
        <v>30300805</v>
      </c>
      <c r="F4790" s="107" t="s">
        <v>11572</v>
      </c>
      <c r="G4790" s="107" t="s">
        <v>8465</v>
      </c>
      <c r="H4790" s="107" t="s">
        <v>11685</v>
      </c>
      <c r="I4790" s="107" t="s">
        <v>11692</v>
      </c>
    </row>
    <row r="4791" spans="1:12" x14ac:dyDescent="0.2">
      <c r="A4791" s="107" t="s">
        <v>10492</v>
      </c>
      <c r="D4791" s="107" t="s">
        <v>11693</v>
      </c>
      <c r="E4791" s="107">
        <f t="shared" si="74"/>
        <v>30300808</v>
      </c>
      <c r="F4791" s="107" t="s">
        <v>11572</v>
      </c>
      <c r="G4791" s="107" t="s">
        <v>8465</v>
      </c>
      <c r="H4791" s="107" t="s">
        <v>11685</v>
      </c>
      <c r="I4791" s="107" t="s">
        <v>11694</v>
      </c>
    </row>
    <row r="4792" spans="1:12" x14ac:dyDescent="0.2">
      <c r="A4792" s="107" t="s">
        <v>10492</v>
      </c>
      <c r="D4792" s="107" t="s">
        <v>11695</v>
      </c>
      <c r="E4792" s="107">
        <f t="shared" si="74"/>
        <v>30300809</v>
      </c>
      <c r="F4792" s="107" t="s">
        <v>11572</v>
      </c>
      <c r="G4792" s="107" t="s">
        <v>8465</v>
      </c>
      <c r="H4792" s="107" t="s">
        <v>11685</v>
      </c>
      <c r="I4792" s="107" t="s">
        <v>11696</v>
      </c>
    </row>
    <row r="4793" spans="1:12" x14ac:dyDescent="0.2">
      <c r="A4793" s="107" t="s">
        <v>10492</v>
      </c>
      <c r="D4793" s="107" t="s">
        <v>11697</v>
      </c>
      <c r="E4793" s="107">
        <f t="shared" si="74"/>
        <v>30300811</v>
      </c>
      <c r="F4793" s="107" t="s">
        <v>11572</v>
      </c>
      <c r="G4793" s="107" t="s">
        <v>8465</v>
      </c>
      <c r="H4793" s="107" t="s">
        <v>11685</v>
      </c>
      <c r="I4793" s="107" t="s">
        <v>11698</v>
      </c>
    </row>
    <row r="4794" spans="1:12" x14ac:dyDescent="0.2">
      <c r="A4794" s="107" t="s">
        <v>10492</v>
      </c>
      <c r="D4794" s="107" t="s">
        <v>11699</v>
      </c>
      <c r="E4794" s="107">
        <f t="shared" si="74"/>
        <v>30300812</v>
      </c>
      <c r="F4794" s="107" t="s">
        <v>11572</v>
      </c>
      <c r="G4794" s="107" t="s">
        <v>8465</v>
      </c>
      <c r="H4794" s="107" t="s">
        <v>11685</v>
      </c>
      <c r="I4794" s="107" t="s">
        <v>11700</v>
      </c>
    </row>
    <row r="4795" spans="1:12" x14ac:dyDescent="0.2">
      <c r="A4795" s="107" t="s">
        <v>10492</v>
      </c>
      <c r="D4795" s="107" t="s">
        <v>11701</v>
      </c>
      <c r="E4795" s="107">
        <f t="shared" si="74"/>
        <v>30300813</v>
      </c>
      <c r="F4795" s="107" t="s">
        <v>11572</v>
      </c>
      <c r="G4795" s="107" t="s">
        <v>8465</v>
      </c>
      <c r="H4795" s="107" t="s">
        <v>11685</v>
      </c>
      <c r="I4795" s="107" t="s">
        <v>11702</v>
      </c>
    </row>
    <row r="4796" spans="1:12" x14ac:dyDescent="0.2">
      <c r="A4796" s="107" t="s">
        <v>10492</v>
      </c>
      <c r="D4796" s="107" t="s">
        <v>11703</v>
      </c>
      <c r="E4796" s="107">
        <f t="shared" si="74"/>
        <v>30300814</v>
      </c>
      <c r="F4796" s="107" t="s">
        <v>11572</v>
      </c>
      <c r="G4796" s="107" t="s">
        <v>8465</v>
      </c>
      <c r="H4796" s="107" t="s">
        <v>11685</v>
      </c>
      <c r="I4796" s="107" t="s">
        <v>11704</v>
      </c>
    </row>
    <row r="4797" spans="1:12" x14ac:dyDescent="0.2">
      <c r="A4797" s="107" t="s">
        <v>10492</v>
      </c>
      <c r="D4797" s="107" t="s">
        <v>11705</v>
      </c>
      <c r="E4797" s="107">
        <f t="shared" si="74"/>
        <v>30300815</v>
      </c>
      <c r="F4797" s="107" t="s">
        <v>11572</v>
      </c>
      <c r="G4797" s="107" t="s">
        <v>8465</v>
      </c>
      <c r="H4797" s="107" t="s">
        <v>11685</v>
      </c>
      <c r="I4797" s="107" t="s">
        <v>11706</v>
      </c>
    </row>
    <row r="4798" spans="1:12" x14ac:dyDescent="0.2">
      <c r="A4798" s="107" t="s">
        <v>10492</v>
      </c>
      <c r="D4798" s="107" t="s">
        <v>11707</v>
      </c>
      <c r="E4798" s="107">
        <f t="shared" si="74"/>
        <v>30300816</v>
      </c>
      <c r="F4798" s="107" t="s">
        <v>11572</v>
      </c>
      <c r="G4798" s="107" t="s">
        <v>8465</v>
      </c>
      <c r="H4798" s="107" t="s">
        <v>11685</v>
      </c>
      <c r="I4798" s="107" t="s">
        <v>11708</v>
      </c>
    </row>
    <row r="4799" spans="1:12" x14ac:dyDescent="0.2">
      <c r="A4799" s="107" t="s">
        <v>10492</v>
      </c>
      <c r="D4799" s="107" t="s">
        <v>11709</v>
      </c>
      <c r="E4799" s="107">
        <f t="shared" si="74"/>
        <v>30300817</v>
      </c>
      <c r="F4799" s="107" t="s">
        <v>11572</v>
      </c>
      <c r="G4799" s="107" t="s">
        <v>8465</v>
      </c>
      <c r="H4799" s="107" t="s">
        <v>11685</v>
      </c>
      <c r="I4799" s="107" t="s">
        <v>11045</v>
      </c>
    </row>
    <row r="4800" spans="1:12" x14ac:dyDescent="0.2">
      <c r="A4800" s="107" t="s">
        <v>10492</v>
      </c>
      <c r="D4800" s="107" t="s">
        <v>11710</v>
      </c>
      <c r="E4800" s="107">
        <f t="shared" si="74"/>
        <v>30300818</v>
      </c>
      <c r="F4800" s="107" t="s">
        <v>11572</v>
      </c>
      <c r="G4800" s="107" t="s">
        <v>8465</v>
      </c>
      <c r="H4800" s="107" t="s">
        <v>11685</v>
      </c>
      <c r="I4800" s="107" t="s">
        <v>11711</v>
      </c>
    </row>
    <row r="4801" spans="1:12" x14ac:dyDescent="0.2">
      <c r="A4801" s="107" t="s">
        <v>10492</v>
      </c>
      <c r="D4801" s="107" t="s">
        <v>11712</v>
      </c>
      <c r="E4801" s="107">
        <f t="shared" si="74"/>
        <v>30300819</v>
      </c>
      <c r="F4801" s="107" t="s">
        <v>11572</v>
      </c>
      <c r="G4801" s="107" t="s">
        <v>8465</v>
      </c>
      <c r="H4801" s="107" t="s">
        <v>11685</v>
      </c>
      <c r="I4801" s="107" t="s">
        <v>11713</v>
      </c>
    </row>
    <row r="4802" spans="1:12" x14ac:dyDescent="0.2">
      <c r="A4802" s="107" t="s">
        <v>10492</v>
      </c>
      <c r="D4802" s="107" t="s">
        <v>11714</v>
      </c>
      <c r="E4802" s="107">
        <f t="shared" ref="E4802:E4865" si="75">VALUE(D4802)</f>
        <v>30300820</v>
      </c>
      <c r="F4802" s="107" t="s">
        <v>11572</v>
      </c>
      <c r="G4802" s="107" t="s">
        <v>8465</v>
      </c>
      <c r="H4802" s="107" t="s">
        <v>11685</v>
      </c>
      <c r="I4802" s="107" t="s">
        <v>11715</v>
      </c>
    </row>
    <row r="4803" spans="1:12" x14ac:dyDescent="0.2">
      <c r="A4803" s="107" t="s">
        <v>10492</v>
      </c>
      <c r="D4803" s="107" t="s">
        <v>11716</v>
      </c>
      <c r="E4803" s="107">
        <f t="shared" si="75"/>
        <v>30300821</v>
      </c>
      <c r="F4803" s="107" t="s">
        <v>11572</v>
      </c>
      <c r="G4803" s="107" t="s">
        <v>8465</v>
      </c>
      <c r="H4803" s="107" t="s">
        <v>11685</v>
      </c>
      <c r="I4803" s="107" t="s">
        <v>11717</v>
      </c>
    </row>
    <row r="4804" spans="1:12" x14ac:dyDescent="0.2">
      <c r="A4804" s="107" t="s">
        <v>10492</v>
      </c>
      <c r="D4804" s="107" t="s">
        <v>11718</v>
      </c>
      <c r="E4804" s="107">
        <f t="shared" si="75"/>
        <v>30300822</v>
      </c>
      <c r="F4804" s="107" t="s">
        <v>11572</v>
      </c>
      <c r="G4804" s="107" t="s">
        <v>8465</v>
      </c>
      <c r="H4804" s="107" t="s">
        <v>11685</v>
      </c>
      <c r="I4804" s="107" t="s">
        <v>14547</v>
      </c>
    </row>
    <row r="4805" spans="1:12" x14ac:dyDescent="0.2">
      <c r="A4805" s="107" t="s">
        <v>10492</v>
      </c>
      <c r="D4805" s="107" t="s">
        <v>14548</v>
      </c>
      <c r="E4805" s="107">
        <f t="shared" si="75"/>
        <v>30300823</v>
      </c>
      <c r="F4805" s="107" t="s">
        <v>11572</v>
      </c>
      <c r="G4805" s="107" t="s">
        <v>8465</v>
      </c>
      <c r="H4805" s="107" t="s">
        <v>11685</v>
      </c>
      <c r="I4805" s="107" t="s">
        <v>14549</v>
      </c>
    </row>
    <row r="4806" spans="1:12" x14ac:dyDescent="0.2">
      <c r="A4806" s="107" t="s">
        <v>10492</v>
      </c>
      <c r="D4806" s="107" t="s">
        <v>14550</v>
      </c>
      <c r="E4806" s="107">
        <f t="shared" si="75"/>
        <v>30300824</v>
      </c>
      <c r="F4806" s="107" t="s">
        <v>11572</v>
      </c>
      <c r="G4806" s="107" t="s">
        <v>8465</v>
      </c>
      <c r="H4806" s="107" t="s">
        <v>11685</v>
      </c>
      <c r="I4806" s="107" t="s">
        <v>14551</v>
      </c>
    </row>
    <row r="4807" spans="1:12" x14ac:dyDescent="0.2">
      <c r="A4807" s="107" t="s">
        <v>10492</v>
      </c>
      <c r="D4807" s="107" t="s">
        <v>14552</v>
      </c>
      <c r="E4807" s="107">
        <f t="shared" si="75"/>
        <v>30300825</v>
      </c>
      <c r="F4807" s="107" t="s">
        <v>11572</v>
      </c>
      <c r="G4807" s="107" t="s">
        <v>8465</v>
      </c>
      <c r="H4807" s="107" t="s">
        <v>11685</v>
      </c>
      <c r="I4807" s="107" t="s">
        <v>11648</v>
      </c>
    </row>
    <row r="4808" spans="1:12" x14ac:dyDescent="0.2">
      <c r="A4808" s="107" t="s">
        <v>10492</v>
      </c>
      <c r="D4808" s="107" t="s">
        <v>14553</v>
      </c>
      <c r="E4808" s="107">
        <f t="shared" si="75"/>
        <v>30300826</v>
      </c>
      <c r="F4808" s="107" t="s">
        <v>11572</v>
      </c>
      <c r="G4808" s="107" t="s">
        <v>8465</v>
      </c>
      <c r="H4808" s="107" t="s">
        <v>11685</v>
      </c>
      <c r="I4808" s="107" t="s">
        <v>14554</v>
      </c>
    </row>
    <row r="4809" spans="1:12" x14ac:dyDescent="0.2">
      <c r="A4809" s="107" t="s">
        <v>10492</v>
      </c>
      <c r="D4809" s="107" t="s">
        <v>14555</v>
      </c>
      <c r="E4809" s="107">
        <f t="shared" si="75"/>
        <v>30300827</v>
      </c>
      <c r="F4809" s="107" t="s">
        <v>11572</v>
      </c>
      <c r="G4809" s="107" t="s">
        <v>8465</v>
      </c>
      <c r="H4809" s="107" t="s">
        <v>11685</v>
      </c>
      <c r="I4809" s="107" t="s">
        <v>14556</v>
      </c>
    </row>
    <row r="4810" spans="1:12" x14ac:dyDescent="0.2">
      <c r="A4810" s="107" t="s">
        <v>10492</v>
      </c>
      <c r="D4810" s="107" t="s">
        <v>14557</v>
      </c>
      <c r="E4810" s="107">
        <f t="shared" si="75"/>
        <v>30300828</v>
      </c>
      <c r="F4810" s="107" t="s">
        <v>11572</v>
      </c>
      <c r="G4810" s="107" t="s">
        <v>8465</v>
      </c>
      <c r="H4810" s="107" t="s">
        <v>11685</v>
      </c>
      <c r="I4810" s="107" t="s">
        <v>14558</v>
      </c>
    </row>
    <row r="4811" spans="1:12" x14ac:dyDescent="0.2">
      <c r="A4811" s="107" t="s">
        <v>10492</v>
      </c>
      <c r="D4811" s="107" t="s">
        <v>11727</v>
      </c>
      <c r="E4811" s="107">
        <f t="shared" si="75"/>
        <v>30300829</v>
      </c>
      <c r="F4811" s="107" t="s">
        <v>11572</v>
      </c>
      <c r="G4811" s="107" t="s">
        <v>8465</v>
      </c>
      <c r="H4811" s="107" t="s">
        <v>11685</v>
      </c>
      <c r="I4811" s="107" t="s">
        <v>11728</v>
      </c>
    </row>
    <row r="4812" spans="1:12" x14ac:dyDescent="0.2">
      <c r="A4812" s="107" t="s">
        <v>10492</v>
      </c>
      <c r="D4812" s="107" t="s">
        <v>11729</v>
      </c>
      <c r="E4812" s="107">
        <f t="shared" si="75"/>
        <v>30300831</v>
      </c>
      <c r="F4812" s="107" t="s">
        <v>11572</v>
      </c>
      <c r="G4812" s="107" t="s">
        <v>8465</v>
      </c>
      <c r="H4812" s="107" t="s">
        <v>11685</v>
      </c>
      <c r="I4812" s="107" t="s">
        <v>11730</v>
      </c>
      <c r="K4812" s="109">
        <v>36690</v>
      </c>
      <c r="L4812" s="107" t="s">
        <v>11731</v>
      </c>
    </row>
    <row r="4813" spans="1:12" x14ac:dyDescent="0.2">
      <c r="A4813" s="107" t="s">
        <v>10492</v>
      </c>
      <c r="D4813" s="107" t="s">
        <v>11732</v>
      </c>
      <c r="E4813" s="107">
        <f t="shared" si="75"/>
        <v>30300832</v>
      </c>
      <c r="F4813" s="107" t="s">
        <v>11572</v>
      </c>
      <c r="G4813" s="107" t="s">
        <v>8465</v>
      </c>
      <c r="H4813" s="107" t="s">
        <v>11685</v>
      </c>
      <c r="I4813" s="107" t="s">
        <v>11733</v>
      </c>
      <c r="K4813" s="109">
        <v>36690</v>
      </c>
      <c r="L4813" s="107" t="s">
        <v>11734</v>
      </c>
    </row>
    <row r="4814" spans="1:12" x14ac:dyDescent="0.2">
      <c r="A4814" s="107" t="s">
        <v>10492</v>
      </c>
      <c r="D4814" s="107" t="s">
        <v>11735</v>
      </c>
      <c r="E4814" s="107">
        <f t="shared" si="75"/>
        <v>30300833</v>
      </c>
      <c r="F4814" s="107" t="s">
        <v>11572</v>
      </c>
      <c r="G4814" s="107" t="s">
        <v>8465</v>
      </c>
      <c r="H4814" s="107" t="s">
        <v>11685</v>
      </c>
      <c r="I4814" s="107" t="s">
        <v>11736</v>
      </c>
      <c r="K4814" s="109">
        <v>36690</v>
      </c>
      <c r="L4814" s="107" t="s">
        <v>11737</v>
      </c>
    </row>
    <row r="4815" spans="1:12" x14ac:dyDescent="0.2">
      <c r="A4815" s="107" t="s">
        <v>10492</v>
      </c>
      <c r="D4815" s="107" t="s">
        <v>11738</v>
      </c>
      <c r="E4815" s="107">
        <f t="shared" si="75"/>
        <v>30300834</v>
      </c>
      <c r="F4815" s="107" t="s">
        <v>11572</v>
      </c>
      <c r="G4815" s="107" t="s">
        <v>8465</v>
      </c>
      <c r="H4815" s="107" t="s">
        <v>11685</v>
      </c>
      <c r="I4815" s="107" t="s">
        <v>11739</v>
      </c>
    </row>
    <row r="4816" spans="1:12" x14ac:dyDescent="0.2">
      <c r="A4816" s="107" t="s">
        <v>10492</v>
      </c>
      <c r="D4816" s="107" t="s">
        <v>11740</v>
      </c>
      <c r="E4816" s="107">
        <f t="shared" si="75"/>
        <v>30300841</v>
      </c>
      <c r="F4816" s="107" t="s">
        <v>11572</v>
      </c>
      <c r="G4816" s="107" t="s">
        <v>8465</v>
      </c>
      <c r="H4816" s="107" t="s">
        <v>11685</v>
      </c>
      <c r="I4816" s="107" t="s">
        <v>11741</v>
      </c>
    </row>
    <row r="4817" spans="1:9" x14ac:dyDescent="0.2">
      <c r="A4817" s="107" t="s">
        <v>10492</v>
      </c>
      <c r="D4817" s="107" t="s">
        <v>11742</v>
      </c>
      <c r="E4817" s="107">
        <f t="shared" si="75"/>
        <v>30300842</v>
      </c>
      <c r="F4817" s="107" t="s">
        <v>11572</v>
      </c>
      <c r="G4817" s="107" t="s">
        <v>8465</v>
      </c>
      <c r="H4817" s="107" t="s">
        <v>11685</v>
      </c>
      <c r="I4817" s="107" t="s">
        <v>11743</v>
      </c>
    </row>
    <row r="4818" spans="1:9" x14ac:dyDescent="0.2">
      <c r="A4818" s="107" t="s">
        <v>10492</v>
      </c>
      <c r="D4818" s="107" t="s">
        <v>11744</v>
      </c>
      <c r="E4818" s="107">
        <f t="shared" si="75"/>
        <v>30300899</v>
      </c>
      <c r="F4818" s="107" t="s">
        <v>11572</v>
      </c>
      <c r="G4818" s="107" t="s">
        <v>8465</v>
      </c>
      <c r="H4818" s="107" t="s">
        <v>11685</v>
      </c>
      <c r="I4818" s="107" t="s">
        <v>11745</v>
      </c>
    </row>
    <row r="4819" spans="1:9" x14ac:dyDescent="0.2">
      <c r="A4819" s="107" t="s">
        <v>10492</v>
      </c>
      <c r="D4819" s="107" t="s">
        <v>11746</v>
      </c>
      <c r="E4819" s="107">
        <f t="shared" si="75"/>
        <v>30300901</v>
      </c>
      <c r="F4819" s="107" t="s">
        <v>11572</v>
      </c>
      <c r="G4819" s="107" t="s">
        <v>8465</v>
      </c>
      <c r="H4819" s="107" t="s">
        <v>11747</v>
      </c>
      <c r="I4819" s="107" t="s">
        <v>11748</v>
      </c>
    </row>
    <row r="4820" spans="1:9" x14ac:dyDescent="0.2">
      <c r="A4820" s="107" t="s">
        <v>10492</v>
      </c>
      <c r="D4820" s="107" t="s">
        <v>11749</v>
      </c>
      <c r="E4820" s="107">
        <f t="shared" si="75"/>
        <v>30300904</v>
      </c>
      <c r="F4820" s="107" t="s">
        <v>11572</v>
      </c>
      <c r="G4820" s="107" t="s">
        <v>8465</v>
      </c>
      <c r="H4820" s="107" t="s">
        <v>11747</v>
      </c>
      <c r="I4820" s="107" t="s">
        <v>5863</v>
      </c>
    </row>
    <row r="4821" spans="1:9" x14ac:dyDescent="0.2">
      <c r="A4821" s="107" t="s">
        <v>10492</v>
      </c>
      <c r="D4821" s="107" t="s">
        <v>5864</v>
      </c>
      <c r="E4821" s="107">
        <f t="shared" si="75"/>
        <v>30300906</v>
      </c>
      <c r="F4821" s="107" t="s">
        <v>11572</v>
      </c>
      <c r="G4821" s="107" t="s">
        <v>8465</v>
      </c>
      <c r="H4821" s="107" t="s">
        <v>11747</v>
      </c>
      <c r="I4821" s="107" t="s">
        <v>5865</v>
      </c>
    </row>
    <row r="4822" spans="1:9" x14ac:dyDescent="0.2">
      <c r="A4822" s="107" t="s">
        <v>10492</v>
      </c>
      <c r="D4822" s="107" t="s">
        <v>5866</v>
      </c>
      <c r="E4822" s="107">
        <f t="shared" si="75"/>
        <v>30300907</v>
      </c>
      <c r="F4822" s="107" t="s">
        <v>11572</v>
      </c>
      <c r="G4822" s="107" t="s">
        <v>8465</v>
      </c>
      <c r="H4822" s="107" t="s">
        <v>11747</v>
      </c>
      <c r="I4822" s="107" t="s">
        <v>5867</v>
      </c>
    </row>
    <row r="4823" spans="1:9" x14ac:dyDescent="0.2">
      <c r="A4823" s="107" t="s">
        <v>10492</v>
      </c>
      <c r="D4823" s="107" t="s">
        <v>5868</v>
      </c>
      <c r="E4823" s="107">
        <f t="shared" si="75"/>
        <v>30300908</v>
      </c>
      <c r="F4823" s="107" t="s">
        <v>11572</v>
      </c>
      <c r="G4823" s="107" t="s">
        <v>8465</v>
      </c>
      <c r="H4823" s="107" t="s">
        <v>11747</v>
      </c>
      <c r="I4823" s="107" t="s">
        <v>5869</v>
      </c>
    </row>
    <row r="4824" spans="1:9" x14ac:dyDescent="0.2">
      <c r="A4824" s="107" t="s">
        <v>10492</v>
      </c>
      <c r="D4824" s="107" t="s">
        <v>5870</v>
      </c>
      <c r="E4824" s="107">
        <f t="shared" si="75"/>
        <v>30300910</v>
      </c>
      <c r="F4824" s="107" t="s">
        <v>11572</v>
      </c>
      <c r="G4824" s="107" t="s">
        <v>8465</v>
      </c>
      <c r="H4824" s="107" t="s">
        <v>11747</v>
      </c>
      <c r="I4824" s="107" t="s">
        <v>5871</v>
      </c>
    </row>
    <row r="4825" spans="1:9" x14ac:dyDescent="0.2">
      <c r="A4825" s="107" t="s">
        <v>10492</v>
      </c>
      <c r="D4825" s="107" t="s">
        <v>5872</v>
      </c>
      <c r="E4825" s="107">
        <f t="shared" si="75"/>
        <v>30300911</v>
      </c>
      <c r="F4825" s="107" t="s">
        <v>11572</v>
      </c>
      <c r="G4825" s="107" t="s">
        <v>8465</v>
      </c>
      <c r="H4825" s="107" t="s">
        <v>11747</v>
      </c>
      <c r="I4825" s="107" t="s">
        <v>5873</v>
      </c>
    </row>
    <row r="4826" spans="1:9" x14ac:dyDescent="0.2">
      <c r="A4826" s="107" t="s">
        <v>10492</v>
      </c>
      <c r="D4826" s="107" t="s">
        <v>5874</v>
      </c>
      <c r="E4826" s="107">
        <f t="shared" si="75"/>
        <v>30300912</v>
      </c>
      <c r="F4826" s="107" t="s">
        <v>11572</v>
      </c>
      <c r="G4826" s="107" t="s">
        <v>8465</v>
      </c>
      <c r="H4826" s="107" t="s">
        <v>11747</v>
      </c>
      <c r="I4826" s="107" t="s">
        <v>13811</v>
      </c>
    </row>
    <row r="4827" spans="1:9" x14ac:dyDescent="0.2">
      <c r="A4827" s="107" t="s">
        <v>10492</v>
      </c>
      <c r="D4827" s="107" t="s">
        <v>5875</v>
      </c>
      <c r="E4827" s="107">
        <f t="shared" si="75"/>
        <v>30300913</v>
      </c>
      <c r="F4827" s="107" t="s">
        <v>11572</v>
      </c>
      <c r="G4827" s="107" t="s">
        <v>8465</v>
      </c>
      <c r="H4827" s="107" t="s">
        <v>11747</v>
      </c>
      <c r="I4827" s="107" t="s">
        <v>5876</v>
      </c>
    </row>
    <row r="4828" spans="1:9" x14ac:dyDescent="0.2">
      <c r="A4828" s="107" t="s">
        <v>10492</v>
      </c>
      <c r="D4828" s="107" t="s">
        <v>5877</v>
      </c>
      <c r="E4828" s="107">
        <f t="shared" si="75"/>
        <v>30300914</v>
      </c>
      <c r="F4828" s="107" t="s">
        <v>11572</v>
      </c>
      <c r="G4828" s="107" t="s">
        <v>8465</v>
      </c>
      <c r="H4828" s="107" t="s">
        <v>11747</v>
      </c>
      <c r="I4828" s="107" t="s">
        <v>8761</v>
      </c>
    </row>
    <row r="4829" spans="1:9" x14ac:dyDescent="0.2">
      <c r="A4829" s="107" t="s">
        <v>10492</v>
      </c>
      <c r="D4829" s="107" t="s">
        <v>8762</v>
      </c>
      <c r="E4829" s="107">
        <f t="shared" si="75"/>
        <v>30300915</v>
      </c>
      <c r="F4829" s="107" t="s">
        <v>11572</v>
      </c>
      <c r="G4829" s="107" t="s">
        <v>8465</v>
      </c>
      <c r="H4829" s="107" t="s">
        <v>11747</v>
      </c>
      <c r="I4829" s="107" t="s">
        <v>8763</v>
      </c>
    </row>
    <row r="4830" spans="1:9" x14ac:dyDescent="0.2">
      <c r="A4830" s="107" t="s">
        <v>10492</v>
      </c>
      <c r="D4830" s="107" t="s">
        <v>8764</v>
      </c>
      <c r="E4830" s="107">
        <f t="shared" si="75"/>
        <v>30300916</v>
      </c>
      <c r="F4830" s="107" t="s">
        <v>11572</v>
      </c>
      <c r="G4830" s="107" t="s">
        <v>8465</v>
      </c>
      <c r="H4830" s="107" t="s">
        <v>11747</v>
      </c>
      <c r="I4830" s="107" t="s">
        <v>8765</v>
      </c>
    </row>
    <row r="4831" spans="1:9" x14ac:dyDescent="0.2">
      <c r="A4831" s="107" t="s">
        <v>10492</v>
      </c>
      <c r="D4831" s="107" t="s">
        <v>8766</v>
      </c>
      <c r="E4831" s="107">
        <f t="shared" si="75"/>
        <v>30300917</v>
      </c>
      <c r="F4831" s="107" t="s">
        <v>11572</v>
      </c>
      <c r="G4831" s="107" t="s">
        <v>8465</v>
      </c>
      <c r="H4831" s="107" t="s">
        <v>11747</v>
      </c>
      <c r="I4831" s="107" t="s">
        <v>8767</v>
      </c>
    </row>
    <row r="4832" spans="1:9" x14ac:dyDescent="0.2">
      <c r="A4832" s="107" t="s">
        <v>10492</v>
      </c>
      <c r="D4832" s="107" t="s">
        <v>8768</v>
      </c>
      <c r="E4832" s="107">
        <f t="shared" si="75"/>
        <v>30300918</v>
      </c>
      <c r="F4832" s="107" t="s">
        <v>11572</v>
      </c>
      <c r="G4832" s="107" t="s">
        <v>8465</v>
      </c>
      <c r="H4832" s="107" t="s">
        <v>11747</v>
      </c>
      <c r="I4832" s="107" t="s">
        <v>8769</v>
      </c>
    </row>
    <row r="4833" spans="1:9" x14ac:dyDescent="0.2">
      <c r="A4833" s="107" t="s">
        <v>10492</v>
      </c>
      <c r="D4833" s="107" t="s">
        <v>8770</v>
      </c>
      <c r="E4833" s="107">
        <f t="shared" si="75"/>
        <v>30300919</v>
      </c>
      <c r="F4833" s="107" t="s">
        <v>11572</v>
      </c>
      <c r="G4833" s="107" t="s">
        <v>8465</v>
      </c>
      <c r="H4833" s="107" t="s">
        <v>11747</v>
      </c>
      <c r="I4833" s="107" t="s">
        <v>8771</v>
      </c>
    </row>
    <row r="4834" spans="1:9" x14ac:dyDescent="0.2">
      <c r="A4834" s="107" t="s">
        <v>10492</v>
      </c>
      <c r="D4834" s="107" t="s">
        <v>8772</v>
      </c>
      <c r="E4834" s="107">
        <f t="shared" si="75"/>
        <v>30300920</v>
      </c>
      <c r="F4834" s="107" t="s">
        <v>11572</v>
      </c>
      <c r="G4834" s="107" t="s">
        <v>8465</v>
      </c>
      <c r="H4834" s="107" t="s">
        <v>11747</v>
      </c>
      <c r="I4834" s="107" t="s">
        <v>8773</v>
      </c>
    </row>
    <row r="4835" spans="1:9" x14ac:dyDescent="0.2">
      <c r="A4835" s="107" t="s">
        <v>10492</v>
      </c>
      <c r="D4835" s="107" t="s">
        <v>8774</v>
      </c>
      <c r="E4835" s="107">
        <f t="shared" si="75"/>
        <v>30300921</v>
      </c>
      <c r="F4835" s="107" t="s">
        <v>11572</v>
      </c>
      <c r="G4835" s="107" t="s">
        <v>8465</v>
      </c>
      <c r="H4835" s="107" t="s">
        <v>11747</v>
      </c>
      <c r="I4835" s="107" t="s">
        <v>8775</v>
      </c>
    </row>
    <row r="4836" spans="1:9" x14ac:dyDescent="0.2">
      <c r="A4836" s="107" t="s">
        <v>10492</v>
      </c>
      <c r="D4836" s="107" t="s">
        <v>8776</v>
      </c>
      <c r="E4836" s="107">
        <f t="shared" si="75"/>
        <v>30300922</v>
      </c>
      <c r="F4836" s="107" t="s">
        <v>11572</v>
      </c>
      <c r="G4836" s="107" t="s">
        <v>8465</v>
      </c>
      <c r="H4836" s="107" t="s">
        <v>11747</v>
      </c>
      <c r="I4836" s="107" t="s">
        <v>8777</v>
      </c>
    </row>
    <row r="4837" spans="1:9" x14ac:dyDescent="0.2">
      <c r="A4837" s="107" t="s">
        <v>10492</v>
      </c>
      <c r="D4837" s="107" t="s">
        <v>8778</v>
      </c>
      <c r="E4837" s="107">
        <f t="shared" si="75"/>
        <v>30300923</v>
      </c>
      <c r="F4837" s="107" t="s">
        <v>11572</v>
      </c>
      <c r="G4837" s="107" t="s">
        <v>8465</v>
      </c>
      <c r="H4837" s="107" t="s">
        <v>11747</v>
      </c>
      <c r="I4837" s="107" t="s">
        <v>8779</v>
      </c>
    </row>
    <row r="4838" spans="1:9" x14ac:dyDescent="0.2">
      <c r="A4838" s="107" t="s">
        <v>10492</v>
      </c>
      <c r="D4838" s="107" t="s">
        <v>8780</v>
      </c>
      <c r="E4838" s="107">
        <f t="shared" si="75"/>
        <v>30300924</v>
      </c>
      <c r="F4838" s="107" t="s">
        <v>11572</v>
      </c>
      <c r="G4838" s="107" t="s">
        <v>8465</v>
      </c>
      <c r="H4838" s="107" t="s">
        <v>11747</v>
      </c>
      <c r="I4838" s="107" t="s">
        <v>8781</v>
      </c>
    </row>
    <row r="4839" spans="1:9" x14ac:dyDescent="0.2">
      <c r="A4839" s="107" t="s">
        <v>10492</v>
      </c>
      <c r="D4839" s="107" t="s">
        <v>8782</v>
      </c>
      <c r="E4839" s="107">
        <f t="shared" si="75"/>
        <v>30300925</v>
      </c>
      <c r="F4839" s="107" t="s">
        <v>11572</v>
      </c>
      <c r="G4839" s="107" t="s">
        <v>8465</v>
      </c>
      <c r="H4839" s="107" t="s">
        <v>11747</v>
      </c>
      <c r="I4839" s="107" t="s">
        <v>8783</v>
      </c>
    </row>
    <row r="4840" spans="1:9" x14ac:dyDescent="0.2">
      <c r="A4840" s="107" t="s">
        <v>10492</v>
      </c>
      <c r="D4840" s="107" t="s">
        <v>8784</v>
      </c>
      <c r="E4840" s="107">
        <f t="shared" si="75"/>
        <v>30300926</v>
      </c>
      <c r="F4840" s="107" t="s">
        <v>11572</v>
      </c>
      <c r="G4840" s="107" t="s">
        <v>8465</v>
      </c>
      <c r="H4840" s="107" t="s">
        <v>11747</v>
      </c>
      <c r="I4840" s="107" t="s">
        <v>8785</v>
      </c>
    </row>
    <row r="4841" spans="1:9" x14ac:dyDescent="0.2">
      <c r="A4841" s="107" t="s">
        <v>10492</v>
      </c>
      <c r="D4841" s="107" t="s">
        <v>5903</v>
      </c>
      <c r="E4841" s="107">
        <f t="shared" si="75"/>
        <v>30300927</v>
      </c>
      <c r="F4841" s="107" t="s">
        <v>11572</v>
      </c>
      <c r="G4841" s="107" t="s">
        <v>8465</v>
      </c>
      <c r="H4841" s="107" t="s">
        <v>11747</v>
      </c>
      <c r="I4841" s="107" t="s">
        <v>5904</v>
      </c>
    </row>
    <row r="4842" spans="1:9" x14ac:dyDescent="0.2">
      <c r="A4842" s="107" t="s">
        <v>10492</v>
      </c>
      <c r="D4842" s="107" t="s">
        <v>5905</v>
      </c>
      <c r="E4842" s="107">
        <f t="shared" si="75"/>
        <v>30300928</v>
      </c>
      <c r="F4842" s="107" t="s">
        <v>11572</v>
      </c>
      <c r="G4842" s="107" t="s">
        <v>8465</v>
      </c>
      <c r="H4842" s="107" t="s">
        <v>11747</v>
      </c>
      <c r="I4842" s="107" t="s">
        <v>5906</v>
      </c>
    </row>
    <row r="4843" spans="1:9" x14ac:dyDescent="0.2">
      <c r="A4843" s="107" t="s">
        <v>10492</v>
      </c>
      <c r="D4843" s="107" t="s">
        <v>5907</v>
      </c>
      <c r="E4843" s="107">
        <f t="shared" si="75"/>
        <v>30300929</v>
      </c>
      <c r="F4843" s="107" t="s">
        <v>11572</v>
      </c>
      <c r="G4843" s="107" t="s">
        <v>8465</v>
      </c>
      <c r="H4843" s="107" t="s">
        <v>11747</v>
      </c>
      <c r="I4843" s="107" t="s">
        <v>5908</v>
      </c>
    </row>
    <row r="4844" spans="1:9" x14ac:dyDescent="0.2">
      <c r="A4844" s="107" t="s">
        <v>10492</v>
      </c>
      <c r="D4844" s="107" t="s">
        <v>5909</v>
      </c>
      <c r="E4844" s="107">
        <f t="shared" si="75"/>
        <v>30300930</v>
      </c>
      <c r="F4844" s="107" t="s">
        <v>11572</v>
      </c>
      <c r="G4844" s="107" t="s">
        <v>8465</v>
      </c>
      <c r="H4844" s="107" t="s">
        <v>11747</v>
      </c>
      <c r="I4844" s="107" t="s">
        <v>5910</v>
      </c>
    </row>
    <row r="4845" spans="1:9" x14ac:dyDescent="0.2">
      <c r="A4845" s="107" t="s">
        <v>10492</v>
      </c>
      <c r="D4845" s="107" t="s">
        <v>5911</v>
      </c>
      <c r="E4845" s="107">
        <f t="shared" si="75"/>
        <v>30300931</v>
      </c>
      <c r="F4845" s="107" t="s">
        <v>11572</v>
      </c>
      <c r="G4845" s="107" t="s">
        <v>8465</v>
      </c>
      <c r="H4845" s="107" t="s">
        <v>11747</v>
      </c>
      <c r="I4845" s="107" t="s">
        <v>5912</v>
      </c>
    </row>
    <row r="4846" spans="1:9" x14ac:dyDescent="0.2">
      <c r="A4846" s="107" t="s">
        <v>10492</v>
      </c>
      <c r="D4846" s="107" t="s">
        <v>5913</v>
      </c>
      <c r="E4846" s="107">
        <f t="shared" si="75"/>
        <v>30300932</v>
      </c>
      <c r="F4846" s="107" t="s">
        <v>11572</v>
      </c>
      <c r="G4846" s="107" t="s">
        <v>8465</v>
      </c>
      <c r="H4846" s="107" t="s">
        <v>11747</v>
      </c>
      <c r="I4846" s="107" t="s">
        <v>5914</v>
      </c>
    </row>
    <row r="4847" spans="1:9" x14ac:dyDescent="0.2">
      <c r="A4847" s="107" t="s">
        <v>10492</v>
      </c>
      <c r="D4847" s="107" t="s">
        <v>5915</v>
      </c>
      <c r="E4847" s="107">
        <f t="shared" si="75"/>
        <v>30300933</v>
      </c>
      <c r="F4847" s="107" t="s">
        <v>11572</v>
      </c>
      <c r="G4847" s="107" t="s">
        <v>8465</v>
      </c>
      <c r="H4847" s="107" t="s">
        <v>11747</v>
      </c>
      <c r="I4847" s="107" t="s">
        <v>5916</v>
      </c>
    </row>
    <row r="4848" spans="1:9" x14ac:dyDescent="0.2">
      <c r="A4848" s="107" t="s">
        <v>10492</v>
      </c>
      <c r="D4848" s="107" t="s">
        <v>5917</v>
      </c>
      <c r="E4848" s="107">
        <f t="shared" si="75"/>
        <v>30300934</v>
      </c>
      <c r="F4848" s="107" t="s">
        <v>11572</v>
      </c>
      <c r="G4848" s="107" t="s">
        <v>8465</v>
      </c>
      <c r="H4848" s="107" t="s">
        <v>11747</v>
      </c>
      <c r="I4848" s="107" t="s">
        <v>5918</v>
      </c>
    </row>
    <row r="4849" spans="1:9" x14ac:dyDescent="0.2">
      <c r="A4849" s="107" t="s">
        <v>10492</v>
      </c>
      <c r="D4849" s="107" t="s">
        <v>5919</v>
      </c>
      <c r="E4849" s="107">
        <f t="shared" si="75"/>
        <v>30300935</v>
      </c>
      <c r="F4849" s="107" t="s">
        <v>11572</v>
      </c>
      <c r="G4849" s="107" t="s">
        <v>8465</v>
      </c>
      <c r="H4849" s="107" t="s">
        <v>11747</v>
      </c>
      <c r="I4849" s="107" t="s">
        <v>5920</v>
      </c>
    </row>
    <row r="4850" spans="1:9" x14ac:dyDescent="0.2">
      <c r="A4850" s="107" t="s">
        <v>10492</v>
      </c>
      <c r="D4850" s="107" t="s">
        <v>5921</v>
      </c>
      <c r="E4850" s="107">
        <f t="shared" si="75"/>
        <v>30300936</v>
      </c>
      <c r="F4850" s="107" t="s">
        <v>11572</v>
      </c>
      <c r="G4850" s="107" t="s">
        <v>8465</v>
      </c>
      <c r="H4850" s="107" t="s">
        <v>11747</v>
      </c>
      <c r="I4850" s="107" t="s">
        <v>5922</v>
      </c>
    </row>
    <row r="4851" spans="1:9" x14ac:dyDescent="0.2">
      <c r="A4851" s="107" t="s">
        <v>10492</v>
      </c>
      <c r="D4851" s="107" t="s">
        <v>5923</v>
      </c>
      <c r="E4851" s="107">
        <f t="shared" si="75"/>
        <v>30300998</v>
      </c>
      <c r="F4851" s="107" t="s">
        <v>11572</v>
      </c>
      <c r="G4851" s="107" t="s">
        <v>8465</v>
      </c>
      <c r="H4851" s="107" t="s">
        <v>11747</v>
      </c>
      <c r="I4851" s="107" t="s">
        <v>7791</v>
      </c>
    </row>
    <row r="4852" spans="1:9" x14ac:dyDescent="0.2">
      <c r="A4852" s="107" t="s">
        <v>10492</v>
      </c>
      <c r="D4852" s="107" t="s">
        <v>5924</v>
      </c>
      <c r="E4852" s="107">
        <f t="shared" si="75"/>
        <v>30300999</v>
      </c>
      <c r="F4852" s="107" t="s">
        <v>11572</v>
      </c>
      <c r="G4852" s="107" t="s">
        <v>8465</v>
      </c>
      <c r="H4852" s="107" t="s">
        <v>11747</v>
      </c>
      <c r="I4852" s="107" t="s">
        <v>7791</v>
      </c>
    </row>
    <row r="4853" spans="1:9" x14ac:dyDescent="0.2">
      <c r="A4853" s="107" t="s">
        <v>10492</v>
      </c>
      <c r="D4853" s="107" t="s">
        <v>5925</v>
      </c>
      <c r="E4853" s="107">
        <f t="shared" si="75"/>
        <v>30301001</v>
      </c>
      <c r="F4853" s="107" t="s">
        <v>11572</v>
      </c>
      <c r="G4853" s="107" t="s">
        <v>8465</v>
      </c>
      <c r="H4853" s="107" t="s">
        <v>5926</v>
      </c>
      <c r="I4853" s="107" t="s">
        <v>5927</v>
      </c>
    </row>
    <row r="4854" spans="1:9" x14ac:dyDescent="0.2">
      <c r="A4854" s="107" t="s">
        <v>10492</v>
      </c>
      <c r="D4854" s="107" t="s">
        <v>5928</v>
      </c>
      <c r="E4854" s="107">
        <f t="shared" si="75"/>
        <v>30301002</v>
      </c>
      <c r="F4854" s="107" t="s">
        <v>11572</v>
      </c>
      <c r="G4854" s="107" t="s">
        <v>8465</v>
      </c>
      <c r="H4854" s="107" t="s">
        <v>5926</v>
      </c>
      <c r="I4854" s="107" t="s">
        <v>5929</v>
      </c>
    </row>
    <row r="4855" spans="1:9" x14ac:dyDescent="0.2">
      <c r="A4855" s="107" t="s">
        <v>10492</v>
      </c>
      <c r="D4855" s="107" t="s">
        <v>5930</v>
      </c>
      <c r="E4855" s="107">
        <f t="shared" si="75"/>
        <v>30301003</v>
      </c>
      <c r="F4855" s="107" t="s">
        <v>11572</v>
      </c>
      <c r="G4855" s="107" t="s">
        <v>8465</v>
      </c>
      <c r="H4855" s="107" t="s">
        <v>5926</v>
      </c>
      <c r="I4855" s="107" t="s">
        <v>5931</v>
      </c>
    </row>
    <row r="4856" spans="1:9" x14ac:dyDescent="0.2">
      <c r="A4856" s="107" t="s">
        <v>10492</v>
      </c>
      <c r="D4856" s="107" t="s">
        <v>5932</v>
      </c>
      <c r="E4856" s="107">
        <f t="shared" si="75"/>
        <v>30301004</v>
      </c>
      <c r="F4856" s="107" t="s">
        <v>11572</v>
      </c>
      <c r="G4856" s="107" t="s">
        <v>8465</v>
      </c>
      <c r="H4856" s="107" t="s">
        <v>5926</v>
      </c>
      <c r="I4856" s="107" t="s">
        <v>5933</v>
      </c>
    </row>
    <row r="4857" spans="1:9" x14ac:dyDescent="0.2">
      <c r="A4857" s="107" t="s">
        <v>10492</v>
      </c>
      <c r="D4857" s="107" t="s">
        <v>5934</v>
      </c>
      <c r="E4857" s="107">
        <f t="shared" si="75"/>
        <v>30301005</v>
      </c>
      <c r="F4857" s="107" t="s">
        <v>11572</v>
      </c>
      <c r="G4857" s="107" t="s">
        <v>8465</v>
      </c>
      <c r="H4857" s="107" t="s">
        <v>5926</v>
      </c>
      <c r="I4857" s="107" t="s">
        <v>5935</v>
      </c>
    </row>
    <row r="4858" spans="1:9" x14ac:dyDescent="0.2">
      <c r="A4858" s="107" t="s">
        <v>10492</v>
      </c>
      <c r="D4858" s="107" t="s">
        <v>5936</v>
      </c>
      <c r="E4858" s="107">
        <f t="shared" si="75"/>
        <v>30301006</v>
      </c>
      <c r="F4858" s="107" t="s">
        <v>11572</v>
      </c>
      <c r="G4858" s="107" t="s">
        <v>8465</v>
      </c>
      <c r="H4858" s="107" t="s">
        <v>5926</v>
      </c>
      <c r="I4858" s="107" t="s">
        <v>5937</v>
      </c>
    </row>
    <row r="4859" spans="1:9" x14ac:dyDescent="0.2">
      <c r="A4859" s="107" t="s">
        <v>10492</v>
      </c>
      <c r="D4859" s="107" t="s">
        <v>5938</v>
      </c>
      <c r="E4859" s="107">
        <f t="shared" si="75"/>
        <v>30301007</v>
      </c>
      <c r="F4859" s="107" t="s">
        <v>11572</v>
      </c>
      <c r="G4859" s="107" t="s">
        <v>8465</v>
      </c>
      <c r="H4859" s="107" t="s">
        <v>5926</v>
      </c>
      <c r="I4859" s="107" t="s">
        <v>5939</v>
      </c>
    </row>
    <row r="4860" spans="1:9" x14ac:dyDescent="0.2">
      <c r="A4860" s="107" t="s">
        <v>10492</v>
      </c>
      <c r="D4860" s="107" t="s">
        <v>5940</v>
      </c>
      <c r="E4860" s="107">
        <f t="shared" si="75"/>
        <v>30301008</v>
      </c>
      <c r="F4860" s="107" t="s">
        <v>11572</v>
      </c>
      <c r="G4860" s="107" t="s">
        <v>8465</v>
      </c>
      <c r="H4860" s="107" t="s">
        <v>5926</v>
      </c>
      <c r="I4860" s="107" t="s">
        <v>5941</v>
      </c>
    </row>
    <row r="4861" spans="1:9" x14ac:dyDescent="0.2">
      <c r="A4861" s="107" t="s">
        <v>10492</v>
      </c>
      <c r="D4861" s="107" t="s">
        <v>5942</v>
      </c>
      <c r="E4861" s="107">
        <f t="shared" si="75"/>
        <v>30301009</v>
      </c>
      <c r="F4861" s="107" t="s">
        <v>11572</v>
      </c>
      <c r="G4861" s="107" t="s">
        <v>8465</v>
      </c>
      <c r="H4861" s="107" t="s">
        <v>5926</v>
      </c>
      <c r="I4861" s="107" t="s">
        <v>5943</v>
      </c>
    </row>
    <row r="4862" spans="1:9" x14ac:dyDescent="0.2">
      <c r="A4862" s="107" t="s">
        <v>10492</v>
      </c>
      <c r="D4862" s="107" t="s">
        <v>5944</v>
      </c>
      <c r="E4862" s="107">
        <f t="shared" si="75"/>
        <v>30301010</v>
      </c>
      <c r="F4862" s="107" t="s">
        <v>11572</v>
      </c>
      <c r="G4862" s="107" t="s">
        <v>8465</v>
      </c>
      <c r="H4862" s="107" t="s">
        <v>5926</v>
      </c>
      <c r="I4862" s="107" t="s">
        <v>5945</v>
      </c>
    </row>
    <row r="4863" spans="1:9" x14ac:dyDescent="0.2">
      <c r="A4863" s="107" t="s">
        <v>10492</v>
      </c>
      <c r="D4863" s="107" t="s">
        <v>5946</v>
      </c>
      <c r="E4863" s="107">
        <f t="shared" si="75"/>
        <v>30301011</v>
      </c>
      <c r="F4863" s="107" t="s">
        <v>11572</v>
      </c>
      <c r="G4863" s="107" t="s">
        <v>8465</v>
      </c>
      <c r="H4863" s="107" t="s">
        <v>5926</v>
      </c>
      <c r="I4863" s="107" t="s">
        <v>6352</v>
      </c>
    </row>
    <row r="4864" spans="1:9" x14ac:dyDescent="0.2">
      <c r="A4864" s="107" t="s">
        <v>10492</v>
      </c>
      <c r="D4864" s="107" t="s">
        <v>5947</v>
      </c>
      <c r="E4864" s="107">
        <f t="shared" si="75"/>
        <v>30301012</v>
      </c>
      <c r="F4864" s="107" t="s">
        <v>11572</v>
      </c>
      <c r="G4864" s="107" t="s">
        <v>8465</v>
      </c>
      <c r="H4864" s="107" t="s">
        <v>5926</v>
      </c>
      <c r="I4864" s="107" t="s">
        <v>5948</v>
      </c>
    </row>
    <row r="4865" spans="1:9" x14ac:dyDescent="0.2">
      <c r="A4865" s="107" t="s">
        <v>10492</v>
      </c>
      <c r="D4865" s="107" t="s">
        <v>5949</v>
      </c>
      <c r="E4865" s="107">
        <f t="shared" si="75"/>
        <v>30301013</v>
      </c>
      <c r="F4865" s="107" t="s">
        <v>11572</v>
      </c>
      <c r="G4865" s="107" t="s">
        <v>8465</v>
      </c>
      <c r="H4865" s="107" t="s">
        <v>5926</v>
      </c>
      <c r="I4865" s="107" t="s">
        <v>11642</v>
      </c>
    </row>
    <row r="4866" spans="1:9" x14ac:dyDescent="0.2">
      <c r="A4866" s="107" t="s">
        <v>10492</v>
      </c>
      <c r="D4866" s="107" t="s">
        <v>5950</v>
      </c>
      <c r="E4866" s="107">
        <f t="shared" ref="E4866:E4929" si="76">VALUE(D4866)</f>
        <v>30301014</v>
      </c>
      <c r="F4866" s="107" t="s">
        <v>11572</v>
      </c>
      <c r="G4866" s="107" t="s">
        <v>8465</v>
      </c>
      <c r="H4866" s="107" t="s">
        <v>5926</v>
      </c>
      <c r="I4866" s="107" t="s">
        <v>5951</v>
      </c>
    </row>
    <row r="4867" spans="1:9" x14ac:dyDescent="0.2">
      <c r="A4867" s="107" t="s">
        <v>10492</v>
      </c>
      <c r="D4867" s="107" t="s">
        <v>5952</v>
      </c>
      <c r="E4867" s="107">
        <f t="shared" si="76"/>
        <v>30301015</v>
      </c>
      <c r="F4867" s="107" t="s">
        <v>11572</v>
      </c>
      <c r="G4867" s="107" t="s">
        <v>8465</v>
      </c>
      <c r="H4867" s="107" t="s">
        <v>5926</v>
      </c>
      <c r="I4867" s="107" t="s">
        <v>5953</v>
      </c>
    </row>
    <row r="4868" spans="1:9" x14ac:dyDescent="0.2">
      <c r="A4868" s="107" t="s">
        <v>10492</v>
      </c>
      <c r="D4868" s="107" t="s">
        <v>5954</v>
      </c>
      <c r="E4868" s="107">
        <f t="shared" si="76"/>
        <v>30301016</v>
      </c>
      <c r="F4868" s="107" t="s">
        <v>11572</v>
      </c>
      <c r="G4868" s="107" t="s">
        <v>8465</v>
      </c>
      <c r="H4868" s="107" t="s">
        <v>5926</v>
      </c>
      <c r="I4868" s="107" t="s">
        <v>5955</v>
      </c>
    </row>
    <row r="4869" spans="1:9" x14ac:dyDescent="0.2">
      <c r="A4869" s="107" t="s">
        <v>10492</v>
      </c>
      <c r="D4869" s="107" t="s">
        <v>5956</v>
      </c>
      <c r="E4869" s="107">
        <f t="shared" si="76"/>
        <v>30301017</v>
      </c>
      <c r="F4869" s="107" t="s">
        <v>11572</v>
      </c>
      <c r="G4869" s="107" t="s">
        <v>8465</v>
      </c>
      <c r="H4869" s="107" t="s">
        <v>5926</v>
      </c>
      <c r="I4869" s="107" t="s">
        <v>5957</v>
      </c>
    </row>
    <row r="4870" spans="1:9" x14ac:dyDescent="0.2">
      <c r="A4870" s="107" t="s">
        <v>10492</v>
      </c>
      <c r="D4870" s="107" t="s">
        <v>5958</v>
      </c>
      <c r="E4870" s="107">
        <f t="shared" si="76"/>
        <v>30301018</v>
      </c>
      <c r="F4870" s="107" t="s">
        <v>11572</v>
      </c>
      <c r="G4870" s="107" t="s">
        <v>8465</v>
      </c>
      <c r="H4870" s="107" t="s">
        <v>5926</v>
      </c>
      <c r="I4870" s="107" t="s">
        <v>5959</v>
      </c>
    </row>
    <row r="4871" spans="1:9" x14ac:dyDescent="0.2">
      <c r="A4871" s="107" t="s">
        <v>10492</v>
      </c>
      <c r="D4871" s="107" t="s">
        <v>5960</v>
      </c>
      <c r="E4871" s="107">
        <f t="shared" si="76"/>
        <v>30301019</v>
      </c>
      <c r="F4871" s="107" t="s">
        <v>11572</v>
      </c>
      <c r="G4871" s="107" t="s">
        <v>8465</v>
      </c>
      <c r="H4871" s="107" t="s">
        <v>5926</v>
      </c>
      <c r="I4871" s="107" t="s">
        <v>5961</v>
      </c>
    </row>
    <row r="4872" spans="1:9" x14ac:dyDescent="0.2">
      <c r="A4872" s="107" t="s">
        <v>10492</v>
      </c>
      <c r="D4872" s="107" t="s">
        <v>5962</v>
      </c>
      <c r="E4872" s="107">
        <f t="shared" si="76"/>
        <v>30301020</v>
      </c>
      <c r="F4872" s="107" t="s">
        <v>11572</v>
      </c>
      <c r="G4872" s="107" t="s">
        <v>8465</v>
      </c>
      <c r="H4872" s="107" t="s">
        <v>5926</v>
      </c>
      <c r="I4872" s="107" t="s">
        <v>5963</v>
      </c>
    </row>
    <row r="4873" spans="1:9" x14ac:dyDescent="0.2">
      <c r="A4873" s="107" t="s">
        <v>10492</v>
      </c>
      <c r="D4873" s="107" t="s">
        <v>5964</v>
      </c>
      <c r="E4873" s="107">
        <f t="shared" si="76"/>
        <v>30301021</v>
      </c>
      <c r="F4873" s="107" t="s">
        <v>11572</v>
      </c>
      <c r="G4873" s="107" t="s">
        <v>8465</v>
      </c>
      <c r="H4873" s="107" t="s">
        <v>5926</v>
      </c>
      <c r="I4873" s="107" t="s">
        <v>5965</v>
      </c>
    </row>
    <row r="4874" spans="1:9" x14ac:dyDescent="0.2">
      <c r="A4874" s="107" t="s">
        <v>10492</v>
      </c>
      <c r="D4874" s="107" t="s">
        <v>5966</v>
      </c>
      <c r="E4874" s="107">
        <f t="shared" si="76"/>
        <v>30301022</v>
      </c>
      <c r="F4874" s="107" t="s">
        <v>11572</v>
      </c>
      <c r="G4874" s="107" t="s">
        <v>8465</v>
      </c>
      <c r="H4874" s="107" t="s">
        <v>5926</v>
      </c>
      <c r="I4874" s="107" t="s">
        <v>5967</v>
      </c>
    </row>
    <row r="4875" spans="1:9" x14ac:dyDescent="0.2">
      <c r="A4875" s="107" t="s">
        <v>10492</v>
      </c>
      <c r="D4875" s="107" t="s">
        <v>5968</v>
      </c>
      <c r="E4875" s="107">
        <f t="shared" si="76"/>
        <v>30301023</v>
      </c>
      <c r="F4875" s="107" t="s">
        <v>11572</v>
      </c>
      <c r="G4875" s="107" t="s">
        <v>8465</v>
      </c>
      <c r="H4875" s="107" t="s">
        <v>5926</v>
      </c>
      <c r="I4875" s="107" t="s">
        <v>5969</v>
      </c>
    </row>
    <row r="4876" spans="1:9" x14ac:dyDescent="0.2">
      <c r="A4876" s="107" t="s">
        <v>10492</v>
      </c>
      <c r="D4876" s="107" t="s">
        <v>5970</v>
      </c>
      <c r="E4876" s="107">
        <f t="shared" si="76"/>
        <v>30301024</v>
      </c>
      <c r="F4876" s="107" t="s">
        <v>11572</v>
      </c>
      <c r="G4876" s="107" t="s">
        <v>8465</v>
      </c>
      <c r="H4876" s="107" t="s">
        <v>5926</v>
      </c>
      <c r="I4876" s="107" t="s">
        <v>5971</v>
      </c>
    </row>
    <row r="4877" spans="1:9" x14ac:dyDescent="0.2">
      <c r="A4877" s="107" t="s">
        <v>10492</v>
      </c>
      <c r="D4877" s="107" t="s">
        <v>5972</v>
      </c>
      <c r="E4877" s="107">
        <f t="shared" si="76"/>
        <v>30301025</v>
      </c>
      <c r="F4877" s="107" t="s">
        <v>11572</v>
      </c>
      <c r="G4877" s="107" t="s">
        <v>8465</v>
      </c>
      <c r="H4877" s="107" t="s">
        <v>5926</v>
      </c>
      <c r="I4877" s="107" t="s">
        <v>5973</v>
      </c>
    </row>
    <row r="4878" spans="1:9" x14ac:dyDescent="0.2">
      <c r="A4878" s="107" t="s">
        <v>10492</v>
      </c>
      <c r="D4878" s="107" t="s">
        <v>5974</v>
      </c>
      <c r="E4878" s="107">
        <f t="shared" si="76"/>
        <v>30301026</v>
      </c>
      <c r="F4878" s="107" t="s">
        <v>11572</v>
      </c>
      <c r="G4878" s="107" t="s">
        <v>8465</v>
      </c>
      <c r="H4878" s="107" t="s">
        <v>5926</v>
      </c>
      <c r="I4878" s="107" t="s">
        <v>5975</v>
      </c>
    </row>
    <row r="4879" spans="1:9" x14ac:dyDescent="0.2">
      <c r="A4879" s="107" t="s">
        <v>10492</v>
      </c>
      <c r="D4879" s="107" t="s">
        <v>5976</v>
      </c>
      <c r="E4879" s="107">
        <f t="shared" si="76"/>
        <v>30301027</v>
      </c>
      <c r="F4879" s="107" t="s">
        <v>11572</v>
      </c>
      <c r="G4879" s="107" t="s">
        <v>8465</v>
      </c>
      <c r="H4879" s="107" t="s">
        <v>5926</v>
      </c>
      <c r="I4879" s="107" t="s">
        <v>3288</v>
      </c>
    </row>
    <row r="4880" spans="1:9" x14ac:dyDescent="0.2">
      <c r="A4880" s="107" t="s">
        <v>10492</v>
      </c>
      <c r="D4880" s="107" t="s">
        <v>3289</v>
      </c>
      <c r="E4880" s="107">
        <f t="shared" si="76"/>
        <v>30301028</v>
      </c>
      <c r="F4880" s="107" t="s">
        <v>11572</v>
      </c>
      <c r="G4880" s="107" t="s">
        <v>8465</v>
      </c>
      <c r="H4880" s="107" t="s">
        <v>5926</v>
      </c>
      <c r="I4880" s="107" t="s">
        <v>3290</v>
      </c>
    </row>
    <row r="4881" spans="1:9" x14ac:dyDescent="0.2">
      <c r="A4881" s="107" t="s">
        <v>10492</v>
      </c>
      <c r="D4881" s="107" t="s">
        <v>3291</v>
      </c>
      <c r="E4881" s="107">
        <f t="shared" si="76"/>
        <v>30301029</v>
      </c>
      <c r="F4881" s="107" t="s">
        <v>11572</v>
      </c>
      <c r="G4881" s="107" t="s">
        <v>8465</v>
      </c>
      <c r="H4881" s="107" t="s">
        <v>5926</v>
      </c>
      <c r="I4881" s="107" t="s">
        <v>3292</v>
      </c>
    </row>
    <row r="4882" spans="1:9" x14ac:dyDescent="0.2">
      <c r="A4882" s="107" t="s">
        <v>10492</v>
      </c>
      <c r="D4882" s="107" t="s">
        <v>3293</v>
      </c>
      <c r="E4882" s="107">
        <f t="shared" si="76"/>
        <v>30301030</v>
      </c>
      <c r="F4882" s="107" t="s">
        <v>11572</v>
      </c>
      <c r="G4882" s="107" t="s">
        <v>8465</v>
      </c>
      <c r="H4882" s="107" t="s">
        <v>5926</v>
      </c>
      <c r="I4882" s="107" t="s">
        <v>3294</v>
      </c>
    </row>
    <row r="4883" spans="1:9" x14ac:dyDescent="0.2">
      <c r="A4883" s="107" t="s">
        <v>10492</v>
      </c>
      <c r="D4883" s="107" t="s">
        <v>3295</v>
      </c>
      <c r="E4883" s="107">
        <f t="shared" si="76"/>
        <v>30301031</v>
      </c>
      <c r="F4883" s="107" t="s">
        <v>11572</v>
      </c>
      <c r="G4883" s="107" t="s">
        <v>8465</v>
      </c>
      <c r="H4883" s="107" t="s">
        <v>5926</v>
      </c>
      <c r="I4883" s="107" t="s">
        <v>3296</v>
      </c>
    </row>
    <row r="4884" spans="1:9" x14ac:dyDescent="0.2">
      <c r="A4884" s="107" t="s">
        <v>10492</v>
      </c>
      <c r="D4884" s="107" t="s">
        <v>3297</v>
      </c>
      <c r="E4884" s="107">
        <f t="shared" si="76"/>
        <v>30301032</v>
      </c>
      <c r="F4884" s="107" t="s">
        <v>11572</v>
      </c>
      <c r="G4884" s="107" t="s">
        <v>8465</v>
      </c>
      <c r="H4884" s="107" t="s">
        <v>5926</v>
      </c>
      <c r="I4884" s="107" t="s">
        <v>11638</v>
      </c>
    </row>
    <row r="4885" spans="1:9" x14ac:dyDescent="0.2">
      <c r="A4885" s="107" t="s">
        <v>10492</v>
      </c>
      <c r="D4885" s="107" t="s">
        <v>3298</v>
      </c>
      <c r="E4885" s="107">
        <f t="shared" si="76"/>
        <v>30301099</v>
      </c>
      <c r="F4885" s="107" t="s">
        <v>11572</v>
      </c>
      <c r="G4885" s="107" t="s">
        <v>8465</v>
      </c>
      <c r="H4885" s="107" t="s">
        <v>5926</v>
      </c>
      <c r="I4885" s="107" t="s">
        <v>7791</v>
      </c>
    </row>
    <row r="4886" spans="1:9" x14ac:dyDescent="0.2">
      <c r="A4886" s="107" t="s">
        <v>10492</v>
      </c>
      <c r="D4886" s="107" t="s">
        <v>3299</v>
      </c>
      <c r="E4886" s="107">
        <f t="shared" si="76"/>
        <v>30301101</v>
      </c>
      <c r="F4886" s="107" t="s">
        <v>11572</v>
      </c>
      <c r="G4886" s="107" t="s">
        <v>8465</v>
      </c>
      <c r="H4886" s="107" t="s">
        <v>3300</v>
      </c>
      <c r="I4886" s="107" t="s">
        <v>3301</v>
      </c>
    </row>
    <row r="4887" spans="1:9" x14ac:dyDescent="0.2">
      <c r="A4887" s="107" t="s">
        <v>10492</v>
      </c>
      <c r="D4887" s="107" t="s">
        <v>3302</v>
      </c>
      <c r="E4887" s="107">
        <f t="shared" si="76"/>
        <v>30301102</v>
      </c>
      <c r="F4887" s="107" t="s">
        <v>11572</v>
      </c>
      <c r="G4887" s="107" t="s">
        <v>8465</v>
      </c>
      <c r="H4887" s="107" t="s">
        <v>3300</v>
      </c>
      <c r="I4887" s="107" t="s">
        <v>3303</v>
      </c>
    </row>
    <row r="4888" spans="1:9" x14ac:dyDescent="0.2">
      <c r="A4888" s="107" t="s">
        <v>10492</v>
      </c>
      <c r="D4888" s="107" t="s">
        <v>3304</v>
      </c>
      <c r="E4888" s="107">
        <f t="shared" si="76"/>
        <v>30301199</v>
      </c>
      <c r="F4888" s="107" t="s">
        <v>11572</v>
      </c>
      <c r="G4888" s="107" t="s">
        <v>8465</v>
      </c>
      <c r="H4888" s="107" t="s">
        <v>3300</v>
      </c>
      <c r="I4888" s="107" t="s">
        <v>7791</v>
      </c>
    </row>
    <row r="4889" spans="1:9" x14ac:dyDescent="0.2">
      <c r="A4889" s="107" t="s">
        <v>10492</v>
      </c>
      <c r="D4889" s="107" t="s">
        <v>3305</v>
      </c>
      <c r="E4889" s="107">
        <f t="shared" si="76"/>
        <v>30301201</v>
      </c>
      <c r="F4889" s="107" t="s">
        <v>11572</v>
      </c>
      <c r="G4889" s="107" t="s">
        <v>8465</v>
      </c>
      <c r="H4889" s="107" t="s">
        <v>3306</v>
      </c>
      <c r="I4889" s="107" t="s">
        <v>3307</v>
      </c>
    </row>
    <row r="4890" spans="1:9" x14ac:dyDescent="0.2">
      <c r="A4890" s="107" t="s">
        <v>10492</v>
      </c>
      <c r="D4890" s="107" t="s">
        <v>3308</v>
      </c>
      <c r="E4890" s="107">
        <f t="shared" si="76"/>
        <v>30301202</v>
      </c>
      <c r="F4890" s="107" t="s">
        <v>11572</v>
      </c>
      <c r="G4890" s="107" t="s">
        <v>8465</v>
      </c>
      <c r="H4890" s="107" t="s">
        <v>3306</v>
      </c>
      <c r="I4890" s="107" t="s">
        <v>3309</v>
      </c>
    </row>
    <row r="4891" spans="1:9" x14ac:dyDescent="0.2">
      <c r="A4891" s="107" t="s">
        <v>10492</v>
      </c>
      <c r="D4891" s="107" t="s">
        <v>3310</v>
      </c>
      <c r="E4891" s="107">
        <f t="shared" si="76"/>
        <v>30301299</v>
      </c>
      <c r="F4891" s="107" t="s">
        <v>11572</v>
      </c>
      <c r="G4891" s="107" t="s">
        <v>8465</v>
      </c>
      <c r="H4891" s="107" t="s">
        <v>3306</v>
      </c>
      <c r="I4891" s="107" t="s">
        <v>7791</v>
      </c>
    </row>
    <row r="4892" spans="1:9" x14ac:dyDescent="0.2">
      <c r="A4892" s="107" t="s">
        <v>10492</v>
      </c>
      <c r="D4892" s="107" t="s">
        <v>3311</v>
      </c>
      <c r="E4892" s="107">
        <f t="shared" si="76"/>
        <v>30301301</v>
      </c>
      <c r="F4892" s="107" t="s">
        <v>11572</v>
      </c>
      <c r="G4892" s="107" t="s">
        <v>8465</v>
      </c>
      <c r="H4892" s="107" t="s">
        <v>3312</v>
      </c>
      <c r="I4892" s="107" t="s">
        <v>13043</v>
      </c>
    </row>
    <row r="4893" spans="1:9" x14ac:dyDescent="0.2">
      <c r="A4893" s="107" t="s">
        <v>10492</v>
      </c>
      <c r="D4893" s="107" t="s">
        <v>3313</v>
      </c>
      <c r="E4893" s="107">
        <f t="shared" si="76"/>
        <v>30301302</v>
      </c>
      <c r="F4893" s="107" t="s">
        <v>11572</v>
      </c>
      <c r="G4893" s="107" t="s">
        <v>8465</v>
      </c>
      <c r="H4893" s="107" t="s">
        <v>3312</v>
      </c>
      <c r="I4893" s="107" t="s">
        <v>3314</v>
      </c>
    </row>
    <row r="4894" spans="1:9" x14ac:dyDescent="0.2">
      <c r="A4894" s="107" t="s">
        <v>10492</v>
      </c>
      <c r="D4894" s="107" t="s">
        <v>3315</v>
      </c>
      <c r="E4894" s="107">
        <f t="shared" si="76"/>
        <v>30301401</v>
      </c>
      <c r="F4894" s="107" t="s">
        <v>11572</v>
      </c>
      <c r="G4894" s="107" t="s">
        <v>8465</v>
      </c>
      <c r="H4894" s="107" t="s">
        <v>3316</v>
      </c>
      <c r="I4894" s="107" t="s">
        <v>14881</v>
      </c>
    </row>
    <row r="4895" spans="1:9" x14ac:dyDescent="0.2">
      <c r="A4895" s="107" t="s">
        <v>10492</v>
      </c>
      <c r="D4895" s="107" t="s">
        <v>3317</v>
      </c>
      <c r="E4895" s="107">
        <f t="shared" si="76"/>
        <v>30301402</v>
      </c>
      <c r="F4895" s="107" t="s">
        <v>11572</v>
      </c>
      <c r="G4895" s="107" t="s">
        <v>8465</v>
      </c>
      <c r="H4895" s="107" t="s">
        <v>3316</v>
      </c>
      <c r="I4895" s="107" t="s">
        <v>3318</v>
      </c>
    </row>
    <row r="4896" spans="1:9" x14ac:dyDescent="0.2">
      <c r="A4896" s="107" t="s">
        <v>10492</v>
      </c>
      <c r="D4896" s="107" t="s">
        <v>3319</v>
      </c>
      <c r="E4896" s="107">
        <f t="shared" si="76"/>
        <v>30301403</v>
      </c>
      <c r="F4896" s="107" t="s">
        <v>11572</v>
      </c>
      <c r="G4896" s="107" t="s">
        <v>8465</v>
      </c>
      <c r="H4896" s="107" t="s">
        <v>3316</v>
      </c>
      <c r="I4896" s="107" t="s">
        <v>3320</v>
      </c>
    </row>
    <row r="4897" spans="1:9" x14ac:dyDescent="0.2">
      <c r="A4897" s="107" t="s">
        <v>10492</v>
      </c>
      <c r="D4897" s="107" t="s">
        <v>3321</v>
      </c>
      <c r="E4897" s="107">
        <f t="shared" si="76"/>
        <v>30301499</v>
      </c>
      <c r="F4897" s="107" t="s">
        <v>11572</v>
      </c>
      <c r="G4897" s="107" t="s">
        <v>8465</v>
      </c>
      <c r="H4897" s="107" t="s">
        <v>3316</v>
      </c>
      <c r="I4897" s="107" t="s">
        <v>7791</v>
      </c>
    </row>
    <row r="4898" spans="1:9" x14ac:dyDescent="0.2">
      <c r="A4898" s="107" t="s">
        <v>10492</v>
      </c>
      <c r="D4898" s="107" t="s">
        <v>3322</v>
      </c>
      <c r="E4898" s="107">
        <f t="shared" si="76"/>
        <v>30301501</v>
      </c>
      <c r="F4898" s="107" t="s">
        <v>11572</v>
      </c>
      <c r="G4898" s="107" t="s">
        <v>8465</v>
      </c>
      <c r="H4898" s="107" t="s">
        <v>3323</v>
      </c>
      <c r="I4898" s="107" t="s">
        <v>3324</v>
      </c>
    </row>
    <row r="4899" spans="1:9" x14ac:dyDescent="0.2">
      <c r="A4899" s="107" t="s">
        <v>10492</v>
      </c>
      <c r="D4899" s="107" t="s">
        <v>3325</v>
      </c>
      <c r="E4899" s="107">
        <f t="shared" si="76"/>
        <v>30301502</v>
      </c>
      <c r="F4899" s="107" t="s">
        <v>11572</v>
      </c>
      <c r="G4899" s="107" t="s">
        <v>8465</v>
      </c>
      <c r="H4899" s="107" t="s">
        <v>3323</v>
      </c>
      <c r="I4899" s="107" t="s">
        <v>3326</v>
      </c>
    </row>
    <row r="4900" spans="1:9" x14ac:dyDescent="0.2">
      <c r="A4900" s="107" t="s">
        <v>10492</v>
      </c>
      <c r="D4900" s="107" t="s">
        <v>3327</v>
      </c>
      <c r="E4900" s="107">
        <f t="shared" si="76"/>
        <v>30301503</v>
      </c>
      <c r="F4900" s="107" t="s">
        <v>11572</v>
      </c>
      <c r="G4900" s="107" t="s">
        <v>8465</v>
      </c>
      <c r="H4900" s="107" t="s">
        <v>3323</v>
      </c>
      <c r="I4900" s="107" t="s">
        <v>3328</v>
      </c>
    </row>
    <row r="4901" spans="1:9" x14ac:dyDescent="0.2">
      <c r="A4901" s="107" t="s">
        <v>10492</v>
      </c>
      <c r="D4901" s="107" t="s">
        <v>3329</v>
      </c>
      <c r="E4901" s="107">
        <f t="shared" si="76"/>
        <v>30301504</v>
      </c>
      <c r="F4901" s="107" t="s">
        <v>11572</v>
      </c>
      <c r="G4901" s="107" t="s">
        <v>8465</v>
      </c>
      <c r="H4901" s="107" t="s">
        <v>3323</v>
      </c>
      <c r="I4901" s="107" t="s">
        <v>3330</v>
      </c>
    </row>
    <row r="4902" spans="1:9" x14ac:dyDescent="0.2">
      <c r="A4902" s="107" t="s">
        <v>10492</v>
      </c>
      <c r="D4902" s="107" t="s">
        <v>3331</v>
      </c>
      <c r="E4902" s="107">
        <f t="shared" si="76"/>
        <v>30301505</v>
      </c>
      <c r="F4902" s="107" t="s">
        <v>11572</v>
      </c>
      <c r="G4902" s="107" t="s">
        <v>8465</v>
      </c>
      <c r="H4902" s="107" t="s">
        <v>3323</v>
      </c>
      <c r="I4902" s="107" t="s">
        <v>3332</v>
      </c>
    </row>
    <row r="4903" spans="1:9" x14ac:dyDescent="0.2">
      <c r="A4903" s="107" t="s">
        <v>10492</v>
      </c>
      <c r="D4903" s="107" t="s">
        <v>3333</v>
      </c>
      <c r="E4903" s="107">
        <f t="shared" si="76"/>
        <v>30301506</v>
      </c>
      <c r="F4903" s="107" t="s">
        <v>11572</v>
      </c>
      <c r="G4903" s="107" t="s">
        <v>8465</v>
      </c>
      <c r="H4903" s="107" t="s">
        <v>3323</v>
      </c>
      <c r="I4903" s="107" t="s">
        <v>3334</v>
      </c>
    </row>
    <row r="4904" spans="1:9" x14ac:dyDescent="0.2">
      <c r="A4904" s="107" t="s">
        <v>10492</v>
      </c>
      <c r="D4904" s="107" t="s">
        <v>3335</v>
      </c>
      <c r="E4904" s="107">
        <f t="shared" si="76"/>
        <v>30301510</v>
      </c>
      <c r="F4904" s="107" t="s">
        <v>11572</v>
      </c>
      <c r="G4904" s="107" t="s">
        <v>8465</v>
      </c>
      <c r="H4904" s="107" t="s">
        <v>3323</v>
      </c>
      <c r="I4904" s="107" t="s">
        <v>3336</v>
      </c>
    </row>
    <row r="4905" spans="1:9" x14ac:dyDescent="0.2">
      <c r="A4905" s="107" t="s">
        <v>10492</v>
      </c>
      <c r="D4905" s="107" t="s">
        <v>3337</v>
      </c>
      <c r="E4905" s="107">
        <f t="shared" si="76"/>
        <v>30301511</v>
      </c>
      <c r="F4905" s="107" t="s">
        <v>11572</v>
      </c>
      <c r="G4905" s="107" t="s">
        <v>8465</v>
      </c>
      <c r="H4905" s="107" t="s">
        <v>3323</v>
      </c>
      <c r="I4905" s="107" t="s">
        <v>3338</v>
      </c>
    </row>
    <row r="4906" spans="1:9" x14ac:dyDescent="0.2">
      <c r="A4906" s="107" t="s">
        <v>10492</v>
      </c>
      <c r="D4906" s="107" t="s">
        <v>3339</v>
      </c>
      <c r="E4906" s="107">
        <f t="shared" si="76"/>
        <v>30301512</v>
      </c>
      <c r="F4906" s="107" t="s">
        <v>11572</v>
      </c>
      <c r="G4906" s="107" t="s">
        <v>8465</v>
      </c>
      <c r="H4906" s="107" t="s">
        <v>3323</v>
      </c>
      <c r="I4906" s="107" t="s">
        <v>6036</v>
      </c>
    </row>
    <row r="4907" spans="1:9" x14ac:dyDescent="0.2">
      <c r="A4907" s="107" t="s">
        <v>10492</v>
      </c>
      <c r="D4907" s="107" t="s">
        <v>6037</v>
      </c>
      <c r="E4907" s="107">
        <f t="shared" si="76"/>
        <v>30301513</v>
      </c>
      <c r="F4907" s="107" t="s">
        <v>11572</v>
      </c>
      <c r="G4907" s="107" t="s">
        <v>8465</v>
      </c>
      <c r="H4907" s="107" t="s">
        <v>3323</v>
      </c>
      <c r="I4907" s="107" t="s">
        <v>6038</v>
      </c>
    </row>
    <row r="4908" spans="1:9" x14ac:dyDescent="0.2">
      <c r="A4908" s="107" t="s">
        <v>10492</v>
      </c>
      <c r="D4908" s="107" t="s">
        <v>6039</v>
      </c>
      <c r="E4908" s="107">
        <f t="shared" si="76"/>
        <v>30301514</v>
      </c>
      <c r="F4908" s="107" t="s">
        <v>11572</v>
      </c>
      <c r="G4908" s="107" t="s">
        <v>8465</v>
      </c>
      <c r="H4908" s="107" t="s">
        <v>3323</v>
      </c>
      <c r="I4908" s="107" t="s">
        <v>6040</v>
      </c>
    </row>
    <row r="4909" spans="1:9" x14ac:dyDescent="0.2">
      <c r="A4909" s="107" t="s">
        <v>10492</v>
      </c>
      <c r="D4909" s="107" t="s">
        <v>6041</v>
      </c>
      <c r="E4909" s="107">
        <f t="shared" si="76"/>
        <v>30301518</v>
      </c>
      <c r="F4909" s="107" t="s">
        <v>11572</v>
      </c>
      <c r="G4909" s="107" t="s">
        <v>8465</v>
      </c>
      <c r="H4909" s="107" t="s">
        <v>3323</v>
      </c>
      <c r="I4909" s="107" t="s">
        <v>8773</v>
      </c>
    </row>
    <row r="4910" spans="1:9" x14ac:dyDescent="0.2">
      <c r="A4910" s="107" t="s">
        <v>10492</v>
      </c>
      <c r="D4910" s="107" t="s">
        <v>6042</v>
      </c>
      <c r="E4910" s="107">
        <f t="shared" si="76"/>
        <v>30301520</v>
      </c>
      <c r="F4910" s="107" t="s">
        <v>11572</v>
      </c>
      <c r="G4910" s="107" t="s">
        <v>8465</v>
      </c>
      <c r="H4910" s="107" t="s">
        <v>3323</v>
      </c>
      <c r="I4910" s="107" t="s">
        <v>6043</v>
      </c>
    </row>
    <row r="4911" spans="1:9" x14ac:dyDescent="0.2">
      <c r="A4911" s="107" t="s">
        <v>10492</v>
      </c>
      <c r="D4911" s="107" t="s">
        <v>6044</v>
      </c>
      <c r="E4911" s="107">
        <f t="shared" si="76"/>
        <v>30301521</v>
      </c>
      <c r="F4911" s="107" t="s">
        <v>11572</v>
      </c>
      <c r="G4911" s="107" t="s">
        <v>8465</v>
      </c>
      <c r="H4911" s="107" t="s">
        <v>3323</v>
      </c>
      <c r="I4911" s="107" t="s">
        <v>6045</v>
      </c>
    </row>
    <row r="4912" spans="1:9" x14ac:dyDescent="0.2">
      <c r="A4912" s="107" t="s">
        <v>10492</v>
      </c>
      <c r="D4912" s="107" t="s">
        <v>6046</v>
      </c>
      <c r="E4912" s="107">
        <f t="shared" si="76"/>
        <v>30301522</v>
      </c>
      <c r="F4912" s="107" t="s">
        <v>11572</v>
      </c>
      <c r="G4912" s="107" t="s">
        <v>8465</v>
      </c>
      <c r="H4912" s="107" t="s">
        <v>3323</v>
      </c>
      <c r="I4912" s="107" t="s">
        <v>6047</v>
      </c>
    </row>
    <row r="4913" spans="1:9" x14ac:dyDescent="0.2">
      <c r="A4913" s="107" t="s">
        <v>10492</v>
      </c>
      <c r="D4913" s="107" t="s">
        <v>6048</v>
      </c>
      <c r="E4913" s="107">
        <f t="shared" si="76"/>
        <v>30301523</v>
      </c>
      <c r="F4913" s="107" t="s">
        <v>11572</v>
      </c>
      <c r="G4913" s="107" t="s">
        <v>8465</v>
      </c>
      <c r="H4913" s="107" t="s">
        <v>3323</v>
      </c>
      <c r="I4913" s="107" t="s">
        <v>6049</v>
      </c>
    </row>
    <row r="4914" spans="1:9" x14ac:dyDescent="0.2">
      <c r="A4914" s="107" t="s">
        <v>10492</v>
      </c>
      <c r="D4914" s="107" t="s">
        <v>6050</v>
      </c>
      <c r="E4914" s="107">
        <f t="shared" si="76"/>
        <v>30301524</v>
      </c>
      <c r="F4914" s="107" t="s">
        <v>11572</v>
      </c>
      <c r="G4914" s="107" t="s">
        <v>8465</v>
      </c>
      <c r="H4914" s="107" t="s">
        <v>3323</v>
      </c>
      <c r="I4914" s="107" t="s">
        <v>6051</v>
      </c>
    </row>
    <row r="4915" spans="1:9" x14ac:dyDescent="0.2">
      <c r="A4915" s="107" t="s">
        <v>10492</v>
      </c>
      <c r="D4915" s="107" t="s">
        <v>6052</v>
      </c>
      <c r="E4915" s="107">
        <f t="shared" si="76"/>
        <v>30301530</v>
      </c>
      <c r="F4915" s="107" t="s">
        <v>11572</v>
      </c>
      <c r="G4915" s="107" t="s">
        <v>8465</v>
      </c>
      <c r="H4915" s="107" t="s">
        <v>3323</v>
      </c>
      <c r="I4915" s="107" t="s">
        <v>6053</v>
      </c>
    </row>
    <row r="4916" spans="1:9" x14ac:dyDescent="0.2">
      <c r="A4916" s="107" t="s">
        <v>10492</v>
      </c>
      <c r="D4916" s="107" t="s">
        <v>6054</v>
      </c>
      <c r="E4916" s="107">
        <f t="shared" si="76"/>
        <v>30301540</v>
      </c>
      <c r="F4916" s="107" t="s">
        <v>11572</v>
      </c>
      <c r="G4916" s="107" t="s">
        <v>8465</v>
      </c>
      <c r="H4916" s="107" t="s">
        <v>3323</v>
      </c>
      <c r="I4916" s="107" t="s">
        <v>6055</v>
      </c>
    </row>
    <row r="4917" spans="1:9" x14ac:dyDescent="0.2">
      <c r="A4917" s="107" t="s">
        <v>10492</v>
      </c>
      <c r="D4917" s="107" t="s">
        <v>6056</v>
      </c>
      <c r="E4917" s="107">
        <f t="shared" si="76"/>
        <v>30301541</v>
      </c>
      <c r="F4917" s="107" t="s">
        <v>11572</v>
      </c>
      <c r="G4917" s="107" t="s">
        <v>8465</v>
      </c>
      <c r="H4917" s="107" t="s">
        <v>3323</v>
      </c>
      <c r="I4917" s="107" t="s">
        <v>6057</v>
      </c>
    </row>
    <row r="4918" spans="1:9" x14ac:dyDescent="0.2">
      <c r="A4918" s="107" t="s">
        <v>10492</v>
      </c>
      <c r="D4918" s="107" t="s">
        <v>6058</v>
      </c>
      <c r="E4918" s="107">
        <f t="shared" si="76"/>
        <v>30301542</v>
      </c>
      <c r="F4918" s="107" t="s">
        <v>11572</v>
      </c>
      <c r="G4918" s="107" t="s">
        <v>8465</v>
      </c>
      <c r="H4918" s="107" t="s">
        <v>3323</v>
      </c>
      <c r="I4918" s="107" t="s">
        <v>6059</v>
      </c>
    </row>
    <row r="4919" spans="1:9" x14ac:dyDescent="0.2">
      <c r="A4919" s="107" t="s">
        <v>10492</v>
      </c>
      <c r="D4919" s="107" t="s">
        <v>6060</v>
      </c>
      <c r="E4919" s="107">
        <f t="shared" si="76"/>
        <v>30301543</v>
      </c>
      <c r="F4919" s="107" t="s">
        <v>11572</v>
      </c>
      <c r="G4919" s="107" t="s">
        <v>8465</v>
      </c>
      <c r="H4919" s="107" t="s">
        <v>3323</v>
      </c>
      <c r="I4919" s="107" t="s">
        <v>6061</v>
      </c>
    </row>
    <row r="4920" spans="1:9" x14ac:dyDescent="0.2">
      <c r="A4920" s="107" t="s">
        <v>10492</v>
      </c>
      <c r="D4920" s="107" t="s">
        <v>6062</v>
      </c>
      <c r="E4920" s="107">
        <f t="shared" si="76"/>
        <v>30301550</v>
      </c>
      <c r="F4920" s="107" t="s">
        <v>11572</v>
      </c>
      <c r="G4920" s="107" t="s">
        <v>8465</v>
      </c>
      <c r="H4920" s="107" t="s">
        <v>3323</v>
      </c>
      <c r="I4920" s="107" t="s">
        <v>6063</v>
      </c>
    </row>
    <row r="4921" spans="1:9" x14ac:dyDescent="0.2">
      <c r="A4921" s="107" t="s">
        <v>10492</v>
      </c>
      <c r="D4921" s="107" t="s">
        <v>6064</v>
      </c>
      <c r="E4921" s="107">
        <f t="shared" si="76"/>
        <v>30301551</v>
      </c>
      <c r="F4921" s="107" t="s">
        <v>11572</v>
      </c>
      <c r="G4921" s="107" t="s">
        <v>8465</v>
      </c>
      <c r="H4921" s="107" t="s">
        <v>3323</v>
      </c>
      <c r="I4921" s="107" t="s">
        <v>6065</v>
      </c>
    </row>
    <row r="4922" spans="1:9" x14ac:dyDescent="0.2">
      <c r="A4922" s="107" t="s">
        <v>10492</v>
      </c>
      <c r="D4922" s="107" t="s">
        <v>6066</v>
      </c>
      <c r="E4922" s="107">
        <f t="shared" si="76"/>
        <v>30301552</v>
      </c>
      <c r="F4922" s="107" t="s">
        <v>11572</v>
      </c>
      <c r="G4922" s="107" t="s">
        <v>8465</v>
      </c>
      <c r="H4922" s="107" t="s">
        <v>3323</v>
      </c>
      <c r="I4922" s="107" t="s">
        <v>6067</v>
      </c>
    </row>
    <row r="4923" spans="1:9" x14ac:dyDescent="0.2">
      <c r="A4923" s="107" t="s">
        <v>10492</v>
      </c>
      <c r="D4923" s="107" t="s">
        <v>6068</v>
      </c>
      <c r="E4923" s="107">
        <f t="shared" si="76"/>
        <v>30301553</v>
      </c>
      <c r="F4923" s="107" t="s">
        <v>11572</v>
      </c>
      <c r="G4923" s="107" t="s">
        <v>8465</v>
      </c>
      <c r="H4923" s="107" t="s">
        <v>3323</v>
      </c>
      <c r="I4923" s="107" t="s">
        <v>6069</v>
      </c>
    </row>
    <row r="4924" spans="1:9" x14ac:dyDescent="0.2">
      <c r="A4924" s="107" t="s">
        <v>10492</v>
      </c>
      <c r="D4924" s="107" t="s">
        <v>6070</v>
      </c>
      <c r="E4924" s="107">
        <f t="shared" si="76"/>
        <v>30301554</v>
      </c>
      <c r="F4924" s="107" t="s">
        <v>11572</v>
      </c>
      <c r="G4924" s="107" t="s">
        <v>8465</v>
      </c>
      <c r="H4924" s="107" t="s">
        <v>3323</v>
      </c>
      <c r="I4924" s="107" t="s">
        <v>6071</v>
      </c>
    </row>
    <row r="4925" spans="1:9" x14ac:dyDescent="0.2">
      <c r="A4925" s="107" t="s">
        <v>10492</v>
      </c>
      <c r="D4925" s="107" t="s">
        <v>6072</v>
      </c>
      <c r="E4925" s="107">
        <f t="shared" si="76"/>
        <v>30301560</v>
      </c>
      <c r="F4925" s="107" t="s">
        <v>11572</v>
      </c>
      <c r="G4925" s="107" t="s">
        <v>8465</v>
      </c>
      <c r="H4925" s="107" t="s">
        <v>3323</v>
      </c>
      <c r="I4925" s="107" t="s">
        <v>6073</v>
      </c>
    </row>
    <row r="4926" spans="1:9" x14ac:dyDescent="0.2">
      <c r="A4926" s="107" t="s">
        <v>10492</v>
      </c>
      <c r="D4926" s="107" t="s">
        <v>6074</v>
      </c>
      <c r="E4926" s="107">
        <f t="shared" si="76"/>
        <v>30301561</v>
      </c>
      <c r="F4926" s="107" t="s">
        <v>11572</v>
      </c>
      <c r="G4926" s="107" t="s">
        <v>8465</v>
      </c>
      <c r="H4926" s="107" t="s">
        <v>3323</v>
      </c>
      <c r="I4926" s="107" t="s">
        <v>6075</v>
      </c>
    </row>
    <row r="4927" spans="1:9" x14ac:dyDescent="0.2">
      <c r="A4927" s="107" t="s">
        <v>10492</v>
      </c>
      <c r="D4927" s="107" t="s">
        <v>6076</v>
      </c>
      <c r="E4927" s="107">
        <f t="shared" si="76"/>
        <v>30301570</v>
      </c>
      <c r="F4927" s="107" t="s">
        <v>11572</v>
      </c>
      <c r="G4927" s="107" t="s">
        <v>8465</v>
      </c>
      <c r="H4927" s="107" t="s">
        <v>3323</v>
      </c>
      <c r="I4927" s="107" t="s">
        <v>6077</v>
      </c>
    </row>
    <row r="4928" spans="1:9" x14ac:dyDescent="0.2">
      <c r="A4928" s="107" t="s">
        <v>10492</v>
      </c>
      <c r="D4928" s="107" t="s">
        <v>6078</v>
      </c>
      <c r="E4928" s="107">
        <f t="shared" si="76"/>
        <v>30301571</v>
      </c>
      <c r="F4928" s="107" t="s">
        <v>11572</v>
      </c>
      <c r="G4928" s="107" t="s">
        <v>8465</v>
      </c>
      <c r="H4928" s="107" t="s">
        <v>3323</v>
      </c>
      <c r="I4928" s="107" t="s">
        <v>6079</v>
      </c>
    </row>
    <row r="4929" spans="1:9" x14ac:dyDescent="0.2">
      <c r="A4929" s="107" t="s">
        <v>10492</v>
      </c>
      <c r="D4929" s="107" t="s">
        <v>8984</v>
      </c>
      <c r="E4929" s="107">
        <f t="shared" si="76"/>
        <v>30301580</v>
      </c>
      <c r="F4929" s="107" t="s">
        <v>11572</v>
      </c>
      <c r="G4929" s="107" t="s">
        <v>8465</v>
      </c>
      <c r="H4929" s="107" t="s">
        <v>3323</v>
      </c>
      <c r="I4929" s="107" t="s">
        <v>8985</v>
      </c>
    </row>
    <row r="4930" spans="1:9" x14ac:dyDescent="0.2">
      <c r="A4930" s="107" t="s">
        <v>10492</v>
      </c>
      <c r="D4930" s="107" t="s">
        <v>8986</v>
      </c>
      <c r="E4930" s="107">
        <f t="shared" ref="E4930:E4993" si="77">VALUE(D4930)</f>
        <v>30301581</v>
      </c>
      <c r="F4930" s="107" t="s">
        <v>11572</v>
      </c>
      <c r="G4930" s="107" t="s">
        <v>8465</v>
      </c>
      <c r="H4930" s="107" t="s">
        <v>3323</v>
      </c>
      <c r="I4930" s="107" t="s">
        <v>8987</v>
      </c>
    </row>
    <row r="4931" spans="1:9" x14ac:dyDescent="0.2">
      <c r="A4931" s="107" t="s">
        <v>10492</v>
      </c>
      <c r="D4931" s="107" t="s">
        <v>8988</v>
      </c>
      <c r="E4931" s="107">
        <f t="shared" si="77"/>
        <v>30301582</v>
      </c>
      <c r="F4931" s="107" t="s">
        <v>11572</v>
      </c>
      <c r="G4931" s="107" t="s">
        <v>8465</v>
      </c>
      <c r="H4931" s="107" t="s">
        <v>3323</v>
      </c>
      <c r="I4931" s="107" t="s">
        <v>8989</v>
      </c>
    </row>
    <row r="4932" spans="1:9" x14ac:dyDescent="0.2">
      <c r="A4932" s="107" t="s">
        <v>10492</v>
      </c>
      <c r="D4932" s="107" t="s">
        <v>8990</v>
      </c>
      <c r="E4932" s="107">
        <f t="shared" si="77"/>
        <v>30301583</v>
      </c>
      <c r="F4932" s="107" t="s">
        <v>11572</v>
      </c>
      <c r="G4932" s="107" t="s">
        <v>8465</v>
      </c>
      <c r="H4932" s="107" t="s">
        <v>3323</v>
      </c>
      <c r="I4932" s="107" t="s">
        <v>8991</v>
      </c>
    </row>
    <row r="4933" spans="1:9" x14ac:dyDescent="0.2">
      <c r="A4933" s="107" t="s">
        <v>10492</v>
      </c>
      <c r="D4933" s="107" t="s">
        <v>8992</v>
      </c>
      <c r="E4933" s="107">
        <f t="shared" si="77"/>
        <v>30301584</v>
      </c>
      <c r="F4933" s="107" t="s">
        <v>11572</v>
      </c>
      <c r="G4933" s="107" t="s">
        <v>8465</v>
      </c>
      <c r="H4933" s="107" t="s">
        <v>3323</v>
      </c>
      <c r="I4933" s="107" t="s">
        <v>8993</v>
      </c>
    </row>
    <row r="4934" spans="1:9" x14ac:dyDescent="0.2">
      <c r="A4934" s="107" t="s">
        <v>10492</v>
      </c>
      <c r="D4934" s="107" t="s">
        <v>8994</v>
      </c>
      <c r="E4934" s="107">
        <f t="shared" si="77"/>
        <v>30301590</v>
      </c>
      <c r="F4934" s="107" t="s">
        <v>11572</v>
      </c>
      <c r="G4934" s="107" t="s">
        <v>8465</v>
      </c>
      <c r="H4934" s="107" t="s">
        <v>3323</v>
      </c>
      <c r="I4934" s="107" t="s">
        <v>8995</v>
      </c>
    </row>
    <row r="4935" spans="1:9" x14ac:dyDescent="0.2">
      <c r="A4935" s="107" t="s">
        <v>10492</v>
      </c>
      <c r="D4935" s="107" t="s">
        <v>8996</v>
      </c>
      <c r="E4935" s="107">
        <f t="shared" si="77"/>
        <v>30301591</v>
      </c>
      <c r="F4935" s="107" t="s">
        <v>11572</v>
      </c>
      <c r="G4935" s="107" t="s">
        <v>8465</v>
      </c>
      <c r="H4935" s="107" t="s">
        <v>3323</v>
      </c>
      <c r="I4935" s="107" t="s">
        <v>8997</v>
      </c>
    </row>
    <row r="4936" spans="1:9" x14ac:dyDescent="0.2">
      <c r="A4936" s="107" t="s">
        <v>10492</v>
      </c>
      <c r="D4936" s="107" t="s">
        <v>8998</v>
      </c>
      <c r="E4936" s="107">
        <f t="shared" si="77"/>
        <v>30301592</v>
      </c>
      <c r="F4936" s="107" t="s">
        <v>11572</v>
      </c>
      <c r="G4936" s="107" t="s">
        <v>8465</v>
      </c>
      <c r="H4936" s="107" t="s">
        <v>3323</v>
      </c>
      <c r="I4936" s="107" t="s">
        <v>8999</v>
      </c>
    </row>
    <row r="4937" spans="1:9" x14ac:dyDescent="0.2">
      <c r="A4937" s="107" t="s">
        <v>10492</v>
      </c>
      <c r="D4937" s="107" t="s">
        <v>9000</v>
      </c>
      <c r="E4937" s="107">
        <f t="shared" si="77"/>
        <v>30301593</v>
      </c>
      <c r="F4937" s="107" t="s">
        <v>11572</v>
      </c>
      <c r="G4937" s="107" t="s">
        <v>8465</v>
      </c>
      <c r="H4937" s="107" t="s">
        <v>3323</v>
      </c>
      <c r="I4937" s="107" t="s">
        <v>9001</v>
      </c>
    </row>
    <row r="4938" spans="1:9" x14ac:dyDescent="0.2">
      <c r="A4938" s="107" t="s">
        <v>10492</v>
      </c>
      <c r="D4938" s="107" t="s">
        <v>9002</v>
      </c>
      <c r="E4938" s="107">
        <f t="shared" si="77"/>
        <v>30301594</v>
      </c>
      <c r="F4938" s="107" t="s">
        <v>11572</v>
      </c>
      <c r="G4938" s="107" t="s">
        <v>8465</v>
      </c>
      <c r="H4938" s="107" t="s">
        <v>3323</v>
      </c>
      <c r="I4938" s="107" t="s">
        <v>6092</v>
      </c>
    </row>
    <row r="4939" spans="1:9" x14ac:dyDescent="0.2">
      <c r="A4939" s="107" t="s">
        <v>10492</v>
      </c>
      <c r="D4939" s="107" t="s">
        <v>6093</v>
      </c>
      <c r="E4939" s="107">
        <f t="shared" si="77"/>
        <v>30301595</v>
      </c>
      <c r="F4939" s="107" t="s">
        <v>11572</v>
      </c>
      <c r="G4939" s="107" t="s">
        <v>8465</v>
      </c>
      <c r="H4939" s="107" t="s">
        <v>3323</v>
      </c>
      <c r="I4939" s="107" t="s">
        <v>6094</v>
      </c>
    </row>
    <row r="4940" spans="1:9" x14ac:dyDescent="0.2">
      <c r="A4940" s="107" t="s">
        <v>10492</v>
      </c>
      <c r="D4940" s="107" t="s">
        <v>6095</v>
      </c>
      <c r="E4940" s="107">
        <f t="shared" si="77"/>
        <v>30301596</v>
      </c>
      <c r="F4940" s="107" t="s">
        <v>11572</v>
      </c>
      <c r="G4940" s="107" t="s">
        <v>8465</v>
      </c>
      <c r="H4940" s="107" t="s">
        <v>3323</v>
      </c>
      <c r="I4940" s="107" t="s">
        <v>6096</v>
      </c>
    </row>
    <row r="4941" spans="1:9" x14ac:dyDescent="0.2">
      <c r="A4941" s="107" t="s">
        <v>10492</v>
      </c>
      <c r="D4941" s="107" t="s">
        <v>6097</v>
      </c>
      <c r="E4941" s="107">
        <f t="shared" si="77"/>
        <v>30302301</v>
      </c>
      <c r="F4941" s="107" t="s">
        <v>11572</v>
      </c>
      <c r="G4941" s="107" t="s">
        <v>8465</v>
      </c>
      <c r="H4941" s="107" t="s">
        <v>6098</v>
      </c>
      <c r="I4941" s="107" t="s">
        <v>6099</v>
      </c>
    </row>
    <row r="4942" spans="1:9" x14ac:dyDescent="0.2">
      <c r="A4942" s="107" t="s">
        <v>10492</v>
      </c>
      <c r="D4942" s="107" t="s">
        <v>6100</v>
      </c>
      <c r="E4942" s="107">
        <f t="shared" si="77"/>
        <v>30302302</v>
      </c>
      <c r="F4942" s="107" t="s">
        <v>11572</v>
      </c>
      <c r="G4942" s="107" t="s">
        <v>8465</v>
      </c>
      <c r="H4942" s="107" t="s">
        <v>6098</v>
      </c>
      <c r="I4942" s="107" t="s">
        <v>6101</v>
      </c>
    </row>
    <row r="4943" spans="1:9" x14ac:dyDescent="0.2">
      <c r="A4943" s="107" t="s">
        <v>10492</v>
      </c>
      <c r="D4943" s="107" t="s">
        <v>6102</v>
      </c>
      <c r="E4943" s="107">
        <f t="shared" si="77"/>
        <v>30302303</v>
      </c>
      <c r="F4943" s="107" t="s">
        <v>11572</v>
      </c>
      <c r="G4943" s="107" t="s">
        <v>8465</v>
      </c>
      <c r="H4943" s="107" t="s">
        <v>6098</v>
      </c>
      <c r="I4943" s="107" t="s">
        <v>11638</v>
      </c>
    </row>
    <row r="4944" spans="1:9" x14ac:dyDescent="0.2">
      <c r="A4944" s="107" t="s">
        <v>10492</v>
      </c>
      <c r="D4944" s="107" t="s">
        <v>6103</v>
      </c>
      <c r="E4944" s="107">
        <f t="shared" si="77"/>
        <v>30302304</v>
      </c>
      <c r="F4944" s="107" t="s">
        <v>11572</v>
      </c>
      <c r="G4944" s="107" t="s">
        <v>8465</v>
      </c>
      <c r="H4944" s="107" t="s">
        <v>6098</v>
      </c>
      <c r="I4944" s="107" t="s">
        <v>14530</v>
      </c>
    </row>
    <row r="4945" spans="1:9" x14ac:dyDescent="0.2">
      <c r="A4945" s="107" t="s">
        <v>10492</v>
      </c>
      <c r="D4945" s="107" t="s">
        <v>6104</v>
      </c>
      <c r="E4945" s="107">
        <f t="shared" si="77"/>
        <v>30302305</v>
      </c>
      <c r="F4945" s="107" t="s">
        <v>11572</v>
      </c>
      <c r="G4945" s="107" t="s">
        <v>8465</v>
      </c>
      <c r="H4945" s="107" t="s">
        <v>6098</v>
      </c>
      <c r="I4945" s="107" t="s">
        <v>6105</v>
      </c>
    </row>
    <row r="4946" spans="1:9" x14ac:dyDescent="0.2">
      <c r="A4946" s="107" t="s">
        <v>10492</v>
      </c>
      <c r="D4946" s="107" t="s">
        <v>6106</v>
      </c>
      <c r="E4946" s="107">
        <f t="shared" si="77"/>
        <v>30302306</v>
      </c>
      <c r="F4946" s="107" t="s">
        <v>11572</v>
      </c>
      <c r="G4946" s="107" t="s">
        <v>8465</v>
      </c>
      <c r="H4946" s="107" t="s">
        <v>6098</v>
      </c>
      <c r="I4946" s="107" t="s">
        <v>6107</v>
      </c>
    </row>
    <row r="4947" spans="1:9" x14ac:dyDescent="0.2">
      <c r="A4947" s="107" t="s">
        <v>10492</v>
      </c>
      <c r="D4947" s="107" t="s">
        <v>6108</v>
      </c>
      <c r="E4947" s="107">
        <f t="shared" si="77"/>
        <v>30302307</v>
      </c>
      <c r="F4947" s="107" t="s">
        <v>11572</v>
      </c>
      <c r="G4947" s="107" t="s">
        <v>8465</v>
      </c>
      <c r="H4947" s="107" t="s">
        <v>6098</v>
      </c>
      <c r="I4947" s="107" t="s">
        <v>14838</v>
      </c>
    </row>
    <row r="4948" spans="1:9" x14ac:dyDescent="0.2">
      <c r="A4948" s="107" t="s">
        <v>10492</v>
      </c>
      <c r="D4948" s="107" t="s">
        <v>9003</v>
      </c>
      <c r="E4948" s="107">
        <f t="shared" si="77"/>
        <v>30302308</v>
      </c>
      <c r="F4948" s="107" t="s">
        <v>11572</v>
      </c>
      <c r="G4948" s="107" t="s">
        <v>8465</v>
      </c>
      <c r="H4948" s="107" t="s">
        <v>6098</v>
      </c>
      <c r="I4948" s="107" t="s">
        <v>9004</v>
      </c>
    </row>
    <row r="4949" spans="1:9" x14ac:dyDescent="0.2">
      <c r="A4949" s="107" t="s">
        <v>10492</v>
      </c>
      <c r="D4949" s="107" t="s">
        <v>9005</v>
      </c>
      <c r="E4949" s="107">
        <f t="shared" si="77"/>
        <v>30302309</v>
      </c>
      <c r="F4949" s="107" t="s">
        <v>11572</v>
      </c>
      <c r="G4949" s="107" t="s">
        <v>8465</v>
      </c>
      <c r="H4949" s="107" t="s">
        <v>6098</v>
      </c>
      <c r="I4949" s="107" t="s">
        <v>9006</v>
      </c>
    </row>
    <row r="4950" spans="1:9" x14ac:dyDescent="0.2">
      <c r="A4950" s="107" t="s">
        <v>10492</v>
      </c>
      <c r="D4950" s="107" t="s">
        <v>9007</v>
      </c>
      <c r="E4950" s="107">
        <f t="shared" si="77"/>
        <v>30302310</v>
      </c>
      <c r="F4950" s="107" t="s">
        <v>11572</v>
      </c>
      <c r="G4950" s="107" t="s">
        <v>8465</v>
      </c>
      <c r="H4950" s="107" t="s">
        <v>6098</v>
      </c>
      <c r="I4950" s="107" t="s">
        <v>9008</v>
      </c>
    </row>
    <row r="4951" spans="1:9" x14ac:dyDescent="0.2">
      <c r="A4951" s="107" t="s">
        <v>10492</v>
      </c>
      <c r="D4951" s="107" t="s">
        <v>9009</v>
      </c>
      <c r="E4951" s="107">
        <f t="shared" si="77"/>
        <v>30302311</v>
      </c>
      <c r="F4951" s="107" t="s">
        <v>11572</v>
      </c>
      <c r="G4951" s="107" t="s">
        <v>8465</v>
      </c>
      <c r="H4951" s="107" t="s">
        <v>6098</v>
      </c>
      <c r="I4951" s="107" t="s">
        <v>9010</v>
      </c>
    </row>
    <row r="4952" spans="1:9" x14ac:dyDescent="0.2">
      <c r="A4952" s="107" t="s">
        <v>10492</v>
      </c>
      <c r="D4952" s="107" t="s">
        <v>9011</v>
      </c>
      <c r="E4952" s="107">
        <f t="shared" si="77"/>
        <v>30302312</v>
      </c>
      <c r="F4952" s="107" t="s">
        <v>11572</v>
      </c>
      <c r="G4952" s="107" t="s">
        <v>8465</v>
      </c>
      <c r="H4952" s="107" t="s">
        <v>6098</v>
      </c>
      <c r="I4952" s="107" t="s">
        <v>9012</v>
      </c>
    </row>
    <row r="4953" spans="1:9" x14ac:dyDescent="0.2">
      <c r="A4953" s="107" t="s">
        <v>10492</v>
      </c>
      <c r="D4953" s="107" t="s">
        <v>9013</v>
      </c>
      <c r="E4953" s="107">
        <f t="shared" si="77"/>
        <v>30302313</v>
      </c>
      <c r="F4953" s="107" t="s">
        <v>11572</v>
      </c>
      <c r="G4953" s="107" t="s">
        <v>8465</v>
      </c>
      <c r="H4953" s="107" t="s">
        <v>6098</v>
      </c>
      <c r="I4953" s="107" t="s">
        <v>11924</v>
      </c>
    </row>
    <row r="4954" spans="1:9" x14ac:dyDescent="0.2">
      <c r="A4954" s="107" t="s">
        <v>10492</v>
      </c>
      <c r="D4954" s="107" t="s">
        <v>11925</v>
      </c>
      <c r="E4954" s="107">
        <f t="shared" si="77"/>
        <v>30302314</v>
      </c>
      <c r="F4954" s="107" t="s">
        <v>11572</v>
      </c>
      <c r="G4954" s="107" t="s">
        <v>8465</v>
      </c>
      <c r="H4954" s="107" t="s">
        <v>6098</v>
      </c>
      <c r="I4954" s="107" t="s">
        <v>11926</v>
      </c>
    </row>
    <row r="4955" spans="1:9" x14ac:dyDescent="0.2">
      <c r="A4955" s="107" t="s">
        <v>10492</v>
      </c>
      <c r="D4955" s="107" t="s">
        <v>11927</v>
      </c>
      <c r="E4955" s="107">
        <f t="shared" si="77"/>
        <v>30302315</v>
      </c>
      <c r="F4955" s="107" t="s">
        <v>11572</v>
      </c>
      <c r="G4955" s="107" t="s">
        <v>8465</v>
      </c>
      <c r="H4955" s="107" t="s">
        <v>6098</v>
      </c>
      <c r="I4955" s="107" t="s">
        <v>13830</v>
      </c>
    </row>
    <row r="4956" spans="1:9" x14ac:dyDescent="0.2">
      <c r="A4956" s="107" t="s">
        <v>10492</v>
      </c>
      <c r="D4956" s="107" t="s">
        <v>11928</v>
      </c>
      <c r="E4956" s="107">
        <f t="shared" si="77"/>
        <v>30302316</v>
      </c>
      <c r="F4956" s="107" t="s">
        <v>11572</v>
      </c>
      <c r="G4956" s="107" t="s">
        <v>8465</v>
      </c>
      <c r="H4956" s="107" t="s">
        <v>6098</v>
      </c>
      <c r="I4956" s="107" t="s">
        <v>11929</v>
      </c>
    </row>
    <row r="4957" spans="1:9" x14ac:dyDescent="0.2">
      <c r="A4957" s="107" t="s">
        <v>10492</v>
      </c>
      <c r="D4957" s="107" t="s">
        <v>11930</v>
      </c>
      <c r="E4957" s="107">
        <f t="shared" si="77"/>
        <v>30302317</v>
      </c>
      <c r="F4957" s="107" t="s">
        <v>11572</v>
      </c>
      <c r="G4957" s="107" t="s">
        <v>8465</v>
      </c>
      <c r="H4957" s="107" t="s">
        <v>6098</v>
      </c>
      <c r="I4957" s="107" t="s">
        <v>11931</v>
      </c>
    </row>
    <row r="4958" spans="1:9" x14ac:dyDescent="0.2">
      <c r="A4958" s="107" t="s">
        <v>10492</v>
      </c>
      <c r="D4958" s="107" t="s">
        <v>11932</v>
      </c>
      <c r="E4958" s="107">
        <f t="shared" si="77"/>
        <v>30302318</v>
      </c>
      <c r="F4958" s="107" t="s">
        <v>11572</v>
      </c>
      <c r="G4958" s="107" t="s">
        <v>8465</v>
      </c>
      <c r="H4958" s="107" t="s">
        <v>6098</v>
      </c>
      <c r="I4958" s="107" t="s">
        <v>11933</v>
      </c>
    </row>
    <row r="4959" spans="1:9" x14ac:dyDescent="0.2">
      <c r="A4959" s="107" t="s">
        <v>10492</v>
      </c>
      <c r="D4959" s="107" t="s">
        <v>11934</v>
      </c>
      <c r="E4959" s="107">
        <f t="shared" si="77"/>
        <v>30302319</v>
      </c>
      <c r="F4959" s="107" t="s">
        <v>11572</v>
      </c>
      <c r="G4959" s="107" t="s">
        <v>8465</v>
      </c>
      <c r="H4959" s="107" t="s">
        <v>6098</v>
      </c>
      <c r="I4959" s="107" t="s">
        <v>11935</v>
      </c>
    </row>
    <row r="4960" spans="1:9" x14ac:dyDescent="0.2">
      <c r="A4960" s="107" t="s">
        <v>10492</v>
      </c>
      <c r="D4960" s="107" t="s">
        <v>11936</v>
      </c>
      <c r="E4960" s="107">
        <f t="shared" si="77"/>
        <v>30302320</v>
      </c>
      <c r="F4960" s="107" t="s">
        <v>11572</v>
      </c>
      <c r="G4960" s="107" t="s">
        <v>8465</v>
      </c>
      <c r="H4960" s="107" t="s">
        <v>6098</v>
      </c>
      <c r="I4960" s="107" t="s">
        <v>11937</v>
      </c>
    </row>
    <row r="4961" spans="1:9" x14ac:dyDescent="0.2">
      <c r="A4961" s="107" t="s">
        <v>10492</v>
      </c>
      <c r="D4961" s="107" t="s">
        <v>11938</v>
      </c>
      <c r="E4961" s="107">
        <f t="shared" si="77"/>
        <v>30302321</v>
      </c>
      <c r="F4961" s="107" t="s">
        <v>11572</v>
      </c>
      <c r="G4961" s="107" t="s">
        <v>8465</v>
      </c>
      <c r="H4961" s="107" t="s">
        <v>6098</v>
      </c>
      <c r="I4961" s="107" t="s">
        <v>11939</v>
      </c>
    </row>
    <row r="4962" spans="1:9" x14ac:dyDescent="0.2">
      <c r="A4962" s="107" t="s">
        <v>10492</v>
      </c>
      <c r="D4962" s="107" t="s">
        <v>11940</v>
      </c>
      <c r="E4962" s="107">
        <f t="shared" si="77"/>
        <v>30302322</v>
      </c>
      <c r="F4962" s="107" t="s">
        <v>11572</v>
      </c>
      <c r="G4962" s="107" t="s">
        <v>8465</v>
      </c>
      <c r="H4962" s="107" t="s">
        <v>6098</v>
      </c>
      <c r="I4962" s="107" t="s">
        <v>11941</v>
      </c>
    </row>
    <row r="4963" spans="1:9" x14ac:dyDescent="0.2">
      <c r="A4963" s="107" t="s">
        <v>10492</v>
      </c>
      <c r="D4963" s="107" t="s">
        <v>11942</v>
      </c>
      <c r="E4963" s="107">
        <f t="shared" si="77"/>
        <v>30302325</v>
      </c>
      <c r="F4963" s="107" t="s">
        <v>11572</v>
      </c>
      <c r="G4963" s="107" t="s">
        <v>8465</v>
      </c>
      <c r="H4963" s="107" t="s">
        <v>6098</v>
      </c>
      <c r="I4963" s="107" t="s">
        <v>11943</v>
      </c>
    </row>
    <row r="4964" spans="1:9" x14ac:dyDescent="0.2">
      <c r="A4964" s="107" t="s">
        <v>10492</v>
      </c>
      <c r="D4964" s="107" t="s">
        <v>11944</v>
      </c>
      <c r="E4964" s="107">
        <f t="shared" si="77"/>
        <v>30302327</v>
      </c>
      <c r="F4964" s="107" t="s">
        <v>11572</v>
      </c>
      <c r="G4964" s="107" t="s">
        <v>8465</v>
      </c>
      <c r="H4964" s="107" t="s">
        <v>6098</v>
      </c>
      <c r="I4964" s="107" t="s">
        <v>11945</v>
      </c>
    </row>
    <row r="4965" spans="1:9" x14ac:dyDescent="0.2">
      <c r="A4965" s="107" t="s">
        <v>10492</v>
      </c>
      <c r="D4965" s="107" t="s">
        <v>11946</v>
      </c>
      <c r="E4965" s="107">
        <f t="shared" si="77"/>
        <v>30302328</v>
      </c>
      <c r="F4965" s="107" t="s">
        <v>11572</v>
      </c>
      <c r="G4965" s="107" t="s">
        <v>8465</v>
      </c>
      <c r="H4965" s="107" t="s">
        <v>6098</v>
      </c>
      <c r="I4965" s="107" t="s">
        <v>11947</v>
      </c>
    </row>
    <row r="4966" spans="1:9" x14ac:dyDescent="0.2">
      <c r="A4966" s="107" t="s">
        <v>10492</v>
      </c>
      <c r="D4966" s="107" t="s">
        <v>11948</v>
      </c>
      <c r="E4966" s="107">
        <f t="shared" si="77"/>
        <v>30302330</v>
      </c>
      <c r="F4966" s="107" t="s">
        <v>11572</v>
      </c>
      <c r="G4966" s="107" t="s">
        <v>8465</v>
      </c>
      <c r="H4966" s="107" t="s">
        <v>6098</v>
      </c>
      <c r="I4966" s="107" t="s">
        <v>11949</v>
      </c>
    </row>
    <row r="4967" spans="1:9" x14ac:dyDescent="0.2">
      <c r="A4967" s="107" t="s">
        <v>10492</v>
      </c>
      <c r="D4967" s="107" t="s">
        <v>11950</v>
      </c>
      <c r="E4967" s="107">
        <f t="shared" si="77"/>
        <v>30302331</v>
      </c>
      <c r="F4967" s="107" t="s">
        <v>11572</v>
      </c>
      <c r="G4967" s="107" t="s">
        <v>8465</v>
      </c>
      <c r="H4967" s="107" t="s">
        <v>6098</v>
      </c>
      <c r="I4967" s="107" t="s">
        <v>11951</v>
      </c>
    </row>
    <row r="4968" spans="1:9" x14ac:dyDescent="0.2">
      <c r="A4968" s="107" t="s">
        <v>10492</v>
      </c>
      <c r="D4968" s="107" t="s">
        <v>11952</v>
      </c>
      <c r="E4968" s="107">
        <f t="shared" si="77"/>
        <v>30302334</v>
      </c>
      <c r="F4968" s="107" t="s">
        <v>11572</v>
      </c>
      <c r="G4968" s="107" t="s">
        <v>8465</v>
      </c>
      <c r="H4968" s="107" t="s">
        <v>6098</v>
      </c>
      <c r="I4968" s="107" t="s">
        <v>11953</v>
      </c>
    </row>
    <row r="4969" spans="1:9" x14ac:dyDescent="0.2">
      <c r="A4969" s="107" t="s">
        <v>10492</v>
      </c>
      <c r="D4969" s="107" t="s">
        <v>11954</v>
      </c>
      <c r="E4969" s="107">
        <f t="shared" si="77"/>
        <v>30302336</v>
      </c>
      <c r="F4969" s="107" t="s">
        <v>11572</v>
      </c>
      <c r="G4969" s="107" t="s">
        <v>8465</v>
      </c>
      <c r="H4969" s="107" t="s">
        <v>6098</v>
      </c>
      <c r="I4969" s="107" t="s">
        <v>11955</v>
      </c>
    </row>
    <row r="4970" spans="1:9" x14ac:dyDescent="0.2">
      <c r="A4970" s="107" t="s">
        <v>10492</v>
      </c>
      <c r="D4970" s="107" t="s">
        <v>11956</v>
      </c>
      <c r="E4970" s="107">
        <f t="shared" si="77"/>
        <v>30302338</v>
      </c>
      <c r="F4970" s="107" t="s">
        <v>11572</v>
      </c>
      <c r="G4970" s="107" t="s">
        <v>8465</v>
      </c>
      <c r="H4970" s="107" t="s">
        <v>6098</v>
      </c>
      <c r="I4970" s="107" t="s">
        <v>11957</v>
      </c>
    </row>
    <row r="4971" spans="1:9" x14ac:dyDescent="0.2">
      <c r="A4971" s="107" t="s">
        <v>10492</v>
      </c>
      <c r="D4971" s="107" t="s">
        <v>11958</v>
      </c>
      <c r="E4971" s="107">
        <f t="shared" si="77"/>
        <v>30302340</v>
      </c>
      <c r="F4971" s="107" t="s">
        <v>11572</v>
      </c>
      <c r="G4971" s="107" t="s">
        <v>8465</v>
      </c>
      <c r="H4971" s="107" t="s">
        <v>6098</v>
      </c>
      <c r="I4971" s="107" t="s">
        <v>11959</v>
      </c>
    </row>
    <row r="4972" spans="1:9" x14ac:dyDescent="0.2">
      <c r="A4972" s="107" t="s">
        <v>10492</v>
      </c>
      <c r="D4972" s="107" t="s">
        <v>11960</v>
      </c>
      <c r="E4972" s="107">
        <f t="shared" si="77"/>
        <v>30302341</v>
      </c>
      <c r="F4972" s="107" t="s">
        <v>11572</v>
      </c>
      <c r="G4972" s="107" t="s">
        <v>8465</v>
      </c>
      <c r="H4972" s="107" t="s">
        <v>6098</v>
      </c>
      <c r="I4972" s="107" t="s">
        <v>11961</v>
      </c>
    </row>
    <row r="4973" spans="1:9" x14ac:dyDescent="0.2">
      <c r="A4973" s="107" t="s">
        <v>10492</v>
      </c>
      <c r="D4973" s="107" t="s">
        <v>11962</v>
      </c>
      <c r="E4973" s="107">
        <f t="shared" si="77"/>
        <v>30302344</v>
      </c>
      <c r="F4973" s="107" t="s">
        <v>11572</v>
      </c>
      <c r="G4973" s="107" t="s">
        <v>8465</v>
      </c>
      <c r="H4973" s="107" t="s">
        <v>6098</v>
      </c>
      <c r="I4973" s="107" t="s">
        <v>11963</v>
      </c>
    </row>
    <row r="4974" spans="1:9" x14ac:dyDescent="0.2">
      <c r="A4974" s="107" t="s">
        <v>10492</v>
      </c>
      <c r="D4974" s="107" t="s">
        <v>11964</v>
      </c>
      <c r="E4974" s="107">
        <f t="shared" si="77"/>
        <v>30302345</v>
      </c>
      <c r="F4974" s="107" t="s">
        <v>11572</v>
      </c>
      <c r="G4974" s="107" t="s">
        <v>8465</v>
      </c>
      <c r="H4974" s="107" t="s">
        <v>6098</v>
      </c>
      <c r="I4974" s="107" t="s">
        <v>11965</v>
      </c>
    </row>
    <row r="4975" spans="1:9" x14ac:dyDescent="0.2">
      <c r="A4975" s="107" t="s">
        <v>10492</v>
      </c>
      <c r="D4975" s="107" t="s">
        <v>11966</v>
      </c>
      <c r="E4975" s="107">
        <f t="shared" si="77"/>
        <v>30302347</v>
      </c>
      <c r="F4975" s="107" t="s">
        <v>11572</v>
      </c>
      <c r="G4975" s="107" t="s">
        <v>8465</v>
      </c>
      <c r="H4975" s="107" t="s">
        <v>6098</v>
      </c>
      <c r="I4975" s="107" t="s">
        <v>11967</v>
      </c>
    </row>
    <row r="4976" spans="1:9" x14ac:dyDescent="0.2">
      <c r="A4976" s="107" t="s">
        <v>10492</v>
      </c>
      <c r="D4976" s="107" t="s">
        <v>11968</v>
      </c>
      <c r="E4976" s="107">
        <f t="shared" si="77"/>
        <v>30302348</v>
      </c>
      <c r="F4976" s="107" t="s">
        <v>11572</v>
      </c>
      <c r="G4976" s="107" t="s">
        <v>8465</v>
      </c>
      <c r="H4976" s="107" t="s">
        <v>6098</v>
      </c>
      <c r="I4976" s="107" t="s">
        <v>11969</v>
      </c>
    </row>
    <row r="4977" spans="1:9" x14ac:dyDescent="0.2">
      <c r="A4977" s="107" t="s">
        <v>10492</v>
      </c>
      <c r="D4977" s="107" t="s">
        <v>11970</v>
      </c>
      <c r="E4977" s="107">
        <f t="shared" si="77"/>
        <v>30302349</v>
      </c>
      <c r="F4977" s="107" t="s">
        <v>11572</v>
      </c>
      <c r="G4977" s="107" t="s">
        <v>8465</v>
      </c>
      <c r="H4977" s="107" t="s">
        <v>6098</v>
      </c>
      <c r="I4977" s="107" t="s">
        <v>11971</v>
      </c>
    </row>
    <row r="4978" spans="1:9" x14ac:dyDescent="0.2">
      <c r="A4978" s="107" t="s">
        <v>10492</v>
      </c>
      <c r="D4978" s="107" t="s">
        <v>11972</v>
      </c>
      <c r="E4978" s="107">
        <f t="shared" si="77"/>
        <v>30302350</v>
      </c>
      <c r="F4978" s="107" t="s">
        <v>11572</v>
      </c>
      <c r="G4978" s="107" t="s">
        <v>8465</v>
      </c>
      <c r="H4978" s="107" t="s">
        <v>6098</v>
      </c>
      <c r="I4978" s="107" t="s">
        <v>11973</v>
      </c>
    </row>
    <row r="4979" spans="1:9" x14ac:dyDescent="0.2">
      <c r="A4979" s="107" t="s">
        <v>10492</v>
      </c>
      <c r="D4979" s="107" t="s">
        <v>11974</v>
      </c>
      <c r="E4979" s="107">
        <f t="shared" si="77"/>
        <v>30302351</v>
      </c>
      <c r="F4979" s="107" t="s">
        <v>11572</v>
      </c>
      <c r="G4979" s="107" t="s">
        <v>8465</v>
      </c>
      <c r="H4979" s="107" t="s">
        <v>6098</v>
      </c>
      <c r="I4979" s="107" t="s">
        <v>11975</v>
      </c>
    </row>
    <row r="4980" spans="1:9" x14ac:dyDescent="0.2">
      <c r="A4980" s="107" t="s">
        <v>10492</v>
      </c>
      <c r="D4980" s="107" t="s">
        <v>11976</v>
      </c>
      <c r="E4980" s="107">
        <f t="shared" si="77"/>
        <v>30302352</v>
      </c>
      <c r="F4980" s="107" t="s">
        <v>11572</v>
      </c>
      <c r="G4980" s="107" t="s">
        <v>8465</v>
      </c>
      <c r="H4980" s="107" t="s">
        <v>6098</v>
      </c>
      <c r="I4980" s="107" t="s">
        <v>11977</v>
      </c>
    </row>
    <row r="4981" spans="1:9" x14ac:dyDescent="0.2">
      <c r="A4981" s="107" t="s">
        <v>10492</v>
      </c>
      <c r="D4981" s="107" t="s">
        <v>11978</v>
      </c>
      <c r="E4981" s="107">
        <f t="shared" si="77"/>
        <v>30302353</v>
      </c>
      <c r="F4981" s="107" t="s">
        <v>11572</v>
      </c>
      <c r="G4981" s="107" t="s">
        <v>8465</v>
      </c>
      <c r="H4981" s="107" t="s">
        <v>6098</v>
      </c>
      <c r="I4981" s="107" t="s">
        <v>11979</v>
      </c>
    </row>
    <row r="4982" spans="1:9" x14ac:dyDescent="0.2">
      <c r="A4982" s="107" t="s">
        <v>10492</v>
      </c>
      <c r="D4982" s="107" t="s">
        <v>11980</v>
      </c>
      <c r="E4982" s="107">
        <f t="shared" si="77"/>
        <v>30302354</v>
      </c>
      <c r="F4982" s="107" t="s">
        <v>11572</v>
      </c>
      <c r="G4982" s="107" t="s">
        <v>8465</v>
      </c>
      <c r="H4982" s="107" t="s">
        <v>6098</v>
      </c>
      <c r="I4982" s="107" t="s">
        <v>11981</v>
      </c>
    </row>
    <row r="4983" spans="1:9" x14ac:dyDescent="0.2">
      <c r="A4983" s="107" t="s">
        <v>10492</v>
      </c>
      <c r="D4983" s="107" t="s">
        <v>11982</v>
      </c>
      <c r="E4983" s="107">
        <f t="shared" si="77"/>
        <v>30302355</v>
      </c>
      <c r="F4983" s="107" t="s">
        <v>11572</v>
      </c>
      <c r="G4983" s="107" t="s">
        <v>8465</v>
      </c>
      <c r="H4983" s="107" t="s">
        <v>6098</v>
      </c>
      <c r="I4983" s="107" t="s">
        <v>11983</v>
      </c>
    </row>
    <row r="4984" spans="1:9" x14ac:dyDescent="0.2">
      <c r="A4984" s="107" t="s">
        <v>10492</v>
      </c>
      <c r="D4984" s="107" t="s">
        <v>11984</v>
      </c>
      <c r="E4984" s="107">
        <f t="shared" si="77"/>
        <v>30302356</v>
      </c>
      <c r="F4984" s="107" t="s">
        <v>11572</v>
      </c>
      <c r="G4984" s="107" t="s">
        <v>8465</v>
      </c>
      <c r="H4984" s="107" t="s">
        <v>6098</v>
      </c>
      <c r="I4984" s="107" t="s">
        <v>11985</v>
      </c>
    </row>
    <row r="4985" spans="1:9" x14ac:dyDescent="0.2">
      <c r="A4985" s="107" t="s">
        <v>10492</v>
      </c>
      <c r="D4985" s="107" t="s">
        <v>11986</v>
      </c>
      <c r="E4985" s="107">
        <f t="shared" si="77"/>
        <v>30302357</v>
      </c>
      <c r="F4985" s="107" t="s">
        <v>11572</v>
      </c>
      <c r="G4985" s="107" t="s">
        <v>8465</v>
      </c>
      <c r="H4985" s="107" t="s">
        <v>6098</v>
      </c>
      <c r="I4985" s="107" t="s">
        <v>11987</v>
      </c>
    </row>
    <row r="4986" spans="1:9" x14ac:dyDescent="0.2">
      <c r="A4986" s="107" t="s">
        <v>10492</v>
      </c>
      <c r="D4986" s="107" t="s">
        <v>11988</v>
      </c>
      <c r="E4986" s="107">
        <f t="shared" si="77"/>
        <v>30302358</v>
      </c>
      <c r="F4986" s="107" t="s">
        <v>11572</v>
      </c>
      <c r="G4986" s="107" t="s">
        <v>8465</v>
      </c>
      <c r="H4986" s="107" t="s">
        <v>6098</v>
      </c>
      <c r="I4986" s="107" t="s">
        <v>11989</v>
      </c>
    </row>
    <row r="4987" spans="1:9" x14ac:dyDescent="0.2">
      <c r="A4987" s="107" t="s">
        <v>10492</v>
      </c>
      <c r="D4987" s="107" t="s">
        <v>11990</v>
      </c>
      <c r="E4987" s="107">
        <f t="shared" si="77"/>
        <v>30302359</v>
      </c>
      <c r="F4987" s="107" t="s">
        <v>11572</v>
      </c>
      <c r="G4987" s="107" t="s">
        <v>8465</v>
      </c>
      <c r="H4987" s="107" t="s">
        <v>6098</v>
      </c>
      <c r="I4987" s="107" t="s">
        <v>11991</v>
      </c>
    </row>
    <row r="4988" spans="1:9" x14ac:dyDescent="0.2">
      <c r="A4988" s="107" t="s">
        <v>10492</v>
      </c>
      <c r="D4988" s="107" t="s">
        <v>11992</v>
      </c>
      <c r="E4988" s="107">
        <f t="shared" si="77"/>
        <v>30302360</v>
      </c>
      <c r="F4988" s="107" t="s">
        <v>11572</v>
      </c>
      <c r="G4988" s="107" t="s">
        <v>8465</v>
      </c>
      <c r="H4988" s="107" t="s">
        <v>6098</v>
      </c>
      <c r="I4988" s="107" t="s">
        <v>11993</v>
      </c>
    </row>
    <row r="4989" spans="1:9" x14ac:dyDescent="0.2">
      <c r="A4989" s="107" t="s">
        <v>10492</v>
      </c>
      <c r="D4989" s="107" t="s">
        <v>11994</v>
      </c>
      <c r="E4989" s="107">
        <f t="shared" si="77"/>
        <v>30302361</v>
      </c>
      <c r="F4989" s="107" t="s">
        <v>11572</v>
      </c>
      <c r="G4989" s="107" t="s">
        <v>8465</v>
      </c>
      <c r="H4989" s="107" t="s">
        <v>6098</v>
      </c>
      <c r="I4989" s="107" t="s">
        <v>11995</v>
      </c>
    </row>
    <row r="4990" spans="1:9" x14ac:dyDescent="0.2">
      <c r="A4990" s="107" t="s">
        <v>10492</v>
      </c>
      <c r="D4990" s="107" t="s">
        <v>11996</v>
      </c>
      <c r="E4990" s="107">
        <f t="shared" si="77"/>
        <v>30302362</v>
      </c>
      <c r="F4990" s="107" t="s">
        <v>11572</v>
      </c>
      <c r="G4990" s="107" t="s">
        <v>8465</v>
      </c>
      <c r="H4990" s="107" t="s">
        <v>6098</v>
      </c>
      <c r="I4990" s="107" t="s">
        <v>11997</v>
      </c>
    </row>
    <row r="4991" spans="1:9" x14ac:dyDescent="0.2">
      <c r="A4991" s="107" t="s">
        <v>10492</v>
      </c>
      <c r="D4991" s="107" t="s">
        <v>11998</v>
      </c>
      <c r="E4991" s="107">
        <f t="shared" si="77"/>
        <v>30302369</v>
      </c>
      <c r="F4991" s="107" t="s">
        <v>11572</v>
      </c>
      <c r="G4991" s="107" t="s">
        <v>8465</v>
      </c>
      <c r="H4991" s="107" t="s">
        <v>6098</v>
      </c>
      <c r="I4991" s="107" t="s">
        <v>11999</v>
      </c>
    </row>
    <row r="4992" spans="1:9" x14ac:dyDescent="0.2">
      <c r="A4992" s="107" t="s">
        <v>10492</v>
      </c>
      <c r="D4992" s="107" t="s">
        <v>12000</v>
      </c>
      <c r="E4992" s="107">
        <f t="shared" si="77"/>
        <v>30302370</v>
      </c>
      <c r="F4992" s="107" t="s">
        <v>11572</v>
      </c>
      <c r="G4992" s="107" t="s">
        <v>8465</v>
      </c>
      <c r="H4992" s="107" t="s">
        <v>6098</v>
      </c>
      <c r="I4992" s="107" t="s">
        <v>12001</v>
      </c>
    </row>
    <row r="4993" spans="1:9" x14ac:dyDescent="0.2">
      <c r="A4993" s="107" t="s">
        <v>10492</v>
      </c>
      <c r="D4993" s="107" t="s">
        <v>12002</v>
      </c>
      <c r="E4993" s="107">
        <f t="shared" si="77"/>
        <v>30302371</v>
      </c>
      <c r="F4993" s="107" t="s">
        <v>11572</v>
      </c>
      <c r="G4993" s="107" t="s">
        <v>8465</v>
      </c>
      <c r="H4993" s="107" t="s">
        <v>6098</v>
      </c>
      <c r="I4993" s="107" t="s">
        <v>12003</v>
      </c>
    </row>
    <row r="4994" spans="1:9" x14ac:dyDescent="0.2">
      <c r="A4994" s="107" t="s">
        <v>10492</v>
      </c>
      <c r="D4994" s="107" t="s">
        <v>12004</v>
      </c>
      <c r="E4994" s="107">
        <f t="shared" ref="E4994:E5057" si="78">VALUE(D4994)</f>
        <v>30302372</v>
      </c>
      <c r="F4994" s="107" t="s">
        <v>11572</v>
      </c>
      <c r="G4994" s="107" t="s">
        <v>8465</v>
      </c>
      <c r="H4994" s="107" t="s">
        <v>6098</v>
      </c>
      <c r="I4994" s="107" t="s">
        <v>12005</v>
      </c>
    </row>
    <row r="4995" spans="1:9" x14ac:dyDescent="0.2">
      <c r="A4995" s="107" t="s">
        <v>10492</v>
      </c>
      <c r="D4995" s="107" t="s">
        <v>12006</v>
      </c>
      <c r="E4995" s="107">
        <f t="shared" si="78"/>
        <v>30302373</v>
      </c>
      <c r="F4995" s="107" t="s">
        <v>11572</v>
      </c>
      <c r="G4995" s="107" t="s">
        <v>8465</v>
      </c>
      <c r="H4995" s="107" t="s">
        <v>6098</v>
      </c>
      <c r="I4995" s="107" t="s">
        <v>12007</v>
      </c>
    </row>
    <row r="4996" spans="1:9" x14ac:dyDescent="0.2">
      <c r="A4996" s="107" t="s">
        <v>10492</v>
      </c>
      <c r="D4996" s="107" t="s">
        <v>12008</v>
      </c>
      <c r="E4996" s="107">
        <f t="shared" si="78"/>
        <v>30302374</v>
      </c>
      <c r="F4996" s="107" t="s">
        <v>11572</v>
      </c>
      <c r="G4996" s="107" t="s">
        <v>8465</v>
      </c>
      <c r="H4996" s="107" t="s">
        <v>6098</v>
      </c>
      <c r="I4996" s="107" t="s">
        <v>9093</v>
      </c>
    </row>
    <row r="4997" spans="1:9" x14ac:dyDescent="0.2">
      <c r="A4997" s="107" t="s">
        <v>10492</v>
      </c>
      <c r="D4997" s="107" t="s">
        <v>9094</v>
      </c>
      <c r="E4997" s="107">
        <f t="shared" si="78"/>
        <v>30302379</v>
      </c>
      <c r="F4997" s="107" t="s">
        <v>11572</v>
      </c>
      <c r="G4997" s="107" t="s">
        <v>8465</v>
      </c>
      <c r="H4997" s="107" t="s">
        <v>6098</v>
      </c>
      <c r="I4997" s="107" t="s">
        <v>9095</v>
      </c>
    </row>
    <row r="4998" spans="1:9" x14ac:dyDescent="0.2">
      <c r="A4998" s="107" t="s">
        <v>10492</v>
      </c>
      <c r="D4998" s="107" t="s">
        <v>9096</v>
      </c>
      <c r="E4998" s="107">
        <f t="shared" si="78"/>
        <v>30302380</v>
      </c>
      <c r="F4998" s="107" t="s">
        <v>11572</v>
      </c>
      <c r="G4998" s="107" t="s">
        <v>8465</v>
      </c>
      <c r="H4998" s="107" t="s">
        <v>6098</v>
      </c>
      <c r="I4998" s="107" t="s">
        <v>9097</v>
      </c>
    </row>
    <row r="4999" spans="1:9" x14ac:dyDescent="0.2">
      <c r="A4999" s="107" t="s">
        <v>10492</v>
      </c>
      <c r="D4999" s="107" t="s">
        <v>9098</v>
      </c>
      <c r="E4999" s="107">
        <f t="shared" si="78"/>
        <v>30302381</v>
      </c>
      <c r="F4999" s="107" t="s">
        <v>11572</v>
      </c>
      <c r="G4999" s="107" t="s">
        <v>8465</v>
      </c>
      <c r="H4999" s="107" t="s">
        <v>6098</v>
      </c>
      <c r="I4999" s="107" t="s">
        <v>9099</v>
      </c>
    </row>
    <row r="5000" spans="1:9" x14ac:dyDescent="0.2">
      <c r="A5000" s="107" t="s">
        <v>10492</v>
      </c>
      <c r="D5000" s="107" t="s">
        <v>9100</v>
      </c>
      <c r="E5000" s="107">
        <f t="shared" si="78"/>
        <v>30302382</v>
      </c>
      <c r="F5000" s="107" t="s">
        <v>11572</v>
      </c>
      <c r="G5000" s="107" t="s">
        <v>8465</v>
      </c>
      <c r="H5000" s="107" t="s">
        <v>6098</v>
      </c>
      <c r="I5000" s="107" t="s">
        <v>9101</v>
      </c>
    </row>
    <row r="5001" spans="1:9" x14ac:dyDescent="0.2">
      <c r="A5001" s="107" t="s">
        <v>10492</v>
      </c>
      <c r="D5001" s="107" t="s">
        <v>9102</v>
      </c>
      <c r="E5001" s="107">
        <f t="shared" si="78"/>
        <v>30302383</v>
      </c>
      <c r="F5001" s="107" t="s">
        <v>11572</v>
      </c>
      <c r="G5001" s="107" t="s">
        <v>8465</v>
      </c>
      <c r="H5001" s="107" t="s">
        <v>6098</v>
      </c>
      <c r="I5001" s="107" t="s">
        <v>9103</v>
      </c>
    </row>
    <row r="5002" spans="1:9" x14ac:dyDescent="0.2">
      <c r="A5002" s="107" t="s">
        <v>10492</v>
      </c>
      <c r="D5002" s="107" t="s">
        <v>9104</v>
      </c>
      <c r="E5002" s="107">
        <f t="shared" si="78"/>
        <v>30302384</v>
      </c>
      <c r="F5002" s="107" t="s">
        <v>11572</v>
      </c>
      <c r="G5002" s="107" t="s">
        <v>8465</v>
      </c>
      <c r="H5002" s="107" t="s">
        <v>6098</v>
      </c>
      <c r="I5002" s="107" t="s">
        <v>9105</v>
      </c>
    </row>
    <row r="5003" spans="1:9" x14ac:dyDescent="0.2">
      <c r="A5003" s="107" t="s">
        <v>10492</v>
      </c>
      <c r="D5003" s="107" t="s">
        <v>9106</v>
      </c>
      <c r="E5003" s="107">
        <f t="shared" si="78"/>
        <v>30302385</v>
      </c>
      <c r="F5003" s="107" t="s">
        <v>11572</v>
      </c>
      <c r="G5003" s="107" t="s">
        <v>8465</v>
      </c>
      <c r="H5003" s="107" t="s">
        <v>6098</v>
      </c>
      <c r="I5003" s="107" t="s">
        <v>9107</v>
      </c>
    </row>
    <row r="5004" spans="1:9" x14ac:dyDescent="0.2">
      <c r="A5004" s="107" t="s">
        <v>10492</v>
      </c>
      <c r="D5004" s="107" t="s">
        <v>9108</v>
      </c>
      <c r="E5004" s="107">
        <f t="shared" si="78"/>
        <v>30302386</v>
      </c>
      <c r="F5004" s="107" t="s">
        <v>11572</v>
      </c>
      <c r="G5004" s="107" t="s">
        <v>8465</v>
      </c>
      <c r="H5004" s="107" t="s">
        <v>6098</v>
      </c>
      <c r="I5004" s="107" t="s">
        <v>9109</v>
      </c>
    </row>
    <row r="5005" spans="1:9" x14ac:dyDescent="0.2">
      <c r="A5005" s="107" t="s">
        <v>10492</v>
      </c>
      <c r="D5005" s="107" t="s">
        <v>9110</v>
      </c>
      <c r="E5005" s="107">
        <f t="shared" si="78"/>
        <v>30302387</v>
      </c>
      <c r="F5005" s="107" t="s">
        <v>11572</v>
      </c>
      <c r="G5005" s="107" t="s">
        <v>8465</v>
      </c>
      <c r="H5005" s="107" t="s">
        <v>6098</v>
      </c>
      <c r="I5005" s="107" t="s">
        <v>9111</v>
      </c>
    </row>
    <row r="5006" spans="1:9" x14ac:dyDescent="0.2">
      <c r="A5006" s="107" t="s">
        <v>10492</v>
      </c>
      <c r="D5006" s="107" t="s">
        <v>9112</v>
      </c>
      <c r="E5006" s="107">
        <f t="shared" si="78"/>
        <v>30302388</v>
      </c>
      <c r="F5006" s="107" t="s">
        <v>11572</v>
      </c>
      <c r="G5006" s="107" t="s">
        <v>8465</v>
      </c>
      <c r="H5006" s="107" t="s">
        <v>6098</v>
      </c>
      <c r="I5006" s="107" t="s">
        <v>9113</v>
      </c>
    </row>
    <row r="5007" spans="1:9" x14ac:dyDescent="0.2">
      <c r="A5007" s="107" t="s">
        <v>10492</v>
      </c>
      <c r="D5007" s="107" t="s">
        <v>9114</v>
      </c>
      <c r="E5007" s="107">
        <f t="shared" si="78"/>
        <v>30302393</v>
      </c>
      <c r="F5007" s="107" t="s">
        <v>11572</v>
      </c>
      <c r="G5007" s="107" t="s">
        <v>8465</v>
      </c>
      <c r="H5007" s="107" t="s">
        <v>6098</v>
      </c>
      <c r="I5007" s="107" t="s">
        <v>9115</v>
      </c>
    </row>
    <row r="5008" spans="1:9" x14ac:dyDescent="0.2">
      <c r="A5008" s="107" t="s">
        <v>10492</v>
      </c>
      <c r="D5008" s="107" t="s">
        <v>9116</v>
      </c>
      <c r="E5008" s="107">
        <f t="shared" si="78"/>
        <v>30302395</v>
      </c>
      <c r="F5008" s="107" t="s">
        <v>11572</v>
      </c>
      <c r="G5008" s="107" t="s">
        <v>8465</v>
      </c>
      <c r="H5008" s="107" t="s">
        <v>6098</v>
      </c>
      <c r="I5008" s="107" t="s">
        <v>9117</v>
      </c>
    </row>
    <row r="5009" spans="1:9" x14ac:dyDescent="0.2">
      <c r="A5009" s="107" t="s">
        <v>10492</v>
      </c>
      <c r="D5009" s="107" t="s">
        <v>9118</v>
      </c>
      <c r="E5009" s="107">
        <f t="shared" si="78"/>
        <v>30302396</v>
      </c>
      <c r="F5009" s="107" t="s">
        <v>11572</v>
      </c>
      <c r="G5009" s="107" t="s">
        <v>8465</v>
      </c>
      <c r="H5009" s="107" t="s">
        <v>6098</v>
      </c>
      <c r="I5009" s="107" t="s">
        <v>9119</v>
      </c>
    </row>
    <row r="5010" spans="1:9" x14ac:dyDescent="0.2">
      <c r="A5010" s="107" t="s">
        <v>10492</v>
      </c>
      <c r="D5010" s="107" t="s">
        <v>6229</v>
      </c>
      <c r="E5010" s="107">
        <f t="shared" si="78"/>
        <v>30302397</v>
      </c>
      <c r="F5010" s="107" t="s">
        <v>11572</v>
      </c>
      <c r="G5010" s="107" t="s">
        <v>8465</v>
      </c>
      <c r="H5010" s="107" t="s">
        <v>6098</v>
      </c>
      <c r="I5010" s="107" t="s">
        <v>6230</v>
      </c>
    </row>
    <row r="5011" spans="1:9" x14ac:dyDescent="0.2">
      <c r="A5011" s="107" t="s">
        <v>10492</v>
      </c>
      <c r="D5011" s="107" t="s">
        <v>6231</v>
      </c>
      <c r="E5011" s="107">
        <f t="shared" si="78"/>
        <v>30302398</v>
      </c>
      <c r="F5011" s="107" t="s">
        <v>11572</v>
      </c>
      <c r="G5011" s="107" t="s">
        <v>8465</v>
      </c>
      <c r="H5011" s="107" t="s">
        <v>6098</v>
      </c>
      <c r="I5011" s="107" t="s">
        <v>6232</v>
      </c>
    </row>
    <row r="5012" spans="1:9" x14ac:dyDescent="0.2">
      <c r="A5012" s="107" t="s">
        <v>10492</v>
      </c>
      <c r="D5012" s="107" t="s">
        <v>6233</v>
      </c>
      <c r="E5012" s="107">
        <f t="shared" si="78"/>
        <v>30302399</v>
      </c>
      <c r="F5012" s="107" t="s">
        <v>11572</v>
      </c>
      <c r="G5012" s="107" t="s">
        <v>8465</v>
      </c>
      <c r="H5012" s="107" t="s">
        <v>6098</v>
      </c>
      <c r="I5012" s="107" t="s">
        <v>7791</v>
      </c>
    </row>
    <row r="5013" spans="1:9" x14ac:dyDescent="0.2">
      <c r="A5013" s="107" t="s">
        <v>10492</v>
      </c>
      <c r="D5013" s="107" t="s">
        <v>6234</v>
      </c>
      <c r="E5013" s="107">
        <f t="shared" si="78"/>
        <v>30302401</v>
      </c>
      <c r="F5013" s="107" t="s">
        <v>11572</v>
      </c>
      <c r="G5013" s="107" t="s">
        <v>8465</v>
      </c>
      <c r="H5013" s="107" t="s">
        <v>6235</v>
      </c>
      <c r="I5013" s="107" t="s">
        <v>6236</v>
      </c>
    </row>
    <row r="5014" spans="1:9" x14ac:dyDescent="0.2">
      <c r="A5014" s="107" t="s">
        <v>10492</v>
      </c>
      <c r="D5014" s="107" t="s">
        <v>6237</v>
      </c>
      <c r="E5014" s="107">
        <f t="shared" si="78"/>
        <v>30302402</v>
      </c>
      <c r="F5014" s="107" t="s">
        <v>11572</v>
      </c>
      <c r="G5014" s="107" t="s">
        <v>8465</v>
      </c>
      <c r="H5014" s="107" t="s">
        <v>6235</v>
      </c>
      <c r="I5014" s="107" t="s">
        <v>6238</v>
      </c>
    </row>
    <row r="5015" spans="1:9" x14ac:dyDescent="0.2">
      <c r="A5015" s="107" t="s">
        <v>10492</v>
      </c>
      <c r="D5015" s="107" t="s">
        <v>6239</v>
      </c>
      <c r="E5015" s="107">
        <f t="shared" si="78"/>
        <v>30302403</v>
      </c>
      <c r="F5015" s="107" t="s">
        <v>11572</v>
      </c>
      <c r="G5015" s="107" t="s">
        <v>8465</v>
      </c>
      <c r="H5015" s="107" t="s">
        <v>6235</v>
      </c>
      <c r="I5015" s="107" t="s">
        <v>6240</v>
      </c>
    </row>
    <row r="5016" spans="1:9" x14ac:dyDescent="0.2">
      <c r="A5016" s="107" t="s">
        <v>10492</v>
      </c>
      <c r="D5016" s="107" t="s">
        <v>6241</v>
      </c>
      <c r="E5016" s="107">
        <f t="shared" si="78"/>
        <v>30302404</v>
      </c>
      <c r="F5016" s="107" t="s">
        <v>11572</v>
      </c>
      <c r="G5016" s="107" t="s">
        <v>8465</v>
      </c>
      <c r="H5016" s="107" t="s">
        <v>6235</v>
      </c>
      <c r="I5016" s="107" t="s">
        <v>6242</v>
      </c>
    </row>
    <row r="5017" spans="1:9" x14ac:dyDescent="0.2">
      <c r="A5017" s="107" t="s">
        <v>10492</v>
      </c>
      <c r="D5017" s="107" t="s">
        <v>6243</v>
      </c>
      <c r="E5017" s="107">
        <f t="shared" si="78"/>
        <v>30302405</v>
      </c>
      <c r="F5017" s="107" t="s">
        <v>11572</v>
      </c>
      <c r="G5017" s="107" t="s">
        <v>8465</v>
      </c>
      <c r="H5017" s="107" t="s">
        <v>6235</v>
      </c>
      <c r="I5017" s="107" t="s">
        <v>6244</v>
      </c>
    </row>
    <row r="5018" spans="1:9" x14ac:dyDescent="0.2">
      <c r="A5018" s="107" t="s">
        <v>10492</v>
      </c>
      <c r="D5018" s="107" t="s">
        <v>3553</v>
      </c>
      <c r="E5018" s="107">
        <f t="shared" si="78"/>
        <v>30302406</v>
      </c>
      <c r="F5018" s="107" t="s">
        <v>11572</v>
      </c>
      <c r="G5018" s="107" t="s">
        <v>8465</v>
      </c>
      <c r="H5018" s="107" t="s">
        <v>6235</v>
      </c>
      <c r="I5018" s="107" t="s">
        <v>3554</v>
      </c>
    </row>
    <row r="5019" spans="1:9" x14ac:dyDescent="0.2">
      <c r="A5019" s="107" t="s">
        <v>10492</v>
      </c>
      <c r="D5019" s="107" t="s">
        <v>3555</v>
      </c>
      <c r="E5019" s="107">
        <f t="shared" si="78"/>
        <v>30302407</v>
      </c>
      <c r="F5019" s="107" t="s">
        <v>11572</v>
      </c>
      <c r="G5019" s="107" t="s">
        <v>8465</v>
      </c>
      <c r="H5019" s="107" t="s">
        <v>6235</v>
      </c>
      <c r="I5019" s="107" t="s">
        <v>3556</v>
      </c>
    </row>
    <row r="5020" spans="1:9" x14ac:dyDescent="0.2">
      <c r="A5020" s="107" t="s">
        <v>10492</v>
      </c>
      <c r="D5020" s="107" t="s">
        <v>3557</v>
      </c>
      <c r="E5020" s="107">
        <f t="shared" si="78"/>
        <v>30302408</v>
      </c>
      <c r="F5020" s="107" t="s">
        <v>11572</v>
      </c>
      <c r="G5020" s="107" t="s">
        <v>8465</v>
      </c>
      <c r="H5020" s="107" t="s">
        <v>6235</v>
      </c>
      <c r="I5020" s="107" t="s">
        <v>3558</v>
      </c>
    </row>
    <row r="5021" spans="1:9" x14ac:dyDescent="0.2">
      <c r="A5021" s="107" t="s">
        <v>10492</v>
      </c>
      <c r="D5021" s="107" t="s">
        <v>3559</v>
      </c>
      <c r="E5021" s="107">
        <f t="shared" si="78"/>
        <v>30302409</v>
      </c>
      <c r="F5021" s="107" t="s">
        <v>11572</v>
      </c>
      <c r="G5021" s="107" t="s">
        <v>8465</v>
      </c>
      <c r="H5021" s="107" t="s">
        <v>6235</v>
      </c>
      <c r="I5021" s="107" t="s">
        <v>3560</v>
      </c>
    </row>
    <row r="5022" spans="1:9" x14ac:dyDescent="0.2">
      <c r="A5022" s="107" t="s">
        <v>10492</v>
      </c>
      <c r="D5022" s="107" t="s">
        <v>3561</v>
      </c>
      <c r="E5022" s="107">
        <f t="shared" si="78"/>
        <v>30302410</v>
      </c>
      <c r="F5022" s="107" t="s">
        <v>11572</v>
      </c>
      <c r="G5022" s="107" t="s">
        <v>8465</v>
      </c>
      <c r="H5022" s="107" t="s">
        <v>6235</v>
      </c>
      <c r="I5022" s="107" t="s">
        <v>3562</v>
      </c>
    </row>
    <row r="5023" spans="1:9" x14ac:dyDescent="0.2">
      <c r="A5023" s="107" t="s">
        <v>10492</v>
      </c>
      <c r="D5023" s="107" t="s">
        <v>3563</v>
      </c>
      <c r="E5023" s="107">
        <f t="shared" si="78"/>
        <v>30302411</v>
      </c>
      <c r="F5023" s="107" t="s">
        <v>11572</v>
      </c>
      <c r="G5023" s="107" t="s">
        <v>8465</v>
      </c>
      <c r="H5023" s="107" t="s">
        <v>6235</v>
      </c>
      <c r="I5023" s="107" t="s">
        <v>3564</v>
      </c>
    </row>
    <row r="5024" spans="1:9" x14ac:dyDescent="0.2">
      <c r="A5024" s="107" t="s">
        <v>10492</v>
      </c>
      <c r="D5024" s="107" t="s">
        <v>3565</v>
      </c>
      <c r="E5024" s="107">
        <f t="shared" si="78"/>
        <v>30303002</v>
      </c>
      <c r="F5024" s="107" t="s">
        <v>11572</v>
      </c>
      <c r="G5024" s="107" t="s">
        <v>8465</v>
      </c>
      <c r="H5024" s="107" t="s">
        <v>3566</v>
      </c>
      <c r="I5024" s="107" t="s">
        <v>8566</v>
      </c>
    </row>
    <row r="5025" spans="1:9" x14ac:dyDescent="0.2">
      <c r="A5025" s="107" t="s">
        <v>10492</v>
      </c>
      <c r="D5025" s="107" t="s">
        <v>3567</v>
      </c>
      <c r="E5025" s="107">
        <f t="shared" si="78"/>
        <v>30303003</v>
      </c>
      <c r="F5025" s="107" t="s">
        <v>11572</v>
      </c>
      <c r="G5025" s="107" t="s">
        <v>8465</v>
      </c>
      <c r="H5025" s="107" t="s">
        <v>3566</v>
      </c>
      <c r="I5025" s="107" t="s">
        <v>3568</v>
      </c>
    </row>
    <row r="5026" spans="1:9" x14ac:dyDescent="0.2">
      <c r="A5026" s="107" t="s">
        <v>10492</v>
      </c>
      <c r="D5026" s="107" t="s">
        <v>3569</v>
      </c>
      <c r="E5026" s="107">
        <f t="shared" si="78"/>
        <v>30303005</v>
      </c>
      <c r="F5026" s="107" t="s">
        <v>11572</v>
      </c>
      <c r="G5026" s="107" t="s">
        <v>8465</v>
      </c>
      <c r="H5026" s="107" t="s">
        <v>3566</v>
      </c>
      <c r="I5026" s="107" t="s">
        <v>3570</v>
      </c>
    </row>
    <row r="5027" spans="1:9" x14ac:dyDescent="0.2">
      <c r="A5027" s="107" t="s">
        <v>10492</v>
      </c>
      <c r="D5027" s="107" t="s">
        <v>3571</v>
      </c>
      <c r="E5027" s="107">
        <f t="shared" si="78"/>
        <v>30303006</v>
      </c>
      <c r="F5027" s="107" t="s">
        <v>11572</v>
      </c>
      <c r="G5027" s="107" t="s">
        <v>8465</v>
      </c>
      <c r="H5027" s="107" t="s">
        <v>3566</v>
      </c>
      <c r="I5027" s="107" t="s">
        <v>3572</v>
      </c>
    </row>
    <row r="5028" spans="1:9" x14ac:dyDescent="0.2">
      <c r="A5028" s="107" t="s">
        <v>10492</v>
      </c>
      <c r="D5028" s="107" t="s">
        <v>3573</v>
      </c>
      <c r="E5028" s="107">
        <f t="shared" si="78"/>
        <v>30303007</v>
      </c>
      <c r="F5028" s="107" t="s">
        <v>11572</v>
      </c>
      <c r="G5028" s="107" t="s">
        <v>8465</v>
      </c>
      <c r="H5028" s="107" t="s">
        <v>3566</v>
      </c>
      <c r="I5028" s="107" t="s">
        <v>3574</v>
      </c>
    </row>
    <row r="5029" spans="1:9" x14ac:dyDescent="0.2">
      <c r="A5029" s="107" t="s">
        <v>10492</v>
      </c>
      <c r="D5029" s="107" t="s">
        <v>3575</v>
      </c>
      <c r="E5029" s="107">
        <f t="shared" si="78"/>
        <v>30303008</v>
      </c>
      <c r="F5029" s="107" t="s">
        <v>11572</v>
      </c>
      <c r="G5029" s="107" t="s">
        <v>8465</v>
      </c>
      <c r="H5029" s="107" t="s">
        <v>3566</v>
      </c>
      <c r="I5029" s="107" t="s">
        <v>3576</v>
      </c>
    </row>
    <row r="5030" spans="1:9" x14ac:dyDescent="0.2">
      <c r="A5030" s="107" t="s">
        <v>10492</v>
      </c>
      <c r="D5030" s="107" t="s">
        <v>3577</v>
      </c>
      <c r="E5030" s="107">
        <f t="shared" si="78"/>
        <v>30303009</v>
      </c>
      <c r="F5030" s="107" t="s">
        <v>11572</v>
      </c>
      <c r="G5030" s="107" t="s">
        <v>8465</v>
      </c>
      <c r="H5030" s="107" t="s">
        <v>3566</v>
      </c>
      <c r="I5030" s="107" t="s">
        <v>3578</v>
      </c>
    </row>
    <row r="5031" spans="1:9" x14ac:dyDescent="0.2">
      <c r="A5031" s="107" t="s">
        <v>10492</v>
      </c>
      <c r="D5031" s="107" t="s">
        <v>3579</v>
      </c>
      <c r="E5031" s="107">
        <f t="shared" si="78"/>
        <v>30303010</v>
      </c>
      <c r="F5031" s="107" t="s">
        <v>11572</v>
      </c>
      <c r="G5031" s="107" t="s">
        <v>8465</v>
      </c>
      <c r="H5031" s="107" t="s">
        <v>3566</v>
      </c>
      <c r="I5031" s="107" t="s">
        <v>3616</v>
      </c>
    </row>
    <row r="5032" spans="1:9" x14ac:dyDescent="0.2">
      <c r="A5032" s="107" t="s">
        <v>10492</v>
      </c>
      <c r="D5032" s="107" t="s">
        <v>3617</v>
      </c>
      <c r="E5032" s="107">
        <f t="shared" si="78"/>
        <v>30303011</v>
      </c>
      <c r="F5032" s="107" t="s">
        <v>11572</v>
      </c>
      <c r="G5032" s="107" t="s">
        <v>8465</v>
      </c>
      <c r="H5032" s="107" t="s">
        <v>3566</v>
      </c>
      <c r="I5032" s="107" t="s">
        <v>3618</v>
      </c>
    </row>
    <row r="5033" spans="1:9" x14ac:dyDescent="0.2">
      <c r="A5033" s="107" t="s">
        <v>10492</v>
      </c>
      <c r="D5033" s="107" t="s">
        <v>3619</v>
      </c>
      <c r="E5033" s="107">
        <f t="shared" si="78"/>
        <v>30303012</v>
      </c>
      <c r="F5033" s="107" t="s">
        <v>11572</v>
      </c>
      <c r="G5033" s="107" t="s">
        <v>8465</v>
      </c>
      <c r="H5033" s="107" t="s">
        <v>3566</v>
      </c>
      <c r="I5033" s="107" t="s">
        <v>6352</v>
      </c>
    </row>
    <row r="5034" spans="1:9" x14ac:dyDescent="0.2">
      <c r="A5034" s="107" t="s">
        <v>10492</v>
      </c>
      <c r="D5034" s="107" t="s">
        <v>3620</v>
      </c>
      <c r="E5034" s="107">
        <f t="shared" si="78"/>
        <v>30303013</v>
      </c>
      <c r="F5034" s="107" t="s">
        <v>11572</v>
      </c>
      <c r="G5034" s="107" t="s">
        <v>8465</v>
      </c>
      <c r="H5034" s="107" t="s">
        <v>3566</v>
      </c>
      <c r="I5034" s="107" t="s">
        <v>3621</v>
      </c>
    </row>
    <row r="5035" spans="1:9" x14ac:dyDescent="0.2">
      <c r="A5035" s="107" t="s">
        <v>10492</v>
      </c>
      <c r="D5035" s="107" t="s">
        <v>3622</v>
      </c>
      <c r="E5035" s="107">
        <f t="shared" si="78"/>
        <v>30303014</v>
      </c>
      <c r="F5035" s="107" t="s">
        <v>11572</v>
      </c>
      <c r="G5035" s="107" t="s">
        <v>8465</v>
      </c>
      <c r="H5035" s="107" t="s">
        <v>3566</v>
      </c>
      <c r="I5035" s="107" t="s">
        <v>3623</v>
      </c>
    </row>
    <row r="5036" spans="1:9" x14ac:dyDescent="0.2">
      <c r="A5036" s="107" t="s">
        <v>10492</v>
      </c>
      <c r="D5036" s="107" t="s">
        <v>3624</v>
      </c>
      <c r="E5036" s="107">
        <f t="shared" si="78"/>
        <v>30303015</v>
      </c>
      <c r="F5036" s="107" t="s">
        <v>11572</v>
      </c>
      <c r="G5036" s="107" t="s">
        <v>8465</v>
      </c>
      <c r="H5036" s="107" t="s">
        <v>3566</v>
      </c>
      <c r="I5036" s="107" t="s">
        <v>3625</v>
      </c>
    </row>
    <row r="5037" spans="1:9" x14ac:dyDescent="0.2">
      <c r="A5037" s="107" t="s">
        <v>10492</v>
      </c>
      <c r="D5037" s="107" t="s">
        <v>3626</v>
      </c>
      <c r="E5037" s="107">
        <f t="shared" si="78"/>
        <v>30303016</v>
      </c>
      <c r="F5037" s="107" t="s">
        <v>11572</v>
      </c>
      <c r="G5037" s="107" t="s">
        <v>8465</v>
      </c>
      <c r="H5037" s="107" t="s">
        <v>3566</v>
      </c>
      <c r="I5037" s="107" t="s">
        <v>3627</v>
      </c>
    </row>
    <row r="5038" spans="1:9" x14ac:dyDescent="0.2">
      <c r="A5038" s="107" t="s">
        <v>10492</v>
      </c>
      <c r="D5038" s="107" t="s">
        <v>3628</v>
      </c>
      <c r="E5038" s="107">
        <f t="shared" si="78"/>
        <v>30303017</v>
      </c>
      <c r="F5038" s="107" t="s">
        <v>11572</v>
      </c>
      <c r="G5038" s="107" t="s">
        <v>8465</v>
      </c>
      <c r="H5038" s="107" t="s">
        <v>3566</v>
      </c>
      <c r="I5038" s="107" t="s">
        <v>8755</v>
      </c>
    </row>
    <row r="5039" spans="1:9" x14ac:dyDescent="0.2">
      <c r="A5039" s="107" t="s">
        <v>10492</v>
      </c>
      <c r="D5039" s="107" t="s">
        <v>3629</v>
      </c>
      <c r="E5039" s="107">
        <f t="shared" si="78"/>
        <v>30303018</v>
      </c>
      <c r="F5039" s="107" t="s">
        <v>11572</v>
      </c>
      <c r="G5039" s="107" t="s">
        <v>8465</v>
      </c>
      <c r="H5039" s="107" t="s">
        <v>3566</v>
      </c>
      <c r="I5039" s="107" t="s">
        <v>3630</v>
      </c>
    </row>
    <row r="5040" spans="1:9" x14ac:dyDescent="0.2">
      <c r="A5040" s="107" t="s">
        <v>10492</v>
      </c>
      <c r="D5040" s="107" t="s">
        <v>3631</v>
      </c>
      <c r="E5040" s="107">
        <f t="shared" si="78"/>
        <v>30303019</v>
      </c>
      <c r="F5040" s="107" t="s">
        <v>11572</v>
      </c>
      <c r="G5040" s="107" t="s">
        <v>8465</v>
      </c>
      <c r="H5040" s="107" t="s">
        <v>3566</v>
      </c>
      <c r="I5040" s="107" t="s">
        <v>3632</v>
      </c>
    </row>
    <row r="5041" spans="1:9" x14ac:dyDescent="0.2">
      <c r="A5041" s="107" t="s">
        <v>10492</v>
      </c>
      <c r="D5041" s="107" t="s">
        <v>3633</v>
      </c>
      <c r="E5041" s="107">
        <f t="shared" si="78"/>
        <v>30303020</v>
      </c>
      <c r="F5041" s="107" t="s">
        <v>11572</v>
      </c>
      <c r="G5041" s="107" t="s">
        <v>8465</v>
      </c>
      <c r="H5041" s="107" t="s">
        <v>3566</v>
      </c>
      <c r="I5041" s="107" t="s">
        <v>3634</v>
      </c>
    </row>
    <row r="5042" spans="1:9" x14ac:dyDescent="0.2">
      <c r="A5042" s="107" t="s">
        <v>10492</v>
      </c>
      <c r="D5042" s="107" t="s">
        <v>3635</v>
      </c>
      <c r="E5042" s="107">
        <f t="shared" si="78"/>
        <v>30303021</v>
      </c>
      <c r="F5042" s="107" t="s">
        <v>11572</v>
      </c>
      <c r="G5042" s="107" t="s">
        <v>8465</v>
      </c>
      <c r="H5042" s="107" t="s">
        <v>3566</v>
      </c>
      <c r="I5042" s="107" t="s">
        <v>3636</v>
      </c>
    </row>
    <row r="5043" spans="1:9" x14ac:dyDescent="0.2">
      <c r="A5043" s="107" t="s">
        <v>10492</v>
      </c>
      <c r="D5043" s="107" t="s">
        <v>3637</v>
      </c>
      <c r="E5043" s="107">
        <f t="shared" si="78"/>
        <v>30303022</v>
      </c>
      <c r="F5043" s="107" t="s">
        <v>11572</v>
      </c>
      <c r="G5043" s="107" t="s">
        <v>8465</v>
      </c>
      <c r="H5043" s="107" t="s">
        <v>3566</v>
      </c>
      <c r="I5043" s="107" t="s">
        <v>3638</v>
      </c>
    </row>
    <row r="5044" spans="1:9" x14ac:dyDescent="0.2">
      <c r="A5044" s="107" t="s">
        <v>10492</v>
      </c>
      <c r="D5044" s="107" t="s">
        <v>3639</v>
      </c>
      <c r="E5044" s="107">
        <f t="shared" si="78"/>
        <v>30303023</v>
      </c>
      <c r="F5044" s="107" t="s">
        <v>11572</v>
      </c>
      <c r="G5044" s="107" t="s">
        <v>8465</v>
      </c>
      <c r="H5044" s="107" t="s">
        <v>3566</v>
      </c>
      <c r="I5044" s="107" t="s">
        <v>3640</v>
      </c>
    </row>
    <row r="5045" spans="1:9" x14ac:dyDescent="0.2">
      <c r="A5045" s="107" t="s">
        <v>10492</v>
      </c>
      <c r="D5045" s="107" t="s">
        <v>3641</v>
      </c>
      <c r="E5045" s="107">
        <f t="shared" si="78"/>
        <v>30303024</v>
      </c>
      <c r="F5045" s="107" t="s">
        <v>11572</v>
      </c>
      <c r="G5045" s="107" t="s">
        <v>8465</v>
      </c>
      <c r="H5045" s="107" t="s">
        <v>3566</v>
      </c>
      <c r="I5045" s="107" t="s">
        <v>8588</v>
      </c>
    </row>
    <row r="5046" spans="1:9" x14ac:dyDescent="0.2">
      <c r="A5046" s="107" t="s">
        <v>10492</v>
      </c>
      <c r="D5046" s="107" t="s">
        <v>3642</v>
      </c>
      <c r="E5046" s="107">
        <f t="shared" si="78"/>
        <v>30303025</v>
      </c>
      <c r="F5046" s="107" t="s">
        <v>11572</v>
      </c>
      <c r="G5046" s="107" t="s">
        <v>8465</v>
      </c>
      <c r="H5046" s="107" t="s">
        <v>3566</v>
      </c>
      <c r="I5046" s="107" t="s">
        <v>3643</v>
      </c>
    </row>
    <row r="5047" spans="1:9" x14ac:dyDescent="0.2">
      <c r="A5047" s="107" t="s">
        <v>10492</v>
      </c>
      <c r="D5047" s="107" t="s">
        <v>3644</v>
      </c>
      <c r="E5047" s="107">
        <f t="shared" si="78"/>
        <v>30303026</v>
      </c>
      <c r="F5047" s="107" t="s">
        <v>11572</v>
      </c>
      <c r="G5047" s="107" t="s">
        <v>8465</v>
      </c>
      <c r="H5047" s="107" t="s">
        <v>3566</v>
      </c>
      <c r="I5047" s="107" t="s">
        <v>3645</v>
      </c>
    </row>
    <row r="5048" spans="1:9" x14ac:dyDescent="0.2">
      <c r="A5048" s="107" t="s">
        <v>10492</v>
      </c>
      <c r="D5048" s="107" t="s">
        <v>3646</v>
      </c>
      <c r="E5048" s="107">
        <f t="shared" si="78"/>
        <v>30303027</v>
      </c>
      <c r="F5048" s="107" t="s">
        <v>11572</v>
      </c>
      <c r="G5048" s="107" t="s">
        <v>8465</v>
      </c>
      <c r="H5048" s="107" t="s">
        <v>3566</v>
      </c>
      <c r="I5048" s="107" t="s">
        <v>3647</v>
      </c>
    </row>
    <row r="5049" spans="1:9" x14ac:dyDescent="0.2">
      <c r="A5049" s="107" t="s">
        <v>10492</v>
      </c>
      <c r="D5049" s="107" t="s">
        <v>3648</v>
      </c>
      <c r="E5049" s="107">
        <f t="shared" si="78"/>
        <v>30303028</v>
      </c>
      <c r="F5049" s="107" t="s">
        <v>11572</v>
      </c>
      <c r="G5049" s="107" t="s">
        <v>8465</v>
      </c>
      <c r="H5049" s="107" t="s">
        <v>3566</v>
      </c>
      <c r="I5049" s="107" t="s">
        <v>3649</v>
      </c>
    </row>
    <row r="5050" spans="1:9" x14ac:dyDescent="0.2">
      <c r="A5050" s="107" t="s">
        <v>10492</v>
      </c>
      <c r="D5050" s="107" t="s">
        <v>3650</v>
      </c>
      <c r="E5050" s="107">
        <f t="shared" si="78"/>
        <v>30303029</v>
      </c>
      <c r="F5050" s="107" t="s">
        <v>11572</v>
      </c>
      <c r="G5050" s="107" t="s">
        <v>8465</v>
      </c>
      <c r="H5050" s="107" t="s">
        <v>3566</v>
      </c>
      <c r="I5050" s="107" t="s">
        <v>3651</v>
      </c>
    </row>
    <row r="5051" spans="1:9" x14ac:dyDescent="0.2">
      <c r="A5051" s="107" t="s">
        <v>10492</v>
      </c>
      <c r="D5051" s="107" t="s">
        <v>3652</v>
      </c>
      <c r="E5051" s="107">
        <f t="shared" si="78"/>
        <v>30303099</v>
      </c>
      <c r="F5051" s="107" t="s">
        <v>11572</v>
      </c>
      <c r="G5051" s="107" t="s">
        <v>8465</v>
      </c>
      <c r="H5051" s="107" t="s">
        <v>3566</v>
      </c>
      <c r="I5051" s="107" t="s">
        <v>7791</v>
      </c>
    </row>
    <row r="5052" spans="1:9" x14ac:dyDescent="0.2">
      <c r="A5052" s="107" t="s">
        <v>10492</v>
      </c>
      <c r="D5052" s="107" t="s">
        <v>3653</v>
      </c>
      <c r="E5052" s="107">
        <f t="shared" si="78"/>
        <v>30303101</v>
      </c>
      <c r="F5052" s="107" t="s">
        <v>11572</v>
      </c>
      <c r="G5052" s="107" t="s">
        <v>8465</v>
      </c>
      <c r="H5052" s="107" t="s">
        <v>3654</v>
      </c>
      <c r="I5052" s="107" t="s">
        <v>3655</v>
      </c>
    </row>
    <row r="5053" spans="1:9" x14ac:dyDescent="0.2">
      <c r="A5053" s="107" t="s">
        <v>10492</v>
      </c>
      <c r="D5053" s="107" t="s">
        <v>3656</v>
      </c>
      <c r="E5053" s="107">
        <f t="shared" si="78"/>
        <v>30303102</v>
      </c>
      <c r="F5053" s="107" t="s">
        <v>11572</v>
      </c>
      <c r="G5053" s="107" t="s">
        <v>8465</v>
      </c>
      <c r="H5053" s="107" t="s">
        <v>3654</v>
      </c>
      <c r="I5053" s="107" t="s">
        <v>3657</v>
      </c>
    </row>
    <row r="5054" spans="1:9" x14ac:dyDescent="0.2">
      <c r="A5054" s="107" t="s">
        <v>10492</v>
      </c>
      <c r="D5054" s="107" t="s">
        <v>3658</v>
      </c>
      <c r="E5054" s="107">
        <f t="shared" si="78"/>
        <v>30303103</v>
      </c>
      <c r="F5054" s="107" t="s">
        <v>11572</v>
      </c>
      <c r="G5054" s="107" t="s">
        <v>8465</v>
      </c>
      <c r="H5054" s="107" t="s">
        <v>3654</v>
      </c>
      <c r="I5054" s="107" t="s">
        <v>3659</v>
      </c>
    </row>
    <row r="5055" spans="1:9" x14ac:dyDescent="0.2">
      <c r="A5055" s="107" t="s">
        <v>10492</v>
      </c>
      <c r="D5055" s="107" t="s">
        <v>3660</v>
      </c>
      <c r="E5055" s="107">
        <f t="shared" si="78"/>
        <v>30303104</v>
      </c>
      <c r="F5055" s="107" t="s">
        <v>11572</v>
      </c>
      <c r="G5055" s="107" t="s">
        <v>8465</v>
      </c>
      <c r="H5055" s="107" t="s">
        <v>3654</v>
      </c>
      <c r="I5055" s="107" t="s">
        <v>3661</v>
      </c>
    </row>
    <row r="5056" spans="1:9" x14ac:dyDescent="0.2">
      <c r="A5056" s="107" t="s">
        <v>10492</v>
      </c>
      <c r="D5056" s="107" t="s">
        <v>3662</v>
      </c>
      <c r="E5056" s="107">
        <f t="shared" si="78"/>
        <v>30303105</v>
      </c>
      <c r="F5056" s="107" t="s">
        <v>11572</v>
      </c>
      <c r="G5056" s="107" t="s">
        <v>8465</v>
      </c>
      <c r="H5056" s="107" t="s">
        <v>3654</v>
      </c>
      <c r="I5056" s="107" t="s">
        <v>3663</v>
      </c>
    </row>
    <row r="5057" spans="1:9" x14ac:dyDescent="0.2">
      <c r="A5057" s="107" t="s">
        <v>10492</v>
      </c>
      <c r="D5057" s="107" t="s">
        <v>3664</v>
      </c>
      <c r="E5057" s="107">
        <f t="shared" si="78"/>
        <v>30303106</v>
      </c>
      <c r="F5057" s="107" t="s">
        <v>11572</v>
      </c>
      <c r="G5057" s="107" t="s">
        <v>8465</v>
      </c>
      <c r="H5057" s="107" t="s">
        <v>3654</v>
      </c>
      <c r="I5057" s="107" t="s">
        <v>3665</v>
      </c>
    </row>
    <row r="5058" spans="1:9" x14ac:dyDescent="0.2">
      <c r="A5058" s="107" t="s">
        <v>10492</v>
      </c>
      <c r="D5058" s="107" t="s">
        <v>3666</v>
      </c>
      <c r="E5058" s="107">
        <f t="shared" ref="E5058:E5121" si="79">VALUE(D5058)</f>
        <v>30303107</v>
      </c>
      <c r="F5058" s="107" t="s">
        <v>11572</v>
      </c>
      <c r="G5058" s="107" t="s">
        <v>8465</v>
      </c>
      <c r="H5058" s="107" t="s">
        <v>3654</v>
      </c>
      <c r="I5058" s="107" t="s">
        <v>3667</v>
      </c>
    </row>
    <row r="5059" spans="1:9" x14ac:dyDescent="0.2">
      <c r="A5059" s="107" t="s">
        <v>10492</v>
      </c>
      <c r="D5059" s="107" t="s">
        <v>3668</v>
      </c>
      <c r="E5059" s="107">
        <f t="shared" si="79"/>
        <v>30304001</v>
      </c>
      <c r="F5059" s="107" t="s">
        <v>11572</v>
      </c>
      <c r="G5059" s="107" t="s">
        <v>8465</v>
      </c>
      <c r="H5059" s="107" t="s">
        <v>3669</v>
      </c>
      <c r="I5059" s="107" t="s">
        <v>3670</v>
      </c>
    </row>
    <row r="5060" spans="1:9" x14ac:dyDescent="0.2">
      <c r="A5060" s="107" t="s">
        <v>10492</v>
      </c>
      <c r="D5060" s="107" t="s">
        <v>3671</v>
      </c>
      <c r="E5060" s="107">
        <f t="shared" si="79"/>
        <v>30304010</v>
      </c>
      <c r="F5060" s="107" t="s">
        <v>11572</v>
      </c>
      <c r="G5060" s="107" t="s">
        <v>8465</v>
      </c>
      <c r="H5060" s="107" t="s">
        <v>3669</v>
      </c>
      <c r="I5060" s="107" t="s">
        <v>3672</v>
      </c>
    </row>
    <row r="5061" spans="1:9" x14ac:dyDescent="0.2">
      <c r="A5061" s="107" t="s">
        <v>10492</v>
      </c>
      <c r="D5061" s="107" t="s">
        <v>3673</v>
      </c>
      <c r="E5061" s="107">
        <f t="shared" si="79"/>
        <v>30304011</v>
      </c>
      <c r="F5061" s="107" t="s">
        <v>11572</v>
      </c>
      <c r="G5061" s="107" t="s">
        <v>8465</v>
      </c>
      <c r="H5061" s="107" t="s">
        <v>3669</v>
      </c>
      <c r="I5061" s="107" t="s">
        <v>3674</v>
      </c>
    </row>
    <row r="5062" spans="1:9" x14ac:dyDescent="0.2">
      <c r="A5062" s="107" t="s">
        <v>10492</v>
      </c>
      <c r="D5062" s="107" t="s">
        <v>3675</v>
      </c>
      <c r="E5062" s="107">
        <f t="shared" si="79"/>
        <v>30304012</v>
      </c>
      <c r="F5062" s="107" t="s">
        <v>11572</v>
      </c>
      <c r="G5062" s="107" t="s">
        <v>8465</v>
      </c>
      <c r="H5062" s="107" t="s">
        <v>3669</v>
      </c>
      <c r="I5062" s="107" t="s">
        <v>3676</v>
      </c>
    </row>
    <row r="5063" spans="1:9" x14ac:dyDescent="0.2">
      <c r="A5063" s="107" t="s">
        <v>10492</v>
      </c>
      <c r="D5063" s="107" t="s">
        <v>3677</v>
      </c>
      <c r="E5063" s="107">
        <f t="shared" si="79"/>
        <v>30304013</v>
      </c>
      <c r="F5063" s="107" t="s">
        <v>11572</v>
      </c>
      <c r="G5063" s="107" t="s">
        <v>8465</v>
      </c>
      <c r="H5063" s="107" t="s">
        <v>3669</v>
      </c>
      <c r="I5063" s="107" t="s">
        <v>3678</v>
      </c>
    </row>
    <row r="5064" spans="1:9" x14ac:dyDescent="0.2">
      <c r="A5064" s="107" t="s">
        <v>10492</v>
      </c>
      <c r="D5064" s="107" t="s">
        <v>3679</v>
      </c>
      <c r="E5064" s="107">
        <f t="shared" si="79"/>
        <v>30304014</v>
      </c>
      <c r="F5064" s="107" t="s">
        <v>11572</v>
      </c>
      <c r="G5064" s="107" t="s">
        <v>8465</v>
      </c>
      <c r="H5064" s="107" t="s">
        <v>3669</v>
      </c>
      <c r="I5064" s="107" t="s">
        <v>3680</v>
      </c>
    </row>
    <row r="5065" spans="1:9" x14ac:dyDescent="0.2">
      <c r="A5065" s="107" t="s">
        <v>10492</v>
      </c>
      <c r="D5065" s="107" t="s">
        <v>3681</v>
      </c>
      <c r="E5065" s="107">
        <f t="shared" si="79"/>
        <v>30304015</v>
      </c>
      <c r="F5065" s="107" t="s">
        <v>11572</v>
      </c>
      <c r="G5065" s="107" t="s">
        <v>8465</v>
      </c>
      <c r="H5065" s="107" t="s">
        <v>3669</v>
      </c>
      <c r="I5065" s="107" t="s">
        <v>6391</v>
      </c>
    </row>
    <row r="5066" spans="1:9" x14ac:dyDescent="0.2">
      <c r="A5066" s="107" t="s">
        <v>10492</v>
      </c>
      <c r="D5066" s="107" t="s">
        <v>6392</v>
      </c>
      <c r="E5066" s="107">
        <f t="shared" si="79"/>
        <v>30304016</v>
      </c>
      <c r="F5066" s="107" t="s">
        <v>11572</v>
      </c>
      <c r="G5066" s="107" t="s">
        <v>8465</v>
      </c>
      <c r="H5066" s="107" t="s">
        <v>3669</v>
      </c>
      <c r="I5066" s="107" t="s">
        <v>6393</v>
      </c>
    </row>
    <row r="5067" spans="1:9" x14ac:dyDescent="0.2">
      <c r="A5067" s="107" t="s">
        <v>10492</v>
      </c>
      <c r="D5067" s="107" t="s">
        <v>6394</v>
      </c>
      <c r="E5067" s="107">
        <f t="shared" si="79"/>
        <v>30304017</v>
      </c>
      <c r="F5067" s="107" t="s">
        <v>11572</v>
      </c>
      <c r="G5067" s="107" t="s">
        <v>8465</v>
      </c>
      <c r="H5067" s="107" t="s">
        <v>3669</v>
      </c>
      <c r="I5067" s="107" t="s">
        <v>6395</v>
      </c>
    </row>
    <row r="5068" spans="1:9" x14ac:dyDescent="0.2">
      <c r="A5068" s="107" t="s">
        <v>10492</v>
      </c>
      <c r="D5068" s="107" t="s">
        <v>6396</v>
      </c>
      <c r="E5068" s="107">
        <f t="shared" si="79"/>
        <v>30380001</v>
      </c>
      <c r="F5068" s="107" t="s">
        <v>11572</v>
      </c>
      <c r="G5068" s="107" t="s">
        <v>8465</v>
      </c>
      <c r="H5068" s="107" t="s">
        <v>13741</v>
      </c>
      <c r="I5068" s="107" t="s">
        <v>13741</v>
      </c>
    </row>
    <row r="5069" spans="1:9" x14ac:dyDescent="0.2">
      <c r="A5069" s="107" t="s">
        <v>10492</v>
      </c>
      <c r="D5069" s="107" t="s">
        <v>6397</v>
      </c>
      <c r="E5069" s="107">
        <f t="shared" si="79"/>
        <v>30382001</v>
      </c>
      <c r="F5069" s="107" t="s">
        <v>11572</v>
      </c>
      <c r="G5069" s="107" t="s">
        <v>8465</v>
      </c>
      <c r="H5069" s="107" t="s">
        <v>13743</v>
      </c>
      <c r="I5069" s="107" t="s">
        <v>13744</v>
      </c>
    </row>
    <row r="5070" spans="1:9" x14ac:dyDescent="0.2">
      <c r="A5070" s="107" t="s">
        <v>10492</v>
      </c>
      <c r="D5070" s="107" t="s">
        <v>6398</v>
      </c>
      <c r="E5070" s="107">
        <f t="shared" si="79"/>
        <v>30382002</v>
      </c>
      <c r="F5070" s="107" t="s">
        <v>11572</v>
      </c>
      <c r="G5070" s="107" t="s">
        <v>8465</v>
      </c>
      <c r="H5070" s="107" t="s">
        <v>13743</v>
      </c>
      <c r="I5070" s="107" t="s">
        <v>13746</v>
      </c>
    </row>
    <row r="5071" spans="1:9" x14ac:dyDescent="0.2">
      <c r="A5071" s="107" t="s">
        <v>10492</v>
      </c>
      <c r="D5071" s="107" t="s">
        <v>6399</v>
      </c>
      <c r="E5071" s="107">
        <f t="shared" si="79"/>
        <v>30382599</v>
      </c>
      <c r="F5071" s="107" t="s">
        <v>11572</v>
      </c>
      <c r="G5071" s="107" t="s">
        <v>8465</v>
      </c>
      <c r="H5071" s="107" t="s">
        <v>13748</v>
      </c>
      <c r="I5071" s="107" t="s">
        <v>13749</v>
      </c>
    </row>
    <row r="5072" spans="1:9" x14ac:dyDescent="0.2">
      <c r="A5072" s="107" t="s">
        <v>10492</v>
      </c>
      <c r="D5072" s="107" t="s">
        <v>6400</v>
      </c>
      <c r="E5072" s="107">
        <f t="shared" si="79"/>
        <v>30388801</v>
      </c>
      <c r="F5072" s="107" t="s">
        <v>11572</v>
      </c>
      <c r="G5072" s="107" t="s">
        <v>8465</v>
      </c>
      <c r="H5072" s="107" t="s">
        <v>11023</v>
      </c>
      <c r="I5072" s="107" t="s">
        <v>7495</v>
      </c>
    </row>
    <row r="5073" spans="1:12" x14ac:dyDescent="0.2">
      <c r="A5073" s="107" t="s">
        <v>10492</v>
      </c>
      <c r="D5073" s="107" t="s">
        <v>6401</v>
      </c>
      <c r="E5073" s="107">
        <f t="shared" si="79"/>
        <v>30388802</v>
      </c>
      <c r="F5073" s="107" t="s">
        <v>11572</v>
      </c>
      <c r="G5073" s="107" t="s">
        <v>8465</v>
      </c>
      <c r="H5073" s="107" t="s">
        <v>11023</v>
      </c>
      <c r="I5073" s="107" t="s">
        <v>7495</v>
      </c>
    </row>
    <row r="5074" spans="1:12" x14ac:dyDescent="0.2">
      <c r="A5074" s="107" t="s">
        <v>10492</v>
      </c>
      <c r="D5074" s="107" t="s">
        <v>6402</v>
      </c>
      <c r="E5074" s="107">
        <f t="shared" si="79"/>
        <v>30388803</v>
      </c>
      <c r="F5074" s="107" t="s">
        <v>11572</v>
      </c>
      <c r="G5074" s="107" t="s">
        <v>8465</v>
      </c>
      <c r="H5074" s="107" t="s">
        <v>11023</v>
      </c>
      <c r="I5074" s="107" t="s">
        <v>7495</v>
      </c>
    </row>
    <row r="5075" spans="1:12" x14ac:dyDescent="0.2">
      <c r="A5075" s="107" t="s">
        <v>10492</v>
      </c>
      <c r="D5075" s="107" t="s">
        <v>6403</v>
      </c>
      <c r="E5075" s="107">
        <f t="shared" si="79"/>
        <v>30388804</v>
      </c>
      <c r="F5075" s="107" t="s">
        <v>11572</v>
      </c>
      <c r="G5075" s="107" t="s">
        <v>8465</v>
      </c>
      <c r="H5075" s="107" t="s">
        <v>11023</v>
      </c>
      <c r="I5075" s="107" t="s">
        <v>7495</v>
      </c>
    </row>
    <row r="5076" spans="1:12" x14ac:dyDescent="0.2">
      <c r="A5076" s="107" t="s">
        <v>10492</v>
      </c>
      <c r="D5076" s="107" t="s">
        <v>6404</v>
      </c>
      <c r="E5076" s="107">
        <f t="shared" si="79"/>
        <v>30388805</v>
      </c>
      <c r="F5076" s="107" t="s">
        <v>11572</v>
      </c>
      <c r="G5076" s="107" t="s">
        <v>8465</v>
      </c>
      <c r="H5076" s="107" t="s">
        <v>11023</v>
      </c>
      <c r="I5076" s="107" t="s">
        <v>7495</v>
      </c>
    </row>
    <row r="5077" spans="1:12" x14ac:dyDescent="0.2">
      <c r="A5077" s="107" t="s">
        <v>10492</v>
      </c>
      <c r="D5077" s="107" t="s">
        <v>6405</v>
      </c>
      <c r="E5077" s="107">
        <f t="shared" si="79"/>
        <v>30390001</v>
      </c>
      <c r="F5077" s="107" t="s">
        <v>11572</v>
      </c>
      <c r="G5077" s="107" t="s">
        <v>8465</v>
      </c>
      <c r="H5077" s="107" t="s">
        <v>10519</v>
      </c>
      <c r="I5077" s="107" t="s">
        <v>10520</v>
      </c>
    </row>
    <row r="5078" spans="1:12" x14ac:dyDescent="0.2">
      <c r="A5078" s="107" t="s">
        <v>10492</v>
      </c>
      <c r="D5078" s="107" t="s">
        <v>6406</v>
      </c>
      <c r="E5078" s="107">
        <f t="shared" si="79"/>
        <v>30390002</v>
      </c>
      <c r="F5078" s="107" t="s">
        <v>11572</v>
      </c>
      <c r="G5078" s="107" t="s">
        <v>8465</v>
      </c>
      <c r="H5078" s="107" t="s">
        <v>10519</v>
      </c>
      <c r="I5078" s="107" t="s">
        <v>10523</v>
      </c>
    </row>
    <row r="5079" spans="1:12" x14ac:dyDescent="0.2">
      <c r="A5079" s="107" t="s">
        <v>10492</v>
      </c>
      <c r="D5079" s="107" t="s">
        <v>6407</v>
      </c>
      <c r="E5079" s="107">
        <f t="shared" si="79"/>
        <v>30390003</v>
      </c>
      <c r="F5079" s="107" t="s">
        <v>11572</v>
      </c>
      <c r="G5079" s="107" t="s">
        <v>8465</v>
      </c>
      <c r="H5079" s="107" t="s">
        <v>10519</v>
      </c>
      <c r="I5079" s="107" t="s">
        <v>10525</v>
      </c>
    </row>
    <row r="5080" spans="1:12" x14ac:dyDescent="0.2">
      <c r="A5080" s="107" t="s">
        <v>10492</v>
      </c>
      <c r="D5080" s="107" t="s">
        <v>6408</v>
      </c>
      <c r="E5080" s="107">
        <f t="shared" si="79"/>
        <v>30390004</v>
      </c>
      <c r="F5080" s="107" t="s">
        <v>11572</v>
      </c>
      <c r="G5080" s="107" t="s">
        <v>8465</v>
      </c>
      <c r="H5080" s="107" t="s">
        <v>10519</v>
      </c>
      <c r="I5080" s="107" t="s">
        <v>10527</v>
      </c>
    </row>
    <row r="5081" spans="1:12" x14ac:dyDescent="0.2">
      <c r="A5081" s="107" t="s">
        <v>10492</v>
      </c>
      <c r="D5081" s="107" t="s">
        <v>6409</v>
      </c>
      <c r="E5081" s="107">
        <f t="shared" si="79"/>
        <v>30390011</v>
      </c>
      <c r="F5081" s="107" t="s">
        <v>11572</v>
      </c>
      <c r="G5081" s="107" t="s">
        <v>8465</v>
      </c>
      <c r="H5081" s="107" t="s">
        <v>10519</v>
      </c>
      <c r="I5081" s="107" t="s">
        <v>13390</v>
      </c>
    </row>
    <row r="5082" spans="1:12" x14ac:dyDescent="0.2">
      <c r="A5082" s="107" t="s">
        <v>10492</v>
      </c>
      <c r="D5082" s="107" t="s">
        <v>6410</v>
      </c>
      <c r="E5082" s="107">
        <f t="shared" si="79"/>
        <v>30390012</v>
      </c>
      <c r="F5082" s="107" t="s">
        <v>11572</v>
      </c>
      <c r="G5082" s="107" t="s">
        <v>8465</v>
      </c>
      <c r="H5082" s="107" t="s">
        <v>10519</v>
      </c>
      <c r="I5082" s="107" t="s">
        <v>13392</v>
      </c>
    </row>
    <row r="5083" spans="1:12" x14ac:dyDescent="0.2">
      <c r="A5083" s="107" t="s">
        <v>10492</v>
      </c>
      <c r="D5083" s="107" t="s">
        <v>6411</v>
      </c>
      <c r="E5083" s="107">
        <f t="shared" si="79"/>
        <v>30390013</v>
      </c>
      <c r="F5083" s="107" t="s">
        <v>11572</v>
      </c>
      <c r="G5083" s="107" t="s">
        <v>8465</v>
      </c>
      <c r="H5083" s="107" t="s">
        <v>10519</v>
      </c>
      <c r="I5083" s="107" t="s">
        <v>13394</v>
      </c>
    </row>
    <row r="5084" spans="1:12" x14ac:dyDescent="0.2">
      <c r="A5084" s="107" t="s">
        <v>10492</v>
      </c>
      <c r="D5084" s="107" t="s">
        <v>6412</v>
      </c>
      <c r="E5084" s="107">
        <f t="shared" si="79"/>
        <v>30390014</v>
      </c>
      <c r="F5084" s="107" t="s">
        <v>11572</v>
      </c>
      <c r="G5084" s="107" t="s">
        <v>8465</v>
      </c>
      <c r="H5084" s="107" t="s">
        <v>10519</v>
      </c>
      <c r="I5084" s="107" t="s">
        <v>13396</v>
      </c>
    </row>
    <row r="5085" spans="1:12" x14ac:dyDescent="0.2">
      <c r="A5085" s="107" t="s">
        <v>10492</v>
      </c>
      <c r="D5085" s="107" t="s">
        <v>6413</v>
      </c>
      <c r="E5085" s="107">
        <f t="shared" si="79"/>
        <v>30390021</v>
      </c>
      <c r="F5085" s="107" t="s">
        <v>11572</v>
      </c>
      <c r="G5085" s="107" t="s">
        <v>8465</v>
      </c>
      <c r="H5085" s="107" t="s">
        <v>10519</v>
      </c>
      <c r="I5085" s="107" t="s">
        <v>13398</v>
      </c>
      <c r="K5085" s="109">
        <v>36265</v>
      </c>
      <c r="L5085" s="107" t="s">
        <v>6414</v>
      </c>
    </row>
    <row r="5086" spans="1:12" x14ac:dyDescent="0.2">
      <c r="A5086" s="107" t="s">
        <v>10492</v>
      </c>
      <c r="D5086" s="107" t="s">
        <v>6415</v>
      </c>
      <c r="E5086" s="107">
        <f t="shared" si="79"/>
        <v>30390022</v>
      </c>
      <c r="F5086" s="107" t="s">
        <v>11572</v>
      </c>
      <c r="G5086" s="107" t="s">
        <v>8465</v>
      </c>
      <c r="H5086" s="107" t="s">
        <v>10519</v>
      </c>
      <c r="I5086" s="107" t="s">
        <v>7526</v>
      </c>
    </row>
    <row r="5087" spans="1:12" x14ac:dyDescent="0.2">
      <c r="A5087" s="107" t="s">
        <v>10492</v>
      </c>
      <c r="D5087" s="107" t="s">
        <v>6416</v>
      </c>
      <c r="E5087" s="107">
        <f t="shared" si="79"/>
        <v>30390023</v>
      </c>
      <c r="F5087" s="107" t="s">
        <v>11572</v>
      </c>
      <c r="G5087" s="107" t="s">
        <v>8465</v>
      </c>
      <c r="H5087" s="107" t="s">
        <v>10519</v>
      </c>
      <c r="I5087" s="107" t="s">
        <v>7528</v>
      </c>
    </row>
    <row r="5088" spans="1:12" x14ac:dyDescent="0.2">
      <c r="A5088" s="107" t="s">
        <v>10492</v>
      </c>
      <c r="D5088" s="107" t="s">
        <v>6417</v>
      </c>
      <c r="E5088" s="107">
        <f t="shared" si="79"/>
        <v>30390024</v>
      </c>
      <c r="F5088" s="107" t="s">
        <v>11572</v>
      </c>
      <c r="G5088" s="107" t="s">
        <v>8465</v>
      </c>
      <c r="H5088" s="107" t="s">
        <v>10519</v>
      </c>
      <c r="I5088" s="107" t="s">
        <v>6418</v>
      </c>
    </row>
    <row r="5089" spans="1:12" x14ac:dyDescent="0.2">
      <c r="A5089" s="107" t="s">
        <v>10492</v>
      </c>
      <c r="D5089" s="107" t="s">
        <v>9258</v>
      </c>
      <c r="E5089" s="107">
        <f t="shared" si="79"/>
        <v>30399999</v>
      </c>
      <c r="F5089" s="107" t="s">
        <v>11572</v>
      </c>
      <c r="G5089" s="107" t="s">
        <v>8465</v>
      </c>
      <c r="H5089" s="107" t="s">
        <v>7791</v>
      </c>
      <c r="I5089" s="107" t="s">
        <v>7791</v>
      </c>
    </row>
    <row r="5090" spans="1:12" x14ac:dyDescent="0.2">
      <c r="A5090" s="107" t="s">
        <v>10492</v>
      </c>
      <c r="D5090" s="107" t="s">
        <v>9259</v>
      </c>
      <c r="E5090" s="107">
        <f t="shared" si="79"/>
        <v>30400101</v>
      </c>
      <c r="F5090" s="107" t="s">
        <v>11572</v>
      </c>
      <c r="G5090" s="107" t="s">
        <v>9260</v>
      </c>
      <c r="H5090" s="107" t="s">
        <v>9261</v>
      </c>
      <c r="I5090" s="107" t="s">
        <v>9262</v>
      </c>
    </row>
    <row r="5091" spans="1:12" x14ac:dyDescent="0.2">
      <c r="A5091" s="107" t="s">
        <v>10492</v>
      </c>
      <c r="D5091" s="107" t="s">
        <v>9263</v>
      </c>
      <c r="E5091" s="107">
        <f t="shared" si="79"/>
        <v>30400102</v>
      </c>
      <c r="F5091" s="107" t="s">
        <v>11572</v>
      </c>
      <c r="G5091" s="107" t="s">
        <v>9260</v>
      </c>
      <c r="H5091" s="107" t="s">
        <v>9261</v>
      </c>
      <c r="I5091" s="107" t="s">
        <v>9264</v>
      </c>
    </row>
    <row r="5092" spans="1:12" x14ac:dyDescent="0.2">
      <c r="A5092" s="107" t="s">
        <v>10492</v>
      </c>
      <c r="D5092" s="107" t="s">
        <v>9265</v>
      </c>
      <c r="E5092" s="107">
        <f t="shared" si="79"/>
        <v>30400103</v>
      </c>
      <c r="F5092" s="107" t="s">
        <v>11572</v>
      </c>
      <c r="G5092" s="107" t="s">
        <v>9260</v>
      </c>
      <c r="H5092" s="107" t="s">
        <v>9261</v>
      </c>
      <c r="I5092" s="107" t="s">
        <v>9266</v>
      </c>
    </row>
    <row r="5093" spans="1:12" x14ac:dyDescent="0.2">
      <c r="A5093" s="107" t="s">
        <v>10492</v>
      </c>
      <c r="D5093" s="107" t="s">
        <v>9267</v>
      </c>
      <c r="E5093" s="107">
        <f t="shared" si="79"/>
        <v>30400104</v>
      </c>
      <c r="F5093" s="107" t="s">
        <v>11572</v>
      </c>
      <c r="G5093" s="107" t="s">
        <v>9260</v>
      </c>
      <c r="H5093" s="107" t="s">
        <v>9261</v>
      </c>
      <c r="I5093" s="107" t="s">
        <v>9268</v>
      </c>
      <c r="K5093" s="109">
        <v>37096</v>
      </c>
      <c r="L5093" s="107" t="s">
        <v>9269</v>
      </c>
    </row>
    <row r="5094" spans="1:12" x14ac:dyDescent="0.2">
      <c r="A5094" s="107" t="s">
        <v>10492</v>
      </c>
      <c r="D5094" s="107" t="s">
        <v>9270</v>
      </c>
      <c r="E5094" s="107">
        <f t="shared" si="79"/>
        <v>30400105</v>
      </c>
      <c r="F5094" s="107" t="s">
        <v>11572</v>
      </c>
      <c r="G5094" s="107" t="s">
        <v>9260</v>
      </c>
      <c r="H5094" s="107" t="s">
        <v>9261</v>
      </c>
      <c r="I5094" s="107" t="s">
        <v>9271</v>
      </c>
    </row>
    <row r="5095" spans="1:12" x14ac:dyDescent="0.2">
      <c r="A5095" s="107" t="s">
        <v>10492</v>
      </c>
      <c r="D5095" s="107" t="s">
        <v>9272</v>
      </c>
      <c r="E5095" s="107">
        <f t="shared" si="79"/>
        <v>30400106</v>
      </c>
      <c r="F5095" s="107" t="s">
        <v>11572</v>
      </c>
      <c r="G5095" s="107" t="s">
        <v>9260</v>
      </c>
      <c r="H5095" s="107" t="s">
        <v>9261</v>
      </c>
      <c r="I5095" s="107" t="s">
        <v>8486</v>
      </c>
    </row>
    <row r="5096" spans="1:12" x14ac:dyDescent="0.2">
      <c r="A5096" s="107" t="s">
        <v>10492</v>
      </c>
      <c r="D5096" s="107" t="s">
        <v>9273</v>
      </c>
      <c r="E5096" s="107">
        <f t="shared" si="79"/>
        <v>30400107</v>
      </c>
      <c r="F5096" s="107" t="s">
        <v>11572</v>
      </c>
      <c r="G5096" s="107" t="s">
        <v>9260</v>
      </c>
      <c r="H5096" s="107" t="s">
        <v>9261</v>
      </c>
      <c r="I5096" s="107" t="s">
        <v>9274</v>
      </c>
    </row>
    <row r="5097" spans="1:12" x14ac:dyDescent="0.2">
      <c r="A5097" s="107" t="s">
        <v>10492</v>
      </c>
      <c r="D5097" s="107" t="s">
        <v>9275</v>
      </c>
      <c r="E5097" s="107">
        <f t="shared" si="79"/>
        <v>30400108</v>
      </c>
      <c r="F5097" s="107" t="s">
        <v>11572</v>
      </c>
      <c r="G5097" s="107" t="s">
        <v>9260</v>
      </c>
      <c r="H5097" s="107" t="s">
        <v>9261</v>
      </c>
      <c r="I5097" s="107" t="s">
        <v>3623</v>
      </c>
    </row>
    <row r="5098" spans="1:12" x14ac:dyDescent="0.2">
      <c r="A5098" s="107" t="s">
        <v>10492</v>
      </c>
      <c r="D5098" s="107" t="s">
        <v>9276</v>
      </c>
      <c r="E5098" s="107">
        <f t="shared" si="79"/>
        <v>30400109</v>
      </c>
      <c r="F5098" s="107" t="s">
        <v>11572</v>
      </c>
      <c r="G5098" s="107" t="s">
        <v>9260</v>
      </c>
      <c r="H5098" s="107" t="s">
        <v>9261</v>
      </c>
      <c r="I5098" s="107" t="s">
        <v>9277</v>
      </c>
    </row>
    <row r="5099" spans="1:12" x14ac:dyDescent="0.2">
      <c r="A5099" s="107" t="s">
        <v>10492</v>
      </c>
      <c r="D5099" s="107" t="s">
        <v>9278</v>
      </c>
      <c r="E5099" s="107">
        <f t="shared" si="79"/>
        <v>30400110</v>
      </c>
      <c r="F5099" s="107" t="s">
        <v>11572</v>
      </c>
      <c r="G5099" s="107" t="s">
        <v>9260</v>
      </c>
      <c r="H5099" s="107" t="s">
        <v>9261</v>
      </c>
      <c r="I5099" s="107" t="s">
        <v>9279</v>
      </c>
    </row>
    <row r="5100" spans="1:12" x14ac:dyDescent="0.2">
      <c r="A5100" s="107" t="s">
        <v>10492</v>
      </c>
      <c r="D5100" s="107" t="s">
        <v>9280</v>
      </c>
      <c r="E5100" s="107">
        <f t="shared" si="79"/>
        <v>30400111</v>
      </c>
      <c r="F5100" s="107" t="s">
        <v>11572</v>
      </c>
      <c r="G5100" s="107" t="s">
        <v>9260</v>
      </c>
      <c r="H5100" s="107" t="s">
        <v>9261</v>
      </c>
      <c r="I5100" s="107" t="s">
        <v>9281</v>
      </c>
    </row>
    <row r="5101" spans="1:12" x14ac:dyDescent="0.2">
      <c r="A5101" s="107" t="s">
        <v>10492</v>
      </c>
      <c r="D5101" s="107" t="s">
        <v>9282</v>
      </c>
      <c r="E5101" s="107">
        <f t="shared" si="79"/>
        <v>30400112</v>
      </c>
      <c r="F5101" s="107" t="s">
        <v>11572</v>
      </c>
      <c r="G5101" s="107" t="s">
        <v>9260</v>
      </c>
      <c r="H5101" s="107" t="s">
        <v>9261</v>
      </c>
      <c r="I5101" s="107" t="s">
        <v>9283</v>
      </c>
    </row>
    <row r="5102" spans="1:12" x14ac:dyDescent="0.2">
      <c r="A5102" s="107" t="s">
        <v>10492</v>
      </c>
      <c r="D5102" s="107" t="s">
        <v>9284</v>
      </c>
      <c r="E5102" s="107">
        <f t="shared" si="79"/>
        <v>30400113</v>
      </c>
      <c r="F5102" s="107" t="s">
        <v>11572</v>
      </c>
      <c r="G5102" s="107" t="s">
        <v>9260</v>
      </c>
      <c r="H5102" s="107" t="s">
        <v>9261</v>
      </c>
      <c r="I5102" s="107" t="s">
        <v>9285</v>
      </c>
    </row>
    <row r="5103" spans="1:12" x14ac:dyDescent="0.2">
      <c r="A5103" s="107" t="s">
        <v>10492</v>
      </c>
      <c r="D5103" s="107" t="s">
        <v>9286</v>
      </c>
      <c r="E5103" s="107">
        <f t="shared" si="79"/>
        <v>30400114</v>
      </c>
      <c r="F5103" s="107" t="s">
        <v>11572</v>
      </c>
      <c r="G5103" s="107" t="s">
        <v>9260</v>
      </c>
      <c r="H5103" s="107" t="s">
        <v>9261</v>
      </c>
      <c r="I5103" s="107" t="s">
        <v>9287</v>
      </c>
    </row>
    <row r="5104" spans="1:12" x14ac:dyDescent="0.2">
      <c r="A5104" s="107" t="s">
        <v>10492</v>
      </c>
      <c r="D5104" s="107" t="s">
        <v>9288</v>
      </c>
      <c r="E5104" s="107">
        <f t="shared" si="79"/>
        <v>30400115</v>
      </c>
      <c r="F5104" s="107" t="s">
        <v>11572</v>
      </c>
      <c r="G5104" s="107" t="s">
        <v>9260</v>
      </c>
      <c r="H5104" s="107" t="s">
        <v>9261</v>
      </c>
      <c r="I5104" s="107" t="s">
        <v>9289</v>
      </c>
    </row>
    <row r="5105" spans="1:9" x14ac:dyDescent="0.2">
      <c r="A5105" s="107" t="s">
        <v>10492</v>
      </c>
      <c r="D5105" s="107" t="s">
        <v>9290</v>
      </c>
      <c r="E5105" s="107">
        <f t="shared" si="79"/>
        <v>30400116</v>
      </c>
      <c r="F5105" s="107" t="s">
        <v>11572</v>
      </c>
      <c r="G5105" s="107" t="s">
        <v>9260</v>
      </c>
      <c r="H5105" s="107" t="s">
        <v>9261</v>
      </c>
      <c r="I5105" s="107" t="s">
        <v>9291</v>
      </c>
    </row>
    <row r="5106" spans="1:9" x14ac:dyDescent="0.2">
      <c r="A5106" s="107" t="s">
        <v>10492</v>
      </c>
      <c r="D5106" s="107" t="s">
        <v>9292</v>
      </c>
      <c r="E5106" s="107">
        <f t="shared" si="79"/>
        <v>30400117</v>
      </c>
      <c r="F5106" s="107" t="s">
        <v>11572</v>
      </c>
      <c r="G5106" s="107" t="s">
        <v>9260</v>
      </c>
      <c r="H5106" s="107" t="s">
        <v>9261</v>
      </c>
      <c r="I5106" s="107" t="s">
        <v>9293</v>
      </c>
    </row>
    <row r="5107" spans="1:9" x14ac:dyDescent="0.2">
      <c r="A5107" s="107" t="s">
        <v>10492</v>
      </c>
      <c r="D5107" s="107" t="s">
        <v>9294</v>
      </c>
      <c r="E5107" s="107">
        <f t="shared" si="79"/>
        <v>30400118</v>
      </c>
      <c r="F5107" s="107" t="s">
        <v>11572</v>
      </c>
      <c r="G5107" s="107" t="s">
        <v>9260</v>
      </c>
      <c r="H5107" s="107" t="s">
        <v>9261</v>
      </c>
      <c r="I5107" s="107" t="s">
        <v>8755</v>
      </c>
    </row>
    <row r="5108" spans="1:9" x14ac:dyDescent="0.2">
      <c r="A5108" s="107" t="s">
        <v>10492</v>
      </c>
      <c r="D5108" s="107" t="s">
        <v>9295</v>
      </c>
      <c r="E5108" s="107">
        <f t="shared" si="79"/>
        <v>30400120</v>
      </c>
      <c r="F5108" s="107" t="s">
        <v>11572</v>
      </c>
      <c r="G5108" s="107" t="s">
        <v>9260</v>
      </c>
      <c r="H5108" s="107" t="s">
        <v>9261</v>
      </c>
      <c r="I5108" s="107" t="s">
        <v>9296</v>
      </c>
    </row>
    <row r="5109" spans="1:9" x14ac:dyDescent="0.2">
      <c r="A5109" s="107" t="s">
        <v>10492</v>
      </c>
      <c r="D5109" s="107" t="s">
        <v>9297</v>
      </c>
      <c r="E5109" s="107">
        <f t="shared" si="79"/>
        <v>30400121</v>
      </c>
      <c r="F5109" s="107" t="s">
        <v>11572</v>
      </c>
      <c r="G5109" s="107" t="s">
        <v>9260</v>
      </c>
      <c r="H5109" s="107" t="s">
        <v>9261</v>
      </c>
      <c r="I5109" s="107" t="s">
        <v>9298</v>
      </c>
    </row>
    <row r="5110" spans="1:9" x14ac:dyDescent="0.2">
      <c r="A5110" s="107" t="s">
        <v>10492</v>
      </c>
      <c r="D5110" s="107" t="s">
        <v>9299</v>
      </c>
      <c r="E5110" s="107">
        <f t="shared" si="79"/>
        <v>30400130</v>
      </c>
      <c r="F5110" s="107" t="s">
        <v>11572</v>
      </c>
      <c r="G5110" s="107" t="s">
        <v>9260</v>
      </c>
      <c r="H5110" s="107" t="s">
        <v>9261</v>
      </c>
      <c r="I5110" s="107" t="s">
        <v>9300</v>
      </c>
    </row>
    <row r="5111" spans="1:9" x14ac:dyDescent="0.2">
      <c r="A5111" s="107" t="s">
        <v>10492</v>
      </c>
      <c r="D5111" s="107" t="s">
        <v>9301</v>
      </c>
      <c r="E5111" s="107">
        <f t="shared" si="79"/>
        <v>30400131</v>
      </c>
      <c r="F5111" s="107" t="s">
        <v>11572</v>
      </c>
      <c r="G5111" s="107" t="s">
        <v>9260</v>
      </c>
      <c r="H5111" s="107" t="s">
        <v>9261</v>
      </c>
      <c r="I5111" s="107" t="s">
        <v>11652</v>
      </c>
    </row>
    <row r="5112" spans="1:9" x14ac:dyDescent="0.2">
      <c r="A5112" s="107" t="s">
        <v>10492</v>
      </c>
      <c r="D5112" s="107" t="s">
        <v>9302</v>
      </c>
      <c r="E5112" s="107">
        <f t="shared" si="79"/>
        <v>30400132</v>
      </c>
      <c r="F5112" s="107" t="s">
        <v>11572</v>
      </c>
      <c r="G5112" s="107" t="s">
        <v>9260</v>
      </c>
      <c r="H5112" s="107" t="s">
        <v>9261</v>
      </c>
      <c r="I5112" s="107" t="s">
        <v>11031</v>
      </c>
    </row>
    <row r="5113" spans="1:9" x14ac:dyDescent="0.2">
      <c r="A5113" s="107" t="s">
        <v>10492</v>
      </c>
      <c r="D5113" s="107" t="s">
        <v>9303</v>
      </c>
      <c r="E5113" s="107">
        <f t="shared" si="79"/>
        <v>30400133</v>
      </c>
      <c r="F5113" s="107" t="s">
        <v>11572</v>
      </c>
      <c r="G5113" s="107" t="s">
        <v>9260</v>
      </c>
      <c r="H5113" s="107" t="s">
        <v>9261</v>
      </c>
      <c r="I5113" s="107" t="s">
        <v>11654</v>
      </c>
    </row>
    <row r="5114" spans="1:9" x14ac:dyDescent="0.2">
      <c r="A5114" s="107" t="s">
        <v>10492</v>
      </c>
      <c r="D5114" s="107" t="s">
        <v>9304</v>
      </c>
      <c r="E5114" s="107">
        <f t="shared" si="79"/>
        <v>30400150</v>
      </c>
      <c r="F5114" s="107" t="s">
        <v>11572</v>
      </c>
      <c r="G5114" s="107" t="s">
        <v>9260</v>
      </c>
      <c r="H5114" s="107" t="s">
        <v>9261</v>
      </c>
      <c r="I5114" s="107" t="s">
        <v>9305</v>
      </c>
    </row>
    <row r="5115" spans="1:9" x14ac:dyDescent="0.2">
      <c r="A5115" s="107" t="s">
        <v>10492</v>
      </c>
      <c r="D5115" s="107" t="s">
        <v>9306</v>
      </c>
      <c r="E5115" s="107">
        <f t="shared" si="79"/>
        <v>30400160</v>
      </c>
      <c r="F5115" s="107" t="s">
        <v>11572</v>
      </c>
      <c r="G5115" s="107" t="s">
        <v>9260</v>
      </c>
      <c r="H5115" s="107" t="s">
        <v>9261</v>
      </c>
      <c r="I5115" s="107" t="s">
        <v>11387</v>
      </c>
    </row>
    <row r="5116" spans="1:9" x14ac:dyDescent="0.2">
      <c r="A5116" s="107" t="s">
        <v>10492</v>
      </c>
      <c r="D5116" s="107" t="s">
        <v>9307</v>
      </c>
      <c r="E5116" s="107">
        <f t="shared" si="79"/>
        <v>30400199</v>
      </c>
      <c r="F5116" s="107" t="s">
        <v>11572</v>
      </c>
      <c r="G5116" s="107" t="s">
        <v>9260</v>
      </c>
      <c r="H5116" s="107" t="s">
        <v>9261</v>
      </c>
      <c r="I5116" s="107" t="s">
        <v>7791</v>
      </c>
    </row>
    <row r="5117" spans="1:9" x14ac:dyDescent="0.2">
      <c r="A5117" s="107" t="s">
        <v>10492</v>
      </c>
      <c r="D5117" s="107" t="s">
        <v>9308</v>
      </c>
      <c r="E5117" s="107">
        <f t="shared" si="79"/>
        <v>30400204</v>
      </c>
      <c r="F5117" s="107" t="s">
        <v>11572</v>
      </c>
      <c r="G5117" s="107" t="s">
        <v>9260</v>
      </c>
      <c r="H5117" s="107" t="s">
        <v>9309</v>
      </c>
      <c r="I5117" s="107" t="s">
        <v>9310</v>
      </c>
    </row>
    <row r="5118" spans="1:9" x14ac:dyDescent="0.2">
      <c r="A5118" s="107" t="s">
        <v>10492</v>
      </c>
      <c r="D5118" s="107" t="s">
        <v>9311</v>
      </c>
      <c r="E5118" s="107">
        <f t="shared" si="79"/>
        <v>30400207</v>
      </c>
      <c r="F5118" s="107" t="s">
        <v>11572</v>
      </c>
      <c r="G5118" s="107" t="s">
        <v>9260</v>
      </c>
      <c r="H5118" s="107" t="s">
        <v>9309</v>
      </c>
      <c r="I5118" s="107" t="s">
        <v>9312</v>
      </c>
    </row>
    <row r="5119" spans="1:9" x14ac:dyDescent="0.2">
      <c r="A5119" s="107" t="s">
        <v>10492</v>
      </c>
      <c r="D5119" s="107" t="s">
        <v>9313</v>
      </c>
      <c r="E5119" s="107">
        <f t="shared" si="79"/>
        <v>30400208</v>
      </c>
      <c r="F5119" s="107" t="s">
        <v>11572</v>
      </c>
      <c r="G5119" s="107" t="s">
        <v>9260</v>
      </c>
      <c r="H5119" s="107" t="s">
        <v>9309</v>
      </c>
      <c r="I5119" s="107" t="s">
        <v>9314</v>
      </c>
    </row>
    <row r="5120" spans="1:9" x14ac:dyDescent="0.2">
      <c r="A5120" s="107" t="s">
        <v>10492</v>
      </c>
      <c r="D5120" s="107" t="s">
        <v>9315</v>
      </c>
      <c r="E5120" s="107">
        <f t="shared" si="79"/>
        <v>30400209</v>
      </c>
      <c r="F5120" s="107" t="s">
        <v>11572</v>
      </c>
      <c r="G5120" s="107" t="s">
        <v>9260</v>
      </c>
      <c r="H5120" s="107" t="s">
        <v>9309</v>
      </c>
      <c r="I5120" s="107" t="s">
        <v>9262</v>
      </c>
    </row>
    <row r="5121" spans="1:9" x14ac:dyDescent="0.2">
      <c r="A5121" s="107" t="s">
        <v>10492</v>
      </c>
      <c r="D5121" s="107" t="s">
        <v>9316</v>
      </c>
      <c r="E5121" s="107">
        <f t="shared" si="79"/>
        <v>30400210</v>
      </c>
      <c r="F5121" s="107" t="s">
        <v>11572</v>
      </c>
      <c r="G5121" s="107" t="s">
        <v>9260</v>
      </c>
      <c r="H5121" s="107" t="s">
        <v>9309</v>
      </c>
      <c r="I5121" s="107" t="s">
        <v>9317</v>
      </c>
    </row>
    <row r="5122" spans="1:9" x14ac:dyDescent="0.2">
      <c r="A5122" s="107" t="s">
        <v>10492</v>
      </c>
      <c r="D5122" s="107" t="s">
        <v>9318</v>
      </c>
      <c r="E5122" s="107">
        <f t="shared" ref="E5122:E5185" si="80">VALUE(D5122)</f>
        <v>30400211</v>
      </c>
      <c r="F5122" s="107" t="s">
        <v>11572</v>
      </c>
      <c r="G5122" s="107" t="s">
        <v>9260</v>
      </c>
      <c r="H5122" s="107" t="s">
        <v>9309</v>
      </c>
      <c r="I5122" s="107" t="s">
        <v>9319</v>
      </c>
    </row>
    <row r="5123" spans="1:9" x14ac:dyDescent="0.2">
      <c r="A5123" s="107" t="s">
        <v>10492</v>
      </c>
      <c r="D5123" s="107" t="s">
        <v>9320</v>
      </c>
      <c r="E5123" s="107">
        <f t="shared" si="80"/>
        <v>30400212</v>
      </c>
      <c r="F5123" s="107" t="s">
        <v>11572</v>
      </c>
      <c r="G5123" s="107" t="s">
        <v>9260</v>
      </c>
      <c r="H5123" s="107" t="s">
        <v>9309</v>
      </c>
      <c r="I5123" s="107" t="s">
        <v>9321</v>
      </c>
    </row>
    <row r="5124" spans="1:9" x14ac:dyDescent="0.2">
      <c r="A5124" s="107" t="s">
        <v>10492</v>
      </c>
      <c r="D5124" s="107" t="s">
        <v>9322</v>
      </c>
      <c r="E5124" s="107">
        <f t="shared" si="80"/>
        <v>30400213</v>
      </c>
      <c r="F5124" s="107" t="s">
        <v>11572</v>
      </c>
      <c r="G5124" s="107" t="s">
        <v>9260</v>
      </c>
      <c r="H5124" s="107" t="s">
        <v>9309</v>
      </c>
      <c r="I5124" s="107" t="s">
        <v>9323</v>
      </c>
    </row>
    <row r="5125" spans="1:9" x14ac:dyDescent="0.2">
      <c r="A5125" s="107" t="s">
        <v>10492</v>
      </c>
      <c r="D5125" s="107" t="s">
        <v>9324</v>
      </c>
      <c r="E5125" s="107">
        <f t="shared" si="80"/>
        <v>30400214</v>
      </c>
      <c r="F5125" s="107" t="s">
        <v>11572</v>
      </c>
      <c r="G5125" s="107" t="s">
        <v>9260</v>
      </c>
      <c r="H5125" s="107" t="s">
        <v>9309</v>
      </c>
      <c r="I5125" s="107" t="s">
        <v>9325</v>
      </c>
    </row>
    <row r="5126" spans="1:9" x14ac:dyDescent="0.2">
      <c r="A5126" s="107" t="s">
        <v>10492</v>
      </c>
      <c r="D5126" s="107" t="s">
        <v>9326</v>
      </c>
      <c r="E5126" s="107">
        <f t="shared" si="80"/>
        <v>30400215</v>
      </c>
      <c r="F5126" s="107" t="s">
        <v>11572</v>
      </c>
      <c r="G5126" s="107" t="s">
        <v>9260</v>
      </c>
      <c r="H5126" s="107" t="s">
        <v>9309</v>
      </c>
      <c r="I5126" s="107" t="s">
        <v>9327</v>
      </c>
    </row>
    <row r="5127" spans="1:9" x14ac:dyDescent="0.2">
      <c r="A5127" s="107" t="s">
        <v>10492</v>
      </c>
      <c r="D5127" s="107" t="s">
        <v>9328</v>
      </c>
      <c r="E5127" s="107">
        <f t="shared" si="80"/>
        <v>30400216</v>
      </c>
      <c r="F5127" s="107" t="s">
        <v>11572</v>
      </c>
      <c r="G5127" s="107" t="s">
        <v>9260</v>
      </c>
      <c r="H5127" s="107" t="s">
        <v>9309</v>
      </c>
      <c r="I5127" s="107" t="s">
        <v>9329</v>
      </c>
    </row>
    <row r="5128" spans="1:9" x14ac:dyDescent="0.2">
      <c r="A5128" s="107" t="s">
        <v>10492</v>
      </c>
      <c r="D5128" s="107" t="s">
        <v>9330</v>
      </c>
      <c r="E5128" s="107">
        <f t="shared" si="80"/>
        <v>30400217</v>
      </c>
      <c r="F5128" s="107" t="s">
        <v>11572</v>
      </c>
      <c r="G5128" s="107" t="s">
        <v>9260</v>
      </c>
      <c r="H5128" s="107" t="s">
        <v>9309</v>
      </c>
      <c r="I5128" s="107" t="s">
        <v>9331</v>
      </c>
    </row>
    <row r="5129" spans="1:9" x14ac:dyDescent="0.2">
      <c r="A5129" s="107" t="s">
        <v>10492</v>
      </c>
      <c r="D5129" s="107" t="s">
        <v>9332</v>
      </c>
      <c r="E5129" s="107">
        <f t="shared" si="80"/>
        <v>30400218</v>
      </c>
      <c r="F5129" s="107" t="s">
        <v>11572</v>
      </c>
      <c r="G5129" s="107" t="s">
        <v>9260</v>
      </c>
      <c r="H5129" s="107" t="s">
        <v>9309</v>
      </c>
      <c r="I5129" s="107" t="s">
        <v>9333</v>
      </c>
    </row>
    <row r="5130" spans="1:9" x14ac:dyDescent="0.2">
      <c r="A5130" s="107" t="s">
        <v>10492</v>
      </c>
      <c r="D5130" s="107" t="s">
        <v>9334</v>
      </c>
      <c r="E5130" s="107">
        <f t="shared" si="80"/>
        <v>30400219</v>
      </c>
      <c r="F5130" s="107" t="s">
        <v>11572</v>
      </c>
      <c r="G5130" s="107" t="s">
        <v>9260</v>
      </c>
      <c r="H5130" s="107" t="s">
        <v>9309</v>
      </c>
      <c r="I5130" s="107" t="s">
        <v>9335</v>
      </c>
    </row>
    <row r="5131" spans="1:9" x14ac:dyDescent="0.2">
      <c r="A5131" s="107" t="s">
        <v>10492</v>
      </c>
      <c r="D5131" s="107" t="s">
        <v>9336</v>
      </c>
      <c r="E5131" s="107">
        <f t="shared" si="80"/>
        <v>30400220</v>
      </c>
      <c r="F5131" s="107" t="s">
        <v>11572</v>
      </c>
      <c r="G5131" s="107" t="s">
        <v>9260</v>
      </c>
      <c r="H5131" s="107" t="s">
        <v>9309</v>
      </c>
      <c r="I5131" s="107" t="s">
        <v>12214</v>
      </c>
    </row>
    <row r="5132" spans="1:9" x14ac:dyDescent="0.2">
      <c r="A5132" s="107" t="s">
        <v>10492</v>
      </c>
      <c r="D5132" s="107" t="s">
        <v>12215</v>
      </c>
      <c r="E5132" s="107">
        <f t="shared" si="80"/>
        <v>30400221</v>
      </c>
      <c r="F5132" s="107" t="s">
        <v>11572</v>
      </c>
      <c r="G5132" s="107" t="s">
        <v>9260</v>
      </c>
      <c r="H5132" s="107" t="s">
        <v>9309</v>
      </c>
      <c r="I5132" s="107" t="s">
        <v>12216</v>
      </c>
    </row>
    <row r="5133" spans="1:9" x14ac:dyDescent="0.2">
      <c r="A5133" s="107" t="s">
        <v>10492</v>
      </c>
      <c r="D5133" s="107" t="s">
        <v>12217</v>
      </c>
      <c r="E5133" s="107">
        <f t="shared" si="80"/>
        <v>30400223</v>
      </c>
      <c r="F5133" s="107" t="s">
        <v>11572</v>
      </c>
      <c r="G5133" s="107" t="s">
        <v>9260</v>
      </c>
      <c r="H5133" s="107" t="s">
        <v>9309</v>
      </c>
      <c r="I5133" s="107" t="s">
        <v>12218</v>
      </c>
    </row>
    <row r="5134" spans="1:9" x14ac:dyDescent="0.2">
      <c r="A5134" s="107" t="s">
        <v>10492</v>
      </c>
      <c r="D5134" s="107" t="s">
        <v>12219</v>
      </c>
      <c r="E5134" s="107">
        <f t="shared" si="80"/>
        <v>30400224</v>
      </c>
      <c r="F5134" s="107" t="s">
        <v>11572</v>
      </c>
      <c r="G5134" s="107" t="s">
        <v>9260</v>
      </c>
      <c r="H5134" s="107" t="s">
        <v>9309</v>
      </c>
      <c r="I5134" s="107" t="s">
        <v>12220</v>
      </c>
    </row>
    <row r="5135" spans="1:9" x14ac:dyDescent="0.2">
      <c r="A5135" s="107" t="s">
        <v>10492</v>
      </c>
      <c r="D5135" s="107" t="s">
        <v>12221</v>
      </c>
      <c r="E5135" s="107">
        <f t="shared" si="80"/>
        <v>30400230</v>
      </c>
      <c r="F5135" s="107" t="s">
        <v>11572</v>
      </c>
      <c r="G5135" s="107" t="s">
        <v>9260</v>
      </c>
      <c r="H5135" s="107" t="s">
        <v>9309</v>
      </c>
      <c r="I5135" s="107" t="s">
        <v>12222</v>
      </c>
    </row>
    <row r="5136" spans="1:9" x14ac:dyDescent="0.2">
      <c r="A5136" s="107" t="s">
        <v>10492</v>
      </c>
      <c r="D5136" s="107" t="s">
        <v>12223</v>
      </c>
      <c r="E5136" s="107">
        <f t="shared" si="80"/>
        <v>30400231</v>
      </c>
      <c r="F5136" s="107" t="s">
        <v>11572</v>
      </c>
      <c r="G5136" s="107" t="s">
        <v>9260</v>
      </c>
      <c r="H5136" s="107" t="s">
        <v>9309</v>
      </c>
      <c r="I5136" s="107" t="s">
        <v>12224</v>
      </c>
    </row>
    <row r="5137" spans="1:9" x14ac:dyDescent="0.2">
      <c r="A5137" s="107" t="s">
        <v>10492</v>
      </c>
      <c r="D5137" s="107" t="s">
        <v>12225</v>
      </c>
      <c r="E5137" s="107">
        <f t="shared" si="80"/>
        <v>30400232</v>
      </c>
      <c r="F5137" s="107" t="s">
        <v>11572</v>
      </c>
      <c r="G5137" s="107" t="s">
        <v>9260</v>
      </c>
      <c r="H5137" s="107" t="s">
        <v>9309</v>
      </c>
      <c r="I5137" s="107" t="s">
        <v>12226</v>
      </c>
    </row>
    <row r="5138" spans="1:9" x14ac:dyDescent="0.2">
      <c r="A5138" s="107" t="s">
        <v>10492</v>
      </c>
      <c r="D5138" s="107" t="s">
        <v>12227</v>
      </c>
      <c r="E5138" s="107">
        <f t="shared" si="80"/>
        <v>30400233</v>
      </c>
      <c r="F5138" s="107" t="s">
        <v>11572</v>
      </c>
      <c r="G5138" s="107" t="s">
        <v>9260</v>
      </c>
      <c r="H5138" s="107" t="s">
        <v>9309</v>
      </c>
      <c r="I5138" s="107" t="s">
        <v>9262</v>
      </c>
    </row>
    <row r="5139" spans="1:9" x14ac:dyDescent="0.2">
      <c r="A5139" s="107" t="s">
        <v>10492</v>
      </c>
      <c r="D5139" s="107" t="s">
        <v>12228</v>
      </c>
      <c r="E5139" s="107">
        <f t="shared" si="80"/>
        <v>30400234</v>
      </c>
      <c r="F5139" s="107" t="s">
        <v>11572</v>
      </c>
      <c r="G5139" s="107" t="s">
        <v>9260</v>
      </c>
      <c r="H5139" s="107" t="s">
        <v>9309</v>
      </c>
      <c r="I5139" s="107" t="s">
        <v>12229</v>
      </c>
    </row>
    <row r="5140" spans="1:9" x14ac:dyDescent="0.2">
      <c r="A5140" s="107" t="s">
        <v>10492</v>
      </c>
      <c r="D5140" s="107" t="s">
        <v>12230</v>
      </c>
      <c r="E5140" s="107">
        <f t="shared" si="80"/>
        <v>30400235</v>
      </c>
      <c r="F5140" s="107" t="s">
        <v>11572</v>
      </c>
      <c r="G5140" s="107" t="s">
        <v>9260</v>
      </c>
      <c r="H5140" s="107" t="s">
        <v>9309</v>
      </c>
      <c r="I5140" s="107" t="s">
        <v>12231</v>
      </c>
    </row>
    <row r="5141" spans="1:9" x14ac:dyDescent="0.2">
      <c r="A5141" s="107" t="s">
        <v>10492</v>
      </c>
      <c r="D5141" s="107" t="s">
        <v>12232</v>
      </c>
      <c r="E5141" s="107">
        <f t="shared" si="80"/>
        <v>30400236</v>
      </c>
      <c r="F5141" s="107" t="s">
        <v>11572</v>
      </c>
      <c r="G5141" s="107" t="s">
        <v>9260</v>
      </c>
      <c r="H5141" s="107" t="s">
        <v>9309</v>
      </c>
      <c r="I5141" s="107" t="s">
        <v>12233</v>
      </c>
    </row>
    <row r="5142" spans="1:9" x14ac:dyDescent="0.2">
      <c r="A5142" s="107" t="s">
        <v>10492</v>
      </c>
      <c r="D5142" s="107" t="s">
        <v>12234</v>
      </c>
      <c r="E5142" s="107">
        <f t="shared" si="80"/>
        <v>30400237</v>
      </c>
      <c r="F5142" s="107" t="s">
        <v>11572</v>
      </c>
      <c r="G5142" s="107" t="s">
        <v>9260</v>
      </c>
      <c r="H5142" s="107" t="s">
        <v>9309</v>
      </c>
      <c r="I5142" s="107" t="s">
        <v>12235</v>
      </c>
    </row>
    <row r="5143" spans="1:9" x14ac:dyDescent="0.2">
      <c r="A5143" s="107" t="s">
        <v>10492</v>
      </c>
      <c r="D5143" s="107" t="s">
        <v>12236</v>
      </c>
      <c r="E5143" s="107">
        <f t="shared" si="80"/>
        <v>30400238</v>
      </c>
      <c r="F5143" s="107" t="s">
        <v>11572</v>
      </c>
      <c r="G5143" s="107" t="s">
        <v>9260</v>
      </c>
      <c r="H5143" s="107" t="s">
        <v>9309</v>
      </c>
      <c r="I5143" s="107" t="s">
        <v>8785</v>
      </c>
    </row>
    <row r="5144" spans="1:9" x14ac:dyDescent="0.2">
      <c r="A5144" s="107" t="s">
        <v>10492</v>
      </c>
      <c r="D5144" s="107" t="s">
        <v>12237</v>
      </c>
      <c r="E5144" s="107">
        <f t="shared" si="80"/>
        <v>30400239</v>
      </c>
      <c r="F5144" s="107" t="s">
        <v>11572</v>
      </c>
      <c r="G5144" s="107" t="s">
        <v>9260</v>
      </c>
      <c r="H5144" s="107" t="s">
        <v>9309</v>
      </c>
      <c r="I5144" s="107" t="s">
        <v>12238</v>
      </c>
    </row>
    <row r="5145" spans="1:9" x14ac:dyDescent="0.2">
      <c r="A5145" s="107" t="s">
        <v>10492</v>
      </c>
      <c r="D5145" s="107" t="s">
        <v>12239</v>
      </c>
      <c r="E5145" s="107">
        <f t="shared" si="80"/>
        <v>30400240</v>
      </c>
      <c r="F5145" s="107" t="s">
        <v>11572</v>
      </c>
      <c r="G5145" s="107" t="s">
        <v>9260</v>
      </c>
      <c r="H5145" s="107" t="s">
        <v>9309</v>
      </c>
      <c r="I5145" s="107" t="s">
        <v>12240</v>
      </c>
    </row>
    <row r="5146" spans="1:9" x14ac:dyDescent="0.2">
      <c r="A5146" s="107" t="s">
        <v>10492</v>
      </c>
      <c r="D5146" s="107" t="s">
        <v>12241</v>
      </c>
      <c r="E5146" s="107">
        <f t="shared" si="80"/>
        <v>30400241</v>
      </c>
      <c r="F5146" s="107" t="s">
        <v>11572</v>
      </c>
      <c r="G5146" s="107" t="s">
        <v>9260</v>
      </c>
      <c r="H5146" s="107" t="s">
        <v>9309</v>
      </c>
      <c r="I5146" s="107" t="s">
        <v>12240</v>
      </c>
    </row>
    <row r="5147" spans="1:9" x14ac:dyDescent="0.2">
      <c r="A5147" s="107" t="s">
        <v>10492</v>
      </c>
      <c r="D5147" s="107" t="s">
        <v>12242</v>
      </c>
      <c r="E5147" s="107">
        <f t="shared" si="80"/>
        <v>30400242</v>
      </c>
      <c r="F5147" s="107" t="s">
        <v>11572</v>
      </c>
      <c r="G5147" s="107" t="s">
        <v>9260</v>
      </c>
      <c r="H5147" s="107" t="s">
        <v>9309</v>
      </c>
      <c r="I5147" s="107" t="s">
        <v>12243</v>
      </c>
    </row>
    <row r="5148" spans="1:9" x14ac:dyDescent="0.2">
      <c r="A5148" s="107" t="s">
        <v>10492</v>
      </c>
      <c r="D5148" s="107" t="s">
        <v>12244</v>
      </c>
      <c r="E5148" s="107">
        <f t="shared" si="80"/>
        <v>30400243</v>
      </c>
      <c r="F5148" s="107" t="s">
        <v>11572</v>
      </c>
      <c r="G5148" s="107" t="s">
        <v>9260</v>
      </c>
      <c r="H5148" s="107" t="s">
        <v>9309</v>
      </c>
      <c r="I5148" s="107" t="s">
        <v>12245</v>
      </c>
    </row>
    <row r="5149" spans="1:9" x14ac:dyDescent="0.2">
      <c r="A5149" s="107" t="s">
        <v>10492</v>
      </c>
      <c r="D5149" s="107" t="s">
        <v>12246</v>
      </c>
      <c r="E5149" s="107">
        <f t="shared" si="80"/>
        <v>30400244</v>
      </c>
      <c r="F5149" s="107" t="s">
        <v>11572</v>
      </c>
      <c r="G5149" s="107" t="s">
        <v>9260</v>
      </c>
      <c r="H5149" s="107" t="s">
        <v>9309</v>
      </c>
      <c r="I5149" s="107" t="s">
        <v>12247</v>
      </c>
    </row>
    <row r="5150" spans="1:9" x14ac:dyDescent="0.2">
      <c r="A5150" s="107" t="s">
        <v>10492</v>
      </c>
      <c r="D5150" s="107" t="s">
        <v>12248</v>
      </c>
      <c r="E5150" s="107">
        <f t="shared" si="80"/>
        <v>30400250</v>
      </c>
      <c r="F5150" s="107" t="s">
        <v>11572</v>
      </c>
      <c r="G5150" s="107" t="s">
        <v>9260</v>
      </c>
      <c r="H5150" s="107" t="s">
        <v>9309</v>
      </c>
      <c r="I5150" s="107" t="s">
        <v>12249</v>
      </c>
    </row>
    <row r="5151" spans="1:9" x14ac:dyDescent="0.2">
      <c r="A5151" s="107" t="s">
        <v>10492</v>
      </c>
      <c r="D5151" s="107" t="s">
        <v>12250</v>
      </c>
      <c r="E5151" s="107">
        <f t="shared" si="80"/>
        <v>30400251</v>
      </c>
      <c r="F5151" s="107" t="s">
        <v>11572</v>
      </c>
      <c r="G5151" s="107" t="s">
        <v>9260</v>
      </c>
      <c r="H5151" s="107" t="s">
        <v>9309</v>
      </c>
      <c r="I5151" s="107" t="s">
        <v>12251</v>
      </c>
    </row>
    <row r="5152" spans="1:9" x14ac:dyDescent="0.2">
      <c r="A5152" s="107" t="s">
        <v>10492</v>
      </c>
      <c r="D5152" s="107" t="s">
        <v>12252</v>
      </c>
      <c r="E5152" s="107">
        <f t="shared" si="80"/>
        <v>30400299</v>
      </c>
      <c r="F5152" s="107" t="s">
        <v>11572</v>
      </c>
      <c r="G5152" s="107" t="s">
        <v>9260</v>
      </c>
      <c r="H5152" s="107" t="s">
        <v>9309</v>
      </c>
      <c r="I5152" s="107" t="s">
        <v>7791</v>
      </c>
    </row>
    <row r="5153" spans="1:9" x14ac:dyDescent="0.2">
      <c r="A5153" s="107" t="s">
        <v>10492</v>
      </c>
      <c r="D5153" s="107" t="s">
        <v>12253</v>
      </c>
      <c r="E5153" s="107">
        <f t="shared" si="80"/>
        <v>30400301</v>
      </c>
      <c r="F5153" s="107" t="s">
        <v>11572</v>
      </c>
      <c r="G5153" s="107" t="s">
        <v>9260</v>
      </c>
      <c r="H5153" s="107" t="s">
        <v>12254</v>
      </c>
      <c r="I5153" s="107" t="s">
        <v>12255</v>
      </c>
    </row>
    <row r="5154" spans="1:9" x14ac:dyDescent="0.2">
      <c r="A5154" s="107" t="s">
        <v>10492</v>
      </c>
      <c r="D5154" s="107" t="s">
        <v>12256</v>
      </c>
      <c r="E5154" s="107">
        <f t="shared" si="80"/>
        <v>30400302</v>
      </c>
      <c r="F5154" s="107" t="s">
        <v>11572</v>
      </c>
      <c r="G5154" s="107" t="s">
        <v>9260</v>
      </c>
      <c r="H5154" s="107" t="s">
        <v>12254</v>
      </c>
      <c r="I5154" s="107" t="s">
        <v>12231</v>
      </c>
    </row>
    <row r="5155" spans="1:9" x14ac:dyDescent="0.2">
      <c r="A5155" s="107" t="s">
        <v>10492</v>
      </c>
      <c r="D5155" s="107" t="s">
        <v>12257</v>
      </c>
      <c r="E5155" s="107">
        <f t="shared" si="80"/>
        <v>30400303</v>
      </c>
      <c r="F5155" s="107" t="s">
        <v>11572</v>
      </c>
      <c r="G5155" s="107" t="s">
        <v>9260</v>
      </c>
      <c r="H5155" s="107" t="s">
        <v>12254</v>
      </c>
      <c r="I5155" s="107" t="s">
        <v>8785</v>
      </c>
    </row>
    <row r="5156" spans="1:9" x14ac:dyDescent="0.2">
      <c r="A5156" s="107" t="s">
        <v>10492</v>
      </c>
      <c r="D5156" s="107" t="s">
        <v>12258</v>
      </c>
      <c r="E5156" s="107">
        <f t="shared" si="80"/>
        <v>30400304</v>
      </c>
      <c r="F5156" s="107" t="s">
        <v>11572</v>
      </c>
      <c r="G5156" s="107" t="s">
        <v>9260</v>
      </c>
      <c r="H5156" s="107" t="s">
        <v>12254</v>
      </c>
      <c r="I5156" s="107" t="s">
        <v>12259</v>
      </c>
    </row>
    <row r="5157" spans="1:9" x14ac:dyDescent="0.2">
      <c r="A5157" s="107" t="s">
        <v>10492</v>
      </c>
      <c r="D5157" s="107" t="s">
        <v>12260</v>
      </c>
      <c r="E5157" s="107">
        <f t="shared" si="80"/>
        <v>30400305</v>
      </c>
      <c r="F5157" s="107" t="s">
        <v>11572</v>
      </c>
      <c r="G5157" s="107" t="s">
        <v>9260</v>
      </c>
      <c r="H5157" s="107" t="s">
        <v>12254</v>
      </c>
      <c r="I5157" s="107" t="s">
        <v>12261</v>
      </c>
    </row>
    <row r="5158" spans="1:9" x14ac:dyDescent="0.2">
      <c r="A5158" s="107" t="s">
        <v>10492</v>
      </c>
      <c r="D5158" s="107" t="s">
        <v>12262</v>
      </c>
      <c r="E5158" s="107">
        <f t="shared" si="80"/>
        <v>30400310</v>
      </c>
      <c r="F5158" s="107" t="s">
        <v>11572</v>
      </c>
      <c r="G5158" s="107" t="s">
        <v>9260</v>
      </c>
      <c r="H5158" s="107" t="s">
        <v>12254</v>
      </c>
      <c r="I5158" s="107" t="s">
        <v>12263</v>
      </c>
    </row>
    <row r="5159" spans="1:9" x14ac:dyDescent="0.2">
      <c r="A5159" s="107" t="s">
        <v>10492</v>
      </c>
      <c r="D5159" s="107" t="s">
        <v>12264</v>
      </c>
      <c r="E5159" s="107">
        <f t="shared" si="80"/>
        <v>30400314</v>
      </c>
      <c r="F5159" s="107" t="s">
        <v>11572</v>
      </c>
      <c r="G5159" s="107" t="s">
        <v>9260</v>
      </c>
      <c r="H5159" s="107" t="s">
        <v>12254</v>
      </c>
      <c r="I5159" s="107" t="s">
        <v>12265</v>
      </c>
    </row>
    <row r="5160" spans="1:9" x14ac:dyDescent="0.2">
      <c r="A5160" s="107" t="s">
        <v>10492</v>
      </c>
      <c r="D5160" s="107" t="s">
        <v>9410</v>
      </c>
      <c r="E5160" s="107">
        <f t="shared" si="80"/>
        <v>30400315</v>
      </c>
      <c r="F5160" s="107" t="s">
        <v>11572</v>
      </c>
      <c r="G5160" s="107" t="s">
        <v>9260</v>
      </c>
      <c r="H5160" s="107" t="s">
        <v>12254</v>
      </c>
      <c r="I5160" s="107" t="s">
        <v>9411</v>
      </c>
    </row>
    <row r="5161" spans="1:9" x14ac:dyDescent="0.2">
      <c r="A5161" s="107" t="s">
        <v>10492</v>
      </c>
      <c r="D5161" s="107" t="s">
        <v>9412</v>
      </c>
      <c r="E5161" s="107">
        <f t="shared" si="80"/>
        <v>30400316</v>
      </c>
      <c r="F5161" s="107" t="s">
        <v>11572</v>
      </c>
      <c r="G5161" s="107" t="s">
        <v>9260</v>
      </c>
      <c r="H5161" s="107" t="s">
        <v>12254</v>
      </c>
      <c r="I5161" s="107" t="s">
        <v>11654</v>
      </c>
    </row>
    <row r="5162" spans="1:9" x14ac:dyDescent="0.2">
      <c r="A5162" s="107" t="s">
        <v>10492</v>
      </c>
      <c r="D5162" s="107" t="s">
        <v>15254</v>
      </c>
      <c r="E5162" s="107">
        <f t="shared" si="80"/>
        <v>30400317</v>
      </c>
      <c r="F5162" s="107" t="s">
        <v>11572</v>
      </c>
      <c r="G5162" s="107" t="s">
        <v>9260</v>
      </c>
      <c r="H5162" s="107" t="s">
        <v>12254</v>
      </c>
      <c r="I5162" s="107" t="s">
        <v>15255</v>
      </c>
    </row>
    <row r="5163" spans="1:9" x14ac:dyDescent="0.2">
      <c r="A5163" s="107" t="s">
        <v>10492</v>
      </c>
      <c r="D5163" s="107" t="s">
        <v>15256</v>
      </c>
      <c r="E5163" s="107">
        <f t="shared" si="80"/>
        <v>30400318</v>
      </c>
      <c r="F5163" s="107" t="s">
        <v>11572</v>
      </c>
      <c r="G5163" s="107" t="s">
        <v>9260</v>
      </c>
      <c r="H5163" s="107" t="s">
        <v>12254</v>
      </c>
      <c r="I5163" s="107" t="s">
        <v>15257</v>
      </c>
    </row>
    <row r="5164" spans="1:9" x14ac:dyDescent="0.2">
      <c r="A5164" s="107" t="s">
        <v>10492</v>
      </c>
      <c r="D5164" s="107" t="s">
        <v>15258</v>
      </c>
      <c r="E5164" s="107">
        <f t="shared" si="80"/>
        <v>30400319</v>
      </c>
      <c r="F5164" s="107" t="s">
        <v>11572</v>
      </c>
      <c r="G5164" s="107" t="s">
        <v>9260</v>
      </c>
      <c r="H5164" s="107" t="s">
        <v>12254</v>
      </c>
      <c r="I5164" s="107" t="s">
        <v>15259</v>
      </c>
    </row>
    <row r="5165" spans="1:9" x14ac:dyDescent="0.2">
      <c r="A5165" s="107" t="s">
        <v>10492</v>
      </c>
      <c r="D5165" s="107" t="s">
        <v>15260</v>
      </c>
      <c r="E5165" s="107">
        <f t="shared" si="80"/>
        <v>30400320</v>
      </c>
      <c r="F5165" s="107" t="s">
        <v>11572</v>
      </c>
      <c r="G5165" s="107" t="s">
        <v>9260</v>
      </c>
      <c r="H5165" s="107" t="s">
        <v>12254</v>
      </c>
      <c r="I5165" s="107" t="s">
        <v>9287</v>
      </c>
    </row>
    <row r="5166" spans="1:9" x14ac:dyDescent="0.2">
      <c r="A5166" s="107" t="s">
        <v>10492</v>
      </c>
      <c r="D5166" s="107" t="s">
        <v>12288</v>
      </c>
      <c r="E5166" s="107">
        <f t="shared" si="80"/>
        <v>30400321</v>
      </c>
      <c r="F5166" s="107" t="s">
        <v>11572</v>
      </c>
      <c r="G5166" s="107" t="s">
        <v>9260</v>
      </c>
      <c r="H5166" s="107" t="s">
        <v>12254</v>
      </c>
      <c r="I5166" s="107" t="s">
        <v>12289</v>
      </c>
    </row>
    <row r="5167" spans="1:9" x14ac:dyDescent="0.2">
      <c r="A5167" s="107" t="s">
        <v>10492</v>
      </c>
      <c r="D5167" s="107" t="s">
        <v>12290</v>
      </c>
      <c r="E5167" s="107">
        <f t="shared" si="80"/>
        <v>30400322</v>
      </c>
      <c r="F5167" s="107" t="s">
        <v>11572</v>
      </c>
      <c r="G5167" s="107" t="s">
        <v>9260</v>
      </c>
      <c r="H5167" s="107" t="s">
        <v>12254</v>
      </c>
      <c r="I5167" s="107" t="s">
        <v>12291</v>
      </c>
    </row>
    <row r="5168" spans="1:9" x14ac:dyDescent="0.2">
      <c r="A5168" s="107" t="s">
        <v>10492</v>
      </c>
      <c r="D5168" s="107" t="s">
        <v>12292</v>
      </c>
      <c r="E5168" s="107">
        <f t="shared" si="80"/>
        <v>30400325</v>
      </c>
      <c r="F5168" s="107" t="s">
        <v>11572</v>
      </c>
      <c r="G5168" s="107" t="s">
        <v>9260</v>
      </c>
      <c r="H5168" s="107" t="s">
        <v>12254</v>
      </c>
      <c r="I5168" s="107" t="s">
        <v>12293</v>
      </c>
    </row>
    <row r="5169" spans="1:9" x14ac:dyDescent="0.2">
      <c r="A5169" s="107" t="s">
        <v>10492</v>
      </c>
      <c r="D5169" s="107" t="s">
        <v>12294</v>
      </c>
      <c r="E5169" s="107">
        <f t="shared" si="80"/>
        <v>30400330</v>
      </c>
      <c r="F5169" s="107" t="s">
        <v>11572</v>
      </c>
      <c r="G5169" s="107" t="s">
        <v>9260</v>
      </c>
      <c r="H5169" s="107" t="s">
        <v>12254</v>
      </c>
      <c r="I5169" s="107" t="s">
        <v>12295</v>
      </c>
    </row>
    <row r="5170" spans="1:9" x14ac:dyDescent="0.2">
      <c r="A5170" s="107" t="s">
        <v>10492</v>
      </c>
      <c r="D5170" s="107" t="s">
        <v>12296</v>
      </c>
      <c r="E5170" s="107">
        <f t="shared" si="80"/>
        <v>30400331</v>
      </c>
      <c r="F5170" s="107" t="s">
        <v>11572</v>
      </c>
      <c r="G5170" s="107" t="s">
        <v>9260</v>
      </c>
      <c r="H5170" s="107" t="s">
        <v>12254</v>
      </c>
      <c r="I5170" s="107" t="s">
        <v>12297</v>
      </c>
    </row>
    <row r="5171" spans="1:9" x14ac:dyDescent="0.2">
      <c r="A5171" s="107" t="s">
        <v>10492</v>
      </c>
      <c r="D5171" s="107" t="s">
        <v>12298</v>
      </c>
      <c r="E5171" s="107">
        <f t="shared" si="80"/>
        <v>30400332</v>
      </c>
      <c r="F5171" s="107" t="s">
        <v>11572</v>
      </c>
      <c r="G5171" s="107" t="s">
        <v>9260</v>
      </c>
      <c r="H5171" s="107" t="s">
        <v>12254</v>
      </c>
      <c r="I5171" s="107" t="s">
        <v>12299</v>
      </c>
    </row>
    <row r="5172" spans="1:9" x14ac:dyDescent="0.2">
      <c r="A5172" s="107" t="s">
        <v>10492</v>
      </c>
      <c r="D5172" s="107" t="s">
        <v>12300</v>
      </c>
      <c r="E5172" s="107">
        <f t="shared" si="80"/>
        <v>30400333</v>
      </c>
      <c r="F5172" s="107" t="s">
        <v>11572</v>
      </c>
      <c r="G5172" s="107" t="s">
        <v>9260</v>
      </c>
      <c r="H5172" s="107" t="s">
        <v>12254</v>
      </c>
      <c r="I5172" s="107" t="s">
        <v>12301</v>
      </c>
    </row>
    <row r="5173" spans="1:9" x14ac:dyDescent="0.2">
      <c r="A5173" s="107" t="s">
        <v>10492</v>
      </c>
      <c r="D5173" s="107" t="s">
        <v>12302</v>
      </c>
      <c r="E5173" s="107">
        <f t="shared" si="80"/>
        <v>30400340</v>
      </c>
      <c r="F5173" s="107" t="s">
        <v>11572</v>
      </c>
      <c r="G5173" s="107" t="s">
        <v>9260</v>
      </c>
      <c r="H5173" s="107" t="s">
        <v>12254</v>
      </c>
      <c r="I5173" s="107" t="s">
        <v>12303</v>
      </c>
    </row>
    <row r="5174" spans="1:9" x14ac:dyDescent="0.2">
      <c r="A5174" s="107" t="s">
        <v>10492</v>
      </c>
      <c r="D5174" s="107" t="s">
        <v>12304</v>
      </c>
      <c r="E5174" s="107">
        <f t="shared" si="80"/>
        <v>30400341</v>
      </c>
      <c r="F5174" s="107" t="s">
        <v>11572</v>
      </c>
      <c r="G5174" s="107" t="s">
        <v>9260</v>
      </c>
      <c r="H5174" s="107" t="s">
        <v>12254</v>
      </c>
      <c r="I5174" s="107" t="s">
        <v>12305</v>
      </c>
    </row>
    <row r="5175" spans="1:9" x14ac:dyDescent="0.2">
      <c r="A5175" s="107" t="s">
        <v>10492</v>
      </c>
      <c r="D5175" s="107" t="s">
        <v>12306</v>
      </c>
      <c r="E5175" s="107">
        <f t="shared" si="80"/>
        <v>30400342</v>
      </c>
      <c r="F5175" s="107" t="s">
        <v>11572</v>
      </c>
      <c r="G5175" s="107" t="s">
        <v>9260</v>
      </c>
      <c r="H5175" s="107" t="s">
        <v>12254</v>
      </c>
      <c r="I5175" s="107" t="s">
        <v>12307</v>
      </c>
    </row>
    <row r="5176" spans="1:9" x14ac:dyDescent="0.2">
      <c r="A5176" s="107" t="s">
        <v>10492</v>
      </c>
      <c r="D5176" s="107" t="s">
        <v>12308</v>
      </c>
      <c r="E5176" s="107">
        <f t="shared" si="80"/>
        <v>30400350</v>
      </c>
      <c r="F5176" s="107" t="s">
        <v>11572</v>
      </c>
      <c r="G5176" s="107" t="s">
        <v>9260</v>
      </c>
      <c r="H5176" s="107" t="s">
        <v>12254</v>
      </c>
      <c r="I5176" s="107" t="s">
        <v>12309</v>
      </c>
    </row>
    <row r="5177" spans="1:9" x14ac:dyDescent="0.2">
      <c r="A5177" s="107" t="s">
        <v>10492</v>
      </c>
      <c r="D5177" s="107" t="s">
        <v>12310</v>
      </c>
      <c r="E5177" s="107">
        <f t="shared" si="80"/>
        <v>30400351</v>
      </c>
      <c r="F5177" s="107" t="s">
        <v>11572</v>
      </c>
      <c r="G5177" s="107" t="s">
        <v>9260</v>
      </c>
      <c r="H5177" s="107" t="s">
        <v>12254</v>
      </c>
      <c r="I5177" s="107" t="s">
        <v>12311</v>
      </c>
    </row>
    <row r="5178" spans="1:9" x14ac:dyDescent="0.2">
      <c r="A5178" s="107" t="s">
        <v>10492</v>
      </c>
      <c r="D5178" s="107" t="s">
        <v>12312</v>
      </c>
      <c r="E5178" s="107">
        <f t="shared" si="80"/>
        <v>30400352</v>
      </c>
      <c r="F5178" s="107" t="s">
        <v>11572</v>
      </c>
      <c r="G5178" s="107" t="s">
        <v>9260</v>
      </c>
      <c r="H5178" s="107" t="s">
        <v>12254</v>
      </c>
      <c r="I5178" s="107" t="s">
        <v>12309</v>
      </c>
    </row>
    <row r="5179" spans="1:9" x14ac:dyDescent="0.2">
      <c r="A5179" s="107" t="s">
        <v>10492</v>
      </c>
      <c r="D5179" s="107" t="s">
        <v>12313</v>
      </c>
      <c r="E5179" s="107">
        <f t="shared" si="80"/>
        <v>30400353</v>
      </c>
      <c r="F5179" s="107" t="s">
        <v>11572</v>
      </c>
      <c r="G5179" s="107" t="s">
        <v>9260</v>
      </c>
      <c r="H5179" s="107" t="s">
        <v>12254</v>
      </c>
      <c r="I5179" s="107" t="s">
        <v>12311</v>
      </c>
    </row>
    <row r="5180" spans="1:9" x14ac:dyDescent="0.2">
      <c r="A5180" s="107" t="s">
        <v>10492</v>
      </c>
      <c r="D5180" s="107" t="s">
        <v>12314</v>
      </c>
      <c r="E5180" s="107">
        <f t="shared" si="80"/>
        <v>30400354</v>
      </c>
      <c r="F5180" s="107" t="s">
        <v>11572</v>
      </c>
      <c r="G5180" s="107" t="s">
        <v>9260</v>
      </c>
      <c r="H5180" s="107" t="s">
        <v>12254</v>
      </c>
      <c r="I5180" s="107" t="s">
        <v>12311</v>
      </c>
    </row>
    <row r="5181" spans="1:9" x14ac:dyDescent="0.2">
      <c r="A5181" s="107" t="s">
        <v>10492</v>
      </c>
      <c r="D5181" s="107" t="s">
        <v>12315</v>
      </c>
      <c r="E5181" s="107">
        <f t="shared" si="80"/>
        <v>30400355</v>
      </c>
      <c r="F5181" s="107" t="s">
        <v>11572</v>
      </c>
      <c r="G5181" s="107" t="s">
        <v>9260</v>
      </c>
      <c r="H5181" s="107" t="s">
        <v>12254</v>
      </c>
      <c r="I5181" s="107" t="s">
        <v>12316</v>
      </c>
    </row>
    <row r="5182" spans="1:9" x14ac:dyDescent="0.2">
      <c r="A5182" s="107" t="s">
        <v>10492</v>
      </c>
      <c r="D5182" s="107" t="s">
        <v>12317</v>
      </c>
      <c r="E5182" s="107">
        <f t="shared" si="80"/>
        <v>30400356</v>
      </c>
      <c r="F5182" s="107" t="s">
        <v>11572</v>
      </c>
      <c r="G5182" s="107" t="s">
        <v>9260</v>
      </c>
      <c r="H5182" s="107" t="s">
        <v>12254</v>
      </c>
      <c r="I5182" s="107" t="s">
        <v>12318</v>
      </c>
    </row>
    <row r="5183" spans="1:9" x14ac:dyDescent="0.2">
      <c r="A5183" s="107" t="s">
        <v>10492</v>
      </c>
      <c r="D5183" s="107" t="s">
        <v>12319</v>
      </c>
      <c r="E5183" s="107">
        <f t="shared" si="80"/>
        <v>30400357</v>
      </c>
      <c r="F5183" s="107" t="s">
        <v>11572</v>
      </c>
      <c r="G5183" s="107" t="s">
        <v>9260</v>
      </c>
      <c r="H5183" s="107" t="s">
        <v>12254</v>
      </c>
      <c r="I5183" s="107" t="s">
        <v>12320</v>
      </c>
    </row>
    <row r="5184" spans="1:9" x14ac:dyDescent="0.2">
      <c r="A5184" s="107" t="s">
        <v>10492</v>
      </c>
      <c r="D5184" s="107" t="s">
        <v>12266</v>
      </c>
      <c r="E5184" s="107">
        <f t="shared" si="80"/>
        <v>30400358</v>
      </c>
      <c r="F5184" s="107" t="s">
        <v>11572</v>
      </c>
      <c r="G5184" s="107" t="s">
        <v>9260</v>
      </c>
      <c r="H5184" s="107" t="s">
        <v>12254</v>
      </c>
      <c r="I5184" s="107" t="s">
        <v>12267</v>
      </c>
    </row>
    <row r="5185" spans="1:9" x14ac:dyDescent="0.2">
      <c r="A5185" s="107" t="s">
        <v>10492</v>
      </c>
      <c r="D5185" s="107" t="s">
        <v>12268</v>
      </c>
      <c r="E5185" s="107">
        <f t="shared" si="80"/>
        <v>30400360</v>
      </c>
      <c r="F5185" s="107" t="s">
        <v>11572</v>
      </c>
      <c r="G5185" s="107" t="s">
        <v>9260</v>
      </c>
      <c r="H5185" s="107" t="s">
        <v>12254</v>
      </c>
      <c r="I5185" s="107" t="s">
        <v>12269</v>
      </c>
    </row>
    <row r="5186" spans="1:9" x14ac:dyDescent="0.2">
      <c r="A5186" s="107" t="s">
        <v>10492</v>
      </c>
      <c r="D5186" s="107" t="s">
        <v>12270</v>
      </c>
      <c r="E5186" s="107">
        <f t="shared" ref="E5186:E5249" si="81">VALUE(D5186)</f>
        <v>30400370</v>
      </c>
      <c r="F5186" s="107" t="s">
        <v>11572</v>
      </c>
      <c r="G5186" s="107" t="s">
        <v>9260</v>
      </c>
      <c r="H5186" s="107" t="s">
        <v>12254</v>
      </c>
      <c r="I5186" s="107" t="s">
        <v>12271</v>
      </c>
    </row>
    <row r="5187" spans="1:9" x14ac:dyDescent="0.2">
      <c r="A5187" s="107" t="s">
        <v>10492</v>
      </c>
      <c r="D5187" s="107" t="s">
        <v>12272</v>
      </c>
      <c r="E5187" s="107">
        <f t="shared" si="81"/>
        <v>30400371</v>
      </c>
      <c r="F5187" s="107" t="s">
        <v>11572</v>
      </c>
      <c r="G5187" s="107" t="s">
        <v>9260</v>
      </c>
      <c r="H5187" s="107" t="s">
        <v>12254</v>
      </c>
      <c r="I5187" s="107" t="s">
        <v>12273</v>
      </c>
    </row>
    <row r="5188" spans="1:9" x14ac:dyDescent="0.2">
      <c r="A5188" s="107" t="s">
        <v>10492</v>
      </c>
      <c r="D5188" s="107" t="s">
        <v>12274</v>
      </c>
      <c r="E5188" s="107">
        <f t="shared" si="81"/>
        <v>30400398</v>
      </c>
      <c r="F5188" s="107" t="s">
        <v>11572</v>
      </c>
      <c r="G5188" s="107" t="s">
        <v>9260</v>
      </c>
      <c r="H5188" s="107" t="s">
        <v>12254</v>
      </c>
      <c r="I5188" s="107" t="s">
        <v>7791</v>
      </c>
    </row>
    <row r="5189" spans="1:9" x14ac:dyDescent="0.2">
      <c r="A5189" s="107" t="s">
        <v>10492</v>
      </c>
      <c r="D5189" s="107" t="s">
        <v>12275</v>
      </c>
      <c r="E5189" s="107">
        <f t="shared" si="81"/>
        <v>30400399</v>
      </c>
      <c r="F5189" s="107" t="s">
        <v>11572</v>
      </c>
      <c r="G5189" s="107" t="s">
        <v>9260</v>
      </c>
      <c r="H5189" s="107" t="s">
        <v>12254</v>
      </c>
      <c r="I5189" s="107" t="s">
        <v>7791</v>
      </c>
    </row>
    <row r="5190" spans="1:9" x14ac:dyDescent="0.2">
      <c r="A5190" s="107" t="s">
        <v>10492</v>
      </c>
      <c r="D5190" s="107" t="s">
        <v>12276</v>
      </c>
      <c r="E5190" s="107">
        <f t="shared" si="81"/>
        <v>30400401</v>
      </c>
      <c r="F5190" s="107" t="s">
        <v>11572</v>
      </c>
      <c r="G5190" s="107" t="s">
        <v>9260</v>
      </c>
      <c r="H5190" s="107" t="s">
        <v>12277</v>
      </c>
      <c r="I5190" s="107" t="s">
        <v>12278</v>
      </c>
    </row>
    <row r="5191" spans="1:9" x14ac:dyDescent="0.2">
      <c r="A5191" s="107" t="s">
        <v>10492</v>
      </c>
      <c r="D5191" s="107" t="s">
        <v>12279</v>
      </c>
      <c r="E5191" s="107">
        <f t="shared" si="81"/>
        <v>30400402</v>
      </c>
      <c r="F5191" s="107" t="s">
        <v>11572</v>
      </c>
      <c r="G5191" s="107" t="s">
        <v>9260</v>
      </c>
      <c r="H5191" s="107" t="s">
        <v>12277</v>
      </c>
      <c r="I5191" s="107" t="s">
        <v>12231</v>
      </c>
    </row>
    <row r="5192" spans="1:9" x14ac:dyDescent="0.2">
      <c r="A5192" s="107" t="s">
        <v>10492</v>
      </c>
      <c r="D5192" s="107" t="s">
        <v>12280</v>
      </c>
      <c r="E5192" s="107">
        <f t="shared" si="81"/>
        <v>30400403</v>
      </c>
      <c r="F5192" s="107" t="s">
        <v>11572</v>
      </c>
      <c r="G5192" s="107" t="s">
        <v>9260</v>
      </c>
      <c r="H5192" s="107" t="s">
        <v>12277</v>
      </c>
      <c r="I5192" s="107" t="s">
        <v>12281</v>
      </c>
    </row>
    <row r="5193" spans="1:9" x14ac:dyDescent="0.2">
      <c r="A5193" s="107" t="s">
        <v>10492</v>
      </c>
      <c r="D5193" s="107" t="s">
        <v>12282</v>
      </c>
      <c r="E5193" s="107">
        <f t="shared" si="81"/>
        <v>30400404</v>
      </c>
      <c r="F5193" s="107" t="s">
        <v>11572</v>
      </c>
      <c r="G5193" s="107" t="s">
        <v>9260</v>
      </c>
      <c r="H5193" s="107" t="s">
        <v>12277</v>
      </c>
      <c r="I5193" s="107" t="s">
        <v>12283</v>
      </c>
    </row>
    <row r="5194" spans="1:9" x14ac:dyDescent="0.2">
      <c r="A5194" s="107" t="s">
        <v>10492</v>
      </c>
      <c r="D5194" s="107" t="s">
        <v>12284</v>
      </c>
      <c r="E5194" s="107">
        <f t="shared" si="81"/>
        <v>30400405</v>
      </c>
      <c r="F5194" s="107" t="s">
        <v>11572</v>
      </c>
      <c r="G5194" s="107" t="s">
        <v>9260</v>
      </c>
      <c r="H5194" s="107" t="s">
        <v>12277</v>
      </c>
      <c r="I5194" s="107" t="s">
        <v>12285</v>
      </c>
    </row>
    <row r="5195" spans="1:9" x14ac:dyDescent="0.2">
      <c r="A5195" s="107" t="s">
        <v>10492</v>
      </c>
      <c r="D5195" s="107" t="s">
        <v>12286</v>
      </c>
      <c r="E5195" s="107">
        <f t="shared" si="81"/>
        <v>30400406</v>
      </c>
      <c r="F5195" s="107" t="s">
        <v>11572</v>
      </c>
      <c r="G5195" s="107" t="s">
        <v>9260</v>
      </c>
      <c r="H5195" s="107" t="s">
        <v>12277</v>
      </c>
      <c r="I5195" s="107" t="s">
        <v>12287</v>
      </c>
    </row>
    <row r="5196" spans="1:9" x14ac:dyDescent="0.2">
      <c r="A5196" s="107" t="s">
        <v>10492</v>
      </c>
      <c r="D5196" s="107" t="s">
        <v>9421</v>
      </c>
      <c r="E5196" s="107">
        <f t="shared" si="81"/>
        <v>30400407</v>
      </c>
      <c r="F5196" s="107" t="s">
        <v>11572</v>
      </c>
      <c r="G5196" s="107" t="s">
        <v>9260</v>
      </c>
      <c r="H5196" s="107" t="s">
        <v>12277</v>
      </c>
      <c r="I5196" s="107" t="s">
        <v>9422</v>
      </c>
    </row>
    <row r="5197" spans="1:9" x14ac:dyDescent="0.2">
      <c r="A5197" s="107" t="s">
        <v>10492</v>
      </c>
      <c r="D5197" s="107" t="s">
        <v>9423</v>
      </c>
      <c r="E5197" s="107">
        <f t="shared" si="81"/>
        <v>30400408</v>
      </c>
      <c r="F5197" s="107" t="s">
        <v>11572</v>
      </c>
      <c r="G5197" s="107" t="s">
        <v>9260</v>
      </c>
      <c r="H5197" s="107" t="s">
        <v>12277</v>
      </c>
      <c r="I5197" s="107" t="s">
        <v>9424</v>
      </c>
    </row>
    <row r="5198" spans="1:9" x14ac:dyDescent="0.2">
      <c r="A5198" s="107" t="s">
        <v>10492</v>
      </c>
      <c r="D5198" s="107" t="s">
        <v>9425</v>
      </c>
      <c r="E5198" s="107">
        <f t="shared" si="81"/>
        <v>30400409</v>
      </c>
      <c r="F5198" s="107" t="s">
        <v>11572</v>
      </c>
      <c r="G5198" s="107" t="s">
        <v>9260</v>
      </c>
      <c r="H5198" s="107" t="s">
        <v>12277</v>
      </c>
      <c r="I5198" s="107" t="s">
        <v>11656</v>
      </c>
    </row>
    <row r="5199" spans="1:9" x14ac:dyDescent="0.2">
      <c r="A5199" s="107" t="s">
        <v>10492</v>
      </c>
      <c r="D5199" s="107" t="s">
        <v>9426</v>
      </c>
      <c r="E5199" s="107">
        <f t="shared" si="81"/>
        <v>30400410</v>
      </c>
      <c r="F5199" s="107" t="s">
        <v>11572</v>
      </c>
      <c r="G5199" s="107" t="s">
        <v>9260</v>
      </c>
      <c r="H5199" s="107" t="s">
        <v>12277</v>
      </c>
      <c r="I5199" s="107" t="s">
        <v>9427</v>
      </c>
    </row>
    <row r="5200" spans="1:9" x14ac:dyDescent="0.2">
      <c r="A5200" s="107" t="s">
        <v>10492</v>
      </c>
      <c r="D5200" s="107" t="s">
        <v>9428</v>
      </c>
      <c r="E5200" s="107">
        <f t="shared" si="81"/>
        <v>30400411</v>
      </c>
      <c r="F5200" s="107" t="s">
        <v>11572</v>
      </c>
      <c r="G5200" s="107" t="s">
        <v>9260</v>
      </c>
      <c r="H5200" s="107" t="s">
        <v>12277</v>
      </c>
      <c r="I5200" s="107" t="s">
        <v>9429</v>
      </c>
    </row>
    <row r="5201" spans="1:9" x14ac:dyDescent="0.2">
      <c r="A5201" s="107" t="s">
        <v>10492</v>
      </c>
      <c r="D5201" s="107" t="s">
        <v>9430</v>
      </c>
      <c r="E5201" s="107">
        <f t="shared" si="81"/>
        <v>30400412</v>
      </c>
      <c r="F5201" s="107" t="s">
        <v>11572</v>
      </c>
      <c r="G5201" s="107" t="s">
        <v>9260</v>
      </c>
      <c r="H5201" s="107" t="s">
        <v>12277</v>
      </c>
      <c r="I5201" s="107" t="s">
        <v>9431</v>
      </c>
    </row>
    <row r="5202" spans="1:9" x14ac:dyDescent="0.2">
      <c r="A5202" s="107" t="s">
        <v>10492</v>
      </c>
      <c r="D5202" s="107" t="s">
        <v>9432</v>
      </c>
      <c r="E5202" s="107">
        <f t="shared" si="81"/>
        <v>30400413</v>
      </c>
      <c r="F5202" s="107" t="s">
        <v>11572</v>
      </c>
      <c r="G5202" s="107" t="s">
        <v>9260</v>
      </c>
      <c r="H5202" s="107" t="s">
        <v>12277</v>
      </c>
      <c r="I5202" s="107" t="s">
        <v>9433</v>
      </c>
    </row>
    <row r="5203" spans="1:9" x14ac:dyDescent="0.2">
      <c r="A5203" s="107" t="s">
        <v>10492</v>
      </c>
      <c r="D5203" s="107" t="s">
        <v>9434</v>
      </c>
      <c r="E5203" s="107">
        <f t="shared" si="81"/>
        <v>30400414</v>
      </c>
      <c r="F5203" s="107" t="s">
        <v>11572</v>
      </c>
      <c r="G5203" s="107" t="s">
        <v>9260</v>
      </c>
      <c r="H5203" s="107" t="s">
        <v>12277</v>
      </c>
      <c r="I5203" s="107" t="s">
        <v>9435</v>
      </c>
    </row>
    <row r="5204" spans="1:9" x14ac:dyDescent="0.2">
      <c r="A5204" s="107" t="s">
        <v>10492</v>
      </c>
      <c r="D5204" s="107" t="s">
        <v>9436</v>
      </c>
      <c r="E5204" s="107">
        <f t="shared" si="81"/>
        <v>30400415</v>
      </c>
      <c r="F5204" s="107" t="s">
        <v>11572</v>
      </c>
      <c r="G5204" s="107" t="s">
        <v>9260</v>
      </c>
      <c r="H5204" s="107" t="s">
        <v>12277</v>
      </c>
      <c r="I5204" s="107" t="s">
        <v>9437</v>
      </c>
    </row>
    <row r="5205" spans="1:9" x14ac:dyDescent="0.2">
      <c r="A5205" s="107" t="s">
        <v>10492</v>
      </c>
      <c r="D5205" s="107" t="s">
        <v>9438</v>
      </c>
      <c r="E5205" s="107">
        <f t="shared" si="81"/>
        <v>30400416</v>
      </c>
      <c r="F5205" s="107" t="s">
        <v>11572</v>
      </c>
      <c r="G5205" s="107" t="s">
        <v>9260</v>
      </c>
      <c r="H5205" s="107" t="s">
        <v>12277</v>
      </c>
      <c r="I5205" s="107" t="s">
        <v>9439</v>
      </c>
    </row>
    <row r="5206" spans="1:9" x14ac:dyDescent="0.2">
      <c r="A5206" s="107" t="s">
        <v>10492</v>
      </c>
      <c r="D5206" s="107" t="s">
        <v>9440</v>
      </c>
      <c r="E5206" s="107">
        <f t="shared" si="81"/>
        <v>30400417</v>
      </c>
      <c r="F5206" s="107" t="s">
        <v>11572</v>
      </c>
      <c r="G5206" s="107" t="s">
        <v>9260</v>
      </c>
      <c r="H5206" s="107" t="s">
        <v>12277</v>
      </c>
      <c r="I5206" s="107" t="s">
        <v>9441</v>
      </c>
    </row>
    <row r="5207" spans="1:9" x14ac:dyDescent="0.2">
      <c r="A5207" s="107" t="s">
        <v>10492</v>
      </c>
      <c r="D5207" s="107" t="s">
        <v>9442</v>
      </c>
      <c r="E5207" s="107">
        <f t="shared" si="81"/>
        <v>30400418</v>
      </c>
      <c r="F5207" s="107" t="s">
        <v>11572</v>
      </c>
      <c r="G5207" s="107" t="s">
        <v>9260</v>
      </c>
      <c r="H5207" s="107" t="s">
        <v>12277</v>
      </c>
      <c r="I5207" s="107" t="s">
        <v>6564</v>
      </c>
    </row>
    <row r="5208" spans="1:9" x14ac:dyDescent="0.2">
      <c r="A5208" s="107" t="s">
        <v>10492</v>
      </c>
      <c r="D5208" s="107" t="s">
        <v>6565</v>
      </c>
      <c r="E5208" s="107">
        <f t="shared" si="81"/>
        <v>30400419</v>
      </c>
      <c r="F5208" s="107" t="s">
        <v>11572</v>
      </c>
      <c r="G5208" s="107" t="s">
        <v>9260</v>
      </c>
      <c r="H5208" s="107" t="s">
        <v>12277</v>
      </c>
      <c r="I5208" s="107" t="s">
        <v>6566</v>
      </c>
    </row>
    <row r="5209" spans="1:9" x14ac:dyDescent="0.2">
      <c r="A5209" s="107" t="s">
        <v>10492</v>
      </c>
      <c r="D5209" s="107" t="s">
        <v>6567</v>
      </c>
      <c r="E5209" s="107">
        <f t="shared" si="81"/>
        <v>30400420</v>
      </c>
      <c r="F5209" s="107" t="s">
        <v>11572</v>
      </c>
      <c r="G5209" s="107" t="s">
        <v>9260</v>
      </c>
      <c r="H5209" s="107" t="s">
        <v>12277</v>
      </c>
      <c r="I5209" s="107" t="s">
        <v>6352</v>
      </c>
    </row>
    <row r="5210" spans="1:9" x14ac:dyDescent="0.2">
      <c r="A5210" s="107" t="s">
        <v>10492</v>
      </c>
      <c r="D5210" s="107" t="s">
        <v>6568</v>
      </c>
      <c r="E5210" s="107">
        <f t="shared" si="81"/>
        <v>30400421</v>
      </c>
      <c r="F5210" s="107" t="s">
        <v>11572</v>
      </c>
      <c r="G5210" s="107" t="s">
        <v>9260</v>
      </c>
      <c r="H5210" s="107" t="s">
        <v>12277</v>
      </c>
      <c r="I5210" s="107" t="s">
        <v>6569</v>
      </c>
    </row>
    <row r="5211" spans="1:9" x14ac:dyDescent="0.2">
      <c r="A5211" s="107" t="s">
        <v>10492</v>
      </c>
      <c r="D5211" s="107" t="s">
        <v>6570</v>
      </c>
      <c r="E5211" s="107">
        <f t="shared" si="81"/>
        <v>30400422</v>
      </c>
      <c r="F5211" s="107" t="s">
        <v>11572</v>
      </c>
      <c r="G5211" s="107" t="s">
        <v>9260</v>
      </c>
      <c r="H5211" s="107" t="s">
        <v>12277</v>
      </c>
      <c r="I5211" s="107" t="s">
        <v>6571</v>
      </c>
    </row>
    <row r="5212" spans="1:9" x14ac:dyDescent="0.2">
      <c r="A5212" s="107" t="s">
        <v>10492</v>
      </c>
      <c r="D5212" s="107" t="s">
        <v>6572</v>
      </c>
      <c r="E5212" s="107">
        <f t="shared" si="81"/>
        <v>30400423</v>
      </c>
      <c r="F5212" s="107" t="s">
        <v>11572</v>
      </c>
      <c r="G5212" s="107" t="s">
        <v>9260</v>
      </c>
      <c r="H5212" s="107" t="s">
        <v>12277</v>
      </c>
      <c r="I5212" s="107" t="s">
        <v>6573</v>
      </c>
    </row>
    <row r="5213" spans="1:9" x14ac:dyDescent="0.2">
      <c r="A5213" s="107" t="s">
        <v>10492</v>
      </c>
      <c r="D5213" s="107" t="s">
        <v>6574</v>
      </c>
      <c r="E5213" s="107">
        <f t="shared" si="81"/>
        <v>30400424</v>
      </c>
      <c r="F5213" s="107" t="s">
        <v>11572</v>
      </c>
      <c r="G5213" s="107" t="s">
        <v>9260</v>
      </c>
      <c r="H5213" s="107" t="s">
        <v>12277</v>
      </c>
      <c r="I5213" s="107" t="s">
        <v>6575</v>
      </c>
    </row>
    <row r="5214" spans="1:9" x14ac:dyDescent="0.2">
      <c r="A5214" s="107" t="s">
        <v>10492</v>
      </c>
      <c r="D5214" s="107" t="s">
        <v>6576</v>
      </c>
      <c r="E5214" s="107">
        <f t="shared" si="81"/>
        <v>30400425</v>
      </c>
      <c r="F5214" s="107" t="s">
        <v>11572</v>
      </c>
      <c r="G5214" s="107" t="s">
        <v>9260</v>
      </c>
      <c r="H5214" s="107" t="s">
        <v>12277</v>
      </c>
      <c r="I5214" s="107" t="s">
        <v>3649</v>
      </c>
    </row>
    <row r="5215" spans="1:9" x14ac:dyDescent="0.2">
      <c r="A5215" s="107" t="s">
        <v>10492</v>
      </c>
      <c r="D5215" s="107" t="s">
        <v>6577</v>
      </c>
      <c r="E5215" s="107">
        <f t="shared" si="81"/>
        <v>30400426</v>
      </c>
      <c r="F5215" s="107" t="s">
        <v>11572</v>
      </c>
      <c r="G5215" s="107" t="s">
        <v>9260</v>
      </c>
      <c r="H5215" s="107" t="s">
        <v>12277</v>
      </c>
      <c r="I5215" s="107" t="s">
        <v>6578</v>
      </c>
    </row>
    <row r="5216" spans="1:9" x14ac:dyDescent="0.2">
      <c r="A5216" s="107" t="s">
        <v>10492</v>
      </c>
      <c r="D5216" s="107" t="s">
        <v>6579</v>
      </c>
      <c r="E5216" s="107">
        <f t="shared" si="81"/>
        <v>30400499</v>
      </c>
      <c r="F5216" s="107" t="s">
        <v>11572</v>
      </c>
      <c r="G5216" s="107" t="s">
        <v>9260</v>
      </c>
      <c r="H5216" s="107" t="s">
        <v>12277</v>
      </c>
      <c r="I5216" s="107" t="s">
        <v>7791</v>
      </c>
    </row>
    <row r="5217" spans="1:9" x14ac:dyDescent="0.2">
      <c r="A5217" s="107" t="s">
        <v>10492</v>
      </c>
      <c r="D5217" s="107" t="s">
        <v>6580</v>
      </c>
      <c r="E5217" s="107">
        <f t="shared" si="81"/>
        <v>30400501</v>
      </c>
      <c r="F5217" s="107" t="s">
        <v>11572</v>
      </c>
      <c r="G5217" s="107" t="s">
        <v>9260</v>
      </c>
      <c r="H5217" s="107" t="s">
        <v>6581</v>
      </c>
      <c r="I5217" s="107" t="s">
        <v>6582</v>
      </c>
    </row>
    <row r="5218" spans="1:9" x14ac:dyDescent="0.2">
      <c r="A5218" s="107" t="s">
        <v>10492</v>
      </c>
      <c r="D5218" s="107" t="s">
        <v>6583</v>
      </c>
      <c r="E5218" s="107">
        <f t="shared" si="81"/>
        <v>30400502</v>
      </c>
      <c r="F5218" s="107" t="s">
        <v>11572</v>
      </c>
      <c r="G5218" s="107" t="s">
        <v>9260</v>
      </c>
      <c r="H5218" s="107" t="s">
        <v>6581</v>
      </c>
      <c r="I5218" s="107" t="s">
        <v>6584</v>
      </c>
    </row>
    <row r="5219" spans="1:9" x14ac:dyDescent="0.2">
      <c r="A5219" s="107" t="s">
        <v>10492</v>
      </c>
      <c r="D5219" s="107" t="s">
        <v>6585</v>
      </c>
      <c r="E5219" s="107">
        <f t="shared" si="81"/>
        <v>30400503</v>
      </c>
      <c r="F5219" s="107" t="s">
        <v>11572</v>
      </c>
      <c r="G5219" s="107" t="s">
        <v>9260</v>
      </c>
      <c r="H5219" s="107" t="s">
        <v>6581</v>
      </c>
      <c r="I5219" s="107" t="s">
        <v>6586</v>
      </c>
    </row>
    <row r="5220" spans="1:9" x14ac:dyDescent="0.2">
      <c r="A5220" s="107" t="s">
        <v>10492</v>
      </c>
      <c r="D5220" s="107" t="s">
        <v>6587</v>
      </c>
      <c r="E5220" s="107">
        <f t="shared" si="81"/>
        <v>30400504</v>
      </c>
      <c r="F5220" s="107" t="s">
        <v>11572</v>
      </c>
      <c r="G5220" s="107" t="s">
        <v>9260</v>
      </c>
      <c r="H5220" s="107" t="s">
        <v>6581</v>
      </c>
      <c r="I5220" s="107" t="s">
        <v>6588</v>
      </c>
    </row>
    <row r="5221" spans="1:9" x14ac:dyDescent="0.2">
      <c r="A5221" s="107" t="s">
        <v>10492</v>
      </c>
      <c r="D5221" s="107" t="s">
        <v>6589</v>
      </c>
      <c r="E5221" s="107">
        <f t="shared" si="81"/>
        <v>30400505</v>
      </c>
      <c r="F5221" s="107" t="s">
        <v>11572</v>
      </c>
      <c r="G5221" s="107" t="s">
        <v>9260</v>
      </c>
      <c r="H5221" s="107" t="s">
        <v>6581</v>
      </c>
      <c r="I5221" s="107" t="s">
        <v>8500</v>
      </c>
    </row>
    <row r="5222" spans="1:9" x14ac:dyDescent="0.2">
      <c r="A5222" s="107" t="s">
        <v>10492</v>
      </c>
      <c r="D5222" s="107" t="s">
        <v>6590</v>
      </c>
      <c r="E5222" s="107">
        <f t="shared" si="81"/>
        <v>30400506</v>
      </c>
      <c r="F5222" s="107" t="s">
        <v>11572</v>
      </c>
      <c r="G5222" s="107" t="s">
        <v>9260</v>
      </c>
      <c r="H5222" s="107" t="s">
        <v>6581</v>
      </c>
      <c r="I5222" s="107" t="s">
        <v>6591</v>
      </c>
    </row>
    <row r="5223" spans="1:9" x14ac:dyDescent="0.2">
      <c r="A5223" s="107" t="s">
        <v>10492</v>
      </c>
      <c r="D5223" s="107" t="s">
        <v>6592</v>
      </c>
      <c r="E5223" s="107">
        <f t="shared" si="81"/>
        <v>30400507</v>
      </c>
      <c r="F5223" s="107" t="s">
        <v>11572</v>
      </c>
      <c r="G5223" s="107" t="s">
        <v>9260</v>
      </c>
      <c r="H5223" s="107" t="s">
        <v>6581</v>
      </c>
      <c r="I5223" s="107" t="s">
        <v>6593</v>
      </c>
    </row>
    <row r="5224" spans="1:9" x14ac:dyDescent="0.2">
      <c r="A5224" s="107" t="s">
        <v>10492</v>
      </c>
      <c r="D5224" s="107" t="s">
        <v>6594</v>
      </c>
      <c r="E5224" s="107">
        <f t="shared" si="81"/>
        <v>30400508</v>
      </c>
      <c r="F5224" s="107" t="s">
        <v>11572</v>
      </c>
      <c r="G5224" s="107" t="s">
        <v>9260</v>
      </c>
      <c r="H5224" s="107" t="s">
        <v>6581</v>
      </c>
      <c r="I5224" s="107" t="s">
        <v>6595</v>
      </c>
    </row>
    <row r="5225" spans="1:9" x14ac:dyDescent="0.2">
      <c r="A5225" s="107" t="s">
        <v>10492</v>
      </c>
      <c r="D5225" s="107" t="s">
        <v>6596</v>
      </c>
      <c r="E5225" s="107">
        <f t="shared" si="81"/>
        <v>30400509</v>
      </c>
      <c r="F5225" s="107" t="s">
        <v>11572</v>
      </c>
      <c r="G5225" s="107" t="s">
        <v>9260</v>
      </c>
      <c r="H5225" s="107" t="s">
        <v>6581</v>
      </c>
      <c r="I5225" s="107" t="s">
        <v>6597</v>
      </c>
    </row>
    <row r="5226" spans="1:9" x14ac:dyDescent="0.2">
      <c r="A5226" s="107" t="s">
        <v>10492</v>
      </c>
      <c r="D5226" s="107" t="s">
        <v>6598</v>
      </c>
      <c r="E5226" s="107">
        <f t="shared" si="81"/>
        <v>30400510</v>
      </c>
      <c r="F5226" s="107" t="s">
        <v>11572</v>
      </c>
      <c r="G5226" s="107" t="s">
        <v>9260</v>
      </c>
      <c r="H5226" s="107" t="s">
        <v>6581</v>
      </c>
      <c r="I5226" s="107" t="s">
        <v>6599</v>
      </c>
    </row>
    <row r="5227" spans="1:9" x14ac:dyDescent="0.2">
      <c r="A5227" s="107" t="s">
        <v>10492</v>
      </c>
      <c r="D5227" s="107" t="s">
        <v>6600</v>
      </c>
      <c r="E5227" s="107">
        <f t="shared" si="81"/>
        <v>30400511</v>
      </c>
      <c r="F5227" s="107" t="s">
        <v>11572</v>
      </c>
      <c r="G5227" s="107" t="s">
        <v>9260</v>
      </c>
      <c r="H5227" s="107" t="s">
        <v>6581</v>
      </c>
      <c r="I5227" s="107" t="s">
        <v>6601</v>
      </c>
    </row>
    <row r="5228" spans="1:9" x14ac:dyDescent="0.2">
      <c r="A5228" s="107" t="s">
        <v>10492</v>
      </c>
      <c r="D5228" s="107" t="s">
        <v>6602</v>
      </c>
      <c r="E5228" s="107">
        <f t="shared" si="81"/>
        <v>30400512</v>
      </c>
      <c r="F5228" s="107" t="s">
        <v>11572</v>
      </c>
      <c r="G5228" s="107" t="s">
        <v>9260</v>
      </c>
      <c r="H5228" s="107" t="s">
        <v>6581</v>
      </c>
      <c r="I5228" s="107" t="s">
        <v>6603</v>
      </c>
    </row>
    <row r="5229" spans="1:9" x14ac:dyDescent="0.2">
      <c r="A5229" s="107" t="s">
        <v>10492</v>
      </c>
      <c r="D5229" s="107" t="s">
        <v>6604</v>
      </c>
      <c r="E5229" s="107">
        <f t="shared" si="81"/>
        <v>30400513</v>
      </c>
      <c r="F5229" s="107" t="s">
        <v>11572</v>
      </c>
      <c r="G5229" s="107" t="s">
        <v>9260</v>
      </c>
      <c r="H5229" s="107" t="s">
        <v>6581</v>
      </c>
      <c r="I5229" s="107" t="s">
        <v>6605</v>
      </c>
    </row>
    <row r="5230" spans="1:9" x14ac:dyDescent="0.2">
      <c r="A5230" s="107" t="s">
        <v>10492</v>
      </c>
      <c r="D5230" s="107" t="s">
        <v>6606</v>
      </c>
      <c r="E5230" s="107">
        <f t="shared" si="81"/>
        <v>30400521</v>
      </c>
      <c r="F5230" s="107" t="s">
        <v>11572</v>
      </c>
      <c r="G5230" s="107" t="s">
        <v>9260</v>
      </c>
      <c r="H5230" s="107" t="s">
        <v>6581</v>
      </c>
      <c r="I5230" s="107" t="s">
        <v>8500</v>
      </c>
    </row>
    <row r="5231" spans="1:9" x14ac:dyDescent="0.2">
      <c r="A5231" s="107" t="s">
        <v>10492</v>
      </c>
      <c r="D5231" s="107" t="s">
        <v>6607</v>
      </c>
      <c r="E5231" s="107">
        <f t="shared" si="81"/>
        <v>30400522</v>
      </c>
      <c r="F5231" s="107" t="s">
        <v>11572</v>
      </c>
      <c r="G5231" s="107" t="s">
        <v>9260</v>
      </c>
      <c r="H5231" s="107" t="s">
        <v>6581</v>
      </c>
      <c r="I5231" s="107" t="s">
        <v>6591</v>
      </c>
    </row>
    <row r="5232" spans="1:9" x14ac:dyDescent="0.2">
      <c r="A5232" s="107" t="s">
        <v>10492</v>
      </c>
      <c r="D5232" s="107" t="s">
        <v>6608</v>
      </c>
      <c r="E5232" s="107">
        <f t="shared" si="81"/>
        <v>30400523</v>
      </c>
      <c r="F5232" s="107" t="s">
        <v>11572</v>
      </c>
      <c r="G5232" s="107" t="s">
        <v>9260</v>
      </c>
      <c r="H5232" s="107" t="s">
        <v>6581</v>
      </c>
      <c r="I5232" s="107" t="s">
        <v>6593</v>
      </c>
    </row>
    <row r="5233" spans="1:9" x14ac:dyDescent="0.2">
      <c r="A5233" s="107" t="s">
        <v>10492</v>
      </c>
      <c r="D5233" s="107" t="s">
        <v>6609</v>
      </c>
      <c r="E5233" s="107">
        <f t="shared" si="81"/>
        <v>30400524</v>
      </c>
      <c r="F5233" s="107" t="s">
        <v>11572</v>
      </c>
      <c r="G5233" s="107" t="s">
        <v>9260</v>
      </c>
      <c r="H5233" s="107" t="s">
        <v>6581</v>
      </c>
      <c r="I5233" s="107" t="s">
        <v>6595</v>
      </c>
    </row>
    <row r="5234" spans="1:9" x14ac:dyDescent="0.2">
      <c r="A5234" s="107" t="s">
        <v>10492</v>
      </c>
      <c r="D5234" s="107" t="s">
        <v>6610</v>
      </c>
      <c r="E5234" s="107">
        <f t="shared" si="81"/>
        <v>30400525</v>
      </c>
      <c r="F5234" s="107" t="s">
        <v>11572</v>
      </c>
      <c r="G5234" s="107" t="s">
        <v>9260</v>
      </c>
      <c r="H5234" s="107" t="s">
        <v>6581</v>
      </c>
      <c r="I5234" s="107" t="s">
        <v>6597</v>
      </c>
    </row>
    <row r="5235" spans="1:9" x14ac:dyDescent="0.2">
      <c r="A5235" s="107" t="s">
        <v>10492</v>
      </c>
      <c r="D5235" s="107" t="s">
        <v>6611</v>
      </c>
      <c r="E5235" s="107">
        <f t="shared" si="81"/>
        <v>30400526</v>
      </c>
      <c r="F5235" s="107" t="s">
        <v>11572</v>
      </c>
      <c r="G5235" s="107" t="s">
        <v>9260</v>
      </c>
      <c r="H5235" s="107" t="s">
        <v>6581</v>
      </c>
      <c r="I5235" s="107" t="s">
        <v>6599</v>
      </c>
    </row>
    <row r="5236" spans="1:9" x14ac:dyDescent="0.2">
      <c r="A5236" s="107" t="s">
        <v>10492</v>
      </c>
      <c r="D5236" s="107" t="s">
        <v>6612</v>
      </c>
      <c r="E5236" s="107">
        <f t="shared" si="81"/>
        <v>30400527</v>
      </c>
      <c r="F5236" s="107" t="s">
        <v>11572</v>
      </c>
      <c r="G5236" s="107" t="s">
        <v>9260</v>
      </c>
      <c r="H5236" s="107" t="s">
        <v>6581</v>
      </c>
      <c r="I5236" s="107" t="s">
        <v>6601</v>
      </c>
    </row>
    <row r="5237" spans="1:9" x14ac:dyDescent="0.2">
      <c r="A5237" s="107" t="s">
        <v>10492</v>
      </c>
      <c r="D5237" s="107" t="s">
        <v>6613</v>
      </c>
      <c r="E5237" s="107">
        <f t="shared" si="81"/>
        <v>30400528</v>
      </c>
      <c r="F5237" s="107" t="s">
        <v>11572</v>
      </c>
      <c r="G5237" s="107" t="s">
        <v>9260</v>
      </c>
      <c r="H5237" s="107" t="s">
        <v>6581</v>
      </c>
      <c r="I5237" s="107" t="s">
        <v>6603</v>
      </c>
    </row>
    <row r="5238" spans="1:9" x14ac:dyDescent="0.2">
      <c r="A5238" s="107" t="s">
        <v>10492</v>
      </c>
      <c r="D5238" s="107" t="s">
        <v>6614</v>
      </c>
      <c r="E5238" s="107">
        <f t="shared" si="81"/>
        <v>30400529</v>
      </c>
      <c r="F5238" s="107" t="s">
        <v>11572</v>
      </c>
      <c r="G5238" s="107" t="s">
        <v>9260</v>
      </c>
      <c r="H5238" s="107" t="s">
        <v>6581</v>
      </c>
      <c r="I5238" s="107" t="s">
        <v>6615</v>
      </c>
    </row>
    <row r="5239" spans="1:9" x14ac:dyDescent="0.2">
      <c r="A5239" s="107" t="s">
        <v>10492</v>
      </c>
      <c r="D5239" s="107" t="s">
        <v>6616</v>
      </c>
      <c r="E5239" s="107">
        <f t="shared" si="81"/>
        <v>30400530</v>
      </c>
      <c r="F5239" s="107" t="s">
        <v>11572</v>
      </c>
      <c r="G5239" s="107" t="s">
        <v>9260</v>
      </c>
      <c r="H5239" s="107" t="s">
        <v>6581</v>
      </c>
      <c r="I5239" s="107" t="s">
        <v>6617</v>
      </c>
    </row>
    <row r="5240" spans="1:9" x14ac:dyDescent="0.2">
      <c r="A5240" s="107" t="s">
        <v>10492</v>
      </c>
      <c r="D5240" s="107" t="s">
        <v>6618</v>
      </c>
      <c r="E5240" s="107">
        <f t="shared" si="81"/>
        <v>30400531</v>
      </c>
      <c r="F5240" s="107" t="s">
        <v>11572</v>
      </c>
      <c r="G5240" s="107" t="s">
        <v>9260</v>
      </c>
      <c r="H5240" s="107" t="s">
        <v>6581</v>
      </c>
      <c r="I5240" s="107" t="s">
        <v>6619</v>
      </c>
    </row>
    <row r="5241" spans="1:9" x14ac:dyDescent="0.2">
      <c r="A5241" s="107" t="s">
        <v>10492</v>
      </c>
      <c r="D5241" s="107" t="s">
        <v>6620</v>
      </c>
      <c r="E5241" s="107">
        <f t="shared" si="81"/>
        <v>30400599</v>
      </c>
      <c r="F5241" s="107" t="s">
        <v>11572</v>
      </c>
      <c r="G5241" s="107" t="s">
        <v>9260</v>
      </c>
      <c r="H5241" s="107" t="s">
        <v>6581</v>
      </c>
      <c r="I5241" s="107" t="s">
        <v>7791</v>
      </c>
    </row>
    <row r="5242" spans="1:9" x14ac:dyDescent="0.2">
      <c r="A5242" s="107" t="s">
        <v>10492</v>
      </c>
      <c r="D5242" s="107" t="s">
        <v>6621</v>
      </c>
      <c r="E5242" s="107">
        <f t="shared" si="81"/>
        <v>30400601</v>
      </c>
      <c r="F5242" s="107" t="s">
        <v>11572</v>
      </c>
      <c r="G5242" s="107" t="s">
        <v>9260</v>
      </c>
      <c r="H5242" s="107" t="s">
        <v>6622</v>
      </c>
      <c r="I5242" s="107" t="s">
        <v>12278</v>
      </c>
    </row>
    <row r="5243" spans="1:9" x14ac:dyDescent="0.2">
      <c r="A5243" s="107" t="s">
        <v>10492</v>
      </c>
      <c r="D5243" s="107" t="s">
        <v>6623</v>
      </c>
      <c r="E5243" s="107">
        <f t="shared" si="81"/>
        <v>30400602</v>
      </c>
      <c r="F5243" s="107" t="s">
        <v>11572</v>
      </c>
      <c r="G5243" s="107" t="s">
        <v>9260</v>
      </c>
      <c r="H5243" s="107" t="s">
        <v>6622</v>
      </c>
      <c r="I5243" s="107" t="s">
        <v>6624</v>
      </c>
    </row>
    <row r="5244" spans="1:9" x14ac:dyDescent="0.2">
      <c r="A5244" s="107" t="s">
        <v>10492</v>
      </c>
      <c r="D5244" s="107" t="s">
        <v>6625</v>
      </c>
      <c r="E5244" s="107">
        <f t="shared" si="81"/>
        <v>30400605</v>
      </c>
      <c r="F5244" s="107" t="s">
        <v>11572</v>
      </c>
      <c r="G5244" s="107" t="s">
        <v>9260</v>
      </c>
      <c r="H5244" s="107" t="s">
        <v>6622</v>
      </c>
      <c r="I5244" s="107" t="s">
        <v>6626</v>
      </c>
    </row>
    <row r="5245" spans="1:9" x14ac:dyDescent="0.2">
      <c r="A5245" s="107" t="s">
        <v>10492</v>
      </c>
      <c r="D5245" s="107" t="s">
        <v>6627</v>
      </c>
      <c r="E5245" s="107">
        <f t="shared" si="81"/>
        <v>30400606</v>
      </c>
      <c r="F5245" s="107" t="s">
        <v>11572</v>
      </c>
      <c r="G5245" s="107" t="s">
        <v>9260</v>
      </c>
      <c r="H5245" s="107" t="s">
        <v>6622</v>
      </c>
      <c r="I5245" s="107" t="s">
        <v>6628</v>
      </c>
    </row>
    <row r="5246" spans="1:9" x14ac:dyDescent="0.2">
      <c r="A5246" s="107" t="s">
        <v>10492</v>
      </c>
      <c r="D5246" s="107" t="s">
        <v>6629</v>
      </c>
      <c r="E5246" s="107">
        <f t="shared" si="81"/>
        <v>30400607</v>
      </c>
      <c r="F5246" s="107" t="s">
        <v>11572</v>
      </c>
      <c r="G5246" s="107" t="s">
        <v>9260</v>
      </c>
      <c r="H5246" s="107" t="s">
        <v>6622</v>
      </c>
      <c r="I5246" s="107" t="s">
        <v>6630</v>
      </c>
    </row>
    <row r="5247" spans="1:9" x14ac:dyDescent="0.2">
      <c r="A5247" s="107" t="s">
        <v>10492</v>
      </c>
      <c r="D5247" s="107" t="s">
        <v>6631</v>
      </c>
      <c r="E5247" s="107">
        <f t="shared" si="81"/>
        <v>30400608</v>
      </c>
      <c r="F5247" s="107" t="s">
        <v>11572</v>
      </c>
      <c r="G5247" s="107" t="s">
        <v>9260</v>
      </c>
      <c r="H5247" s="107" t="s">
        <v>6622</v>
      </c>
      <c r="I5247" s="107" t="s">
        <v>6632</v>
      </c>
    </row>
    <row r="5248" spans="1:9" x14ac:dyDescent="0.2">
      <c r="A5248" s="107" t="s">
        <v>10492</v>
      </c>
      <c r="D5248" s="107" t="s">
        <v>6633</v>
      </c>
      <c r="E5248" s="107">
        <f t="shared" si="81"/>
        <v>30400609</v>
      </c>
      <c r="F5248" s="107" t="s">
        <v>11572</v>
      </c>
      <c r="G5248" s="107" t="s">
        <v>9260</v>
      </c>
      <c r="H5248" s="107" t="s">
        <v>6622</v>
      </c>
      <c r="I5248" s="107" t="s">
        <v>6634</v>
      </c>
    </row>
    <row r="5249" spans="1:9" x14ac:dyDescent="0.2">
      <c r="A5249" s="107" t="s">
        <v>10492</v>
      </c>
      <c r="D5249" s="107" t="s">
        <v>6635</v>
      </c>
      <c r="E5249" s="107">
        <f t="shared" si="81"/>
        <v>30400610</v>
      </c>
      <c r="F5249" s="107" t="s">
        <v>11572</v>
      </c>
      <c r="G5249" s="107" t="s">
        <v>9260</v>
      </c>
      <c r="H5249" s="107" t="s">
        <v>6622</v>
      </c>
      <c r="I5249" s="107" t="s">
        <v>6636</v>
      </c>
    </row>
    <row r="5250" spans="1:9" x14ac:dyDescent="0.2">
      <c r="A5250" s="107" t="s">
        <v>10492</v>
      </c>
      <c r="D5250" s="107" t="s">
        <v>6637</v>
      </c>
      <c r="E5250" s="107">
        <f t="shared" ref="E5250:E5313" si="82">VALUE(D5250)</f>
        <v>30400611</v>
      </c>
      <c r="F5250" s="107" t="s">
        <v>11572</v>
      </c>
      <c r="G5250" s="107" t="s">
        <v>9260</v>
      </c>
      <c r="H5250" s="107" t="s">
        <v>6622</v>
      </c>
      <c r="I5250" s="107" t="s">
        <v>6638</v>
      </c>
    </row>
    <row r="5251" spans="1:9" x14ac:dyDescent="0.2">
      <c r="A5251" s="107" t="s">
        <v>10492</v>
      </c>
      <c r="D5251" s="107" t="s">
        <v>6639</v>
      </c>
      <c r="E5251" s="107">
        <f t="shared" si="82"/>
        <v>30400612</v>
      </c>
      <c r="F5251" s="107" t="s">
        <v>11572</v>
      </c>
      <c r="G5251" s="107" t="s">
        <v>9260</v>
      </c>
      <c r="H5251" s="107" t="s">
        <v>6622</v>
      </c>
      <c r="I5251" s="107" t="s">
        <v>6640</v>
      </c>
    </row>
    <row r="5252" spans="1:9" x14ac:dyDescent="0.2">
      <c r="A5252" s="107" t="s">
        <v>10492</v>
      </c>
      <c r="D5252" s="107" t="s">
        <v>6641</v>
      </c>
      <c r="E5252" s="107">
        <f t="shared" si="82"/>
        <v>30400613</v>
      </c>
      <c r="F5252" s="107" t="s">
        <v>11572</v>
      </c>
      <c r="G5252" s="107" t="s">
        <v>9260</v>
      </c>
      <c r="H5252" s="107" t="s">
        <v>6622</v>
      </c>
      <c r="I5252" s="107" t="s">
        <v>6642</v>
      </c>
    </row>
    <row r="5253" spans="1:9" x14ac:dyDescent="0.2">
      <c r="A5253" s="107" t="s">
        <v>10492</v>
      </c>
      <c r="D5253" s="107" t="s">
        <v>6643</v>
      </c>
      <c r="E5253" s="107">
        <f t="shared" si="82"/>
        <v>30400614</v>
      </c>
      <c r="F5253" s="107" t="s">
        <v>11572</v>
      </c>
      <c r="G5253" s="107" t="s">
        <v>9260</v>
      </c>
      <c r="H5253" s="107" t="s">
        <v>6622</v>
      </c>
      <c r="I5253" s="107" t="s">
        <v>6644</v>
      </c>
    </row>
    <row r="5254" spans="1:9" x14ac:dyDescent="0.2">
      <c r="A5254" s="107" t="s">
        <v>10492</v>
      </c>
      <c r="D5254" s="107" t="s">
        <v>6645</v>
      </c>
      <c r="E5254" s="107">
        <f t="shared" si="82"/>
        <v>30400630</v>
      </c>
      <c r="F5254" s="107" t="s">
        <v>11572</v>
      </c>
      <c r="G5254" s="107" t="s">
        <v>9260</v>
      </c>
      <c r="H5254" s="107" t="s">
        <v>6622</v>
      </c>
      <c r="I5254" s="107" t="s">
        <v>6646</v>
      </c>
    </row>
    <row r="5255" spans="1:9" x14ac:dyDescent="0.2">
      <c r="A5255" s="107" t="s">
        <v>10492</v>
      </c>
      <c r="D5255" s="107" t="s">
        <v>6647</v>
      </c>
      <c r="E5255" s="107">
        <f t="shared" si="82"/>
        <v>30400635</v>
      </c>
      <c r="F5255" s="107" t="s">
        <v>11572</v>
      </c>
      <c r="G5255" s="107" t="s">
        <v>9260</v>
      </c>
      <c r="H5255" s="107" t="s">
        <v>6622</v>
      </c>
      <c r="I5255" s="107" t="s">
        <v>6648</v>
      </c>
    </row>
    <row r="5256" spans="1:9" x14ac:dyDescent="0.2">
      <c r="A5256" s="107" t="s">
        <v>10492</v>
      </c>
      <c r="D5256" s="107" t="s">
        <v>6649</v>
      </c>
      <c r="E5256" s="107">
        <f t="shared" si="82"/>
        <v>30400636</v>
      </c>
      <c r="F5256" s="107" t="s">
        <v>11572</v>
      </c>
      <c r="G5256" s="107" t="s">
        <v>9260</v>
      </c>
      <c r="H5256" s="107" t="s">
        <v>6622</v>
      </c>
      <c r="I5256" s="107" t="s">
        <v>6650</v>
      </c>
    </row>
    <row r="5257" spans="1:9" x14ac:dyDescent="0.2">
      <c r="A5257" s="107" t="s">
        <v>10492</v>
      </c>
      <c r="D5257" s="107" t="s">
        <v>6651</v>
      </c>
      <c r="E5257" s="107">
        <f t="shared" si="82"/>
        <v>30400637</v>
      </c>
      <c r="F5257" s="107" t="s">
        <v>11572</v>
      </c>
      <c r="G5257" s="107" t="s">
        <v>9260</v>
      </c>
      <c r="H5257" s="107" t="s">
        <v>6622</v>
      </c>
      <c r="I5257" s="107" t="s">
        <v>6652</v>
      </c>
    </row>
    <row r="5258" spans="1:9" x14ac:dyDescent="0.2">
      <c r="A5258" s="107" t="s">
        <v>10492</v>
      </c>
      <c r="D5258" s="107" t="s">
        <v>6653</v>
      </c>
      <c r="E5258" s="107">
        <f t="shared" si="82"/>
        <v>30400650</v>
      </c>
      <c r="F5258" s="107" t="s">
        <v>11572</v>
      </c>
      <c r="G5258" s="107" t="s">
        <v>9260</v>
      </c>
      <c r="H5258" s="107" t="s">
        <v>6622</v>
      </c>
      <c r="I5258" s="107" t="s">
        <v>6654</v>
      </c>
    </row>
    <row r="5259" spans="1:9" x14ac:dyDescent="0.2">
      <c r="A5259" s="107" t="s">
        <v>10492</v>
      </c>
      <c r="D5259" s="107" t="s">
        <v>6655</v>
      </c>
      <c r="E5259" s="107">
        <f t="shared" si="82"/>
        <v>30400655</v>
      </c>
      <c r="F5259" s="107" t="s">
        <v>11572</v>
      </c>
      <c r="G5259" s="107" t="s">
        <v>9260</v>
      </c>
      <c r="H5259" s="107" t="s">
        <v>6622</v>
      </c>
      <c r="I5259" s="107" t="s">
        <v>6656</v>
      </c>
    </row>
    <row r="5260" spans="1:9" x14ac:dyDescent="0.2">
      <c r="A5260" s="107" t="s">
        <v>10492</v>
      </c>
      <c r="D5260" s="107" t="s">
        <v>6657</v>
      </c>
      <c r="E5260" s="107">
        <f t="shared" si="82"/>
        <v>30400656</v>
      </c>
      <c r="F5260" s="107" t="s">
        <v>11572</v>
      </c>
      <c r="G5260" s="107" t="s">
        <v>9260</v>
      </c>
      <c r="H5260" s="107" t="s">
        <v>6622</v>
      </c>
      <c r="I5260" s="107" t="s">
        <v>6658</v>
      </c>
    </row>
    <row r="5261" spans="1:9" x14ac:dyDescent="0.2">
      <c r="A5261" s="107" t="s">
        <v>10492</v>
      </c>
      <c r="D5261" s="107" t="s">
        <v>6659</v>
      </c>
      <c r="E5261" s="107">
        <f t="shared" si="82"/>
        <v>30400660</v>
      </c>
      <c r="F5261" s="107" t="s">
        <v>11572</v>
      </c>
      <c r="G5261" s="107" t="s">
        <v>9260</v>
      </c>
      <c r="H5261" s="107" t="s">
        <v>6622</v>
      </c>
      <c r="I5261" s="107" t="s">
        <v>6660</v>
      </c>
    </row>
    <row r="5262" spans="1:9" x14ac:dyDescent="0.2">
      <c r="A5262" s="107" t="s">
        <v>10492</v>
      </c>
      <c r="D5262" s="107" t="s">
        <v>6661</v>
      </c>
      <c r="E5262" s="107">
        <f t="shared" si="82"/>
        <v>30400699</v>
      </c>
      <c r="F5262" s="107" t="s">
        <v>11572</v>
      </c>
      <c r="G5262" s="107" t="s">
        <v>9260</v>
      </c>
      <c r="H5262" s="107" t="s">
        <v>6622</v>
      </c>
      <c r="I5262" s="107" t="s">
        <v>7791</v>
      </c>
    </row>
    <row r="5263" spans="1:9" x14ac:dyDescent="0.2">
      <c r="A5263" s="107" t="s">
        <v>10492</v>
      </c>
      <c r="D5263" s="107" t="s">
        <v>6662</v>
      </c>
      <c r="E5263" s="107">
        <f t="shared" si="82"/>
        <v>30400701</v>
      </c>
      <c r="F5263" s="107" t="s">
        <v>11572</v>
      </c>
      <c r="G5263" s="107" t="s">
        <v>9260</v>
      </c>
      <c r="H5263" s="107" t="s">
        <v>6663</v>
      </c>
      <c r="I5263" s="107" t="s">
        <v>12259</v>
      </c>
    </row>
    <row r="5264" spans="1:9" x14ac:dyDescent="0.2">
      <c r="A5264" s="107" t="s">
        <v>10492</v>
      </c>
      <c r="D5264" s="107" t="s">
        <v>6664</v>
      </c>
      <c r="E5264" s="107">
        <f t="shared" si="82"/>
        <v>30400702</v>
      </c>
      <c r="F5264" s="107" t="s">
        <v>11572</v>
      </c>
      <c r="G5264" s="107" t="s">
        <v>9260</v>
      </c>
      <c r="H5264" s="107" t="s">
        <v>6663</v>
      </c>
      <c r="I5264" s="107" t="s">
        <v>6665</v>
      </c>
    </row>
    <row r="5265" spans="1:9" x14ac:dyDescent="0.2">
      <c r="A5265" s="107" t="s">
        <v>10492</v>
      </c>
      <c r="D5265" s="107" t="s">
        <v>6666</v>
      </c>
      <c r="E5265" s="107">
        <f t="shared" si="82"/>
        <v>30400703</v>
      </c>
      <c r="F5265" s="107" t="s">
        <v>11572</v>
      </c>
      <c r="G5265" s="107" t="s">
        <v>9260</v>
      </c>
      <c r="H5265" s="107" t="s">
        <v>6663</v>
      </c>
      <c r="I5265" s="107" t="s">
        <v>6667</v>
      </c>
    </row>
    <row r="5266" spans="1:9" x14ac:dyDescent="0.2">
      <c r="A5266" s="107" t="s">
        <v>10492</v>
      </c>
      <c r="D5266" s="107" t="s">
        <v>6668</v>
      </c>
      <c r="E5266" s="107">
        <f t="shared" si="82"/>
        <v>30400704</v>
      </c>
      <c r="F5266" s="107" t="s">
        <v>11572</v>
      </c>
      <c r="G5266" s="107" t="s">
        <v>9260</v>
      </c>
      <c r="H5266" s="107" t="s">
        <v>6663</v>
      </c>
      <c r="I5266" s="107" t="s">
        <v>6669</v>
      </c>
    </row>
    <row r="5267" spans="1:9" x14ac:dyDescent="0.2">
      <c r="A5267" s="107" t="s">
        <v>10492</v>
      </c>
      <c r="D5267" s="107" t="s">
        <v>6670</v>
      </c>
      <c r="E5267" s="107">
        <f t="shared" si="82"/>
        <v>30400705</v>
      </c>
      <c r="F5267" s="107" t="s">
        <v>11572</v>
      </c>
      <c r="G5267" s="107" t="s">
        <v>9260</v>
      </c>
      <c r="H5267" s="107" t="s">
        <v>6663</v>
      </c>
      <c r="I5267" s="107" t="s">
        <v>8785</v>
      </c>
    </row>
    <row r="5268" spans="1:9" x14ac:dyDescent="0.2">
      <c r="A5268" s="107" t="s">
        <v>10492</v>
      </c>
      <c r="D5268" s="107" t="s">
        <v>6671</v>
      </c>
      <c r="E5268" s="107">
        <f t="shared" si="82"/>
        <v>30400706</v>
      </c>
      <c r="F5268" s="107" t="s">
        <v>11572</v>
      </c>
      <c r="G5268" s="107" t="s">
        <v>9260</v>
      </c>
      <c r="H5268" s="107" t="s">
        <v>6663</v>
      </c>
      <c r="I5268" s="107" t="s">
        <v>12309</v>
      </c>
    </row>
    <row r="5269" spans="1:9" x14ac:dyDescent="0.2">
      <c r="A5269" s="107" t="s">
        <v>10492</v>
      </c>
      <c r="D5269" s="107" t="s">
        <v>6672</v>
      </c>
      <c r="E5269" s="107">
        <f t="shared" si="82"/>
        <v>30400707</v>
      </c>
      <c r="F5269" s="107" t="s">
        <v>11572</v>
      </c>
      <c r="G5269" s="107" t="s">
        <v>9260</v>
      </c>
      <c r="H5269" s="107" t="s">
        <v>6663</v>
      </c>
      <c r="I5269" s="107" t="s">
        <v>12311</v>
      </c>
    </row>
    <row r="5270" spans="1:9" x14ac:dyDescent="0.2">
      <c r="A5270" s="107" t="s">
        <v>10492</v>
      </c>
      <c r="D5270" s="107" t="s">
        <v>6673</v>
      </c>
      <c r="E5270" s="107">
        <f t="shared" si="82"/>
        <v>30400708</v>
      </c>
      <c r="F5270" s="107" t="s">
        <v>11572</v>
      </c>
      <c r="G5270" s="107" t="s">
        <v>9260</v>
      </c>
      <c r="H5270" s="107" t="s">
        <v>6663</v>
      </c>
      <c r="I5270" s="107" t="s">
        <v>9287</v>
      </c>
    </row>
    <row r="5271" spans="1:9" x14ac:dyDescent="0.2">
      <c r="A5271" s="107" t="s">
        <v>10492</v>
      </c>
      <c r="D5271" s="107" t="s">
        <v>6674</v>
      </c>
      <c r="E5271" s="107">
        <f t="shared" si="82"/>
        <v>30400709</v>
      </c>
      <c r="F5271" s="107" t="s">
        <v>11572</v>
      </c>
      <c r="G5271" s="107" t="s">
        <v>9260</v>
      </c>
      <c r="H5271" s="107" t="s">
        <v>6663</v>
      </c>
      <c r="I5271" s="107" t="s">
        <v>12297</v>
      </c>
    </row>
    <row r="5272" spans="1:9" x14ac:dyDescent="0.2">
      <c r="A5272" s="107" t="s">
        <v>10492</v>
      </c>
      <c r="D5272" s="107" t="s">
        <v>6675</v>
      </c>
      <c r="E5272" s="107">
        <f t="shared" si="82"/>
        <v>30400710</v>
      </c>
      <c r="F5272" s="107" t="s">
        <v>11572</v>
      </c>
      <c r="G5272" s="107" t="s">
        <v>9260</v>
      </c>
      <c r="H5272" s="107" t="s">
        <v>6663</v>
      </c>
      <c r="I5272" s="107" t="s">
        <v>12299</v>
      </c>
    </row>
    <row r="5273" spans="1:9" x14ac:dyDescent="0.2">
      <c r="A5273" s="107" t="s">
        <v>10492</v>
      </c>
      <c r="D5273" s="107" t="s">
        <v>6676</v>
      </c>
      <c r="E5273" s="107">
        <f t="shared" si="82"/>
        <v>30400711</v>
      </c>
      <c r="F5273" s="107" t="s">
        <v>11572</v>
      </c>
      <c r="G5273" s="107" t="s">
        <v>9260</v>
      </c>
      <c r="H5273" s="107" t="s">
        <v>6663</v>
      </c>
      <c r="I5273" s="107" t="s">
        <v>10646</v>
      </c>
    </row>
    <row r="5274" spans="1:9" x14ac:dyDescent="0.2">
      <c r="A5274" s="107" t="s">
        <v>10492</v>
      </c>
      <c r="D5274" s="107" t="s">
        <v>6677</v>
      </c>
      <c r="E5274" s="107">
        <f t="shared" si="82"/>
        <v>30400712</v>
      </c>
      <c r="F5274" s="107" t="s">
        <v>11572</v>
      </c>
      <c r="G5274" s="107" t="s">
        <v>9260</v>
      </c>
      <c r="H5274" s="107" t="s">
        <v>6663</v>
      </c>
      <c r="I5274" s="107" t="s">
        <v>9411</v>
      </c>
    </row>
    <row r="5275" spans="1:9" x14ac:dyDescent="0.2">
      <c r="A5275" s="107" t="s">
        <v>10492</v>
      </c>
      <c r="D5275" s="107" t="s">
        <v>6678</v>
      </c>
      <c r="E5275" s="107">
        <f t="shared" si="82"/>
        <v>30400713</v>
      </c>
      <c r="F5275" s="107" t="s">
        <v>11572</v>
      </c>
      <c r="G5275" s="107" t="s">
        <v>9260</v>
      </c>
      <c r="H5275" s="107" t="s">
        <v>6663</v>
      </c>
      <c r="I5275" s="107" t="s">
        <v>12293</v>
      </c>
    </row>
    <row r="5276" spans="1:9" x14ac:dyDescent="0.2">
      <c r="A5276" s="107" t="s">
        <v>10492</v>
      </c>
      <c r="D5276" s="107" t="s">
        <v>6679</v>
      </c>
      <c r="E5276" s="107">
        <f t="shared" si="82"/>
        <v>30400714</v>
      </c>
      <c r="F5276" s="107" t="s">
        <v>11572</v>
      </c>
      <c r="G5276" s="107" t="s">
        <v>9260</v>
      </c>
      <c r="H5276" s="107" t="s">
        <v>6663</v>
      </c>
      <c r="I5276" s="107" t="s">
        <v>12301</v>
      </c>
    </row>
    <row r="5277" spans="1:9" x14ac:dyDescent="0.2">
      <c r="A5277" s="107" t="s">
        <v>10492</v>
      </c>
      <c r="D5277" s="107" t="s">
        <v>6680</v>
      </c>
      <c r="E5277" s="107">
        <f t="shared" si="82"/>
        <v>30400715</v>
      </c>
      <c r="F5277" s="107" t="s">
        <v>11572</v>
      </c>
      <c r="G5277" s="107" t="s">
        <v>9260</v>
      </c>
      <c r="H5277" s="107" t="s">
        <v>6663</v>
      </c>
      <c r="I5277" s="107" t="s">
        <v>6681</v>
      </c>
    </row>
    <row r="5278" spans="1:9" x14ac:dyDescent="0.2">
      <c r="A5278" s="107" t="s">
        <v>10492</v>
      </c>
      <c r="D5278" s="107" t="s">
        <v>6682</v>
      </c>
      <c r="E5278" s="107">
        <f t="shared" si="82"/>
        <v>30400716</v>
      </c>
      <c r="F5278" s="107" t="s">
        <v>11572</v>
      </c>
      <c r="G5278" s="107" t="s">
        <v>9260</v>
      </c>
      <c r="H5278" s="107" t="s">
        <v>6663</v>
      </c>
      <c r="I5278" s="107" t="s">
        <v>12309</v>
      </c>
    </row>
    <row r="5279" spans="1:9" x14ac:dyDescent="0.2">
      <c r="A5279" s="107" t="s">
        <v>10492</v>
      </c>
      <c r="D5279" s="107" t="s">
        <v>6683</v>
      </c>
      <c r="E5279" s="107">
        <f t="shared" si="82"/>
        <v>30400717</v>
      </c>
      <c r="F5279" s="107" t="s">
        <v>11572</v>
      </c>
      <c r="G5279" s="107" t="s">
        <v>9260</v>
      </c>
      <c r="H5279" s="107" t="s">
        <v>6663</v>
      </c>
      <c r="I5279" s="107" t="s">
        <v>12311</v>
      </c>
    </row>
    <row r="5280" spans="1:9" x14ac:dyDescent="0.2">
      <c r="A5280" s="107" t="s">
        <v>10492</v>
      </c>
      <c r="D5280" s="107" t="s">
        <v>6684</v>
      </c>
      <c r="E5280" s="107">
        <f t="shared" si="82"/>
        <v>30400718</v>
      </c>
      <c r="F5280" s="107" t="s">
        <v>11572</v>
      </c>
      <c r="G5280" s="107" t="s">
        <v>9260</v>
      </c>
      <c r="H5280" s="107" t="s">
        <v>6663</v>
      </c>
      <c r="I5280" s="107" t="s">
        <v>12311</v>
      </c>
    </row>
    <row r="5281" spans="1:9" x14ac:dyDescent="0.2">
      <c r="A5281" s="107" t="s">
        <v>10492</v>
      </c>
      <c r="D5281" s="107" t="s">
        <v>6685</v>
      </c>
      <c r="E5281" s="107">
        <f t="shared" si="82"/>
        <v>30400720</v>
      </c>
      <c r="F5281" s="107" t="s">
        <v>11572</v>
      </c>
      <c r="G5281" s="107" t="s">
        <v>9260</v>
      </c>
      <c r="H5281" s="107" t="s">
        <v>6663</v>
      </c>
      <c r="I5281" s="107" t="s">
        <v>12316</v>
      </c>
    </row>
    <row r="5282" spans="1:9" x14ac:dyDescent="0.2">
      <c r="A5282" s="107" t="s">
        <v>10492</v>
      </c>
      <c r="D5282" s="107" t="s">
        <v>6686</v>
      </c>
      <c r="E5282" s="107">
        <f t="shared" si="82"/>
        <v>30400721</v>
      </c>
      <c r="F5282" s="107" t="s">
        <v>11572</v>
      </c>
      <c r="G5282" s="107" t="s">
        <v>9260</v>
      </c>
      <c r="H5282" s="107" t="s">
        <v>6663</v>
      </c>
      <c r="I5282" s="107" t="s">
        <v>12318</v>
      </c>
    </row>
    <row r="5283" spans="1:9" x14ac:dyDescent="0.2">
      <c r="A5283" s="107" t="s">
        <v>10492</v>
      </c>
      <c r="D5283" s="107" t="s">
        <v>6687</v>
      </c>
      <c r="E5283" s="107">
        <f t="shared" si="82"/>
        <v>30400722</v>
      </c>
      <c r="F5283" s="107" t="s">
        <v>11572</v>
      </c>
      <c r="G5283" s="107" t="s">
        <v>9260</v>
      </c>
      <c r="H5283" s="107" t="s">
        <v>6663</v>
      </c>
      <c r="I5283" s="107" t="s">
        <v>6688</v>
      </c>
    </row>
    <row r="5284" spans="1:9" x14ac:dyDescent="0.2">
      <c r="A5284" s="107" t="s">
        <v>10492</v>
      </c>
      <c r="D5284" s="107" t="s">
        <v>6689</v>
      </c>
      <c r="E5284" s="107">
        <f t="shared" si="82"/>
        <v>30400723</v>
      </c>
      <c r="F5284" s="107" t="s">
        <v>11572</v>
      </c>
      <c r="G5284" s="107" t="s">
        <v>9260</v>
      </c>
      <c r="H5284" s="107" t="s">
        <v>6663</v>
      </c>
      <c r="I5284" s="107" t="s">
        <v>12320</v>
      </c>
    </row>
    <row r="5285" spans="1:9" x14ac:dyDescent="0.2">
      <c r="A5285" s="107" t="s">
        <v>10492</v>
      </c>
      <c r="D5285" s="107" t="s">
        <v>6690</v>
      </c>
      <c r="E5285" s="107">
        <f t="shared" si="82"/>
        <v>30400724</v>
      </c>
      <c r="F5285" s="107" t="s">
        <v>11572</v>
      </c>
      <c r="G5285" s="107" t="s">
        <v>9260</v>
      </c>
      <c r="H5285" s="107" t="s">
        <v>6663</v>
      </c>
      <c r="I5285" s="107" t="s">
        <v>12267</v>
      </c>
    </row>
    <row r="5286" spans="1:9" x14ac:dyDescent="0.2">
      <c r="A5286" s="107" t="s">
        <v>10492</v>
      </c>
      <c r="D5286" s="107" t="s">
        <v>3965</v>
      </c>
      <c r="E5286" s="107">
        <f t="shared" si="82"/>
        <v>30400725</v>
      </c>
      <c r="F5286" s="107" t="s">
        <v>11572</v>
      </c>
      <c r="G5286" s="107" t="s">
        <v>9260</v>
      </c>
      <c r="H5286" s="107" t="s">
        <v>6663</v>
      </c>
      <c r="I5286" s="107" t="s">
        <v>12305</v>
      </c>
    </row>
    <row r="5287" spans="1:9" x14ac:dyDescent="0.2">
      <c r="A5287" s="107" t="s">
        <v>10492</v>
      </c>
      <c r="D5287" s="107" t="s">
        <v>3966</v>
      </c>
      <c r="E5287" s="107">
        <f t="shared" si="82"/>
        <v>30400726</v>
      </c>
      <c r="F5287" s="107" t="s">
        <v>11572</v>
      </c>
      <c r="G5287" s="107" t="s">
        <v>9260</v>
      </c>
      <c r="H5287" s="107" t="s">
        <v>6663</v>
      </c>
      <c r="I5287" s="107" t="s">
        <v>12307</v>
      </c>
    </row>
    <row r="5288" spans="1:9" x14ac:dyDescent="0.2">
      <c r="A5288" s="107" t="s">
        <v>10492</v>
      </c>
      <c r="D5288" s="107" t="s">
        <v>3967</v>
      </c>
      <c r="E5288" s="107">
        <f t="shared" si="82"/>
        <v>30400730</v>
      </c>
      <c r="F5288" s="107" t="s">
        <v>11572</v>
      </c>
      <c r="G5288" s="107" t="s">
        <v>9260</v>
      </c>
      <c r="H5288" s="107" t="s">
        <v>6663</v>
      </c>
      <c r="I5288" s="107" t="s">
        <v>12271</v>
      </c>
    </row>
    <row r="5289" spans="1:9" x14ac:dyDescent="0.2">
      <c r="A5289" s="107" t="s">
        <v>10492</v>
      </c>
      <c r="D5289" s="107" t="s">
        <v>3968</v>
      </c>
      <c r="E5289" s="107">
        <f t="shared" si="82"/>
        <v>30400731</v>
      </c>
      <c r="F5289" s="107" t="s">
        <v>11572</v>
      </c>
      <c r="G5289" s="107" t="s">
        <v>9260</v>
      </c>
      <c r="H5289" s="107" t="s">
        <v>6663</v>
      </c>
      <c r="I5289" s="107" t="s">
        <v>12273</v>
      </c>
    </row>
    <row r="5290" spans="1:9" x14ac:dyDescent="0.2">
      <c r="A5290" s="107" t="s">
        <v>10492</v>
      </c>
      <c r="D5290" s="107" t="s">
        <v>3969</v>
      </c>
      <c r="E5290" s="107">
        <f t="shared" si="82"/>
        <v>30400732</v>
      </c>
      <c r="F5290" s="107" t="s">
        <v>11572</v>
      </c>
      <c r="G5290" s="107" t="s">
        <v>9260</v>
      </c>
      <c r="H5290" s="107" t="s">
        <v>6663</v>
      </c>
      <c r="I5290" s="107" t="s">
        <v>3970</v>
      </c>
    </row>
    <row r="5291" spans="1:9" x14ac:dyDescent="0.2">
      <c r="A5291" s="107" t="s">
        <v>10492</v>
      </c>
      <c r="D5291" s="107" t="s">
        <v>3971</v>
      </c>
      <c r="E5291" s="107">
        <f t="shared" si="82"/>
        <v>30400733</v>
      </c>
      <c r="F5291" s="107" t="s">
        <v>11572</v>
      </c>
      <c r="G5291" s="107" t="s">
        <v>9260</v>
      </c>
      <c r="H5291" s="107" t="s">
        <v>6663</v>
      </c>
      <c r="I5291" s="107" t="s">
        <v>3972</v>
      </c>
    </row>
    <row r="5292" spans="1:9" x14ac:dyDescent="0.2">
      <c r="A5292" s="107" t="s">
        <v>10492</v>
      </c>
      <c r="D5292" s="107" t="s">
        <v>3973</v>
      </c>
      <c r="E5292" s="107">
        <f t="shared" si="82"/>
        <v>30400735</v>
      </c>
      <c r="F5292" s="107" t="s">
        <v>11572</v>
      </c>
      <c r="G5292" s="107" t="s">
        <v>9260</v>
      </c>
      <c r="H5292" s="107" t="s">
        <v>6663</v>
      </c>
      <c r="I5292" s="107" t="s">
        <v>6352</v>
      </c>
    </row>
    <row r="5293" spans="1:9" x14ac:dyDescent="0.2">
      <c r="A5293" s="107" t="s">
        <v>10492</v>
      </c>
      <c r="D5293" s="107" t="s">
        <v>3974</v>
      </c>
      <c r="E5293" s="107">
        <f t="shared" si="82"/>
        <v>30400736</v>
      </c>
      <c r="F5293" s="107" t="s">
        <v>11572</v>
      </c>
      <c r="G5293" s="107" t="s">
        <v>9260</v>
      </c>
      <c r="H5293" s="107" t="s">
        <v>6663</v>
      </c>
      <c r="I5293" s="107" t="s">
        <v>3975</v>
      </c>
    </row>
    <row r="5294" spans="1:9" x14ac:dyDescent="0.2">
      <c r="A5294" s="107" t="s">
        <v>10492</v>
      </c>
      <c r="D5294" s="107" t="s">
        <v>3976</v>
      </c>
      <c r="E5294" s="107">
        <f t="shared" si="82"/>
        <v>30400737</v>
      </c>
      <c r="F5294" s="107" t="s">
        <v>11572</v>
      </c>
      <c r="G5294" s="107" t="s">
        <v>9260</v>
      </c>
      <c r="H5294" s="107" t="s">
        <v>6663</v>
      </c>
      <c r="I5294" s="107" t="s">
        <v>6717</v>
      </c>
    </row>
    <row r="5295" spans="1:9" x14ac:dyDescent="0.2">
      <c r="A5295" s="107" t="s">
        <v>10492</v>
      </c>
      <c r="D5295" s="107" t="s">
        <v>6718</v>
      </c>
      <c r="E5295" s="107">
        <f t="shared" si="82"/>
        <v>30400739</v>
      </c>
      <c r="F5295" s="107" t="s">
        <v>11572</v>
      </c>
      <c r="G5295" s="107" t="s">
        <v>9260</v>
      </c>
      <c r="H5295" s="107" t="s">
        <v>6663</v>
      </c>
      <c r="I5295" s="107" t="s">
        <v>6719</v>
      </c>
    </row>
    <row r="5296" spans="1:9" x14ac:dyDescent="0.2">
      <c r="A5296" s="107" t="s">
        <v>10492</v>
      </c>
      <c r="D5296" s="107" t="s">
        <v>6720</v>
      </c>
      <c r="E5296" s="107">
        <f t="shared" si="82"/>
        <v>30400740</v>
      </c>
      <c r="F5296" s="107" t="s">
        <v>11572</v>
      </c>
      <c r="G5296" s="107" t="s">
        <v>9260</v>
      </c>
      <c r="H5296" s="107" t="s">
        <v>6663</v>
      </c>
      <c r="I5296" s="107" t="s">
        <v>9581</v>
      </c>
    </row>
    <row r="5297" spans="1:9" x14ac:dyDescent="0.2">
      <c r="A5297" s="107" t="s">
        <v>10492</v>
      </c>
      <c r="D5297" s="107" t="s">
        <v>9582</v>
      </c>
      <c r="E5297" s="107">
        <f t="shared" si="82"/>
        <v>30400741</v>
      </c>
      <c r="F5297" s="107" t="s">
        <v>11572</v>
      </c>
      <c r="G5297" s="107" t="s">
        <v>9260</v>
      </c>
      <c r="H5297" s="107" t="s">
        <v>6663</v>
      </c>
      <c r="I5297" s="107" t="s">
        <v>9583</v>
      </c>
    </row>
    <row r="5298" spans="1:9" x14ac:dyDescent="0.2">
      <c r="A5298" s="107" t="s">
        <v>10492</v>
      </c>
      <c r="D5298" s="107" t="s">
        <v>9584</v>
      </c>
      <c r="E5298" s="107">
        <f t="shared" si="82"/>
        <v>30400742</v>
      </c>
      <c r="F5298" s="107" t="s">
        <v>11572</v>
      </c>
      <c r="G5298" s="107" t="s">
        <v>9260</v>
      </c>
      <c r="H5298" s="107" t="s">
        <v>6663</v>
      </c>
      <c r="I5298" s="107" t="s">
        <v>9585</v>
      </c>
    </row>
    <row r="5299" spans="1:9" x14ac:dyDescent="0.2">
      <c r="A5299" s="107" t="s">
        <v>10492</v>
      </c>
      <c r="D5299" s="107" t="s">
        <v>9586</v>
      </c>
      <c r="E5299" s="107">
        <f t="shared" si="82"/>
        <v>30400743</v>
      </c>
      <c r="F5299" s="107" t="s">
        <v>11572</v>
      </c>
      <c r="G5299" s="107" t="s">
        <v>9260</v>
      </c>
      <c r="H5299" s="107" t="s">
        <v>6663</v>
      </c>
      <c r="I5299" s="107" t="s">
        <v>9587</v>
      </c>
    </row>
    <row r="5300" spans="1:9" x14ac:dyDescent="0.2">
      <c r="A5300" s="107" t="s">
        <v>10492</v>
      </c>
      <c r="D5300" s="107" t="s">
        <v>9588</v>
      </c>
      <c r="E5300" s="107">
        <f t="shared" si="82"/>
        <v>30400744</v>
      </c>
      <c r="F5300" s="107" t="s">
        <v>11572</v>
      </c>
      <c r="G5300" s="107" t="s">
        <v>9260</v>
      </c>
      <c r="H5300" s="107" t="s">
        <v>6663</v>
      </c>
      <c r="I5300" s="107" t="s">
        <v>9589</v>
      </c>
    </row>
    <row r="5301" spans="1:9" x14ac:dyDescent="0.2">
      <c r="A5301" s="107" t="s">
        <v>10492</v>
      </c>
      <c r="D5301" s="107" t="s">
        <v>9590</v>
      </c>
      <c r="E5301" s="107">
        <f t="shared" si="82"/>
        <v>30400745</v>
      </c>
      <c r="F5301" s="107" t="s">
        <v>11572</v>
      </c>
      <c r="G5301" s="107" t="s">
        <v>9260</v>
      </c>
      <c r="H5301" s="107" t="s">
        <v>6663</v>
      </c>
      <c r="I5301" s="107" t="s">
        <v>9591</v>
      </c>
    </row>
    <row r="5302" spans="1:9" x14ac:dyDescent="0.2">
      <c r="A5302" s="107" t="s">
        <v>10492</v>
      </c>
      <c r="D5302" s="107" t="s">
        <v>9592</v>
      </c>
      <c r="E5302" s="107">
        <f t="shared" si="82"/>
        <v>30400760</v>
      </c>
      <c r="F5302" s="107" t="s">
        <v>11572</v>
      </c>
      <c r="G5302" s="107" t="s">
        <v>9260</v>
      </c>
      <c r="H5302" s="107" t="s">
        <v>6663</v>
      </c>
      <c r="I5302" s="107" t="s">
        <v>9593</v>
      </c>
    </row>
    <row r="5303" spans="1:9" x14ac:dyDescent="0.2">
      <c r="A5303" s="107" t="s">
        <v>10492</v>
      </c>
      <c r="D5303" s="107" t="s">
        <v>9594</v>
      </c>
      <c r="E5303" s="107">
        <f t="shared" si="82"/>
        <v>30400765</v>
      </c>
      <c r="F5303" s="107" t="s">
        <v>11572</v>
      </c>
      <c r="G5303" s="107" t="s">
        <v>9260</v>
      </c>
      <c r="H5303" s="107" t="s">
        <v>6663</v>
      </c>
      <c r="I5303" s="107" t="s">
        <v>9595</v>
      </c>
    </row>
    <row r="5304" spans="1:9" x14ac:dyDescent="0.2">
      <c r="A5304" s="107" t="s">
        <v>10492</v>
      </c>
      <c r="D5304" s="107" t="s">
        <v>9596</v>
      </c>
      <c r="E5304" s="107">
        <f t="shared" si="82"/>
        <v>30400768</v>
      </c>
      <c r="F5304" s="107" t="s">
        <v>11572</v>
      </c>
      <c r="G5304" s="107" t="s">
        <v>9260</v>
      </c>
      <c r="H5304" s="107" t="s">
        <v>6663</v>
      </c>
      <c r="I5304" s="107" t="s">
        <v>9597</v>
      </c>
    </row>
    <row r="5305" spans="1:9" x14ac:dyDescent="0.2">
      <c r="A5305" s="107" t="s">
        <v>10492</v>
      </c>
      <c r="D5305" s="107" t="s">
        <v>9598</v>
      </c>
      <c r="E5305" s="107">
        <f t="shared" si="82"/>
        <v>30400770</v>
      </c>
      <c r="F5305" s="107" t="s">
        <v>11572</v>
      </c>
      <c r="G5305" s="107" t="s">
        <v>9260</v>
      </c>
      <c r="H5305" s="107" t="s">
        <v>6663</v>
      </c>
      <c r="I5305" s="107" t="s">
        <v>9599</v>
      </c>
    </row>
    <row r="5306" spans="1:9" x14ac:dyDescent="0.2">
      <c r="A5306" s="107" t="s">
        <v>10492</v>
      </c>
      <c r="D5306" s="107" t="s">
        <v>9600</v>
      </c>
      <c r="E5306" s="107">
        <f t="shared" si="82"/>
        <v>30400775</v>
      </c>
      <c r="F5306" s="107" t="s">
        <v>11572</v>
      </c>
      <c r="G5306" s="107" t="s">
        <v>9260</v>
      </c>
      <c r="H5306" s="107" t="s">
        <v>6663</v>
      </c>
      <c r="I5306" s="107" t="s">
        <v>9601</v>
      </c>
    </row>
    <row r="5307" spans="1:9" x14ac:dyDescent="0.2">
      <c r="A5307" s="107" t="s">
        <v>10492</v>
      </c>
      <c r="D5307" s="107" t="s">
        <v>9602</v>
      </c>
      <c r="E5307" s="107">
        <f t="shared" si="82"/>
        <v>30400780</v>
      </c>
      <c r="F5307" s="107" t="s">
        <v>11572</v>
      </c>
      <c r="G5307" s="107" t="s">
        <v>9260</v>
      </c>
      <c r="H5307" s="107" t="s">
        <v>6663</v>
      </c>
      <c r="I5307" s="107" t="s">
        <v>9603</v>
      </c>
    </row>
    <row r="5308" spans="1:9" x14ac:dyDescent="0.2">
      <c r="A5308" s="107" t="s">
        <v>10492</v>
      </c>
      <c r="D5308" s="107" t="s">
        <v>9604</v>
      </c>
      <c r="E5308" s="107">
        <f t="shared" si="82"/>
        <v>30400785</v>
      </c>
      <c r="F5308" s="107" t="s">
        <v>11572</v>
      </c>
      <c r="G5308" s="107" t="s">
        <v>9260</v>
      </c>
      <c r="H5308" s="107" t="s">
        <v>6663</v>
      </c>
      <c r="I5308" s="107" t="s">
        <v>9605</v>
      </c>
    </row>
    <row r="5309" spans="1:9" x14ac:dyDescent="0.2">
      <c r="A5309" s="107" t="s">
        <v>10492</v>
      </c>
      <c r="D5309" s="107" t="s">
        <v>9606</v>
      </c>
      <c r="E5309" s="107">
        <f t="shared" si="82"/>
        <v>30400799</v>
      </c>
      <c r="F5309" s="107" t="s">
        <v>11572</v>
      </c>
      <c r="G5309" s="107" t="s">
        <v>9260</v>
      </c>
      <c r="H5309" s="107" t="s">
        <v>6663</v>
      </c>
      <c r="I5309" s="107" t="s">
        <v>7791</v>
      </c>
    </row>
    <row r="5310" spans="1:9" x14ac:dyDescent="0.2">
      <c r="A5310" s="107" t="s">
        <v>10492</v>
      </c>
      <c r="D5310" s="107" t="s">
        <v>9607</v>
      </c>
      <c r="E5310" s="107">
        <f t="shared" si="82"/>
        <v>30400801</v>
      </c>
      <c r="F5310" s="107" t="s">
        <v>11572</v>
      </c>
      <c r="G5310" s="107" t="s">
        <v>9260</v>
      </c>
      <c r="H5310" s="107" t="s">
        <v>9608</v>
      </c>
      <c r="I5310" s="107" t="s">
        <v>3636</v>
      </c>
    </row>
    <row r="5311" spans="1:9" x14ac:dyDescent="0.2">
      <c r="A5311" s="107" t="s">
        <v>10492</v>
      </c>
      <c r="D5311" s="107" t="s">
        <v>9609</v>
      </c>
      <c r="E5311" s="107">
        <f t="shared" si="82"/>
        <v>30400802</v>
      </c>
      <c r="F5311" s="107" t="s">
        <v>11572</v>
      </c>
      <c r="G5311" s="107" t="s">
        <v>9260</v>
      </c>
      <c r="H5311" s="107" t="s">
        <v>9608</v>
      </c>
      <c r="I5311" s="107" t="s">
        <v>9610</v>
      </c>
    </row>
    <row r="5312" spans="1:9" x14ac:dyDescent="0.2">
      <c r="A5312" s="107" t="s">
        <v>10492</v>
      </c>
      <c r="D5312" s="107" t="s">
        <v>9611</v>
      </c>
      <c r="E5312" s="107">
        <f t="shared" si="82"/>
        <v>30400803</v>
      </c>
      <c r="F5312" s="107" t="s">
        <v>11572</v>
      </c>
      <c r="G5312" s="107" t="s">
        <v>9260</v>
      </c>
      <c r="H5312" s="107" t="s">
        <v>9608</v>
      </c>
      <c r="I5312" s="107" t="s">
        <v>12278</v>
      </c>
    </row>
    <row r="5313" spans="1:9" x14ac:dyDescent="0.2">
      <c r="A5313" s="107" t="s">
        <v>10492</v>
      </c>
      <c r="D5313" s="107" t="s">
        <v>9612</v>
      </c>
      <c r="E5313" s="107">
        <f t="shared" si="82"/>
        <v>30400805</v>
      </c>
      <c r="F5313" s="107" t="s">
        <v>11572</v>
      </c>
      <c r="G5313" s="107" t="s">
        <v>9260</v>
      </c>
      <c r="H5313" s="107" t="s">
        <v>9608</v>
      </c>
      <c r="I5313" s="107" t="s">
        <v>9613</v>
      </c>
    </row>
    <row r="5314" spans="1:9" x14ac:dyDescent="0.2">
      <c r="A5314" s="107" t="s">
        <v>10492</v>
      </c>
      <c r="D5314" s="107" t="s">
        <v>9614</v>
      </c>
      <c r="E5314" s="107">
        <f t="shared" ref="E5314:E5377" si="83">VALUE(D5314)</f>
        <v>30400806</v>
      </c>
      <c r="F5314" s="107" t="s">
        <v>11572</v>
      </c>
      <c r="G5314" s="107" t="s">
        <v>9260</v>
      </c>
      <c r="H5314" s="107" t="s">
        <v>9608</v>
      </c>
      <c r="I5314" s="107" t="s">
        <v>9615</v>
      </c>
    </row>
    <row r="5315" spans="1:9" x14ac:dyDescent="0.2">
      <c r="A5315" s="107" t="s">
        <v>10492</v>
      </c>
      <c r="D5315" s="107" t="s">
        <v>9616</v>
      </c>
      <c r="E5315" s="107">
        <f t="shared" si="83"/>
        <v>30400807</v>
      </c>
      <c r="F5315" s="107" t="s">
        <v>11572</v>
      </c>
      <c r="G5315" s="107" t="s">
        <v>9260</v>
      </c>
      <c r="H5315" s="107" t="s">
        <v>9608</v>
      </c>
      <c r="I5315" s="107" t="s">
        <v>9617</v>
      </c>
    </row>
    <row r="5316" spans="1:9" x14ac:dyDescent="0.2">
      <c r="A5316" s="107" t="s">
        <v>10492</v>
      </c>
      <c r="D5316" s="107" t="s">
        <v>9618</v>
      </c>
      <c r="E5316" s="107">
        <f t="shared" si="83"/>
        <v>30400809</v>
      </c>
      <c r="F5316" s="107" t="s">
        <v>11572</v>
      </c>
      <c r="G5316" s="107" t="s">
        <v>9260</v>
      </c>
      <c r="H5316" s="107" t="s">
        <v>9608</v>
      </c>
      <c r="I5316" s="107" t="s">
        <v>9619</v>
      </c>
    </row>
    <row r="5317" spans="1:9" x14ac:dyDescent="0.2">
      <c r="A5317" s="107" t="s">
        <v>10492</v>
      </c>
      <c r="D5317" s="107" t="s">
        <v>9620</v>
      </c>
      <c r="E5317" s="107">
        <f t="shared" si="83"/>
        <v>30400810</v>
      </c>
      <c r="F5317" s="107" t="s">
        <v>11572</v>
      </c>
      <c r="G5317" s="107" t="s">
        <v>9260</v>
      </c>
      <c r="H5317" s="107" t="s">
        <v>9608</v>
      </c>
      <c r="I5317" s="107" t="s">
        <v>9621</v>
      </c>
    </row>
    <row r="5318" spans="1:9" x14ac:dyDescent="0.2">
      <c r="A5318" s="107" t="s">
        <v>10492</v>
      </c>
      <c r="D5318" s="107" t="s">
        <v>9622</v>
      </c>
      <c r="E5318" s="107">
        <f t="shared" si="83"/>
        <v>30400811</v>
      </c>
      <c r="F5318" s="107" t="s">
        <v>11572</v>
      </c>
      <c r="G5318" s="107" t="s">
        <v>9260</v>
      </c>
      <c r="H5318" s="107" t="s">
        <v>9608</v>
      </c>
      <c r="I5318" s="107" t="s">
        <v>9623</v>
      </c>
    </row>
    <row r="5319" spans="1:9" x14ac:dyDescent="0.2">
      <c r="A5319" s="107" t="s">
        <v>10492</v>
      </c>
      <c r="D5319" s="107" t="s">
        <v>9624</v>
      </c>
      <c r="E5319" s="107">
        <f t="shared" si="83"/>
        <v>30400812</v>
      </c>
      <c r="F5319" s="107" t="s">
        <v>11572</v>
      </c>
      <c r="G5319" s="107" t="s">
        <v>9260</v>
      </c>
      <c r="H5319" s="107" t="s">
        <v>9608</v>
      </c>
      <c r="I5319" s="107" t="s">
        <v>9625</v>
      </c>
    </row>
    <row r="5320" spans="1:9" x14ac:dyDescent="0.2">
      <c r="A5320" s="107" t="s">
        <v>10492</v>
      </c>
      <c r="D5320" s="107" t="s">
        <v>9626</v>
      </c>
      <c r="E5320" s="107">
        <f t="shared" si="83"/>
        <v>30400814</v>
      </c>
      <c r="F5320" s="107" t="s">
        <v>11572</v>
      </c>
      <c r="G5320" s="107" t="s">
        <v>9260</v>
      </c>
      <c r="H5320" s="107" t="s">
        <v>9608</v>
      </c>
      <c r="I5320" s="107" t="s">
        <v>12547</v>
      </c>
    </row>
    <row r="5321" spans="1:9" x14ac:dyDescent="0.2">
      <c r="A5321" s="107" t="s">
        <v>10492</v>
      </c>
      <c r="D5321" s="107" t="s">
        <v>12548</v>
      </c>
      <c r="E5321" s="107">
        <f t="shared" si="83"/>
        <v>30400818</v>
      </c>
      <c r="F5321" s="107" t="s">
        <v>11572</v>
      </c>
      <c r="G5321" s="107" t="s">
        <v>9260</v>
      </c>
      <c r="H5321" s="107" t="s">
        <v>9608</v>
      </c>
      <c r="I5321" s="107" t="s">
        <v>12549</v>
      </c>
    </row>
    <row r="5322" spans="1:9" x14ac:dyDescent="0.2">
      <c r="A5322" s="107" t="s">
        <v>10492</v>
      </c>
      <c r="D5322" s="107" t="s">
        <v>12550</v>
      </c>
      <c r="E5322" s="107">
        <f t="shared" si="83"/>
        <v>30400824</v>
      </c>
      <c r="F5322" s="107" t="s">
        <v>11572</v>
      </c>
      <c r="G5322" s="107" t="s">
        <v>9260</v>
      </c>
      <c r="H5322" s="107" t="s">
        <v>9608</v>
      </c>
      <c r="I5322" s="107" t="s">
        <v>12551</v>
      </c>
    </row>
    <row r="5323" spans="1:9" x14ac:dyDescent="0.2">
      <c r="A5323" s="107" t="s">
        <v>10492</v>
      </c>
      <c r="D5323" s="107" t="s">
        <v>12552</v>
      </c>
      <c r="E5323" s="107">
        <f t="shared" si="83"/>
        <v>30400828</v>
      </c>
      <c r="F5323" s="107" t="s">
        <v>11572</v>
      </c>
      <c r="G5323" s="107" t="s">
        <v>9260</v>
      </c>
      <c r="H5323" s="107" t="s">
        <v>9608</v>
      </c>
      <c r="I5323" s="107" t="s">
        <v>12553</v>
      </c>
    </row>
    <row r="5324" spans="1:9" x14ac:dyDescent="0.2">
      <c r="A5324" s="107" t="s">
        <v>10492</v>
      </c>
      <c r="D5324" s="107" t="s">
        <v>12554</v>
      </c>
      <c r="E5324" s="107">
        <f t="shared" si="83"/>
        <v>30400834</v>
      </c>
      <c r="F5324" s="107" t="s">
        <v>11572</v>
      </c>
      <c r="G5324" s="107" t="s">
        <v>9260</v>
      </c>
      <c r="H5324" s="107" t="s">
        <v>9608</v>
      </c>
      <c r="I5324" s="107" t="s">
        <v>12555</v>
      </c>
    </row>
    <row r="5325" spans="1:9" x14ac:dyDescent="0.2">
      <c r="A5325" s="107" t="s">
        <v>10492</v>
      </c>
      <c r="D5325" s="107" t="s">
        <v>12556</v>
      </c>
      <c r="E5325" s="107">
        <f t="shared" si="83"/>
        <v>30400838</v>
      </c>
      <c r="F5325" s="107" t="s">
        <v>11572</v>
      </c>
      <c r="G5325" s="107" t="s">
        <v>9260</v>
      </c>
      <c r="H5325" s="107" t="s">
        <v>9608</v>
      </c>
      <c r="I5325" s="107" t="s">
        <v>12557</v>
      </c>
    </row>
    <row r="5326" spans="1:9" x14ac:dyDescent="0.2">
      <c r="A5326" s="107" t="s">
        <v>10492</v>
      </c>
      <c r="D5326" s="107" t="s">
        <v>12558</v>
      </c>
      <c r="E5326" s="107">
        <f t="shared" si="83"/>
        <v>30400840</v>
      </c>
      <c r="F5326" s="107" t="s">
        <v>11572</v>
      </c>
      <c r="G5326" s="107" t="s">
        <v>9260</v>
      </c>
      <c r="H5326" s="107" t="s">
        <v>9608</v>
      </c>
      <c r="I5326" s="107" t="s">
        <v>3627</v>
      </c>
    </row>
    <row r="5327" spans="1:9" x14ac:dyDescent="0.2">
      <c r="A5327" s="107" t="s">
        <v>10492</v>
      </c>
      <c r="D5327" s="107" t="s">
        <v>12559</v>
      </c>
      <c r="E5327" s="107">
        <f t="shared" si="83"/>
        <v>30400841</v>
      </c>
      <c r="F5327" s="107" t="s">
        <v>11572</v>
      </c>
      <c r="G5327" s="107" t="s">
        <v>9260</v>
      </c>
      <c r="H5327" s="107" t="s">
        <v>9608</v>
      </c>
      <c r="I5327" s="107" t="s">
        <v>12560</v>
      </c>
    </row>
    <row r="5328" spans="1:9" x14ac:dyDescent="0.2">
      <c r="A5328" s="107" t="s">
        <v>10492</v>
      </c>
      <c r="D5328" s="107" t="s">
        <v>12561</v>
      </c>
      <c r="E5328" s="107">
        <f t="shared" si="83"/>
        <v>30400842</v>
      </c>
      <c r="F5328" s="107" t="s">
        <v>11572</v>
      </c>
      <c r="G5328" s="107" t="s">
        <v>9260</v>
      </c>
      <c r="H5328" s="107" t="s">
        <v>9608</v>
      </c>
      <c r="I5328" s="107" t="s">
        <v>12562</v>
      </c>
    </row>
    <row r="5329" spans="1:9" x14ac:dyDescent="0.2">
      <c r="A5329" s="107" t="s">
        <v>10492</v>
      </c>
      <c r="D5329" s="107" t="s">
        <v>12563</v>
      </c>
      <c r="E5329" s="107">
        <f t="shared" si="83"/>
        <v>30400843</v>
      </c>
      <c r="F5329" s="107" t="s">
        <v>11572</v>
      </c>
      <c r="G5329" s="107" t="s">
        <v>9260</v>
      </c>
      <c r="H5329" s="107" t="s">
        <v>9608</v>
      </c>
      <c r="I5329" s="107" t="s">
        <v>12564</v>
      </c>
    </row>
    <row r="5330" spans="1:9" x14ac:dyDescent="0.2">
      <c r="A5330" s="107" t="s">
        <v>10492</v>
      </c>
      <c r="D5330" s="107" t="s">
        <v>12565</v>
      </c>
      <c r="E5330" s="107">
        <f t="shared" si="83"/>
        <v>30400851</v>
      </c>
      <c r="F5330" s="107" t="s">
        <v>11572</v>
      </c>
      <c r="G5330" s="107" t="s">
        <v>9260</v>
      </c>
      <c r="H5330" s="107" t="s">
        <v>9608</v>
      </c>
      <c r="I5330" s="107" t="s">
        <v>12566</v>
      </c>
    </row>
    <row r="5331" spans="1:9" x14ac:dyDescent="0.2">
      <c r="A5331" s="107" t="s">
        <v>10492</v>
      </c>
      <c r="D5331" s="107" t="s">
        <v>12567</v>
      </c>
      <c r="E5331" s="107">
        <f t="shared" si="83"/>
        <v>30400852</v>
      </c>
      <c r="F5331" s="107" t="s">
        <v>11572</v>
      </c>
      <c r="G5331" s="107" t="s">
        <v>9260</v>
      </c>
      <c r="H5331" s="107" t="s">
        <v>9608</v>
      </c>
      <c r="I5331" s="107" t="s">
        <v>12568</v>
      </c>
    </row>
    <row r="5332" spans="1:9" x14ac:dyDescent="0.2">
      <c r="A5332" s="107" t="s">
        <v>10492</v>
      </c>
      <c r="D5332" s="107" t="s">
        <v>12569</v>
      </c>
      <c r="E5332" s="107">
        <f t="shared" si="83"/>
        <v>30400853</v>
      </c>
      <c r="F5332" s="107" t="s">
        <v>11572</v>
      </c>
      <c r="G5332" s="107" t="s">
        <v>9260</v>
      </c>
      <c r="H5332" s="107" t="s">
        <v>9608</v>
      </c>
      <c r="I5332" s="107" t="s">
        <v>12570</v>
      </c>
    </row>
    <row r="5333" spans="1:9" x14ac:dyDescent="0.2">
      <c r="A5333" s="107" t="s">
        <v>10492</v>
      </c>
      <c r="D5333" s="107" t="s">
        <v>12571</v>
      </c>
      <c r="E5333" s="107">
        <f t="shared" si="83"/>
        <v>30400854</v>
      </c>
      <c r="F5333" s="107" t="s">
        <v>11572</v>
      </c>
      <c r="G5333" s="107" t="s">
        <v>9260</v>
      </c>
      <c r="H5333" s="107" t="s">
        <v>9608</v>
      </c>
      <c r="I5333" s="107" t="s">
        <v>12572</v>
      </c>
    </row>
    <row r="5334" spans="1:9" x14ac:dyDescent="0.2">
      <c r="A5334" s="107" t="s">
        <v>10492</v>
      </c>
      <c r="D5334" s="107" t="s">
        <v>12573</v>
      </c>
      <c r="E5334" s="107">
        <f t="shared" si="83"/>
        <v>30400855</v>
      </c>
      <c r="F5334" s="107" t="s">
        <v>11572</v>
      </c>
      <c r="G5334" s="107" t="s">
        <v>9260</v>
      </c>
      <c r="H5334" s="107" t="s">
        <v>9608</v>
      </c>
      <c r="I5334" s="107" t="s">
        <v>12574</v>
      </c>
    </row>
    <row r="5335" spans="1:9" x14ac:dyDescent="0.2">
      <c r="A5335" s="107" t="s">
        <v>10492</v>
      </c>
      <c r="D5335" s="107" t="s">
        <v>12575</v>
      </c>
      <c r="E5335" s="107">
        <f t="shared" si="83"/>
        <v>30400861</v>
      </c>
      <c r="F5335" s="107" t="s">
        <v>11572</v>
      </c>
      <c r="G5335" s="107" t="s">
        <v>9260</v>
      </c>
      <c r="H5335" s="107" t="s">
        <v>9608</v>
      </c>
      <c r="I5335" s="107" t="s">
        <v>12576</v>
      </c>
    </row>
    <row r="5336" spans="1:9" x14ac:dyDescent="0.2">
      <c r="A5336" s="107" t="s">
        <v>10492</v>
      </c>
      <c r="D5336" s="107" t="s">
        <v>12577</v>
      </c>
      <c r="E5336" s="107">
        <f t="shared" si="83"/>
        <v>30400862</v>
      </c>
      <c r="F5336" s="107" t="s">
        <v>11572</v>
      </c>
      <c r="G5336" s="107" t="s">
        <v>9260</v>
      </c>
      <c r="H5336" s="107" t="s">
        <v>9608</v>
      </c>
      <c r="I5336" s="107" t="s">
        <v>12578</v>
      </c>
    </row>
    <row r="5337" spans="1:9" x14ac:dyDescent="0.2">
      <c r="A5337" s="107" t="s">
        <v>10492</v>
      </c>
      <c r="D5337" s="107" t="s">
        <v>12579</v>
      </c>
      <c r="E5337" s="107">
        <f t="shared" si="83"/>
        <v>30400863</v>
      </c>
      <c r="F5337" s="107" t="s">
        <v>11572</v>
      </c>
      <c r="G5337" s="107" t="s">
        <v>9260</v>
      </c>
      <c r="H5337" s="107" t="s">
        <v>9608</v>
      </c>
      <c r="I5337" s="107" t="s">
        <v>12580</v>
      </c>
    </row>
    <row r="5338" spans="1:9" x14ac:dyDescent="0.2">
      <c r="A5338" s="107" t="s">
        <v>10492</v>
      </c>
      <c r="D5338" s="107" t="s">
        <v>12581</v>
      </c>
      <c r="E5338" s="107">
        <f t="shared" si="83"/>
        <v>30400864</v>
      </c>
      <c r="F5338" s="107" t="s">
        <v>11572</v>
      </c>
      <c r="G5338" s="107" t="s">
        <v>9260</v>
      </c>
      <c r="H5338" s="107" t="s">
        <v>9608</v>
      </c>
      <c r="I5338" s="107" t="s">
        <v>12582</v>
      </c>
    </row>
    <row r="5339" spans="1:9" x14ac:dyDescent="0.2">
      <c r="A5339" s="107" t="s">
        <v>10492</v>
      </c>
      <c r="D5339" s="107" t="s">
        <v>12583</v>
      </c>
      <c r="E5339" s="107">
        <f t="shared" si="83"/>
        <v>30400865</v>
      </c>
      <c r="F5339" s="107" t="s">
        <v>11572</v>
      </c>
      <c r="G5339" s="107" t="s">
        <v>9260</v>
      </c>
      <c r="H5339" s="107" t="s">
        <v>9608</v>
      </c>
      <c r="I5339" s="107" t="s">
        <v>12584</v>
      </c>
    </row>
    <row r="5340" spans="1:9" x14ac:dyDescent="0.2">
      <c r="A5340" s="107" t="s">
        <v>10492</v>
      </c>
      <c r="D5340" s="107" t="s">
        <v>12585</v>
      </c>
      <c r="E5340" s="107">
        <f t="shared" si="83"/>
        <v>30400866</v>
      </c>
      <c r="F5340" s="107" t="s">
        <v>11572</v>
      </c>
      <c r="G5340" s="107" t="s">
        <v>9260</v>
      </c>
      <c r="H5340" s="107" t="s">
        <v>9608</v>
      </c>
      <c r="I5340" s="107" t="s">
        <v>12586</v>
      </c>
    </row>
    <row r="5341" spans="1:9" x14ac:dyDescent="0.2">
      <c r="A5341" s="107" t="s">
        <v>10492</v>
      </c>
      <c r="D5341" s="107" t="s">
        <v>12587</v>
      </c>
      <c r="E5341" s="107">
        <f t="shared" si="83"/>
        <v>30400867</v>
      </c>
      <c r="F5341" s="107" t="s">
        <v>11572</v>
      </c>
      <c r="G5341" s="107" t="s">
        <v>9260</v>
      </c>
      <c r="H5341" s="107" t="s">
        <v>9608</v>
      </c>
      <c r="I5341" s="107" t="s">
        <v>12588</v>
      </c>
    </row>
    <row r="5342" spans="1:9" x14ac:dyDescent="0.2">
      <c r="A5342" s="107" t="s">
        <v>10492</v>
      </c>
      <c r="D5342" s="107" t="s">
        <v>12589</v>
      </c>
      <c r="E5342" s="107">
        <f t="shared" si="83"/>
        <v>30400868</v>
      </c>
      <c r="F5342" s="107" t="s">
        <v>11572</v>
      </c>
      <c r="G5342" s="107" t="s">
        <v>9260</v>
      </c>
      <c r="H5342" s="107" t="s">
        <v>9608</v>
      </c>
      <c r="I5342" s="107" t="s">
        <v>12590</v>
      </c>
    </row>
    <row r="5343" spans="1:9" x14ac:dyDescent="0.2">
      <c r="A5343" s="107" t="s">
        <v>10492</v>
      </c>
      <c r="D5343" s="107" t="s">
        <v>12591</v>
      </c>
      <c r="E5343" s="107">
        <f t="shared" si="83"/>
        <v>30400869</v>
      </c>
      <c r="F5343" s="107" t="s">
        <v>11572</v>
      </c>
      <c r="G5343" s="107" t="s">
        <v>9260</v>
      </c>
      <c r="H5343" s="107" t="s">
        <v>9608</v>
      </c>
      <c r="I5343" s="107" t="s">
        <v>12592</v>
      </c>
    </row>
    <row r="5344" spans="1:9" x14ac:dyDescent="0.2">
      <c r="A5344" s="107" t="s">
        <v>10492</v>
      </c>
      <c r="D5344" s="107" t="s">
        <v>12593</v>
      </c>
      <c r="E5344" s="107">
        <f t="shared" si="83"/>
        <v>30400870</v>
      </c>
      <c r="F5344" s="107" t="s">
        <v>11572</v>
      </c>
      <c r="G5344" s="107" t="s">
        <v>9260</v>
      </c>
      <c r="H5344" s="107" t="s">
        <v>9608</v>
      </c>
      <c r="I5344" s="107" t="s">
        <v>12594</v>
      </c>
    </row>
    <row r="5345" spans="1:9" x14ac:dyDescent="0.2">
      <c r="A5345" s="107" t="s">
        <v>10492</v>
      </c>
      <c r="D5345" s="107" t="s">
        <v>12595</v>
      </c>
      <c r="E5345" s="107">
        <f t="shared" si="83"/>
        <v>30400871</v>
      </c>
      <c r="F5345" s="107" t="s">
        <v>11572</v>
      </c>
      <c r="G5345" s="107" t="s">
        <v>9260</v>
      </c>
      <c r="H5345" s="107" t="s">
        <v>9608</v>
      </c>
      <c r="I5345" s="107" t="s">
        <v>12596</v>
      </c>
    </row>
    <row r="5346" spans="1:9" x14ac:dyDescent="0.2">
      <c r="A5346" s="107" t="s">
        <v>10492</v>
      </c>
      <c r="D5346" s="107" t="s">
        <v>12597</v>
      </c>
      <c r="E5346" s="107">
        <f t="shared" si="83"/>
        <v>30400872</v>
      </c>
      <c r="F5346" s="107" t="s">
        <v>11572</v>
      </c>
      <c r="G5346" s="107" t="s">
        <v>9260</v>
      </c>
      <c r="H5346" s="107" t="s">
        <v>9608</v>
      </c>
      <c r="I5346" s="107" t="s">
        <v>12598</v>
      </c>
    </row>
    <row r="5347" spans="1:9" x14ac:dyDescent="0.2">
      <c r="A5347" s="107" t="s">
        <v>10492</v>
      </c>
      <c r="D5347" s="107" t="s">
        <v>12599</v>
      </c>
      <c r="E5347" s="107">
        <f t="shared" si="83"/>
        <v>30400873</v>
      </c>
      <c r="F5347" s="107" t="s">
        <v>11572</v>
      </c>
      <c r="G5347" s="107" t="s">
        <v>9260</v>
      </c>
      <c r="H5347" s="107" t="s">
        <v>9608</v>
      </c>
      <c r="I5347" s="107" t="s">
        <v>11656</v>
      </c>
    </row>
    <row r="5348" spans="1:9" x14ac:dyDescent="0.2">
      <c r="A5348" s="107" t="s">
        <v>10492</v>
      </c>
      <c r="D5348" s="107" t="s">
        <v>12600</v>
      </c>
      <c r="E5348" s="107">
        <f t="shared" si="83"/>
        <v>30400874</v>
      </c>
      <c r="F5348" s="107" t="s">
        <v>11572</v>
      </c>
      <c r="G5348" s="107" t="s">
        <v>9260</v>
      </c>
      <c r="H5348" s="107" t="s">
        <v>9608</v>
      </c>
      <c r="I5348" s="107" t="s">
        <v>12570</v>
      </c>
    </row>
    <row r="5349" spans="1:9" x14ac:dyDescent="0.2">
      <c r="A5349" s="107" t="s">
        <v>10492</v>
      </c>
      <c r="D5349" s="107" t="s">
        <v>12601</v>
      </c>
      <c r="E5349" s="107">
        <f t="shared" si="83"/>
        <v>30400875</v>
      </c>
      <c r="F5349" s="107" t="s">
        <v>11572</v>
      </c>
      <c r="G5349" s="107" t="s">
        <v>9260</v>
      </c>
      <c r="H5349" s="107" t="s">
        <v>9608</v>
      </c>
      <c r="I5349" s="107" t="s">
        <v>12572</v>
      </c>
    </row>
    <row r="5350" spans="1:9" x14ac:dyDescent="0.2">
      <c r="A5350" s="107" t="s">
        <v>10492</v>
      </c>
      <c r="D5350" s="107" t="s">
        <v>12602</v>
      </c>
      <c r="E5350" s="107">
        <f t="shared" si="83"/>
        <v>30400876</v>
      </c>
      <c r="F5350" s="107" t="s">
        <v>11572</v>
      </c>
      <c r="G5350" s="107" t="s">
        <v>9260</v>
      </c>
      <c r="H5350" s="107" t="s">
        <v>9608</v>
      </c>
      <c r="I5350" s="107" t="s">
        <v>12574</v>
      </c>
    </row>
    <row r="5351" spans="1:9" x14ac:dyDescent="0.2">
      <c r="A5351" s="107" t="s">
        <v>10492</v>
      </c>
      <c r="D5351" s="107" t="s">
        <v>12603</v>
      </c>
      <c r="E5351" s="107">
        <f t="shared" si="83"/>
        <v>30400877</v>
      </c>
      <c r="F5351" s="107" t="s">
        <v>11572</v>
      </c>
      <c r="G5351" s="107" t="s">
        <v>9260</v>
      </c>
      <c r="H5351" s="107" t="s">
        <v>9608</v>
      </c>
      <c r="I5351" s="107" t="s">
        <v>12604</v>
      </c>
    </row>
    <row r="5352" spans="1:9" x14ac:dyDescent="0.2">
      <c r="A5352" s="107" t="s">
        <v>10492</v>
      </c>
      <c r="D5352" s="107" t="s">
        <v>12605</v>
      </c>
      <c r="E5352" s="107">
        <f t="shared" si="83"/>
        <v>30400899</v>
      </c>
      <c r="F5352" s="107" t="s">
        <v>11572</v>
      </c>
      <c r="G5352" s="107" t="s">
        <v>9260</v>
      </c>
      <c r="H5352" s="107" t="s">
        <v>9608</v>
      </c>
      <c r="I5352" s="107" t="s">
        <v>7791</v>
      </c>
    </row>
    <row r="5353" spans="1:9" x14ac:dyDescent="0.2">
      <c r="A5353" s="107" t="s">
        <v>10492</v>
      </c>
      <c r="D5353" s="107" t="s">
        <v>12606</v>
      </c>
      <c r="E5353" s="107">
        <f t="shared" si="83"/>
        <v>30400901</v>
      </c>
      <c r="F5353" s="107" t="s">
        <v>11572</v>
      </c>
      <c r="G5353" s="107" t="s">
        <v>9260</v>
      </c>
      <c r="H5353" s="107" t="s">
        <v>12607</v>
      </c>
      <c r="I5353" s="107" t="s">
        <v>12608</v>
      </c>
    </row>
    <row r="5354" spans="1:9" x14ac:dyDescent="0.2">
      <c r="A5354" s="107" t="s">
        <v>10492</v>
      </c>
      <c r="D5354" s="107" t="s">
        <v>12609</v>
      </c>
      <c r="E5354" s="107">
        <f t="shared" si="83"/>
        <v>30400999</v>
      </c>
      <c r="F5354" s="107" t="s">
        <v>11572</v>
      </c>
      <c r="G5354" s="107" t="s">
        <v>9260</v>
      </c>
      <c r="H5354" s="107" t="s">
        <v>12607</v>
      </c>
      <c r="I5354" s="107" t="s">
        <v>7791</v>
      </c>
    </row>
    <row r="5355" spans="1:9" x14ac:dyDescent="0.2">
      <c r="A5355" s="107" t="s">
        <v>10492</v>
      </c>
      <c r="D5355" s="107" t="s">
        <v>12610</v>
      </c>
      <c r="E5355" s="107">
        <f t="shared" si="83"/>
        <v>30401001</v>
      </c>
      <c r="F5355" s="107" t="s">
        <v>11572</v>
      </c>
      <c r="G5355" s="107" t="s">
        <v>9260</v>
      </c>
      <c r="H5355" s="107" t="s">
        <v>12611</v>
      </c>
      <c r="I5355" s="107" t="s">
        <v>12612</v>
      </c>
    </row>
    <row r="5356" spans="1:9" x14ac:dyDescent="0.2">
      <c r="A5356" s="107" t="s">
        <v>10492</v>
      </c>
      <c r="D5356" s="107" t="s">
        <v>12613</v>
      </c>
      <c r="E5356" s="107">
        <f t="shared" si="83"/>
        <v>30401002</v>
      </c>
      <c r="F5356" s="107" t="s">
        <v>11572</v>
      </c>
      <c r="G5356" s="107" t="s">
        <v>9260</v>
      </c>
      <c r="H5356" s="107" t="s">
        <v>12611</v>
      </c>
      <c r="I5356" s="107" t="s">
        <v>12614</v>
      </c>
    </row>
    <row r="5357" spans="1:9" x14ac:dyDescent="0.2">
      <c r="A5357" s="107" t="s">
        <v>10492</v>
      </c>
      <c r="D5357" s="107" t="s">
        <v>12615</v>
      </c>
      <c r="E5357" s="107">
        <f t="shared" si="83"/>
        <v>30401004</v>
      </c>
      <c r="F5357" s="107" t="s">
        <v>11572</v>
      </c>
      <c r="G5357" s="107" t="s">
        <v>9260</v>
      </c>
      <c r="H5357" s="107" t="s">
        <v>12611</v>
      </c>
      <c r="I5357" s="107" t="s">
        <v>12616</v>
      </c>
    </row>
    <row r="5358" spans="1:9" x14ac:dyDescent="0.2">
      <c r="A5358" s="107" t="s">
        <v>10492</v>
      </c>
      <c r="D5358" s="107" t="s">
        <v>12617</v>
      </c>
      <c r="E5358" s="107">
        <f t="shared" si="83"/>
        <v>30401005</v>
      </c>
      <c r="F5358" s="107" t="s">
        <v>11572</v>
      </c>
      <c r="G5358" s="107" t="s">
        <v>9260</v>
      </c>
      <c r="H5358" s="107" t="s">
        <v>12611</v>
      </c>
      <c r="I5358" s="107" t="s">
        <v>12618</v>
      </c>
    </row>
    <row r="5359" spans="1:9" x14ac:dyDescent="0.2">
      <c r="A5359" s="107" t="s">
        <v>10492</v>
      </c>
      <c r="D5359" s="107" t="s">
        <v>12619</v>
      </c>
      <c r="E5359" s="107">
        <f t="shared" si="83"/>
        <v>30401006</v>
      </c>
      <c r="F5359" s="107" t="s">
        <v>11572</v>
      </c>
      <c r="G5359" s="107" t="s">
        <v>9260</v>
      </c>
      <c r="H5359" s="107" t="s">
        <v>12611</v>
      </c>
      <c r="I5359" s="107" t="s">
        <v>12620</v>
      </c>
    </row>
    <row r="5360" spans="1:9" x14ac:dyDescent="0.2">
      <c r="A5360" s="107" t="s">
        <v>10492</v>
      </c>
      <c r="D5360" s="107" t="s">
        <v>12621</v>
      </c>
      <c r="E5360" s="107">
        <f t="shared" si="83"/>
        <v>30401007</v>
      </c>
      <c r="F5360" s="107" t="s">
        <v>11572</v>
      </c>
      <c r="G5360" s="107" t="s">
        <v>9260</v>
      </c>
      <c r="H5360" s="107" t="s">
        <v>12611</v>
      </c>
      <c r="I5360" s="107" t="s">
        <v>12622</v>
      </c>
    </row>
    <row r="5361" spans="1:9" x14ac:dyDescent="0.2">
      <c r="A5361" s="107" t="s">
        <v>10492</v>
      </c>
      <c r="D5361" s="107" t="s">
        <v>12623</v>
      </c>
      <c r="E5361" s="107">
        <f t="shared" si="83"/>
        <v>30401008</v>
      </c>
      <c r="F5361" s="107" t="s">
        <v>11572</v>
      </c>
      <c r="G5361" s="107" t="s">
        <v>9260</v>
      </c>
      <c r="H5361" s="107" t="s">
        <v>12611</v>
      </c>
      <c r="I5361" s="107" t="s">
        <v>12259</v>
      </c>
    </row>
    <row r="5362" spans="1:9" x14ac:dyDescent="0.2">
      <c r="A5362" s="107" t="s">
        <v>10492</v>
      </c>
      <c r="D5362" s="107" t="s">
        <v>12624</v>
      </c>
      <c r="E5362" s="107">
        <f t="shared" si="83"/>
        <v>30401010</v>
      </c>
      <c r="F5362" s="107" t="s">
        <v>11572</v>
      </c>
      <c r="G5362" s="107" t="s">
        <v>9260</v>
      </c>
      <c r="H5362" s="107" t="s">
        <v>12611</v>
      </c>
      <c r="I5362" s="107" t="s">
        <v>12625</v>
      </c>
    </row>
    <row r="5363" spans="1:9" x14ac:dyDescent="0.2">
      <c r="A5363" s="107" t="s">
        <v>10492</v>
      </c>
      <c r="D5363" s="107" t="s">
        <v>12626</v>
      </c>
      <c r="E5363" s="107">
        <f t="shared" si="83"/>
        <v>30401011</v>
      </c>
      <c r="F5363" s="107" t="s">
        <v>11572</v>
      </c>
      <c r="G5363" s="107" t="s">
        <v>9260</v>
      </c>
      <c r="H5363" s="107" t="s">
        <v>12611</v>
      </c>
      <c r="I5363" s="107" t="s">
        <v>12627</v>
      </c>
    </row>
    <row r="5364" spans="1:9" x14ac:dyDescent="0.2">
      <c r="A5364" s="107" t="s">
        <v>10492</v>
      </c>
      <c r="D5364" s="107" t="s">
        <v>12628</v>
      </c>
      <c r="E5364" s="107">
        <f t="shared" si="83"/>
        <v>30401015</v>
      </c>
      <c r="F5364" s="107" t="s">
        <v>11572</v>
      </c>
      <c r="G5364" s="107" t="s">
        <v>9260</v>
      </c>
      <c r="H5364" s="107" t="s">
        <v>12611</v>
      </c>
      <c r="I5364" s="107" t="s">
        <v>8566</v>
      </c>
    </row>
    <row r="5365" spans="1:9" x14ac:dyDescent="0.2">
      <c r="A5365" s="107" t="s">
        <v>10492</v>
      </c>
      <c r="D5365" s="107" t="s">
        <v>12629</v>
      </c>
      <c r="E5365" s="107">
        <f t="shared" si="83"/>
        <v>30401016</v>
      </c>
      <c r="F5365" s="107" t="s">
        <v>11572</v>
      </c>
      <c r="G5365" s="107" t="s">
        <v>9260</v>
      </c>
      <c r="H5365" s="107" t="s">
        <v>12611</v>
      </c>
      <c r="I5365" s="107" t="s">
        <v>12630</v>
      </c>
    </row>
    <row r="5366" spans="1:9" x14ac:dyDescent="0.2">
      <c r="A5366" s="107" t="s">
        <v>10492</v>
      </c>
      <c r="D5366" s="107" t="s">
        <v>12631</v>
      </c>
      <c r="E5366" s="107">
        <f t="shared" si="83"/>
        <v>30401017</v>
      </c>
      <c r="F5366" s="107" t="s">
        <v>11572</v>
      </c>
      <c r="G5366" s="107" t="s">
        <v>9260</v>
      </c>
      <c r="H5366" s="107" t="s">
        <v>12611</v>
      </c>
      <c r="I5366" s="107" t="s">
        <v>12231</v>
      </c>
    </row>
    <row r="5367" spans="1:9" x14ac:dyDescent="0.2">
      <c r="A5367" s="107" t="s">
        <v>10492</v>
      </c>
      <c r="D5367" s="107" t="s">
        <v>12632</v>
      </c>
      <c r="E5367" s="107">
        <f t="shared" si="83"/>
        <v>30401018</v>
      </c>
      <c r="F5367" s="107" t="s">
        <v>11572</v>
      </c>
      <c r="G5367" s="107" t="s">
        <v>9260</v>
      </c>
      <c r="H5367" s="107" t="s">
        <v>12611</v>
      </c>
      <c r="I5367" s="107" t="s">
        <v>6564</v>
      </c>
    </row>
    <row r="5368" spans="1:9" x14ac:dyDescent="0.2">
      <c r="A5368" s="107" t="s">
        <v>10492</v>
      </c>
      <c r="D5368" s="107" t="s">
        <v>12633</v>
      </c>
      <c r="E5368" s="107">
        <f t="shared" si="83"/>
        <v>30401019</v>
      </c>
      <c r="F5368" s="107" t="s">
        <v>11572</v>
      </c>
      <c r="G5368" s="107" t="s">
        <v>9260</v>
      </c>
      <c r="H5368" s="107" t="s">
        <v>12611</v>
      </c>
      <c r="I5368" s="107" t="s">
        <v>12634</v>
      </c>
    </row>
    <row r="5369" spans="1:9" x14ac:dyDescent="0.2">
      <c r="A5369" s="107" t="s">
        <v>10492</v>
      </c>
      <c r="D5369" s="107" t="s">
        <v>12635</v>
      </c>
      <c r="E5369" s="107">
        <f t="shared" si="83"/>
        <v>30401061</v>
      </c>
      <c r="F5369" s="107" t="s">
        <v>11572</v>
      </c>
      <c r="G5369" s="107" t="s">
        <v>9260</v>
      </c>
      <c r="H5369" s="107" t="s">
        <v>12611</v>
      </c>
      <c r="I5369" s="107" t="s">
        <v>8588</v>
      </c>
    </row>
    <row r="5370" spans="1:9" x14ac:dyDescent="0.2">
      <c r="A5370" s="107" t="s">
        <v>10492</v>
      </c>
      <c r="D5370" s="107" t="s">
        <v>9721</v>
      </c>
      <c r="E5370" s="107">
        <f t="shared" si="83"/>
        <v>30401062</v>
      </c>
      <c r="F5370" s="107" t="s">
        <v>11572</v>
      </c>
      <c r="G5370" s="107" t="s">
        <v>9260</v>
      </c>
      <c r="H5370" s="107" t="s">
        <v>12611</v>
      </c>
      <c r="I5370" s="107" t="s">
        <v>8590</v>
      </c>
    </row>
    <row r="5371" spans="1:9" x14ac:dyDescent="0.2">
      <c r="A5371" s="107" t="s">
        <v>10492</v>
      </c>
      <c r="D5371" s="107" t="s">
        <v>9722</v>
      </c>
      <c r="E5371" s="107">
        <f t="shared" si="83"/>
        <v>30401063</v>
      </c>
      <c r="F5371" s="107" t="s">
        <v>11572</v>
      </c>
      <c r="G5371" s="107" t="s">
        <v>9260</v>
      </c>
      <c r="H5371" s="107" t="s">
        <v>12611</v>
      </c>
      <c r="I5371" s="107" t="s">
        <v>8592</v>
      </c>
    </row>
    <row r="5372" spans="1:9" x14ac:dyDescent="0.2">
      <c r="A5372" s="107" t="s">
        <v>10492</v>
      </c>
      <c r="D5372" s="107" t="s">
        <v>9723</v>
      </c>
      <c r="E5372" s="107">
        <f t="shared" si="83"/>
        <v>30401099</v>
      </c>
      <c r="F5372" s="107" t="s">
        <v>11572</v>
      </c>
      <c r="G5372" s="107" t="s">
        <v>9260</v>
      </c>
      <c r="H5372" s="107" t="s">
        <v>12611</v>
      </c>
      <c r="I5372" s="107" t="s">
        <v>7791</v>
      </c>
    </row>
    <row r="5373" spans="1:9" x14ac:dyDescent="0.2">
      <c r="A5373" s="107" t="s">
        <v>10492</v>
      </c>
      <c r="D5373" s="107" t="s">
        <v>9724</v>
      </c>
      <c r="E5373" s="107">
        <f t="shared" si="83"/>
        <v>30402001</v>
      </c>
      <c r="F5373" s="107" t="s">
        <v>11572</v>
      </c>
      <c r="G5373" s="107" t="s">
        <v>9260</v>
      </c>
      <c r="H5373" s="107" t="s">
        <v>9725</v>
      </c>
      <c r="I5373" s="107" t="s">
        <v>9726</v>
      </c>
    </row>
    <row r="5374" spans="1:9" x14ac:dyDescent="0.2">
      <c r="A5374" s="107" t="s">
        <v>10492</v>
      </c>
      <c r="D5374" s="107" t="s">
        <v>9727</v>
      </c>
      <c r="E5374" s="107">
        <f t="shared" si="83"/>
        <v>30402002</v>
      </c>
      <c r="F5374" s="107" t="s">
        <v>11572</v>
      </c>
      <c r="G5374" s="107" t="s">
        <v>9260</v>
      </c>
      <c r="H5374" s="107" t="s">
        <v>9725</v>
      </c>
      <c r="I5374" s="107" t="s">
        <v>8757</v>
      </c>
    </row>
    <row r="5375" spans="1:9" x14ac:dyDescent="0.2">
      <c r="A5375" s="107" t="s">
        <v>10492</v>
      </c>
      <c r="D5375" s="107" t="s">
        <v>9728</v>
      </c>
      <c r="E5375" s="107">
        <f t="shared" si="83"/>
        <v>30402003</v>
      </c>
      <c r="F5375" s="107" t="s">
        <v>11572</v>
      </c>
      <c r="G5375" s="107" t="s">
        <v>9260</v>
      </c>
      <c r="H5375" s="107" t="s">
        <v>9725</v>
      </c>
      <c r="I5375" s="107" t="s">
        <v>9729</v>
      </c>
    </row>
    <row r="5376" spans="1:9" x14ac:dyDescent="0.2">
      <c r="A5376" s="107" t="s">
        <v>10492</v>
      </c>
      <c r="D5376" s="107" t="s">
        <v>9730</v>
      </c>
      <c r="E5376" s="107">
        <f t="shared" si="83"/>
        <v>30402004</v>
      </c>
      <c r="F5376" s="107" t="s">
        <v>11572</v>
      </c>
      <c r="G5376" s="107" t="s">
        <v>9260</v>
      </c>
      <c r="H5376" s="107" t="s">
        <v>9725</v>
      </c>
      <c r="I5376" s="107" t="s">
        <v>9731</v>
      </c>
    </row>
    <row r="5377" spans="1:9" x14ac:dyDescent="0.2">
      <c r="A5377" s="107" t="s">
        <v>10492</v>
      </c>
      <c r="D5377" s="107" t="s">
        <v>9732</v>
      </c>
      <c r="E5377" s="107">
        <f t="shared" si="83"/>
        <v>30402005</v>
      </c>
      <c r="F5377" s="107" t="s">
        <v>11572</v>
      </c>
      <c r="G5377" s="107" t="s">
        <v>9260</v>
      </c>
      <c r="H5377" s="107" t="s">
        <v>9725</v>
      </c>
      <c r="I5377" s="107" t="s">
        <v>9733</v>
      </c>
    </row>
    <row r="5378" spans="1:9" x14ac:dyDescent="0.2">
      <c r="A5378" s="107" t="s">
        <v>10492</v>
      </c>
      <c r="D5378" s="107" t="s">
        <v>9734</v>
      </c>
      <c r="E5378" s="107">
        <f t="shared" ref="E5378:E5441" si="84">VALUE(D5378)</f>
        <v>30402099</v>
      </c>
      <c r="F5378" s="107" t="s">
        <v>11572</v>
      </c>
      <c r="G5378" s="107" t="s">
        <v>9260</v>
      </c>
      <c r="H5378" s="107" t="s">
        <v>9725</v>
      </c>
      <c r="I5378" s="107" t="s">
        <v>7791</v>
      </c>
    </row>
    <row r="5379" spans="1:9" x14ac:dyDescent="0.2">
      <c r="A5379" s="107" t="s">
        <v>10492</v>
      </c>
      <c r="D5379" s="107" t="s">
        <v>9735</v>
      </c>
      <c r="E5379" s="107">
        <f t="shared" si="84"/>
        <v>30402201</v>
      </c>
      <c r="F5379" s="107" t="s">
        <v>11572</v>
      </c>
      <c r="G5379" s="107" t="s">
        <v>9260</v>
      </c>
      <c r="H5379" s="107" t="s">
        <v>9736</v>
      </c>
      <c r="I5379" s="107" t="s">
        <v>9737</v>
      </c>
    </row>
    <row r="5380" spans="1:9" x14ac:dyDescent="0.2">
      <c r="A5380" s="107" t="s">
        <v>10492</v>
      </c>
      <c r="D5380" s="107" t="s">
        <v>9738</v>
      </c>
      <c r="E5380" s="107">
        <f t="shared" si="84"/>
        <v>30402210</v>
      </c>
      <c r="F5380" s="107" t="s">
        <v>11572</v>
      </c>
      <c r="G5380" s="107" t="s">
        <v>9260</v>
      </c>
      <c r="H5380" s="107" t="s">
        <v>9736</v>
      </c>
      <c r="I5380" s="107" t="s">
        <v>9739</v>
      </c>
    </row>
    <row r="5381" spans="1:9" x14ac:dyDescent="0.2">
      <c r="A5381" s="107" t="s">
        <v>10492</v>
      </c>
      <c r="D5381" s="107" t="s">
        <v>9740</v>
      </c>
      <c r="E5381" s="107">
        <f t="shared" si="84"/>
        <v>30402211</v>
      </c>
      <c r="F5381" s="107" t="s">
        <v>11572</v>
      </c>
      <c r="G5381" s="107" t="s">
        <v>9260</v>
      </c>
      <c r="H5381" s="107" t="s">
        <v>9736</v>
      </c>
      <c r="I5381" s="107" t="s">
        <v>8507</v>
      </c>
    </row>
    <row r="5382" spans="1:9" x14ac:dyDescent="0.2">
      <c r="A5382" s="107" t="s">
        <v>10492</v>
      </c>
      <c r="D5382" s="107" t="s">
        <v>9741</v>
      </c>
      <c r="E5382" s="107">
        <f t="shared" si="84"/>
        <v>30404001</v>
      </c>
      <c r="F5382" s="107" t="s">
        <v>11572</v>
      </c>
      <c r="G5382" s="107" t="s">
        <v>9260</v>
      </c>
      <c r="H5382" s="107" t="s">
        <v>9742</v>
      </c>
      <c r="I5382" s="107" t="s">
        <v>14417</v>
      </c>
    </row>
    <row r="5383" spans="1:9" x14ac:dyDescent="0.2">
      <c r="A5383" s="107" t="s">
        <v>10492</v>
      </c>
      <c r="D5383" s="107" t="s">
        <v>9743</v>
      </c>
      <c r="E5383" s="107">
        <f t="shared" si="84"/>
        <v>30404901</v>
      </c>
      <c r="F5383" s="107" t="s">
        <v>11572</v>
      </c>
      <c r="G5383" s="107" t="s">
        <v>9260</v>
      </c>
      <c r="H5383" s="107" t="s">
        <v>9744</v>
      </c>
      <c r="I5383" s="107" t="s">
        <v>9745</v>
      </c>
    </row>
    <row r="5384" spans="1:9" x14ac:dyDescent="0.2">
      <c r="A5384" s="107" t="s">
        <v>10492</v>
      </c>
      <c r="D5384" s="107" t="s">
        <v>9746</v>
      </c>
      <c r="E5384" s="107">
        <f t="shared" si="84"/>
        <v>30404902</v>
      </c>
      <c r="F5384" s="107" t="s">
        <v>11572</v>
      </c>
      <c r="G5384" s="107" t="s">
        <v>9260</v>
      </c>
      <c r="H5384" s="107" t="s">
        <v>9744</v>
      </c>
      <c r="I5384" s="107" t="s">
        <v>9745</v>
      </c>
    </row>
    <row r="5385" spans="1:9" x14ac:dyDescent="0.2">
      <c r="A5385" s="107" t="s">
        <v>10492</v>
      </c>
      <c r="D5385" s="107" t="s">
        <v>9747</v>
      </c>
      <c r="E5385" s="107">
        <f t="shared" si="84"/>
        <v>30404999</v>
      </c>
      <c r="F5385" s="107" t="s">
        <v>11572</v>
      </c>
      <c r="G5385" s="107" t="s">
        <v>9260</v>
      </c>
      <c r="H5385" s="107" t="s">
        <v>9744</v>
      </c>
      <c r="I5385" s="107" t="s">
        <v>9745</v>
      </c>
    </row>
    <row r="5386" spans="1:9" x14ac:dyDescent="0.2">
      <c r="A5386" s="107" t="s">
        <v>10492</v>
      </c>
      <c r="D5386" s="107" t="s">
        <v>9748</v>
      </c>
      <c r="E5386" s="107">
        <f t="shared" si="84"/>
        <v>30405001</v>
      </c>
      <c r="F5386" s="107" t="s">
        <v>11572</v>
      </c>
      <c r="G5386" s="107" t="s">
        <v>9260</v>
      </c>
      <c r="H5386" s="107" t="s">
        <v>9749</v>
      </c>
      <c r="I5386" s="107" t="s">
        <v>7791</v>
      </c>
    </row>
    <row r="5387" spans="1:9" x14ac:dyDescent="0.2">
      <c r="A5387" s="107" t="s">
        <v>10492</v>
      </c>
      <c r="D5387" s="107" t="s">
        <v>9750</v>
      </c>
      <c r="E5387" s="107">
        <f t="shared" si="84"/>
        <v>30405099</v>
      </c>
      <c r="F5387" s="107" t="s">
        <v>11572</v>
      </c>
      <c r="G5387" s="107" t="s">
        <v>9260</v>
      </c>
      <c r="H5387" s="107" t="s">
        <v>9749</v>
      </c>
      <c r="I5387" s="107" t="s">
        <v>7791</v>
      </c>
    </row>
    <row r="5388" spans="1:9" x14ac:dyDescent="0.2">
      <c r="A5388" s="107" t="s">
        <v>10492</v>
      </c>
      <c r="D5388" s="107" t="s">
        <v>9751</v>
      </c>
      <c r="E5388" s="107">
        <f t="shared" si="84"/>
        <v>30405101</v>
      </c>
      <c r="F5388" s="107" t="s">
        <v>11572</v>
      </c>
      <c r="G5388" s="107" t="s">
        <v>9260</v>
      </c>
      <c r="H5388" s="107" t="s">
        <v>9752</v>
      </c>
      <c r="I5388" s="107" t="s">
        <v>9753</v>
      </c>
    </row>
    <row r="5389" spans="1:9" x14ac:dyDescent="0.2">
      <c r="A5389" s="107" t="s">
        <v>10492</v>
      </c>
      <c r="D5389" s="107" t="s">
        <v>9754</v>
      </c>
      <c r="E5389" s="107">
        <f t="shared" si="84"/>
        <v>30405102</v>
      </c>
      <c r="F5389" s="107" t="s">
        <v>11572</v>
      </c>
      <c r="G5389" s="107" t="s">
        <v>9260</v>
      </c>
      <c r="H5389" s="107" t="s">
        <v>9752</v>
      </c>
      <c r="I5389" s="107" t="s">
        <v>9755</v>
      </c>
    </row>
    <row r="5390" spans="1:9" x14ac:dyDescent="0.2">
      <c r="A5390" s="107" t="s">
        <v>10492</v>
      </c>
      <c r="D5390" s="107" t="s">
        <v>9756</v>
      </c>
      <c r="E5390" s="107">
        <f t="shared" si="84"/>
        <v>30405103</v>
      </c>
      <c r="F5390" s="107" t="s">
        <v>11572</v>
      </c>
      <c r="G5390" s="107" t="s">
        <v>9260</v>
      </c>
      <c r="H5390" s="107" t="s">
        <v>9752</v>
      </c>
      <c r="I5390" s="107" t="s">
        <v>9757</v>
      </c>
    </row>
    <row r="5391" spans="1:9" x14ac:dyDescent="0.2">
      <c r="A5391" s="107" t="s">
        <v>10492</v>
      </c>
      <c r="D5391" s="107" t="s">
        <v>9758</v>
      </c>
      <c r="E5391" s="107">
        <f t="shared" si="84"/>
        <v>30480001</v>
      </c>
      <c r="F5391" s="107" t="s">
        <v>11572</v>
      </c>
      <c r="G5391" s="107" t="s">
        <v>9260</v>
      </c>
      <c r="H5391" s="107" t="s">
        <v>13741</v>
      </c>
      <c r="I5391" s="107" t="s">
        <v>13741</v>
      </c>
    </row>
    <row r="5392" spans="1:9" x14ac:dyDescent="0.2">
      <c r="A5392" s="107" t="s">
        <v>10492</v>
      </c>
      <c r="D5392" s="107" t="s">
        <v>9759</v>
      </c>
      <c r="E5392" s="107">
        <f t="shared" si="84"/>
        <v>30482001</v>
      </c>
      <c r="F5392" s="107" t="s">
        <v>11572</v>
      </c>
      <c r="G5392" s="107" t="s">
        <v>9260</v>
      </c>
      <c r="H5392" s="107" t="s">
        <v>13743</v>
      </c>
      <c r="I5392" s="107" t="s">
        <v>13744</v>
      </c>
    </row>
    <row r="5393" spans="1:12" x14ac:dyDescent="0.2">
      <c r="A5393" s="107" t="s">
        <v>10492</v>
      </c>
      <c r="D5393" s="107" t="s">
        <v>9760</v>
      </c>
      <c r="E5393" s="107">
        <f t="shared" si="84"/>
        <v>30482002</v>
      </c>
      <c r="F5393" s="107" t="s">
        <v>11572</v>
      </c>
      <c r="G5393" s="107" t="s">
        <v>9260</v>
      </c>
      <c r="H5393" s="107" t="s">
        <v>13743</v>
      </c>
      <c r="I5393" s="107" t="s">
        <v>13746</v>
      </c>
    </row>
    <row r="5394" spans="1:12" x14ac:dyDescent="0.2">
      <c r="A5394" s="107" t="s">
        <v>10492</v>
      </c>
      <c r="D5394" s="107" t="s">
        <v>9761</v>
      </c>
      <c r="E5394" s="107">
        <f t="shared" si="84"/>
        <v>30482599</v>
      </c>
      <c r="F5394" s="107" t="s">
        <v>11572</v>
      </c>
      <c r="G5394" s="107" t="s">
        <v>9260</v>
      </c>
      <c r="H5394" s="107" t="s">
        <v>13748</v>
      </c>
      <c r="I5394" s="107" t="s">
        <v>13749</v>
      </c>
    </row>
    <row r="5395" spans="1:12" x14ac:dyDescent="0.2">
      <c r="A5395" s="107" t="s">
        <v>10492</v>
      </c>
      <c r="D5395" s="107" t="s">
        <v>9762</v>
      </c>
      <c r="E5395" s="107">
        <f t="shared" si="84"/>
        <v>30488801</v>
      </c>
      <c r="F5395" s="107" t="s">
        <v>11572</v>
      </c>
      <c r="G5395" s="107" t="s">
        <v>9260</v>
      </c>
      <c r="H5395" s="107" t="s">
        <v>11023</v>
      </c>
      <c r="I5395" s="107" t="s">
        <v>7495</v>
      </c>
    </row>
    <row r="5396" spans="1:12" x14ac:dyDescent="0.2">
      <c r="A5396" s="107" t="s">
        <v>10492</v>
      </c>
      <c r="D5396" s="107" t="s">
        <v>9763</v>
      </c>
      <c r="E5396" s="107">
        <f t="shared" si="84"/>
        <v>30488802</v>
      </c>
      <c r="F5396" s="107" t="s">
        <v>11572</v>
      </c>
      <c r="G5396" s="107" t="s">
        <v>9260</v>
      </c>
      <c r="H5396" s="107" t="s">
        <v>11023</v>
      </c>
      <c r="I5396" s="107" t="s">
        <v>7495</v>
      </c>
    </row>
    <row r="5397" spans="1:12" x14ac:dyDescent="0.2">
      <c r="A5397" s="107" t="s">
        <v>10492</v>
      </c>
      <c r="D5397" s="107" t="s">
        <v>9764</v>
      </c>
      <c r="E5397" s="107">
        <f t="shared" si="84"/>
        <v>30488803</v>
      </c>
      <c r="F5397" s="107" t="s">
        <v>11572</v>
      </c>
      <c r="G5397" s="107" t="s">
        <v>9260</v>
      </c>
      <c r="H5397" s="107" t="s">
        <v>11023</v>
      </c>
      <c r="I5397" s="107" t="s">
        <v>7495</v>
      </c>
    </row>
    <row r="5398" spans="1:12" x14ac:dyDescent="0.2">
      <c r="A5398" s="107" t="s">
        <v>10492</v>
      </c>
      <c r="D5398" s="107" t="s">
        <v>9765</v>
      </c>
      <c r="E5398" s="107">
        <f t="shared" si="84"/>
        <v>30488804</v>
      </c>
      <c r="F5398" s="107" t="s">
        <v>11572</v>
      </c>
      <c r="G5398" s="107" t="s">
        <v>9260</v>
      </c>
      <c r="H5398" s="107" t="s">
        <v>11023</v>
      </c>
      <c r="I5398" s="107" t="s">
        <v>7495</v>
      </c>
    </row>
    <row r="5399" spans="1:12" x14ac:dyDescent="0.2">
      <c r="A5399" s="107" t="s">
        <v>10492</v>
      </c>
      <c r="D5399" s="107" t="s">
        <v>9766</v>
      </c>
      <c r="E5399" s="107">
        <f t="shared" si="84"/>
        <v>30488805</v>
      </c>
      <c r="F5399" s="107" t="s">
        <v>11572</v>
      </c>
      <c r="G5399" s="107" t="s">
        <v>9260</v>
      </c>
      <c r="H5399" s="107" t="s">
        <v>11023</v>
      </c>
      <c r="I5399" s="107" t="s">
        <v>7495</v>
      </c>
    </row>
    <row r="5400" spans="1:12" x14ac:dyDescent="0.2">
      <c r="A5400" s="107" t="s">
        <v>10492</v>
      </c>
      <c r="D5400" s="107" t="s">
        <v>9767</v>
      </c>
      <c r="E5400" s="107">
        <f t="shared" si="84"/>
        <v>30490001</v>
      </c>
      <c r="F5400" s="107" t="s">
        <v>11572</v>
      </c>
      <c r="G5400" s="107" t="s">
        <v>9260</v>
      </c>
      <c r="H5400" s="107" t="s">
        <v>10519</v>
      </c>
      <c r="I5400" s="107" t="s">
        <v>10520</v>
      </c>
    </row>
    <row r="5401" spans="1:12" x14ac:dyDescent="0.2">
      <c r="A5401" s="107" t="s">
        <v>10492</v>
      </c>
      <c r="D5401" s="107" t="s">
        <v>9768</v>
      </c>
      <c r="E5401" s="107">
        <f t="shared" si="84"/>
        <v>30490002</v>
      </c>
      <c r="F5401" s="107" t="s">
        <v>11572</v>
      </c>
      <c r="G5401" s="107" t="s">
        <v>9260</v>
      </c>
      <c r="H5401" s="107" t="s">
        <v>10519</v>
      </c>
      <c r="I5401" s="107" t="s">
        <v>10523</v>
      </c>
    </row>
    <row r="5402" spans="1:12" x14ac:dyDescent="0.2">
      <c r="A5402" s="107" t="s">
        <v>10492</v>
      </c>
      <c r="D5402" s="107" t="s">
        <v>9769</v>
      </c>
      <c r="E5402" s="107">
        <f t="shared" si="84"/>
        <v>30490003</v>
      </c>
      <c r="F5402" s="107" t="s">
        <v>11572</v>
      </c>
      <c r="G5402" s="107" t="s">
        <v>9260</v>
      </c>
      <c r="H5402" s="107" t="s">
        <v>10519</v>
      </c>
      <c r="I5402" s="107" t="s">
        <v>10525</v>
      </c>
      <c r="K5402" s="109">
        <v>36265</v>
      </c>
      <c r="L5402" s="107" t="s">
        <v>10528</v>
      </c>
    </row>
    <row r="5403" spans="1:12" x14ac:dyDescent="0.2">
      <c r="A5403" s="107" t="s">
        <v>10492</v>
      </c>
      <c r="D5403" s="107" t="s">
        <v>9770</v>
      </c>
      <c r="E5403" s="107">
        <f t="shared" si="84"/>
        <v>30490004</v>
      </c>
      <c r="F5403" s="107" t="s">
        <v>11572</v>
      </c>
      <c r="G5403" s="107" t="s">
        <v>9260</v>
      </c>
      <c r="H5403" s="107" t="s">
        <v>10519</v>
      </c>
      <c r="I5403" s="107" t="s">
        <v>10527</v>
      </c>
    </row>
    <row r="5404" spans="1:12" x14ac:dyDescent="0.2">
      <c r="A5404" s="107" t="s">
        <v>10492</v>
      </c>
      <c r="D5404" s="107" t="s">
        <v>9771</v>
      </c>
      <c r="E5404" s="107">
        <f t="shared" si="84"/>
        <v>30490011</v>
      </c>
      <c r="F5404" s="107" t="s">
        <v>11572</v>
      </c>
      <c r="G5404" s="107" t="s">
        <v>9260</v>
      </c>
      <c r="H5404" s="107" t="s">
        <v>10519</v>
      </c>
      <c r="I5404" s="107" t="s">
        <v>13390</v>
      </c>
    </row>
    <row r="5405" spans="1:12" x14ac:dyDescent="0.2">
      <c r="A5405" s="107" t="s">
        <v>10492</v>
      </c>
      <c r="D5405" s="107" t="s">
        <v>9772</v>
      </c>
      <c r="E5405" s="107">
        <f t="shared" si="84"/>
        <v>30490012</v>
      </c>
      <c r="F5405" s="107" t="s">
        <v>11572</v>
      </c>
      <c r="G5405" s="107" t="s">
        <v>9260</v>
      </c>
      <c r="H5405" s="107" t="s">
        <v>10519</v>
      </c>
      <c r="I5405" s="107" t="s">
        <v>13392</v>
      </c>
    </row>
    <row r="5406" spans="1:12" x14ac:dyDescent="0.2">
      <c r="A5406" s="107" t="s">
        <v>10492</v>
      </c>
      <c r="D5406" s="107" t="s">
        <v>9773</v>
      </c>
      <c r="E5406" s="107">
        <f t="shared" si="84"/>
        <v>30490013</v>
      </c>
      <c r="F5406" s="107" t="s">
        <v>11572</v>
      </c>
      <c r="G5406" s="107" t="s">
        <v>9260</v>
      </c>
      <c r="H5406" s="107" t="s">
        <v>10519</v>
      </c>
      <c r="I5406" s="107" t="s">
        <v>13394</v>
      </c>
    </row>
    <row r="5407" spans="1:12" x14ac:dyDescent="0.2">
      <c r="A5407" s="107" t="s">
        <v>10492</v>
      </c>
      <c r="D5407" s="107" t="s">
        <v>9774</v>
      </c>
      <c r="E5407" s="107">
        <f t="shared" si="84"/>
        <v>30490014</v>
      </c>
      <c r="F5407" s="107" t="s">
        <v>11572</v>
      </c>
      <c r="G5407" s="107" t="s">
        <v>9260</v>
      </c>
      <c r="H5407" s="107" t="s">
        <v>10519</v>
      </c>
      <c r="I5407" s="107" t="s">
        <v>13396</v>
      </c>
    </row>
    <row r="5408" spans="1:12" x14ac:dyDescent="0.2">
      <c r="A5408" s="107" t="s">
        <v>10492</v>
      </c>
      <c r="D5408" s="107" t="s">
        <v>9775</v>
      </c>
      <c r="E5408" s="107">
        <f t="shared" si="84"/>
        <v>30490021</v>
      </c>
      <c r="F5408" s="107" t="s">
        <v>11572</v>
      </c>
      <c r="G5408" s="107" t="s">
        <v>9260</v>
      </c>
      <c r="H5408" s="107" t="s">
        <v>10519</v>
      </c>
      <c r="I5408" s="107" t="s">
        <v>13398</v>
      </c>
      <c r="K5408" s="109">
        <v>36265</v>
      </c>
      <c r="L5408" s="107" t="s">
        <v>9776</v>
      </c>
    </row>
    <row r="5409" spans="1:12" x14ac:dyDescent="0.2">
      <c r="A5409" s="107" t="s">
        <v>10492</v>
      </c>
      <c r="D5409" s="107" t="s">
        <v>9777</v>
      </c>
      <c r="E5409" s="107">
        <f t="shared" si="84"/>
        <v>30490022</v>
      </c>
      <c r="F5409" s="107" t="s">
        <v>11572</v>
      </c>
      <c r="G5409" s="107" t="s">
        <v>9260</v>
      </c>
      <c r="H5409" s="107" t="s">
        <v>10519</v>
      </c>
      <c r="I5409" s="107" t="s">
        <v>7526</v>
      </c>
      <c r="K5409" s="109">
        <v>36265</v>
      </c>
      <c r="L5409" s="107" t="s">
        <v>9776</v>
      </c>
    </row>
    <row r="5410" spans="1:12" x14ac:dyDescent="0.2">
      <c r="A5410" s="107" t="s">
        <v>10492</v>
      </c>
      <c r="D5410" s="107" t="s">
        <v>9778</v>
      </c>
      <c r="E5410" s="107">
        <f t="shared" si="84"/>
        <v>30490023</v>
      </c>
      <c r="F5410" s="107" t="s">
        <v>11572</v>
      </c>
      <c r="G5410" s="107" t="s">
        <v>9260</v>
      </c>
      <c r="H5410" s="107" t="s">
        <v>10519</v>
      </c>
      <c r="I5410" s="107" t="s">
        <v>7528</v>
      </c>
      <c r="K5410" s="109">
        <v>36265</v>
      </c>
      <c r="L5410" s="107" t="s">
        <v>9776</v>
      </c>
    </row>
    <row r="5411" spans="1:12" x14ac:dyDescent="0.2">
      <c r="A5411" s="107" t="s">
        <v>10492</v>
      </c>
      <c r="D5411" s="107" t="s">
        <v>9779</v>
      </c>
      <c r="E5411" s="107">
        <f t="shared" si="84"/>
        <v>30490024</v>
      </c>
      <c r="F5411" s="107" t="s">
        <v>11572</v>
      </c>
      <c r="G5411" s="107" t="s">
        <v>9260</v>
      </c>
      <c r="H5411" s="107" t="s">
        <v>10519</v>
      </c>
      <c r="I5411" s="107" t="s">
        <v>6418</v>
      </c>
    </row>
    <row r="5412" spans="1:12" x14ac:dyDescent="0.2">
      <c r="A5412" s="107" t="s">
        <v>10492</v>
      </c>
      <c r="D5412" s="107" t="s">
        <v>9780</v>
      </c>
      <c r="E5412" s="107">
        <f t="shared" si="84"/>
        <v>30490031</v>
      </c>
      <c r="F5412" s="107" t="s">
        <v>11572</v>
      </c>
      <c r="G5412" s="107" t="s">
        <v>9260</v>
      </c>
      <c r="H5412" s="107" t="s">
        <v>10519</v>
      </c>
      <c r="I5412" s="107" t="s">
        <v>9781</v>
      </c>
      <c r="K5412" s="109"/>
      <c r="L5412" s="107"/>
    </row>
    <row r="5413" spans="1:12" x14ac:dyDescent="0.2">
      <c r="A5413" s="107" t="s">
        <v>10492</v>
      </c>
      <c r="D5413" s="107" t="s">
        <v>9782</v>
      </c>
      <c r="E5413" s="107">
        <f t="shared" si="84"/>
        <v>30490032</v>
      </c>
      <c r="F5413" s="107" t="s">
        <v>11572</v>
      </c>
      <c r="G5413" s="107" t="s">
        <v>9260</v>
      </c>
      <c r="H5413" s="107" t="s">
        <v>10519</v>
      </c>
      <c r="I5413" s="107" t="s">
        <v>9783</v>
      </c>
    </row>
    <row r="5414" spans="1:12" x14ac:dyDescent="0.2">
      <c r="A5414" s="107" t="s">
        <v>10492</v>
      </c>
      <c r="D5414" s="107" t="s">
        <v>9784</v>
      </c>
      <c r="E5414" s="107">
        <f t="shared" si="84"/>
        <v>30490033</v>
      </c>
      <c r="F5414" s="107" t="s">
        <v>11572</v>
      </c>
      <c r="G5414" s="107" t="s">
        <v>9260</v>
      </c>
      <c r="H5414" s="107" t="s">
        <v>10519</v>
      </c>
      <c r="I5414" s="107" t="s">
        <v>9785</v>
      </c>
    </row>
    <row r="5415" spans="1:12" x14ac:dyDescent="0.2">
      <c r="A5415" s="107" t="s">
        <v>10492</v>
      </c>
      <c r="D5415" s="107" t="s">
        <v>9786</v>
      </c>
      <c r="E5415" s="107">
        <f t="shared" si="84"/>
        <v>30490034</v>
      </c>
      <c r="F5415" s="107" t="s">
        <v>11572</v>
      </c>
      <c r="G5415" s="107" t="s">
        <v>9260</v>
      </c>
      <c r="H5415" s="107" t="s">
        <v>10519</v>
      </c>
      <c r="I5415" s="107" t="s">
        <v>9787</v>
      </c>
    </row>
    <row r="5416" spans="1:12" x14ac:dyDescent="0.2">
      <c r="A5416" s="107" t="s">
        <v>10492</v>
      </c>
      <c r="D5416" s="107" t="s">
        <v>9788</v>
      </c>
      <c r="E5416" s="107">
        <f t="shared" si="84"/>
        <v>30490035</v>
      </c>
      <c r="F5416" s="107" t="s">
        <v>11572</v>
      </c>
      <c r="G5416" s="107" t="s">
        <v>9260</v>
      </c>
      <c r="H5416" s="107" t="s">
        <v>10519</v>
      </c>
      <c r="I5416" s="107" t="s">
        <v>9789</v>
      </c>
      <c r="K5416" s="109">
        <v>36265</v>
      </c>
      <c r="L5416" s="107" t="s">
        <v>9790</v>
      </c>
    </row>
    <row r="5417" spans="1:12" x14ac:dyDescent="0.2">
      <c r="A5417" s="107" t="s">
        <v>10492</v>
      </c>
      <c r="D5417" s="107" t="s">
        <v>9791</v>
      </c>
      <c r="E5417" s="107">
        <f t="shared" si="84"/>
        <v>30499999</v>
      </c>
      <c r="F5417" s="107" t="s">
        <v>11572</v>
      </c>
      <c r="G5417" s="107" t="s">
        <v>9260</v>
      </c>
      <c r="H5417" s="107" t="s">
        <v>7791</v>
      </c>
      <c r="I5417" s="107" t="s">
        <v>7495</v>
      </c>
    </row>
    <row r="5418" spans="1:12" x14ac:dyDescent="0.2">
      <c r="A5418" s="107" t="s">
        <v>10492</v>
      </c>
      <c r="D5418" s="107" t="s">
        <v>9792</v>
      </c>
      <c r="E5418" s="107">
        <f t="shared" si="84"/>
        <v>30500101</v>
      </c>
      <c r="F5418" s="107" t="s">
        <v>11572</v>
      </c>
      <c r="G5418" s="107" t="s">
        <v>9793</v>
      </c>
      <c r="H5418" s="107" t="s">
        <v>9794</v>
      </c>
      <c r="I5418" s="107" t="s">
        <v>9795</v>
      </c>
      <c r="K5418" s="109"/>
      <c r="L5418" s="107"/>
    </row>
    <row r="5419" spans="1:12" x14ac:dyDescent="0.2">
      <c r="A5419" s="107" t="s">
        <v>10492</v>
      </c>
      <c r="D5419" s="107" t="s">
        <v>9796</v>
      </c>
      <c r="E5419" s="107">
        <f t="shared" si="84"/>
        <v>30500102</v>
      </c>
      <c r="F5419" s="107" t="s">
        <v>11572</v>
      </c>
      <c r="G5419" s="107" t="s">
        <v>9793</v>
      </c>
      <c r="H5419" s="107" t="s">
        <v>9794</v>
      </c>
      <c r="I5419" s="107" t="s">
        <v>9797</v>
      </c>
      <c r="K5419" s="109"/>
      <c r="L5419" s="107"/>
    </row>
    <row r="5420" spans="1:12" x14ac:dyDescent="0.2">
      <c r="A5420" s="107" t="s">
        <v>10492</v>
      </c>
      <c r="D5420" s="107" t="s">
        <v>9798</v>
      </c>
      <c r="E5420" s="107">
        <f t="shared" si="84"/>
        <v>30500103</v>
      </c>
      <c r="F5420" s="107" t="s">
        <v>11572</v>
      </c>
      <c r="G5420" s="107" t="s">
        <v>9793</v>
      </c>
      <c r="H5420" s="107" t="s">
        <v>9794</v>
      </c>
      <c r="I5420" s="107" t="s">
        <v>9799</v>
      </c>
    </row>
    <row r="5421" spans="1:12" x14ac:dyDescent="0.2">
      <c r="A5421" s="107" t="s">
        <v>10492</v>
      </c>
      <c r="D5421" s="107" t="s">
        <v>9800</v>
      </c>
      <c r="E5421" s="107">
        <f t="shared" si="84"/>
        <v>30500104</v>
      </c>
      <c r="F5421" s="107" t="s">
        <v>11572</v>
      </c>
      <c r="G5421" s="107" t="s">
        <v>9793</v>
      </c>
      <c r="H5421" s="107" t="s">
        <v>9794</v>
      </c>
      <c r="I5421" s="107" t="s">
        <v>9801</v>
      </c>
    </row>
    <row r="5422" spans="1:12" x14ac:dyDescent="0.2">
      <c r="A5422" s="107" t="s">
        <v>10492</v>
      </c>
      <c r="D5422" s="107" t="s">
        <v>9802</v>
      </c>
      <c r="E5422" s="107">
        <f t="shared" si="84"/>
        <v>30500105</v>
      </c>
      <c r="F5422" s="107" t="s">
        <v>11572</v>
      </c>
      <c r="G5422" s="107" t="s">
        <v>9793</v>
      </c>
      <c r="H5422" s="107" t="s">
        <v>9794</v>
      </c>
      <c r="I5422" s="107" t="s">
        <v>4983</v>
      </c>
    </row>
    <row r="5423" spans="1:12" x14ac:dyDescent="0.2">
      <c r="A5423" s="107" t="s">
        <v>10492</v>
      </c>
      <c r="D5423" s="107" t="s">
        <v>12726</v>
      </c>
      <c r="E5423" s="107">
        <f t="shared" si="84"/>
        <v>30500106</v>
      </c>
      <c r="F5423" s="107" t="s">
        <v>11572</v>
      </c>
      <c r="G5423" s="107" t="s">
        <v>9793</v>
      </c>
      <c r="H5423" s="107" t="s">
        <v>9794</v>
      </c>
      <c r="I5423" s="107" t="s">
        <v>12727</v>
      </c>
    </row>
    <row r="5424" spans="1:12" x14ac:dyDescent="0.2">
      <c r="A5424" s="107" t="s">
        <v>10492</v>
      </c>
      <c r="D5424" s="107" t="s">
        <v>12728</v>
      </c>
      <c r="E5424" s="107">
        <f t="shared" si="84"/>
        <v>30500107</v>
      </c>
      <c r="F5424" s="107" t="s">
        <v>11572</v>
      </c>
      <c r="G5424" s="107" t="s">
        <v>9793</v>
      </c>
      <c r="H5424" s="107" t="s">
        <v>9794</v>
      </c>
      <c r="I5424" s="107" t="s">
        <v>12729</v>
      </c>
    </row>
    <row r="5425" spans="1:9" x14ac:dyDescent="0.2">
      <c r="A5425" s="107" t="s">
        <v>10492</v>
      </c>
      <c r="D5425" s="107" t="s">
        <v>12730</v>
      </c>
      <c r="E5425" s="107">
        <f t="shared" si="84"/>
        <v>30500108</v>
      </c>
      <c r="F5425" s="107" t="s">
        <v>11572</v>
      </c>
      <c r="G5425" s="107" t="s">
        <v>9793</v>
      </c>
      <c r="H5425" s="107" t="s">
        <v>9794</v>
      </c>
      <c r="I5425" s="107" t="s">
        <v>12731</v>
      </c>
    </row>
    <row r="5426" spans="1:9" x14ac:dyDescent="0.2">
      <c r="A5426" s="107" t="s">
        <v>10492</v>
      </c>
      <c r="D5426" s="107" t="s">
        <v>12732</v>
      </c>
      <c r="E5426" s="107">
        <f t="shared" si="84"/>
        <v>30500110</v>
      </c>
      <c r="F5426" s="107" t="s">
        <v>11572</v>
      </c>
      <c r="G5426" s="107" t="s">
        <v>9793</v>
      </c>
      <c r="H5426" s="107" t="s">
        <v>9794</v>
      </c>
      <c r="I5426" s="107" t="s">
        <v>12733</v>
      </c>
    </row>
    <row r="5427" spans="1:9" x14ac:dyDescent="0.2">
      <c r="A5427" s="107" t="s">
        <v>10492</v>
      </c>
      <c r="D5427" s="107" t="s">
        <v>12734</v>
      </c>
      <c r="E5427" s="107">
        <f t="shared" si="84"/>
        <v>30500111</v>
      </c>
      <c r="F5427" s="107" t="s">
        <v>11572</v>
      </c>
      <c r="G5427" s="107" t="s">
        <v>9793</v>
      </c>
      <c r="H5427" s="107" t="s">
        <v>9794</v>
      </c>
      <c r="I5427" s="107" t="s">
        <v>12735</v>
      </c>
    </row>
    <row r="5428" spans="1:9" x14ac:dyDescent="0.2">
      <c r="A5428" s="107" t="s">
        <v>10492</v>
      </c>
      <c r="D5428" s="107" t="s">
        <v>12736</v>
      </c>
      <c r="E5428" s="107">
        <f t="shared" si="84"/>
        <v>30500112</v>
      </c>
      <c r="F5428" s="107" t="s">
        <v>11572</v>
      </c>
      <c r="G5428" s="107" t="s">
        <v>9793</v>
      </c>
      <c r="H5428" s="107" t="s">
        <v>9794</v>
      </c>
      <c r="I5428" s="107" t="s">
        <v>12737</v>
      </c>
    </row>
    <row r="5429" spans="1:9" x14ac:dyDescent="0.2">
      <c r="A5429" s="107" t="s">
        <v>10492</v>
      </c>
      <c r="D5429" s="107" t="s">
        <v>12738</v>
      </c>
      <c r="E5429" s="107">
        <f t="shared" si="84"/>
        <v>30500113</v>
      </c>
      <c r="F5429" s="107" t="s">
        <v>11572</v>
      </c>
      <c r="G5429" s="107" t="s">
        <v>9793</v>
      </c>
      <c r="H5429" s="107" t="s">
        <v>9794</v>
      </c>
      <c r="I5429" s="107" t="s">
        <v>12739</v>
      </c>
    </row>
    <row r="5430" spans="1:9" x14ac:dyDescent="0.2">
      <c r="A5430" s="107" t="s">
        <v>10492</v>
      </c>
      <c r="D5430" s="107" t="s">
        <v>12740</v>
      </c>
      <c r="E5430" s="107">
        <f t="shared" si="84"/>
        <v>30500114</v>
      </c>
      <c r="F5430" s="107" t="s">
        <v>11572</v>
      </c>
      <c r="G5430" s="107" t="s">
        <v>9793</v>
      </c>
      <c r="H5430" s="107" t="s">
        <v>9794</v>
      </c>
      <c r="I5430" s="107" t="s">
        <v>12741</v>
      </c>
    </row>
    <row r="5431" spans="1:9" x14ac:dyDescent="0.2">
      <c r="A5431" s="107" t="s">
        <v>10492</v>
      </c>
      <c r="D5431" s="107" t="s">
        <v>12742</v>
      </c>
      <c r="E5431" s="107">
        <f t="shared" si="84"/>
        <v>30500115</v>
      </c>
      <c r="F5431" s="107" t="s">
        <v>11572</v>
      </c>
      <c r="G5431" s="107" t="s">
        <v>9793</v>
      </c>
      <c r="H5431" s="107" t="s">
        <v>9794</v>
      </c>
      <c r="I5431" s="107" t="s">
        <v>12743</v>
      </c>
    </row>
    <row r="5432" spans="1:9" x14ac:dyDescent="0.2">
      <c r="A5432" s="107" t="s">
        <v>10492</v>
      </c>
      <c r="D5432" s="107" t="s">
        <v>12744</v>
      </c>
      <c r="E5432" s="107">
        <f t="shared" si="84"/>
        <v>30500116</v>
      </c>
      <c r="F5432" s="107" t="s">
        <v>11572</v>
      </c>
      <c r="G5432" s="107" t="s">
        <v>9793</v>
      </c>
      <c r="H5432" s="107" t="s">
        <v>9794</v>
      </c>
      <c r="I5432" s="107" t="s">
        <v>12745</v>
      </c>
    </row>
    <row r="5433" spans="1:9" x14ac:dyDescent="0.2">
      <c r="A5433" s="107" t="s">
        <v>10492</v>
      </c>
      <c r="D5433" s="107" t="s">
        <v>12746</v>
      </c>
      <c r="E5433" s="107">
        <f t="shared" si="84"/>
        <v>30500117</v>
      </c>
      <c r="F5433" s="107" t="s">
        <v>11572</v>
      </c>
      <c r="G5433" s="107" t="s">
        <v>9793</v>
      </c>
      <c r="H5433" s="107" t="s">
        <v>9794</v>
      </c>
      <c r="I5433" s="107" t="s">
        <v>9826</v>
      </c>
    </row>
    <row r="5434" spans="1:9" x14ac:dyDescent="0.2">
      <c r="A5434" s="107" t="s">
        <v>10492</v>
      </c>
      <c r="D5434" s="107" t="s">
        <v>9827</v>
      </c>
      <c r="E5434" s="107">
        <f t="shared" si="84"/>
        <v>30500118</v>
      </c>
      <c r="F5434" s="107" t="s">
        <v>11572</v>
      </c>
      <c r="G5434" s="107" t="s">
        <v>9793</v>
      </c>
      <c r="H5434" s="107" t="s">
        <v>9794</v>
      </c>
      <c r="I5434" s="107" t="s">
        <v>9828</v>
      </c>
    </row>
    <row r="5435" spans="1:9" x14ac:dyDescent="0.2">
      <c r="A5435" s="107" t="s">
        <v>10492</v>
      </c>
      <c r="D5435" s="107" t="s">
        <v>9829</v>
      </c>
      <c r="E5435" s="107">
        <f t="shared" si="84"/>
        <v>30500119</v>
      </c>
      <c r="F5435" s="107" t="s">
        <v>11572</v>
      </c>
      <c r="G5435" s="107" t="s">
        <v>9793</v>
      </c>
      <c r="H5435" s="107" t="s">
        <v>9794</v>
      </c>
      <c r="I5435" s="107" t="s">
        <v>9830</v>
      </c>
    </row>
    <row r="5436" spans="1:9" x14ac:dyDescent="0.2">
      <c r="A5436" s="107" t="s">
        <v>10492</v>
      </c>
      <c r="D5436" s="107" t="s">
        <v>9831</v>
      </c>
      <c r="E5436" s="107">
        <f t="shared" si="84"/>
        <v>30500120</v>
      </c>
      <c r="F5436" s="107" t="s">
        <v>11572</v>
      </c>
      <c r="G5436" s="107" t="s">
        <v>9793</v>
      </c>
      <c r="H5436" s="107" t="s">
        <v>9794</v>
      </c>
      <c r="I5436" s="107" t="s">
        <v>9832</v>
      </c>
    </row>
    <row r="5437" spans="1:9" x14ac:dyDescent="0.2">
      <c r="A5437" s="107" t="s">
        <v>10492</v>
      </c>
      <c r="D5437" s="107" t="s">
        <v>9833</v>
      </c>
      <c r="E5437" s="107">
        <f t="shared" si="84"/>
        <v>30500121</v>
      </c>
      <c r="F5437" s="107" t="s">
        <v>11572</v>
      </c>
      <c r="G5437" s="107" t="s">
        <v>9793</v>
      </c>
      <c r="H5437" s="107" t="s">
        <v>9794</v>
      </c>
      <c r="I5437" s="107" t="s">
        <v>9834</v>
      </c>
    </row>
    <row r="5438" spans="1:9" x14ac:dyDescent="0.2">
      <c r="A5438" s="107" t="s">
        <v>10492</v>
      </c>
      <c r="D5438" s="107" t="s">
        <v>9835</v>
      </c>
      <c r="E5438" s="107">
        <f t="shared" si="84"/>
        <v>30500130</v>
      </c>
      <c r="F5438" s="107" t="s">
        <v>11572</v>
      </c>
      <c r="G5438" s="107" t="s">
        <v>9793</v>
      </c>
      <c r="H5438" s="107" t="s">
        <v>9794</v>
      </c>
      <c r="I5438" s="107" t="s">
        <v>9836</v>
      </c>
    </row>
    <row r="5439" spans="1:9" x14ac:dyDescent="0.2">
      <c r="A5439" s="107" t="s">
        <v>10492</v>
      </c>
      <c r="D5439" s="107" t="s">
        <v>9837</v>
      </c>
      <c r="E5439" s="107">
        <f t="shared" si="84"/>
        <v>30500131</v>
      </c>
      <c r="F5439" s="107" t="s">
        <v>11572</v>
      </c>
      <c r="G5439" s="107" t="s">
        <v>9793</v>
      </c>
      <c r="H5439" s="107" t="s">
        <v>9794</v>
      </c>
      <c r="I5439" s="107" t="s">
        <v>9838</v>
      </c>
    </row>
    <row r="5440" spans="1:9" x14ac:dyDescent="0.2">
      <c r="A5440" s="107" t="s">
        <v>10492</v>
      </c>
      <c r="D5440" s="107" t="s">
        <v>9839</v>
      </c>
      <c r="E5440" s="107">
        <f t="shared" si="84"/>
        <v>30500132</v>
      </c>
      <c r="F5440" s="107" t="s">
        <v>11572</v>
      </c>
      <c r="G5440" s="107" t="s">
        <v>9793</v>
      </c>
      <c r="H5440" s="107" t="s">
        <v>9794</v>
      </c>
      <c r="I5440" s="107" t="s">
        <v>9840</v>
      </c>
    </row>
    <row r="5441" spans="1:9" x14ac:dyDescent="0.2">
      <c r="A5441" s="107" t="s">
        <v>10492</v>
      </c>
      <c r="D5441" s="107" t="s">
        <v>9841</v>
      </c>
      <c r="E5441" s="107">
        <f t="shared" si="84"/>
        <v>30500133</v>
      </c>
      <c r="F5441" s="107" t="s">
        <v>11572</v>
      </c>
      <c r="G5441" s="107" t="s">
        <v>9793</v>
      </c>
      <c r="H5441" s="107" t="s">
        <v>9794</v>
      </c>
      <c r="I5441" s="107" t="s">
        <v>9842</v>
      </c>
    </row>
    <row r="5442" spans="1:9" x14ac:dyDescent="0.2">
      <c r="A5442" s="107" t="s">
        <v>10492</v>
      </c>
      <c r="D5442" s="107" t="s">
        <v>9843</v>
      </c>
      <c r="E5442" s="107">
        <f t="shared" ref="E5442:E5505" si="85">VALUE(D5442)</f>
        <v>30500134</v>
      </c>
      <c r="F5442" s="107" t="s">
        <v>11572</v>
      </c>
      <c r="G5442" s="107" t="s">
        <v>9793</v>
      </c>
      <c r="H5442" s="107" t="s">
        <v>9794</v>
      </c>
      <c r="I5442" s="107" t="s">
        <v>9844</v>
      </c>
    </row>
    <row r="5443" spans="1:9" x14ac:dyDescent="0.2">
      <c r="A5443" s="107" t="s">
        <v>10492</v>
      </c>
      <c r="D5443" s="107" t="s">
        <v>9845</v>
      </c>
      <c r="E5443" s="107">
        <f t="shared" si="85"/>
        <v>30500135</v>
      </c>
      <c r="F5443" s="107" t="s">
        <v>11572</v>
      </c>
      <c r="G5443" s="107" t="s">
        <v>9793</v>
      </c>
      <c r="H5443" s="107" t="s">
        <v>9794</v>
      </c>
      <c r="I5443" s="107" t="s">
        <v>9846</v>
      </c>
    </row>
    <row r="5444" spans="1:9" x14ac:dyDescent="0.2">
      <c r="A5444" s="107" t="s">
        <v>10492</v>
      </c>
      <c r="D5444" s="107" t="s">
        <v>9847</v>
      </c>
      <c r="E5444" s="107">
        <f t="shared" si="85"/>
        <v>30500140</v>
      </c>
      <c r="F5444" s="107" t="s">
        <v>11572</v>
      </c>
      <c r="G5444" s="107" t="s">
        <v>9793</v>
      </c>
      <c r="H5444" s="107" t="s">
        <v>9794</v>
      </c>
      <c r="I5444" s="107" t="s">
        <v>9848</v>
      </c>
    </row>
    <row r="5445" spans="1:9" x14ac:dyDescent="0.2">
      <c r="A5445" s="107" t="s">
        <v>10492</v>
      </c>
      <c r="D5445" s="107" t="s">
        <v>9849</v>
      </c>
      <c r="E5445" s="107">
        <f t="shared" si="85"/>
        <v>30500141</v>
      </c>
      <c r="F5445" s="107" t="s">
        <v>11572</v>
      </c>
      <c r="G5445" s="107" t="s">
        <v>9793</v>
      </c>
      <c r="H5445" s="107" t="s">
        <v>9794</v>
      </c>
      <c r="I5445" s="107" t="s">
        <v>9850</v>
      </c>
    </row>
    <row r="5446" spans="1:9" x14ac:dyDescent="0.2">
      <c r="A5446" s="107" t="s">
        <v>10492</v>
      </c>
      <c r="D5446" s="107" t="s">
        <v>9851</v>
      </c>
      <c r="E5446" s="107">
        <f t="shared" si="85"/>
        <v>30500142</v>
      </c>
      <c r="F5446" s="107" t="s">
        <v>11572</v>
      </c>
      <c r="G5446" s="107" t="s">
        <v>9793</v>
      </c>
      <c r="H5446" s="107" t="s">
        <v>9794</v>
      </c>
      <c r="I5446" s="107" t="s">
        <v>6944</v>
      </c>
    </row>
    <row r="5447" spans="1:9" x14ac:dyDescent="0.2">
      <c r="A5447" s="107" t="s">
        <v>10492</v>
      </c>
      <c r="D5447" s="107" t="s">
        <v>6945</v>
      </c>
      <c r="E5447" s="107">
        <f t="shared" si="85"/>
        <v>30500143</v>
      </c>
      <c r="F5447" s="107" t="s">
        <v>11572</v>
      </c>
      <c r="G5447" s="107" t="s">
        <v>9793</v>
      </c>
      <c r="H5447" s="107" t="s">
        <v>9794</v>
      </c>
      <c r="I5447" s="107" t="s">
        <v>6930</v>
      </c>
    </row>
    <row r="5448" spans="1:9" x14ac:dyDescent="0.2">
      <c r="A5448" s="107" t="s">
        <v>10492</v>
      </c>
      <c r="D5448" s="107" t="s">
        <v>6931</v>
      </c>
      <c r="E5448" s="107">
        <f t="shared" si="85"/>
        <v>30500144</v>
      </c>
      <c r="F5448" s="107" t="s">
        <v>11572</v>
      </c>
      <c r="G5448" s="107" t="s">
        <v>9793</v>
      </c>
      <c r="H5448" s="107" t="s">
        <v>9794</v>
      </c>
      <c r="I5448" s="107" t="s">
        <v>6932</v>
      </c>
    </row>
    <row r="5449" spans="1:9" x14ac:dyDescent="0.2">
      <c r="A5449" s="107" t="s">
        <v>10492</v>
      </c>
      <c r="D5449" s="107" t="s">
        <v>6933</v>
      </c>
      <c r="E5449" s="107">
        <f t="shared" si="85"/>
        <v>30500145</v>
      </c>
      <c r="F5449" s="107" t="s">
        <v>11572</v>
      </c>
      <c r="G5449" s="107" t="s">
        <v>9793</v>
      </c>
      <c r="H5449" s="107" t="s">
        <v>9794</v>
      </c>
      <c r="I5449" s="107" t="s">
        <v>6934</v>
      </c>
    </row>
    <row r="5450" spans="1:9" x14ac:dyDescent="0.2">
      <c r="A5450" s="107" t="s">
        <v>10492</v>
      </c>
      <c r="D5450" s="107" t="s">
        <v>6935</v>
      </c>
      <c r="E5450" s="107">
        <f t="shared" si="85"/>
        <v>30500146</v>
      </c>
      <c r="F5450" s="107" t="s">
        <v>11572</v>
      </c>
      <c r="G5450" s="107" t="s">
        <v>9793</v>
      </c>
      <c r="H5450" s="107" t="s">
        <v>9794</v>
      </c>
      <c r="I5450" s="107" t="s">
        <v>6936</v>
      </c>
    </row>
    <row r="5451" spans="1:9" x14ac:dyDescent="0.2">
      <c r="A5451" s="107" t="s">
        <v>10492</v>
      </c>
      <c r="D5451" s="107" t="s">
        <v>6937</v>
      </c>
      <c r="E5451" s="107">
        <f t="shared" si="85"/>
        <v>30500147</v>
      </c>
      <c r="F5451" s="107" t="s">
        <v>11572</v>
      </c>
      <c r="G5451" s="107" t="s">
        <v>9793</v>
      </c>
      <c r="H5451" s="107" t="s">
        <v>9794</v>
      </c>
      <c r="I5451" s="107" t="s">
        <v>6938</v>
      </c>
    </row>
    <row r="5452" spans="1:9" x14ac:dyDescent="0.2">
      <c r="A5452" s="107" t="s">
        <v>10492</v>
      </c>
      <c r="D5452" s="107" t="s">
        <v>6939</v>
      </c>
      <c r="E5452" s="107">
        <f t="shared" si="85"/>
        <v>30500150</v>
      </c>
      <c r="F5452" s="107" t="s">
        <v>11572</v>
      </c>
      <c r="G5452" s="107" t="s">
        <v>9793</v>
      </c>
      <c r="H5452" s="107" t="s">
        <v>9794</v>
      </c>
      <c r="I5452" s="107" t="s">
        <v>6940</v>
      </c>
    </row>
    <row r="5453" spans="1:9" x14ac:dyDescent="0.2">
      <c r="A5453" s="107" t="s">
        <v>10492</v>
      </c>
      <c r="D5453" s="107" t="s">
        <v>6941</v>
      </c>
      <c r="E5453" s="107">
        <f t="shared" si="85"/>
        <v>30500151</v>
      </c>
      <c r="F5453" s="107" t="s">
        <v>11572</v>
      </c>
      <c r="G5453" s="107" t="s">
        <v>9793</v>
      </c>
      <c r="H5453" s="107" t="s">
        <v>9794</v>
      </c>
      <c r="I5453" s="107" t="s">
        <v>6942</v>
      </c>
    </row>
    <row r="5454" spans="1:9" x14ac:dyDescent="0.2">
      <c r="A5454" s="107" t="s">
        <v>10492</v>
      </c>
      <c r="D5454" s="107" t="s">
        <v>6943</v>
      </c>
      <c r="E5454" s="107">
        <f t="shared" si="85"/>
        <v>30500152</v>
      </c>
      <c r="F5454" s="107" t="s">
        <v>11572</v>
      </c>
      <c r="G5454" s="107" t="s">
        <v>9793</v>
      </c>
      <c r="H5454" s="107" t="s">
        <v>9794</v>
      </c>
      <c r="I5454" s="107" t="s">
        <v>4173</v>
      </c>
    </row>
    <row r="5455" spans="1:9" x14ac:dyDescent="0.2">
      <c r="A5455" s="107" t="s">
        <v>10492</v>
      </c>
      <c r="D5455" s="107" t="s">
        <v>4174</v>
      </c>
      <c r="E5455" s="107">
        <f t="shared" si="85"/>
        <v>30500153</v>
      </c>
      <c r="F5455" s="107" t="s">
        <v>11572</v>
      </c>
      <c r="G5455" s="107" t="s">
        <v>9793</v>
      </c>
      <c r="H5455" s="107" t="s">
        <v>9794</v>
      </c>
      <c r="I5455" s="107" t="s">
        <v>4175</v>
      </c>
    </row>
    <row r="5456" spans="1:9" x14ac:dyDescent="0.2">
      <c r="A5456" s="107" t="s">
        <v>10492</v>
      </c>
      <c r="D5456" s="107" t="s">
        <v>4176</v>
      </c>
      <c r="E5456" s="107">
        <f t="shared" si="85"/>
        <v>30500154</v>
      </c>
      <c r="F5456" s="107" t="s">
        <v>11572</v>
      </c>
      <c r="G5456" s="107" t="s">
        <v>9793</v>
      </c>
      <c r="H5456" s="107" t="s">
        <v>9794</v>
      </c>
      <c r="I5456" s="107" t="s">
        <v>4177</v>
      </c>
    </row>
    <row r="5457" spans="1:12" x14ac:dyDescent="0.2">
      <c r="A5457" s="107" t="s">
        <v>10492</v>
      </c>
      <c r="D5457" s="107" t="s">
        <v>4178</v>
      </c>
      <c r="E5457" s="107">
        <f t="shared" si="85"/>
        <v>30500198</v>
      </c>
      <c r="F5457" s="107" t="s">
        <v>11572</v>
      </c>
      <c r="G5457" s="107" t="s">
        <v>9793</v>
      </c>
      <c r="H5457" s="107" t="s">
        <v>9794</v>
      </c>
      <c r="I5457" s="107" t="s">
        <v>7791</v>
      </c>
    </row>
    <row r="5458" spans="1:12" x14ac:dyDescent="0.2">
      <c r="A5458" s="107" t="s">
        <v>10492</v>
      </c>
      <c r="D5458" s="107" t="s">
        <v>4179</v>
      </c>
      <c r="E5458" s="107">
        <f t="shared" si="85"/>
        <v>30500199</v>
      </c>
      <c r="F5458" s="107" t="s">
        <v>11572</v>
      </c>
      <c r="G5458" s="107" t="s">
        <v>9793</v>
      </c>
      <c r="H5458" s="107" t="s">
        <v>9794</v>
      </c>
      <c r="I5458" s="107" t="s">
        <v>11745</v>
      </c>
    </row>
    <row r="5459" spans="1:12" x14ac:dyDescent="0.2">
      <c r="A5459" s="107" t="s">
        <v>10492</v>
      </c>
      <c r="D5459" s="107" t="s">
        <v>4180</v>
      </c>
      <c r="E5459" s="107">
        <f t="shared" si="85"/>
        <v>30500201</v>
      </c>
      <c r="F5459" s="107" t="s">
        <v>11572</v>
      </c>
      <c r="G5459" s="107" t="s">
        <v>9793</v>
      </c>
      <c r="H5459" s="107" t="s">
        <v>4181</v>
      </c>
      <c r="I5459" s="107" t="s">
        <v>4182</v>
      </c>
    </row>
    <row r="5460" spans="1:12" x14ac:dyDescent="0.2">
      <c r="A5460" s="107" t="s">
        <v>10492</v>
      </c>
      <c r="D5460" s="107" t="s">
        <v>4183</v>
      </c>
      <c r="E5460" s="107">
        <f t="shared" si="85"/>
        <v>30500202</v>
      </c>
      <c r="F5460" s="107" t="s">
        <v>11572</v>
      </c>
      <c r="G5460" s="107" t="s">
        <v>9793</v>
      </c>
      <c r="H5460" s="107" t="s">
        <v>4181</v>
      </c>
      <c r="I5460" s="107" t="s">
        <v>4184</v>
      </c>
      <c r="K5460" s="109">
        <v>36866</v>
      </c>
      <c r="L5460" s="107" t="s">
        <v>4185</v>
      </c>
    </row>
    <row r="5461" spans="1:12" x14ac:dyDescent="0.2">
      <c r="A5461" s="107" t="s">
        <v>10492</v>
      </c>
      <c r="D5461" s="107" t="s">
        <v>4186</v>
      </c>
      <c r="E5461" s="107">
        <f t="shared" si="85"/>
        <v>30500203</v>
      </c>
      <c r="F5461" s="107" t="s">
        <v>11572</v>
      </c>
      <c r="G5461" s="107" t="s">
        <v>9793</v>
      </c>
      <c r="H5461" s="107" t="s">
        <v>4181</v>
      </c>
      <c r="I5461" s="107" t="s">
        <v>14410</v>
      </c>
    </row>
    <row r="5462" spans="1:12" x14ac:dyDescent="0.2">
      <c r="A5462" s="107" t="s">
        <v>10492</v>
      </c>
      <c r="D5462" s="107" t="s">
        <v>4187</v>
      </c>
      <c r="E5462" s="107">
        <f t="shared" si="85"/>
        <v>30500204</v>
      </c>
      <c r="F5462" s="107" t="s">
        <v>11572</v>
      </c>
      <c r="G5462" s="107" t="s">
        <v>9793</v>
      </c>
      <c r="H5462" s="107" t="s">
        <v>4181</v>
      </c>
      <c r="I5462" s="107" t="s">
        <v>4188</v>
      </c>
    </row>
    <row r="5463" spans="1:12" x14ac:dyDescent="0.2">
      <c r="A5463" s="107" t="s">
        <v>10492</v>
      </c>
      <c r="D5463" s="107" t="s">
        <v>4189</v>
      </c>
      <c r="E5463" s="107">
        <f t="shared" si="85"/>
        <v>30500205</v>
      </c>
      <c r="F5463" s="107" t="s">
        <v>11572</v>
      </c>
      <c r="G5463" s="107" t="s">
        <v>9793</v>
      </c>
      <c r="H5463" s="107" t="s">
        <v>4181</v>
      </c>
      <c r="I5463" s="107" t="s">
        <v>4190</v>
      </c>
      <c r="K5463" s="109">
        <v>36866</v>
      </c>
      <c r="L5463" s="107" t="s">
        <v>4191</v>
      </c>
    </row>
    <row r="5464" spans="1:12" x14ac:dyDescent="0.2">
      <c r="A5464" s="107" t="s">
        <v>10492</v>
      </c>
      <c r="D5464" s="107" t="s">
        <v>4192</v>
      </c>
      <c r="E5464" s="107">
        <f t="shared" si="85"/>
        <v>30500206</v>
      </c>
      <c r="F5464" s="107" t="s">
        <v>11572</v>
      </c>
      <c r="G5464" s="107" t="s">
        <v>9793</v>
      </c>
      <c r="H5464" s="107" t="s">
        <v>4181</v>
      </c>
      <c r="I5464" s="107" t="s">
        <v>4193</v>
      </c>
      <c r="K5464" s="109">
        <v>36866</v>
      </c>
      <c r="L5464" s="107" t="s">
        <v>4194</v>
      </c>
    </row>
    <row r="5465" spans="1:12" x14ac:dyDescent="0.2">
      <c r="A5465" s="107" t="s">
        <v>10492</v>
      </c>
      <c r="D5465" s="107" t="s">
        <v>4195</v>
      </c>
      <c r="E5465" s="107">
        <f t="shared" si="85"/>
        <v>30500207</v>
      </c>
      <c r="F5465" s="107" t="s">
        <v>11572</v>
      </c>
      <c r="G5465" s="107" t="s">
        <v>9793</v>
      </c>
      <c r="H5465" s="107" t="s">
        <v>4181</v>
      </c>
      <c r="I5465" s="107" t="s">
        <v>6968</v>
      </c>
      <c r="K5465" s="109">
        <v>36866</v>
      </c>
      <c r="L5465" s="107" t="s">
        <v>4194</v>
      </c>
    </row>
    <row r="5466" spans="1:12" x14ac:dyDescent="0.2">
      <c r="A5466" s="107" t="s">
        <v>10492</v>
      </c>
      <c r="D5466" s="107" t="s">
        <v>6969</v>
      </c>
      <c r="E5466" s="107">
        <f t="shared" si="85"/>
        <v>30500208</v>
      </c>
      <c r="F5466" s="107" t="s">
        <v>11572</v>
      </c>
      <c r="G5466" s="107" t="s">
        <v>9793</v>
      </c>
      <c r="H5466" s="107" t="s">
        <v>4181</v>
      </c>
      <c r="I5466" s="107" t="s">
        <v>6970</v>
      </c>
      <c r="K5466" s="109">
        <v>36866</v>
      </c>
      <c r="L5466" s="107" t="s">
        <v>4194</v>
      </c>
    </row>
    <row r="5467" spans="1:12" x14ac:dyDescent="0.2">
      <c r="A5467" s="107" t="s">
        <v>10492</v>
      </c>
      <c r="D5467" s="107" t="s">
        <v>6971</v>
      </c>
      <c r="E5467" s="107">
        <f t="shared" si="85"/>
        <v>30500209</v>
      </c>
      <c r="F5467" s="107" t="s">
        <v>11572</v>
      </c>
      <c r="G5467" s="107" t="s">
        <v>9793</v>
      </c>
      <c r="H5467" s="107" t="s">
        <v>4181</v>
      </c>
      <c r="I5467" s="107" t="s">
        <v>6972</v>
      </c>
      <c r="K5467" s="109">
        <v>36866</v>
      </c>
      <c r="L5467" s="107" t="s">
        <v>4194</v>
      </c>
    </row>
    <row r="5468" spans="1:12" x14ac:dyDescent="0.2">
      <c r="A5468" s="107" t="s">
        <v>10492</v>
      </c>
      <c r="D5468" s="107" t="s">
        <v>6973</v>
      </c>
      <c r="E5468" s="107">
        <f t="shared" si="85"/>
        <v>30500210</v>
      </c>
      <c r="F5468" s="107" t="s">
        <v>11572</v>
      </c>
      <c r="G5468" s="107" t="s">
        <v>9793</v>
      </c>
      <c r="H5468" s="107" t="s">
        <v>4181</v>
      </c>
      <c r="I5468" s="107" t="s">
        <v>6974</v>
      </c>
    </row>
    <row r="5469" spans="1:12" x14ac:dyDescent="0.2">
      <c r="A5469" s="107" t="s">
        <v>10492</v>
      </c>
      <c r="D5469" s="107" t="s">
        <v>6975</v>
      </c>
      <c r="E5469" s="107">
        <f t="shared" si="85"/>
        <v>30500211</v>
      </c>
      <c r="F5469" s="107" t="s">
        <v>11572</v>
      </c>
      <c r="G5469" s="107" t="s">
        <v>9793</v>
      </c>
      <c r="H5469" s="107" t="s">
        <v>4181</v>
      </c>
      <c r="I5469" s="107" t="s">
        <v>6976</v>
      </c>
    </row>
    <row r="5470" spans="1:12" x14ac:dyDescent="0.2">
      <c r="A5470" s="107" t="s">
        <v>10492</v>
      </c>
      <c r="D5470" s="107" t="s">
        <v>6977</v>
      </c>
      <c r="E5470" s="107">
        <f t="shared" si="85"/>
        <v>30500212</v>
      </c>
      <c r="F5470" s="107" t="s">
        <v>11572</v>
      </c>
      <c r="G5470" s="107" t="s">
        <v>9793</v>
      </c>
      <c r="H5470" s="107" t="s">
        <v>4181</v>
      </c>
      <c r="I5470" s="107" t="s">
        <v>6978</v>
      </c>
      <c r="K5470" s="109">
        <v>36866</v>
      </c>
      <c r="L5470" s="107" t="s">
        <v>6979</v>
      </c>
    </row>
    <row r="5471" spans="1:12" x14ac:dyDescent="0.2">
      <c r="A5471" s="107" t="s">
        <v>10492</v>
      </c>
      <c r="D5471" s="107" t="s">
        <v>6980</v>
      </c>
      <c r="E5471" s="107">
        <f t="shared" si="85"/>
        <v>30500213</v>
      </c>
      <c r="F5471" s="107" t="s">
        <v>11572</v>
      </c>
      <c r="G5471" s="107" t="s">
        <v>9793</v>
      </c>
      <c r="H5471" s="107" t="s">
        <v>4181</v>
      </c>
      <c r="I5471" s="107" t="s">
        <v>6981</v>
      </c>
    </row>
    <row r="5472" spans="1:12" x14ac:dyDescent="0.2">
      <c r="A5472" s="107" t="s">
        <v>10492</v>
      </c>
      <c r="D5472" s="107" t="s">
        <v>6982</v>
      </c>
      <c r="E5472" s="107">
        <f t="shared" si="85"/>
        <v>30500214</v>
      </c>
      <c r="F5472" s="107" t="s">
        <v>11572</v>
      </c>
      <c r="G5472" s="107" t="s">
        <v>9793</v>
      </c>
      <c r="H5472" s="107" t="s">
        <v>4181</v>
      </c>
      <c r="I5472" s="107" t="s">
        <v>6983</v>
      </c>
    </row>
    <row r="5473" spans="1:12" x14ac:dyDescent="0.2">
      <c r="A5473" s="107" t="s">
        <v>10492</v>
      </c>
      <c r="D5473" s="107" t="s">
        <v>6984</v>
      </c>
      <c r="E5473" s="107">
        <f t="shared" si="85"/>
        <v>30500215</v>
      </c>
      <c r="F5473" s="107" t="s">
        <v>11572</v>
      </c>
      <c r="G5473" s="107" t="s">
        <v>9793</v>
      </c>
      <c r="H5473" s="107" t="s">
        <v>4181</v>
      </c>
      <c r="I5473" s="107" t="s">
        <v>6985</v>
      </c>
    </row>
    <row r="5474" spans="1:12" x14ac:dyDescent="0.2">
      <c r="A5474" s="107" t="s">
        <v>10492</v>
      </c>
      <c r="D5474" s="107" t="s">
        <v>6986</v>
      </c>
      <c r="E5474" s="107">
        <f t="shared" si="85"/>
        <v>30500216</v>
      </c>
      <c r="F5474" s="107" t="s">
        <v>11572</v>
      </c>
      <c r="G5474" s="107" t="s">
        <v>9793</v>
      </c>
      <c r="H5474" s="107" t="s">
        <v>4181</v>
      </c>
      <c r="I5474" s="107" t="s">
        <v>6987</v>
      </c>
    </row>
    <row r="5475" spans="1:12" x14ac:dyDescent="0.2">
      <c r="A5475" s="107" t="s">
        <v>10492</v>
      </c>
      <c r="D5475" s="107" t="s">
        <v>6988</v>
      </c>
      <c r="E5475" s="107">
        <f t="shared" si="85"/>
        <v>30500217</v>
      </c>
      <c r="F5475" s="107" t="s">
        <v>11572</v>
      </c>
      <c r="G5475" s="107" t="s">
        <v>9793</v>
      </c>
      <c r="H5475" s="107" t="s">
        <v>4181</v>
      </c>
      <c r="I5475" s="107" t="s">
        <v>6989</v>
      </c>
    </row>
    <row r="5476" spans="1:12" x14ac:dyDescent="0.2">
      <c r="A5476" s="107" t="s">
        <v>10492</v>
      </c>
      <c r="D5476" s="107" t="s">
        <v>6990</v>
      </c>
      <c r="E5476" s="107">
        <f t="shared" si="85"/>
        <v>30500220</v>
      </c>
      <c r="F5476" s="107" t="s">
        <v>11572</v>
      </c>
      <c r="G5476" s="107" t="s">
        <v>9793</v>
      </c>
      <c r="H5476" s="107" t="s">
        <v>4181</v>
      </c>
      <c r="I5476" s="107" t="s">
        <v>6991</v>
      </c>
      <c r="K5476" s="109">
        <v>36866</v>
      </c>
      <c r="L5476" s="107" t="s">
        <v>4185</v>
      </c>
    </row>
    <row r="5477" spans="1:12" x14ac:dyDescent="0.2">
      <c r="A5477" s="107" t="s">
        <v>10492</v>
      </c>
      <c r="D5477" s="107" t="s">
        <v>6992</v>
      </c>
      <c r="E5477" s="107">
        <f t="shared" si="85"/>
        <v>30500221</v>
      </c>
      <c r="F5477" s="107" t="s">
        <v>11572</v>
      </c>
      <c r="G5477" s="107" t="s">
        <v>9793</v>
      </c>
      <c r="H5477" s="107" t="s">
        <v>4181</v>
      </c>
      <c r="I5477" s="107" t="s">
        <v>6993</v>
      </c>
    </row>
    <row r="5478" spans="1:12" x14ac:dyDescent="0.2">
      <c r="A5478" s="107" t="s">
        <v>10492</v>
      </c>
      <c r="D5478" s="107" t="s">
        <v>6994</v>
      </c>
      <c r="E5478" s="107">
        <f t="shared" si="85"/>
        <v>30500230</v>
      </c>
      <c r="F5478" s="107" t="s">
        <v>11572</v>
      </c>
      <c r="G5478" s="107" t="s">
        <v>9793</v>
      </c>
      <c r="H5478" s="107" t="s">
        <v>4181</v>
      </c>
      <c r="I5478" s="107" t="s">
        <v>6995</v>
      </c>
      <c r="K5478" s="109">
        <v>36866</v>
      </c>
      <c r="L5478" s="107" t="s">
        <v>4185</v>
      </c>
    </row>
    <row r="5479" spans="1:12" x14ac:dyDescent="0.2">
      <c r="A5479" s="107" t="s">
        <v>10492</v>
      </c>
      <c r="D5479" s="107" t="s">
        <v>6996</v>
      </c>
      <c r="E5479" s="107">
        <f t="shared" si="85"/>
        <v>30500231</v>
      </c>
      <c r="F5479" s="107" t="s">
        <v>11572</v>
      </c>
      <c r="G5479" s="107" t="s">
        <v>9793</v>
      </c>
      <c r="H5479" s="107" t="s">
        <v>4181</v>
      </c>
      <c r="I5479" s="107" t="s">
        <v>6997</v>
      </c>
    </row>
    <row r="5480" spans="1:12" x14ac:dyDescent="0.2">
      <c r="A5480" s="107" t="s">
        <v>10492</v>
      </c>
      <c r="D5480" s="107" t="s">
        <v>6998</v>
      </c>
      <c r="E5480" s="107">
        <f t="shared" si="85"/>
        <v>30500240</v>
      </c>
      <c r="F5480" s="107" t="s">
        <v>11572</v>
      </c>
      <c r="G5480" s="107" t="s">
        <v>9793</v>
      </c>
      <c r="H5480" s="107" t="s">
        <v>4181</v>
      </c>
      <c r="I5480" s="107" t="s">
        <v>6999</v>
      </c>
      <c r="K5480" s="109">
        <v>36866</v>
      </c>
      <c r="L5480" s="107" t="s">
        <v>4185</v>
      </c>
    </row>
    <row r="5481" spans="1:12" x14ac:dyDescent="0.2">
      <c r="A5481" s="107" t="s">
        <v>10492</v>
      </c>
      <c r="D5481" s="107" t="s">
        <v>7000</v>
      </c>
      <c r="E5481" s="107">
        <f t="shared" si="85"/>
        <v>30500241</v>
      </c>
      <c r="F5481" s="107" t="s">
        <v>11572</v>
      </c>
      <c r="G5481" s="107" t="s">
        <v>9793</v>
      </c>
      <c r="H5481" s="107" t="s">
        <v>4181</v>
      </c>
      <c r="I5481" s="107" t="s">
        <v>7001</v>
      </c>
    </row>
    <row r="5482" spans="1:12" x14ac:dyDescent="0.2">
      <c r="A5482" s="107" t="s">
        <v>10492</v>
      </c>
      <c r="D5482" s="107" t="s">
        <v>7002</v>
      </c>
      <c r="E5482" s="107">
        <f t="shared" si="85"/>
        <v>30500242</v>
      </c>
      <c r="F5482" s="107" t="s">
        <v>11572</v>
      </c>
      <c r="G5482" s="107" t="s">
        <v>9793</v>
      </c>
      <c r="H5482" s="107" t="s">
        <v>4181</v>
      </c>
      <c r="I5482" s="107" t="s">
        <v>7003</v>
      </c>
    </row>
    <row r="5483" spans="1:12" x14ac:dyDescent="0.2">
      <c r="A5483" s="107" t="s">
        <v>10492</v>
      </c>
      <c r="D5483" s="107" t="s">
        <v>7004</v>
      </c>
      <c r="E5483" s="107">
        <f t="shared" si="85"/>
        <v>30500245</v>
      </c>
      <c r="F5483" s="107" t="s">
        <v>11572</v>
      </c>
      <c r="G5483" s="107" t="s">
        <v>9793</v>
      </c>
      <c r="H5483" s="107" t="s">
        <v>4181</v>
      </c>
      <c r="I5483" s="107" t="s">
        <v>7005</v>
      </c>
      <c r="J5483" s="109">
        <v>36866</v>
      </c>
    </row>
    <row r="5484" spans="1:12" x14ac:dyDescent="0.2">
      <c r="A5484" s="107" t="s">
        <v>10492</v>
      </c>
      <c r="D5484" s="107" t="s">
        <v>7006</v>
      </c>
      <c r="E5484" s="107">
        <f t="shared" si="85"/>
        <v>30500246</v>
      </c>
      <c r="F5484" s="107" t="s">
        <v>11572</v>
      </c>
      <c r="G5484" s="107" t="s">
        <v>9793</v>
      </c>
      <c r="H5484" s="107" t="s">
        <v>4181</v>
      </c>
      <c r="I5484" s="107" t="s">
        <v>7007</v>
      </c>
      <c r="J5484" s="109">
        <v>36866</v>
      </c>
    </row>
    <row r="5485" spans="1:12" x14ac:dyDescent="0.2">
      <c r="A5485" s="107" t="s">
        <v>10492</v>
      </c>
      <c r="D5485" s="107" t="s">
        <v>7008</v>
      </c>
      <c r="E5485" s="107">
        <f t="shared" si="85"/>
        <v>30500247</v>
      </c>
      <c r="F5485" s="107" t="s">
        <v>11572</v>
      </c>
      <c r="G5485" s="107" t="s">
        <v>9793</v>
      </c>
      <c r="H5485" s="107" t="s">
        <v>4181</v>
      </c>
      <c r="I5485" s="107" t="s">
        <v>7009</v>
      </c>
      <c r="J5485" s="109">
        <v>36866</v>
      </c>
    </row>
    <row r="5486" spans="1:12" x14ac:dyDescent="0.2">
      <c r="A5486" s="107" t="s">
        <v>10492</v>
      </c>
      <c r="D5486" s="107" t="s">
        <v>7010</v>
      </c>
      <c r="E5486" s="107">
        <f t="shared" si="85"/>
        <v>30500250</v>
      </c>
      <c r="F5486" s="107" t="s">
        <v>11572</v>
      </c>
      <c r="G5486" s="107" t="s">
        <v>9793</v>
      </c>
      <c r="H5486" s="107" t="s">
        <v>4181</v>
      </c>
      <c r="I5486" s="107" t="s">
        <v>7011</v>
      </c>
    </row>
    <row r="5487" spans="1:12" x14ac:dyDescent="0.2">
      <c r="A5487" s="107" t="s">
        <v>10492</v>
      </c>
      <c r="D5487" s="107" t="s">
        <v>7012</v>
      </c>
      <c r="E5487" s="107">
        <f t="shared" si="85"/>
        <v>30500251</v>
      </c>
      <c r="F5487" s="107" t="s">
        <v>11572</v>
      </c>
      <c r="G5487" s="107" t="s">
        <v>9793</v>
      </c>
      <c r="H5487" s="107" t="s">
        <v>4181</v>
      </c>
      <c r="I5487" s="107" t="s">
        <v>7013</v>
      </c>
      <c r="K5487" s="109">
        <v>36866</v>
      </c>
      <c r="L5487" s="107" t="s">
        <v>7014</v>
      </c>
    </row>
    <row r="5488" spans="1:12" x14ac:dyDescent="0.2">
      <c r="A5488" s="107" t="s">
        <v>10492</v>
      </c>
      <c r="D5488" s="107" t="s">
        <v>7015</v>
      </c>
      <c r="E5488" s="107">
        <f t="shared" si="85"/>
        <v>30500252</v>
      </c>
      <c r="F5488" s="107" t="s">
        <v>11572</v>
      </c>
      <c r="G5488" s="107" t="s">
        <v>9793</v>
      </c>
      <c r="H5488" s="107" t="s">
        <v>4181</v>
      </c>
      <c r="I5488" s="107" t="s">
        <v>7016</v>
      </c>
      <c r="K5488" s="109">
        <v>36866</v>
      </c>
      <c r="L5488" s="107" t="s">
        <v>7017</v>
      </c>
    </row>
    <row r="5489" spans="1:12" x14ac:dyDescent="0.2">
      <c r="A5489" s="107" t="s">
        <v>10492</v>
      </c>
      <c r="D5489" s="107" t="s">
        <v>7018</v>
      </c>
      <c r="E5489" s="107">
        <f t="shared" si="85"/>
        <v>30500253</v>
      </c>
      <c r="F5489" s="107" t="s">
        <v>11572</v>
      </c>
      <c r="G5489" s="107" t="s">
        <v>9793</v>
      </c>
      <c r="H5489" s="107" t="s">
        <v>4181</v>
      </c>
      <c r="I5489" s="107" t="s">
        <v>7019</v>
      </c>
      <c r="J5489" s="109">
        <v>36866</v>
      </c>
    </row>
    <row r="5490" spans="1:12" x14ac:dyDescent="0.2">
      <c r="A5490" s="107" t="s">
        <v>10492</v>
      </c>
      <c r="D5490" s="107" t="s">
        <v>7020</v>
      </c>
      <c r="E5490" s="107">
        <f t="shared" si="85"/>
        <v>30500255</v>
      </c>
      <c r="F5490" s="107" t="s">
        <v>11572</v>
      </c>
      <c r="G5490" s="107" t="s">
        <v>9793</v>
      </c>
      <c r="H5490" s="107" t="s">
        <v>4181</v>
      </c>
      <c r="I5490" s="107" t="s">
        <v>7021</v>
      </c>
    </row>
    <row r="5491" spans="1:12" x14ac:dyDescent="0.2">
      <c r="A5491" s="107" t="s">
        <v>10492</v>
      </c>
      <c r="D5491" s="107" t="s">
        <v>7022</v>
      </c>
      <c r="E5491" s="107">
        <f t="shared" si="85"/>
        <v>30500256</v>
      </c>
      <c r="F5491" s="107" t="s">
        <v>11572</v>
      </c>
      <c r="G5491" s="107" t="s">
        <v>9793</v>
      </c>
      <c r="H5491" s="107" t="s">
        <v>4181</v>
      </c>
      <c r="I5491" s="107" t="s">
        <v>7023</v>
      </c>
    </row>
    <row r="5492" spans="1:12" x14ac:dyDescent="0.2">
      <c r="A5492" s="107" t="s">
        <v>10492</v>
      </c>
      <c r="D5492" s="107" t="s">
        <v>7024</v>
      </c>
      <c r="E5492" s="107">
        <f t="shared" si="85"/>
        <v>30500257</v>
      </c>
      <c r="F5492" s="107" t="s">
        <v>11572</v>
      </c>
      <c r="G5492" s="107" t="s">
        <v>9793</v>
      </c>
      <c r="H5492" s="107" t="s">
        <v>4181</v>
      </c>
      <c r="I5492" s="107" t="s">
        <v>7025</v>
      </c>
    </row>
    <row r="5493" spans="1:12" x14ac:dyDescent="0.2">
      <c r="A5493" s="107" t="s">
        <v>10492</v>
      </c>
      <c r="D5493" s="107" t="s">
        <v>7026</v>
      </c>
      <c r="E5493" s="107">
        <f t="shared" si="85"/>
        <v>30500258</v>
      </c>
      <c r="F5493" s="107" t="s">
        <v>11572</v>
      </c>
      <c r="G5493" s="107" t="s">
        <v>9793</v>
      </c>
      <c r="H5493" s="107" t="s">
        <v>4181</v>
      </c>
      <c r="I5493" s="107" t="s">
        <v>7027</v>
      </c>
      <c r="K5493" s="109">
        <v>36866</v>
      </c>
      <c r="L5493" s="107" t="s">
        <v>7028</v>
      </c>
    </row>
    <row r="5494" spans="1:12" x14ac:dyDescent="0.2">
      <c r="A5494" s="107" t="s">
        <v>10492</v>
      </c>
      <c r="D5494" s="107" t="s">
        <v>7029</v>
      </c>
      <c r="E5494" s="107">
        <f t="shared" si="85"/>
        <v>30500259</v>
      </c>
      <c r="F5494" s="107" t="s">
        <v>11572</v>
      </c>
      <c r="G5494" s="107" t="s">
        <v>9793</v>
      </c>
      <c r="H5494" s="107" t="s">
        <v>4181</v>
      </c>
      <c r="I5494" s="107" t="s">
        <v>7030</v>
      </c>
      <c r="K5494" s="109">
        <v>36866</v>
      </c>
      <c r="L5494" s="107" t="s">
        <v>7028</v>
      </c>
    </row>
    <row r="5495" spans="1:12" x14ac:dyDescent="0.2">
      <c r="A5495" s="107" t="s">
        <v>10492</v>
      </c>
      <c r="D5495" s="107" t="s">
        <v>7031</v>
      </c>
      <c r="E5495" s="107">
        <f t="shared" si="85"/>
        <v>30500260</v>
      </c>
      <c r="F5495" s="107" t="s">
        <v>11572</v>
      </c>
      <c r="G5495" s="107" t="s">
        <v>9793</v>
      </c>
      <c r="H5495" s="107" t="s">
        <v>4181</v>
      </c>
      <c r="I5495" s="107" t="s">
        <v>7032</v>
      </c>
      <c r="K5495" s="109">
        <v>36866</v>
      </c>
      <c r="L5495" s="107" t="s">
        <v>7028</v>
      </c>
    </row>
    <row r="5496" spans="1:12" x14ac:dyDescent="0.2">
      <c r="A5496" s="107" t="s">
        <v>10492</v>
      </c>
      <c r="D5496" s="107" t="s">
        <v>7033</v>
      </c>
      <c r="E5496" s="107">
        <f t="shared" si="85"/>
        <v>30500261</v>
      </c>
      <c r="F5496" s="107" t="s">
        <v>11572</v>
      </c>
      <c r="G5496" s="107" t="s">
        <v>9793</v>
      </c>
      <c r="H5496" s="107" t="s">
        <v>4181</v>
      </c>
      <c r="I5496" s="107" t="s">
        <v>7034</v>
      </c>
      <c r="J5496" s="109">
        <v>36866</v>
      </c>
    </row>
    <row r="5497" spans="1:12" x14ac:dyDescent="0.2">
      <c r="A5497" s="107" t="s">
        <v>10492</v>
      </c>
      <c r="D5497" s="107" t="s">
        <v>7035</v>
      </c>
      <c r="E5497" s="107">
        <f t="shared" si="85"/>
        <v>30500262</v>
      </c>
      <c r="F5497" s="107" t="s">
        <v>11572</v>
      </c>
      <c r="G5497" s="107" t="s">
        <v>9793</v>
      </c>
      <c r="H5497" s="107" t="s">
        <v>4181</v>
      </c>
      <c r="I5497" s="107" t="s">
        <v>7036</v>
      </c>
      <c r="J5497" s="109">
        <v>36866</v>
      </c>
    </row>
    <row r="5498" spans="1:12" x14ac:dyDescent="0.2">
      <c r="A5498" s="107" t="s">
        <v>10492</v>
      </c>
      <c r="D5498" s="107" t="s">
        <v>7037</v>
      </c>
      <c r="E5498" s="107">
        <f t="shared" si="85"/>
        <v>30500263</v>
      </c>
      <c r="F5498" s="107" t="s">
        <v>11572</v>
      </c>
      <c r="G5498" s="107" t="s">
        <v>9793</v>
      </c>
      <c r="H5498" s="107" t="s">
        <v>4181</v>
      </c>
      <c r="I5498" s="107" t="s">
        <v>7038</v>
      </c>
      <c r="J5498" s="109">
        <v>36866</v>
      </c>
    </row>
    <row r="5499" spans="1:12" x14ac:dyDescent="0.2">
      <c r="A5499" s="107" t="s">
        <v>10492</v>
      </c>
      <c r="D5499" s="107" t="s">
        <v>7039</v>
      </c>
      <c r="E5499" s="107">
        <f t="shared" si="85"/>
        <v>30500270</v>
      </c>
      <c r="F5499" s="107" t="s">
        <v>11572</v>
      </c>
      <c r="G5499" s="107" t="s">
        <v>9793</v>
      </c>
      <c r="H5499" s="107" t="s">
        <v>4181</v>
      </c>
      <c r="I5499" s="107" t="s">
        <v>7040</v>
      </c>
      <c r="J5499" s="109">
        <v>36866</v>
      </c>
    </row>
    <row r="5500" spans="1:12" x14ac:dyDescent="0.2">
      <c r="A5500" s="107" t="s">
        <v>10492</v>
      </c>
      <c r="D5500" s="107" t="s">
        <v>7041</v>
      </c>
      <c r="E5500" s="107">
        <f t="shared" si="85"/>
        <v>30500290</v>
      </c>
      <c r="F5500" s="107" t="s">
        <v>11572</v>
      </c>
      <c r="G5500" s="107" t="s">
        <v>9793</v>
      </c>
      <c r="H5500" s="107" t="s">
        <v>4181</v>
      </c>
      <c r="I5500" s="107" t="s">
        <v>7042</v>
      </c>
    </row>
    <row r="5501" spans="1:12" x14ac:dyDescent="0.2">
      <c r="A5501" s="107" t="s">
        <v>10492</v>
      </c>
      <c r="D5501" s="107" t="s">
        <v>7043</v>
      </c>
      <c r="E5501" s="107">
        <f t="shared" si="85"/>
        <v>30500298</v>
      </c>
      <c r="F5501" s="107" t="s">
        <v>11572</v>
      </c>
      <c r="G5501" s="107" t="s">
        <v>9793</v>
      </c>
      <c r="H5501" s="107" t="s">
        <v>4181</v>
      </c>
      <c r="I5501" s="107" t="s">
        <v>7791</v>
      </c>
    </row>
    <row r="5502" spans="1:12" x14ac:dyDescent="0.2">
      <c r="A5502" s="107" t="s">
        <v>10492</v>
      </c>
      <c r="D5502" s="107" t="s">
        <v>7044</v>
      </c>
      <c r="E5502" s="107">
        <f t="shared" si="85"/>
        <v>30500299</v>
      </c>
      <c r="F5502" s="107" t="s">
        <v>11572</v>
      </c>
      <c r="G5502" s="107" t="s">
        <v>9793</v>
      </c>
      <c r="H5502" s="107" t="s">
        <v>4181</v>
      </c>
      <c r="I5502" s="107" t="s">
        <v>11745</v>
      </c>
    </row>
    <row r="5503" spans="1:12" x14ac:dyDescent="0.2">
      <c r="A5503" s="107" t="s">
        <v>10492</v>
      </c>
      <c r="D5503" s="107" t="s">
        <v>7045</v>
      </c>
      <c r="E5503" s="107">
        <f t="shared" si="85"/>
        <v>30500301</v>
      </c>
      <c r="F5503" s="107" t="s">
        <v>11572</v>
      </c>
      <c r="G5503" s="107" t="s">
        <v>9793</v>
      </c>
      <c r="H5503" s="107" t="s">
        <v>7046</v>
      </c>
      <c r="I5503" s="107" t="s">
        <v>7064</v>
      </c>
    </row>
    <row r="5504" spans="1:12" x14ac:dyDescent="0.2">
      <c r="A5504" s="107" t="s">
        <v>10492</v>
      </c>
      <c r="D5504" s="107" t="s">
        <v>7065</v>
      </c>
      <c r="E5504" s="107">
        <f t="shared" si="85"/>
        <v>30500302</v>
      </c>
      <c r="F5504" s="107" t="s">
        <v>11572</v>
      </c>
      <c r="G5504" s="107" t="s">
        <v>9793</v>
      </c>
      <c r="H5504" s="107" t="s">
        <v>7046</v>
      </c>
      <c r="I5504" s="107" t="s">
        <v>7066</v>
      </c>
    </row>
    <row r="5505" spans="1:9" x14ac:dyDescent="0.2">
      <c r="A5505" s="107" t="s">
        <v>10492</v>
      </c>
      <c r="D5505" s="107" t="s">
        <v>7067</v>
      </c>
      <c r="E5505" s="107">
        <f t="shared" si="85"/>
        <v>30500303</v>
      </c>
      <c r="F5505" s="107" t="s">
        <v>11572</v>
      </c>
      <c r="G5505" s="107" t="s">
        <v>9793</v>
      </c>
      <c r="H5505" s="107" t="s">
        <v>7046</v>
      </c>
      <c r="I5505" s="107" t="s">
        <v>7068</v>
      </c>
    </row>
    <row r="5506" spans="1:9" x14ac:dyDescent="0.2">
      <c r="A5506" s="107" t="s">
        <v>10492</v>
      </c>
      <c r="D5506" s="107" t="s">
        <v>7069</v>
      </c>
      <c r="E5506" s="107">
        <f t="shared" ref="E5506:E5569" si="86">VALUE(D5506)</f>
        <v>30500304</v>
      </c>
      <c r="F5506" s="107" t="s">
        <v>11572</v>
      </c>
      <c r="G5506" s="107" t="s">
        <v>9793</v>
      </c>
      <c r="H5506" s="107" t="s">
        <v>7046</v>
      </c>
      <c r="I5506" s="107" t="s">
        <v>7070</v>
      </c>
    </row>
    <row r="5507" spans="1:9" x14ac:dyDescent="0.2">
      <c r="A5507" s="107" t="s">
        <v>10492</v>
      </c>
      <c r="D5507" s="107" t="s">
        <v>7071</v>
      </c>
      <c r="E5507" s="107">
        <f t="shared" si="86"/>
        <v>30500305</v>
      </c>
      <c r="F5507" s="107" t="s">
        <v>11572</v>
      </c>
      <c r="G5507" s="107" t="s">
        <v>9793</v>
      </c>
      <c r="H5507" s="107" t="s">
        <v>7046</v>
      </c>
      <c r="I5507" s="107" t="s">
        <v>7072</v>
      </c>
    </row>
    <row r="5508" spans="1:9" x14ac:dyDescent="0.2">
      <c r="A5508" s="107" t="s">
        <v>10492</v>
      </c>
      <c r="D5508" s="107" t="s">
        <v>7073</v>
      </c>
      <c r="E5508" s="107">
        <f t="shared" si="86"/>
        <v>30500306</v>
      </c>
      <c r="F5508" s="107" t="s">
        <v>11572</v>
      </c>
      <c r="G5508" s="107" t="s">
        <v>9793</v>
      </c>
      <c r="H5508" s="107" t="s">
        <v>7046</v>
      </c>
      <c r="I5508" s="107" t="s">
        <v>7074</v>
      </c>
    </row>
    <row r="5509" spans="1:9" x14ac:dyDescent="0.2">
      <c r="A5509" s="107" t="s">
        <v>10492</v>
      </c>
      <c r="D5509" s="107" t="s">
        <v>7075</v>
      </c>
      <c r="E5509" s="107">
        <f t="shared" si="86"/>
        <v>30500307</v>
      </c>
      <c r="F5509" s="107" t="s">
        <v>11572</v>
      </c>
      <c r="G5509" s="107" t="s">
        <v>9793</v>
      </c>
      <c r="H5509" s="107" t="s">
        <v>7046</v>
      </c>
      <c r="I5509" s="107" t="s">
        <v>7076</v>
      </c>
    </row>
    <row r="5510" spans="1:9" x14ac:dyDescent="0.2">
      <c r="A5510" s="107" t="s">
        <v>10492</v>
      </c>
      <c r="D5510" s="107" t="s">
        <v>7077</v>
      </c>
      <c r="E5510" s="107">
        <f t="shared" si="86"/>
        <v>30500308</v>
      </c>
      <c r="F5510" s="107" t="s">
        <v>11572</v>
      </c>
      <c r="G5510" s="107" t="s">
        <v>9793</v>
      </c>
      <c r="H5510" s="107" t="s">
        <v>7046</v>
      </c>
      <c r="I5510" s="107" t="s">
        <v>8087</v>
      </c>
    </row>
    <row r="5511" spans="1:9" x14ac:dyDescent="0.2">
      <c r="A5511" s="107" t="s">
        <v>10492</v>
      </c>
      <c r="D5511" s="107" t="s">
        <v>7078</v>
      </c>
      <c r="E5511" s="107">
        <f t="shared" si="86"/>
        <v>30500309</v>
      </c>
      <c r="F5511" s="107" t="s">
        <v>11572</v>
      </c>
      <c r="G5511" s="107" t="s">
        <v>9793</v>
      </c>
      <c r="H5511" s="107" t="s">
        <v>7046</v>
      </c>
      <c r="I5511" s="107" t="s">
        <v>7079</v>
      </c>
    </row>
    <row r="5512" spans="1:9" x14ac:dyDescent="0.2">
      <c r="A5512" s="107" t="s">
        <v>10492</v>
      </c>
      <c r="D5512" s="107" t="s">
        <v>7080</v>
      </c>
      <c r="E5512" s="107">
        <f t="shared" si="86"/>
        <v>30500310</v>
      </c>
      <c r="F5512" s="107" t="s">
        <v>11572</v>
      </c>
      <c r="G5512" s="107" t="s">
        <v>9793</v>
      </c>
      <c r="H5512" s="107" t="s">
        <v>7046</v>
      </c>
      <c r="I5512" s="107" t="s">
        <v>7089</v>
      </c>
    </row>
    <row r="5513" spans="1:9" x14ac:dyDescent="0.2">
      <c r="A5513" s="107" t="s">
        <v>10492</v>
      </c>
      <c r="D5513" s="107" t="s">
        <v>7090</v>
      </c>
      <c r="E5513" s="107">
        <f t="shared" si="86"/>
        <v>30500311</v>
      </c>
      <c r="F5513" s="107" t="s">
        <v>11572</v>
      </c>
      <c r="G5513" s="107" t="s">
        <v>9793</v>
      </c>
      <c r="H5513" s="107" t="s">
        <v>7046</v>
      </c>
      <c r="I5513" s="107" t="s">
        <v>7091</v>
      </c>
    </row>
    <row r="5514" spans="1:9" x14ac:dyDescent="0.2">
      <c r="A5514" s="107" t="s">
        <v>10492</v>
      </c>
      <c r="D5514" s="107" t="s">
        <v>7092</v>
      </c>
      <c r="E5514" s="107">
        <f t="shared" si="86"/>
        <v>30500312</v>
      </c>
      <c r="F5514" s="107" t="s">
        <v>11572</v>
      </c>
      <c r="G5514" s="107" t="s">
        <v>9793</v>
      </c>
      <c r="H5514" s="107" t="s">
        <v>7046</v>
      </c>
      <c r="I5514" s="107" t="s">
        <v>7093</v>
      </c>
    </row>
    <row r="5515" spans="1:9" x14ac:dyDescent="0.2">
      <c r="A5515" s="107" t="s">
        <v>10492</v>
      </c>
      <c r="D5515" s="107" t="s">
        <v>7094</v>
      </c>
      <c r="E5515" s="107">
        <f t="shared" si="86"/>
        <v>30500313</v>
      </c>
      <c r="F5515" s="107" t="s">
        <v>11572</v>
      </c>
      <c r="G5515" s="107" t="s">
        <v>9793</v>
      </c>
      <c r="H5515" s="107" t="s">
        <v>7046</v>
      </c>
      <c r="I5515" s="107" t="s">
        <v>7095</v>
      </c>
    </row>
    <row r="5516" spans="1:9" x14ac:dyDescent="0.2">
      <c r="A5516" s="107" t="s">
        <v>10492</v>
      </c>
      <c r="D5516" s="107" t="s">
        <v>7096</v>
      </c>
      <c r="E5516" s="107">
        <f t="shared" si="86"/>
        <v>30500314</v>
      </c>
      <c r="F5516" s="107" t="s">
        <v>11572</v>
      </c>
      <c r="G5516" s="107" t="s">
        <v>9793</v>
      </c>
      <c r="H5516" s="107" t="s">
        <v>7046</v>
      </c>
      <c r="I5516" s="107" t="s">
        <v>7097</v>
      </c>
    </row>
    <row r="5517" spans="1:9" x14ac:dyDescent="0.2">
      <c r="A5517" s="107" t="s">
        <v>10492</v>
      </c>
      <c r="D5517" s="107" t="s">
        <v>7098</v>
      </c>
      <c r="E5517" s="107">
        <f t="shared" si="86"/>
        <v>30500315</v>
      </c>
      <c r="F5517" s="107" t="s">
        <v>11572</v>
      </c>
      <c r="G5517" s="107" t="s">
        <v>9793</v>
      </c>
      <c r="H5517" s="107" t="s">
        <v>7046</v>
      </c>
      <c r="I5517" s="107" t="s">
        <v>7099</v>
      </c>
    </row>
    <row r="5518" spans="1:9" x14ac:dyDescent="0.2">
      <c r="A5518" s="107" t="s">
        <v>10492</v>
      </c>
      <c r="D5518" s="107" t="s">
        <v>7100</v>
      </c>
      <c r="E5518" s="107">
        <f t="shared" si="86"/>
        <v>30500316</v>
      </c>
      <c r="F5518" s="107" t="s">
        <v>11572</v>
      </c>
      <c r="G5518" s="107" t="s">
        <v>9793</v>
      </c>
      <c r="H5518" s="107" t="s">
        <v>7046</v>
      </c>
      <c r="I5518" s="107" t="s">
        <v>7101</v>
      </c>
    </row>
    <row r="5519" spans="1:9" x14ac:dyDescent="0.2">
      <c r="A5519" s="107" t="s">
        <v>10492</v>
      </c>
      <c r="D5519" s="107" t="s">
        <v>7102</v>
      </c>
      <c r="E5519" s="107">
        <f t="shared" si="86"/>
        <v>30500317</v>
      </c>
      <c r="F5519" s="107" t="s">
        <v>11572</v>
      </c>
      <c r="G5519" s="107" t="s">
        <v>9793</v>
      </c>
      <c r="H5519" s="107" t="s">
        <v>7046</v>
      </c>
      <c r="I5519" s="107" t="s">
        <v>6352</v>
      </c>
    </row>
    <row r="5520" spans="1:9" x14ac:dyDescent="0.2">
      <c r="A5520" s="107" t="s">
        <v>10492</v>
      </c>
      <c r="D5520" s="107" t="s">
        <v>7103</v>
      </c>
      <c r="E5520" s="107">
        <f t="shared" si="86"/>
        <v>30500318</v>
      </c>
      <c r="F5520" s="107" t="s">
        <v>11572</v>
      </c>
      <c r="G5520" s="107" t="s">
        <v>9793</v>
      </c>
      <c r="H5520" s="107" t="s">
        <v>7046</v>
      </c>
      <c r="I5520" s="107" t="s">
        <v>7104</v>
      </c>
    </row>
    <row r="5521" spans="1:9" x14ac:dyDescent="0.2">
      <c r="A5521" s="107" t="s">
        <v>10492</v>
      </c>
      <c r="D5521" s="107" t="s">
        <v>7105</v>
      </c>
      <c r="E5521" s="107">
        <f t="shared" si="86"/>
        <v>30500319</v>
      </c>
      <c r="F5521" s="107" t="s">
        <v>11572</v>
      </c>
      <c r="G5521" s="107" t="s">
        <v>9793</v>
      </c>
      <c r="H5521" s="107" t="s">
        <v>7046</v>
      </c>
      <c r="I5521" s="107" t="s">
        <v>7106</v>
      </c>
    </row>
    <row r="5522" spans="1:9" x14ac:dyDescent="0.2">
      <c r="A5522" s="107" t="s">
        <v>10492</v>
      </c>
      <c r="D5522" s="107" t="s">
        <v>7107</v>
      </c>
      <c r="E5522" s="107">
        <f t="shared" si="86"/>
        <v>30500321</v>
      </c>
      <c r="F5522" s="107" t="s">
        <v>11572</v>
      </c>
      <c r="G5522" s="107" t="s">
        <v>9793</v>
      </c>
      <c r="H5522" s="107" t="s">
        <v>7046</v>
      </c>
      <c r="I5522" s="107" t="s">
        <v>14417</v>
      </c>
    </row>
    <row r="5523" spans="1:9" x14ac:dyDescent="0.2">
      <c r="A5523" s="107" t="s">
        <v>10492</v>
      </c>
      <c r="D5523" s="107" t="s">
        <v>7108</v>
      </c>
      <c r="E5523" s="107">
        <f t="shared" si="86"/>
        <v>30500322</v>
      </c>
      <c r="F5523" s="107" t="s">
        <v>11572</v>
      </c>
      <c r="G5523" s="107" t="s">
        <v>9793</v>
      </c>
      <c r="H5523" s="107" t="s">
        <v>7046</v>
      </c>
      <c r="I5523" s="107" t="s">
        <v>7109</v>
      </c>
    </row>
    <row r="5524" spans="1:9" x14ac:dyDescent="0.2">
      <c r="A5524" s="107" t="s">
        <v>10492</v>
      </c>
      <c r="D5524" s="107" t="s">
        <v>7110</v>
      </c>
      <c r="E5524" s="107">
        <f t="shared" si="86"/>
        <v>30500330</v>
      </c>
      <c r="F5524" s="107" t="s">
        <v>11572</v>
      </c>
      <c r="G5524" s="107" t="s">
        <v>9793</v>
      </c>
      <c r="H5524" s="107" t="s">
        <v>7046</v>
      </c>
      <c r="I5524" s="107" t="s">
        <v>10063</v>
      </c>
    </row>
    <row r="5525" spans="1:9" x14ac:dyDescent="0.2">
      <c r="A5525" s="107" t="s">
        <v>10492</v>
      </c>
      <c r="D5525" s="107" t="s">
        <v>10064</v>
      </c>
      <c r="E5525" s="107">
        <f t="shared" si="86"/>
        <v>30500331</v>
      </c>
      <c r="F5525" s="107" t="s">
        <v>11572</v>
      </c>
      <c r="G5525" s="107" t="s">
        <v>9793</v>
      </c>
      <c r="H5525" s="107" t="s">
        <v>7046</v>
      </c>
      <c r="I5525" s="107" t="s">
        <v>10065</v>
      </c>
    </row>
    <row r="5526" spans="1:9" x14ac:dyDescent="0.2">
      <c r="A5526" s="107" t="s">
        <v>10492</v>
      </c>
      <c r="D5526" s="107" t="s">
        <v>10066</v>
      </c>
      <c r="E5526" s="107">
        <f t="shared" si="86"/>
        <v>30500332</v>
      </c>
      <c r="F5526" s="107" t="s">
        <v>11572</v>
      </c>
      <c r="G5526" s="107" t="s">
        <v>9793</v>
      </c>
      <c r="H5526" s="107" t="s">
        <v>7046</v>
      </c>
      <c r="I5526" s="107" t="s">
        <v>10067</v>
      </c>
    </row>
    <row r="5527" spans="1:9" x14ac:dyDescent="0.2">
      <c r="A5527" s="107" t="s">
        <v>10492</v>
      </c>
      <c r="D5527" s="107" t="s">
        <v>10068</v>
      </c>
      <c r="E5527" s="107">
        <f t="shared" si="86"/>
        <v>30500333</v>
      </c>
      <c r="F5527" s="107" t="s">
        <v>11572</v>
      </c>
      <c r="G5527" s="107" t="s">
        <v>9793</v>
      </c>
      <c r="H5527" s="107" t="s">
        <v>7046</v>
      </c>
      <c r="I5527" s="107" t="s">
        <v>10069</v>
      </c>
    </row>
    <row r="5528" spans="1:9" x14ac:dyDescent="0.2">
      <c r="A5528" s="107" t="s">
        <v>10492</v>
      </c>
      <c r="D5528" s="107" t="s">
        <v>10070</v>
      </c>
      <c r="E5528" s="107">
        <f t="shared" si="86"/>
        <v>30500334</v>
      </c>
      <c r="F5528" s="107" t="s">
        <v>11572</v>
      </c>
      <c r="G5528" s="107" t="s">
        <v>9793</v>
      </c>
      <c r="H5528" s="107" t="s">
        <v>7046</v>
      </c>
      <c r="I5528" s="107" t="s">
        <v>10071</v>
      </c>
    </row>
    <row r="5529" spans="1:9" x14ac:dyDescent="0.2">
      <c r="A5529" s="107" t="s">
        <v>10492</v>
      </c>
      <c r="D5529" s="107" t="s">
        <v>10072</v>
      </c>
      <c r="E5529" s="107">
        <f t="shared" si="86"/>
        <v>30500335</v>
      </c>
      <c r="F5529" s="107" t="s">
        <v>11572</v>
      </c>
      <c r="G5529" s="107" t="s">
        <v>9793</v>
      </c>
      <c r="H5529" s="107" t="s">
        <v>7046</v>
      </c>
      <c r="I5529" s="107" t="s">
        <v>10073</v>
      </c>
    </row>
    <row r="5530" spans="1:9" x14ac:dyDescent="0.2">
      <c r="A5530" s="107" t="s">
        <v>10492</v>
      </c>
      <c r="D5530" s="107" t="s">
        <v>10074</v>
      </c>
      <c r="E5530" s="107">
        <f t="shared" si="86"/>
        <v>30500340</v>
      </c>
      <c r="F5530" s="107" t="s">
        <v>11572</v>
      </c>
      <c r="G5530" s="107" t="s">
        <v>9793</v>
      </c>
      <c r="H5530" s="107" t="s">
        <v>7046</v>
      </c>
      <c r="I5530" s="107" t="s">
        <v>10075</v>
      </c>
    </row>
    <row r="5531" spans="1:9" x14ac:dyDescent="0.2">
      <c r="A5531" s="107" t="s">
        <v>10492</v>
      </c>
      <c r="D5531" s="107" t="s">
        <v>10076</v>
      </c>
      <c r="E5531" s="107">
        <f t="shared" si="86"/>
        <v>30500342</v>
      </c>
      <c r="F5531" s="107" t="s">
        <v>11572</v>
      </c>
      <c r="G5531" s="107" t="s">
        <v>9793</v>
      </c>
      <c r="H5531" s="107" t="s">
        <v>7046</v>
      </c>
      <c r="I5531" s="107" t="s">
        <v>10077</v>
      </c>
    </row>
    <row r="5532" spans="1:9" x14ac:dyDescent="0.2">
      <c r="A5532" s="107" t="s">
        <v>10492</v>
      </c>
      <c r="D5532" s="107" t="s">
        <v>10078</v>
      </c>
      <c r="E5532" s="107">
        <f t="shared" si="86"/>
        <v>30500350</v>
      </c>
      <c r="F5532" s="107" t="s">
        <v>11572</v>
      </c>
      <c r="G5532" s="107" t="s">
        <v>9793</v>
      </c>
      <c r="H5532" s="107" t="s">
        <v>7046</v>
      </c>
      <c r="I5532" s="107" t="s">
        <v>10079</v>
      </c>
    </row>
    <row r="5533" spans="1:9" x14ac:dyDescent="0.2">
      <c r="A5533" s="107" t="s">
        <v>10492</v>
      </c>
      <c r="D5533" s="107" t="s">
        <v>10080</v>
      </c>
      <c r="E5533" s="107">
        <f t="shared" si="86"/>
        <v>30500351</v>
      </c>
      <c r="F5533" s="107" t="s">
        <v>11572</v>
      </c>
      <c r="G5533" s="107" t="s">
        <v>9793</v>
      </c>
      <c r="H5533" s="107" t="s">
        <v>7046</v>
      </c>
      <c r="I5533" s="107" t="s">
        <v>10081</v>
      </c>
    </row>
    <row r="5534" spans="1:9" x14ac:dyDescent="0.2">
      <c r="A5534" s="107" t="s">
        <v>10492</v>
      </c>
      <c r="D5534" s="107" t="s">
        <v>10082</v>
      </c>
      <c r="E5534" s="107">
        <f t="shared" si="86"/>
        <v>30500355</v>
      </c>
      <c r="F5534" s="107" t="s">
        <v>11572</v>
      </c>
      <c r="G5534" s="107" t="s">
        <v>9793</v>
      </c>
      <c r="H5534" s="107" t="s">
        <v>7046</v>
      </c>
      <c r="I5534" s="107" t="s">
        <v>10083</v>
      </c>
    </row>
    <row r="5535" spans="1:9" x14ac:dyDescent="0.2">
      <c r="A5535" s="107" t="s">
        <v>10492</v>
      </c>
      <c r="D5535" s="107" t="s">
        <v>10084</v>
      </c>
      <c r="E5535" s="107">
        <f t="shared" si="86"/>
        <v>30500360</v>
      </c>
      <c r="F5535" s="107" t="s">
        <v>11572</v>
      </c>
      <c r="G5535" s="107" t="s">
        <v>9793</v>
      </c>
      <c r="H5535" s="107" t="s">
        <v>7046</v>
      </c>
      <c r="I5535" s="107" t="s">
        <v>10085</v>
      </c>
    </row>
    <row r="5536" spans="1:9" x14ac:dyDescent="0.2">
      <c r="A5536" s="107" t="s">
        <v>10492</v>
      </c>
      <c r="D5536" s="107" t="s">
        <v>10086</v>
      </c>
      <c r="E5536" s="107">
        <f t="shared" si="86"/>
        <v>30500361</v>
      </c>
      <c r="F5536" s="107" t="s">
        <v>11572</v>
      </c>
      <c r="G5536" s="107" t="s">
        <v>9793</v>
      </c>
      <c r="H5536" s="107" t="s">
        <v>7046</v>
      </c>
      <c r="I5536" s="107" t="s">
        <v>10087</v>
      </c>
    </row>
    <row r="5537" spans="1:9" x14ac:dyDescent="0.2">
      <c r="A5537" s="107" t="s">
        <v>10492</v>
      </c>
      <c r="D5537" s="107" t="s">
        <v>10088</v>
      </c>
      <c r="E5537" s="107">
        <f t="shared" si="86"/>
        <v>30500370</v>
      </c>
      <c r="F5537" s="107" t="s">
        <v>11572</v>
      </c>
      <c r="G5537" s="107" t="s">
        <v>9793</v>
      </c>
      <c r="H5537" s="107" t="s">
        <v>7046</v>
      </c>
      <c r="I5537" s="107" t="s">
        <v>10089</v>
      </c>
    </row>
    <row r="5538" spans="1:9" x14ac:dyDescent="0.2">
      <c r="A5538" s="107" t="s">
        <v>10492</v>
      </c>
      <c r="D5538" s="107" t="s">
        <v>10090</v>
      </c>
      <c r="E5538" s="107">
        <f t="shared" si="86"/>
        <v>30500397</v>
      </c>
      <c r="F5538" s="107" t="s">
        <v>11572</v>
      </c>
      <c r="G5538" s="107" t="s">
        <v>9793</v>
      </c>
      <c r="H5538" s="107" t="s">
        <v>7046</v>
      </c>
      <c r="I5538" s="107" t="s">
        <v>7791</v>
      </c>
    </row>
    <row r="5539" spans="1:9" x14ac:dyDescent="0.2">
      <c r="A5539" s="107" t="s">
        <v>10492</v>
      </c>
      <c r="D5539" s="107" t="s">
        <v>10091</v>
      </c>
      <c r="E5539" s="107">
        <f t="shared" si="86"/>
        <v>30500398</v>
      </c>
      <c r="F5539" s="107" t="s">
        <v>11572</v>
      </c>
      <c r="G5539" s="107" t="s">
        <v>9793</v>
      </c>
      <c r="H5539" s="107" t="s">
        <v>7046</v>
      </c>
      <c r="I5539" s="107" t="s">
        <v>7791</v>
      </c>
    </row>
    <row r="5540" spans="1:9" x14ac:dyDescent="0.2">
      <c r="A5540" s="107" t="s">
        <v>10492</v>
      </c>
      <c r="D5540" s="107" t="s">
        <v>10092</v>
      </c>
      <c r="E5540" s="107">
        <f t="shared" si="86"/>
        <v>30500399</v>
      </c>
      <c r="F5540" s="107" t="s">
        <v>11572</v>
      </c>
      <c r="G5540" s="107" t="s">
        <v>9793</v>
      </c>
      <c r="H5540" s="107" t="s">
        <v>7046</v>
      </c>
      <c r="I5540" s="107" t="s">
        <v>7791</v>
      </c>
    </row>
    <row r="5541" spans="1:9" x14ac:dyDescent="0.2">
      <c r="A5541" s="107" t="s">
        <v>10492</v>
      </c>
      <c r="D5541" s="107" t="s">
        <v>10093</v>
      </c>
      <c r="E5541" s="107">
        <f t="shared" si="86"/>
        <v>30500401</v>
      </c>
      <c r="F5541" s="107" t="s">
        <v>11572</v>
      </c>
      <c r="G5541" s="107" t="s">
        <v>9793</v>
      </c>
      <c r="H5541" s="107" t="s">
        <v>10094</v>
      </c>
      <c r="I5541" s="107" t="s">
        <v>10095</v>
      </c>
    </row>
    <row r="5542" spans="1:9" x14ac:dyDescent="0.2">
      <c r="A5542" s="107" t="s">
        <v>10492</v>
      </c>
      <c r="D5542" s="107" t="s">
        <v>10096</v>
      </c>
      <c r="E5542" s="107">
        <f t="shared" si="86"/>
        <v>30500402</v>
      </c>
      <c r="F5542" s="107" t="s">
        <v>11572</v>
      </c>
      <c r="G5542" s="107" t="s">
        <v>9793</v>
      </c>
      <c r="H5542" s="107" t="s">
        <v>10094</v>
      </c>
      <c r="I5542" s="107" t="s">
        <v>10097</v>
      </c>
    </row>
    <row r="5543" spans="1:9" x14ac:dyDescent="0.2">
      <c r="A5543" s="107" t="s">
        <v>10492</v>
      </c>
      <c r="D5543" s="107" t="s">
        <v>10098</v>
      </c>
      <c r="E5543" s="107">
        <f t="shared" si="86"/>
        <v>30500403</v>
      </c>
      <c r="F5543" s="107" t="s">
        <v>11572</v>
      </c>
      <c r="G5543" s="107" t="s">
        <v>9793</v>
      </c>
      <c r="H5543" s="107" t="s">
        <v>10094</v>
      </c>
      <c r="I5543" s="107" t="s">
        <v>10099</v>
      </c>
    </row>
    <row r="5544" spans="1:9" x14ac:dyDescent="0.2">
      <c r="A5544" s="107" t="s">
        <v>10492</v>
      </c>
      <c r="D5544" s="107" t="s">
        <v>10100</v>
      </c>
      <c r="E5544" s="107">
        <f t="shared" si="86"/>
        <v>30500404</v>
      </c>
      <c r="F5544" s="107" t="s">
        <v>11572</v>
      </c>
      <c r="G5544" s="107" t="s">
        <v>9793</v>
      </c>
      <c r="H5544" s="107" t="s">
        <v>10094</v>
      </c>
      <c r="I5544" s="107" t="s">
        <v>10101</v>
      </c>
    </row>
    <row r="5545" spans="1:9" x14ac:dyDescent="0.2">
      <c r="A5545" s="107" t="s">
        <v>10492</v>
      </c>
      <c r="D5545" s="107" t="s">
        <v>10102</v>
      </c>
      <c r="E5545" s="107">
        <f t="shared" si="86"/>
        <v>30500405</v>
      </c>
      <c r="F5545" s="107" t="s">
        <v>11572</v>
      </c>
      <c r="G5545" s="107" t="s">
        <v>9793</v>
      </c>
      <c r="H5545" s="107" t="s">
        <v>10094</v>
      </c>
      <c r="I5545" s="107" t="s">
        <v>10103</v>
      </c>
    </row>
    <row r="5546" spans="1:9" x14ac:dyDescent="0.2">
      <c r="A5546" s="107" t="s">
        <v>10492</v>
      </c>
      <c r="D5546" s="107" t="s">
        <v>10104</v>
      </c>
      <c r="E5546" s="107">
        <f t="shared" si="86"/>
        <v>30500406</v>
      </c>
      <c r="F5546" s="107" t="s">
        <v>11572</v>
      </c>
      <c r="G5546" s="107" t="s">
        <v>9793</v>
      </c>
      <c r="H5546" s="107" t="s">
        <v>10094</v>
      </c>
      <c r="I5546" s="107" t="s">
        <v>10105</v>
      </c>
    </row>
    <row r="5547" spans="1:9" x14ac:dyDescent="0.2">
      <c r="A5547" s="107" t="s">
        <v>10492</v>
      </c>
      <c r="D5547" s="107" t="s">
        <v>10106</v>
      </c>
      <c r="E5547" s="107">
        <f t="shared" si="86"/>
        <v>30500499</v>
      </c>
      <c r="F5547" s="107" t="s">
        <v>11572</v>
      </c>
      <c r="G5547" s="107" t="s">
        <v>9793</v>
      </c>
      <c r="H5547" s="107" t="s">
        <v>10094</v>
      </c>
      <c r="I5547" s="107" t="s">
        <v>7791</v>
      </c>
    </row>
    <row r="5548" spans="1:9" x14ac:dyDescent="0.2">
      <c r="A5548" s="107" t="s">
        <v>10492</v>
      </c>
      <c r="D5548" s="107" t="s">
        <v>10107</v>
      </c>
      <c r="E5548" s="107">
        <f t="shared" si="86"/>
        <v>30500501</v>
      </c>
      <c r="F5548" s="107" t="s">
        <v>11572</v>
      </c>
      <c r="G5548" s="107" t="s">
        <v>9793</v>
      </c>
      <c r="H5548" s="107" t="s">
        <v>10108</v>
      </c>
      <c r="I5548" s="107" t="s">
        <v>10109</v>
      </c>
    </row>
    <row r="5549" spans="1:9" x14ac:dyDescent="0.2">
      <c r="A5549" s="107" t="s">
        <v>10492</v>
      </c>
      <c r="D5549" s="107" t="s">
        <v>10110</v>
      </c>
      <c r="E5549" s="107">
        <f t="shared" si="86"/>
        <v>30500502</v>
      </c>
      <c r="F5549" s="107" t="s">
        <v>11572</v>
      </c>
      <c r="G5549" s="107" t="s">
        <v>9793</v>
      </c>
      <c r="H5549" s="107" t="s">
        <v>10108</v>
      </c>
      <c r="I5549" s="107" t="s">
        <v>10111</v>
      </c>
    </row>
    <row r="5550" spans="1:9" x14ac:dyDescent="0.2">
      <c r="A5550" s="107" t="s">
        <v>10492</v>
      </c>
      <c r="D5550" s="107" t="s">
        <v>10112</v>
      </c>
      <c r="E5550" s="107">
        <f t="shared" si="86"/>
        <v>30500503</v>
      </c>
      <c r="F5550" s="107" t="s">
        <v>11572</v>
      </c>
      <c r="G5550" s="107" t="s">
        <v>9793</v>
      </c>
      <c r="H5550" s="107" t="s">
        <v>10108</v>
      </c>
      <c r="I5550" s="107" t="s">
        <v>10113</v>
      </c>
    </row>
    <row r="5551" spans="1:9" x14ac:dyDescent="0.2">
      <c r="A5551" s="107" t="s">
        <v>10492</v>
      </c>
      <c r="D5551" s="107" t="s">
        <v>10114</v>
      </c>
      <c r="E5551" s="107">
        <f t="shared" si="86"/>
        <v>30500504</v>
      </c>
      <c r="F5551" s="107" t="s">
        <v>11572</v>
      </c>
      <c r="G5551" s="107" t="s">
        <v>9793</v>
      </c>
      <c r="H5551" s="107" t="s">
        <v>10108</v>
      </c>
      <c r="I5551" s="107" t="s">
        <v>10115</v>
      </c>
    </row>
    <row r="5552" spans="1:9" x14ac:dyDescent="0.2">
      <c r="A5552" s="107" t="s">
        <v>10492</v>
      </c>
      <c r="D5552" s="107" t="s">
        <v>10116</v>
      </c>
      <c r="E5552" s="107">
        <f t="shared" si="86"/>
        <v>30500505</v>
      </c>
      <c r="F5552" s="107" t="s">
        <v>11572</v>
      </c>
      <c r="G5552" s="107" t="s">
        <v>9793</v>
      </c>
      <c r="H5552" s="107" t="s">
        <v>10108</v>
      </c>
      <c r="I5552" s="107" t="s">
        <v>10117</v>
      </c>
    </row>
    <row r="5553" spans="1:9" x14ac:dyDescent="0.2">
      <c r="A5553" s="107" t="s">
        <v>10492</v>
      </c>
      <c r="D5553" s="107" t="s">
        <v>10118</v>
      </c>
      <c r="E5553" s="107">
        <f t="shared" si="86"/>
        <v>30500506</v>
      </c>
      <c r="F5553" s="107" t="s">
        <v>11572</v>
      </c>
      <c r="G5553" s="107" t="s">
        <v>9793</v>
      </c>
      <c r="H5553" s="107" t="s">
        <v>10108</v>
      </c>
      <c r="I5553" s="107" t="s">
        <v>10119</v>
      </c>
    </row>
    <row r="5554" spans="1:9" x14ac:dyDescent="0.2">
      <c r="A5554" s="107" t="s">
        <v>10492</v>
      </c>
      <c r="D5554" s="107" t="s">
        <v>10120</v>
      </c>
      <c r="E5554" s="107">
        <f t="shared" si="86"/>
        <v>30500507</v>
      </c>
      <c r="F5554" s="107" t="s">
        <v>11572</v>
      </c>
      <c r="G5554" s="107" t="s">
        <v>9793</v>
      </c>
      <c r="H5554" s="107" t="s">
        <v>10108</v>
      </c>
      <c r="I5554" s="107" t="s">
        <v>10121</v>
      </c>
    </row>
    <row r="5555" spans="1:9" x14ac:dyDescent="0.2">
      <c r="A5555" s="107" t="s">
        <v>10492</v>
      </c>
      <c r="D5555" s="107" t="s">
        <v>10122</v>
      </c>
      <c r="E5555" s="107">
        <f t="shared" si="86"/>
        <v>30500508</v>
      </c>
      <c r="F5555" s="107" t="s">
        <v>11572</v>
      </c>
      <c r="G5555" s="107" t="s">
        <v>9793</v>
      </c>
      <c r="H5555" s="107" t="s">
        <v>10108</v>
      </c>
      <c r="I5555" s="107" t="s">
        <v>10123</v>
      </c>
    </row>
    <row r="5556" spans="1:9" x14ac:dyDescent="0.2">
      <c r="A5556" s="107" t="s">
        <v>10492</v>
      </c>
      <c r="D5556" s="107" t="s">
        <v>10124</v>
      </c>
      <c r="E5556" s="107">
        <f t="shared" si="86"/>
        <v>30500509</v>
      </c>
      <c r="F5556" s="107" t="s">
        <v>11572</v>
      </c>
      <c r="G5556" s="107" t="s">
        <v>9793</v>
      </c>
      <c r="H5556" s="107" t="s">
        <v>10108</v>
      </c>
      <c r="I5556" s="107" t="s">
        <v>10125</v>
      </c>
    </row>
    <row r="5557" spans="1:9" x14ac:dyDescent="0.2">
      <c r="A5557" s="107" t="s">
        <v>10492</v>
      </c>
      <c r="D5557" s="107" t="s">
        <v>10126</v>
      </c>
      <c r="E5557" s="107">
        <f t="shared" si="86"/>
        <v>30500598</v>
      </c>
      <c r="F5557" s="107" t="s">
        <v>11572</v>
      </c>
      <c r="G5557" s="107" t="s">
        <v>9793</v>
      </c>
      <c r="H5557" s="107" t="s">
        <v>10108</v>
      </c>
      <c r="I5557" s="107" t="s">
        <v>7791</v>
      </c>
    </row>
    <row r="5558" spans="1:9" x14ac:dyDescent="0.2">
      <c r="A5558" s="107" t="s">
        <v>10492</v>
      </c>
      <c r="D5558" s="107" t="s">
        <v>10127</v>
      </c>
      <c r="E5558" s="107">
        <f t="shared" si="86"/>
        <v>30500599</v>
      </c>
      <c r="F5558" s="107" t="s">
        <v>11572</v>
      </c>
      <c r="G5558" s="107" t="s">
        <v>9793</v>
      </c>
      <c r="H5558" s="107" t="s">
        <v>10108</v>
      </c>
      <c r="I5558" s="107" t="s">
        <v>7791</v>
      </c>
    </row>
    <row r="5559" spans="1:9" x14ac:dyDescent="0.2">
      <c r="A5559" s="107" t="s">
        <v>10492</v>
      </c>
      <c r="D5559" s="107" t="s">
        <v>10128</v>
      </c>
      <c r="E5559" s="107">
        <f t="shared" si="86"/>
        <v>30500606</v>
      </c>
      <c r="F5559" s="107" t="s">
        <v>11572</v>
      </c>
      <c r="G5559" s="107" t="s">
        <v>9793</v>
      </c>
      <c r="H5559" s="107" t="s">
        <v>10129</v>
      </c>
      <c r="I5559" s="107" t="s">
        <v>10130</v>
      </c>
    </row>
    <row r="5560" spans="1:9" x14ac:dyDescent="0.2">
      <c r="A5560" s="107" t="s">
        <v>10492</v>
      </c>
      <c r="D5560" s="107" t="s">
        <v>10131</v>
      </c>
      <c r="E5560" s="107">
        <f t="shared" si="86"/>
        <v>30500607</v>
      </c>
      <c r="F5560" s="107" t="s">
        <v>11572</v>
      </c>
      <c r="G5560" s="107" t="s">
        <v>9793</v>
      </c>
      <c r="H5560" s="107" t="s">
        <v>10129</v>
      </c>
      <c r="I5560" s="107" t="s">
        <v>6352</v>
      </c>
    </row>
    <row r="5561" spans="1:9" x14ac:dyDescent="0.2">
      <c r="A5561" s="107" t="s">
        <v>10492</v>
      </c>
      <c r="D5561" s="107" t="s">
        <v>10132</v>
      </c>
      <c r="E5561" s="107">
        <f t="shared" si="86"/>
        <v>30500608</v>
      </c>
      <c r="F5561" s="107" t="s">
        <v>11572</v>
      </c>
      <c r="G5561" s="107" t="s">
        <v>9793</v>
      </c>
      <c r="H5561" s="107" t="s">
        <v>10129</v>
      </c>
      <c r="I5561" s="107" t="s">
        <v>10133</v>
      </c>
    </row>
    <row r="5562" spans="1:9" x14ac:dyDescent="0.2">
      <c r="A5562" s="107" t="s">
        <v>10492</v>
      </c>
      <c r="D5562" s="107" t="s">
        <v>10134</v>
      </c>
      <c r="E5562" s="107">
        <f t="shared" si="86"/>
        <v>30500609</v>
      </c>
      <c r="F5562" s="107" t="s">
        <v>11572</v>
      </c>
      <c r="G5562" s="107" t="s">
        <v>9793</v>
      </c>
      <c r="H5562" s="107" t="s">
        <v>10129</v>
      </c>
      <c r="I5562" s="107" t="s">
        <v>6099</v>
      </c>
    </row>
    <row r="5563" spans="1:9" x14ac:dyDescent="0.2">
      <c r="A5563" s="107" t="s">
        <v>10492</v>
      </c>
      <c r="D5563" s="107" t="s">
        <v>10135</v>
      </c>
      <c r="E5563" s="107">
        <f t="shared" si="86"/>
        <v>30500610</v>
      </c>
      <c r="F5563" s="107" t="s">
        <v>11572</v>
      </c>
      <c r="G5563" s="107" t="s">
        <v>9793</v>
      </c>
      <c r="H5563" s="107" t="s">
        <v>10129</v>
      </c>
      <c r="I5563" s="107" t="s">
        <v>10136</v>
      </c>
    </row>
    <row r="5564" spans="1:9" x14ac:dyDescent="0.2">
      <c r="A5564" s="107" t="s">
        <v>10492</v>
      </c>
      <c r="D5564" s="107" t="s">
        <v>10137</v>
      </c>
      <c r="E5564" s="107">
        <f t="shared" si="86"/>
        <v>30500611</v>
      </c>
      <c r="F5564" s="107" t="s">
        <v>11572</v>
      </c>
      <c r="G5564" s="107" t="s">
        <v>9793</v>
      </c>
      <c r="H5564" s="107" t="s">
        <v>10129</v>
      </c>
      <c r="I5564" s="107" t="s">
        <v>8087</v>
      </c>
    </row>
    <row r="5565" spans="1:9" x14ac:dyDescent="0.2">
      <c r="A5565" s="107" t="s">
        <v>10492</v>
      </c>
      <c r="D5565" s="107" t="s">
        <v>10138</v>
      </c>
      <c r="E5565" s="107">
        <f t="shared" si="86"/>
        <v>30500612</v>
      </c>
      <c r="F5565" s="107" t="s">
        <v>11572</v>
      </c>
      <c r="G5565" s="107" t="s">
        <v>9793</v>
      </c>
      <c r="H5565" s="107" t="s">
        <v>10129</v>
      </c>
      <c r="I5565" s="107" t="s">
        <v>11642</v>
      </c>
    </row>
    <row r="5566" spans="1:9" x14ac:dyDescent="0.2">
      <c r="A5566" s="107" t="s">
        <v>10492</v>
      </c>
      <c r="D5566" s="107" t="s">
        <v>10139</v>
      </c>
      <c r="E5566" s="107">
        <f t="shared" si="86"/>
        <v>30500613</v>
      </c>
      <c r="F5566" s="107" t="s">
        <v>11572</v>
      </c>
      <c r="G5566" s="107" t="s">
        <v>9793</v>
      </c>
      <c r="H5566" s="107" t="s">
        <v>10129</v>
      </c>
      <c r="I5566" s="107" t="s">
        <v>10140</v>
      </c>
    </row>
    <row r="5567" spans="1:9" x14ac:dyDescent="0.2">
      <c r="A5567" s="107" t="s">
        <v>10492</v>
      </c>
      <c r="D5567" s="107" t="s">
        <v>10141</v>
      </c>
      <c r="E5567" s="107">
        <f t="shared" si="86"/>
        <v>30500614</v>
      </c>
      <c r="F5567" s="107" t="s">
        <v>11572</v>
      </c>
      <c r="G5567" s="107" t="s">
        <v>9793</v>
      </c>
      <c r="H5567" s="107" t="s">
        <v>10129</v>
      </c>
      <c r="I5567" s="107" t="s">
        <v>10142</v>
      </c>
    </row>
    <row r="5568" spans="1:9" x14ac:dyDescent="0.2">
      <c r="A5568" s="107" t="s">
        <v>10492</v>
      </c>
      <c r="D5568" s="107" t="s">
        <v>10143</v>
      </c>
      <c r="E5568" s="107">
        <f t="shared" si="86"/>
        <v>30500615</v>
      </c>
      <c r="F5568" s="107" t="s">
        <v>11572</v>
      </c>
      <c r="G5568" s="107" t="s">
        <v>9793</v>
      </c>
      <c r="H5568" s="107" t="s">
        <v>10129</v>
      </c>
      <c r="I5568" s="107" t="s">
        <v>10144</v>
      </c>
    </row>
    <row r="5569" spans="1:9" x14ac:dyDescent="0.2">
      <c r="A5569" s="107" t="s">
        <v>10492</v>
      </c>
      <c r="D5569" s="107" t="s">
        <v>10145</v>
      </c>
      <c r="E5569" s="107">
        <f t="shared" si="86"/>
        <v>30500616</v>
      </c>
      <c r="F5569" s="107" t="s">
        <v>11572</v>
      </c>
      <c r="G5569" s="107" t="s">
        <v>9793</v>
      </c>
      <c r="H5569" s="107" t="s">
        <v>10129</v>
      </c>
      <c r="I5569" s="107" t="s">
        <v>10146</v>
      </c>
    </row>
    <row r="5570" spans="1:9" x14ac:dyDescent="0.2">
      <c r="A5570" s="107" t="s">
        <v>10492</v>
      </c>
      <c r="D5570" s="107" t="s">
        <v>10147</v>
      </c>
      <c r="E5570" s="107">
        <f t="shared" ref="E5570:E5633" si="87">VALUE(D5570)</f>
        <v>30500617</v>
      </c>
      <c r="F5570" s="107" t="s">
        <v>11572</v>
      </c>
      <c r="G5570" s="107" t="s">
        <v>9793</v>
      </c>
      <c r="H5570" s="107" t="s">
        <v>10129</v>
      </c>
      <c r="I5570" s="107" t="s">
        <v>10148</v>
      </c>
    </row>
    <row r="5571" spans="1:9" x14ac:dyDescent="0.2">
      <c r="A5571" s="107" t="s">
        <v>10492</v>
      </c>
      <c r="D5571" s="107" t="s">
        <v>10149</v>
      </c>
      <c r="E5571" s="107">
        <f t="shared" si="87"/>
        <v>30500618</v>
      </c>
      <c r="F5571" s="107" t="s">
        <v>11572</v>
      </c>
      <c r="G5571" s="107" t="s">
        <v>9793</v>
      </c>
      <c r="H5571" s="107" t="s">
        <v>10129</v>
      </c>
      <c r="I5571" s="107" t="s">
        <v>10150</v>
      </c>
    </row>
    <row r="5572" spans="1:9" x14ac:dyDescent="0.2">
      <c r="A5572" s="107" t="s">
        <v>10492</v>
      </c>
      <c r="D5572" s="107" t="s">
        <v>10151</v>
      </c>
      <c r="E5572" s="107">
        <f t="shared" si="87"/>
        <v>30500619</v>
      </c>
      <c r="F5572" s="107" t="s">
        <v>11572</v>
      </c>
      <c r="G5572" s="107" t="s">
        <v>9793</v>
      </c>
      <c r="H5572" s="107" t="s">
        <v>10129</v>
      </c>
      <c r="I5572" s="107" t="s">
        <v>10152</v>
      </c>
    </row>
    <row r="5573" spans="1:9" x14ac:dyDescent="0.2">
      <c r="A5573" s="107" t="s">
        <v>10492</v>
      </c>
      <c r="D5573" s="107" t="s">
        <v>10153</v>
      </c>
      <c r="E5573" s="107">
        <f t="shared" si="87"/>
        <v>30500620</v>
      </c>
      <c r="F5573" s="107" t="s">
        <v>11572</v>
      </c>
      <c r="G5573" s="107" t="s">
        <v>9793</v>
      </c>
      <c r="H5573" s="107" t="s">
        <v>10129</v>
      </c>
      <c r="I5573" s="107" t="s">
        <v>10154</v>
      </c>
    </row>
    <row r="5574" spans="1:9" x14ac:dyDescent="0.2">
      <c r="A5574" s="107" t="s">
        <v>10492</v>
      </c>
      <c r="D5574" s="107" t="s">
        <v>10155</v>
      </c>
      <c r="E5574" s="107">
        <f t="shared" si="87"/>
        <v>30500621</v>
      </c>
      <c r="F5574" s="107" t="s">
        <v>11572</v>
      </c>
      <c r="G5574" s="107" t="s">
        <v>9793</v>
      </c>
      <c r="H5574" s="107" t="s">
        <v>10129</v>
      </c>
      <c r="I5574" s="107" t="s">
        <v>10156</v>
      </c>
    </row>
    <row r="5575" spans="1:9" x14ac:dyDescent="0.2">
      <c r="A5575" s="107" t="s">
        <v>10492</v>
      </c>
      <c r="D5575" s="107" t="s">
        <v>10157</v>
      </c>
      <c r="E5575" s="107">
        <f t="shared" si="87"/>
        <v>30500622</v>
      </c>
      <c r="F5575" s="107" t="s">
        <v>11572</v>
      </c>
      <c r="G5575" s="107" t="s">
        <v>9793</v>
      </c>
      <c r="H5575" s="107" t="s">
        <v>10129</v>
      </c>
      <c r="I5575" s="107" t="s">
        <v>10158</v>
      </c>
    </row>
    <row r="5576" spans="1:9" x14ac:dyDescent="0.2">
      <c r="A5576" s="107" t="s">
        <v>10492</v>
      </c>
      <c r="D5576" s="107" t="s">
        <v>10159</v>
      </c>
      <c r="E5576" s="107">
        <f t="shared" si="87"/>
        <v>30500623</v>
      </c>
      <c r="F5576" s="107" t="s">
        <v>11572</v>
      </c>
      <c r="G5576" s="107" t="s">
        <v>9793</v>
      </c>
      <c r="H5576" s="107" t="s">
        <v>10129</v>
      </c>
      <c r="I5576" s="107" t="s">
        <v>10160</v>
      </c>
    </row>
    <row r="5577" spans="1:9" x14ac:dyDescent="0.2">
      <c r="A5577" s="107" t="s">
        <v>10492</v>
      </c>
      <c r="D5577" s="107" t="s">
        <v>10161</v>
      </c>
      <c r="E5577" s="107">
        <f t="shared" si="87"/>
        <v>30500624</v>
      </c>
      <c r="F5577" s="107" t="s">
        <v>11572</v>
      </c>
      <c r="G5577" s="107" t="s">
        <v>9793</v>
      </c>
      <c r="H5577" s="107" t="s">
        <v>10129</v>
      </c>
      <c r="I5577" s="107" t="s">
        <v>10162</v>
      </c>
    </row>
    <row r="5578" spans="1:9" x14ac:dyDescent="0.2">
      <c r="A5578" s="107" t="s">
        <v>10492</v>
      </c>
      <c r="D5578" s="107" t="s">
        <v>10163</v>
      </c>
      <c r="E5578" s="107">
        <f t="shared" si="87"/>
        <v>30500625</v>
      </c>
      <c r="F5578" s="107" t="s">
        <v>11572</v>
      </c>
      <c r="G5578" s="107" t="s">
        <v>9793</v>
      </c>
      <c r="H5578" s="107" t="s">
        <v>10129</v>
      </c>
      <c r="I5578" s="107" t="s">
        <v>10164</v>
      </c>
    </row>
    <row r="5579" spans="1:9" x14ac:dyDescent="0.2">
      <c r="A5579" s="107" t="s">
        <v>10492</v>
      </c>
      <c r="D5579" s="107" t="s">
        <v>10165</v>
      </c>
      <c r="E5579" s="107">
        <f t="shared" si="87"/>
        <v>30500626</v>
      </c>
      <c r="F5579" s="107" t="s">
        <v>11572</v>
      </c>
      <c r="G5579" s="107" t="s">
        <v>9793</v>
      </c>
      <c r="H5579" s="107" t="s">
        <v>10129</v>
      </c>
      <c r="I5579" s="107" t="s">
        <v>10166</v>
      </c>
    </row>
    <row r="5580" spans="1:9" x14ac:dyDescent="0.2">
      <c r="A5580" s="107" t="s">
        <v>10492</v>
      </c>
      <c r="D5580" s="107" t="s">
        <v>10167</v>
      </c>
      <c r="E5580" s="107">
        <f t="shared" si="87"/>
        <v>30500627</v>
      </c>
      <c r="F5580" s="107" t="s">
        <v>11572</v>
      </c>
      <c r="G5580" s="107" t="s">
        <v>9793</v>
      </c>
      <c r="H5580" s="107" t="s">
        <v>10129</v>
      </c>
      <c r="I5580" s="107" t="s">
        <v>10168</v>
      </c>
    </row>
    <row r="5581" spans="1:9" x14ac:dyDescent="0.2">
      <c r="A5581" s="107" t="s">
        <v>10492</v>
      </c>
      <c r="D5581" s="107" t="s">
        <v>10169</v>
      </c>
      <c r="E5581" s="107">
        <f t="shared" si="87"/>
        <v>30500628</v>
      </c>
      <c r="F5581" s="107" t="s">
        <v>11572</v>
      </c>
      <c r="G5581" s="107" t="s">
        <v>9793</v>
      </c>
      <c r="H5581" s="107" t="s">
        <v>10129</v>
      </c>
      <c r="I5581" s="107" t="s">
        <v>10170</v>
      </c>
    </row>
    <row r="5582" spans="1:9" x14ac:dyDescent="0.2">
      <c r="A5582" s="107" t="s">
        <v>10492</v>
      </c>
      <c r="D5582" s="107" t="s">
        <v>10171</v>
      </c>
      <c r="E5582" s="107">
        <f t="shared" si="87"/>
        <v>30500629</v>
      </c>
      <c r="F5582" s="107" t="s">
        <v>11572</v>
      </c>
      <c r="G5582" s="107" t="s">
        <v>9793</v>
      </c>
      <c r="H5582" s="107" t="s">
        <v>10129</v>
      </c>
      <c r="I5582" s="107" t="s">
        <v>10172</v>
      </c>
    </row>
    <row r="5583" spans="1:9" x14ac:dyDescent="0.2">
      <c r="A5583" s="107" t="s">
        <v>10492</v>
      </c>
      <c r="D5583" s="107" t="s">
        <v>10173</v>
      </c>
      <c r="E5583" s="107">
        <f t="shared" si="87"/>
        <v>30500699</v>
      </c>
      <c r="F5583" s="107" t="s">
        <v>11572</v>
      </c>
      <c r="G5583" s="107" t="s">
        <v>9793</v>
      </c>
      <c r="H5583" s="107" t="s">
        <v>10129</v>
      </c>
      <c r="I5583" s="107" t="s">
        <v>7791</v>
      </c>
    </row>
    <row r="5584" spans="1:9" x14ac:dyDescent="0.2">
      <c r="A5584" s="107" t="s">
        <v>10492</v>
      </c>
      <c r="D5584" s="107" t="s">
        <v>10174</v>
      </c>
      <c r="E5584" s="107">
        <f t="shared" si="87"/>
        <v>30500706</v>
      </c>
      <c r="F5584" s="107" t="s">
        <v>11572</v>
      </c>
      <c r="G5584" s="107" t="s">
        <v>9793</v>
      </c>
      <c r="H5584" s="107" t="s">
        <v>10175</v>
      </c>
      <c r="I5584" s="107" t="s">
        <v>10130</v>
      </c>
    </row>
    <row r="5585" spans="1:9" x14ac:dyDescent="0.2">
      <c r="A5585" s="107" t="s">
        <v>10492</v>
      </c>
      <c r="D5585" s="107" t="s">
        <v>10176</v>
      </c>
      <c r="E5585" s="107">
        <f t="shared" si="87"/>
        <v>30500707</v>
      </c>
      <c r="F5585" s="107" t="s">
        <v>11572</v>
      </c>
      <c r="G5585" s="107" t="s">
        <v>9793</v>
      </c>
      <c r="H5585" s="107" t="s">
        <v>10175</v>
      </c>
      <c r="I5585" s="107" t="s">
        <v>6352</v>
      </c>
    </row>
    <row r="5586" spans="1:9" x14ac:dyDescent="0.2">
      <c r="A5586" s="107" t="s">
        <v>10492</v>
      </c>
      <c r="D5586" s="107" t="s">
        <v>10177</v>
      </c>
      <c r="E5586" s="107">
        <f t="shared" si="87"/>
        <v>30500708</v>
      </c>
      <c r="F5586" s="107" t="s">
        <v>11572</v>
      </c>
      <c r="G5586" s="107" t="s">
        <v>9793</v>
      </c>
      <c r="H5586" s="107" t="s">
        <v>10175</v>
      </c>
      <c r="I5586" s="107" t="s">
        <v>10133</v>
      </c>
    </row>
    <row r="5587" spans="1:9" x14ac:dyDescent="0.2">
      <c r="A5587" s="107" t="s">
        <v>10492</v>
      </c>
      <c r="D5587" s="107" t="s">
        <v>10178</v>
      </c>
      <c r="E5587" s="107">
        <f t="shared" si="87"/>
        <v>30500709</v>
      </c>
      <c r="F5587" s="107" t="s">
        <v>11572</v>
      </c>
      <c r="G5587" s="107" t="s">
        <v>9793</v>
      </c>
      <c r="H5587" s="107" t="s">
        <v>10175</v>
      </c>
      <c r="I5587" s="107" t="s">
        <v>6099</v>
      </c>
    </row>
    <row r="5588" spans="1:9" x14ac:dyDescent="0.2">
      <c r="A5588" s="107" t="s">
        <v>10492</v>
      </c>
      <c r="D5588" s="107" t="s">
        <v>10179</v>
      </c>
      <c r="E5588" s="107">
        <f t="shared" si="87"/>
        <v>30500710</v>
      </c>
      <c r="F5588" s="107" t="s">
        <v>11572</v>
      </c>
      <c r="G5588" s="107" t="s">
        <v>9793</v>
      </c>
      <c r="H5588" s="107" t="s">
        <v>10175</v>
      </c>
      <c r="I5588" s="107" t="s">
        <v>10136</v>
      </c>
    </row>
    <row r="5589" spans="1:9" x14ac:dyDescent="0.2">
      <c r="A5589" s="107" t="s">
        <v>10492</v>
      </c>
      <c r="D5589" s="107" t="s">
        <v>13087</v>
      </c>
      <c r="E5589" s="107">
        <f t="shared" si="87"/>
        <v>30500711</v>
      </c>
      <c r="F5589" s="107" t="s">
        <v>11572</v>
      </c>
      <c r="G5589" s="107" t="s">
        <v>9793</v>
      </c>
      <c r="H5589" s="107" t="s">
        <v>10175</v>
      </c>
      <c r="I5589" s="107" t="s">
        <v>8087</v>
      </c>
    </row>
    <row r="5590" spans="1:9" x14ac:dyDescent="0.2">
      <c r="A5590" s="107" t="s">
        <v>10492</v>
      </c>
      <c r="D5590" s="107" t="s">
        <v>13088</v>
      </c>
      <c r="E5590" s="107">
        <f t="shared" si="87"/>
        <v>30500712</v>
      </c>
      <c r="F5590" s="107" t="s">
        <v>11572</v>
      </c>
      <c r="G5590" s="107" t="s">
        <v>9793</v>
      </c>
      <c r="H5590" s="107" t="s">
        <v>10175</v>
      </c>
      <c r="I5590" s="107" t="s">
        <v>11642</v>
      </c>
    </row>
    <row r="5591" spans="1:9" x14ac:dyDescent="0.2">
      <c r="A5591" s="107" t="s">
        <v>10492</v>
      </c>
      <c r="D5591" s="107" t="s">
        <v>13089</v>
      </c>
      <c r="E5591" s="107">
        <f t="shared" si="87"/>
        <v>30500714</v>
      </c>
      <c r="F5591" s="107" t="s">
        <v>11572</v>
      </c>
      <c r="G5591" s="107" t="s">
        <v>9793</v>
      </c>
      <c r="H5591" s="107" t="s">
        <v>10175</v>
      </c>
      <c r="I5591" s="107" t="s">
        <v>10142</v>
      </c>
    </row>
    <row r="5592" spans="1:9" x14ac:dyDescent="0.2">
      <c r="A5592" s="107" t="s">
        <v>10492</v>
      </c>
      <c r="D5592" s="107" t="s">
        <v>13090</v>
      </c>
      <c r="E5592" s="107">
        <f t="shared" si="87"/>
        <v>30500715</v>
      </c>
      <c r="F5592" s="107" t="s">
        <v>11572</v>
      </c>
      <c r="G5592" s="107" t="s">
        <v>9793</v>
      </c>
      <c r="H5592" s="107" t="s">
        <v>10175</v>
      </c>
      <c r="I5592" s="107" t="s">
        <v>10144</v>
      </c>
    </row>
    <row r="5593" spans="1:9" x14ac:dyDescent="0.2">
      <c r="A5593" s="107" t="s">
        <v>10492</v>
      </c>
      <c r="D5593" s="107" t="s">
        <v>13091</v>
      </c>
      <c r="E5593" s="107">
        <f t="shared" si="87"/>
        <v>30500716</v>
      </c>
      <c r="F5593" s="107" t="s">
        <v>11572</v>
      </c>
      <c r="G5593" s="107" t="s">
        <v>9793</v>
      </c>
      <c r="H5593" s="107" t="s">
        <v>10175</v>
      </c>
      <c r="I5593" s="107" t="s">
        <v>10146</v>
      </c>
    </row>
    <row r="5594" spans="1:9" x14ac:dyDescent="0.2">
      <c r="A5594" s="107" t="s">
        <v>10492</v>
      </c>
      <c r="D5594" s="107" t="s">
        <v>13092</v>
      </c>
      <c r="E5594" s="107">
        <f t="shared" si="87"/>
        <v>30500717</v>
      </c>
      <c r="F5594" s="107" t="s">
        <v>11572</v>
      </c>
      <c r="G5594" s="107" t="s">
        <v>9793</v>
      </c>
      <c r="H5594" s="107" t="s">
        <v>10175</v>
      </c>
      <c r="I5594" s="107" t="s">
        <v>10148</v>
      </c>
    </row>
    <row r="5595" spans="1:9" x14ac:dyDescent="0.2">
      <c r="A5595" s="107" t="s">
        <v>10492</v>
      </c>
      <c r="D5595" s="107" t="s">
        <v>13093</v>
      </c>
      <c r="E5595" s="107">
        <f t="shared" si="87"/>
        <v>30500718</v>
      </c>
      <c r="F5595" s="107" t="s">
        <v>11572</v>
      </c>
      <c r="G5595" s="107" t="s">
        <v>9793</v>
      </c>
      <c r="H5595" s="107" t="s">
        <v>10175</v>
      </c>
      <c r="I5595" s="107" t="s">
        <v>10150</v>
      </c>
    </row>
    <row r="5596" spans="1:9" x14ac:dyDescent="0.2">
      <c r="A5596" s="107" t="s">
        <v>10492</v>
      </c>
      <c r="D5596" s="107" t="s">
        <v>13094</v>
      </c>
      <c r="E5596" s="107">
        <f t="shared" si="87"/>
        <v>30500719</v>
      </c>
      <c r="F5596" s="107" t="s">
        <v>11572</v>
      </c>
      <c r="G5596" s="107" t="s">
        <v>9793</v>
      </c>
      <c r="H5596" s="107" t="s">
        <v>10175</v>
      </c>
      <c r="I5596" s="107" t="s">
        <v>10152</v>
      </c>
    </row>
    <row r="5597" spans="1:9" x14ac:dyDescent="0.2">
      <c r="A5597" s="107" t="s">
        <v>10492</v>
      </c>
      <c r="D5597" s="107" t="s">
        <v>13095</v>
      </c>
      <c r="E5597" s="107">
        <f t="shared" si="87"/>
        <v>30500727</v>
      </c>
      <c r="F5597" s="107" t="s">
        <v>11572</v>
      </c>
      <c r="G5597" s="107" t="s">
        <v>9793</v>
      </c>
      <c r="H5597" s="107" t="s">
        <v>10175</v>
      </c>
      <c r="I5597" s="107" t="s">
        <v>10168</v>
      </c>
    </row>
    <row r="5598" spans="1:9" x14ac:dyDescent="0.2">
      <c r="A5598" s="107" t="s">
        <v>10492</v>
      </c>
      <c r="D5598" s="107" t="s">
        <v>13096</v>
      </c>
      <c r="E5598" s="107">
        <f t="shared" si="87"/>
        <v>30500728</v>
      </c>
      <c r="F5598" s="107" t="s">
        <v>11572</v>
      </c>
      <c r="G5598" s="107" t="s">
        <v>9793</v>
      </c>
      <c r="H5598" s="107" t="s">
        <v>10175</v>
      </c>
      <c r="I5598" s="107" t="s">
        <v>10170</v>
      </c>
    </row>
    <row r="5599" spans="1:9" x14ac:dyDescent="0.2">
      <c r="A5599" s="107" t="s">
        <v>10492</v>
      </c>
      <c r="D5599" s="107" t="s">
        <v>4496</v>
      </c>
      <c r="E5599" s="107">
        <f t="shared" si="87"/>
        <v>30500729</v>
      </c>
      <c r="F5599" s="107" t="s">
        <v>11572</v>
      </c>
      <c r="G5599" s="107" t="s">
        <v>9793</v>
      </c>
      <c r="H5599" s="107" t="s">
        <v>10175</v>
      </c>
      <c r="I5599" s="107" t="s">
        <v>10172</v>
      </c>
    </row>
    <row r="5600" spans="1:9" x14ac:dyDescent="0.2">
      <c r="A5600" s="107" t="s">
        <v>10492</v>
      </c>
      <c r="D5600" s="107" t="s">
        <v>4497</v>
      </c>
      <c r="E5600" s="107">
        <f t="shared" si="87"/>
        <v>30500799</v>
      </c>
      <c r="F5600" s="107" t="s">
        <v>11572</v>
      </c>
      <c r="G5600" s="107" t="s">
        <v>9793</v>
      </c>
      <c r="H5600" s="107" t="s">
        <v>10175</v>
      </c>
      <c r="I5600" s="107" t="s">
        <v>7791</v>
      </c>
    </row>
    <row r="5601" spans="1:9" x14ac:dyDescent="0.2">
      <c r="A5601" s="107" t="s">
        <v>10492</v>
      </c>
      <c r="D5601" s="107" t="s">
        <v>4498</v>
      </c>
      <c r="E5601" s="107">
        <f t="shared" si="87"/>
        <v>30500801</v>
      </c>
      <c r="F5601" s="107" t="s">
        <v>11572</v>
      </c>
      <c r="G5601" s="107" t="s">
        <v>9793</v>
      </c>
      <c r="H5601" s="107" t="s">
        <v>4499</v>
      </c>
      <c r="I5601" s="107" t="s">
        <v>4500</v>
      </c>
    </row>
    <row r="5602" spans="1:9" x14ac:dyDescent="0.2">
      <c r="A5602" s="107" t="s">
        <v>10492</v>
      </c>
      <c r="D5602" s="107" t="s">
        <v>4501</v>
      </c>
      <c r="E5602" s="107">
        <f t="shared" si="87"/>
        <v>30500802</v>
      </c>
      <c r="F5602" s="107" t="s">
        <v>11572</v>
      </c>
      <c r="G5602" s="107" t="s">
        <v>9793</v>
      </c>
      <c r="H5602" s="107" t="s">
        <v>4499</v>
      </c>
      <c r="I5602" s="107" t="s">
        <v>4502</v>
      </c>
    </row>
    <row r="5603" spans="1:9" x14ac:dyDescent="0.2">
      <c r="A5603" s="107" t="s">
        <v>10492</v>
      </c>
      <c r="D5603" s="107" t="s">
        <v>4503</v>
      </c>
      <c r="E5603" s="107">
        <f t="shared" si="87"/>
        <v>30500803</v>
      </c>
      <c r="F5603" s="107" t="s">
        <v>11572</v>
      </c>
      <c r="G5603" s="107" t="s">
        <v>9793</v>
      </c>
      <c r="H5603" s="107" t="s">
        <v>4499</v>
      </c>
      <c r="I5603" s="107" t="s">
        <v>11031</v>
      </c>
    </row>
    <row r="5604" spans="1:9" x14ac:dyDescent="0.2">
      <c r="A5604" s="107" t="s">
        <v>10492</v>
      </c>
      <c r="D5604" s="107" t="s">
        <v>4504</v>
      </c>
      <c r="E5604" s="107">
        <f t="shared" si="87"/>
        <v>30500804</v>
      </c>
      <c r="F5604" s="107" t="s">
        <v>11572</v>
      </c>
      <c r="G5604" s="107" t="s">
        <v>9793</v>
      </c>
      <c r="H5604" s="107" t="s">
        <v>4499</v>
      </c>
      <c r="I5604" s="107" t="s">
        <v>4505</v>
      </c>
    </row>
    <row r="5605" spans="1:9" x14ac:dyDescent="0.2">
      <c r="A5605" s="107" t="s">
        <v>10492</v>
      </c>
      <c r="D5605" s="107" t="s">
        <v>4506</v>
      </c>
      <c r="E5605" s="107">
        <f t="shared" si="87"/>
        <v>30500805</v>
      </c>
      <c r="F5605" s="107" t="s">
        <v>11572</v>
      </c>
      <c r="G5605" s="107" t="s">
        <v>9793</v>
      </c>
      <c r="H5605" s="107" t="s">
        <v>4499</v>
      </c>
      <c r="I5605" s="107" t="s">
        <v>7259</v>
      </c>
    </row>
    <row r="5606" spans="1:9" x14ac:dyDescent="0.2">
      <c r="A5606" s="107" t="s">
        <v>10492</v>
      </c>
      <c r="D5606" s="107" t="s">
        <v>7260</v>
      </c>
      <c r="E5606" s="107">
        <f t="shared" si="87"/>
        <v>30500806</v>
      </c>
      <c r="F5606" s="107" t="s">
        <v>11572</v>
      </c>
      <c r="G5606" s="107" t="s">
        <v>9793</v>
      </c>
      <c r="H5606" s="107" t="s">
        <v>4499</v>
      </c>
      <c r="I5606" s="107" t="s">
        <v>3578</v>
      </c>
    </row>
    <row r="5607" spans="1:9" x14ac:dyDescent="0.2">
      <c r="A5607" s="107" t="s">
        <v>10492</v>
      </c>
      <c r="D5607" s="107" t="s">
        <v>7261</v>
      </c>
      <c r="E5607" s="107">
        <f t="shared" si="87"/>
        <v>30500807</v>
      </c>
      <c r="F5607" s="107" t="s">
        <v>11572</v>
      </c>
      <c r="G5607" s="107" t="s">
        <v>9793</v>
      </c>
      <c r="H5607" s="107" t="s">
        <v>4499</v>
      </c>
      <c r="I5607" s="107" t="s">
        <v>7262</v>
      </c>
    </row>
    <row r="5608" spans="1:9" x14ac:dyDescent="0.2">
      <c r="A5608" s="107" t="s">
        <v>10492</v>
      </c>
      <c r="D5608" s="107" t="s">
        <v>7263</v>
      </c>
      <c r="E5608" s="107">
        <f t="shared" si="87"/>
        <v>30500810</v>
      </c>
      <c r="F5608" s="107" t="s">
        <v>11572</v>
      </c>
      <c r="G5608" s="107" t="s">
        <v>9793</v>
      </c>
      <c r="H5608" s="107" t="s">
        <v>4499</v>
      </c>
      <c r="I5608" s="107" t="s">
        <v>7264</v>
      </c>
    </row>
    <row r="5609" spans="1:9" x14ac:dyDescent="0.2">
      <c r="A5609" s="107" t="s">
        <v>10492</v>
      </c>
      <c r="D5609" s="107" t="s">
        <v>7265</v>
      </c>
      <c r="E5609" s="107">
        <f t="shared" si="87"/>
        <v>30500811</v>
      </c>
      <c r="F5609" s="107" t="s">
        <v>11572</v>
      </c>
      <c r="G5609" s="107" t="s">
        <v>9793</v>
      </c>
      <c r="H5609" s="107" t="s">
        <v>4499</v>
      </c>
      <c r="I5609" s="107" t="s">
        <v>7266</v>
      </c>
    </row>
    <row r="5610" spans="1:9" x14ac:dyDescent="0.2">
      <c r="A5610" s="107" t="s">
        <v>10492</v>
      </c>
      <c r="D5610" s="107" t="s">
        <v>7267</v>
      </c>
      <c r="E5610" s="107">
        <f t="shared" si="87"/>
        <v>30500812</v>
      </c>
      <c r="F5610" s="107" t="s">
        <v>11572</v>
      </c>
      <c r="G5610" s="107" t="s">
        <v>9793</v>
      </c>
      <c r="H5610" s="107" t="s">
        <v>4499</v>
      </c>
      <c r="I5610" s="107" t="s">
        <v>7268</v>
      </c>
    </row>
    <row r="5611" spans="1:9" x14ac:dyDescent="0.2">
      <c r="A5611" s="107" t="s">
        <v>10492</v>
      </c>
      <c r="D5611" s="107" t="s">
        <v>7269</v>
      </c>
      <c r="E5611" s="107">
        <f t="shared" si="87"/>
        <v>30500813</v>
      </c>
      <c r="F5611" s="107" t="s">
        <v>11572</v>
      </c>
      <c r="G5611" s="107" t="s">
        <v>9793</v>
      </c>
      <c r="H5611" s="107" t="s">
        <v>4499</v>
      </c>
      <c r="I5611" s="107" t="s">
        <v>7270</v>
      </c>
    </row>
    <row r="5612" spans="1:9" x14ac:dyDescent="0.2">
      <c r="A5612" s="107" t="s">
        <v>10492</v>
      </c>
      <c r="D5612" s="107" t="s">
        <v>7271</v>
      </c>
      <c r="E5612" s="107">
        <f t="shared" si="87"/>
        <v>30500816</v>
      </c>
      <c r="F5612" s="107" t="s">
        <v>11572</v>
      </c>
      <c r="G5612" s="107" t="s">
        <v>9793</v>
      </c>
      <c r="H5612" s="107" t="s">
        <v>4499</v>
      </c>
      <c r="I5612" s="107" t="s">
        <v>7272</v>
      </c>
    </row>
    <row r="5613" spans="1:9" x14ac:dyDescent="0.2">
      <c r="A5613" s="107" t="s">
        <v>10492</v>
      </c>
      <c r="D5613" s="107" t="s">
        <v>7273</v>
      </c>
      <c r="E5613" s="107">
        <f t="shared" si="87"/>
        <v>30500818</v>
      </c>
      <c r="F5613" s="107" t="s">
        <v>11572</v>
      </c>
      <c r="G5613" s="107" t="s">
        <v>9793</v>
      </c>
      <c r="H5613" s="107" t="s">
        <v>4499</v>
      </c>
      <c r="I5613" s="107" t="s">
        <v>7274</v>
      </c>
    </row>
    <row r="5614" spans="1:9" x14ac:dyDescent="0.2">
      <c r="A5614" s="107" t="s">
        <v>10492</v>
      </c>
      <c r="D5614" s="107" t="s">
        <v>7275</v>
      </c>
      <c r="E5614" s="107">
        <f t="shared" si="87"/>
        <v>30500821</v>
      </c>
      <c r="F5614" s="107" t="s">
        <v>11572</v>
      </c>
      <c r="G5614" s="107" t="s">
        <v>9793</v>
      </c>
      <c r="H5614" s="107" t="s">
        <v>4499</v>
      </c>
      <c r="I5614" s="107" t="s">
        <v>7276</v>
      </c>
    </row>
    <row r="5615" spans="1:9" x14ac:dyDescent="0.2">
      <c r="A5615" s="107" t="s">
        <v>10492</v>
      </c>
      <c r="D5615" s="107" t="s">
        <v>7277</v>
      </c>
      <c r="E5615" s="107">
        <f t="shared" si="87"/>
        <v>30500822</v>
      </c>
      <c r="F5615" s="107" t="s">
        <v>11572</v>
      </c>
      <c r="G5615" s="107" t="s">
        <v>9793</v>
      </c>
      <c r="H5615" s="107" t="s">
        <v>4499</v>
      </c>
      <c r="I5615" s="107" t="s">
        <v>7278</v>
      </c>
    </row>
    <row r="5616" spans="1:9" x14ac:dyDescent="0.2">
      <c r="A5616" s="107" t="s">
        <v>10492</v>
      </c>
      <c r="D5616" s="107" t="s">
        <v>7279</v>
      </c>
      <c r="E5616" s="107">
        <f t="shared" si="87"/>
        <v>30500823</v>
      </c>
      <c r="F5616" s="107" t="s">
        <v>11572</v>
      </c>
      <c r="G5616" s="107" t="s">
        <v>9793</v>
      </c>
      <c r="H5616" s="107" t="s">
        <v>4499</v>
      </c>
      <c r="I5616" s="107" t="s">
        <v>7280</v>
      </c>
    </row>
    <row r="5617" spans="1:9" x14ac:dyDescent="0.2">
      <c r="A5617" s="107" t="s">
        <v>10492</v>
      </c>
      <c r="D5617" s="107" t="s">
        <v>7281</v>
      </c>
      <c r="E5617" s="107">
        <f t="shared" si="87"/>
        <v>30500824</v>
      </c>
      <c r="F5617" s="107" t="s">
        <v>11572</v>
      </c>
      <c r="G5617" s="107" t="s">
        <v>9793</v>
      </c>
      <c r="H5617" s="107" t="s">
        <v>4499</v>
      </c>
      <c r="I5617" s="107" t="s">
        <v>4549</v>
      </c>
    </row>
    <row r="5618" spans="1:9" x14ac:dyDescent="0.2">
      <c r="A5618" s="107" t="s">
        <v>10492</v>
      </c>
      <c r="D5618" s="107" t="s">
        <v>4550</v>
      </c>
      <c r="E5618" s="107">
        <f t="shared" si="87"/>
        <v>30500828</v>
      </c>
      <c r="F5618" s="107" t="s">
        <v>11572</v>
      </c>
      <c r="G5618" s="107" t="s">
        <v>9793</v>
      </c>
      <c r="H5618" s="107" t="s">
        <v>4499</v>
      </c>
      <c r="I5618" s="107" t="s">
        <v>4551</v>
      </c>
    </row>
    <row r="5619" spans="1:9" x14ac:dyDescent="0.2">
      <c r="A5619" s="107" t="s">
        <v>10492</v>
      </c>
      <c r="D5619" s="107" t="s">
        <v>4552</v>
      </c>
      <c r="E5619" s="107">
        <f t="shared" si="87"/>
        <v>30500830</v>
      </c>
      <c r="F5619" s="107" t="s">
        <v>11572</v>
      </c>
      <c r="G5619" s="107" t="s">
        <v>9793</v>
      </c>
      <c r="H5619" s="107" t="s">
        <v>4499</v>
      </c>
      <c r="I5619" s="107" t="s">
        <v>4553</v>
      </c>
    </row>
    <row r="5620" spans="1:9" x14ac:dyDescent="0.2">
      <c r="A5620" s="107" t="s">
        <v>10492</v>
      </c>
      <c r="D5620" s="107" t="s">
        <v>4554</v>
      </c>
      <c r="E5620" s="107">
        <f t="shared" si="87"/>
        <v>30500831</v>
      </c>
      <c r="F5620" s="107" t="s">
        <v>11572</v>
      </c>
      <c r="G5620" s="107" t="s">
        <v>9793</v>
      </c>
      <c r="H5620" s="107" t="s">
        <v>4499</v>
      </c>
      <c r="I5620" s="107" t="s">
        <v>4555</v>
      </c>
    </row>
    <row r="5621" spans="1:9" x14ac:dyDescent="0.2">
      <c r="A5621" s="107" t="s">
        <v>10492</v>
      </c>
      <c r="D5621" s="107" t="s">
        <v>4556</v>
      </c>
      <c r="E5621" s="107">
        <f t="shared" si="87"/>
        <v>30500835</v>
      </c>
      <c r="F5621" s="107" t="s">
        <v>11572</v>
      </c>
      <c r="G5621" s="107" t="s">
        <v>9793</v>
      </c>
      <c r="H5621" s="107" t="s">
        <v>4499</v>
      </c>
      <c r="I5621" s="107" t="s">
        <v>4557</v>
      </c>
    </row>
    <row r="5622" spans="1:9" x14ac:dyDescent="0.2">
      <c r="A5622" s="107" t="s">
        <v>10492</v>
      </c>
      <c r="D5622" s="107" t="s">
        <v>4558</v>
      </c>
      <c r="E5622" s="107">
        <f t="shared" si="87"/>
        <v>30500840</v>
      </c>
      <c r="F5622" s="107" t="s">
        <v>11572</v>
      </c>
      <c r="G5622" s="107" t="s">
        <v>9793</v>
      </c>
      <c r="H5622" s="107" t="s">
        <v>4499</v>
      </c>
      <c r="I5622" s="107" t="s">
        <v>4559</v>
      </c>
    </row>
    <row r="5623" spans="1:9" x14ac:dyDescent="0.2">
      <c r="A5623" s="107" t="s">
        <v>10492</v>
      </c>
      <c r="D5623" s="107" t="s">
        <v>4560</v>
      </c>
      <c r="E5623" s="107">
        <f t="shared" si="87"/>
        <v>30500841</v>
      </c>
      <c r="F5623" s="107" t="s">
        <v>11572</v>
      </c>
      <c r="G5623" s="107" t="s">
        <v>9793</v>
      </c>
      <c r="H5623" s="107" t="s">
        <v>4499</v>
      </c>
      <c r="I5623" s="107" t="s">
        <v>4561</v>
      </c>
    </row>
    <row r="5624" spans="1:9" x14ac:dyDescent="0.2">
      <c r="A5624" s="107" t="s">
        <v>10492</v>
      </c>
      <c r="D5624" s="107" t="s">
        <v>4562</v>
      </c>
      <c r="E5624" s="107">
        <f t="shared" si="87"/>
        <v>30500843</v>
      </c>
      <c r="F5624" s="107" t="s">
        <v>11572</v>
      </c>
      <c r="G5624" s="107" t="s">
        <v>9793</v>
      </c>
      <c r="H5624" s="107" t="s">
        <v>4499</v>
      </c>
      <c r="I5624" s="107" t="s">
        <v>4563</v>
      </c>
    </row>
    <row r="5625" spans="1:9" x14ac:dyDescent="0.2">
      <c r="A5625" s="107" t="s">
        <v>10492</v>
      </c>
      <c r="D5625" s="107" t="s">
        <v>4564</v>
      </c>
      <c r="E5625" s="107">
        <f t="shared" si="87"/>
        <v>30500845</v>
      </c>
      <c r="F5625" s="107" t="s">
        <v>11572</v>
      </c>
      <c r="G5625" s="107" t="s">
        <v>9793</v>
      </c>
      <c r="H5625" s="107" t="s">
        <v>4499</v>
      </c>
      <c r="I5625" s="107" t="s">
        <v>4565</v>
      </c>
    </row>
    <row r="5626" spans="1:9" x14ac:dyDescent="0.2">
      <c r="A5626" s="107" t="s">
        <v>10492</v>
      </c>
      <c r="D5626" s="107" t="s">
        <v>4566</v>
      </c>
      <c r="E5626" s="107">
        <f t="shared" si="87"/>
        <v>30500850</v>
      </c>
      <c r="F5626" s="107" t="s">
        <v>11572</v>
      </c>
      <c r="G5626" s="107" t="s">
        <v>9793</v>
      </c>
      <c r="H5626" s="107" t="s">
        <v>4499</v>
      </c>
      <c r="I5626" s="107" t="s">
        <v>4567</v>
      </c>
    </row>
    <row r="5627" spans="1:9" x14ac:dyDescent="0.2">
      <c r="A5627" s="107" t="s">
        <v>10492</v>
      </c>
      <c r="D5627" s="107" t="s">
        <v>4568</v>
      </c>
      <c r="E5627" s="107">
        <f t="shared" si="87"/>
        <v>30500854</v>
      </c>
      <c r="F5627" s="107" t="s">
        <v>11572</v>
      </c>
      <c r="G5627" s="107" t="s">
        <v>9793</v>
      </c>
      <c r="H5627" s="107" t="s">
        <v>4499</v>
      </c>
      <c r="I5627" s="107" t="s">
        <v>4569</v>
      </c>
    </row>
    <row r="5628" spans="1:9" x14ac:dyDescent="0.2">
      <c r="A5628" s="107" t="s">
        <v>10492</v>
      </c>
      <c r="D5628" s="107" t="s">
        <v>4570</v>
      </c>
      <c r="E5628" s="107">
        <f t="shared" si="87"/>
        <v>30500856</v>
      </c>
      <c r="F5628" s="107" t="s">
        <v>11572</v>
      </c>
      <c r="G5628" s="107" t="s">
        <v>9793</v>
      </c>
      <c r="H5628" s="107" t="s">
        <v>4499</v>
      </c>
      <c r="I5628" s="107" t="s">
        <v>4571</v>
      </c>
    </row>
    <row r="5629" spans="1:9" x14ac:dyDescent="0.2">
      <c r="A5629" s="107" t="s">
        <v>10492</v>
      </c>
      <c r="D5629" s="107" t="s">
        <v>4572</v>
      </c>
      <c r="E5629" s="107">
        <f t="shared" si="87"/>
        <v>30500858</v>
      </c>
      <c r="F5629" s="107" t="s">
        <v>11572</v>
      </c>
      <c r="G5629" s="107" t="s">
        <v>9793</v>
      </c>
      <c r="H5629" s="107" t="s">
        <v>4499</v>
      </c>
      <c r="I5629" s="107" t="s">
        <v>4573</v>
      </c>
    </row>
    <row r="5630" spans="1:9" x14ac:dyDescent="0.2">
      <c r="A5630" s="107" t="s">
        <v>10492</v>
      </c>
      <c r="D5630" s="107" t="s">
        <v>4574</v>
      </c>
      <c r="E5630" s="107">
        <f t="shared" si="87"/>
        <v>30500860</v>
      </c>
      <c r="F5630" s="107" t="s">
        <v>11572</v>
      </c>
      <c r="G5630" s="107" t="s">
        <v>9793</v>
      </c>
      <c r="H5630" s="107" t="s">
        <v>4499</v>
      </c>
      <c r="I5630" s="107" t="s">
        <v>4575</v>
      </c>
    </row>
    <row r="5631" spans="1:9" x14ac:dyDescent="0.2">
      <c r="A5631" s="107" t="s">
        <v>10492</v>
      </c>
      <c r="D5631" s="107" t="s">
        <v>4576</v>
      </c>
      <c r="E5631" s="107">
        <f t="shared" si="87"/>
        <v>30500870</v>
      </c>
      <c r="F5631" s="107" t="s">
        <v>11572</v>
      </c>
      <c r="G5631" s="107" t="s">
        <v>9793</v>
      </c>
      <c r="H5631" s="107" t="s">
        <v>4499</v>
      </c>
      <c r="I5631" s="107" t="s">
        <v>4577</v>
      </c>
    </row>
    <row r="5632" spans="1:9" x14ac:dyDescent="0.2">
      <c r="A5632" s="107" t="s">
        <v>10492</v>
      </c>
      <c r="D5632" s="107" t="s">
        <v>4578</v>
      </c>
      <c r="E5632" s="107">
        <f t="shared" si="87"/>
        <v>30500880</v>
      </c>
      <c r="F5632" s="107" t="s">
        <v>11572</v>
      </c>
      <c r="G5632" s="107" t="s">
        <v>9793</v>
      </c>
      <c r="H5632" s="107" t="s">
        <v>4499</v>
      </c>
      <c r="I5632" s="107" t="s">
        <v>4579</v>
      </c>
    </row>
    <row r="5633" spans="1:9" x14ac:dyDescent="0.2">
      <c r="A5633" s="107" t="s">
        <v>10492</v>
      </c>
      <c r="D5633" s="107" t="s">
        <v>4580</v>
      </c>
      <c r="E5633" s="107">
        <f t="shared" si="87"/>
        <v>30500899</v>
      </c>
      <c r="F5633" s="107" t="s">
        <v>11572</v>
      </c>
      <c r="G5633" s="107" t="s">
        <v>9793</v>
      </c>
      <c r="H5633" s="107" t="s">
        <v>4499</v>
      </c>
      <c r="I5633" s="107" t="s">
        <v>7791</v>
      </c>
    </row>
    <row r="5634" spans="1:9" x14ac:dyDescent="0.2">
      <c r="A5634" s="107" t="s">
        <v>10492</v>
      </c>
      <c r="D5634" s="107" t="s">
        <v>4581</v>
      </c>
      <c r="E5634" s="107">
        <f t="shared" ref="E5634:E5697" si="88">VALUE(D5634)</f>
        <v>30500901</v>
      </c>
      <c r="F5634" s="107" t="s">
        <v>11572</v>
      </c>
      <c r="G5634" s="107" t="s">
        <v>9793</v>
      </c>
      <c r="H5634" s="107" t="s">
        <v>4582</v>
      </c>
      <c r="I5634" s="107" t="s">
        <v>4583</v>
      </c>
    </row>
    <row r="5635" spans="1:9" x14ac:dyDescent="0.2">
      <c r="A5635" s="107" t="s">
        <v>10492</v>
      </c>
      <c r="D5635" s="107" t="s">
        <v>4584</v>
      </c>
      <c r="E5635" s="107">
        <f t="shared" si="88"/>
        <v>30500902</v>
      </c>
      <c r="F5635" s="107" t="s">
        <v>11572</v>
      </c>
      <c r="G5635" s="107" t="s">
        <v>9793</v>
      </c>
      <c r="H5635" s="107" t="s">
        <v>4582</v>
      </c>
      <c r="I5635" s="107" t="s">
        <v>4585</v>
      </c>
    </row>
    <row r="5636" spans="1:9" x14ac:dyDescent="0.2">
      <c r="A5636" s="107" t="s">
        <v>10492</v>
      </c>
      <c r="D5636" s="107" t="s">
        <v>4586</v>
      </c>
      <c r="E5636" s="107">
        <f t="shared" si="88"/>
        <v>30500903</v>
      </c>
      <c r="F5636" s="107" t="s">
        <v>11572</v>
      </c>
      <c r="G5636" s="107" t="s">
        <v>9793</v>
      </c>
      <c r="H5636" s="107" t="s">
        <v>4582</v>
      </c>
      <c r="I5636" s="107" t="s">
        <v>4587</v>
      </c>
    </row>
    <row r="5637" spans="1:9" x14ac:dyDescent="0.2">
      <c r="A5637" s="107" t="s">
        <v>10492</v>
      </c>
      <c r="D5637" s="107" t="s">
        <v>4588</v>
      </c>
      <c r="E5637" s="107">
        <f t="shared" si="88"/>
        <v>30500904</v>
      </c>
      <c r="F5637" s="107" t="s">
        <v>11572</v>
      </c>
      <c r="G5637" s="107" t="s">
        <v>9793</v>
      </c>
      <c r="H5637" s="107" t="s">
        <v>4582</v>
      </c>
      <c r="I5637" s="107" t="s">
        <v>4589</v>
      </c>
    </row>
    <row r="5638" spans="1:9" x14ac:dyDescent="0.2">
      <c r="A5638" s="107" t="s">
        <v>10492</v>
      </c>
      <c r="D5638" s="107" t="s">
        <v>4590</v>
      </c>
      <c r="E5638" s="107">
        <f t="shared" si="88"/>
        <v>30500905</v>
      </c>
      <c r="F5638" s="107" t="s">
        <v>11572</v>
      </c>
      <c r="G5638" s="107" t="s">
        <v>9793</v>
      </c>
      <c r="H5638" s="107" t="s">
        <v>4582</v>
      </c>
      <c r="I5638" s="107" t="s">
        <v>4591</v>
      </c>
    </row>
    <row r="5639" spans="1:9" x14ac:dyDescent="0.2">
      <c r="A5639" s="107" t="s">
        <v>10492</v>
      </c>
      <c r="D5639" s="107" t="s">
        <v>4592</v>
      </c>
      <c r="E5639" s="107">
        <f t="shared" si="88"/>
        <v>30500906</v>
      </c>
      <c r="F5639" s="107" t="s">
        <v>11572</v>
      </c>
      <c r="G5639" s="107" t="s">
        <v>9793</v>
      </c>
      <c r="H5639" s="107" t="s">
        <v>4582</v>
      </c>
      <c r="I5639" s="107" t="s">
        <v>4593</v>
      </c>
    </row>
    <row r="5640" spans="1:9" x14ac:dyDescent="0.2">
      <c r="A5640" s="107" t="s">
        <v>10492</v>
      </c>
      <c r="D5640" s="107" t="s">
        <v>4594</v>
      </c>
      <c r="E5640" s="107">
        <f t="shared" si="88"/>
        <v>30500907</v>
      </c>
      <c r="F5640" s="107" t="s">
        <v>11572</v>
      </c>
      <c r="G5640" s="107" t="s">
        <v>9793</v>
      </c>
      <c r="H5640" s="107" t="s">
        <v>4582</v>
      </c>
      <c r="I5640" s="107" t="s">
        <v>4595</v>
      </c>
    </row>
    <row r="5641" spans="1:9" x14ac:dyDescent="0.2">
      <c r="A5641" s="107" t="s">
        <v>10492</v>
      </c>
      <c r="D5641" s="107" t="s">
        <v>4596</v>
      </c>
      <c r="E5641" s="107">
        <f t="shared" si="88"/>
        <v>30500908</v>
      </c>
      <c r="F5641" s="107" t="s">
        <v>11572</v>
      </c>
      <c r="G5641" s="107" t="s">
        <v>9793</v>
      </c>
      <c r="H5641" s="107" t="s">
        <v>4582</v>
      </c>
      <c r="I5641" s="107" t="s">
        <v>4597</v>
      </c>
    </row>
    <row r="5642" spans="1:9" x14ac:dyDescent="0.2">
      <c r="A5642" s="107" t="s">
        <v>10492</v>
      </c>
      <c r="D5642" s="107" t="s">
        <v>4598</v>
      </c>
      <c r="E5642" s="107">
        <f t="shared" si="88"/>
        <v>30500909</v>
      </c>
      <c r="F5642" s="107" t="s">
        <v>11572</v>
      </c>
      <c r="G5642" s="107" t="s">
        <v>9793</v>
      </c>
      <c r="H5642" s="107" t="s">
        <v>4582</v>
      </c>
      <c r="I5642" s="107" t="s">
        <v>4599</v>
      </c>
    </row>
    <row r="5643" spans="1:9" x14ac:dyDescent="0.2">
      <c r="A5643" s="107" t="s">
        <v>10492</v>
      </c>
      <c r="D5643" s="107" t="s">
        <v>4600</v>
      </c>
      <c r="E5643" s="107">
        <f t="shared" si="88"/>
        <v>30500910</v>
      </c>
      <c r="F5643" s="107" t="s">
        <v>11572</v>
      </c>
      <c r="G5643" s="107" t="s">
        <v>9793</v>
      </c>
      <c r="H5643" s="107" t="s">
        <v>4582</v>
      </c>
      <c r="I5643" s="107" t="s">
        <v>4601</v>
      </c>
    </row>
    <row r="5644" spans="1:9" x14ac:dyDescent="0.2">
      <c r="A5644" s="107" t="s">
        <v>10492</v>
      </c>
      <c r="D5644" s="107" t="s">
        <v>4602</v>
      </c>
      <c r="E5644" s="107">
        <f t="shared" si="88"/>
        <v>30500915</v>
      </c>
      <c r="F5644" s="107" t="s">
        <v>11572</v>
      </c>
      <c r="G5644" s="107" t="s">
        <v>9793</v>
      </c>
      <c r="H5644" s="107" t="s">
        <v>4582</v>
      </c>
      <c r="I5644" s="107" t="s">
        <v>4603</v>
      </c>
    </row>
    <row r="5645" spans="1:9" x14ac:dyDescent="0.2">
      <c r="A5645" s="107" t="s">
        <v>10492</v>
      </c>
      <c r="D5645" s="107" t="s">
        <v>4604</v>
      </c>
      <c r="E5645" s="107">
        <f t="shared" si="88"/>
        <v>30500916</v>
      </c>
      <c r="F5645" s="107" t="s">
        <v>11572</v>
      </c>
      <c r="G5645" s="107" t="s">
        <v>9793</v>
      </c>
      <c r="H5645" s="107" t="s">
        <v>4582</v>
      </c>
      <c r="I5645" s="107" t="s">
        <v>11043</v>
      </c>
    </row>
    <row r="5646" spans="1:9" x14ac:dyDescent="0.2">
      <c r="A5646" s="107" t="s">
        <v>10492</v>
      </c>
      <c r="D5646" s="107" t="s">
        <v>4605</v>
      </c>
      <c r="E5646" s="107">
        <f t="shared" si="88"/>
        <v>30500917</v>
      </c>
      <c r="F5646" s="107" t="s">
        <v>11572</v>
      </c>
      <c r="G5646" s="107" t="s">
        <v>9793</v>
      </c>
      <c r="H5646" s="107" t="s">
        <v>4582</v>
      </c>
      <c r="I5646" s="107" t="s">
        <v>1922</v>
      </c>
    </row>
    <row r="5647" spans="1:9" x14ac:dyDescent="0.2">
      <c r="A5647" s="107" t="s">
        <v>10492</v>
      </c>
      <c r="D5647" s="107" t="s">
        <v>1923</v>
      </c>
      <c r="E5647" s="107">
        <f t="shared" si="88"/>
        <v>30500999</v>
      </c>
      <c r="F5647" s="107" t="s">
        <v>11572</v>
      </c>
      <c r="G5647" s="107" t="s">
        <v>9793</v>
      </c>
      <c r="H5647" s="107" t="s">
        <v>4582</v>
      </c>
      <c r="I5647" s="107" t="s">
        <v>7791</v>
      </c>
    </row>
    <row r="5648" spans="1:9" x14ac:dyDescent="0.2">
      <c r="A5648" s="107" t="s">
        <v>10492</v>
      </c>
      <c r="D5648" s="107" t="s">
        <v>1924</v>
      </c>
      <c r="E5648" s="107">
        <f t="shared" si="88"/>
        <v>30501001</v>
      </c>
      <c r="F5648" s="107" t="s">
        <v>11572</v>
      </c>
      <c r="G5648" s="107" t="s">
        <v>9793</v>
      </c>
      <c r="H5648" s="107" t="s">
        <v>1925</v>
      </c>
      <c r="I5648" s="107" t="s">
        <v>1926</v>
      </c>
    </row>
    <row r="5649" spans="1:9" x14ac:dyDescent="0.2">
      <c r="A5649" s="107" t="s">
        <v>10492</v>
      </c>
      <c r="D5649" s="107" t="s">
        <v>1927</v>
      </c>
      <c r="E5649" s="107">
        <f t="shared" si="88"/>
        <v>30501002</v>
      </c>
      <c r="F5649" s="107" t="s">
        <v>11572</v>
      </c>
      <c r="G5649" s="107" t="s">
        <v>9793</v>
      </c>
      <c r="H5649" s="107" t="s">
        <v>1925</v>
      </c>
      <c r="I5649" s="107" t="s">
        <v>1928</v>
      </c>
    </row>
    <row r="5650" spans="1:9" x14ac:dyDescent="0.2">
      <c r="A5650" s="107" t="s">
        <v>10492</v>
      </c>
      <c r="D5650" s="107" t="s">
        <v>1929</v>
      </c>
      <c r="E5650" s="107">
        <f t="shared" si="88"/>
        <v>30501003</v>
      </c>
      <c r="F5650" s="107" t="s">
        <v>11572</v>
      </c>
      <c r="G5650" s="107" t="s">
        <v>9793</v>
      </c>
      <c r="H5650" s="107" t="s">
        <v>1925</v>
      </c>
      <c r="I5650" s="107" t="s">
        <v>1930</v>
      </c>
    </row>
    <row r="5651" spans="1:9" x14ac:dyDescent="0.2">
      <c r="A5651" s="107" t="s">
        <v>10492</v>
      </c>
      <c r="D5651" s="107" t="s">
        <v>1931</v>
      </c>
      <c r="E5651" s="107">
        <f t="shared" si="88"/>
        <v>30501004</v>
      </c>
      <c r="F5651" s="107" t="s">
        <v>11572</v>
      </c>
      <c r="G5651" s="107" t="s">
        <v>9793</v>
      </c>
      <c r="H5651" s="107" t="s">
        <v>1925</v>
      </c>
      <c r="I5651" s="107" t="s">
        <v>1932</v>
      </c>
    </row>
    <row r="5652" spans="1:9" x14ac:dyDescent="0.2">
      <c r="A5652" s="107" t="s">
        <v>10492</v>
      </c>
      <c r="D5652" s="107" t="s">
        <v>1933</v>
      </c>
      <c r="E5652" s="107">
        <f t="shared" si="88"/>
        <v>30501005</v>
      </c>
      <c r="F5652" s="107" t="s">
        <v>11572</v>
      </c>
      <c r="G5652" s="107" t="s">
        <v>9793</v>
      </c>
      <c r="H5652" s="107" t="s">
        <v>1925</v>
      </c>
      <c r="I5652" s="107" t="s">
        <v>1934</v>
      </c>
    </row>
    <row r="5653" spans="1:9" x14ac:dyDescent="0.2">
      <c r="A5653" s="107" t="s">
        <v>10492</v>
      </c>
      <c r="D5653" s="107" t="s">
        <v>1935</v>
      </c>
      <c r="E5653" s="107">
        <f t="shared" si="88"/>
        <v>30501006</v>
      </c>
      <c r="F5653" s="107" t="s">
        <v>11572</v>
      </c>
      <c r="G5653" s="107" t="s">
        <v>9793</v>
      </c>
      <c r="H5653" s="107" t="s">
        <v>1925</v>
      </c>
      <c r="I5653" s="107" t="s">
        <v>1936</v>
      </c>
    </row>
    <row r="5654" spans="1:9" x14ac:dyDescent="0.2">
      <c r="A5654" s="107" t="s">
        <v>10492</v>
      </c>
      <c r="D5654" s="107" t="s">
        <v>1937</v>
      </c>
      <c r="E5654" s="107">
        <f t="shared" si="88"/>
        <v>30501007</v>
      </c>
      <c r="F5654" s="107" t="s">
        <v>11572</v>
      </c>
      <c r="G5654" s="107" t="s">
        <v>9793</v>
      </c>
      <c r="H5654" s="107" t="s">
        <v>1925</v>
      </c>
      <c r="I5654" s="107" t="s">
        <v>8132</v>
      </c>
    </row>
    <row r="5655" spans="1:9" x14ac:dyDescent="0.2">
      <c r="A5655" s="107" t="s">
        <v>10492</v>
      </c>
      <c r="D5655" s="107" t="s">
        <v>1938</v>
      </c>
      <c r="E5655" s="107">
        <f t="shared" si="88"/>
        <v>30501008</v>
      </c>
      <c r="F5655" s="107" t="s">
        <v>11572</v>
      </c>
      <c r="G5655" s="107" t="s">
        <v>9793</v>
      </c>
      <c r="H5655" s="107" t="s">
        <v>1925</v>
      </c>
      <c r="I5655" s="107" t="s">
        <v>11317</v>
      </c>
    </row>
    <row r="5656" spans="1:9" x14ac:dyDescent="0.2">
      <c r="A5656" s="107" t="s">
        <v>10492</v>
      </c>
      <c r="D5656" s="107" t="s">
        <v>1939</v>
      </c>
      <c r="E5656" s="107">
        <f t="shared" si="88"/>
        <v>30501009</v>
      </c>
      <c r="F5656" s="107" t="s">
        <v>11572</v>
      </c>
      <c r="G5656" s="107" t="s">
        <v>9793</v>
      </c>
      <c r="H5656" s="107" t="s">
        <v>1925</v>
      </c>
      <c r="I5656" s="107" t="s">
        <v>1940</v>
      </c>
    </row>
    <row r="5657" spans="1:9" x14ac:dyDescent="0.2">
      <c r="A5657" s="107" t="s">
        <v>10492</v>
      </c>
      <c r="D5657" s="107" t="s">
        <v>1941</v>
      </c>
      <c r="E5657" s="107">
        <f t="shared" si="88"/>
        <v>30501010</v>
      </c>
      <c r="F5657" s="107" t="s">
        <v>11572</v>
      </c>
      <c r="G5657" s="107" t="s">
        <v>9793</v>
      </c>
      <c r="H5657" s="107" t="s">
        <v>1925</v>
      </c>
      <c r="I5657" s="107" t="s">
        <v>14402</v>
      </c>
    </row>
    <row r="5658" spans="1:9" x14ac:dyDescent="0.2">
      <c r="A5658" s="107" t="s">
        <v>10492</v>
      </c>
      <c r="D5658" s="107" t="s">
        <v>1942</v>
      </c>
      <c r="E5658" s="107">
        <f t="shared" si="88"/>
        <v>30501011</v>
      </c>
      <c r="F5658" s="107" t="s">
        <v>11572</v>
      </c>
      <c r="G5658" s="107" t="s">
        <v>9793</v>
      </c>
      <c r="H5658" s="107" t="s">
        <v>1925</v>
      </c>
      <c r="I5658" s="107" t="s">
        <v>1943</v>
      </c>
    </row>
    <row r="5659" spans="1:9" x14ac:dyDescent="0.2">
      <c r="A5659" s="107" t="s">
        <v>10492</v>
      </c>
      <c r="D5659" s="107" t="s">
        <v>1944</v>
      </c>
      <c r="E5659" s="107">
        <f t="shared" si="88"/>
        <v>30501012</v>
      </c>
      <c r="F5659" s="107" t="s">
        <v>11572</v>
      </c>
      <c r="G5659" s="107" t="s">
        <v>9793</v>
      </c>
      <c r="H5659" s="107" t="s">
        <v>1925</v>
      </c>
      <c r="I5659" s="107" t="s">
        <v>8087</v>
      </c>
    </row>
    <row r="5660" spans="1:9" x14ac:dyDescent="0.2">
      <c r="A5660" s="107" t="s">
        <v>10492</v>
      </c>
      <c r="D5660" s="107" t="s">
        <v>1945</v>
      </c>
      <c r="E5660" s="107">
        <f t="shared" si="88"/>
        <v>30501013</v>
      </c>
      <c r="F5660" s="107" t="s">
        <v>11572</v>
      </c>
      <c r="G5660" s="107" t="s">
        <v>9793</v>
      </c>
      <c r="H5660" s="107" t="s">
        <v>1925</v>
      </c>
      <c r="I5660" s="107" t="s">
        <v>1946</v>
      </c>
    </row>
    <row r="5661" spans="1:9" x14ac:dyDescent="0.2">
      <c r="A5661" s="107" t="s">
        <v>10492</v>
      </c>
      <c r="D5661" s="107" t="s">
        <v>1947</v>
      </c>
      <c r="E5661" s="107">
        <f t="shared" si="88"/>
        <v>30501014</v>
      </c>
      <c r="F5661" s="107" t="s">
        <v>11572</v>
      </c>
      <c r="G5661" s="107" t="s">
        <v>9793</v>
      </c>
      <c r="H5661" s="107" t="s">
        <v>1925</v>
      </c>
      <c r="I5661" s="107" t="s">
        <v>1948</v>
      </c>
    </row>
    <row r="5662" spans="1:9" x14ac:dyDescent="0.2">
      <c r="A5662" s="107" t="s">
        <v>10492</v>
      </c>
      <c r="D5662" s="107" t="s">
        <v>1949</v>
      </c>
      <c r="E5662" s="107">
        <f t="shared" si="88"/>
        <v>30501015</v>
      </c>
      <c r="F5662" s="107" t="s">
        <v>11572</v>
      </c>
      <c r="G5662" s="107" t="s">
        <v>9793</v>
      </c>
      <c r="H5662" s="107" t="s">
        <v>1925</v>
      </c>
      <c r="I5662" s="107" t="s">
        <v>14440</v>
      </c>
    </row>
    <row r="5663" spans="1:9" x14ac:dyDescent="0.2">
      <c r="A5663" s="107" t="s">
        <v>10492</v>
      </c>
      <c r="D5663" s="107" t="s">
        <v>1950</v>
      </c>
      <c r="E5663" s="107">
        <f t="shared" si="88"/>
        <v>30501016</v>
      </c>
      <c r="F5663" s="107" t="s">
        <v>11572</v>
      </c>
      <c r="G5663" s="107" t="s">
        <v>9793</v>
      </c>
      <c r="H5663" s="107" t="s">
        <v>1925</v>
      </c>
      <c r="I5663" s="107" t="s">
        <v>1951</v>
      </c>
    </row>
    <row r="5664" spans="1:9" x14ac:dyDescent="0.2">
      <c r="A5664" s="107" t="s">
        <v>10492</v>
      </c>
      <c r="D5664" s="107" t="s">
        <v>1952</v>
      </c>
      <c r="E5664" s="107">
        <f t="shared" si="88"/>
        <v>30501017</v>
      </c>
      <c r="F5664" s="107" t="s">
        <v>11572</v>
      </c>
      <c r="G5664" s="107" t="s">
        <v>9793</v>
      </c>
      <c r="H5664" s="107" t="s">
        <v>1925</v>
      </c>
      <c r="I5664" s="107" t="s">
        <v>10136</v>
      </c>
    </row>
    <row r="5665" spans="1:12" x14ac:dyDescent="0.2">
      <c r="A5665" s="107" t="s">
        <v>10492</v>
      </c>
      <c r="D5665" s="107" t="s">
        <v>1953</v>
      </c>
      <c r="E5665" s="107">
        <f t="shared" si="88"/>
        <v>30501021</v>
      </c>
      <c r="F5665" s="107" t="s">
        <v>11572</v>
      </c>
      <c r="G5665" s="107" t="s">
        <v>9793</v>
      </c>
      <c r="H5665" s="107" t="s">
        <v>1925</v>
      </c>
      <c r="I5665" s="107" t="s">
        <v>1954</v>
      </c>
    </row>
    <row r="5666" spans="1:12" x14ac:dyDescent="0.2">
      <c r="A5666" s="107" t="s">
        <v>10492</v>
      </c>
      <c r="D5666" s="107" t="s">
        <v>1955</v>
      </c>
      <c r="E5666" s="107">
        <f t="shared" si="88"/>
        <v>30501022</v>
      </c>
      <c r="F5666" s="107" t="s">
        <v>11572</v>
      </c>
      <c r="G5666" s="107" t="s">
        <v>9793</v>
      </c>
      <c r="H5666" s="107" t="s">
        <v>1925</v>
      </c>
      <c r="I5666" s="107" t="s">
        <v>1956</v>
      </c>
    </row>
    <row r="5667" spans="1:12" x14ac:dyDescent="0.2">
      <c r="A5667" s="107" t="s">
        <v>10492</v>
      </c>
      <c r="D5667" s="107" t="s">
        <v>1957</v>
      </c>
      <c r="E5667" s="107">
        <f t="shared" si="88"/>
        <v>30501023</v>
      </c>
      <c r="F5667" s="107" t="s">
        <v>11572</v>
      </c>
      <c r="G5667" s="107" t="s">
        <v>9793</v>
      </c>
      <c r="H5667" s="107" t="s">
        <v>1925</v>
      </c>
      <c r="I5667" s="107" t="s">
        <v>14440</v>
      </c>
    </row>
    <row r="5668" spans="1:12" x14ac:dyDescent="0.2">
      <c r="A5668" s="107" t="s">
        <v>10492</v>
      </c>
      <c r="D5668" s="107" t="s">
        <v>1958</v>
      </c>
      <c r="E5668" s="107">
        <f t="shared" si="88"/>
        <v>30501024</v>
      </c>
      <c r="F5668" s="107" t="s">
        <v>11572</v>
      </c>
      <c r="G5668" s="107" t="s">
        <v>9793</v>
      </c>
      <c r="H5668" s="107" t="s">
        <v>1925</v>
      </c>
      <c r="I5668" s="107" t="s">
        <v>1959</v>
      </c>
    </row>
    <row r="5669" spans="1:12" x14ac:dyDescent="0.2">
      <c r="A5669" s="107" t="s">
        <v>10492</v>
      </c>
      <c r="D5669" s="107" t="s">
        <v>1960</v>
      </c>
      <c r="E5669" s="107">
        <f t="shared" si="88"/>
        <v>30501030</v>
      </c>
      <c r="F5669" s="107" t="s">
        <v>11572</v>
      </c>
      <c r="G5669" s="107" t="s">
        <v>9793</v>
      </c>
      <c r="H5669" s="107" t="s">
        <v>1925</v>
      </c>
      <c r="I5669" s="107" t="s">
        <v>1961</v>
      </c>
    </row>
    <row r="5670" spans="1:12" x14ac:dyDescent="0.2">
      <c r="A5670" s="107" t="s">
        <v>10492</v>
      </c>
      <c r="D5670" s="107" t="s">
        <v>1962</v>
      </c>
      <c r="E5670" s="107">
        <f t="shared" si="88"/>
        <v>30501031</v>
      </c>
      <c r="F5670" s="107" t="s">
        <v>11572</v>
      </c>
      <c r="G5670" s="107" t="s">
        <v>9793</v>
      </c>
      <c r="H5670" s="107" t="s">
        <v>1925</v>
      </c>
      <c r="I5670" s="107" t="s">
        <v>1963</v>
      </c>
    </row>
    <row r="5671" spans="1:12" x14ac:dyDescent="0.2">
      <c r="A5671" s="107" t="s">
        <v>10492</v>
      </c>
      <c r="D5671" s="107" t="s">
        <v>1964</v>
      </c>
      <c r="E5671" s="107">
        <f t="shared" si="88"/>
        <v>30501032</v>
      </c>
      <c r="F5671" s="107" t="s">
        <v>11572</v>
      </c>
      <c r="G5671" s="107" t="s">
        <v>9793</v>
      </c>
      <c r="H5671" s="107" t="s">
        <v>1925</v>
      </c>
      <c r="I5671" s="107" t="s">
        <v>1965</v>
      </c>
    </row>
    <row r="5672" spans="1:12" x14ac:dyDescent="0.2">
      <c r="A5672" s="107" t="s">
        <v>10492</v>
      </c>
      <c r="D5672" s="107" t="s">
        <v>1966</v>
      </c>
      <c r="E5672" s="107">
        <f t="shared" si="88"/>
        <v>30501033</v>
      </c>
      <c r="F5672" s="107" t="s">
        <v>11572</v>
      </c>
      <c r="G5672" s="107" t="s">
        <v>9793</v>
      </c>
      <c r="H5672" s="107" t="s">
        <v>1925</v>
      </c>
      <c r="I5672" s="107" t="s">
        <v>1967</v>
      </c>
    </row>
    <row r="5673" spans="1:12" x14ac:dyDescent="0.2">
      <c r="A5673" s="107" t="s">
        <v>10492</v>
      </c>
      <c r="D5673" s="107" t="s">
        <v>1968</v>
      </c>
      <c r="E5673" s="107">
        <f t="shared" si="88"/>
        <v>30501034</v>
      </c>
      <c r="F5673" s="107" t="s">
        <v>11572</v>
      </c>
      <c r="G5673" s="107" t="s">
        <v>9793</v>
      </c>
      <c r="H5673" s="107" t="s">
        <v>1925</v>
      </c>
      <c r="I5673" s="107" t="s">
        <v>1969</v>
      </c>
    </row>
    <row r="5674" spans="1:12" x14ac:dyDescent="0.2">
      <c r="A5674" s="107" t="s">
        <v>10492</v>
      </c>
      <c r="D5674" s="107" t="s">
        <v>1970</v>
      </c>
      <c r="E5674" s="107">
        <f t="shared" si="88"/>
        <v>30501035</v>
      </c>
      <c r="F5674" s="107" t="s">
        <v>11572</v>
      </c>
      <c r="G5674" s="107" t="s">
        <v>9793</v>
      </c>
      <c r="H5674" s="107" t="s">
        <v>1925</v>
      </c>
      <c r="I5674" s="107" t="s">
        <v>1971</v>
      </c>
    </row>
    <row r="5675" spans="1:12" x14ac:dyDescent="0.2">
      <c r="A5675" s="107" t="s">
        <v>10492</v>
      </c>
      <c r="D5675" s="107" t="s">
        <v>1972</v>
      </c>
      <c r="E5675" s="107">
        <f t="shared" si="88"/>
        <v>30501036</v>
      </c>
      <c r="F5675" s="107" t="s">
        <v>11572</v>
      </c>
      <c r="G5675" s="107" t="s">
        <v>9793</v>
      </c>
      <c r="H5675" s="107" t="s">
        <v>1925</v>
      </c>
      <c r="I5675" s="107" t="s">
        <v>1973</v>
      </c>
    </row>
    <row r="5676" spans="1:12" x14ac:dyDescent="0.2">
      <c r="A5676" s="107" t="s">
        <v>10492</v>
      </c>
      <c r="D5676" s="107" t="s">
        <v>1974</v>
      </c>
      <c r="E5676" s="107">
        <f t="shared" si="88"/>
        <v>30501037</v>
      </c>
      <c r="F5676" s="107" t="s">
        <v>11572</v>
      </c>
      <c r="G5676" s="107" t="s">
        <v>9793</v>
      </c>
      <c r="H5676" s="107" t="s">
        <v>1925</v>
      </c>
      <c r="I5676" s="107" t="s">
        <v>1975</v>
      </c>
    </row>
    <row r="5677" spans="1:12" x14ac:dyDescent="0.2">
      <c r="A5677" s="107" t="s">
        <v>10492</v>
      </c>
      <c r="D5677" s="107" t="s">
        <v>1976</v>
      </c>
      <c r="E5677" s="107">
        <f t="shared" si="88"/>
        <v>30501038</v>
      </c>
      <c r="F5677" s="107" t="s">
        <v>11572</v>
      </c>
      <c r="G5677" s="107" t="s">
        <v>9793</v>
      </c>
      <c r="H5677" s="107" t="s">
        <v>1925</v>
      </c>
      <c r="I5677" s="107" t="s">
        <v>1977</v>
      </c>
    </row>
    <row r="5678" spans="1:12" x14ac:dyDescent="0.2">
      <c r="A5678" s="107" t="s">
        <v>10492</v>
      </c>
      <c r="D5678" s="107" t="s">
        <v>1978</v>
      </c>
      <c r="E5678" s="107">
        <f t="shared" si="88"/>
        <v>30501039</v>
      </c>
      <c r="F5678" s="107" t="s">
        <v>11572</v>
      </c>
      <c r="G5678" s="107" t="s">
        <v>9793</v>
      </c>
      <c r="H5678" s="107" t="s">
        <v>1925</v>
      </c>
      <c r="I5678" s="107" t="s">
        <v>4653</v>
      </c>
      <c r="K5678" s="109"/>
      <c r="L5678" s="107"/>
    </row>
    <row r="5679" spans="1:12" x14ac:dyDescent="0.2">
      <c r="A5679" s="107" t="s">
        <v>10492</v>
      </c>
      <c r="D5679" s="107" t="s">
        <v>4654</v>
      </c>
      <c r="E5679" s="107">
        <f t="shared" si="88"/>
        <v>30501040</v>
      </c>
      <c r="F5679" s="107" t="s">
        <v>11572</v>
      </c>
      <c r="G5679" s="107" t="s">
        <v>9793</v>
      </c>
      <c r="H5679" s="107" t="s">
        <v>1925</v>
      </c>
      <c r="I5679" s="107" t="s">
        <v>4655</v>
      </c>
    </row>
    <row r="5680" spans="1:12" x14ac:dyDescent="0.2">
      <c r="A5680" s="107" t="s">
        <v>10492</v>
      </c>
      <c r="D5680" s="107" t="s">
        <v>4656</v>
      </c>
      <c r="E5680" s="107">
        <f t="shared" si="88"/>
        <v>30501041</v>
      </c>
      <c r="F5680" s="107" t="s">
        <v>11572</v>
      </c>
      <c r="G5680" s="107" t="s">
        <v>9793</v>
      </c>
      <c r="H5680" s="107" t="s">
        <v>1925</v>
      </c>
      <c r="I5680" s="107" t="s">
        <v>4657</v>
      </c>
    </row>
    <row r="5681" spans="1:9" x14ac:dyDescent="0.2">
      <c r="A5681" s="107" t="s">
        <v>10492</v>
      </c>
      <c r="D5681" s="107" t="s">
        <v>4658</v>
      </c>
      <c r="E5681" s="107">
        <f t="shared" si="88"/>
        <v>30501042</v>
      </c>
      <c r="F5681" s="107" t="s">
        <v>11572</v>
      </c>
      <c r="G5681" s="107" t="s">
        <v>9793</v>
      </c>
      <c r="H5681" s="107" t="s">
        <v>1925</v>
      </c>
      <c r="I5681" s="107" t="s">
        <v>4659</v>
      </c>
    </row>
    <row r="5682" spans="1:9" x14ac:dyDescent="0.2">
      <c r="A5682" s="107" t="s">
        <v>10492</v>
      </c>
      <c r="D5682" s="107" t="s">
        <v>4660</v>
      </c>
      <c r="E5682" s="107">
        <f t="shared" si="88"/>
        <v>30501043</v>
      </c>
      <c r="F5682" s="107" t="s">
        <v>11572</v>
      </c>
      <c r="G5682" s="107" t="s">
        <v>9793</v>
      </c>
      <c r="H5682" s="107" t="s">
        <v>1925</v>
      </c>
      <c r="I5682" s="107" t="s">
        <v>4661</v>
      </c>
    </row>
    <row r="5683" spans="1:9" x14ac:dyDescent="0.2">
      <c r="A5683" s="107" t="s">
        <v>10492</v>
      </c>
      <c r="D5683" s="107" t="s">
        <v>4662</v>
      </c>
      <c r="E5683" s="107">
        <f t="shared" si="88"/>
        <v>30501044</v>
      </c>
      <c r="F5683" s="107" t="s">
        <v>11572</v>
      </c>
      <c r="G5683" s="107" t="s">
        <v>9793</v>
      </c>
      <c r="H5683" s="107" t="s">
        <v>1925</v>
      </c>
      <c r="I5683" s="107" t="s">
        <v>4663</v>
      </c>
    </row>
    <row r="5684" spans="1:9" x14ac:dyDescent="0.2">
      <c r="A5684" s="107" t="s">
        <v>10492</v>
      </c>
      <c r="D5684" s="107" t="s">
        <v>4664</v>
      </c>
      <c r="E5684" s="107">
        <f t="shared" si="88"/>
        <v>30501045</v>
      </c>
      <c r="F5684" s="107" t="s">
        <v>11572</v>
      </c>
      <c r="G5684" s="107" t="s">
        <v>9793</v>
      </c>
      <c r="H5684" s="107" t="s">
        <v>1925</v>
      </c>
      <c r="I5684" s="107" t="s">
        <v>4665</v>
      </c>
    </row>
    <row r="5685" spans="1:9" x14ac:dyDescent="0.2">
      <c r="A5685" s="107" t="s">
        <v>10492</v>
      </c>
      <c r="D5685" s="107" t="s">
        <v>4666</v>
      </c>
      <c r="E5685" s="107">
        <f t="shared" si="88"/>
        <v>30501046</v>
      </c>
      <c r="F5685" s="107" t="s">
        <v>11572</v>
      </c>
      <c r="G5685" s="107" t="s">
        <v>9793</v>
      </c>
      <c r="H5685" s="107" t="s">
        <v>1925</v>
      </c>
      <c r="I5685" s="107" t="s">
        <v>4667</v>
      </c>
    </row>
    <row r="5686" spans="1:9" x14ac:dyDescent="0.2">
      <c r="A5686" s="107" t="s">
        <v>10492</v>
      </c>
      <c r="D5686" s="107" t="s">
        <v>4668</v>
      </c>
      <c r="E5686" s="107">
        <f t="shared" si="88"/>
        <v>30501047</v>
      </c>
      <c r="F5686" s="107" t="s">
        <v>11572</v>
      </c>
      <c r="G5686" s="107" t="s">
        <v>9793</v>
      </c>
      <c r="H5686" s="107" t="s">
        <v>1925</v>
      </c>
      <c r="I5686" s="107" t="s">
        <v>4669</v>
      </c>
    </row>
    <row r="5687" spans="1:9" x14ac:dyDescent="0.2">
      <c r="A5687" s="107" t="s">
        <v>10492</v>
      </c>
      <c r="D5687" s="107" t="s">
        <v>4670</v>
      </c>
      <c r="E5687" s="107">
        <f t="shared" si="88"/>
        <v>30501048</v>
      </c>
      <c r="F5687" s="107" t="s">
        <v>11572</v>
      </c>
      <c r="G5687" s="107" t="s">
        <v>9793</v>
      </c>
      <c r="H5687" s="107" t="s">
        <v>1925</v>
      </c>
      <c r="I5687" s="107" t="s">
        <v>4671</v>
      </c>
    </row>
    <row r="5688" spans="1:9" x14ac:dyDescent="0.2">
      <c r="A5688" s="107" t="s">
        <v>10492</v>
      </c>
      <c r="D5688" s="107" t="s">
        <v>4672</v>
      </c>
      <c r="E5688" s="107">
        <f t="shared" si="88"/>
        <v>30501049</v>
      </c>
      <c r="F5688" s="107" t="s">
        <v>11572</v>
      </c>
      <c r="G5688" s="107" t="s">
        <v>9793</v>
      </c>
      <c r="H5688" s="107" t="s">
        <v>1925</v>
      </c>
      <c r="I5688" s="107" t="s">
        <v>4673</v>
      </c>
    </row>
    <row r="5689" spans="1:9" x14ac:dyDescent="0.2">
      <c r="A5689" s="107" t="s">
        <v>10492</v>
      </c>
      <c r="D5689" s="107" t="s">
        <v>4674</v>
      </c>
      <c r="E5689" s="107">
        <f t="shared" si="88"/>
        <v>30501050</v>
      </c>
      <c r="F5689" s="107" t="s">
        <v>11572</v>
      </c>
      <c r="G5689" s="107" t="s">
        <v>9793</v>
      </c>
      <c r="H5689" s="107" t="s">
        <v>1925</v>
      </c>
      <c r="I5689" s="107" t="s">
        <v>4675</v>
      </c>
    </row>
    <row r="5690" spans="1:9" x14ac:dyDescent="0.2">
      <c r="A5690" s="107" t="s">
        <v>10492</v>
      </c>
      <c r="D5690" s="107" t="s">
        <v>4676</v>
      </c>
      <c r="E5690" s="107">
        <f t="shared" si="88"/>
        <v>30501051</v>
      </c>
      <c r="F5690" s="107" t="s">
        <v>11572</v>
      </c>
      <c r="G5690" s="107" t="s">
        <v>9793</v>
      </c>
      <c r="H5690" s="107" t="s">
        <v>1925</v>
      </c>
      <c r="I5690" s="107" t="s">
        <v>4677</v>
      </c>
    </row>
    <row r="5691" spans="1:9" x14ac:dyDescent="0.2">
      <c r="A5691" s="107" t="s">
        <v>10492</v>
      </c>
      <c r="D5691" s="107" t="s">
        <v>4678</v>
      </c>
      <c r="E5691" s="107">
        <f t="shared" si="88"/>
        <v>30501060</v>
      </c>
      <c r="F5691" s="107" t="s">
        <v>11572</v>
      </c>
      <c r="G5691" s="107" t="s">
        <v>9793</v>
      </c>
      <c r="H5691" s="107" t="s">
        <v>1925</v>
      </c>
      <c r="I5691" s="107" t="s">
        <v>4679</v>
      </c>
    </row>
    <row r="5692" spans="1:9" x14ac:dyDescent="0.2">
      <c r="A5692" s="107" t="s">
        <v>10492</v>
      </c>
      <c r="D5692" s="107" t="s">
        <v>4680</v>
      </c>
      <c r="E5692" s="107">
        <f t="shared" si="88"/>
        <v>30501061</v>
      </c>
      <c r="F5692" s="107" t="s">
        <v>11572</v>
      </c>
      <c r="G5692" s="107" t="s">
        <v>9793</v>
      </c>
      <c r="H5692" s="107" t="s">
        <v>1925</v>
      </c>
      <c r="I5692" s="107" t="s">
        <v>4681</v>
      </c>
    </row>
    <row r="5693" spans="1:9" x14ac:dyDescent="0.2">
      <c r="A5693" s="107" t="s">
        <v>10492</v>
      </c>
      <c r="D5693" s="107" t="s">
        <v>4682</v>
      </c>
      <c r="E5693" s="107">
        <f t="shared" si="88"/>
        <v>30501062</v>
      </c>
      <c r="F5693" s="107" t="s">
        <v>11572</v>
      </c>
      <c r="G5693" s="107" t="s">
        <v>9793</v>
      </c>
      <c r="H5693" s="107" t="s">
        <v>1925</v>
      </c>
      <c r="I5693" s="107" t="s">
        <v>4683</v>
      </c>
    </row>
    <row r="5694" spans="1:9" x14ac:dyDescent="0.2">
      <c r="A5694" s="107" t="s">
        <v>10492</v>
      </c>
      <c r="D5694" s="107" t="s">
        <v>4684</v>
      </c>
      <c r="E5694" s="107">
        <f t="shared" si="88"/>
        <v>30501090</v>
      </c>
      <c r="F5694" s="107" t="s">
        <v>11572</v>
      </c>
      <c r="G5694" s="107" t="s">
        <v>9793</v>
      </c>
      <c r="H5694" s="107" t="s">
        <v>1925</v>
      </c>
      <c r="I5694" s="107" t="s">
        <v>7042</v>
      </c>
    </row>
    <row r="5695" spans="1:9" x14ac:dyDescent="0.2">
      <c r="A5695" s="107" t="s">
        <v>10492</v>
      </c>
      <c r="D5695" s="107" t="s">
        <v>4685</v>
      </c>
      <c r="E5695" s="107">
        <f t="shared" si="88"/>
        <v>30501099</v>
      </c>
      <c r="F5695" s="107" t="s">
        <v>11572</v>
      </c>
      <c r="G5695" s="107" t="s">
        <v>9793</v>
      </c>
      <c r="H5695" s="107" t="s">
        <v>1925</v>
      </c>
      <c r="I5695" s="107" t="s">
        <v>7791</v>
      </c>
    </row>
    <row r="5696" spans="1:9" x14ac:dyDescent="0.2">
      <c r="A5696" s="107" t="s">
        <v>10492</v>
      </c>
      <c r="D5696" s="107" t="s">
        <v>4686</v>
      </c>
      <c r="E5696" s="107">
        <f t="shared" si="88"/>
        <v>30501101</v>
      </c>
      <c r="F5696" s="107" t="s">
        <v>11572</v>
      </c>
      <c r="G5696" s="107" t="s">
        <v>9793</v>
      </c>
      <c r="H5696" s="107" t="s">
        <v>4687</v>
      </c>
      <c r="I5696" s="107" t="s">
        <v>4688</v>
      </c>
    </row>
    <row r="5697" spans="1:12" x14ac:dyDescent="0.2">
      <c r="A5697" s="107" t="s">
        <v>10492</v>
      </c>
      <c r="D5697" s="107" t="s">
        <v>4689</v>
      </c>
      <c r="E5697" s="107">
        <f t="shared" si="88"/>
        <v>30501106</v>
      </c>
      <c r="F5697" s="107" t="s">
        <v>11572</v>
      </c>
      <c r="G5697" s="107" t="s">
        <v>9793</v>
      </c>
      <c r="H5697" s="107" t="s">
        <v>4687</v>
      </c>
      <c r="I5697" s="107" t="s">
        <v>4690</v>
      </c>
    </row>
    <row r="5698" spans="1:12" x14ac:dyDescent="0.2">
      <c r="A5698" s="107" t="s">
        <v>10492</v>
      </c>
      <c r="D5698" s="107" t="s">
        <v>4691</v>
      </c>
      <c r="E5698" s="107">
        <f t="shared" ref="E5698:E5761" si="89">VALUE(D5698)</f>
        <v>30501107</v>
      </c>
      <c r="F5698" s="107" t="s">
        <v>11572</v>
      </c>
      <c r="G5698" s="107" t="s">
        <v>9793</v>
      </c>
      <c r="H5698" s="107" t="s">
        <v>4687</v>
      </c>
      <c r="I5698" s="107" t="s">
        <v>4692</v>
      </c>
    </row>
    <row r="5699" spans="1:12" x14ac:dyDescent="0.2">
      <c r="A5699" s="107" t="s">
        <v>10492</v>
      </c>
      <c r="D5699" s="107" t="s">
        <v>4693</v>
      </c>
      <c r="E5699" s="107">
        <f t="shared" si="89"/>
        <v>30501108</v>
      </c>
      <c r="F5699" s="107" t="s">
        <v>11572</v>
      </c>
      <c r="G5699" s="107" t="s">
        <v>9793</v>
      </c>
      <c r="H5699" s="107" t="s">
        <v>4687</v>
      </c>
      <c r="I5699" s="107" t="s">
        <v>4694</v>
      </c>
    </row>
    <row r="5700" spans="1:12" x14ac:dyDescent="0.2">
      <c r="A5700" s="107" t="s">
        <v>10492</v>
      </c>
      <c r="D5700" s="107" t="s">
        <v>7499</v>
      </c>
      <c r="E5700" s="107">
        <f t="shared" si="89"/>
        <v>30501109</v>
      </c>
      <c r="F5700" s="107" t="s">
        <v>11572</v>
      </c>
      <c r="G5700" s="107" t="s">
        <v>9793</v>
      </c>
      <c r="H5700" s="107" t="s">
        <v>4687</v>
      </c>
      <c r="I5700" s="107" t="s">
        <v>7500</v>
      </c>
    </row>
    <row r="5701" spans="1:12" x14ac:dyDescent="0.2">
      <c r="A5701" s="107" t="s">
        <v>10492</v>
      </c>
      <c r="D5701" s="107" t="s">
        <v>7501</v>
      </c>
      <c r="E5701" s="107">
        <f t="shared" si="89"/>
        <v>30501110</v>
      </c>
      <c r="F5701" s="107" t="s">
        <v>11572</v>
      </c>
      <c r="G5701" s="107" t="s">
        <v>9793</v>
      </c>
      <c r="H5701" s="107" t="s">
        <v>4687</v>
      </c>
      <c r="I5701" s="107" t="s">
        <v>7502</v>
      </c>
    </row>
    <row r="5702" spans="1:12" x14ac:dyDescent="0.2">
      <c r="A5702" s="107" t="s">
        <v>10492</v>
      </c>
      <c r="D5702" s="107" t="s">
        <v>7503</v>
      </c>
      <c r="E5702" s="107">
        <f t="shared" si="89"/>
        <v>30501111</v>
      </c>
      <c r="F5702" s="107" t="s">
        <v>11572</v>
      </c>
      <c r="G5702" s="107" t="s">
        <v>9793</v>
      </c>
      <c r="H5702" s="107" t="s">
        <v>4687</v>
      </c>
      <c r="I5702" s="107" t="s">
        <v>7504</v>
      </c>
      <c r="K5702" s="109"/>
      <c r="L5702" s="107"/>
    </row>
    <row r="5703" spans="1:12" x14ac:dyDescent="0.2">
      <c r="A5703" s="107" t="s">
        <v>10492</v>
      </c>
      <c r="D5703" s="107" t="s">
        <v>7505</v>
      </c>
      <c r="E5703" s="107">
        <f t="shared" si="89"/>
        <v>30501112</v>
      </c>
      <c r="F5703" s="107" t="s">
        <v>11572</v>
      </c>
      <c r="G5703" s="107" t="s">
        <v>9793</v>
      </c>
      <c r="H5703" s="107" t="s">
        <v>4687</v>
      </c>
      <c r="I5703" s="107" t="s">
        <v>7506</v>
      </c>
    </row>
    <row r="5704" spans="1:12" x14ac:dyDescent="0.2">
      <c r="A5704" s="107" t="s">
        <v>10492</v>
      </c>
      <c r="D5704" s="107" t="s">
        <v>7507</v>
      </c>
      <c r="E5704" s="107">
        <f t="shared" si="89"/>
        <v>30501113</v>
      </c>
      <c r="F5704" s="107" t="s">
        <v>11572</v>
      </c>
      <c r="G5704" s="107" t="s">
        <v>9793</v>
      </c>
      <c r="H5704" s="107" t="s">
        <v>4687</v>
      </c>
      <c r="I5704" s="107" t="s">
        <v>7508</v>
      </c>
    </row>
    <row r="5705" spans="1:12" x14ac:dyDescent="0.2">
      <c r="A5705" s="107" t="s">
        <v>10492</v>
      </c>
      <c r="D5705" s="107" t="s">
        <v>7509</v>
      </c>
      <c r="E5705" s="107">
        <f t="shared" si="89"/>
        <v>30501114</v>
      </c>
      <c r="F5705" s="107" t="s">
        <v>11572</v>
      </c>
      <c r="G5705" s="107" t="s">
        <v>9793</v>
      </c>
      <c r="H5705" s="107" t="s">
        <v>4687</v>
      </c>
      <c r="I5705" s="107" t="s">
        <v>7510</v>
      </c>
    </row>
    <row r="5706" spans="1:12" x14ac:dyDescent="0.2">
      <c r="A5706" s="107" t="s">
        <v>10492</v>
      </c>
      <c r="D5706" s="107" t="s">
        <v>7511</v>
      </c>
      <c r="E5706" s="107">
        <f t="shared" si="89"/>
        <v>30501115</v>
      </c>
      <c r="F5706" s="107" t="s">
        <v>11572</v>
      </c>
      <c r="G5706" s="107" t="s">
        <v>9793</v>
      </c>
      <c r="H5706" s="107" t="s">
        <v>4687</v>
      </c>
      <c r="I5706" s="107" t="s">
        <v>7512</v>
      </c>
    </row>
    <row r="5707" spans="1:12" x14ac:dyDescent="0.2">
      <c r="A5707" s="107" t="s">
        <v>10492</v>
      </c>
      <c r="D5707" s="107" t="s">
        <v>7513</v>
      </c>
      <c r="E5707" s="107">
        <f t="shared" si="89"/>
        <v>30501120</v>
      </c>
      <c r="F5707" s="107" t="s">
        <v>11572</v>
      </c>
      <c r="G5707" s="107" t="s">
        <v>9793</v>
      </c>
      <c r="H5707" s="107" t="s">
        <v>4687</v>
      </c>
      <c r="I5707" s="107" t="s">
        <v>7514</v>
      </c>
    </row>
    <row r="5708" spans="1:12" x14ac:dyDescent="0.2">
      <c r="A5708" s="107" t="s">
        <v>10492</v>
      </c>
      <c r="D5708" s="107" t="s">
        <v>7515</v>
      </c>
      <c r="E5708" s="107">
        <f t="shared" si="89"/>
        <v>30501199</v>
      </c>
      <c r="F5708" s="107" t="s">
        <v>11572</v>
      </c>
      <c r="G5708" s="107" t="s">
        <v>9793</v>
      </c>
      <c r="H5708" s="107" t="s">
        <v>4687</v>
      </c>
      <c r="I5708" s="107" t="s">
        <v>7791</v>
      </c>
    </row>
    <row r="5709" spans="1:12" x14ac:dyDescent="0.2">
      <c r="A5709" s="107" t="s">
        <v>10492</v>
      </c>
      <c r="D5709" s="107" t="s">
        <v>7516</v>
      </c>
      <c r="E5709" s="107">
        <f t="shared" si="89"/>
        <v>30501201</v>
      </c>
      <c r="F5709" s="107" t="s">
        <v>11572</v>
      </c>
      <c r="G5709" s="107" t="s">
        <v>9793</v>
      </c>
      <c r="H5709" s="107" t="s">
        <v>7517</v>
      </c>
      <c r="I5709" s="107" t="s">
        <v>7518</v>
      </c>
    </row>
    <row r="5710" spans="1:12" x14ac:dyDescent="0.2">
      <c r="A5710" s="107" t="s">
        <v>10492</v>
      </c>
      <c r="D5710" s="107" t="s">
        <v>7519</v>
      </c>
      <c r="E5710" s="107">
        <f t="shared" si="89"/>
        <v>30501202</v>
      </c>
      <c r="F5710" s="107" t="s">
        <v>11572</v>
      </c>
      <c r="G5710" s="107" t="s">
        <v>9793</v>
      </c>
      <c r="H5710" s="107" t="s">
        <v>7517</v>
      </c>
      <c r="I5710" s="107" t="s">
        <v>7520</v>
      </c>
    </row>
    <row r="5711" spans="1:12" x14ac:dyDescent="0.2">
      <c r="A5711" s="107" t="s">
        <v>10492</v>
      </c>
      <c r="D5711" s="107" t="s">
        <v>7521</v>
      </c>
      <c r="E5711" s="107">
        <f t="shared" si="89"/>
        <v>30501203</v>
      </c>
      <c r="F5711" s="107" t="s">
        <v>11572</v>
      </c>
      <c r="G5711" s="107" t="s">
        <v>9793</v>
      </c>
      <c r="H5711" s="107" t="s">
        <v>7517</v>
      </c>
      <c r="I5711" s="107" t="s">
        <v>7522</v>
      </c>
    </row>
    <row r="5712" spans="1:12" x14ac:dyDescent="0.2">
      <c r="A5712" s="107" t="s">
        <v>10492</v>
      </c>
      <c r="D5712" s="107" t="s">
        <v>7523</v>
      </c>
      <c r="E5712" s="107">
        <f t="shared" si="89"/>
        <v>30501204</v>
      </c>
      <c r="F5712" s="107" t="s">
        <v>11572</v>
      </c>
      <c r="G5712" s="107" t="s">
        <v>9793</v>
      </c>
      <c r="H5712" s="107" t="s">
        <v>7517</v>
      </c>
      <c r="I5712" s="107" t="s">
        <v>4699</v>
      </c>
    </row>
    <row r="5713" spans="1:9" x14ac:dyDescent="0.2">
      <c r="A5713" s="107" t="s">
        <v>10492</v>
      </c>
      <c r="D5713" s="107" t="s">
        <v>4700</v>
      </c>
      <c r="E5713" s="107">
        <f t="shared" si="89"/>
        <v>30501205</v>
      </c>
      <c r="F5713" s="107" t="s">
        <v>11572</v>
      </c>
      <c r="G5713" s="107" t="s">
        <v>9793</v>
      </c>
      <c r="H5713" s="107" t="s">
        <v>7517</v>
      </c>
      <c r="I5713" s="107" t="s">
        <v>4701</v>
      </c>
    </row>
    <row r="5714" spans="1:9" x14ac:dyDescent="0.2">
      <c r="A5714" s="107" t="s">
        <v>10492</v>
      </c>
      <c r="D5714" s="107" t="s">
        <v>4702</v>
      </c>
      <c r="E5714" s="107">
        <f t="shared" si="89"/>
        <v>30501206</v>
      </c>
      <c r="F5714" s="107" t="s">
        <v>11572</v>
      </c>
      <c r="G5714" s="107" t="s">
        <v>9793</v>
      </c>
      <c r="H5714" s="107" t="s">
        <v>7517</v>
      </c>
      <c r="I5714" s="107" t="s">
        <v>4703</v>
      </c>
    </row>
    <row r="5715" spans="1:9" x14ac:dyDescent="0.2">
      <c r="A5715" s="107" t="s">
        <v>10492</v>
      </c>
      <c r="D5715" s="107" t="s">
        <v>4704</v>
      </c>
      <c r="E5715" s="107">
        <f t="shared" si="89"/>
        <v>30501207</v>
      </c>
      <c r="F5715" s="107" t="s">
        <v>11572</v>
      </c>
      <c r="G5715" s="107" t="s">
        <v>9793</v>
      </c>
      <c r="H5715" s="107" t="s">
        <v>7517</v>
      </c>
      <c r="I5715" s="107" t="s">
        <v>4705</v>
      </c>
    </row>
    <row r="5716" spans="1:9" x14ac:dyDescent="0.2">
      <c r="A5716" s="107" t="s">
        <v>10492</v>
      </c>
      <c r="D5716" s="107" t="s">
        <v>4706</v>
      </c>
      <c r="E5716" s="107">
        <f t="shared" si="89"/>
        <v>30501208</v>
      </c>
      <c r="F5716" s="107" t="s">
        <v>11572</v>
      </c>
      <c r="G5716" s="107" t="s">
        <v>9793</v>
      </c>
      <c r="H5716" s="107" t="s">
        <v>7517</v>
      </c>
      <c r="I5716" s="107" t="s">
        <v>4707</v>
      </c>
    </row>
    <row r="5717" spans="1:9" x14ac:dyDescent="0.2">
      <c r="A5717" s="107" t="s">
        <v>10492</v>
      </c>
      <c r="D5717" s="107" t="s">
        <v>4708</v>
      </c>
      <c r="E5717" s="107">
        <f t="shared" si="89"/>
        <v>30501209</v>
      </c>
      <c r="F5717" s="107" t="s">
        <v>11572</v>
      </c>
      <c r="G5717" s="107" t="s">
        <v>9793</v>
      </c>
      <c r="H5717" s="107" t="s">
        <v>7517</v>
      </c>
      <c r="I5717" s="107" t="s">
        <v>4709</v>
      </c>
    </row>
    <row r="5718" spans="1:9" x14ac:dyDescent="0.2">
      <c r="A5718" s="107" t="s">
        <v>10492</v>
      </c>
      <c r="D5718" s="107" t="s">
        <v>4710</v>
      </c>
      <c r="E5718" s="107">
        <f t="shared" si="89"/>
        <v>30501211</v>
      </c>
      <c r="F5718" s="107" t="s">
        <v>11572</v>
      </c>
      <c r="G5718" s="107" t="s">
        <v>9793</v>
      </c>
      <c r="H5718" s="107" t="s">
        <v>7517</v>
      </c>
      <c r="I5718" s="107" t="s">
        <v>7537</v>
      </c>
    </row>
    <row r="5719" spans="1:9" x14ac:dyDescent="0.2">
      <c r="A5719" s="107" t="s">
        <v>10492</v>
      </c>
      <c r="D5719" s="107" t="s">
        <v>7538</v>
      </c>
      <c r="E5719" s="107">
        <f t="shared" si="89"/>
        <v>30501212</v>
      </c>
      <c r="F5719" s="107" t="s">
        <v>11572</v>
      </c>
      <c r="G5719" s="107" t="s">
        <v>9793</v>
      </c>
      <c r="H5719" s="107" t="s">
        <v>7517</v>
      </c>
      <c r="I5719" s="107" t="s">
        <v>7539</v>
      </c>
    </row>
    <row r="5720" spans="1:9" x14ac:dyDescent="0.2">
      <c r="A5720" s="107" t="s">
        <v>10492</v>
      </c>
      <c r="D5720" s="107" t="s">
        <v>7540</v>
      </c>
      <c r="E5720" s="107">
        <f t="shared" si="89"/>
        <v>30501213</v>
      </c>
      <c r="F5720" s="107" t="s">
        <v>11572</v>
      </c>
      <c r="G5720" s="107" t="s">
        <v>9793</v>
      </c>
      <c r="H5720" s="107" t="s">
        <v>7517</v>
      </c>
      <c r="I5720" s="107" t="s">
        <v>7541</v>
      </c>
    </row>
    <row r="5721" spans="1:9" x14ac:dyDescent="0.2">
      <c r="A5721" s="107" t="s">
        <v>10492</v>
      </c>
      <c r="D5721" s="107" t="s">
        <v>7542</v>
      </c>
      <c r="E5721" s="107">
        <f t="shared" si="89"/>
        <v>30501214</v>
      </c>
      <c r="F5721" s="107" t="s">
        <v>11572</v>
      </c>
      <c r="G5721" s="107" t="s">
        <v>9793</v>
      </c>
      <c r="H5721" s="107" t="s">
        <v>7517</v>
      </c>
      <c r="I5721" s="107" t="s">
        <v>7543</v>
      </c>
    </row>
    <row r="5722" spans="1:9" x14ac:dyDescent="0.2">
      <c r="A5722" s="107" t="s">
        <v>10492</v>
      </c>
      <c r="D5722" s="107" t="s">
        <v>7544</v>
      </c>
      <c r="E5722" s="107">
        <f t="shared" si="89"/>
        <v>30501215</v>
      </c>
      <c r="F5722" s="107" t="s">
        <v>11572</v>
      </c>
      <c r="G5722" s="107" t="s">
        <v>9793</v>
      </c>
      <c r="H5722" s="107" t="s">
        <v>7517</v>
      </c>
      <c r="I5722" s="107" t="s">
        <v>7545</v>
      </c>
    </row>
    <row r="5723" spans="1:9" x14ac:dyDescent="0.2">
      <c r="A5723" s="107" t="s">
        <v>10492</v>
      </c>
      <c r="D5723" s="107" t="s">
        <v>7546</v>
      </c>
      <c r="E5723" s="107">
        <f t="shared" si="89"/>
        <v>30501221</v>
      </c>
      <c r="F5723" s="107" t="s">
        <v>11572</v>
      </c>
      <c r="G5723" s="107" t="s">
        <v>9793</v>
      </c>
      <c r="H5723" s="107" t="s">
        <v>7517</v>
      </c>
      <c r="I5723" s="107" t="s">
        <v>7547</v>
      </c>
    </row>
    <row r="5724" spans="1:9" x14ac:dyDescent="0.2">
      <c r="A5724" s="107" t="s">
        <v>10492</v>
      </c>
      <c r="D5724" s="107" t="s">
        <v>7548</v>
      </c>
      <c r="E5724" s="107">
        <f t="shared" si="89"/>
        <v>30501222</v>
      </c>
      <c r="F5724" s="107" t="s">
        <v>11572</v>
      </c>
      <c r="G5724" s="107" t="s">
        <v>9793</v>
      </c>
      <c r="H5724" s="107" t="s">
        <v>7517</v>
      </c>
      <c r="I5724" s="107" t="s">
        <v>7549</v>
      </c>
    </row>
    <row r="5725" spans="1:9" x14ac:dyDescent="0.2">
      <c r="A5725" s="107" t="s">
        <v>10492</v>
      </c>
      <c r="D5725" s="107" t="s">
        <v>10530</v>
      </c>
      <c r="E5725" s="107">
        <f t="shared" si="89"/>
        <v>30501223</v>
      </c>
      <c r="F5725" s="107" t="s">
        <v>11572</v>
      </c>
      <c r="G5725" s="107" t="s">
        <v>9793</v>
      </c>
      <c r="H5725" s="107" t="s">
        <v>7517</v>
      </c>
      <c r="I5725" s="107" t="s">
        <v>10531</v>
      </c>
    </row>
    <row r="5726" spans="1:9" x14ac:dyDescent="0.2">
      <c r="A5726" s="107" t="s">
        <v>10492</v>
      </c>
      <c r="D5726" s="107" t="s">
        <v>10532</v>
      </c>
      <c r="E5726" s="107">
        <f t="shared" si="89"/>
        <v>30501224</v>
      </c>
      <c r="F5726" s="107" t="s">
        <v>11572</v>
      </c>
      <c r="G5726" s="107" t="s">
        <v>9793</v>
      </c>
      <c r="H5726" s="107" t="s">
        <v>7517</v>
      </c>
      <c r="I5726" s="107" t="s">
        <v>10533</v>
      </c>
    </row>
    <row r="5727" spans="1:9" x14ac:dyDescent="0.2">
      <c r="A5727" s="107" t="s">
        <v>10492</v>
      </c>
      <c r="D5727" s="107" t="s">
        <v>10534</v>
      </c>
      <c r="E5727" s="107">
        <f t="shared" si="89"/>
        <v>30501299</v>
      </c>
      <c r="F5727" s="107" t="s">
        <v>11572</v>
      </c>
      <c r="G5727" s="107" t="s">
        <v>9793</v>
      </c>
      <c r="H5727" s="107" t="s">
        <v>7517</v>
      </c>
      <c r="I5727" s="107" t="s">
        <v>7791</v>
      </c>
    </row>
    <row r="5728" spans="1:9" x14ac:dyDescent="0.2">
      <c r="A5728" s="107" t="s">
        <v>10492</v>
      </c>
      <c r="D5728" s="107" t="s">
        <v>10535</v>
      </c>
      <c r="E5728" s="107">
        <f t="shared" si="89"/>
        <v>30501301</v>
      </c>
      <c r="F5728" s="107" t="s">
        <v>11572</v>
      </c>
      <c r="G5728" s="107" t="s">
        <v>9793</v>
      </c>
      <c r="H5728" s="107" t="s">
        <v>10536</v>
      </c>
      <c r="I5728" s="107" t="s">
        <v>10537</v>
      </c>
    </row>
    <row r="5729" spans="1:9" x14ac:dyDescent="0.2">
      <c r="A5729" s="107" t="s">
        <v>10492</v>
      </c>
      <c r="D5729" s="107" t="s">
        <v>10538</v>
      </c>
      <c r="E5729" s="107">
        <f t="shared" si="89"/>
        <v>30501302</v>
      </c>
      <c r="F5729" s="107" t="s">
        <v>11572</v>
      </c>
      <c r="G5729" s="107" t="s">
        <v>9793</v>
      </c>
      <c r="H5729" s="107" t="s">
        <v>10536</v>
      </c>
      <c r="I5729" s="107" t="s">
        <v>10539</v>
      </c>
    </row>
    <row r="5730" spans="1:9" x14ac:dyDescent="0.2">
      <c r="A5730" s="107" t="s">
        <v>10492</v>
      </c>
      <c r="D5730" s="107" t="s">
        <v>10540</v>
      </c>
      <c r="E5730" s="107">
        <f t="shared" si="89"/>
        <v>30501303</v>
      </c>
      <c r="F5730" s="107" t="s">
        <v>11572</v>
      </c>
      <c r="G5730" s="107" t="s">
        <v>9793</v>
      </c>
      <c r="H5730" s="107" t="s">
        <v>10536</v>
      </c>
      <c r="I5730" s="107" t="s">
        <v>10541</v>
      </c>
    </row>
    <row r="5731" spans="1:9" x14ac:dyDescent="0.2">
      <c r="A5731" s="107" t="s">
        <v>10492</v>
      </c>
      <c r="D5731" s="107" t="s">
        <v>10542</v>
      </c>
      <c r="E5731" s="107">
        <f t="shared" si="89"/>
        <v>30501304</v>
      </c>
      <c r="F5731" s="107" t="s">
        <v>11572</v>
      </c>
      <c r="G5731" s="107" t="s">
        <v>9793</v>
      </c>
      <c r="H5731" s="107" t="s">
        <v>10536</v>
      </c>
      <c r="I5731" s="107" t="s">
        <v>10543</v>
      </c>
    </row>
    <row r="5732" spans="1:9" x14ac:dyDescent="0.2">
      <c r="A5732" s="107" t="s">
        <v>10492</v>
      </c>
      <c r="D5732" s="107" t="s">
        <v>10544</v>
      </c>
      <c r="E5732" s="107">
        <f t="shared" si="89"/>
        <v>30501305</v>
      </c>
      <c r="F5732" s="107" t="s">
        <v>11572</v>
      </c>
      <c r="G5732" s="107" t="s">
        <v>9793</v>
      </c>
      <c r="H5732" s="107" t="s">
        <v>10536</v>
      </c>
      <c r="I5732" s="107" t="s">
        <v>10545</v>
      </c>
    </row>
    <row r="5733" spans="1:9" x14ac:dyDescent="0.2">
      <c r="A5733" s="107" t="s">
        <v>10492</v>
      </c>
      <c r="D5733" s="107" t="s">
        <v>10546</v>
      </c>
      <c r="E5733" s="107">
        <f t="shared" si="89"/>
        <v>30501306</v>
      </c>
      <c r="F5733" s="107" t="s">
        <v>11572</v>
      </c>
      <c r="G5733" s="107" t="s">
        <v>9793</v>
      </c>
      <c r="H5733" s="107" t="s">
        <v>10536</v>
      </c>
      <c r="I5733" s="107" t="s">
        <v>10547</v>
      </c>
    </row>
    <row r="5734" spans="1:9" x14ac:dyDescent="0.2">
      <c r="A5734" s="107" t="s">
        <v>10492</v>
      </c>
      <c r="D5734" s="107" t="s">
        <v>10548</v>
      </c>
      <c r="E5734" s="107">
        <f t="shared" si="89"/>
        <v>30501310</v>
      </c>
      <c r="F5734" s="107" t="s">
        <v>11572</v>
      </c>
      <c r="G5734" s="107" t="s">
        <v>9793</v>
      </c>
      <c r="H5734" s="107" t="s">
        <v>10536</v>
      </c>
      <c r="I5734" s="107" t="s">
        <v>10549</v>
      </c>
    </row>
    <row r="5735" spans="1:9" x14ac:dyDescent="0.2">
      <c r="A5735" s="107" t="s">
        <v>10492</v>
      </c>
      <c r="D5735" s="107" t="s">
        <v>10550</v>
      </c>
      <c r="E5735" s="107">
        <f t="shared" si="89"/>
        <v>30501311</v>
      </c>
      <c r="F5735" s="107" t="s">
        <v>11572</v>
      </c>
      <c r="G5735" s="107" t="s">
        <v>9793</v>
      </c>
      <c r="H5735" s="107" t="s">
        <v>10536</v>
      </c>
      <c r="I5735" s="107" t="s">
        <v>10551</v>
      </c>
    </row>
    <row r="5736" spans="1:9" x14ac:dyDescent="0.2">
      <c r="A5736" s="107" t="s">
        <v>10492</v>
      </c>
      <c r="D5736" s="107" t="s">
        <v>10552</v>
      </c>
      <c r="E5736" s="107">
        <f t="shared" si="89"/>
        <v>30501315</v>
      </c>
      <c r="F5736" s="107" t="s">
        <v>11572</v>
      </c>
      <c r="G5736" s="107" t="s">
        <v>9793</v>
      </c>
      <c r="H5736" s="107" t="s">
        <v>10536</v>
      </c>
      <c r="I5736" s="107" t="s">
        <v>10553</v>
      </c>
    </row>
    <row r="5737" spans="1:9" x14ac:dyDescent="0.2">
      <c r="A5737" s="107" t="s">
        <v>10492</v>
      </c>
      <c r="D5737" s="107" t="s">
        <v>10554</v>
      </c>
      <c r="E5737" s="107">
        <f t="shared" si="89"/>
        <v>30501316</v>
      </c>
      <c r="F5737" s="107" t="s">
        <v>11572</v>
      </c>
      <c r="G5737" s="107" t="s">
        <v>9793</v>
      </c>
      <c r="H5737" s="107" t="s">
        <v>10536</v>
      </c>
      <c r="I5737" s="107" t="s">
        <v>10555</v>
      </c>
    </row>
    <row r="5738" spans="1:9" x14ac:dyDescent="0.2">
      <c r="A5738" s="107" t="s">
        <v>10492</v>
      </c>
      <c r="D5738" s="107" t="s">
        <v>10556</v>
      </c>
      <c r="E5738" s="107">
        <f t="shared" si="89"/>
        <v>30501399</v>
      </c>
      <c r="F5738" s="107" t="s">
        <v>11572</v>
      </c>
      <c r="G5738" s="107" t="s">
        <v>9793</v>
      </c>
      <c r="H5738" s="107" t="s">
        <v>10536</v>
      </c>
      <c r="I5738" s="107" t="s">
        <v>7791</v>
      </c>
    </row>
    <row r="5739" spans="1:9" x14ac:dyDescent="0.2">
      <c r="A5739" s="107" t="s">
        <v>10492</v>
      </c>
      <c r="D5739" s="107" t="s">
        <v>10557</v>
      </c>
      <c r="E5739" s="107">
        <f t="shared" si="89"/>
        <v>30501401</v>
      </c>
      <c r="F5739" s="107" t="s">
        <v>11572</v>
      </c>
      <c r="G5739" s="107" t="s">
        <v>9793</v>
      </c>
      <c r="H5739" s="107" t="s">
        <v>10558</v>
      </c>
      <c r="I5739" s="107" t="s">
        <v>10559</v>
      </c>
    </row>
    <row r="5740" spans="1:9" x14ac:dyDescent="0.2">
      <c r="A5740" s="107" t="s">
        <v>10492</v>
      </c>
      <c r="D5740" s="107" t="s">
        <v>10560</v>
      </c>
      <c r="E5740" s="107">
        <f t="shared" si="89"/>
        <v>30501402</v>
      </c>
      <c r="F5740" s="107" t="s">
        <v>11572</v>
      </c>
      <c r="G5740" s="107" t="s">
        <v>9793</v>
      </c>
      <c r="H5740" s="107" t="s">
        <v>10558</v>
      </c>
      <c r="I5740" s="107" t="s">
        <v>10561</v>
      </c>
    </row>
    <row r="5741" spans="1:9" x14ac:dyDescent="0.2">
      <c r="A5741" s="107" t="s">
        <v>10492</v>
      </c>
      <c r="D5741" s="107" t="s">
        <v>10562</v>
      </c>
      <c r="E5741" s="107">
        <f t="shared" si="89"/>
        <v>30501403</v>
      </c>
      <c r="F5741" s="107" t="s">
        <v>11572</v>
      </c>
      <c r="G5741" s="107" t="s">
        <v>9793</v>
      </c>
      <c r="H5741" s="107" t="s">
        <v>10558</v>
      </c>
      <c r="I5741" s="107" t="s">
        <v>10563</v>
      </c>
    </row>
    <row r="5742" spans="1:9" x14ac:dyDescent="0.2">
      <c r="A5742" s="107" t="s">
        <v>10492</v>
      </c>
      <c r="D5742" s="107" t="s">
        <v>10564</v>
      </c>
      <c r="E5742" s="107">
        <f t="shared" si="89"/>
        <v>30501404</v>
      </c>
      <c r="F5742" s="107" t="s">
        <v>11572</v>
      </c>
      <c r="G5742" s="107" t="s">
        <v>9793</v>
      </c>
      <c r="H5742" s="107" t="s">
        <v>10558</v>
      </c>
      <c r="I5742" s="107" t="s">
        <v>10565</v>
      </c>
    </row>
    <row r="5743" spans="1:9" x14ac:dyDescent="0.2">
      <c r="A5743" s="107" t="s">
        <v>10492</v>
      </c>
      <c r="D5743" s="107" t="s">
        <v>10566</v>
      </c>
      <c r="E5743" s="107">
        <f t="shared" si="89"/>
        <v>30501405</v>
      </c>
      <c r="F5743" s="107" t="s">
        <v>11572</v>
      </c>
      <c r="G5743" s="107" t="s">
        <v>9793</v>
      </c>
      <c r="H5743" s="107" t="s">
        <v>10558</v>
      </c>
      <c r="I5743" s="107" t="s">
        <v>10567</v>
      </c>
    </row>
    <row r="5744" spans="1:9" x14ac:dyDescent="0.2">
      <c r="A5744" s="107" t="s">
        <v>10492</v>
      </c>
      <c r="D5744" s="107" t="s">
        <v>10568</v>
      </c>
      <c r="E5744" s="107">
        <f t="shared" si="89"/>
        <v>30501406</v>
      </c>
      <c r="F5744" s="107" t="s">
        <v>11572</v>
      </c>
      <c r="G5744" s="107" t="s">
        <v>9793</v>
      </c>
      <c r="H5744" s="107" t="s">
        <v>10558</v>
      </c>
      <c r="I5744" s="107" t="s">
        <v>10569</v>
      </c>
    </row>
    <row r="5745" spans="1:9" x14ac:dyDescent="0.2">
      <c r="A5745" s="107" t="s">
        <v>10492</v>
      </c>
      <c r="D5745" s="107" t="s">
        <v>10570</v>
      </c>
      <c r="E5745" s="107">
        <f t="shared" si="89"/>
        <v>30501407</v>
      </c>
      <c r="F5745" s="107" t="s">
        <v>11572</v>
      </c>
      <c r="G5745" s="107" t="s">
        <v>9793</v>
      </c>
      <c r="H5745" s="107" t="s">
        <v>10558</v>
      </c>
      <c r="I5745" s="107" t="s">
        <v>10571</v>
      </c>
    </row>
    <row r="5746" spans="1:9" x14ac:dyDescent="0.2">
      <c r="A5746" s="107" t="s">
        <v>10492</v>
      </c>
      <c r="D5746" s="107" t="s">
        <v>10572</v>
      </c>
      <c r="E5746" s="107">
        <f t="shared" si="89"/>
        <v>30501408</v>
      </c>
      <c r="F5746" s="107" t="s">
        <v>11572</v>
      </c>
      <c r="G5746" s="107" t="s">
        <v>9793</v>
      </c>
      <c r="H5746" s="107" t="s">
        <v>10558</v>
      </c>
      <c r="I5746" s="107" t="s">
        <v>10573</v>
      </c>
    </row>
    <row r="5747" spans="1:9" x14ac:dyDescent="0.2">
      <c r="A5747" s="107" t="s">
        <v>10492</v>
      </c>
      <c r="D5747" s="107" t="s">
        <v>10574</v>
      </c>
      <c r="E5747" s="107">
        <f t="shared" si="89"/>
        <v>30501410</v>
      </c>
      <c r="F5747" s="107" t="s">
        <v>11572</v>
      </c>
      <c r="G5747" s="107" t="s">
        <v>9793</v>
      </c>
      <c r="H5747" s="107" t="s">
        <v>10558</v>
      </c>
      <c r="I5747" s="107" t="s">
        <v>10575</v>
      </c>
    </row>
    <row r="5748" spans="1:9" x14ac:dyDescent="0.2">
      <c r="A5748" s="107" t="s">
        <v>10492</v>
      </c>
      <c r="D5748" s="107" t="s">
        <v>10576</v>
      </c>
      <c r="E5748" s="107">
        <f t="shared" si="89"/>
        <v>30501411</v>
      </c>
      <c r="F5748" s="107" t="s">
        <v>11572</v>
      </c>
      <c r="G5748" s="107" t="s">
        <v>9793</v>
      </c>
      <c r="H5748" s="107" t="s">
        <v>10558</v>
      </c>
      <c r="I5748" s="107" t="s">
        <v>4983</v>
      </c>
    </row>
    <row r="5749" spans="1:9" x14ac:dyDescent="0.2">
      <c r="A5749" s="107" t="s">
        <v>10492</v>
      </c>
      <c r="D5749" s="107" t="s">
        <v>10577</v>
      </c>
      <c r="E5749" s="107">
        <f t="shared" si="89"/>
        <v>30501412</v>
      </c>
      <c r="F5749" s="107" t="s">
        <v>11572</v>
      </c>
      <c r="G5749" s="107" t="s">
        <v>9793</v>
      </c>
      <c r="H5749" s="107" t="s">
        <v>10558</v>
      </c>
      <c r="I5749" s="107" t="s">
        <v>10578</v>
      </c>
    </row>
    <row r="5750" spans="1:9" x14ac:dyDescent="0.2">
      <c r="A5750" s="107" t="s">
        <v>10492</v>
      </c>
      <c r="D5750" s="107" t="s">
        <v>10579</v>
      </c>
      <c r="E5750" s="107">
        <f t="shared" si="89"/>
        <v>30501413</v>
      </c>
      <c r="F5750" s="107" t="s">
        <v>11572</v>
      </c>
      <c r="G5750" s="107" t="s">
        <v>9793</v>
      </c>
      <c r="H5750" s="107" t="s">
        <v>10558</v>
      </c>
      <c r="I5750" s="107" t="s">
        <v>10580</v>
      </c>
    </row>
    <row r="5751" spans="1:9" x14ac:dyDescent="0.2">
      <c r="A5751" s="107" t="s">
        <v>10492</v>
      </c>
      <c r="D5751" s="107" t="s">
        <v>10581</v>
      </c>
      <c r="E5751" s="107">
        <f t="shared" si="89"/>
        <v>30501414</v>
      </c>
      <c r="F5751" s="107" t="s">
        <v>11572</v>
      </c>
      <c r="G5751" s="107" t="s">
        <v>9793</v>
      </c>
      <c r="H5751" s="107" t="s">
        <v>10558</v>
      </c>
      <c r="I5751" s="107" t="s">
        <v>10582</v>
      </c>
    </row>
    <row r="5752" spans="1:9" x14ac:dyDescent="0.2">
      <c r="A5752" s="107" t="s">
        <v>10492</v>
      </c>
      <c r="D5752" s="107" t="s">
        <v>10583</v>
      </c>
      <c r="E5752" s="107">
        <f t="shared" si="89"/>
        <v>30501415</v>
      </c>
      <c r="F5752" s="107" t="s">
        <v>11572</v>
      </c>
      <c r="G5752" s="107" t="s">
        <v>9793</v>
      </c>
      <c r="H5752" s="107" t="s">
        <v>10558</v>
      </c>
      <c r="I5752" s="107" t="s">
        <v>10584</v>
      </c>
    </row>
    <row r="5753" spans="1:9" x14ac:dyDescent="0.2">
      <c r="A5753" s="107" t="s">
        <v>10492</v>
      </c>
      <c r="D5753" s="107" t="s">
        <v>10585</v>
      </c>
      <c r="E5753" s="107">
        <f t="shared" si="89"/>
        <v>30501416</v>
      </c>
      <c r="F5753" s="107" t="s">
        <v>11572</v>
      </c>
      <c r="G5753" s="107" t="s">
        <v>9793</v>
      </c>
      <c r="H5753" s="107" t="s">
        <v>10558</v>
      </c>
      <c r="I5753" s="107" t="s">
        <v>10586</v>
      </c>
    </row>
    <row r="5754" spans="1:9" x14ac:dyDescent="0.2">
      <c r="A5754" s="107" t="s">
        <v>10492</v>
      </c>
      <c r="D5754" s="107" t="s">
        <v>10587</v>
      </c>
      <c r="E5754" s="107">
        <f t="shared" si="89"/>
        <v>30501417</v>
      </c>
      <c r="F5754" s="107" t="s">
        <v>11572</v>
      </c>
      <c r="G5754" s="107" t="s">
        <v>9793</v>
      </c>
      <c r="H5754" s="107" t="s">
        <v>10558</v>
      </c>
      <c r="I5754" s="107" t="s">
        <v>11092</v>
      </c>
    </row>
    <row r="5755" spans="1:9" x14ac:dyDescent="0.2">
      <c r="A5755" s="107" t="s">
        <v>10492</v>
      </c>
      <c r="D5755" s="107" t="s">
        <v>10588</v>
      </c>
      <c r="E5755" s="107">
        <f t="shared" si="89"/>
        <v>30501418</v>
      </c>
      <c r="F5755" s="107" t="s">
        <v>11572</v>
      </c>
      <c r="G5755" s="107" t="s">
        <v>9793</v>
      </c>
      <c r="H5755" s="107" t="s">
        <v>10558</v>
      </c>
      <c r="I5755" s="107" t="s">
        <v>10589</v>
      </c>
    </row>
    <row r="5756" spans="1:9" x14ac:dyDescent="0.2">
      <c r="A5756" s="107" t="s">
        <v>10492</v>
      </c>
      <c r="D5756" s="107" t="s">
        <v>10590</v>
      </c>
      <c r="E5756" s="107">
        <f t="shared" si="89"/>
        <v>30501420</v>
      </c>
      <c r="F5756" s="107" t="s">
        <v>11572</v>
      </c>
      <c r="G5756" s="107" t="s">
        <v>9793</v>
      </c>
      <c r="H5756" s="107" t="s">
        <v>10558</v>
      </c>
      <c r="I5756" s="107" t="s">
        <v>10591</v>
      </c>
    </row>
    <row r="5757" spans="1:9" x14ac:dyDescent="0.2">
      <c r="A5757" s="107" t="s">
        <v>10492</v>
      </c>
      <c r="D5757" s="107" t="s">
        <v>10592</v>
      </c>
      <c r="E5757" s="107">
        <f t="shared" si="89"/>
        <v>30501421</v>
      </c>
      <c r="F5757" s="107" t="s">
        <v>11572</v>
      </c>
      <c r="G5757" s="107" t="s">
        <v>9793</v>
      </c>
      <c r="H5757" s="107" t="s">
        <v>10558</v>
      </c>
      <c r="I5757" s="107" t="s">
        <v>10593</v>
      </c>
    </row>
    <row r="5758" spans="1:9" x14ac:dyDescent="0.2">
      <c r="A5758" s="107" t="s">
        <v>10492</v>
      </c>
      <c r="D5758" s="107" t="s">
        <v>10594</v>
      </c>
      <c r="E5758" s="107">
        <f t="shared" si="89"/>
        <v>30501499</v>
      </c>
      <c r="F5758" s="107" t="s">
        <v>11572</v>
      </c>
      <c r="G5758" s="107" t="s">
        <v>9793</v>
      </c>
      <c r="H5758" s="107" t="s">
        <v>10558</v>
      </c>
      <c r="I5758" s="107" t="s">
        <v>11745</v>
      </c>
    </row>
    <row r="5759" spans="1:9" x14ac:dyDescent="0.2">
      <c r="A5759" s="107" t="s">
        <v>10492</v>
      </c>
      <c r="D5759" s="107" t="s">
        <v>10595</v>
      </c>
      <c r="E5759" s="107">
        <f t="shared" si="89"/>
        <v>30501501</v>
      </c>
      <c r="F5759" s="107" t="s">
        <v>11572</v>
      </c>
      <c r="G5759" s="107" t="s">
        <v>9793</v>
      </c>
      <c r="H5759" s="107" t="s">
        <v>10596</v>
      </c>
      <c r="I5759" s="107" t="s">
        <v>10597</v>
      </c>
    </row>
    <row r="5760" spans="1:9" x14ac:dyDescent="0.2">
      <c r="A5760" s="107" t="s">
        <v>10492</v>
      </c>
      <c r="D5760" s="107" t="s">
        <v>10598</v>
      </c>
      <c r="E5760" s="107">
        <f t="shared" si="89"/>
        <v>30501502</v>
      </c>
      <c r="F5760" s="107" t="s">
        <v>11572</v>
      </c>
      <c r="G5760" s="107" t="s">
        <v>9793</v>
      </c>
      <c r="H5760" s="107" t="s">
        <v>10596</v>
      </c>
      <c r="I5760" s="107" t="s">
        <v>10599</v>
      </c>
    </row>
    <row r="5761" spans="1:9" x14ac:dyDescent="0.2">
      <c r="A5761" s="107" t="s">
        <v>10492</v>
      </c>
      <c r="D5761" s="107" t="s">
        <v>10600</v>
      </c>
      <c r="E5761" s="107">
        <f t="shared" si="89"/>
        <v>30501503</v>
      </c>
      <c r="F5761" s="107" t="s">
        <v>11572</v>
      </c>
      <c r="G5761" s="107" t="s">
        <v>9793</v>
      </c>
      <c r="H5761" s="107" t="s">
        <v>10596</v>
      </c>
      <c r="I5761" s="107" t="s">
        <v>9253</v>
      </c>
    </row>
    <row r="5762" spans="1:9" x14ac:dyDescent="0.2">
      <c r="A5762" s="107" t="s">
        <v>10492</v>
      </c>
      <c r="D5762" s="107" t="s">
        <v>10601</v>
      </c>
      <c r="E5762" s="107">
        <f t="shared" ref="E5762:E5825" si="90">VALUE(D5762)</f>
        <v>30501504</v>
      </c>
      <c r="F5762" s="107" t="s">
        <v>11572</v>
      </c>
      <c r="G5762" s="107" t="s">
        <v>9793</v>
      </c>
      <c r="H5762" s="107" t="s">
        <v>10596</v>
      </c>
      <c r="I5762" s="107" t="s">
        <v>11493</v>
      </c>
    </row>
    <row r="5763" spans="1:9" x14ac:dyDescent="0.2">
      <c r="A5763" s="107" t="s">
        <v>10492</v>
      </c>
      <c r="D5763" s="107" t="s">
        <v>10602</v>
      </c>
      <c r="E5763" s="107">
        <f t="shared" si="90"/>
        <v>30501505</v>
      </c>
      <c r="F5763" s="107" t="s">
        <v>11572</v>
      </c>
      <c r="G5763" s="107" t="s">
        <v>9793</v>
      </c>
      <c r="H5763" s="107" t="s">
        <v>10596</v>
      </c>
      <c r="I5763" s="107" t="s">
        <v>10603</v>
      </c>
    </row>
    <row r="5764" spans="1:9" x14ac:dyDescent="0.2">
      <c r="A5764" s="107" t="s">
        <v>10492</v>
      </c>
      <c r="D5764" s="107" t="s">
        <v>10604</v>
      </c>
      <c r="E5764" s="107">
        <f t="shared" si="90"/>
        <v>30501506</v>
      </c>
      <c r="F5764" s="107" t="s">
        <v>11572</v>
      </c>
      <c r="G5764" s="107" t="s">
        <v>9793</v>
      </c>
      <c r="H5764" s="107" t="s">
        <v>10596</v>
      </c>
      <c r="I5764" s="107" t="s">
        <v>10605</v>
      </c>
    </row>
    <row r="5765" spans="1:9" x14ac:dyDescent="0.2">
      <c r="A5765" s="107" t="s">
        <v>10492</v>
      </c>
      <c r="D5765" s="107" t="s">
        <v>10606</v>
      </c>
      <c r="E5765" s="107">
        <f t="shared" si="90"/>
        <v>30501507</v>
      </c>
      <c r="F5765" s="107" t="s">
        <v>11572</v>
      </c>
      <c r="G5765" s="107" t="s">
        <v>9793</v>
      </c>
      <c r="H5765" s="107" t="s">
        <v>10596</v>
      </c>
      <c r="I5765" s="107" t="s">
        <v>10607</v>
      </c>
    </row>
    <row r="5766" spans="1:9" x14ac:dyDescent="0.2">
      <c r="A5766" s="107" t="s">
        <v>10492</v>
      </c>
      <c r="D5766" s="107" t="s">
        <v>10608</v>
      </c>
      <c r="E5766" s="107">
        <f t="shared" si="90"/>
        <v>30501508</v>
      </c>
      <c r="F5766" s="107" t="s">
        <v>11572</v>
      </c>
      <c r="G5766" s="107" t="s">
        <v>9793</v>
      </c>
      <c r="H5766" s="107" t="s">
        <v>10596</v>
      </c>
      <c r="I5766" s="107" t="s">
        <v>10609</v>
      </c>
    </row>
    <row r="5767" spans="1:9" x14ac:dyDescent="0.2">
      <c r="A5767" s="107" t="s">
        <v>10492</v>
      </c>
      <c r="D5767" s="107" t="s">
        <v>10610</v>
      </c>
      <c r="E5767" s="107">
        <f t="shared" si="90"/>
        <v>30501509</v>
      </c>
      <c r="F5767" s="107" t="s">
        <v>11572</v>
      </c>
      <c r="G5767" s="107" t="s">
        <v>9793</v>
      </c>
      <c r="H5767" s="107" t="s">
        <v>10596</v>
      </c>
      <c r="I5767" s="107" t="s">
        <v>10611</v>
      </c>
    </row>
    <row r="5768" spans="1:9" x14ac:dyDescent="0.2">
      <c r="A5768" s="107" t="s">
        <v>10492</v>
      </c>
      <c r="D5768" s="107" t="s">
        <v>10612</v>
      </c>
      <c r="E5768" s="107">
        <f t="shared" si="90"/>
        <v>30501510</v>
      </c>
      <c r="F5768" s="107" t="s">
        <v>11572</v>
      </c>
      <c r="G5768" s="107" t="s">
        <v>9793</v>
      </c>
      <c r="H5768" s="107" t="s">
        <v>10596</v>
      </c>
      <c r="I5768" s="107" t="s">
        <v>10613</v>
      </c>
    </row>
    <row r="5769" spans="1:9" x14ac:dyDescent="0.2">
      <c r="A5769" s="107" t="s">
        <v>10492</v>
      </c>
      <c r="D5769" s="107" t="s">
        <v>10614</v>
      </c>
      <c r="E5769" s="107">
        <f t="shared" si="90"/>
        <v>30501511</v>
      </c>
      <c r="F5769" s="107" t="s">
        <v>11572</v>
      </c>
      <c r="G5769" s="107" t="s">
        <v>9793</v>
      </c>
      <c r="H5769" s="107" t="s">
        <v>10596</v>
      </c>
      <c r="I5769" s="107" t="s">
        <v>10615</v>
      </c>
    </row>
    <row r="5770" spans="1:9" x14ac:dyDescent="0.2">
      <c r="A5770" s="107" t="s">
        <v>10492</v>
      </c>
      <c r="D5770" s="107" t="s">
        <v>10616</v>
      </c>
      <c r="E5770" s="107">
        <f t="shared" si="90"/>
        <v>30501512</v>
      </c>
      <c r="F5770" s="107" t="s">
        <v>11572</v>
      </c>
      <c r="G5770" s="107" t="s">
        <v>9793</v>
      </c>
      <c r="H5770" s="107" t="s">
        <v>10596</v>
      </c>
      <c r="I5770" s="107" t="s">
        <v>10617</v>
      </c>
    </row>
    <row r="5771" spans="1:9" x14ac:dyDescent="0.2">
      <c r="A5771" s="107" t="s">
        <v>10492</v>
      </c>
      <c r="D5771" s="107" t="s">
        <v>10618</v>
      </c>
      <c r="E5771" s="107">
        <f t="shared" si="90"/>
        <v>30501513</v>
      </c>
      <c r="F5771" s="107" t="s">
        <v>11572</v>
      </c>
      <c r="G5771" s="107" t="s">
        <v>9793</v>
      </c>
      <c r="H5771" s="107" t="s">
        <v>10596</v>
      </c>
      <c r="I5771" s="107" t="s">
        <v>10619</v>
      </c>
    </row>
    <row r="5772" spans="1:9" x14ac:dyDescent="0.2">
      <c r="A5772" s="107" t="s">
        <v>10492</v>
      </c>
      <c r="D5772" s="107" t="s">
        <v>10620</v>
      </c>
      <c r="E5772" s="107">
        <f t="shared" si="90"/>
        <v>30501514</v>
      </c>
      <c r="F5772" s="107" t="s">
        <v>11572</v>
      </c>
      <c r="G5772" s="107" t="s">
        <v>9793</v>
      </c>
      <c r="H5772" s="107" t="s">
        <v>10596</v>
      </c>
      <c r="I5772" s="107" t="s">
        <v>10621</v>
      </c>
    </row>
    <row r="5773" spans="1:9" x14ac:dyDescent="0.2">
      <c r="A5773" s="107" t="s">
        <v>10492</v>
      </c>
      <c r="D5773" s="107" t="s">
        <v>10622</v>
      </c>
      <c r="E5773" s="107">
        <f t="shared" si="90"/>
        <v>30501515</v>
      </c>
      <c r="F5773" s="107" t="s">
        <v>11572</v>
      </c>
      <c r="G5773" s="107" t="s">
        <v>9793</v>
      </c>
      <c r="H5773" s="107" t="s">
        <v>10596</v>
      </c>
      <c r="I5773" s="107" t="s">
        <v>10623</v>
      </c>
    </row>
    <row r="5774" spans="1:9" x14ac:dyDescent="0.2">
      <c r="A5774" s="107" t="s">
        <v>10492</v>
      </c>
      <c r="D5774" s="107" t="s">
        <v>10624</v>
      </c>
      <c r="E5774" s="107">
        <f t="shared" si="90"/>
        <v>30501516</v>
      </c>
      <c r="F5774" s="107" t="s">
        <v>11572</v>
      </c>
      <c r="G5774" s="107" t="s">
        <v>9793</v>
      </c>
      <c r="H5774" s="107" t="s">
        <v>10596</v>
      </c>
      <c r="I5774" s="107" t="s">
        <v>10625</v>
      </c>
    </row>
    <row r="5775" spans="1:9" x14ac:dyDescent="0.2">
      <c r="A5775" s="107" t="s">
        <v>10492</v>
      </c>
      <c r="D5775" s="107" t="s">
        <v>10626</v>
      </c>
      <c r="E5775" s="107">
        <f t="shared" si="90"/>
        <v>30501517</v>
      </c>
      <c r="F5775" s="107" t="s">
        <v>11572</v>
      </c>
      <c r="G5775" s="107" t="s">
        <v>9793</v>
      </c>
      <c r="H5775" s="107" t="s">
        <v>10596</v>
      </c>
      <c r="I5775" s="107" t="s">
        <v>14933</v>
      </c>
    </row>
    <row r="5776" spans="1:9" x14ac:dyDescent="0.2">
      <c r="A5776" s="107" t="s">
        <v>10492</v>
      </c>
      <c r="D5776" s="107" t="s">
        <v>10627</v>
      </c>
      <c r="E5776" s="107">
        <f t="shared" si="90"/>
        <v>30501518</v>
      </c>
      <c r="F5776" s="107" t="s">
        <v>11572</v>
      </c>
      <c r="G5776" s="107" t="s">
        <v>9793</v>
      </c>
      <c r="H5776" s="107" t="s">
        <v>10596</v>
      </c>
      <c r="I5776" s="107" t="s">
        <v>10628</v>
      </c>
    </row>
    <row r="5777" spans="1:9" x14ac:dyDescent="0.2">
      <c r="A5777" s="107" t="s">
        <v>10492</v>
      </c>
      <c r="D5777" s="107" t="s">
        <v>10629</v>
      </c>
      <c r="E5777" s="107">
        <f t="shared" si="90"/>
        <v>30501519</v>
      </c>
      <c r="F5777" s="107" t="s">
        <v>11572</v>
      </c>
      <c r="G5777" s="107" t="s">
        <v>9793</v>
      </c>
      <c r="H5777" s="107" t="s">
        <v>10596</v>
      </c>
      <c r="I5777" s="107" t="s">
        <v>10630</v>
      </c>
    </row>
    <row r="5778" spans="1:9" x14ac:dyDescent="0.2">
      <c r="A5778" s="107" t="s">
        <v>10492</v>
      </c>
      <c r="D5778" s="107" t="s">
        <v>10631</v>
      </c>
      <c r="E5778" s="107">
        <f t="shared" si="90"/>
        <v>30501520</v>
      </c>
      <c r="F5778" s="107" t="s">
        <v>11572</v>
      </c>
      <c r="G5778" s="107" t="s">
        <v>9793</v>
      </c>
      <c r="H5778" s="107" t="s">
        <v>10596</v>
      </c>
      <c r="I5778" s="107" t="s">
        <v>10632</v>
      </c>
    </row>
    <row r="5779" spans="1:9" x14ac:dyDescent="0.2">
      <c r="A5779" s="107" t="s">
        <v>10492</v>
      </c>
      <c r="D5779" s="107" t="s">
        <v>10633</v>
      </c>
      <c r="E5779" s="107">
        <f t="shared" si="90"/>
        <v>30501521</v>
      </c>
      <c r="F5779" s="107" t="s">
        <v>11572</v>
      </c>
      <c r="G5779" s="107" t="s">
        <v>9793</v>
      </c>
      <c r="H5779" s="107" t="s">
        <v>10596</v>
      </c>
      <c r="I5779" s="107" t="s">
        <v>10634</v>
      </c>
    </row>
    <row r="5780" spans="1:9" x14ac:dyDescent="0.2">
      <c r="A5780" s="107" t="s">
        <v>10492</v>
      </c>
      <c r="D5780" s="107" t="s">
        <v>10635</v>
      </c>
      <c r="E5780" s="107">
        <f t="shared" si="90"/>
        <v>30501522</v>
      </c>
      <c r="F5780" s="107" t="s">
        <v>11572</v>
      </c>
      <c r="G5780" s="107" t="s">
        <v>9793</v>
      </c>
      <c r="H5780" s="107" t="s">
        <v>10596</v>
      </c>
      <c r="I5780" s="107" t="s">
        <v>10636</v>
      </c>
    </row>
    <row r="5781" spans="1:9" x14ac:dyDescent="0.2">
      <c r="A5781" s="107" t="s">
        <v>10492</v>
      </c>
      <c r="D5781" s="107" t="s">
        <v>10637</v>
      </c>
      <c r="E5781" s="107">
        <f t="shared" si="90"/>
        <v>30501599</v>
      </c>
      <c r="F5781" s="107" t="s">
        <v>11572</v>
      </c>
      <c r="G5781" s="107" t="s">
        <v>9793</v>
      </c>
      <c r="H5781" s="107" t="s">
        <v>10596</v>
      </c>
      <c r="I5781" s="107" t="s">
        <v>11745</v>
      </c>
    </row>
    <row r="5782" spans="1:9" x14ac:dyDescent="0.2">
      <c r="A5782" s="107" t="s">
        <v>10492</v>
      </c>
      <c r="D5782" s="107" t="s">
        <v>10638</v>
      </c>
      <c r="E5782" s="107">
        <f t="shared" si="90"/>
        <v>30501601</v>
      </c>
      <c r="F5782" s="107" t="s">
        <v>11572</v>
      </c>
      <c r="G5782" s="107" t="s">
        <v>9793</v>
      </c>
      <c r="H5782" s="107" t="s">
        <v>10639</v>
      </c>
      <c r="I5782" s="107" t="s">
        <v>6099</v>
      </c>
    </row>
    <row r="5783" spans="1:9" x14ac:dyDescent="0.2">
      <c r="A5783" s="107" t="s">
        <v>10492</v>
      </c>
      <c r="D5783" s="107" t="s">
        <v>10640</v>
      </c>
      <c r="E5783" s="107">
        <f t="shared" si="90"/>
        <v>30501602</v>
      </c>
      <c r="F5783" s="107" t="s">
        <v>11572</v>
      </c>
      <c r="G5783" s="107" t="s">
        <v>9793</v>
      </c>
      <c r="H5783" s="107" t="s">
        <v>10639</v>
      </c>
      <c r="I5783" s="107" t="s">
        <v>10641</v>
      </c>
    </row>
    <row r="5784" spans="1:9" x14ac:dyDescent="0.2">
      <c r="A5784" s="107" t="s">
        <v>10492</v>
      </c>
      <c r="D5784" s="107" t="s">
        <v>10642</v>
      </c>
      <c r="E5784" s="107">
        <f t="shared" si="90"/>
        <v>30501603</v>
      </c>
      <c r="F5784" s="107" t="s">
        <v>11572</v>
      </c>
      <c r="G5784" s="107" t="s">
        <v>9793</v>
      </c>
      <c r="H5784" s="107" t="s">
        <v>10639</v>
      </c>
      <c r="I5784" s="107" t="s">
        <v>10643</v>
      </c>
    </row>
    <row r="5785" spans="1:9" x14ac:dyDescent="0.2">
      <c r="A5785" s="107" t="s">
        <v>10492</v>
      </c>
      <c r="D5785" s="107" t="s">
        <v>10644</v>
      </c>
      <c r="E5785" s="107">
        <f t="shared" si="90"/>
        <v>30501604</v>
      </c>
      <c r="F5785" s="107" t="s">
        <v>11572</v>
      </c>
      <c r="G5785" s="107" t="s">
        <v>9793</v>
      </c>
      <c r="H5785" s="107" t="s">
        <v>10639</v>
      </c>
      <c r="I5785" s="107" t="s">
        <v>7645</v>
      </c>
    </row>
    <row r="5786" spans="1:9" x14ac:dyDescent="0.2">
      <c r="A5786" s="107" t="s">
        <v>10492</v>
      </c>
      <c r="D5786" s="107" t="s">
        <v>7646</v>
      </c>
      <c r="E5786" s="107">
        <f t="shared" si="90"/>
        <v>30501605</v>
      </c>
      <c r="F5786" s="107" t="s">
        <v>11572</v>
      </c>
      <c r="G5786" s="107" t="s">
        <v>9793</v>
      </c>
      <c r="H5786" s="107" t="s">
        <v>10639</v>
      </c>
      <c r="I5786" s="107" t="s">
        <v>7647</v>
      </c>
    </row>
    <row r="5787" spans="1:9" x14ac:dyDescent="0.2">
      <c r="A5787" s="107" t="s">
        <v>10492</v>
      </c>
      <c r="D5787" s="107" t="s">
        <v>7648</v>
      </c>
      <c r="E5787" s="107">
        <f t="shared" si="90"/>
        <v>30501606</v>
      </c>
      <c r="F5787" s="107" t="s">
        <v>11572</v>
      </c>
      <c r="G5787" s="107" t="s">
        <v>9793</v>
      </c>
      <c r="H5787" s="107" t="s">
        <v>10639</v>
      </c>
      <c r="I5787" s="107" t="s">
        <v>7649</v>
      </c>
    </row>
    <row r="5788" spans="1:9" x14ac:dyDescent="0.2">
      <c r="A5788" s="107" t="s">
        <v>10492</v>
      </c>
      <c r="D5788" s="107" t="s">
        <v>7650</v>
      </c>
      <c r="E5788" s="107">
        <f t="shared" si="90"/>
        <v>30501607</v>
      </c>
      <c r="F5788" s="107" t="s">
        <v>11572</v>
      </c>
      <c r="G5788" s="107" t="s">
        <v>9793</v>
      </c>
      <c r="H5788" s="107" t="s">
        <v>10639</v>
      </c>
      <c r="I5788" s="107" t="s">
        <v>7651</v>
      </c>
    </row>
    <row r="5789" spans="1:9" x14ac:dyDescent="0.2">
      <c r="A5789" s="107" t="s">
        <v>10492</v>
      </c>
      <c r="D5789" s="107" t="s">
        <v>7652</v>
      </c>
      <c r="E5789" s="107">
        <f t="shared" si="90"/>
        <v>30501608</v>
      </c>
      <c r="F5789" s="107" t="s">
        <v>11572</v>
      </c>
      <c r="G5789" s="107" t="s">
        <v>9793</v>
      </c>
      <c r="H5789" s="107" t="s">
        <v>10639</v>
      </c>
      <c r="I5789" s="107" t="s">
        <v>6352</v>
      </c>
    </row>
    <row r="5790" spans="1:9" x14ac:dyDescent="0.2">
      <c r="A5790" s="107" t="s">
        <v>10492</v>
      </c>
      <c r="D5790" s="107" t="s">
        <v>7653</v>
      </c>
      <c r="E5790" s="107">
        <f t="shared" si="90"/>
        <v>30501609</v>
      </c>
      <c r="F5790" s="107" t="s">
        <v>11572</v>
      </c>
      <c r="G5790" s="107" t="s">
        <v>9793</v>
      </c>
      <c r="H5790" s="107" t="s">
        <v>10639</v>
      </c>
      <c r="I5790" s="107" t="s">
        <v>7654</v>
      </c>
    </row>
    <row r="5791" spans="1:9" x14ac:dyDescent="0.2">
      <c r="A5791" s="107" t="s">
        <v>10492</v>
      </c>
      <c r="D5791" s="107" t="s">
        <v>7655</v>
      </c>
      <c r="E5791" s="107">
        <f t="shared" si="90"/>
        <v>30501610</v>
      </c>
      <c r="F5791" s="107" t="s">
        <v>11572</v>
      </c>
      <c r="G5791" s="107" t="s">
        <v>9793</v>
      </c>
      <c r="H5791" s="107" t="s">
        <v>10639</v>
      </c>
      <c r="I5791" s="107" t="s">
        <v>5948</v>
      </c>
    </row>
    <row r="5792" spans="1:9" x14ac:dyDescent="0.2">
      <c r="A5792" s="107" t="s">
        <v>10492</v>
      </c>
      <c r="D5792" s="107" t="s">
        <v>7656</v>
      </c>
      <c r="E5792" s="107">
        <f t="shared" si="90"/>
        <v>30501611</v>
      </c>
      <c r="F5792" s="107" t="s">
        <v>11572</v>
      </c>
      <c r="G5792" s="107" t="s">
        <v>9793</v>
      </c>
      <c r="H5792" s="107" t="s">
        <v>10639</v>
      </c>
      <c r="I5792" s="107" t="s">
        <v>7657</v>
      </c>
    </row>
    <row r="5793" spans="1:9" x14ac:dyDescent="0.2">
      <c r="A5793" s="107" t="s">
        <v>10492</v>
      </c>
      <c r="D5793" s="107" t="s">
        <v>7658</v>
      </c>
      <c r="E5793" s="107">
        <f t="shared" si="90"/>
        <v>30501612</v>
      </c>
      <c r="F5793" s="107" t="s">
        <v>11572</v>
      </c>
      <c r="G5793" s="107" t="s">
        <v>9793</v>
      </c>
      <c r="H5793" s="107" t="s">
        <v>10639</v>
      </c>
      <c r="I5793" s="107" t="s">
        <v>7659</v>
      </c>
    </row>
    <row r="5794" spans="1:9" x14ac:dyDescent="0.2">
      <c r="A5794" s="107" t="s">
        <v>10492</v>
      </c>
      <c r="D5794" s="107" t="s">
        <v>7660</v>
      </c>
      <c r="E5794" s="107">
        <f t="shared" si="90"/>
        <v>30501613</v>
      </c>
      <c r="F5794" s="107" t="s">
        <v>11572</v>
      </c>
      <c r="G5794" s="107" t="s">
        <v>9793</v>
      </c>
      <c r="H5794" s="107" t="s">
        <v>10639</v>
      </c>
      <c r="I5794" s="107" t="s">
        <v>7661</v>
      </c>
    </row>
    <row r="5795" spans="1:9" x14ac:dyDescent="0.2">
      <c r="A5795" s="107" t="s">
        <v>10492</v>
      </c>
      <c r="D5795" s="107" t="s">
        <v>7662</v>
      </c>
      <c r="E5795" s="107">
        <f t="shared" si="90"/>
        <v>30501614</v>
      </c>
      <c r="F5795" s="107" t="s">
        <v>11572</v>
      </c>
      <c r="G5795" s="107" t="s">
        <v>9793</v>
      </c>
      <c r="H5795" s="107" t="s">
        <v>10639</v>
      </c>
      <c r="I5795" s="107" t="s">
        <v>11545</v>
      </c>
    </row>
    <row r="5796" spans="1:9" x14ac:dyDescent="0.2">
      <c r="A5796" s="107" t="s">
        <v>10492</v>
      </c>
      <c r="D5796" s="107" t="s">
        <v>7663</v>
      </c>
      <c r="E5796" s="107">
        <f t="shared" si="90"/>
        <v>30501615</v>
      </c>
      <c r="F5796" s="107" t="s">
        <v>11572</v>
      </c>
      <c r="G5796" s="107" t="s">
        <v>9793</v>
      </c>
      <c r="H5796" s="107" t="s">
        <v>10639</v>
      </c>
      <c r="I5796" s="107" t="s">
        <v>7664</v>
      </c>
    </row>
    <row r="5797" spans="1:9" x14ac:dyDescent="0.2">
      <c r="A5797" s="107" t="s">
        <v>10492</v>
      </c>
      <c r="D5797" s="107" t="s">
        <v>7665</v>
      </c>
      <c r="E5797" s="107">
        <f t="shared" si="90"/>
        <v>30501616</v>
      </c>
      <c r="F5797" s="107" t="s">
        <v>11572</v>
      </c>
      <c r="G5797" s="107" t="s">
        <v>9793</v>
      </c>
      <c r="H5797" s="107" t="s">
        <v>10639</v>
      </c>
      <c r="I5797" s="107" t="s">
        <v>7666</v>
      </c>
    </row>
    <row r="5798" spans="1:9" x14ac:dyDescent="0.2">
      <c r="A5798" s="107" t="s">
        <v>10492</v>
      </c>
      <c r="D5798" s="107" t="s">
        <v>7667</v>
      </c>
      <c r="E5798" s="107">
        <f t="shared" si="90"/>
        <v>30501617</v>
      </c>
      <c r="F5798" s="107" t="s">
        <v>11572</v>
      </c>
      <c r="G5798" s="107" t="s">
        <v>9793</v>
      </c>
      <c r="H5798" s="107" t="s">
        <v>10639</v>
      </c>
      <c r="I5798" s="107" t="s">
        <v>7668</v>
      </c>
    </row>
    <row r="5799" spans="1:9" x14ac:dyDescent="0.2">
      <c r="A5799" s="107" t="s">
        <v>10492</v>
      </c>
      <c r="D5799" s="107" t="s">
        <v>7669</v>
      </c>
      <c r="E5799" s="107">
        <f t="shared" si="90"/>
        <v>30501618</v>
      </c>
      <c r="F5799" s="107" t="s">
        <v>11572</v>
      </c>
      <c r="G5799" s="107" t="s">
        <v>9793</v>
      </c>
      <c r="H5799" s="107" t="s">
        <v>10639</v>
      </c>
      <c r="I5799" s="107" t="s">
        <v>7670</v>
      </c>
    </row>
    <row r="5800" spans="1:9" x14ac:dyDescent="0.2">
      <c r="A5800" s="107" t="s">
        <v>10492</v>
      </c>
      <c r="D5800" s="107" t="s">
        <v>7671</v>
      </c>
      <c r="E5800" s="107">
        <f t="shared" si="90"/>
        <v>30501619</v>
      </c>
      <c r="F5800" s="107" t="s">
        <v>11572</v>
      </c>
      <c r="G5800" s="107" t="s">
        <v>9793</v>
      </c>
      <c r="H5800" s="107" t="s">
        <v>10639</v>
      </c>
      <c r="I5800" s="107" t="s">
        <v>7672</v>
      </c>
    </row>
    <row r="5801" spans="1:9" x14ac:dyDescent="0.2">
      <c r="A5801" s="107" t="s">
        <v>10492</v>
      </c>
      <c r="D5801" s="107" t="s">
        <v>7673</v>
      </c>
      <c r="E5801" s="107">
        <f t="shared" si="90"/>
        <v>30501620</v>
      </c>
      <c r="F5801" s="107" t="s">
        <v>11572</v>
      </c>
      <c r="G5801" s="107" t="s">
        <v>9793</v>
      </c>
      <c r="H5801" s="107" t="s">
        <v>10639</v>
      </c>
      <c r="I5801" s="107" t="s">
        <v>7674</v>
      </c>
    </row>
    <row r="5802" spans="1:9" x14ac:dyDescent="0.2">
      <c r="A5802" s="107" t="s">
        <v>10492</v>
      </c>
      <c r="D5802" s="107" t="s">
        <v>7675</v>
      </c>
      <c r="E5802" s="107">
        <f t="shared" si="90"/>
        <v>30501621</v>
      </c>
      <c r="F5802" s="107" t="s">
        <v>11572</v>
      </c>
      <c r="G5802" s="107" t="s">
        <v>9793</v>
      </c>
      <c r="H5802" s="107" t="s">
        <v>10639</v>
      </c>
      <c r="I5802" s="107" t="s">
        <v>7676</v>
      </c>
    </row>
    <row r="5803" spans="1:9" x14ac:dyDescent="0.2">
      <c r="A5803" s="107" t="s">
        <v>10492</v>
      </c>
      <c r="D5803" s="107" t="s">
        <v>7677</v>
      </c>
      <c r="E5803" s="107">
        <f t="shared" si="90"/>
        <v>30501622</v>
      </c>
      <c r="F5803" s="107" t="s">
        <v>11572</v>
      </c>
      <c r="G5803" s="107" t="s">
        <v>9793</v>
      </c>
      <c r="H5803" s="107" t="s">
        <v>10639</v>
      </c>
      <c r="I5803" s="107" t="s">
        <v>7678</v>
      </c>
    </row>
    <row r="5804" spans="1:9" x14ac:dyDescent="0.2">
      <c r="A5804" s="107" t="s">
        <v>10492</v>
      </c>
      <c r="D5804" s="107" t="s">
        <v>4903</v>
      </c>
      <c r="E5804" s="107">
        <f t="shared" si="90"/>
        <v>30501623</v>
      </c>
      <c r="F5804" s="107" t="s">
        <v>11572</v>
      </c>
      <c r="G5804" s="107" t="s">
        <v>9793</v>
      </c>
      <c r="H5804" s="107" t="s">
        <v>10639</v>
      </c>
      <c r="I5804" s="107" t="s">
        <v>4904</v>
      </c>
    </row>
    <row r="5805" spans="1:9" x14ac:dyDescent="0.2">
      <c r="A5805" s="107" t="s">
        <v>10492</v>
      </c>
      <c r="D5805" s="107" t="s">
        <v>4905</v>
      </c>
      <c r="E5805" s="107">
        <f t="shared" si="90"/>
        <v>30501624</v>
      </c>
      <c r="F5805" s="107" t="s">
        <v>11572</v>
      </c>
      <c r="G5805" s="107" t="s">
        <v>9793</v>
      </c>
      <c r="H5805" s="107" t="s">
        <v>10639</v>
      </c>
      <c r="I5805" s="107" t="s">
        <v>2186</v>
      </c>
    </row>
    <row r="5806" spans="1:9" x14ac:dyDescent="0.2">
      <c r="A5806" s="107" t="s">
        <v>10492</v>
      </c>
      <c r="D5806" s="107" t="s">
        <v>2187</v>
      </c>
      <c r="E5806" s="107">
        <f t="shared" si="90"/>
        <v>30501625</v>
      </c>
      <c r="F5806" s="107" t="s">
        <v>11572</v>
      </c>
      <c r="G5806" s="107" t="s">
        <v>9793</v>
      </c>
      <c r="H5806" s="107" t="s">
        <v>10639</v>
      </c>
      <c r="I5806" s="107" t="s">
        <v>2188</v>
      </c>
    </row>
    <row r="5807" spans="1:9" x14ac:dyDescent="0.2">
      <c r="A5807" s="107" t="s">
        <v>10492</v>
      </c>
      <c r="D5807" s="107" t="s">
        <v>2189</v>
      </c>
      <c r="E5807" s="107">
        <f t="shared" si="90"/>
        <v>30501626</v>
      </c>
      <c r="F5807" s="107" t="s">
        <v>11572</v>
      </c>
      <c r="G5807" s="107" t="s">
        <v>9793</v>
      </c>
      <c r="H5807" s="107" t="s">
        <v>10639</v>
      </c>
      <c r="I5807" s="107" t="s">
        <v>2190</v>
      </c>
    </row>
    <row r="5808" spans="1:9" x14ac:dyDescent="0.2">
      <c r="A5808" s="107" t="s">
        <v>10492</v>
      </c>
      <c r="D5808" s="107" t="s">
        <v>2191</v>
      </c>
      <c r="E5808" s="107">
        <f t="shared" si="90"/>
        <v>30501627</v>
      </c>
      <c r="F5808" s="107" t="s">
        <v>11572</v>
      </c>
      <c r="G5808" s="107" t="s">
        <v>9793</v>
      </c>
      <c r="H5808" s="107" t="s">
        <v>10639</v>
      </c>
      <c r="I5808" s="107" t="s">
        <v>2192</v>
      </c>
    </row>
    <row r="5809" spans="1:9" x14ac:dyDescent="0.2">
      <c r="A5809" s="107" t="s">
        <v>10492</v>
      </c>
      <c r="D5809" s="107" t="s">
        <v>2193</v>
      </c>
      <c r="E5809" s="107">
        <f t="shared" si="90"/>
        <v>30501628</v>
      </c>
      <c r="F5809" s="107" t="s">
        <v>11572</v>
      </c>
      <c r="G5809" s="107" t="s">
        <v>9793</v>
      </c>
      <c r="H5809" s="107" t="s">
        <v>10639</v>
      </c>
      <c r="I5809" s="107" t="s">
        <v>7074</v>
      </c>
    </row>
    <row r="5810" spans="1:9" x14ac:dyDescent="0.2">
      <c r="A5810" s="107" t="s">
        <v>10492</v>
      </c>
      <c r="D5810" s="107" t="s">
        <v>2194</v>
      </c>
      <c r="E5810" s="107">
        <f t="shared" si="90"/>
        <v>30501629</v>
      </c>
      <c r="F5810" s="107" t="s">
        <v>11572</v>
      </c>
      <c r="G5810" s="107" t="s">
        <v>9793</v>
      </c>
      <c r="H5810" s="107" t="s">
        <v>10639</v>
      </c>
      <c r="I5810" s="107" t="s">
        <v>2195</v>
      </c>
    </row>
    <row r="5811" spans="1:9" x14ac:dyDescent="0.2">
      <c r="A5811" s="107" t="s">
        <v>10492</v>
      </c>
      <c r="D5811" s="107" t="s">
        <v>2196</v>
      </c>
      <c r="E5811" s="107">
        <f t="shared" si="90"/>
        <v>30501630</v>
      </c>
      <c r="F5811" s="107" t="s">
        <v>11572</v>
      </c>
      <c r="G5811" s="107" t="s">
        <v>9793</v>
      </c>
      <c r="H5811" s="107" t="s">
        <v>10639</v>
      </c>
      <c r="I5811" s="107" t="s">
        <v>2197</v>
      </c>
    </row>
    <row r="5812" spans="1:9" x14ac:dyDescent="0.2">
      <c r="A5812" s="107" t="s">
        <v>10492</v>
      </c>
      <c r="D5812" s="107" t="s">
        <v>2198</v>
      </c>
      <c r="E5812" s="107">
        <f t="shared" si="90"/>
        <v>30501631</v>
      </c>
      <c r="F5812" s="107" t="s">
        <v>11572</v>
      </c>
      <c r="G5812" s="107" t="s">
        <v>9793</v>
      </c>
      <c r="H5812" s="107" t="s">
        <v>10639</v>
      </c>
      <c r="I5812" s="107" t="s">
        <v>2199</v>
      </c>
    </row>
    <row r="5813" spans="1:9" x14ac:dyDescent="0.2">
      <c r="A5813" s="107" t="s">
        <v>10492</v>
      </c>
      <c r="D5813" s="107" t="s">
        <v>2200</v>
      </c>
      <c r="E5813" s="107">
        <f t="shared" si="90"/>
        <v>30501632</v>
      </c>
      <c r="F5813" s="107" t="s">
        <v>11572</v>
      </c>
      <c r="G5813" s="107" t="s">
        <v>9793</v>
      </c>
      <c r="H5813" s="107" t="s">
        <v>10639</v>
      </c>
      <c r="I5813" s="107" t="s">
        <v>13817</v>
      </c>
    </row>
    <row r="5814" spans="1:9" x14ac:dyDescent="0.2">
      <c r="A5814" s="107" t="s">
        <v>10492</v>
      </c>
      <c r="D5814" s="107" t="s">
        <v>2201</v>
      </c>
      <c r="E5814" s="107">
        <f t="shared" si="90"/>
        <v>30501633</v>
      </c>
      <c r="F5814" s="107" t="s">
        <v>11572</v>
      </c>
      <c r="G5814" s="107" t="s">
        <v>9793</v>
      </c>
      <c r="H5814" s="107" t="s">
        <v>10639</v>
      </c>
      <c r="I5814" s="107" t="s">
        <v>2202</v>
      </c>
    </row>
    <row r="5815" spans="1:9" x14ac:dyDescent="0.2">
      <c r="A5815" s="107" t="s">
        <v>10492</v>
      </c>
      <c r="D5815" s="107" t="s">
        <v>2203</v>
      </c>
      <c r="E5815" s="107">
        <f t="shared" si="90"/>
        <v>30501640</v>
      </c>
      <c r="F5815" s="107" t="s">
        <v>11572</v>
      </c>
      <c r="G5815" s="107" t="s">
        <v>9793</v>
      </c>
      <c r="H5815" s="107" t="s">
        <v>10639</v>
      </c>
      <c r="I5815" s="107" t="s">
        <v>10405</v>
      </c>
    </row>
    <row r="5816" spans="1:9" x14ac:dyDescent="0.2">
      <c r="A5816" s="107" t="s">
        <v>10492</v>
      </c>
      <c r="D5816" s="107" t="s">
        <v>2204</v>
      </c>
      <c r="E5816" s="107">
        <f t="shared" si="90"/>
        <v>30501650</v>
      </c>
      <c r="F5816" s="107" t="s">
        <v>11572</v>
      </c>
      <c r="G5816" s="107" t="s">
        <v>9793</v>
      </c>
      <c r="H5816" s="107" t="s">
        <v>10639</v>
      </c>
      <c r="I5816" s="107" t="s">
        <v>2205</v>
      </c>
    </row>
    <row r="5817" spans="1:9" x14ac:dyDescent="0.2">
      <c r="A5817" s="107" t="s">
        <v>10492</v>
      </c>
      <c r="D5817" s="107" t="s">
        <v>2206</v>
      </c>
      <c r="E5817" s="107">
        <f t="shared" si="90"/>
        <v>30501660</v>
      </c>
      <c r="F5817" s="107" t="s">
        <v>11572</v>
      </c>
      <c r="G5817" s="107" t="s">
        <v>9793</v>
      </c>
      <c r="H5817" s="107" t="s">
        <v>10639</v>
      </c>
      <c r="I5817" s="107" t="s">
        <v>2207</v>
      </c>
    </row>
    <row r="5818" spans="1:9" x14ac:dyDescent="0.2">
      <c r="A5818" s="107" t="s">
        <v>10492</v>
      </c>
      <c r="D5818" s="107" t="s">
        <v>2208</v>
      </c>
      <c r="E5818" s="107">
        <f t="shared" si="90"/>
        <v>30501699</v>
      </c>
      <c r="F5818" s="107" t="s">
        <v>11572</v>
      </c>
      <c r="G5818" s="107" t="s">
        <v>9793</v>
      </c>
      <c r="H5818" s="107" t="s">
        <v>10639</v>
      </c>
      <c r="I5818" s="107" t="s">
        <v>11745</v>
      </c>
    </row>
    <row r="5819" spans="1:9" x14ac:dyDescent="0.2">
      <c r="A5819" s="107" t="s">
        <v>10492</v>
      </c>
      <c r="D5819" s="107" t="s">
        <v>2209</v>
      </c>
      <c r="E5819" s="107">
        <f t="shared" si="90"/>
        <v>30501701</v>
      </c>
      <c r="F5819" s="107" t="s">
        <v>11572</v>
      </c>
      <c r="G5819" s="107" t="s">
        <v>9793</v>
      </c>
      <c r="H5819" s="107" t="s">
        <v>2210</v>
      </c>
      <c r="I5819" s="107" t="s">
        <v>12255</v>
      </c>
    </row>
    <row r="5820" spans="1:9" x14ac:dyDescent="0.2">
      <c r="A5820" s="107" t="s">
        <v>10492</v>
      </c>
      <c r="D5820" s="107" t="s">
        <v>2211</v>
      </c>
      <c r="E5820" s="107">
        <f t="shared" si="90"/>
        <v>30501702</v>
      </c>
      <c r="F5820" s="107" t="s">
        <v>11572</v>
      </c>
      <c r="G5820" s="107" t="s">
        <v>9793</v>
      </c>
      <c r="H5820" s="107" t="s">
        <v>2210</v>
      </c>
      <c r="I5820" s="107" t="s">
        <v>12231</v>
      </c>
    </row>
    <row r="5821" spans="1:9" x14ac:dyDescent="0.2">
      <c r="A5821" s="107" t="s">
        <v>10492</v>
      </c>
      <c r="D5821" s="107" t="s">
        <v>2212</v>
      </c>
      <c r="E5821" s="107">
        <f t="shared" si="90"/>
        <v>30501703</v>
      </c>
      <c r="F5821" s="107" t="s">
        <v>11572</v>
      </c>
      <c r="G5821" s="107" t="s">
        <v>9793</v>
      </c>
      <c r="H5821" s="107" t="s">
        <v>2210</v>
      </c>
      <c r="I5821" s="107" t="s">
        <v>2213</v>
      </c>
    </row>
    <row r="5822" spans="1:9" x14ac:dyDescent="0.2">
      <c r="A5822" s="107" t="s">
        <v>10492</v>
      </c>
      <c r="D5822" s="107" t="s">
        <v>2214</v>
      </c>
      <c r="E5822" s="107">
        <f t="shared" si="90"/>
        <v>30501704</v>
      </c>
      <c r="F5822" s="107" t="s">
        <v>11572</v>
      </c>
      <c r="G5822" s="107" t="s">
        <v>9793</v>
      </c>
      <c r="H5822" s="107" t="s">
        <v>2210</v>
      </c>
      <c r="I5822" s="107" t="s">
        <v>10115</v>
      </c>
    </row>
    <row r="5823" spans="1:9" x14ac:dyDescent="0.2">
      <c r="A5823" s="107" t="s">
        <v>10492</v>
      </c>
      <c r="D5823" s="107" t="s">
        <v>2215</v>
      </c>
      <c r="E5823" s="107">
        <f t="shared" si="90"/>
        <v>30501705</v>
      </c>
      <c r="F5823" s="107" t="s">
        <v>11572</v>
      </c>
      <c r="G5823" s="107" t="s">
        <v>9793</v>
      </c>
      <c r="H5823" s="107" t="s">
        <v>2210</v>
      </c>
      <c r="I5823" s="107" t="s">
        <v>11045</v>
      </c>
    </row>
    <row r="5824" spans="1:9" x14ac:dyDescent="0.2">
      <c r="A5824" s="107" t="s">
        <v>10492</v>
      </c>
      <c r="D5824" s="107" t="s">
        <v>2216</v>
      </c>
      <c r="E5824" s="107">
        <f t="shared" si="90"/>
        <v>30501706</v>
      </c>
      <c r="F5824" s="107" t="s">
        <v>11572</v>
      </c>
      <c r="G5824" s="107" t="s">
        <v>9793</v>
      </c>
      <c r="H5824" s="107" t="s">
        <v>2210</v>
      </c>
      <c r="I5824" s="107" t="s">
        <v>2217</v>
      </c>
    </row>
    <row r="5825" spans="1:9" x14ac:dyDescent="0.2">
      <c r="A5825" s="107" t="s">
        <v>10492</v>
      </c>
      <c r="D5825" s="107" t="s">
        <v>2218</v>
      </c>
      <c r="E5825" s="107">
        <f t="shared" si="90"/>
        <v>30501707</v>
      </c>
      <c r="F5825" s="107" t="s">
        <v>11572</v>
      </c>
      <c r="G5825" s="107" t="s">
        <v>9793</v>
      </c>
      <c r="H5825" s="107" t="s">
        <v>2210</v>
      </c>
      <c r="I5825" s="107" t="s">
        <v>2219</v>
      </c>
    </row>
    <row r="5826" spans="1:9" x14ac:dyDescent="0.2">
      <c r="A5826" s="107" t="s">
        <v>10492</v>
      </c>
      <c r="D5826" s="107" t="s">
        <v>2220</v>
      </c>
      <c r="E5826" s="107">
        <f t="shared" ref="E5826:E5889" si="91">VALUE(D5826)</f>
        <v>30501708</v>
      </c>
      <c r="F5826" s="107" t="s">
        <v>11572</v>
      </c>
      <c r="G5826" s="107" t="s">
        <v>9793</v>
      </c>
      <c r="H5826" s="107" t="s">
        <v>2210</v>
      </c>
      <c r="I5826" s="107" t="s">
        <v>2221</v>
      </c>
    </row>
    <row r="5827" spans="1:9" x14ac:dyDescent="0.2">
      <c r="A5827" s="107" t="s">
        <v>10492</v>
      </c>
      <c r="D5827" s="107" t="s">
        <v>2222</v>
      </c>
      <c r="E5827" s="107">
        <f t="shared" si="91"/>
        <v>30501709</v>
      </c>
      <c r="F5827" s="107" t="s">
        <v>11572</v>
      </c>
      <c r="G5827" s="107" t="s">
        <v>9793</v>
      </c>
      <c r="H5827" s="107" t="s">
        <v>2210</v>
      </c>
      <c r="I5827" s="107" t="s">
        <v>2223</v>
      </c>
    </row>
    <row r="5828" spans="1:9" x14ac:dyDescent="0.2">
      <c r="A5828" s="107" t="s">
        <v>10492</v>
      </c>
      <c r="D5828" s="107" t="s">
        <v>2224</v>
      </c>
      <c r="E5828" s="107">
        <f t="shared" si="91"/>
        <v>30501710</v>
      </c>
      <c r="F5828" s="107" t="s">
        <v>11572</v>
      </c>
      <c r="G5828" s="107" t="s">
        <v>9793</v>
      </c>
      <c r="H5828" s="107" t="s">
        <v>2210</v>
      </c>
      <c r="I5828" s="107" t="s">
        <v>2225</v>
      </c>
    </row>
    <row r="5829" spans="1:9" x14ac:dyDescent="0.2">
      <c r="A5829" s="107" t="s">
        <v>10492</v>
      </c>
      <c r="D5829" s="107" t="s">
        <v>2226</v>
      </c>
      <c r="E5829" s="107">
        <f t="shared" si="91"/>
        <v>30501711</v>
      </c>
      <c r="F5829" s="107" t="s">
        <v>11572</v>
      </c>
      <c r="G5829" s="107" t="s">
        <v>9793</v>
      </c>
      <c r="H5829" s="107" t="s">
        <v>2210</v>
      </c>
      <c r="I5829" s="107" t="s">
        <v>2227</v>
      </c>
    </row>
    <row r="5830" spans="1:9" x14ac:dyDescent="0.2">
      <c r="A5830" s="107" t="s">
        <v>10492</v>
      </c>
      <c r="D5830" s="107" t="s">
        <v>2228</v>
      </c>
      <c r="E5830" s="107">
        <f t="shared" si="91"/>
        <v>30501799</v>
      </c>
      <c r="F5830" s="107" t="s">
        <v>11572</v>
      </c>
      <c r="G5830" s="107" t="s">
        <v>9793</v>
      </c>
      <c r="H5830" s="107" t="s">
        <v>2210</v>
      </c>
      <c r="I5830" s="107" t="s">
        <v>7791</v>
      </c>
    </row>
    <row r="5831" spans="1:9" x14ac:dyDescent="0.2">
      <c r="A5831" s="107" t="s">
        <v>10492</v>
      </c>
      <c r="D5831" s="107" t="s">
        <v>2229</v>
      </c>
      <c r="E5831" s="107">
        <f t="shared" si="91"/>
        <v>30501801</v>
      </c>
      <c r="F5831" s="107" t="s">
        <v>11572</v>
      </c>
      <c r="G5831" s="107" t="s">
        <v>9793</v>
      </c>
      <c r="H5831" s="107" t="s">
        <v>2230</v>
      </c>
      <c r="I5831" s="107" t="s">
        <v>2231</v>
      </c>
    </row>
    <row r="5832" spans="1:9" x14ac:dyDescent="0.2">
      <c r="A5832" s="107" t="s">
        <v>10492</v>
      </c>
      <c r="D5832" s="107" t="s">
        <v>2232</v>
      </c>
      <c r="E5832" s="107">
        <f t="shared" si="91"/>
        <v>30501899</v>
      </c>
      <c r="F5832" s="107" t="s">
        <v>11572</v>
      </c>
      <c r="G5832" s="107" t="s">
        <v>9793</v>
      </c>
      <c r="H5832" s="107" t="s">
        <v>2230</v>
      </c>
      <c r="I5832" s="107" t="s">
        <v>7791</v>
      </c>
    </row>
    <row r="5833" spans="1:9" x14ac:dyDescent="0.2">
      <c r="A5833" s="107" t="s">
        <v>10492</v>
      </c>
      <c r="D5833" s="107" t="s">
        <v>2233</v>
      </c>
      <c r="E5833" s="107">
        <f t="shared" si="91"/>
        <v>30501901</v>
      </c>
      <c r="F5833" s="107" t="s">
        <v>11572</v>
      </c>
      <c r="G5833" s="107" t="s">
        <v>9793</v>
      </c>
      <c r="H5833" s="107" t="s">
        <v>16744</v>
      </c>
      <c r="I5833" s="107" t="s">
        <v>14438</v>
      </c>
    </row>
    <row r="5834" spans="1:9" x14ac:dyDescent="0.2">
      <c r="A5834" s="107" t="s">
        <v>10492</v>
      </c>
      <c r="D5834" s="107" t="s">
        <v>2234</v>
      </c>
      <c r="E5834" s="107">
        <f t="shared" si="91"/>
        <v>30501902</v>
      </c>
      <c r="F5834" s="107" t="s">
        <v>11572</v>
      </c>
      <c r="G5834" s="107" t="s">
        <v>9793</v>
      </c>
      <c r="H5834" s="107" t="s">
        <v>16744</v>
      </c>
      <c r="I5834" s="107" t="s">
        <v>13811</v>
      </c>
    </row>
    <row r="5835" spans="1:9" x14ac:dyDescent="0.2">
      <c r="A5835" s="107" t="s">
        <v>10492</v>
      </c>
      <c r="D5835" s="107" t="s">
        <v>2235</v>
      </c>
      <c r="E5835" s="107">
        <f t="shared" si="91"/>
        <v>30501903</v>
      </c>
      <c r="F5835" s="107" t="s">
        <v>11572</v>
      </c>
      <c r="G5835" s="107" t="s">
        <v>9793</v>
      </c>
      <c r="H5835" s="107" t="s">
        <v>16744</v>
      </c>
      <c r="I5835" s="107" t="s">
        <v>2236</v>
      </c>
    </row>
    <row r="5836" spans="1:9" x14ac:dyDescent="0.2">
      <c r="A5836" s="107" t="s">
        <v>10492</v>
      </c>
      <c r="D5836" s="107" t="s">
        <v>2237</v>
      </c>
      <c r="E5836" s="107">
        <f t="shared" si="91"/>
        <v>30501904</v>
      </c>
      <c r="F5836" s="107" t="s">
        <v>11572</v>
      </c>
      <c r="G5836" s="107" t="s">
        <v>9793</v>
      </c>
      <c r="H5836" s="107" t="s">
        <v>16744</v>
      </c>
      <c r="I5836" s="107" t="s">
        <v>2238</v>
      </c>
    </row>
    <row r="5837" spans="1:9" x14ac:dyDescent="0.2">
      <c r="A5837" s="107" t="s">
        <v>10492</v>
      </c>
      <c r="D5837" s="107" t="s">
        <v>2239</v>
      </c>
      <c r="E5837" s="107">
        <f t="shared" si="91"/>
        <v>30501905</v>
      </c>
      <c r="F5837" s="107" t="s">
        <v>11572</v>
      </c>
      <c r="G5837" s="107" t="s">
        <v>9793</v>
      </c>
      <c r="H5837" s="107" t="s">
        <v>16744</v>
      </c>
      <c r="I5837" s="107" t="s">
        <v>7076</v>
      </c>
    </row>
    <row r="5838" spans="1:9" x14ac:dyDescent="0.2">
      <c r="A5838" s="107" t="s">
        <v>10492</v>
      </c>
      <c r="D5838" s="107" t="s">
        <v>2240</v>
      </c>
      <c r="E5838" s="107">
        <f t="shared" si="91"/>
        <v>30501906</v>
      </c>
      <c r="F5838" s="107" t="s">
        <v>11572</v>
      </c>
      <c r="G5838" s="107" t="s">
        <v>9793</v>
      </c>
      <c r="H5838" s="107" t="s">
        <v>16744</v>
      </c>
      <c r="I5838" s="107" t="s">
        <v>4958</v>
      </c>
    </row>
    <row r="5839" spans="1:9" x14ac:dyDescent="0.2">
      <c r="A5839" s="107" t="s">
        <v>10492</v>
      </c>
      <c r="D5839" s="107" t="s">
        <v>4959</v>
      </c>
      <c r="E5839" s="107">
        <f t="shared" si="91"/>
        <v>30501907</v>
      </c>
      <c r="F5839" s="107" t="s">
        <v>11572</v>
      </c>
      <c r="G5839" s="107" t="s">
        <v>9793</v>
      </c>
      <c r="H5839" s="107" t="s">
        <v>16744</v>
      </c>
      <c r="I5839" s="107" t="s">
        <v>4960</v>
      </c>
    </row>
    <row r="5840" spans="1:9" x14ac:dyDescent="0.2">
      <c r="A5840" s="107" t="s">
        <v>10492</v>
      </c>
      <c r="D5840" s="107" t="s">
        <v>4961</v>
      </c>
      <c r="E5840" s="107">
        <f t="shared" si="91"/>
        <v>30501908</v>
      </c>
      <c r="F5840" s="107" t="s">
        <v>11572</v>
      </c>
      <c r="G5840" s="107" t="s">
        <v>9793</v>
      </c>
      <c r="H5840" s="107" t="s">
        <v>16744</v>
      </c>
      <c r="I5840" s="107" t="s">
        <v>4962</v>
      </c>
    </row>
    <row r="5841" spans="1:9" x14ac:dyDescent="0.2">
      <c r="A5841" s="107" t="s">
        <v>10492</v>
      </c>
      <c r="D5841" s="107" t="s">
        <v>2257</v>
      </c>
      <c r="E5841" s="107">
        <f t="shared" si="91"/>
        <v>30501999</v>
      </c>
      <c r="F5841" s="107" t="s">
        <v>11572</v>
      </c>
      <c r="G5841" s="107" t="s">
        <v>9793</v>
      </c>
      <c r="H5841" s="107" t="s">
        <v>16744</v>
      </c>
      <c r="I5841" s="107" t="s">
        <v>7791</v>
      </c>
    </row>
    <row r="5842" spans="1:9" x14ac:dyDescent="0.2">
      <c r="A5842" s="107" t="s">
        <v>10492</v>
      </c>
      <c r="D5842" s="107" t="s">
        <v>2258</v>
      </c>
      <c r="E5842" s="107">
        <f t="shared" si="91"/>
        <v>30502001</v>
      </c>
      <c r="F5842" s="107" t="s">
        <v>11572</v>
      </c>
      <c r="G5842" s="107" t="s">
        <v>9793</v>
      </c>
      <c r="H5842" s="107" t="s">
        <v>2259</v>
      </c>
      <c r="I5842" s="107" t="s">
        <v>6099</v>
      </c>
    </row>
    <row r="5843" spans="1:9" x14ac:dyDescent="0.2">
      <c r="A5843" s="107" t="s">
        <v>10492</v>
      </c>
      <c r="D5843" s="107" t="s">
        <v>2260</v>
      </c>
      <c r="E5843" s="107">
        <f t="shared" si="91"/>
        <v>30502002</v>
      </c>
      <c r="F5843" s="107" t="s">
        <v>11572</v>
      </c>
      <c r="G5843" s="107" t="s">
        <v>9793</v>
      </c>
      <c r="H5843" s="107" t="s">
        <v>2259</v>
      </c>
      <c r="I5843" s="107" t="s">
        <v>10641</v>
      </c>
    </row>
    <row r="5844" spans="1:9" x14ac:dyDescent="0.2">
      <c r="A5844" s="107" t="s">
        <v>10492</v>
      </c>
      <c r="D5844" s="107" t="s">
        <v>2261</v>
      </c>
      <c r="E5844" s="107">
        <f t="shared" si="91"/>
        <v>30502003</v>
      </c>
      <c r="F5844" s="107" t="s">
        <v>11572</v>
      </c>
      <c r="G5844" s="107" t="s">
        <v>9793</v>
      </c>
      <c r="H5844" s="107" t="s">
        <v>2259</v>
      </c>
      <c r="I5844" s="107" t="s">
        <v>2262</v>
      </c>
    </row>
    <row r="5845" spans="1:9" x14ac:dyDescent="0.2">
      <c r="A5845" s="107" t="s">
        <v>10492</v>
      </c>
      <c r="D5845" s="107" t="s">
        <v>2263</v>
      </c>
      <c r="E5845" s="107">
        <f t="shared" si="91"/>
        <v>30502004</v>
      </c>
      <c r="F5845" s="107" t="s">
        <v>11572</v>
      </c>
      <c r="G5845" s="107" t="s">
        <v>9793</v>
      </c>
      <c r="H5845" s="107" t="s">
        <v>2259</v>
      </c>
      <c r="I5845" s="107" t="s">
        <v>2264</v>
      </c>
    </row>
    <row r="5846" spans="1:9" x14ac:dyDescent="0.2">
      <c r="A5846" s="107" t="s">
        <v>10492</v>
      </c>
      <c r="D5846" s="107" t="s">
        <v>2265</v>
      </c>
      <c r="E5846" s="107">
        <f t="shared" si="91"/>
        <v>30502005</v>
      </c>
      <c r="F5846" s="107" t="s">
        <v>11572</v>
      </c>
      <c r="G5846" s="107" t="s">
        <v>9793</v>
      </c>
      <c r="H5846" s="107" t="s">
        <v>2259</v>
      </c>
      <c r="I5846" s="107" t="s">
        <v>2266</v>
      </c>
    </row>
    <row r="5847" spans="1:9" x14ac:dyDescent="0.2">
      <c r="A5847" s="107" t="s">
        <v>10492</v>
      </c>
      <c r="D5847" s="107" t="s">
        <v>2267</v>
      </c>
      <c r="E5847" s="107">
        <f t="shared" si="91"/>
        <v>30502006</v>
      </c>
      <c r="F5847" s="107" t="s">
        <v>11572</v>
      </c>
      <c r="G5847" s="107" t="s">
        <v>9793</v>
      </c>
      <c r="H5847" s="107" t="s">
        <v>2259</v>
      </c>
      <c r="I5847" s="107" t="s">
        <v>2268</v>
      </c>
    </row>
    <row r="5848" spans="1:9" x14ac:dyDescent="0.2">
      <c r="A5848" s="107" t="s">
        <v>10492</v>
      </c>
      <c r="D5848" s="107" t="s">
        <v>2269</v>
      </c>
      <c r="E5848" s="107">
        <f t="shared" si="91"/>
        <v>30502007</v>
      </c>
      <c r="F5848" s="107" t="s">
        <v>11572</v>
      </c>
      <c r="G5848" s="107" t="s">
        <v>9793</v>
      </c>
      <c r="H5848" s="107" t="s">
        <v>2259</v>
      </c>
      <c r="I5848" s="107" t="s">
        <v>2238</v>
      </c>
    </row>
    <row r="5849" spans="1:9" x14ac:dyDescent="0.2">
      <c r="A5849" s="107" t="s">
        <v>10492</v>
      </c>
      <c r="D5849" s="107" t="s">
        <v>2270</v>
      </c>
      <c r="E5849" s="107">
        <f t="shared" si="91"/>
        <v>30502008</v>
      </c>
      <c r="F5849" s="107" t="s">
        <v>11572</v>
      </c>
      <c r="G5849" s="107" t="s">
        <v>9793</v>
      </c>
      <c r="H5849" s="107" t="s">
        <v>2259</v>
      </c>
      <c r="I5849" s="107" t="s">
        <v>2271</v>
      </c>
    </row>
    <row r="5850" spans="1:9" x14ac:dyDescent="0.2">
      <c r="A5850" s="107" t="s">
        <v>10492</v>
      </c>
      <c r="D5850" s="107" t="s">
        <v>2272</v>
      </c>
      <c r="E5850" s="107">
        <f t="shared" si="91"/>
        <v>30502009</v>
      </c>
      <c r="F5850" s="107" t="s">
        <v>11572</v>
      </c>
      <c r="G5850" s="107" t="s">
        <v>9793</v>
      </c>
      <c r="H5850" s="107" t="s">
        <v>2259</v>
      </c>
      <c r="I5850" s="107" t="s">
        <v>2273</v>
      </c>
    </row>
    <row r="5851" spans="1:9" x14ac:dyDescent="0.2">
      <c r="A5851" s="107" t="s">
        <v>10492</v>
      </c>
      <c r="D5851" s="107" t="s">
        <v>2274</v>
      </c>
      <c r="E5851" s="107">
        <f t="shared" si="91"/>
        <v>30502010</v>
      </c>
      <c r="F5851" s="107" t="s">
        <v>11572</v>
      </c>
      <c r="G5851" s="107" t="s">
        <v>9793</v>
      </c>
      <c r="H5851" s="107" t="s">
        <v>2259</v>
      </c>
      <c r="I5851" s="107" t="s">
        <v>2275</v>
      </c>
    </row>
    <row r="5852" spans="1:9" x14ac:dyDescent="0.2">
      <c r="A5852" s="107" t="s">
        <v>10492</v>
      </c>
      <c r="D5852" s="107" t="s">
        <v>2276</v>
      </c>
      <c r="E5852" s="107">
        <f t="shared" si="91"/>
        <v>30502011</v>
      </c>
      <c r="F5852" s="107" t="s">
        <v>11572</v>
      </c>
      <c r="G5852" s="107" t="s">
        <v>9793</v>
      </c>
      <c r="H5852" s="107" t="s">
        <v>2259</v>
      </c>
      <c r="I5852" s="107" t="s">
        <v>1959</v>
      </c>
    </row>
    <row r="5853" spans="1:9" x14ac:dyDescent="0.2">
      <c r="A5853" s="107" t="s">
        <v>10492</v>
      </c>
      <c r="D5853" s="107" t="s">
        <v>2277</v>
      </c>
      <c r="E5853" s="107">
        <f t="shared" si="91"/>
        <v>30502012</v>
      </c>
      <c r="F5853" s="107" t="s">
        <v>11572</v>
      </c>
      <c r="G5853" s="107" t="s">
        <v>9793</v>
      </c>
      <c r="H5853" s="107" t="s">
        <v>2259</v>
      </c>
      <c r="I5853" s="107" t="s">
        <v>14438</v>
      </c>
    </row>
    <row r="5854" spans="1:9" x14ac:dyDescent="0.2">
      <c r="A5854" s="107" t="s">
        <v>10492</v>
      </c>
      <c r="D5854" s="107" t="s">
        <v>2278</v>
      </c>
      <c r="E5854" s="107">
        <f t="shared" si="91"/>
        <v>30502013</v>
      </c>
      <c r="F5854" s="107" t="s">
        <v>11572</v>
      </c>
      <c r="G5854" s="107" t="s">
        <v>9793</v>
      </c>
      <c r="H5854" s="107" t="s">
        <v>2259</v>
      </c>
      <c r="I5854" s="107" t="s">
        <v>2279</v>
      </c>
    </row>
    <row r="5855" spans="1:9" x14ac:dyDescent="0.2">
      <c r="A5855" s="107" t="s">
        <v>10492</v>
      </c>
      <c r="D5855" s="107" t="s">
        <v>2280</v>
      </c>
      <c r="E5855" s="107">
        <f t="shared" si="91"/>
        <v>30502014</v>
      </c>
      <c r="F5855" s="107" t="s">
        <v>11572</v>
      </c>
      <c r="G5855" s="107" t="s">
        <v>9793</v>
      </c>
      <c r="H5855" s="107" t="s">
        <v>2259</v>
      </c>
      <c r="I5855" s="107" t="s">
        <v>2281</v>
      </c>
    </row>
    <row r="5856" spans="1:9" x14ac:dyDescent="0.2">
      <c r="A5856" s="107" t="s">
        <v>10492</v>
      </c>
      <c r="D5856" s="107" t="s">
        <v>2282</v>
      </c>
      <c r="E5856" s="107">
        <f t="shared" si="91"/>
        <v>30502015</v>
      </c>
      <c r="F5856" s="107" t="s">
        <v>11572</v>
      </c>
      <c r="G5856" s="107" t="s">
        <v>9793</v>
      </c>
      <c r="H5856" s="107" t="s">
        <v>2259</v>
      </c>
      <c r="I5856" s="107" t="s">
        <v>2283</v>
      </c>
    </row>
    <row r="5857" spans="1:9" x14ac:dyDescent="0.2">
      <c r="A5857" s="107" t="s">
        <v>10492</v>
      </c>
      <c r="D5857" s="107" t="s">
        <v>2284</v>
      </c>
      <c r="E5857" s="107">
        <f t="shared" si="91"/>
        <v>30502016</v>
      </c>
      <c r="F5857" s="107" t="s">
        <v>11572</v>
      </c>
      <c r="G5857" s="107" t="s">
        <v>9793</v>
      </c>
      <c r="H5857" s="107" t="s">
        <v>2259</v>
      </c>
      <c r="I5857" s="107" t="s">
        <v>2285</v>
      </c>
    </row>
    <row r="5858" spans="1:9" x14ac:dyDescent="0.2">
      <c r="A5858" s="107" t="s">
        <v>10492</v>
      </c>
      <c r="D5858" s="107" t="s">
        <v>2286</v>
      </c>
      <c r="E5858" s="107">
        <f t="shared" si="91"/>
        <v>30502017</v>
      </c>
      <c r="F5858" s="107" t="s">
        <v>11572</v>
      </c>
      <c r="G5858" s="107" t="s">
        <v>9793</v>
      </c>
      <c r="H5858" s="107" t="s">
        <v>2259</v>
      </c>
      <c r="I5858" s="107" t="s">
        <v>2287</v>
      </c>
    </row>
    <row r="5859" spans="1:9" x14ac:dyDescent="0.2">
      <c r="A5859" s="107" t="s">
        <v>10492</v>
      </c>
      <c r="D5859" s="107" t="s">
        <v>2288</v>
      </c>
      <c r="E5859" s="107">
        <f t="shared" si="91"/>
        <v>30502018</v>
      </c>
      <c r="F5859" s="107" t="s">
        <v>11572</v>
      </c>
      <c r="G5859" s="107" t="s">
        <v>9793</v>
      </c>
      <c r="H5859" s="107" t="s">
        <v>2259</v>
      </c>
      <c r="I5859" s="107" t="s">
        <v>2289</v>
      </c>
    </row>
    <row r="5860" spans="1:9" x14ac:dyDescent="0.2">
      <c r="A5860" s="107" t="s">
        <v>10492</v>
      </c>
      <c r="D5860" s="107" t="s">
        <v>2290</v>
      </c>
      <c r="E5860" s="107">
        <f t="shared" si="91"/>
        <v>30502020</v>
      </c>
      <c r="F5860" s="107" t="s">
        <v>11572</v>
      </c>
      <c r="G5860" s="107" t="s">
        <v>9793</v>
      </c>
      <c r="H5860" s="107" t="s">
        <v>2259</v>
      </c>
      <c r="I5860" s="107" t="s">
        <v>2275</v>
      </c>
    </row>
    <row r="5861" spans="1:9" x14ac:dyDescent="0.2">
      <c r="A5861" s="107" t="s">
        <v>10492</v>
      </c>
      <c r="D5861" s="107" t="s">
        <v>2291</v>
      </c>
      <c r="E5861" s="107">
        <f t="shared" si="91"/>
        <v>30502021</v>
      </c>
      <c r="F5861" s="107" t="s">
        <v>11572</v>
      </c>
      <c r="G5861" s="107" t="s">
        <v>9793</v>
      </c>
      <c r="H5861" s="107" t="s">
        <v>2259</v>
      </c>
      <c r="I5861" s="107" t="s">
        <v>2292</v>
      </c>
    </row>
    <row r="5862" spans="1:9" x14ac:dyDescent="0.2">
      <c r="A5862" s="107" t="s">
        <v>10492</v>
      </c>
      <c r="D5862" s="107" t="s">
        <v>2293</v>
      </c>
      <c r="E5862" s="107">
        <f t="shared" si="91"/>
        <v>30502031</v>
      </c>
      <c r="F5862" s="107" t="s">
        <v>11572</v>
      </c>
      <c r="G5862" s="107" t="s">
        <v>9793</v>
      </c>
      <c r="H5862" s="107" t="s">
        <v>2259</v>
      </c>
      <c r="I5862" s="107" t="s">
        <v>2294</v>
      </c>
    </row>
    <row r="5863" spans="1:9" x14ac:dyDescent="0.2">
      <c r="A5863" s="107" t="s">
        <v>10492</v>
      </c>
      <c r="D5863" s="107" t="s">
        <v>2295</v>
      </c>
      <c r="E5863" s="107">
        <f t="shared" si="91"/>
        <v>30502032</v>
      </c>
      <c r="F5863" s="107" t="s">
        <v>11572</v>
      </c>
      <c r="G5863" s="107" t="s">
        <v>9793</v>
      </c>
      <c r="H5863" s="107" t="s">
        <v>2259</v>
      </c>
      <c r="I5863" s="107" t="s">
        <v>2296</v>
      </c>
    </row>
    <row r="5864" spans="1:9" x14ac:dyDescent="0.2">
      <c r="A5864" s="107" t="s">
        <v>10492</v>
      </c>
      <c r="D5864" s="107" t="s">
        <v>2297</v>
      </c>
      <c r="E5864" s="107">
        <f t="shared" si="91"/>
        <v>30502033</v>
      </c>
      <c r="F5864" s="107" t="s">
        <v>11572</v>
      </c>
      <c r="G5864" s="107" t="s">
        <v>9793</v>
      </c>
      <c r="H5864" s="107" t="s">
        <v>2259</v>
      </c>
      <c r="I5864" s="107" t="s">
        <v>2298</v>
      </c>
    </row>
    <row r="5865" spans="1:9" x14ac:dyDescent="0.2">
      <c r="A5865" s="107" t="s">
        <v>10492</v>
      </c>
      <c r="D5865" s="107" t="s">
        <v>2299</v>
      </c>
      <c r="E5865" s="107">
        <f t="shared" si="91"/>
        <v>30502099</v>
      </c>
      <c r="F5865" s="107" t="s">
        <v>11572</v>
      </c>
      <c r="G5865" s="107" t="s">
        <v>9793</v>
      </c>
      <c r="H5865" s="107" t="s">
        <v>2259</v>
      </c>
      <c r="I5865" s="107" t="s">
        <v>9253</v>
      </c>
    </row>
    <row r="5866" spans="1:9" x14ac:dyDescent="0.2">
      <c r="A5866" s="107" t="s">
        <v>10492</v>
      </c>
      <c r="D5866" s="107" t="s">
        <v>2300</v>
      </c>
      <c r="E5866" s="107">
        <f t="shared" si="91"/>
        <v>30502101</v>
      </c>
      <c r="F5866" s="107" t="s">
        <v>11572</v>
      </c>
      <c r="G5866" s="107" t="s">
        <v>9793</v>
      </c>
      <c r="H5866" s="107" t="s">
        <v>2301</v>
      </c>
      <c r="I5866" s="107" t="s">
        <v>14417</v>
      </c>
    </row>
    <row r="5867" spans="1:9" x14ac:dyDescent="0.2">
      <c r="A5867" s="107" t="s">
        <v>10492</v>
      </c>
      <c r="D5867" s="107" t="s">
        <v>2302</v>
      </c>
      <c r="E5867" s="107">
        <f t="shared" si="91"/>
        <v>30502102</v>
      </c>
      <c r="F5867" s="107" t="s">
        <v>11572</v>
      </c>
      <c r="G5867" s="107" t="s">
        <v>9793</v>
      </c>
      <c r="H5867" s="107" t="s">
        <v>2301</v>
      </c>
      <c r="I5867" s="107" t="s">
        <v>2303</v>
      </c>
    </row>
    <row r="5868" spans="1:9" x14ac:dyDescent="0.2">
      <c r="A5868" s="107" t="s">
        <v>10492</v>
      </c>
      <c r="D5868" s="107" t="s">
        <v>2304</v>
      </c>
      <c r="E5868" s="107">
        <f t="shared" si="91"/>
        <v>30502103</v>
      </c>
      <c r="F5868" s="107" t="s">
        <v>11572</v>
      </c>
      <c r="G5868" s="107" t="s">
        <v>9793</v>
      </c>
      <c r="H5868" s="107" t="s">
        <v>2301</v>
      </c>
      <c r="I5868" s="107" t="s">
        <v>2305</v>
      </c>
    </row>
    <row r="5869" spans="1:9" x14ac:dyDescent="0.2">
      <c r="A5869" s="107" t="s">
        <v>10492</v>
      </c>
      <c r="D5869" s="107" t="s">
        <v>2306</v>
      </c>
      <c r="E5869" s="107">
        <f t="shared" si="91"/>
        <v>30502104</v>
      </c>
      <c r="F5869" s="107" t="s">
        <v>11572</v>
      </c>
      <c r="G5869" s="107" t="s">
        <v>9793</v>
      </c>
      <c r="H5869" s="107" t="s">
        <v>2301</v>
      </c>
      <c r="I5869" s="107" t="s">
        <v>14402</v>
      </c>
    </row>
    <row r="5870" spans="1:9" x14ac:dyDescent="0.2">
      <c r="A5870" s="107" t="s">
        <v>10492</v>
      </c>
      <c r="D5870" s="107" t="s">
        <v>2307</v>
      </c>
      <c r="E5870" s="107">
        <f t="shared" si="91"/>
        <v>30502105</v>
      </c>
      <c r="F5870" s="107" t="s">
        <v>11572</v>
      </c>
      <c r="G5870" s="107" t="s">
        <v>9793</v>
      </c>
      <c r="H5870" s="107" t="s">
        <v>2301</v>
      </c>
      <c r="I5870" s="107" t="s">
        <v>8087</v>
      </c>
    </row>
    <row r="5871" spans="1:9" x14ac:dyDescent="0.2">
      <c r="A5871" s="107" t="s">
        <v>10492</v>
      </c>
      <c r="D5871" s="107" t="s">
        <v>2308</v>
      </c>
      <c r="E5871" s="107">
        <f t="shared" si="91"/>
        <v>30502106</v>
      </c>
      <c r="F5871" s="107" t="s">
        <v>11572</v>
      </c>
      <c r="G5871" s="107" t="s">
        <v>9793</v>
      </c>
      <c r="H5871" s="107" t="s">
        <v>2301</v>
      </c>
      <c r="I5871" s="107" t="s">
        <v>11493</v>
      </c>
    </row>
    <row r="5872" spans="1:9" x14ac:dyDescent="0.2">
      <c r="A5872" s="107" t="s">
        <v>10492</v>
      </c>
      <c r="D5872" s="107" t="s">
        <v>2309</v>
      </c>
      <c r="E5872" s="107">
        <f t="shared" si="91"/>
        <v>30502201</v>
      </c>
      <c r="F5872" s="107" t="s">
        <v>11572</v>
      </c>
      <c r="G5872" s="107" t="s">
        <v>9793</v>
      </c>
      <c r="H5872" s="107" t="s">
        <v>2310</v>
      </c>
      <c r="I5872" s="107" t="s">
        <v>2311</v>
      </c>
    </row>
    <row r="5873" spans="1:9" x14ac:dyDescent="0.2">
      <c r="A5873" s="107" t="s">
        <v>10492</v>
      </c>
      <c r="D5873" s="107" t="s">
        <v>2312</v>
      </c>
      <c r="E5873" s="107">
        <f t="shared" si="91"/>
        <v>30502299</v>
      </c>
      <c r="F5873" s="107" t="s">
        <v>11572</v>
      </c>
      <c r="G5873" s="107" t="s">
        <v>9793</v>
      </c>
      <c r="H5873" s="107" t="s">
        <v>2310</v>
      </c>
      <c r="I5873" s="107" t="s">
        <v>7791</v>
      </c>
    </row>
    <row r="5874" spans="1:9" x14ac:dyDescent="0.2">
      <c r="A5874" s="107" t="s">
        <v>10492</v>
      </c>
      <c r="D5874" s="107" t="s">
        <v>2313</v>
      </c>
      <c r="E5874" s="107">
        <f t="shared" si="91"/>
        <v>30502401</v>
      </c>
      <c r="F5874" s="107" t="s">
        <v>11572</v>
      </c>
      <c r="G5874" s="107" t="s">
        <v>9793</v>
      </c>
      <c r="H5874" s="107" t="s">
        <v>2314</v>
      </c>
      <c r="I5874" s="107" t="s">
        <v>2315</v>
      </c>
    </row>
    <row r="5875" spans="1:9" x14ac:dyDescent="0.2">
      <c r="A5875" s="107" t="s">
        <v>10492</v>
      </c>
      <c r="D5875" s="107" t="s">
        <v>2316</v>
      </c>
      <c r="E5875" s="107">
        <f t="shared" si="91"/>
        <v>30502499</v>
      </c>
      <c r="F5875" s="107" t="s">
        <v>11572</v>
      </c>
      <c r="G5875" s="107" t="s">
        <v>9793</v>
      </c>
      <c r="H5875" s="107" t="s">
        <v>2314</v>
      </c>
      <c r="I5875" s="107" t="s">
        <v>7791</v>
      </c>
    </row>
    <row r="5876" spans="1:9" x14ac:dyDescent="0.2">
      <c r="A5876" s="107" t="s">
        <v>10492</v>
      </c>
      <c r="D5876" s="107" t="s">
        <v>2317</v>
      </c>
      <c r="E5876" s="107">
        <f t="shared" si="91"/>
        <v>30502501</v>
      </c>
      <c r="F5876" s="107" t="s">
        <v>11572</v>
      </c>
      <c r="G5876" s="107" t="s">
        <v>9793</v>
      </c>
      <c r="H5876" s="107" t="s">
        <v>2318</v>
      </c>
      <c r="I5876" s="107" t="s">
        <v>2319</v>
      </c>
    </row>
    <row r="5877" spans="1:9" x14ac:dyDescent="0.2">
      <c r="A5877" s="107" t="s">
        <v>10492</v>
      </c>
      <c r="D5877" s="107" t="s">
        <v>2320</v>
      </c>
      <c r="E5877" s="107">
        <f t="shared" si="91"/>
        <v>30502502</v>
      </c>
      <c r="F5877" s="107" t="s">
        <v>11572</v>
      </c>
      <c r="G5877" s="107" t="s">
        <v>9793</v>
      </c>
      <c r="H5877" s="107" t="s">
        <v>2318</v>
      </c>
      <c r="I5877" s="107" t="s">
        <v>2321</v>
      </c>
    </row>
    <row r="5878" spans="1:9" x14ac:dyDescent="0.2">
      <c r="A5878" s="107" t="s">
        <v>10492</v>
      </c>
      <c r="D5878" s="107" t="s">
        <v>2322</v>
      </c>
      <c r="E5878" s="107">
        <f t="shared" si="91"/>
        <v>30502503</v>
      </c>
      <c r="F5878" s="107" t="s">
        <v>11572</v>
      </c>
      <c r="G5878" s="107" t="s">
        <v>9793</v>
      </c>
      <c r="H5878" s="107" t="s">
        <v>2318</v>
      </c>
      <c r="I5878" s="107" t="s">
        <v>2323</v>
      </c>
    </row>
    <row r="5879" spans="1:9" x14ac:dyDescent="0.2">
      <c r="A5879" s="107" t="s">
        <v>10492</v>
      </c>
      <c r="D5879" s="107" t="s">
        <v>2324</v>
      </c>
      <c r="E5879" s="107">
        <f t="shared" si="91"/>
        <v>30502504</v>
      </c>
      <c r="F5879" s="107" t="s">
        <v>11572</v>
      </c>
      <c r="G5879" s="107" t="s">
        <v>9793</v>
      </c>
      <c r="H5879" s="107" t="s">
        <v>2318</v>
      </c>
      <c r="I5879" s="107" t="s">
        <v>1959</v>
      </c>
    </row>
    <row r="5880" spans="1:9" x14ac:dyDescent="0.2">
      <c r="A5880" s="107" t="s">
        <v>10492</v>
      </c>
      <c r="D5880" s="107" t="s">
        <v>2325</v>
      </c>
      <c r="E5880" s="107">
        <f t="shared" si="91"/>
        <v>30502505</v>
      </c>
      <c r="F5880" s="107" t="s">
        <v>11572</v>
      </c>
      <c r="G5880" s="107" t="s">
        <v>9793</v>
      </c>
      <c r="H5880" s="107" t="s">
        <v>2318</v>
      </c>
      <c r="I5880" s="107" t="s">
        <v>2326</v>
      </c>
    </row>
    <row r="5881" spans="1:9" x14ac:dyDescent="0.2">
      <c r="A5881" s="107" t="s">
        <v>10492</v>
      </c>
      <c r="D5881" s="107" t="s">
        <v>2327</v>
      </c>
      <c r="E5881" s="107">
        <f t="shared" si="91"/>
        <v>30502506</v>
      </c>
      <c r="F5881" s="107" t="s">
        <v>11572</v>
      </c>
      <c r="G5881" s="107" t="s">
        <v>9793</v>
      </c>
      <c r="H5881" s="107" t="s">
        <v>2318</v>
      </c>
      <c r="I5881" s="107" t="s">
        <v>14935</v>
      </c>
    </row>
    <row r="5882" spans="1:9" x14ac:dyDescent="0.2">
      <c r="A5882" s="107" t="s">
        <v>10492</v>
      </c>
      <c r="D5882" s="107" t="s">
        <v>2328</v>
      </c>
      <c r="E5882" s="107">
        <f t="shared" si="91"/>
        <v>30502507</v>
      </c>
      <c r="F5882" s="107" t="s">
        <v>11572</v>
      </c>
      <c r="G5882" s="107" t="s">
        <v>9793</v>
      </c>
      <c r="H5882" s="107" t="s">
        <v>2318</v>
      </c>
      <c r="I5882" s="107" t="s">
        <v>14410</v>
      </c>
    </row>
    <row r="5883" spans="1:9" x14ac:dyDescent="0.2">
      <c r="A5883" s="107" t="s">
        <v>10492</v>
      </c>
      <c r="D5883" s="107" t="s">
        <v>2329</v>
      </c>
      <c r="E5883" s="107">
        <f t="shared" si="91"/>
        <v>30502508</v>
      </c>
      <c r="F5883" s="107" t="s">
        <v>11572</v>
      </c>
      <c r="G5883" s="107" t="s">
        <v>9793</v>
      </c>
      <c r="H5883" s="107" t="s">
        <v>2318</v>
      </c>
      <c r="I5883" s="107" t="s">
        <v>2330</v>
      </c>
    </row>
    <row r="5884" spans="1:9" x14ac:dyDescent="0.2">
      <c r="A5884" s="107" t="s">
        <v>10492</v>
      </c>
      <c r="D5884" s="107" t="s">
        <v>2331</v>
      </c>
      <c r="E5884" s="107">
        <f t="shared" si="91"/>
        <v>30502509</v>
      </c>
      <c r="F5884" s="107" t="s">
        <v>11572</v>
      </c>
      <c r="G5884" s="107" t="s">
        <v>9793</v>
      </c>
      <c r="H5884" s="107" t="s">
        <v>2318</v>
      </c>
      <c r="I5884" s="107" t="s">
        <v>5037</v>
      </c>
    </row>
    <row r="5885" spans="1:9" x14ac:dyDescent="0.2">
      <c r="A5885" s="107" t="s">
        <v>10492</v>
      </c>
      <c r="D5885" s="107" t="s">
        <v>5038</v>
      </c>
      <c r="E5885" s="107">
        <f t="shared" si="91"/>
        <v>30502510</v>
      </c>
      <c r="F5885" s="107" t="s">
        <v>11572</v>
      </c>
      <c r="G5885" s="107" t="s">
        <v>9793</v>
      </c>
      <c r="H5885" s="107" t="s">
        <v>2318</v>
      </c>
      <c r="I5885" s="107" t="s">
        <v>14402</v>
      </c>
    </row>
    <row r="5886" spans="1:9" x14ac:dyDescent="0.2">
      <c r="A5886" s="107" t="s">
        <v>10492</v>
      </c>
      <c r="D5886" s="107" t="s">
        <v>5039</v>
      </c>
      <c r="E5886" s="107">
        <f t="shared" si="91"/>
        <v>30502511</v>
      </c>
      <c r="F5886" s="107" t="s">
        <v>11572</v>
      </c>
      <c r="G5886" s="107" t="s">
        <v>9793</v>
      </c>
      <c r="H5886" s="107" t="s">
        <v>2318</v>
      </c>
      <c r="I5886" s="107" t="s">
        <v>8087</v>
      </c>
    </row>
    <row r="5887" spans="1:9" x14ac:dyDescent="0.2">
      <c r="A5887" s="107" t="s">
        <v>10492</v>
      </c>
      <c r="D5887" s="107" t="s">
        <v>5040</v>
      </c>
      <c r="E5887" s="107">
        <f t="shared" si="91"/>
        <v>30502512</v>
      </c>
      <c r="F5887" s="107" t="s">
        <v>11572</v>
      </c>
      <c r="G5887" s="107" t="s">
        <v>9793</v>
      </c>
      <c r="H5887" s="107" t="s">
        <v>2318</v>
      </c>
      <c r="I5887" s="107" t="s">
        <v>1954</v>
      </c>
    </row>
    <row r="5888" spans="1:9" x14ac:dyDescent="0.2">
      <c r="A5888" s="107" t="s">
        <v>10492</v>
      </c>
      <c r="D5888" s="107" t="s">
        <v>5041</v>
      </c>
      <c r="E5888" s="107">
        <f t="shared" si="91"/>
        <v>30502513</v>
      </c>
      <c r="F5888" s="107" t="s">
        <v>11572</v>
      </c>
      <c r="G5888" s="107" t="s">
        <v>9793</v>
      </c>
      <c r="H5888" s="107" t="s">
        <v>2318</v>
      </c>
      <c r="I5888" s="107" t="s">
        <v>5042</v>
      </c>
    </row>
    <row r="5889" spans="1:9" x14ac:dyDescent="0.2">
      <c r="A5889" s="107" t="s">
        <v>10492</v>
      </c>
      <c r="D5889" s="107" t="s">
        <v>5043</v>
      </c>
      <c r="E5889" s="107">
        <f t="shared" si="91"/>
        <v>30502514</v>
      </c>
      <c r="F5889" s="107" t="s">
        <v>11572</v>
      </c>
      <c r="G5889" s="107" t="s">
        <v>9793</v>
      </c>
      <c r="H5889" s="107" t="s">
        <v>2318</v>
      </c>
      <c r="I5889" s="107" t="s">
        <v>7848</v>
      </c>
    </row>
    <row r="5890" spans="1:9" x14ac:dyDescent="0.2">
      <c r="A5890" s="107" t="s">
        <v>10492</v>
      </c>
      <c r="D5890" s="107" t="s">
        <v>7849</v>
      </c>
      <c r="E5890" s="107">
        <f t="shared" ref="E5890:E5953" si="92">VALUE(D5890)</f>
        <v>30502522</v>
      </c>
      <c r="F5890" s="107" t="s">
        <v>11572</v>
      </c>
      <c r="G5890" s="107" t="s">
        <v>9793</v>
      </c>
      <c r="H5890" s="107" t="s">
        <v>2318</v>
      </c>
      <c r="I5890" s="107" t="s">
        <v>7850</v>
      </c>
    </row>
    <row r="5891" spans="1:9" x14ac:dyDescent="0.2">
      <c r="A5891" s="107" t="s">
        <v>10492</v>
      </c>
      <c r="D5891" s="107" t="s">
        <v>7851</v>
      </c>
      <c r="E5891" s="107">
        <f t="shared" si="92"/>
        <v>30502523</v>
      </c>
      <c r="F5891" s="107" t="s">
        <v>11572</v>
      </c>
      <c r="G5891" s="107" t="s">
        <v>9793</v>
      </c>
      <c r="H5891" s="107" t="s">
        <v>2318</v>
      </c>
      <c r="I5891" s="107" t="s">
        <v>7852</v>
      </c>
    </row>
    <row r="5892" spans="1:9" x14ac:dyDescent="0.2">
      <c r="A5892" s="107" t="s">
        <v>10492</v>
      </c>
      <c r="D5892" s="107" t="s">
        <v>7853</v>
      </c>
      <c r="E5892" s="107">
        <f t="shared" si="92"/>
        <v>30502599</v>
      </c>
      <c r="F5892" s="107" t="s">
        <v>11572</v>
      </c>
      <c r="G5892" s="107" t="s">
        <v>9793</v>
      </c>
      <c r="H5892" s="107" t="s">
        <v>2318</v>
      </c>
      <c r="I5892" s="107" t="s">
        <v>9253</v>
      </c>
    </row>
    <row r="5893" spans="1:9" x14ac:dyDescent="0.2">
      <c r="A5893" s="107" t="s">
        <v>10492</v>
      </c>
      <c r="D5893" s="107" t="s">
        <v>7854</v>
      </c>
      <c r="E5893" s="107">
        <f t="shared" si="92"/>
        <v>30502601</v>
      </c>
      <c r="F5893" s="107" t="s">
        <v>11572</v>
      </c>
      <c r="G5893" s="107" t="s">
        <v>9793</v>
      </c>
      <c r="H5893" s="107" t="s">
        <v>7855</v>
      </c>
      <c r="I5893" s="107" t="s">
        <v>13809</v>
      </c>
    </row>
    <row r="5894" spans="1:9" x14ac:dyDescent="0.2">
      <c r="A5894" s="107" t="s">
        <v>10492</v>
      </c>
      <c r="D5894" s="107" t="s">
        <v>7856</v>
      </c>
      <c r="E5894" s="107">
        <f t="shared" si="92"/>
        <v>30502699</v>
      </c>
      <c r="F5894" s="107" t="s">
        <v>11572</v>
      </c>
      <c r="G5894" s="107" t="s">
        <v>9793</v>
      </c>
      <c r="H5894" s="107" t="s">
        <v>7855</v>
      </c>
      <c r="I5894" s="107" t="s">
        <v>7791</v>
      </c>
    </row>
    <row r="5895" spans="1:9" x14ac:dyDescent="0.2">
      <c r="A5895" s="107" t="s">
        <v>10492</v>
      </c>
      <c r="D5895" s="107" t="s">
        <v>7857</v>
      </c>
      <c r="E5895" s="107">
        <f t="shared" si="92"/>
        <v>30502701</v>
      </c>
      <c r="F5895" s="107" t="s">
        <v>11572</v>
      </c>
      <c r="G5895" s="107" t="s">
        <v>9793</v>
      </c>
      <c r="H5895" s="107" t="s">
        <v>7858</v>
      </c>
      <c r="I5895" s="107" t="s">
        <v>7859</v>
      </c>
    </row>
    <row r="5896" spans="1:9" x14ac:dyDescent="0.2">
      <c r="A5896" s="107" t="s">
        <v>10492</v>
      </c>
      <c r="D5896" s="107" t="s">
        <v>7860</v>
      </c>
      <c r="E5896" s="107">
        <f t="shared" si="92"/>
        <v>30502705</v>
      </c>
      <c r="F5896" s="107" t="s">
        <v>11572</v>
      </c>
      <c r="G5896" s="107" t="s">
        <v>9793</v>
      </c>
      <c r="H5896" s="107" t="s">
        <v>7858</v>
      </c>
      <c r="I5896" s="107" t="s">
        <v>10136</v>
      </c>
    </row>
    <row r="5897" spans="1:9" x14ac:dyDescent="0.2">
      <c r="A5897" s="107" t="s">
        <v>10492</v>
      </c>
      <c r="D5897" s="107" t="s">
        <v>7861</v>
      </c>
      <c r="E5897" s="107">
        <f t="shared" si="92"/>
        <v>30502709</v>
      </c>
      <c r="F5897" s="107" t="s">
        <v>11572</v>
      </c>
      <c r="G5897" s="107" t="s">
        <v>9793</v>
      </c>
      <c r="H5897" s="107" t="s">
        <v>7858</v>
      </c>
      <c r="I5897" s="107" t="s">
        <v>7862</v>
      </c>
    </row>
    <row r="5898" spans="1:9" x14ac:dyDescent="0.2">
      <c r="A5898" s="107" t="s">
        <v>10492</v>
      </c>
      <c r="D5898" s="107" t="s">
        <v>7863</v>
      </c>
      <c r="E5898" s="107">
        <f t="shared" si="92"/>
        <v>30502713</v>
      </c>
      <c r="F5898" s="107" t="s">
        <v>11572</v>
      </c>
      <c r="G5898" s="107" t="s">
        <v>9793</v>
      </c>
      <c r="H5898" s="107" t="s">
        <v>7858</v>
      </c>
      <c r="I5898" s="107" t="s">
        <v>7864</v>
      </c>
    </row>
    <row r="5899" spans="1:9" x14ac:dyDescent="0.2">
      <c r="A5899" s="107" t="s">
        <v>10492</v>
      </c>
      <c r="D5899" s="107" t="s">
        <v>7865</v>
      </c>
      <c r="E5899" s="107">
        <f t="shared" si="92"/>
        <v>30502717</v>
      </c>
      <c r="F5899" s="107" t="s">
        <v>11572</v>
      </c>
      <c r="G5899" s="107" t="s">
        <v>9793</v>
      </c>
      <c r="H5899" s="107" t="s">
        <v>7858</v>
      </c>
      <c r="I5899" s="107" t="s">
        <v>7866</v>
      </c>
    </row>
    <row r="5900" spans="1:9" x14ac:dyDescent="0.2">
      <c r="A5900" s="107" t="s">
        <v>10492</v>
      </c>
      <c r="D5900" s="107" t="s">
        <v>7867</v>
      </c>
      <c r="E5900" s="107">
        <f t="shared" si="92"/>
        <v>30502720</v>
      </c>
      <c r="F5900" s="107" t="s">
        <v>11572</v>
      </c>
      <c r="G5900" s="107" t="s">
        <v>9793</v>
      </c>
      <c r="H5900" s="107" t="s">
        <v>7858</v>
      </c>
      <c r="I5900" s="107" t="s">
        <v>7868</v>
      </c>
    </row>
    <row r="5901" spans="1:9" x14ac:dyDescent="0.2">
      <c r="A5901" s="107" t="s">
        <v>10492</v>
      </c>
      <c r="D5901" s="107" t="s">
        <v>7869</v>
      </c>
      <c r="E5901" s="107">
        <f t="shared" si="92"/>
        <v>30502721</v>
      </c>
      <c r="F5901" s="107" t="s">
        <v>11572</v>
      </c>
      <c r="G5901" s="107" t="s">
        <v>9793</v>
      </c>
      <c r="H5901" s="107" t="s">
        <v>7858</v>
      </c>
      <c r="I5901" s="107" t="s">
        <v>7870</v>
      </c>
    </row>
    <row r="5902" spans="1:9" x14ac:dyDescent="0.2">
      <c r="A5902" s="107" t="s">
        <v>10492</v>
      </c>
      <c r="D5902" s="107" t="s">
        <v>7871</v>
      </c>
      <c r="E5902" s="107">
        <f t="shared" si="92"/>
        <v>30502722</v>
      </c>
      <c r="F5902" s="107" t="s">
        <v>11572</v>
      </c>
      <c r="G5902" s="107" t="s">
        <v>9793</v>
      </c>
      <c r="H5902" s="107" t="s">
        <v>7858</v>
      </c>
      <c r="I5902" s="107" t="s">
        <v>7872</v>
      </c>
    </row>
    <row r="5903" spans="1:9" x14ac:dyDescent="0.2">
      <c r="A5903" s="107" t="s">
        <v>10492</v>
      </c>
      <c r="D5903" s="107" t="s">
        <v>7873</v>
      </c>
      <c r="E5903" s="107">
        <f t="shared" si="92"/>
        <v>30502723</v>
      </c>
      <c r="F5903" s="107" t="s">
        <v>11572</v>
      </c>
      <c r="G5903" s="107" t="s">
        <v>9793</v>
      </c>
      <c r="H5903" s="107" t="s">
        <v>7858</v>
      </c>
      <c r="I5903" s="107" t="s">
        <v>7874</v>
      </c>
    </row>
    <row r="5904" spans="1:9" x14ac:dyDescent="0.2">
      <c r="A5904" s="107" t="s">
        <v>10492</v>
      </c>
      <c r="D5904" s="107" t="s">
        <v>7875</v>
      </c>
      <c r="E5904" s="107">
        <f t="shared" si="92"/>
        <v>30502724</v>
      </c>
      <c r="F5904" s="107" t="s">
        <v>11572</v>
      </c>
      <c r="G5904" s="107" t="s">
        <v>9793</v>
      </c>
      <c r="H5904" s="107" t="s">
        <v>7858</v>
      </c>
      <c r="I5904" s="107" t="s">
        <v>7876</v>
      </c>
    </row>
    <row r="5905" spans="1:9" x14ac:dyDescent="0.2">
      <c r="A5905" s="107" t="s">
        <v>10492</v>
      </c>
      <c r="D5905" s="107" t="s">
        <v>7877</v>
      </c>
      <c r="E5905" s="107">
        <f t="shared" si="92"/>
        <v>30502730</v>
      </c>
      <c r="F5905" s="107" t="s">
        <v>11572</v>
      </c>
      <c r="G5905" s="107" t="s">
        <v>9793</v>
      </c>
      <c r="H5905" s="107" t="s">
        <v>7858</v>
      </c>
      <c r="I5905" s="107" t="s">
        <v>7878</v>
      </c>
    </row>
    <row r="5906" spans="1:9" x14ac:dyDescent="0.2">
      <c r="A5906" s="107" t="s">
        <v>10492</v>
      </c>
      <c r="D5906" s="107" t="s">
        <v>7879</v>
      </c>
      <c r="E5906" s="107">
        <f t="shared" si="92"/>
        <v>30502740</v>
      </c>
      <c r="F5906" s="107" t="s">
        <v>11572</v>
      </c>
      <c r="G5906" s="107" t="s">
        <v>9793</v>
      </c>
      <c r="H5906" s="107" t="s">
        <v>7858</v>
      </c>
      <c r="I5906" s="107" t="s">
        <v>7880</v>
      </c>
    </row>
    <row r="5907" spans="1:9" x14ac:dyDescent="0.2">
      <c r="A5907" s="107" t="s">
        <v>10492</v>
      </c>
      <c r="D5907" s="107" t="s">
        <v>7881</v>
      </c>
      <c r="E5907" s="107">
        <f t="shared" si="92"/>
        <v>30502760</v>
      </c>
      <c r="F5907" s="107" t="s">
        <v>11572</v>
      </c>
      <c r="G5907" s="107" t="s">
        <v>9793</v>
      </c>
      <c r="H5907" s="107" t="s">
        <v>7858</v>
      </c>
      <c r="I5907" s="107" t="s">
        <v>7882</v>
      </c>
    </row>
    <row r="5908" spans="1:9" x14ac:dyDescent="0.2">
      <c r="A5908" s="107" t="s">
        <v>10492</v>
      </c>
      <c r="D5908" s="107" t="s">
        <v>7883</v>
      </c>
      <c r="E5908" s="107">
        <f t="shared" si="92"/>
        <v>30502910</v>
      </c>
      <c r="F5908" s="107" t="s">
        <v>11572</v>
      </c>
      <c r="G5908" s="107" t="s">
        <v>9793</v>
      </c>
      <c r="H5908" s="107" t="s">
        <v>7884</v>
      </c>
      <c r="I5908" s="107" t="s">
        <v>4603</v>
      </c>
    </row>
    <row r="5909" spans="1:9" x14ac:dyDescent="0.2">
      <c r="A5909" s="107" t="s">
        <v>10492</v>
      </c>
      <c r="D5909" s="107" t="s">
        <v>7885</v>
      </c>
      <c r="E5909" s="107">
        <f t="shared" si="92"/>
        <v>30502920</v>
      </c>
      <c r="F5909" s="107" t="s">
        <v>11572</v>
      </c>
      <c r="G5909" s="107" t="s">
        <v>9793</v>
      </c>
      <c r="H5909" s="107" t="s">
        <v>7884</v>
      </c>
      <c r="I5909" s="107" t="s">
        <v>10142</v>
      </c>
    </row>
    <row r="5910" spans="1:9" x14ac:dyDescent="0.2">
      <c r="A5910" s="107" t="s">
        <v>10492</v>
      </c>
      <c r="D5910" s="107" t="s">
        <v>7886</v>
      </c>
      <c r="E5910" s="107">
        <f t="shared" si="92"/>
        <v>30503099</v>
      </c>
      <c r="F5910" s="107" t="s">
        <v>11572</v>
      </c>
      <c r="G5910" s="107" t="s">
        <v>9793</v>
      </c>
      <c r="H5910" s="107" t="s">
        <v>7887</v>
      </c>
      <c r="I5910" s="107" t="s">
        <v>7791</v>
      </c>
    </row>
    <row r="5911" spans="1:9" x14ac:dyDescent="0.2">
      <c r="A5911" s="107" t="s">
        <v>10492</v>
      </c>
      <c r="D5911" s="107" t="s">
        <v>7888</v>
      </c>
      <c r="E5911" s="107">
        <f t="shared" si="92"/>
        <v>30503101</v>
      </c>
      <c r="F5911" s="107" t="s">
        <v>11572</v>
      </c>
      <c r="G5911" s="107" t="s">
        <v>9793</v>
      </c>
      <c r="H5911" s="107" t="s">
        <v>7889</v>
      </c>
      <c r="I5911" s="107" t="s">
        <v>7890</v>
      </c>
    </row>
    <row r="5912" spans="1:9" x14ac:dyDescent="0.2">
      <c r="A5912" s="107" t="s">
        <v>10492</v>
      </c>
      <c r="D5912" s="107" t="s">
        <v>7891</v>
      </c>
      <c r="E5912" s="107">
        <f t="shared" si="92"/>
        <v>30503102</v>
      </c>
      <c r="F5912" s="107" t="s">
        <v>11572</v>
      </c>
      <c r="G5912" s="107" t="s">
        <v>9793</v>
      </c>
      <c r="H5912" s="107" t="s">
        <v>7889</v>
      </c>
      <c r="I5912" s="107" t="s">
        <v>7892</v>
      </c>
    </row>
    <row r="5913" spans="1:9" x14ac:dyDescent="0.2">
      <c r="A5913" s="107" t="s">
        <v>10492</v>
      </c>
      <c r="D5913" s="107" t="s">
        <v>7893</v>
      </c>
      <c r="E5913" s="107">
        <f t="shared" si="92"/>
        <v>30503103</v>
      </c>
      <c r="F5913" s="107" t="s">
        <v>11572</v>
      </c>
      <c r="G5913" s="107" t="s">
        <v>9793</v>
      </c>
      <c r="H5913" s="107" t="s">
        <v>7889</v>
      </c>
      <c r="I5913" s="107" t="s">
        <v>7894</v>
      </c>
    </row>
    <row r="5914" spans="1:9" x14ac:dyDescent="0.2">
      <c r="A5914" s="107" t="s">
        <v>10492</v>
      </c>
      <c r="D5914" s="107" t="s">
        <v>7895</v>
      </c>
      <c r="E5914" s="107">
        <f t="shared" si="92"/>
        <v>30503104</v>
      </c>
      <c r="F5914" s="107" t="s">
        <v>11572</v>
      </c>
      <c r="G5914" s="107" t="s">
        <v>9793</v>
      </c>
      <c r="H5914" s="107" t="s">
        <v>7889</v>
      </c>
      <c r="I5914" s="107" t="s">
        <v>14440</v>
      </c>
    </row>
    <row r="5915" spans="1:9" x14ac:dyDescent="0.2">
      <c r="A5915" s="107" t="s">
        <v>10492</v>
      </c>
      <c r="D5915" s="107" t="s">
        <v>7896</v>
      </c>
      <c r="E5915" s="107">
        <f t="shared" si="92"/>
        <v>30503105</v>
      </c>
      <c r="F5915" s="107" t="s">
        <v>11572</v>
      </c>
      <c r="G5915" s="107" t="s">
        <v>9793</v>
      </c>
      <c r="H5915" s="107" t="s">
        <v>7889</v>
      </c>
      <c r="I5915" s="107" t="s">
        <v>7897</v>
      </c>
    </row>
    <row r="5916" spans="1:9" x14ac:dyDescent="0.2">
      <c r="A5916" s="107" t="s">
        <v>10492</v>
      </c>
      <c r="D5916" s="107" t="s">
        <v>7898</v>
      </c>
      <c r="E5916" s="107">
        <f t="shared" si="92"/>
        <v>30503106</v>
      </c>
      <c r="F5916" s="107" t="s">
        <v>11572</v>
      </c>
      <c r="G5916" s="107" t="s">
        <v>9793</v>
      </c>
      <c r="H5916" s="107" t="s">
        <v>7889</v>
      </c>
      <c r="I5916" s="107" t="s">
        <v>7899</v>
      </c>
    </row>
    <row r="5917" spans="1:9" x14ac:dyDescent="0.2">
      <c r="A5917" s="107" t="s">
        <v>10492</v>
      </c>
      <c r="D5917" s="107" t="s">
        <v>7900</v>
      </c>
      <c r="E5917" s="107">
        <f t="shared" si="92"/>
        <v>30503107</v>
      </c>
      <c r="F5917" s="107" t="s">
        <v>11572</v>
      </c>
      <c r="G5917" s="107" t="s">
        <v>9793</v>
      </c>
      <c r="H5917" s="107" t="s">
        <v>7889</v>
      </c>
      <c r="I5917" s="107" t="s">
        <v>11317</v>
      </c>
    </row>
    <row r="5918" spans="1:9" x14ac:dyDescent="0.2">
      <c r="A5918" s="107" t="s">
        <v>10492</v>
      </c>
      <c r="D5918" s="107" t="s">
        <v>7901</v>
      </c>
      <c r="E5918" s="107">
        <f t="shared" si="92"/>
        <v>30503108</v>
      </c>
      <c r="F5918" s="107" t="s">
        <v>11572</v>
      </c>
      <c r="G5918" s="107" t="s">
        <v>9793</v>
      </c>
      <c r="H5918" s="107" t="s">
        <v>7889</v>
      </c>
      <c r="I5918" s="107" t="s">
        <v>7902</v>
      </c>
    </row>
    <row r="5919" spans="1:9" x14ac:dyDescent="0.2">
      <c r="A5919" s="107" t="s">
        <v>10492</v>
      </c>
      <c r="D5919" s="107" t="s">
        <v>7903</v>
      </c>
      <c r="E5919" s="107">
        <f t="shared" si="92"/>
        <v>30503109</v>
      </c>
      <c r="F5919" s="107" t="s">
        <v>11572</v>
      </c>
      <c r="G5919" s="107" t="s">
        <v>9793</v>
      </c>
      <c r="H5919" s="107" t="s">
        <v>7889</v>
      </c>
      <c r="I5919" s="107" t="s">
        <v>7904</v>
      </c>
    </row>
    <row r="5920" spans="1:9" x14ac:dyDescent="0.2">
      <c r="A5920" s="107" t="s">
        <v>10492</v>
      </c>
      <c r="D5920" s="107" t="s">
        <v>7905</v>
      </c>
      <c r="E5920" s="107">
        <f t="shared" si="92"/>
        <v>30503110</v>
      </c>
      <c r="F5920" s="107" t="s">
        <v>11572</v>
      </c>
      <c r="G5920" s="107" t="s">
        <v>9793</v>
      </c>
      <c r="H5920" s="107" t="s">
        <v>7889</v>
      </c>
      <c r="I5920" s="107" t="s">
        <v>7906</v>
      </c>
    </row>
    <row r="5921" spans="1:9" x14ac:dyDescent="0.2">
      <c r="A5921" s="107" t="s">
        <v>10492</v>
      </c>
      <c r="D5921" s="107" t="s">
        <v>7907</v>
      </c>
      <c r="E5921" s="107">
        <f t="shared" si="92"/>
        <v>30503111</v>
      </c>
      <c r="F5921" s="107" t="s">
        <v>11572</v>
      </c>
      <c r="G5921" s="107" t="s">
        <v>9793</v>
      </c>
      <c r="H5921" s="107" t="s">
        <v>7889</v>
      </c>
      <c r="I5921" s="107" t="s">
        <v>7908</v>
      </c>
    </row>
    <row r="5922" spans="1:9" x14ac:dyDescent="0.2">
      <c r="A5922" s="107" t="s">
        <v>10492</v>
      </c>
      <c r="D5922" s="107" t="s">
        <v>7909</v>
      </c>
      <c r="E5922" s="107">
        <f t="shared" si="92"/>
        <v>30503199</v>
      </c>
      <c r="F5922" s="107" t="s">
        <v>11572</v>
      </c>
      <c r="G5922" s="107" t="s">
        <v>9793</v>
      </c>
      <c r="H5922" s="107" t="s">
        <v>7889</v>
      </c>
      <c r="I5922" s="107" t="s">
        <v>7791</v>
      </c>
    </row>
    <row r="5923" spans="1:9" x14ac:dyDescent="0.2">
      <c r="A5923" s="107" t="s">
        <v>10492</v>
      </c>
      <c r="D5923" s="107" t="s">
        <v>7910</v>
      </c>
      <c r="E5923" s="107">
        <f t="shared" si="92"/>
        <v>30503201</v>
      </c>
      <c r="F5923" s="107" t="s">
        <v>11572</v>
      </c>
      <c r="G5923" s="107" t="s">
        <v>9793</v>
      </c>
      <c r="H5923" s="107" t="s">
        <v>7911</v>
      </c>
      <c r="I5923" s="107" t="s">
        <v>14402</v>
      </c>
    </row>
    <row r="5924" spans="1:9" x14ac:dyDescent="0.2">
      <c r="A5924" s="107" t="s">
        <v>10492</v>
      </c>
      <c r="D5924" s="107" t="s">
        <v>7912</v>
      </c>
      <c r="E5924" s="107">
        <f t="shared" si="92"/>
        <v>30503202</v>
      </c>
      <c r="F5924" s="107" t="s">
        <v>11572</v>
      </c>
      <c r="G5924" s="107" t="s">
        <v>9793</v>
      </c>
      <c r="H5924" s="107" t="s">
        <v>7911</v>
      </c>
      <c r="I5924" s="107" t="s">
        <v>14438</v>
      </c>
    </row>
    <row r="5925" spans="1:9" x14ac:dyDescent="0.2">
      <c r="A5925" s="107" t="s">
        <v>10492</v>
      </c>
      <c r="D5925" s="107" t="s">
        <v>7913</v>
      </c>
      <c r="E5925" s="107">
        <f t="shared" si="92"/>
        <v>30503203</v>
      </c>
      <c r="F5925" s="107" t="s">
        <v>11572</v>
      </c>
      <c r="G5925" s="107" t="s">
        <v>9793</v>
      </c>
      <c r="H5925" s="107" t="s">
        <v>7911</v>
      </c>
      <c r="I5925" s="107" t="s">
        <v>7914</v>
      </c>
    </row>
    <row r="5926" spans="1:9" x14ac:dyDescent="0.2">
      <c r="A5926" s="107" t="s">
        <v>10492</v>
      </c>
      <c r="D5926" s="107" t="s">
        <v>7915</v>
      </c>
      <c r="E5926" s="107">
        <f t="shared" si="92"/>
        <v>30503204</v>
      </c>
      <c r="F5926" s="107" t="s">
        <v>11572</v>
      </c>
      <c r="G5926" s="107" t="s">
        <v>9793</v>
      </c>
      <c r="H5926" s="107" t="s">
        <v>7911</v>
      </c>
      <c r="I5926" s="107" t="s">
        <v>8087</v>
      </c>
    </row>
    <row r="5927" spans="1:9" x14ac:dyDescent="0.2">
      <c r="A5927" s="107" t="s">
        <v>10492</v>
      </c>
      <c r="D5927" s="107" t="s">
        <v>7916</v>
      </c>
      <c r="E5927" s="107">
        <f t="shared" si="92"/>
        <v>30503205</v>
      </c>
      <c r="F5927" s="107" t="s">
        <v>11572</v>
      </c>
      <c r="G5927" s="107" t="s">
        <v>9793</v>
      </c>
      <c r="H5927" s="107" t="s">
        <v>7911</v>
      </c>
      <c r="I5927" s="107" t="s">
        <v>7917</v>
      </c>
    </row>
    <row r="5928" spans="1:9" x14ac:dyDescent="0.2">
      <c r="A5928" s="107" t="s">
        <v>10492</v>
      </c>
      <c r="D5928" s="107" t="s">
        <v>7918</v>
      </c>
      <c r="E5928" s="107">
        <f t="shared" si="92"/>
        <v>30503206</v>
      </c>
      <c r="F5928" s="107" t="s">
        <v>11572</v>
      </c>
      <c r="G5928" s="107" t="s">
        <v>9793</v>
      </c>
      <c r="H5928" s="107" t="s">
        <v>7911</v>
      </c>
      <c r="I5928" s="107" t="s">
        <v>14933</v>
      </c>
    </row>
    <row r="5929" spans="1:9" x14ac:dyDescent="0.2">
      <c r="A5929" s="107" t="s">
        <v>10492</v>
      </c>
      <c r="D5929" s="107" t="s">
        <v>10884</v>
      </c>
      <c r="E5929" s="107">
        <f t="shared" si="92"/>
        <v>30503299</v>
      </c>
      <c r="F5929" s="107" t="s">
        <v>11572</v>
      </c>
      <c r="G5929" s="107" t="s">
        <v>9793</v>
      </c>
      <c r="H5929" s="107" t="s">
        <v>7911</v>
      </c>
      <c r="I5929" s="107" t="s">
        <v>7791</v>
      </c>
    </row>
    <row r="5930" spans="1:9" x14ac:dyDescent="0.2">
      <c r="A5930" s="107" t="s">
        <v>10492</v>
      </c>
      <c r="D5930" s="107" t="s">
        <v>10885</v>
      </c>
      <c r="E5930" s="107">
        <f t="shared" si="92"/>
        <v>30503301</v>
      </c>
      <c r="F5930" s="107" t="s">
        <v>11572</v>
      </c>
      <c r="G5930" s="107" t="s">
        <v>9793</v>
      </c>
      <c r="H5930" s="107" t="s">
        <v>10886</v>
      </c>
      <c r="I5930" s="107" t="s">
        <v>14417</v>
      </c>
    </row>
    <row r="5931" spans="1:9" x14ac:dyDescent="0.2">
      <c r="A5931" s="107" t="s">
        <v>10492</v>
      </c>
      <c r="D5931" s="107" t="s">
        <v>10887</v>
      </c>
      <c r="E5931" s="107">
        <f t="shared" si="92"/>
        <v>30503312</v>
      </c>
      <c r="F5931" s="107" t="s">
        <v>11572</v>
      </c>
      <c r="G5931" s="107" t="s">
        <v>9793</v>
      </c>
      <c r="H5931" s="107" t="s">
        <v>10886</v>
      </c>
      <c r="I5931" s="107" t="s">
        <v>10888</v>
      </c>
    </row>
    <row r="5932" spans="1:9" x14ac:dyDescent="0.2">
      <c r="A5932" s="107" t="s">
        <v>10492</v>
      </c>
      <c r="D5932" s="107" t="s">
        <v>10889</v>
      </c>
      <c r="E5932" s="107">
        <f t="shared" si="92"/>
        <v>30503319</v>
      </c>
      <c r="F5932" s="107" t="s">
        <v>11572</v>
      </c>
      <c r="G5932" s="107" t="s">
        <v>9793</v>
      </c>
      <c r="H5932" s="107" t="s">
        <v>10886</v>
      </c>
      <c r="I5932" s="107" t="s">
        <v>10890</v>
      </c>
    </row>
    <row r="5933" spans="1:9" x14ac:dyDescent="0.2">
      <c r="A5933" s="107" t="s">
        <v>10492</v>
      </c>
      <c r="D5933" s="107" t="s">
        <v>10891</v>
      </c>
      <c r="E5933" s="107">
        <f t="shared" si="92"/>
        <v>30503321</v>
      </c>
      <c r="F5933" s="107" t="s">
        <v>11572</v>
      </c>
      <c r="G5933" s="107" t="s">
        <v>9793</v>
      </c>
      <c r="H5933" s="107" t="s">
        <v>10886</v>
      </c>
      <c r="I5933" s="107" t="s">
        <v>10892</v>
      </c>
    </row>
    <row r="5934" spans="1:9" x14ac:dyDescent="0.2">
      <c r="A5934" s="107" t="s">
        <v>10492</v>
      </c>
      <c r="D5934" s="107" t="s">
        <v>10893</v>
      </c>
      <c r="E5934" s="107">
        <f t="shared" si="92"/>
        <v>30503322</v>
      </c>
      <c r="F5934" s="107" t="s">
        <v>11572</v>
      </c>
      <c r="G5934" s="107" t="s">
        <v>9793</v>
      </c>
      <c r="H5934" s="107" t="s">
        <v>10886</v>
      </c>
      <c r="I5934" s="107" t="s">
        <v>10894</v>
      </c>
    </row>
    <row r="5935" spans="1:9" x14ac:dyDescent="0.2">
      <c r="A5935" s="107" t="s">
        <v>10492</v>
      </c>
      <c r="D5935" s="107" t="s">
        <v>10895</v>
      </c>
      <c r="E5935" s="107">
        <f t="shared" si="92"/>
        <v>30503326</v>
      </c>
      <c r="F5935" s="107" t="s">
        <v>11572</v>
      </c>
      <c r="G5935" s="107" t="s">
        <v>9793</v>
      </c>
      <c r="H5935" s="107" t="s">
        <v>10886</v>
      </c>
      <c r="I5935" s="107" t="s">
        <v>10896</v>
      </c>
    </row>
    <row r="5936" spans="1:9" x14ac:dyDescent="0.2">
      <c r="A5936" s="107" t="s">
        <v>10492</v>
      </c>
      <c r="D5936" s="107" t="s">
        <v>10897</v>
      </c>
      <c r="E5936" s="107">
        <f t="shared" si="92"/>
        <v>30503327</v>
      </c>
      <c r="F5936" s="107" t="s">
        <v>11572</v>
      </c>
      <c r="G5936" s="107" t="s">
        <v>9793</v>
      </c>
      <c r="H5936" s="107" t="s">
        <v>10886</v>
      </c>
      <c r="I5936" s="107" t="s">
        <v>10898</v>
      </c>
    </row>
    <row r="5937" spans="1:9" x14ac:dyDescent="0.2">
      <c r="A5937" s="107" t="s">
        <v>10492</v>
      </c>
      <c r="D5937" s="107" t="s">
        <v>10899</v>
      </c>
      <c r="E5937" s="107">
        <f t="shared" si="92"/>
        <v>30503331</v>
      </c>
      <c r="F5937" s="107" t="s">
        <v>11572</v>
      </c>
      <c r="G5937" s="107" t="s">
        <v>9793</v>
      </c>
      <c r="H5937" s="107" t="s">
        <v>10886</v>
      </c>
      <c r="I5937" s="107" t="s">
        <v>10900</v>
      </c>
    </row>
    <row r="5938" spans="1:9" x14ac:dyDescent="0.2">
      <c r="A5938" s="107" t="s">
        <v>10492</v>
      </c>
      <c r="D5938" s="107" t="s">
        <v>10901</v>
      </c>
      <c r="E5938" s="107">
        <f t="shared" si="92"/>
        <v>30503336</v>
      </c>
      <c r="F5938" s="107" t="s">
        <v>11572</v>
      </c>
      <c r="G5938" s="107" t="s">
        <v>9793</v>
      </c>
      <c r="H5938" s="107" t="s">
        <v>10886</v>
      </c>
      <c r="I5938" s="107" t="s">
        <v>10902</v>
      </c>
    </row>
    <row r="5939" spans="1:9" x14ac:dyDescent="0.2">
      <c r="A5939" s="107" t="s">
        <v>10492</v>
      </c>
      <c r="D5939" s="107" t="s">
        <v>10903</v>
      </c>
      <c r="E5939" s="107">
        <f t="shared" si="92"/>
        <v>30503341</v>
      </c>
      <c r="F5939" s="107" t="s">
        <v>11572</v>
      </c>
      <c r="G5939" s="107" t="s">
        <v>9793</v>
      </c>
      <c r="H5939" s="107" t="s">
        <v>10886</v>
      </c>
      <c r="I5939" s="107" t="s">
        <v>10904</v>
      </c>
    </row>
    <row r="5940" spans="1:9" x14ac:dyDescent="0.2">
      <c r="A5940" s="107" t="s">
        <v>10492</v>
      </c>
      <c r="D5940" s="107" t="s">
        <v>10905</v>
      </c>
      <c r="E5940" s="107">
        <f t="shared" si="92"/>
        <v>30503351</v>
      </c>
      <c r="F5940" s="107" t="s">
        <v>11572</v>
      </c>
      <c r="G5940" s="107" t="s">
        <v>9793</v>
      </c>
      <c r="H5940" s="107" t="s">
        <v>10886</v>
      </c>
      <c r="I5940" s="107" t="s">
        <v>10906</v>
      </c>
    </row>
    <row r="5941" spans="1:9" x14ac:dyDescent="0.2">
      <c r="A5941" s="107" t="s">
        <v>10492</v>
      </c>
      <c r="D5941" s="107" t="s">
        <v>10907</v>
      </c>
      <c r="E5941" s="107">
        <f t="shared" si="92"/>
        <v>30503352</v>
      </c>
      <c r="F5941" s="107" t="s">
        <v>11572</v>
      </c>
      <c r="G5941" s="107" t="s">
        <v>9793</v>
      </c>
      <c r="H5941" s="107" t="s">
        <v>10886</v>
      </c>
      <c r="I5941" s="107" t="s">
        <v>10908</v>
      </c>
    </row>
    <row r="5942" spans="1:9" x14ac:dyDescent="0.2">
      <c r="A5942" s="107" t="s">
        <v>10492</v>
      </c>
      <c r="D5942" s="107" t="s">
        <v>10909</v>
      </c>
      <c r="E5942" s="107">
        <f t="shared" si="92"/>
        <v>30503361</v>
      </c>
      <c r="F5942" s="107" t="s">
        <v>11572</v>
      </c>
      <c r="G5942" s="107" t="s">
        <v>9793</v>
      </c>
      <c r="H5942" s="107" t="s">
        <v>10886</v>
      </c>
      <c r="I5942" s="107" t="s">
        <v>10910</v>
      </c>
    </row>
    <row r="5943" spans="1:9" x14ac:dyDescent="0.2">
      <c r="A5943" s="107" t="s">
        <v>10492</v>
      </c>
      <c r="D5943" s="107" t="s">
        <v>10911</v>
      </c>
      <c r="E5943" s="107">
        <f t="shared" si="92"/>
        <v>30503366</v>
      </c>
      <c r="F5943" s="107" t="s">
        <v>11572</v>
      </c>
      <c r="G5943" s="107" t="s">
        <v>9793</v>
      </c>
      <c r="H5943" s="107" t="s">
        <v>10886</v>
      </c>
      <c r="I5943" s="107" t="s">
        <v>10912</v>
      </c>
    </row>
    <row r="5944" spans="1:9" x14ac:dyDescent="0.2">
      <c r="A5944" s="107" t="s">
        <v>10492</v>
      </c>
      <c r="D5944" s="107" t="s">
        <v>10913</v>
      </c>
      <c r="E5944" s="107">
        <f t="shared" si="92"/>
        <v>30503401</v>
      </c>
      <c r="F5944" s="107" t="s">
        <v>11572</v>
      </c>
      <c r="G5944" s="107" t="s">
        <v>9793</v>
      </c>
      <c r="H5944" s="107" t="s">
        <v>10914</v>
      </c>
      <c r="I5944" s="107" t="s">
        <v>4960</v>
      </c>
    </row>
    <row r="5945" spans="1:9" x14ac:dyDescent="0.2">
      <c r="A5945" s="107" t="s">
        <v>10492</v>
      </c>
      <c r="D5945" s="107" t="s">
        <v>10915</v>
      </c>
      <c r="E5945" s="107">
        <f t="shared" si="92"/>
        <v>30503402</v>
      </c>
      <c r="F5945" s="107" t="s">
        <v>11572</v>
      </c>
      <c r="G5945" s="107" t="s">
        <v>9793</v>
      </c>
      <c r="H5945" s="107" t="s">
        <v>10914</v>
      </c>
      <c r="I5945" s="107" t="s">
        <v>11043</v>
      </c>
    </row>
    <row r="5946" spans="1:9" x14ac:dyDescent="0.2">
      <c r="A5946" s="107" t="s">
        <v>10492</v>
      </c>
      <c r="D5946" s="107" t="s">
        <v>10916</v>
      </c>
      <c r="E5946" s="107">
        <f t="shared" si="92"/>
        <v>30503501</v>
      </c>
      <c r="F5946" s="107" t="s">
        <v>11572</v>
      </c>
      <c r="G5946" s="107" t="s">
        <v>9793</v>
      </c>
      <c r="H5946" s="107" t="s">
        <v>10917</v>
      </c>
      <c r="I5946" s="107" t="s">
        <v>6099</v>
      </c>
    </row>
    <row r="5947" spans="1:9" x14ac:dyDescent="0.2">
      <c r="A5947" s="107" t="s">
        <v>10492</v>
      </c>
      <c r="D5947" s="107" t="s">
        <v>10918</v>
      </c>
      <c r="E5947" s="107">
        <f t="shared" si="92"/>
        <v>30503502</v>
      </c>
      <c r="F5947" s="107" t="s">
        <v>11572</v>
      </c>
      <c r="G5947" s="107" t="s">
        <v>9793</v>
      </c>
      <c r="H5947" s="107" t="s">
        <v>10917</v>
      </c>
      <c r="I5947" s="107" t="s">
        <v>10136</v>
      </c>
    </row>
    <row r="5948" spans="1:9" x14ac:dyDescent="0.2">
      <c r="A5948" s="107" t="s">
        <v>10492</v>
      </c>
      <c r="D5948" s="107" t="s">
        <v>10919</v>
      </c>
      <c r="E5948" s="107">
        <f t="shared" si="92"/>
        <v>30503503</v>
      </c>
      <c r="F5948" s="107" t="s">
        <v>11572</v>
      </c>
      <c r="G5948" s="107" t="s">
        <v>9793</v>
      </c>
      <c r="H5948" s="107" t="s">
        <v>10917</v>
      </c>
      <c r="I5948" s="107" t="s">
        <v>10920</v>
      </c>
    </row>
    <row r="5949" spans="1:9" x14ac:dyDescent="0.2">
      <c r="A5949" s="107" t="s">
        <v>10492</v>
      </c>
      <c r="D5949" s="107" t="s">
        <v>10921</v>
      </c>
      <c r="E5949" s="107">
        <f t="shared" si="92"/>
        <v>30503504</v>
      </c>
      <c r="F5949" s="107" t="s">
        <v>11572</v>
      </c>
      <c r="G5949" s="107" t="s">
        <v>9793</v>
      </c>
      <c r="H5949" s="107" t="s">
        <v>10917</v>
      </c>
      <c r="I5949" s="107" t="s">
        <v>10922</v>
      </c>
    </row>
    <row r="5950" spans="1:9" x14ac:dyDescent="0.2">
      <c r="A5950" s="107" t="s">
        <v>10492</v>
      </c>
      <c r="D5950" s="107" t="s">
        <v>10923</v>
      </c>
      <c r="E5950" s="107">
        <f t="shared" si="92"/>
        <v>30503505</v>
      </c>
      <c r="F5950" s="107" t="s">
        <v>11572</v>
      </c>
      <c r="G5950" s="107" t="s">
        <v>9793</v>
      </c>
      <c r="H5950" s="107" t="s">
        <v>10917</v>
      </c>
      <c r="I5950" s="107" t="s">
        <v>10924</v>
      </c>
    </row>
    <row r="5951" spans="1:9" x14ac:dyDescent="0.2">
      <c r="A5951" s="107" t="s">
        <v>10492</v>
      </c>
      <c r="D5951" s="107" t="s">
        <v>10925</v>
      </c>
      <c r="E5951" s="107">
        <f t="shared" si="92"/>
        <v>30503506</v>
      </c>
      <c r="F5951" s="107" t="s">
        <v>11572</v>
      </c>
      <c r="G5951" s="107" t="s">
        <v>9793</v>
      </c>
      <c r="H5951" s="107" t="s">
        <v>10917</v>
      </c>
      <c r="I5951" s="107" t="s">
        <v>10926</v>
      </c>
    </row>
    <row r="5952" spans="1:9" x14ac:dyDescent="0.2">
      <c r="A5952" s="107" t="s">
        <v>10492</v>
      </c>
      <c r="D5952" s="107" t="s">
        <v>10927</v>
      </c>
      <c r="E5952" s="107">
        <f t="shared" si="92"/>
        <v>30503507</v>
      </c>
      <c r="F5952" s="107" t="s">
        <v>11572</v>
      </c>
      <c r="G5952" s="107" t="s">
        <v>9793</v>
      </c>
      <c r="H5952" s="107" t="s">
        <v>10917</v>
      </c>
      <c r="I5952" s="107" t="s">
        <v>10928</v>
      </c>
    </row>
    <row r="5953" spans="1:10" x14ac:dyDescent="0.2">
      <c r="A5953" s="107" t="s">
        <v>10492</v>
      </c>
      <c r="D5953" s="107" t="s">
        <v>10929</v>
      </c>
      <c r="E5953" s="107">
        <f t="shared" si="92"/>
        <v>30503601</v>
      </c>
      <c r="F5953" s="107" t="s">
        <v>11572</v>
      </c>
      <c r="G5953" s="107" t="s">
        <v>9793</v>
      </c>
      <c r="H5953" s="107" t="s">
        <v>10930</v>
      </c>
      <c r="I5953" s="107" t="s">
        <v>8757</v>
      </c>
    </row>
    <row r="5954" spans="1:10" x14ac:dyDescent="0.2">
      <c r="A5954" s="107" t="s">
        <v>10492</v>
      </c>
      <c r="D5954" s="107" t="s">
        <v>10931</v>
      </c>
      <c r="E5954" s="107">
        <f t="shared" ref="E5954:E6017" si="93">VALUE(D5954)</f>
        <v>30503602</v>
      </c>
      <c r="F5954" s="107" t="s">
        <v>11572</v>
      </c>
      <c r="G5954" s="107" t="s">
        <v>9793</v>
      </c>
      <c r="H5954" s="107" t="s">
        <v>10930</v>
      </c>
      <c r="I5954" s="107" t="s">
        <v>10932</v>
      </c>
    </row>
    <row r="5955" spans="1:10" x14ac:dyDescent="0.2">
      <c r="A5955" s="107" t="s">
        <v>10492</v>
      </c>
      <c r="D5955" s="107" t="s">
        <v>10933</v>
      </c>
      <c r="E5955" s="107">
        <f t="shared" si="93"/>
        <v>30503603</v>
      </c>
      <c r="F5955" s="107" t="s">
        <v>11572</v>
      </c>
      <c r="G5955" s="107" t="s">
        <v>9793</v>
      </c>
      <c r="H5955" s="107" t="s">
        <v>10930</v>
      </c>
      <c r="I5955" s="107" t="s">
        <v>10934</v>
      </c>
    </row>
    <row r="5956" spans="1:10" x14ac:dyDescent="0.2">
      <c r="A5956" s="107" t="s">
        <v>10492</v>
      </c>
      <c r="D5956" s="107" t="s">
        <v>10935</v>
      </c>
      <c r="E5956" s="107">
        <f t="shared" si="93"/>
        <v>30503604</v>
      </c>
      <c r="F5956" s="107" t="s">
        <v>11572</v>
      </c>
      <c r="G5956" s="107" t="s">
        <v>9793</v>
      </c>
      <c r="H5956" s="107" t="s">
        <v>10930</v>
      </c>
      <c r="I5956" s="107" t="s">
        <v>14438</v>
      </c>
    </row>
    <row r="5957" spans="1:10" x14ac:dyDescent="0.2">
      <c r="A5957" s="107" t="s">
        <v>10492</v>
      </c>
      <c r="D5957" s="107" t="s">
        <v>10936</v>
      </c>
      <c r="E5957" s="107">
        <f t="shared" si="93"/>
        <v>30503605</v>
      </c>
      <c r="F5957" s="107" t="s">
        <v>11572</v>
      </c>
      <c r="G5957" s="107" t="s">
        <v>9793</v>
      </c>
      <c r="H5957" s="107" t="s">
        <v>10930</v>
      </c>
      <c r="I5957" s="107" t="s">
        <v>7956</v>
      </c>
    </row>
    <row r="5958" spans="1:10" x14ac:dyDescent="0.2">
      <c r="A5958" s="107" t="s">
        <v>10492</v>
      </c>
      <c r="D5958" s="107" t="s">
        <v>7957</v>
      </c>
      <c r="E5958" s="107">
        <f t="shared" si="93"/>
        <v>30503606</v>
      </c>
      <c r="F5958" s="107" t="s">
        <v>11572</v>
      </c>
      <c r="G5958" s="107" t="s">
        <v>9793</v>
      </c>
      <c r="H5958" s="107" t="s">
        <v>10930</v>
      </c>
      <c r="I5958" s="107" t="s">
        <v>11658</v>
      </c>
    </row>
    <row r="5959" spans="1:10" x14ac:dyDescent="0.2">
      <c r="A5959" s="107" t="s">
        <v>10492</v>
      </c>
      <c r="D5959" s="107" t="s">
        <v>7958</v>
      </c>
      <c r="E5959" s="107">
        <f t="shared" si="93"/>
        <v>30503607</v>
      </c>
      <c r="F5959" s="107" t="s">
        <v>11572</v>
      </c>
      <c r="G5959" s="107" t="s">
        <v>9793</v>
      </c>
      <c r="H5959" s="107" t="s">
        <v>10930</v>
      </c>
      <c r="I5959" s="107" t="s">
        <v>7959</v>
      </c>
    </row>
    <row r="5960" spans="1:10" x14ac:dyDescent="0.2">
      <c r="A5960" s="107" t="s">
        <v>10492</v>
      </c>
      <c r="D5960" s="107" t="s">
        <v>7960</v>
      </c>
      <c r="E5960" s="107">
        <f t="shared" si="93"/>
        <v>30503701</v>
      </c>
      <c r="F5960" s="107" t="s">
        <v>11572</v>
      </c>
      <c r="G5960" s="107" t="s">
        <v>9793</v>
      </c>
      <c r="H5960" s="107" t="s">
        <v>7961</v>
      </c>
      <c r="I5960" s="107" t="s">
        <v>7962</v>
      </c>
    </row>
    <row r="5961" spans="1:10" x14ac:dyDescent="0.2">
      <c r="A5961" s="107" t="s">
        <v>10492</v>
      </c>
      <c r="D5961" s="107" t="s">
        <v>7963</v>
      </c>
      <c r="E5961" s="107">
        <f t="shared" si="93"/>
        <v>30503702</v>
      </c>
      <c r="F5961" s="107" t="s">
        <v>11572</v>
      </c>
      <c r="G5961" s="107" t="s">
        <v>9793</v>
      </c>
      <c r="H5961" s="107" t="s">
        <v>7961</v>
      </c>
      <c r="I5961" s="107" t="s">
        <v>7964</v>
      </c>
    </row>
    <row r="5962" spans="1:10" x14ac:dyDescent="0.2">
      <c r="A5962" s="107" t="s">
        <v>10492</v>
      </c>
      <c r="D5962" s="107" t="s">
        <v>7965</v>
      </c>
      <c r="E5962" s="107">
        <f t="shared" si="93"/>
        <v>30503703</v>
      </c>
      <c r="F5962" s="107" t="s">
        <v>11572</v>
      </c>
      <c r="G5962" s="107" t="s">
        <v>9793</v>
      </c>
      <c r="H5962" s="107" t="s">
        <v>7961</v>
      </c>
      <c r="I5962" s="107" t="s">
        <v>7966</v>
      </c>
    </row>
    <row r="5963" spans="1:10" x14ac:dyDescent="0.2">
      <c r="A5963" s="107" t="s">
        <v>10492</v>
      </c>
      <c r="D5963" s="107" t="s">
        <v>13845</v>
      </c>
      <c r="E5963" s="107">
        <f t="shared" si="93"/>
        <v>30503704</v>
      </c>
      <c r="F5963" s="107" t="s">
        <v>11572</v>
      </c>
      <c r="G5963" s="107" t="s">
        <v>9793</v>
      </c>
      <c r="H5963" s="107" t="s">
        <v>7961</v>
      </c>
      <c r="I5963" s="107" t="s">
        <v>14438</v>
      </c>
    </row>
    <row r="5964" spans="1:10" x14ac:dyDescent="0.2">
      <c r="A5964" s="107" t="s">
        <v>10492</v>
      </c>
      <c r="D5964" s="107" t="s">
        <v>13846</v>
      </c>
      <c r="E5964" s="107">
        <f t="shared" si="93"/>
        <v>30503705</v>
      </c>
      <c r="F5964" s="107" t="s">
        <v>11572</v>
      </c>
      <c r="G5964" s="107" t="s">
        <v>9793</v>
      </c>
      <c r="H5964" s="107" t="s">
        <v>7961</v>
      </c>
      <c r="I5964" s="107" t="s">
        <v>13847</v>
      </c>
    </row>
    <row r="5965" spans="1:10" x14ac:dyDescent="0.2">
      <c r="A5965" s="107" t="s">
        <v>10492</v>
      </c>
      <c r="D5965" s="107" t="s">
        <v>13848</v>
      </c>
      <c r="E5965" s="107">
        <f t="shared" si="93"/>
        <v>30503706</v>
      </c>
      <c r="F5965" s="107" t="s">
        <v>11572</v>
      </c>
      <c r="G5965" s="107" t="s">
        <v>9793</v>
      </c>
      <c r="H5965" s="107" t="s">
        <v>7961</v>
      </c>
      <c r="I5965" s="107" t="s">
        <v>13849</v>
      </c>
    </row>
    <row r="5966" spans="1:10" x14ac:dyDescent="0.2">
      <c r="A5966" s="107" t="s">
        <v>10492</v>
      </c>
      <c r="D5966" s="107" t="s">
        <v>13850</v>
      </c>
      <c r="E5966" s="107">
        <f t="shared" si="93"/>
        <v>30503707</v>
      </c>
      <c r="F5966" s="107" t="s">
        <v>11572</v>
      </c>
      <c r="G5966" s="107" t="s">
        <v>9793</v>
      </c>
      <c r="H5966" s="107" t="s">
        <v>7961</v>
      </c>
      <c r="I5966" s="107" t="s">
        <v>13851</v>
      </c>
    </row>
    <row r="5967" spans="1:10" x14ac:dyDescent="0.2">
      <c r="A5967" s="107" t="s">
        <v>10492</v>
      </c>
      <c r="D5967" s="107" t="s">
        <v>13852</v>
      </c>
      <c r="E5967" s="107">
        <f t="shared" si="93"/>
        <v>30503708</v>
      </c>
      <c r="F5967" s="107" t="s">
        <v>11572</v>
      </c>
      <c r="G5967" s="107" t="s">
        <v>9793</v>
      </c>
      <c r="H5967" s="107" t="s">
        <v>7961</v>
      </c>
      <c r="I5967" s="107" t="s">
        <v>13853</v>
      </c>
    </row>
    <row r="5968" spans="1:10" x14ac:dyDescent="0.2">
      <c r="A5968" s="107" t="s">
        <v>10492</v>
      </c>
      <c r="D5968" s="107" t="s">
        <v>13854</v>
      </c>
      <c r="E5968" s="107">
        <f t="shared" si="93"/>
        <v>30503811</v>
      </c>
      <c r="F5968" s="107" t="s">
        <v>11572</v>
      </c>
      <c r="G5968" s="107" t="s">
        <v>9793</v>
      </c>
      <c r="H5968" s="107" t="s">
        <v>13855</v>
      </c>
      <c r="I5968" s="107" t="s">
        <v>13856</v>
      </c>
      <c r="J5968" s="109">
        <v>37771</v>
      </c>
    </row>
    <row r="5969" spans="1:10" x14ac:dyDescent="0.2">
      <c r="A5969" s="107" t="s">
        <v>10492</v>
      </c>
      <c r="D5969" s="107" t="s">
        <v>13857</v>
      </c>
      <c r="E5969" s="107">
        <f t="shared" si="93"/>
        <v>30503812</v>
      </c>
      <c r="F5969" s="107" t="s">
        <v>11572</v>
      </c>
      <c r="G5969" s="107" t="s">
        <v>9793</v>
      </c>
      <c r="H5969" s="107" t="s">
        <v>13855</v>
      </c>
      <c r="I5969" s="107" t="s">
        <v>10950</v>
      </c>
      <c r="J5969" s="109">
        <v>37771</v>
      </c>
    </row>
    <row r="5970" spans="1:10" x14ac:dyDescent="0.2">
      <c r="A5970" s="107" t="s">
        <v>10492</v>
      </c>
      <c r="D5970" s="107" t="s">
        <v>10951</v>
      </c>
      <c r="E5970" s="107">
        <f t="shared" si="93"/>
        <v>30503813</v>
      </c>
      <c r="F5970" s="107" t="s">
        <v>11572</v>
      </c>
      <c r="G5970" s="107" t="s">
        <v>9793</v>
      </c>
      <c r="H5970" s="107" t="s">
        <v>13855</v>
      </c>
      <c r="I5970" s="107" t="s">
        <v>11662</v>
      </c>
      <c r="J5970" s="109">
        <v>37771</v>
      </c>
    </row>
    <row r="5971" spans="1:10" x14ac:dyDescent="0.2">
      <c r="A5971" s="107" t="s">
        <v>10492</v>
      </c>
      <c r="D5971" s="107" t="s">
        <v>10952</v>
      </c>
      <c r="E5971" s="107">
        <f t="shared" si="93"/>
        <v>30503814</v>
      </c>
      <c r="F5971" s="107" t="s">
        <v>11572</v>
      </c>
      <c r="G5971" s="107" t="s">
        <v>9793</v>
      </c>
      <c r="H5971" s="107" t="s">
        <v>13855</v>
      </c>
      <c r="I5971" s="107" t="s">
        <v>10953</v>
      </c>
      <c r="J5971" s="109">
        <v>37771</v>
      </c>
    </row>
    <row r="5972" spans="1:10" x14ac:dyDescent="0.2">
      <c r="A5972" s="107" t="s">
        <v>10492</v>
      </c>
      <c r="D5972" s="107" t="s">
        <v>10954</v>
      </c>
      <c r="E5972" s="107">
        <f t="shared" si="93"/>
        <v>30503831</v>
      </c>
      <c r="F5972" s="107" t="s">
        <v>11572</v>
      </c>
      <c r="G5972" s="107" t="s">
        <v>9793</v>
      </c>
      <c r="H5972" s="107" t="s">
        <v>13855</v>
      </c>
      <c r="I5972" s="107" t="s">
        <v>10955</v>
      </c>
      <c r="J5972" s="109">
        <v>37771</v>
      </c>
    </row>
    <row r="5973" spans="1:10" x14ac:dyDescent="0.2">
      <c r="A5973" s="107" t="s">
        <v>10492</v>
      </c>
      <c r="D5973" s="107" t="s">
        <v>10937</v>
      </c>
      <c r="E5973" s="107">
        <f t="shared" si="93"/>
        <v>30503832</v>
      </c>
      <c r="F5973" s="107" t="s">
        <v>11572</v>
      </c>
      <c r="G5973" s="107" t="s">
        <v>9793</v>
      </c>
      <c r="H5973" s="107" t="s">
        <v>13855</v>
      </c>
      <c r="I5973" s="107" t="s">
        <v>10938</v>
      </c>
      <c r="J5973" s="109">
        <v>37771</v>
      </c>
    </row>
    <row r="5974" spans="1:10" x14ac:dyDescent="0.2">
      <c r="A5974" s="107" t="s">
        <v>10492</v>
      </c>
      <c r="D5974" s="107" t="s">
        <v>10939</v>
      </c>
      <c r="E5974" s="107">
        <f t="shared" si="93"/>
        <v>30503833</v>
      </c>
      <c r="F5974" s="107" t="s">
        <v>11572</v>
      </c>
      <c r="G5974" s="107" t="s">
        <v>9793</v>
      </c>
      <c r="H5974" s="107" t="s">
        <v>13855</v>
      </c>
      <c r="I5974" s="107" t="s">
        <v>10940</v>
      </c>
      <c r="J5974" s="109">
        <v>37771</v>
      </c>
    </row>
    <row r="5975" spans="1:10" x14ac:dyDescent="0.2">
      <c r="A5975" s="107" t="s">
        <v>10492</v>
      </c>
      <c r="D5975" s="107" t="s">
        <v>10941</v>
      </c>
      <c r="E5975" s="107">
        <f t="shared" si="93"/>
        <v>30503834</v>
      </c>
      <c r="F5975" s="107" t="s">
        <v>11572</v>
      </c>
      <c r="G5975" s="107" t="s">
        <v>9793</v>
      </c>
      <c r="H5975" s="107" t="s">
        <v>13855</v>
      </c>
      <c r="I5975" s="107" t="s">
        <v>10942</v>
      </c>
      <c r="J5975" s="109">
        <v>37771</v>
      </c>
    </row>
    <row r="5976" spans="1:10" x14ac:dyDescent="0.2">
      <c r="A5976" s="107" t="s">
        <v>10492</v>
      </c>
      <c r="D5976" s="107" t="s">
        <v>10943</v>
      </c>
      <c r="E5976" s="107">
        <f t="shared" si="93"/>
        <v>30503835</v>
      </c>
      <c r="F5976" s="107" t="s">
        <v>11572</v>
      </c>
      <c r="G5976" s="107" t="s">
        <v>9793</v>
      </c>
      <c r="H5976" s="107" t="s">
        <v>13855</v>
      </c>
      <c r="I5976" s="107" t="s">
        <v>10944</v>
      </c>
      <c r="J5976" s="109">
        <v>37771</v>
      </c>
    </row>
    <row r="5977" spans="1:10" x14ac:dyDescent="0.2">
      <c r="A5977" s="107" t="s">
        <v>10492</v>
      </c>
      <c r="D5977" s="107" t="s">
        <v>10945</v>
      </c>
      <c r="E5977" s="107">
        <f t="shared" si="93"/>
        <v>30503901</v>
      </c>
      <c r="F5977" s="107" t="s">
        <v>11572</v>
      </c>
      <c r="G5977" s="107" t="s">
        <v>9793</v>
      </c>
      <c r="H5977" s="107" t="s">
        <v>10946</v>
      </c>
      <c r="I5977" s="107" t="s">
        <v>3576</v>
      </c>
    </row>
    <row r="5978" spans="1:10" x14ac:dyDescent="0.2">
      <c r="A5978" s="107" t="s">
        <v>10492</v>
      </c>
      <c r="D5978" s="107" t="s">
        <v>10947</v>
      </c>
      <c r="E5978" s="107">
        <f t="shared" si="93"/>
        <v>30503902</v>
      </c>
      <c r="F5978" s="107" t="s">
        <v>11572</v>
      </c>
      <c r="G5978" s="107" t="s">
        <v>9793</v>
      </c>
      <c r="H5978" s="107" t="s">
        <v>10946</v>
      </c>
      <c r="I5978" s="107" t="s">
        <v>3318</v>
      </c>
    </row>
    <row r="5979" spans="1:10" x14ac:dyDescent="0.2">
      <c r="A5979" s="107" t="s">
        <v>10492</v>
      </c>
      <c r="D5979" s="107" t="s">
        <v>10948</v>
      </c>
      <c r="E5979" s="107">
        <f t="shared" si="93"/>
        <v>30504001</v>
      </c>
      <c r="F5979" s="107" t="s">
        <v>11572</v>
      </c>
      <c r="G5979" s="107" t="s">
        <v>9793</v>
      </c>
      <c r="H5979" s="107" t="s">
        <v>10949</v>
      </c>
      <c r="I5979" s="107" t="s">
        <v>7969</v>
      </c>
    </row>
    <row r="5980" spans="1:10" x14ac:dyDescent="0.2">
      <c r="A5980" s="107" t="s">
        <v>10492</v>
      </c>
      <c r="D5980" s="107" t="s">
        <v>7970</v>
      </c>
      <c r="E5980" s="107">
        <f t="shared" si="93"/>
        <v>30504002</v>
      </c>
      <c r="F5980" s="107" t="s">
        <v>11572</v>
      </c>
      <c r="G5980" s="107" t="s">
        <v>9793</v>
      </c>
      <c r="H5980" s="107" t="s">
        <v>10949</v>
      </c>
      <c r="I5980" s="107" t="s">
        <v>7971</v>
      </c>
    </row>
    <row r="5981" spans="1:10" x14ac:dyDescent="0.2">
      <c r="A5981" s="107" t="s">
        <v>10492</v>
      </c>
      <c r="D5981" s="107" t="s">
        <v>7972</v>
      </c>
      <c r="E5981" s="107">
        <f t="shared" si="93"/>
        <v>30504003</v>
      </c>
      <c r="F5981" s="107" t="s">
        <v>11572</v>
      </c>
      <c r="G5981" s="107" t="s">
        <v>9793</v>
      </c>
      <c r="H5981" s="107" t="s">
        <v>10949</v>
      </c>
      <c r="I5981" s="107" t="s">
        <v>7973</v>
      </c>
    </row>
    <row r="5982" spans="1:10" x14ac:dyDescent="0.2">
      <c r="A5982" s="107" t="s">
        <v>10492</v>
      </c>
      <c r="D5982" s="107" t="s">
        <v>7974</v>
      </c>
      <c r="E5982" s="107">
        <f t="shared" si="93"/>
        <v>30504010</v>
      </c>
      <c r="F5982" s="107" t="s">
        <v>11572</v>
      </c>
      <c r="G5982" s="107" t="s">
        <v>9793</v>
      </c>
      <c r="H5982" s="107" t="s">
        <v>10949</v>
      </c>
      <c r="I5982" s="107" t="s">
        <v>7975</v>
      </c>
    </row>
    <row r="5983" spans="1:10" x14ac:dyDescent="0.2">
      <c r="A5983" s="107" t="s">
        <v>10492</v>
      </c>
      <c r="D5983" s="107" t="s">
        <v>7976</v>
      </c>
      <c r="E5983" s="107">
        <f t="shared" si="93"/>
        <v>30504020</v>
      </c>
      <c r="F5983" s="107" t="s">
        <v>11572</v>
      </c>
      <c r="G5983" s="107" t="s">
        <v>9793</v>
      </c>
      <c r="H5983" s="107" t="s">
        <v>10949</v>
      </c>
      <c r="I5983" s="107" t="s">
        <v>14440</v>
      </c>
    </row>
    <row r="5984" spans="1:10" x14ac:dyDescent="0.2">
      <c r="A5984" s="107" t="s">
        <v>10492</v>
      </c>
      <c r="D5984" s="107" t="s">
        <v>7977</v>
      </c>
      <c r="E5984" s="107">
        <f t="shared" si="93"/>
        <v>30504021</v>
      </c>
      <c r="F5984" s="107" t="s">
        <v>11572</v>
      </c>
      <c r="G5984" s="107" t="s">
        <v>9793</v>
      </c>
      <c r="H5984" s="107" t="s">
        <v>10949</v>
      </c>
      <c r="I5984" s="107" t="s">
        <v>7978</v>
      </c>
    </row>
    <row r="5985" spans="1:9" x14ac:dyDescent="0.2">
      <c r="A5985" s="107" t="s">
        <v>10492</v>
      </c>
      <c r="D5985" s="107" t="s">
        <v>7979</v>
      </c>
      <c r="E5985" s="107">
        <f t="shared" si="93"/>
        <v>30504022</v>
      </c>
      <c r="F5985" s="107" t="s">
        <v>11572</v>
      </c>
      <c r="G5985" s="107" t="s">
        <v>9793</v>
      </c>
      <c r="H5985" s="107" t="s">
        <v>10949</v>
      </c>
      <c r="I5985" s="107" t="s">
        <v>7899</v>
      </c>
    </row>
    <row r="5986" spans="1:9" x14ac:dyDescent="0.2">
      <c r="A5986" s="107" t="s">
        <v>10492</v>
      </c>
      <c r="D5986" s="107" t="s">
        <v>7980</v>
      </c>
      <c r="E5986" s="107">
        <f t="shared" si="93"/>
        <v>30504023</v>
      </c>
      <c r="F5986" s="107" t="s">
        <v>11572</v>
      </c>
      <c r="G5986" s="107" t="s">
        <v>9793</v>
      </c>
      <c r="H5986" s="107" t="s">
        <v>10949</v>
      </c>
      <c r="I5986" s="107" t="s">
        <v>11317</v>
      </c>
    </row>
    <row r="5987" spans="1:9" x14ac:dyDescent="0.2">
      <c r="A5987" s="107" t="s">
        <v>10492</v>
      </c>
      <c r="D5987" s="107" t="s">
        <v>7981</v>
      </c>
      <c r="E5987" s="107">
        <f t="shared" si="93"/>
        <v>30504024</v>
      </c>
      <c r="F5987" s="107" t="s">
        <v>11572</v>
      </c>
      <c r="G5987" s="107" t="s">
        <v>9793</v>
      </c>
      <c r="H5987" s="107" t="s">
        <v>10949</v>
      </c>
      <c r="I5987" s="107" t="s">
        <v>7902</v>
      </c>
    </row>
    <row r="5988" spans="1:9" x14ac:dyDescent="0.2">
      <c r="A5988" s="107" t="s">
        <v>10492</v>
      </c>
      <c r="D5988" s="107" t="s">
        <v>7982</v>
      </c>
      <c r="E5988" s="107">
        <f t="shared" si="93"/>
        <v>30504025</v>
      </c>
      <c r="F5988" s="107" t="s">
        <v>11572</v>
      </c>
      <c r="G5988" s="107" t="s">
        <v>9793</v>
      </c>
      <c r="H5988" s="107" t="s">
        <v>10949</v>
      </c>
      <c r="I5988" s="107" t="s">
        <v>7906</v>
      </c>
    </row>
    <row r="5989" spans="1:9" x14ac:dyDescent="0.2">
      <c r="A5989" s="107" t="s">
        <v>10492</v>
      </c>
      <c r="D5989" s="107" t="s">
        <v>7983</v>
      </c>
      <c r="E5989" s="107">
        <f t="shared" si="93"/>
        <v>30504030</v>
      </c>
      <c r="F5989" s="107" t="s">
        <v>11572</v>
      </c>
      <c r="G5989" s="107" t="s">
        <v>9793</v>
      </c>
      <c r="H5989" s="107" t="s">
        <v>10949</v>
      </c>
      <c r="I5989" s="107" t="s">
        <v>10075</v>
      </c>
    </row>
    <row r="5990" spans="1:9" x14ac:dyDescent="0.2">
      <c r="A5990" s="107" t="s">
        <v>10492</v>
      </c>
      <c r="D5990" s="107" t="s">
        <v>7984</v>
      </c>
      <c r="E5990" s="107">
        <f t="shared" si="93"/>
        <v>30504031</v>
      </c>
      <c r="F5990" s="107" t="s">
        <v>11572</v>
      </c>
      <c r="G5990" s="107" t="s">
        <v>9793</v>
      </c>
      <c r="H5990" s="107" t="s">
        <v>10949</v>
      </c>
      <c r="I5990" s="107" t="s">
        <v>7985</v>
      </c>
    </row>
    <row r="5991" spans="1:9" x14ac:dyDescent="0.2">
      <c r="A5991" s="107" t="s">
        <v>10492</v>
      </c>
      <c r="D5991" s="107" t="s">
        <v>7986</v>
      </c>
      <c r="E5991" s="107">
        <f t="shared" si="93"/>
        <v>30504032</v>
      </c>
      <c r="F5991" s="107" t="s">
        <v>11572</v>
      </c>
      <c r="G5991" s="107" t="s">
        <v>9793</v>
      </c>
      <c r="H5991" s="107" t="s">
        <v>10949</v>
      </c>
      <c r="I5991" s="107" t="s">
        <v>7987</v>
      </c>
    </row>
    <row r="5992" spans="1:9" x14ac:dyDescent="0.2">
      <c r="A5992" s="107" t="s">
        <v>10492</v>
      </c>
      <c r="D5992" s="107" t="s">
        <v>7988</v>
      </c>
      <c r="E5992" s="107">
        <f t="shared" si="93"/>
        <v>30504033</v>
      </c>
      <c r="F5992" s="107" t="s">
        <v>11572</v>
      </c>
      <c r="G5992" s="107" t="s">
        <v>9793</v>
      </c>
      <c r="H5992" s="107" t="s">
        <v>10949</v>
      </c>
      <c r="I5992" s="107" t="s">
        <v>14883</v>
      </c>
    </row>
    <row r="5993" spans="1:9" x14ac:dyDescent="0.2">
      <c r="A5993" s="107" t="s">
        <v>10492</v>
      </c>
      <c r="D5993" s="107" t="s">
        <v>7989</v>
      </c>
      <c r="E5993" s="107">
        <f t="shared" si="93"/>
        <v>30504034</v>
      </c>
      <c r="F5993" s="107" t="s">
        <v>11572</v>
      </c>
      <c r="G5993" s="107" t="s">
        <v>9793</v>
      </c>
      <c r="H5993" s="107" t="s">
        <v>10949</v>
      </c>
      <c r="I5993" s="107" t="s">
        <v>8087</v>
      </c>
    </row>
    <row r="5994" spans="1:9" x14ac:dyDescent="0.2">
      <c r="A5994" s="107" t="s">
        <v>10492</v>
      </c>
      <c r="D5994" s="107" t="s">
        <v>5229</v>
      </c>
      <c r="E5994" s="107">
        <f t="shared" si="93"/>
        <v>30504036</v>
      </c>
      <c r="F5994" s="107" t="s">
        <v>11572</v>
      </c>
      <c r="G5994" s="107" t="s">
        <v>9793</v>
      </c>
      <c r="H5994" s="107" t="s">
        <v>10949</v>
      </c>
      <c r="I5994" s="107" t="s">
        <v>7908</v>
      </c>
    </row>
    <row r="5995" spans="1:9" x14ac:dyDescent="0.2">
      <c r="A5995" s="107" t="s">
        <v>10492</v>
      </c>
      <c r="D5995" s="107" t="s">
        <v>5230</v>
      </c>
      <c r="E5995" s="107">
        <f t="shared" si="93"/>
        <v>30504099</v>
      </c>
      <c r="F5995" s="107" t="s">
        <v>11572</v>
      </c>
      <c r="G5995" s="107" t="s">
        <v>9793</v>
      </c>
      <c r="H5995" s="107" t="s">
        <v>10949</v>
      </c>
      <c r="I5995" s="107" t="s">
        <v>7791</v>
      </c>
    </row>
    <row r="5996" spans="1:9" x14ac:dyDescent="0.2">
      <c r="A5996" s="107" t="s">
        <v>10492</v>
      </c>
      <c r="D5996" s="107" t="s">
        <v>5231</v>
      </c>
      <c r="E5996" s="107">
        <f t="shared" si="93"/>
        <v>30504101</v>
      </c>
      <c r="F5996" s="107" t="s">
        <v>11572</v>
      </c>
      <c r="G5996" s="107" t="s">
        <v>9793</v>
      </c>
      <c r="H5996" s="107" t="s">
        <v>5232</v>
      </c>
      <c r="I5996" s="107" t="s">
        <v>5233</v>
      </c>
    </row>
    <row r="5997" spans="1:9" x14ac:dyDescent="0.2">
      <c r="A5997" s="107" t="s">
        <v>10492</v>
      </c>
      <c r="D5997" s="107" t="s">
        <v>5234</v>
      </c>
      <c r="E5997" s="107">
        <f t="shared" si="93"/>
        <v>30504102</v>
      </c>
      <c r="F5997" s="107" t="s">
        <v>11572</v>
      </c>
      <c r="G5997" s="107" t="s">
        <v>9793</v>
      </c>
      <c r="H5997" s="107" t="s">
        <v>5232</v>
      </c>
      <c r="I5997" s="107" t="s">
        <v>5235</v>
      </c>
    </row>
    <row r="5998" spans="1:9" x14ac:dyDescent="0.2">
      <c r="A5998" s="107" t="s">
        <v>10492</v>
      </c>
      <c r="D5998" s="107" t="s">
        <v>5236</v>
      </c>
      <c r="E5998" s="107">
        <f t="shared" si="93"/>
        <v>30504103</v>
      </c>
      <c r="F5998" s="107" t="s">
        <v>11572</v>
      </c>
      <c r="G5998" s="107" t="s">
        <v>9793</v>
      </c>
      <c r="H5998" s="107" t="s">
        <v>5232</v>
      </c>
      <c r="I5998" s="107" t="s">
        <v>5237</v>
      </c>
    </row>
    <row r="5999" spans="1:9" x14ac:dyDescent="0.2">
      <c r="A5999" s="107" t="s">
        <v>10492</v>
      </c>
      <c r="D5999" s="107" t="s">
        <v>5238</v>
      </c>
      <c r="E5999" s="107">
        <f t="shared" si="93"/>
        <v>30504115</v>
      </c>
      <c r="F5999" s="107" t="s">
        <v>11572</v>
      </c>
      <c r="G5999" s="107" t="s">
        <v>9793</v>
      </c>
      <c r="H5999" s="107" t="s">
        <v>5232</v>
      </c>
      <c r="I5999" s="107" t="s">
        <v>5239</v>
      </c>
    </row>
    <row r="6000" spans="1:9" x14ac:dyDescent="0.2">
      <c r="A6000" s="107" t="s">
        <v>10492</v>
      </c>
      <c r="D6000" s="107" t="s">
        <v>5240</v>
      </c>
      <c r="E6000" s="107">
        <f t="shared" si="93"/>
        <v>30504119</v>
      </c>
      <c r="F6000" s="107" t="s">
        <v>11572</v>
      </c>
      <c r="G6000" s="107" t="s">
        <v>9793</v>
      </c>
      <c r="H6000" s="107" t="s">
        <v>5232</v>
      </c>
      <c r="I6000" s="107" t="s">
        <v>5241</v>
      </c>
    </row>
    <row r="6001" spans="1:9" x14ac:dyDescent="0.2">
      <c r="A6001" s="107" t="s">
        <v>10492</v>
      </c>
      <c r="D6001" s="107" t="s">
        <v>5242</v>
      </c>
      <c r="E6001" s="107">
        <f t="shared" si="93"/>
        <v>30504129</v>
      </c>
      <c r="F6001" s="107" t="s">
        <v>11572</v>
      </c>
      <c r="G6001" s="107" t="s">
        <v>9793</v>
      </c>
      <c r="H6001" s="107" t="s">
        <v>5232</v>
      </c>
      <c r="I6001" s="107" t="s">
        <v>5243</v>
      </c>
    </row>
    <row r="6002" spans="1:9" x14ac:dyDescent="0.2">
      <c r="A6002" s="107" t="s">
        <v>10492</v>
      </c>
      <c r="D6002" s="107" t="s">
        <v>5244</v>
      </c>
      <c r="E6002" s="107">
        <f t="shared" si="93"/>
        <v>30504130</v>
      </c>
      <c r="F6002" s="107" t="s">
        <v>11572</v>
      </c>
      <c r="G6002" s="107" t="s">
        <v>9793</v>
      </c>
      <c r="H6002" s="107" t="s">
        <v>5232</v>
      </c>
      <c r="I6002" s="107" t="s">
        <v>5245</v>
      </c>
    </row>
    <row r="6003" spans="1:9" x14ac:dyDescent="0.2">
      <c r="A6003" s="107" t="s">
        <v>10492</v>
      </c>
      <c r="D6003" s="107" t="s">
        <v>5246</v>
      </c>
      <c r="E6003" s="107">
        <f t="shared" si="93"/>
        <v>30504131</v>
      </c>
      <c r="F6003" s="107" t="s">
        <v>11572</v>
      </c>
      <c r="G6003" s="107" t="s">
        <v>9793</v>
      </c>
      <c r="H6003" s="107" t="s">
        <v>5232</v>
      </c>
      <c r="I6003" s="107" t="s">
        <v>5247</v>
      </c>
    </row>
    <row r="6004" spans="1:9" x14ac:dyDescent="0.2">
      <c r="A6004" s="107" t="s">
        <v>10492</v>
      </c>
      <c r="D6004" s="107" t="s">
        <v>5248</v>
      </c>
      <c r="E6004" s="107">
        <f t="shared" si="93"/>
        <v>30504132</v>
      </c>
      <c r="F6004" s="107" t="s">
        <v>11572</v>
      </c>
      <c r="G6004" s="107" t="s">
        <v>9793</v>
      </c>
      <c r="H6004" s="107" t="s">
        <v>5232</v>
      </c>
      <c r="I6004" s="107" t="s">
        <v>5249</v>
      </c>
    </row>
    <row r="6005" spans="1:9" x14ac:dyDescent="0.2">
      <c r="A6005" s="107" t="s">
        <v>10492</v>
      </c>
      <c r="D6005" s="107" t="s">
        <v>5250</v>
      </c>
      <c r="E6005" s="107">
        <f t="shared" si="93"/>
        <v>30504133</v>
      </c>
      <c r="F6005" s="107" t="s">
        <v>11572</v>
      </c>
      <c r="G6005" s="107" t="s">
        <v>9793</v>
      </c>
      <c r="H6005" s="107" t="s">
        <v>5232</v>
      </c>
      <c r="I6005" s="107" t="s">
        <v>5251</v>
      </c>
    </row>
    <row r="6006" spans="1:9" x14ac:dyDescent="0.2">
      <c r="A6006" s="107" t="s">
        <v>10492</v>
      </c>
      <c r="D6006" s="107" t="s">
        <v>5252</v>
      </c>
      <c r="E6006" s="107">
        <f t="shared" si="93"/>
        <v>30504139</v>
      </c>
      <c r="F6006" s="107" t="s">
        <v>11572</v>
      </c>
      <c r="G6006" s="107" t="s">
        <v>9793</v>
      </c>
      <c r="H6006" s="107" t="s">
        <v>5232</v>
      </c>
      <c r="I6006" s="107" t="s">
        <v>5253</v>
      </c>
    </row>
    <row r="6007" spans="1:9" x14ac:dyDescent="0.2">
      <c r="A6007" s="107" t="s">
        <v>10492</v>
      </c>
      <c r="D6007" s="107" t="s">
        <v>5254</v>
      </c>
      <c r="E6007" s="107">
        <f t="shared" si="93"/>
        <v>30504140</v>
      </c>
      <c r="F6007" s="107" t="s">
        <v>11572</v>
      </c>
      <c r="G6007" s="107" t="s">
        <v>9793</v>
      </c>
      <c r="H6007" s="107" t="s">
        <v>5232</v>
      </c>
      <c r="I6007" s="107" t="s">
        <v>5255</v>
      </c>
    </row>
    <row r="6008" spans="1:9" x14ac:dyDescent="0.2">
      <c r="A6008" s="107" t="s">
        <v>10492</v>
      </c>
      <c r="D6008" s="107" t="s">
        <v>5256</v>
      </c>
      <c r="E6008" s="107">
        <f t="shared" si="93"/>
        <v>30504141</v>
      </c>
      <c r="F6008" s="107" t="s">
        <v>11572</v>
      </c>
      <c r="G6008" s="107" t="s">
        <v>9793</v>
      </c>
      <c r="H6008" s="107" t="s">
        <v>5232</v>
      </c>
      <c r="I6008" s="107" t="s">
        <v>5257</v>
      </c>
    </row>
    <row r="6009" spans="1:9" x14ac:dyDescent="0.2">
      <c r="A6009" s="107" t="s">
        <v>10492</v>
      </c>
      <c r="D6009" s="107" t="s">
        <v>5258</v>
      </c>
      <c r="E6009" s="107">
        <f t="shared" si="93"/>
        <v>30504142</v>
      </c>
      <c r="F6009" s="107" t="s">
        <v>11572</v>
      </c>
      <c r="G6009" s="107" t="s">
        <v>9793</v>
      </c>
      <c r="H6009" s="107" t="s">
        <v>5232</v>
      </c>
      <c r="I6009" s="107" t="s">
        <v>5259</v>
      </c>
    </row>
    <row r="6010" spans="1:9" x14ac:dyDescent="0.2">
      <c r="A6010" s="107" t="s">
        <v>10492</v>
      </c>
      <c r="D6010" s="107" t="s">
        <v>5260</v>
      </c>
      <c r="E6010" s="107">
        <f t="shared" si="93"/>
        <v>30504149</v>
      </c>
      <c r="F6010" s="107" t="s">
        <v>11572</v>
      </c>
      <c r="G6010" s="107" t="s">
        <v>9793</v>
      </c>
      <c r="H6010" s="107" t="s">
        <v>5232</v>
      </c>
      <c r="I6010" s="107" t="s">
        <v>5261</v>
      </c>
    </row>
    <row r="6011" spans="1:9" x14ac:dyDescent="0.2">
      <c r="A6011" s="107" t="s">
        <v>10492</v>
      </c>
      <c r="D6011" s="107" t="s">
        <v>5262</v>
      </c>
      <c r="E6011" s="107">
        <f t="shared" si="93"/>
        <v>30504150</v>
      </c>
      <c r="F6011" s="107" t="s">
        <v>11572</v>
      </c>
      <c r="G6011" s="107" t="s">
        <v>9793</v>
      </c>
      <c r="H6011" s="107" t="s">
        <v>5232</v>
      </c>
      <c r="I6011" s="107" t="s">
        <v>5263</v>
      </c>
    </row>
    <row r="6012" spans="1:9" x14ac:dyDescent="0.2">
      <c r="A6012" s="107" t="s">
        <v>10492</v>
      </c>
      <c r="D6012" s="107" t="s">
        <v>5264</v>
      </c>
      <c r="E6012" s="107">
        <f t="shared" si="93"/>
        <v>30504151</v>
      </c>
      <c r="F6012" s="107" t="s">
        <v>11572</v>
      </c>
      <c r="G6012" s="107" t="s">
        <v>9793</v>
      </c>
      <c r="H6012" s="107" t="s">
        <v>5232</v>
      </c>
      <c r="I6012" s="107" t="s">
        <v>5265</v>
      </c>
    </row>
    <row r="6013" spans="1:9" x14ac:dyDescent="0.2">
      <c r="A6013" s="107" t="s">
        <v>10492</v>
      </c>
      <c r="D6013" s="107" t="s">
        <v>5266</v>
      </c>
      <c r="E6013" s="107">
        <f t="shared" si="93"/>
        <v>30504160</v>
      </c>
      <c r="F6013" s="107" t="s">
        <v>11572</v>
      </c>
      <c r="G6013" s="107" t="s">
        <v>9793</v>
      </c>
      <c r="H6013" s="107" t="s">
        <v>5232</v>
      </c>
      <c r="I6013" s="107" t="s">
        <v>5267</v>
      </c>
    </row>
    <row r="6014" spans="1:9" x14ac:dyDescent="0.2">
      <c r="A6014" s="107" t="s">
        <v>10492</v>
      </c>
      <c r="D6014" s="107" t="s">
        <v>5268</v>
      </c>
      <c r="E6014" s="107">
        <f t="shared" si="93"/>
        <v>30504170</v>
      </c>
      <c r="F6014" s="107" t="s">
        <v>11572</v>
      </c>
      <c r="G6014" s="107" t="s">
        <v>9793</v>
      </c>
      <c r="H6014" s="107" t="s">
        <v>5232</v>
      </c>
      <c r="I6014" s="107" t="s">
        <v>5269</v>
      </c>
    </row>
    <row r="6015" spans="1:9" x14ac:dyDescent="0.2">
      <c r="A6015" s="107" t="s">
        <v>10492</v>
      </c>
      <c r="D6015" s="107" t="s">
        <v>5270</v>
      </c>
      <c r="E6015" s="107">
        <f t="shared" si="93"/>
        <v>30504171</v>
      </c>
      <c r="F6015" s="107" t="s">
        <v>11572</v>
      </c>
      <c r="G6015" s="107" t="s">
        <v>9793</v>
      </c>
      <c r="H6015" s="107" t="s">
        <v>5232</v>
      </c>
      <c r="I6015" s="107" t="s">
        <v>5271</v>
      </c>
    </row>
    <row r="6016" spans="1:9" x14ac:dyDescent="0.2">
      <c r="A6016" s="107" t="s">
        <v>10492</v>
      </c>
      <c r="D6016" s="107" t="s">
        <v>5272</v>
      </c>
      <c r="E6016" s="107">
        <f t="shared" si="93"/>
        <v>30504172</v>
      </c>
      <c r="F6016" s="107" t="s">
        <v>11572</v>
      </c>
      <c r="G6016" s="107" t="s">
        <v>9793</v>
      </c>
      <c r="H6016" s="107" t="s">
        <v>5232</v>
      </c>
      <c r="I6016" s="107" t="s">
        <v>5273</v>
      </c>
    </row>
    <row r="6017" spans="1:9" x14ac:dyDescent="0.2">
      <c r="A6017" s="107" t="s">
        <v>10492</v>
      </c>
      <c r="D6017" s="107" t="s">
        <v>5274</v>
      </c>
      <c r="E6017" s="107">
        <f t="shared" si="93"/>
        <v>30504201</v>
      </c>
      <c r="F6017" s="107" t="s">
        <v>11572</v>
      </c>
      <c r="G6017" s="107" t="s">
        <v>9793</v>
      </c>
      <c r="H6017" s="107" t="s">
        <v>5275</v>
      </c>
      <c r="I6017" s="107" t="s">
        <v>5233</v>
      </c>
    </row>
    <row r="6018" spans="1:9" x14ac:dyDescent="0.2">
      <c r="A6018" s="107" t="s">
        <v>10492</v>
      </c>
      <c r="D6018" s="107" t="s">
        <v>5276</v>
      </c>
      <c r="E6018" s="107">
        <f t="shared" ref="E6018:E6081" si="94">VALUE(D6018)</f>
        <v>30504202</v>
      </c>
      <c r="F6018" s="107" t="s">
        <v>11572</v>
      </c>
      <c r="G6018" s="107" t="s">
        <v>9793</v>
      </c>
      <c r="H6018" s="107" t="s">
        <v>5275</v>
      </c>
      <c r="I6018" s="107" t="s">
        <v>5235</v>
      </c>
    </row>
    <row r="6019" spans="1:9" x14ac:dyDescent="0.2">
      <c r="A6019" s="107" t="s">
        <v>10492</v>
      </c>
      <c r="D6019" s="107" t="s">
        <v>5277</v>
      </c>
      <c r="E6019" s="107">
        <f t="shared" si="94"/>
        <v>30504203</v>
      </c>
      <c r="F6019" s="107" t="s">
        <v>11572</v>
      </c>
      <c r="G6019" s="107" t="s">
        <v>9793</v>
      </c>
      <c r="H6019" s="107" t="s">
        <v>5275</v>
      </c>
      <c r="I6019" s="107" t="s">
        <v>5237</v>
      </c>
    </row>
    <row r="6020" spans="1:9" x14ac:dyDescent="0.2">
      <c r="A6020" s="107" t="s">
        <v>10492</v>
      </c>
      <c r="D6020" s="107" t="s">
        <v>5278</v>
      </c>
      <c r="E6020" s="107">
        <f t="shared" si="94"/>
        <v>30504215</v>
      </c>
      <c r="F6020" s="107" t="s">
        <v>11572</v>
      </c>
      <c r="G6020" s="107" t="s">
        <v>9793</v>
      </c>
      <c r="H6020" s="107" t="s">
        <v>5275</v>
      </c>
      <c r="I6020" s="107" t="s">
        <v>5239</v>
      </c>
    </row>
    <row r="6021" spans="1:9" x14ac:dyDescent="0.2">
      <c r="A6021" s="107" t="s">
        <v>10492</v>
      </c>
      <c r="D6021" s="107" t="s">
        <v>5279</v>
      </c>
      <c r="E6021" s="107">
        <f t="shared" si="94"/>
        <v>30504219</v>
      </c>
      <c r="F6021" s="107" t="s">
        <v>11572</v>
      </c>
      <c r="G6021" s="107" t="s">
        <v>9793</v>
      </c>
      <c r="H6021" s="107" t="s">
        <v>5275</v>
      </c>
      <c r="I6021" s="107" t="s">
        <v>5241</v>
      </c>
    </row>
    <row r="6022" spans="1:9" x14ac:dyDescent="0.2">
      <c r="A6022" s="107" t="s">
        <v>10492</v>
      </c>
      <c r="D6022" s="107" t="s">
        <v>5280</v>
      </c>
      <c r="E6022" s="107">
        <f t="shared" si="94"/>
        <v>30504230</v>
      </c>
      <c r="F6022" s="107" t="s">
        <v>11572</v>
      </c>
      <c r="G6022" s="107" t="s">
        <v>9793</v>
      </c>
      <c r="H6022" s="107" t="s">
        <v>5275</v>
      </c>
      <c r="I6022" s="107" t="s">
        <v>5245</v>
      </c>
    </row>
    <row r="6023" spans="1:9" x14ac:dyDescent="0.2">
      <c r="A6023" s="107" t="s">
        <v>10492</v>
      </c>
      <c r="D6023" s="107" t="s">
        <v>5281</v>
      </c>
      <c r="E6023" s="107">
        <f t="shared" si="94"/>
        <v>30504231</v>
      </c>
      <c r="F6023" s="107" t="s">
        <v>11572</v>
      </c>
      <c r="G6023" s="107" t="s">
        <v>9793</v>
      </c>
      <c r="H6023" s="107" t="s">
        <v>5275</v>
      </c>
      <c r="I6023" s="107" t="s">
        <v>5247</v>
      </c>
    </row>
    <row r="6024" spans="1:9" x14ac:dyDescent="0.2">
      <c r="A6024" s="107" t="s">
        <v>10492</v>
      </c>
      <c r="D6024" s="107" t="s">
        <v>5282</v>
      </c>
      <c r="E6024" s="107">
        <f t="shared" si="94"/>
        <v>30504232</v>
      </c>
      <c r="F6024" s="107" t="s">
        <v>11572</v>
      </c>
      <c r="G6024" s="107" t="s">
        <v>9793</v>
      </c>
      <c r="H6024" s="107" t="s">
        <v>5275</v>
      </c>
      <c r="I6024" s="107" t="s">
        <v>5249</v>
      </c>
    </row>
    <row r="6025" spans="1:9" x14ac:dyDescent="0.2">
      <c r="A6025" s="107" t="s">
        <v>10492</v>
      </c>
      <c r="D6025" s="107" t="s">
        <v>5283</v>
      </c>
      <c r="E6025" s="107">
        <f t="shared" si="94"/>
        <v>30504233</v>
      </c>
      <c r="F6025" s="107" t="s">
        <v>11572</v>
      </c>
      <c r="G6025" s="107" t="s">
        <v>9793</v>
      </c>
      <c r="H6025" s="107" t="s">
        <v>5275</v>
      </c>
      <c r="I6025" s="107" t="s">
        <v>5251</v>
      </c>
    </row>
    <row r="6026" spans="1:9" x14ac:dyDescent="0.2">
      <c r="A6026" s="107" t="s">
        <v>10492</v>
      </c>
      <c r="D6026" s="107" t="s">
        <v>5284</v>
      </c>
      <c r="E6026" s="107">
        <f t="shared" si="94"/>
        <v>30504239</v>
      </c>
      <c r="F6026" s="107" t="s">
        <v>11572</v>
      </c>
      <c r="G6026" s="107" t="s">
        <v>9793</v>
      </c>
      <c r="H6026" s="107" t="s">
        <v>5275</v>
      </c>
      <c r="I6026" s="107" t="s">
        <v>5253</v>
      </c>
    </row>
    <row r="6027" spans="1:9" x14ac:dyDescent="0.2">
      <c r="A6027" s="107" t="s">
        <v>10492</v>
      </c>
      <c r="D6027" s="107" t="s">
        <v>5285</v>
      </c>
      <c r="E6027" s="107">
        <f t="shared" si="94"/>
        <v>30504250</v>
      </c>
      <c r="F6027" s="107" t="s">
        <v>11572</v>
      </c>
      <c r="G6027" s="107" t="s">
        <v>9793</v>
      </c>
      <c r="H6027" s="107" t="s">
        <v>5275</v>
      </c>
      <c r="I6027" s="107" t="s">
        <v>5263</v>
      </c>
    </row>
    <row r="6028" spans="1:9" x14ac:dyDescent="0.2">
      <c r="A6028" s="107" t="s">
        <v>10492</v>
      </c>
      <c r="D6028" s="107" t="s">
        <v>5286</v>
      </c>
      <c r="E6028" s="107">
        <f t="shared" si="94"/>
        <v>30504270</v>
      </c>
      <c r="F6028" s="107" t="s">
        <v>11572</v>
      </c>
      <c r="G6028" s="107" t="s">
        <v>9793</v>
      </c>
      <c r="H6028" s="107" t="s">
        <v>5275</v>
      </c>
      <c r="I6028" s="107" t="s">
        <v>5269</v>
      </c>
    </row>
    <row r="6029" spans="1:9" x14ac:dyDescent="0.2">
      <c r="A6029" s="107" t="s">
        <v>10492</v>
      </c>
      <c r="D6029" s="107" t="s">
        <v>5287</v>
      </c>
      <c r="E6029" s="107">
        <f t="shared" si="94"/>
        <v>30504271</v>
      </c>
      <c r="F6029" s="107" t="s">
        <v>11572</v>
      </c>
      <c r="G6029" s="107" t="s">
        <v>9793</v>
      </c>
      <c r="H6029" s="107" t="s">
        <v>5275</v>
      </c>
      <c r="I6029" s="107" t="s">
        <v>5271</v>
      </c>
    </row>
    <row r="6030" spans="1:9" x14ac:dyDescent="0.2">
      <c r="A6030" s="107" t="s">
        <v>10492</v>
      </c>
      <c r="D6030" s="107" t="s">
        <v>5288</v>
      </c>
      <c r="E6030" s="107">
        <f t="shared" si="94"/>
        <v>30504272</v>
      </c>
      <c r="F6030" s="107" t="s">
        <v>11572</v>
      </c>
      <c r="G6030" s="107" t="s">
        <v>9793</v>
      </c>
      <c r="H6030" s="107" t="s">
        <v>5275</v>
      </c>
      <c r="I6030" s="107" t="s">
        <v>5273</v>
      </c>
    </row>
    <row r="6031" spans="1:9" x14ac:dyDescent="0.2">
      <c r="A6031" s="107" t="s">
        <v>10492</v>
      </c>
      <c r="D6031" s="107" t="s">
        <v>5289</v>
      </c>
      <c r="E6031" s="107">
        <f t="shared" si="94"/>
        <v>30504301</v>
      </c>
      <c r="F6031" s="107" t="s">
        <v>11572</v>
      </c>
      <c r="G6031" s="107" t="s">
        <v>9793</v>
      </c>
      <c r="H6031" s="107" t="s">
        <v>5290</v>
      </c>
      <c r="I6031" s="107" t="s">
        <v>5233</v>
      </c>
    </row>
    <row r="6032" spans="1:9" x14ac:dyDescent="0.2">
      <c r="A6032" s="107" t="s">
        <v>10492</v>
      </c>
      <c r="D6032" s="107" t="s">
        <v>5291</v>
      </c>
      <c r="E6032" s="107">
        <f t="shared" si="94"/>
        <v>30504302</v>
      </c>
      <c r="F6032" s="107" t="s">
        <v>11572</v>
      </c>
      <c r="G6032" s="107" t="s">
        <v>9793</v>
      </c>
      <c r="H6032" s="107" t="s">
        <v>5290</v>
      </c>
      <c r="I6032" s="107" t="s">
        <v>5235</v>
      </c>
    </row>
    <row r="6033" spans="1:9" x14ac:dyDescent="0.2">
      <c r="A6033" s="107" t="s">
        <v>10492</v>
      </c>
      <c r="D6033" s="107" t="s">
        <v>5292</v>
      </c>
      <c r="E6033" s="107">
        <f t="shared" si="94"/>
        <v>30504303</v>
      </c>
      <c r="F6033" s="107" t="s">
        <v>11572</v>
      </c>
      <c r="G6033" s="107" t="s">
        <v>9793</v>
      </c>
      <c r="H6033" s="107" t="s">
        <v>5290</v>
      </c>
      <c r="I6033" s="107" t="s">
        <v>5237</v>
      </c>
    </row>
    <row r="6034" spans="1:9" x14ac:dyDescent="0.2">
      <c r="A6034" s="107" t="s">
        <v>10492</v>
      </c>
      <c r="D6034" s="107" t="s">
        <v>5293</v>
      </c>
      <c r="E6034" s="107">
        <f t="shared" si="94"/>
        <v>30504315</v>
      </c>
      <c r="F6034" s="107" t="s">
        <v>11572</v>
      </c>
      <c r="G6034" s="107" t="s">
        <v>9793</v>
      </c>
      <c r="H6034" s="107" t="s">
        <v>5290</v>
      </c>
      <c r="I6034" s="107" t="s">
        <v>5239</v>
      </c>
    </row>
    <row r="6035" spans="1:9" x14ac:dyDescent="0.2">
      <c r="A6035" s="107" t="s">
        <v>10492</v>
      </c>
      <c r="D6035" s="107" t="s">
        <v>5294</v>
      </c>
      <c r="E6035" s="107">
        <f t="shared" si="94"/>
        <v>30504319</v>
      </c>
      <c r="F6035" s="107" t="s">
        <v>11572</v>
      </c>
      <c r="G6035" s="107" t="s">
        <v>9793</v>
      </c>
      <c r="H6035" s="107" t="s">
        <v>5290</v>
      </c>
      <c r="I6035" s="107" t="s">
        <v>5241</v>
      </c>
    </row>
    <row r="6036" spans="1:9" x14ac:dyDescent="0.2">
      <c r="A6036" s="107" t="s">
        <v>10492</v>
      </c>
      <c r="D6036" s="107" t="s">
        <v>5295</v>
      </c>
      <c r="E6036" s="107">
        <f t="shared" si="94"/>
        <v>30504329</v>
      </c>
      <c r="F6036" s="107" t="s">
        <v>11572</v>
      </c>
      <c r="G6036" s="107" t="s">
        <v>9793</v>
      </c>
      <c r="H6036" s="107" t="s">
        <v>5290</v>
      </c>
      <c r="I6036" s="107" t="s">
        <v>5243</v>
      </c>
    </row>
    <row r="6037" spans="1:9" x14ac:dyDescent="0.2">
      <c r="A6037" s="107" t="s">
        <v>10492</v>
      </c>
      <c r="D6037" s="107" t="s">
        <v>5296</v>
      </c>
      <c r="E6037" s="107">
        <f t="shared" si="94"/>
        <v>30504330</v>
      </c>
      <c r="F6037" s="107" t="s">
        <v>11572</v>
      </c>
      <c r="G6037" s="107" t="s">
        <v>9793</v>
      </c>
      <c r="H6037" s="107" t="s">
        <v>5290</v>
      </c>
      <c r="I6037" s="107" t="s">
        <v>5245</v>
      </c>
    </row>
    <row r="6038" spans="1:9" x14ac:dyDescent="0.2">
      <c r="A6038" s="107" t="s">
        <v>10492</v>
      </c>
      <c r="D6038" s="107" t="s">
        <v>5297</v>
      </c>
      <c r="E6038" s="107">
        <f t="shared" si="94"/>
        <v>30504331</v>
      </c>
      <c r="F6038" s="107" t="s">
        <v>11572</v>
      </c>
      <c r="G6038" s="107" t="s">
        <v>9793</v>
      </c>
      <c r="H6038" s="107" t="s">
        <v>5290</v>
      </c>
      <c r="I6038" s="107" t="s">
        <v>5247</v>
      </c>
    </row>
    <row r="6039" spans="1:9" x14ac:dyDescent="0.2">
      <c r="A6039" s="107" t="s">
        <v>10492</v>
      </c>
      <c r="D6039" s="107" t="s">
        <v>5298</v>
      </c>
      <c r="E6039" s="107">
        <f t="shared" si="94"/>
        <v>30504332</v>
      </c>
      <c r="F6039" s="107" t="s">
        <v>11572</v>
      </c>
      <c r="G6039" s="107" t="s">
        <v>9793</v>
      </c>
      <c r="H6039" s="107" t="s">
        <v>5290</v>
      </c>
      <c r="I6039" s="107" t="s">
        <v>5249</v>
      </c>
    </row>
    <row r="6040" spans="1:9" x14ac:dyDescent="0.2">
      <c r="A6040" s="107" t="s">
        <v>10492</v>
      </c>
      <c r="D6040" s="107" t="s">
        <v>5299</v>
      </c>
      <c r="E6040" s="107">
        <f t="shared" si="94"/>
        <v>30504333</v>
      </c>
      <c r="F6040" s="107" t="s">
        <v>11572</v>
      </c>
      <c r="G6040" s="107" t="s">
        <v>9793</v>
      </c>
      <c r="H6040" s="107" t="s">
        <v>5290</v>
      </c>
      <c r="I6040" s="107" t="s">
        <v>5251</v>
      </c>
    </row>
    <row r="6041" spans="1:9" x14ac:dyDescent="0.2">
      <c r="A6041" s="107" t="s">
        <v>10492</v>
      </c>
      <c r="D6041" s="107" t="s">
        <v>5300</v>
      </c>
      <c r="E6041" s="107">
        <f t="shared" si="94"/>
        <v>30504339</v>
      </c>
      <c r="F6041" s="107" t="s">
        <v>11572</v>
      </c>
      <c r="G6041" s="107" t="s">
        <v>9793</v>
      </c>
      <c r="H6041" s="107" t="s">
        <v>5290</v>
      </c>
      <c r="I6041" s="107" t="s">
        <v>5253</v>
      </c>
    </row>
    <row r="6042" spans="1:9" x14ac:dyDescent="0.2">
      <c r="A6042" s="107" t="s">
        <v>10492</v>
      </c>
      <c r="D6042" s="107" t="s">
        <v>5301</v>
      </c>
      <c r="E6042" s="107">
        <f t="shared" si="94"/>
        <v>30504340</v>
      </c>
      <c r="F6042" s="107" t="s">
        <v>11572</v>
      </c>
      <c r="G6042" s="107" t="s">
        <v>9793</v>
      </c>
      <c r="H6042" s="107" t="s">
        <v>5290</v>
      </c>
      <c r="I6042" s="107" t="s">
        <v>5255</v>
      </c>
    </row>
    <row r="6043" spans="1:9" x14ac:dyDescent="0.2">
      <c r="A6043" s="107" t="s">
        <v>10492</v>
      </c>
      <c r="D6043" s="107" t="s">
        <v>5302</v>
      </c>
      <c r="E6043" s="107">
        <f t="shared" si="94"/>
        <v>30504341</v>
      </c>
      <c r="F6043" s="107" t="s">
        <v>11572</v>
      </c>
      <c r="G6043" s="107" t="s">
        <v>9793</v>
      </c>
      <c r="H6043" s="107" t="s">
        <v>5290</v>
      </c>
      <c r="I6043" s="107" t="s">
        <v>5257</v>
      </c>
    </row>
    <row r="6044" spans="1:9" x14ac:dyDescent="0.2">
      <c r="A6044" s="107" t="s">
        <v>10492</v>
      </c>
      <c r="D6044" s="107" t="s">
        <v>5303</v>
      </c>
      <c r="E6044" s="107">
        <f t="shared" si="94"/>
        <v>30504342</v>
      </c>
      <c r="F6044" s="107" t="s">
        <v>11572</v>
      </c>
      <c r="G6044" s="107" t="s">
        <v>9793</v>
      </c>
      <c r="H6044" s="107" t="s">
        <v>5290</v>
      </c>
      <c r="I6044" s="107" t="s">
        <v>5259</v>
      </c>
    </row>
    <row r="6045" spans="1:9" x14ac:dyDescent="0.2">
      <c r="A6045" s="107" t="s">
        <v>10492</v>
      </c>
      <c r="D6045" s="107" t="s">
        <v>5304</v>
      </c>
      <c r="E6045" s="107">
        <f t="shared" si="94"/>
        <v>30504349</v>
      </c>
      <c r="F6045" s="107" t="s">
        <v>11572</v>
      </c>
      <c r="G6045" s="107" t="s">
        <v>9793</v>
      </c>
      <c r="H6045" s="107" t="s">
        <v>5290</v>
      </c>
      <c r="I6045" s="107" t="s">
        <v>5261</v>
      </c>
    </row>
    <row r="6046" spans="1:9" x14ac:dyDescent="0.2">
      <c r="A6046" s="107" t="s">
        <v>10492</v>
      </c>
      <c r="D6046" s="107" t="s">
        <v>5305</v>
      </c>
      <c r="E6046" s="107">
        <f t="shared" si="94"/>
        <v>30504350</v>
      </c>
      <c r="F6046" s="107" t="s">
        <v>11572</v>
      </c>
      <c r="G6046" s="107" t="s">
        <v>9793</v>
      </c>
      <c r="H6046" s="107" t="s">
        <v>5290</v>
      </c>
      <c r="I6046" s="107" t="s">
        <v>5263</v>
      </c>
    </row>
    <row r="6047" spans="1:9" x14ac:dyDescent="0.2">
      <c r="A6047" s="107" t="s">
        <v>10492</v>
      </c>
      <c r="D6047" s="107" t="s">
        <v>5306</v>
      </c>
      <c r="E6047" s="107">
        <f t="shared" si="94"/>
        <v>30504351</v>
      </c>
      <c r="F6047" s="107" t="s">
        <v>11572</v>
      </c>
      <c r="G6047" s="107" t="s">
        <v>9793</v>
      </c>
      <c r="H6047" s="107" t="s">
        <v>5290</v>
      </c>
      <c r="I6047" s="107" t="s">
        <v>5265</v>
      </c>
    </row>
    <row r="6048" spans="1:9" x14ac:dyDescent="0.2">
      <c r="A6048" s="107" t="s">
        <v>10492</v>
      </c>
      <c r="D6048" s="107" t="s">
        <v>5307</v>
      </c>
      <c r="E6048" s="107">
        <f t="shared" si="94"/>
        <v>30504370</v>
      </c>
      <c r="F6048" s="107" t="s">
        <v>11572</v>
      </c>
      <c r="G6048" s="107" t="s">
        <v>9793</v>
      </c>
      <c r="H6048" s="107" t="s">
        <v>5290</v>
      </c>
      <c r="I6048" s="107" t="s">
        <v>5269</v>
      </c>
    </row>
    <row r="6049" spans="1:9" x14ac:dyDescent="0.2">
      <c r="A6049" s="107" t="s">
        <v>10492</v>
      </c>
      <c r="D6049" s="107" t="s">
        <v>5308</v>
      </c>
      <c r="E6049" s="107">
        <f t="shared" si="94"/>
        <v>30504371</v>
      </c>
      <c r="F6049" s="107" t="s">
        <v>11572</v>
      </c>
      <c r="G6049" s="107" t="s">
        <v>9793</v>
      </c>
      <c r="H6049" s="107" t="s">
        <v>5290</v>
      </c>
      <c r="I6049" s="107" t="s">
        <v>5271</v>
      </c>
    </row>
    <row r="6050" spans="1:9" x14ac:dyDescent="0.2">
      <c r="A6050" s="107" t="s">
        <v>10492</v>
      </c>
      <c r="D6050" s="107" t="s">
        <v>5309</v>
      </c>
      <c r="E6050" s="107">
        <f t="shared" si="94"/>
        <v>30504372</v>
      </c>
      <c r="F6050" s="107" t="s">
        <v>11572</v>
      </c>
      <c r="G6050" s="107" t="s">
        <v>9793</v>
      </c>
      <c r="H6050" s="107" t="s">
        <v>5290</v>
      </c>
      <c r="I6050" s="107" t="s">
        <v>5273</v>
      </c>
    </row>
    <row r="6051" spans="1:9" x14ac:dyDescent="0.2">
      <c r="A6051" s="107" t="s">
        <v>10492</v>
      </c>
      <c r="D6051" s="107" t="s">
        <v>5310</v>
      </c>
      <c r="E6051" s="107">
        <f t="shared" si="94"/>
        <v>30504401</v>
      </c>
      <c r="F6051" s="107" t="s">
        <v>11572</v>
      </c>
      <c r="G6051" s="107" t="s">
        <v>9793</v>
      </c>
      <c r="H6051" s="107" t="s">
        <v>5311</v>
      </c>
      <c r="I6051" s="107" t="s">
        <v>5233</v>
      </c>
    </row>
    <row r="6052" spans="1:9" x14ac:dyDescent="0.2">
      <c r="A6052" s="107" t="s">
        <v>10492</v>
      </c>
      <c r="D6052" s="107" t="s">
        <v>5312</v>
      </c>
      <c r="E6052" s="107">
        <f t="shared" si="94"/>
        <v>30504402</v>
      </c>
      <c r="F6052" s="107" t="s">
        <v>11572</v>
      </c>
      <c r="G6052" s="107" t="s">
        <v>9793</v>
      </c>
      <c r="H6052" s="107" t="s">
        <v>5311</v>
      </c>
      <c r="I6052" s="107" t="s">
        <v>5235</v>
      </c>
    </row>
    <row r="6053" spans="1:9" x14ac:dyDescent="0.2">
      <c r="A6053" s="107" t="s">
        <v>10492</v>
      </c>
      <c r="D6053" s="107" t="s">
        <v>5313</v>
      </c>
      <c r="E6053" s="107">
        <f t="shared" si="94"/>
        <v>30504403</v>
      </c>
      <c r="F6053" s="107" t="s">
        <v>11572</v>
      </c>
      <c r="G6053" s="107" t="s">
        <v>9793</v>
      </c>
      <c r="H6053" s="107" t="s">
        <v>5311</v>
      </c>
      <c r="I6053" s="107" t="s">
        <v>5237</v>
      </c>
    </row>
    <row r="6054" spans="1:9" x14ac:dyDescent="0.2">
      <c r="A6054" s="107" t="s">
        <v>10492</v>
      </c>
      <c r="D6054" s="107" t="s">
        <v>5314</v>
      </c>
      <c r="E6054" s="107">
        <f t="shared" si="94"/>
        <v>30504415</v>
      </c>
      <c r="F6054" s="107" t="s">
        <v>11572</v>
      </c>
      <c r="G6054" s="107" t="s">
        <v>9793</v>
      </c>
      <c r="H6054" s="107" t="s">
        <v>5311</v>
      </c>
      <c r="I6054" s="107" t="s">
        <v>5239</v>
      </c>
    </row>
    <row r="6055" spans="1:9" x14ac:dyDescent="0.2">
      <c r="A6055" s="107" t="s">
        <v>10492</v>
      </c>
      <c r="D6055" s="107" t="s">
        <v>5315</v>
      </c>
      <c r="E6055" s="107">
        <f t="shared" si="94"/>
        <v>30504419</v>
      </c>
      <c r="F6055" s="107" t="s">
        <v>11572</v>
      </c>
      <c r="G6055" s="107" t="s">
        <v>9793</v>
      </c>
      <c r="H6055" s="107" t="s">
        <v>5311</v>
      </c>
      <c r="I6055" s="107" t="s">
        <v>5241</v>
      </c>
    </row>
    <row r="6056" spans="1:9" x14ac:dyDescent="0.2">
      <c r="A6056" s="107" t="s">
        <v>10492</v>
      </c>
      <c r="D6056" s="107" t="s">
        <v>5316</v>
      </c>
      <c r="E6056" s="107">
        <f t="shared" si="94"/>
        <v>30504430</v>
      </c>
      <c r="F6056" s="107" t="s">
        <v>11572</v>
      </c>
      <c r="G6056" s="107" t="s">
        <v>9793</v>
      </c>
      <c r="H6056" s="107" t="s">
        <v>5311</v>
      </c>
      <c r="I6056" s="107" t="s">
        <v>5245</v>
      </c>
    </row>
    <row r="6057" spans="1:9" x14ac:dyDescent="0.2">
      <c r="A6057" s="107" t="s">
        <v>10492</v>
      </c>
      <c r="D6057" s="107" t="s">
        <v>5317</v>
      </c>
      <c r="E6057" s="107">
        <f t="shared" si="94"/>
        <v>30504431</v>
      </c>
      <c r="F6057" s="107" t="s">
        <v>11572</v>
      </c>
      <c r="G6057" s="107" t="s">
        <v>9793</v>
      </c>
      <c r="H6057" s="107" t="s">
        <v>5311</v>
      </c>
      <c r="I6057" s="107" t="s">
        <v>5247</v>
      </c>
    </row>
    <row r="6058" spans="1:9" x14ac:dyDescent="0.2">
      <c r="A6058" s="107" t="s">
        <v>10492</v>
      </c>
      <c r="D6058" s="107" t="s">
        <v>5318</v>
      </c>
      <c r="E6058" s="107">
        <f t="shared" si="94"/>
        <v>30504432</v>
      </c>
      <c r="F6058" s="107" t="s">
        <v>11572</v>
      </c>
      <c r="G6058" s="107" t="s">
        <v>9793</v>
      </c>
      <c r="H6058" s="107" t="s">
        <v>5311</v>
      </c>
      <c r="I6058" s="107" t="s">
        <v>5249</v>
      </c>
    </row>
    <row r="6059" spans="1:9" x14ac:dyDescent="0.2">
      <c r="A6059" s="107" t="s">
        <v>10492</v>
      </c>
      <c r="D6059" s="107" t="s">
        <v>5319</v>
      </c>
      <c r="E6059" s="107">
        <f t="shared" si="94"/>
        <v>30504433</v>
      </c>
      <c r="F6059" s="107" t="s">
        <v>11572</v>
      </c>
      <c r="G6059" s="107" t="s">
        <v>9793</v>
      </c>
      <c r="H6059" s="107" t="s">
        <v>5311</v>
      </c>
      <c r="I6059" s="107" t="s">
        <v>5251</v>
      </c>
    </row>
    <row r="6060" spans="1:9" x14ac:dyDescent="0.2">
      <c r="A6060" s="107" t="s">
        <v>10492</v>
      </c>
      <c r="D6060" s="107" t="s">
        <v>5320</v>
      </c>
      <c r="E6060" s="107">
        <f t="shared" si="94"/>
        <v>30504439</v>
      </c>
      <c r="F6060" s="107" t="s">
        <v>11572</v>
      </c>
      <c r="G6060" s="107" t="s">
        <v>9793</v>
      </c>
      <c r="H6060" s="107" t="s">
        <v>5311</v>
      </c>
      <c r="I6060" s="107" t="s">
        <v>5253</v>
      </c>
    </row>
    <row r="6061" spans="1:9" x14ac:dyDescent="0.2">
      <c r="A6061" s="107" t="s">
        <v>10492</v>
      </c>
      <c r="D6061" s="107" t="s">
        <v>5321</v>
      </c>
      <c r="E6061" s="107">
        <f t="shared" si="94"/>
        <v>30504450</v>
      </c>
      <c r="F6061" s="107" t="s">
        <v>11572</v>
      </c>
      <c r="G6061" s="107" t="s">
        <v>9793</v>
      </c>
      <c r="H6061" s="107" t="s">
        <v>5311</v>
      </c>
      <c r="I6061" s="107" t="s">
        <v>5263</v>
      </c>
    </row>
    <row r="6062" spans="1:9" x14ac:dyDescent="0.2">
      <c r="A6062" s="107" t="s">
        <v>10492</v>
      </c>
      <c r="D6062" s="107" t="s">
        <v>5322</v>
      </c>
      <c r="E6062" s="107">
        <f t="shared" si="94"/>
        <v>30504451</v>
      </c>
      <c r="F6062" s="107" t="s">
        <v>11572</v>
      </c>
      <c r="G6062" s="107" t="s">
        <v>9793</v>
      </c>
      <c r="H6062" s="107" t="s">
        <v>5311</v>
      </c>
      <c r="I6062" s="107" t="s">
        <v>5265</v>
      </c>
    </row>
    <row r="6063" spans="1:9" x14ac:dyDescent="0.2">
      <c r="A6063" s="107" t="s">
        <v>10492</v>
      </c>
      <c r="D6063" s="107" t="s">
        <v>5323</v>
      </c>
      <c r="E6063" s="107">
        <f t="shared" si="94"/>
        <v>30504470</v>
      </c>
      <c r="F6063" s="107" t="s">
        <v>11572</v>
      </c>
      <c r="G6063" s="107" t="s">
        <v>9793</v>
      </c>
      <c r="H6063" s="107" t="s">
        <v>5311</v>
      </c>
      <c r="I6063" s="107" t="s">
        <v>5269</v>
      </c>
    </row>
    <row r="6064" spans="1:9" x14ac:dyDescent="0.2">
      <c r="A6064" s="107" t="s">
        <v>10492</v>
      </c>
      <c r="D6064" s="107" t="s">
        <v>5324</v>
      </c>
      <c r="E6064" s="107">
        <f t="shared" si="94"/>
        <v>30504471</v>
      </c>
      <c r="F6064" s="107" t="s">
        <v>11572</v>
      </c>
      <c r="G6064" s="107" t="s">
        <v>9793</v>
      </c>
      <c r="H6064" s="107" t="s">
        <v>5311</v>
      </c>
      <c r="I6064" s="107" t="s">
        <v>5271</v>
      </c>
    </row>
    <row r="6065" spans="1:9" x14ac:dyDescent="0.2">
      <c r="A6065" s="107" t="s">
        <v>10492</v>
      </c>
      <c r="D6065" s="107" t="s">
        <v>5325</v>
      </c>
      <c r="E6065" s="107">
        <f t="shared" si="94"/>
        <v>30504472</v>
      </c>
      <c r="F6065" s="107" t="s">
        <v>11572</v>
      </c>
      <c r="G6065" s="107" t="s">
        <v>9793</v>
      </c>
      <c r="H6065" s="107" t="s">
        <v>5311</v>
      </c>
      <c r="I6065" s="107" t="s">
        <v>5273</v>
      </c>
    </row>
    <row r="6066" spans="1:9" x14ac:dyDescent="0.2">
      <c r="A6066" s="107" t="s">
        <v>10492</v>
      </c>
      <c r="D6066" s="107" t="s">
        <v>5326</v>
      </c>
      <c r="E6066" s="107">
        <f t="shared" si="94"/>
        <v>30504501</v>
      </c>
      <c r="F6066" s="107" t="s">
        <v>11572</v>
      </c>
      <c r="G6066" s="107" t="s">
        <v>9793</v>
      </c>
      <c r="H6066" s="107" t="s">
        <v>5327</v>
      </c>
      <c r="I6066" s="107" t="s">
        <v>5233</v>
      </c>
    </row>
    <row r="6067" spans="1:9" x14ac:dyDescent="0.2">
      <c r="A6067" s="107" t="s">
        <v>10492</v>
      </c>
      <c r="D6067" s="107" t="s">
        <v>5328</v>
      </c>
      <c r="E6067" s="107">
        <f t="shared" si="94"/>
        <v>30504502</v>
      </c>
      <c r="F6067" s="107" t="s">
        <v>11572</v>
      </c>
      <c r="G6067" s="107" t="s">
        <v>9793</v>
      </c>
      <c r="H6067" s="107" t="s">
        <v>5327</v>
      </c>
      <c r="I6067" s="107" t="s">
        <v>5235</v>
      </c>
    </row>
    <row r="6068" spans="1:9" x14ac:dyDescent="0.2">
      <c r="A6068" s="107" t="s">
        <v>10492</v>
      </c>
      <c r="D6068" s="107" t="s">
        <v>5329</v>
      </c>
      <c r="E6068" s="107">
        <f t="shared" si="94"/>
        <v>30504503</v>
      </c>
      <c r="F6068" s="107" t="s">
        <v>11572</v>
      </c>
      <c r="G6068" s="107" t="s">
        <v>9793</v>
      </c>
      <c r="H6068" s="107" t="s">
        <v>5327</v>
      </c>
      <c r="I6068" s="107" t="s">
        <v>5237</v>
      </c>
    </row>
    <row r="6069" spans="1:9" x14ac:dyDescent="0.2">
      <c r="A6069" s="107" t="s">
        <v>10492</v>
      </c>
      <c r="D6069" s="107" t="s">
        <v>5330</v>
      </c>
      <c r="E6069" s="107">
        <f t="shared" si="94"/>
        <v>30504515</v>
      </c>
      <c r="F6069" s="107" t="s">
        <v>11572</v>
      </c>
      <c r="G6069" s="107" t="s">
        <v>9793</v>
      </c>
      <c r="H6069" s="107" t="s">
        <v>5327</v>
      </c>
      <c r="I6069" s="107" t="s">
        <v>5239</v>
      </c>
    </row>
    <row r="6070" spans="1:9" x14ac:dyDescent="0.2">
      <c r="A6070" s="107" t="s">
        <v>10492</v>
      </c>
      <c r="D6070" s="107" t="s">
        <v>5331</v>
      </c>
      <c r="E6070" s="107">
        <f t="shared" si="94"/>
        <v>30504519</v>
      </c>
      <c r="F6070" s="107" t="s">
        <v>11572</v>
      </c>
      <c r="G6070" s="107" t="s">
        <v>9793</v>
      </c>
      <c r="H6070" s="107" t="s">
        <v>5327</v>
      </c>
      <c r="I6070" s="107" t="s">
        <v>5241</v>
      </c>
    </row>
    <row r="6071" spans="1:9" x14ac:dyDescent="0.2">
      <c r="A6071" s="107" t="s">
        <v>10492</v>
      </c>
      <c r="D6071" s="107" t="s">
        <v>5332</v>
      </c>
      <c r="E6071" s="107">
        <f t="shared" si="94"/>
        <v>30504530</v>
      </c>
      <c r="F6071" s="107" t="s">
        <v>11572</v>
      </c>
      <c r="G6071" s="107" t="s">
        <v>9793</v>
      </c>
      <c r="H6071" s="107" t="s">
        <v>5327</v>
      </c>
      <c r="I6071" s="107" t="s">
        <v>5245</v>
      </c>
    </row>
    <row r="6072" spans="1:9" x14ac:dyDescent="0.2">
      <c r="A6072" s="107" t="s">
        <v>10492</v>
      </c>
      <c r="D6072" s="107" t="s">
        <v>5333</v>
      </c>
      <c r="E6072" s="107">
        <f t="shared" si="94"/>
        <v>30504531</v>
      </c>
      <c r="F6072" s="107" t="s">
        <v>11572</v>
      </c>
      <c r="G6072" s="107" t="s">
        <v>9793</v>
      </c>
      <c r="H6072" s="107" t="s">
        <v>5327</v>
      </c>
      <c r="I6072" s="107" t="s">
        <v>5247</v>
      </c>
    </row>
    <row r="6073" spans="1:9" x14ac:dyDescent="0.2">
      <c r="A6073" s="107" t="s">
        <v>10492</v>
      </c>
      <c r="D6073" s="107" t="s">
        <v>5334</v>
      </c>
      <c r="E6073" s="107">
        <f t="shared" si="94"/>
        <v>30504532</v>
      </c>
      <c r="F6073" s="107" t="s">
        <v>11572</v>
      </c>
      <c r="G6073" s="107" t="s">
        <v>9793</v>
      </c>
      <c r="H6073" s="107" t="s">
        <v>5327</v>
      </c>
      <c r="I6073" s="107" t="s">
        <v>5249</v>
      </c>
    </row>
    <row r="6074" spans="1:9" x14ac:dyDescent="0.2">
      <c r="A6074" s="107" t="s">
        <v>10492</v>
      </c>
      <c r="D6074" s="107" t="s">
        <v>5335</v>
      </c>
      <c r="E6074" s="107">
        <f t="shared" si="94"/>
        <v>30504533</v>
      </c>
      <c r="F6074" s="107" t="s">
        <v>11572</v>
      </c>
      <c r="G6074" s="107" t="s">
        <v>9793</v>
      </c>
      <c r="H6074" s="107" t="s">
        <v>5327</v>
      </c>
      <c r="I6074" s="107" t="s">
        <v>5251</v>
      </c>
    </row>
    <row r="6075" spans="1:9" x14ac:dyDescent="0.2">
      <c r="A6075" s="107" t="s">
        <v>10492</v>
      </c>
      <c r="D6075" s="107" t="s">
        <v>5336</v>
      </c>
      <c r="E6075" s="107">
        <f t="shared" si="94"/>
        <v>30504539</v>
      </c>
      <c r="F6075" s="107" t="s">
        <v>11572</v>
      </c>
      <c r="G6075" s="107" t="s">
        <v>9793</v>
      </c>
      <c r="H6075" s="107" t="s">
        <v>5327</v>
      </c>
      <c r="I6075" s="107" t="s">
        <v>5253</v>
      </c>
    </row>
    <row r="6076" spans="1:9" x14ac:dyDescent="0.2">
      <c r="A6076" s="107" t="s">
        <v>10492</v>
      </c>
      <c r="D6076" s="107" t="s">
        <v>5337</v>
      </c>
      <c r="E6076" s="107">
        <f t="shared" si="94"/>
        <v>30504550</v>
      </c>
      <c r="F6076" s="107" t="s">
        <v>11572</v>
      </c>
      <c r="G6076" s="107" t="s">
        <v>9793</v>
      </c>
      <c r="H6076" s="107" t="s">
        <v>5327</v>
      </c>
      <c r="I6076" s="107" t="s">
        <v>5263</v>
      </c>
    </row>
    <row r="6077" spans="1:9" x14ac:dyDescent="0.2">
      <c r="A6077" s="107" t="s">
        <v>10492</v>
      </c>
      <c r="D6077" s="107" t="s">
        <v>5338</v>
      </c>
      <c r="E6077" s="107">
        <f t="shared" si="94"/>
        <v>30504551</v>
      </c>
      <c r="F6077" s="107" t="s">
        <v>11572</v>
      </c>
      <c r="G6077" s="107" t="s">
        <v>9793</v>
      </c>
      <c r="H6077" s="107" t="s">
        <v>5327</v>
      </c>
      <c r="I6077" s="107" t="s">
        <v>5265</v>
      </c>
    </row>
    <row r="6078" spans="1:9" x14ac:dyDescent="0.2">
      <c r="A6078" s="107" t="s">
        <v>10492</v>
      </c>
      <c r="D6078" s="107" t="s">
        <v>5339</v>
      </c>
      <c r="E6078" s="107">
        <f t="shared" si="94"/>
        <v>30504570</v>
      </c>
      <c r="F6078" s="107" t="s">
        <v>11572</v>
      </c>
      <c r="G6078" s="107" t="s">
        <v>9793</v>
      </c>
      <c r="H6078" s="107" t="s">
        <v>5327</v>
      </c>
      <c r="I6078" s="107" t="s">
        <v>5269</v>
      </c>
    </row>
    <row r="6079" spans="1:9" x14ac:dyDescent="0.2">
      <c r="A6079" s="107" t="s">
        <v>10492</v>
      </c>
      <c r="D6079" s="107" t="s">
        <v>5340</v>
      </c>
      <c r="E6079" s="107">
        <f t="shared" si="94"/>
        <v>30504571</v>
      </c>
      <c r="F6079" s="107" t="s">
        <v>11572</v>
      </c>
      <c r="G6079" s="107" t="s">
        <v>9793</v>
      </c>
      <c r="H6079" s="107" t="s">
        <v>5327</v>
      </c>
      <c r="I6079" s="107" t="s">
        <v>5271</v>
      </c>
    </row>
    <row r="6080" spans="1:9" x14ac:dyDescent="0.2">
      <c r="A6080" s="107" t="s">
        <v>10492</v>
      </c>
      <c r="D6080" s="107" t="s">
        <v>5341</v>
      </c>
      <c r="E6080" s="107">
        <f t="shared" si="94"/>
        <v>30504572</v>
      </c>
      <c r="F6080" s="107" t="s">
        <v>11572</v>
      </c>
      <c r="G6080" s="107" t="s">
        <v>9793</v>
      </c>
      <c r="H6080" s="107" t="s">
        <v>5327</v>
      </c>
      <c r="I6080" s="107" t="s">
        <v>5273</v>
      </c>
    </row>
    <row r="6081" spans="1:9" x14ac:dyDescent="0.2">
      <c r="A6081" s="107" t="s">
        <v>10492</v>
      </c>
      <c r="D6081" s="107" t="s">
        <v>5342</v>
      </c>
      <c r="E6081" s="107">
        <f t="shared" si="94"/>
        <v>30504601</v>
      </c>
      <c r="F6081" s="107" t="s">
        <v>11572</v>
      </c>
      <c r="G6081" s="107" t="s">
        <v>9793</v>
      </c>
      <c r="H6081" s="107" t="s">
        <v>5343</v>
      </c>
      <c r="I6081" s="107" t="s">
        <v>5233</v>
      </c>
    </row>
    <row r="6082" spans="1:9" x14ac:dyDescent="0.2">
      <c r="A6082" s="107" t="s">
        <v>10492</v>
      </c>
      <c r="D6082" s="107" t="s">
        <v>5344</v>
      </c>
      <c r="E6082" s="107">
        <f t="shared" ref="E6082:E6145" si="95">VALUE(D6082)</f>
        <v>30504602</v>
      </c>
      <c r="F6082" s="107" t="s">
        <v>11572</v>
      </c>
      <c r="G6082" s="107" t="s">
        <v>9793</v>
      </c>
      <c r="H6082" s="107" t="s">
        <v>5343</v>
      </c>
      <c r="I6082" s="107" t="s">
        <v>5235</v>
      </c>
    </row>
    <row r="6083" spans="1:9" x14ac:dyDescent="0.2">
      <c r="A6083" s="107" t="s">
        <v>10492</v>
      </c>
      <c r="D6083" s="107" t="s">
        <v>5345</v>
      </c>
      <c r="E6083" s="107">
        <f t="shared" si="95"/>
        <v>30504603</v>
      </c>
      <c r="F6083" s="107" t="s">
        <v>11572</v>
      </c>
      <c r="G6083" s="107" t="s">
        <v>9793</v>
      </c>
      <c r="H6083" s="107" t="s">
        <v>5343</v>
      </c>
      <c r="I6083" s="107" t="s">
        <v>5237</v>
      </c>
    </row>
    <row r="6084" spans="1:9" x14ac:dyDescent="0.2">
      <c r="A6084" s="107" t="s">
        <v>10492</v>
      </c>
      <c r="D6084" s="107" t="s">
        <v>5346</v>
      </c>
      <c r="E6084" s="107">
        <f t="shared" si="95"/>
        <v>30504615</v>
      </c>
      <c r="F6084" s="107" t="s">
        <v>11572</v>
      </c>
      <c r="G6084" s="107" t="s">
        <v>9793</v>
      </c>
      <c r="H6084" s="107" t="s">
        <v>5343</v>
      </c>
      <c r="I6084" s="107" t="s">
        <v>5239</v>
      </c>
    </row>
    <row r="6085" spans="1:9" x14ac:dyDescent="0.2">
      <c r="A6085" s="107" t="s">
        <v>10492</v>
      </c>
      <c r="D6085" s="107" t="s">
        <v>5347</v>
      </c>
      <c r="E6085" s="107">
        <f t="shared" si="95"/>
        <v>30504619</v>
      </c>
      <c r="F6085" s="107" t="s">
        <v>11572</v>
      </c>
      <c r="G6085" s="107" t="s">
        <v>9793</v>
      </c>
      <c r="H6085" s="107" t="s">
        <v>5343</v>
      </c>
      <c r="I6085" s="107" t="s">
        <v>5241</v>
      </c>
    </row>
    <row r="6086" spans="1:9" x14ac:dyDescent="0.2">
      <c r="A6086" s="107" t="s">
        <v>10492</v>
      </c>
      <c r="D6086" s="107" t="s">
        <v>5348</v>
      </c>
      <c r="E6086" s="107">
        <f t="shared" si="95"/>
        <v>30504629</v>
      </c>
      <c r="F6086" s="107" t="s">
        <v>11572</v>
      </c>
      <c r="G6086" s="107" t="s">
        <v>9793</v>
      </c>
      <c r="H6086" s="107" t="s">
        <v>5343</v>
      </c>
      <c r="I6086" s="107" t="s">
        <v>5243</v>
      </c>
    </row>
    <row r="6087" spans="1:9" x14ac:dyDescent="0.2">
      <c r="A6087" s="107" t="s">
        <v>10492</v>
      </c>
      <c r="D6087" s="107" t="s">
        <v>5349</v>
      </c>
      <c r="E6087" s="107">
        <f t="shared" si="95"/>
        <v>30504630</v>
      </c>
      <c r="F6087" s="107" t="s">
        <v>11572</v>
      </c>
      <c r="G6087" s="107" t="s">
        <v>9793</v>
      </c>
      <c r="H6087" s="107" t="s">
        <v>5343</v>
      </c>
      <c r="I6087" s="107" t="s">
        <v>5245</v>
      </c>
    </row>
    <row r="6088" spans="1:9" x14ac:dyDescent="0.2">
      <c r="A6088" s="107" t="s">
        <v>10492</v>
      </c>
      <c r="D6088" s="107" t="s">
        <v>5350</v>
      </c>
      <c r="E6088" s="107">
        <f t="shared" si="95"/>
        <v>30504631</v>
      </c>
      <c r="F6088" s="107" t="s">
        <v>11572</v>
      </c>
      <c r="G6088" s="107" t="s">
        <v>9793</v>
      </c>
      <c r="H6088" s="107" t="s">
        <v>5343</v>
      </c>
      <c r="I6088" s="107" t="s">
        <v>5247</v>
      </c>
    </row>
    <row r="6089" spans="1:9" x14ac:dyDescent="0.2">
      <c r="A6089" s="107" t="s">
        <v>10492</v>
      </c>
      <c r="D6089" s="107" t="s">
        <v>5351</v>
      </c>
      <c r="E6089" s="107">
        <f t="shared" si="95"/>
        <v>30504632</v>
      </c>
      <c r="F6089" s="107" t="s">
        <v>11572</v>
      </c>
      <c r="G6089" s="107" t="s">
        <v>9793</v>
      </c>
      <c r="H6089" s="107" t="s">
        <v>5343</v>
      </c>
      <c r="I6089" s="107" t="s">
        <v>5249</v>
      </c>
    </row>
    <row r="6090" spans="1:9" x14ac:dyDescent="0.2">
      <c r="A6090" s="107" t="s">
        <v>10492</v>
      </c>
      <c r="D6090" s="107" t="s">
        <v>5352</v>
      </c>
      <c r="E6090" s="107">
        <f t="shared" si="95"/>
        <v>30504633</v>
      </c>
      <c r="F6090" s="107" t="s">
        <v>11572</v>
      </c>
      <c r="G6090" s="107" t="s">
        <v>9793</v>
      </c>
      <c r="H6090" s="107" t="s">
        <v>5343</v>
      </c>
      <c r="I6090" s="107" t="s">
        <v>5251</v>
      </c>
    </row>
    <row r="6091" spans="1:9" x14ac:dyDescent="0.2">
      <c r="A6091" s="107" t="s">
        <v>10492</v>
      </c>
      <c r="D6091" s="107" t="s">
        <v>5353</v>
      </c>
      <c r="E6091" s="107">
        <f t="shared" si="95"/>
        <v>30504639</v>
      </c>
      <c r="F6091" s="107" t="s">
        <v>11572</v>
      </c>
      <c r="G6091" s="107" t="s">
        <v>9793</v>
      </c>
      <c r="H6091" s="107" t="s">
        <v>5343</v>
      </c>
      <c r="I6091" s="107" t="s">
        <v>5253</v>
      </c>
    </row>
    <row r="6092" spans="1:9" x14ac:dyDescent="0.2">
      <c r="A6092" s="107" t="s">
        <v>10492</v>
      </c>
      <c r="D6092" s="107" t="s">
        <v>5354</v>
      </c>
      <c r="E6092" s="107">
        <f t="shared" si="95"/>
        <v>30504670</v>
      </c>
      <c r="F6092" s="107" t="s">
        <v>11572</v>
      </c>
      <c r="G6092" s="107" t="s">
        <v>9793</v>
      </c>
      <c r="H6092" s="107" t="s">
        <v>5343</v>
      </c>
      <c r="I6092" s="107" t="s">
        <v>5269</v>
      </c>
    </row>
    <row r="6093" spans="1:9" x14ac:dyDescent="0.2">
      <c r="A6093" s="107" t="s">
        <v>10492</v>
      </c>
      <c r="D6093" s="107" t="s">
        <v>5355</v>
      </c>
      <c r="E6093" s="107">
        <f t="shared" si="95"/>
        <v>30504671</v>
      </c>
      <c r="F6093" s="107" t="s">
        <v>11572</v>
      </c>
      <c r="G6093" s="107" t="s">
        <v>9793</v>
      </c>
      <c r="H6093" s="107" t="s">
        <v>5343</v>
      </c>
      <c r="I6093" s="107" t="s">
        <v>5271</v>
      </c>
    </row>
    <row r="6094" spans="1:9" x14ac:dyDescent="0.2">
      <c r="A6094" s="107" t="s">
        <v>10492</v>
      </c>
      <c r="D6094" s="107" t="s">
        <v>5356</v>
      </c>
      <c r="E6094" s="107">
        <f t="shared" si="95"/>
        <v>30504672</v>
      </c>
      <c r="F6094" s="107" t="s">
        <v>11572</v>
      </c>
      <c r="G6094" s="107" t="s">
        <v>9793</v>
      </c>
      <c r="H6094" s="107" t="s">
        <v>5343</v>
      </c>
      <c r="I6094" s="107" t="s">
        <v>5273</v>
      </c>
    </row>
    <row r="6095" spans="1:9" x14ac:dyDescent="0.2">
      <c r="A6095" s="107" t="s">
        <v>10492</v>
      </c>
      <c r="D6095" s="107" t="s">
        <v>5357</v>
      </c>
      <c r="E6095" s="107">
        <f t="shared" si="95"/>
        <v>30505001</v>
      </c>
      <c r="F6095" s="107" t="s">
        <v>11572</v>
      </c>
      <c r="G6095" s="107" t="s">
        <v>9793</v>
      </c>
      <c r="H6095" s="107" t="s">
        <v>5358</v>
      </c>
      <c r="I6095" s="107" t="s">
        <v>5358</v>
      </c>
    </row>
    <row r="6096" spans="1:9" x14ac:dyDescent="0.2">
      <c r="A6096" s="107" t="s">
        <v>10492</v>
      </c>
      <c r="D6096" s="107" t="s">
        <v>5359</v>
      </c>
      <c r="E6096" s="107">
        <f t="shared" si="95"/>
        <v>30505005</v>
      </c>
      <c r="F6096" s="107" t="s">
        <v>11572</v>
      </c>
      <c r="G6096" s="107" t="s">
        <v>9793</v>
      </c>
      <c r="H6096" s="107" t="s">
        <v>5358</v>
      </c>
      <c r="I6096" s="107" t="s">
        <v>5360</v>
      </c>
    </row>
    <row r="6097" spans="1:9" x14ac:dyDescent="0.2">
      <c r="A6097" s="107" t="s">
        <v>10492</v>
      </c>
      <c r="D6097" s="107" t="s">
        <v>5361</v>
      </c>
      <c r="E6097" s="107">
        <f t="shared" si="95"/>
        <v>30505010</v>
      </c>
      <c r="F6097" s="107" t="s">
        <v>11572</v>
      </c>
      <c r="G6097" s="107" t="s">
        <v>9793</v>
      </c>
      <c r="H6097" s="107" t="s">
        <v>5358</v>
      </c>
      <c r="I6097" s="107" t="s">
        <v>5362</v>
      </c>
    </row>
    <row r="6098" spans="1:9" x14ac:dyDescent="0.2">
      <c r="A6098" s="107" t="s">
        <v>10492</v>
      </c>
      <c r="D6098" s="107" t="s">
        <v>5363</v>
      </c>
      <c r="E6098" s="107">
        <f t="shared" si="95"/>
        <v>30505020</v>
      </c>
      <c r="F6098" s="107" t="s">
        <v>11572</v>
      </c>
      <c r="G6098" s="107" t="s">
        <v>9793</v>
      </c>
      <c r="H6098" s="107" t="s">
        <v>5358</v>
      </c>
      <c r="I6098" s="107" t="s">
        <v>4193</v>
      </c>
    </row>
    <row r="6099" spans="1:9" x14ac:dyDescent="0.2">
      <c r="A6099" s="107" t="s">
        <v>10492</v>
      </c>
      <c r="D6099" s="107" t="s">
        <v>5364</v>
      </c>
      <c r="E6099" s="107">
        <f t="shared" si="95"/>
        <v>30505021</v>
      </c>
      <c r="F6099" s="107" t="s">
        <v>11572</v>
      </c>
      <c r="G6099" s="107" t="s">
        <v>9793</v>
      </c>
      <c r="H6099" s="107" t="s">
        <v>5358</v>
      </c>
      <c r="I6099" s="107" t="s">
        <v>6968</v>
      </c>
    </row>
    <row r="6100" spans="1:9" x14ac:dyDescent="0.2">
      <c r="A6100" s="107" t="s">
        <v>10492</v>
      </c>
      <c r="D6100" s="107" t="s">
        <v>5365</v>
      </c>
      <c r="E6100" s="107">
        <f t="shared" si="95"/>
        <v>30505022</v>
      </c>
      <c r="F6100" s="107" t="s">
        <v>11572</v>
      </c>
      <c r="G6100" s="107" t="s">
        <v>9793</v>
      </c>
      <c r="H6100" s="107" t="s">
        <v>5358</v>
      </c>
      <c r="I6100" s="107" t="s">
        <v>6970</v>
      </c>
    </row>
    <row r="6101" spans="1:9" x14ac:dyDescent="0.2">
      <c r="A6101" s="107" t="s">
        <v>10492</v>
      </c>
      <c r="D6101" s="107" t="s">
        <v>5366</v>
      </c>
      <c r="E6101" s="107">
        <f t="shared" si="95"/>
        <v>30505023</v>
      </c>
      <c r="F6101" s="107" t="s">
        <v>11572</v>
      </c>
      <c r="G6101" s="107" t="s">
        <v>9793</v>
      </c>
      <c r="H6101" s="107" t="s">
        <v>5358</v>
      </c>
      <c r="I6101" s="107" t="s">
        <v>5367</v>
      </c>
    </row>
    <row r="6102" spans="1:9" x14ac:dyDescent="0.2">
      <c r="A6102" s="107" t="s">
        <v>10492</v>
      </c>
      <c r="D6102" s="107" t="s">
        <v>5368</v>
      </c>
      <c r="E6102" s="107">
        <f t="shared" si="95"/>
        <v>30508906</v>
      </c>
      <c r="F6102" s="107" t="s">
        <v>11572</v>
      </c>
      <c r="G6102" s="107" t="s">
        <v>9793</v>
      </c>
      <c r="H6102" s="107" t="s">
        <v>5369</v>
      </c>
      <c r="I6102" s="107" t="s">
        <v>5370</v>
      </c>
    </row>
    <row r="6103" spans="1:9" x14ac:dyDescent="0.2">
      <c r="A6103" s="107" t="s">
        <v>10492</v>
      </c>
      <c r="D6103" s="107" t="s">
        <v>5371</v>
      </c>
      <c r="E6103" s="107">
        <f t="shared" si="95"/>
        <v>30508908</v>
      </c>
      <c r="F6103" s="107" t="s">
        <v>11572</v>
      </c>
      <c r="G6103" s="107" t="s">
        <v>9793</v>
      </c>
      <c r="H6103" s="107" t="s">
        <v>5369</v>
      </c>
      <c r="I6103" s="107" t="s">
        <v>5372</v>
      </c>
    </row>
    <row r="6104" spans="1:9" x14ac:dyDescent="0.2">
      <c r="A6104" s="107" t="s">
        <v>10492</v>
      </c>
      <c r="D6104" s="107" t="s">
        <v>5373</v>
      </c>
      <c r="E6104" s="107">
        <f t="shared" si="95"/>
        <v>30508909</v>
      </c>
      <c r="F6104" s="107" t="s">
        <v>11572</v>
      </c>
      <c r="G6104" s="107" t="s">
        <v>9793</v>
      </c>
      <c r="H6104" s="107" t="s">
        <v>5369</v>
      </c>
      <c r="I6104" s="107" t="s">
        <v>5374</v>
      </c>
    </row>
    <row r="6105" spans="1:9" x14ac:dyDescent="0.2">
      <c r="A6105" s="107" t="s">
        <v>10492</v>
      </c>
      <c r="D6105" s="107" t="s">
        <v>5375</v>
      </c>
      <c r="E6105" s="107">
        <f t="shared" si="95"/>
        <v>30508910</v>
      </c>
      <c r="F6105" s="107" t="s">
        <v>11572</v>
      </c>
      <c r="G6105" s="107" t="s">
        <v>9793</v>
      </c>
      <c r="H6105" s="107" t="s">
        <v>5369</v>
      </c>
      <c r="I6105" s="107" t="s">
        <v>5376</v>
      </c>
    </row>
    <row r="6106" spans="1:9" x14ac:dyDescent="0.2">
      <c r="A6106" s="107" t="s">
        <v>10492</v>
      </c>
      <c r="D6106" s="107" t="s">
        <v>5377</v>
      </c>
      <c r="E6106" s="107">
        <f t="shared" si="95"/>
        <v>30508911</v>
      </c>
      <c r="F6106" s="107" t="s">
        <v>11572</v>
      </c>
      <c r="G6106" s="107" t="s">
        <v>9793</v>
      </c>
      <c r="H6106" s="107" t="s">
        <v>5369</v>
      </c>
      <c r="I6106" s="107" t="s">
        <v>5378</v>
      </c>
    </row>
    <row r="6107" spans="1:9" x14ac:dyDescent="0.2">
      <c r="A6107" s="107" t="s">
        <v>10492</v>
      </c>
      <c r="D6107" s="107" t="s">
        <v>5379</v>
      </c>
      <c r="E6107" s="107">
        <f t="shared" si="95"/>
        <v>30508912</v>
      </c>
      <c r="F6107" s="107" t="s">
        <v>11572</v>
      </c>
      <c r="G6107" s="107" t="s">
        <v>9793</v>
      </c>
      <c r="H6107" s="107" t="s">
        <v>5369</v>
      </c>
      <c r="I6107" s="107" t="s">
        <v>5380</v>
      </c>
    </row>
    <row r="6108" spans="1:9" x14ac:dyDescent="0.2">
      <c r="A6108" s="107" t="s">
        <v>10492</v>
      </c>
      <c r="D6108" s="107" t="s">
        <v>5381</v>
      </c>
      <c r="E6108" s="107">
        <f t="shared" si="95"/>
        <v>30508914</v>
      </c>
      <c r="F6108" s="107" t="s">
        <v>11572</v>
      </c>
      <c r="G6108" s="107" t="s">
        <v>9793</v>
      </c>
      <c r="H6108" s="107" t="s">
        <v>5369</v>
      </c>
      <c r="I6108" s="107" t="s">
        <v>5382</v>
      </c>
    </row>
    <row r="6109" spans="1:9" x14ac:dyDescent="0.2">
      <c r="A6109" s="107" t="s">
        <v>10492</v>
      </c>
      <c r="D6109" s="107" t="s">
        <v>5383</v>
      </c>
      <c r="E6109" s="107">
        <f t="shared" si="95"/>
        <v>30508917</v>
      </c>
      <c r="F6109" s="107" t="s">
        <v>11572</v>
      </c>
      <c r="G6109" s="107" t="s">
        <v>9793</v>
      </c>
      <c r="H6109" s="107" t="s">
        <v>5369</v>
      </c>
      <c r="I6109" s="107" t="s">
        <v>5384</v>
      </c>
    </row>
    <row r="6110" spans="1:9" x14ac:dyDescent="0.2">
      <c r="A6110" s="107" t="s">
        <v>10492</v>
      </c>
      <c r="D6110" s="107" t="s">
        <v>5385</v>
      </c>
      <c r="E6110" s="107">
        <f t="shared" si="95"/>
        <v>30508921</v>
      </c>
      <c r="F6110" s="107" t="s">
        <v>11572</v>
      </c>
      <c r="G6110" s="107" t="s">
        <v>9793</v>
      </c>
      <c r="H6110" s="107" t="s">
        <v>5369</v>
      </c>
      <c r="I6110" s="107" t="s">
        <v>2651</v>
      </c>
    </row>
    <row r="6111" spans="1:9" x14ac:dyDescent="0.2">
      <c r="A6111" s="107" t="s">
        <v>10492</v>
      </c>
      <c r="D6111" s="107" t="s">
        <v>2652</v>
      </c>
      <c r="E6111" s="107">
        <f t="shared" si="95"/>
        <v>30508923</v>
      </c>
      <c r="F6111" s="107" t="s">
        <v>11572</v>
      </c>
      <c r="G6111" s="107" t="s">
        <v>9793</v>
      </c>
      <c r="H6111" s="107" t="s">
        <v>5369</v>
      </c>
      <c r="I6111" s="107" t="s">
        <v>2653</v>
      </c>
    </row>
    <row r="6112" spans="1:9" x14ac:dyDescent="0.2">
      <c r="A6112" s="107" t="s">
        <v>10492</v>
      </c>
      <c r="D6112" s="107" t="s">
        <v>2654</v>
      </c>
      <c r="E6112" s="107">
        <f t="shared" si="95"/>
        <v>30508931</v>
      </c>
      <c r="F6112" s="107" t="s">
        <v>11572</v>
      </c>
      <c r="G6112" s="107" t="s">
        <v>9793</v>
      </c>
      <c r="H6112" s="107" t="s">
        <v>5369</v>
      </c>
      <c r="I6112" s="107" t="s">
        <v>2655</v>
      </c>
    </row>
    <row r="6113" spans="1:9" x14ac:dyDescent="0.2">
      <c r="A6113" s="107" t="s">
        <v>10492</v>
      </c>
      <c r="D6113" s="107" t="s">
        <v>2656</v>
      </c>
      <c r="E6113" s="107">
        <f t="shared" si="95"/>
        <v>30508933</v>
      </c>
      <c r="F6113" s="107" t="s">
        <v>11572</v>
      </c>
      <c r="G6113" s="107" t="s">
        <v>9793</v>
      </c>
      <c r="H6113" s="107" t="s">
        <v>5369</v>
      </c>
      <c r="I6113" s="107" t="s">
        <v>2657</v>
      </c>
    </row>
    <row r="6114" spans="1:9" x14ac:dyDescent="0.2">
      <c r="A6114" s="107" t="s">
        <v>10492</v>
      </c>
      <c r="D6114" s="107" t="s">
        <v>2658</v>
      </c>
      <c r="E6114" s="107">
        <f t="shared" si="95"/>
        <v>30508941</v>
      </c>
      <c r="F6114" s="107" t="s">
        <v>11572</v>
      </c>
      <c r="G6114" s="107" t="s">
        <v>9793</v>
      </c>
      <c r="H6114" s="107" t="s">
        <v>5369</v>
      </c>
      <c r="I6114" s="107" t="s">
        <v>2659</v>
      </c>
    </row>
    <row r="6115" spans="1:9" x14ac:dyDescent="0.2">
      <c r="A6115" s="107" t="s">
        <v>10492</v>
      </c>
      <c r="D6115" s="107" t="s">
        <v>2660</v>
      </c>
      <c r="E6115" s="107">
        <f t="shared" si="95"/>
        <v>30508945</v>
      </c>
      <c r="F6115" s="107" t="s">
        <v>11572</v>
      </c>
      <c r="G6115" s="107" t="s">
        <v>9793</v>
      </c>
      <c r="H6115" s="107" t="s">
        <v>5369</v>
      </c>
      <c r="I6115" s="107" t="s">
        <v>2661</v>
      </c>
    </row>
    <row r="6116" spans="1:9" x14ac:dyDescent="0.2">
      <c r="A6116" s="107" t="s">
        <v>10492</v>
      </c>
      <c r="D6116" s="107" t="s">
        <v>2662</v>
      </c>
      <c r="E6116" s="107">
        <f t="shared" si="95"/>
        <v>30508947</v>
      </c>
      <c r="F6116" s="107" t="s">
        <v>11572</v>
      </c>
      <c r="G6116" s="107" t="s">
        <v>9793</v>
      </c>
      <c r="H6116" s="107" t="s">
        <v>5369</v>
      </c>
      <c r="I6116" s="107" t="s">
        <v>2663</v>
      </c>
    </row>
    <row r="6117" spans="1:9" x14ac:dyDescent="0.2">
      <c r="A6117" s="107" t="s">
        <v>10492</v>
      </c>
      <c r="D6117" s="107" t="s">
        <v>2664</v>
      </c>
      <c r="E6117" s="107">
        <f t="shared" si="95"/>
        <v>30508949</v>
      </c>
      <c r="F6117" s="107" t="s">
        <v>11572</v>
      </c>
      <c r="G6117" s="107" t="s">
        <v>9793</v>
      </c>
      <c r="H6117" s="107" t="s">
        <v>5369</v>
      </c>
      <c r="I6117" s="107" t="s">
        <v>8142</v>
      </c>
    </row>
    <row r="6118" spans="1:9" x14ac:dyDescent="0.2">
      <c r="A6118" s="107" t="s">
        <v>10492</v>
      </c>
      <c r="D6118" s="107" t="s">
        <v>8143</v>
      </c>
      <c r="E6118" s="107">
        <f t="shared" si="95"/>
        <v>30508950</v>
      </c>
      <c r="F6118" s="107" t="s">
        <v>11572</v>
      </c>
      <c r="G6118" s="107" t="s">
        <v>9793</v>
      </c>
      <c r="H6118" s="107" t="s">
        <v>5369</v>
      </c>
      <c r="I6118" s="107" t="s">
        <v>8144</v>
      </c>
    </row>
    <row r="6119" spans="1:9" x14ac:dyDescent="0.2">
      <c r="A6119" s="107" t="s">
        <v>10492</v>
      </c>
      <c r="D6119" s="107" t="s">
        <v>8145</v>
      </c>
      <c r="E6119" s="107">
        <f t="shared" si="95"/>
        <v>30508953</v>
      </c>
      <c r="F6119" s="107" t="s">
        <v>11572</v>
      </c>
      <c r="G6119" s="107" t="s">
        <v>9793</v>
      </c>
      <c r="H6119" s="107" t="s">
        <v>5369</v>
      </c>
      <c r="I6119" s="107" t="s">
        <v>8146</v>
      </c>
    </row>
    <row r="6120" spans="1:9" x14ac:dyDescent="0.2">
      <c r="A6120" s="107" t="s">
        <v>10492</v>
      </c>
      <c r="D6120" s="107" t="s">
        <v>8147</v>
      </c>
      <c r="E6120" s="107">
        <f t="shared" si="95"/>
        <v>30508955</v>
      </c>
      <c r="F6120" s="107" t="s">
        <v>11572</v>
      </c>
      <c r="G6120" s="107" t="s">
        <v>9793</v>
      </c>
      <c r="H6120" s="107" t="s">
        <v>5369</v>
      </c>
      <c r="I6120" s="107" t="s">
        <v>11077</v>
      </c>
    </row>
    <row r="6121" spans="1:9" x14ac:dyDescent="0.2">
      <c r="A6121" s="107" t="s">
        <v>10492</v>
      </c>
      <c r="D6121" s="107" t="s">
        <v>8148</v>
      </c>
      <c r="E6121" s="107">
        <f t="shared" si="95"/>
        <v>30508958</v>
      </c>
      <c r="F6121" s="107" t="s">
        <v>11572</v>
      </c>
      <c r="G6121" s="107" t="s">
        <v>9793</v>
      </c>
      <c r="H6121" s="107" t="s">
        <v>5369</v>
      </c>
      <c r="I6121" s="107" t="s">
        <v>8149</v>
      </c>
    </row>
    <row r="6122" spans="1:9" x14ac:dyDescent="0.2">
      <c r="A6122" s="107" t="s">
        <v>10492</v>
      </c>
      <c r="D6122" s="107" t="s">
        <v>8150</v>
      </c>
      <c r="E6122" s="107">
        <f t="shared" si="95"/>
        <v>30508961</v>
      </c>
      <c r="F6122" s="107" t="s">
        <v>11572</v>
      </c>
      <c r="G6122" s="107" t="s">
        <v>9793</v>
      </c>
      <c r="H6122" s="107" t="s">
        <v>5369</v>
      </c>
      <c r="I6122" s="107" t="s">
        <v>8151</v>
      </c>
    </row>
    <row r="6123" spans="1:9" x14ac:dyDescent="0.2">
      <c r="A6123" s="107" t="s">
        <v>10492</v>
      </c>
      <c r="D6123" s="107" t="s">
        <v>8152</v>
      </c>
      <c r="E6123" s="107">
        <f t="shared" si="95"/>
        <v>30508971</v>
      </c>
      <c r="F6123" s="107" t="s">
        <v>11572</v>
      </c>
      <c r="G6123" s="107" t="s">
        <v>9793</v>
      </c>
      <c r="H6123" s="107" t="s">
        <v>5369</v>
      </c>
      <c r="I6123" s="107" t="s">
        <v>8153</v>
      </c>
    </row>
    <row r="6124" spans="1:9" x14ac:dyDescent="0.2">
      <c r="A6124" s="107" t="s">
        <v>10492</v>
      </c>
      <c r="D6124" s="107" t="s">
        <v>8154</v>
      </c>
      <c r="E6124" s="107">
        <f t="shared" si="95"/>
        <v>30508973</v>
      </c>
      <c r="F6124" s="107" t="s">
        <v>11572</v>
      </c>
      <c r="G6124" s="107" t="s">
        <v>9793</v>
      </c>
      <c r="H6124" s="107" t="s">
        <v>5369</v>
      </c>
      <c r="I6124" s="107" t="s">
        <v>8155</v>
      </c>
    </row>
    <row r="6125" spans="1:9" x14ac:dyDescent="0.2">
      <c r="A6125" s="107" t="s">
        <v>10492</v>
      </c>
      <c r="D6125" s="107" t="s">
        <v>8156</v>
      </c>
      <c r="E6125" s="107">
        <f t="shared" si="95"/>
        <v>30508982</v>
      </c>
      <c r="F6125" s="107" t="s">
        <v>11572</v>
      </c>
      <c r="G6125" s="107" t="s">
        <v>9793</v>
      </c>
      <c r="H6125" s="107" t="s">
        <v>5369</v>
      </c>
      <c r="I6125" s="107" t="s">
        <v>8157</v>
      </c>
    </row>
    <row r="6126" spans="1:9" x14ac:dyDescent="0.2">
      <c r="A6126" s="107" t="s">
        <v>10492</v>
      </c>
      <c r="D6126" s="107" t="s">
        <v>8158</v>
      </c>
      <c r="E6126" s="107">
        <f t="shared" si="95"/>
        <v>30508985</v>
      </c>
      <c r="F6126" s="107" t="s">
        <v>11572</v>
      </c>
      <c r="G6126" s="107" t="s">
        <v>9793</v>
      </c>
      <c r="H6126" s="107" t="s">
        <v>5369</v>
      </c>
      <c r="I6126" s="107" t="s">
        <v>8159</v>
      </c>
    </row>
    <row r="6127" spans="1:9" x14ac:dyDescent="0.2">
      <c r="A6127" s="107" t="s">
        <v>10492</v>
      </c>
      <c r="D6127" s="107" t="s">
        <v>8160</v>
      </c>
      <c r="E6127" s="107">
        <f t="shared" si="95"/>
        <v>30508988</v>
      </c>
      <c r="F6127" s="107" t="s">
        <v>11572</v>
      </c>
      <c r="G6127" s="107" t="s">
        <v>9793</v>
      </c>
      <c r="H6127" s="107" t="s">
        <v>5369</v>
      </c>
      <c r="I6127" s="107" t="s">
        <v>11403</v>
      </c>
    </row>
    <row r="6128" spans="1:9" x14ac:dyDescent="0.2">
      <c r="A6128" s="107" t="s">
        <v>10492</v>
      </c>
      <c r="D6128" s="107" t="s">
        <v>8161</v>
      </c>
      <c r="E6128" s="107">
        <f t="shared" si="95"/>
        <v>30509001</v>
      </c>
      <c r="F6128" s="107" t="s">
        <v>11572</v>
      </c>
      <c r="G6128" s="107" t="s">
        <v>9793</v>
      </c>
      <c r="H6128" s="107" t="s">
        <v>8162</v>
      </c>
      <c r="I6128" s="107" t="s">
        <v>4958</v>
      </c>
    </row>
    <row r="6129" spans="1:9" x14ac:dyDescent="0.2">
      <c r="A6129" s="107" t="s">
        <v>10492</v>
      </c>
      <c r="D6129" s="107" t="s">
        <v>8163</v>
      </c>
      <c r="E6129" s="107">
        <f t="shared" si="95"/>
        <v>30509002</v>
      </c>
      <c r="F6129" s="107" t="s">
        <v>11572</v>
      </c>
      <c r="G6129" s="107" t="s">
        <v>9793</v>
      </c>
      <c r="H6129" s="107" t="s">
        <v>8162</v>
      </c>
      <c r="I6129" s="107" t="s">
        <v>8164</v>
      </c>
    </row>
    <row r="6130" spans="1:9" x14ac:dyDescent="0.2">
      <c r="A6130" s="107" t="s">
        <v>10492</v>
      </c>
      <c r="D6130" s="107" t="s">
        <v>8165</v>
      </c>
      <c r="E6130" s="107">
        <f t="shared" si="95"/>
        <v>30509101</v>
      </c>
      <c r="F6130" s="107" t="s">
        <v>11572</v>
      </c>
      <c r="G6130" s="107" t="s">
        <v>9793</v>
      </c>
      <c r="H6130" s="107" t="s">
        <v>8166</v>
      </c>
      <c r="I6130" s="107" t="s">
        <v>4958</v>
      </c>
    </row>
    <row r="6131" spans="1:9" x14ac:dyDescent="0.2">
      <c r="A6131" s="107" t="s">
        <v>10492</v>
      </c>
      <c r="D6131" s="107" t="s">
        <v>8167</v>
      </c>
      <c r="E6131" s="107">
        <f t="shared" si="95"/>
        <v>30509201</v>
      </c>
      <c r="F6131" s="107" t="s">
        <v>11572</v>
      </c>
      <c r="G6131" s="107" t="s">
        <v>9793</v>
      </c>
      <c r="H6131" s="107" t="s">
        <v>8168</v>
      </c>
      <c r="I6131" s="107" t="s">
        <v>8169</v>
      </c>
    </row>
    <row r="6132" spans="1:9" x14ac:dyDescent="0.2">
      <c r="A6132" s="107" t="s">
        <v>10492</v>
      </c>
      <c r="D6132" s="107" t="s">
        <v>8170</v>
      </c>
      <c r="E6132" s="107">
        <f t="shared" si="95"/>
        <v>30509202</v>
      </c>
      <c r="F6132" s="107" t="s">
        <v>11572</v>
      </c>
      <c r="G6132" s="107" t="s">
        <v>9793</v>
      </c>
      <c r="H6132" s="107" t="s">
        <v>8168</v>
      </c>
      <c r="I6132" s="107" t="s">
        <v>8171</v>
      </c>
    </row>
    <row r="6133" spans="1:9" x14ac:dyDescent="0.2">
      <c r="A6133" s="107" t="s">
        <v>10492</v>
      </c>
      <c r="D6133" s="107" t="s">
        <v>8172</v>
      </c>
      <c r="E6133" s="107">
        <f t="shared" si="95"/>
        <v>30509203</v>
      </c>
      <c r="F6133" s="107" t="s">
        <v>11572</v>
      </c>
      <c r="G6133" s="107" t="s">
        <v>9793</v>
      </c>
      <c r="H6133" s="107" t="s">
        <v>8168</v>
      </c>
      <c r="I6133" s="107" t="s">
        <v>8173</v>
      </c>
    </row>
    <row r="6134" spans="1:9" x14ac:dyDescent="0.2">
      <c r="A6134" s="107" t="s">
        <v>10492</v>
      </c>
      <c r="D6134" s="107" t="s">
        <v>8174</v>
      </c>
      <c r="E6134" s="107">
        <f t="shared" si="95"/>
        <v>30509204</v>
      </c>
      <c r="F6134" s="107" t="s">
        <v>11572</v>
      </c>
      <c r="G6134" s="107" t="s">
        <v>9793</v>
      </c>
      <c r="H6134" s="107" t="s">
        <v>8168</v>
      </c>
      <c r="I6134" s="107" t="s">
        <v>14438</v>
      </c>
    </row>
    <row r="6135" spans="1:9" x14ac:dyDescent="0.2">
      <c r="A6135" s="107" t="s">
        <v>10492</v>
      </c>
      <c r="D6135" s="107" t="s">
        <v>8175</v>
      </c>
      <c r="E6135" s="107">
        <f t="shared" si="95"/>
        <v>30509205</v>
      </c>
      <c r="F6135" s="107" t="s">
        <v>11572</v>
      </c>
      <c r="G6135" s="107" t="s">
        <v>9793</v>
      </c>
      <c r="H6135" s="107" t="s">
        <v>8168</v>
      </c>
      <c r="I6135" s="107" t="s">
        <v>11495</v>
      </c>
    </row>
    <row r="6136" spans="1:9" x14ac:dyDescent="0.2">
      <c r="A6136" s="107" t="s">
        <v>10492</v>
      </c>
      <c r="D6136" s="107" t="s">
        <v>8176</v>
      </c>
      <c r="E6136" s="107">
        <f t="shared" si="95"/>
        <v>30510001</v>
      </c>
      <c r="F6136" s="107" t="s">
        <v>11572</v>
      </c>
      <c r="G6136" s="107" t="s">
        <v>9793</v>
      </c>
      <c r="H6136" s="107" t="s">
        <v>8177</v>
      </c>
      <c r="I6136" s="107" t="s">
        <v>11317</v>
      </c>
    </row>
    <row r="6137" spans="1:9" x14ac:dyDescent="0.2">
      <c r="A6137" s="107" t="s">
        <v>10492</v>
      </c>
      <c r="D6137" s="107" t="s">
        <v>8178</v>
      </c>
      <c r="E6137" s="107">
        <f t="shared" si="95"/>
        <v>30510002</v>
      </c>
      <c r="F6137" s="107" t="s">
        <v>11572</v>
      </c>
      <c r="G6137" s="107" t="s">
        <v>9793</v>
      </c>
      <c r="H6137" s="107" t="s">
        <v>8177</v>
      </c>
      <c r="I6137" s="107" t="s">
        <v>14440</v>
      </c>
    </row>
    <row r="6138" spans="1:9" x14ac:dyDescent="0.2">
      <c r="A6138" s="107" t="s">
        <v>10492</v>
      </c>
      <c r="D6138" s="107" t="s">
        <v>8179</v>
      </c>
      <c r="E6138" s="107">
        <f t="shared" si="95"/>
        <v>30510003</v>
      </c>
      <c r="F6138" s="107" t="s">
        <v>11572</v>
      </c>
      <c r="G6138" s="107" t="s">
        <v>9793</v>
      </c>
      <c r="H6138" s="107" t="s">
        <v>8177</v>
      </c>
      <c r="I6138" s="107" t="s">
        <v>8180</v>
      </c>
    </row>
    <row r="6139" spans="1:9" x14ac:dyDescent="0.2">
      <c r="A6139" s="107" t="s">
        <v>10492</v>
      </c>
      <c r="D6139" s="107" t="s">
        <v>8181</v>
      </c>
      <c r="E6139" s="107">
        <f t="shared" si="95"/>
        <v>30510004</v>
      </c>
      <c r="F6139" s="107" t="s">
        <v>11572</v>
      </c>
      <c r="G6139" s="107" t="s">
        <v>9793</v>
      </c>
      <c r="H6139" s="107" t="s">
        <v>8177</v>
      </c>
      <c r="I6139" s="107" t="s">
        <v>14438</v>
      </c>
    </row>
    <row r="6140" spans="1:9" x14ac:dyDescent="0.2">
      <c r="A6140" s="107" t="s">
        <v>10492</v>
      </c>
      <c r="D6140" s="107" t="s">
        <v>11165</v>
      </c>
      <c r="E6140" s="107">
        <f t="shared" si="95"/>
        <v>30510005</v>
      </c>
      <c r="F6140" s="107" t="s">
        <v>11572</v>
      </c>
      <c r="G6140" s="107" t="s">
        <v>9793</v>
      </c>
      <c r="H6140" s="107" t="s">
        <v>8177</v>
      </c>
      <c r="I6140" s="107" t="s">
        <v>10646</v>
      </c>
    </row>
    <row r="6141" spans="1:9" x14ac:dyDescent="0.2">
      <c r="A6141" s="107" t="s">
        <v>10492</v>
      </c>
      <c r="D6141" s="107" t="s">
        <v>11166</v>
      </c>
      <c r="E6141" s="107">
        <f t="shared" si="95"/>
        <v>30510006</v>
      </c>
      <c r="F6141" s="107" t="s">
        <v>11572</v>
      </c>
      <c r="G6141" s="107" t="s">
        <v>9793</v>
      </c>
      <c r="H6141" s="107" t="s">
        <v>8177</v>
      </c>
      <c r="I6141" s="107" t="s">
        <v>10655</v>
      </c>
    </row>
    <row r="6142" spans="1:9" x14ac:dyDescent="0.2">
      <c r="A6142" s="107" t="s">
        <v>10492</v>
      </c>
      <c r="D6142" s="107" t="s">
        <v>11167</v>
      </c>
      <c r="E6142" s="107">
        <f t="shared" si="95"/>
        <v>30510007</v>
      </c>
      <c r="F6142" s="107" t="s">
        <v>11572</v>
      </c>
      <c r="G6142" s="107" t="s">
        <v>9793</v>
      </c>
      <c r="H6142" s="107" t="s">
        <v>8177</v>
      </c>
      <c r="I6142" s="107" t="s">
        <v>10657</v>
      </c>
    </row>
    <row r="6143" spans="1:9" x14ac:dyDescent="0.2">
      <c r="A6143" s="107" t="s">
        <v>10492</v>
      </c>
      <c r="D6143" s="107" t="s">
        <v>11168</v>
      </c>
      <c r="E6143" s="107">
        <f t="shared" si="95"/>
        <v>30510101</v>
      </c>
      <c r="F6143" s="107" t="s">
        <v>11572</v>
      </c>
      <c r="G6143" s="107" t="s">
        <v>9793</v>
      </c>
      <c r="H6143" s="107" t="s">
        <v>11169</v>
      </c>
      <c r="I6143" s="107" t="s">
        <v>14655</v>
      </c>
    </row>
    <row r="6144" spans="1:9" x14ac:dyDescent="0.2">
      <c r="A6144" s="107" t="s">
        <v>10492</v>
      </c>
      <c r="D6144" s="107" t="s">
        <v>11170</v>
      </c>
      <c r="E6144" s="107">
        <f t="shared" si="95"/>
        <v>30510102</v>
      </c>
      <c r="F6144" s="107" t="s">
        <v>11572</v>
      </c>
      <c r="G6144" s="107" t="s">
        <v>9793</v>
      </c>
      <c r="H6144" s="107" t="s">
        <v>11169</v>
      </c>
      <c r="I6144" s="107" t="s">
        <v>15438</v>
      </c>
    </row>
    <row r="6145" spans="1:9" x14ac:dyDescent="0.2">
      <c r="A6145" s="107" t="s">
        <v>10492</v>
      </c>
      <c r="D6145" s="107" t="s">
        <v>11171</v>
      </c>
      <c r="E6145" s="107">
        <f t="shared" si="95"/>
        <v>30510103</v>
      </c>
      <c r="F6145" s="107" t="s">
        <v>11572</v>
      </c>
      <c r="G6145" s="107" t="s">
        <v>9793</v>
      </c>
      <c r="H6145" s="107" t="s">
        <v>11169</v>
      </c>
      <c r="I6145" s="107" t="s">
        <v>15440</v>
      </c>
    </row>
    <row r="6146" spans="1:9" x14ac:dyDescent="0.2">
      <c r="A6146" s="107" t="s">
        <v>10492</v>
      </c>
      <c r="D6146" s="107" t="s">
        <v>11172</v>
      </c>
      <c r="E6146" s="107">
        <f t="shared" ref="E6146:E6209" si="96">VALUE(D6146)</f>
        <v>30510104</v>
      </c>
      <c r="F6146" s="107" t="s">
        <v>11572</v>
      </c>
      <c r="G6146" s="107" t="s">
        <v>9793</v>
      </c>
      <c r="H6146" s="107" t="s">
        <v>11169</v>
      </c>
      <c r="I6146" s="107" t="s">
        <v>14727</v>
      </c>
    </row>
    <row r="6147" spans="1:9" x14ac:dyDescent="0.2">
      <c r="A6147" s="107" t="s">
        <v>10492</v>
      </c>
      <c r="D6147" s="107" t="s">
        <v>11173</v>
      </c>
      <c r="E6147" s="107">
        <f t="shared" si="96"/>
        <v>30510105</v>
      </c>
      <c r="F6147" s="107" t="s">
        <v>11572</v>
      </c>
      <c r="G6147" s="107" t="s">
        <v>9793</v>
      </c>
      <c r="H6147" s="107" t="s">
        <v>11169</v>
      </c>
      <c r="I6147" s="107" t="s">
        <v>15446</v>
      </c>
    </row>
    <row r="6148" spans="1:9" x14ac:dyDescent="0.2">
      <c r="A6148" s="107" t="s">
        <v>10492</v>
      </c>
      <c r="D6148" s="107" t="s">
        <v>11174</v>
      </c>
      <c r="E6148" s="107">
        <f t="shared" si="96"/>
        <v>30510106</v>
      </c>
      <c r="F6148" s="107" t="s">
        <v>11572</v>
      </c>
      <c r="G6148" s="107" t="s">
        <v>9793</v>
      </c>
      <c r="H6148" s="107" t="s">
        <v>11169</v>
      </c>
      <c r="I6148" s="107" t="s">
        <v>16744</v>
      </c>
    </row>
    <row r="6149" spans="1:9" x14ac:dyDescent="0.2">
      <c r="A6149" s="107" t="s">
        <v>10492</v>
      </c>
      <c r="D6149" s="107" t="s">
        <v>11175</v>
      </c>
      <c r="E6149" s="107">
        <f t="shared" si="96"/>
        <v>30510107</v>
      </c>
      <c r="F6149" s="107" t="s">
        <v>11572</v>
      </c>
      <c r="G6149" s="107" t="s">
        <v>9793</v>
      </c>
      <c r="H6149" s="107" t="s">
        <v>11169</v>
      </c>
      <c r="I6149" s="107" t="s">
        <v>11176</v>
      </c>
    </row>
    <row r="6150" spans="1:9" x14ac:dyDescent="0.2">
      <c r="A6150" s="107" t="s">
        <v>10492</v>
      </c>
      <c r="D6150" s="107" t="s">
        <v>11177</v>
      </c>
      <c r="E6150" s="107">
        <f t="shared" si="96"/>
        <v>30510108</v>
      </c>
      <c r="F6150" s="107" t="s">
        <v>11572</v>
      </c>
      <c r="G6150" s="107" t="s">
        <v>9793</v>
      </c>
      <c r="H6150" s="107" t="s">
        <v>11169</v>
      </c>
      <c r="I6150" s="107" t="s">
        <v>11178</v>
      </c>
    </row>
    <row r="6151" spans="1:9" x14ac:dyDescent="0.2">
      <c r="A6151" s="107" t="s">
        <v>10492</v>
      </c>
      <c r="D6151" s="107" t="s">
        <v>11179</v>
      </c>
      <c r="E6151" s="107">
        <f t="shared" si="96"/>
        <v>30510196</v>
      </c>
      <c r="F6151" s="107" t="s">
        <v>11572</v>
      </c>
      <c r="G6151" s="107" t="s">
        <v>9793</v>
      </c>
      <c r="H6151" s="107" t="s">
        <v>11169</v>
      </c>
      <c r="I6151" s="107" t="s">
        <v>11180</v>
      </c>
    </row>
    <row r="6152" spans="1:9" x14ac:dyDescent="0.2">
      <c r="A6152" s="107" t="s">
        <v>10492</v>
      </c>
      <c r="D6152" s="107" t="s">
        <v>11181</v>
      </c>
      <c r="E6152" s="107">
        <f t="shared" si="96"/>
        <v>30510197</v>
      </c>
      <c r="F6152" s="107" t="s">
        <v>11572</v>
      </c>
      <c r="G6152" s="107" t="s">
        <v>9793</v>
      </c>
      <c r="H6152" s="107" t="s">
        <v>11169</v>
      </c>
      <c r="I6152" s="107" t="s">
        <v>11182</v>
      </c>
    </row>
    <row r="6153" spans="1:9" x14ac:dyDescent="0.2">
      <c r="A6153" s="107" t="s">
        <v>10492</v>
      </c>
      <c r="D6153" s="107" t="s">
        <v>11183</v>
      </c>
      <c r="E6153" s="107">
        <f t="shared" si="96"/>
        <v>30510198</v>
      </c>
      <c r="F6153" s="107" t="s">
        <v>11572</v>
      </c>
      <c r="G6153" s="107" t="s">
        <v>9793</v>
      </c>
      <c r="H6153" s="107" t="s">
        <v>11169</v>
      </c>
      <c r="I6153" s="107" t="s">
        <v>11184</v>
      </c>
    </row>
    <row r="6154" spans="1:9" x14ac:dyDescent="0.2">
      <c r="A6154" s="107" t="s">
        <v>10492</v>
      </c>
      <c r="D6154" s="107" t="s">
        <v>11185</v>
      </c>
      <c r="E6154" s="107">
        <f t="shared" si="96"/>
        <v>30510199</v>
      </c>
      <c r="F6154" s="107" t="s">
        <v>11572</v>
      </c>
      <c r="G6154" s="107" t="s">
        <v>9793</v>
      </c>
      <c r="H6154" s="107" t="s">
        <v>11169</v>
      </c>
      <c r="I6154" s="107" t="s">
        <v>7791</v>
      </c>
    </row>
    <row r="6155" spans="1:9" x14ac:dyDescent="0.2">
      <c r="A6155" s="107" t="s">
        <v>10492</v>
      </c>
      <c r="D6155" s="107" t="s">
        <v>11186</v>
      </c>
      <c r="E6155" s="107">
        <f t="shared" si="96"/>
        <v>30510201</v>
      </c>
      <c r="F6155" s="107" t="s">
        <v>11572</v>
      </c>
      <c r="G6155" s="107" t="s">
        <v>9793</v>
      </c>
      <c r="H6155" s="107" t="s">
        <v>11187</v>
      </c>
      <c r="I6155" s="107" t="s">
        <v>14655</v>
      </c>
    </row>
    <row r="6156" spans="1:9" x14ac:dyDescent="0.2">
      <c r="A6156" s="107" t="s">
        <v>10492</v>
      </c>
      <c r="D6156" s="107" t="s">
        <v>11188</v>
      </c>
      <c r="E6156" s="107">
        <f t="shared" si="96"/>
        <v>30510202</v>
      </c>
      <c r="F6156" s="107" t="s">
        <v>11572</v>
      </c>
      <c r="G6156" s="107" t="s">
        <v>9793</v>
      </c>
      <c r="H6156" s="107" t="s">
        <v>11187</v>
      </c>
      <c r="I6156" s="107" t="s">
        <v>15438</v>
      </c>
    </row>
    <row r="6157" spans="1:9" x14ac:dyDescent="0.2">
      <c r="A6157" s="107" t="s">
        <v>10492</v>
      </c>
      <c r="D6157" s="107" t="s">
        <v>11189</v>
      </c>
      <c r="E6157" s="107">
        <f t="shared" si="96"/>
        <v>30510203</v>
      </c>
      <c r="F6157" s="107" t="s">
        <v>11572</v>
      </c>
      <c r="G6157" s="107" t="s">
        <v>9793</v>
      </c>
      <c r="H6157" s="107" t="s">
        <v>11187</v>
      </c>
      <c r="I6157" s="107" t="s">
        <v>15440</v>
      </c>
    </row>
    <row r="6158" spans="1:9" x14ac:dyDescent="0.2">
      <c r="A6158" s="107" t="s">
        <v>10492</v>
      </c>
      <c r="D6158" s="107" t="s">
        <v>11190</v>
      </c>
      <c r="E6158" s="107">
        <f t="shared" si="96"/>
        <v>30510204</v>
      </c>
      <c r="F6158" s="107" t="s">
        <v>11572</v>
      </c>
      <c r="G6158" s="107" t="s">
        <v>9793</v>
      </c>
      <c r="H6158" s="107" t="s">
        <v>11187</v>
      </c>
      <c r="I6158" s="107" t="s">
        <v>14727</v>
      </c>
    </row>
    <row r="6159" spans="1:9" x14ac:dyDescent="0.2">
      <c r="A6159" s="107" t="s">
        <v>10492</v>
      </c>
      <c r="D6159" s="107" t="s">
        <v>11191</v>
      </c>
      <c r="E6159" s="107">
        <f t="shared" si="96"/>
        <v>30510205</v>
      </c>
      <c r="F6159" s="107" t="s">
        <v>11572</v>
      </c>
      <c r="G6159" s="107" t="s">
        <v>9793</v>
      </c>
      <c r="H6159" s="107" t="s">
        <v>11187</v>
      </c>
      <c r="I6159" s="107" t="s">
        <v>15446</v>
      </c>
    </row>
    <row r="6160" spans="1:9" x14ac:dyDescent="0.2">
      <c r="A6160" s="107" t="s">
        <v>10492</v>
      </c>
      <c r="D6160" s="107" t="s">
        <v>11192</v>
      </c>
      <c r="E6160" s="107">
        <f t="shared" si="96"/>
        <v>30510206</v>
      </c>
      <c r="F6160" s="107" t="s">
        <v>11572</v>
      </c>
      <c r="G6160" s="107" t="s">
        <v>9793</v>
      </c>
      <c r="H6160" s="107" t="s">
        <v>11187</v>
      </c>
      <c r="I6160" s="107" t="s">
        <v>16744</v>
      </c>
    </row>
    <row r="6161" spans="1:9" x14ac:dyDescent="0.2">
      <c r="A6161" s="107" t="s">
        <v>10492</v>
      </c>
      <c r="D6161" s="107" t="s">
        <v>11193</v>
      </c>
      <c r="E6161" s="107">
        <f t="shared" si="96"/>
        <v>30510207</v>
      </c>
      <c r="F6161" s="107" t="s">
        <v>11572</v>
      </c>
      <c r="G6161" s="107" t="s">
        <v>9793</v>
      </c>
      <c r="H6161" s="107" t="s">
        <v>11187</v>
      </c>
      <c r="I6161" s="107" t="s">
        <v>11176</v>
      </c>
    </row>
    <row r="6162" spans="1:9" x14ac:dyDescent="0.2">
      <c r="A6162" s="107" t="s">
        <v>10492</v>
      </c>
      <c r="D6162" s="107" t="s">
        <v>11194</v>
      </c>
      <c r="E6162" s="107">
        <f t="shared" si="96"/>
        <v>30510208</v>
      </c>
      <c r="F6162" s="107" t="s">
        <v>11572</v>
      </c>
      <c r="G6162" s="107" t="s">
        <v>9793</v>
      </c>
      <c r="H6162" s="107" t="s">
        <v>11187</v>
      </c>
      <c r="I6162" s="107" t="s">
        <v>11178</v>
      </c>
    </row>
    <row r="6163" spans="1:9" x14ac:dyDescent="0.2">
      <c r="A6163" s="107" t="s">
        <v>10492</v>
      </c>
      <c r="D6163" s="107" t="s">
        <v>11195</v>
      </c>
      <c r="E6163" s="107">
        <f t="shared" si="96"/>
        <v>30510209</v>
      </c>
      <c r="F6163" s="107" t="s">
        <v>11572</v>
      </c>
      <c r="G6163" s="107" t="s">
        <v>9793</v>
      </c>
      <c r="H6163" s="107" t="s">
        <v>11187</v>
      </c>
      <c r="I6163" s="107" t="s">
        <v>15448</v>
      </c>
    </row>
    <row r="6164" spans="1:9" x14ac:dyDescent="0.2">
      <c r="A6164" s="107" t="s">
        <v>10492</v>
      </c>
      <c r="D6164" s="107" t="s">
        <v>11196</v>
      </c>
      <c r="E6164" s="107">
        <f t="shared" si="96"/>
        <v>30510296</v>
      </c>
      <c r="F6164" s="107" t="s">
        <v>11572</v>
      </c>
      <c r="G6164" s="107" t="s">
        <v>9793</v>
      </c>
      <c r="H6164" s="107" t="s">
        <v>11187</v>
      </c>
      <c r="I6164" s="107" t="s">
        <v>11180</v>
      </c>
    </row>
    <row r="6165" spans="1:9" x14ac:dyDescent="0.2">
      <c r="A6165" s="107" t="s">
        <v>10492</v>
      </c>
      <c r="D6165" s="107" t="s">
        <v>11197</v>
      </c>
      <c r="E6165" s="107">
        <f t="shared" si="96"/>
        <v>30510297</v>
      </c>
      <c r="F6165" s="107" t="s">
        <v>11572</v>
      </c>
      <c r="G6165" s="107" t="s">
        <v>9793</v>
      </c>
      <c r="H6165" s="107" t="s">
        <v>11187</v>
      </c>
      <c r="I6165" s="107" t="s">
        <v>11182</v>
      </c>
    </row>
    <row r="6166" spans="1:9" x14ac:dyDescent="0.2">
      <c r="A6166" s="107" t="s">
        <v>10492</v>
      </c>
      <c r="D6166" s="107" t="s">
        <v>11198</v>
      </c>
      <c r="E6166" s="107">
        <f t="shared" si="96"/>
        <v>30510298</v>
      </c>
      <c r="F6166" s="107" t="s">
        <v>11572</v>
      </c>
      <c r="G6166" s="107" t="s">
        <v>9793</v>
      </c>
      <c r="H6166" s="107" t="s">
        <v>11187</v>
      </c>
      <c r="I6166" s="107" t="s">
        <v>11184</v>
      </c>
    </row>
    <row r="6167" spans="1:9" x14ac:dyDescent="0.2">
      <c r="A6167" s="107" t="s">
        <v>10492</v>
      </c>
      <c r="D6167" s="107" t="s">
        <v>11199</v>
      </c>
      <c r="E6167" s="107">
        <f t="shared" si="96"/>
        <v>30510299</v>
      </c>
      <c r="F6167" s="107" t="s">
        <v>11572</v>
      </c>
      <c r="G6167" s="107" t="s">
        <v>9793</v>
      </c>
      <c r="H6167" s="107" t="s">
        <v>11187</v>
      </c>
      <c r="I6167" s="107" t="s">
        <v>7791</v>
      </c>
    </row>
    <row r="6168" spans="1:9" x14ac:dyDescent="0.2">
      <c r="A6168" s="107" t="s">
        <v>10492</v>
      </c>
      <c r="D6168" s="107" t="s">
        <v>11200</v>
      </c>
      <c r="E6168" s="107">
        <f t="shared" si="96"/>
        <v>30510301</v>
      </c>
      <c r="F6168" s="107" t="s">
        <v>11572</v>
      </c>
      <c r="G6168" s="107" t="s">
        <v>9793</v>
      </c>
      <c r="H6168" s="107" t="s">
        <v>11201</v>
      </c>
      <c r="I6168" s="107" t="s">
        <v>14655</v>
      </c>
    </row>
    <row r="6169" spans="1:9" x14ac:dyDescent="0.2">
      <c r="A6169" s="107" t="s">
        <v>10492</v>
      </c>
      <c r="D6169" s="107" t="s">
        <v>11202</v>
      </c>
      <c r="E6169" s="107">
        <f t="shared" si="96"/>
        <v>30510302</v>
      </c>
      <c r="F6169" s="107" t="s">
        <v>11572</v>
      </c>
      <c r="G6169" s="107" t="s">
        <v>9793</v>
      </c>
      <c r="H6169" s="107" t="s">
        <v>11201</v>
      </c>
      <c r="I6169" s="107" t="s">
        <v>15438</v>
      </c>
    </row>
    <row r="6170" spans="1:9" x14ac:dyDescent="0.2">
      <c r="A6170" s="107" t="s">
        <v>10492</v>
      </c>
      <c r="D6170" s="107" t="s">
        <v>11203</v>
      </c>
      <c r="E6170" s="107">
        <f t="shared" si="96"/>
        <v>30510303</v>
      </c>
      <c r="F6170" s="107" t="s">
        <v>11572</v>
      </c>
      <c r="G6170" s="107" t="s">
        <v>9793</v>
      </c>
      <c r="H6170" s="107" t="s">
        <v>11201</v>
      </c>
      <c r="I6170" s="107" t="s">
        <v>15440</v>
      </c>
    </row>
    <row r="6171" spans="1:9" x14ac:dyDescent="0.2">
      <c r="A6171" s="107" t="s">
        <v>10492</v>
      </c>
      <c r="D6171" s="107" t="s">
        <v>11204</v>
      </c>
      <c r="E6171" s="107">
        <f t="shared" si="96"/>
        <v>30510304</v>
      </c>
      <c r="F6171" s="107" t="s">
        <v>11572</v>
      </c>
      <c r="G6171" s="107" t="s">
        <v>9793</v>
      </c>
      <c r="H6171" s="107" t="s">
        <v>11201</v>
      </c>
      <c r="I6171" s="107" t="s">
        <v>14727</v>
      </c>
    </row>
    <row r="6172" spans="1:9" x14ac:dyDescent="0.2">
      <c r="A6172" s="107" t="s">
        <v>10492</v>
      </c>
      <c r="D6172" s="107" t="s">
        <v>11205</v>
      </c>
      <c r="E6172" s="107">
        <f t="shared" si="96"/>
        <v>30510305</v>
      </c>
      <c r="F6172" s="107" t="s">
        <v>11572</v>
      </c>
      <c r="G6172" s="107" t="s">
        <v>9793</v>
      </c>
      <c r="H6172" s="107" t="s">
        <v>11201</v>
      </c>
      <c r="I6172" s="107" t="s">
        <v>15446</v>
      </c>
    </row>
    <row r="6173" spans="1:9" x14ac:dyDescent="0.2">
      <c r="A6173" s="107" t="s">
        <v>10492</v>
      </c>
      <c r="D6173" s="107" t="s">
        <v>11206</v>
      </c>
      <c r="E6173" s="107">
        <f t="shared" si="96"/>
        <v>30510306</v>
      </c>
      <c r="F6173" s="107" t="s">
        <v>11572</v>
      </c>
      <c r="G6173" s="107" t="s">
        <v>9793</v>
      </c>
      <c r="H6173" s="107" t="s">
        <v>11201</v>
      </c>
      <c r="I6173" s="107" t="s">
        <v>16744</v>
      </c>
    </row>
    <row r="6174" spans="1:9" x14ac:dyDescent="0.2">
      <c r="A6174" s="107" t="s">
        <v>10492</v>
      </c>
      <c r="D6174" s="107" t="s">
        <v>11207</v>
      </c>
      <c r="E6174" s="107">
        <f t="shared" si="96"/>
        <v>30510307</v>
      </c>
      <c r="F6174" s="107" t="s">
        <v>11572</v>
      </c>
      <c r="G6174" s="107" t="s">
        <v>9793</v>
      </c>
      <c r="H6174" s="107" t="s">
        <v>11201</v>
      </c>
      <c r="I6174" s="107" t="s">
        <v>11176</v>
      </c>
    </row>
    <row r="6175" spans="1:9" x14ac:dyDescent="0.2">
      <c r="A6175" s="107" t="s">
        <v>10492</v>
      </c>
      <c r="D6175" s="107" t="s">
        <v>11208</v>
      </c>
      <c r="E6175" s="107">
        <f t="shared" si="96"/>
        <v>30510308</v>
      </c>
      <c r="F6175" s="107" t="s">
        <v>11572</v>
      </c>
      <c r="G6175" s="107" t="s">
        <v>9793</v>
      </c>
      <c r="H6175" s="107" t="s">
        <v>11201</v>
      </c>
      <c r="I6175" s="107" t="s">
        <v>11178</v>
      </c>
    </row>
    <row r="6176" spans="1:9" x14ac:dyDescent="0.2">
      <c r="A6176" s="107" t="s">
        <v>10492</v>
      </c>
      <c r="D6176" s="107" t="s">
        <v>11209</v>
      </c>
      <c r="E6176" s="107">
        <f t="shared" si="96"/>
        <v>30510309</v>
      </c>
      <c r="F6176" s="107" t="s">
        <v>11572</v>
      </c>
      <c r="G6176" s="107" t="s">
        <v>9793</v>
      </c>
      <c r="H6176" s="107" t="s">
        <v>11201</v>
      </c>
      <c r="I6176" s="107" t="s">
        <v>15448</v>
      </c>
    </row>
    <row r="6177" spans="1:9" x14ac:dyDescent="0.2">
      <c r="A6177" s="107" t="s">
        <v>10492</v>
      </c>
      <c r="D6177" s="107" t="s">
        <v>11210</v>
      </c>
      <c r="E6177" s="107">
        <f t="shared" si="96"/>
        <v>30510310</v>
      </c>
      <c r="F6177" s="107" t="s">
        <v>11572</v>
      </c>
      <c r="G6177" s="107" t="s">
        <v>9793</v>
      </c>
      <c r="H6177" s="107" t="s">
        <v>11201</v>
      </c>
      <c r="I6177" s="107" t="s">
        <v>11211</v>
      </c>
    </row>
    <row r="6178" spans="1:9" x14ac:dyDescent="0.2">
      <c r="A6178" s="107" t="s">
        <v>10492</v>
      </c>
      <c r="D6178" s="107" t="s">
        <v>11212</v>
      </c>
      <c r="E6178" s="107">
        <f t="shared" si="96"/>
        <v>30510396</v>
      </c>
      <c r="F6178" s="107" t="s">
        <v>11572</v>
      </c>
      <c r="G6178" s="107" t="s">
        <v>9793</v>
      </c>
      <c r="H6178" s="107" t="s">
        <v>11201</v>
      </c>
      <c r="I6178" s="107" t="s">
        <v>11180</v>
      </c>
    </row>
    <row r="6179" spans="1:9" x14ac:dyDescent="0.2">
      <c r="A6179" s="107" t="s">
        <v>10492</v>
      </c>
      <c r="D6179" s="107" t="s">
        <v>11213</v>
      </c>
      <c r="E6179" s="107">
        <f t="shared" si="96"/>
        <v>30510397</v>
      </c>
      <c r="F6179" s="107" t="s">
        <v>11572</v>
      </c>
      <c r="G6179" s="107" t="s">
        <v>9793</v>
      </c>
      <c r="H6179" s="107" t="s">
        <v>11201</v>
      </c>
      <c r="I6179" s="107" t="s">
        <v>11182</v>
      </c>
    </row>
    <row r="6180" spans="1:9" x14ac:dyDescent="0.2">
      <c r="A6180" s="107" t="s">
        <v>10492</v>
      </c>
      <c r="D6180" s="107" t="s">
        <v>11214</v>
      </c>
      <c r="E6180" s="107">
        <f t="shared" si="96"/>
        <v>30510398</v>
      </c>
      <c r="F6180" s="107" t="s">
        <v>11572</v>
      </c>
      <c r="G6180" s="107" t="s">
        <v>9793</v>
      </c>
      <c r="H6180" s="107" t="s">
        <v>11201</v>
      </c>
      <c r="I6180" s="107" t="s">
        <v>11184</v>
      </c>
    </row>
    <row r="6181" spans="1:9" x14ac:dyDescent="0.2">
      <c r="A6181" s="107" t="s">
        <v>10492</v>
      </c>
      <c r="D6181" s="107" t="s">
        <v>11215</v>
      </c>
      <c r="E6181" s="107">
        <f t="shared" si="96"/>
        <v>30510399</v>
      </c>
      <c r="F6181" s="107" t="s">
        <v>11572</v>
      </c>
      <c r="G6181" s="107" t="s">
        <v>9793</v>
      </c>
      <c r="H6181" s="107" t="s">
        <v>11201</v>
      </c>
      <c r="I6181" s="107" t="s">
        <v>7791</v>
      </c>
    </row>
    <row r="6182" spans="1:9" x14ac:dyDescent="0.2">
      <c r="A6182" s="107" t="s">
        <v>10492</v>
      </c>
      <c r="D6182" s="107" t="s">
        <v>11216</v>
      </c>
      <c r="E6182" s="107">
        <f t="shared" si="96"/>
        <v>30510401</v>
      </c>
      <c r="F6182" s="107" t="s">
        <v>11572</v>
      </c>
      <c r="G6182" s="107" t="s">
        <v>9793</v>
      </c>
      <c r="H6182" s="107" t="s">
        <v>11217</v>
      </c>
      <c r="I6182" s="107" t="s">
        <v>14655</v>
      </c>
    </row>
    <row r="6183" spans="1:9" x14ac:dyDescent="0.2">
      <c r="A6183" s="107" t="s">
        <v>10492</v>
      </c>
      <c r="D6183" s="107" t="s">
        <v>11218</v>
      </c>
      <c r="E6183" s="107">
        <f t="shared" si="96"/>
        <v>30510402</v>
      </c>
      <c r="F6183" s="107" t="s">
        <v>11572</v>
      </c>
      <c r="G6183" s="107" t="s">
        <v>9793</v>
      </c>
      <c r="H6183" s="107" t="s">
        <v>11217</v>
      </c>
      <c r="I6183" s="107" t="s">
        <v>15438</v>
      </c>
    </row>
    <row r="6184" spans="1:9" x14ac:dyDescent="0.2">
      <c r="A6184" s="107" t="s">
        <v>10492</v>
      </c>
      <c r="D6184" s="107" t="s">
        <v>11219</v>
      </c>
      <c r="E6184" s="107">
        <f t="shared" si="96"/>
        <v>30510403</v>
      </c>
      <c r="F6184" s="107" t="s">
        <v>11572</v>
      </c>
      <c r="G6184" s="107" t="s">
        <v>9793</v>
      </c>
      <c r="H6184" s="107" t="s">
        <v>11217</v>
      </c>
      <c r="I6184" s="107" t="s">
        <v>15440</v>
      </c>
    </row>
    <row r="6185" spans="1:9" x14ac:dyDescent="0.2">
      <c r="A6185" s="107" t="s">
        <v>10492</v>
      </c>
      <c r="D6185" s="107" t="s">
        <v>11220</v>
      </c>
      <c r="E6185" s="107">
        <f t="shared" si="96"/>
        <v>30510404</v>
      </c>
      <c r="F6185" s="107" t="s">
        <v>11572</v>
      </c>
      <c r="G6185" s="107" t="s">
        <v>9793</v>
      </c>
      <c r="H6185" s="107" t="s">
        <v>11217</v>
      </c>
      <c r="I6185" s="107" t="s">
        <v>14727</v>
      </c>
    </row>
    <row r="6186" spans="1:9" x14ac:dyDescent="0.2">
      <c r="A6186" s="107" t="s">
        <v>10492</v>
      </c>
      <c r="D6186" s="107" t="s">
        <v>11221</v>
      </c>
      <c r="E6186" s="107">
        <f t="shared" si="96"/>
        <v>30510405</v>
      </c>
      <c r="F6186" s="107" t="s">
        <v>11572</v>
      </c>
      <c r="G6186" s="107" t="s">
        <v>9793</v>
      </c>
      <c r="H6186" s="107" t="s">
        <v>11217</v>
      </c>
      <c r="I6186" s="107" t="s">
        <v>15446</v>
      </c>
    </row>
    <row r="6187" spans="1:9" x14ac:dyDescent="0.2">
      <c r="A6187" s="107" t="s">
        <v>10492</v>
      </c>
      <c r="D6187" s="107" t="s">
        <v>11222</v>
      </c>
      <c r="E6187" s="107">
        <f t="shared" si="96"/>
        <v>30510406</v>
      </c>
      <c r="F6187" s="107" t="s">
        <v>11572</v>
      </c>
      <c r="G6187" s="107" t="s">
        <v>9793</v>
      </c>
      <c r="H6187" s="107" t="s">
        <v>11217</v>
      </c>
      <c r="I6187" s="107" t="s">
        <v>16744</v>
      </c>
    </row>
    <row r="6188" spans="1:9" x14ac:dyDescent="0.2">
      <c r="A6188" s="107" t="s">
        <v>10492</v>
      </c>
      <c r="D6188" s="107" t="s">
        <v>11223</v>
      </c>
      <c r="E6188" s="107">
        <f t="shared" si="96"/>
        <v>30510407</v>
      </c>
      <c r="F6188" s="107" t="s">
        <v>11572</v>
      </c>
      <c r="G6188" s="107" t="s">
        <v>9793</v>
      </c>
      <c r="H6188" s="107" t="s">
        <v>11217</v>
      </c>
      <c r="I6188" s="107" t="s">
        <v>11176</v>
      </c>
    </row>
    <row r="6189" spans="1:9" x14ac:dyDescent="0.2">
      <c r="A6189" s="107" t="s">
        <v>10492</v>
      </c>
      <c r="D6189" s="107" t="s">
        <v>11224</v>
      </c>
      <c r="E6189" s="107">
        <f t="shared" si="96"/>
        <v>30510408</v>
      </c>
      <c r="F6189" s="107" t="s">
        <v>11572</v>
      </c>
      <c r="G6189" s="107" t="s">
        <v>9793</v>
      </c>
      <c r="H6189" s="107" t="s">
        <v>11217</v>
      </c>
      <c r="I6189" s="107" t="s">
        <v>11178</v>
      </c>
    </row>
    <row r="6190" spans="1:9" x14ac:dyDescent="0.2">
      <c r="A6190" s="107" t="s">
        <v>10492</v>
      </c>
      <c r="D6190" s="107" t="s">
        <v>11225</v>
      </c>
      <c r="E6190" s="107">
        <f t="shared" si="96"/>
        <v>30510496</v>
      </c>
      <c r="F6190" s="107" t="s">
        <v>11572</v>
      </c>
      <c r="G6190" s="107" t="s">
        <v>9793</v>
      </c>
      <c r="H6190" s="107" t="s">
        <v>11217</v>
      </c>
      <c r="I6190" s="107" t="s">
        <v>11180</v>
      </c>
    </row>
    <row r="6191" spans="1:9" x14ac:dyDescent="0.2">
      <c r="A6191" s="107" t="s">
        <v>10492</v>
      </c>
      <c r="D6191" s="107" t="s">
        <v>11226</v>
      </c>
      <c r="E6191" s="107">
        <f t="shared" si="96"/>
        <v>30510497</v>
      </c>
      <c r="F6191" s="107" t="s">
        <v>11572</v>
      </c>
      <c r="G6191" s="107" t="s">
        <v>9793</v>
      </c>
      <c r="H6191" s="107" t="s">
        <v>11217</v>
      </c>
      <c r="I6191" s="107" t="s">
        <v>11182</v>
      </c>
    </row>
    <row r="6192" spans="1:9" x14ac:dyDescent="0.2">
      <c r="A6192" s="107" t="s">
        <v>10492</v>
      </c>
      <c r="D6192" s="107" t="s">
        <v>11227</v>
      </c>
      <c r="E6192" s="107">
        <f t="shared" si="96"/>
        <v>30510498</v>
      </c>
      <c r="F6192" s="107" t="s">
        <v>11572</v>
      </c>
      <c r="G6192" s="107" t="s">
        <v>9793</v>
      </c>
      <c r="H6192" s="107" t="s">
        <v>11217</v>
      </c>
      <c r="I6192" s="107" t="s">
        <v>11184</v>
      </c>
    </row>
    <row r="6193" spans="1:9" x14ac:dyDescent="0.2">
      <c r="A6193" s="107" t="s">
        <v>10492</v>
      </c>
      <c r="D6193" s="107" t="s">
        <v>11228</v>
      </c>
      <c r="E6193" s="107">
        <f t="shared" si="96"/>
        <v>30510499</v>
      </c>
      <c r="F6193" s="107" t="s">
        <v>11572</v>
      </c>
      <c r="G6193" s="107" t="s">
        <v>9793</v>
      </c>
      <c r="H6193" s="107" t="s">
        <v>11217</v>
      </c>
      <c r="I6193" s="107" t="s">
        <v>7791</v>
      </c>
    </row>
    <row r="6194" spans="1:9" x14ac:dyDescent="0.2">
      <c r="A6194" s="107" t="s">
        <v>10492</v>
      </c>
      <c r="D6194" s="107" t="s">
        <v>11229</v>
      </c>
      <c r="E6194" s="107">
        <f t="shared" si="96"/>
        <v>30510501</v>
      </c>
      <c r="F6194" s="107" t="s">
        <v>11572</v>
      </c>
      <c r="G6194" s="107" t="s">
        <v>9793</v>
      </c>
      <c r="H6194" s="107" t="s">
        <v>11230</v>
      </c>
      <c r="I6194" s="107" t="s">
        <v>14655</v>
      </c>
    </row>
    <row r="6195" spans="1:9" x14ac:dyDescent="0.2">
      <c r="A6195" s="107" t="s">
        <v>10492</v>
      </c>
      <c r="D6195" s="107" t="s">
        <v>11231</v>
      </c>
      <c r="E6195" s="107">
        <f t="shared" si="96"/>
        <v>30510502</v>
      </c>
      <c r="F6195" s="107" t="s">
        <v>11572</v>
      </c>
      <c r="G6195" s="107" t="s">
        <v>9793</v>
      </c>
      <c r="H6195" s="107" t="s">
        <v>11230</v>
      </c>
      <c r="I6195" s="107" t="s">
        <v>15438</v>
      </c>
    </row>
    <row r="6196" spans="1:9" x14ac:dyDescent="0.2">
      <c r="A6196" s="107" t="s">
        <v>10492</v>
      </c>
      <c r="D6196" s="107" t="s">
        <v>11232</v>
      </c>
      <c r="E6196" s="107">
        <f t="shared" si="96"/>
        <v>30510503</v>
      </c>
      <c r="F6196" s="107" t="s">
        <v>11572</v>
      </c>
      <c r="G6196" s="107" t="s">
        <v>9793</v>
      </c>
      <c r="H6196" s="107" t="s">
        <v>11230</v>
      </c>
      <c r="I6196" s="107" t="s">
        <v>15440</v>
      </c>
    </row>
    <row r="6197" spans="1:9" x14ac:dyDescent="0.2">
      <c r="A6197" s="107" t="s">
        <v>10492</v>
      </c>
      <c r="D6197" s="107" t="s">
        <v>11233</v>
      </c>
      <c r="E6197" s="107">
        <f t="shared" si="96"/>
        <v>30510504</v>
      </c>
      <c r="F6197" s="107" t="s">
        <v>11572</v>
      </c>
      <c r="G6197" s="107" t="s">
        <v>9793</v>
      </c>
      <c r="H6197" s="107" t="s">
        <v>11230</v>
      </c>
      <c r="I6197" s="107" t="s">
        <v>14727</v>
      </c>
    </row>
    <row r="6198" spans="1:9" x14ac:dyDescent="0.2">
      <c r="A6198" s="107" t="s">
        <v>10492</v>
      </c>
      <c r="D6198" s="107" t="s">
        <v>11234</v>
      </c>
      <c r="E6198" s="107">
        <f t="shared" si="96"/>
        <v>30510505</v>
      </c>
      <c r="F6198" s="107" t="s">
        <v>11572</v>
      </c>
      <c r="G6198" s="107" t="s">
        <v>9793</v>
      </c>
      <c r="H6198" s="107" t="s">
        <v>11230</v>
      </c>
      <c r="I6198" s="107" t="s">
        <v>15446</v>
      </c>
    </row>
    <row r="6199" spans="1:9" x14ac:dyDescent="0.2">
      <c r="A6199" s="107" t="s">
        <v>10492</v>
      </c>
      <c r="D6199" s="107" t="s">
        <v>11235</v>
      </c>
      <c r="E6199" s="107">
        <f t="shared" si="96"/>
        <v>30510506</v>
      </c>
      <c r="F6199" s="107" t="s">
        <v>11572</v>
      </c>
      <c r="G6199" s="107" t="s">
        <v>9793</v>
      </c>
      <c r="H6199" s="107" t="s">
        <v>11230</v>
      </c>
      <c r="I6199" s="107" t="s">
        <v>16744</v>
      </c>
    </row>
    <row r="6200" spans="1:9" x14ac:dyDescent="0.2">
      <c r="A6200" s="107" t="s">
        <v>10492</v>
      </c>
      <c r="D6200" s="107" t="s">
        <v>11236</v>
      </c>
      <c r="E6200" s="107">
        <f t="shared" si="96"/>
        <v>30510507</v>
      </c>
      <c r="F6200" s="107" t="s">
        <v>11572</v>
      </c>
      <c r="G6200" s="107" t="s">
        <v>9793</v>
      </c>
      <c r="H6200" s="107" t="s">
        <v>11230</v>
      </c>
      <c r="I6200" s="107" t="s">
        <v>11176</v>
      </c>
    </row>
    <row r="6201" spans="1:9" x14ac:dyDescent="0.2">
      <c r="A6201" s="107" t="s">
        <v>10492</v>
      </c>
      <c r="D6201" s="107" t="s">
        <v>11237</v>
      </c>
      <c r="E6201" s="107">
        <f t="shared" si="96"/>
        <v>30510508</v>
      </c>
      <c r="F6201" s="107" t="s">
        <v>11572</v>
      </c>
      <c r="G6201" s="107" t="s">
        <v>9793</v>
      </c>
      <c r="H6201" s="107" t="s">
        <v>11230</v>
      </c>
      <c r="I6201" s="107" t="s">
        <v>11178</v>
      </c>
    </row>
    <row r="6202" spans="1:9" x14ac:dyDescent="0.2">
      <c r="A6202" s="107" t="s">
        <v>10492</v>
      </c>
      <c r="D6202" s="107" t="s">
        <v>11238</v>
      </c>
      <c r="E6202" s="107">
        <f t="shared" si="96"/>
        <v>30510596</v>
      </c>
      <c r="F6202" s="107" t="s">
        <v>11572</v>
      </c>
      <c r="G6202" s="107" t="s">
        <v>9793</v>
      </c>
      <c r="H6202" s="107" t="s">
        <v>11230</v>
      </c>
      <c r="I6202" s="107" t="s">
        <v>11180</v>
      </c>
    </row>
    <row r="6203" spans="1:9" x14ac:dyDescent="0.2">
      <c r="A6203" s="107" t="s">
        <v>10492</v>
      </c>
      <c r="D6203" s="107" t="s">
        <v>11239</v>
      </c>
      <c r="E6203" s="107">
        <f t="shared" si="96"/>
        <v>30510597</v>
      </c>
      <c r="F6203" s="107" t="s">
        <v>11572</v>
      </c>
      <c r="G6203" s="107" t="s">
        <v>9793</v>
      </c>
      <c r="H6203" s="107" t="s">
        <v>11230</v>
      </c>
      <c r="I6203" s="107" t="s">
        <v>11182</v>
      </c>
    </row>
    <row r="6204" spans="1:9" x14ac:dyDescent="0.2">
      <c r="A6204" s="107" t="s">
        <v>10492</v>
      </c>
      <c r="D6204" s="107" t="s">
        <v>11240</v>
      </c>
      <c r="E6204" s="107">
        <f t="shared" si="96"/>
        <v>30510598</v>
      </c>
      <c r="F6204" s="107" t="s">
        <v>11572</v>
      </c>
      <c r="G6204" s="107" t="s">
        <v>9793</v>
      </c>
      <c r="H6204" s="107" t="s">
        <v>11230</v>
      </c>
      <c r="I6204" s="107" t="s">
        <v>11184</v>
      </c>
    </row>
    <row r="6205" spans="1:9" x14ac:dyDescent="0.2">
      <c r="A6205" s="107" t="s">
        <v>10492</v>
      </c>
      <c r="D6205" s="107" t="s">
        <v>11241</v>
      </c>
      <c r="E6205" s="107">
        <f t="shared" si="96"/>
        <v>30510599</v>
      </c>
      <c r="F6205" s="107" t="s">
        <v>11572</v>
      </c>
      <c r="G6205" s="107" t="s">
        <v>9793</v>
      </c>
      <c r="H6205" s="107" t="s">
        <v>11230</v>
      </c>
      <c r="I6205" s="107" t="s">
        <v>7791</v>
      </c>
    </row>
    <row r="6206" spans="1:9" x14ac:dyDescent="0.2">
      <c r="A6206" s="107" t="s">
        <v>10492</v>
      </c>
      <c r="D6206" s="107" t="s">
        <v>11242</v>
      </c>
      <c r="E6206" s="107">
        <f t="shared" si="96"/>
        <v>30510604</v>
      </c>
      <c r="F6206" s="107" t="s">
        <v>11572</v>
      </c>
      <c r="G6206" s="107" t="s">
        <v>9793</v>
      </c>
      <c r="H6206" s="107" t="s">
        <v>11243</v>
      </c>
      <c r="I6206" s="107" t="s">
        <v>14727</v>
      </c>
    </row>
    <row r="6207" spans="1:9" x14ac:dyDescent="0.2">
      <c r="A6207" s="107" t="s">
        <v>10492</v>
      </c>
      <c r="D6207" s="107" t="s">
        <v>11244</v>
      </c>
      <c r="E6207" s="107">
        <f t="shared" si="96"/>
        <v>30510708</v>
      </c>
      <c r="F6207" s="107" t="s">
        <v>11572</v>
      </c>
      <c r="G6207" s="107" t="s">
        <v>9793</v>
      </c>
      <c r="H6207" s="107" t="s">
        <v>11245</v>
      </c>
      <c r="I6207" s="107" t="s">
        <v>11178</v>
      </c>
    </row>
    <row r="6208" spans="1:9" x14ac:dyDescent="0.2">
      <c r="A6208" s="107" t="s">
        <v>10492</v>
      </c>
      <c r="D6208" s="107" t="s">
        <v>11246</v>
      </c>
      <c r="E6208" s="107">
        <f t="shared" si="96"/>
        <v>30510709</v>
      </c>
      <c r="F6208" s="107" t="s">
        <v>11572</v>
      </c>
      <c r="G6208" s="107" t="s">
        <v>9793</v>
      </c>
      <c r="H6208" s="107" t="s">
        <v>11245</v>
      </c>
      <c r="I6208" s="107" t="s">
        <v>11247</v>
      </c>
    </row>
    <row r="6209" spans="1:9" x14ac:dyDescent="0.2">
      <c r="A6209" s="107" t="s">
        <v>10492</v>
      </c>
      <c r="D6209" s="107" t="s">
        <v>11248</v>
      </c>
      <c r="E6209" s="107">
        <f t="shared" si="96"/>
        <v>30510808</v>
      </c>
      <c r="F6209" s="107" t="s">
        <v>11572</v>
      </c>
      <c r="G6209" s="107" t="s">
        <v>9793</v>
      </c>
      <c r="H6209" s="107" t="s">
        <v>11249</v>
      </c>
      <c r="I6209" s="107" t="s">
        <v>11178</v>
      </c>
    </row>
    <row r="6210" spans="1:9" x14ac:dyDescent="0.2">
      <c r="A6210" s="107" t="s">
        <v>10492</v>
      </c>
      <c r="D6210" s="107" t="s">
        <v>11250</v>
      </c>
      <c r="E6210" s="107">
        <f t="shared" ref="E6210:E6273" si="97">VALUE(D6210)</f>
        <v>30510809</v>
      </c>
      <c r="F6210" s="107" t="s">
        <v>11572</v>
      </c>
      <c r="G6210" s="107" t="s">
        <v>9793</v>
      </c>
      <c r="H6210" s="107" t="s">
        <v>11249</v>
      </c>
      <c r="I6210" s="107" t="s">
        <v>11247</v>
      </c>
    </row>
    <row r="6211" spans="1:9" x14ac:dyDescent="0.2">
      <c r="A6211" s="107" t="s">
        <v>10492</v>
      </c>
      <c r="D6211" s="107" t="s">
        <v>11251</v>
      </c>
      <c r="E6211" s="107">
        <f t="shared" si="97"/>
        <v>30515001</v>
      </c>
      <c r="F6211" s="107" t="s">
        <v>11572</v>
      </c>
      <c r="G6211" s="107" t="s">
        <v>9793</v>
      </c>
      <c r="H6211" s="107" t="s">
        <v>7076</v>
      </c>
      <c r="I6211" s="107" t="s">
        <v>11094</v>
      </c>
    </row>
    <row r="6212" spans="1:9" x14ac:dyDescent="0.2">
      <c r="A6212" s="107" t="s">
        <v>10492</v>
      </c>
      <c r="D6212" s="107" t="s">
        <v>11252</v>
      </c>
      <c r="E6212" s="107">
        <f t="shared" si="97"/>
        <v>30515002</v>
      </c>
      <c r="F6212" s="107" t="s">
        <v>11572</v>
      </c>
      <c r="G6212" s="107" t="s">
        <v>9793</v>
      </c>
      <c r="H6212" s="107" t="s">
        <v>7076</v>
      </c>
      <c r="I6212" s="107" t="s">
        <v>14417</v>
      </c>
    </row>
    <row r="6213" spans="1:9" x14ac:dyDescent="0.2">
      <c r="A6213" s="107" t="s">
        <v>10492</v>
      </c>
      <c r="D6213" s="107" t="s">
        <v>11253</v>
      </c>
      <c r="E6213" s="107">
        <f t="shared" si="97"/>
        <v>30515003</v>
      </c>
      <c r="F6213" s="107" t="s">
        <v>11572</v>
      </c>
      <c r="G6213" s="107" t="s">
        <v>9793</v>
      </c>
      <c r="H6213" s="107" t="s">
        <v>7076</v>
      </c>
      <c r="I6213" s="107" t="s">
        <v>9496</v>
      </c>
    </row>
    <row r="6214" spans="1:9" x14ac:dyDescent="0.2">
      <c r="A6214" s="107" t="s">
        <v>10492</v>
      </c>
      <c r="D6214" s="107" t="s">
        <v>11254</v>
      </c>
      <c r="E6214" s="107">
        <f t="shared" si="97"/>
        <v>30515004</v>
      </c>
      <c r="F6214" s="107" t="s">
        <v>11572</v>
      </c>
      <c r="G6214" s="107" t="s">
        <v>9793</v>
      </c>
      <c r="H6214" s="107" t="s">
        <v>7076</v>
      </c>
      <c r="I6214" s="107" t="s">
        <v>11255</v>
      </c>
    </row>
    <row r="6215" spans="1:9" x14ac:dyDescent="0.2">
      <c r="A6215" s="107" t="s">
        <v>10492</v>
      </c>
      <c r="D6215" s="107" t="s">
        <v>11256</v>
      </c>
      <c r="E6215" s="107">
        <f t="shared" si="97"/>
        <v>30515005</v>
      </c>
      <c r="F6215" s="107" t="s">
        <v>11572</v>
      </c>
      <c r="G6215" s="107" t="s">
        <v>9793</v>
      </c>
      <c r="H6215" s="107" t="s">
        <v>7076</v>
      </c>
      <c r="I6215" s="107" t="s">
        <v>8757</v>
      </c>
    </row>
    <row r="6216" spans="1:9" x14ac:dyDescent="0.2">
      <c r="A6216" s="107" t="s">
        <v>10492</v>
      </c>
      <c r="D6216" s="107" t="s">
        <v>11257</v>
      </c>
      <c r="E6216" s="107">
        <f t="shared" si="97"/>
        <v>30531001</v>
      </c>
      <c r="F6216" s="107" t="s">
        <v>11572</v>
      </c>
      <c r="G6216" s="107" t="s">
        <v>9793</v>
      </c>
      <c r="H6216" s="107" t="s">
        <v>11258</v>
      </c>
      <c r="I6216" s="107" t="s">
        <v>1926</v>
      </c>
    </row>
    <row r="6217" spans="1:9" x14ac:dyDescent="0.2">
      <c r="A6217" s="107" t="s">
        <v>10492</v>
      </c>
      <c r="D6217" s="107" t="s">
        <v>11259</v>
      </c>
      <c r="E6217" s="107">
        <f t="shared" si="97"/>
        <v>30531002</v>
      </c>
      <c r="F6217" s="107" t="s">
        <v>11572</v>
      </c>
      <c r="G6217" s="107" t="s">
        <v>9793</v>
      </c>
      <c r="H6217" s="107" t="s">
        <v>11258</v>
      </c>
      <c r="I6217" s="107" t="s">
        <v>1928</v>
      </c>
    </row>
    <row r="6218" spans="1:9" x14ac:dyDescent="0.2">
      <c r="A6218" s="107" t="s">
        <v>10492</v>
      </c>
      <c r="D6218" s="107" t="s">
        <v>11260</v>
      </c>
      <c r="E6218" s="107">
        <f t="shared" si="97"/>
        <v>30531003</v>
      </c>
      <c r="F6218" s="107" t="s">
        <v>11572</v>
      </c>
      <c r="G6218" s="107" t="s">
        <v>9793</v>
      </c>
      <c r="H6218" s="107" t="s">
        <v>11258</v>
      </c>
      <c r="I6218" s="107" t="s">
        <v>1930</v>
      </c>
    </row>
    <row r="6219" spans="1:9" x14ac:dyDescent="0.2">
      <c r="A6219" s="107" t="s">
        <v>10492</v>
      </c>
      <c r="D6219" s="107" t="s">
        <v>11261</v>
      </c>
      <c r="E6219" s="107">
        <f t="shared" si="97"/>
        <v>30531004</v>
      </c>
      <c r="F6219" s="107" t="s">
        <v>11572</v>
      </c>
      <c r="G6219" s="107" t="s">
        <v>9793</v>
      </c>
      <c r="H6219" s="107" t="s">
        <v>11258</v>
      </c>
      <c r="I6219" s="107" t="s">
        <v>1932</v>
      </c>
    </row>
    <row r="6220" spans="1:9" x14ac:dyDescent="0.2">
      <c r="A6220" s="107" t="s">
        <v>10492</v>
      </c>
      <c r="D6220" s="107" t="s">
        <v>11262</v>
      </c>
      <c r="E6220" s="107">
        <f t="shared" si="97"/>
        <v>30531005</v>
      </c>
      <c r="F6220" s="107" t="s">
        <v>11572</v>
      </c>
      <c r="G6220" s="107" t="s">
        <v>9793</v>
      </c>
      <c r="H6220" s="107" t="s">
        <v>11258</v>
      </c>
      <c r="I6220" s="107" t="s">
        <v>1934</v>
      </c>
    </row>
    <row r="6221" spans="1:9" x14ac:dyDescent="0.2">
      <c r="A6221" s="107" t="s">
        <v>10492</v>
      </c>
      <c r="D6221" s="107" t="s">
        <v>11263</v>
      </c>
      <c r="E6221" s="107">
        <f t="shared" si="97"/>
        <v>30531006</v>
      </c>
      <c r="F6221" s="107" t="s">
        <v>11572</v>
      </c>
      <c r="G6221" s="107" t="s">
        <v>9793</v>
      </c>
      <c r="H6221" s="107" t="s">
        <v>11258</v>
      </c>
      <c r="I6221" s="107" t="s">
        <v>1936</v>
      </c>
    </row>
    <row r="6222" spans="1:9" x14ac:dyDescent="0.2">
      <c r="A6222" s="107" t="s">
        <v>10492</v>
      </c>
      <c r="D6222" s="107" t="s">
        <v>11264</v>
      </c>
      <c r="E6222" s="107">
        <f t="shared" si="97"/>
        <v>30531007</v>
      </c>
      <c r="F6222" s="107" t="s">
        <v>11572</v>
      </c>
      <c r="G6222" s="107" t="s">
        <v>9793</v>
      </c>
      <c r="H6222" s="107" t="s">
        <v>11258</v>
      </c>
      <c r="I6222" s="107" t="s">
        <v>8132</v>
      </c>
    </row>
    <row r="6223" spans="1:9" x14ac:dyDescent="0.2">
      <c r="A6223" s="107" t="s">
        <v>10492</v>
      </c>
      <c r="D6223" s="107" t="s">
        <v>11265</v>
      </c>
      <c r="E6223" s="107">
        <f t="shared" si="97"/>
        <v>30531008</v>
      </c>
      <c r="F6223" s="107" t="s">
        <v>11572</v>
      </c>
      <c r="G6223" s="107" t="s">
        <v>9793</v>
      </c>
      <c r="H6223" s="107" t="s">
        <v>11258</v>
      </c>
      <c r="I6223" s="107" t="s">
        <v>11317</v>
      </c>
    </row>
    <row r="6224" spans="1:9" x14ac:dyDescent="0.2">
      <c r="A6224" s="107" t="s">
        <v>10492</v>
      </c>
      <c r="D6224" s="107" t="s">
        <v>11266</v>
      </c>
      <c r="E6224" s="107">
        <f t="shared" si="97"/>
        <v>30531009</v>
      </c>
      <c r="F6224" s="107" t="s">
        <v>11572</v>
      </c>
      <c r="G6224" s="107" t="s">
        <v>9793</v>
      </c>
      <c r="H6224" s="107" t="s">
        <v>11258</v>
      </c>
      <c r="I6224" s="107" t="s">
        <v>1940</v>
      </c>
    </row>
    <row r="6225" spans="1:12" x14ac:dyDescent="0.2">
      <c r="A6225" s="107" t="s">
        <v>10492</v>
      </c>
      <c r="D6225" s="107" t="s">
        <v>11267</v>
      </c>
      <c r="E6225" s="107">
        <f t="shared" si="97"/>
        <v>30531010</v>
      </c>
      <c r="F6225" s="107" t="s">
        <v>11572</v>
      </c>
      <c r="G6225" s="107" t="s">
        <v>9793</v>
      </c>
      <c r="H6225" s="107" t="s">
        <v>11258</v>
      </c>
      <c r="I6225" s="107" t="s">
        <v>14402</v>
      </c>
    </row>
    <row r="6226" spans="1:12" x14ac:dyDescent="0.2">
      <c r="A6226" s="107" t="s">
        <v>10492</v>
      </c>
      <c r="D6226" s="107" t="s">
        <v>11268</v>
      </c>
      <c r="E6226" s="107">
        <f t="shared" si="97"/>
        <v>30531011</v>
      </c>
      <c r="F6226" s="107" t="s">
        <v>11572</v>
      </c>
      <c r="G6226" s="107" t="s">
        <v>9793</v>
      </c>
      <c r="H6226" s="107" t="s">
        <v>11258</v>
      </c>
      <c r="I6226" s="107" t="s">
        <v>1943</v>
      </c>
    </row>
    <row r="6227" spans="1:12" x14ac:dyDescent="0.2">
      <c r="A6227" s="107" t="s">
        <v>10492</v>
      </c>
      <c r="D6227" s="107" t="s">
        <v>11269</v>
      </c>
      <c r="E6227" s="107">
        <f t="shared" si="97"/>
        <v>30531012</v>
      </c>
      <c r="F6227" s="107" t="s">
        <v>11572</v>
      </c>
      <c r="G6227" s="107" t="s">
        <v>9793</v>
      </c>
      <c r="H6227" s="107" t="s">
        <v>11258</v>
      </c>
      <c r="I6227" s="107" t="s">
        <v>8087</v>
      </c>
    </row>
    <row r="6228" spans="1:12" x14ac:dyDescent="0.2">
      <c r="A6228" s="107" t="s">
        <v>10492</v>
      </c>
      <c r="D6228" s="107" t="s">
        <v>11270</v>
      </c>
      <c r="E6228" s="107">
        <f t="shared" si="97"/>
        <v>30531013</v>
      </c>
      <c r="F6228" s="107" t="s">
        <v>11572</v>
      </c>
      <c r="G6228" s="107" t="s">
        <v>9793</v>
      </c>
      <c r="H6228" s="107" t="s">
        <v>11258</v>
      </c>
      <c r="I6228" s="107" t="s">
        <v>1946</v>
      </c>
    </row>
    <row r="6229" spans="1:12" x14ac:dyDescent="0.2">
      <c r="A6229" s="107" t="s">
        <v>10492</v>
      </c>
      <c r="D6229" s="107" t="s">
        <v>11271</v>
      </c>
      <c r="E6229" s="107">
        <f t="shared" si="97"/>
        <v>30531014</v>
      </c>
      <c r="F6229" s="107" t="s">
        <v>11572</v>
      </c>
      <c r="G6229" s="107" t="s">
        <v>9793</v>
      </c>
      <c r="H6229" s="107" t="s">
        <v>11258</v>
      </c>
      <c r="I6229" s="107" t="s">
        <v>1948</v>
      </c>
    </row>
    <row r="6230" spans="1:12" x14ac:dyDescent="0.2">
      <c r="A6230" s="107" t="s">
        <v>10492</v>
      </c>
      <c r="D6230" s="107" t="s">
        <v>11272</v>
      </c>
      <c r="E6230" s="107">
        <f t="shared" si="97"/>
        <v>30531015</v>
      </c>
      <c r="F6230" s="107" t="s">
        <v>11572</v>
      </c>
      <c r="G6230" s="107" t="s">
        <v>9793</v>
      </c>
      <c r="H6230" s="107" t="s">
        <v>11258</v>
      </c>
      <c r="I6230" s="107" t="s">
        <v>14440</v>
      </c>
    </row>
    <row r="6231" spans="1:12" x14ac:dyDescent="0.2">
      <c r="A6231" s="107" t="s">
        <v>10492</v>
      </c>
      <c r="D6231" s="107" t="s">
        <v>11273</v>
      </c>
      <c r="E6231" s="107">
        <f t="shared" si="97"/>
        <v>30531016</v>
      </c>
      <c r="F6231" s="107" t="s">
        <v>11572</v>
      </c>
      <c r="G6231" s="107" t="s">
        <v>9793</v>
      </c>
      <c r="H6231" s="107" t="s">
        <v>11258</v>
      </c>
      <c r="I6231" s="107" t="s">
        <v>1951</v>
      </c>
    </row>
    <row r="6232" spans="1:12" x14ac:dyDescent="0.2">
      <c r="A6232" s="107" t="s">
        <v>10492</v>
      </c>
      <c r="D6232" s="107" t="s">
        <v>11274</v>
      </c>
      <c r="E6232" s="107">
        <f t="shared" si="97"/>
        <v>30531017</v>
      </c>
      <c r="F6232" s="107" t="s">
        <v>11572</v>
      </c>
      <c r="G6232" s="107" t="s">
        <v>9793</v>
      </c>
      <c r="H6232" s="107" t="s">
        <v>11258</v>
      </c>
      <c r="I6232" s="107" t="s">
        <v>10136</v>
      </c>
    </row>
    <row r="6233" spans="1:12" x14ac:dyDescent="0.2">
      <c r="A6233" s="107" t="s">
        <v>10492</v>
      </c>
      <c r="D6233" s="107" t="s">
        <v>11275</v>
      </c>
      <c r="E6233" s="107">
        <f t="shared" si="97"/>
        <v>30531090</v>
      </c>
      <c r="F6233" s="107" t="s">
        <v>11572</v>
      </c>
      <c r="G6233" s="107" t="s">
        <v>9793</v>
      </c>
      <c r="H6233" s="107" t="s">
        <v>11258</v>
      </c>
      <c r="I6233" s="107" t="s">
        <v>7042</v>
      </c>
    </row>
    <row r="6234" spans="1:12" x14ac:dyDescent="0.2">
      <c r="A6234" s="107" t="s">
        <v>10492</v>
      </c>
      <c r="D6234" s="107" t="s">
        <v>8304</v>
      </c>
      <c r="E6234" s="107">
        <f t="shared" si="97"/>
        <v>30531099</v>
      </c>
      <c r="F6234" s="107" t="s">
        <v>11572</v>
      </c>
      <c r="G6234" s="107" t="s">
        <v>9793</v>
      </c>
      <c r="H6234" s="107" t="s">
        <v>11258</v>
      </c>
      <c r="I6234" s="107" t="s">
        <v>7791</v>
      </c>
    </row>
    <row r="6235" spans="1:12" x14ac:dyDescent="0.2">
      <c r="A6235" s="107" t="s">
        <v>10492</v>
      </c>
      <c r="B6235" s="110" t="s">
        <v>10412</v>
      </c>
      <c r="C6235" s="107" t="s">
        <v>2258</v>
      </c>
      <c r="D6235" s="107" t="s">
        <v>8305</v>
      </c>
      <c r="E6235" s="107">
        <f t="shared" si="97"/>
        <v>30532001</v>
      </c>
      <c r="F6235" s="107" t="s">
        <v>11572</v>
      </c>
      <c r="G6235" s="107" t="s">
        <v>9793</v>
      </c>
      <c r="H6235" s="107" t="s">
        <v>8306</v>
      </c>
      <c r="I6235" s="107" t="s">
        <v>6099</v>
      </c>
      <c r="K6235" s="109">
        <v>37771</v>
      </c>
      <c r="L6235" s="107" t="s">
        <v>8307</v>
      </c>
    </row>
    <row r="6236" spans="1:12" x14ac:dyDescent="0.2">
      <c r="A6236" s="107" t="s">
        <v>10492</v>
      </c>
      <c r="B6236" s="110" t="s">
        <v>10412</v>
      </c>
      <c r="C6236" s="107" t="s">
        <v>2260</v>
      </c>
      <c r="D6236" s="107" t="s">
        <v>8308</v>
      </c>
      <c r="E6236" s="107">
        <f t="shared" si="97"/>
        <v>30532002</v>
      </c>
      <c r="F6236" s="107" t="s">
        <v>11572</v>
      </c>
      <c r="G6236" s="107" t="s">
        <v>9793</v>
      </c>
      <c r="H6236" s="107" t="s">
        <v>8306</v>
      </c>
      <c r="I6236" s="107" t="s">
        <v>10641</v>
      </c>
      <c r="K6236" s="109">
        <v>37771</v>
      </c>
      <c r="L6236" s="107" t="s">
        <v>8307</v>
      </c>
    </row>
    <row r="6237" spans="1:12" x14ac:dyDescent="0.2">
      <c r="A6237" s="107" t="s">
        <v>10492</v>
      </c>
      <c r="B6237" s="110" t="s">
        <v>10412</v>
      </c>
      <c r="C6237" s="107" t="s">
        <v>2261</v>
      </c>
      <c r="D6237" s="107" t="s">
        <v>8309</v>
      </c>
      <c r="E6237" s="107">
        <f t="shared" si="97"/>
        <v>30532003</v>
      </c>
      <c r="F6237" s="107" t="s">
        <v>11572</v>
      </c>
      <c r="G6237" s="107" t="s">
        <v>9793</v>
      </c>
      <c r="H6237" s="107" t="s">
        <v>8306</v>
      </c>
      <c r="I6237" s="107" t="s">
        <v>2262</v>
      </c>
      <c r="K6237" s="109">
        <v>37771</v>
      </c>
      <c r="L6237" s="107" t="s">
        <v>8307</v>
      </c>
    </row>
    <row r="6238" spans="1:12" x14ac:dyDescent="0.2">
      <c r="A6238" s="107" t="s">
        <v>10492</v>
      </c>
      <c r="B6238" s="110" t="s">
        <v>10412</v>
      </c>
      <c r="C6238" s="107" t="s">
        <v>2263</v>
      </c>
      <c r="D6238" s="107" t="s">
        <v>8310</v>
      </c>
      <c r="E6238" s="107">
        <f t="shared" si="97"/>
        <v>30532004</v>
      </c>
      <c r="F6238" s="107" t="s">
        <v>11572</v>
      </c>
      <c r="G6238" s="107" t="s">
        <v>9793</v>
      </c>
      <c r="H6238" s="107" t="s">
        <v>8306</v>
      </c>
      <c r="I6238" s="107" t="s">
        <v>2264</v>
      </c>
      <c r="K6238" s="109">
        <v>37771</v>
      </c>
      <c r="L6238" s="107" t="s">
        <v>8307</v>
      </c>
    </row>
    <row r="6239" spans="1:12" x14ac:dyDescent="0.2">
      <c r="A6239" s="107" t="s">
        <v>10492</v>
      </c>
      <c r="B6239" s="110" t="s">
        <v>10412</v>
      </c>
      <c r="C6239" s="107" t="s">
        <v>2265</v>
      </c>
      <c r="D6239" s="107" t="s">
        <v>8311</v>
      </c>
      <c r="E6239" s="107">
        <f t="shared" si="97"/>
        <v>30532005</v>
      </c>
      <c r="F6239" s="107" t="s">
        <v>11572</v>
      </c>
      <c r="G6239" s="107" t="s">
        <v>9793</v>
      </c>
      <c r="H6239" s="107" t="s">
        <v>8306</v>
      </c>
      <c r="I6239" s="107" t="s">
        <v>2266</v>
      </c>
      <c r="K6239" s="109">
        <v>37771</v>
      </c>
      <c r="L6239" s="107" t="s">
        <v>8307</v>
      </c>
    </row>
    <row r="6240" spans="1:12" x14ac:dyDescent="0.2">
      <c r="A6240" s="107" t="s">
        <v>10492</v>
      </c>
      <c r="B6240" s="110" t="s">
        <v>10412</v>
      </c>
      <c r="C6240" s="107" t="s">
        <v>2267</v>
      </c>
      <c r="D6240" s="107" t="s">
        <v>8312</v>
      </c>
      <c r="E6240" s="107">
        <f t="shared" si="97"/>
        <v>30532006</v>
      </c>
      <c r="F6240" s="107" t="s">
        <v>11572</v>
      </c>
      <c r="G6240" s="107" t="s">
        <v>9793</v>
      </c>
      <c r="H6240" s="107" t="s">
        <v>8306</v>
      </c>
      <c r="I6240" s="107" t="s">
        <v>2268</v>
      </c>
      <c r="K6240" s="109">
        <v>37771</v>
      </c>
      <c r="L6240" s="107" t="s">
        <v>8307</v>
      </c>
    </row>
    <row r="6241" spans="1:12" x14ac:dyDescent="0.2">
      <c r="A6241" s="107" t="s">
        <v>10492</v>
      </c>
      <c r="B6241" s="110" t="s">
        <v>10412</v>
      </c>
      <c r="C6241" s="107" t="s">
        <v>2269</v>
      </c>
      <c r="D6241" s="107" t="s">
        <v>8313</v>
      </c>
      <c r="E6241" s="107">
        <f t="shared" si="97"/>
        <v>30532007</v>
      </c>
      <c r="F6241" s="107" t="s">
        <v>11572</v>
      </c>
      <c r="G6241" s="107" t="s">
        <v>9793</v>
      </c>
      <c r="H6241" s="107" t="s">
        <v>8306</v>
      </c>
      <c r="I6241" s="107" t="s">
        <v>2238</v>
      </c>
      <c r="K6241" s="109">
        <v>37771</v>
      </c>
      <c r="L6241" s="107" t="s">
        <v>8307</v>
      </c>
    </row>
    <row r="6242" spans="1:12" x14ac:dyDescent="0.2">
      <c r="A6242" s="107" t="s">
        <v>10492</v>
      </c>
      <c r="B6242" s="110" t="s">
        <v>10412</v>
      </c>
      <c r="C6242" s="107" t="s">
        <v>2270</v>
      </c>
      <c r="D6242" s="107" t="s">
        <v>8314</v>
      </c>
      <c r="E6242" s="107">
        <f t="shared" si="97"/>
        <v>30532008</v>
      </c>
      <c r="F6242" s="107" t="s">
        <v>11572</v>
      </c>
      <c r="G6242" s="107" t="s">
        <v>9793</v>
      </c>
      <c r="H6242" s="107" t="s">
        <v>8306</v>
      </c>
      <c r="I6242" s="107" t="s">
        <v>2271</v>
      </c>
      <c r="K6242" s="109">
        <v>37771</v>
      </c>
      <c r="L6242" s="107" t="s">
        <v>8307</v>
      </c>
    </row>
    <row r="6243" spans="1:12" x14ac:dyDescent="0.2">
      <c r="A6243" s="107" t="s">
        <v>10492</v>
      </c>
      <c r="B6243" s="110" t="s">
        <v>10412</v>
      </c>
      <c r="C6243" s="107" t="s">
        <v>2272</v>
      </c>
      <c r="D6243" s="107" t="s">
        <v>8315</v>
      </c>
      <c r="E6243" s="107">
        <f t="shared" si="97"/>
        <v>30532009</v>
      </c>
      <c r="F6243" s="107" t="s">
        <v>11572</v>
      </c>
      <c r="G6243" s="107" t="s">
        <v>9793</v>
      </c>
      <c r="H6243" s="107" t="s">
        <v>8306</v>
      </c>
      <c r="I6243" s="107" t="s">
        <v>2273</v>
      </c>
      <c r="K6243" s="109">
        <v>37771</v>
      </c>
      <c r="L6243" s="107" t="s">
        <v>8307</v>
      </c>
    </row>
    <row r="6244" spans="1:12" x14ac:dyDescent="0.2">
      <c r="A6244" s="107" t="s">
        <v>10492</v>
      </c>
      <c r="B6244" s="110" t="s">
        <v>10412</v>
      </c>
      <c r="C6244" s="107" t="s">
        <v>2274</v>
      </c>
      <c r="D6244" s="107" t="s">
        <v>8316</v>
      </c>
      <c r="E6244" s="107">
        <f t="shared" si="97"/>
        <v>30532010</v>
      </c>
      <c r="F6244" s="107" t="s">
        <v>11572</v>
      </c>
      <c r="G6244" s="107" t="s">
        <v>9793</v>
      </c>
      <c r="H6244" s="107" t="s">
        <v>8306</v>
      </c>
      <c r="I6244" s="107" t="s">
        <v>2275</v>
      </c>
      <c r="K6244" s="109">
        <v>37771</v>
      </c>
      <c r="L6244" s="107" t="s">
        <v>8307</v>
      </c>
    </row>
    <row r="6245" spans="1:12" x14ac:dyDescent="0.2">
      <c r="A6245" s="107" t="s">
        <v>10492</v>
      </c>
      <c r="B6245" s="110" t="s">
        <v>10412</v>
      </c>
      <c r="C6245" s="107" t="s">
        <v>2276</v>
      </c>
      <c r="D6245" s="107" t="s">
        <v>8317</v>
      </c>
      <c r="E6245" s="107">
        <f t="shared" si="97"/>
        <v>30532011</v>
      </c>
      <c r="F6245" s="107" t="s">
        <v>11572</v>
      </c>
      <c r="G6245" s="107" t="s">
        <v>9793</v>
      </c>
      <c r="H6245" s="107" t="s">
        <v>8306</v>
      </c>
      <c r="I6245" s="107" t="s">
        <v>1959</v>
      </c>
      <c r="K6245" s="109">
        <v>37771</v>
      </c>
      <c r="L6245" s="107" t="s">
        <v>8307</v>
      </c>
    </row>
    <row r="6246" spans="1:12" x14ac:dyDescent="0.2">
      <c r="A6246" s="107" t="s">
        <v>10492</v>
      </c>
      <c r="B6246" s="110" t="s">
        <v>10412</v>
      </c>
      <c r="C6246" s="107" t="s">
        <v>2277</v>
      </c>
      <c r="D6246" s="107" t="s">
        <v>8318</v>
      </c>
      <c r="E6246" s="107">
        <f t="shared" si="97"/>
        <v>30532012</v>
      </c>
      <c r="F6246" s="107" t="s">
        <v>11572</v>
      </c>
      <c r="G6246" s="107" t="s">
        <v>9793</v>
      </c>
      <c r="H6246" s="107" t="s">
        <v>8306</v>
      </c>
      <c r="I6246" s="107" t="s">
        <v>14438</v>
      </c>
      <c r="K6246" s="109">
        <v>37771</v>
      </c>
      <c r="L6246" s="107" t="s">
        <v>8307</v>
      </c>
    </row>
    <row r="6247" spans="1:12" x14ac:dyDescent="0.2">
      <c r="A6247" s="107" t="s">
        <v>10492</v>
      </c>
      <c r="B6247" s="110" t="s">
        <v>10412</v>
      </c>
      <c r="C6247" s="107" t="s">
        <v>2278</v>
      </c>
      <c r="D6247" s="107" t="s">
        <v>8319</v>
      </c>
      <c r="E6247" s="107">
        <f t="shared" si="97"/>
        <v>30532013</v>
      </c>
      <c r="F6247" s="107" t="s">
        <v>11572</v>
      </c>
      <c r="G6247" s="107" t="s">
        <v>9793</v>
      </c>
      <c r="H6247" s="107" t="s">
        <v>8306</v>
      </c>
      <c r="I6247" s="107" t="s">
        <v>2279</v>
      </c>
      <c r="K6247" s="109">
        <v>37771</v>
      </c>
      <c r="L6247" s="107" t="s">
        <v>8307</v>
      </c>
    </row>
    <row r="6248" spans="1:12" x14ac:dyDescent="0.2">
      <c r="A6248" s="107" t="s">
        <v>10492</v>
      </c>
      <c r="B6248" s="110" t="s">
        <v>10412</v>
      </c>
      <c r="C6248" s="107" t="s">
        <v>2280</v>
      </c>
      <c r="D6248" s="107" t="s">
        <v>8320</v>
      </c>
      <c r="E6248" s="107">
        <f t="shared" si="97"/>
        <v>30532014</v>
      </c>
      <c r="F6248" s="107" t="s">
        <v>11572</v>
      </c>
      <c r="G6248" s="107" t="s">
        <v>9793</v>
      </c>
      <c r="H6248" s="107" t="s">
        <v>8306</v>
      </c>
      <c r="I6248" s="107" t="s">
        <v>2281</v>
      </c>
      <c r="K6248" s="109">
        <v>37771</v>
      </c>
      <c r="L6248" s="107" t="s">
        <v>8307</v>
      </c>
    </row>
    <row r="6249" spans="1:12" x14ac:dyDescent="0.2">
      <c r="A6249" s="107" t="s">
        <v>10492</v>
      </c>
      <c r="B6249" s="110" t="s">
        <v>10412</v>
      </c>
      <c r="C6249" s="107" t="s">
        <v>2282</v>
      </c>
      <c r="D6249" s="107" t="s">
        <v>8321</v>
      </c>
      <c r="E6249" s="107">
        <f t="shared" si="97"/>
        <v>30532015</v>
      </c>
      <c r="F6249" s="107" t="s">
        <v>11572</v>
      </c>
      <c r="G6249" s="107" t="s">
        <v>9793</v>
      </c>
      <c r="H6249" s="107" t="s">
        <v>8306</v>
      </c>
      <c r="I6249" s="107" t="s">
        <v>2283</v>
      </c>
      <c r="K6249" s="109">
        <v>37771</v>
      </c>
      <c r="L6249" s="107" t="s">
        <v>8307</v>
      </c>
    </row>
    <row r="6250" spans="1:12" x14ac:dyDescent="0.2">
      <c r="A6250" s="107" t="s">
        <v>10492</v>
      </c>
      <c r="B6250" s="110" t="s">
        <v>10412</v>
      </c>
      <c r="C6250" s="107" t="s">
        <v>2284</v>
      </c>
      <c r="D6250" s="107" t="s">
        <v>8322</v>
      </c>
      <c r="E6250" s="107">
        <f t="shared" si="97"/>
        <v>30532016</v>
      </c>
      <c r="F6250" s="107" t="s">
        <v>11572</v>
      </c>
      <c r="G6250" s="107" t="s">
        <v>9793</v>
      </c>
      <c r="H6250" s="107" t="s">
        <v>8306</v>
      </c>
      <c r="I6250" s="107" t="s">
        <v>2285</v>
      </c>
      <c r="K6250" s="109">
        <v>37771</v>
      </c>
      <c r="L6250" s="107" t="s">
        <v>8307</v>
      </c>
    </row>
    <row r="6251" spans="1:12" x14ac:dyDescent="0.2">
      <c r="A6251" s="107" t="s">
        <v>10492</v>
      </c>
      <c r="B6251" s="110" t="s">
        <v>10412</v>
      </c>
      <c r="C6251" s="107" t="s">
        <v>2286</v>
      </c>
      <c r="D6251" s="107" t="s">
        <v>8323</v>
      </c>
      <c r="E6251" s="107">
        <f t="shared" si="97"/>
        <v>30532017</v>
      </c>
      <c r="F6251" s="107" t="s">
        <v>11572</v>
      </c>
      <c r="G6251" s="107" t="s">
        <v>9793</v>
      </c>
      <c r="H6251" s="107" t="s">
        <v>8306</v>
      </c>
      <c r="I6251" s="107" t="s">
        <v>2287</v>
      </c>
      <c r="K6251" s="109">
        <v>37771</v>
      </c>
      <c r="L6251" s="107" t="s">
        <v>8307</v>
      </c>
    </row>
    <row r="6252" spans="1:12" x14ac:dyDescent="0.2">
      <c r="A6252" s="107" t="s">
        <v>10492</v>
      </c>
      <c r="B6252" s="110" t="s">
        <v>10412</v>
      </c>
      <c r="C6252" s="107" t="s">
        <v>2288</v>
      </c>
      <c r="D6252" s="107" t="s">
        <v>8324</v>
      </c>
      <c r="E6252" s="107">
        <f t="shared" si="97"/>
        <v>30532018</v>
      </c>
      <c r="F6252" s="107" t="s">
        <v>11572</v>
      </c>
      <c r="G6252" s="107" t="s">
        <v>9793</v>
      </c>
      <c r="H6252" s="107" t="s">
        <v>8306</v>
      </c>
      <c r="I6252" s="107" t="s">
        <v>2289</v>
      </c>
      <c r="K6252" s="109">
        <v>37771</v>
      </c>
      <c r="L6252" s="107" t="s">
        <v>8307</v>
      </c>
    </row>
    <row r="6253" spans="1:12" x14ac:dyDescent="0.2">
      <c r="A6253" s="107" t="s">
        <v>10492</v>
      </c>
      <c r="B6253" s="110" t="s">
        <v>10412</v>
      </c>
      <c r="C6253" s="107" t="s">
        <v>2290</v>
      </c>
      <c r="D6253" s="107" t="s">
        <v>8325</v>
      </c>
      <c r="E6253" s="107">
        <f t="shared" si="97"/>
        <v>30532020</v>
      </c>
      <c r="F6253" s="107" t="s">
        <v>11572</v>
      </c>
      <c r="G6253" s="107" t="s">
        <v>9793</v>
      </c>
      <c r="H6253" s="107" t="s">
        <v>8306</v>
      </c>
      <c r="I6253" s="107" t="s">
        <v>2275</v>
      </c>
      <c r="K6253" s="109">
        <v>37771</v>
      </c>
      <c r="L6253" s="107" t="s">
        <v>8307</v>
      </c>
    </row>
    <row r="6254" spans="1:12" x14ac:dyDescent="0.2">
      <c r="A6254" s="107" t="s">
        <v>10492</v>
      </c>
      <c r="B6254" s="110" t="s">
        <v>10412</v>
      </c>
      <c r="C6254" s="107" t="s">
        <v>2293</v>
      </c>
      <c r="D6254" s="107" t="s">
        <v>8326</v>
      </c>
      <c r="E6254" s="107">
        <f t="shared" si="97"/>
        <v>30532031</v>
      </c>
      <c r="F6254" s="107" t="s">
        <v>11572</v>
      </c>
      <c r="G6254" s="107" t="s">
        <v>9793</v>
      </c>
      <c r="H6254" s="107" t="s">
        <v>8306</v>
      </c>
      <c r="I6254" s="107" t="s">
        <v>2294</v>
      </c>
      <c r="K6254" s="109">
        <v>37771</v>
      </c>
      <c r="L6254" s="107" t="s">
        <v>8307</v>
      </c>
    </row>
    <row r="6255" spans="1:12" x14ac:dyDescent="0.2">
      <c r="A6255" s="107" t="s">
        <v>10492</v>
      </c>
      <c r="B6255" s="110" t="s">
        <v>10412</v>
      </c>
      <c r="C6255" s="107" t="s">
        <v>2295</v>
      </c>
      <c r="D6255" s="107" t="s">
        <v>8327</v>
      </c>
      <c r="E6255" s="107">
        <f t="shared" si="97"/>
        <v>30532032</v>
      </c>
      <c r="F6255" s="107" t="s">
        <v>11572</v>
      </c>
      <c r="G6255" s="107" t="s">
        <v>9793</v>
      </c>
      <c r="H6255" s="107" t="s">
        <v>8306</v>
      </c>
      <c r="I6255" s="107" t="s">
        <v>2296</v>
      </c>
      <c r="K6255" s="109">
        <v>37771</v>
      </c>
      <c r="L6255" s="107" t="s">
        <v>8307</v>
      </c>
    </row>
    <row r="6256" spans="1:12" x14ac:dyDescent="0.2">
      <c r="A6256" s="107" t="s">
        <v>10492</v>
      </c>
      <c r="B6256" s="110" t="s">
        <v>10412</v>
      </c>
      <c r="C6256" s="107" t="s">
        <v>2297</v>
      </c>
      <c r="D6256" s="107" t="s">
        <v>8328</v>
      </c>
      <c r="E6256" s="107">
        <f t="shared" si="97"/>
        <v>30532033</v>
      </c>
      <c r="F6256" s="107" t="s">
        <v>11572</v>
      </c>
      <c r="G6256" s="107" t="s">
        <v>9793</v>
      </c>
      <c r="H6256" s="107" t="s">
        <v>8306</v>
      </c>
      <c r="I6256" s="107" t="s">
        <v>2298</v>
      </c>
      <c r="K6256" s="109">
        <v>37771</v>
      </c>
      <c r="L6256" s="107" t="s">
        <v>8307</v>
      </c>
    </row>
    <row r="6257" spans="1:12" x14ac:dyDescent="0.2">
      <c r="A6257" s="107" t="s">
        <v>10492</v>
      </c>
      <c r="B6257" s="110" t="s">
        <v>10412</v>
      </c>
      <c r="C6257" s="107" t="s">
        <v>8329</v>
      </c>
      <c r="D6257" s="107" t="s">
        <v>8330</v>
      </c>
      <c r="E6257" s="107">
        <f t="shared" si="97"/>
        <v>30532090</v>
      </c>
      <c r="F6257" s="107" t="s">
        <v>11572</v>
      </c>
      <c r="G6257" s="107" t="s">
        <v>9793</v>
      </c>
      <c r="H6257" s="107" t="s">
        <v>8306</v>
      </c>
      <c r="I6257" s="107" t="s">
        <v>8331</v>
      </c>
      <c r="J6257" s="109">
        <v>36278</v>
      </c>
      <c r="K6257" s="109">
        <v>37771</v>
      </c>
      <c r="L6257" s="107" t="s">
        <v>8307</v>
      </c>
    </row>
    <row r="6258" spans="1:12" x14ac:dyDescent="0.2">
      <c r="A6258" s="107" t="s">
        <v>10492</v>
      </c>
      <c r="D6258" s="107" t="s">
        <v>8332</v>
      </c>
      <c r="E6258" s="107">
        <f t="shared" si="97"/>
        <v>30580001</v>
      </c>
      <c r="F6258" s="107" t="s">
        <v>11572</v>
      </c>
      <c r="G6258" s="107" t="s">
        <v>9793</v>
      </c>
      <c r="H6258" s="107" t="s">
        <v>13741</v>
      </c>
      <c r="I6258" s="107" t="s">
        <v>13741</v>
      </c>
    </row>
    <row r="6259" spans="1:12" x14ac:dyDescent="0.2">
      <c r="A6259" s="107" t="s">
        <v>10492</v>
      </c>
      <c r="D6259" s="107" t="s">
        <v>8333</v>
      </c>
      <c r="E6259" s="107">
        <f t="shared" si="97"/>
        <v>30582001</v>
      </c>
      <c r="F6259" s="107" t="s">
        <v>11572</v>
      </c>
      <c r="G6259" s="107" t="s">
        <v>9793</v>
      </c>
      <c r="H6259" s="107" t="s">
        <v>13743</v>
      </c>
      <c r="I6259" s="107" t="s">
        <v>13744</v>
      </c>
    </row>
    <row r="6260" spans="1:12" x14ac:dyDescent="0.2">
      <c r="A6260" s="107" t="s">
        <v>10492</v>
      </c>
      <c r="D6260" s="107" t="s">
        <v>8334</v>
      </c>
      <c r="E6260" s="107">
        <f t="shared" si="97"/>
        <v>30582002</v>
      </c>
      <c r="F6260" s="107" t="s">
        <v>11572</v>
      </c>
      <c r="G6260" s="107" t="s">
        <v>9793</v>
      </c>
      <c r="H6260" s="107" t="s">
        <v>13743</v>
      </c>
      <c r="I6260" s="107" t="s">
        <v>13746</v>
      </c>
    </row>
    <row r="6261" spans="1:12" x14ac:dyDescent="0.2">
      <c r="A6261" s="107" t="s">
        <v>10492</v>
      </c>
      <c r="D6261" s="107" t="s">
        <v>8335</v>
      </c>
      <c r="E6261" s="107">
        <f t="shared" si="97"/>
        <v>30582599</v>
      </c>
      <c r="F6261" s="107" t="s">
        <v>11572</v>
      </c>
      <c r="G6261" s="107" t="s">
        <v>9793</v>
      </c>
      <c r="H6261" s="107" t="s">
        <v>13748</v>
      </c>
      <c r="I6261" s="107" t="s">
        <v>13749</v>
      </c>
    </row>
    <row r="6262" spans="1:12" x14ac:dyDescent="0.2">
      <c r="A6262" s="107" t="s">
        <v>10492</v>
      </c>
      <c r="D6262" s="107" t="s">
        <v>8336</v>
      </c>
      <c r="E6262" s="107">
        <f t="shared" si="97"/>
        <v>30588801</v>
      </c>
      <c r="F6262" s="107" t="s">
        <v>11572</v>
      </c>
      <c r="G6262" s="107" t="s">
        <v>9793</v>
      </c>
      <c r="H6262" s="107" t="s">
        <v>11023</v>
      </c>
      <c r="I6262" s="107" t="s">
        <v>7495</v>
      </c>
    </row>
    <row r="6263" spans="1:12" x14ac:dyDescent="0.2">
      <c r="A6263" s="107" t="s">
        <v>10492</v>
      </c>
      <c r="D6263" s="107" t="s">
        <v>8337</v>
      </c>
      <c r="E6263" s="107">
        <f t="shared" si="97"/>
        <v>30588802</v>
      </c>
      <c r="F6263" s="107" t="s">
        <v>11572</v>
      </c>
      <c r="G6263" s="107" t="s">
        <v>9793</v>
      </c>
      <c r="H6263" s="107" t="s">
        <v>11023</v>
      </c>
      <c r="I6263" s="107" t="s">
        <v>7495</v>
      </c>
    </row>
    <row r="6264" spans="1:12" x14ac:dyDescent="0.2">
      <c r="A6264" s="107" t="s">
        <v>10492</v>
      </c>
      <c r="D6264" s="107" t="s">
        <v>8338</v>
      </c>
      <c r="E6264" s="107">
        <f t="shared" si="97"/>
        <v>30588803</v>
      </c>
      <c r="F6264" s="107" t="s">
        <v>11572</v>
      </c>
      <c r="G6264" s="107" t="s">
        <v>9793</v>
      </c>
      <c r="H6264" s="107" t="s">
        <v>11023</v>
      </c>
      <c r="I6264" s="107" t="s">
        <v>7495</v>
      </c>
    </row>
    <row r="6265" spans="1:12" x14ac:dyDescent="0.2">
      <c r="A6265" s="107" t="s">
        <v>10492</v>
      </c>
      <c r="D6265" s="107" t="s">
        <v>8339</v>
      </c>
      <c r="E6265" s="107">
        <f t="shared" si="97"/>
        <v>30588804</v>
      </c>
      <c r="F6265" s="107" t="s">
        <v>11572</v>
      </c>
      <c r="G6265" s="107" t="s">
        <v>9793</v>
      </c>
      <c r="H6265" s="107" t="s">
        <v>11023</v>
      </c>
      <c r="I6265" s="107" t="s">
        <v>7495</v>
      </c>
    </row>
    <row r="6266" spans="1:12" x14ac:dyDescent="0.2">
      <c r="A6266" s="107" t="s">
        <v>10492</v>
      </c>
      <c r="D6266" s="107" t="s">
        <v>8340</v>
      </c>
      <c r="E6266" s="107">
        <f t="shared" si="97"/>
        <v>30588805</v>
      </c>
      <c r="F6266" s="107" t="s">
        <v>11572</v>
      </c>
      <c r="G6266" s="107" t="s">
        <v>9793</v>
      </c>
      <c r="H6266" s="107" t="s">
        <v>11023</v>
      </c>
      <c r="I6266" s="107" t="s">
        <v>7495</v>
      </c>
    </row>
    <row r="6267" spans="1:12" x14ac:dyDescent="0.2">
      <c r="A6267" s="107" t="s">
        <v>10492</v>
      </c>
      <c r="D6267" s="107" t="s">
        <v>8341</v>
      </c>
      <c r="E6267" s="107">
        <f t="shared" si="97"/>
        <v>30590001</v>
      </c>
      <c r="F6267" s="107" t="s">
        <v>11572</v>
      </c>
      <c r="G6267" s="107" t="s">
        <v>9793</v>
      </c>
      <c r="H6267" s="107" t="s">
        <v>10519</v>
      </c>
      <c r="I6267" s="107" t="s">
        <v>10520</v>
      </c>
    </row>
    <row r="6268" spans="1:12" x14ac:dyDescent="0.2">
      <c r="A6268" s="107" t="s">
        <v>10492</v>
      </c>
      <c r="D6268" s="107" t="s">
        <v>8342</v>
      </c>
      <c r="E6268" s="107">
        <f t="shared" si="97"/>
        <v>30590002</v>
      </c>
      <c r="F6268" s="107" t="s">
        <v>11572</v>
      </c>
      <c r="G6268" s="107" t="s">
        <v>9793</v>
      </c>
      <c r="H6268" s="107" t="s">
        <v>10519</v>
      </c>
      <c r="I6268" s="107" t="s">
        <v>10523</v>
      </c>
    </row>
    <row r="6269" spans="1:12" x14ac:dyDescent="0.2">
      <c r="A6269" s="107" t="s">
        <v>10492</v>
      </c>
      <c r="D6269" s="107" t="s">
        <v>8343</v>
      </c>
      <c r="E6269" s="107">
        <f t="shared" si="97"/>
        <v>30590003</v>
      </c>
      <c r="F6269" s="107" t="s">
        <v>11572</v>
      </c>
      <c r="G6269" s="107" t="s">
        <v>9793</v>
      </c>
      <c r="H6269" s="107" t="s">
        <v>10519</v>
      </c>
      <c r="I6269" s="107" t="s">
        <v>10525</v>
      </c>
    </row>
    <row r="6270" spans="1:12" x14ac:dyDescent="0.2">
      <c r="A6270" s="107" t="s">
        <v>10492</v>
      </c>
      <c r="D6270" s="107" t="s">
        <v>8344</v>
      </c>
      <c r="E6270" s="107">
        <f t="shared" si="97"/>
        <v>30590005</v>
      </c>
      <c r="F6270" s="107" t="s">
        <v>11572</v>
      </c>
      <c r="G6270" s="107" t="s">
        <v>9793</v>
      </c>
      <c r="H6270" s="107" t="s">
        <v>10519</v>
      </c>
      <c r="I6270" s="107" t="s">
        <v>8457</v>
      </c>
      <c r="K6270" s="109">
        <v>36265</v>
      </c>
      <c r="L6270" s="107" t="s">
        <v>10528</v>
      </c>
    </row>
    <row r="6271" spans="1:12" x14ac:dyDescent="0.2">
      <c r="A6271" s="107" t="s">
        <v>10492</v>
      </c>
      <c r="D6271" s="107" t="s">
        <v>8345</v>
      </c>
      <c r="E6271" s="107">
        <f t="shared" si="97"/>
        <v>30590011</v>
      </c>
      <c r="F6271" s="107" t="s">
        <v>11572</v>
      </c>
      <c r="G6271" s="107" t="s">
        <v>9793</v>
      </c>
      <c r="H6271" s="107" t="s">
        <v>10519</v>
      </c>
      <c r="I6271" s="107" t="s">
        <v>13390</v>
      </c>
    </row>
    <row r="6272" spans="1:12" x14ac:dyDescent="0.2">
      <c r="A6272" s="107" t="s">
        <v>10492</v>
      </c>
      <c r="D6272" s="107" t="s">
        <v>8346</v>
      </c>
      <c r="E6272" s="107">
        <f t="shared" si="97"/>
        <v>30590012</v>
      </c>
      <c r="F6272" s="107" t="s">
        <v>11572</v>
      </c>
      <c r="G6272" s="107" t="s">
        <v>9793</v>
      </c>
      <c r="H6272" s="107" t="s">
        <v>10519</v>
      </c>
      <c r="I6272" s="107" t="s">
        <v>13392</v>
      </c>
    </row>
    <row r="6273" spans="1:12" x14ac:dyDescent="0.2">
      <c r="A6273" s="107" t="s">
        <v>10492</v>
      </c>
      <c r="D6273" s="107" t="s">
        <v>8347</v>
      </c>
      <c r="E6273" s="107">
        <f t="shared" si="97"/>
        <v>30590013</v>
      </c>
      <c r="F6273" s="107" t="s">
        <v>11572</v>
      </c>
      <c r="G6273" s="107" t="s">
        <v>9793</v>
      </c>
      <c r="H6273" s="107" t="s">
        <v>10519</v>
      </c>
      <c r="I6273" s="107" t="s">
        <v>13394</v>
      </c>
    </row>
    <row r="6274" spans="1:12" x14ac:dyDescent="0.2">
      <c r="A6274" s="107" t="s">
        <v>10492</v>
      </c>
      <c r="D6274" s="107" t="s">
        <v>8348</v>
      </c>
      <c r="E6274" s="107">
        <f t="shared" ref="E6274:E6337" si="98">VALUE(D6274)</f>
        <v>30590021</v>
      </c>
      <c r="F6274" s="107" t="s">
        <v>11572</v>
      </c>
      <c r="G6274" s="107" t="s">
        <v>9793</v>
      </c>
      <c r="H6274" s="107" t="s">
        <v>10519</v>
      </c>
      <c r="I6274" s="107" t="s">
        <v>13398</v>
      </c>
      <c r="J6274" s="109">
        <v>36278</v>
      </c>
    </row>
    <row r="6275" spans="1:12" x14ac:dyDescent="0.2">
      <c r="A6275" s="107" t="s">
        <v>10492</v>
      </c>
      <c r="D6275" s="107" t="s">
        <v>8349</v>
      </c>
      <c r="E6275" s="107">
        <f t="shared" si="98"/>
        <v>30590023</v>
      </c>
      <c r="F6275" s="107" t="s">
        <v>11572</v>
      </c>
      <c r="G6275" s="107" t="s">
        <v>9793</v>
      </c>
      <c r="H6275" s="107" t="s">
        <v>10519</v>
      </c>
      <c r="I6275" s="107" t="s">
        <v>7528</v>
      </c>
    </row>
    <row r="6276" spans="1:12" x14ac:dyDescent="0.2">
      <c r="A6276" s="107" t="s">
        <v>10492</v>
      </c>
      <c r="D6276" s="107" t="s">
        <v>8350</v>
      </c>
      <c r="E6276" s="107">
        <f t="shared" si="98"/>
        <v>30599999</v>
      </c>
      <c r="F6276" s="107" t="s">
        <v>11572</v>
      </c>
      <c r="G6276" s="107" t="s">
        <v>9793</v>
      </c>
      <c r="H6276" s="107" t="s">
        <v>8351</v>
      </c>
      <c r="I6276" s="107" t="s">
        <v>7495</v>
      </c>
    </row>
    <row r="6277" spans="1:12" x14ac:dyDescent="0.2">
      <c r="A6277" s="107" t="s">
        <v>10492</v>
      </c>
      <c r="D6277" s="107" t="s">
        <v>8352</v>
      </c>
      <c r="E6277" s="107">
        <f t="shared" si="98"/>
        <v>30600101</v>
      </c>
      <c r="F6277" s="107" t="s">
        <v>11572</v>
      </c>
      <c r="G6277" s="107" t="s">
        <v>8353</v>
      </c>
      <c r="H6277" s="107" t="s">
        <v>14779</v>
      </c>
      <c r="I6277" s="107" t="s">
        <v>8354</v>
      </c>
    </row>
    <row r="6278" spans="1:12" x14ac:dyDescent="0.2">
      <c r="A6278" s="107" t="s">
        <v>10492</v>
      </c>
      <c r="D6278" s="107" t="s">
        <v>8355</v>
      </c>
      <c r="E6278" s="107">
        <f t="shared" si="98"/>
        <v>30600102</v>
      </c>
      <c r="F6278" s="107" t="s">
        <v>11572</v>
      </c>
      <c r="G6278" s="107" t="s">
        <v>8353</v>
      </c>
      <c r="H6278" s="107" t="s">
        <v>14779</v>
      </c>
      <c r="I6278" s="107" t="s">
        <v>8356</v>
      </c>
    </row>
    <row r="6279" spans="1:12" x14ac:dyDescent="0.2">
      <c r="A6279" s="107" t="s">
        <v>10492</v>
      </c>
      <c r="D6279" s="107" t="s">
        <v>8357</v>
      </c>
      <c r="E6279" s="107">
        <f t="shared" si="98"/>
        <v>30600103</v>
      </c>
      <c r="F6279" s="107" t="s">
        <v>11572</v>
      </c>
      <c r="G6279" s="107" t="s">
        <v>8353</v>
      </c>
      <c r="H6279" s="107" t="s">
        <v>14779</v>
      </c>
      <c r="I6279" s="107" t="s">
        <v>8358</v>
      </c>
    </row>
    <row r="6280" spans="1:12" x14ac:dyDescent="0.2">
      <c r="A6280" s="107" t="s">
        <v>10492</v>
      </c>
      <c r="D6280" s="107" t="s">
        <v>8359</v>
      </c>
      <c r="E6280" s="107">
        <f t="shared" si="98"/>
        <v>30600104</v>
      </c>
      <c r="F6280" s="107" t="s">
        <v>11572</v>
      </c>
      <c r="G6280" s="107" t="s">
        <v>8353</v>
      </c>
      <c r="H6280" s="107" t="s">
        <v>14779</v>
      </c>
      <c r="I6280" s="107" t="s">
        <v>8360</v>
      </c>
    </row>
    <row r="6281" spans="1:12" x14ac:dyDescent="0.2">
      <c r="A6281" s="107" t="s">
        <v>10492</v>
      </c>
      <c r="D6281" s="107" t="s">
        <v>8361</v>
      </c>
      <c r="E6281" s="107">
        <f t="shared" si="98"/>
        <v>30600105</v>
      </c>
      <c r="F6281" s="107" t="s">
        <v>11572</v>
      </c>
      <c r="G6281" s="107" t="s">
        <v>8353</v>
      </c>
      <c r="H6281" s="107" t="s">
        <v>14779</v>
      </c>
      <c r="I6281" s="107" t="s">
        <v>8362</v>
      </c>
    </row>
    <row r="6282" spans="1:12" x14ac:dyDescent="0.2">
      <c r="A6282" s="107" t="s">
        <v>10492</v>
      </c>
      <c r="D6282" s="107" t="s">
        <v>8363</v>
      </c>
      <c r="E6282" s="107">
        <f t="shared" si="98"/>
        <v>30600106</v>
      </c>
      <c r="F6282" s="107" t="s">
        <v>11572</v>
      </c>
      <c r="G6282" s="107" t="s">
        <v>8353</v>
      </c>
      <c r="H6282" s="107" t="s">
        <v>14779</v>
      </c>
      <c r="I6282" s="107" t="s">
        <v>8364</v>
      </c>
    </row>
    <row r="6283" spans="1:12" x14ac:dyDescent="0.2">
      <c r="A6283" s="107" t="s">
        <v>10492</v>
      </c>
      <c r="D6283" s="107" t="s">
        <v>8365</v>
      </c>
      <c r="E6283" s="107">
        <f t="shared" si="98"/>
        <v>30600107</v>
      </c>
      <c r="F6283" s="107" t="s">
        <v>11572</v>
      </c>
      <c r="G6283" s="107" t="s">
        <v>8353</v>
      </c>
      <c r="H6283" s="107" t="s">
        <v>14779</v>
      </c>
      <c r="I6283" s="107" t="s">
        <v>8366</v>
      </c>
    </row>
    <row r="6284" spans="1:12" x14ac:dyDescent="0.2">
      <c r="A6284" s="107" t="s">
        <v>10492</v>
      </c>
      <c r="D6284" s="107" t="s">
        <v>8367</v>
      </c>
      <c r="E6284" s="107">
        <f t="shared" si="98"/>
        <v>30600108</v>
      </c>
      <c r="F6284" s="107" t="s">
        <v>11572</v>
      </c>
      <c r="G6284" s="107" t="s">
        <v>8353</v>
      </c>
      <c r="H6284" s="107" t="s">
        <v>14779</v>
      </c>
      <c r="I6284" s="107" t="s">
        <v>8368</v>
      </c>
    </row>
    <row r="6285" spans="1:12" x14ac:dyDescent="0.2">
      <c r="A6285" s="107" t="s">
        <v>10492</v>
      </c>
      <c r="D6285" s="107" t="s">
        <v>8369</v>
      </c>
      <c r="E6285" s="107">
        <f t="shared" si="98"/>
        <v>30600111</v>
      </c>
      <c r="F6285" s="107" t="s">
        <v>11572</v>
      </c>
      <c r="G6285" s="107" t="s">
        <v>8353</v>
      </c>
      <c r="H6285" s="107" t="s">
        <v>14779</v>
      </c>
      <c r="I6285" s="107" t="s">
        <v>8370</v>
      </c>
      <c r="K6285" s="109"/>
      <c r="L6285" s="107"/>
    </row>
    <row r="6286" spans="1:12" x14ac:dyDescent="0.2">
      <c r="A6286" s="107" t="s">
        <v>10492</v>
      </c>
      <c r="D6286" s="107" t="s">
        <v>8371</v>
      </c>
      <c r="E6286" s="107">
        <f t="shared" si="98"/>
        <v>30600199</v>
      </c>
      <c r="F6286" s="107" t="s">
        <v>11572</v>
      </c>
      <c r="G6286" s="107" t="s">
        <v>8353</v>
      </c>
      <c r="H6286" s="107" t="s">
        <v>14779</v>
      </c>
      <c r="I6286" s="107" t="s">
        <v>7791</v>
      </c>
    </row>
    <row r="6287" spans="1:12" x14ac:dyDescent="0.2">
      <c r="A6287" s="107" t="s">
        <v>10492</v>
      </c>
      <c r="D6287" s="107" t="s">
        <v>8372</v>
      </c>
      <c r="E6287" s="107">
        <f t="shared" si="98"/>
        <v>30600201</v>
      </c>
      <c r="F6287" s="107" t="s">
        <v>11572</v>
      </c>
      <c r="G6287" s="107" t="s">
        <v>8353</v>
      </c>
      <c r="H6287" s="107" t="s">
        <v>8373</v>
      </c>
      <c r="I6287" s="107" t="s">
        <v>8374</v>
      </c>
    </row>
    <row r="6288" spans="1:12" x14ac:dyDescent="0.2">
      <c r="A6288" s="107" t="s">
        <v>10492</v>
      </c>
      <c r="D6288" s="107" t="s">
        <v>8375</v>
      </c>
      <c r="E6288" s="107">
        <f t="shared" si="98"/>
        <v>30600202</v>
      </c>
      <c r="F6288" s="107" t="s">
        <v>11572</v>
      </c>
      <c r="G6288" s="107" t="s">
        <v>8353</v>
      </c>
      <c r="H6288" s="107" t="s">
        <v>8373</v>
      </c>
      <c r="I6288" s="107" t="s">
        <v>8376</v>
      </c>
    </row>
    <row r="6289" spans="1:9" x14ac:dyDescent="0.2">
      <c r="A6289" s="107" t="s">
        <v>10492</v>
      </c>
      <c r="D6289" s="107" t="s">
        <v>8377</v>
      </c>
      <c r="E6289" s="107">
        <f t="shared" si="98"/>
        <v>30600301</v>
      </c>
      <c r="F6289" s="107" t="s">
        <v>11572</v>
      </c>
      <c r="G6289" s="107" t="s">
        <v>8353</v>
      </c>
      <c r="H6289" s="107" t="s">
        <v>8373</v>
      </c>
      <c r="I6289" s="107" t="s">
        <v>8378</v>
      </c>
    </row>
    <row r="6290" spans="1:9" x14ac:dyDescent="0.2">
      <c r="A6290" s="107" t="s">
        <v>10492</v>
      </c>
      <c r="D6290" s="107" t="s">
        <v>8379</v>
      </c>
      <c r="E6290" s="107">
        <f t="shared" si="98"/>
        <v>30600401</v>
      </c>
      <c r="F6290" s="107" t="s">
        <v>11572</v>
      </c>
      <c r="G6290" s="107" t="s">
        <v>8353</v>
      </c>
      <c r="H6290" s="107" t="s">
        <v>8380</v>
      </c>
      <c r="I6290" s="107" t="s">
        <v>8381</v>
      </c>
    </row>
    <row r="6291" spans="1:9" x14ac:dyDescent="0.2">
      <c r="A6291" s="107" t="s">
        <v>10492</v>
      </c>
      <c r="D6291" s="107" t="s">
        <v>8382</v>
      </c>
      <c r="E6291" s="107">
        <f t="shared" si="98"/>
        <v>30600402</v>
      </c>
      <c r="F6291" s="107" t="s">
        <v>11572</v>
      </c>
      <c r="G6291" s="107" t="s">
        <v>8353</v>
      </c>
      <c r="H6291" s="107" t="s">
        <v>8380</v>
      </c>
      <c r="I6291" s="107" t="s">
        <v>8383</v>
      </c>
    </row>
    <row r="6292" spans="1:9" x14ac:dyDescent="0.2">
      <c r="A6292" s="107" t="s">
        <v>10492</v>
      </c>
      <c r="D6292" s="107" t="s">
        <v>8384</v>
      </c>
      <c r="E6292" s="107">
        <f t="shared" si="98"/>
        <v>30600503</v>
      </c>
      <c r="F6292" s="107" t="s">
        <v>11572</v>
      </c>
      <c r="G6292" s="107" t="s">
        <v>8353</v>
      </c>
      <c r="H6292" s="107" t="s">
        <v>14368</v>
      </c>
      <c r="I6292" s="107" t="s">
        <v>8385</v>
      </c>
    </row>
    <row r="6293" spans="1:9" x14ac:dyDescent="0.2">
      <c r="A6293" s="107" t="s">
        <v>10492</v>
      </c>
      <c r="D6293" s="107" t="s">
        <v>8386</v>
      </c>
      <c r="E6293" s="107">
        <f t="shared" si="98"/>
        <v>30600504</v>
      </c>
      <c r="F6293" s="107" t="s">
        <v>11572</v>
      </c>
      <c r="G6293" s="107" t="s">
        <v>8353</v>
      </c>
      <c r="H6293" s="107" t="s">
        <v>14368</v>
      </c>
      <c r="I6293" s="107" t="s">
        <v>8385</v>
      </c>
    </row>
    <row r="6294" spans="1:9" x14ac:dyDescent="0.2">
      <c r="A6294" s="107" t="s">
        <v>10492</v>
      </c>
      <c r="D6294" s="107" t="s">
        <v>8387</v>
      </c>
      <c r="E6294" s="107">
        <f t="shared" si="98"/>
        <v>30600505</v>
      </c>
      <c r="F6294" s="107" t="s">
        <v>11572</v>
      </c>
      <c r="G6294" s="107" t="s">
        <v>8353</v>
      </c>
      <c r="H6294" s="107" t="s">
        <v>14368</v>
      </c>
      <c r="I6294" s="107" t="s">
        <v>8388</v>
      </c>
    </row>
    <row r="6295" spans="1:9" x14ac:dyDescent="0.2">
      <c r="A6295" s="107" t="s">
        <v>10492</v>
      </c>
      <c r="D6295" s="107" t="s">
        <v>8389</v>
      </c>
      <c r="E6295" s="107">
        <f t="shared" si="98"/>
        <v>30600506</v>
      </c>
      <c r="F6295" s="107" t="s">
        <v>11572</v>
      </c>
      <c r="G6295" s="107" t="s">
        <v>8353</v>
      </c>
      <c r="H6295" s="107" t="s">
        <v>14368</v>
      </c>
      <c r="I6295" s="107" t="s">
        <v>8388</v>
      </c>
    </row>
    <row r="6296" spans="1:9" x14ac:dyDescent="0.2">
      <c r="A6296" s="107" t="s">
        <v>10492</v>
      </c>
      <c r="D6296" s="107" t="s">
        <v>8390</v>
      </c>
      <c r="E6296" s="107">
        <f t="shared" si="98"/>
        <v>30600508</v>
      </c>
      <c r="F6296" s="107" t="s">
        <v>11572</v>
      </c>
      <c r="G6296" s="107" t="s">
        <v>8353</v>
      </c>
      <c r="H6296" s="107" t="s">
        <v>14368</v>
      </c>
      <c r="I6296" s="107" t="s">
        <v>8391</v>
      </c>
    </row>
    <row r="6297" spans="1:9" x14ac:dyDescent="0.2">
      <c r="A6297" s="107" t="s">
        <v>10492</v>
      </c>
      <c r="D6297" s="107" t="s">
        <v>8392</v>
      </c>
      <c r="E6297" s="107">
        <f t="shared" si="98"/>
        <v>30600510</v>
      </c>
      <c r="F6297" s="107" t="s">
        <v>11572</v>
      </c>
      <c r="G6297" s="107" t="s">
        <v>8353</v>
      </c>
      <c r="H6297" s="107" t="s">
        <v>14368</v>
      </c>
      <c r="I6297" s="107" t="s">
        <v>8393</v>
      </c>
    </row>
    <row r="6298" spans="1:9" x14ac:dyDescent="0.2">
      <c r="A6298" s="107" t="s">
        <v>10492</v>
      </c>
      <c r="D6298" s="107" t="s">
        <v>11354</v>
      </c>
      <c r="E6298" s="107">
        <f t="shared" si="98"/>
        <v>30600511</v>
      </c>
      <c r="F6298" s="107" t="s">
        <v>11572</v>
      </c>
      <c r="G6298" s="107" t="s">
        <v>8353</v>
      </c>
      <c r="H6298" s="107" t="s">
        <v>14368</v>
      </c>
      <c r="I6298" s="107" t="s">
        <v>11355</v>
      </c>
    </row>
    <row r="6299" spans="1:9" x14ac:dyDescent="0.2">
      <c r="A6299" s="107" t="s">
        <v>10492</v>
      </c>
      <c r="D6299" s="107" t="s">
        <v>11356</v>
      </c>
      <c r="E6299" s="107">
        <f t="shared" si="98"/>
        <v>30600514</v>
      </c>
      <c r="F6299" s="107" t="s">
        <v>11572</v>
      </c>
      <c r="G6299" s="107" t="s">
        <v>8353</v>
      </c>
      <c r="H6299" s="107" t="s">
        <v>14368</v>
      </c>
      <c r="I6299" s="107" t="s">
        <v>11357</v>
      </c>
    </row>
    <row r="6300" spans="1:9" x14ac:dyDescent="0.2">
      <c r="A6300" s="107" t="s">
        <v>10492</v>
      </c>
      <c r="D6300" s="107" t="s">
        <v>11358</v>
      </c>
      <c r="E6300" s="107">
        <f t="shared" si="98"/>
        <v>30600515</v>
      </c>
      <c r="F6300" s="107" t="s">
        <v>11572</v>
      </c>
      <c r="G6300" s="107" t="s">
        <v>8353</v>
      </c>
      <c r="H6300" s="107" t="s">
        <v>14368</v>
      </c>
      <c r="I6300" s="107" t="s">
        <v>11359</v>
      </c>
    </row>
    <row r="6301" spans="1:9" x14ac:dyDescent="0.2">
      <c r="A6301" s="107" t="s">
        <v>10492</v>
      </c>
      <c r="D6301" s="107" t="s">
        <v>11360</v>
      </c>
      <c r="E6301" s="107">
        <f t="shared" si="98"/>
        <v>30600516</v>
      </c>
      <c r="F6301" s="107" t="s">
        <v>11572</v>
      </c>
      <c r="G6301" s="107" t="s">
        <v>8353</v>
      </c>
      <c r="H6301" s="107" t="s">
        <v>14368</v>
      </c>
      <c r="I6301" s="107" t="s">
        <v>11361</v>
      </c>
    </row>
    <row r="6302" spans="1:9" x14ac:dyDescent="0.2">
      <c r="A6302" s="107" t="s">
        <v>10492</v>
      </c>
      <c r="D6302" s="107" t="s">
        <v>11362</v>
      </c>
      <c r="E6302" s="107">
        <f t="shared" si="98"/>
        <v>30600517</v>
      </c>
      <c r="F6302" s="107" t="s">
        <v>11572</v>
      </c>
      <c r="G6302" s="107" t="s">
        <v>8353</v>
      </c>
      <c r="H6302" s="107" t="s">
        <v>14368</v>
      </c>
      <c r="I6302" s="107" t="s">
        <v>11363</v>
      </c>
    </row>
    <row r="6303" spans="1:9" x14ac:dyDescent="0.2">
      <c r="A6303" s="107" t="s">
        <v>10492</v>
      </c>
      <c r="D6303" s="107" t="s">
        <v>11364</v>
      </c>
      <c r="E6303" s="107">
        <f t="shared" si="98"/>
        <v>30600518</v>
      </c>
      <c r="F6303" s="107" t="s">
        <v>11572</v>
      </c>
      <c r="G6303" s="107" t="s">
        <v>8353</v>
      </c>
      <c r="H6303" s="107" t="s">
        <v>14368</v>
      </c>
      <c r="I6303" s="107" t="s">
        <v>11365</v>
      </c>
    </row>
    <row r="6304" spans="1:9" x14ac:dyDescent="0.2">
      <c r="A6304" s="107" t="s">
        <v>10492</v>
      </c>
      <c r="D6304" s="107" t="s">
        <v>11366</v>
      </c>
      <c r="E6304" s="107">
        <f t="shared" si="98"/>
        <v>30600519</v>
      </c>
      <c r="F6304" s="107" t="s">
        <v>11572</v>
      </c>
      <c r="G6304" s="107" t="s">
        <v>8353</v>
      </c>
      <c r="H6304" s="107" t="s">
        <v>14368</v>
      </c>
      <c r="I6304" s="107" t="s">
        <v>11367</v>
      </c>
    </row>
    <row r="6305" spans="1:9" x14ac:dyDescent="0.2">
      <c r="A6305" s="107" t="s">
        <v>10492</v>
      </c>
      <c r="D6305" s="107" t="s">
        <v>11368</v>
      </c>
      <c r="E6305" s="107">
        <f t="shared" si="98"/>
        <v>30600520</v>
      </c>
      <c r="F6305" s="107" t="s">
        <v>11572</v>
      </c>
      <c r="G6305" s="107" t="s">
        <v>8353</v>
      </c>
      <c r="H6305" s="107" t="s">
        <v>14368</v>
      </c>
      <c r="I6305" s="107" t="s">
        <v>11369</v>
      </c>
    </row>
    <row r="6306" spans="1:9" x14ac:dyDescent="0.2">
      <c r="A6306" s="107" t="s">
        <v>10492</v>
      </c>
      <c r="D6306" s="107" t="s">
        <v>11370</v>
      </c>
      <c r="E6306" s="107">
        <f t="shared" si="98"/>
        <v>30600521</v>
      </c>
      <c r="F6306" s="107" t="s">
        <v>11572</v>
      </c>
      <c r="G6306" s="107" t="s">
        <v>8353</v>
      </c>
      <c r="H6306" s="107" t="s">
        <v>14368</v>
      </c>
      <c r="I6306" s="107" t="s">
        <v>11371</v>
      </c>
    </row>
    <row r="6307" spans="1:9" x14ac:dyDescent="0.2">
      <c r="A6307" s="107" t="s">
        <v>10492</v>
      </c>
      <c r="D6307" s="107" t="s">
        <v>11372</v>
      </c>
      <c r="E6307" s="107">
        <f t="shared" si="98"/>
        <v>30600522</v>
      </c>
      <c r="F6307" s="107" t="s">
        <v>11572</v>
      </c>
      <c r="G6307" s="107" t="s">
        <v>8353</v>
      </c>
      <c r="H6307" s="107" t="s">
        <v>14368</v>
      </c>
      <c r="I6307" s="107" t="s">
        <v>8404</v>
      </c>
    </row>
    <row r="6308" spans="1:9" x14ac:dyDescent="0.2">
      <c r="A6308" s="107" t="s">
        <v>10492</v>
      </c>
      <c r="D6308" s="107" t="s">
        <v>8405</v>
      </c>
      <c r="E6308" s="107">
        <f t="shared" si="98"/>
        <v>30600602</v>
      </c>
      <c r="F6308" s="107" t="s">
        <v>11572</v>
      </c>
      <c r="G6308" s="107" t="s">
        <v>8353</v>
      </c>
      <c r="H6308" s="107" t="s">
        <v>8406</v>
      </c>
      <c r="I6308" s="107" t="s">
        <v>8407</v>
      </c>
    </row>
    <row r="6309" spans="1:9" x14ac:dyDescent="0.2">
      <c r="A6309" s="107" t="s">
        <v>10492</v>
      </c>
      <c r="D6309" s="107" t="s">
        <v>8408</v>
      </c>
      <c r="E6309" s="107">
        <f t="shared" si="98"/>
        <v>30600603</v>
      </c>
      <c r="F6309" s="107" t="s">
        <v>11572</v>
      </c>
      <c r="G6309" s="107" t="s">
        <v>8353</v>
      </c>
      <c r="H6309" s="107" t="s">
        <v>8406</v>
      </c>
      <c r="I6309" s="107" t="s">
        <v>8407</v>
      </c>
    </row>
    <row r="6310" spans="1:9" x14ac:dyDescent="0.2">
      <c r="A6310" s="107" t="s">
        <v>10492</v>
      </c>
      <c r="D6310" s="107" t="s">
        <v>8409</v>
      </c>
      <c r="E6310" s="107">
        <f t="shared" si="98"/>
        <v>30600701</v>
      </c>
      <c r="F6310" s="107" t="s">
        <v>11572</v>
      </c>
      <c r="G6310" s="107" t="s">
        <v>8353</v>
      </c>
      <c r="H6310" s="107" t="s">
        <v>8916</v>
      </c>
      <c r="I6310" s="107" t="s">
        <v>8916</v>
      </c>
    </row>
    <row r="6311" spans="1:9" x14ac:dyDescent="0.2">
      <c r="A6311" s="107" t="s">
        <v>10492</v>
      </c>
      <c r="D6311" s="107" t="s">
        <v>8410</v>
      </c>
      <c r="E6311" s="107">
        <f t="shared" si="98"/>
        <v>30600702</v>
      </c>
      <c r="F6311" s="107" t="s">
        <v>11572</v>
      </c>
      <c r="G6311" s="107" t="s">
        <v>8353</v>
      </c>
      <c r="H6311" s="107" t="s">
        <v>8916</v>
      </c>
      <c r="I6311" s="107" t="s">
        <v>8916</v>
      </c>
    </row>
    <row r="6312" spans="1:9" x14ac:dyDescent="0.2">
      <c r="A6312" s="107" t="s">
        <v>10492</v>
      </c>
      <c r="D6312" s="107" t="s">
        <v>8411</v>
      </c>
      <c r="E6312" s="107">
        <f t="shared" si="98"/>
        <v>30600801</v>
      </c>
      <c r="F6312" s="107" t="s">
        <v>11572</v>
      </c>
      <c r="G6312" s="107" t="s">
        <v>8353</v>
      </c>
      <c r="H6312" s="107" t="s">
        <v>11023</v>
      </c>
      <c r="I6312" s="107" t="s">
        <v>8412</v>
      </c>
    </row>
    <row r="6313" spans="1:9" x14ac:dyDescent="0.2">
      <c r="A6313" s="107" t="s">
        <v>10492</v>
      </c>
      <c r="D6313" s="107" t="s">
        <v>8413</v>
      </c>
      <c r="E6313" s="107">
        <f t="shared" si="98"/>
        <v>30600802</v>
      </c>
      <c r="F6313" s="107" t="s">
        <v>11572</v>
      </c>
      <c r="G6313" s="107" t="s">
        <v>8353</v>
      </c>
      <c r="H6313" s="107" t="s">
        <v>11023</v>
      </c>
      <c r="I6313" s="107" t="s">
        <v>8414</v>
      </c>
    </row>
    <row r="6314" spans="1:9" x14ac:dyDescent="0.2">
      <c r="A6314" s="107" t="s">
        <v>10492</v>
      </c>
      <c r="D6314" s="107" t="s">
        <v>8415</v>
      </c>
      <c r="E6314" s="107">
        <f t="shared" si="98"/>
        <v>30600803</v>
      </c>
      <c r="F6314" s="107" t="s">
        <v>11572</v>
      </c>
      <c r="G6314" s="107" t="s">
        <v>8353</v>
      </c>
      <c r="H6314" s="107" t="s">
        <v>11023</v>
      </c>
      <c r="I6314" s="107" t="s">
        <v>8416</v>
      </c>
    </row>
    <row r="6315" spans="1:9" x14ac:dyDescent="0.2">
      <c r="A6315" s="107" t="s">
        <v>10492</v>
      </c>
      <c r="D6315" s="107" t="s">
        <v>8417</v>
      </c>
      <c r="E6315" s="107">
        <f t="shared" si="98"/>
        <v>30600804</v>
      </c>
      <c r="F6315" s="107" t="s">
        <v>11572</v>
      </c>
      <c r="G6315" s="107" t="s">
        <v>8353</v>
      </c>
      <c r="H6315" s="107" t="s">
        <v>11023</v>
      </c>
      <c r="I6315" s="107" t="s">
        <v>8418</v>
      </c>
    </row>
    <row r="6316" spans="1:9" x14ac:dyDescent="0.2">
      <c r="A6316" s="107" t="s">
        <v>10492</v>
      </c>
      <c r="D6316" s="107" t="s">
        <v>8419</v>
      </c>
      <c r="E6316" s="107">
        <f t="shared" si="98"/>
        <v>30600805</v>
      </c>
      <c r="F6316" s="107" t="s">
        <v>11572</v>
      </c>
      <c r="G6316" s="107" t="s">
        <v>8353</v>
      </c>
      <c r="H6316" s="107" t="s">
        <v>11023</v>
      </c>
      <c r="I6316" s="107" t="s">
        <v>8420</v>
      </c>
    </row>
    <row r="6317" spans="1:9" x14ac:dyDescent="0.2">
      <c r="A6317" s="107" t="s">
        <v>10492</v>
      </c>
      <c r="D6317" s="107" t="s">
        <v>8421</v>
      </c>
      <c r="E6317" s="107">
        <f t="shared" si="98"/>
        <v>30600806</v>
      </c>
      <c r="F6317" s="107" t="s">
        <v>11572</v>
      </c>
      <c r="G6317" s="107" t="s">
        <v>8353</v>
      </c>
      <c r="H6317" s="107" t="s">
        <v>11023</v>
      </c>
      <c r="I6317" s="107" t="s">
        <v>8422</v>
      </c>
    </row>
    <row r="6318" spans="1:9" x14ac:dyDescent="0.2">
      <c r="A6318" s="107" t="s">
        <v>10492</v>
      </c>
      <c r="D6318" s="107" t="s">
        <v>8423</v>
      </c>
      <c r="E6318" s="107">
        <f t="shared" si="98"/>
        <v>30600807</v>
      </c>
      <c r="F6318" s="107" t="s">
        <v>11572</v>
      </c>
      <c r="G6318" s="107" t="s">
        <v>8353</v>
      </c>
      <c r="H6318" s="107" t="s">
        <v>11023</v>
      </c>
      <c r="I6318" s="107" t="s">
        <v>8424</v>
      </c>
    </row>
    <row r="6319" spans="1:9" x14ac:dyDescent="0.2">
      <c r="A6319" s="107" t="s">
        <v>10492</v>
      </c>
      <c r="D6319" s="107" t="s">
        <v>8425</v>
      </c>
      <c r="E6319" s="107">
        <f t="shared" si="98"/>
        <v>30600811</v>
      </c>
      <c r="F6319" s="107" t="s">
        <v>11572</v>
      </c>
      <c r="G6319" s="107" t="s">
        <v>8353</v>
      </c>
      <c r="H6319" s="107" t="s">
        <v>11023</v>
      </c>
      <c r="I6319" s="107" t="s">
        <v>8426</v>
      </c>
    </row>
    <row r="6320" spans="1:9" x14ac:dyDescent="0.2">
      <c r="A6320" s="107" t="s">
        <v>10492</v>
      </c>
      <c r="D6320" s="107" t="s">
        <v>8427</v>
      </c>
      <c r="E6320" s="107">
        <f t="shared" si="98"/>
        <v>30600812</v>
      </c>
      <c r="F6320" s="107" t="s">
        <v>11572</v>
      </c>
      <c r="G6320" s="107" t="s">
        <v>8353</v>
      </c>
      <c r="H6320" s="107" t="s">
        <v>11023</v>
      </c>
      <c r="I6320" s="107" t="s">
        <v>8428</v>
      </c>
    </row>
    <row r="6321" spans="1:9" x14ac:dyDescent="0.2">
      <c r="A6321" s="107" t="s">
        <v>10492</v>
      </c>
      <c r="D6321" s="107" t="s">
        <v>8429</v>
      </c>
      <c r="E6321" s="107">
        <f t="shared" si="98"/>
        <v>30600813</v>
      </c>
      <c r="F6321" s="107" t="s">
        <v>11572</v>
      </c>
      <c r="G6321" s="107" t="s">
        <v>8353</v>
      </c>
      <c r="H6321" s="107" t="s">
        <v>11023</v>
      </c>
      <c r="I6321" s="107" t="s">
        <v>8430</v>
      </c>
    </row>
    <row r="6322" spans="1:9" x14ac:dyDescent="0.2">
      <c r="A6322" s="107" t="s">
        <v>10492</v>
      </c>
      <c r="D6322" s="107" t="s">
        <v>8431</v>
      </c>
      <c r="E6322" s="107">
        <f t="shared" si="98"/>
        <v>30600814</v>
      </c>
      <c r="F6322" s="107" t="s">
        <v>11572</v>
      </c>
      <c r="G6322" s="107" t="s">
        <v>8353</v>
      </c>
      <c r="H6322" s="107" t="s">
        <v>11023</v>
      </c>
      <c r="I6322" s="107" t="s">
        <v>8432</v>
      </c>
    </row>
    <row r="6323" spans="1:9" x14ac:dyDescent="0.2">
      <c r="A6323" s="107" t="s">
        <v>10492</v>
      </c>
      <c r="D6323" s="107" t="s">
        <v>8433</v>
      </c>
      <c r="E6323" s="107">
        <f t="shared" si="98"/>
        <v>30600815</v>
      </c>
      <c r="F6323" s="107" t="s">
        <v>11572</v>
      </c>
      <c r="G6323" s="107" t="s">
        <v>8353</v>
      </c>
      <c r="H6323" s="107" t="s">
        <v>11023</v>
      </c>
      <c r="I6323" s="107" t="s">
        <v>13053</v>
      </c>
    </row>
    <row r="6324" spans="1:9" x14ac:dyDescent="0.2">
      <c r="A6324" s="107" t="s">
        <v>10492</v>
      </c>
      <c r="D6324" s="107" t="s">
        <v>8434</v>
      </c>
      <c r="E6324" s="107">
        <f t="shared" si="98"/>
        <v>30600816</v>
      </c>
      <c r="F6324" s="107" t="s">
        <v>11572</v>
      </c>
      <c r="G6324" s="107" t="s">
        <v>8353</v>
      </c>
      <c r="H6324" s="107" t="s">
        <v>11023</v>
      </c>
      <c r="I6324" s="107" t="s">
        <v>13055</v>
      </c>
    </row>
    <row r="6325" spans="1:9" x14ac:dyDescent="0.2">
      <c r="A6325" s="107" t="s">
        <v>10492</v>
      </c>
      <c r="D6325" s="107" t="s">
        <v>8435</v>
      </c>
      <c r="E6325" s="107">
        <f t="shared" si="98"/>
        <v>30600817</v>
      </c>
      <c r="F6325" s="107" t="s">
        <v>11572</v>
      </c>
      <c r="G6325" s="107" t="s">
        <v>8353</v>
      </c>
      <c r="H6325" s="107" t="s">
        <v>11023</v>
      </c>
      <c r="I6325" s="107" t="s">
        <v>8436</v>
      </c>
    </row>
    <row r="6326" spans="1:9" x14ac:dyDescent="0.2">
      <c r="A6326" s="107" t="s">
        <v>10492</v>
      </c>
      <c r="D6326" s="107" t="s">
        <v>8437</v>
      </c>
      <c r="E6326" s="107">
        <f t="shared" si="98"/>
        <v>30600818</v>
      </c>
      <c r="F6326" s="107" t="s">
        <v>11572</v>
      </c>
      <c r="G6326" s="107" t="s">
        <v>8353</v>
      </c>
      <c r="H6326" s="107" t="s">
        <v>11023</v>
      </c>
      <c r="I6326" s="107" t="s">
        <v>2898</v>
      </c>
    </row>
    <row r="6327" spans="1:9" x14ac:dyDescent="0.2">
      <c r="A6327" s="107" t="s">
        <v>10492</v>
      </c>
      <c r="D6327" s="107" t="s">
        <v>2899</v>
      </c>
      <c r="E6327" s="107">
        <f t="shared" si="98"/>
        <v>30600819</v>
      </c>
      <c r="F6327" s="107" t="s">
        <v>11572</v>
      </c>
      <c r="G6327" s="107" t="s">
        <v>8353</v>
      </c>
      <c r="H6327" s="107" t="s">
        <v>11023</v>
      </c>
      <c r="I6327" s="107" t="s">
        <v>2900</v>
      </c>
    </row>
    <row r="6328" spans="1:9" x14ac:dyDescent="0.2">
      <c r="A6328" s="107" t="s">
        <v>10492</v>
      </c>
      <c r="D6328" s="107" t="s">
        <v>2901</v>
      </c>
      <c r="E6328" s="107">
        <f t="shared" si="98"/>
        <v>30600820</v>
      </c>
      <c r="F6328" s="107" t="s">
        <v>11572</v>
      </c>
      <c r="G6328" s="107" t="s">
        <v>8353</v>
      </c>
      <c r="H6328" s="107" t="s">
        <v>11023</v>
      </c>
      <c r="I6328" s="107" t="s">
        <v>2902</v>
      </c>
    </row>
    <row r="6329" spans="1:9" x14ac:dyDescent="0.2">
      <c r="A6329" s="107" t="s">
        <v>10492</v>
      </c>
      <c r="D6329" s="107" t="s">
        <v>2903</v>
      </c>
      <c r="E6329" s="107">
        <f t="shared" si="98"/>
        <v>30600821</v>
      </c>
      <c r="F6329" s="107" t="s">
        <v>11572</v>
      </c>
      <c r="G6329" s="107" t="s">
        <v>8353</v>
      </c>
      <c r="H6329" s="107" t="s">
        <v>11023</v>
      </c>
      <c r="I6329" s="107" t="s">
        <v>13065</v>
      </c>
    </row>
    <row r="6330" spans="1:9" x14ac:dyDescent="0.2">
      <c r="A6330" s="107" t="s">
        <v>10492</v>
      </c>
      <c r="D6330" s="107" t="s">
        <v>2904</v>
      </c>
      <c r="E6330" s="107">
        <f t="shared" si="98"/>
        <v>30600822</v>
      </c>
      <c r="F6330" s="107" t="s">
        <v>11572</v>
      </c>
      <c r="G6330" s="107" t="s">
        <v>8353</v>
      </c>
      <c r="H6330" s="107" t="s">
        <v>11023</v>
      </c>
      <c r="I6330" s="107" t="s">
        <v>13067</v>
      </c>
    </row>
    <row r="6331" spans="1:9" x14ac:dyDescent="0.2">
      <c r="A6331" s="107" t="s">
        <v>10492</v>
      </c>
      <c r="D6331" s="107" t="s">
        <v>2905</v>
      </c>
      <c r="E6331" s="107">
        <f t="shared" si="98"/>
        <v>30600901</v>
      </c>
      <c r="F6331" s="107" t="s">
        <v>11572</v>
      </c>
      <c r="G6331" s="107" t="s">
        <v>8353</v>
      </c>
      <c r="H6331" s="107" t="s">
        <v>13751</v>
      </c>
      <c r="I6331" s="107" t="s">
        <v>16129</v>
      </c>
    </row>
    <row r="6332" spans="1:9" x14ac:dyDescent="0.2">
      <c r="A6332" s="107" t="s">
        <v>10492</v>
      </c>
      <c r="D6332" s="107" t="s">
        <v>2906</v>
      </c>
      <c r="E6332" s="107">
        <f t="shared" si="98"/>
        <v>30600902</v>
      </c>
      <c r="F6332" s="107" t="s">
        <v>11572</v>
      </c>
      <c r="G6332" s="107" t="s">
        <v>8353</v>
      </c>
      <c r="H6332" s="107" t="s">
        <v>13751</v>
      </c>
      <c r="I6332" s="107" t="s">
        <v>16136</v>
      </c>
    </row>
    <row r="6333" spans="1:9" x14ac:dyDescent="0.2">
      <c r="A6333" s="107" t="s">
        <v>10492</v>
      </c>
      <c r="D6333" s="107" t="s">
        <v>2907</v>
      </c>
      <c r="E6333" s="107">
        <f t="shared" si="98"/>
        <v>30600903</v>
      </c>
      <c r="F6333" s="107" t="s">
        <v>11572</v>
      </c>
      <c r="G6333" s="107" t="s">
        <v>8353</v>
      </c>
      <c r="H6333" s="107" t="s">
        <v>13751</v>
      </c>
      <c r="I6333" s="107" t="s">
        <v>16138</v>
      </c>
    </row>
    <row r="6334" spans="1:9" x14ac:dyDescent="0.2">
      <c r="A6334" s="107" t="s">
        <v>10492</v>
      </c>
      <c r="D6334" s="107" t="s">
        <v>2908</v>
      </c>
      <c r="E6334" s="107">
        <f t="shared" si="98"/>
        <v>30600904</v>
      </c>
      <c r="F6334" s="107" t="s">
        <v>11572</v>
      </c>
      <c r="G6334" s="107" t="s">
        <v>8353</v>
      </c>
      <c r="H6334" s="107" t="s">
        <v>13751</v>
      </c>
      <c r="I6334" s="107" t="s">
        <v>16149</v>
      </c>
    </row>
    <row r="6335" spans="1:9" x14ac:dyDescent="0.2">
      <c r="A6335" s="107" t="s">
        <v>10492</v>
      </c>
      <c r="D6335" s="107" t="s">
        <v>2909</v>
      </c>
      <c r="E6335" s="107">
        <f t="shared" si="98"/>
        <v>30600905</v>
      </c>
      <c r="F6335" s="107" t="s">
        <v>11572</v>
      </c>
      <c r="G6335" s="107" t="s">
        <v>8353</v>
      </c>
      <c r="H6335" s="107" t="s">
        <v>13751</v>
      </c>
      <c r="I6335" s="107" t="s">
        <v>2910</v>
      </c>
    </row>
    <row r="6336" spans="1:9" x14ac:dyDescent="0.2">
      <c r="A6336" s="107" t="s">
        <v>10492</v>
      </c>
      <c r="D6336" s="107" t="s">
        <v>2911</v>
      </c>
      <c r="E6336" s="107">
        <f t="shared" si="98"/>
        <v>30600906</v>
      </c>
      <c r="F6336" s="107" t="s">
        <v>11572</v>
      </c>
      <c r="G6336" s="107" t="s">
        <v>8353</v>
      </c>
      <c r="H6336" s="107" t="s">
        <v>13751</v>
      </c>
      <c r="I6336" s="107" t="s">
        <v>2912</v>
      </c>
    </row>
    <row r="6337" spans="1:9" x14ac:dyDescent="0.2">
      <c r="A6337" s="107" t="s">
        <v>10492</v>
      </c>
      <c r="D6337" s="107" t="s">
        <v>2913</v>
      </c>
      <c r="E6337" s="107">
        <f t="shared" si="98"/>
        <v>30600999</v>
      </c>
      <c r="F6337" s="107" t="s">
        <v>11572</v>
      </c>
      <c r="G6337" s="107" t="s">
        <v>8353</v>
      </c>
      <c r="H6337" s="107" t="s">
        <v>13751</v>
      </c>
      <c r="I6337" s="107" t="s">
        <v>9253</v>
      </c>
    </row>
    <row r="6338" spans="1:9" x14ac:dyDescent="0.2">
      <c r="A6338" s="107" t="s">
        <v>10492</v>
      </c>
      <c r="D6338" s="107" t="s">
        <v>2914</v>
      </c>
      <c r="E6338" s="107">
        <f t="shared" ref="E6338:E6401" si="99">VALUE(D6338)</f>
        <v>30601001</v>
      </c>
      <c r="F6338" s="107" t="s">
        <v>11572</v>
      </c>
      <c r="G6338" s="107" t="s">
        <v>8353</v>
      </c>
      <c r="H6338" s="107" t="s">
        <v>2915</v>
      </c>
      <c r="I6338" s="107" t="s">
        <v>14417</v>
      </c>
    </row>
    <row r="6339" spans="1:9" x14ac:dyDescent="0.2">
      <c r="A6339" s="107" t="s">
        <v>10492</v>
      </c>
      <c r="D6339" s="107" t="s">
        <v>2916</v>
      </c>
      <c r="E6339" s="107">
        <f t="shared" si="99"/>
        <v>30601011</v>
      </c>
      <c r="F6339" s="107" t="s">
        <v>11572</v>
      </c>
      <c r="G6339" s="107" t="s">
        <v>8353</v>
      </c>
      <c r="H6339" s="107" t="s">
        <v>2915</v>
      </c>
      <c r="I6339" s="107" t="s">
        <v>2917</v>
      </c>
    </row>
    <row r="6340" spans="1:9" x14ac:dyDescent="0.2">
      <c r="A6340" s="107" t="s">
        <v>10492</v>
      </c>
      <c r="D6340" s="107" t="s">
        <v>2918</v>
      </c>
      <c r="E6340" s="107">
        <f t="shared" si="99"/>
        <v>30601101</v>
      </c>
      <c r="F6340" s="107" t="s">
        <v>11572</v>
      </c>
      <c r="G6340" s="107" t="s">
        <v>8353</v>
      </c>
      <c r="H6340" s="107" t="s">
        <v>2919</v>
      </c>
      <c r="I6340" s="107" t="s">
        <v>14417</v>
      </c>
    </row>
    <row r="6341" spans="1:9" x14ac:dyDescent="0.2">
      <c r="A6341" s="107" t="s">
        <v>10492</v>
      </c>
      <c r="D6341" s="107" t="s">
        <v>2920</v>
      </c>
      <c r="E6341" s="107">
        <f t="shared" si="99"/>
        <v>30601201</v>
      </c>
      <c r="F6341" s="107" t="s">
        <v>11572</v>
      </c>
      <c r="G6341" s="107" t="s">
        <v>8353</v>
      </c>
      <c r="H6341" s="107" t="s">
        <v>2921</v>
      </c>
      <c r="I6341" s="107" t="s">
        <v>14417</v>
      </c>
    </row>
    <row r="6342" spans="1:9" x14ac:dyDescent="0.2">
      <c r="A6342" s="107" t="s">
        <v>10492</v>
      </c>
      <c r="D6342" s="107" t="s">
        <v>2922</v>
      </c>
      <c r="E6342" s="107">
        <f t="shared" si="99"/>
        <v>30601301</v>
      </c>
      <c r="F6342" s="107" t="s">
        <v>11572</v>
      </c>
      <c r="G6342" s="107" t="s">
        <v>8353</v>
      </c>
      <c r="H6342" s="107" t="s">
        <v>2923</v>
      </c>
      <c r="I6342" s="107" t="s">
        <v>2924</v>
      </c>
    </row>
    <row r="6343" spans="1:9" x14ac:dyDescent="0.2">
      <c r="A6343" s="107" t="s">
        <v>10492</v>
      </c>
      <c r="D6343" s="107" t="s">
        <v>2925</v>
      </c>
      <c r="E6343" s="107">
        <f t="shared" si="99"/>
        <v>30601401</v>
      </c>
      <c r="F6343" s="107" t="s">
        <v>11572</v>
      </c>
      <c r="G6343" s="107" t="s">
        <v>8353</v>
      </c>
      <c r="H6343" s="107" t="s">
        <v>2926</v>
      </c>
      <c r="I6343" s="107" t="s">
        <v>2927</v>
      </c>
    </row>
    <row r="6344" spans="1:9" x14ac:dyDescent="0.2">
      <c r="A6344" s="107" t="s">
        <v>10492</v>
      </c>
      <c r="D6344" s="107" t="s">
        <v>2928</v>
      </c>
      <c r="E6344" s="107">
        <f t="shared" si="99"/>
        <v>30601402</v>
      </c>
      <c r="F6344" s="107" t="s">
        <v>11572</v>
      </c>
      <c r="G6344" s="107" t="s">
        <v>8353</v>
      </c>
      <c r="H6344" s="107" t="s">
        <v>2926</v>
      </c>
      <c r="I6344" s="107" t="s">
        <v>2929</v>
      </c>
    </row>
    <row r="6345" spans="1:9" x14ac:dyDescent="0.2">
      <c r="A6345" s="107" t="s">
        <v>10492</v>
      </c>
      <c r="D6345" s="107" t="s">
        <v>2930</v>
      </c>
      <c r="E6345" s="107">
        <f t="shared" si="99"/>
        <v>30601599</v>
      </c>
      <c r="F6345" s="107" t="s">
        <v>11572</v>
      </c>
      <c r="G6345" s="107" t="s">
        <v>8353</v>
      </c>
      <c r="H6345" s="107" t="s">
        <v>2931</v>
      </c>
      <c r="I6345" s="107" t="s">
        <v>7791</v>
      </c>
    </row>
    <row r="6346" spans="1:9" x14ac:dyDescent="0.2">
      <c r="A6346" s="107" t="s">
        <v>10492</v>
      </c>
      <c r="D6346" s="107" t="s">
        <v>5613</v>
      </c>
      <c r="E6346" s="107">
        <f t="shared" si="99"/>
        <v>30601601</v>
      </c>
      <c r="F6346" s="107" t="s">
        <v>11572</v>
      </c>
      <c r="G6346" s="107" t="s">
        <v>8353</v>
      </c>
      <c r="H6346" s="107" t="s">
        <v>5614</v>
      </c>
      <c r="I6346" s="107" t="s">
        <v>14417</v>
      </c>
    </row>
    <row r="6347" spans="1:9" x14ac:dyDescent="0.2">
      <c r="A6347" s="107" t="s">
        <v>10492</v>
      </c>
      <c r="D6347" s="107" t="s">
        <v>5615</v>
      </c>
      <c r="E6347" s="107">
        <f t="shared" si="99"/>
        <v>30601602</v>
      </c>
      <c r="F6347" s="107" t="s">
        <v>11572</v>
      </c>
      <c r="G6347" s="107" t="s">
        <v>8353</v>
      </c>
      <c r="H6347" s="107" t="s">
        <v>5614</v>
      </c>
      <c r="I6347" s="107" t="s">
        <v>5616</v>
      </c>
    </row>
    <row r="6348" spans="1:9" x14ac:dyDescent="0.2">
      <c r="A6348" s="107" t="s">
        <v>10492</v>
      </c>
      <c r="D6348" s="107" t="s">
        <v>5617</v>
      </c>
      <c r="E6348" s="107">
        <f t="shared" si="99"/>
        <v>30601603</v>
      </c>
      <c r="F6348" s="107" t="s">
        <v>11572</v>
      </c>
      <c r="G6348" s="107" t="s">
        <v>8353</v>
      </c>
      <c r="H6348" s="107" t="s">
        <v>5614</v>
      </c>
      <c r="I6348" s="107" t="s">
        <v>5618</v>
      </c>
    </row>
    <row r="6349" spans="1:9" x14ac:dyDescent="0.2">
      <c r="A6349" s="107" t="s">
        <v>10492</v>
      </c>
      <c r="D6349" s="107" t="s">
        <v>5619</v>
      </c>
      <c r="E6349" s="107">
        <f t="shared" si="99"/>
        <v>30601604</v>
      </c>
      <c r="F6349" s="107" t="s">
        <v>11572</v>
      </c>
      <c r="G6349" s="107" t="s">
        <v>8353</v>
      </c>
      <c r="H6349" s="107" t="s">
        <v>5614</v>
      </c>
      <c r="I6349" s="107" t="s">
        <v>5620</v>
      </c>
    </row>
    <row r="6350" spans="1:9" x14ac:dyDescent="0.2">
      <c r="A6350" s="107" t="s">
        <v>10492</v>
      </c>
      <c r="D6350" s="107" t="s">
        <v>5621</v>
      </c>
      <c r="E6350" s="107">
        <f t="shared" si="99"/>
        <v>30601701</v>
      </c>
      <c r="F6350" s="107" t="s">
        <v>11572</v>
      </c>
      <c r="G6350" s="107" t="s">
        <v>8353</v>
      </c>
      <c r="H6350" s="107" t="s">
        <v>5622</v>
      </c>
      <c r="I6350" s="107" t="s">
        <v>14417</v>
      </c>
    </row>
    <row r="6351" spans="1:9" x14ac:dyDescent="0.2">
      <c r="A6351" s="107" t="s">
        <v>10492</v>
      </c>
      <c r="D6351" s="107" t="s">
        <v>5623</v>
      </c>
      <c r="E6351" s="107">
        <f t="shared" si="99"/>
        <v>30601801</v>
      </c>
      <c r="F6351" s="107" t="s">
        <v>11572</v>
      </c>
      <c r="G6351" s="107" t="s">
        <v>8353</v>
      </c>
      <c r="H6351" s="107" t="s">
        <v>5624</v>
      </c>
      <c r="I6351" s="107" t="s">
        <v>14417</v>
      </c>
    </row>
    <row r="6352" spans="1:9" x14ac:dyDescent="0.2">
      <c r="A6352" s="107" t="s">
        <v>10492</v>
      </c>
      <c r="D6352" s="107" t="s">
        <v>5625</v>
      </c>
      <c r="E6352" s="107">
        <f t="shared" si="99"/>
        <v>30601901</v>
      </c>
      <c r="F6352" s="107" t="s">
        <v>11572</v>
      </c>
      <c r="G6352" s="107" t="s">
        <v>8353</v>
      </c>
      <c r="H6352" s="107" t="s">
        <v>5626</v>
      </c>
      <c r="I6352" s="107" t="s">
        <v>14417</v>
      </c>
    </row>
    <row r="6353" spans="1:10" x14ac:dyDescent="0.2">
      <c r="A6353" s="107" t="s">
        <v>10492</v>
      </c>
      <c r="D6353" s="107" t="s">
        <v>5627</v>
      </c>
      <c r="E6353" s="107">
        <f t="shared" si="99"/>
        <v>30602001</v>
      </c>
      <c r="F6353" s="107" t="s">
        <v>11572</v>
      </c>
      <c r="G6353" s="107" t="s">
        <v>8353</v>
      </c>
      <c r="H6353" s="107" t="s">
        <v>5628</v>
      </c>
      <c r="I6353" s="107" t="s">
        <v>14417</v>
      </c>
    </row>
    <row r="6354" spans="1:10" x14ac:dyDescent="0.2">
      <c r="A6354" s="107" t="s">
        <v>10492</v>
      </c>
      <c r="D6354" s="107" t="s">
        <v>5629</v>
      </c>
      <c r="E6354" s="107">
        <f t="shared" si="99"/>
        <v>30602101</v>
      </c>
      <c r="F6354" s="107" t="s">
        <v>11572</v>
      </c>
      <c r="G6354" s="107" t="s">
        <v>8353</v>
      </c>
      <c r="H6354" s="107" t="s">
        <v>5630</v>
      </c>
      <c r="I6354" s="107" t="s">
        <v>14417</v>
      </c>
    </row>
    <row r="6355" spans="1:10" x14ac:dyDescent="0.2">
      <c r="A6355" s="107" t="s">
        <v>10492</v>
      </c>
      <c r="D6355" s="107" t="s">
        <v>5631</v>
      </c>
      <c r="E6355" s="107">
        <f t="shared" si="99"/>
        <v>30602201</v>
      </c>
      <c r="F6355" s="107" t="s">
        <v>11572</v>
      </c>
      <c r="G6355" s="107" t="s">
        <v>8353</v>
      </c>
      <c r="H6355" s="107" t="s">
        <v>5632</v>
      </c>
      <c r="I6355" s="107" t="s">
        <v>14417</v>
      </c>
    </row>
    <row r="6356" spans="1:10" x14ac:dyDescent="0.2">
      <c r="A6356" s="107" t="s">
        <v>10492</v>
      </c>
      <c r="D6356" s="107" t="s">
        <v>5633</v>
      </c>
      <c r="E6356" s="107">
        <f t="shared" si="99"/>
        <v>30602301</v>
      </c>
      <c r="F6356" s="107" t="s">
        <v>11572</v>
      </c>
      <c r="G6356" s="107" t="s">
        <v>8353</v>
      </c>
      <c r="H6356" s="107" t="s">
        <v>5634</v>
      </c>
      <c r="I6356" s="107" t="s">
        <v>14417</v>
      </c>
    </row>
    <row r="6357" spans="1:10" x14ac:dyDescent="0.2">
      <c r="A6357" s="107" t="s">
        <v>10492</v>
      </c>
      <c r="D6357" s="107" t="s">
        <v>5635</v>
      </c>
      <c r="E6357" s="107">
        <f t="shared" si="99"/>
        <v>30602401</v>
      </c>
      <c r="F6357" s="107" t="s">
        <v>11572</v>
      </c>
      <c r="G6357" s="107" t="s">
        <v>8353</v>
      </c>
      <c r="H6357" s="107" t="s">
        <v>5636</v>
      </c>
      <c r="I6357" s="107" t="s">
        <v>5637</v>
      </c>
      <c r="J6357" s="109">
        <v>36797</v>
      </c>
    </row>
    <row r="6358" spans="1:10" x14ac:dyDescent="0.2">
      <c r="A6358" s="107" t="s">
        <v>10492</v>
      </c>
      <c r="D6358" s="107" t="s">
        <v>5638</v>
      </c>
      <c r="E6358" s="107">
        <f t="shared" si="99"/>
        <v>30603201</v>
      </c>
      <c r="F6358" s="107" t="s">
        <v>11572</v>
      </c>
      <c r="G6358" s="107" t="s">
        <v>8353</v>
      </c>
      <c r="H6358" s="107" t="s">
        <v>5639</v>
      </c>
      <c r="I6358" s="107" t="s">
        <v>14417</v>
      </c>
    </row>
    <row r="6359" spans="1:10" x14ac:dyDescent="0.2">
      <c r="A6359" s="107" t="s">
        <v>10492</v>
      </c>
      <c r="D6359" s="107" t="s">
        <v>5640</v>
      </c>
      <c r="E6359" s="107">
        <f t="shared" si="99"/>
        <v>30603301</v>
      </c>
      <c r="F6359" s="107" t="s">
        <v>11572</v>
      </c>
      <c r="G6359" s="107" t="s">
        <v>8353</v>
      </c>
      <c r="H6359" s="107" t="s">
        <v>5641</v>
      </c>
      <c r="I6359" s="107" t="s">
        <v>5642</v>
      </c>
    </row>
    <row r="6360" spans="1:10" x14ac:dyDescent="0.2">
      <c r="A6360" s="107" t="s">
        <v>10492</v>
      </c>
      <c r="D6360" s="107" t="s">
        <v>5643</v>
      </c>
      <c r="E6360" s="107">
        <f t="shared" si="99"/>
        <v>30609901</v>
      </c>
      <c r="F6360" s="107" t="s">
        <v>11572</v>
      </c>
      <c r="G6360" s="107" t="s">
        <v>8353</v>
      </c>
      <c r="H6360" s="107" t="s">
        <v>5644</v>
      </c>
      <c r="I6360" s="107" t="s">
        <v>5645</v>
      </c>
    </row>
    <row r="6361" spans="1:10" x14ac:dyDescent="0.2">
      <c r="A6361" s="107" t="s">
        <v>10492</v>
      </c>
      <c r="D6361" s="107" t="s">
        <v>5646</v>
      </c>
      <c r="E6361" s="107">
        <f t="shared" si="99"/>
        <v>30609902</v>
      </c>
      <c r="F6361" s="107" t="s">
        <v>11572</v>
      </c>
      <c r="G6361" s="107" t="s">
        <v>8353</v>
      </c>
      <c r="H6361" s="107" t="s">
        <v>5644</v>
      </c>
      <c r="I6361" s="107" t="s">
        <v>16136</v>
      </c>
    </row>
    <row r="6362" spans="1:10" x14ac:dyDescent="0.2">
      <c r="A6362" s="107" t="s">
        <v>10492</v>
      </c>
      <c r="D6362" s="107" t="s">
        <v>5647</v>
      </c>
      <c r="E6362" s="107">
        <f t="shared" si="99"/>
        <v>30609903</v>
      </c>
      <c r="F6362" s="107" t="s">
        <v>11572</v>
      </c>
      <c r="G6362" s="107" t="s">
        <v>8353</v>
      </c>
      <c r="H6362" s="107" t="s">
        <v>5644</v>
      </c>
      <c r="I6362" s="107" t="s">
        <v>16138</v>
      </c>
    </row>
    <row r="6363" spans="1:10" x14ac:dyDescent="0.2">
      <c r="A6363" s="107" t="s">
        <v>10492</v>
      </c>
      <c r="D6363" s="107" t="s">
        <v>5648</v>
      </c>
      <c r="E6363" s="107">
        <f t="shared" si="99"/>
        <v>30609904</v>
      </c>
      <c r="F6363" s="107" t="s">
        <v>11572</v>
      </c>
      <c r="G6363" s="107" t="s">
        <v>8353</v>
      </c>
      <c r="H6363" s="107" t="s">
        <v>5644</v>
      </c>
      <c r="I6363" s="107" t="s">
        <v>16149</v>
      </c>
    </row>
    <row r="6364" spans="1:10" x14ac:dyDescent="0.2">
      <c r="A6364" s="107" t="s">
        <v>10492</v>
      </c>
      <c r="D6364" s="107" t="s">
        <v>5649</v>
      </c>
      <c r="E6364" s="107">
        <f t="shared" si="99"/>
        <v>30609905</v>
      </c>
      <c r="F6364" s="107" t="s">
        <v>11572</v>
      </c>
      <c r="G6364" s="107" t="s">
        <v>8353</v>
      </c>
      <c r="H6364" s="107" t="s">
        <v>5644</v>
      </c>
      <c r="I6364" s="107" t="s">
        <v>2910</v>
      </c>
    </row>
    <row r="6365" spans="1:10" x14ac:dyDescent="0.2">
      <c r="A6365" s="107" t="s">
        <v>10492</v>
      </c>
      <c r="D6365" s="107" t="s">
        <v>5650</v>
      </c>
      <c r="E6365" s="107">
        <f t="shared" si="99"/>
        <v>30610001</v>
      </c>
      <c r="F6365" s="107" t="s">
        <v>11572</v>
      </c>
      <c r="G6365" s="107" t="s">
        <v>8353</v>
      </c>
      <c r="H6365" s="107" t="s">
        <v>5651</v>
      </c>
      <c r="I6365" s="107" t="s">
        <v>14417</v>
      </c>
    </row>
    <row r="6366" spans="1:10" x14ac:dyDescent="0.2">
      <c r="A6366" s="107" t="s">
        <v>10492</v>
      </c>
      <c r="D6366" s="107" t="s">
        <v>5652</v>
      </c>
      <c r="E6366" s="107">
        <f t="shared" si="99"/>
        <v>30622001</v>
      </c>
      <c r="F6366" s="107" t="s">
        <v>11572</v>
      </c>
      <c r="G6366" s="107" t="s">
        <v>8353</v>
      </c>
      <c r="I6366" s="107" t="s">
        <v>5653</v>
      </c>
    </row>
    <row r="6367" spans="1:10" x14ac:dyDescent="0.2">
      <c r="A6367" s="107" t="s">
        <v>10492</v>
      </c>
      <c r="D6367" s="107" t="s">
        <v>5654</v>
      </c>
      <c r="E6367" s="107">
        <f t="shared" si="99"/>
        <v>30622002</v>
      </c>
      <c r="F6367" s="107" t="s">
        <v>11572</v>
      </c>
      <c r="G6367" s="107" t="s">
        <v>8353</v>
      </c>
      <c r="I6367" s="107" t="s">
        <v>5655</v>
      </c>
    </row>
    <row r="6368" spans="1:10" x14ac:dyDescent="0.2">
      <c r="A6368" s="107" t="s">
        <v>10492</v>
      </c>
      <c r="D6368" s="107" t="s">
        <v>5656</v>
      </c>
      <c r="E6368" s="107">
        <f t="shared" si="99"/>
        <v>30622003</v>
      </c>
      <c r="F6368" s="107" t="s">
        <v>11572</v>
      </c>
      <c r="G6368" s="107" t="s">
        <v>8353</v>
      </c>
      <c r="I6368" s="107" t="s">
        <v>5657</v>
      </c>
    </row>
    <row r="6369" spans="1:9" x14ac:dyDescent="0.2">
      <c r="A6369" s="107" t="s">
        <v>10492</v>
      </c>
      <c r="D6369" s="107" t="s">
        <v>5658</v>
      </c>
      <c r="E6369" s="107">
        <f t="shared" si="99"/>
        <v>30622004</v>
      </c>
      <c r="F6369" s="107" t="s">
        <v>11572</v>
      </c>
      <c r="G6369" s="107" t="s">
        <v>8353</v>
      </c>
      <c r="I6369" s="107" t="s">
        <v>5659</v>
      </c>
    </row>
    <row r="6370" spans="1:9" x14ac:dyDescent="0.2">
      <c r="A6370" s="107" t="s">
        <v>10492</v>
      </c>
      <c r="D6370" s="107" t="s">
        <v>5660</v>
      </c>
      <c r="E6370" s="107">
        <f t="shared" si="99"/>
        <v>30622005</v>
      </c>
      <c r="F6370" s="107" t="s">
        <v>11572</v>
      </c>
      <c r="G6370" s="107" t="s">
        <v>8353</v>
      </c>
      <c r="I6370" s="107" t="s">
        <v>5661</v>
      </c>
    </row>
    <row r="6371" spans="1:9" x14ac:dyDescent="0.2">
      <c r="A6371" s="107" t="s">
        <v>10492</v>
      </c>
      <c r="D6371" s="107" t="s">
        <v>5662</v>
      </c>
      <c r="E6371" s="107">
        <f t="shared" si="99"/>
        <v>30622006</v>
      </c>
      <c r="F6371" s="107" t="s">
        <v>11572</v>
      </c>
      <c r="G6371" s="107" t="s">
        <v>8353</v>
      </c>
      <c r="I6371" s="107" t="s">
        <v>5663</v>
      </c>
    </row>
    <row r="6372" spans="1:9" x14ac:dyDescent="0.2">
      <c r="A6372" s="107" t="s">
        <v>10492</v>
      </c>
      <c r="D6372" s="107" t="s">
        <v>5664</v>
      </c>
      <c r="E6372" s="107">
        <f t="shared" si="99"/>
        <v>30622201</v>
      </c>
      <c r="F6372" s="107" t="s">
        <v>11572</v>
      </c>
      <c r="G6372" s="107" t="s">
        <v>8353</v>
      </c>
      <c r="I6372" s="107" t="s">
        <v>5665</v>
      </c>
    </row>
    <row r="6373" spans="1:9" x14ac:dyDescent="0.2">
      <c r="A6373" s="107" t="s">
        <v>10492</v>
      </c>
      <c r="D6373" s="107" t="s">
        <v>5666</v>
      </c>
      <c r="E6373" s="107">
        <f t="shared" si="99"/>
        <v>30622202</v>
      </c>
      <c r="F6373" s="107" t="s">
        <v>11572</v>
      </c>
      <c r="G6373" s="107" t="s">
        <v>8353</v>
      </c>
      <c r="I6373" s="107" t="s">
        <v>5667</v>
      </c>
    </row>
    <row r="6374" spans="1:9" x14ac:dyDescent="0.2">
      <c r="A6374" s="107" t="s">
        <v>10492</v>
      </c>
      <c r="D6374" s="107" t="s">
        <v>5668</v>
      </c>
      <c r="E6374" s="107">
        <f t="shared" si="99"/>
        <v>30622203</v>
      </c>
      <c r="F6374" s="107" t="s">
        <v>11572</v>
      </c>
      <c r="G6374" s="107" t="s">
        <v>8353</v>
      </c>
      <c r="I6374" s="107" t="s">
        <v>5669</v>
      </c>
    </row>
    <row r="6375" spans="1:9" x14ac:dyDescent="0.2">
      <c r="A6375" s="107" t="s">
        <v>10492</v>
      </c>
      <c r="D6375" s="107" t="s">
        <v>5670</v>
      </c>
      <c r="E6375" s="107">
        <f t="shared" si="99"/>
        <v>30622204</v>
      </c>
      <c r="F6375" s="107" t="s">
        <v>11572</v>
      </c>
      <c r="G6375" s="107" t="s">
        <v>8353</v>
      </c>
      <c r="I6375" s="107" t="s">
        <v>5671</v>
      </c>
    </row>
    <row r="6376" spans="1:9" x14ac:dyDescent="0.2">
      <c r="A6376" s="107" t="s">
        <v>10492</v>
      </c>
      <c r="D6376" s="107" t="s">
        <v>5672</v>
      </c>
      <c r="E6376" s="107">
        <f t="shared" si="99"/>
        <v>30622205</v>
      </c>
      <c r="F6376" s="107" t="s">
        <v>11572</v>
      </c>
      <c r="G6376" s="107" t="s">
        <v>8353</v>
      </c>
      <c r="I6376" s="107" t="s">
        <v>5673</v>
      </c>
    </row>
    <row r="6377" spans="1:9" x14ac:dyDescent="0.2">
      <c r="A6377" s="107" t="s">
        <v>10492</v>
      </c>
      <c r="D6377" s="107" t="s">
        <v>5674</v>
      </c>
      <c r="E6377" s="107">
        <f t="shared" si="99"/>
        <v>30622206</v>
      </c>
      <c r="F6377" s="107" t="s">
        <v>11572</v>
      </c>
      <c r="G6377" s="107" t="s">
        <v>8353</v>
      </c>
      <c r="I6377" s="107" t="s">
        <v>5675</v>
      </c>
    </row>
    <row r="6378" spans="1:9" x14ac:dyDescent="0.2">
      <c r="A6378" s="107" t="s">
        <v>10492</v>
      </c>
      <c r="D6378" s="107" t="s">
        <v>5676</v>
      </c>
      <c r="E6378" s="107">
        <f t="shared" si="99"/>
        <v>30622401</v>
      </c>
      <c r="F6378" s="107" t="s">
        <v>11572</v>
      </c>
      <c r="G6378" s="107" t="s">
        <v>8353</v>
      </c>
      <c r="I6378" s="107" t="s">
        <v>5677</v>
      </c>
    </row>
    <row r="6379" spans="1:9" x14ac:dyDescent="0.2">
      <c r="A6379" s="107" t="s">
        <v>10492</v>
      </c>
      <c r="D6379" s="107" t="s">
        <v>5678</v>
      </c>
      <c r="E6379" s="107">
        <f t="shared" si="99"/>
        <v>30622402</v>
      </c>
      <c r="F6379" s="107" t="s">
        <v>11572</v>
      </c>
      <c r="G6379" s="107" t="s">
        <v>8353</v>
      </c>
      <c r="I6379" s="107" t="s">
        <v>5679</v>
      </c>
    </row>
    <row r="6380" spans="1:9" x14ac:dyDescent="0.2">
      <c r="A6380" s="107" t="s">
        <v>10492</v>
      </c>
      <c r="D6380" s="107" t="s">
        <v>5680</v>
      </c>
      <c r="E6380" s="107">
        <f t="shared" si="99"/>
        <v>30622403</v>
      </c>
      <c r="F6380" s="107" t="s">
        <v>11572</v>
      </c>
      <c r="G6380" s="107" t="s">
        <v>8353</v>
      </c>
      <c r="I6380" s="107" t="s">
        <v>5681</v>
      </c>
    </row>
    <row r="6381" spans="1:9" x14ac:dyDescent="0.2">
      <c r="A6381" s="107" t="s">
        <v>10492</v>
      </c>
      <c r="D6381" s="107" t="s">
        <v>5682</v>
      </c>
      <c r="E6381" s="107">
        <f t="shared" si="99"/>
        <v>30622404</v>
      </c>
      <c r="F6381" s="107" t="s">
        <v>11572</v>
      </c>
      <c r="G6381" s="107" t="s">
        <v>8353</v>
      </c>
      <c r="I6381" s="107" t="s">
        <v>5683</v>
      </c>
    </row>
    <row r="6382" spans="1:9" x14ac:dyDescent="0.2">
      <c r="A6382" s="107" t="s">
        <v>10492</v>
      </c>
      <c r="D6382" s="107" t="s">
        <v>5684</v>
      </c>
      <c r="E6382" s="107">
        <f t="shared" si="99"/>
        <v>30622405</v>
      </c>
      <c r="F6382" s="107" t="s">
        <v>11572</v>
      </c>
      <c r="G6382" s="107" t="s">
        <v>8353</v>
      </c>
      <c r="I6382" s="107" t="s">
        <v>5685</v>
      </c>
    </row>
    <row r="6383" spans="1:9" x14ac:dyDescent="0.2">
      <c r="A6383" s="107" t="s">
        <v>10492</v>
      </c>
      <c r="D6383" s="107" t="s">
        <v>5686</v>
      </c>
      <c r="E6383" s="107">
        <f t="shared" si="99"/>
        <v>30622406</v>
      </c>
      <c r="F6383" s="107" t="s">
        <v>11572</v>
      </c>
      <c r="G6383" s="107" t="s">
        <v>8353</v>
      </c>
      <c r="I6383" s="107" t="s">
        <v>5687</v>
      </c>
    </row>
    <row r="6384" spans="1:9" x14ac:dyDescent="0.2">
      <c r="A6384" s="107" t="s">
        <v>10492</v>
      </c>
      <c r="D6384" s="107" t="s">
        <v>5688</v>
      </c>
      <c r="E6384" s="107">
        <f t="shared" si="99"/>
        <v>30630005</v>
      </c>
      <c r="F6384" s="107" t="s">
        <v>11572</v>
      </c>
      <c r="G6384" s="107" t="s">
        <v>8353</v>
      </c>
      <c r="H6384" s="107" t="s">
        <v>5689</v>
      </c>
      <c r="I6384" s="107" t="s">
        <v>5690</v>
      </c>
    </row>
    <row r="6385" spans="1:9" x14ac:dyDescent="0.2">
      <c r="A6385" s="107" t="s">
        <v>10492</v>
      </c>
      <c r="D6385" s="107" t="s">
        <v>5691</v>
      </c>
      <c r="E6385" s="107">
        <f t="shared" si="99"/>
        <v>30630006</v>
      </c>
      <c r="F6385" s="107" t="s">
        <v>11572</v>
      </c>
      <c r="G6385" s="107" t="s">
        <v>8353</v>
      </c>
      <c r="H6385" s="107" t="s">
        <v>5689</v>
      </c>
      <c r="I6385" s="107" t="s">
        <v>5692</v>
      </c>
    </row>
    <row r="6386" spans="1:9" x14ac:dyDescent="0.2">
      <c r="A6386" s="107" t="s">
        <v>10492</v>
      </c>
      <c r="D6386" s="107" t="s">
        <v>5693</v>
      </c>
      <c r="E6386" s="107">
        <f t="shared" si="99"/>
        <v>30630007</v>
      </c>
      <c r="F6386" s="107" t="s">
        <v>11572</v>
      </c>
      <c r="G6386" s="107" t="s">
        <v>8353</v>
      </c>
      <c r="H6386" s="107" t="s">
        <v>5689</v>
      </c>
      <c r="I6386" s="107" t="s">
        <v>5694</v>
      </c>
    </row>
    <row r="6387" spans="1:9" x14ac:dyDescent="0.2">
      <c r="A6387" s="107" t="s">
        <v>10492</v>
      </c>
      <c r="D6387" s="107" t="s">
        <v>5695</v>
      </c>
      <c r="E6387" s="107">
        <f t="shared" si="99"/>
        <v>30688801</v>
      </c>
      <c r="F6387" s="107" t="s">
        <v>11572</v>
      </c>
      <c r="G6387" s="107" t="s">
        <v>8353</v>
      </c>
      <c r="H6387" s="107" t="s">
        <v>11023</v>
      </c>
      <c r="I6387" s="107" t="s">
        <v>7495</v>
      </c>
    </row>
    <row r="6388" spans="1:9" x14ac:dyDescent="0.2">
      <c r="A6388" s="107" t="s">
        <v>10492</v>
      </c>
      <c r="B6388" s="110" t="s">
        <v>10412</v>
      </c>
      <c r="C6388" s="107" t="s">
        <v>5695</v>
      </c>
      <c r="D6388" s="107" t="s">
        <v>5696</v>
      </c>
      <c r="E6388" s="107">
        <f t="shared" si="99"/>
        <v>30688802</v>
      </c>
      <c r="F6388" s="107" t="s">
        <v>11572</v>
      </c>
      <c r="G6388" s="107" t="s">
        <v>8353</v>
      </c>
      <c r="H6388" s="107" t="s">
        <v>11023</v>
      </c>
      <c r="I6388" s="107" t="s">
        <v>7495</v>
      </c>
    </row>
    <row r="6389" spans="1:9" x14ac:dyDescent="0.2">
      <c r="A6389" s="107" t="s">
        <v>10492</v>
      </c>
      <c r="B6389" s="110" t="s">
        <v>10412</v>
      </c>
      <c r="C6389" s="107" t="s">
        <v>5695</v>
      </c>
      <c r="D6389" s="107" t="s">
        <v>5697</v>
      </c>
      <c r="E6389" s="107">
        <f t="shared" si="99"/>
        <v>30688803</v>
      </c>
      <c r="F6389" s="107" t="s">
        <v>11572</v>
      </c>
      <c r="G6389" s="107" t="s">
        <v>8353</v>
      </c>
      <c r="H6389" s="107" t="s">
        <v>11023</v>
      </c>
      <c r="I6389" s="107" t="s">
        <v>7495</v>
      </c>
    </row>
    <row r="6390" spans="1:9" x14ac:dyDescent="0.2">
      <c r="A6390" s="107" t="s">
        <v>10492</v>
      </c>
      <c r="B6390" s="110" t="s">
        <v>10412</v>
      </c>
      <c r="C6390" s="107" t="s">
        <v>5695</v>
      </c>
      <c r="D6390" s="107" t="s">
        <v>5698</v>
      </c>
      <c r="E6390" s="107">
        <f t="shared" si="99"/>
        <v>30688804</v>
      </c>
      <c r="F6390" s="107" t="s">
        <v>11572</v>
      </c>
      <c r="G6390" s="107" t="s">
        <v>8353</v>
      </c>
      <c r="H6390" s="107" t="s">
        <v>11023</v>
      </c>
      <c r="I6390" s="107" t="s">
        <v>7495</v>
      </c>
    </row>
    <row r="6391" spans="1:9" x14ac:dyDescent="0.2">
      <c r="A6391" s="107" t="s">
        <v>10492</v>
      </c>
      <c r="B6391" s="110" t="s">
        <v>10412</v>
      </c>
      <c r="C6391" s="107" t="s">
        <v>5695</v>
      </c>
      <c r="D6391" s="107" t="s">
        <v>5699</v>
      </c>
      <c r="E6391" s="107">
        <f t="shared" si="99"/>
        <v>30688805</v>
      </c>
      <c r="F6391" s="107" t="s">
        <v>11572</v>
      </c>
      <c r="G6391" s="107" t="s">
        <v>8353</v>
      </c>
      <c r="H6391" s="107" t="s">
        <v>11023</v>
      </c>
      <c r="I6391" s="107" t="s">
        <v>7495</v>
      </c>
    </row>
    <row r="6392" spans="1:9" x14ac:dyDescent="0.2">
      <c r="A6392" s="107" t="s">
        <v>10492</v>
      </c>
      <c r="B6392" s="110" t="s">
        <v>10412</v>
      </c>
      <c r="C6392" s="107" t="s">
        <v>5700</v>
      </c>
      <c r="D6392" s="107" t="s">
        <v>5700</v>
      </c>
      <c r="E6392" s="107">
        <f t="shared" si="99"/>
        <v>30699998</v>
      </c>
      <c r="F6392" s="107" t="s">
        <v>11572</v>
      </c>
      <c r="G6392" s="107" t="s">
        <v>8353</v>
      </c>
      <c r="H6392" s="107" t="s">
        <v>5701</v>
      </c>
      <c r="I6392" s="107" t="s">
        <v>9253</v>
      </c>
    </row>
    <row r="6393" spans="1:9" x14ac:dyDescent="0.2">
      <c r="A6393" s="107" t="s">
        <v>10492</v>
      </c>
      <c r="D6393" s="107" t="s">
        <v>5702</v>
      </c>
      <c r="E6393" s="107">
        <f t="shared" si="99"/>
        <v>30699999</v>
      </c>
      <c r="F6393" s="107" t="s">
        <v>11572</v>
      </c>
      <c r="G6393" s="107" t="s">
        <v>8353</v>
      </c>
      <c r="H6393" s="107" t="s">
        <v>5701</v>
      </c>
      <c r="I6393" s="107" t="s">
        <v>9253</v>
      </c>
    </row>
    <row r="6394" spans="1:9" x14ac:dyDescent="0.2">
      <c r="A6394" s="107" t="s">
        <v>10492</v>
      </c>
      <c r="D6394" s="107" t="s">
        <v>5703</v>
      </c>
      <c r="E6394" s="107">
        <f t="shared" si="99"/>
        <v>30700101</v>
      </c>
      <c r="F6394" s="107" t="s">
        <v>11572</v>
      </c>
      <c r="G6394" s="107" t="s">
        <v>5704</v>
      </c>
      <c r="H6394" s="107" t="s">
        <v>5705</v>
      </c>
      <c r="I6394" s="107" t="s">
        <v>8600</v>
      </c>
    </row>
    <row r="6395" spans="1:9" x14ac:dyDescent="0.2">
      <c r="A6395" s="107" t="s">
        <v>10492</v>
      </c>
      <c r="D6395" s="107" t="s">
        <v>8601</v>
      </c>
      <c r="E6395" s="107">
        <f t="shared" si="99"/>
        <v>30700102</v>
      </c>
      <c r="F6395" s="107" t="s">
        <v>11572</v>
      </c>
      <c r="G6395" s="107" t="s">
        <v>5704</v>
      </c>
      <c r="H6395" s="107" t="s">
        <v>5705</v>
      </c>
      <c r="I6395" s="107" t="s">
        <v>8602</v>
      </c>
    </row>
    <row r="6396" spans="1:9" x14ac:dyDescent="0.2">
      <c r="A6396" s="107" t="s">
        <v>10492</v>
      </c>
      <c r="D6396" s="107" t="s">
        <v>8603</v>
      </c>
      <c r="E6396" s="107">
        <f t="shared" si="99"/>
        <v>30700103</v>
      </c>
      <c r="F6396" s="107" t="s">
        <v>11572</v>
      </c>
      <c r="G6396" s="107" t="s">
        <v>5704</v>
      </c>
      <c r="H6396" s="107" t="s">
        <v>5705</v>
      </c>
      <c r="I6396" s="107" t="s">
        <v>8604</v>
      </c>
    </row>
    <row r="6397" spans="1:9" x14ac:dyDescent="0.2">
      <c r="A6397" s="107" t="s">
        <v>10492</v>
      </c>
      <c r="D6397" s="107" t="s">
        <v>8605</v>
      </c>
      <c r="E6397" s="107">
        <f t="shared" si="99"/>
        <v>30700104</v>
      </c>
      <c r="F6397" s="107" t="s">
        <v>11572</v>
      </c>
      <c r="G6397" s="107" t="s">
        <v>5704</v>
      </c>
      <c r="H6397" s="107" t="s">
        <v>5705</v>
      </c>
      <c r="I6397" s="107" t="s">
        <v>8606</v>
      </c>
    </row>
    <row r="6398" spans="1:9" x14ac:dyDescent="0.2">
      <c r="A6398" s="107" t="s">
        <v>10492</v>
      </c>
      <c r="D6398" s="107" t="s">
        <v>8607</v>
      </c>
      <c r="E6398" s="107">
        <f t="shared" si="99"/>
        <v>30700105</v>
      </c>
      <c r="F6398" s="107" t="s">
        <v>11572</v>
      </c>
      <c r="G6398" s="107" t="s">
        <v>5704</v>
      </c>
      <c r="H6398" s="107" t="s">
        <v>5705</v>
      </c>
      <c r="I6398" s="107" t="s">
        <v>8608</v>
      </c>
    </row>
    <row r="6399" spans="1:9" x14ac:dyDescent="0.2">
      <c r="A6399" s="107" t="s">
        <v>10492</v>
      </c>
      <c r="D6399" s="107" t="s">
        <v>5717</v>
      </c>
      <c r="E6399" s="107">
        <f t="shared" si="99"/>
        <v>30700106</v>
      </c>
      <c r="F6399" s="107" t="s">
        <v>11572</v>
      </c>
      <c r="G6399" s="107" t="s">
        <v>5704</v>
      </c>
      <c r="H6399" s="107" t="s">
        <v>5705</v>
      </c>
      <c r="I6399" s="107" t="s">
        <v>5718</v>
      </c>
    </row>
    <row r="6400" spans="1:9" x14ac:dyDescent="0.2">
      <c r="A6400" s="107" t="s">
        <v>10492</v>
      </c>
      <c r="D6400" s="107" t="s">
        <v>5719</v>
      </c>
      <c r="E6400" s="107">
        <f t="shared" si="99"/>
        <v>30700107</v>
      </c>
      <c r="F6400" s="107" t="s">
        <v>11572</v>
      </c>
      <c r="G6400" s="107" t="s">
        <v>5704</v>
      </c>
      <c r="H6400" s="107" t="s">
        <v>5705</v>
      </c>
      <c r="I6400" s="107" t="s">
        <v>5720</v>
      </c>
    </row>
    <row r="6401" spans="1:9" x14ac:dyDescent="0.2">
      <c r="A6401" s="107" t="s">
        <v>10492</v>
      </c>
      <c r="D6401" s="107" t="s">
        <v>5721</v>
      </c>
      <c r="E6401" s="107">
        <f t="shared" si="99"/>
        <v>30700108</v>
      </c>
      <c r="F6401" s="107" t="s">
        <v>11572</v>
      </c>
      <c r="G6401" s="107" t="s">
        <v>5704</v>
      </c>
      <c r="H6401" s="107" t="s">
        <v>5705</v>
      </c>
      <c r="I6401" s="107" t="s">
        <v>5722</v>
      </c>
    </row>
    <row r="6402" spans="1:9" x14ac:dyDescent="0.2">
      <c r="A6402" s="107" t="s">
        <v>10492</v>
      </c>
      <c r="D6402" s="107" t="s">
        <v>5723</v>
      </c>
      <c r="E6402" s="107">
        <f t="shared" ref="E6402:E6465" si="100">VALUE(D6402)</f>
        <v>30700109</v>
      </c>
      <c r="F6402" s="107" t="s">
        <v>11572</v>
      </c>
      <c r="G6402" s="107" t="s">
        <v>5704</v>
      </c>
      <c r="H6402" s="107" t="s">
        <v>5705</v>
      </c>
      <c r="I6402" s="107" t="s">
        <v>5724</v>
      </c>
    </row>
    <row r="6403" spans="1:9" x14ac:dyDescent="0.2">
      <c r="A6403" s="107" t="s">
        <v>10492</v>
      </c>
      <c r="D6403" s="107" t="s">
        <v>5725</v>
      </c>
      <c r="E6403" s="107">
        <f t="shared" si="100"/>
        <v>30700110</v>
      </c>
      <c r="F6403" s="107" t="s">
        <v>11572</v>
      </c>
      <c r="G6403" s="107" t="s">
        <v>5704</v>
      </c>
      <c r="H6403" s="107" t="s">
        <v>5705</v>
      </c>
      <c r="I6403" s="107" t="s">
        <v>5726</v>
      </c>
    </row>
    <row r="6404" spans="1:9" x14ac:dyDescent="0.2">
      <c r="A6404" s="107" t="s">
        <v>10492</v>
      </c>
      <c r="D6404" s="107" t="s">
        <v>5727</v>
      </c>
      <c r="E6404" s="107">
        <f t="shared" si="100"/>
        <v>30700111</v>
      </c>
      <c r="F6404" s="107" t="s">
        <v>11572</v>
      </c>
      <c r="G6404" s="107" t="s">
        <v>5704</v>
      </c>
      <c r="H6404" s="107" t="s">
        <v>5705</v>
      </c>
      <c r="I6404" s="107" t="s">
        <v>5728</v>
      </c>
    </row>
    <row r="6405" spans="1:9" x14ac:dyDescent="0.2">
      <c r="A6405" s="107" t="s">
        <v>10492</v>
      </c>
      <c r="D6405" s="107" t="s">
        <v>5729</v>
      </c>
      <c r="E6405" s="107">
        <f t="shared" si="100"/>
        <v>30700112</v>
      </c>
      <c r="F6405" s="107" t="s">
        <v>11572</v>
      </c>
      <c r="G6405" s="107" t="s">
        <v>5704</v>
      </c>
      <c r="H6405" s="107" t="s">
        <v>5705</v>
      </c>
      <c r="I6405" s="107" t="s">
        <v>5730</v>
      </c>
    </row>
    <row r="6406" spans="1:9" x14ac:dyDescent="0.2">
      <c r="A6406" s="107" t="s">
        <v>10492</v>
      </c>
      <c r="D6406" s="107" t="s">
        <v>5731</v>
      </c>
      <c r="E6406" s="107">
        <f t="shared" si="100"/>
        <v>30700113</v>
      </c>
      <c r="F6406" s="107" t="s">
        <v>11572</v>
      </c>
      <c r="G6406" s="107" t="s">
        <v>5704</v>
      </c>
      <c r="H6406" s="107" t="s">
        <v>5705</v>
      </c>
      <c r="I6406" s="107" t="s">
        <v>5732</v>
      </c>
    </row>
    <row r="6407" spans="1:9" x14ac:dyDescent="0.2">
      <c r="A6407" s="107" t="s">
        <v>10492</v>
      </c>
      <c r="D6407" s="107" t="s">
        <v>5733</v>
      </c>
      <c r="E6407" s="107">
        <f t="shared" si="100"/>
        <v>30700114</v>
      </c>
      <c r="F6407" s="107" t="s">
        <v>11572</v>
      </c>
      <c r="G6407" s="107" t="s">
        <v>5704</v>
      </c>
      <c r="H6407" s="107" t="s">
        <v>5705</v>
      </c>
      <c r="I6407" s="107" t="s">
        <v>5734</v>
      </c>
    </row>
    <row r="6408" spans="1:9" x14ac:dyDescent="0.2">
      <c r="A6408" s="107" t="s">
        <v>10492</v>
      </c>
      <c r="D6408" s="107" t="s">
        <v>5735</v>
      </c>
      <c r="E6408" s="107">
        <f t="shared" si="100"/>
        <v>30700115</v>
      </c>
      <c r="F6408" s="107" t="s">
        <v>11572</v>
      </c>
      <c r="G6408" s="107" t="s">
        <v>5704</v>
      </c>
      <c r="H6408" s="107" t="s">
        <v>5705</v>
      </c>
      <c r="I6408" s="107" t="s">
        <v>5736</v>
      </c>
    </row>
    <row r="6409" spans="1:9" x14ac:dyDescent="0.2">
      <c r="A6409" s="107" t="s">
        <v>10492</v>
      </c>
      <c r="D6409" s="107" t="s">
        <v>5737</v>
      </c>
      <c r="E6409" s="107">
        <f t="shared" si="100"/>
        <v>30700116</v>
      </c>
      <c r="F6409" s="107" t="s">
        <v>11572</v>
      </c>
      <c r="G6409" s="107" t="s">
        <v>5704</v>
      </c>
      <c r="H6409" s="107" t="s">
        <v>5705</v>
      </c>
      <c r="I6409" s="107" t="s">
        <v>8617</v>
      </c>
    </row>
    <row r="6410" spans="1:9" x14ac:dyDescent="0.2">
      <c r="A6410" s="107" t="s">
        <v>10492</v>
      </c>
      <c r="D6410" s="107" t="s">
        <v>8618</v>
      </c>
      <c r="E6410" s="107">
        <f t="shared" si="100"/>
        <v>30700117</v>
      </c>
      <c r="F6410" s="107" t="s">
        <v>11572</v>
      </c>
      <c r="G6410" s="107" t="s">
        <v>5704</v>
      </c>
      <c r="H6410" s="107" t="s">
        <v>5705</v>
      </c>
      <c r="I6410" s="107" t="s">
        <v>8619</v>
      </c>
    </row>
    <row r="6411" spans="1:9" x14ac:dyDescent="0.2">
      <c r="A6411" s="107" t="s">
        <v>10492</v>
      </c>
      <c r="D6411" s="107" t="s">
        <v>5753</v>
      </c>
      <c r="E6411" s="107">
        <f t="shared" si="100"/>
        <v>30700118</v>
      </c>
      <c r="F6411" s="107" t="s">
        <v>11572</v>
      </c>
      <c r="G6411" s="107" t="s">
        <v>5704</v>
      </c>
      <c r="H6411" s="107" t="s">
        <v>5705</v>
      </c>
      <c r="I6411" s="107" t="s">
        <v>5754</v>
      </c>
    </row>
    <row r="6412" spans="1:9" x14ac:dyDescent="0.2">
      <c r="A6412" s="107" t="s">
        <v>10492</v>
      </c>
      <c r="D6412" s="107" t="s">
        <v>5755</v>
      </c>
      <c r="E6412" s="107">
        <f t="shared" si="100"/>
        <v>30700119</v>
      </c>
      <c r="F6412" s="107" t="s">
        <v>11572</v>
      </c>
      <c r="G6412" s="107" t="s">
        <v>5704</v>
      </c>
      <c r="H6412" s="107" t="s">
        <v>5705</v>
      </c>
      <c r="I6412" s="107" t="s">
        <v>5756</v>
      </c>
    </row>
    <row r="6413" spans="1:9" x14ac:dyDescent="0.2">
      <c r="A6413" s="107" t="s">
        <v>10492</v>
      </c>
      <c r="D6413" s="107" t="s">
        <v>5757</v>
      </c>
      <c r="E6413" s="107">
        <f t="shared" si="100"/>
        <v>30700120</v>
      </c>
      <c r="F6413" s="107" t="s">
        <v>11572</v>
      </c>
      <c r="G6413" s="107" t="s">
        <v>5704</v>
      </c>
      <c r="H6413" s="107" t="s">
        <v>5705</v>
      </c>
      <c r="I6413" s="107" t="s">
        <v>5758</v>
      </c>
    </row>
    <row r="6414" spans="1:9" x14ac:dyDescent="0.2">
      <c r="A6414" s="107" t="s">
        <v>10492</v>
      </c>
      <c r="D6414" s="107" t="s">
        <v>5759</v>
      </c>
      <c r="E6414" s="107">
        <f t="shared" si="100"/>
        <v>30700121</v>
      </c>
      <c r="F6414" s="107" t="s">
        <v>11572</v>
      </c>
      <c r="G6414" s="107" t="s">
        <v>5704</v>
      </c>
      <c r="H6414" s="107" t="s">
        <v>5705</v>
      </c>
      <c r="I6414" s="107" t="s">
        <v>5760</v>
      </c>
    </row>
    <row r="6415" spans="1:9" x14ac:dyDescent="0.2">
      <c r="A6415" s="107" t="s">
        <v>10492</v>
      </c>
      <c r="D6415" s="107" t="s">
        <v>5761</v>
      </c>
      <c r="E6415" s="107">
        <f t="shared" si="100"/>
        <v>30700122</v>
      </c>
      <c r="F6415" s="107" t="s">
        <v>11572</v>
      </c>
      <c r="G6415" s="107" t="s">
        <v>5704</v>
      </c>
      <c r="H6415" s="107" t="s">
        <v>5705</v>
      </c>
      <c r="I6415" s="107" t="s">
        <v>5762</v>
      </c>
    </row>
    <row r="6416" spans="1:9" x14ac:dyDescent="0.2">
      <c r="A6416" s="107" t="s">
        <v>10492</v>
      </c>
      <c r="D6416" s="107" t="s">
        <v>5763</v>
      </c>
      <c r="E6416" s="107">
        <f t="shared" si="100"/>
        <v>30700199</v>
      </c>
      <c r="F6416" s="107" t="s">
        <v>11572</v>
      </c>
      <c r="G6416" s="107" t="s">
        <v>5704</v>
      </c>
      <c r="H6416" s="107" t="s">
        <v>5705</v>
      </c>
      <c r="I6416" s="107" t="s">
        <v>7791</v>
      </c>
    </row>
    <row r="6417" spans="1:9" x14ac:dyDescent="0.2">
      <c r="A6417" s="107" t="s">
        <v>10492</v>
      </c>
      <c r="D6417" s="107" t="s">
        <v>5764</v>
      </c>
      <c r="E6417" s="107">
        <f t="shared" si="100"/>
        <v>30700203</v>
      </c>
      <c r="F6417" s="107" t="s">
        <v>11572</v>
      </c>
      <c r="G6417" s="107" t="s">
        <v>5704</v>
      </c>
      <c r="H6417" s="107" t="s">
        <v>5765</v>
      </c>
      <c r="I6417" s="107" t="s">
        <v>5766</v>
      </c>
    </row>
    <row r="6418" spans="1:9" x14ac:dyDescent="0.2">
      <c r="A6418" s="107" t="s">
        <v>10492</v>
      </c>
      <c r="D6418" s="107" t="s">
        <v>5767</v>
      </c>
      <c r="E6418" s="107">
        <f t="shared" si="100"/>
        <v>30700211</v>
      </c>
      <c r="F6418" s="107" t="s">
        <v>11572</v>
      </c>
      <c r="G6418" s="107" t="s">
        <v>5704</v>
      </c>
      <c r="H6418" s="107" t="s">
        <v>5765</v>
      </c>
      <c r="I6418" s="107" t="s">
        <v>5768</v>
      </c>
    </row>
    <row r="6419" spans="1:9" x14ac:dyDescent="0.2">
      <c r="A6419" s="107" t="s">
        <v>10492</v>
      </c>
      <c r="D6419" s="107" t="s">
        <v>5769</v>
      </c>
      <c r="E6419" s="107">
        <f t="shared" si="100"/>
        <v>30700212</v>
      </c>
      <c r="F6419" s="107" t="s">
        <v>11572</v>
      </c>
      <c r="G6419" s="107" t="s">
        <v>5704</v>
      </c>
      <c r="H6419" s="107" t="s">
        <v>5765</v>
      </c>
      <c r="I6419" s="107" t="s">
        <v>5770</v>
      </c>
    </row>
    <row r="6420" spans="1:9" x14ac:dyDescent="0.2">
      <c r="A6420" s="107" t="s">
        <v>10492</v>
      </c>
      <c r="D6420" s="107" t="s">
        <v>5771</v>
      </c>
      <c r="E6420" s="107">
        <f t="shared" si="100"/>
        <v>30700213</v>
      </c>
      <c r="F6420" s="107" t="s">
        <v>11572</v>
      </c>
      <c r="G6420" s="107" t="s">
        <v>5704</v>
      </c>
      <c r="H6420" s="107" t="s">
        <v>5765</v>
      </c>
      <c r="I6420" s="107" t="s">
        <v>5772</v>
      </c>
    </row>
    <row r="6421" spans="1:9" x14ac:dyDescent="0.2">
      <c r="A6421" s="107" t="s">
        <v>10492</v>
      </c>
      <c r="D6421" s="107" t="s">
        <v>5773</v>
      </c>
      <c r="E6421" s="107">
        <f t="shared" si="100"/>
        <v>30700214</v>
      </c>
      <c r="F6421" s="107" t="s">
        <v>11572</v>
      </c>
      <c r="G6421" s="107" t="s">
        <v>5704</v>
      </c>
      <c r="H6421" s="107" t="s">
        <v>5765</v>
      </c>
      <c r="I6421" s="107" t="s">
        <v>5774</v>
      </c>
    </row>
    <row r="6422" spans="1:9" x14ac:dyDescent="0.2">
      <c r="A6422" s="107" t="s">
        <v>10492</v>
      </c>
      <c r="D6422" s="107" t="s">
        <v>5775</v>
      </c>
      <c r="E6422" s="107">
        <f t="shared" si="100"/>
        <v>30700215</v>
      </c>
      <c r="F6422" s="107" t="s">
        <v>11572</v>
      </c>
      <c r="G6422" s="107" t="s">
        <v>5704</v>
      </c>
      <c r="H6422" s="107" t="s">
        <v>5765</v>
      </c>
      <c r="I6422" s="107" t="s">
        <v>5776</v>
      </c>
    </row>
    <row r="6423" spans="1:9" x14ac:dyDescent="0.2">
      <c r="A6423" s="107" t="s">
        <v>10492</v>
      </c>
      <c r="D6423" s="107" t="s">
        <v>5777</v>
      </c>
      <c r="E6423" s="107">
        <f t="shared" si="100"/>
        <v>30700221</v>
      </c>
      <c r="F6423" s="107" t="s">
        <v>11572</v>
      </c>
      <c r="G6423" s="107" t="s">
        <v>5704</v>
      </c>
      <c r="H6423" s="107" t="s">
        <v>5765</v>
      </c>
      <c r="I6423" s="107" t="s">
        <v>5778</v>
      </c>
    </row>
    <row r="6424" spans="1:9" x14ac:dyDescent="0.2">
      <c r="A6424" s="107" t="s">
        <v>10492</v>
      </c>
      <c r="D6424" s="107" t="s">
        <v>8645</v>
      </c>
      <c r="E6424" s="107">
        <f t="shared" si="100"/>
        <v>30700222</v>
      </c>
      <c r="F6424" s="107" t="s">
        <v>11572</v>
      </c>
      <c r="G6424" s="107" t="s">
        <v>5704</v>
      </c>
      <c r="H6424" s="107" t="s">
        <v>5765</v>
      </c>
      <c r="I6424" s="107" t="s">
        <v>8646</v>
      </c>
    </row>
    <row r="6425" spans="1:9" x14ac:dyDescent="0.2">
      <c r="A6425" s="107" t="s">
        <v>10492</v>
      </c>
      <c r="D6425" s="107" t="s">
        <v>8647</v>
      </c>
      <c r="E6425" s="107">
        <f t="shared" si="100"/>
        <v>30700223</v>
      </c>
      <c r="F6425" s="107" t="s">
        <v>11572</v>
      </c>
      <c r="G6425" s="107" t="s">
        <v>5704</v>
      </c>
      <c r="H6425" s="107" t="s">
        <v>5765</v>
      </c>
      <c r="I6425" s="107" t="s">
        <v>8648</v>
      </c>
    </row>
    <row r="6426" spans="1:9" x14ac:dyDescent="0.2">
      <c r="A6426" s="107" t="s">
        <v>10492</v>
      </c>
      <c r="D6426" s="107" t="s">
        <v>8649</v>
      </c>
      <c r="E6426" s="107">
        <f t="shared" si="100"/>
        <v>30700231</v>
      </c>
      <c r="F6426" s="107" t="s">
        <v>11572</v>
      </c>
      <c r="G6426" s="107" t="s">
        <v>5704</v>
      </c>
      <c r="H6426" s="107" t="s">
        <v>5765</v>
      </c>
      <c r="I6426" s="107" t="s">
        <v>8650</v>
      </c>
    </row>
    <row r="6427" spans="1:9" x14ac:dyDescent="0.2">
      <c r="A6427" s="107" t="s">
        <v>10492</v>
      </c>
      <c r="D6427" s="107" t="s">
        <v>8651</v>
      </c>
      <c r="E6427" s="107">
        <f t="shared" si="100"/>
        <v>30700232</v>
      </c>
      <c r="F6427" s="107" t="s">
        <v>11572</v>
      </c>
      <c r="G6427" s="107" t="s">
        <v>5704</v>
      </c>
      <c r="H6427" s="107" t="s">
        <v>5765</v>
      </c>
      <c r="I6427" s="107" t="s">
        <v>8652</v>
      </c>
    </row>
    <row r="6428" spans="1:9" x14ac:dyDescent="0.2">
      <c r="A6428" s="107" t="s">
        <v>10492</v>
      </c>
      <c r="D6428" s="107" t="s">
        <v>8653</v>
      </c>
      <c r="E6428" s="107">
        <f t="shared" si="100"/>
        <v>30700233</v>
      </c>
      <c r="F6428" s="107" t="s">
        <v>11572</v>
      </c>
      <c r="G6428" s="107" t="s">
        <v>5704</v>
      </c>
      <c r="H6428" s="107" t="s">
        <v>5765</v>
      </c>
      <c r="I6428" s="107" t="s">
        <v>8654</v>
      </c>
    </row>
    <row r="6429" spans="1:9" x14ac:dyDescent="0.2">
      <c r="A6429" s="107" t="s">
        <v>10492</v>
      </c>
      <c r="D6429" s="107" t="s">
        <v>8655</v>
      </c>
      <c r="E6429" s="107">
        <f t="shared" si="100"/>
        <v>30700234</v>
      </c>
      <c r="F6429" s="107" t="s">
        <v>11572</v>
      </c>
      <c r="G6429" s="107" t="s">
        <v>5704</v>
      </c>
      <c r="H6429" s="107" t="s">
        <v>5765</v>
      </c>
      <c r="I6429" s="107" t="s">
        <v>8656</v>
      </c>
    </row>
    <row r="6430" spans="1:9" x14ac:dyDescent="0.2">
      <c r="A6430" s="107" t="s">
        <v>10492</v>
      </c>
      <c r="D6430" s="107" t="s">
        <v>8657</v>
      </c>
      <c r="E6430" s="107">
        <f t="shared" si="100"/>
        <v>30700299</v>
      </c>
      <c r="F6430" s="107" t="s">
        <v>11572</v>
      </c>
      <c r="G6430" s="107" t="s">
        <v>5704</v>
      </c>
      <c r="H6430" s="107" t="s">
        <v>5765</v>
      </c>
      <c r="I6430" s="107" t="s">
        <v>11745</v>
      </c>
    </row>
    <row r="6431" spans="1:9" x14ac:dyDescent="0.2">
      <c r="A6431" s="107" t="s">
        <v>10492</v>
      </c>
      <c r="D6431" s="107" t="s">
        <v>8658</v>
      </c>
      <c r="E6431" s="107">
        <f t="shared" si="100"/>
        <v>30700301</v>
      </c>
      <c r="F6431" s="107" t="s">
        <v>11572</v>
      </c>
      <c r="G6431" s="107" t="s">
        <v>5704</v>
      </c>
      <c r="H6431" s="107" t="s">
        <v>8659</v>
      </c>
      <c r="I6431" s="107" t="s">
        <v>8660</v>
      </c>
    </row>
    <row r="6432" spans="1:9" x14ac:dyDescent="0.2">
      <c r="A6432" s="107" t="s">
        <v>10492</v>
      </c>
      <c r="D6432" s="107" t="s">
        <v>8661</v>
      </c>
      <c r="E6432" s="107">
        <f t="shared" si="100"/>
        <v>30700302</v>
      </c>
      <c r="F6432" s="107" t="s">
        <v>11572</v>
      </c>
      <c r="G6432" s="107" t="s">
        <v>5704</v>
      </c>
      <c r="H6432" s="107" t="s">
        <v>8659</v>
      </c>
      <c r="I6432" s="107" t="s">
        <v>6713</v>
      </c>
    </row>
    <row r="6433" spans="1:10" x14ac:dyDescent="0.2">
      <c r="A6433" s="107" t="s">
        <v>10492</v>
      </c>
      <c r="D6433" s="107" t="s">
        <v>8662</v>
      </c>
      <c r="E6433" s="107">
        <f t="shared" si="100"/>
        <v>30700303</v>
      </c>
      <c r="F6433" s="107" t="s">
        <v>11572</v>
      </c>
      <c r="G6433" s="107" t="s">
        <v>5704</v>
      </c>
      <c r="H6433" s="107" t="s">
        <v>8659</v>
      </c>
      <c r="I6433" s="107" t="s">
        <v>8663</v>
      </c>
    </row>
    <row r="6434" spans="1:10" x14ac:dyDescent="0.2">
      <c r="A6434" s="107" t="s">
        <v>10492</v>
      </c>
      <c r="D6434" s="107" t="s">
        <v>8664</v>
      </c>
      <c r="E6434" s="107">
        <f t="shared" si="100"/>
        <v>30700304</v>
      </c>
      <c r="F6434" s="107" t="s">
        <v>11572</v>
      </c>
      <c r="G6434" s="107" t="s">
        <v>5704</v>
      </c>
      <c r="H6434" s="107" t="s">
        <v>8659</v>
      </c>
      <c r="I6434" s="107" t="s">
        <v>8665</v>
      </c>
    </row>
    <row r="6435" spans="1:10" x14ac:dyDescent="0.2">
      <c r="A6435" s="107" t="s">
        <v>10492</v>
      </c>
      <c r="D6435" s="107" t="s">
        <v>8666</v>
      </c>
      <c r="E6435" s="107">
        <f t="shared" si="100"/>
        <v>30700399</v>
      </c>
      <c r="F6435" s="107" t="s">
        <v>11572</v>
      </c>
      <c r="G6435" s="107" t="s">
        <v>5704</v>
      </c>
      <c r="H6435" s="107" t="s">
        <v>8659</v>
      </c>
      <c r="I6435" s="107" t="s">
        <v>7791</v>
      </c>
    </row>
    <row r="6436" spans="1:10" x14ac:dyDescent="0.2">
      <c r="A6436" s="107" t="s">
        <v>10492</v>
      </c>
      <c r="D6436" s="107" t="s">
        <v>8667</v>
      </c>
      <c r="E6436" s="107">
        <f t="shared" si="100"/>
        <v>30700401</v>
      </c>
      <c r="F6436" s="107" t="s">
        <v>11572</v>
      </c>
      <c r="G6436" s="107" t="s">
        <v>5704</v>
      </c>
      <c r="H6436" s="107" t="s">
        <v>8668</v>
      </c>
      <c r="I6436" s="107" t="s">
        <v>8669</v>
      </c>
    </row>
    <row r="6437" spans="1:10" x14ac:dyDescent="0.2">
      <c r="A6437" s="107" t="s">
        <v>10492</v>
      </c>
      <c r="D6437" s="107" t="s">
        <v>8670</v>
      </c>
      <c r="E6437" s="107">
        <f t="shared" si="100"/>
        <v>30700402</v>
      </c>
      <c r="F6437" s="107" t="s">
        <v>11572</v>
      </c>
      <c r="G6437" s="107" t="s">
        <v>5704</v>
      </c>
      <c r="H6437" s="107" t="s">
        <v>8668</v>
      </c>
      <c r="I6437" s="107" t="s">
        <v>8671</v>
      </c>
    </row>
    <row r="6438" spans="1:10" x14ac:dyDescent="0.2">
      <c r="A6438" s="107" t="s">
        <v>10492</v>
      </c>
      <c r="D6438" s="107" t="s">
        <v>8672</v>
      </c>
      <c r="E6438" s="107">
        <f t="shared" si="100"/>
        <v>30700403</v>
      </c>
      <c r="F6438" s="107" t="s">
        <v>11572</v>
      </c>
      <c r="G6438" s="107" t="s">
        <v>5704</v>
      </c>
      <c r="H6438" s="107" t="s">
        <v>8668</v>
      </c>
      <c r="I6438" s="107" t="s">
        <v>8673</v>
      </c>
    </row>
    <row r="6439" spans="1:10" x14ac:dyDescent="0.2">
      <c r="A6439" s="107" t="s">
        <v>10492</v>
      </c>
      <c r="D6439" s="107" t="s">
        <v>8674</v>
      </c>
      <c r="E6439" s="107">
        <f t="shared" si="100"/>
        <v>30700404</v>
      </c>
      <c r="F6439" s="107" t="s">
        <v>11572</v>
      </c>
      <c r="G6439" s="107" t="s">
        <v>5704</v>
      </c>
      <c r="H6439" s="107" t="s">
        <v>8668</v>
      </c>
      <c r="I6439" s="107" t="s">
        <v>8675</v>
      </c>
    </row>
    <row r="6440" spans="1:10" x14ac:dyDescent="0.2">
      <c r="A6440" s="107" t="s">
        <v>10492</v>
      </c>
      <c r="D6440" s="107" t="s">
        <v>8676</v>
      </c>
      <c r="E6440" s="107">
        <f t="shared" si="100"/>
        <v>30700405</v>
      </c>
      <c r="F6440" s="107" t="s">
        <v>11572</v>
      </c>
      <c r="G6440" s="107" t="s">
        <v>5704</v>
      </c>
      <c r="H6440" s="107" t="s">
        <v>8668</v>
      </c>
      <c r="I6440" s="107" t="s">
        <v>8677</v>
      </c>
    </row>
    <row r="6441" spans="1:10" x14ac:dyDescent="0.2">
      <c r="A6441" s="107" t="s">
        <v>10492</v>
      </c>
      <c r="D6441" s="107" t="s">
        <v>8678</v>
      </c>
      <c r="E6441" s="107">
        <f t="shared" si="100"/>
        <v>30700406</v>
      </c>
      <c r="F6441" s="107" t="s">
        <v>11572</v>
      </c>
      <c r="G6441" s="107" t="s">
        <v>5704</v>
      </c>
      <c r="H6441" s="107" t="s">
        <v>8668</v>
      </c>
      <c r="I6441" s="107" t="s">
        <v>8679</v>
      </c>
    </row>
    <row r="6442" spans="1:10" x14ac:dyDescent="0.2">
      <c r="A6442" s="107" t="s">
        <v>10492</v>
      </c>
      <c r="D6442" s="107" t="s">
        <v>8680</v>
      </c>
      <c r="E6442" s="107">
        <f t="shared" si="100"/>
        <v>30700407</v>
      </c>
      <c r="F6442" s="107" t="s">
        <v>11572</v>
      </c>
      <c r="G6442" s="107" t="s">
        <v>5704</v>
      </c>
      <c r="H6442" s="107" t="s">
        <v>8668</v>
      </c>
      <c r="I6442" s="107" t="s">
        <v>8681</v>
      </c>
    </row>
    <row r="6443" spans="1:10" x14ac:dyDescent="0.2">
      <c r="A6443" s="107" t="s">
        <v>10492</v>
      </c>
      <c r="D6443" s="107" t="s">
        <v>8682</v>
      </c>
      <c r="E6443" s="107">
        <f t="shared" si="100"/>
        <v>30700499</v>
      </c>
      <c r="F6443" s="107" t="s">
        <v>11572</v>
      </c>
      <c r="G6443" s="107" t="s">
        <v>5704</v>
      </c>
      <c r="H6443" s="107" t="s">
        <v>8668</v>
      </c>
      <c r="I6443" s="107" t="s">
        <v>11745</v>
      </c>
    </row>
    <row r="6444" spans="1:10" x14ac:dyDescent="0.2">
      <c r="A6444" s="107" t="s">
        <v>10492</v>
      </c>
      <c r="D6444" s="107" t="s">
        <v>8683</v>
      </c>
      <c r="E6444" s="107">
        <f t="shared" si="100"/>
        <v>30700501</v>
      </c>
      <c r="F6444" s="107" t="s">
        <v>11572</v>
      </c>
      <c r="G6444" s="107" t="s">
        <v>5704</v>
      </c>
      <c r="H6444" s="107" t="s">
        <v>8684</v>
      </c>
      <c r="I6444" s="107" t="s">
        <v>8685</v>
      </c>
    </row>
    <row r="6445" spans="1:10" x14ac:dyDescent="0.2">
      <c r="A6445" s="107" t="s">
        <v>10492</v>
      </c>
      <c r="D6445" s="107" t="s">
        <v>8686</v>
      </c>
      <c r="E6445" s="107">
        <f t="shared" si="100"/>
        <v>30700505</v>
      </c>
      <c r="F6445" s="107" t="s">
        <v>11572</v>
      </c>
      <c r="G6445" s="107" t="s">
        <v>5704</v>
      </c>
      <c r="H6445" s="107" t="s">
        <v>8684</v>
      </c>
      <c r="I6445" s="107" t="s">
        <v>8687</v>
      </c>
      <c r="J6445" s="109">
        <v>36396</v>
      </c>
    </row>
    <row r="6446" spans="1:10" x14ac:dyDescent="0.2">
      <c r="A6446" s="107" t="s">
        <v>10492</v>
      </c>
      <c r="D6446" s="107" t="s">
        <v>8688</v>
      </c>
      <c r="E6446" s="107">
        <f t="shared" si="100"/>
        <v>30700510</v>
      </c>
      <c r="F6446" s="107" t="s">
        <v>11572</v>
      </c>
      <c r="G6446" s="107" t="s">
        <v>5704</v>
      </c>
      <c r="H6446" s="107" t="s">
        <v>8684</v>
      </c>
      <c r="I6446" s="107" t="s">
        <v>8689</v>
      </c>
      <c r="J6446" s="109">
        <v>36396</v>
      </c>
    </row>
    <row r="6447" spans="1:10" x14ac:dyDescent="0.2">
      <c r="A6447" s="107" t="s">
        <v>10492</v>
      </c>
      <c r="D6447" s="107" t="s">
        <v>8690</v>
      </c>
      <c r="E6447" s="107">
        <f t="shared" si="100"/>
        <v>30700511</v>
      </c>
      <c r="F6447" s="107" t="s">
        <v>11572</v>
      </c>
      <c r="G6447" s="107" t="s">
        <v>5704</v>
      </c>
      <c r="H6447" s="107" t="s">
        <v>8684</v>
      </c>
      <c r="I6447" s="107" t="s">
        <v>8691</v>
      </c>
      <c r="J6447" s="109">
        <v>36396</v>
      </c>
    </row>
    <row r="6448" spans="1:10" x14ac:dyDescent="0.2">
      <c r="A6448" s="107" t="s">
        <v>10492</v>
      </c>
      <c r="D6448" s="107" t="s">
        <v>8692</v>
      </c>
      <c r="E6448" s="107">
        <f t="shared" si="100"/>
        <v>30700512</v>
      </c>
      <c r="F6448" s="107" t="s">
        <v>11572</v>
      </c>
      <c r="G6448" s="107" t="s">
        <v>5704</v>
      </c>
      <c r="H6448" s="107" t="s">
        <v>8684</v>
      </c>
      <c r="I6448" s="107" t="s">
        <v>8693</v>
      </c>
      <c r="J6448" s="109">
        <v>36396</v>
      </c>
    </row>
    <row r="6449" spans="1:10" x14ac:dyDescent="0.2">
      <c r="A6449" s="107" t="s">
        <v>10492</v>
      </c>
      <c r="D6449" s="107" t="s">
        <v>8694</v>
      </c>
      <c r="E6449" s="107">
        <f t="shared" si="100"/>
        <v>30700513</v>
      </c>
      <c r="F6449" s="107" t="s">
        <v>11572</v>
      </c>
      <c r="G6449" s="107" t="s">
        <v>5704</v>
      </c>
      <c r="H6449" s="107" t="s">
        <v>8684</v>
      </c>
      <c r="I6449" s="107" t="s">
        <v>8695</v>
      </c>
      <c r="J6449" s="109">
        <v>36396</v>
      </c>
    </row>
    <row r="6450" spans="1:10" x14ac:dyDescent="0.2">
      <c r="A6450" s="107" t="s">
        <v>10492</v>
      </c>
      <c r="D6450" s="107" t="s">
        <v>8696</v>
      </c>
      <c r="E6450" s="107">
        <f t="shared" si="100"/>
        <v>30700514</v>
      </c>
      <c r="F6450" s="107" t="s">
        <v>11572</v>
      </c>
      <c r="G6450" s="107" t="s">
        <v>5704</v>
      </c>
      <c r="H6450" s="107" t="s">
        <v>8684</v>
      </c>
      <c r="I6450" s="107" t="s">
        <v>8697</v>
      </c>
      <c r="J6450" s="109">
        <v>36396</v>
      </c>
    </row>
    <row r="6451" spans="1:10" x14ac:dyDescent="0.2">
      <c r="A6451" s="107" t="s">
        <v>10492</v>
      </c>
      <c r="D6451" s="107" t="s">
        <v>8698</v>
      </c>
      <c r="E6451" s="107">
        <f t="shared" si="100"/>
        <v>30700520</v>
      </c>
      <c r="F6451" s="107" t="s">
        <v>11572</v>
      </c>
      <c r="G6451" s="107" t="s">
        <v>5704</v>
      </c>
      <c r="H6451" s="107" t="s">
        <v>8684</v>
      </c>
      <c r="I6451" s="107" t="s">
        <v>8699</v>
      </c>
      <c r="J6451" s="109">
        <v>36396</v>
      </c>
    </row>
    <row r="6452" spans="1:10" x14ac:dyDescent="0.2">
      <c r="A6452" s="107" t="s">
        <v>10492</v>
      </c>
      <c r="D6452" s="107" t="s">
        <v>8700</v>
      </c>
      <c r="E6452" s="107">
        <f t="shared" si="100"/>
        <v>30700521</v>
      </c>
      <c r="F6452" s="107" t="s">
        <v>11572</v>
      </c>
      <c r="G6452" s="107" t="s">
        <v>5704</v>
      </c>
      <c r="H6452" s="107" t="s">
        <v>8684</v>
      </c>
      <c r="I6452" s="107" t="s">
        <v>8701</v>
      </c>
      <c r="J6452" s="109">
        <v>36396</v>
      </c>
    </row>
    <row r="6453" spans="1:10" x14ac:dyDescent="0.2">
      <c r="A6453" s="107" t="s">
        <v>10492</v>
      </c>
      <c r="D6453" s="107" t="s">
        <v>8702</v>
      </c>
      <c r="E6453" s="107">
        <f t="shared" si="100"/>
        <v>30700522</v>
      </c>
      <c r="F6453" s="107" t="s">
        <v>11572</v>
      </c>
      <c r="G6453" s="107" t="s">
        <v>5704</v>
      </c>
      <c r="H6453" s="107" t="s">
        <v>8684</v>
      </c>
      <c r="I6453" s="107" t="s">
        <v>8703</v>
      </c>
      <c r="J6453" s="109">
        <v>36396</v>
      </c>
    </row>
    <row r="6454" spans="1:10" x14ac:dyDescent="0.2">
      <c r="A6454" s="107" t="s">
        <v>10492</v>
      </c>
      <c r="D6454" s="107" t="s">
        <v>8704</v>
      </c>
      <c r="E6454" s="107">
        <f t="shared" si="100"/>
        <v>30700523</v>
      </c>
      <c r="F6454" s="107" t="s">
        <v>11572</v>
      </c>
      <c r="G6454" s="107" t="s">
        <v>5704</v>
      </c>
      <c r="H6454" s="107" t="s">
        <v>8684</v>
      </c>
      <c r="I6454" s="107" t="s">
        <v>8705</v>
      </c>
      <c r="J6454" s="109">
        <v>36396</v>
      </c>
    </row>
    <row r="6455" spans="1:10" x14ac:dyDescent="0.2">
      <c r="A6455" s="107" t="s">
        <v>10492</v>
      </c>
      <c r="D6455" s="107" t="s">
        <v>8706</v>
      </c>
      <c r="E6455" s="107">
        <f t="shared" si="100"/>
        <v>30700524</v>
      </c>
      <c r="F6455" s="107" t="s">
        <v>11572</v>
      </c>
      <c r="G6455" s="107" t="s">
        <v>5704</v>
      </c>
      <c r="H6455" s="107" t="s">
        <v>8684</v>
      </c>
      <c r="I6455" s="107" t="s">
        <v>8707</v>
      </c>
      <c r="J6455" s="109">
        <v>36396</v>
      </c>
    </row>
    <row r="6456" spans="1:10" x14ac:dyDescent="0.2">
      <c r="A6456" s="107" t="s">
        <v>10492</v>
      </c>
      <c r="D6456" s="107" t="s">
        <v>8708</v>
      </c>
      <c r="E6456" s="107">
        <f t="shared" si="100"/>
        <v>30700530</v>
      </c>
      <c r="F6456" s="107" t="s">
        <v>11572</v>
      </c>
      <c r="G6456" s="107" t="s">
        <v>5704</v>
      </c>
      <c r="H6456" s="107" t="s">
        <v>8684</v>
      </c>
      <c r="I6456" s="107" t="s">
        <v>8709</v>
      </c>
      <c r="J6456" s="109">
        <v>36396</v>
      </c>
    </row>
    <row r="6457" spans="1:10" x14ac:dyDescent="0.2">
      <c r="A6457" s="107" t="s">
        <v>10492</v>
      </c>
      <c r="D6457" s="107" t="s">
        <v>8710</v>
      </c>
      <c r="E6457" s="107">
        <f t="shared" si="100"/>
        <v>30700531</v>
      </c>
      <c r="F6457" s="107" t="s">
        <v>11572</v>
      </c>
      <c r="G6457" s="107" t="s">
        <v>5704</v>
      </c>
      <c r="H6457" s="107" t="s">
        <v>8684</v>
      </c>
      <c r="I6457" s="107" t="s">
        <v>8711</v>
      </c>
      <c r="J6457" s="109">
        <v>36396</v>
      </c>
    </row>
    <row r="6458" spans="1:10" x14ac:dyDescent="0.2">
      <c r="A6458" s="107" t="s">
        <v>10492</v>
      </c>
      <c r="D6458" s="107" t="s">
        <v>8712</v>
      </c>
      <c r="E6458" s="107">
        <f t="shared" si="100"/>
        <v>30700532</v>
      </c>
      <c r="F6458" s="107" t="s">
        <v>11572</v>
      </c>
      <c r="G6458" s="107" t="s">
        <v>5704</v>
      </c>
      <c r="H6458" s="107" t="s">
        <v>8684</v>
      </c>
      <c r="I6458" s="107" t="s">
        <v>8713</v>
      </c>
      <c r="J6458" s="109">
        <v>36396</v>
      </c>
    </row>
    <row r="6459" spans="1:10" x14ac:dyDescent="0.2">
      <c r="A6459" s="107" t="s">
        <v>10492</v>
      </c>
      <c r="D6459" s="107" t="s">
        <v>8714</v>
      </c>
      <c r="E6459" s="107">
        <f t="shared" si="100"/>
        <v>30700533</v>
      </c>
      <c r="F6459" s="107" t="s">
        <v>11572</v>
      </c>
      <c r="G6459" s="107" t="s">
        <v>5704</v>
      </c>
      <c r="H6459" s="107" t="s">
        <v>8684</v>
      </c>
      <c r="I6459" s="107" t="s">
        <v>8715</v>
      </c>
      <c r="J6459" s="109">
        <v>36396</v>
      </c>
    </row>
    <row r="6460" spans="1:10" x14ac:dyDescent="0.2">
      <c r="A6460" s="107" t="s">
        <v>10492</v>
      </c>
      <c r="D6460" s="107" t="s">
        <v>8716</v>
      </c>
      <c r="E6460" s="107">
        <f t="shared" si="100"/>
        <v>30700534</v>
      </c>
      <c r="F6460" s="107" t="s">
        <v>11572</v>
      </c>
      <c r="G6460" s="107" t="s">
        <v>5704</v>
      </c>
      <c r="H6460" s="107" t="s">
        <v>8684</v>
      </c>
      <c r="I6460" s="107" t="s">
        <v>8717</v>
      </c>
      <c r="J6460" s="109">
        <v>36396</v>
      </c>
    </row>
    <row r="6461" spans="1:10" x14ac:dyDescent="0.2">
      <c r="A6461" s="107" t="s">
        <v>10492</v>
      </c>
      <c r="D6461" s="107" t="s">
        <v>8718</v>
      </c>
      <c r="E6461" s="107">
        <f t="shared" si="100"/>
        <v>30700540</v>
      </c>
      <c r="F6461" s="107" t="s">
        <v>11572</v>
      </c>
      <c r="G6461" s="107" t="s">
        <v>5704</v>
      </c>
      <c r="H6461" s="107" t="s">
        <v>8684</v>
      </c>
      <c r="I6461" s="107" t="s">
        <v>8719</v>
      </c>
      <c r="J6461" s="109">
        <v>36396</v>
      </c>
    </row>
    <row r="6462" spans="1:10" x14ac:dyDescent="0.2">
      <c r="A6462" s="107" t="s">
        <v>10492</v>
      </c>
      <c r="D6462" s="107" t="s">
        <v>8720</v>
      </c>
      <c r="E6462" s="107">
        <f t="shared" si="100"/>
        <v>30700541</v>
      </c>
      <c r="F6462" s="107" t="s">
        <v>11572</v>
      </c>
      <c r="G6462" s="107" t="s">
        <v>5704</v>
      </c>
      <c r="H6462" s="107" t="s">
        <v>8684</v>
      </c>
      <c r="I6462" s="107" t="s">
        <v>8721</v>
      </c>
      <c r="J6462" s="109">
        <v>36396</v>
      </c>
    </row>
    <row r="6463" spans="1:10" x14ac:dyDescent="0.2">
      <c r="A6463" s="107" t="s">
        <v>10492</v>
      </c>
      <c r="D6463" s="107" t="s">
        <v>8722</v>
      </c>
      <c r="E6463" s="107">
        <f t="shared" si="100"/>
        <v>30700542</v>
      </c>
      <c r="F6463" s="107" t="s">
        <v>11572</v>
      </c>
      <c r="G6463" s="107" t="s">
        <v>5704</v>
      </c>
      <c r="H6463" s="107" t="s">
        <v>8684</v>
      </c>
      <c r="I6463" s="107" t="s">
        <v>8723</v>
      </c>
      <c r="J6463" s="109">
        <v>36396</v>
      </c>
    </row>
    <row r="6464" spans="1:10" x14ac:dyDescent="0.2">
      <c r="A6464" s="107" t="s">
        <v>10492</v>
      </c>
      <c r="D6464" s="107" t="s">
        <v>8724</v>
      </c>
      <c r="E6464" s="107">
        <f t="shared" si="100"/>
        <v>30700543</v>
      </c>
      <c r="F6464" s="107" t="s">
        <v>11572</v>
      </c>
      <c r="G6464" s="107" t="s">
        <v>5704</v>
      </c>
      <c r="H6464" s="107" t="s">
        <v>8684</v>
      </c>
      <c r="I6464" s="107" t="s">
        <v>8725</v>
      </c>
      <c r="J6464" s="109">
        <v>36396</v>
      </c>
    </row>
    <row r="6465" spans="1:10" x14ac:dyDescent="0.2">
      <c r="A6465" s="107" t="s">
        <v>10492</v>
      </c>
      <c r="D6465" s="107" t="s">
        <v>8726</v>
      </c>
      <c r="E6465" s="107">
        <f t="shared" si="100"/>
        <v>30700544</v>
      </c>
      <c r="F6465" s="107" t="s">
        <v>11572</v>
      </c>
      <c r="G6465" s="107" t="s">
        <v>5704</v>
      </c>
      <c r="H6465" s="107" t="s">
        <v>8684</v>
      </c>
      <c r="I6465" s="107" t="s">
        <v>8727</v>
      </c>
      <c r="J6465" s="109">
        <v>36396</v>
      </c>
    </row>
    <row r="6466" spans="1:10" x14ac:dyDescent="0.2">
      <c r="A6466" s="107" t="s">
        <v>10492</v>
      </c>
      <c r="D6466" s="107" t="s">
        <v>8728</v>
      </c>
      <c r="E6466" s="107">
        <f t="shared" ref="E6466:E6529" si="101">VALUE(D6466)</f>
        <v>30700550</v>
      </c>
      <c r="F6466" s="107" t="s">
        <v>11572</v>
      </c>
      <c r="G6466" s="107" t="s">
        <v>5704</v>
      </c>
      <c r="H6466" s="107" t="s">
        <v>8684</v>
      </c>
      <c r="I6466" s="107" t="s">
        <v>8729</v>
      </c>
      <c r="J6466" s="109">
        <v>36396</v>
      </c>
    </row>
    <row r="6467" spans="1:10" x14ac:dyDescent="0.2">
      <c r="A6467" s="107" t="s">
        <v>10492</v>
      </c>
      <c r="D6467" s="107" t="s">
        <v>8730</v>
      </c>
      <c r="E6467" s="107">
        <f t="shared" si="101"/>
        <v>30700551</v>
      </c>
      <c r="F6467" s="107" t="s">
        <v>11572</v>
      </c>
      <c r="G6467" s="107" t="s">
        <v>5704</v>
      </c>
      <c r="H6467" s="107" t="s">
        <v>8684</v>
      </c>
      <c r="I6467" s="107" t="s">
        <v>8731</v>
      </c>
      <c r="J6467" s="109">
        <v>36396</v>
      </c>
    </row>
    <row r="6468" spans="1:10" x14ac:dyDescent="0.2">
      <c r="A6468" s="107" t="s">
        <v>10492</v>
      </c>
      <c r="D6468" s="107" t="s">
        <v>8732</v>
      </c>
      <c r="E6468" s="107">
        <f t="shared" si="101"/>
        <v>30700552</v>
      </c>
      <c r="F6468" s="107" t="s">
        <v>11572</v>
      </c>
      <c r="G6468" s="107" t="s">
        <v>5704</v>
      </c>
      <c r="H6468" s="107" t="s">
        <v>8684</v>
      </c>
      <c r="I6468" s="107" t="s">
        <v>8733</v>
      </c>
      <c r="J6468" s="109">
        <v>36396</v>
      </c>
    </row>
    <row r="6469" spans="1:10" x14ac:dyDescent="0.2">
      <c r="A6469" s="107" t="s">
        <v>10492</v>
      </c>
      <c r="D6469" s="107" t="s">
        <v>8734</v>
      </c>
      <c r="E6469" s="107">
        <f t="shared" si="101"/>
        <v>30700553</v>
      </c>
      <c r="F6469" s="107" t="s">
        <v>11572</v>
      </c>
      <c r="G6469" s="107" t="s">
        <v>5704</v>
      </c>
      <c r="H6469" s="107" t="s">
        <v>8684</v>
      </c>
      <c r="I6469" s="107" t="s">
        <v>8735</v>
      </c>
      <c r="J6469" s="109">
        <v>36396</v>
      </c>
    </row>
    <row r="6470" spans="1:10" x14ac:dyDescent="0.2">
      <c r="A6470" s="107" t="s">
        <v>10492</v>
      </c>
      <c r="D6470" s="107" t="s">
        <v>8736</v>
      </c>
      <c r="E6470" s="107">
        <f t="shared" si="101"/>
        <v>30700554</v>
      </c>
      <c r="F6470" s="107" t="s">
        <v>11572</v>
      </c>
      <c r="G6470" s="107" t="s">
        <v>5704</v>
      </c>
      <c r="H6470" s="107" t="s">
        <v>8684</v>
      </c>
      <c r="I6470" s="107" t="s">
        <v>11719</v>
      </c>
      <c r="J6470" s="109">
        <v>36396</v>
      </c>
    </row>
    <row r="6471" spans="1:10" x14ac:dyDescent="0.2">
      <c r="A6471" s="107" t="s">
        <v>10492</v>
      </c>
      <c r="D6471" s="107" t="s">
        <v>11720</v>
      </c>
      <c r="E6471" s="107">
        <f t="shared" si="101"/>
        <v>30700560</v>
      </c>
      <c r="F6471" s="107" t="s">
        <v>11572</v>
      </c>
      <c r="G6471" s="107" t="s">
        <v>5704</v>
      </c>
      <c r="H6471" s="107" t="s">
        <v>8684</v>
      </c>
      <c r="I6471" s="107" t="s">
        <v>11721</v>
      </c>
      <c r="J6471" s="109">
        <v>36396</v>
      </c>
    </row>
    <row r="6472" spans="1:10" x14ac:dyDescent="0.2">
      <c r="A6472" s="107" t="s">
        <v>10492</v>
      </c>
      <c r="D6472" s="107" t="s">
        <v>11722</v>
      </c>
      <c r="E6472" s="107">
        <f t="shared" si="101"/>
        <v>30700561</v>
      </c>
      <c r="F6472" s="107" t="s">
        <v>11572</v>
      </c>
      <c r="G6472" s="107" t="s">
        <v>5704</v>
      </c>
      <c r="H6472" s="107" t="s">
        <v>8684</v>
      </c>
      <c r="I6472" s="107" t="s">
        <v>11723</v>
      </c>
      <c r="J6472" s="109">
        <v>36396</v>
      </c>
    </row>
    <row r="6473" spans="1:10" x14ac:dyDescent="0.2">
      <c r="A6473" s="107" t="s">
        <v>10492</v>
      </c>
      <c r="D6473" s="107" t="s">
        <v>11724</v>
      </c>
      <c r="E6473" s="107">
        <f t="shared" si="101"/>
        <v>30700562</v>
      </c>
      <c r="F6473" s="107" t="s">
        <v>11572</v>
      </c>
      <c r="G6473" s="107" t="s">
        <v>5704</v>
      </c>
      <c r="H6473" s="107" t="s">
        <v>8684</v>
      </c>
      <c r="I6473" s="107" t="s">
        <v>11725</v>
      </c>
      <c r="J6473" s="109">
        <v>36396</v>
      </c>
    </row>
    <row r="6474" spans="1:10" x14ac:dyDescent="0.2">
      <c r="A6474" s="107" t="s">
        <v>10492</v>
      </c>
      <c r="D6474" s="107" t="s">
        <v>11726</v>
      </c>
      <c r="E6474" s="107">
        <f t="shared" si="101"/>
        <v>30700563</v>
      </c>
      <c r="F6474" s="107" t="s">
        <v>11572</v>
      </c>
      <c r="G6474" s="107" t="s">
        <v>5704</v>
      </c>
      <c r="H6474" s="107" t="s">
        <v>8684</v>
      </c>
      <c r="I6474" s="107" t="s">
        <v>5880</v>
      </c>
      <c r="J6474" s="109">
        <v>36396</v>
      </c>
    </row>
    <row r="6475" spans="1:10" x14ac:dyDescent="0.2">
      <c r="A6475" s="107" t="s">
        <v>10492</v>
      </c>
      <c r="D6475" s="107" t="s">
        <v>5881</v>
      </c>
      <c r="E6475" s="107">
        <f t="shared" si="101"/>
        <v>30700564</v>
      </c>
      <c r="F6475" s="107" t="s">
        <v>11572</v>
      </c>
      <c r="G6475" s="107" t="s">
        <v>5704</v>
      </c>
      <c r="H6475" s="107" t="s">
        <v>8684</v>
      </c>
      <c r="I6475" s="107" t="s">
        <v>5882</v>
      </c>
      <c r="J6475" s="109">
        <v>36396</v>
      </c>
    </row>
    <row r="6476" spans="1:10" x14ac:dyDescent="0.2">
      <c r="A6476" s="107" t="s">
        <v>10492</v>
      </c>
      <c r="D6476" s="107" t="s">
        <v>5883</v>
      </c>
      <c r="E6476" s="107">
        <f t="shared" si="101"/>
        <v>30700570</v>
      </c>
      <c r="F6476" s="107" t="s">
        <v>11572</v>
      </c>
      <c r="G6476" s="107" t="s">
        <v>5704</v>
      </c>
      <c r="H6476" s="107" t="s">
        <v>8684</v>
      </c>
      <c r="I6476" s="107" t="s">
        <v>5884</v>
      </c>
      <c r="J6476" s="109">
        <v>36396</v>
      </c>
    </row>
    <row r="6477" spans="1:10" x14ac:dyDescent="0.2">
      <c r="A6477" s="107" t="s">
        <v>10492</v>
      </c>
      <c r="D6477" s="107" t="s">
        <v>5885</v>
      </c>
      <c r="E6477" s="107">
        <f t="shared" si="101"/>
        <v>30700571</v>
      </c>
      <c r="F6477" s="107" t="s">
        <v>11572</v>
      </c>
      <c r="G6477" s="107" t="s">
        <v>5704</v>
      </c>
      <c r="H6477" s="107" t="s">
        <v>8684</v>
      </c>
      <c r="I6477" s="107" t="s">
        <v>5886</v>
      </c>
      <c r="J6477" s="109">
        <v>36396</v>
      </c>
    </row>
    <row r="6478" spans="1:10" x14ac:dyDescent="0.2">
      <c r="A6478" s="107" t="s">
        <v>10492</v>
      </c>
      <c r="D6478" s="107" t="s">
        <v>5887</v>
      </c>
      <c r="E6478" s="107">
        <f t="shared" si="101"/>
        <v>30700572</v>
      </c>
      <c r="F6478" s="107" t="s">
        <v>11572</v>
      </c>
      <c r="G6478" s="107" t="s">
        <v>5704</v>
      </c>
      <c r="H6478" s="107" t="s">
        <v>8684</v>
      </c>
      <c r="I6478" s="107" t="s">
        <v>5888</v>
      </c>
      <c r="J6478" s="109">
        <v>36396</v>
      </c>
    </row>
    <row r="6479" spans="1:10" x14ac:dyDescent="0.2">
      <c r="A6479" s="107" t="s">
        <v>10492</v>
      </c>
      <c r="D6479" s="107" t="s">
        <v>5889</v>
      </c>
      <c r="E6479" s="107">
        <f t="shared" si="101"/>
        <v>30700573</v>
      </c>
      <c r="F6479" s="107" t="s">
        <v>11572</v>
      </c>
      <c r="G6479" s="107" t="s">
        <v>5704</v>
      </c>
      <c r="H6479" s="107" t="s">
        <v>8684</v>
      </c>
      <c r="I6479" s="107" t="s">
        <v>5890</v>
      </c>
      <c r="J6479" s="109">
        <v>36396</v>
      </c>
    </row>
    <row r="6480" spans="1:10" x14ac:dyDescent="0.2">
      <c r="A6480" s="107" t="s">
        <v>10492</v>
      </c>
      <c r="D6480" s="107" t="s">
        <v>5891</v>
      </c>
      <c r="E6480" s="107">
        <f t="shared" si="101"/>
        <v>30700574</v>
      </c>
      <c r="F6480" s="107" t="s">
        <v>11572</v>
      </c>
      <c r="G6480" s="107" t="s">
        <v>5704</v>
      </c>
      <c r="H6480" s="107" t="s">
        <v>8684</v>
      </c>
      <c r="I6480" s="107" t="s">
        <v>5892</v>
      </c>
      <c r="J6480" s="109">
        <v>36396</v>
      </c>
    </row>
    <row r="6481" spans="1:10" x14ac:dyDescent="0.2">
      <c r="A6481" s="107" t="s">
        <v>10492</v>
      </c>
      <c r="D6481" s="107" t="s">
        <v>5893</v>
      </c>
      <c r="E6481" s="107">
        <f t="shared" si="101"/>
        <v>30700580</v>
      </c>
      <c r="F6481" s="107" t="s">
        <v>11572</v>
      </c>
      <c r="G6481" s="107" t="s">
        <v>5704</v>
      </c>
      <c r="H6481" s="107" t="s">
        <v>8684</v>
      </c>
      <c r="I6481" s="107" t="s">
        <v>5894</v>
      </c>
      <c r="J6481" s="109">
        <v>36396</v>
      </c>
    </row>
    <row r="6482" spans="1:10" x14ac:dyDescent="0.2">
      <c r="A6482" s="107" t="s">
        <v>10492</v>
      </c>
      <c r="D6482" s="107" t="s">
        <v>5895</v>
      </c>
      <c r="E6482" s="107">
        <f t="shared" si="101"/>
        <v>30700581</v>
      </c>
      <c r="F6482" s="107" t="s">
        <v>11572</v>
      </c>
      <c r="G6482" s="107" t="s">
        <v>5704</v>
      </c>
      <c r="H6482" s="107" t="s">
        <v>8684</v>
      </c>
      <c r="I6482" s="107" t="s">
        <v>5896</v>
      </c>
      <c r="J6482" s="109">
        <v>36396</v>
      </c>
    </row>
    <row r="6483" spans="1:10" x14ac:dyDescent="0.2">
      <c r="A6483" s="107" t="s">
        <v>10492</v>
      </c>
      <c r="D6483" s="107" t="s">
        <v>5897</v>
      </c>
      <c r="E6483" s="107">
        <f t="shared" si="101"/>
        <v>30700582</v>
      </c>
      <c r="F6483" s="107" t="s">
        <v>11572</v>
      </c>
      <c r="G6483" s="107" t="s">
        <v>5704</v>
      </c>
      <c r="H6483" s="107" t="s">
        <v>8684</v>
      </c>
      <c r="I6483" s="107" t="s">
        <v>5898</v>
      </c>
      <c r="J6483" s="109">
        <v>36396</v>
      </c>
    </row>
    <row r="6484" spans="1:10" x14ac:dyDescent="0.2">
      <c r="A6484" s="107" t="s">
        <v>10492</v>
      </c>
      <c r="D6484" s="107" t="s">
        <v>5899</v>
      </c>
      <c r="E6484" s="107">
        <f t="shared" si="101"/>
        <v>30700583</v>
      </c>
      <c r="F6484" s="107" t="s">
        <v>11572</v>
      </c>
      <c r="G6484" s="107" t="s">
        <v>5704</v>
      </c>
      <c r="H6484" s="107" t="s">
        <v>8684</v>
      </c>
      <c r="I6484" s="107" t="s">
        <v>5900</v>
      </c>
      <c r="J6484" s="109">
        <v>36396</v>
      </c>
    </row>
    <row r="6485" spans="1:10" x14ac:dyDescent="0.2">
      <c r="A6485" s="107" t="s">
        <v>10492</v>
      </c>
      <c r="D6485" s="107" t="s">
        <v>5901</v>
      </c>
      <c r="E6485" s="107">
        <f t="shared" si="101"/>
        <v>30700584</v>
      </c>
      <c r="F6485" s="107" t="s">
        <v>11572</v>
      </c>
      <c r="G6485" s="107" t="s">
        <v>5704</v>
      </c>
      <c r="H6485" s="107" t="s">
        <v>8684</v>
      </c>
      <c r="I6485" s="107" t="s">
        <v>5902</v>
      </c>
      <c r="J6485" s="109">
        <v>36396</v>
      </c>
    </row>
    <row r="6486" spans="1:10" x14ac:dyDescent="0.2">
      <c r="A6486" s="107" t="s">
        <v>10492</v>
      </c>
      <c r="D6486" s="107" t="s">
        <v>3220</v>
      </c>
      <c r="E6486" s="107">
        <f t="shared" si="101"/>
        <v>30700590</v>
      </c>
      <c r="F6486" s="107" t="s">
        <v>11572</v>
      </c>
      <c r="G6486" s="107" t="s">
        <v>5704</v>
      </c>
      <c r="H6486" s="107" t="s">
        <v>8684</v>
      </c>
      <c r="I6486" s="107" t="s">
        <v>3221</v>
      </c>
      <c r="J6486" s="109">
        <v>36396</v>
      </c>
    </row>
    <row r="6487" spans="1:10" x14ac:dyDescent="0.2">
      <c r="A6487" s="107" t="s">
        <v>10492</v>
      </c>
      <c r="D6487" s="107" t="s">
        <v>3222</v>
      </c>
      <c r="E6487" s="107">
        <f t="shared" si="101"/>
        <v>30700591</v>
      </c>
      <c r="F6487" s="107" t="s">
        <v>11572</v>
      </c>
      <c r="G6487" s="107" t="s">
        <v>5704</v>
      </c>
      <c r="H6487" s="107" t="s">
        <v>8684</v>
      </c>
      <c r="I6487" s="107" t="s">
        <v>3223</v>
      </c>
      <c r="J6487" s="109">
        <v>36396</v>
      </c>
    </row>
    <row r="6488" spans="1:10" x14ac:dyDescent="0.2">
      <c r="A6488" s="107" t="s">
        <v>10492</v>
      </c>
      <c r="D6488" s="107" t="s">
        <v>3224</v>
      </c>
      <c r="E6488" s="107">
        <f t="shared" si="101"/>
        <v>30700592</v>
      </c>
      <c r="F6488" s="107" t="s">
        <v>11572</v>
      </c>
      <c r="G6488" s="107" t="s">
        <v>5704</v>
      </c>
      <c r="H6488" s="107" t="s">
        <v>8684</v>
      </c>
      <c r="I6488" s="107" t="s">
        <v>3225</v>
      </c>
      <c r="J6488" s="109">
        <v>36396</v>
      </c>
    </row>
    <row r="6489" spans="1:10" x14ac:dyDescent="0.2">
      <c r="A6489" s="107" t="s">
        <v>10492</v>
      </c>
      <c r="D6489" s="107" t="s">
        <v>3226</v>
      </c>
      <c r="E6489" s="107">
        <f t="shared" si="101"/>
        <v>30700593</v>
      </c>
      <c r="F6489" s="107" t="s">
        <v>11572</v>
      </c>
      <c r="G6489" s="107" t="s">
        <v>5704</v>
      </c>
      <c r="H6489" s="107" t="s">
        <v>8684</v>
      </c>
      <c r="I6489" s="107" t="s">
        <v>3227</v>
      </c>
      <c r="J6489" s="109">
        <v>36396</v>
      </c>
    </row>
    <row r="6490" spans="1:10" x14ac:dyDescent="0.2">
      <c r="A6490" s="107" t="s">
        <v>10492</v>
      </c>
      <c r="D6490" s="107" t="s">
        <v>3228</v>
      </c>
      <c r="E6490" s="107">
        <f t="shared" si="101"/>
        <v>30700594</v>
      </c>
      <c r="F6490" s="107" t="s">
        <v>11572</v>
      </c>
      <c r="G6490" s="107" t="s">
        <v>5704</v>
      </c>
      <c r="H6490" s="107" t="s">
        <v>8684</v>
      </c>
      <c r="I6490" s="107" t="s">
        <v>3229</v>
      </c>
      <c r="J6490" s="109">
        <v>36396</v>
      </c>
    </row>
    <row r="6491" spans="1:10" x14ac:dyDescent="0.2">
      <c r="A6491" s="107" t="s">
        <v>10492</v>
      </c>
      <c r="D6491" s="107" t="s">
        <v>3230</v>
      </c>
      <c r="E6491" s="107">
        <f t="shared" si="101"/>
        <v>30700597</v>
      </c>
      <c r="F6491" s="107" t="s">
        <v>11572</v>
      </c>
      <c r="G6491" s="107" t="s">
        <v>5704</v>
      </c>
      <c r="H6491" s="107" t="s">
        <v>8684</v>
      </c>
      <c r="I6491" s="107" t="s">
        <v>7791</v>
      </c>
    </row>
    <row r="6492" spans="1:10" x14ac:dyDescent="0.2">
      <c r="A6492" s="107" t="s">
        <v>10492</v>
      </c>
      <c r="D6492" s="107" t="s">
        <v>3231</v>
      </c>
      <c r="E6492" s="107">
        <f t="shared" si="101"/>
        <v>30700598</v>
      </c>
      <c r="F6492" s="107" t="s">
        <v>11572</v>
      </c>
      <c r="G6492" s="107" t="s">
        <v>5704</v>
      </c>
      <c r="H6492" s="107" t="s">
        <v>8684</v>
      </c>
      <c r="I6492" s="107" t="s">
        <v>7791</v>
      </c>
    </row>
    <row r="6493" spans="1:10" x14ac:dyDescent="0.2">
      <c r="A6493" s="107" t="s">
        <v>10492</v>
      </c>
      <c r="D6493" s="107" t="s">
        <v>3232</v>
      </c>
      <c r="E6493" s="107">
        <f t="shared" si="101"/>
        <v>30700599</v>
      </c>
      <c r="F6493" s="107" t="s">
        <v>11572</v>
      </c>
      <c r="G6493" s="107" t="s">
        <v>5704</v>
      </c>
      <c r="H6493" s="107" t="s">
        <v>8684</v>
      </c>
      <c r="I6493" s="107" t="s">
        <v>7791</v>
      </c>
    </row>
    <row r="6494" spans="1:10" x14ac:dyDescent="0.2">
      <c r="A6494" s="107" t="s">
        <v>10492</v>
      </c>
      <c r="D6494" s="107" t="s">
        <v>3233</v>
      </c>
      <c r="E6494" s="107">
        <f t="shared" si="101"/>
        <v>30700602</v>
      </c>
      <c r="F6494" s="107" t="s">
        <v>11572</v>
      </c>
      <c r="G6494" s="107" t="s">
        <v>5704</v>
      </c>
      <c r="H6494" s="107" t="s">
        <v>3234</v>
      </c>
      <c r="I6494" s="107" t="s">
        <v>3235</v>
      </c>
    </row>
    <row r="6495" spans="1:10" x14ac:dyDescent="0.2">
      <c r="A6495" s="107" t="s">
        <v>10492</v>
      </c>
      <c r="D6495" s="107" t="s">
        <v>3236</v>
      </c>
      <c r="E6495" s="107">
        <f t="shared" si="101"/>
        <v>30700604</v>
      </c>
      <c r="F6495" s="107" t="s">
        <v>11572</v>
      </c>
      <c r="G6495" s="107" t="s">
        <v>5704</v>
      </c>
      <c r="H6495" s="107" t="s">
        <v>3234</v>
      </c>
      <c r="I6495" s="107" t="s">
        <v>3237</v>
      </c>
    </row>
    <row r="6496" spans="1:10" x14ac:dyDescent="0.2">
      <c r="A6496" s="107" t="s">
        <v>10492</v>
      </c>
      <c r="D6496" s="107" t="s">
        <v>3238</v>
      </c>
      <c r="E6496" s="107">
        <f t="shared" si="101"/>
        <v>30700606</v>
      </c>
      <c r="F6496" s="107" t="s">
        <v>11572</v>
      </c>
      <c r="G6496" s="107" t="s">
        <v>5704</v>
      </c>
      <c r="H6496" s="107" t="s">
        <v>3234</v>
      </c>
      <c r="I6496" s="107" t="s">
        <v>3239</v>
      </c>
    </row>
    <row r="6497" spans="1:12" x14ac:dyDescent="0.2">
      <c r="A6497" s="107" t="s">
        <v>10492</v>
      </c>
      <c r="D6497" s="107" t="s">
        <v>3240</v>
      </c>
      <c r="E6497" s="107">
        <f t="shared" si="101"/>
        <v>30700610</v>
      </c>
      <c r="F6497" s="107" t="s">
        <v>11572</v>
      </c>
      <c r="G6497" s="107" t="s">
        <v>5704</v>
      </c>
      <c r="H6497" s="107" t="s">
        <v>3234</v>
      </c>
      <c r="I6497" s="107" t="s">
        <v>3241</v>
      </c>
    </row>
    <row r="6498" spans="1:12" x14ac:dyDescent="0.2">
      <c r="A6498" s="107" t="s">
        <v>10492</v>
      </c>
      <c r="D6498" s="107" t="s">
        <v>3242</v>
      </c>
      <c r="E6498" s="107">
        <f t="shared" si="101"/>
        <v>30700611</v>
      </c>
      <c r="F6498" s="107" t="s">
        <v>11572</v>
      </c>
      <c r="G6498" s="107" t="s">
        <v>5704</v>
      </c>
      <c r="H6498" s="107" t="s">
        <v>3234</v>
      </c>
      <c r="I6498" s="107" t="s">
        <v>3243</v>
      </c>
    </row>
    <row r="6499" spans="1:12" x14ac:dyDescent="0.2">
      <c r="A6499" s="107" t="s">
        <v>10492</v>
      </c>
      <c r="D6499" s="107" t="s">
        <v>3244</v>
      </c>
      <c r="E6499" s="107">
        <f t="shared" si="101"/>
        <v>30700621</v>
      </c>
      <c r="F6499" s="107" t="s">
        <v>11572</v>
      </c>
      <c r="G6499" s="107" t="s">
        <v>5704</v>
      </c>
      <c r="H6499" s="107" t="s">
        <v>3234</v>
      </c>
      <c r="I6499" s="107" t="s">
        <v>3245</v>
      </c>
    </row>
    <row r="6500" spans="1:12" x14ac:dyDescent="0.2">
      <c r="A6500" s="107" t="s">
        <v>10492</v>
      </c>
      <c r="D6500" s="107" t="s">
        <v>3246</v>
      </c>
      <c r="E6500" s="107">
        <f t="shared" si="101"/>
        <v>30700628</v>
      </c>
      <c r="F6500" s="107" t="s">
        <v>11572</v>
      </c>
      <c r="G6500" s="107" t="s">
        <v>5704</v>
      </c>
      <c r="H6500" s="107" t="s">
        <v>3234</v>
      </c>
      <c r="I6500" s="107" t="s">
        <v>3247</v>
      </c>
    </row>
    <row r="6501" spans="1:12" x14ac:dyDescent="0.2">
      <c r="A6501" s="107" t="s">
        <v>10492</v>
      </c>
      <c r="D6501" s="107" t="s">
        <v>3248</v>
      </c>
      <c r="E6501" s="107">
        <f t="shared" si="101"/>
        <v>30700629</v>
      </c>
      <c r="F6501" s="107" t="s">
        <v>11572</v>
      </c>
      <c r="G6501" s="107" t="s">
        <v>5704</v>
      </c>
      <c r="H6501" s="107" t="s">
        <v>3234</v>
      </c>
      <c r="I6501" s="107" t="s">
        <v>3249</v>
      </c>
    </row>
    <row r="6502" spans="1:12" x14ac:dyDescent="0.2">
      <c r="A6502" s="107" t="s">
        <v>10492</v>
      </c>
      <c r="D6502" s="107" t="s">
        <v>3250</v>
      </c>
      <c r="E6502" s="107">
        <f t="shared" si="101"/>
        <v>30700651</v>
      </c>
      <c r="F6502" s="107" t="s">
        <v>11572</v>
      </c>
      <c r="G6502" s="107" t="s">
        <v>5704</v>
      </c>
      <c r="H6502" s="107" t="s">
        <v>3234</v>
      </c>
      <c r="I6502" s="107" t="s">
        <v>3251</v>
      </c>
    </row>
    <row r="6503" spans="1:12" x14ac:dyDescent="0.2">
      <c r="A6503" s="107" t="s">
        <v>10492</v>
      </c>
      <c r="D6503" s="107" t="s">
        <v>3252</v>
      </c>
      <c r="E6503" s="107">
        <f t="shared" si="101"/>
        <v>30700661</v>
      </c>
      <c r="F6503" s="107" t="s">
        <v>11572</v>
      </c>
      <c r="G6503" s="107" t="s">
        <v>5704</v>
      </c>
      <c r="H6503" s="107" t="s">
        <v>3234</v>
      </c>
      <c r="I6503" s="107" t="s">
        <v>3253</v>
      </c>
    </row>
    <row r="6504" spans="1:12" x14ac:dyDescent="0.2">
      <c r="A6504" s="107" t="s">
        <v>10492</v>
      </c>
      <c r="D6504" s="107" t="s">
        <v>3254</v>
      </c>
      <c r="E6504" s="107">
        <f t="shared" si="101"/>
        <v>30700699</v>
      </c>
      <c r="F6504" s="107" t="s">
        <v>11572</v>
      </c>
      <c r="G6504" s="107" t="s">
        <v>5704</v>
      </c>
      <c r="H6504" s="107" t="s">
        <v>3234</v>
      </c>
      <c r="I6504" s="107" t="s">
        <v>7791</v>
      </c>
      <c r="J6504" s="109">
        <v>37484</v>
      </c>
    </row>
    <row r="6505" spans="1:12" x14ac:dyDescent="0.2">
      <c r="A6505" s="107" t="s">
        <v>10492</v>
      </c>
      <c r="D6505" s="107" t="s">
        <v>3255</v>
      </c>
      <c r="E6505" s="107">
        <f t="shared" si="101"/>
        <v>30700701</v>
      </c>
      <c r="F6505" s="107" t="s">
        <v>11572</v>
      </c>
      <c r="G6505" s="107" t="s">
        <v>5704</v>
      </c>
      <c r="H6505" s="107" t="s">
        <v>3256</v>
      </c>
      <c r="I6505" s="107" t="s">
        <v>3257</v>
      </c>
      <c r="K6505" s="109"/>
      <c r="L6505" s="107"/>
    </row>
    <row r="6506" spans="1:12" x14ac:dyDescent="0.2">
      <c r="A6506" s="107" t="s">
        <v>10492</v>
      </c>
      <c r="D6506" s="107" t="s">
        <v>3258</v>
      </c>
      <c r="E6506" s="107">
        <f t="shared" si="101"/>
        <v>30700702</v>
      </c>
      <c r="F6506" s="107" t="s">
        <v>11572</v>
      </c>
      <c r="G6506" s="107" t="s">
        <v>5704</v>
      </c>
      <c r="H6506" s="107" t="s">
        <v>3256</v>
      </c>
      <c r="I6506" s="107" t="s">
        <v>3259</v>
      </c>
    </row>
    <row r="6507" spans="1:12" x14ac:dyDescent="0.2">
      <c r="A6507" s="107" t="s">
        <v>10492</v>
      </c>
      <c r="D6507" s="107" t="s">
        <v>3260</v>
      </c>
      <c r="E6507" s="107">
        <f t="shared" si="101"/>
        <v>30700703</v>
      </c>
      <c r="F6507" s="107" t="s">
        <v>11572</v>
      </c>
      <c r="G6507" s="107" t="s">
        <v>5704</v>
      </c>
      <c r="H6507" s="107" t="s">
        <v>3256</v>
      </c>
      <c r="I6507" s="107" t="s">
        <v>3261</v>
      </c>
    </row>
    <row r="6508" spans="1:12" x14ac:dyDescent="0.2">
      <c r="A6508" s="107" t="s">
        <v>10492</v>
      </c>
      <c r="D6508" s="107" t="s">
        <v>3262</v>
      </c>
      <c r="E6508" s="107">
        <f t="shared" si="101"/>
        <v>30700704</v>
      </c>
      <c r="F6508" s="107" t="s">
        <v>11572</v>
      </c>
      <c r="G6508" s="107" t="s">
        <v>5704</v>
      </c>
      <c r="H6508" s="107" t="s">
        <v>3256</v>
      </c>
      <c r="I6508" s="107" t="s">
        <v>3263</v>
      </c>
    </row>
    <row r="6509" spans="1:12" x14ac:dyDescent="0.2">
      <c r="A6509" s="107" t="s">
        <v>10492</v>
      </c>
      <c r="D6509" s="107" t="s">
        <v>3264</v>
      </c>
      <c r="E6509" s="107">
        <f t="shared" si="101"/>
        <v>30700705</v>
      </c>
      <c r="F6509" s="107" t="s">
        <v>11572</v>
      </c>
      <c r="G6509" s="107" t="s">
        <v>5704</v>
      </c>
      <c r="H6509" s="107" t="s">
        <v>3256</v>
      </c>
      <c r="I6509" s="107" t="s">
        <v>3265</v>
      </c>
      <c r="K6509" s="109">
        <v>37302</v>
      </c>
      <c r="L6509" s="107" t="s">
        <v>3266</v>
      </c>
    </row>
    <row r="6510" spans="1:12" x14ac:dyDescent="0.2">
      <c r="A6510" s="107" t="s">
        <v>10492</v>
      </c>
      <c r="D6510" s="107" t="s">
        <v>3267</v>
      </c>
      <c r="E6510" s="107">
        <f t="shared" si="101"/>
        <v>30700706</v>
      </c>
      <c r="F6510" s="107" t="s">
        <v>11572</v>
      </c>
      <c r="G6510" s="107" t="s">
        <v>5704</v>
      </c>
      <c r="H6510" s="107" t="s">
        <v>3256</v>
      </c>
      <c r="I6510" s="107" t="s">
        <v>3268</v>
      </c>
    </row>
    <row r="6511" spans="1:12" x14ac:dyDescent="0.2">
      <c r="A6511" s="107" t="s">
        <v>10492</v>
      </c>
      <c r="D6511" s="107" t="s">
        <v>3269</v>
      </c>
      <c r="E6511" s="107">
        <f t="shared" si="101"/>
        <v>30700707</v>
      </c>
      <c r="F6511" s="107" t="s">
        <v>11572</v>
      </c>
      <c r="G6511" s="107" t="s">
        <v>5704</v>
      </c>
      <c r="H6511" s="107" t="s">
        <v>3256</v>
      </c>
      <c r="I6511" s="107" t="s">
        <v>3270</v>
      </c>
    </row>
    <row r="6512" spans="1:12" x14ac:dyDescent="0.2">
      <c r="A6512" s="107" t="s">
        <v>10492</v>
      </c>
      <c r="D6512" s="107" t="s">
        <v>3271</v>
      </c>
      <c r="E6512" s="107">
        <f t="shared" si="101"/>
        <v>30700708</v>
      </c>
      <c r="F6512" s="107" t="s">
        <v>11572</v>
      </c>
      <c r="G6512" s="107" t="s">
        <v>5704</v>
      </c>
      <c r="H6512" s="107" t="s">
        <v>3256</v>
      </c>
      <c r="I6512" s="107" t="s">
        <v>3272</v>
      </c>
    </row>
    <row r="6513" spans="1:12" x14ac:dyDescent="0.2">
      <c r="A6513" s="107" t="s">
        <v>10492</v>
      </c>
      <c r="D6513" s="107" t="s">
        <v>3273</v>
      </c>
      <c r="E6513" s="107">
        <f t="shared" si="101"/>
        <v>30700709</v>
      </c>
      <c r="F6513" s="107" t="s">
        <v>11572</v>
      </c>
      <c r="G6513" s="107" t="s">
        <v>5704</v>
      </c>
      <c r="H6513" s="107" t="s">
        <v>3256</v>
      </c>
      <c r="I6513" s="107" t="s">
        <v>3274</v>
      </c>
    </row>
    <row r="6514" spans="1:12" x14ac:dyDescent="0.2">
      <c r="A6514" s="107" t="s">
        <v>10492</v>
      </c>
      <c r="D6514" s="107" t="s">
        <v>3275</v>
      </c>
      <c r="E6514" s="107">
        <f t="shared" si="101"/>
        <v>30700710</v>
      </c>
      <c r="F6514" s="107" t="s">
        <v>11572</v>
      </c>
      <c r="G6514" s="107" t="s">
        <v>5704</v>
      </c>
      <c r="H6514" s="107" t="s">
        <v>3256</v>
      </c>
      <c r="I6514" s="107" t="s">
        <v>3276</v>
      </c>
    </row>
    <row r="6515" spans="1:12" x14ac:dyDescent="0.2">
      <c r="A6515" s="107" t="s">
        <v>10492</v>
      </c>
      <c r="D6515" s="107" t="s">
        <v>3277</v>
      </c>
      <c r="E6515" s="107">
        <f t="shared" si="101"/>
        <v>30700711</v>
      </c>
      <c r="F6515" s="107" t="s">
        <v>11572</v>
      </c>
      <c r="G6515" s="107" t="s">
        <v>5704</v>
      </c>
      <c r="H6515" s="107" t="s">
        <v>3256</v>
      </c>
      <c r="I6515" s="107" t="s">
        <v>3278</v>
      </c>
      <c r="K6515" s="109"/>
      <c r="L6515" s="107"/>
    </row>
    <row r="6516" spans="1:12" x14ac:dyDescent="0.2">
      <c r="A6516" s="107" t="s">
        <v>10492</v>
      </c>
      <c r="D6516" s="107" t="s">
        <v>3279</v>
      </c>
      <c r="E6516" s="107">
        <f t="shared" si="101"/>
        <v>30700712</v>
      </c>
      <c r="F6516" s="107" t="s">
        <v>11572</v>
      </c>
      <c r="G6516" s="107" t="s">
        <v>5704</v>
      </c>
      <c r="H6516" s="107" t="s">
        <v>3256</v>
      </c>
      <c r="I6516" s="107" t="s">
        <v>3280</v>
      </c>
      <c r="K6516" s="109"/>
      <c r="L6516" s="107"/>
    </row>
    <row r="6517" spans="1:12" x14ac:dyDescent="0.2">
      <c r="A6517" s="107" t="s">
        <v>10492</v>
      </c>
      <c r="D6517" s="107" t="s">
        <v>3281</v>
      </c>
      <c r="E6517" s="107">
        <f t="shared" si="101"/>
        <v>30700713</v>
      </c>
      <c r="F6517" s="107" t="s">
        <v>11572</v>
      </c>
      <c r="G6517" s="107" t="s">
        <v>5704</v>
      </c>
      <c r="H6517" s="107" t="s">
        <v>3256</v>
      </c>
      <c r="I6517" s="107" t="s">
        <v>3282</v>
      </c>
      <c r="K6517" s="109"/>
      <c r="L6517" s="107"/>
    </row>
    <row r="6518" spans="1:12" x14ac:dyDescent="0.2">
      <c r="A6518" s="107" t="s">
        <v>10492</v>
      </c>
      <c r="D6518" s="107" t="s">
        <v>3283</v>
      </c>
      <c r="E6518" s="107">
        <f t="shared" si="101"/>
        <v>30700714</v>
      </c>
      <c r="F6518" s="107" t="s">
        <v>11572</v>
      </c>
      <c r="G6518" s="107" t="s">
        <v>5704</v>
      </c>
      <c r="H6518" s="107" t="s">
        <v>3256</v>
      </c>
      <c r="I6518" s="107" t="s">
        <v>3284</v>
      </c>
      <c r="K6518" s="109"/>
      <c r="L6518" s="107"/>
    </row>
    <row r="6519" spans="1:12" x14ac:dyDescent="0.2">
      <c r="A6519" s="107" t="s">
        <v>10492</v>
      </c>
      <c r="D6519" s="107" t="s">
        <v>3285</v>
      </c>
      <c r="E6519" s="107">
        <f t="shared" si="101"/>
        <v>30700715</v>
      </c>
      <c r="F6519" s="107" t="s">
        <v>11572</v>
      </c>
      <c r="G6519" s="107" t="s">
        <v>5704</v>
      </c>
      <c r="H6519" s="107" t="s">
        <v>3256</v>
      </c>
      <c r="I6519" s="107" t="s">
        <v>3286</v>
      </c>
      <c r="K6519" s="109"/>
      <c r="L6519" s="107"/>
    </row>
    <row r="6520" spans="1:12" x14ac:dyDescent="0.2">
      <c r="A6520" s="107" t="s">
        <v>10492</v>
      </c>
      <c r="D6520" s="107" t="s">
        <v>3287</v>
      </c>
      <c r="E6520" s="107">
        <f t="shared" si="101"/>
        <v>30700716</v>
      </c>
      <c r="F6520" s="107" t="s">
        <v>11572</v>
      </c>
      <c r="G6520" s="107" t="s">
        <v>5704</v>
      </c>
      <c r="H6520" s="107" t="s">
        <v>3256</v>
      </c>
      <c r="I6520" s="107" t="s">
        <v>543</v>
      </c>
      <c r="K6520" s="109"/>
      <c r="L6520" s="107"/>
    </row>
    <row r="6521" spans="1:12" x14ac:dyDescent="0.2">
      <c r="A6521" s="107" t="s">
        <v>10492</v>
      </c>
      <c r="D6521" s="107" t="s">
        <v>544</v>
      </c>
      <c r="E6521" s="107">
        <f t="shared" si="101"/>
        <v>30700717</v>
      </c>
      <c r="F6521" s="107" t="s">
        <v>11572</v>
      </c>
      <c r="G6521" s="107" t="s">
        <v>5704</v>
      </c>
      <c r="H6521" s="107" t="s">
        <v>3256</v>
      </c>
      <c r="I6521" s="107" t="s">
        <v>545</v>
      </c>
    </row>
    <row r="6522" spans="1:12" x14ac:dyDescent="0.2">
      <c r="A6522" s="107" t="s">
        <v>10492</v>
      </c>
      <c r="D6522" s="107" t="s">
        <v>546</v>
      </c>
      <c r="E6522" s="107">
        <f t="shared" si="101"/>
        <v>30700718</v>
      </c>
      <c r="F6522" s="107" t="s">
        <v>11572</v>
      </c>
      <c r="G6522" s="107" t="s">
        <v>5704</v>
      </c>
      <c r="H6522" s="107" t="s">
        <v>3256</v>
      </c>
      <c r="I6522" s="107" t="s">
        <v>547</v>
      </c>
    </row>
    <row r="6523" spans="1:12" x14ac:dyDescent="0.2">
      <c r="A6523" s="107" t="s">
        <v>10492</v>
      </c>
      <c r="D6523" s="107" t="s">
        <v>548</v>
      </c>
      <c r="E6523" s="107">
        <f t="shared" si="101"/>
        <v>30700720</v>
      </c>
      <c r="F6523" s="107" t="s">
        <v>11572</v>
      </c>
      <c r="G6523" s="107" t="s">
        <v>5704</v>
      </c>
      <c r="H6523" s="107" t="s">
        <v>3256</v>
      </c>
      <c r="I6523" s="107" t="s">
        <v>549</v>
      </c>
      <c r="K6523" s="109">
        <v>36278</v>
      </c>
      <c r="L6523" s="107" t="s">
        <v>550</v>
      </c>
    </row>
    <row r="6524" spans="1:12" x14ac:dyDescent="0.2">
      <c r="A6524" s="107" t="s">
        <v>10492</v>
      </c>
      <c r="D6524" s="107" t="s">
        <v>551</v>
      </c>
      <c r="E6524" s="107">
        <f t="shared" si="101"/>
        <v>30700725</v>
      </c>
      <c r="F6524" s="107" t="s">
        <v>11572</v>
      </c>
      <c r="G6524" s="107" t="s">
        <v>5704</v>
      </c>
      <c r="H6524" s="107" t="s">
        <v>3256</v>
      </c>
      <c r="I6524" s="107" t="s">
        <v>552</v>
      </c>
    </row>
    <row r="6525" spans="1:12" x14ac:dyDescent="0.2">
      <c r="A6525" s="107" t="s">
        <v>10492</v>
      </c>
      <c r="D6525" s="107" t="s">
        <v>553</v>
      </c>
      <c r="E6525" s="107">
        <f t="shared" si="101"/>
        <v>30700727</v>
      </c>
      <c r="F6525" s="107" t="s">
        <v>11572</v>
      </c>
      <c r="G6525" s="107" t="s">
        <v>5704</v>
      </c>
      <c r="H6525" s="107" t="s">
        <v>3256</v>
      </c>
      <c r="I6525" s="107" t="s">
        <v>554</v>
      </c>
    </row>
    <row r="6526" spans="1:12" x14ac:dyDescent="0.2">
      <c r="A6526" s="107" t="s">
        <v>10492</v>
      </c>
      <c r="D6526" s="107" t="s">
        <v>555</v>
      </c>
      <c r="E6526" s="107">
        <f t="shared" si="101"/>
        <v>30700730</v>
      </c>
      <c r="F6526" s="107" t="s">
        <v>11572</v>
      </c>
      <c r="G6526" s="107" t="s">
        <v>5704</v>
      </c>
      <c r="H6526" s="107" t="s">
        <v>3256</v>
      </c>
      <c r="I6526" s="107" t="s">
        <v>556</v>
      </c>
    </row>
    <row r="6527" spans="1:12" x14ac:dyDescent="0.2">
      <c r="A6527" s="107" t="s">
        <v>10492</v>
      </c>
      <c r="D6527" s="107" t="s">
        <v>557</v>
      </c>
      <c r="E6527" s="107">
        <f t="shared" si="101"/>
        <v>30700734</v>
      </c>
      <c r="F6527" s="107" t="s">
        <v>11572</v>
      </c>
      <c r="G6527" s="107" t="s">
        <v>5704</v>
      </c>
      <c r="H6527" s="107" t="s">
        <v>3256</v>
      </c>
      <c r="I6527" s="107" t="s">
        <v>558</v>
      </c>
      <c r="J6527" s="109">
        <v>37302</v>
      </c>
    </row>
    <row r="6528" spans="1:12" x14ac:dyDescent="0.2">
      <c r="A6528" s="107" t="s">
        <v>10492</v>
      </c>
      <c r="D6528" s="107" t="s">
        <v>559</v>
      </c>
      <c r="E6528" s="107">
        <f t="shared" si="101"/>
        <v>30700735</v>
      </c>
      <c r="F6528" s="107" t="s">
        <v>11572</v>
      </c>
      <c r="G6528" s="107" t="s">
        <v>5704</v>
      </c>
      <c r="H6528" s="107" t="s">
        <v>3256</v>
      </c>
      <c r="I6528" s="107" t="s">
        <v>560</v>
      </c>
      <c r="J6528" s="109">
        <v>37302</v>
      </c>
    </row>
    <row r="6529" spans="1:10" x14ac:dyDescent="0.2">
      <c r="A6529" s="107" t="s">
        <v>10492</v>
      </c>
      <c r="D6529" s="107" t="s">
        <v>561</v>
      </c>
      <c r="E6529" s="107">
        <f t="shared" si="101"/>
        <v>30700736</v>
      </c>
      <c r="F6529" s="107" t="s">
        <v>11572</v>
      </c>
      <c r="G6529" s="107" t="s">
        <v>5704</v>
      </c>
      <c r="H6529" s="107" t="s">
        <v>3256</v>
      </c>
      <c r="I6529" s="107" t="s">
        <v>562</v>
      </c>
      <c r="J6529" s="109">
        <v>37302</v>
      </c>
    </row>
    <row r="6530" spans="1:10" x14ac:dyDescent="0.2">
      <c r="A6530" s="107" t="s">
        <v>10492</v>
      </c>
      <c r="D6530" s="107" t="s">
        <v>563</v>
      </c>
      <c r="E6530" s="107">
        <f t="shared" ref="E6530:E6593" si="102">VALUE(D6530)</f>
        <v>30700737</v>
      </c>
      <c r="F6530" s="107" t="s">
        <v>11572</v>
      </c>
      <c r="G6530" s="107" t="s">
        <v>5704</v>
      </c>
      <c r="H6530" s="107" t="s">
        <v>3256</v>
      </c>
      <c r="I6530" s="107" t="s">
        <v>564</v>
      </c>
      <c r="J6530" s="109">
        <v>37302</v>
      </c>
    </row>
    <row r="6531" spans="1:10" x14ac:dyDescent="0.2">
      <c r="A6531" s="107" t="s">
        <v>10492</v>
      </c>
      <c r="D6531" s="107" t="s">
        <v>565</v>
      </c>
      <c r="E6531" s="107">
        <f t="shared" si="102"/>
        <v>30700740</v>
      </c>
      <c r="F6531" s="107" t="s">
        <v>11572</v>
      </c>
      <c r="G6531" s="107" t="s">
        <v>5704</v>
      </c>
      <c r="H6531" s="107" t="s">
        <v>3256</v>
      </c>
      <c r="I6531" s="107" t="s">
        <v>566</v>
      </c>
    </row>
    <row r="6532" spans="1:10" x14ac:dyDescent="0.2">
      <c r="A6532" s="107" t="s">
        <v>10492</v>
      </c>
      <c r="D6532" s="107" t="s">
        <v>567</v>
      </c>
      <c r="E6532" s="107">
        <f t="shared" si="102"/>
        <v>30700744</v>
      </c>
      <c r="F6532" s="107" t="s">
        <v>11572</v>
      </c>
      <c r="G6532" s="107" t="s">
        <v>5704</v>
      </c>
      <c r="H6532" s="107" t="s">
        <v>3256</v>
      </c>
      <c r="I6532" s="107" t="s">
        <v>568</v>
      </c>
    </row>
    <row r="6533" spans="1:10" x14ac:dyDescent="0.2">
      <c r="A6533" s="107" t="s">
        <v>10492</v>
      </c>
      <c r="D6533" s="107" t="s">
        <v>569</v>
      </c>
      <c r="E6533" s="107">
        <f t="shared" si="102"/>
        <v>30700746</v>
      </c>
      <c r="F6533" s="107" t="s">
        <v>11572</v>
      </c>
      <c r="G6533" s="107" t="s">
        <v>5704</v>
      </c>
      <c r="H6533" s="107" t="s">
        <v>3256</v>
      </c>
      <c r="I6533" s="107" t="s">
        <v>570</v>
      </c>
    </row>
    <row r="6534" spans="1:10" x14ac:dyDescent="0.2">
      <c r="A6534" s="107" t="s">
        <v>10492</v>
      </c>
      <c r="D6534" s="107" t="s">
        <v>571</v>
      </c>
      <c r="E6534" s="107">
        <f t="shared" si="102"/>
        <v>30700747</v>
      </c>
      <c r="F6534" s="107" t="s">
        <v>11572</v>
      </c>
      <c r="G6534" s="107" t="s">
        <v>5704</v>
      </c>
      <c r="H6534" s="107" t="s">
        <v>3256</v>
      </c>
      <c r="I6534" s="107" t="s">
        <v>572</v>
      </c>
    </row>
    <row r="6535" spans="1:10" x14ac:dyDescent="0.2">
      <c r="A6535" s="107" t="s">
        <v>10492</v>
      </c>
      <c r="D6535" s="107" t="s">
        <v>573</v>
      </c>
      <c r="E6535" s="107">
        <f t="shared" si="102"/>
        <v>30700750</v>
      </c>
      <c r="F6535" s="107" t="s">
        <v>11572</v>
      </c>
      <c r="G6535" s="107" t="s">
        <v>5704</v>
      </c>
      <c r="H6535" s="107" t="s">
        <v>3256</v>
      </c>
      <c r="I6535" s="107" t="s">
        <v>574</v>
      </c>
    </row>
    <row r="6536" spans="1:10" x14ac:dyDescent="0.2">
      <c r="A6536" s="107" t="s">
        <v>10492</v>
      </c>
      <c r="D6536" s="107" t="s">
        <v>575</v>
      </c>
      <c r="E6536" s="107">
        <f t="shared" si="102"/>
        <v>30700752</v>
      </c>
      <c r="F6536" s="107" t="s">
        <v>11572</v>
      </c>
      <c r="G6536" s="107" t="s">
        <v>5704</v>
      </c>
      <c r="H6536" s="107" t="s">
        <v>3256</v>
      </c>
      <c r="I6536" s="107" t="s">
        <v>3340</v>
      </c>
      <c r="J6536" s="109">
        <v>37302</v>
      </c>
    </row>
    <row r="6537" spans="1:10" x14ac:dyDescent="0.2">
      <c r="A6537" s="107" t="s">
        <v>10492</v>
      </c>
      <c r="D6537" s="107" t="s">
        <v>3341</v>
      </c>
      <c r="E6537" s="107">
        <f t="shared" si="102"/>
        <v>30700753</v>
      </c>
      <c r="F6537" s="107" t="s">
        <v>11572</v>
      </c>
      <c r="G6537" s="107" t="s">
        <v>5704</v>
      </c>
      <c r="H6537" s="107" t="s">
        <v>3256</v>
      </c>
      <c r="I6537" s="107" t="s">
        <v>3342</v>
      </c>
      <c r="J6537" s="109">
        <v>37302</v>
      </c>
    </row>
    <row r="6538" spans="1:10" x14ac:dyDescent="0.2">
      <c r="A6538" s="107" t="s">
        <v>10492</v>
      </c>
      <c r="D6538" s="107" t="s">
        <v>3343</v>
      </c>
      <c r="E6538" s="107">
        <f t="shared" si="102"/>
        <v>30700756</v>
      </c>
      <c r="F6538" s="107" t="s">
        <v>11572</v>
      </c>
      <c r="G6538" s="107" t="s">
        <v>5704</v>
      </c>
      <c r="H6538" s="107" t="s">
        <v>3256</v>
      </c>
      <c r="I6538" s="107" t="s">
        <v>3344</v>
      </c>
      <c r="J6538" s="109">
        <v>37302</v>
      </c>
    </row>
    <row r="6539" spans="1:10" x14ac:dyDescent="0.2">
      <c r="A6539" s="107" t="s">
        <v>10492</v>
      </c>
      <c r="D6539" s="107" t="s">
        <v>3345</v>
      </c>
      <c r="E6539" s="107">
        <f t="shared" si="102"/>
        <v>30700757</v>
      </c>
      <c r="F6539" s="107" t="s">
        <v>11572</v>
      </c>
      <c r="G6539" s="107" t="s">
        <v>5704</v>
      </c>
      <c r="H6539" s="107" t="s">
        <v>3256</v>
      </c>
      <c r="I6539" s="107" t="s">
        <v>3346</v>
      </c>
      <c r="J6539" s="109">
        <v>37302</v>
      </c>
    </row>
    <row r="6540" spans="1:10" x14ac:dyDescent="0.2">
      <c r="A6540" s="107" t="s">
        <v>10492</v>
      </c>
      <c r="D6540" s="107" t="s">
        <v>3347</v>
      </c>
      <c r="E6540" s="107">
        <f t="shared" si="102"/>
        <v>30700760</v>
      </c>
      <c r="F6540" s="107" t="s">
        <v>11572</v>
      </c>
      <c r="G6540" s="107" t="s">
        <v>5704</v>
      </c>
      <c r="H6540" s="107" t="s">
        <v>3256</v>
      </c>
      <c r="I6540" s="107" t="s">
        <v>3348</v>
      </c>
    </row>
    <row r="6541" spans="1:10" x14ac:dyDescent="0.2">
      <c r="A6541" s="107" t="s">
        <v>10492</v>
      </c>
      <c r="D6541" s="107" t="s">
        <v>3349</v>
      </c>
      <c r="E6541" s="107">
        <f t="shared" si="102"/>
        <v>30700762</v>
      </c>
      <c r="F6541" s="107" t="s">
        <v>11572</v>
      </c>
      <c r="G6541" s="107" t="s">
        <v>5704</v>
      </c>
      <c r="H6541" s="107" t="s">
        <v>3256</v>
      </c>
      <c r="I6541" s="107" t="s">
        <v>3350</v>
      </c>
      <c r="J6541" s="109">
        <v>37302</v>
      </c>
    </row>
    <row r="6542" spans="1:10" x14ac:dyDescent="0.2">
      <c r="A6542" s="107" t="s">
        <v>10492</v>
      </c>
      <c r="D6542" s="107" t="s">
        <v>3351</v>
      </c>
      <c r="E6542" s="107">
        <f t="shared" si="102"/>
        <v>30700763</v>
      </c>
      <c r="F6542" s="107" t="s">
        <v>11572</v>
      </c>
      <c r="G6542" s="107" t="s">
        <v>5704</v>
      </c>
      <c r="H6542" s="107" t="s">
        <v>3256</v>
      </c>
      <c r="I6542" s="107" t="s">
        <v>3352</v>
      </c>
      <c r="J6542" s="109">
        <v>37302</v>
      </c>
    </row>
    <row r="6543" spans="1:10" x14ac:dyDescent="0.2">
      <c r="A6543" s="107" t="s">
        <v>10492</v>
      </c>
      <c r="D6543" s="107" t="s">
        <v>3353</v>
      </c>
      <c r="E6543" s="107">
        <f t="shared" si="102"/>
        <v>30700766</v>
      </c>
      <c r="F6543" s="107" t="s">
        <v>11572</v>
      </c>
      <c r="G6543" s="107" t="s">
        <v>5704</v>
      </c>
      <c r="H6543" s="107" t="s">
        <v>3256</v>
      </c>
      <c r="I6543" s="107" t="s">
        <v>3354</v>
      </c>
    </row>
    <row r="6544" spans="1:10" x14ac:dyDescent="0.2">
      <c r="A6544" s="107" t="s">
        <v>10492</v>
      </c>
      <c r="D6544" s="107" t="s">
        <v>3355</v>
      </c>
      <c r="E6544" s="107">
        <f t="shared" si="102"/>
        <v>30700767</v>
      </c>
      <c r="F6544" s="107" t="s">
        <v>11572</v>
      </c>
      <c r="G6544" s="107" t="s">
        <v>5704</v>
      </c>
      <c r="H6544" s="107" t="s">
        <v>3256</v>
      </c>
      <c r="I6544" s="107" t="s">
        <v>3356</v>
      </c>
    </row>
    <row r="6545" spans="1:10" x14ac:dyDescent="0.2">
      <c r="A6545" s="107" t="s">
        <v>10492</v>
      </c>
      <c r="D6545" s="107" t="s">
        <v>3357</v>
      </c>
      <c r="E6545" s="107">
        <f t="shared" si="102"/>
        <v>30700769</v>
      </c>
      <c r="F6545" s="107" t="s">
        <v>11572</v>
      </c>
      <c r="G6545" s="107" t="s">
        <v>5704</v>
      </c>
      <c r="H6545" s="107" t="s">
        <v>3256</v>
      </c>
      <c r="I6545" s="107" t="s">
        <v>3358</v>
      </c>
    </row>
    <row r="6546" spans="1:10" x14ac:dyDescent="0.2">
      <c r="A6546" s="107" t="s">
        <v>10492</v>
      </c>
      <c r="D6546" s="107" t="s">
        <v>3359</v>
      </c>
      <c r="E6546" s="107">
        <f t="shared" si="102"/>
        <v>30700770</v>
      </c>
      <c r="F6546" s="107" t="s">
        <v>11572</v>
      </c>
      <c r="G6546" s="107" t="s">
        <v>5704</v>
      </c>
      <c r="H6546" s="107" t="s">
        <v>3256</v>
      </c>
      <c r="I6546" s="107" t="s">
        <v>6080</v>
      </c>
    </row>
    <row r="6547" spans="1:10" x14ac:dyDescent="0.2">
      <c r="A6547" s="107" t="s">
        <v>10492</v>
      </c>
      <c r="D6547" s="107" t="s">
        <v>6081</v>
      </c>
      <c r="E6547" s="107">
        <f t="shared" si="102"/>
        <v>30700771</v>
      </c>
      <c r="F6547" s="107" t="s">
        <v>11572</v>
      </c>
      <c r="G6547" s="107" t="s">
        <v>5704</v>
      </c>
      <c r="H6547" s="107" t="s">
        <v>3256</v>
      </c>
      <c r="I6547" s="107" t="s">
        <v>6082</v>
      </c>
      <c r="J6547" s="109">
        <v>37302</v>
      </c>
    </row>
    <row r="6548" spans="1:10" x14ac:dyDescent="0.2">
      <c r="A6548" s="107" t="s">
        <v>10492</v>
      </c>
      <c r="D6548" s="107" t="s">
        <v>6083</v>
      </c>
      <c r="E6548" s="107">
        <f t="shared" si="102"/>
        <v>30700780</v>
      </c>
      <c r="F6548" s="107" t="s">
        <v>11572</v>
      </c>
      <c r="G6548" s="107" t="s">
        <v>5704</v>
      </c>
      <c r="H6548" s="107" t="s">
        <v>3256</v>
      </c>
      <c r="I6548" s="107" t="s">
        <v>6084</v>
      </c>
    </row>
    <row r="6549" spans="1:10" x14ac:dyDescent="0.2">
      <c r="A6549" s="107" t="s">
        <v>10492</v>
      </c>
      <c r="D6549" s="107" t="s">
        <v>6085</v>
      </c>
      <c r="E6549" s="107">
        <f t="shared" si="102"/>
        <v>30700781</v>
      </c>
      <c r="F6549" s="107" t="s">
        <v>11572</v>
      </c>
      <c r="G6549" s="107" t="s">
        <v>5704</v>
      </c>
      <c r="H6549" s="107" t="s">
        <v>3256</v>
      </c>
      <c r="I6549" s="107" t="s">
        <v>6086</v>
      </c>
    </row>
    <row r="6550" spans="1:10" x14ac:dyDescent="0.2">
      <c r="A6550" s="107" t="s">
        <v>10492</v>
      </c>
      <c r="D6550" s="107" t="s">
        <v>6087</v>
      </c>
      <c r="E6550" s="107">
        <f t="shared" si="102"/>
        <v>30700783</v>
      </c>
      <c r="F6550" s="107" t="s">
        <v>11572</v>
      </c>
      <c r="G6550" s="107" t="s">
        <v>5704</v>
      </c>
      <c r="H6550" s="107" t="s">
        <v>3256</v>
      </c>
      <c r="I6550" s="107" t="s">
        <v>6088</v>
      </c>
      <c r="J6550" s="109">
        <v>37302</v>
      </c>
    </row>
    <row r="6551" spans="1:10" x14ac:dyDescent="0.2">
      <c r="A6551" s="107" t="s">
        <v>10492</v>
      </c>
      <c r="D6551" s="107" t="s">
        <v>6089</v>
      </c>
      <c r="E6551" s="107">
        <f t="shared" si="102"/>
        <v>30700785</v>
      </c>
      <c r="F6551" s="107" t="s">
        <v>11572</v>
      </c>
      <c r="G6551" s="107" t="s">
        <v>5704</v>
      </c>
      <c r="H6551" s="107" t="s">
        <v>3256</v>
      </c>
      <c r="I6551" s="107" t="s">
        <v>6090</v>
      </c>
      <c r="J6551" s="109">
        <v>37302</v>
      </c>
    </row>
    <row r="6552" spans="1:10" x14ac:dyDescent="0.2">
      <c r="A6552" s="107" t="s">
        <v>10492</v>
      </c>
      <c r="D6552" s="107" t="s">
        <v>6091</v>
      </c>
      <c r="E6552" s="107">
        <f t="shared" si="102"/>
        <v>30700788</v>
      </c>
      <c r="F6552" s="107" t="s">
        <v>11572</v>
      </c>
      <c r="G6552" s="107" t="s">
        <v>5704</v>
      </c>
      <c r="H6552" s="107" t="s">
        <v>3256</v>
      </c>
      <c r="I6552" s="107" t="s">
        <v>3360</v>
      </c>
      <c r="J6552" s="109">
        <v>37302</v>
      </c>
    </row>
    <row r="6553" spans="1:10" x14ac:dyDescent="0.2">
      <c r="A6553" s="107" t="s">
        <v>10492</v>
      </c>
      <c r="D6553" s="107" t="s">
        <v>3361</v>
      </c>
      <c r="E6553" s="107">
        <f t="shared" si="102"/>
        <v>30700789</v>
      </c>
      <c r="F6553" s="107" t="s">
        <v>11572</v>
      </c>
      <c r="G6553" s="107" t="s">
        <v>5704</v>
      </c>
      <c r="H6553" s="107" t="s">
        <v>3256</v>
      </c>
      <c r="I6553" s="107" t="s">
        <v>3362</v>
      </c>
      <c r="J6553" s="109">
        <v>37302</v>
      </c>
    </row>
    <row r="6554" spans="1:10" x14ac:dyDescent="0.2">
      <c r="A6554" s="107" t="s">
        <v>10492</v>
      </c>
      <c r="D6554" s="107" t="s">
        <v>3363</v>
      </c>
      <c r="E6554" s="107">
        <f t="shared" si="102"/>
        <v>30700790</v>
      </c>
      <c r="F6554" s="107" t="s">
        <v>11572</v>
      </c>
      <c r="G6554" s="107" t="s">
        <v>5704</v>
      </c>
      <c r="H6554" s="107" t="s">
        <v>3256</v>
      </c>
      <c r="I6554" s="107" t="s">
        <v>3364</v>
      </c>
      <c r="J6554" s="109">
        <v>37302</v>
      </c>
    </row>
    <row r="6555" spans="1:10" x14ac:dyDescent="0.2">
      <c r="A6555" s="107" t="s">
        <v>10492</v>
      </c>
      <c r="D6555" s="107" t="s">
        <v>3365</v>
      </c>
      <c r="E6555" s="107">
        <f t="shared" si="102"/>
        <v>30700791</v>
      </c>
      <c r="F6555" s="107" t="s">
        <v>11572</v>
      </c>
      <c r="G6555" s="107" t="s">
        <v>5704</v>
      </c>
      <c r="H6555" s="107" t="s">
        <v>3256</v>
      </c>
      <c r="I6555" s="107" t="s">
        <v>3366</v>
      </c>
      <c r="J6555" s="109">
        <v>37302</v>
      </c>
    </row>
    <row r="6556" spans="1:10" x14ac:dyDescent="0.2">
      <c r="A6556" s="107" t="s">
        <v>10492</v>
      </c>
      <c r="D6556" s="107" t="s">
        <v>3367</v>
      </c>
      <c r="E6556" s="107">
        <f t="shared" si="102"/>
        <v>30700792</v>
      </c>
      <c r="F6556" s="107" t="s">
        <v>11572</v>
      </c>
      <c r="G6556" s="107" t="s">
        <v>5704</v>
      </c>
      <c r="H6556" s="107" t="s">
        <v>3256</v>
      </c>
      <c r="I6556" s="107" t="s">
        <v>3368</v>
      </c>
      <c r="J6556" s="109">
        <v>37302</v>
      </c>
    </row>
    <row r="6557" spans="1:10" x14ac:dyDescent="0.2">
      <c r="A6557" s="107" t="s">
        <v>10492</v>
      </c>
      <c r="D6557" s="107" t="s">
        <v>3369</v>
      </c>
      <c r="E6557" s="107">
        <f t="shared" si="102"/>
        <v>30700793</v>
      </c>
      <c r="F6557" s="107" t="s">
        <v>11572</v>
      </c>
      <c r="G6557" s="107" t="s">
        <v>5704</v>
      </c>
      <c r="H6557" s="107" t="s">
        <v>3256</v>
      </c>
      <c r="I6557" s="107" t="s">
        <v>3370</v>
      </c>
      <c r="J6557" s="109">
        <v>37302</v>
      </c>
    </row>
    <row r="6558" spans="1:10" x14ac:dyDescent="0.2">
      <c r="A6558" s="107" t="s">
        <v>10492</v>
      </c>
      <c r="B6558" s="110" t="s">
        <v>10412</v>
      </c>
      <c r="C6558" s="107" t="s">
        <v>6109</v>
      </c>
      <c r="D6558" s="107" t="s">
        <v>6110</v>
      </c>
      <c r="E6558" s="107">
        <f t="shared" si="102"/>
        <v>30700798</v>
      </c>
      <c r="F6558" s="107" t="s">
        <v>11572</v>
      </c>
      <c r="G6558" s="107" t="s">
        <v>5704</v>
      </c>
      <c r="H6558" s="107" t="s">
        <v>3256</v>
      </c>
      <c r="I6558" s="107" t="s">
        <v>7791</v>
      </c>
    </row>
    <row r="6559" spans="1:10" x14ac:dyDescent="0.2">
      <c r="A6559" s="107" t="s">
        <v>10492</v>
      </c>
      <c r="D6559" s="107" t="s">
        <v>6109</v>
      </c>
      <c r="E6559" s="107">
        <f t="shared" si="102"/>
        <v>30700799</v>
      </c>
      <c r="F6559" s="107" t="s">
        <v>11572</v>
      </c>
      <c r="G6559" s="107" t="s">
        <v>5704</v>
      </c>
      <c r="H6559" s="107" t="s">
        <v>3256</v>
      </c>
      <c r="I6559" s="107" t="s">
        <v>7791</v>
      </c>
    </row>
    <row r="6560" spans="1:10" x14ac:dyDescent="0.2">
      <c r="A6560" s="107" t="s">
        <v>10492</v>
      </c>
      <c r="D6560" s="107" t="s">
        <v>6111</v>
      </c>
      <c r="E6560" s="107">
        <f t="shared" si="102"/>
        <v>30700801</v>
      </c>
      <c r="F6560" s="107" t="s">
        <v>11572</v>
      </c>
      <c r="G6560" s="107" t="s">
        <v>5704</v>
      </c>
      <c r="H6560" s="107" t="s">
        <v>6112</v>
      </c>
      <c r="I6560" s="107" t="s">
        <v>6113</v>
      </c>
    </row>
    <row r="6561" spans="1:12" x14ac:dyDescent="0.2">
      <c r="A6561" s="107" t="s">
        <v>10492</v>
      </c>
      <c r="D6561" s="107" t="s">
        <v>6114</v>
      </c>
      <c r="E6561" s="107">
        <f t="shared" si="102"/>
        <v>30700802</v>
      </c>
      <c r="F6561" s="107" t="s">
        <v>11572</v>
      </c>
      <c r="G6561" s="107" t="s">
        <v>5704</v>
      </c>
      <c r="H6561" s="107" t="s">
        <v>6112</v>
      </c>
      <c r="I6561" s="107" t="s">
        <v>6115</v>
      </c>
    </row>
    <row r="6562" spans="1:12" x14ac:dyDescent="0.2">
      <c r="A6562" s="107" t="s">
        <v>10492</v>
      </c>
      <c r="D6562" s="107" t="s">
        <v>6116</v>
      </c>
      <c r="E6562" s="107">
        <f t="shared" si="102"/>
        <v>30700803</v>
      </c>
      <c r="F6562" s="107" t="s">
        <v>11572</v>
      </c>
      <c r="G6562" s="107" t="s">
        <v>5704</v>
      </c>
      <c r="H6562" s="107" t="s">
        <v>6112</v>
      </c>
      <c r="I6562" s="107" t="s">
        <v>6117</v>
      </c>
    </row>
    <row r="6563" spans="1:12" x14ac:dyDescent="0.2">
      <c r="A6563" s="107" t="s">
        <v>10492</v>
      </c>
      <c r="D6563" s="107" t="s">
        <v>6118</v>
      </c>
      <c r="E6563" s="107">
        <f t="shared" si="102"/>
        <v>30700804</v>
      </c>
      <c r="F6563" s="107" t="s">
        <v>11572</v>
      </c>
      <c r="G6563" s="107" t="s">
        <v>5704</v>
      </c>
      <c r="H6563" s="107" t="s">
        <v>6112</v>
      </c>
      <c r="I6563" s="107" t="s">
        <v>6119</v>
      </c>
      <c r="K6563" s="109"/>
      <c r="L6563" s="107"/>
    </row>
    <row r="6564" spans="1:12" x14ac:dyDescent="0.2">
      <c r="A6564" s="107" t="s">
        <v>10492</v>
      </c>
      <c r="D6564" s="107" t="s">
        <v>6120</v>
      </c>
      <c r="E6564" s="107">
        <f t="shared" si="102"/>
        <v>30700805</v>
      </c>
      <c r="F6564" s="107" t="s">
        <v>11572</v>
      </c>
      <c r="G6564" s="107" t="s">
        <v>5704</v>
      </c>
      <c r="H6564" s="107" t="s">
        <v>6112</v>
      </c>
      <c r="I6564" s="107" t="s">
        <v>6121</v>
      </c>
      <c r="K6564" s="109"/>
      <c r="L6564" s="107"/>
    </row>
    <row r="6565" spans="1:12" x14ac:dyDescent="0.2">
      <c r="A6565" s="107" t="s">
        <v>10492</v>
      </c>
      <c r="D6565" s="107" t="s">
        <v>6122</v>
      </c>
      <c r="E6565" s="107">
        <f t="shared" si="102"/>
        <v>30700806</v>
      </c>
      <c r="F6565" s="107" t="s">
        <v>11572</v>
      </c>
      <c r="G6565" s="107" t="s">
        <v>5704</v>
      </c>
      <c r="H6565" s="107" t="s">
        <v>6112</v>
      </c>
      <c r="I6565" s="107" t="s">
        <v>6123</v>
      </c>
      <c r="K6565" s="109"/>
      <c r="L6565" s="107"/>
    </row>
    <row r="6566" spans="1:12" x14ac:dyDescent="0.2">
      <c r="A6566" s="107" t="s">
        <v>10492</v>
      </c>
      <c r="D6566" s="107" t="s">
        <v>6124</v>
      </c>
      <c r="E6566" s="107">
        <f t="shared" si="102"/>
        <v>30700807</v>
      </c>
      <c r="F6566" s="107" t="s">
        <v>11572</v>
      </c>
      <c r="G6566" s="107" t="s">
        <v>5704</v>
      </c>
      <c r="H6566" s="107" t="s">
        <v>6112</v>
      </c>
      <c r="I6566" s="107" t="s">
        <v>6125</v>
      </c>
    </row>
    <row r="6567" spans="1:12" x14ac:dyDescent="0.2">
      <c r="A6567" s="107" t="s">
        <v>10492</v>
      </c>
      <c r="D6567" s="107" t="s">
        <v>6126</v>
      </c>
      <c r="E6567" s="107">
        <f t="shared" si="102"/>
        <v>30700808</v>
      </c>
      <c r="F6567" s="107" t="s">
        <v>11572</v>
      </c>
      <c r="G6567" s="107" t="s">
        <v>5704</v>
      </c>
      <c r="H6567" s="107" t="s">
        <v>6112</v>
      </c>
      <c r="I6567" s="107" t="s">
        <v>6127</v>
      </c>
    </row>
    <row r="6568" spans="1:12" x14ac:dyDescent="0.2">
      <c r="A6568" s="107" t="s">
        <v>10492</v>
      </c>
      <c r="D6568" s="107" t="s">
        <v>6128</v>
      </c>
      <c r="E6568" s="107">
        <f t="shared" si="102"/>
        <v>30700820</v>
      </c>
      <c r="F6568" s="107" t="s">
        <v>11572</v>
      </c>
      <c r="G6568" s="107" t="s">
        <v>5704</v>
      </c>
      <c r="H6568" s="107" t="s">
        <v>6112</v>
      </c>
      <c r="I6568" s="107" t="s">
        <v>9014</v>
      </c>
    </row>
    <row r="6569" spans="1:12" x14ac:dyDescent="0.2">
      <c r="A6569" s="107" t="s">
        <v>10492</v>
      </c>
      <c r="D6569" s="107" t="s">
        <v>9015</v>
      </c>
      <c r="E6569" s="107">
        <f t="shared" si="102"/>
        <v>30700821</v>
      </c>
      <c r="F6569" s="107" t="s">
        <v>11572</v>
      </c>
      <c r="G6569" s="107" t="s">
        <v>5704</v>
      </c>
      <c r="H6569" s="107" t="s">
        <v>6112</v>
      </c>
      <c r="I6569" s="107" t="s">
        <v>9016</v>
      </c>
    </row>
    <row r="6570" spans="1:12" x14ac:dyDescent="0.2">
      <c r="A6570" s="107" t="s">
        <v>10492</v>
      </c>
      <c r="D6570" s="107" t="s">
        <v>9017</v>
      </c>
      <c r="E6570" s="107">
        <f t="shared" si="102"/>
        <v>30700822</v>
      </c>
      <c r="F6570" s="107" t="s">
        <v>11572</v>
      </c>
      <c r="G6570" s="107" t="s">
        <v>5704</v>
      </c>
      <c r="H6570" s="107" t="s">
        <v>6112</v>
      </c>
      <c r="I6570" s="107" t="s">
        <v>9018</v>
      </c>
    </row>
    <row r="6571" spans="1:12" x14ac:dyDescent="0.2">
      <c r="A6571" s="107" t="s">
        <v>10492</v>
      </c>
      <c r="D6571" s="107" t="s">
        <v>9019</v>
      </c>
      <c r="E6571" s="107">
        <f t="shared" si="102"/>
        <v>30700895</v>
      </c>
      <c r="F6571" s="107" t="s">
        <v>11572</v>
      </c>
      <c r="G6571" s="107" t="s">
        <v>5704</v>
      </c>
      <c r="H6571" s="107" t="s">
        <v>6112</v>
      </c>
      <c r="I6571" s="107" t="s">
        <v>9020</v>
      </c>
    </row>
    <row r="6572" spans="1:12" x14ac:dyDescent="0.2">
      <c r="A6572" s="107" t="s">
        <v>10492</v>
      </c>
      <c r="D6572" s="107" t="s">
        <v>9021</v>
      </c>
      <c r="E6572" s="107">
        <f t="shared" si="102"/>
        <v>30700896</v>
      </c>
      <c r="F6572" s="107" t="s">
        <v>11572</v>
      </c>
      <c r="G6572" s="107" t="s">
        <v>5704</v>
      </c>
      <c r="H6572" s="107" t="s">
        <v>6112</v>
      </c>
      <c r="I6572" s="107" t="s">
        <v>7791</v>
      </c>
    </row>
    <row r="6573" spans="1:12" x14ac:dyDescent="0.2">
      <c r="A6573" s="107" t="s">
        <v>10492</v>
      </c>
      <c r="D6573" s="107" t="s">
        <v>9022</v>
      </c>
      <c r="E6573" s="107">
        <f t="shared" si="102"/>
        <v>30700897</v>
      </c>
      <c r="F6573" s="107" t="s">
        <v>11572</v>
      </c>
      <c r="G6573" s="107" t="s">
        <v>5704</v>
      </c>
      <c r="H6573" s="107" t="s">
        <v>6112</v>
      </c>
      <c r="I6573" s="107" t="s">
        <v>7791</v>
      </c>
    </row>
    <row r="6574" spans="1:12" x14ac:dyDescent="0.2">
      <c r="A6574" s="107" t="s">
        <v>10492</v>
      </c>
      <c r="D6574" s="107" t="s">
        <v>9023</v>
      </c>
      <c r="E6574" s="107">
        <f t="shared" si="102"/>
        <v>30700898</v>
      </c>
      <c r="F6574" s="107" t="s">
        <v>11572</v>
      </c>
      <c r="G6574" s="107" t="s">
        <v>5704</v>
      </c>
      <c r="H6574" s="107" t="s">
        <v>6112</v>
      </c>
      <c r="I6574" s="107" t="s">
        <v>7791</v>
      </c>
    </row>
    <row r="6575" spans="1:12" x14ac:dyDescent="0.2">
      <c r="A6575" s="107" t="s">
        <v>10492</v>
      </c>
      <c r="D6575" s="107" t="s">
        <v>9024</v>
      </c>
      <c r="E6575" s="107">
        <f t="shared" si="102"/>
        <v>30700899</v>
      </c>
      <c r="F6575" s="107" t="s">
        <v>11572</v>
      </c>
      <c r="G6575" s="107" t="s">
        <v>5704</v>
      </c>
      <c r="H6575" s="107" t="s">
        <v>6112</v>
      </c>
      <c r="I6575" s="107" t="s">
        <v>7791</v>
      </c>
    </row>
    <row r="6576" spans="1:12" x14ac:dyDescent="0.2">
      <c r="A6576" s="107" t="s">
        <v>10492</v>
      </c>
      <c r="D6576" s="107" t="s">
        <v>9025</v>
      </c>
      <c r="E6576" s="107">
        <f t="shared" si="102"/>
        <v>30700921</v>
      </c>
      <c r="F6576" s="107" t="s">
        <v>11572</v>
      </c>
      <c r="G6576" s="107" t="s">
        <v>5704</v>
      </c>
      <c r="H6576" s="107" t="s">
        <v>9026</v>
      </c>
      <c r="I6576" s="107" t="s">
        <v>9027</v>
      </c>
      <c r="K6576" s="109"/>
      <c r="L6576" s="107"/>
    </row>
    <row r="6577" spans="1:12" x14ac:dyDescent="0.2">
      <c r="A6577" s="107" t="s">
        <v>10492</v>
      </c>
      <c r="D6577" s="107" t="s">
        <v>9028</v>
      </c>
      <c r="E6577" s="107">
        <f t="shared" si="102"/>
        <v>30700923</v>
      </c>
      <c r="F6577" s="107" t="s">
        <v>11572</v>
      </c>
      <c r="G6577" s="107" t="s">
        <v>5704</v>
      </c>
      <c r="H6577" s="107" t="s">
        <v>9026</v>
      </c>
      <c r="I6577" s="107" t="s">
        <v>9029</v>
      </c>
      <c r="J6577" s="109">
        <v>38036</v>
      </c>
    </row>
    <row r="6578" spans="1:12" x14ac:dyDescent="0.2">
      <c r="A6578" s="107" t="s">
        <v>10492</v>
      </c>
      <c r="D6578" s="107" t="s">
        <v>9030</v>
      </c>
      <c r="E6578" s="107">
        <f t="shared" si="102"/>
        <v>30700925</v>
      </c>
      <c r="F6578" s="107" t="s">
        <v>11572</v>
      </c>
      <c r="G6578" s="107" t="s">
        <v>5704</v>
      </c>
      <c r="H6578" s="107" t="s">
        <v>9026</v>
      </c>
      <c r="I6578" s="107" t="s">
        <v>9031</v>
      </c>
      <c r="K6578" s="109"/>
      <c r="L6578" s="107"/>
    </row>
    <row r="6579" spans="1:12" x14ac:dyDescent="0.2">
      <c r="A6579" s="107" t="s">
        <v>10492</v>
      </c>
      <c r="D6579" s="107" t="s">
        <v>9032</v>
      </c>
      <c r="E6579" s="107">
        <f t="shared" si="102"/>
        <v>30700927</v>
      </c>
      <c r="F6579" s="107" t="s">
        <v>11572</v>
      </c>
      <c r="G6579" s="107" t="s">
        <v>5704</v>
      </c>
      <c r="H6579" s="107" t="s">
        <v>9026</v>
      </c>
      <c r="I6579" s="107" t="s">
        <v>9033</v>
      </c>
      <c r="J6579" s="109">
        <v>38036</v>
      </c>
    </row>
    <row r="6580" spans="1:12" x14ac:dyDescent="0.2">
      <c r="A6580" s="107" t="s">
        <v>10492</v>
      </c>
      <c r="D6580" s="107" t="s">
        <v>9034</v>
      </c>
      <c r="E6580" s="107">
        <f t="shared" si="102"/>
        <v>30700931</v>
      </c>
      <c r="F6580" s="107" t="s">
        <v>11572</v>
      </c>
      <c r="G6580" s="107" t="s">
        <v>5704</v>
      </c>
      <c r="H6580" s="107" t="s">
        <v>9026</v>
      </c>
      <c r="I6580" s="107" t="s">
        <v>9035</v>
      </c>
      <c r="K6580" s="109"/>
      <c r="L6580" s="107"/>
    </row>
    <row r="6581" spans="1:12" x14ac:dyDescent="0.2">
      <c r="A6581" s="107" t="s">
        <v>10492</v>
      </c>
      <c r="D6581" s="107" t="s">
        <v>9036</v>
      </c>
      <c r="E6581" s="107">
        <f t="shared" si="102"/>
        <v>30700932</v>
      </c>
      <c r="F6581" s="107" t="s">
        <v>11572</v>
      </c>
      <c r="G6581" s="107" t="s">
        <v>5704</v>
      </c>
      <c r="H6581" s="107" t="s">
        <v>9026</v>
      </c>
      <c r="I6581" s="107" t="s">
        <v>9037</v>
      </c>
      <c r="J6581" s="109">
        <v>38036</v>
      </c>
    </row>
    <row r="6582" spans="1:12" x14ac:dyDescent="0.2">
      <c r="A6582" s="107" t="s">
        <v>10492</v>
      </c>
      <c r="D6582" s="107" t="s">
        <v>9038</v>
      </c>
      <c r="E6582" s="107">
        <f t="shared" si="102"/>
        <v>30700933</v>
      </c>
      <c r="F6582" s="107" t="s">
        <v>11572</v>
      </c>
      <c r="G6582" s="107" t="s">
        <v>5704</v>
      </c>
      <c r="H6582" s="107" t="s">
        <v>9026</v>
      </c>
      <c r="I6582" s="107" t="s">
        <v>9039</v>
      </c>
      <c r="J6582" s="109">
        <v>38036</v>
      </c>
    </row>
    <row r="6583" spans="1:12" x14ac:dyDescent="0.2">
      <c r="A6583" s="107" t="s">
        <v>10492</v>
      </c>
      <c r="D6583" s="107" t="s">
        <v>9040</v>
      </c>
      <c r="E6583" s="107">
        <f t="shared" si="102"/>
        <v>30700935</v>
      </c>
      <c r="F6583" s="107" t="s">
        <v>11572</v>
      </c>
      <c r="G6583" s="107" t="s">
        <v>5704</v>
      </c>
      <c r="H6583" s="107" t="s">
        <v>9026</v>
      </c>
      <c r="I6583" s="107" t="s">
        <v>9041</v>
      </c>
      <c r="K6583" s="109"/>
      <c r="L6583" s="107"/>
    </row>
    <row r="6584" spans="1:12" x14ac:dyDescent="0.2">
      <c r="A6584" s="107" t="s">
        <v>10492</v>
      </c>
      <c r="D6584" s="107" t="s">
        <v>9042</v>
      </c>
      <c r="E6584" s="107">
        <f t="shared" si="102"/>
        <v>30700936</v>
      </c>
      <c r="F6584" s="107" t="s">
        <v>11572</v>
      </c>
      <c r="G6584" s="107" t="s">
        <v>5704</v>
      </c>
      <c r="H6584" s="107" t="s">
        <v>9026</v>
      </c>
      <c r="I6584" s="107" t="s">
        <v>9043</v>
      </c>
      <c r="J6584" s="109">
        <v>38036</v>
      </c>
    </row>
    <row r="6585" spans="1:12" x14ac:dyDescent="0.2">
      <c r="A6585" s="107" t="s">
        <v>10492</v>
      </c>
      <c r="D6585" s="107" t="s">
        <v>9044</v>
      </c>
      <c r="E6585" s="107">
        <f t="shared" si="102"/>
        <v>30700937</v>
      </c>
      <c r="F6585" s="107" t="s">
        <v>11572</v>
      </c>
      <c r="G6585" s="107" t="s">
        <v>5704</v>
      </c>
      <c r="H6585" s="107" t="s">
        <v>9026</v>
      </c>
      <c r="I6585" s="107" t="s">
        <v>9045</v>
      </c>
      <c r="J6585" s="109">
        <v>38036</v>
      </c>
    </row>
    <row r="6586" spans="1:12" x14ac:dyDescent="0.2">
      <c r="A6586" s="107" t="s">
        <v>10492</v>
      </c>
      <c r="D6586" s="107" t="s">
        <v>9046</v>
      </c>
      <c r="E6586" s="107">
        <f t="shared" si="102"/>
        <v>30700939</v>
      </c>
      <c r="F6586" s="107" t="s">
        <v>11572</v>
      </c>
      <c r="G6586" s="107" t="s">
        <v>5704</v>
      </c>
      <c r="H6586" s="107" t="s">
        <v>9026</v>
      </c>
      <c r="I6586" s="107" t="s">
        <v>9047</v>
      </c>
      <c r="K6586" s="109"/>
      <c r="L6586" s="107"/>
    </row>
    <row r="6587" spans="1:12" x14ac:dyDescent="0.2">
      <c r="A6587" s="107" t="s">
        <v>10492</v>
      </c>
      <c r="D6587" s="107" t="s">
        <v>9048</v>
      </c>
      <c r="E6587" s="107">
        <f t="shared" si="102"/>
        <v>30700940</v>
      </c>
      <c r="F6587" s="107" t="s">
        <v>11572</v>
      </c>
      <c r="G6587" s="107" t="s">
        <v>5704</v>
      </c>
      <c r="H6587" s="107" t="s">
        <v>9026</v>
      </c>
      <c r="I6587" s="107" t="s">
        <v>9049</v>
      </c>
      <c r="J6587" s="109">
        <v>37484</v>
      </c>
      <c r="K6587" s="109">
        <v>38037</v>
      </c>
      <c r="L6587" s="107" t="s">
        <v>9050</v>
      </c>
    </row>
    <row r="6588" spans="1:12" x14ac:dyDescent="0.2">
      <c r="A6588" s="107" t="s">
        <v>10492</v>
      </c>
      <c r="D6588" s="107" t="s">
        <v>9051</v>
      </c>
      <c r="E6588" s="107">
        <f t="shared" si="102"/>
        <v>30700950</v>
      </c>
      <c r="F6588" s="107" t="s">
        <v>11572</v>
      </c>
      <c r="G6588" s="107" t="s">
        <v>5704</v>
      </c>
      <c r="H6588" s="107" t="s">
        <v>9026</v>
      </c>
      <c r="I6588" s="107" t="s">
        <v>9052</v>
      </c>
      <c r="K6588" s="109"/>
      <c r="L6588" s="107"/>
    </row>
    <row r="6589" spans="1:12" x14ac:dyDescent="0.2">
      <c r="A6589" s="107" t="s">
        <v>10492</v>
      </c>
      <c r="D6589" s="107" t="s">
        <v>9053</v>
      </c>
      <c r="E6589" s="107">
        <f t="shared" si="102"/>
        <v>30700960</v>
      </c>
      <c r="F6589" s="107" t="s">
        <v>11572</v>
      </c>
      <c r="G6589" s="107" t="s">
        <v>5704</v>
      </c>
      <c r="H6589" s="107" t="s">
        <v>9026</v>
      </c>
      <c r="I6589" s="107" t="s">
        <v>9054</v>
      </c>
      <c r="K6589" s="109"/>
      <c r="L6589" s="107"/>
    </row>
    <row r="6590" spans="1:12" x14ac:dyDescent="0.2">
      <c r="A6590" s="107" t="s">
        <v>10492</v>
      </c>
      <c r="D6590" s="107" t="s">
        <v>9055</v>
      </c>
      <c r="E6590" s="107">
        <f t="shared" si="102"/>
        <v>30700971</v>
      </c>
      <c r="F6590" s="107" t="s">
        <v>11572</v>
      </c>
      <c r="G6590" s="107" t="s">
        <v>5704</v>
      </c>
      <c r="H6590" s="107" t="s">
        <v>9026</v>
      </c>
      <c r="I6590" s="107" t="s">
        <v>9056</v>
      </c>
      <c r="K6590" s="109"/>
      <c r="L6590" s="107"/>
    </row>
    <row r="6591" spans="1:12" x14ac:dyDescent="0.2">
      <c r="A6591" s="107" t="s">
        <v>10492</v>
      </c>
      <c r="D6591" s="107" t="s">
        <v>9057</v>
      </c>
      <c r="E6591" s="107">
        <f t="shared" si="102"/>
        <v>30700980</v>
      </c>
      <c r="F6591" s="107" t="s">
        <v>11572</v>
      </c>
      <c r="G6591" s="107" t="s">
        <v>5704</v>
      </c>
      <c r="H6591" s="107" t="s">
        <v>9026</v>
      </c>
      <c r="I6591" s="107" t="s">
        <v>9058</v>
      </c>
      <c r="J6591" s="109">
        <v>38036</v>
      </c>
    </row>
    <row r="6592" spans="1:12" x14ac:dyDescent="0.2">
      <c r="A6592" s="107" t="s">
        <v>10492</v>
      </c>
      <c r="D6592" s="107" t="s">
        <v>9059</v>
      </c>
      <c r="E6592" s="107">
        <f t="shared" si="102"/>
        <v>30700981</v>
      </c>
      <c r="F6592" s="107" t="s">
        <v>11572</v>
      </c>
      <c r="G6592" s="107" t="s">
        <v>5704</v>
      </c>
      <c r="H6592" s="107" t="s">
        <v>9026</v>
      </c>
      <c r="I6592" s="107" t="s">
        <v>9060</v>
      </c>
      <c r="J6592" s="109">
        <v>38036</v>
      </c>
    </row>
    <row r="6593" spans="1:12" x14ac:dyDescent="0.2">
      <c r="A6593" s="107" t="s">
        <v>10492</v>
      </c>
      <c r="D6593" s="107" t="s">
        <v>9061</v>
      </c>
      <c r="E6593" s="107">
        <f t="shared" si="102"/>
        <v>30700982</v>
      </c>
      <c r="F6593" s="107" t="s">
        <v>11572</v>
      </c>
      <c r="G6593" s="107" t="s">
        <v>5704</v>
      </c>
      <c r="H6593" s="107" t="s">
        <v>9026</v>
      </c>
      <c r="I6593" s="107" t="s">
        <v>9062</v>
      </c>
      <c r="J6593" s="109">
        <v>38036</v>
      </c>
    </row>
    <row r="6594" spans="1:12" x14ac:dyDescent="0.2">
      <c r="A6594" s="107" t="s">
        <v>10492</v>
      </c>
      <c r="D6594" s="107" t="s">
        <v>9063</v>
      </c>
      <c r="E6594" s="107">
        <f t="shared" ref="E6594:E6657" si="103">VALUE(D6594)</f>
        <v>30700983</v>
      </c>
      <c r="F6594" s="107" t="s">
        <v>11572</v>
      </c>
      <c r="G6594" s="107" t="s">
        <v>5704</v>
      </c>
      <c r="H6594" s="107" t="s">
        <v>9026</v>
      </c>
      <c r="I6594" s="107" t="s">
        <v>9064</v>
      </c>
      <c r="J6594" s="109">
        <v>38036</v>
      </c>
    </row>
    <row r="6595" spans="1:12" x14ac:dyDescent="0.2">
      <c r="A6595" s="107" t="s">
        <v>10492</v>
      </c>
      <c r="D6595" s="107" t="s">
        <v>9065</v>
      </c>
      <c r="E6595" s="107">
        <f t="shared" si="103"/>
        <v>30700984</v>
      </c>
      <c r="F6595" s="107" t="s">
        <v>11572</v>
      </c>
      <c r="G6595" s="107" t="s">
        <v>5704</v>
      </c>
      <c r="H6595" s="107" t="s">
        <v>9026</v>
      </c>
      <c r="I6595" s="107" t="s">
        <v>9066</v>
      </c>
      <c r="J6595" s="109">
        <v>38036</v>
      </c>
    </row>
    <row r="6596" spans="1:12" x14ac:dyDescent="0.2">
      <c r="A6596" s="107" t="s">
        <v>10492</v>
      </c>
      <c r="D6596" s="107" t="s">
        <v>9067</v>
      </c>
      <c r="E6596" s="107">
        <f t="shared" si="103"/>
        <v>30701001</v>
      </c>
      <c r="F6596" s="107" t="s">
        <v>11572</v>
      </c>
      <c r="G6596" s="107" t="s">
        <v>5704</v>
      </c>
      <c r="H6596" s="107" t="s">
        <v>9068</v>
      </c>
      <c r="I6596" s="107" t="s">
        <v>9069</v>
      </c>
    </row>
    <row r="6597" spans="1:12" x14ac:dyDescent="0.2">
      <c r="A6597" s="107" t="s">
        <v>10492</v>
      </c>
      <c r="D6597" s="107" t="s">
        <v>9070</v>
      </c>
      <c r="E6597" s="107">
        <f t="shared" si="103"/>
        <v>30701008</v>
      </c>
      <c r="F6597" s="107" t="s">
        <v>11572</v>
      </c>
      <c r="G6597" s="107" t="s">
        <v>5704</v>
      </c>
      <c r="H6597" s="107" t="s">
        <v>9068</v>
      </c>
      <c r="I6597" s="107" t="s">
        <v>9071</v>
      </c>
    </row>
    <row r="6598" spans="1:12" x14ac:dyDescent="0.2">
      <c r="A6598" s="107" t="s">
        <v>10492</v>
      </c>
      <c r="D6598" s="107" t="s">
        <v>9072</v>
      </c>
      <c r="E6598" s="107">
        <f t="shared" si="103"/>
        <v>30701009</v>
      </c>
      <c r="F6598" s="107" t="s">
        <v>11572</v>
      </c>
      <c r="G6598" s="107" t="s">
        <v>5704</v>
      </c>
      <c r="H6598" s="107" t="s">
        <v>9068</v>
      </c>
      <c r="I6598" s="107" t="s">
        <v>9073</v>
      </c>
      <c r="J6598" s="109">
        <v>38036</v>
      </c>
    </row>
    <row r="6599" spans="1:12" x14ac:dyDescent="0.2">
      <c r="A6599" s="107" t="s">
        <v>10492</v>
      </c>
      <c r="D6599" s="107" t="s">
        <v>9074</v>
      </c>
      <c r="E6599" s="107">
        <f t="shared" si="103"/>
        <v>30701010</v>
      </c>
      <c r="F6599" s="107" t="s">
        <v>11572</v>
      </c>
      <c r="G6599" s="107" t="s">
        <v>5704</v>
      </c>
      <c r="H6599" s="107" t="s">
        <v>9068</v>
      </c>
      <c r="I6599" s="107" t="s">
        <v>3241</v>
      </c>
    </row>
    <row r="6600" spans="1:12" x14ac:dyDescent="0.2">
      <c r="A6600" s="107" t="s">
        <v>10492</v>
      </c>
      <c r="D6600" s="107" t="s">
        <v>9075</v>
      </c>
      <c r="E6600" s="107">
        <f t="shared" si="103"/>
        <v>30701015</v>
      </c>
      <c r="F6600" s="107" t="s">
        <v>11572</v>
      </c>
      <c r="G6600" s="107" t="s">
        <v>5704</v>
      </c>
      <c r="H6600" s="107" t="s">
        <v>9068</v>
      </c>
      <c r="I6600" s="107" t="s">
        <v>9076</v>
      </c>
      <c r="J6600" s="109">
        <v>38036</v>
      </c>
    </row>
    <row r="6601" spans="1:12" x14ac:dyDescent="0.2">
      <c r="A6601" s="107" t="s">
        <v>10492</v>
      </c>
      <c r="D6601" s="107" t="s">
        <v>9077</v>
      </c>
      <c r="E6601" s="107">
        <f t="shared" si="103"/>
        <v>30701020</v>
      </c>
      <c r="F6601" s="107" t="s">
        <v>11572</v>
      </c>
      <c r="G6601" s="107" t="s">
        <v>5704</v>
      </c>
      <c r="H6601" s="107" t="s">
        <v>9068</v>
      </c>
      <c r="I6601" s="107" t="s">
        <v>9078</v>
      </c>
    </row>
    <row r="6602" spans="1:12" x14ac:dyDescent="0.2">
      <c r="A6602" s="107" t="s">
        <v>10492</v>
      </c>
      <c r="D6602" s="107" t="s">
        <v>9079</v>
      </c>
      <c r="E6602" s="107">
        <f t="shared" si="103"/>
        <v>30701030</v>
      </c>
      <c r="F6602" s="107" t="s">
        <v>11572</v>
      </c>
      <c r="G6602" s="107" t="s">
        <v>5704</v>
      </c>
      <c r="H6602" s="107" t="s">
        <v>9068</v>
      </c>
      <c r="I6602" s="107" t="s">
        <v>9080</v>
      </c>
      <c r="J6602" s="109">
        <v>38036</v>
      </c>
    </row>
    <row r="6603" spans="1:12" x14ac:dyDescent="0.2">
      <c r="A6603" s="107" t="s">
        <v>10492</v>
      </c>
      <c r="D6603" s="107" t="s">
        <v>9081</v>
      </c>
      <c r="E6603" s="107">
        <f t="shared" si="103"/>
        <v>30701040</v>
      </c>
      <c r="F6603" s="107" t="s">
        <v>11572</v>
      </c>
      <c r="G6603" s="107" t="s">
        <v>5704</v>
      </c>
      <c r="H6603" s="107" t="s">
        <v>9068</v>
      </c>
      <c r="I6603" s="107" t="s">
        <v>9082</v>
      </c>
      <c r="J6603" s="109">
        <v>38036</v>
      </c>
    </row>
    <row r="6604" spans="1:12" x14ac:dyDescent="0.2">
      <c r="A6604" s="107" t="s">
        <v>10492</v>
      </c>
      <c r="D6604" s="107" t="s">
        <v>9083</v>
      </c>
      <c r="E6604" s="107">
        <f t="shared" si="103"/>
        <v>30701053</v>
      </c>
      <c r="F6604" s="107" t="s">
        <v>11572</v>
      </c>
      <c r="G6604" s="107" t="s">
        <v>5704</v>
      </c>
      <c r="H6604" s="107" t="s">
        <v>9068</v>
      </c>
      <c r="I6604" s="107" t="s">
        <v>9084</v>
      </c>
      <c r="K6604" s="109"/>
      <c r="L6604" s="107"/>
    </row>
    <row r="6605" spans="1:12" x14ac:dyDescent="0.2">
      <c r="A6605" s="107" t="s">
        <v>10492</v>
      </c>
      <c r="D6605" s="107" t="s">
        <v>9085</v>
      </c>
      <c r="E6605" s="107">
        <f t="shared" si="103"/>
        <v>30701054</v>
      </c>
      <c r="F6605" s="107" t="s">
        <v>11572</v>
      </c>
      <c r="G6605" s="107" t="s">
        <v>5704</v>
      </c>
      <c r="H6605" s="107" t="s">
        <v>9068</v>
      </c>
      <c r="I6605" s="107" t="s">
        <v>9086</v>
      </c>
      <c r="J6605" s="109">
        <v>38036</v>
      </c>
    </row>
    <row r="6606" spans="1:12" x14ac:dyDescent="0.2">
      <c r="A6606" s="107" t="s">
        <v>10492</v>
      </c>
      <c r="D6606" s="107" t="s">
        <v>9087</v>
      </c>
      <c r="E6606" s="107">
        <f t="shared" si="103"/>
        <v>30701055</v>
      </c>
      <c r="F6606" s="107" t="s">
        <v>11572</v>
      </c>
      <c r="G6606" s="107" t="s">
        <v>5704</v>
      </c>
      <c r="H6606" s="107" t="s">
        <v>9068</v>
      </c>
      <c r="I6606" s="107" t="s">
        <v>9088</v>
      </c>
      <c r="K6606" s="109"/>
      <c r="L6606" s="107"/>
    </row>
    <row r="6607" spans="1:12" x14ac:dyDescent="0.2">
      <c r="A6607" s="107" t="s">
        <v>10492</v>
      </c>
      <c r="D6607" s="107" t="s">
        <v>9089</v>
      </c>
      <c r="E6607" s="107">
        <f t="shared" si="103"/>
        <v>30701057</v>
      </c>
      <c r="F6607" s="107" t="s">
        <v>11572</v>
      </c>
      <c r="G6607" s="107" t="s">
        <v>5704</v>
      </c>
      <c r="H6607" s="107" t="s">
        <v>9068</v>
      </c>
      <c r="I6607" s="107" t="s">
        <v>9090</v>
      </c>
      <c r="K6607" s="109"/>
      <c r="L6607" s="107"/>
    </row>
    <row r="6608" spans="1:12" x14ac:dyDescent="0.2">
      <c r="A6608" s="107" t="s">
        <v>10492</v>
      </c>
      <c r="D6608" s="107" t="s">
        <v>9091</v>
      </c>
      <c r="E6608" s="107">
        <f t="shared" si="103"/>
        <v>30701060</v>
      </c>
      <c r="F6608" s="107" t="s">
        <v>11572</v>
      </c>
      <c r="G6608" s="107" t="s">
        <v>5704</v>
      </c>
      <c r="H6608" s="107" t="s">
        <v>9068</v>
      </c>
      <c r="I6608" s="107" t="s">
        <v>9092</v>
      </c>
      <c r="J6608" s="109">
        <v>38036</v>
      </c>
    </row>
    <row r="6609" spans="1:10" x14ac:dyDescent="0.2">
      <c r="A6609" s="107" t="s">
        <v>10492</v>
      </c>
      <c r="D6609" s="107" t="s">
        <v>6201</v>
      </c>
      <c r="E6609" s="107">
        <f t="shared" si="103"/>
        <v>30701062</v>
      </c>
      <c r="F6609" s="107" t="s">
        <v>11572</v>
      </c>
      <c r="G6609" s="107" t="s">
        <v>5704</v>
      </c>
      <c r="H6609" s="107" t="s">
        <v>9068</v>
      </c>
      <c r="I6609" s="107" t="s">
        <v>6202</v>
      </c>
      <c r="J6609" s="109">
        <v>38036</v>
      </c>
    </row>
    <row r="6610" spans="1:10" x14ac:dyDescent="0.2">
      <c r="A6610" s="107" t="s">
        <v>10492</v>
      </c>
      <c r="D6610" s="107" t="s">
        <v>6203</v>
      </c>
      <c r="E6610" s="107">
        <f t="shared" si="103"/>
        <v>30701064</v>
      </c>
      <c r="F6610" s="107" t="s">
        <v>11572</v>
      </c>
      <c r="G6610" s="107" t="s">
        <v>5704</v>
      </c>
      <c r="H6610" s="107" t="s">
        <v>9068</v>
      </c>
      <c r="I6610" s="107" t="s">
        <v>6204</v>
      </c>
      <c r="J6610" s="109">
        <v>38036</v>
      </c>
    </row>
    <row r="6611" spans="1:10" x14ac:dyDescent="0.2">
      <c r="A6611" s="107" t="s">
        <v>10492</v>
      </c>
      <c r="D6611" s="107" t="s">
        <v>6205</v>
      </c>
      <c r="E6611" s="107">
        <f t="shared" si="103"/>
        <v>30701199</v>
      </c>
      <c r="F6611" s="107" t="s">
        <v>11572</v>
      </c>
      <c r="G6611" s="107" t="s">
        <v>5704</v>
      </c>
      <c r="H6611" s="107" t="s">
        <v>6206</v>
      </c>
      <c r="I6611" s="107" t="s">
        <v>6207</v>
      </c>
    </row>
    <row r="6612" spans="1:10" x14ac:dyDescent="0.2">
      <c r="A6612" s="107" t="s">
        <v>10492</v>
      </c>
      <c r="D6612" s="107" t="s">
        <v>6208</v>
      </c>
      <c r="E6612" s="107">
        <f t="shared" si="103"/>
        <v>30701201</v>
      </c>
      <c r="F6612" s="107" t="s">
        <v>11572</v>
      </c>
      <c r="G6612" s="107" t="s">
        <v>5704</v>
      </c>
      <c r="H6612" s="107" t="s">
        <v>6209</v>
      </c>
      <c r="I6612" s="107" t="s">
        <v>6210</v>
      </c>
    </row>
    <row r="6613" spans="1:10" x14ac:dyDescent="0.2">
      <c r="A6613" s="107" t="s">
        <v>10492</v>
      </c>
      <c r="D6613" s="107" t="s">
        <v>6211</v>
      </c>
      <c r="E6613" s="107">
        <f t="shared" si="103"/>
        <v>30701220</v>
      </c>
      <c r="F6613" s="107" t="s">
        <v>11572</v>
      </c>
      <c r="G6613" s="107" t="s">
        <v>5704</v>
      </c>
      <c r="H6613" s="107" t="s">
        <v>6209</v>
      </c>
      <c r="I6613" s="107" t="s">
        <v>6212</v>
      </c>
    </row>
    <row r="6614" spans="1:10" x14ac:dyDescent="0.2">
      <c r="A6614" s="107" t="s">
        <v>10492</v>
      </c>
      <c r="D6614" s="107" t="s">
        <v>6213</v>
      </c>
      <c r="E6614" s="107">
        <f t="shared" si="103"/>
        <v>30701301</v>
      </c>
      <c r="F6614" s="107" t="s">
        <v>11572</v>
      </c>
      <c r="G6614" s="107" t="s">
        <v>5704</v>
      </c>
      <c r="H6614" s="107" t="s">
        <v>6214</v>
      </c>
      <c r="I6614" s="107" t="s">
        <v>6215</v>
      </c>
    </row>
    <row r="6615" spans="1:10" x14ac:dyDescent="0.2">
      <c r="A6615" s="107" t="s">
        <v>10492</v>
      </c>
      <c r="D6615" s="107" t="s">
        <v>6216</v>
      </c>
      <c r="E6615" s="107">
        <f t="shared" si="103"/>
        <v>30701399</v>
      </c>
      <c r="F6615" s="107" t="s">
        <v>11572</v>
      </c>
      <c r="G6615" s="107" t="s">
        <v>5704</v>
      </c>
      <c r="H6615" s="107" t="s">
        <v>6214</v>
      </c>
      <c r="I6615" s="107" t="s">
        <v>7791</v>
      </c>
    </row>
    <row r="6616" spans="1:10" x14ac:dyDescent="0.2">
      <c r="A6616" s="107" t="s">
        <v>10492</v>
      </c>
      <c r="D6616" s="107" t="s">
        <v>6217</v>
      </c>
      <c r="E6616" s="107">
        <f t="shared" si="103"/>
        <v>30701410</v>
      </c>
      <c r="F6616" s="107" t="s">
        <v>11572</v>
      </c>
      <c r="G6616" s="107" t="s">
        <v>5704</v>
      </c>
      <c r="H6616" s="107" t="s">
        <v>6218</v>
      </c>
      <c r="I6616" s="107" t="s">
        <v>6219</v>
      </c>
      <c r="J6616" s="109">
        <v>38036</v>
      </c>
    </row>
    <row r="6617" spans="1:10" x14ac:dyDescent="0.2">
      <c r="A6617" s="107" t="s">
        <v>10492</v>
      </c>
      <c r="D6617" s="107" t="s">
        <v>6220</v>
      </c>
      <c r="E6617" s="107">
        <f t="shared" si="103"/>
        <v>30701415</v>
      </c>
      <c r="F6617" s="107" t="s">
        <v>11572</v>
      </c>
      <c r="G6617" s="107" t="s">
        <v>5704</v>
      </c>
      <c r="H6617" s="107" t="s">
        <v>6218</v>
      </c>
      <c r="I6617" s="107" t="s">
        <v>6221</v>
      </c>
      <c r="J6617" s="109">
        <v>38036</v>
      </c>
    </row>
    <row r="6618" spans="1:10" x14ac:dyDescent="0.2">
      <c r="A6618" s="107" t="s">
        <v>10492</v>
      </c>
      <c r="D6618" s="107" t="s">
        <v>6222</v>
      </c>
      <c r="E6618" s="107">
        <f t="shared" si="103"/>
        <v>30701416</v>
      </c>
      <c r="F6618" s="107" t="s">
        <v>11572</v>
      </c>
      <c r="G6618" s="107" t="s">
        <v>5704</v>
      </c>
      <c r="H6618" s="107" t="s">
        <v>6218</v>
      </c>
      <c r="I6618" s="107" t="s">
        <v>6223</v>
      </c>
      <c r="J6618" s="109">
        <v>38036</v>
      </c>
    </row>
    <row r="6619" spans="1:10" x14ac:dyDescent="0.2">
      <c r="A6619" s="107" t="s">
        <v>10492</v>
      </c>
      <c r="D6619" s="107" t="s">
        <v>6224</v>
      </c>
      <c r="E6619" s="107">
        <f t="shared" si="103"/>
        <v>30701420</v>
      </c>
      <c r="F6619" s="107" t="s">
        <v>11572</v>
      </c>
      <c r="G6619" s="107" t="s">
        <v>5704</v>
      </c>
      <c r="H6619" s="107" t="s">
        <v>6218</v>
      </c>
      <c r="I6619" s="107" t="s">
        <v>6225</v>
      </c>
      <c r="J6619" s="109">
        <v>38036</v>
      </c>
    </row>
    <row r="6620" spans="1:10" x14ac:dyDescent="0.2">
      <c r="A6620" s="107" t="s">
        <v>10492</v>
      </c>
      <c r="D6620" s="107" t="s">
        <v>6226</v>
      </c>
      <c r="E6620" s="107">
        <f t="shared" si="103"/>
        <v>30701425</v>
      </c>
      <c r="F6620" s="107" t="s">
        <v>11572</v>
      </c>
      <c r="G6620" s="107" t="s">
        <v>5704</v>
      </c>
      <c r="H6620" s="107" t="s">
        <v>6218</v>
      </c>
      <c r="I6620" s="107" t="s">
        <v>6227</v>
      </c>
      <c r="J6620" s="109">
        <v>38036</v>
      </c>
    </row>
    <row r="6621" spans="1:10" x14ac:dyDescent="0.2">
      <c r="A6621" s="107" t="s">
        <v>10492</v>
      </c>
      <c r="D6621" s="107" t="s">
        <v>6228</v>
      </c>
      <c r="E6621" s="107">
        <f t="shared" si="103"/>
        <v>30701430</v>
      </c>
      <c r="F6621" s="107" t="s">
        <v>11572</v>
      </c>
      <c r="G6621" s="107" t="s">
        <v>5704</v>
      </c>
      <c r="H6621" s="107" t="s">
        <v>6218</v>
      </c>
      <c r="I6621" s="107" t="s">
        <v>3546</v>
      </c>
      <c r="J6621" s="109">
        <v>38036</v>
      </c>
    </row>
    <row r="6622" spans="1:10" x14ac:dyDescent="0.2">
      <c r="A6622" s="107" t="s">
        <v>10492</v>
      </c>
      <c r="D6622" s="107" t="s">
        <v>3547</v>
      </c>
      <c r="E6622" s="107">
        <f t="shared" si="103"/>
        <v>30701440</v>
      </c>
      <c r="F6622" s="107" t="s">
        <v>11572</v>
      </c>
      <c r="G6622" s="107" t="s">
        <v>5704</v>
      </c>
      <c r="H6622" s="107" t="s">
        <v>6218</v>
      </c>
      <c r="I6622" s="107" t="s">
        <v>3548</v>
      </c>
      <c r="J6622" s="109">
        <v>38036</v>
      </c>
    </row>
    <row r="6623" spans="1:10" x14ac:dyDescent="0.2">
      <c r="A6623" s="107" t="s">
        <v>10492</v>
      </c>
      <c r="D6623" s="107" t="s">
        <v>3549</v>
      </c>
      <c r="E6623" s="107">
        <f t="shared" si="103"/>
        <v>30701442</v>
      </c>
      <c r="F6623" s="107" t="s">
        <v>11572</v>
      </c>
      <c r="G6623" s="107" t="s">
        <v>5704</v>
      </c>
      <c r="H6623" s="107" t="s">
        <v>6218</v>
      </c>
      <c r="I6623" s="107" t="s">
        <v>3550</v>
      </c>
      <c r="J6623" s="109">
        <v>38036</v>
      </c>
    </row>
    <row r="6624" spans="1:10" x14ac:dyDescent="0.2">
      <c r="A6624" s="107" t="s">
        <v>10492</v>
      </c>
      <c r="D6624" s="107" t="s">
        <v>3551</v>
      </c>
      <c r="E6624" s="107">
        <f t="shared" si="103"/>
        <v>30701480</v>
      </c>
      <c r="F6624" s="107" t="s">
        <v>11572</v>
      </c>
      <c r="G6624" s="107" t="s">
        <v>5704</v>
      </c>
      <c r="H6624" s="107" t="s">
        <v>6218</v>
      </c>
      <c r="I6624" s="107" t="s">
        <v>9064</v>
      </c>
      <c r="J6624" s="109">
        <v>38036</v>
      </c>
    </row>
    <row r="6625" spans="1:10" x14ac:dyDescent="0.2">
      <c r="A6625" s="107" t="s">
        <v>10492</v>
      </c>
      <c r="D6625" s="107" t="s">
        <v>3552</v>
      </c>
      <c r="E6625" s="107">
        <f t="shared" si="103"/>
        <v>30701482</v>
      </c>
      <c r="F6625" s="107" t="s">
        <v>11572</v>
      </c>
      <c r="G6625" s="107" t="s">
        <v>5704</v>
      </c>
      <c r="H6625" s="107" t="s">
        <v>6218</v>
      </c>
      <c r="I6625" s="107" t="s">
        <v>3544</v>
      </c>
      <c r="J6625" s="109">
        <v>38036</v>
      </c>
    </row>
    <row r="6626" spans="1:10" x14ac:dyDescent="0.2">
      <c r="A6626" s="107" t="s">
        <v>10492</v>
      </c>
      <c r="D6626" s="107" t="s">
        <v>3545</v>
      </c>
      <c r="E6626" s="107">
        <f t="shared" si="103"/>
        <v>30701484</v>
      </c>
      <c r="F6626" s="107" t="s">
        <v>11572</v>
      </c>
      <c r="G6626" s="107" t="s">
        <v>5704</v>
      </c>
      <c r="H6626" s="107" t="s">
        <v>6218</v>
      </c>
      <c r="I6626" s="107" t="s">
        <v>785</v>
      </c>
      <c r="J6626" s="109">
        <v>38036</v>
      </c>
    </row>
    <row r="6627" spans="1:10" x14ac:dyDescent="0.2">
      <c r="A6627" s="107" t="s">
        <v>10492</v>
      </c>
      <c r="D6627" s="107" t="s">
        <v>786</v>
      </c>
      <c r="E6627" s="107">
        <f t="shared" si="103"/>
        <v>30701486</v>
      </c>
      <c r="F6627" s="107" t="s">
        <v>11572</v>
      </c>
      <c r="G6627" s="107" t="s">
        <v>5704</v>
      </c>
      <c r="H6627" s="107" t="s">
        <v>6218</v>
      </c>
      <c r="I6627" s="107" t="s">
        <v>787</v>
      </c>
      <c r="J6627" s="109">
        <v>38036</v>
      </c>
    </row>
    <row r="6628" spans="1:10" x14ac:dyDescent="0.2">
      <c r="A6628" s="107" t="s">
        <v>10492</v>
      </c>
      <c r="D6628" s="107" t="s">
        <v>788</v>
      </c>
      <c r="E6628" s="107">
        <f t="shared" si="103"/>
        <v>30701510</v>
      </c>
      <c r="F6628" s="107" t="s">
        <v>11572</v>
      </c>
      <c r="G6628" s="107" t="s">
        <v>5704</v>
      </c>
      <c r="H6628" s="107" t="s">
        <v>789</v>
      </c>
      <c r="I6628" s="107" t="s">
        <v>790</v>
      </c>
      <c r="J6628" s="109">
        <v>38036</v>
      </c>
    </row>
    <row r="6629" spans="1:10" x14ac:dyDescent="0.2">
      <c r="A6629" s="107" t="s">
        <v>10492</v>
      </c>
      <c r="D6629" s="107" t="s">
        <v>791</v>
      </c>
      <c r="E6629" s="107">
        <f t="shared" si="103"/>
        <v>30701512</v>
      </c>
      <c r="F6629" s="107" t="s">
        <v>11572</v>
      </c>
      <c r="G6629" s="107" t="s">
        <v>5704</v>
      </c>
      <c r="H6629" s="107" t="s">
        <v>789</v>
      </c>
      <c r="I6629" s="107" t="s">
        <v>792</v>
      </c>
      <c r="J6629" s="109">
        <v>38036</v>
      </c>
    </row>
    <row r="6630" spans="1:10" x14ac:dyDescent="0.2">
      <c r="A6630" s="107" t="s">
        <v>10492</v>
      </c>
      <c r="D6630" s="107" t="s">
        <v>793</v>
      </c>
      <c r="E6630" s="107">
        <f t="shared" si="103"/>
        <v>30701530</v>
      </c>
      <c r="F6630" s="107" t="s">
        <v>11572</v>
      </c>
      <c r="G6630" s="107" t="s">
        <v>5704</v>
      </c>
      <c r="H6630" s="107" t="s">
        <v>789</v>
      </c>
      <c r="I6630" s="107" t="s">
        <v>794</v>
      </c>
      <c r="J6630" s="109">
        <v>38036</v>
      </c>
    </row>
    <row r="6631" spans="1:10" x14ac:dyDescent="0.2">
      <c r="A6631" s="107" t="s">
        <v>10492</v>
      </c>
      <c r="D6631" s="107" t="s">
        <v>795</v>
      </c>
      <c r="E6631" s="107">
        <f t="shared" si="103"/>
        <v>30701540</v>
      </c>
      <c r="F6631" s="107" t="s">
        <v>11572</v>
      </c>
      <c r="G6631" s="107" t="s">
        <v>5704</v>
      </c>
      <c r="H6631" s="107" t="s">
        <v>789</v>
      </c>
      <c r="I6631" s="107" t="s">
        <v>796</v>
      </c>
      <c r="J6631" s="109">
        <v>38036</v>
      </c>
    </row>
    <row r="6632" spans="1:10" x14ac:dyDescent="0.2">
      <c r="A6632" s="107" t="s">
        <v>10492</v>
      </c>
      <c r="D6632" s="107" t="s">
        <v>797</v>
      </c>
      <c r="E6632" s="107">
        <f t="shared" si="103"/>
        <v>30701550</v>
      </c>
      <c r="F6632" s="107" t="s">
        <v>11572</v>
      </c>
      <c r="G6632" s="107" t="s">
        <v>5704</v>
      </c>
      <c r="H6632" s="107" t="s">
        <v>789</v>
      </c>
      <c r="I6632" s="107" t="s">
        <v>798</v>
      </c>
      <c r="J6632" s="109">
        <v>38036</v>
      </c>
    </row>
    <row r="6633" spans="1:10" x14ac:dyDescent="0.2">
      <c r="A6633" s="107" t="s">
        <v>10492</v>
      </c>
      <c r="D6633" s="107" t="s">
        <v>799</v>
      </c>
      <c r="E6633" s="107">
        <f t="shared" si="103"/>
        <v>30701601</v>
      </c>
      <c r="F6633" s="107" t="s">
        <v>11572</v>
      </c>
      <c r="G6633" s="107" t="s">
        <v>5704</v>
      </c>
      <c r="H6633" s="107" t="s">
        <v>800</v>
      </c>
      <c r="I6633" s="107" t="s">
        <v>801</v>
      </c>
      <c r="J6633" s="109">
        <v>38036</v>
      </c>
    </row>
    <row r="6634" spans="1:10" x14ac:dyDescent="0.2">
      <c r="A6634" s="107" t="s">
        <v>10492</v>
      </c>
      <c r="D6634" s="107" t="s">
        <v>802</v>
      </c>
      <c r="E6634" s="107">
        <f t="shared" si="103"/>
        <v>30701602</v>
      </c>
      <c r="F6634" s="107" t="s">
        <v>11572</v>
      </c>
      <c r="G6634" s="107" t="s">
        <v>5704</v>
      </c>
      <c r="H6634" s="107" t="s">
        <v>800</v>
      </c>
      <c r="I6634" s="107" t="s">
        <v>803</v>
      </c>
      <c r="J6634" s="109">
        <v>38036</v>
      </c>
    </row>
    <row r="6635" spans="1:10" x14ac:dyDescent="0.2">
      <c r="A6635" s="107" t="s">
        <v>10492</v>
      </c>
      <c r="D6635" s="107" t="s">
        <v>804</v>
      </c>
      <c r="E6635" s="107">
        <f t="shared" si="103"/>
        <v>30701612</v>
      </c>
      <c r="F6635" s="107" t="s">
        <v>11572</v>
      </c>
      <c r="G6635" s="107" t="s">
        <v>5704</v>
      </c>
      <c r="H6635" s="107" t="s">
        <v>800</v>
      </c>
      <c r="I6635" s="107" t="s">
        <v>805</v>
      </c>
      <c r="J6635" s="109">
        <v>38036</v>
      </c>
    </row>
    <row r="6636" spans="1:10" x14ac:dyDescent="0.2">
      <c r="A6636" s="107" t="s">
        <v>10492</v>
      </c>
      <c r="D6636" s="107" t="s">
        <v>806</v>
      </c>
      <c r="E6636" s="107">
        <f t="shared" si="103"/>
        <v>30701620</v>
      </c>
      <c r="F6636" s="107" t="s">
        <v>11572</v>
      </c>
      <c r="G6636" s="107" t="s">
        <v>5704</v>
      </c>
      <c r="H6636" s="107" t="s">
        <v>800</v>
      </c>
      <c r="I6636" s="107" t="s">
        <v>807</v>
      </c>
      <c r="J6636" s="109">
        <v>38036</v>
      </c>
    </row>
    <row r="6637" spans="1:10" x14ac:dyDescent="0.2">
      <c r="A6637" s="107" t="s">
        <v>10492</v>
      </c>
      <c r="D6637" s="107" t="s">
        <v>808</v>
      </c>
      <c r="E6637" s="107">
        <f t="shared" si="103"/>
        <v>30701630</v>
      </c>
      <c r="F6637" s="107" t="s">
        <v>11572</v>
      </c>
      <c r="G6637" s="107" t="s">
        <v>5704</v>
      </c>
      <c r="H6637" s="107" t="s">
        <v>800</v>
      </c>
      <c r="I6637" s="107" t="s">
        <v>809</v>
      </c>
      <c r="J6637" s="109">
        <v>38036</v>
      </c>
    </row>
    <row r="6638" spans="1:10" x14ac:dyDescent="0.2">
      <c r="A6638" s="107" t="s">
        <v>10492</v>
      </c>
      <c r="D6638" s="107" t="s">
        <v>810</v>
      </c>
      <c r="E6638" s="107">
        <f t="shared" si="103"/>
        <v>30701640</v>
      </c>
      <c r="F6638" s="107" t="s">
        <v>11572</v>
      </c>
      <c r="G6638" s="107" t="s">
        <v>5704</v>
      </c>
      <c r="H6638" s="107" t="s">
        <v>811</v>
      </c>
      <c r="I6638" s="107" t="s">
        <v>812</v>
      </c>
      <c r="J6638" s="109">
        <v>38036</v>
      </c>
    </row>
    <row r="6639" spans="1:10" x14ac:dyDescent="0.2">
      <c r="A6639" s="107" t="s">
        <v>10492</v>
      </c>
      <c r="D6639" s="107" t="s">
        <v>813</v>
      </c>
      <c r="E6639" s="107">
        <f t="shared" si="103"/>
        <v>30701641</v>
      </c>
      <c r="F6639" s="107" t="s">
        <v>11572</v>
      </c>
      <c r="G6639" s="107" t="s">
        <v>5704</v>
      </c>
      <c r="H6639" s="107" t="s">
        <v>811</v>
      </c>
      <c r="I6639" s="107" t="s">
        <v>3602</v>
      </c>
      <c r="J6639" s="109">
        <v>38036</v>
      </c>
    </row>
    <row r="6640" spans="1:10" x14ac:dyDescent="0.2">
      <c r="A6640" s="107" t="s">
        <v>10492</v>
      </c>
      <c r="D6640" s="107" t="s">
        <v>3603</v>
      </c>
      <c r="E6640" s="107">
        <f t="shared" si="103"/>
        <v>30701650</v>
      </c>
      <c r="F6640" s="107" t="s">
        <v>11572</v>
      </c>
      <c r="G6640" s="107" t="s">
        <v>5704</v>
      </c>
      <c r="H6640" s="107" t="s">
        <v>811</v>
      </c>
      <c r="I6640" s="107" t="s">
        <v>3604</v>
      </c>
      <c r="J6640" s="109">
        <v>38036</v>
      </c>
    </row>
    <row r="6641" spans="1:10" x14ac:dyDescent="0.2">
      <c r="A6641" s="107" t="s">
        <v>10492</v>
      </c>
      <c r="D6641" s="107" t="s">
        <v>3605</v>
      </c>
      <c r="E6641" s="107">
        <f t="shared" si="103"/>
        <v>30701660</v>
      </c>
      <c r="F6641" s="107" t="s">
        <v>11572</v>
      </c>
      <c r="G6641" s="107" t="s">
        <v>5704</v>
      </c>
      <c r="H6641" s="107" t="s">
        <v>811</v>
      </c>
      <c r="I6641" s="107" t="s">
        <v>3606</v>
      </c>
      <c r="J6641" s="109">
        <v>38036</v>
      </c>
    </row>
    <row r="6642" spans="1:10" x14ac:dyDescent="0.2">
      <c r="A6642" s="107" t="s">
        <v>10492</v>
      </c>
      <c r="D6642" s="107" t="s">
        <v>3607</v>
      </c>
      <c r="E6642" s="107">
        <f t="shared" si="103"/>
        <v>30701661</v>
      </c>
      <c r="F6642" s="107" t="s">
        <v>11572</v>
      </c>
      <c r="G6642" s="107" t="s">
        <v>5704</v>
      </c>
      <c r="H6642" s="107" t="s">
        <v>811</v>
      </c>
      <c r="I6642" s="107" t="s">
        <v>3608</v>
      </c>
      <c r="J6642" s="109">
        <v>38036</v>
      </c>
    </row>
    <row r="6643" spans="1:10" x14ac:dyDescent="0.2">
      <c r="A6643" s="107" t="s">
        <v>10492</v>
      </c>
      <c r="D6643" s="107" t="s">
        <v>3609</v>
      </c>
      <c r="E6643" s="107">
        <f t="shared" si="103"/>
        <v>30702001</v>
      </c>
      <c r="F6643" s="107" t="s">
        <v>11572</v>
      </c>
      <c r="G6643" s="107" t="s">
        <v>5704</v>
      </c>
      <c r="H6643" s="107" t="s">
        <v>3610</v>
      </c>
      <c r="I6643" s="107" t="s">
        <v>3611</v>
      </c>
    </row>
    <row r="6644" spans="1:10" x14ac:dyDescent="0.2">
      <c r="A6644" s="107" t="s">
        <v>10492</v>
      </c>
      <c r="D6644" s="107" t="s">
        <v>3612</v>
      </c>
      <c r="E6644" s="107">
        <f t="shared" si="103"/>
        <v>30702002</v>
      </c>
      <c r="F6644" s="107" t="s">
        <v>11572</v>
      </c>
      <c r="G6644" s="107" t="s">
        <v>5704</v>
      </c>
      <c r="H6644" s="107" t="s">
        <v>3610</v>
      </c>
      <c r="I6644" s="107" t="s">
        <v>3613</v>
      </c>
    </row>
    <row r="6645" spans="1:10" x14ac:dyDescent="0.2">
      <c r="A6645" s="107" t="s">
        <v>10492</v>
      </c>
      <c r="D6645" s="107" t="s">
        <v>3614</v>
      </c>
      <c r="E6645" s="107">
        <f t="shared" si="103"/>
        <v>30702003</v>
      </c>
      <c r="F6645" s="107" t="s">
        <v>11572</v>
      </c>
      <c r="G6645" s="107" t="s">
        <v>5704</v>
      </c>
      <c r="H6645" s="107" t="s">
        <v>3610</v>
      </c>
      <c r="I6645" s="107" t="s">
        <v>3615</v>
      </c>
    </row>
    <row r="6646" spans="1:10" x14ac:dyDescent="0.2">
      <c r="A6646" s="107" t="s">
        <v>10492</v>
      </c>
      <c r="D6646" s="107" t="s">
        <v>827</v>
      </c>
      <c r="E6646" s="107">
        <f t="shared" si="103"/>
        <v>30702004</v>
      </c>
      <c r="F6646" s="107" t="s">
        <v>11572</v>
      </c>
      <c r="G6646" s="107" t="s">
        <v>5704</v>
      </c>
      <c r="H6646" s="107" t="s">
        <v>3610</v>
      </c>
      <c r="I6646" s="107" t="s">
        <v>828</v>
      </c>
    </row>
    <row r="6647" spans="1:10" x14ac:dyDescent="0.2">
      <c r="A6647" s="107" t="s">
        <v>10492</v>
      </c>
      <c r="D6647" s="107" t="s">
        <v>829</v>
      </c>
      <c r="E6647" s="107">
        <f t="shared" si="103"/>
        <v>30702021</v>
      </c>
      <c r="F6647" s="107" t="s">
        <v>11572</v>
      </c>
      <c r="G6647" s="107" t="s">
        <v>5704</v>
      </c>
      <c r="H6647" s="107" t="s">
        <v>3610</v>
      </c>
      <c r="I6647" s="107" t="s">
        <v>830</v>
      </c>
    </row>
    <row r="6648" spans="1:10" x14ac:dyDescent="0.2">
      <c r="A6648" s="107" t="s">
        <v>10492</v>
      </c>
      <c r="D6648" s="107" t="s">
        <v>831</v>
      </c>
      <c r="E6648" s="107">
        <f t="shared" si="103"/>
        <v>30702098</v>
      </c>
      <c r="F6648" s="107" t="s">
        <v>11572</v>
      </c>
      <c r="G6648" s="107" t="s">
        <v>5704</v>
      </c>
      <c r="H6648" s="107" t="s">
        <v>3610</v>
      </c>
      <c r="I6648" s="107" t="s">
        <v>7791</v>
      </c>
    </row>
    <row r="6649" spans="1:10" x14ac:dyDescent="0.2">
      <c r="A6649" s="107" t="s">
        <v>10492</v>
      </c>
      <c r="D6649" s="107" t="s">
        <v>832</v>
      </c>
      <c r="E6649" s="107">
        <f t="shared" si="103"/>
        <v>30702099</v>
      </c>
      <c r="F6649" s="107" t="s">
        <v>11572</v>
      </c>
      <c r="G6649" s="107" t="s">
        <v>5704</v>
      </c>
      <c r="H6649" s="107" t="s">
        <v>3610</v>
      </c>
      <c r="I6649" s="107" t="s">
        <v>7791</v>
      </c>
    </row>
    <row r="6650" spans="1:10" x14ac:dyDescent="0.2">
      <c r="A6650" s="107" t="s">
        <v>10492</v>
      </c>
      <c r="D6650" s="107" t="s">
        <v>833</v>
      </c>
      <c r="E6650" s="107">
        <f t="shared" si="103"/>
        <v>30703001</v>
      </c>
      <c r="F6650" s="107" t="s">
        <v>11572</v>
      </c>
      <c r="G6650" s="107" t="s">
        <v>5704</v>
      </c>
      <c r="H6650" s="107" t="s">
        <v>834</v>
      </c>
      <c r="I6650" s="107" t="s">
        <v>835</v>
      </c>
    </row>
    <row r="6651" spans="1:10" x14ac:dyDescent="0.2">
      <c r="A6651" s="107" t="s">
        <v>10492</v>
      </c>
      <c r="D6651" s="107" t="s">
        <v>836</v>
      </c>
      <c r="E6651" s="107">
        <f t="shared" si="103"/>
        <v>30703002</v>
      </c>
      <c r="F6651" s="107" t="s">
        <v>11572</v>
      </c>
      <c r="G6651" s="107" t="s">
        <v>5704</v>
      </c>
      <c r="H6651" s="107" t="s">
        <v>834</v>
      </c>
      <c r="I6651" s="107" t="s">
        <v>837</v>
      </c>
    </row>
    <row r="6652" spans="1:10" x14ac:dyDescent="0.2">
      <c r="A6652" s="107" t="s">
        <v>10492</v>
      </c>
      <c r="B6652" s="110" t="s">
        <v>10412</v>
      </c>
      <c r="C6652" s="107" t="s">
        <v>838</v>
      </c>
      <c r="D6652" s="107" t="s">
        <v>839</v>
      </c>
      <c r="E6652" s="107">
        <f t="shared" si="103"/>
        <v>30703096</v>
      </c>
      <c r="F6652" s="107" t="s">
        <v>11572</v>
      </c>
      <c r="G6652" s="107" t="s">
        <v>5704</v>
      </c>
      <c r="H6652" s="107" t="s">
        <v>834</v>
      </c>
      <c r="I6652" s="107" t="s">
        <v>840</v>
      </c>
    </row>
    <row r="6653" spans="1:10" x14ac:dyDescent="0.2">
      <c r="A6653" s="107" t="s">
        <v>10492</v>
      </c>
      <c r="B6653" s="110" t="s">
        <v>10412</v>
      </c>
      <c r="C6653" s="107" t="s">
        <v>838</v>
      </c>
      <c r="D6653" s="107" t="s">
        <v>841</v>
      </c>
      <c r="E6653" s="107">
        <f t="shared" si="103"/>
        <v>30703097</v>
      </c>
      <c r="F6653" s="107" t="s">
        <v>11572</v>
      </c>
      <c r="G6653" s="107" t="s">
        <v>5704</v>
      </c>
      <c r="H6653" s="107" t="s">
        <v>834</v>
      </c>
      <c r="I6653" s="107" t="s">
        <v>840</v>
      </c>
    </row>
    <row r="6654" spans="1:10" x14ac:dyDescent="0.2">
      <c r="A6654" s="107" t="s">
        <v>10492</v>
      </c>
      <c r="B6654" s="110" t="s">
        <v>10412</v>
      </c>
      <c r="C6654" s="107" t="s">
        <v>838</v>
      </c>
      <c r="D6654" s="107" t="s">
        <v>842</v>
      </c>
      <c r="E6654" s="107">
        <f t="shared" si="103"/>
        <v>30703098</v>
      </c>
      <c r="F6654" s="107" t="s">
        <v>11572</v>
      </c>
      <c r="G6654" s="107" t="s">
        <v>5704</v>
      </c>
      <c r="H6654" s="107" t="s">
        <v>834</v>
      </c>
      <c r="I6654" s="107" t="s">
        <v>840</v>
      </c>
    </row>
    <row r="6655" spans="1:10" x14ac:dyDescent="0.2">
      <c r="A6655" s="107" t="s">
        <v>10492</v>
      </c>
      <c r="D6655" s="107" t="s">
        <v>838</v>
      </c>
      <c r="E6655" s="107">
        <f t="shared" si="103"/>
        <v>30703099</v>
      </c>
      <c r="F6655" s="107" t="s">
        <v>11572</v>
      </c>
      <c r="G6655" s="107" t="s">
        <v>5704</v>
      </c>
      <c r="H6655" s="107" t="s">
        <v>834</v>
      </c>
      <c r="I6655" s="107" t="s">
        <v>840</v>
      </c>
    </row>
    <row r="6656" spans="1:10" x14ac:dyDescent="0.2">
      <c r="A6656" s="107" t="s">
        <v>10492</v>
      </c>
      <c r="D6656" s="107" t="s">
        <v>843</v>
      </c>
      <c r="E6656" s="107">
        <f t="shared" si="103"/>
        <v>30704001</v>
      </c>
      <c r="F6656" s="107" t="s">
        <v>11572</v>
      </c>
      <c r="G6656" s="107" t="s">
        <v>5704</v>
      </c>
      <c r="H6656" s="107" t="s">
        <v>844</v>
      </c>
      <c r="I6656" s="107" t="s">
        <v>845</v>
      </c>
    </row>
    <row r="6657" spans="1:9" x14ac:dyDescent="0.2">
      <c r="A6657" s="107" t="s">
        <v>10492</v>
      </c>
      <c r="D6657" s="107" t="s">
        <v>846</v>
      </c>
      <c r="E6657" s="107">
        <f t="shared" si="103"/>
        <v>30704002</v>
      </c>
      <c r="F6657" s="107" t="s">
        <v>11572</v>
      </c>
      <c r="G6657" s="107" t="s">
        <v>5704</v>
      </c>
      <c r="H6657" s="107" t="s">
        <v>844</v>
      </c>
      <c r="I6657" s="107" t="s">
        <v>847</v>
      </c>
    </row>
    <row r="6658" spans="1:9" x14ac:dyDescent="0.2">
      <c r="A6658" s="107" t="s">
        <v>10492</v>
      </c>
      <c r="D6658" s="107" t="s">
        <v>848</v>
      </c>
      <c r="E6658" s="107">
        <f t="shared" ref="E6658:E6721" si="104">VALUE(D6658)</f>
        <v>30704003</v>
      </c>
      <c r="F6658" s="107" t="s">
        <v>11572</v>
      </c>
      <c r="G6658" s="107" t="s">
        <v>5704</v>
      </c>
      <c r="H6658" s="107" t="s">
        <v>844</v>
      </c>
      <c r="I6658" s="107" t="s">
        <v>11317</v>
      </c>
    </row>
    <row r="6659" spans="1:9" x14ac:dyDescent="0.2">
      <c r="A6659" s="107" t="s">
        <v>10492</v>
      </c>
      <c r="D6659" s="107" t="s">
        <v>849</v>
      </c>
      <c r="E6659" s="107">
        <f t="shared" si="104"/>
        <v>30704004</v>
      </c>
      <c r="F6659" s="107" t="s">
        <v>11572</v>
      </c>
      <c r="G6659" s="107" t="s">
        <v>5704</v>
      </c>
      <c r="H6659" s="107" t="s">
        <v>844</v>
      </c>
      <c r="I6659" s="107" t="s">
        <v>14440</v>
      </c>
    </row>
    <row r="6660" spans="1:9" x14ac:dyDescent="0.2">
      <c r="A6660" s="107" t="s">
        <v>10492</v>
      </c>
      <c r="D6660" s="107" t="s">
        <v>850</v>
      </c>
      <c r="E6660" s="107">
        <f t="shared" si="104"/>
        <v>30704005</v>
      </c>
      <c r="F6660" s="107" t="s">
        <v>11572</v>
      </c>
      <c r="G6660" s="107" t="s">
        <v>5704</v>
      </c>
      <c r="H6660" s="107" t="s">
        <v>844</v>
      </c>
      <c r="I6660" s="107" t="s">
        <v>851</v>
      </c>
    </row>
    <row r="6661" spans="1:9" x14ac:dyDescent="0.2">
      <c r="A6661" s="107" t="s">
        <v>10492</v>
      </c>
      <c r="D6661" s="107" t="s">
        <v>852</v>
      </c>
      <c r="E6661" s="107">
        <f t="shared" si="104"/>
        <v>30788801</v>
      </c>
      <c r="F6661" s="107" t="s">
        <v>11572</v>
      </c>
      <c r="G6661" s="107" t="s">
        <v>5704</v>
      </c>
      <c r="H6661" s="107" t="s">
        <v>11023</v>
      </c>
      <c r="I6661" s="107" t="s">
        <v>7495</v>
      </c>
    </row>
    <row r="6662" spans="1:9" x14ac:dyDescent="0.2">
      <c r="A6662" s="107" t="s">
        <v>10492</v>
      </c>
      <c r="D6662" s="107" t="s">
        <v>853</v>
      </c>
      <c r="E6662" s="107">
        <f t="shared" si="104"/>
        <v>30788802</v>
      </c>
      <c r="F6662" s="107" t="s">
        <v>11572</v>
      </c>
      <c r="G6662" s="107" t="s">
        <v>5704</v>
      </c>
      <c r="H6662" s="107" t="s">
        <v>11023</v>
      </c>
      <c r="I6662" s="107" t="s">
        <v>7495</v>
      </c>
    </row>
    <row r="6663" spans="1:9" x14ac:dyDescent="0.2">
      <c r="A6663" s="107" t="s">
        <v>10492</v>
      </c>
      <c r="D6663" s="107" t="s">
        <v>854</v>
      </c>
      <c r="E6663" s="107">
        <f t="shared" si="104"/>
        <v>30788803</v>
      </c>
      <c r="F6663" s="107" t="s">
        <v>11572</v>
      </c>
      <c r="G6663" s="107" t="s">
        <v>5704</v>
      </c>
      <c r="H6663" s="107" t="s">
        <v>11023</v>
      </c>
      <c r="I6663" s="107" t="s">
        <v>7495</v>
      </c>
    </row>
    <row r="6664" spans="1:9" x14ac:dyDescent="0.2">
      <c r="A6664" s="107" t="s">
        <v>10492</v>
      </c>
      <c r="D6664" s="107" t="s">
        <v>855</v>
      </c>
      <c r="E6664" s="107">
        <f t="shared" si="104"/>
        <v>30788804</v>
      </c>
      <c r="F6664" s="107" t="s">
        <v>11572</v>
      </c>
      <c r="G6664" s="107" t="s">
        <v>5704</v>
      </c>
      <c r="H6664" s="107" t="s">
        <v>11023</v>
      </c>
      <c r="I6664" s="107" t="s">
        <v>7495</v>
      </c>
    </row>
    <row r="6665" spans="1:9" x14ac:dyDescent="0.2">
      <c r="A6665" s="107" t="s">
        <v>10492</v>
      </c>
      <c r="D6665" s="107" t="s">
        <v>856</v>
      </c>
      <c r="E6665" s="107">
        <f t="shared" si="104"/>
        <v>30788805</v>
      </c>
      <c r="F6665" s="107" t="s">
        <v>11572</v>
      </c>
      <c r="G6665" s="107" t="s">
        <v>5704</v>
      </c>
      <c r="H6665" s="107" t="s">
        <v>11023</v>
      </c>
      <c r="I6665" s="107" t="s">
        <v>7495</v>
      </c>
    </row>
    <row r="6666" spans="1:9" x14ac:dyDescent="0.2">
      <c r="A6666" s="107" t="s">
        <v>10492</v>
      </c>
      <c r="D6666" s="107" t="s">
        <v>857</v>
      </c>
      <c r="E6666" s="107">
        <f t="shared" si="104"/>
        <v>30788898</v>
      </c>
      <c r="F6666" s="107" t="s">
        <v>11572</v>
      </c>
      <c r="G6666" s="107" t="s">
        <v>5704</v>
      </c>
      <c r="H6666" s="107" t="s">
        <v>11023</v>
      </c>
      <c r="I6666" s="107" t="s">
        <v>7495</v>
      </c>
    </row>
    <row r="6667" spans="1:9" x14ac:dyDescent="0.2">
      <c r="A6667" s="107" t="s">
        <v>10492</v>
      </c>
      <c r="D6667" s="107" t="s">
        <v>858</v>
      </c>
      <c r="E6667" s="107">
        <f t="shared" si="104"/>
        <v>30790001</v>
      </c>
      <c r="F6667" s="107" t="s">
        <v>11572</v>
      </c>
      <c r="G6667" s="107" t="s">
        <v>5704</v>
      </c>
      <c r="H6667" s="107" t="s">
        <v>10519</v>
      </c>
      <c r="I6667" s="107" t="s">
        <v>10520</v>
      </c>
    </row>
    <row r="6668" spans="1:9" x14ac:dyDescent="0.2">
      <c r="A6668" s="107" t="s">
        <v>10492</v>
      </c>
      <c r="D6668" s="107" t="s">
        <v>859</v>
      </c>
      <c r="E6668" s="107">
        <f t="shared" si="104"/>
        <v>30790002</v>
      </c>
      <c r="F6668" s="107" t="s">
        <v>11572</v>
      </c>
      <c r="G6668" s="107" t="s">
        <v>5704</v>
      </c>
      <c r="H6668" s="107" t="s">
        <v>10519</v>
      </c>
      <c r="I6668" s="107" t="s">
        <v>10523</v>
      </c>
    </row>
    <row r="6669" spans="1:9" x14ac:dyDescent="0.2">
      <c r="A6669" s="107" t="s">
        <v>10492</v>
      </c>
      <c r="D6669" s="107" t="s">
        <v>860</v>
      </c>
      <c r="E6669" s="107">
        <f t="shared" si="104"/>
        <v>30790003</v>
      </c>
      <c r="F6669" s="107" t="s">
        <v>11572</v>
      </c>
      <c r="G6669" s="107" t="s">
        <v>5704</v>
      </c>
      <c r="H6669" s="107" t="s">
        <v>10519</v>
      </c>
      <c r="I6669" s="107" t="s">
        <v>10525</v>
      </c>
    </row>
    <row r="6670" spans="1:9" x14ac:dyDescent="0.2">
      <c r="A6670" s="107" t="s">
        <v>10492</v>
      </c>
      <c r="D6670" s="107" t="s">
        <v>861</v>
      </c>
      <c r="E6670" s="107">
        <f t="shared" si="104"/>
        <v>30790011</v>
      </c>
      <c r="F6670" s="107" t="s">
        <v>11572</v>
      </c>
      <c r="G6670" s="107" t="s">
        <v>5704</v>
      </c>
      <c r="H6670" s="107" t="s">
        <v>10519</v>
      </c>
      <c r="I6670" s="107" t="s">
        <v>13390</v>
      </c>
    </row>
    <row r="6671" spans="1:9" x14ac:dyDescent="0.2">
      <c r="A6671" s="107" t="s">
        <v>10492</v>
      </c>
      <c r="D6671" s="107" t="s">
        <v>862</v>
      </c>
      <c r="E6671" s="107">
        <f t="shared" si="104"/>
        <v>30790012</v>
      </c>
      <c r="F6671" s="107" t="s">
        <v>11572</v>
      </c>
      <c r="G6671" s="107" t="s">
        <v>5704</v>
      </c>
      <c r="H6671" s="107" t="s">
        <v>10519</v>
      </c>
      <c r="I6671" s="107" t="s">
        <v>13392</v>
      </c>
    </row>
    <row r="6672" spans="1:9" x14ac:dyDescent="0.2">
      <c r="A6672" s="107" t="s">
        <v>10492</v>
      </c>
      <c r="D6672" s="107" t="s">
        <v>863</v>
      </c>
      <c r="E6672" s="107">
        <f t="shared" si="104"/>
        <v>30790013</v>
      </c>
      <c r="F6672" s="107" t="s">
        <v>11572</v>
      </c>
      <c r="G6672" s="107" t="s">
        <v>5704</v>
      </c>
      <c r="H6672" s="107" t="s">
        <v>10519</v>
      </c>
      <c r="I6672" s="107" t="s">
        <v>13394</v>
      </c>
    </row>
    <row r="6673" spans="1:12" x14ac:dyDescent="0.2">
      <c r="A6673" s="107" t="s">
        <v>10492</v>
      </c>
      <c r="D6673" s="107" t="s">
        <v>864</v>
      </c>
      <c r="E6673" s="107">
        <f t="shared" si="104"/>
        <v>30790014</v>
      </c>
      <c r="F6673" s="107" t="s">
        <v>11572</v>
      </c>
      <c r="G6673" s="107" t="s">
        <v>5704</v>
      </c>
      <c r="H6673" s="107" t="s">
        <v>10519</v>
      </c>
      <c r="I6673" s="107" t="s">
        <v>13396</v>
      </c>
    </row>
    <row r="6674" spans="1:12" x14ac:dyDescent="0.2">
      <c r="A6674" s="107" t="s">
        <v>10492</v>
      </c>
      <c r="D6674" s="107" t="s">
        <v>865</v>
      </c>
      <c r="E6674" s="107">
        <f t="shared" si="104"/>
        <v>30790021</v>
      </c>
      <c r="F6674" s="107" t="s">
        <v>11572</v>
      </c>
      <c r="G6674" s="107" t="s">
        <v>5704</v>
      </c>
      <c r="H6674" s="107" t="s">
        <v>10519</v>
      </c>
      <c r="I6674" s="107" t="s">
        <v>13398</v>
      </c>
      <c r="K6674" s="109"/>
      <c r="L6674" s="107"/>
    </row>
    <row r="6675" spans="1:12" x14ac:dyDescent="0.2">
      <c r="A6675" s="107" t="s">
        <v>10492</v>
      </c>
      <c r="D6675" s="107" t="s">
        <v>866</v>
      </c>
      <c r="E6675" s="107">
        <f t="shared" si="104"/>
        <v>30790022</v>
      </c>
      <c r="F6675" s="107" t="s">
        <v>11572</v>
      </c>
      <c r="G6675" s="107" t="s">
        <v>5704</v>
      </c>
      <c r="H6675" s="107" t="s">
        <v>10519</v>
      </c>
      <c r="I6675" s="107" t="s">
        <v>7526</v>
      </c>
      <c r="K6675" s="109">
        <v>36265</v>
      </c>
      <c r="L6675" s="107" t="s">
        <v>9776</v>
      </c>
    </row>
    <row r="6676" spans="1:12" x14ac:dyDescent="0.2">
      <c r="A6676" s="107" t="s">
        <v>10492</v>
      </c>
      <c r="D6676" s="107" t="s">
        <v>867</v>
      </c>
      <c r="E6676" s="107">
        <f t="shared" si="104"/>
        <v>30790023</v>
      </c>
      <c r="F6676" s="107" t="s">
        <v>11572</v>
      </c>
      <c r="G6676" s="107" t="s">
        <v>5704</v>
      </c>
      <c r="H6676" s="107" t="s">
        <v>10519</v>
      </c>
      <c r="I6676" s="107" t="s">
        <v>7528</v>
      </c>
    </row>
    <row r="6677" spans="1:12" x14ac:dyDescent="0.2">
      <c r="A6677" s="107" t="s">
        <v>10492</v>
      </c>
      <c r="D6677" s="107" t="s">
        <v>868</v>
      </c>
      <c r="E6677" s="107">
        <f t="shared" si="104"/>
        <v>30790024</v>
      </c>
      <c r="F6677" s="107" t="s">
        <v>11572</v>
      </c>
      <c r="G6677" s="107" t="s">
        <v>5704</v>
      </c>
      <c r="H6677" s="107" t="s">
        <v>10519</v>
      </c>
      <c r="I6677" s="107" t="s">
        <v>6418</v>
      </c>
    </row>
    <row r="6678" spans="1:12" x14ac:dyDescent="0.2">
      <c r="A6678" s="107" t="s">
        <v>10492</v>
      </c>
      <c r="D6678" s="107" t="s">
        <v>869</v>
      </c>
      <c r="E6678" s="107">
        <f t="shared" si="104"/>
        <v>30799901</v>
      </c>
      <c r="F6678" s="107" t="s">
        <v>11572</v>
      </c>
      <c r="G6678" s="107" t="s">
        <v>5704</v>
      </c>
      <c r="H6678" s="107" t="s">
        <v>7791</v>
      </c>
      <c r="I6678" s="107" t="s">
        <v>870</v>
      </c>
    </row>
    <row r="6679" spans="1:12" x14ac:dyDescent="0.2">
      <c r="A6679" s="107" t="s">
        <v>10492</v>
      </c>
      <c r="D6679" s="107" t="s">
        <v>871</v>
      </c>
      <c r="E6679" s="107">
        <f t="shared" si="104"/>
        <v>30799998</v>
      </c>
      <c r="F6679" s="107" t="s">
        <v>11572</v>
      </c>
      <c r="G6679" s="107" t="s">
        <v>5704</v>
      </c>
      <c r="H6679" s="107" t="s">
        <v>7791</v>
      </c>
      <c r="I6679" s="107" t="s">
        <v>7791</v>
      </c>
    </row>
    <row r="6680" spans="1:12" x14ac:dyDescent="0.2">
      <c r="A6680" s="107" t="s">
        <v>10492</v>
      </c>
      <c r="D6680" s="107" t="s">
        <v>872</v>
      </c>
      <c r="E6680" s="107">
        <f t="shared" si="104"/>
        <v>30799999</v>
      </c>
      <c r="F6680" s="107" t="s">
        <v>11572</v>
      </c>
      <c r="G6680" s="107" t="s">
        <v>5704</v>
      </c>
      <c r="H6680" s="107" t="s">
        <v>7791</v>
      </c>
      <c r="I6680" s="107" t="s">
        <v>11745</v>
      </c>
    </row>
    <row r="6681" spans="1:12" x14ac:dyDescent="0.2">
      <c r="A6681" s="107" t="s">
        <v>10492</v>
      </c>
      <c r="D6681" s="107" t="s">
        <v>873</v>
      </c>
      <c r="E6681" s="107">
        <f t="shared" si="104"/>
        <v>30800101</v>
      </c>
      <c r="F6681" s="107" t="s">
        <v>11572</v>
      </c>
      <c r="G6681" s="107" t="s">
        <v>874</v>
      </c>
      <c r="H6681" s="107" t="s">
        <v>875</v>
      </c>
      <c r="I6681" s="107" t="s">
        <v>876</v>
      </c>
    </row>
    <row r="6682" spans="1:12" x14ac:dyDescent="0.2">
      <c r="A6682" s="107" t="s">
        <v>10492</v>
      </c>
      <c r="D6682" s="107" t="s">
        <v>877</v>
      </c>
      <c r="E6682" s="107">
        <f t="shared" si="104"/>
        <v>30800102</v>
      </c>
      <c r="F6682" s="107" t="s">
        <v>11572</v>
      </c>
      <c r="G6682" s="107" t="s">
        <v>874</v>
      </c>
      <c r="H6682" s="107" t="s">
        <v>875</v>
      </c>
      <c r="I6682" s="107" t="s">
        <v>878</v>
      </c>
    </row>
    <row r="6683" spans="1:12" x14ac:dyDescent="0.2">
      <c r="A6683" s="107" t="s">
        <v>10492</v>
      </c>
      <c r="D6683" s="107" t="s">
        <v>879</v>
      </c>
      <c r="E6683" s="107">
        <f t="shared" si="104"/>
        <v>30800103</v>
      </c>
      <c r="F6683" s="107" t="s">
        <v>11572</v>
      </c>
      <c r="G6683" s="107" t="s">
        <v>874</v>
      </c>
      <c r="H6683" s="107" t="s">
        <v>875</v>
      </c>
      <c r="I6683" s="107" t="s">
        <v>880</v>
      </c>
    </row>
    <row r="6684" spans="1:12" x14ac:dyDescent="0.2">
      <c r="A6684" s="107" t="s">
        <v>10492</v>
      </c>
      <c r="D6684" s="107" t="s">
        <v>881</v>
      </c>
      <c r="E6684" s="107">
        <f t="shared" si="104"/>
        <v>30800104</v>
      </c>
      <c r="F6684" s="107" t="s">
        <v>11572</v>
      </c>
      <c r="G6684" s="107" t="s">
        <v>874</v>
      </c>
      <c r="H6684" s="107" t="s">
        <v>875</v>
      </c>
      <c r="I6684" s="107" t="s">
        <v>882</v>
      </c>
    </row>
    <row r="6685" spans="1:12" x14ac:dyDescent="0.2">
      <c r="A6685" s="107" t="s">
        <v>10492</v>
      </c>
      <c r="D6685" s="107" t="s">
        <v>883</v>
      </c>
      <c r="E6685" s="107">
        <f t="shared" si="104"/>
        <v>30800105</v>
      </c>
      <c r="F6685" s="107" t="s">
        <v>11572</v>
      </c>
      <c r="G6685" s="107" t="s">
        <v>874</v>
      </c>
      <c r="H6685" s="107" t="s">
        <v>875</v>
      </c>
      <c r="I6685" s="107" t="s">
        <v>884</v>
      </c>
    </row>
    <row r="6686" spans="1:12" x14ac:dyDescent="0.2">
      <c r="A6686" s="107" t="s">
        <v>10492</v>
      </c>
      <c r="D6686" s="107" t="s">
        <v>885</v>
      </c>
      <c r="E6686" s="107">
        <f t="shared" si="104"/>
        <v>30800106</v>
      </c>
      <c r="F6686" s="107" t="s">
        <v>11572</v>
      </c>
      <c r="G6686" s="107" t="s">
        <v>874</v>
      </c>
      <c r="H6686" s="107" t="s">
        <v>875</v>
      </c>
      <c r="I6686" s="107" t="s">
        <v>886</v>
      </c>
    </row>
    <row r="6687" spans="1:12" x14ac:dyDescent="0.2">
      <c r="A6687" s="107" t="s">
        <v>10492</v>
      </c>
      <c r="D6687" s="107" t="s">
        <v>887</v>
      </c>
      <c r="E6687" s="107">
        <f t="shared" si="104"/>
        <v>30800107</v>
      </c>
      <c r="F6687" s="107" t="s">
        <v>11572</v>
      </c>
      <c r="G6687" s="107" t="s">
        <v>874</v>
      </c>
      <c r="H6687" s="107" t="s">
        <v>875</v>
      </c>
      <c r="I6687" s="107" t="s">
        <v>888</v>
      </c>
    </row>
    <row r="6688" spans="1:12" x14ac:dyDescent="0.2">
      <c r="A6688" s="107" t="s">
        <v>10492</v>
      </c>
      <c r="D6688" s="107" t="s">
        <v>889</v>
      </c>
      <c r="E6688" s="107">
        <f t="shared" si="104"/>
        <v>30800108</v>
      </c>
      <c r="F6688" s="107" t="s">
        <v>11572</v>
      </c>
      <c r="G6688" s="107" t="s">
        <v>874</v>
      </c>
      <c r="H6688" s="107" t="s">
        <v>875</v>
      </c>
      <c r="I6688" s="107" t="s">
        <v>890</v>
      </c>
    </row>
    <row r="6689" spans="1:12" x14ac:dyDescent="0.2">
      <c r="A6689" s="107" t="s">
        <v>10492</v>
      </c>
      <c r="D6689" s="107" t="s">
        <v>891</v>
      </c>
      <c r="E6689" s="107">
        <f t="shared" si="104"/>
        <v>30800109</v>
      </c>
      <c r="F6689" s="107" t="s">
        <v>11572</v>
      </c>
      <c r="G6689" s="107" t="s">
        <v>874</v>
      </c>
      <c r="H6689" s="107" t="s">
        <v>875</v>
      </c>
      <c r="I6689" s="107" t="s">
        <v>892</v>
      </c>
    </row>
    <row r="6690" spans="1:12" x14ac:dyDescent="0.2">
      <c r="A6690" s="107" t="s">
        <v>10492</v>
      </c>
      <c r="D6690" s="107" t="s">
        <v>893</v>
      </c>
      <c r="E6690" s="107">
        <f t="shared" si="104"/>
        <v>30800110</v>
      </c>
      <c r="F6690" s="107" t="s">
        <v>11572</v>
      </c>
      <c r="G6690" s="107" t="s">
        <v>874</v>
      </c>
      <c r="H6690" s="107" t="s">
        <v>875</v>
      </c>
      <c r="I6690" s="107" t="s">
        <v>894</v>
      </c>
    </row>
    <row r="6691" spans="1:12" x14ac:dyDescent="0.2">
      <c r="A6691" s="107" t="s">
        <v>10492</v>
      </c>
      <c r="D6691" s="107" t="s">
        <v>895</v>
      </c>
      <c r="E6691" s="107">
        <f t="shared" si="104"/>
        <v>30800111</v>
      </c>
      <c r="F6691" s="107" t="s">
        <v>11572</v>
      </c>
      <c r="G6691" s="107" t="s">
        <v>874</v>
      </c>
      <c r="H6691" s="107" t="s">
        <v>875</v>
      </c>
      <c r="I6691" s="107" t="s">
        <v>896</v>
      </c>
    </row>
    <row r="6692" spans="1:12" x14ac:dyDescent="0.2">
      <c r="A6692" s="107" t="s">
        <v>10492</v>
      </c>
      <c r="D6692" s="107" t="s">
        <v>897</v>
      </c>
      <c r="E6692" s="107">
        <f t="shared" si="104"/>
        <v>30800112</v>
      </c>
      <c r="F6692" s="107" t="s">
        <v>11572</v>
      </c>
      <c r="G6692" s="107" t="s">
        <v>874</v>
      </c>
      <c r="H6692" s="107" t="s">
        <v>875</v>
      </c>
      <c r="I6692" s="107" t="s">
        <v>13817</v>
      </c>
    </row>
    <row r="6693" spans="1:12" x14ac:dyDescent="0.2">
      <c r="A6693" s="107" t="s">
        <v>10492</v>
      </c>
      <c r="D6693" s="107" t="s">
        <v>898</v>
      </c>
      <c r="E6693" s="107">
        <f t="shared" si="104"/>
        <v>30800113</v>
      </c>
      <c r="F6693" s="107" t="s">
        <v>11572</v>
      </c>
      <c r="G6693" s="107" t="s">
        <v>874</v>
      </c>
      <c r="H6693" s="107" t="s">
        <v>875</v>
      </c>
      <c r="I6693" s="107" t="s">
        <v>899</v>
      </c>
    </row>
    <row r="6694" spans="1:12" x14ac:dyDescent="0.2">
      <c r="A6694" s="107" t="s">
        <v>10492</v>
      </c>
      <c r="D6694" s="107" t="s">
        <v>900</v>
      </c>
      <c r="E6694" s="107">
        <f t="shared" si="104"/>
        <v>30800114</v>
      </c>
      <c r="F6694" s="107" t="s">
        <v>11572</v>
      </c>
      <c r="G6694" s="107" t="s">
        <v>874</v>
      </c>
      <c r="H6694" s="107" t="s">
        <v>875</v>
      </c>
      <c r="I6694" s="107" t="s">
        <v>901</v>
      </c>
    </row>
    <row r="6695" spans="1:12" x14ac:dyDescent="0.2">
      <c r="A6695" s="107" t="s">
        <v>10492</v>
      </c>
      <c r="D6695" s="107" t="s">
        <v>902</v>
      </c>
      <c r="E6695" s="107">
        <f t="shared" si="104"/>
        <v>30800115</v>
      </c>
      <c r="F6695" s="107" t="s">
        <v>11572</v>
      </c>
      <c r="G6695" s="107" t="s">
        <v>874</v>
      </c>
      <c r="H6695" s="107" t="s">
        <v>875</v>
      </c>
      <c r="I6695" s="107" t="s">
        <v>903</v>
      </c>
    </row>
    <row r="6696" spans="1:12" x14ac:dyDescent="0.2">
      <c r="A6696" s="107" t="s">
        <v>10492</v>
      </c>
      <c r="D6696" s="107" t="s">
        <v>904</v>
      </c>
      <c r="E6696" s="107">
        <f t="shared" si="104"/>
        <v>30800116</v>
      </c>
      <c r="F6696" s="107" t="s">
        <v>11572</v>
      </c>
      <c r="G6696" s="107" t="s">
        <v>874</v>
      </c>
      <c r="H6696" s="107" t="s">
        <v>875</v>
      </c>
      <c r="I6696" s="107" t="s">
        <v>905</v>
      </c>
    </row>
    <row r="6697" spans="1:12" x14ac:dyDescent="0.2">
      <c r="A6697" s="107" t="s">
        <v>10492</v>
      </c>
      <c r="D6697" s="107" t="s">
        <v>906</v>
      </c>
      <c r="E6697" s="107">
        <f t="shared" si="104"/>
        <v>30800117</v>
      </c>
      <c r="F6697" s="107" t="s">
        <v>11572</v>
      </c>
      <c r="G6697" s="107" t="s">
        <v>874</v>
      </c>
      <c r="H6697" s="107" t="s">
        <v>875</v>
      </c>
      <c r="I6697" s="107" t="s">
        <v>6681</v>
      </c>
    </row>
    <row r="6698" spans="1:12" x14ac:dyDescent="0.2">
      <c r="A6698" s="107" t="s">
        <v>10492</v>
      </c>
      <c r="B6698" s="110" t="s">
        <v>10412</v>
      </c>
      <c r="C6698" s="107" t="s">
        <v>873</v>
      </c>
      <c r="D6698" s="107" t="s">
        <v>907</v>
      </c>
      <c r="E6698" s="107">
        <f t="shared" si="104"/>
        <v>30800120</v>
      </c>
      <c r="F6698" s="107" t="s">
        <v>11572</v>
      </c>
      <c r="G6698" s="107" t="s">
        <v>874</v>
      </c>
      <c r="H6698" s="107" t="s">
        <v>875</v>
      </c>
      <c r="I6698" s="107" t="s">
        <v>876</v>
      </c>
      <c r="K6698" s="109">
        <v>37466</v>
      </c>
      <c r="L6698" s="107" t="s">
        <v>908</v>
      </c>
    </row>
    <row r="6699" spans="1:12" x14ac:dyDescent="0.2">
      <c r="A6699" s="107" t="s">
        <v>10492</v>
      </c>
      <c r="B6699" s="110" t="s">
        <v>10412</v>
      </c>
      <c r="C6699" s="107" t="s">
        <v>883</v>
      </c>
      <c r="D6699" s="107" t="s">
        <v>909</v>
      </c>
      <c r="E6699" s="107">
        <f t="shared" si="104"/>
        <v>30800121</v>
      </c>
      <c r="F6699" s="107" t="s">
        <v>11572</v>
      </c>
      <c r="G6699" s="107" t="s">
        <v>874</v>
      </c>
      <c r="H6699" s="107" t="s">
        <v>875</v>
      </c>
      <c r="I6699" s="107" t="s">
        <v>884</v>
      </c>
      <c r="K6699" s="109">
        <v>37466</v>
      </c>
      <c r="L6699" s="107" t="s">
        <v>908</v>
      </c>
    </row>
    <row r="6700" spans="1:12" x14ac:dyDescent="0.2">
      <c r="A6700" s="107" t="s">
        <v>10492</v>
      </c>
      <c r="B6700" s="110" t="s">
        <v>10412</v>
      </c>
      <c r="C6700" s="107" t="s">
        <v>877</v>
      </c>
      <c r="D6700" s="107" t="s">
        <v>910</v>
      </c>
      <c r="E6700" s="107">
        <f t="shared" si="104"/>
        <v>30800122</v>
      </c>
      <c r="F6700" s="107" t="s">
        <v>11572</v>
      </c>
      <c r="G6700" s="107" t="s">
        <v>874</v>
      </c>
      <c r="H6700" s="107" t="s">
        <v>875</v>
      </c>
      <c r="I6700" s="107" t="s">
        <v>878</v>
      </c>
      <c r="K6700" s="109">
        <v>37466</v>
      </c>
      <c r="L6700" s="107" t="s">
        <v>908</v>
      </c>
    </row>
    <row r="6701" spans="1:12" x14ac:dyDescent="0.2">
      <c r="A6701" s="107" t="s">
        <v>10492</v>
      </c>
      <c r="B6701" s="110" t="s">
        <v>10412</v>
      </c>
      <c r="C6701" s="107" t="s">
        <v>885</v>
      </c>
      <c r="D6701" s="107" t="s">
        <v>911</v>
      </c>
      <c r="E6701" s="107">
        <f t="shared" si="104"/>
        <v>30800123</v>
      </c>
      <c r="F6701" s="107" t="s">
        <v>11572</v>
      </c>
      <c r="G6701" s="107" t="s">
        <v>874</v>
      </c>
      <c r="H6701" s="107" t="s">
        <v>875</v>
      </c>
      <c r="I6701" s="107" t="s">
        <v>886</v>
      </c>
      <c r="K6701" s="109">
        <v>37466</v>
      </c>
      <c r="L6701" s="107" t="s">
        <v>908</v>
      </c>
    </row>
    <row r="6702" spans="1:12" x14ac:dyDescent="0.2">
      <c r="A6702" s="107" t="s">
        <v>10492</v>
      </c>
      <c r="B6702" s="110" t="s">
        <v>10412</v>
      </c>
      <c r="C6702" s="107" t="s">
        <v>879</v>
      </c>
      <c r="D6702" s="107" t="s">
        <v>912</v>
      </c>
      <c r="E6702" s="107">
        <f t="shared" si="104"/>
        <v>30800124</v>
      </c>
      <c r="F6702" s="107" t="s">
        <v>11572</v>
      </c>
      <c r="G6702" s="107" t="s">
        <v>874</v>
      </c>
      <c r="H6702" s="107" t="s">
        <v>875</v>
      </c>
      <c r="I6702" s="107" t="s">
        <v>880</v>
      </c>
      <c r="K6702" s="109">
        <v>37466</v>
      </c>
      <c r="L6702" s="107" t="s">
        <v>908</v>
      </c>
    </row>
    <row r="6703" spans="1:12" x14ac:dyDescent="0.2">
      <c r="A6703" s="107" t="s">
        <v>10492</v>
      </c>
      <c r="B6703" s="110" t="s">
        <v>10412</v>
      </c>
      <c r="C6703" s="107" t="s">
        <v>881</v>
      </c>
      <c r="D6703" s="107" t="s">
        <v>913</v>
      </c>
      <c r="E6703" s="107">
        <f t="shared" si="104"/>
        <v>30800125</v>
      </c>
      <c r="F6703" s="107" t="s">
        <v>11572</v>
      </c>
      <c r="G6703" s="107" t="s">
        <v>874</v>
      </c>
      <c r="H6703" s="107" t="s">
        <v>875</v>
      </c>
      <c r="I6703" s="107" t="s">
        <v>882</v>
      </c>
      <c r="K6703" s="109">
        <v>37466</v>
      </c>
      <c r="L6703" s="107" t="s">
        <v>908</v>
      </c>
    </row>
    <row r="6704" spans="1:12" x14ac:dyDescent="0.2">
      <c r="A6704" s="107" t="s">
        <v>10492</v>
      </c>
      <c r="B6704" s="110" t="s">
        <v>10412</v>
      </c>
      <c r="C6704" s="107" t="s">
        <v>887</v>
      </c>
      <c r="D6704" s="107" t="s">
        <v>914</v>
      </c>
      <c r="E6704" s="107">
        <f t="shared" si="104"/>
        <v>30800126</v>
      </c>
      <c r="F6704" s="107" t="s">
        <v>11572</v>
      </c>
      <c r="G6704" s="107" t="s">
        <v>874</v>
      </c>
      <c r="H6704" s="107" t="s">
        <v>875</v>
      </c>
      <c r="I6704" s="107" t="s">
        <v>888</v>
      </c>
      <c r="K6704" s="109">
        <v>37466</v>
      </c>
      <c r="L6704" s="107" t="s">
        <v>908</v>
      </c>
    </row>
    <row r="6705" spans="1:12" x14ac:dyDescent="0.2">
      <c r="A6705" s="107" t="s">
        <v>10492</v>
      </c>
      <c r="B6705" s="110" t="s">
        <v>10412</v>
      </c>
      <c r="C6705" s="107" t="s">
        <v>895</v>
      </c>
      <c r="D6705" s="107" t="s">
        <v>915</v>
      </c>
      <c r="E6705" s="107">
        <f t="shared" si="104"/>
        <v>30800127</v>
      </c>
      <c r="F6705" s="107" t="s">
        <v>11572</v>
      </c>
      <c r="G6705" s="107" t="s">
        <v>874</v>
      </c>
      <c r="H6705" s="107" t="s">
        <v>875</v>
      </c>
      <c r="I6705" s="107" t="s">
        <v>896</v>
      </c>
      <c r="K6705" s="109">
        <v>37466</v>
      </c>
      <c r="L6705" s="107" t="s">
        <v>908</v>
      </c>
    </row>
    <row r="6706" spans="1:12" x14ac:dyDescent="0.2">
      <c r="A6706" s="107" t="s">
        <v>10492</v>
      </c>
      <c r="B6706" s="110" t="s">
        <v>10412</v>
      </c>
      <c r="C6706" s="107" t="s">
        <v>897</v>
      </c>
      <c r="D6706" s="107" t="s">
        <v>916</v>
      </c>
      <c r="E6706" s="107">
        <f t="shared" si="104"/>
        <v>30800128</v>
      </c>
      <c r="F6706" s="107" t="s">
        <v>11572</v>
      </c>
      <c r="G6706" s="107" t="s">
        <v>874</v>
      </c>
      <c r="H6706" s="107" t="s">
        <v>875</v>
      </c>
      <c r="I6706" s="107" t="s">
        <v>13817</v>
      </c>
      <c r="K6706" s="109">
        <v>37466</v>
      </c>
      <c r="L6706" s="107" t="s">
        <v>908</v>
      </c>
    </row>
    <row r="6707" spans="1:12" x14ac:dyDescent="0.2">
      <c r="A6707" s="107" t="s">
        <v>10492</v>
      </c>
      <c r="B6707" s="110" t="s">
        <v>10412</v>
      </c>
      <c r="C6707" s="107" t="s">
        <v>898</v>
      </c>
      <c r="D6707" s="107" t="s">
        <v>917</v>
      </c>
      <c r="E6707" s="107">
        <f t="shared" si="104"/>
        <v>30800129</v>
      </c>
      <c r="F6707" s="107" t="s">
        <v>11572</v>
      </c>
      <c r="G6707" s="107" t="s">
        <v>874</v>
      </c>
      <c r="H6707" s="107" t="s">
        <v>875</v>
      </c>
      <c r="I6707" s="107" t="s">
        <v>899</v>
      </c>
      <c r="K6707" s="109">
        <v>37466</v>
      </c>
      <c r="L6707" s="107" t="s">
        <v>908</v>
      </c>
    </row>
    <row r="6708" spans="1:12" x14ac:dyDescent="0.2">
      <c r="A6708" s="107" t="s">
        <v>10492</v>
      </c>
      <c r="B6708" s="110" t="s">
        <v>10412</v>
      </c>
      <c r="C6708" s="107" t="s">
        <v>900</v>
      </c>
      <c r="D6708" s="107" t="s">
        <v>918</v>
      </c>
      <c r="E6708" s="107">
        <f t="shared" si="104"/>
        <v>30800130</v>
      </c>
      <c r="F6708" s="107" t="s">
        <v>11572</v>
      </c>
      <c r="G6708" s="107" t="s">
        <v>874</v>
      </c>
      <c r="H6708" s="107" t="s">
        <v>875</v>
      </c>
      <c r="I6708" s="107" t="s">
        <v>901</v>
      </c>
      <c r="K6708" s="109">
        <v>37466</v>
      </c>
      <c r="L6708" s="107" t="s">
        <v>908</v>
      </c>
    </row>
    <row r="6709" spans="1:12" x14ac:dyDescent="0.2">
      <c r="A6709" s="107" t="s">
        <v>10492</v>
      </c>
      <c r="B6709" s="110" t="s">
        <v>10412</v>
      </c>
      <c r="C6709" s="107" t="s">
        <v>902</v>
      </c>
      <c r="D6709" s="107" t="s">
        <v>919</v>
      </c>
      <c r="E6709" s="107">
        <f t="shared" si="104"/>
        <v>30800131</v>
      </c>
      <c r="F6709" s="107" t="s">
        <v>11572</v>
      </c>
      <c r="G6709" s="107" t="s">
        <v>874</v>
      </c>
      <c r="H6709" s="107" t="s">
        <v>875</v>
      </c>
      <c r="I6709" s="107" t="s">
        <v>903</v>
      </c>
      <c r="K6709" s="109">
        <v>37466</v>
      </c>
      <c r="L6709" s="107" t="s">
        <v>908</v>
      </c>
    </row>
    <row r="6710" spans="1:12" x14ac:dyDescent="0.2">
      <c r="A6710" s="107" t="s">
        <v>10492</v>
      </c>
      <c r="B6710" s="110" t="s">
        <v>10412</v>
      </c>
      <c r="C6710" s="107" t="s">
        <v>904</v>
      </c>
      <c r="D6710" s="107" t="s">
        <v>920</v>
      </c>
      <c r="E6710" s="107">
        <f t="shared" si="104"/>
        <v>30800132</v>
      </c>
      <c r="F6710" s="107" t="s">
        <v>11572</v>
      </c>
      <c r="G6710" s="107" t="s">
        <v>874</v>
      </c>
      <c r="H6710" s="107" t="s">
        <v>875</v>
      </c>
      <c r="I6710" s="107" t="s">
        <v>905</v>
      </c>
      <c r="K6710" s="109">
        <v>37466</v>
      </c>
      <c r="L6710" s="107" t="s">
        <v>908</v>
      </c>
    </row>
    <row r="6711" spans="1:12" x14ac:dyDescent="0.2">
      <c r="A6711" s="107" t="s">
        <v>10492</v>
      </c>
      <c r="B6711" s="110" t="s">
        <v>10412</v>
      </c>
      <c r="C6711" s="107" t="s">
        <v>906</v>
      </c>
      <c r="D6711" s="107" t="s">
        <v>921</v>
      </c>
      <c r="E6711" s="107">
        <f t="shared" si="104"/>
        <v>30800133</v>
      </c>
      <c r="F6711" s="107" t="s">
        <v>11572</v>
      </c>
      <c r="G6711" s="107" t="s">
        <v>874</v>
      </c>
      <c r="H6711" s="107" t="s">
        <v>875</v>
      </c>
      <c r="I6711" s="107" t="s">
        <v>6681</v>
      </c>
      <c r="K6711" s="109">
        <v>37466</v>
      </c>
      <c r="L6711" s="107" t="s">
        <v>908</v>
      </c>
    </row>
    <row r="6712" spans="1:12" x14ac:dyDescent="0.2">
      <c r="A6712" s="107" t="s">
        <v>10492</v>
      </c>
      <c r="B6712" s="110" t="s">
        <v>10412</v>
      </c>
      <c r="C6712" s="107" t="s">
        <v>6419</v>
      </c>
      <c r="D6712" s="107" t="s">
        <v>6420</v>
      </c>
      <c r="E6712" s="107">
        <f t="shared" si="104"/>
        <v>30800197</v>
      </c>
      <c r="F6712" s="107" t="s">
        <v>11572</v>
      </c>
      <c r="G6712" s="107" t="s">
        <v>874</v>
      </c>
      <c r="H6712" s="107" t="s">
        <v>875</v>
      </c>
      <c r="I6712" s="107" t="s">
        <v>7791</v>
      </c>
      <c r="K6712" s="109">
        <v>37725</v>
      </c>
      <c r="L6712" s="107" t="s">
        <v>908</v>
      </c>
    </row>
    <row r="6713" spans="1:12" x14ac:dyDescent="0.2">
      <c r="A6713" s="107" t="s">
        <v>10492</v>
      </c>
      <c r="B6713" s="110" t="s">
        <v>10412</v>
      </c>
      <c r="C6713" s="107" t="s">
        <v>6419</v>
      </c>
      <c r="D6713" s="107" t="s">
        <v>6421</v>
      </c>
      <c r="E6713" s="107">
        <f t="shared" si="104"/>
        <v>30800198</v>
      </c>
      <c r="F6713" s="107" t="s">
        <v>11572</v>
      </c>
      <c r="G6713" s="107" t="s">
        <v>874</v>
      </c>
      <c r="H6713" s="107" t="s">
        <v>875</v>
      </c>
      <c r="I6713" s="107" t="s">
        <v>7791</v>
      </c>
      <c r="K6713" s="109">
        <v>37725</v>
      </c>
      <c r="L6713" s="107" t="s">
        <v>908</v>
      </c>
    </row>
    <row r="6714" spans="1:12" x14ac:dyDescent="0.2">
      <c r="A6714" s="107" t="s">
        <v>10492</v>
      </c>
      <c r="D6714" s="107" t="s">
        <v>6419</v>
      </c>
      <c r="E6714" s="107">
        <f t="shared" si="104"/>
        <v>30800199</v>
      </c>
      <c r="F6714" s="107" t="s">
        <v>11572</v>
      </c>
      <c r="G6714" s="107" t="s">
        <v>874</v>
      </c>
      <c r="H6714" s="107" t="s">
        <v>875</v>
      </c>
      <c r="I6714" s="107" t="s">
        <v>7791</v>
      </c>
    </row>
    <row r="6715" spans="1:12" x14ac:dyDescent="0.2">
      <c r="A6715" s="107" t="s">
        <v>10492</v>
      </c>
      <c r="D6715" s="107" t="s">
        <v>6422</v>
      </c>
      <c r="E6715" s="107">
        <f t="shared" si="104"/>
        <v>30800501</v>
      </c>
      <c r="F6715" s="107" t="s">
        <v>11572</v>
      </c>
      <c r="G6715" s="107" t="s">
        <v>874</v>
      </c>
      <c r="H6715" s="107" t="s">
        <v>6423</v>
      </c>
      <c r="I6715" s="107" t="s">
        <v>6424</v>
      </c>
    </row>
    <row r="6716" spans="1:12" x14ac:dyDescent="0.2">
      <c r="A6716" s="107" t="s">
        <v>10492</v>
      </c>
      <c r="D6716" s="107" t="s">
        <v>6425</v>
      </c>
      <c r="E6716" s="107">
        <f t="shared" si="104"/>
        <v>30800699</v>
      </c>
      <c r="F6716" s="107" t="s">
        <v>11572</v>
      </c>
      <c r="G6716" s="107" t="s">
        <v>874</v>
      </c>
      <c r="H6716" s="107" t="s">
        <v>6426</v>
      </c>
      <c r="I6716" s="107" t="s">
        <v>7791</v>
      </c>
    </row>
    <row r="6717" spans="1:12" x14ac:dyDescent="0.2">
      <c r="A6717" s="107" t="s">
        <v>10492</v>
      </c>
      <c r="D6717" s="107" t="s">
        <v>6427</v>
      </c>
      <c r="E6717" s="107">
        <f t="shared" si="104"/>
        <v>30800701</v>
      </c>
      <c r="F6717" s="107" t="s">
        <v>11572</v>
      </c>
      <c r="G6717" s="107" t="s">
        <v>874</v>
      </c>
      <c r="H6717" s="107" t="s">
        <v>6428</v>
      </c>
      <c r="I6717" s="107" t="s">
        <v>6429</v>
      </c>
    </row>
    <row r="6718" spans="1:12" x14ac:dyDescent="0.2">
      <c r="A6718" s="107" t="s">
        <v>10492</v>
      </c>
      <c r="D6718" s="107" t="s">
        <v>6430</v>
      </c>
      <c r="E6718" s="107">
        <f t="shared" si="104"/>
        <v>30800702</v>
      </c>
      <c r="F6718" s="107" t="s">
        <v>11572</v>
      </c>
      <c r="G6718" s="107" t="s">
        <v>874</v>
      </c>
      <c r="H6718" s="107" t="s">
        <v>6428</v>
      </c>
      <c r="I6718" s="107" t="s">
        <v>6431</v>
      </c>
    </row>
    <row r="6719" spans="1:12" x14ac:dyDescent="0.2">
      <c r="A6719" s="107" t="s">
        <v>10492</v>
      </c>
      <c r="D6719" s="107" t="s">
        <v>6432</v>
      </c>
      <c r="E6719" s="107">
        <f t="shared" si="104"/>
        <v>30800703</v>
      </c>
      <c r="F6719" s="107" t="s">
        <v>11572</v>
      </c>
      <c r="G6719" s="107" t="s">
        <v>874</v>
      </c>
      <c r="H6719" s="107" t="s">
        <v>6428</v>
      </c>
      <c r="I6719" s="107" t="s">
        <v>6433</v>
      </c>
    </row>
    <row r="6720" spans="1:12" x14ac:dyDescent="0.2">
      <c r="A6720" s="107" t="s">
        <v>10492</v>
      </c>
      <c r="D6720" s="107" t="s">
        <v>6434</v>
      </c>
      <c r="E6720" s="107">
        <f t="shared" si="104"/>
        <v>30800704</v>
      </c>
      <c r="F6720" s="107" t="s">
        <v>11572</v>
      </c>
      <c r="G6720" s="107" t="s">
        <v>874</v>
      </c>
      <c r="H6720" s="107" t="s">
        <v>6428</v>
      </c>
      <c r="I6720" s="107" t="s">
        <v>6435</v>
      </c>
    </row>
    <row r="6721" spans="1:9" x14ac:dyDescent="0.2">
      <c r="A6721" s="107" t="s">
        <v>10492</v>
      </c>
      <c r="D6721" s="107" t="s">
        <v>6436</v>
      </c>
      <c r="E6721" s="107">
        <f t="shared" si="104"/>
        <v>30800705</v>
      </c>
      <c r="F6721" s="107" t="s">
        <v>11572</v>
      </c>
      <c r="G6721" s="107" t="s">
        <v>874</v>
      </c>
      <c r="H6721" s="107" t="s">
        <v>6428</v>
      </c>
      <c r="I6721" s="107" t="s">
        <v>9745</v>
      </c>
    </row>
    <row r="6722" spans="1:9" x14ac:dyDescent="0.2">
      <c r="A6722" s="107" t="s">
        <v>10492</v>
      </c>
      <c r="D6722" s="107" t="s">
        <v>6437</v>
      </c>
      <c r="E6722" s="107">
        <f t="shared" ref="E6722:E6785" si="105">VALUE(D6722)</f>
        <v>30800720</v>
      </c>
      <c r="F6722" s="107" t="s">
        <v>11572</v>
      </c>
      <c r="G6722" s="107" t="s">
        <v>874</v>
      </c>
      <c r="H6722" s="107" t="s">
        <v>6428</v>
      </c>
      <c r="I6722" s="107" t="s">
        <v>14417</v>
      </c>
    </row>
    <row r="6723" spans="1:9" x14ac:dyDescent="0.2">
      <c r="A6723" s="107" t="s">
        <v>10492</v>
      </c>
      <c r="D6723" s="107" t="s">
        <v>6438</v>
      </c>
      <c r="E6723" s="107">
        <f t="shared" si="105"/>
        <v>30800721</v>
      </c>
      <c r="F6723" s="107" t="s">
        <v>11572</v>
      </c>
      <c r="G6723" s="107" t="s">
        <v>874</v>
      </c>
      <c r="H6723" s="107" t="s">
        <v>6428</v>
      </c>
      <c r="I6723" s="107" t="s">
        <v>6439</v>
      </c>
    </row>
    <row r="6724" spans="1:9" x14ac:dyDescent="0.2">
      <c r="A6724" s="107" t="s">
        <v>10492</v>
      </c>
      <c r="D6724" s="107" t="s">
        <v>6440</v>
      </c>
      <c r="E6724" s="107">
        <f t="shared" si="105"/>
        <v>30800722</v>
      </c>
      <c r="F6724" s="107" t="s">
        <v>11572</v>
      </c>
      <c r="G6724" s="107" t="s">
        <v>874</v>
      </c>
      <c r="H6724" s="107" t="s">
        <v>6428</v>
      </c>
      <c r="I6724" s="107" t="s">
        <v>6441</v>
      </c>
    </row>
    <row r="6725" spans="1:9" x14ac:dyDescent="0.2">
      <c r="A6725" s="107" t="s">
        <v>10492</v>
      </c>
      <c r="D6725" s="107" t="s">
        <v>6442</v>
      </c>
      <c r="E6725" s="107">
        <f t="shared" si="105"/>
        <v>30800723</v>
      </c>
      <c r="F6725" s="107" t="s">
        <v>11572</v>
      </c>
      <c r="G6725" s="107" t="s">
        <v>874</v>
      </c>
      <c r="H6725" s="107" t="s">
        <v>6428</v>
      </c>
      <c r="I6725" s="107" t="s">
        <v>6443</v>
      </c>
    </row>
    <row r="6726" spans="1:9" x14ac:dyDescent="0.2">
      <c r="A6726" s="107" t="s">
        <v>10492</v>
      </c>
      <c r="D6726" s="107" t="s">
        <v>6444</v>
      </c>
      <c r="E6726" s="107">
        <f t="shared" si="105"/>
        <v>30800724</v>
      </c>
      <c r="F6726" s="107" t="s">
        <v>11572</v>
      </c>
      <c r="G6726" s="107" t="s">
        <v>874</v>
      </c>
      <c r="H6726" s="107" t="s">
        <v>6428</v>
      </c>
      <c r="I6726" s="107" t="s">
        <v>6445</v>
      </c>
    </row>
    <row r="6727" spans="1:9" x14ac:dyDescent="0.2">
      <c r="A6727" s="107" t="s">
        <v>10492</v>
      </c>
      <c r="D6727" s="107" t="s">
        <v>6446</v>
      </c>
      <c r="E6727" s="107">
        <f t="shared" si="105"/>
        <v>30800730</v>
      </c>
      <c r="F6727" s="107" t="s">
        <v>11572</v>
      </c>
      <c r="G6727" s="107" t="s">
        <v>874</v>
      </c>
      <c r="H6727" s="107" t="s">
        <v>6428</v>
      </c>
      <c r="I6727" s="107" t="s">
        <v>6447</v>
      </c>
    </row>
    <row r="6728" spans="1:9" x14ac:dyDescent="0.2">
      <c r="A6728" s="107" t="s">
        <v>10492</v>
      </c>
      <c r="D6728" s="107" t="s">
        <v>6448</v>
      </c>
      <c r="E6728" s="107">
        <f t="shared" si="105"/>
        <v>30800731</v>
      </c>
      <c r="F6728" s="107" t="s">
        <v>11572</v>
      </c>
      <c r="G6728" s="107" t="s">
        <v>874</v>
      </c>
      <c r="H6728" s="107" t="s">
        <v>6428</v>
      </c>
      <c r="I6728" s="107" t="s">
        <v>6449</v>
      </c>
    </row>
    <row r="6729" spans="1:9" x14ac:dyDescent="0.2">
      <c r="A6729" s="107" t="s">
        <v>10492</v>
      </c>
      <c r="D6729" s="107" t="s">
        <v>6450</v>
      </c>
      <c r="E6729" s="107">
        <f t="shared" si="105"/>
        <v>30800732</v>
      </c>
      <c r="F6729" s="107" t="s">
        <v>11572</v>
      </c>
      <c r="G6729" s="107" t="s">
        <v>874</v>
      </c>
      <c r="H6729" s="107" t="s">
        <v>6428</v>
      </c>
      <c r="I6729" s="107" t="s">
        <v>6451</v>
      </c>
    </row>
    <row r="6730" spans="1:9" x14ac:dyDescent="0.2">
      <c r="A6730" s="107" t="s">
        <v>10492</v>
      </c>
      <c r="D6730" s="107" t="s">
        <v>6452</v>
      </c>
      <c r="E6730" s="107">
        <f t="shared" si="105"/>
        <v>30800736</v>
      </c>
      <c r="F6730" s="107" t="s">
        <v>11572</v>
      </c>
      <c r="G6730" s="107" t="s">
        <v>874</v>
      </c>
      <c r="H6730" s="107" t="s">
        <v>6428</v>
      </c>
      <c r="I6730" s="107" t="s">
        <v>6453</v>
      </c>
    </row>
    <row r="6731" spans="1:9" x14ac:dyDescent="0.2">
      <c r="A6731" s="107" t="s">
        <v>10492</v>
      </c>
      <c r="D6731" s="107" t="s">
        <v>6454</v>
      </c>
      <c r="E6731" s="107">
        <f t="shared" si="105"/>
        <v>30800799</v>
      </c>
      <c r="F6731" s="107" t="s">
        <v>11572</v>
      </c>
      <c r="G6731" s="107" t="s">
        <v>874</v>
      </c>
      <c r="H6731" s="107" t="s">
        <v>6428</v>
      </c>
      <c r="I6731" s="107" t="s">
        <v>7791</v>
      </c>
    </row>
    <row r="6732" spans="1:9" x14ac:dyDescent="0.2">
      <c r="A6732" s="107" t="s">
        <v>10492</v>
      </c>
      <c r="D6732" s="107" t="s">
        <v>6455</v>
      </c>
      <c r="E6732" s="107">
        <f t="shared" si="105"/>
        <v>30800801</v>
      </c>
      <c r="F6732" s="107" t="s">
        <v>11572</v>
      </c>
      <c r="G6732" s="107" t="s">
        <v>874</v>
      </c>
      <c r="H6732" s="107" t="s">
        <v>6456</v>
      </c>
      <c r="I6732" s="107" t="s">
        <v>6457</v>
      </c>
    </row>
    <row r="6733" spans="1:9" x14ac:dyDescent="0.2">
      <c r="A6733" s="107" t="s">
        <v>10492</v>
      </c>
      <c r="D6733" s="107" t="s">
        <v>6458</v>
      </c>
      <c r="E6733" s="107">
        <f t="shared" si="105"/>
        <v>30800802</v>
      </c>
      <c r="F6733" s="107" t="s">
        <v>11572</v>
      </c>
      <c r="G6733" s="107" t="s">
        <v>874</v>
      </c>
      <c r="H6733" s="107" t="s">
        <v>6456</v>
      </c>
      <c r="I6733" s="107" t="s">
        <v>10932</v>
      </c>
    </row>
    <row r="6734" spans="1:9" x14ac:dyDescent="0.2">
      <c r="A6734" s="107" t="s">
        <v>10492</v>
      </c>
      <c r="D6734" s="107" t="s">
        <v>6459</v>
      </c>
      <c r="E6734" s="107">
        <f t="shared" si="105"/>
        <v>30800803</v>
      </c>
      <c r="F6734" s="107" t="s">
        <v>11572</v>
      </c>
      <c r="G6734" s="107" t="s">
        <v>874</v>
      </c>
      <c r="H6734" s="107" t="s">
        <v>6456</v>
      </c>
      <c r="I6734" s="107" t="s">
        <v>6460</v>
      </c>
    </row>
    <row r="6735" spans="1:9" x14ac:dyDescent="0.2">
      <c r="A6735" s="107" t="s">
        <v>10492</v>
      </c>
      <c r="D6735" s="107" t="s">
        <v>6461</v>
      </c>
      <c r="E6735" s="107">
        <f t="shared" si="105"/>
        <v>30800901</v>
      </c>
      <c r="F6735" s="107" t="s">
        <v>11572</v>
      </c>
      <c r="G6735" s="107" t="s">
        <v>874</v>
      </c>
      <c r="H6735" s="107" t="s">
        <v>6462</v>
      </c>
      <c r="I6735" s="107" t="s">
        <v>6463</v>
      </c>
    </row>
    <row r="6736" spans="1:9" x14ac:dyDescent="0.2">
      <c r="A6736" s="107" t="s">
        <v>10492</v>
      </c>
      <c r="D6736" s="107" t="s">
        <v>6464</v>
      </c>
      <c r="E6736" s="107">
        <f t="shared" si="105"/>
        <v>30801001</v>
      </c>
      <c r="F6736" s="107" t="s">
        <v>11572</v>
      </c>
      <c r="G6736" s="107" t="s">
        <v>874</v>
      </c>
      <c r="H6736" s="107" t="s">
        <v>6465</v>
      </c>
      <c r="I6736" s="107" t="s">
        <v>6466</v>
      </c>
    </row>
    <row r="6737" spans="1:9" x14ac:dyDescent="0.2">
      <c r="A6737" s="107" t="s">
        <v>10492</v>
      </c>
      <c r="D6737" s="107" t="s">
        <v>6467</v>
      </c>
      <c r="E6737" s="107">
        <f t="shared" si="105"/>
        <v>30801002</v>
      </c>
      <c r="F6737" s="107" t="s">
        <v>11572</v>
      </c>
      <c r="G6737" s="107" t="s">
        <v>874</v>
      </c>
      <c r="H6737" s="107" t="s">
        <v>6465</v>
      </c>
      <c r="I6737" s="107" t="s">
        <v>11491</v>
      </c>
    </row>
    <row r="6738" spans="1:9" x14ac:dyDescent="0.2">
      <c r="A6738" s="107" t="s">
        <v>10492</v>
      </c>
      <c r="D6738" s="107" t="s">
        <v>6468</v>
      </c>
      <c r="E6738" s="107">
        <f t="shared" si="105"/>
        <v>30801003</v>
      </c>
      <c r="F6738" s="107" t="s">
        <v>11572</v>
      </c>
      <c r="G6738" s="107" t="s">
        <v>874</v>
      </c>
      <c r="H6738" s="107" t="s">
        <v>6465</v>
      </c>
      <c r="I6738" s="107" t="s">
        <v>6469</v>
      </c>
    </row>
    <row r="6739" spans="1:9" x14ac:dyDescent="0.2">
      <c r="A6739" s="107" t="s">
        <v>10492</v>
      </c>
      <c r="D6739" s="107" t="s">
        <v>6470</v>
      </c>
      <c r="E6739" s="107">
        <f t="shared" si="105"/>
        <v>30801004</v>
      </c>
      <c r="F6739" s="107" t="s">
        <v>11572</v>
      </c>
      <c r="G6739" s="107" t="s">
        <v>874</v>
      </c>
      <c r="H6739" s="107" t="s">
        <v>6465</v>
      </c>
      <c r="I6739" s="107" t="s">
        <v>6471</v>
      </c>
    </row>
    <row r="6740" spans="1:9" x14ac:dyDescent="0.2">
      <c r="A6740" s="107" t="s">
        <v>10492</v>
      </c>
      <c r="D6740" s="107" t="s">
        <v>6472</v>
      </c>
      <c r="E6740" s="107">
        <f t="shared" si="105"/>
        <v>30801005</v>
      </c>
      <c r="F6740" s="107" t="s">
        <v>11572</v>
      </c>
      <c r="G6740" s="107" t="s">
        <v>874</v>
      </c>
      <c r="H6740" s="107" t="s">
        <v>6465</v>
      </c>
      <c r="I6740" s="107" t="s">
        <v>6473</v>
      </c>
    </row>
    <row r="6741" spans="1:9" x14ac:dyDescent="0.2">
      <c r="A6741" s="107" t="s">
        <v>10492</v>
      </c>
      <c r="D6741" s="107" t="s">
        <v>6474</v>
      </c>
      <c r="E6741" s="107">
        <f t="shared" si="105"/>
        <v>30801006</v>
      </c>
      <c r="F6741" s="107" t="s">
        <v>11572</v>
      </c>
      <c r="G6741" s="107" t="s">
        <v>874</v>
      </c>
      <c r="H6741" s="107" t="s">
        <v>6465</v>
      </c>
      <c r="I6741" s="107" t="s">
        <v>6475</v>
      </c>
    </row>
    <row r="6742" spans="1:9" x14ac:dyDescent="0.2">
      <c r="A6742" s="107" t="s">
        <v>10492</v>
      </c>
      <c r="D6742" s="107" t="s">
        <v>6476</v>
      </c>
      <c r="E6742" s="107">
        <f t="shared" si="105"/>
        <v>30801007</v>
      </c>
      <c r="F6742" s="107" t="s">
        <v>11572</v>
      </c>
      <c r="G6742" s="107" t="s">
        <v>874</v>
      </c>
      <c r="H6742" s="107" t="s">
        <v>6465</v>
      </c>
      <c r="I6742" s="107" t="s">
        <v>6477</v>
      </c>
    </row>
    <row r="6743" spans="1:9" x14ac:dyDescent="0.2">
      <c r="A6743" s="107" t="s">
        <v>10492</v>
      </c>
      <c r="D6743" s="107" t="s">
        <v>6478</v>
      </c>
      <c r="E6743" s="107">
        <f t="shared" si="105"/>
        <v>30801008</v>
      </c>
      <c r="F6743" s="107" t="s">
        <v>11572</v>
      </c>
      <c r="G6743" s="107" t="s">
        <v>874</v>
      </c>
      <c r="H6743" s="107" t="s">
        <v>6465</v>
      </c>
      <c r="I6743" s="107" t="s">
        <v>6479</v>
      </c>
    </row>
    <row r="6744" spans="1:9" x14ac:dyDescent="0.2">
      <c r="A6744" s="107" t="s">
        <v>10492</v>
      </c>
      <c r="D6744" s="107" t="s">
        <v>6480</v>
      </c>
      <c r="E6744" s="107">
        <f t="shared" si="105"/>
        <v>30805001</v>
      </c>
      <c r="F6744" s="107" t="s">
        <v>11572</v>
      </c>
      <c r="G6744" s="107" t="s">
        <v>874</v>
      </c>
      <c r="H6744" s="107" t="s">
        <v>6481</v>
      </c>
      <c r="I6744" s="107" t="s">
        <v>6482</v>
      </c>
    </row>
    <row r="6745" spans="1:9" x14ac:dyDescent="0.2">
      <c r="A6745" s="107" t="s">
        <v>10492</v>
      </c>
      <c r="D6745" s="107" t="s">
        <v>6483</v>
      </c>
      <c r="E6745" s="107">
        <f t="shared" si="105"/>
        <v>30805002</v>
      </c>
      <c r="F6745" s="107" t="s">
        <v>11572</v>
      </c>
      <c r="G6745" s="107" t="s">
        <v>874</v>
      </c>
      <c r="H6745" s="107" t="s">
        <v>6481</v>
      </c>
      <c r="I6745" s="107" t="s">
        <v>6484</v>
      </c>
    </row>
    <row r="6746" spans="1:9" x14ac:dyDescent="0.2">
      <c r="A6746" s="107" t="s">
        <v>10492</v>
      </c>
      <c r="D6746" s="107" t="s">
        <v>6485</v>
      </c>
      <c r="E6746" s="107">
        <f t="shared" si="105"/>
        <v>30805003</v>
      </c>
      <c r="F6746" s="107" t="s">
        <v>11572</v>
      </c>
      <c r="G6746" s="107" t="s">
        <v>874</v>
      </c>
      <c r="H6746" s="107" t="s">
        <v>6481</v>
      </c>
      <c r="I6746" s="107" t="s">
        <v>6486</v>
      </c>
    </row>
    <row r="6747" spans="1:9" x14ac:dyDescent="0.2">
      <c r="A6747" s="107" t="s">
        <v>10492</v>
      </c>
      <c r="D6747" s="107" t="s">
        <v>9337</v>
      </c>
      <c r="E6747" s="107">
        <f t="shared" si="105"/>
        <v>30805004</v>
      </c>
      <c r="F6747" s="107" t="s">
        <v>11572</v>
      </c>
      <c r="G6747" s="107" t="s">
        <v>874</v>
      </c>
      <c r="H6747" s="107" t="s">
        <v>6481</v>
      </c>
      <c r="I6747" s="107" t="s">
        <v>9338</v>
      </c>
    </row>
    <row r="6748" spans="1:9" x14ac:dyDescent="0.2">
      <c r="A6748" s="107" t="s">
        <v>10492</v>
      </c>
      <c r="D6748" s="107" t="s">
        <v>9339</v>
      </c>
      <c r="E6748" s="107">
        <f t="shared" si="105"/>
        <v>30805005</v>
      </c>
      <c r="F6748" s="107" t="s">
        <v>11572</v>
      </c>
      <c r="G6748" s="107" t="s">
        <v>874</v>
      </c>
      <c r="H6748" s="107" t="s">
        <v>6481</v>
      </c>
      <c r="I6748" s="107" t="s">
        <v>9340</v>
      </c>
    </row>
    <row r="6749" spans="1:9" x14ac:dyDescent="0.2">
      <c r="A6749" s="107" t="s">
        <v>10492</v>
      </c>
      <c r="D6749" s="107" t="s">
        <v>9341</v>
      </c>
      <c r="E6749" s="107">
        <f t="shared" si="105"/>
        <v>30805006</v>
      </c>
      <c r="F6749" s="107" t="s">
        <v>11572</v>
      </c>
      <c r="G6749" s="107" t="s">
        <v>874</v>
      </c>
      <c r="H6749" s="107" t="s">
        <v>6481</v>
      </c>
      <c r="I6749" s="107" t="s">
        <v>3674</v>
      </c>
    </row>
    <row r="6750" spans="1:9" x14ac:dyDescent="0.2">
      <c r="A6750" s="107" t="s">
        <v>10492</v>
      </c>
      <c r="D6750" s="107" t="s">
        <v>9342</v>
      </c>
      <c r="E6750" s="107">
        <f t="shared" si="105"/>
        <v>30805007</v>
      </c>
      <c r="F6750" s="107" t="s">
        <v>11572</v>
      </c>
      <c r="G6750" s="107" t="s">
        <v>874</v>
      </c>
      <c r="H6750" s="107" t="s">
        <v>6481</v>
      </c>
      <c r="I6750" s="107" t="s">
        <v>9343</v>
      </c>
    </row>
    <row r="6751" spans="1:9" x14ac:dyDescent="0.2">
      <c r="A6751" s="107" t="s">
        <v>10492</v>
      </c>
      <c r="D6751" s="107" t="s">
        <v>9344</v>
      </c>
      <c r="E6751" s="107">
        <f t="shared" si="105"/>
        <v>30805008</v>
      </c>
      <c r="F6751" s="107" t="s">
        <v>11572</v>
      </c>
      <c r="G6751" s="107" t="s">
        <v>874</v>
      </c>
      <c r="H6751" s="107" t="s">
        <v>6481</v>
      </c>
      <c r="I6751" s="107" t="s">
        <v>9345</v>
      </c>
    </row>
    <row r="6752" spans="1:9" x14ac:dyDescent="0.2">
      <c r="A6752" s="107" t="s">
        <v>10492</v>
      </c>
      <c r="D6752" s="107" t="s">
        <v>9346</v>
      </c>
      <c r="E6752" s="107">
        <f t="shared" si="105"/>
        <v>30805009</v>
      </c>
      <c r="F6752" s="107" t="s">
        <v>11572</v>
      </c>
      <c r="G6752" s="107" t="s">
        <v>874</v>
      </c>
      <c r="H6752" s="107" t="s">
        <v>6481</v>
      </c>
      <c r="I6752" s="107" t="s">
        <v>851</v>
      </c>
    </row>
    <row r="6753" spans="1:12" x14ac:dyDescent="0.2">
      <c r="A6753" s="107" t="s">
        <v>10492</v>
      </c>
      <c r="D6753" s="107" t="s">
        <v>9347</v>
      </c>
      <c r="E6753" s="107">
        <f t="shared" si="105"/>
        <v>30805010</v>
      </c>
      <c r="F6753" s="107" t="s">
        <v>11572</v>
      </c>
      <c r="G6753" s="107" t="s">
        <v>874</v>
      </c>
      <c r="H6753" s="107" t="s">
        <v>6481</v>
      </c>
      <c r="I6753" s="107" t="s">
        <v>9348</v>
      </c>
    </row>
    <row r="6754" spans="1:12" x14ac:dyDescent="0.2">
      <c r="A6754" s="107" t="s">
        <v>10492</v>
      </c>
      <c r="D6754" s="107" t="s">
        <v>9349</v>
      </c>
      <c r="E6754" s="107">
        <f t="shared" si="105"/>
        <v>30805011</v>
      </c>
      <c r="F6754" s="107" t="s">
        <v>11572</v>
      </c>
      <c r="G6754" s="107" t="s">
        <v>874</v>
      </c>
      <c r="H6754" s="107" t="s">
        <v>6481</v>
      </c>
      <c r="I6754" s="107" t="s">
        <v>9350</v>
      </c>
    </row>
    <row r="6755" spans="1:12" x14ac:dyDescent="0.2">
      <c r="A6755" s="107" t="s">
        <v>10492</v>
      </c>
      <c r="D6755" s="107" t="s">
        <v>9351</v>
      </c>
      <c r="E6755" s="107">
        <f t="shared" si="105"/>
        <v>30805012</v>
      </c>
      <c r="F6755" s="107" t="s">
        <v>11572</v>
      </c>
      <c r="G6755" s="107" t="s">
        <v>874</v>
      </c>
      <c r="H6755" s="107" t="s">
        <v>6481</v>
      </c>
      <c r="I6755" s="107" t="s">
        <v>9352</v>
      </c>
    </row>
    <row r="6756" spans="1:12" x14ac:dyDescent="0.2">
      <c r="A6756" s="107" t="s">
        <v>10492</v>
      </c>
      <c r="D6756" s="107" t="s">
        <v>9353</v>
      </c>
      <c r="E6756" s="107">
        <f t="shared" si="105"/>
        <v>30805013</v>
      </c>
      <c r="F6756" s="107" t="s">
        <v>11572</v>
      </c>
      <c r="G6756" s="107" t="s">
        <v>874</v>
      </c>
      <c r="H6756" s="107" t="s">
        <v>6481</v>
      </c>
      <c r="I6756" s="107" t="s">
        <v>9354</v>
      </c>
    </row>
    <row r="6757" spans="1:12" x14ac:dyDescent="0.2">
      <c r="A6757" s="107" t="s">
        <v>10492</v>
      </c>
      <c r="D6757" s="107" t="s">
        <v>9355</v>
      </c>
      <c r="E6757" s="107">
        <f t="shared" si="105"/>
        <v>30805014</v>
      </c>
      <c r="F6757" s="107" t="s">
        <v>11572</v>
      </c>
      <c r="G6757" s="107" t="s">
        <v>874</v>
      </c>
      <c r="H6757" s="107" t="s">
        <v>6481</v>
      </c>
      <c r="I6757" s="107" t="s">
        <v>9356</v>
      </c>
    </row>
    <row r="6758" spans="1:12" x14ac:dyDescent="0.2">
      <c r="A6758" s="107" t="s">
        <v>10492</v>
      </c>
      <c r="D6758" s="107" t="s">
        <v>9357</v>
      </c>
      <c r="E6758" s="107">
        <f t="shared" si="105"/>
        <v>30805015</v>
      </c>
      <c r="F6758" s="107" t="s">
        <v>11572</v>
      </c>
      <c r="G6758" s="107" t="s">
        <v>874</v>
      </c>
      <c r="H6758" s="107" t="s">
        <v>6481</v>
      </c>
      <c r="I6758" s="107" t="s">
        <v>9358</v>
      </c>
    </row>
    <row r="6759" spans="1:12" x14ac:dyDescent="0.2">
      <c r="A6759" s="107" t="s">
        <v>10492</v>
      </c>
      <c r="D6759" s="107" t="s">
        <v>9359</v>
      </c>
      <c r="E6759" s="107">
        <f t="shared" si="105"/>
        <v>30805016</v>
      </c>
      <c r="F6759" s="107" t="s">
        <v>11572</v>
      </c>
      <c r="G6759" s="107" t="s">
        <v>874</v>
      </c>
      <c r="H6759" s="107" t="s">
        <v>6481</v>
      </c>
      <c r="I6759" s="107" t="s">
        <v>9360</v>
      </c>
    </row>
    <row r="6760" spans="1:12" x14ac:dyDescent="0.2">
      <c r="A6760" s="107" t="s">
        <v>10492</v>
      </c>
      <c r="D6760" s="107" t="s">
        <v>9361</v>
      </c>
      <c r="E6760" s="107">
        <f t="shared" si="105"/>
        <v>30805017</v>
      </c>
      <c r="F6760" s="107" t="s">
        <v>11572</v>
      </c>
      <c r="G6760" s="107" t="s">
        <v>874</v>
      </c>
      <c r="H6760" s="107" t="s">
        <v>6481</v>
      </c>
      <c r="I6760" s="107" t="s">
        <v>9362</v>
      </c>
    </row>
    <row r="6761" spans="1:12" x14ac:dyDescent="0.2">
      <c r="A6761" s="107" t="s">
        <v>10492</v>
      </c>
      <c r="D6761" s="107" t="s">
        <v>9363</v>
      </c>
      <c r="E6761" s="107">
        <f t="shared" si="105"/>
        <v>30805018</v>
      </c>
      <c r="F6761" s="107" t="s">
        <v>11572</v>
      </c>
      <c r="G6761" s="107" t="s">
        <v>874</v>
      </c>
      <c r="H6761" s="107" t="s">
        <v>6481</v>
      </c>
      <c r="I6761" s="107" t="s">
        <v>9364</v>
      </c>
    </row>
    <row r="6762" spans="1:12" x14ac:dyDescent="0.2">
      <c r="A6762" s="107" t="s">
        <v>10492</v>
      </c>
      <c r="D6762" s="107" t="s">
        <v>9365</v>
      </c>
      <c r="E6762" s="107">
        <f t="shared" si="105"/>
        <v>30805019</v>
      </c>
      <c r="F6762" s="107" t="s">
        <v>11572</v>
      </c>
      <c r="G6762" s="107" t="s">
        <v>874</v>
      </c>
      <c r="H6762" s="107" t="s">
        <v>6481</v>
      </c>
      <c r="I6762" s="107" t="s">
        <v>9366</v>
      </c>
    </row>
    <row r="6763" spans="1:12" x14ac:dyDescent="0.2">
      <c r="A6763" s="107" t="s">
        <v>10492</v>
      </c>
      <c r="D6763" s="107" t="s">
        <v>9367</v>
      </c>
      <c r="E6763" s="107">
        <f t="shared" si="105"/>
        <v>30805099</v>
      </c>
      <c r="F6763" s="107" t="s">
        <v>11572</v>
      </c>
      <c r="G6763" s="107" t="s">
        <v>874</v>
      </c>
      <c r="H6763" s="107" t="s">
        <v>6481</v>
      </c>
      <c r="I6763" s="107" t="s">
        <v>9368</v>
      </c>
    </row>
    <row r="6764" spans="1:12" x14ac:dyDescent="0.2">
      <c r="A6764" s="107" t="s">
        <v>10492</v>
      </c>
      <c r="D6764" s="107" t="s">
        <v>9369</v>
      </c>
      <c r="E6764" s="107">
        <f t="shared" si="105"/>
        <v>30880001</v>
      </c>
      <c r="F6764" s="107" t="s">
        <v>11572</v>
      </c>
      <c r="G6764" s="107" t="s">
        <v>874</v>
      </c>
      <c r="H6764" s="107" t="s">
        <v>13741</v>
      </c>
      <c r="I6764" s="107" t="s">
        <v>13741</v>
      </c>
    </row>
    <row r="6765" spans="1:12" x14ac:dyDescent="0.2">
      <c r="A6765" s="107" t="s">
        <v>10492</v>
      </c>
      <c r="D6765" s="107" t="s">
        <v>9370</v>
      </c>
      <c r="E6765" s="107">
        <f t="shared" si="105"/>
        <v>30882001</v>
      </c>
      <c r="F6765" s="107" t="s">
        <v>11572</v>
      </c>
      <c r="G6765" s="107" t="s">
        <v>874</v>
      </c>
      <c r="H6765" s="107" t="s">
        <v>13743</v>
      </c>
      <c r="I6765" s="107" t="s">
        <v>13744</v>
      </c>
    </row>
    <row r="6766" spans="1:12" x14ac:dyDescent="0.2">
      <c r="A6766" s="107" t="s">
        <v>10492</v>
      </c>
      <c r="D6766" s="107" t="s">
        <v>9371</v>
      </c>
      <c r="E6766" s="107">
        <f t="shared" si="105"/>
        <v>30882002</v>
      </c>
      <c r="F6766" s="107" t="s">
        <v>11572</v>
      </c>
      <c r="G6766" s="107" t="s">
        <v>874</v>
      </c>
      <c r="H6766" s="107" t="s">
        <v>13743</v>
      </c>
      <c r="I6766" s="107" t="s">
        <v>13746</v>
      </c>
    </row>
    <row r="6767" spans="1:12" x14ac:dyDescent="0.2">
      <c r="A6767" s="107" t="s">
        <v>10492</v>
      </c>
      <c r="D6767" s="107" t="s">
        <v>9372</v>
      </c>
      <c r="E6767" s="107">
        <f t="shared" si="105"/>
        <v>30882599</v>
      </c>
      <c r="F6767" s="107" t="s">
        <v>11572</v>
      </c>
      <c r="G6767" s="107" t="s">
        <v>874</v>
      </c>
      <c r="H6767" s="107" t="s">
        <v>13748</v>
      </c>
      <c r="I6767" s="107" t="s">
        <v>13749</v>
      </c>
    </row>
    <row r="6768" spans="1:12" x14ac:dyDescent="0.2">
      <c r="A6768" s="107" t="s">
        <v>10492</v>
      </c>
      <c r="D6768" s="107" t="s">
        <v>9373</v>
      </c>
      <c r="E6768" s="107">
        <f t="shared" si="105"/>
        <v>30890001</v>
      </c>
      <c r="F6768" s="107" t="s">
        <v>11572</v>
      </c>
      <c r="G6768" s="107" t="s">
        <v>874</v>
      </c>
      <c r="H6768" s="107" t="s">
        <v>10519</v>
      </c>
      <c r="I6768" s="107" t="s">
        <v>10520</v>
      </c>
      <c r="K6768" s="109">
        <v>36265</v>
      </c>
      <c r="L6768" s="107" t="s">
        <v>9374</v>
      </c>
    </row>
    <row r="6769" spans="1:12" x14ac:dyDescent="0.2">
      <c r="A6769" s="107" t="s">
        <v>10492</v>
      </c>
      <c r="D6769" s="107" t="s">
        <v>9375</v>
      </c>
      <c r="E6769" s="107">
        <f t="shared" si="105"/>
        <v>30890002</v>
      </c>
      <c r="F6769" s="107" t="s">
        <v>11572</v>
      </c>
      <c r="G6769" s="107" t="s">
        <v>874</v>
      </c>
      <c r="H6769" s="107" t="s">
        <v>10519</v>
      </c>
      <c r="I6769" s="107" t="s">
        <v>10523</v>
      </c>
      <c r="K6769" s="109">
        <v>36265</v>
      </c>
      <c r="L6769" s="107" t="s">
        <v>9374</v>
      </c>
    </row>
    <row r="6770" spans="1:12" x14ac:dyDescent="0.2">
      <c r="A6770" s="107" t="s">
        <v>10492</v>
      </c>
      <c r="D6770" s="107" t="s">
        <v>9376</v>
      </c>
      <c r="E6770" s="107">
        <f t="shared" si="105"/>
        <v>30890003</v>
      </c>
      <c r="F6770" s="107" t="s">
        <v>11572</v>
      </c>
      <c r="G6770" s="107" t="s">
        <v>874</v>
      </c>
      <c r="H6770" s="107" t="s">
        <v>10519</v>
      </c>
      <c r="I6770" s="107" t="s">
        <v>10525</v>
      </c>
      <c r="K6770" s="109">
        <v>36265</v>
      </c>
      <c r="L6770" s="107" t="s">
        <v>9374</v>
      </c>
    </row>
    <row r="6771" spans="1:12" x14ac:dyDescent="0.2">
      <c r="A6771" s="107" t="s">
        <v>10492</v>
      </c>
      <c r="D6771" s="107" t="s">
        <v>9377</v>
      </c>
      <c r="E6771" s="107">
        <f t="shared" si="105"/>
        <v>30890004</v>
      </c>
      <c r="F6771" s="107" t="s">
        <v>11572</v>
      </c>
      <c r="G6771" s="107" t="s">
        <v>874</v>
      </c>
      <c r="H6771" s="107" t="s">
        <v>10519</v>
      </c>
      <c r="I6771" s="107" t="s">
        <v>8457</v>
      </c>
      <c r="K6771" s="109">
        <v>36265</v>
      </c>
      <c r="L6771" s="107" t="s">
        <v>9374</v>
      </c>
    </row>
    <row r="6772" spans="1:12" x14ac:dyDescent="0.2">
      <c r="A6772" s="107" t="s">
        <v>10492</v>
      </c>
      <c r="D6772" s="107" t="s">
        <v>9378</v>
      </c>
      <c r="E6772" s="107">
        <f t="shared" si="105"/>
        <v>30890011</v>
      </c>
      <c r="F6772" s="107" t="s">
        <v>11572</v>
      </c>
      <c r="G6772" s="107" t="s">
        <v>874</v>
      </c>
      <c r="H6772" s="107" t="s">
        <v>10519</v>
      </c>
      <c r="I6772" s="107" t="s">
        <v>13390</v>
      </c>
      <c r="K6772" s="109">
        <v>36265</v>
      </c>
      <c r="L6772" s="107" t="s">
        <v>9379</v>
      </c>
    </row>
    <row r="6773" spans="1:12" x14ac:dyDescent="0.2">
      <c r="A6773" s="107" t="s">
        <v>10492</v>
      </c>
      <c r="D6773" s="107" t="s">
        <v>9380</v>
      </c>
      <c r="E6773" s="107">
        <f t="shared" si="105"/>
        <v>30890012</v>
      </c>
      <c r="F6773" s="107" t="s">
        <v>11572</v>
      </c>
      <c r="G6773" s="107" t="s">
        <v>874</v>
      </c>
      <c r="H6773" s="107" t="s">
        <v>10519</v>
      </c>
      <c r="I6773" s="107" t="s">
        <v>13392</v>
      </c>
      <c r="K6773" s="109">
        <v>36265</v>
      </c>
      <c r="L6773" s="107" t="s">
        <v>9379</v>
      </c>
    </row>
    <row r="6774" spans="1:12" x14ac:dyDescent="0.2">
      <c r="A6774" s="107" t="s">
        <v>10492</v>
      </c>
      <c r="D6774" s="107" t="s">
        <v>9381</v>
      </c>
      <c r="E6774" s="107">
        <f t="shared" si="105"/>
        <v>30890013</v>
      </c>
      <c r="F6774" s="107" t="s">
        <v>11572</v>
      </c>
      <c r="G6774" s="107" t="s">
        <v>874</v>
      </c>
      <c r="H6774" s="107" t="s">
        <v>10519</v>
      </c>
      <c r="I6774" s="107" t="s">
        <v>13394</v>
      </c>
      <c r="K6774" s="109">
        <v>36265</v>
      </c>
      <c r="L6774" s="107" t="s">
        <v>9379</v>
      </c>
    </row>
    <row r="6775" spans="1:12" x14ac:dyDescent="0.2">
      <c r="A6775" s="107" t="s">
        <v>10492</v>
      </c>
      <c r="D6775" s="107" t="s">
        <v>9382</v>
      </c>
      <c r="E6775" s="107">
        <f t="shared" si="105"/>
        <v>30890021</v>
      </c>
      <c r="F6775" s="107" t="s">
        <v>11572</v>
      </c>
      <c r="G6775" s="107" t="s">
        <v>874</v>
      </c>
      <c r="H6775" s="107" t="s">
        <v>10519</v>
      </c>
      <c r="I6775" s="107" t="s">
        <v>13398</v>
      </c>
      <c r="J6775" s="109">
        <v>36278</v>
      </c>
    </row>
    <row r="6776" spans="1:12" x14ac:dyDescent="0.2">
      <c r="A6776" s="107" t="s">
        <v>10492</v>
      </c>
      <c r="D6776" s="107" t="s">
        <v>9383</v>
      </c>
      <c r="E6776" s="107">
        <f t="shared" si="105"/>
        <v>30890022</v>
      </c>
      <c r="F6776" s="107" t="s">
        <v>11572</v>
      </c>
      <c r="G6776" s="107" t="s">
        <v>874</v>
      </c>
      <c r="H6776" s="107" t="s">
        <v>10519</v>
      </c>
      <c r="I6776" s="107" t="s">
        <v>7526</v>
      </c>
      <c r="J6776" s="109">
        <v>36278</v>
      </c>
    </row>
    <row r="6777" spans="1:12" x14ac:dyDescent="0.2">
      <c r="A6777" s="107" t="s">
        <v>10492</v>
      </c>
      <c r="D6777" s="107" t="s">
        <v>9384</v>
      </c>
      <c r="E6777" s="107">
        <f t="shared" si="105"/>
        <v>30890023</v>
      </c>
      <c r="F6777" s="107" t="s">
        <v>11572</v>
      </c>
      <c r="G6777" s="107" t="s">
        <v>874</v>
      </c>
      <c r="H6777" s="107" t="s">
        <v>10519</v>
      </c>
      <c r="I6777" s="107" t="s">
        <v>7528</v>
      </c>
      <c r="K6777" s="109">
        <v>36265</v>
      </c>
      <c r="L6777" s="107" t="s">
        <v>9379</v>
      </c>
    </row>
    <row r="6778" spans="1:12" x14ac:dyDescent="0.2">
      <c r="A6778" s="107" t="s">
        <v>10492</v>
      </c>
      <c r="D6778" s="107" t="s">
        <v>9385</v>
      </c>
      <c r="E6778" s="107">
        <f t="shared" si="105"/>
        <v>30899999</v>
      </c>
      <c r="F6778" s="107" t="s">
        <v>11572</v>
      </c>
      <c r="G6778" s="107" t="s">
        <v>874</v>
      </c>
      <c r="H6778" s="107" t="s">
        <v>8462</v>
      </c>
      <c r="I6778" s="107" t="s">
        <v>7791</v>
      </c>
    </row>
    <row r="6779" spans="1:12" x14ac:dyDescent="0.2">
      <c r="A6779" s="107" t="s">
        <v>10492</v>
      </c>
      <c r="D6779" s="107" t="s">
        <v>9386</v>
      </c>
      <c r="E6779" s="107">
        <f t="shared" si="105"/>
        <v>30900198</v>
      </c>
      <c r="F6779" s="107" t="s">
        <v>11572</v>
      </c>
      <c r="G6779" s="107" t="s">
        <v>9387</v>
      </c>
      <c r="H6779" s="107" t="s">
        <v>13043</v>
      </c>
      <c r="I6779" s="107" t="s">
        <v>7791</v>
      </c>
    </row>
    <row r="6780" spans="1:12" x14ac:dyDescent="0.2">
      <c r="A6780" s="107" t="s">
        <v>10492</v>
      </c>
      <c r="D6780" s="107" t="s">
        <v>9388</v>
      </c>
      <c r="E6780" s="107">
        <f t="shared" si="105"/>
        <v>30900199</v>
      </c>
      <c r="F6780" s="107" t="s">
        <v>11572</v>
      </c>
      <c r="G6780" s="107" t="s">
        <v>9387</v>
      </c>
      <c r="H6780" s="107" t="s">
        <v>13043</v>
      </c>
      <c r="I6780" s="107" t="s">
        <v>7791</v>
      </c>
    </row>
    <row r="6781" spans="1:12" x14ac:dyDescent="0.2">
      <c r="A6781" s="107" t="s">
        <v>10492</v>
      </c>
      <c r="D6781" s="107" t="s">
        <v>9389</v>
      </c>
      <c r="E6781" s="107">
        <f t="shared" si="105"/>
        <v>30900201</v>
      </c>
      <c r="F6781" s="107" t="s">
        <v>11572</v>
      </c>
      <c r="G6781" s="107" t="s">
        <v>9387</v>
      </c>
      <c r="H6781" s="107" t="s">
        <v>9390</v>
      </c>
      <c r="I6781" s="107" t="s">
        <v>14417</v>
      </c>
    </row>
    <row r="6782" spans="1:12" x14ac:dyDescent="0.2">
      <c r="A6782" s="107" t="s">
        <v>10492</v>
      </c>
      <c r="D6782" s="107" t="s">
        <v>9391</v>
      </c>
      <c r="E6782" s="107">
        <f t="shared" si="105"/>
        <v>30900202</v>
      </c>
      <c r="F6782" s="107" t="s">
        <v>11572</v>
      </c>
      <c r="G6782" s="107" t="s">
        <v>9387</v>
      </c>
      <c r="H6782" s="107" t="s">
        <v>9390</v>
      </c>
      <c r="I6782" s="107" t="s">
        <v>9392</v>
      </c>
    </row>
    <row r="6783" spans="1:12" x14ac:dyDescent="0.2">
      <c r="A6783" s="107" t="s">
        <v>10492</v>
      </c>
      <c r="D6783" s="107" t="s">
        <v>9393</v>
      </c>
      <c r="E6783" s="107">
        <f t="shared" si="105"/>
        <v>30900203</v>
      </c>
      <c r="F6783" s="107" t="s">
        <v>11572</v>
      </c>
      <c r="G6783" s="107" t="s">
        <v>9387</v>
      </c>
      <c r="H6783" s="107" t="s">
        <v>9390</v>
      </c>
      <c r="I6783" s="107" t="s">
        <v>9394</v>
      </c>
    </row>
    <row r="6784" spans="1:12" x14ac:dyDescent="0.2">
      <c r="A6784" s="107" t="s">
        <v>10492</v>
      </c>
      <c r="D6784" s="107" t="s">
        <v>9395</v>
      </c>
      <c r="E6784" s="107">
        <f t="shared" si="105"/>
        <v>30900204</v>
      </c>
      <c r="F6784" s="107" t="s">
        <v>11572</v>
      </c>
      <c r="G6784" s="107" t="s">
        <v>9387</v>
      </c>
      <c r="H6784" s="107" t="s">
        <v>9390</v>
      </c>
      <c r="I6784" s="107" t="s">
        <v>9396</v>
      </c>
    </row>
    <row r="6785" spans="1:9" x14ac:dyDescent="0.2">
      <c r="A6785" s="107" t="s">
        <v>10492</v>
      </c>
      <c r="D6785" s="107" t="s">
        <v>9397</v>
      </c>
      <c r="E6785" s="107">
        <f t="shared" si="105"/>
        <v>30900205</v>
      </c>
      <c r="F6785" s="107" t="s">
        <v>11572</v>
      </c>
      <c r="G6785" s="107" t="s">
        <v>9387</v>
      </c>
      <c r="H6785" s="107" t="s">
        <v>9390</v>
      </c>
      <c r="I6785" s="107" t="s">
        <v>9398</v>
      </c>
    </row>
    <row r="6786" spans="1:9" x14ac:dyDescent="0.2">
      <c r="A6786" s="107" t="s">
        <v>10492</v>
      </c>
      <c r="D6786" s="107" t="s">
        <v>9399</v>
      </c>
      <c r="E6786" s="107">
        <f t="shared" ref="E6786:E6849" si="106">VALUE(D6786)</f>
        <v>30900206</v>
      </c>
      <c r="F6786" s="107" t="s">
        <v>11572</v>
      </c>
      <c r="G6786" s="107" t="s">
        <v>9387</v>
      </c>
      <c r="H6786" s="107" t="s">
        <v>9390</v>
      </c>
      <c r="I6786" s="107" t="s">
        <v>9400</v>
      </c>
    </row>
    <row r="6787" spans="1:9" x14ac:dyDescent="0.2">
      <c r="A6787" s="107" t="s">
        <v>10492</v>
      </c>
      <c r="D6787" s="107" t="s">
        <v>9401</v>
      </c>
      <c r="E6787" s="107">
        <f t="shared" si="106"/>
        <v>30900207</v>
      </c>
      <c r="F6787" s="107" t="s">
        <v>11572</v>
      </c>
      <c r="G6787" s="107" t="s">
        <v>9387</v>
      </c>
      <c r="H6787" s="107" t="s">
        <v>9390</v>
      </c>
      <c r="I6787" s="107" t="s">
        <v>9402</v>
      </c>
    </row>
    <row r="6788" spans="1:9" x14ac:dyDescent="0.2">
      <c r="A6788" s="107" t="s">
        <v>10492</v>
      </c>
      <c r="D6788" s="107" t="s">
        <v>9403</v>
      </c>
      <c r="E6788" s="107">
        <f t="shared" si="106"/>
        <v>30900208</v>
      </c>
      <c r="F6788" s="107" t="s">
        <v>11572</v>
      </c>
      <c r="G6788" s="107" t="s">
        <v>9387</v>
      </c>
      <c r="H6788" s="107" t="s">
        <v>9390</v>
      </c>
      <c r="I6788" s="107" t="s">
        <v>9404</v>
      </c>
    </row>
    <row r="6789" spans="1:9" x14ac:dyDescent="0.2">
      <c r="A6789" s="107" t="s">
        <v>10492</v>
      </c>
      <c r="D6789" s="107" t="s">
        <v>9405</v>
      </c>
      <c r="E6789" s="107">
        <f t="shared" si="106"/>
        <v>30900298</v>
      </c>
      <c r="F6789" s="107" t="s">
        <v>11572</v>
      </c>
      <c r="G6789" s="107" t="s">
        <v>9387</v>
      </c>
      <c r="H6789" s="107" t="s">
        <v>9390</v>
      </c>
      <c r="I6789" s="107" t="s">
        <v>14417</v>
      </c>
    </row>
    <row r="6790" spans="1:9" x14ac:dyDescent="0.2">
      <c r="A6790" s="107" t="s">
        <v>10492</v>
      </c>
      <c r="D6790" s="107" t="s">
        <v>9406</v>
      </c>
      <c r="E6790" s="107">
        <f t="shared" si="106"/>
        <v>30900299</v>
      </c>
      <c r="F6790" s="107" t="s">
        <v>11572</v>
      </c>
      <c r="G6790" s="107" t="s">
        <v>9387</v>
      </c>
      <c r="H6790" s="107" t="s">
        <v>9390</v>
      </c>
      <c r="I6790" s="107" t="s">
        <v>14417</v>
      </c>
    </row>
    <row r="6791" spans="1:9" x14ac:dyDescent="0.2">
      <c r="A6791" s="107" t="s">
        <v>10492</v>
      </c>
      <c r="D6791" s="107" t="s">
        <v>9407</v>
      </c>
      <c r="E6791" s="107">
        <f t="shared" si="106"/>
        <v>30900301</v>
      </c>
      <c r="F6791" s="107" t="s">
        <v>11572</v>
      </c>
      <c r="G6791" s="107" t="s">
        <v>9387</v>
      </c>
      <c r="H6791" s="107" t="s">
        <v>9408</v>
      </c>
      <c r="I6791" s="107" t="s">
        <v>9409</v>
      </c>
    </row>
    <row r="6792" spans="1:9" x14ac:dyDescent="0.2">
      <c r="A6792" s="107" t="s">
        <v>10492</v>
      </c>
      <c r="D6792" s="107" t="s">
        <v>6517</v>
      </c>
      <c r="E6792" s="107">
        <f t="shared" si="106"/>
        <v>30900302</v>
      </c>
      <c r="F6792" s="107" t="s">
        <v>11572</v>
      </c>
      <c r="G6792" s="107" t="s">
        <v>9387</v>
      </c>
      <c r="H6792" s="107" t="s">
        <v>9408</v>
      </c>
      <c r="I6792" s="107" t="s">
        <v>6518</v>
      </c>
    </row>
    <row r="6793" spans="1:9" x14ac:dyDescent="0.2">
      <c r="A6793" s="107" t="s">
        <v>10492</v>
      </c>
      <c r="D6793" s="107" t="s">
        <v>6519</v>
      </c>
      <c r="E6793" s="107">
        <f t="shared" si="106"/>
        <v>30900303</v>
      </c>
      <c r="F6793" s="107" t="s">
        <v>11572</v>
      </c>
      <c r="G6793" s="107" t="s">
        <v>9387</v>
      </c>
      <c r="H6793" s="107" t="s">
        <v>9408</v>
      </c>
      <c r="I6793" s="107" t="s">
        <v>6520</v>
      </c>
    </row>
    <row r="6794" spans="1:9" x14ac:dyDescent="0.2">
      <c r="A6794" s="107" t="s">
        <v>10492</v>
      </c>
      <c r="D6794" s="107" t="s">
        <v>6521</v>
      </c>
      <c r="E6794" s="107">
        <f t="shared" si="106"/>
        <v>30900304</v>
      </c>
      <c r="F6794" s="107" t="s">
        <v>11572</v>
      </c>
      <c r="G6794" s="107" t="s">
        <v>9387</v>
      </c>
      <c r="H6794" s="107" t="s">
        <v>9408</v>
      </c>
      <c r="I6794" s="107" t="s">
        <v>6522</v>
      </c>
    </row>
    <row r="6795" spans="1:9" x14ac:dyDescent="0.2">
      <c r="A6795" s="107" t="s">
        <v>10492</v>
      </c>
      <c r="D6795" s="107" t="s">
        <v>6523</v>
      </c>
      <c r="E6795" s="107">
        <f t="shared" si="106"/>
        <v>30900500</v>
      </c>
      <c r="F6795" s="107" t="s">
        <v>11572</v>
      </c>
      <c r="G6795" s="107" t="s">
        <v>9387</v>
      </c>
      <c r="H6795" s="107" t="s">
        <v>6524</v>
      </c>
      <c r="I6795" s="107" t="s">
        <v>14417</v>
      </c>
    </row>
    <row r="6796" spans="1:9" x14ac:dyDescent="0.2">
      <c r="A6796" s="107" t="s">
        <v>10492</v>
      </c>
      <c r="D6796" s="107" t="s">
        <v>6525</v>
      </c>
      <c r="E6796" s="107">
        <f t="shared" si="106"/>
        <v>30900501</v>
      </c>
      <c r="F6796" s="107" t="s">
        <v>11572</v>
      </c>
      <c r="G6796" s="107" t="s">
        <v>9387</v>
      </c>
      <c r="H6796" s="107" t="s">
        <v>6524</v>
      </c>
      <c r="I6796" s="107" t="s">
        <v>6526</v>
      </c>
    </row>
    <row r="6797" spans="1:9" x14ac:dyDescent="0.2">
      <c r="A6797" s="107" t="s">
        <v>10492</v>
      </c>
      <c r="D6797" s="107" t="s">
        <v>6527</v>
      </c>
      <c r="E6797" s="107">
        <f t="shared" si="106"/>
        <v>30900502</v>
      </c>
      <c r="F6797" s="107" t="s">
        <v>11572</v>
      </c>
      <c r="G6797" s="107" t="s">
        <v>9387</v>
      </c>
      <c r="H6797" s="107" t="s">
        <v>6524</v>
      </c>
      <c r="I6797" s="107" t="s">
        <v>6528</v>
      </c>
    </row>
    <row r="6798" spans="1:9" x14ac:dyDescent="0.2">
      <c r="A6798" s="107" t="s">
        <v>10492</v>
      </c>
      <c r="D6798" s="107" t="s">
        <v>6529</v>
      </c>
      <c r="E6798" s="107">
        <f t="shared" si="106"/>
        <v>30901001</v>
      </c>
      <c r="F6798" s="107" t="s">
        <v>11572</v>
      </c>
      <c r="G6798" s="107" t="s">
        <v>9387</v>
      </c>
      <c r="H6798" s="107" t="s">
        <v>6530</v>
      </c>
      <c r="I6798" s="107" t="s">
        <v>6531</v>
      </c>
    </row>
    <row r="6799" spans="1:9" x14ac:dyDescent="0.2">
      <c r="A6799" s="107" t="s">
        <v>10492</v>
      </c>
      <c r="D6799" s="107" t="s">
        <v>6532</v>
      </c>
      <c r="E6799" s="107">
        <f t="shared" si="106"/>
        <v>30901002</v>
      </c>
      <c r="F6799" s="107" t="s">
        <v>11572</v>
      </c>
      <c r="G6799" s="107" t="s">
        <v>9387</v>
      </c>
      <c r="H6799" s="107" t="s">
        <v>6530</v>
      </c>
      <c r="I6799" s="107" t="s">
        <v>6531</v>
      </c>
    </row>
    <row r="6800" spans="1:9" x14ac:dyDescent="0.2">
      <c r="A6800" s="107" t="s">
        <v>10492</v>
      </c>
      <c r="D6800" s="107" t="s">
        <v>6533</v>
      </c>
      <c r="E6800" s="107">
        <f t="shared" si="106"/>
        <v>30901003</v>
      </c>
      <c r="F6800" s="107" t="s">
        <v>11572</v>
      </c>
      <c r="G6800" s="107" t="s">
        <v>9387</v>
      </c>
      <c r="H6800" s="107" t="s">
        <v>6530</v>
      </c>
      <c r="I6800" s="107" t="s">
        <v>6534</v>
      </c>
    </row>
    <row r="6801" spans="1:9" x14ac:dyDescent="0.2">
      <c r="A6801" s="107" t="s">
        <v>10492</v>
      </c>
      <c r="D6801" s="107" t="s">
        <v>6535</v>
      </c>
      <c r="E6801" s="107">
        <f t="shared" si="106"/>
        <v>30901004</v>
      </c>
      <c r="F6801" s="107" t="s">
        <v>11572</v>
      </c>
      <c r="G6801" s="107" t="s">
        <v>9387</v>
      </c>
      <c r="H6801" s="107" t="s">
        <v>6530</v>
      </c>
      <c r="I6801" s="107" t="s">
        <v>6536</v>
      </c>
    </row>
    <row r="6802" spans="1:9" x14ac:dyDescent="0.2">
      <c r="A6802" s="107" t="s">
        <v>10492</v>
      </c>
      <c r="D6802" s="107" t="s">
        <v>6537</v>
      </c>
      <c r="E6802" s="107">
        <f t="shared" si="106"/>
        <v>30901005</v>
      </c>
      <c r="F6802" s="107" t="s">
        <v>11572</v>
      </c>
      <c r="G6802" s="107" t="s">
        <v>9387</v>
      </c>
      <c r="H6802" s="107" t="s">
        <v>6530</v>
      </c>
      <c r="I6802" s="107" t="s">
        <v>6538</v>
      </c>
    </row>
    <row r="6803" spans="1:9" x14ac:dyDescent="0.2">
      <c r="A6803" s="107" t="s">
        <v>10492</v>
      </c>
      <c r="D6803" s="107" t="s">
        <v>6539</v>
      </c>
      <c r="E6803" s="107">
        <f t="shared" si="106"/>
        <v>30901006</v>
      </c>
      <c r="F6803" s="107" t="s">
        <v>11572</v>
      </c>
      <c r="G6803" s="107" t="s">
        <v>9387</v>
      </c>
      <c r="H6803" s="107" t="s">
        <v>6530</v>
      </c>
      <c r="I6803" s="107" t="s">
        <v>6540</v>
      </c>
    </row>
    <row r="6804" spans="1:9" x14ac:dyDescent="0.2">
      <c r="A6804" s="107" t="s">
        <v>10492</v>
      </c>
      <c r="D6804" s="107" t="s">
        <v>6541</v>
      </c>
      <c r="E6804" s="107">
        <f t="shared" si="106"/>
        <v>30901007</v>
      </c>
      <c r="F6804" s="107" t="s">
        <v>11572</v>
      </c>
      <c r="G6804" s="107" t="s">
        <v>9387</v>
      </c>
      <c r="H6804" s="107" t="s">
        <v>6530</v>
      </c>
      <c r="I6804" s="107" t="s">
        <v>6542</v>
      </c>
    </row>
    <row r="6805" spans="1:9" x14ac:dyDescent="0.2">
      <c r="A6805" s="107" t="s">
        <v>10492</v>
      </c>
      <c r="D6805" s="107" t="s">
        <v>6543</v>
      </c>
      <c r="E6805" s="107">
        <f t="shared" si="106"/>
        <v>30901014</v>
      </c>
      <c r="F6805" s="107" t="s">
        <v>11572</v>
      </c>
      <c r="G6805" s="107" t="s">
        <v>9387</v>
      </c>
      <c r="H6805" s="107" t="s">
        <v>6530</v>
      </c>
      <c r="I6805" s="107" t="s">
        <v>9413</v>
      </c>
    </row>
    <row r="6806" spans="1:9" x14ac:dyDescent="0.2">
      <c r="A6806" s="107" t="s">
        <v>10492</v>
      </c>
      <c r="D6806" s="107" t="s">
        <v>9414</v>
      </c>
      <c r="E6806" s="107">
        <f t="shared" si="106"/>
        <v>30901015</v>
      </c>
      <c r="F6806" s="107" t="s">
        <v>11572</v>
      </c>
      <c r="G6806" s="107" t="s">
        <v>9387</v>
      </c>
      <c r="H6806" s="107" t="s">
        <v>6530</v>
      </c>
      <c r="I6806" s="107" t="s">
        <v>9415</v>
      </c>
    </row>
    <row r="6807" spans="1:9" x14ac:dyDescent="0.2">
      <c r="A6807" s="107" t="s">
        <v>10492</v>
      </c>
      <c r="D6807" s="107" t="s">
        <v>9416</v>
      </c>
      <c r="E6807" s="107">
        <f t="shared" si="106"/>
        <v>30901016</v>
      </c>
      <c r="F6807" s="107" t="s">
        <v>11572</v>
      </c>
      <c r="G6807" s="107" t="s">
        <v>9387</v>
      </c>
      <c r="H6807" s="107" t="s">
        <v>6530</v>
      </c>
      <c r="I6807" s="107" t="s">
        <v>9417</v>
      </c>
    </row>
    <row r="6808" spans="1:9" x14ac:dyDescent="0.2">
      <c r="A6808" s="107" t="s">
        <v>10492</v>
      </c>
      <c r="D6808" s="107" t="s">
        <v>9418</v>
      </c>
      <c r="E6808" s="107">
        <f t="shared" si="106"/>
        <v>30901018</v>
      </c>
      <c r="F6808" s="107" t="s">
        <v>11572</v>
      </c>
      <c r="G6808" s="107" t="s">
        <v>9387</v>
      </c>
      <c r="H6808" s="107" t="s">
        <v>6530</v>
      </c>
      <c r="I6808" s="107" t="s">
        <v>9419</v>
      </c>
    </row>
    <row r="6809" spans="1:9" x14ac:dyDescent="0.2">
      <c r="A6809" s="107" t="s">
        <v>10492</v>
      </c>
      <c r="D6809" s="107" t="s">
        <v>9420</v>
      </c>
      <c r="E6809" s="107">
        <f t="shared" si="106"/>
        <v>30901028</v>
      </c>
      <c r="F6809" s="107" t="s">
        <v>11572</v>
      </c>
      <c r="G6809" s="107" t="s">
        <v>9387</v>
      </c>
      <c r="H6809" s="107" t="s">
        <v>6530</v>
      </c>
      <c r="I6809" s="107" t="s">
        <v>6557</v>
      </c>
    </row>
    <row r="6810" spans="1:9" x14ac:dyDescent="0.2">
      <c r="A6810" s="107" t="s">
        <v>10492</v>
      </c>
      <c r="D6810" s="107" t="s">
        <v>6558</v>
      </c>
      <c r="E6810" s="107">
        <f t="shared" si="106"/>
        <v>30901038</v>
      </c>
      <c r="F6810" s="107" t="s">
        <v>11572</v>
      </c>
      <c r="G6810" s="107" t="s">
        <v>9387</v>
      </c>
      <c r="H6810" s="107" t="s">
        <v>6530</v>
      </c>
      <c r="I6810" s="107" t="s">
        <v>6559</v>
      </c>
    </row>
    <row r="6811" spans="1:9" x14ac:dyDescent="0.2">
      <c r="A6811" s="107" t="s">
        <v>10492</v>
      </c>
      <c r="D6811" s="107" t="s">
        <v>6560</v>
      </c>
      <c r="E6811" s="107">
        <f t="shared" si="106"/>
        <v>30901042</v>
      </c>
      <c r="F6811" s="107" t="s">
        <v>11572</v>
      </c>
      <c r="G6811" s="107" t="s">
        <v>9387</v>
      </c>
      <c r="H6811" s="107" t="s">
        <v>6530</v>
      </c>
      <c r="I6811" s="107" t="s">
        <v>6561</v>
      </c>
    </row>
    <row r="6812" spans="1:9" x14ac:dyDescent="0.2">
      <c r="A6812" s="107" t="s">
        <v>10492</v>
      </c>
      <c r="D6812" s="107" t="s">
        <v>6562</v>
      </c>
      <c r="E6812" s="107">
        <f t="shared" si="106"/>
        <v>30901045</v>
      </c>
      <c r="F6812" s="107" t="s">
        <v>11572</v>
      </c>
      <c r="G6812" s="107" t="s">
        <v>9387</v>
      </c>
      <c r="H6812" s="107" t="s">
        <v>6530</v>
      </c>
      <c r="I6812" s="107" t="s">
        <v>6563</v>
      </c>
    </row>
    <row r="6813" spans="1:9" x14ac:dyDescent="0.2">
      <c r="A6813" s="107" t="s">
        <v>10492</v>
      </c>
      <c r="D6813" s="107" t="s">
        <v>3839</v>
      </c>
      <c r="E6813" s="107">
        <f t="shared" si="106"/>
        <v>30901048</v>
      </c>
      <c r="F6813" s="107" t="s">
        <v>11572</v>
      </c>
      <c r="G6813" s="107" t="s">
        <v>9387</v>
      </c>
      <c r="H6813" s="107" t="s">
        <v>6530</v>
      </c>
      <c r="I6813" s="107" t="s">
        <v>3840</v>
      </c>
    </row>
    <row r="6814" spans="1:9" x14ac:dyDescent="0.2">
      <c r="A6814" s="107" t="s">
        <v>10492</v>
      </c>
      <c r="D6814" s="107" t="s">
        <v>3841</v>
      </c>
      <c r="E6814" s="107">
        <f t="shared" si="106"/>
        <v>30901052</v>
      </c>
      <c r="F6814" s="107" t="s">
        <v>11572</v>
      </c>
      <c r="G6814" s="107" t="s">
        <v>9387</v>
      </c>
      <c r="H6814" s="107" t="s">
        <v>6530</v>
      </c>
      <c r="I6814" s="107" t="s">
        <v>3842</v>
      </c>
    </row>
    <row r="6815" spans="1:9" x14ac:dyDescent="0.2">
      <c r="A6815" s="107" t="s">
        <v>10492</v>
      </c>
      <c r="D6815" s="107" t="s">
        <v>3843</v>
      </c>
      <c r="E6815" s="107">
        <f t="shared" si="106"/>
        <v>30901054</v>
      </c>
      <c r="F6815" s="107" t="s">
        <v>11572</v>
      </c>
      <c r="G6815" s="107" t="s">
        <v>9387</v>
      </c>
      <c r="H6815" s="107" t="s">
        <v>6530</v>
      </c>
      <c r="I6815" s="107" t="s">
        <v>3844</v>
      </c>
    </row>
    <row r="6816" spans="1:9" x14ac:dyDescent="0.2">
      <c r="A6816" s="107" t="s">
        <v>10492</v>
      </c>
      <c r="D6816" s="107" t="s">
        <v>3845</v>
      </c>
      <c r="E6816" s="107">
        <f t="shared" si="106"/>
        <v>30901058</v>
      </c>
      <c r="F6816" s="107" t="s">
        <v>11572</v>
      </c>
      <c r="G6816" s="107" t="s">
        <v>9387</v>
      </c>
      <c r="H6816" s="107" t="s">
        <v>6530</v>
      </c>
      <c r="I6816" s="107" t="s">
        <v>3846</v>
      </c>
    </row>
    <row r="6817" spans="1:9" x14ac:dyDescent="0.2">
      <c r="A6817" s="107" t="s">
        <v>10492</v>
      </c>
      <c r="D6817" s="107" t="s">
        <v>3847</v>
      </c>
      <c r="E6817" s="107">
        <f t="shared" si="106"/>
        <v>30901061</v>
      </c>
      <c r="F6817" s="107" t="s">
        <v>11572</v>
      </c>
      <c r="G6817" s="107" t="s">
        <v>9387</v>
      </c>
      <c r="H6817" s="107" t="s">
        <v>6530</v>
      </c>
      <c r="I6817" s="107" t="s">
        <v>3848</v>
      </c>
    </row>
    <row r="6818" spans="1:9" x14ac:dyDescent="0.2">
      <c r="A6818" s="107" t="s">
        <v>10492</v>
      </c>
      <c r="D6818" s="107" t="s">
        <v>3849</v>
      </c>
      <c r="E6818" s="107">
        <f t="shared" si="106"/>
        <v>30901063</v>
      </c>
      <c r="F6818" s="107" t="s">
        <v>11572</v>
      </c>
      <c r="G6818" s="107" t="s">
        <v>9387</v>
      </c>
      <c r="H6818" s="107" t="s">
        <v>6530</v>
      </c>
      <c r="I6818" s="107" t="s">
        <v>3850</v>
      </c>
    </row>
    <row r="6819" spans="1:9" x14ac:dyDescent="0.2">
      <c r="A6819" s="107" t="s">
        <v>10492</v>
      </c>
      <c r="D6819" s="107" t="s">
        <v>3851</v>
      </c>
      <c r="E6819" s="107">
        <f t="shared" si="106"/>
        <v>30901065</v>
      </c>
      <c r="F6819" s="107" t="s">
        <v>11572</v>
      </c>
      <c r="G6819" s="107" t="s">
        <v>9387</v>
      </c>
      <c r="H6819" s="107" t="s">
        <v>6530</v>
      </c>
      <c r="I6819" s="107" t="s">
        <v>3852</v>
      </c>
    </row>
    <row r="6820" spans="1:9" x14ac:dyDescent="0.2">
      <c r="A6820" s="107" t="s">
        <v>10492</v>
      </c>
      <c r="D6820" s="107" t="s">
        <v>3853</v>
      </c>
      <c r="E6820" s="107">
        <f t="shared" si="106"/>
        <v>30901067</v>
      </c>
      <c r="F6820" s="107" t="s">
        <v>11572</v>
      </c>
      <c r="G6820" s="107" t="s">
        <v>9387</v>
      </c>
      <c r="H6820" s="107" t="s">
        <v>6530</v>
      </c>
      <c r="I6820" s="107" t="s">
        <v>3854</v>
      </c>
    </row>
    <row r="6821" spans="1:9" x14ac:dyDescent="0.2">
      <c r="A6821" s="107" t="s">
        <v>10492</v>
      </c>
      <c r="D6821" s="107" t="s">
        <v>3855</v>
      </c>
      <c r="E6821" s="107">
        <f t="shared" si="106"/>
        <v>30901068</v>
      </c>
      <c r="F6821" s="107" t="s">
        <v>11572</v>
      </c>
      <c r="G6821" s="107" t="s">
        <v>9387</v>
      </c>
      <c r="H6821" s="107" t="s">
        <v>6530</v>
      </c>
      <c r="I6821" s="107" t="s">
        <v>3856</v>
      </c>
    </row>
    <row r="6822" spans="1:9" x14ac:dyDescent="0.2">
      <c r="A6822" s="107" t="s">
        <v>10492</v>
      </c>
      <c r="D6822" s="107" t="s">
        <v>3857</v>
      </c>
      <c r="E6822" s="107">
        <f t="shared" si="106"/>
        <v>30901078</v>
      </c>
      <c r="F6822" s="107" t="s">
        <v>11572</v>
      </c>
      <c r="G6822" s="107" t="s">
        <v>9387</v>
      </c>
      <c r="H6822" s="107" t="s">
        <v>6530</v>
      </c>
      <c r="I6822" s="107" t="s">
        <v>3858</v>
      </c>
    </row>
    <row r="6823" spans="1:9" x14ac:dyDescent="0.2">
      <c r="A6823" s="107" t="s">
        <v>10492</v>
      </c>
      <c r="D6823" s="107" t="s">
        <v>3859</v>
      </c>
      <c r="E6823" s="107">
        <f t="shared" si="106"/>
        <v>30901097</v>
      </c>
      <c r="F6823" s="107" t="s">
        <v>11572</v>
      </c>
      <c r="G6823" s="107" t="s">
        <v>9387</v>
      </c>
      <c r="H6823" s="107" t="s">
        <v>6530</v>
      </c>
      <c r="I6823" s="107" t="s">
        <v>7791</v>
      </c>
    </row>
    <row r="6824" spans="1:9" x14ac:dyDescent="0.2">
      <c r="A6824" s="107" t="s">
        <v>10492</v>
      </c>
      <c r="D6824" s="107" t="s">
        <v>3860</v>
      </c>
      <c r="E6824" s="107">
        <f t="shared" si="106"/>
        <v>30901098</v>
      </c>
      <c r="F6824" s="107" t="s">
        <v>11572</v>
      </c>
      <c r="G6824" s="107" t="s">
        <v>9387</v>
      </c>
      <c r="H6824" s="107" t="s">
        <v>6530</v>
      </c>
      <c r="I6824" s="107" t="s">
        <v>7791</v>
      </c>
    </row>
    <row r="6825" spans="1:9" x14ac:dyDescent="0.2">
      <c r="A6825" s="107" t="s">
        <v>10492</v>
      </c>
      <c r="D6825" s="107" t="s">
        <v>3861</v>
      </c>
      <c r="E6825" s="107">
        <f t="shared" si="106"/>
        <v>30901099</v>
      </c>
      <c r="F6825" s="107" t="s">
        <v>11572</v>
      </c>
      <c r="G6825" s="107" t="s">
        <v>9387</v>
      </c>
      <c r="H6825" s="107" t="s">
        <v>6530</v>
      </c>
      <c r="I6825" s="107" t="s">
        <v>11745</v>
      </c>
    </row>
    <row r="6826" spans="1:9" x14ac:dyDescent="0.2">
      <c r="A6826" s="107" t="s">
        <v>10492</v>
      </c>
      <c r="D6826" s="107" t="s">
        <v>3862</v>
      </c>
      <c r="E6826" s="107">
        <f t="shared" si="106"/>
        <v>30901101</v>
      </c>
      <c r="F6826" s="107" t="s">
        <v>11572</v>
      </c>
      <c r="G6826" s="107" t="s">
        <v>9387</v>
      </c>
      <c r="H6826" s="107" t="s">
        <v>3863</v>
      </c>
      <c r="I6826" s="107" t="s">
        <v>3864</v>
      </c>
    </row>
    <row r="6827" spans="1:9" x14ac:dyDescent="0.2">
      <c r="A6827" s="107" t="s">
        <v>10492</v>
      </c>
      <c r="D6827" s="107" t="s">
        <v>3865</v>
      </c>
      <c r="E6827" s="107">
        <f t="shared" si="106"/>
        <v>30901102</v>
      </c>
      <c r="F6827" s="107" t="s">
        <v>11572</v>
      </c>
      <c r="G6827" s="107" t="s">
        <v>9387</v>
      </c>
      <c r="H6827" s="107" t="s">
        <v>3863</v>
      </c>
      <c r="I6827" s="107" t="s">
        <v>3866</v>
      </c>
    </row>
    <row r="6828" spans="1:9" x14ac:dyDescent="0.2">
      <c r="A6828" s="107" t="s">
        <v>10492</v>
      </c>
      <c r="D6828" s="107" t="s">
        <v>3867</v>
      </c>
      <c r="E6828" s="107">
        <f t="shared" si="106"/>
        <v>30901103</v>
      </c>
      <c r="F6828" s="107" t="s">
        <v>11572</v>
      </c>
      <c r="G6828" s="107" t="s">
        <v>9387</v>
      </c>
      <c r="H6828" s="107" t="s">
        <v>3863</v>
      </c>
      <c r="I6828" s="107" t="s">
        <v>3868</v>
      </c>
    </row>
    <row r="6829" spans="1:9" x14ac:dyDescent="0.2">
      <c r="A6829" s="107" t="s">
        <v>10492</v>
      </c>
      <c r="D6829" s="107" t="s">
        <v>3869</v>
      </c>
      <c r="E6829" s="107">
        <f t="shared" si="106"/>
        <v>30901104</v>
      </c>
      <c r="F6829" s="107" t="s">
        <v>11572</v>
      </c>
      <c r="G6829" s="107" t="s">
        <v>9387</v>
      </c>
      <c r="H6829" s="107" t="s">
        <v>3863</v>
      </c>
      <c r="I6829" s="107" t="s">
        <v>3870</v>
      </c>
    </row>
    <row r="6830" spans="1:9" x14ac:dyDescent="0.2">
      <c r="A6830" s="107" t="s">
        <v>10492</v>
      </c>
      <c r="D6830" s="107" t="s">
        <v>3871</v>
      </c>
      <c r="E6830" s="107">
        <f t="shared" si="106"/>
        <v>30901199</v>
      </c>
      <c r="F6830" s="107" t="s">
        <v>11572</v>
      </c>
      <c r="G6830" s="107" t="s">
        <v>9387</v>
      </c>
      <c r="H6830" s="107" t="s">
        <v>3863</v>
      </c>
      <c r="I6830" s="107" t="s">
        <v>7791</v>
      </c>
    </row>
    <row r="6831" spans="1:9" x14ac:dyDescent="0.2">
      <c r="A6831" s="107" t="s">
        <v>10492</v>
      </c>
      <c r="D6831" s="107" t="s">
        <v>3872</v>
      </c>
      <c r="E6831" s="107">
        <f t="shared" si="106"/>
        <v>30901201</v>
      </c>
      <c r="F6831" s="107" t="s">
        <v>11572</v>
      </c>
      <c r="G6831" s="107" t="s">
        <v>9387</v>
      </c>
      <c r="H6831" s="107" t="s">
        <v>3873</v>
      </c>
      <c r="I6831" s="107" t="s">
        <v>3874</v>
      </c>
    </row>
    <row r="6832" spans="1:9" x14ac:dyDescent="0.2">
      <c r="A6832" s="107" t="s">
        <v>10492</v>
      </c>
      <c r="D6832" s="107" t="s">
        <v>3875</v>
      </c>
      <c r="E6832" s="107">
        <f t="shared" si="106"/>
        <v>30901202</v>
      </c>
      <c r="F6832" s="107" t="s">
        <v>11572</v>
      </c>
      <c r="G6832" s="107" t="s">
        <v>9387</v>
      </c>
      <c r="H6832" s="107" t="s">
        <v>3873</v>
      </c>
      <c r="I6832" s="107" t="s">
        <v>12235</v>
      </c>
    </row>
    <row r="6833" spans="1:9" x14ac:dyDescent="0.2">
      <c r="A6833" s="107" t="s">
        <v>10492</v>
      </c>
      <c r="D6833" s="107" t="s">
        <v>3876</v>
      </c>
      <c r="E6833" s="107">
        <f t="shared" si="106"/>
        <v>30901203</v>
      </c>
      <c r="F6833" s="107" t="s">
        <v>11572</v>
      </c>
      <c r="G6833" s="107" t="s">
        <v>9387</v>
      </c>
      <c r="H6833" s="107" t="s">
        <v>3873</v>
      </c>
      <c r="I6833" s="107" t="s">
        <v>11383</v>
      </c>
    </row>
    <row r="6834" spans="1:9" x14ac:dyDescent="0.2">
      <c r="A6834" s="107" t="s">
        <v>10492</v>
      </c>
      <c r="D6834" s="107" t="s">
        <v>3877</v>
      </c>
      <c r="E6834" s="107">
        <f t="shared" si="106"/>
        <v>30901204</v>
      </c>
      <c r="F6834" s="107" t="s">
        <v>11572</v>
      </c>
      <c r="G6834" s="107" t="s">
        <v>9387</v>
      </c>
      <c r="H6834" s="107" t="s">
        <v>3873</v>
      </c>
      <c r="I6834" s="107" t="s">
        <v>11455</v>
      </c>
    </row>
    <row r="6835" spans="1:9" x14ac:dyDescent="0.2">
      <c r="A6835" s="107" t="s">
        <v>10492</v>
      </c>
      <c r="D6835" s="107" t="s">
        <v>3878</v>
      </c>
      <c r="E6835" s="107">
        <f t="shared" si="106"/>
        <v>30901205</v>
      </c>
      <c r="F6835" s="107" t="s">
        <v>11572</v>
      </c>
      <c r="G6835" s="107" t="s">
        <v>9387</v>
      </c>
      <c r="H6835" s="107" t="s">
        <v>3873</v>
      </c>
      <c r="I6835" s="107" t="s">
        <v>14438</v>
      </c>
    </row>
    <row r="6836" spans="1:9" x14ac:dyDescent="0.2">
      <c r="A6836" s="107" t="s">
        <v>10492</v>
      </c>
      <c r="D6836" s="107" t="s">
        <v>3879</v>
      </c>
      <c r="E6836" s="107">
        <f t="shared" si="106"/>
        <v>30901501</v>
      </c>
      <c r="F6836" s="107" t="s">
        <v>11572</v>
      </c>
      <c r="G6836" s="107" t="s">
        <v>9387</v>
      </c>
      <c r="H6836" s="107" t="s">
        <v>3880</v>
      </c>
      <c r="I6836" s="107" t="s">
        <v>3881</v>
      </c>
    </row>
    <row r="6837" spans="1:9" x14ac:dyDescent="0.2">
      <c r="A6837" s="107" t="s">
        <v>10492</v>
      </c>
      <c r="D6837" s="107" t="s">
        <v>3882</v>
      </c>
      <c r="E6837" s="107">
        <f t="shared" si="106"/>
        <v>30901601</v>
      </c>
      <c r="F6837" s="107" t="s">
        <v>11572</v>
      </c>
      <c r="G6837" s="107" t="s">
        <v>9387</v>
      </c>
      <c r="H6837" s="107" t="s">
        <v>3883</v>
      </c>
      <c r="I6837" s="107" t="s">
        <v>3884</v>
      </c>
    </row>
    <row r="6838" spans="1:9" x14ac:dyDescent="0.2">
      <c r="A6838" s="107" t="s">
        <v>10492</v>
      </c>
      <c r="D6838" s="107" t="s">
        <v>3885</v>
      </c>
      <c r="E6838" s="107">
        <f t="shared" si="106"/>
        <v>30901602</v>
      </c>
      <c r="F6838" s="107" t="s">
        <v>11572</v>
      </c>
      <c r="G6838" s="107" t="s">
        <v>9387</v>
      </c>
      <c r="H6838" s="107" t="s">
        <v>3883</v>
      </c>
      <c r="I6838" s="107" t="s">
        <v>3886</v>
      </c>
    </row>
    <row r="6839" spans="1:9" x14ac:dyDescent="0.2">
      <c r="A6839" s="107" t="s">
        <v>10492</v>
      </c>
      <c r="D6839" s="107" t="s">
        <v>3887</v>
      </c>
      <c r="E6839" s="107">
        <f t="shared" si="106"/>
        <v>30901603</v>
      </c>
      <c r="F6839" s="107" t="s">
        <v>11572</v>
      </c>
      <c r="G6839" s="107" t="s">
        <v>9387</v>
      </c>
      <c r="H6839" s="107" t="s">
        <v>3883</v>
      </c>
      <c r="I6839" s="107" t="s">
        <v>3888</v>
      </c>
    </row>
    <row r="6840" spans="1:9" x14ac:dyDescent="0.2">
      <c r="A6840" s="107" t="s">
        <v>10492</v>
      </c>
      <c r="D6840" s="107" t="s">
        <v>3889</v>
      </c>
      <c r="E6840" s="107">
        <f t="shared" si="106"/>
        <v>30901604</v>
      </c>
      <c r="F6840" s="107" t="s">
        <v>11572</v>
      </c>
      <c r="G6840" s="107" t="s">
        <v>9387</v>
      </c>
      <c r="H6840" s="107" t="s">
        <v>3883</v>
      </c>
      <c r="I6840" s="107" t="s">
        <v>3890</v>
      </c>
    </row>
    <row r="6841" spans="1:9" x14ac:dyDescent="0.2">
      <c r="A6841" s="107" t="s">
        <v>10492</v>
      </c>
      <c r="D6841" s="107" t="s">
        <v>3891</v>
      </c>
      <c r="E6841" s="107">
        <f t="shared" si="106"/>
        <v>30901605</v>
      </c>
      <c r="F6841" s="107" t="s">
        <v>11572</v>
      </c>
      <c r="G6841" s="107" t="s">
        <v>9387</v>
      </c>
      <c r="H6841" s="107" t="s">
        <v>3883</v>
      </c>
      <c r="I6841" s="107" t="s">
        <v>3884</v>
      </c>
    </row>
    <row r="6842" spans="1:9" x14ac:dyDescent="0.2">
      <c r="A6842" s="107" t="s">
        <v>10492</v>
      </c>
      <c r="D6842" s="107" t="s">
        <v>3892</v>
      </c>
      <c r="E6842" s="107">
        <f t="shared" si="106"/>
        <v>30901606</v>
      </c>
      <c r="F6842" s="107" t="s">
        <v>11572</v>
      </c>
      <c r="G6842" s="107" t="s">
        <v>9387</v>
      </c>
      <c r="H6842" s="107" t="s">
        <v>3883</v>
      </c>
      <c r="I6842" s="107" t="s">
        <v>3886</v>
      </c>
    </row>
    <row r="6843" spans="1:9" x14ac:dyDescent="0.2">
      <c r="A6843" s="107" t="s">
        <v>10492</v>
      </c>
      <c r="D6843" s="107" t="s">
        <v>3893</v>
      </c>
      <c r="E6843" s="107">
        <f t="shared" si="106"/>
        <v>30901607</v>
      </c>
      <c r="F6843" s="107" t="s">
        <v>11572</v>
      </c>
      <c r="G6843" s="107" t="s">
        <v>9387</v>
      </c>
      <c r="H6843" s="107" t="s">
        <v>3883</v>
      </c>
      <c r="I6843" s="107" t="s">
        <v>3888</v>
      </c>
    </row>
    <row r="6844" spans="1:9" x14ac:dyDescent="0.2">
      <c r="A6844" s="107" t="s">
        <v>10492</v>
      </c>
      <c r="D6844" s="107" t="s">
        <v>3894</v>
      </c>
      <c r="E6844" s="107">
        <f t="shared" si="106"/>
        <v>30901610</v>
      </c>
      <c r="F6844" s="107" t="s">
        <v>11572</v>
      </c>
      <c r="G6844" s="107" t="s">
        <v>9387</v>
      </c>
      <c r="H6844" s="107" t="s">
        <v>3883</v>
      </c>
      <c r="I6844" s="107" t="s">
        <v>3895</v>
      </c>
    </row>
    <row r="6845" spans="1:9" x14ac:dyDescent="0.2">
      <c r="A6845" s="107" t="s">
        <v>10492</v>
      </c>
      <c r="D6845" s="107" t="s">
        <v>3896</v>
      </c>
      <c r="E6845" s="107">
        <f t="shared" si="106"/>
        <v>30901611</v>
      </c>
      <c r="F6845" s="107" t="s">
        <v>11572</v>
      </c>
      <c r="G6845" s="107" t="s">
        <v>9387</v>
      </c>
      <c r="H6845" s="107" t="s">
        <v>3883</v>
      </c>
      <c r="I6845" s="107" t="s">
        <v>3897</v>
      </c>
    </row>
    <row r="6846" spans="1:9" x14ac:dyDescent="0.2">
      <c r="A6846" s="107" t="s">
        <v>10492</v>
      </c>
      <c r="D6846" s="107" t="s">
        <v>3898</v>
      </c>
      <c r="E6846" s="107">
        <f t="shared" si="106"/>
        <v>30901699</v>
      </c>
      <c r="F6846" s="107" t="s">
        <v>11572</v>
      </c>
      <c r="G6846" s="107" t="s">
        <v>9387</v>
      </c>
      <c r="H6846" s="107" t="s">
        <v>3883</v>
      </c>
      <c r="I6846" s="107" t="s">
        <v>7791</v>
      </c>
    </row>
    <row r="6847" spans="1:9" x14ac:dyDescent="0.2">
      <c r="A6847" s="107" t="s">
        <v>10492</v>
      </c>
      <c r="D6847" s="107" t="s">
        <v>3899</v>
      </c>
      <c r="E6847" s="107">
        <f t="shared" si="106"/>
        <v>30902099</v>
      </c>
      <c r="F6847" s="107" t="s">
        <v>11572</v>
      </c>
      <c r="G6847" s="107" t="s">
        <v>9387</v>
      </c>
      <c r="H6847" s="107" t="s">
        <v>7791</v>
      </c>
      <c r="I6847" s="107" t="s">
        <v>11745</v>
      </c>
    </row>
    <row r="6848" spans="1:9" x14ac:dyDescent="0.2">
      <c r="A6848" s="107" t="s">
        <v>10492</v>
      </c>
      <c r="D6848" s="107" t="s">
        <v>3900</v>
      </c>
      <c r="E6848" s="107">
        <f t="shared" si="106"/>
        <v>30902501</v>
      </c>
      <c r="F6848" s="107" t="s">
        <v>11572</v>
      </c>
      <c r="G6848" s="107" t="s">
        <v>9387</v>
      </c>
      <c r="H6848" s="107" t="s">
        <v>3901</v>
      </c>
      <c r="I6848" s="107" t="s">
        <v>3902</v>
      </c>
    </row>
    <row r="6849" spans="1:10" x14ac:dyDescent="0.2">
      <c r="A6849" s="107" t="s">
        <v>10492</v>
      </c>
      <c r="D6849" s="107" t="s">
        <v>3903</v>
      </c>
      <c r="E6849" s="107">
        <f t="shared" si="106"/>
        <v>30903004</v>
      </c>
      <c r="F6849" s="107" t="s">
        <v>11572</v>
      </c>
      <c r="G6849" s="107" t="s">
        <v>9387</v>
      </c>
      <c r="H6849" s="107" t="s">
        <v>3904</v>
      </c>
      <c r="I6849" s="107" t="s">
        <v>3905</v>
      </c>
    </row>
    <row r="6850" spans="1:10" x14ac:dyDescent="0.2">
      <c r="A6850" s="107" t="s">
        <v>10492</v>
      </c>
      <c r="D6850" s="107" t="s">
        <v>3906</v>
      </c>
      <c r="E6850" s="107">
        <f t="shared" ref="E6850:E6913" si="107">VALUE(D6850)</f>
        <v>30903005</v>
      </c>
      <c r="F6850" s="107" t="s">
        <v>11572</v>
      </c>
      <c r="G6850" s="107" t="s">
        <v>9387</v>
      </c>
      <c r="H6850" s="107" t="s">
        <v>3904</v>
      </c>
      <c r="I6850" s="107" t="s">
        <v>3907</v>
      </c>
    </row>
    <row r="6851" spans="1:10" x14ac:dyDescent="0.2">
      <c r="A6851" s="107" t="s">
        <v>10492</v>
      </c>
      <c r="D6851" s="107" t="s">
        <v>3908</v>
      </c>
      <c r="E6851" s="107">
        <f t="shared" si="107"/>
        <v>30903006</v>
      </c>
      <c r="F6851" s="107" t="s">
        <v>11572</v>
      </c>
      <c r="G6851" s="107" t="s">
        <v>9387</v>
      </c>
      <c r="H6851" s="107" t="s">
        <v>3904</v>
      </c>
      <c r="I6851" s="107" t="s">
        <v>3909</v>
      </c>
    </row>
    <row r="6852" spans="1:10" x14ac:dyDescent="0.2">
      <c r="A6852" s="107" t="s">
        <v>10492</v>
      </c>
      <c r="D6852" s="107" t="s">
        <v>3910</v>
      </c>
      <c r="E6852" s="107">
        <f t="shared" si="107"/>
        <v>30903007</v>
      </c>
      <c r="F6852" s="107" t="s">
        <v>11572</v>
      </c>
      <c r="G6852" s="107" t="s">
        <v>9387</v>
      </c>
      <c r="H6852" s="107" t="s">
        <v>3904</v>
      </c>
      <c r="I6852" s="107" t="s">
        <v>3911</v>
      </c>
    </row>
    <row r="6853" spans="1:10" x14ac:dyDescent="0.2">
      <c r="A6853" s="107" t="s">
        <v>10492</v>
      </c>
      <c r="D6853" s="107" t="s">
        <v>3912</v>
      </c>
      <c r="E6853" s="107">
        <f t="shared" si="107"/>
        <v>30903008</v>
      </c>
      <c r="F6853" s="107" t="s">
        <v>11572</v>
      </c>
      <c r="G6853" s="107" t="s">
        <v>9387</v>
      </c>
      <c r="H6853" s="107" t="s">
        <v>3904</v>
      </c>
      <c r="I6853" s="107" t="s">
        <v>3913</v>
      </c>
    </row>
    <row r="6854" spans="1:10" x14ac:dyDescent="0.2">
      <c r="A6854" s="107" t="s">
        <v>10492</v>
      </c>
      <c r="D6854" s="107" t="s">
        <v>3914</v>
      </c>
      <c r="E6854" s="107">
        <f t="shared" si="107"/>
        <v>30903010</v>
      </c>
      <c r="F6854" s="107" t="s">
        <v>11572</v>
      </c>
      <c r="G6854" s="107" t="s">
        <v>9387</v>
      </c>
      <c r="H6854" s="107" t="s">
        <v>3904</v>
      </c>
      <c r="I6854" s="107" t="s">
        <v>3915</v>
      </c>
    </row>
    <row r="6855" spans="1:10" x14ac:dyDescent="0.2">
      <c r="A6855" s="107" t="s">
        <v>10492</v>
      </c>
      <c r="D6855" s="107" t="s">
        <v>3916</v>
      </c>
      <c r="E6855" s="107">
        <f t="shared" si="107"/>
        <v>30903099</v>
      </c>
      <c r="F6855" s="107" t="s">
        <v>11572</v>
      </c>
      <c r="G6855" s="107" t="s">
        <v>9387</v>
      </c>
      <c r="H6855" s="107" t="s">
        <v>3904</v>
      </c>
      <c r="I6855" s="107" t="s">
        <v>11745</v>
      </c>
    </row>
    <row r="6856" spans="1:10" x14ac:dyDescent="0.2">
      <c r="A6856" s="107" t="s">
        <v>10492</v>
      </c>
      <c r="D6856" s="107" t="s">
        <v>3917</v>
      </c>
      <c r="E6856" s="107">
        <f t="shared" si="107"/>
        <v>30903901</v>
      </c>
      <c r="F6856" s="107" t="s">
        <v>11572</v>
      </c>
      <c r="G6856" s="107" t="s">
        <v>9387</v>
      </c>
      <c r="H6856" s="107" t="s">
        <v>3918</v>
      </c>
      <c r="I6856" s="107" t="s">
        <v>3919</v>
      </c>
      <c r="J6856" s="109">
        <v>36797</v>
      </c>
    </row>
    <row r="6857" spans="1:10" x14ac:dyDescent="0.2">
      <c r="A6857" s="107" t="s">
        <v>10492</v>
      </c>
      <c r="D6857" s="107" t="s">
        <v>3920</v>
      </c>
      <c r="E6857" s="107">
        <f t="shared" si="107"/>
        <v>30903902</v>
      </c>
      <c r="F6857" s="107" t="s">
        <v>11572</v>
      </c>
      <c r="G6857" s="107" t="s">
        <v>9387</v>
      </c>
      <c r="H6857" s="107" t="s">
        <v>3918</v>
      </c>
      <c r="I6857" s="107" t="s">
        <v>3921</v>
      </c>
      <c r="J6857" s="109">
        <v>36797</v>
      </c>
    </row>
    <row r="6858" spans="1:10" x14ac:dyDescent="0.2">
      <c r="A6858" s="107" t="s">
        <v>10492</v>
      </c>
      <c r="D6858" s="107" t="s">
        <v>3922</v>
      </c>
      <c r="E6858" s="107">
        <f t="shared" si="107"/>
        <v>30903951</v>
      </c>
      <c r="F6858" s="107" t="s">
        <v>11572</v>
      </c>
      <c r="G6858" s="107" t="s">
        <v>9387</v>
      </c>
      <c r="H6858" s="107" t="s">
        <v>3918</v>
      </c>
      <c r="I6858" s="107" t="s">
        <v>3923</v>
      </c>
      <c r="J6858" s="109">
        <v>36797</v>
      </c>
    </row>
    <row r="6859" spans="1:10" x14ac:dyDescent="0.2">
      <c r="A6859" s="107" t="s">
        <v>10492</v>
      </c>
      <c r="D6859" s="107" t="s">
        <v>3924</v>
      </c>
      <c r="E6859" s="107">
        <f t="shared" si="107"/>
        <v>30904001</v>
      </c>
      <c r="F6859" s="107" t="s">
        <v>11572</v>
      </c>
      <c r="G6859" s="107" t="s">
        <v>9387</v>
      </c>
      <c r="H6859" s="107" t="s">
        <v>3925</v>
      </c>
      <c r="I6859" s="107" t="s">
        <v>3926</v>
      </c>
    </row>
    <row r="6860" spans="1:10" x14ac:dyDescent="0.2">
      <c r="A6860" s="107" t="s">
        <v>10492</v>
      </c>
      <c r="D6860" s="107" t="s">
        <v>3927</v>
      </c>
      <c r="E6860" s="107">
        <f t="shared" si="107"/>
        <v>30904010</v>
      </c>
      <c r="F6860" s="107" t="s">
        <v>11572</v>
      </c>
      <c r="G6860" s="107" t="s">
        <v>9387</v>
      </c>
      <c r="H6860" s="107" t="s">
        <v>3925</v>
      </c>
      <c r="I6860" s="107" t="s">
        <v>3928</v>
      </c>
    </row>
    <row r="6861" spans="1:10" x14ac:dyDescent="0.2">
      <c r="A6861" s="107" t="s">
        <v>10492</v>
      </c>
      <c r="D6861" s="107" t="s">
        <v>3929</v>
      </c>
      <c r="E6861" s="107">
        <f t="shared" si="107"/>
        <v>30904020</v>
      </c>
      <c r="F6861" s="107" t="s">
        <v>11572</v>
      </c>
      <c r="G6861" s="107" t="s">
        <v>9387</v>
      </c>
      <c r="H6861" s="107" t="s">
        <v>3925</v>
      </c>
      <c r="I6861" s="107" t="s">
        <v>3930</v>
      </c>
    </row>
    <row r="6862" spans="1:10" x14ac:dyDescent="0.2">
      <c r="A6862" s="107" t="s">
        <v>10492</v>
      </c>
      <c r="D6862" s="107" t="s">
        <v>3931</v>
      </c>
      <c r="E6862" s="107">
        <f t="shared" si="107"/>
        <v>30904030</v>
      </c>
      <c r="F6862" s="107" t="s">
        <v>11572</v>
      </c>
      <c r="G6862" s="107" t="s">
        <v>9387</v>
      </c>
      <c r="H6862" s="107" t="s">
        <v>3925</v>
      </c>
      <c r="I6862" s="107" t="s">
        <v>3932</v>
      </c>
    </row>
    <row r="6863" spans="1:10" x14ac:dyDescent="0.2">
      <c r="A6863" s="107" t="s">
        <v>10492</v>
      </c>
      <c r="D6863" s="107" t="s">
        <v>3933</v>
      </c>
      <c r="E6863" s="107">
        <f t="shared" si="107"/>
        <v>30904100</v>
      </c>
      <c r="F6863" s="107" t="s">
        <v>11572</v>
      </c>
      <c r="G6863" s="107" t="s">
        <v>9387</v>
      </c>
      <c r="H6863" s="107" t="s">
        <v>3934</v>
      </c>
      <c r="I6863" s="107" t="s">
        <v>14417</v>
      </c>
    </row>
    <row r="6864" spans="1:10" x14ac:dyDescent="0.2">
      <c r="A6864" s="107" t="s">
        <v>10492</v>
      </c>
      <c r="D6864" s="107" t="s">
        <v>3935</v>
      </c>
      <c r="E6864" s="107">
        <f t="shared" si="107"/>
        <v>30904200</v>
      </c>
      <c r="F6864" s="107" t="s">
        <v>11572</v>
      </c>
      <c r="G6864" s="107" t="s">
        <v>9387</v>
      </c>
      <c r="H6864" s="107" t="s">
        <v>3936</v>
      </c>
      <c r="I6864" s="107" t="s">
        <v>14417</v>
      </c>
    </row>
    <row r="6865" spans="1:9" x14ac:dyDescent="0.2">
      <c r="A6865" s="107" t="s">
        <v>10492</v>
      </c>
      <c r="D6865" s="107" t="s">
        <v>3937</v>
      </c>
      <c r="E6865" s="107">
        <f t="shared" si="107"/>
        <v>30904300</v>
      </c>
      <c r="F6865" s="107" t="s">
        <v>11572</v>
      </c>
      <c r="G6865" s="107" t="s">
        <v>9387</v>
      </c>
      <c r="H6865" s="107" t="s">
        <v>3938</v>
      </c>
      <c r="I6865" s="107" t="s">
        <v>14417</v>
      </c>
    </row>
    <row r="6866" spans="1:9" x14ac:dyDescent="0.2">
      <c r="A6866" s="107" t="s">
        <v>10492</v>
      </c>
      <c r="D6866" s="107" t="s">
        <v>3939</v>
      </c>
      <c r="E6866" s="107">
        <f t="shared" si="107"/>
        <v>30904400</v>
      </c>
      <c r="F6866" s="107" t="s">
        <v>11572</v>
      </c>
      <c r="G6866" s="107" t="s">
        <v>9387</v>
      </c>
      <c r="H6866" s="107" t="s">
        <v>3940</v>
      </c>
      <c r="I6866" s="107" t="s">
        <v>14417</v>
      </c>
    </row>
    <row r="6867" spans="1:9" x14ac:dyDescent="0.2">
      <c r="A6867" s="107" t="s">
        <v>10492</v>
      </c>
      <c r="D6867" s="107" t="s">
        <v>3941</v>
      </c>
      <c r="E6867" s="107">
        <f t="shared" si="107"/>
        <v>30904500</v>
      </c>
      <c r="F6867" s="107" t="s">
        <v>11572</v>
      </c>
      <c r="G6867" s="107" t="s">
        <v>9387</v>
      </c>
      <c r="H6867" s="107" t="s">
        <v>3942</v>
      </c>
      <c r="I6867" s="107" t="s">
        <v>14417</v>
      </c>
    </row>
    <row r="6868" spans="1:9" x14ac:dyDescent="0.2">
      <c r="A6868" s="107" t="s">
        <v>10492</v>
      </c>
      <c r="D6868" s="107" t="s">
        <v>3943</v>
      </c>
      <c r="E6868" s="107">
        <f t="shared" si="107"/>
        <v>30904600</v>
      </c>
      <c r="F6868" s="107" t="s">
        <v>11572</v>
      </c>
      <c r="G6868" s="107" t="s">
        <v>9387</v>
      </c>
      <c r="H6868" s="107" t="s">
        <v>3944</v>
      </c>
      <c r="I6868" s="107" t="s">
        <v>14417</v>
      </c>
    </row>
    <row r="6869" spans="1:9" x14ac:dyDescent="0.2">
      <c r="A6869" s="107" t="s">
        <v>10492</v>
      </c>
      <c r="D6869" s="107" t="s">
        <v>3945</v>
      </c>
      <c r="E6869" s="107">
        <f t="shared" si="107"/>
        <v>30904700</v>
      </c>
      <c r="F6869" s="107" t="s">
        <v>11572</v>
      </c>
      <c r="G6869" s="107" t="s">
        <v>9387</v>
      </c>
      <c r="H6869" s="107" t="s">
        <v>3946</v>
      </c>
      <c r="I6869" s="107" t="s">
        <v>14417</v>
      </c>
    </row>
    <row r="6870" spans="1:9" x14ac:dyDescent="0.2">
      <c r="A6870" s="107" t="s">
        <v>10492</v>
      </c>
      <c r="D6870" s="107" t="s">
        <v>3947</v>
      </c>
      <c r="E6870" s="107">
        <f t="shared" si="107"/>
        <v>30905000</v>
      </c>
      <c r="F6870" s="107" t="s">
        <v>11572</v>
      </c>
      <c r="G6870" s="107" t="s">
        <v>9387</v>
      </c>
      <c r="H6870" s="107" t="s">
        <v>3948</v>
      </c>
      <c r="I6870" s="107" t="s">
        <v>3949</v>
      </c>
    </row>
    <row r="6871" spans="1:9" x14ac:dyDescent="0.2">
      <c r="A6871" s="107" t="s">
        <v>10492</v>
      </c>
      <c r="D6871" s="107" t="s">
        <v>3950</v>
      </c>
      <c r="E6871" s="107">
        <f t="shared" si="107"/>
        <v>30905100</v>
      </c>
      <c r="F6871" s="107" t="s">
        <v>11572</v>
      </c>
      <c r="G6871" s="107" t="s">
        <v>9387</v>
      </c>
      <c r="H6871" s="107" t="s">
        <v>3951</v>
      </c>
      <c r="I6871" s="107" t="s">
        <v>14417</v>
      </c>
    </row>
    <row r="6872" spans="1:9" x14ac:dyDescent="0.2">
      <c r="A6872" s="107" t="s">
        <v>10492</v>
      </c>
      <c r="D6872" s="107" t="s">
        <v>3952</v>
      </c>
      <c r="E6872" s="107">
        <f t="shared" si="107"/>
        <v>30905104</v>
      </c>
      <c r="F6872" s="107" t="s">
        <v>11572</v>
      </c>
      <c r="G6872" s="107" t="s">
        <v>9387</v>
      </c>
      <c r="H6872" s="107" t="s">
        <v>3951</v>
      </c>
      <c r="I6872" s="107" t="s">
        <v>3953</v>
      </c>
    </row>
    <row r="6873" spans="1:9" x14ac:dyDescent="0.2">
      <c r="A6873" s="107" t="s">
        <v>10492</v>
      </c>
      <c r="D6873" s="107" t="s">
        <v>3954</v>
      </c>
      <c r="E6873" s="107">
        <f t="shared" si="107"/>
        <v>30905108</v>
      </c>
      <c r="F6873" s="107" t="s">
        <v>11572</v>
      </c>
      <c r="G6873" s="107" t="s">
        <v>9387</v>
      </c>
      <c r="H6873" s="107" t="s">
        <v>3951</v>
      </c>
      <c r="I6873" s="107" t="s">
        <v>3955</v>
      </c>
    </row>
    <row r="6874" spans="1:9" x14ac:dyDescent="0.2">
      <c r="A6874" s="107" t="s">
        <v>10492</v>
      </c>
      <c r="D6874" s="107" t="s">
        <v>3956</v>
      </c>
      <c r="E6874" s="107">
        <f t="shared" si="107"/>
        <v>30905112</v>
      </c>
      <c r="F6874" s="107" t="s">
        <v>11572</v>
      </c>
      <c r="G6874" s="107" t="s">
        <v>9387</v>
      </c>
      <c r="H6874" s="107" t="s">
        <v>3951</v>
      </c>
      <c r="I6874" s="107" t="s">
        <v>3957</v>
      </c>
    </row>
    <row r="6875" spans="1:9" x14ac:dyDescent="0.2">
      <c r="A6875" s="107" t="s">
        <v>10492</v>
      </c>
      <c r="D6875" s="107" t="s">
        <v>3958</v>
      </c>
      <c r="E6875" s="107">
        <f t="shared" si="107"/>
        <v>30905116</v>
      </c>
      <c r="F6875" s="107" t="s">
        <v>11572</v>
      </c>
      <c r="G6875" s="107" t="s">
        <v>9387</v>
      </c>
      <c r="H6875" s="107" t="s">
        <v>3951</v>
      </c>
      <c r="I6875" s="107" t="s">
        <v>3959</v>
      </c>
    </row>
    <row r="6876" spans="1:9" x14ac:dyDescent="0.2">
      <c r="A6876" s="107" t="s">
        <v>10492</v>
      </c>
      <c r="D6876" s="107" t="s">
        <v>3960</v>
      </c>
      <c r="E6876" s="107">
        <f t="shared" si="107"/>
        <v>30905120</v>
      </c>
      <c r="F6876" s="107" t="s">
        <v>11572</v>
      </c>
      <c r="G6876" s="107" t="s">
        <v>9387</v>
      </c>
      <c r="H6876" s="107" t="s">
        <v>3951</v>
      </c>
      <c r="I6876" s="107" t="s">
        <v>3961</v>
      </c>
    </row>
    <row r="6877" spans="1:9" x14ac:dyDescent="0.2">
      <c r="A6877" s="107" t="s">
        <v>10492</v>
      </c>
      <c r="D6877" s="107" t="s">
        <v>3962</v>
      </c>
      <c r="E6877" s="107">
        <f t="shared" si="107"/>
        <v>30905124</v>
      </c>
      <c r="F6877" s="107" t="s">
        <v>11572</v>
      </c>
      <c r="G6877" s="107" t="s">
        <v>9387</v>
      </c>
      <c r="H6877" s="107" t="s">
        <v>3951</v>
      </c>
      <c r="I6877" s="107" t="s">
        <v>3963</v>
      </c>
    </row>
    <row r="6878" spans="1:9" x14ac:dyDescent="0.2">
      <c r="A6878" s="107" t="s">
        <v>10492</v>
      </c>
      <c r="D6878" s="107" t="s">
        <v>3964</v>
      </c>
      <c r="E6878" s="107">
        <f t="shared" si="107"/>
        <v>30905128</v>
      </c>
      <c r="F6878" s="107" t="s">
        <v>11572</v>
      </c>
      <c r="G6878" s="107" t="s">
        <v>9387</v>
      </c>
      <c r="H6878" s="107" t="s">
        <v>3951</v>
      </c>
      <c r="I6878" s="107" t="s">
        <v>1196</v>
      </c>
    </row>
    <row r="6879" spans="1:9" x14ac:dyDescent="0.2">
      <c r="A6879" s="107" t="s">
        <v>10492</v>
      </c>
      <c r="D6879" s="107" t="s">
        <v>1197</v>
      </c>
      <c r="E6879" s="107">
        <f t="shared" si="107"/>
        <v>30905132</v>
      </c>
      <c r="F6879" s="107" t="s">
        <v>11572</v>
      </c>
      <c r="G6879" s="107" t="s">
        <v>9387</v>
      </c>
      <c r="H6879" s="107" t="s">
        <v>3951</v>
      </c>
      <c r="I6879" s="107" t="s">
        <v>1198</v>
      </c>
    </row>
    <row r="6880" spans="1:9" x14ac:dyDescent="0.2">
      <c r="A6880" s="107" t="s">
        <v>10492</v>
      </c>
      <c r="D6880" s="107" t="s">
        <v>1199</v>
      </c>
      <c r="E6880" s="107">
        <f t="shared" si="107"/>
        <v>30905136</v>
      </c>
      <c r="F6880" s="107" t="s">
        <v>11572</v>
      </c>
      <c r="G6880" s="107" t="s">
        <v>9387</v>
      </c>
      <c r="H6880" s="107" t="s">
        <v>3951</v>
      </c>
      <c r="I6880" s="107" t="s">
        <v>1200</v>
      </c>
    </row>
    <row r="6881" spans="1:9" x14ac:dyDescent="0.2">
      <c r="A6881" s="107" t="s">
        <v>10492</v>
      </c>
      <c r="D6881" s="107" t="s">
        <v>1201</v>
      </c>
      <c r="E6881" s="107">
        <f t="shared" si="107"/>
        <v>30905140</v>
      </c>
      <c r="F6881" s="107" t="s">
        <v>11572</v>
      </c>
      <c r="G6881" s="107" t="s">
        <v>9387</v>
      </c>
      <c r="H6881" s="107" t="s">
        <v>3951</v>
      </c>
      <c r="I6881" s="107" t="s">
        <v>1202</v>
      </c>
    </row>
    <row r="6882" spans="1:9" x14ac:dyDescent="0.2">
      <c r="A6882" s="107" t="s">
        <v>10492</v>
      </c>
      <c r="D6882" s="107" t="s">
        <v>1203</v>
      </c>
      <c r="E6882" s="107">
        <f t="shared" si="107"/>
        <v>30905144</v>
      </c>
      <c r="F6882" s="107" t="s">
        <v>11572</v>
      </c>
      <c r="G6882" s="107" t="s">
        <v>9387</v>
      </c>
      <c r="H6882" s="107" t="s">
        <v>3951</v>
      </c>
      <c r="I6882" s="107" t="s">
        <v>1204</v>
      </c>
    </row>
    <row r="6883" spans="1:9" x14ac:dyDescent="0.2">
      <c r="A6883" s="107" t="s">
        <v>10492</v>
      </c>
      <c r="D6883" s="107" t="s">
        <v>1205</v>
      </c>
      <c r="E6883" s="107">
        <f t="shared" si="107"/>
        <v>30905148</v>
      </c>
      <c r="F6883" s="107" t="s">
        <v>11572</v>
      </c>
      <c r="G6883" s="107" t="s">
        <v>9387</v>
      </c>
      <c r="H6883" s="107" t="s">
        <v>3951</v>
      </c>
      <c r="I6883" s="107" t="s">
        <v>1206</v>
      </c>
    </row>
    <row r="6884" spans="1:9" x14ac:dyDescent="0.2">
      <c r="A6884" s="107" t="s">
        <v>10492</v>
      </c>
      <c r="D6884" s="107" t="s">
        <v>1207</v>
      </c>
      <c r="E6884" s="107">
        <f t="shared" si="107"/>
        <v>30905152</v>
      </c>
      <c r="F6884" s="107" t="s">
        <v>11572</v>
      </c>
      <c r="G6884" s="107" t="s">
        <v>9387</v>
      </c>
      <c r="H6884" s="107" t="s">
        <v>3951</v>
      </c>
      <c r="I6884" s="107" t="s">
        <v>1208</v>
      </c>
    </row>
    <row r="6885" spans="1:9" x14ac:dyDescent="0.2">
      <c r="A6885" s="107" t="s">
        <v>10492</v>
      </c>
      <c r="D6885" s="107" t="s">
        <v>1209</v>
      </c>
      <c r="E6885" s="107">
        <f t="shared" si="107"/>
        <v>30905156</v>
      </c>
      <c r="F6885" s="107" t="s">
        <v>11572</v>
      </c>
      <c r="G6885" s="107" t="s">
        <v>9387</v>
      </c>
      <c r="H6885" s="107" t="s">
        <v>3951</v>
      </c>
      <c r="I6885" s="107" t="s">
        <v>1210</v>
      </c>
    </row>
    <row r="6886" spans="1:9" x14ac:dyDescent="0.2">
      <c r="A6886" s="107" t="s">
        <v>10492</v>
      </c>
      <c r="D6886" s="107" t="s">
        <v>1211</v>
      </c>
      <c r="E6886" s="107">
        <f t="shared" si="107"/>
        <v>30905160</v>
      </c>
      <c r="F6886" s="107" t="s">
        <v>11572</v>
      </c>
      <c r="G6886" s="107" t="s">
        <v>9387</v>
      </c>
      <c r="H6886" s="107" t="s">
        <v>3951</v>
      </c>
      <c r="I6886" s="107" t="s">
        <v>1212</v>
      </c>
    </row>
    <row r="6887" spans="1:9" x14ac:dyDescent="0.2">
      <c r="A6887" s="107" t="s">
        <v>10492</v>
      </c>
      <c r="D6887" s="107" t="s">
        <v>1213</v>
      </c>
      <c r="E6887" s="107">
        <f t="shared" si="107"/>
        <v>30905164</v>
      </c>
      <c r="F6887" s="107" t="s">
        <v>11572</v>
      </c>
      <c r="G6887" s="107" t="s">
        <v>9387</v>
      </c>
      <c r="H6887" s="107" t="s">
        <v>3951</v>
      </c>
      <c r="I6887" s="107" t="s">
        <v>1214</v>
      </c>
    </row>
    <row r="6888" spans="1:9" x14ac:dyDescent="0.2">
      <c r="A6888" s="107" t="s">
        <v>10492</v>
      </c>
      <c r="D6888" s="107" t="s">
        <v>1215</v>
      </c>
      <c r="E6888" s="107">
        <f t="shared" si="107"/>
        <v>30905168</v>
      </c>
      <c r="F6888" s="107" t="s">
        <v>11572</v>
      </c>
      <c r="G6888" s="107" t="s">
        <v>9387</v>
      </c>
      <c r="H6888" s="107" t="s">
        <v>3951</v>
      </c>
      <c r="I6888" s="107" t="s">
        <v>1216</v>
      </c>
    </row>
    <row r="6889" spans="1:9" x14ac:dyDescent="0.2">
      <c r="A6889" s="107" t="s">
        <v>10492</v>
      </c>
      <c r="D6889" s="107" t="s">
        <v>1217</v>
      </c>
      <c r="E6889" s="107">
        <f t="shared" si="107"/>
        <v>30905172</v>
      </c>
      <c r="F6889" s="107" t="s">
        <v>11572</v>
      </c>
      <c r="G6889" s="107" t="s">
        <v>9387</v>
      </c>
      <c r="H6889" s="107" t="s">
        <v>3951</v>
      </c>
      <c r="I6889" s="107" t="s">
        <v>1218</v>
      </c>
    </row>
    <row r="6890" spans="1:9" x14ac:dyDescent="0.2">
      <c r="A6890" s="107" t="s">
        <v>10492</v>
      </c>
      <c r="D6890" s="107" t="s">
        <v>1219</v>
      </c>
      <c r="E6890" s="107">
        <f t="shared" si="107"/>
        <v>30905176</v>
      </c>
      <c r="F6890" s="107" t="s">
        <v>11572</v>
      </c>
      <c r="G6890" s="107" t="s">
        <v>9387</v>
      </c>
      <c r="H6890" s="107" t="s">
        <v>3951</v>
      </c>
      <c r="I6890" s="107" t="s">
        <v>1220</v>
      </c>
    </row>
    <row r="6891" spans="1:9" x14ac:dyDescent="0.2">
      <c r="A6891" s="107" t="s">
        <v>10492</v>
      </c>
      <c r="D6891" s="107" t="s">
        <v>1221</v>
      </c>
      <c r="E6891" s="107">
        <f t="shared" si="107"/>
        <v>30905180</v>
      </c>
      <c r="F6891" s="107" t="s">
        <v>11572</v>
      </c>
      <c r="G6891" s="107" t="s">
        <v>9387</v>
      </c>
      <c r="H6891" s="107" t="s">
        <v>3951</v>
      </c>
      <c r="I6891" s="107" t="s">
        <v>1222</v>
      </c>
    </row>
    <row r="6892" spans="1:9" x14ac:dyDescent="0.2">
      <c r="A6892" s="107" t="s">
        <v>10492</v>
      </c>
      <c r="D6892" s="107" t="s">
        <v>1223</v>
      </c>
      <c r="E6892" s="107">
        <f t="shared" si="107"/>
        <v>30905200</v>
      </c>
      <c r="F6892" s="107" t="s">
        <v>11572</v>
      </c>
      <c r="G6892" s="107" t="s">
        <v>9387</v>
      </c>
      <c r="H6892" s="107" t="s">
        <v>1224</v>
      </c>
      <c r="I6892" s="107" t="s">
        <v>14417</v>
      </c>
    </row>
    <row r="6893" spans="1:9" x14ac:dyDescent="0.2">
      <c r="A6893" s="107" t="s">
        <v>10492</v>
      </c>
      <c r="D6893" s="107" t="s">
        <v>1225</v>
      </c>
      <c r="E6893" s="107">
        <f t="shared" si="107"/>
        <v>30905210</v>
      </c>
      <c r="F6893" s="107" t="s">
        <v>11572</v>
      </c>
      <c r="G6893" s="107" t="s">
        <v>9387</v>
      </c>
      <c r="H6893" s="107" t="s">
        <v>1224</v>
      </c>
      <c r="I6893" s="107" t="s">
        <v>1226</v>
      </c>
    </row>
    <row r="6894" spans="1:9" x14ac:dyDescent="0.2">
      <c r="A6894" s="107" t="s">
        <v>10492</v>
      </c>
      <c r="D6894" s="107" t="s">
        <v>1227</v>
      </c>
      <c r="E6894" s="107">
        <f t="shared" si="107"/>
        <v>30905212</v>
      </c>
      <c r="F6894" s="107" t="s">
        <v>11572</v>
      </c>
      <c r="G6894" s="107" t="s">
        <v>9387</v>
      </c>
      <c r="H6894" s="107" t="s">
        <v>1224</v>
      </c>
      <c r="I6894" s="107" t="s">
        <v>1228</v>
      </c>
    </row>
    <row r="6895" spans="1:9" x14ac:dyDescent="0.2">
      <c r="A6895" s="107" t="s">
        <v>10492</v>
      </c>
      <c r="D6895" s="107" t="s">
        <v>1229</v>
      </c>
      <c r="E6895" s="107">
        <f t="shared" si="107"/>
        <v>30905220</v>
      </c>
      <c r="F6895" s="107" t="s">
        <v>11572</v>
      </c>
      <c r="G6895" s="107" t="s">
        <v>9387</v>
      </c>
      <c r="H6895" s="107" t="s">
        <v>1224</v>
      </c>
      <c r="I6895" s="107" t="s">
        <v>1230</v>
      </c>
    </row>
    <row r="6896" spans="1:9" x14ac:dyDescent="0.2">
      <c r="A6896" s="107" t="s">
        <v>10492</v>
      </c>
      <c r="D6896" s="107" t="s">
        <v>1231</v>
      </c>
      <c r="E6896" s="107">
        <f t="shared" si="107"/>
        <v>30905226</v>
      </c>
      <c r="F6896" s="107" t="s">
        <v>11572</v>
      </c>
      <c r="G6896" s="107" t="s">
        <v>9387</v>
      </c>
      <c r="H6896" s="107" t="s">
        <v>1224</v>
      </c>
      <c r="I6896" s="107" t="s">
        <v>6721</v>
      </c>
    </row>
    <row r="6897" spans="1:9" x14ac:dyDescent="0.2">
      <c r="A6897" s="107" t="s">
        <v>10492</v>
      </c>
      <c r="D6897" s="107" t="s">
        <v>6722</v>
      </c>
      <c r="E6897" s="107">
        <f t="shared" si="107"/>
        <v>30905254</v>
      </c>
      <c r="F6897" s="107" t="s">
        <v>11572</v>
      </c>
      <c r="G6897" s="107" t="s">
        <v>9387</v>
      </c>
      <c r="H6897" s="107" t="s">
        <v>1224</v>
      </c>
      <c r="I6897" s="107" t="s">
        <v>6723</v>
      </c>
    </row>
    <row r="6898" spans="1:9" x14ac:dyDescent="0.2">
      <c r="A6898" s="107" t="s">
        <v>10492</v>
      </c>
      <c r="D6898" s="107" t="s">
        <v>6724</v>
      </c>
      <c r="E6898" s="107">
        <f t="shared" si="107"/>
        <v>30905276</v>
      </c>
      <c r="F6898" s="107" t="s">
        <v>11572</v>
      </c>
      <c r="G6898" s="107" t="s">
        <v>9387</v>
      </c>
      <c r="H6898" s="107" t="s">
        <v>1224</v>
      </c>
      <c r="I6898" s="107" t="s">
        <v>6725</v>
      </c>
    </row>
    <row r="6899" spans="1:9" x14ac:dyDescent="0.2">
      <c r="A6899" s="107" t="s">
        <v>10492</v>
      </c>
      <c r="D6899" s="107" t="s">
        <v>6726</v>
      </c>
      <c r="E6899" s="107">
        <f t="shared" si="107"/>
        <v>30905280</v>
      </c>
      <c r="F6899" s="107" t="s">
        <v>11572</v>
      </c>
      <c r="G6899" s="107" t="s">
        <v>9387</v>
      </c>
      <c r="H6899" s="107" t="s">
        <v>1224</v>
      </c>
      <c r="I6899" s="107" t="s">
        <v>6727</v>
      </c>
    </row>
    <row r="6900" spans="1:9" x14ac:dyDescent="0.2">
      <c r="A6900" s="107" t="s">
        <v>10492</v>
      </c>
      <c r="D6900" s="107" t="s">
        <v>6728</v>
      </c>
      <c r="E6900" s="107">
        <f t="shared" si="107"/>
        <v>30905300</v>
      </c>
      <c r="F6900" s="107" t="s">
        <v>11572</v>
      </c>
      <c r="G6900" s="107" t="s">
        <v>9387</v>
      </c>
      <c r="H6900" s="107" t="s">
        <v>6729</v>
      </c>
      <c r="I6900" s="107" t="s">
        <v>14417</v>
      </c>
    </row>
    <row r="6901" spans="1:9" x14ac:dyDescent="0.2">
      <c r="A6901" s="107" t="s">
        <v>10492</v>
      </c>
      <c r="D6901" s="107" t="s">
        <v>6730</v>
      </c>
      <c r="E6901" s="107">
        <f t="shared" si="107"/>
        <v>30905306</v>
      </c>
      <c r="F6901" s="107" t="s">
        <v>11572</v>
      </c>
      <c r="G6901" s="107" t="s">
        <v>9387</v>
      </c>
      <c r="H6901" s="107" t="s">
        <v>6729</v>
      </c>
      <c r="I6901" s="107" t="s">
        <v>6731</v>
      </c>
    </row>
    <row r="6902" spans="1:9" x14ac:dyDescent="0.2">
      <c r="A6902" s="107" t="s">
        <v>10492</v>
      </c>
      <c r="D6902" s="107" t="s">
        <v>6732</v>
      </c>
      <c r="E6902" s="107">
        <f t="shared" si="107"/>
        <v>30905308</v>
      </c>
      <c r="F6902" s="107" t="s">
        <v>11572</v>
      </c>
      <c r="G6902" s="107" t="s">
        <v>9387</v>
      </c>
      <c r="H6902" s="107" t="s">
        <v>6729</v>
      </c>
      <c r="I6902" s="107" t="s">
        <v>3955</v>
      </c>
    </row>
    <row r="6903" spans="1:9" x14ac:dyDescent="0.2">
      <c r="A6903" s="107" t="s">
        <v>10492</v>
      </c>
      <c r="D6903" s="107" t="s">
        <v>6733</v>
      </c>
      <c r="E6903" s="107">
        <f t="shared" si="107"/>
        <v>30905312</v>
      </c>
      <c r="F6903" s="107" t="s">
        <v>11572</v>
      </c>
      <c r="G6903" s="107" t="s">
        <v>9387</v>
      </c>
      <c r="H6903" s="107" t="s">
        <v>6729</v>
      </c>
      <c r="I6903" s="107" t="s">
        <v>6734</v>
      </c>
    </row>
    <row r="6904" spans="1:9" x14ac:dyDescent="0.2">
      <c r="A6904" s="107" t="s">
        <v>10492</v>
      </c>
      <c r="D6904" s="107" t="s">
        <v>6735</v>
      </c>
      <c r="E6904" s="107">
        <f t="shared" si="107"/>
        <v>30905320</v>
      </c>
      <c r="F6904" s="107" t="s">
        <v>11572</v>
      </c>
      <c r="G6904" s="107" t="s">
        <v>9387</v>
      </c>
      <c r="H6904" s="107" t="s">
        <v>6729</v>
      </c>
      <c r="I6904" s="107" t="s">
        <v>6736</v>
      </c>
    </row>
    <row r="6905" spans="1:9" x14ac:dyDescent="0.2">
      <c r="A6905" s="107" t="s">
        <v>10492</v>
      </c>
      <c r="D6905" s="107" t="s">
        <v>6737</v>
      </c>
      <c r="E6905" s="107">
        <f t="shared" si="107"/>
        <v>30905354</v>
      </c>
      <c r="F6905" s="107" t="s">
        <v>11572</v>
      </c>
      <c r="G6905" s="107" t="s">
        <v>9387</v>
      </c>
      <c r="H6905" s="107" t="s">
        <v>6729</v>
      </c>
      <c r="I6905" s="107" t="s">
        <v>6738</v>
      </c>
    </row>
    <row r="6906" spans="1:9" x14ac:dyDescent="0.2">
      <c r="A6906" s="107" t="s">
        <v>10492</v>
      </c>
      <c r="D6906" s="107" t="s">
        <v>6739</v>
      </c>
      <c r="E6906" s="107">
        <f t="shared" si="107"/>
        <v>30905355</v>
      </c>
      <c r="F6906" s="107" t="s">
        <v>11572</v>
      </c>
      <c r="G6906" s="107" t="s">
        <v>9387</v>
      </c>
      <c r="H6906" s="107" t="s">
        <v>6729</v>
      </c>
      <c r="I6906" s="107" t="s">
        <v>6740</v>
      </c>
    </row>
    <row r="6907" spans="1:9" x14ac:dyDescent="0.2">
      <c r="A6907" s="107" t="s">
        <v>10492</v>
      </c>
      <c r="D6907" s="107" t="s">
        <v>6741</v>
      </c>
      <c r="E6907" s="107">
        <f t="shared" si="107"/>
        <v>30905400</v>
      </c>
      <c r="F6907" s="107" t="s">
        <v>11572</v>
      </c>
      <c r="G6907" s="107" t="s">
        <v>9387</v>
      </c>
      <c r="H6907" s="107" t="s">
        <v>6742</v>
      </c>
      <c r="I6907" s="107" t="s">
        <v>14417</v>
      </c>
    </row>
    <row r="6908" spans="1:9" x14ac:dyDescent="0.2">
      <c r="A6908" s="107" t="s">
        <v>10492</v>
      </c>
      <c r="D6908" s="107" t="s">
        <v>6743</v>
      </c>
      <c r="E6908" s="107">
        <f t="shared" si="107"/>
        <v>30905410</v>
      </c>
      <c r="F6908" s="107" t="s">
        <v>11572</v>
      </c>
      <c r="G6908" s="107" t="s">
        <v>9387</v>
      </c>
      <c r="H6908" s="107" t="s">
        <v>6742</v>
      </c>
      <c r="I6908" s="107" t="s">
        <v>6744</v>
      </c>
    </row>
    <row r="6909" spans="1:9" x14ac:dyDescent="0.2">
      <c r="A6909" s="107" t="s">
        <v>10492</v>
      </c>
      <c r="D6909" s="107" t="s">
        <v>6745</v>
      </c>
      <c r="E6909" s="107">
        <f t="shared" si="107"/>
        <v>30905500</v>
      </c>
      <c r="F6909" s="107" t="s">
        <v>11572</v>
      </c>
      <c r="G6909" s="107" t="s">
        <v>9387</v>
      </c>
      <c r="H6909" s="107" t="s">
        <v>6746</v>
      </c>
      <c r="I6909" s="107" t="s">
        <v>14417</v>
      </c>
    </row>
    <row r="6910" spans="1:9" x14ac:dyDescent="0.2">
      <c r="A6910" s="107" t="s">
        <v>10492</v>
      </c>
      <c r="D6910" s="107" t="s">
        <v>6747</v>
      </c>
      <c r="E6910" s="107">
        <f t="shared" si="107"/>
        <v>30905600</v>
      </c>
      <c r="F6910" s="107" t="s">
        <v>11572</v>
      </c>
      <c r="G6910" s="107" t="s">
        <v>9387</v>
      </c>
      <c r="H6910" s="107" t="s">
        <v>6748</v>
      </c>
      <c r="I6910" s="107" t="s">
        <v>14417</v>
      </c>
    </row>
    <row r="6911" spans="1:9" x14ac:dyDescent="0.2">
      <c r="A6911" s="107" t="s">
        <v>10492</v>
      </c>
      <c r="D6911" s="107" t="s">
        <v>6749</v>
      </c>
      <c r="E6911" s="107">
        <f t="shared" si="107"/>
        <v>30905800</v>
      </c>
      <c r="F6911" s="107" t="s">
        <v>11572</v>
      </c>
      <c r="G6911" s="107" t="s">
        <v>9387</v>
      </c>
      <c r="H6911" s="107" t="s">
        <v>6750</v>
      </c>
      <c r="I6911" s="107" t="s">
        <v>14417</v>
      </c>
    </row>
    <row r="6912" spans="1:9" x14ac:dyDescent="0.2">
      <c r="A6912" s="107" t="s">
        <v>10492</v>
      </c>
      <c r="D6912" s="107" t="s">
        <v>6751</v>
      </c>
      <c r="E6912" s="107">
        <f t="shared" si="107"/>
        <v>30905900</v>
      </c>
      <c r="F6912" s="107" t="s">
        <v>11572</v>
      </c>
      <c r="G6912" s="107" t="s">
        <v>9387</v>
      </c>
      <c r="H6912" s="107" t="s">
        <v>9627</v>
      </c>
      <c r="I6912" s="107" t="s">
        <v>14417</v>
      </c>
    </row>
    <row r="6913" spans="1:9" x14ac:dyDescent="0.2">
      <c r="A6913" s="107" t="s">
        <v>10492</v>
      </c>
      <c r="D6913" s="107" t="s">
        <v>9628</v>
      </c>
      <c r="E6913" s="107">
        <f t="shared" si="107"/>
        <v>30906001</v>
      </c>
      <c r="F6913" s="107" t="s">
        <v>11572</v>
      </c>
      <c r="G6913" s="107" t="s">
        <v>9387</v>
      </c>
      <c r="H6913" s="107" t="s">
        <v>9629</v>
      </c>
      <c r="I6913" s="107" t="s">
        <v>9630</v>
      </c>
    </row>
    <row r="6914" spans="1:9" x14ac:dyDescent="0.2">
      <c r="A6914" s="107" t="s">
        <v>10492</v>
      </c>
      <c r="D6914" s="107" t="s">
        <v>9631</v>
      </c>
      <c r="E6914" s="107">
        <f t="shared" ref="E6914:E6977" si="108">VALUE(D6914)</f>
        <v>30906002</v>
      </c>
      <c r="F6914" s="107" t="s">
        <v>11572</v>
      </c>
      <c r="G6914" s="107" t="s">
        <v>9387</v>
      </c>
      <c r="H6914" s="107" t="s">
        <v>9629</v>
      </c>
      <c r="I6914" s="107" t="s">
        <v>9632</v>
      </c>
    </row>
    <row r="6915" spans="1:9" x14ac:dyDescent="0.2">
      <c r="A6915" s="107" t="s">
        <v>10492</v>
      </c>
      <c r="D6915" s="107" t="s">
        <v>9633</v>
      </c>
      <c r="E6915" s="107">
        <f t="shared" si="108"/>
        <v>30906003</v>
      </c>
      <c r="F6915" s="107" t="s">
        <v>11572</v>
      </c>
      <c r="G6915" s="107" t="s">
        <v>9387</v>
      </c>
      <c r="H6915" s="107" t="s">
        <v>9629</v>
      </c>
      <c r="I6915" s="107" t="s">
        <v>9634</v>
      </c>
    </row>
    <row r="6916" spans="1:9" x14ac:dyDescent="0.2">
      <c r="A6916" s="107" t="s">
        <v>10492</v>
      </c>
      <c r="D6916" s="107" t="s">
        <v>9635</v>
      </c>
      <c r="E6916" s="107">
        <f t="shared" si="108"/>
        <v>30906004</v>
      </c>
      <c r="F6916" s="107" t="s">
        <v>11572</v>
      </c>
      <c r="G6916" s="107" t="s">
        <v>9387</v>
      </c>
      <c r="H6916" s="107" t="s">
        <v>9629</v>
      </c>
      <c r="I6916" s="107" t="s">
        <v>9636</v>
      </c>
    </row>
    <row r="6917" spans="1:9" x14ac:dyDescent="0.2">
      <c r="A6917" s="107" t="s">
        <v>10492</v>
      </c>
      <c r="D6917" s="107" t="s">
        <v>9637</v>
      </c>
      <c r="E6917" s="107">
        <f t="shared" si="108"/>
        <v>30906005</v>
      </c>
      <c r="F6917" s="107" t="s">
        <v>11572</v>
      </c>
      <c r="G6917" s="107" t="s">
        <v>9387</v>
      </c>
      <c r="H6917" s="107" t="s">
        <v>9629</v>
      </c>
      <c r="I6917" s="107" t="s">
        <v>9638</v>
      </c>
    </row>
    <row r="6918" spans="1:9" x14ac:dyDescent="0.2">
      <c r="A6918" s="107" t="s">
        <v>10492</v>
      </c>
      <c r="D6918" s="107" t="s">
        <v>9639</v>
      </c>
      <c r="E6918" s="107">
        <f t="shared" si="108"/>
        <v>30906006</v>
      </c>
      <c r="F6918" s="107" t="s">
        <v>11572</v>
      </c>
      <c r="G6918" s="107" t="s">
        <v>9387</v>
      </c>
      <c r="H6918" s="107" t="s">
        <v>9629</v>
      </c>
      <c r="I6918" s="107" t="s">
        <v>9640</v>
      </c>
    </row>
    <row r="6919" spans="1:9" x14ac:dyDescent="0.2">
      <c r="A6919" s="107" t="s">
        <v>10492</v>
      </c>
      <c r="D6919" s="107" t="s">
        <v>9641</v>
      </c>
      <c r="E6919" s="107">
        <f t="shared" si="108"/>
        <v>30906007</v>
      </c>
      <c r="F6919" s="107" t="s">
        <v>11572</v>
      </c>
      <c r="G6919" s="107" t="s">
        <v>9387</v>
      </c>
      <c r="H6919" s="107" t="s">
        <v>9629</v>
      </c>
      <c r="I6919" s="107" t="s">
        <v>9642</v>
      </c>
    </row>
    <row r="6920" spans="1:9" x14ac:dyDescent="0.2">
      <c r="A6920" s="107" t="s">
        <v>10492</v>
      </c>
      <c r="D6920" s="107" t="s">
        <v>9643</v>
      </c>
      <c r="E6920" s="107">
        <f t="shared" si="108"/>
        <v>30906099</v>
      </c>
      <c r="F6920" s="107" t="s">
        <v>11572</v>
      </c>
      <c r="G6920" s="107" t="s">
        <v>9387</v>
      </c>
      <c r="H6920" s="107" t="s">
        <v>9629</v>
      </c>
      <c r="I6920" s="107" t="s">
        <v>9630</v>
      </c>
    </row>
    <row r="6921" spans="1:9" x14ac:dyDescent="0.2">
      <c r="A6921" s="107" t="s">
        <v>10492</v>
      </c>
      <c r="D6921" s="107" t="s">
        <v>9644</v>
      </c>
      <c r="E6921" s="107">
        <f t="shared" si="108"/>
        <v>30980001</v>
      </c>
      <c r="F6921" s="107" t="s">
        <v>11572</v>
      </c>
      <c r="G6921" s="107" t="s">
        <v>9387</v>
      </c>
      <c r="H6921" s="107" t="s">
        <v>13741</v>
      </c>
      <c r="I6921" s="107" t="s">
        <v>13741</v>
      </c>
    </row>
    <row r="6922" spans="1:9" x14ac:dyDescent="0.2">
      <c r="A6922" s="107" t="s">
        <v>10492</v>
      </c>
      <c r="D6922" s="107" t="s">
        <v>9645</v>
      </c>
      <c r="E6922" s="107">
        <f t="shared" si="108"/>
        <v>30982001</v>
      </c>
      <c r="F6922" s="107" t="s">
        <v>11572</v>
      </c>
      <c r="G6922" s="107" t="s">
        <v>9387</v>
      </c>
      <c r="H6922" s="107" t="s">
        <v>13743</v>
      </c>
      <c r="I6922" s="107" t="s">
        <v>13744</v>
      </c>
    </row>
    <row r="6923" spans="1:9" x14ac:dyDescent="0.2">
      <c r="A6923" s="107" t="s">
        <v>10492</v>
      </c>
      <c r="D6923" s="107" t="s">
        <v>9646</v>
      </c>
      <c r="E6923" s="107">
        <f t="shared" si="108"/>
        <v>30982002</v>
      </c>
      <c r="F6923" s="107" t="s">
        <v>11572</v>
      </c>
      <c r="G6923" s="107" t="s">
        <v>9387</v>
      </c>
      <c r="H6923" s="107" t="s">
        <v>13743</v>
      </c>
      <c r="I6923" s="107" t="s">
        <v>13746</v>
      </c>
    </row>
    <row r="6924" spans="1:9" x14ac:dyDescent="0.2">
      <c r="A6924" s="107" t="s">
        <v>10492</v>
      </c>
      <c r="D6924" s="107" t="s">
        <v>9647</v>
      </c>
      <c r="E6924" s="107">
        <f t="shared" si="108"/>
        <v>30982599</v>
      </c>
      <c r="F6924" s="107" t="s">
        <v>11572</v>
      </c>
      <c r="G6924" s="107" t="s">
        <v>9387</v>
      </c>
      <c r="H6924" s="107" t="s">
        <v>13748</v>
      </c>
      <c r="I6924" s="107" t="s">
        <v>13749</v>
      </c>
    </row>
    <row r="6925" spans="1:9" x14ac:dyDescent="0.2">
      <c r="A6925" s="107" t="s">
        <v>10492</v>
      </c>
      <c r="D6925" s="107" t="s">
        <v>9648</v>
      </c>
      <c r="E6925" s="107">
        <f t="shared" si="108"/>
        <v>30988801</v>
      </c>
      <c r="F6925" s="107" t="s">
        <v>11572</v>
      </c>
      <c r="G6925" s="107" t="s">
        <v>9387</v>
      </c>
      <c r="H6925" s="107" t="s">
        <v>11023</v>
      </c>
      <c r="I6925" s="107" t="s">
        <v>7495</v>
      </c>
    </row>
    <row r="6926" spans="1:9" x14ac:dyDescent="0.2">
      <c r="A6926" s="107" t="s">
        <v>10492</v>
      </c>
      <c r="D6926" s="107" t="s">
        <v>9649</v>
      </c>
      <c r="E6926" s="107">
        <f t="shared" si="108"/>
        <v>30988802</v>
      </c>
      <c r="F6926" s="107" t="s">
        <v>11572</v>
      </c>
      <c r="G6926" s="107" t="s">
        <v>9387</v>
      </c>
      <c r="H6926" s="107" t="s">
        <v>11023</v>
      </c>
      <c r="I6926" s="107" t="s">
        <v>7495</v>
      </c>
    </row>
    <row r="6927" spans="1:9" x14ac:dyDescent="0.2">
      <c r="A6927" s="107" t="s">
        <v>10492</v>
      </c>
      <c r="D6927" s="107" t="s">
        <v>9650</v>
      </c>
      <c r="E6927" s="107">
        <f t="shared" si="108"/>
        <v>30988803</v>
      </c>
      <c r="F6927" s="107" t="s">
        <v>11572</v>
      </c>
      <c r="G6927" s="107" t="s">
        <v>9387</v>
      </c>
      <c r="H6927" s="107" t="s">
        <v>11023</v>
      </c>
      <c r="I6927" s="107" t="s">
        <v>7495</v>
      </c>
    </row>
    <row r="6928" spans="1:9" x14ac:dyDescent="0.2">
      <c r="A6928" s="107" t="s">
        <v>10492</v>
      </c>
      <c r="D6928" s="107" t="s">
        <v>9651</v>
      </c>
      <c r="E6928" s="107">
        <f t="shared" si="108"/>
        <v>30988804</v>
      </c>
      <c r="F6928" s="107" t="s">
        <v>11572</v>
      </c>
      <c r="G6928" s="107" t="s">
        <v>9387</v>
      </c>
      <c r="H6928" s="107" t="s">
        <v>11023</v>
      </c>
      <c r="I6928" s="107" t="s">
        <v>7495</v>
      </c>
    </row>
    <row r="6929" spans="1:12" x14ac:dyDescent="0.2">
      <c r="A6929" s="107" t="s">
        <v>10492</v>
      </c>
      <c r="D6929" s="107" t="s">
        <v>9652</v>
      </c>
      <c r="E6929" s="107">
        <f t="shared" si="108"/>
        <v>30988805</v>
      </c>
      <c r="F6929" s="107" t="s">
        <v>11572</v>
      </c>
      <c r="G6929" s="107" t="s">
        <v>9387</v>
      </c>
      <c r="H6929" s="107" t="s">
        <v>11023</v>
      </c>
      <c r="I6929" s="107" t="s">
        <v>7495</v>
      </c>
    </row>
    <row r="6930" spans="1:12" x14ac:dyDescent="0.2">
      <c r="A6930" s="107" t="s">
        <v>10492</v>
      </c>
      <c r="D6930" s="107" t="s">
        <v>9653</v>
      </c>
      <c r="E6930" s="107">
        <f t="shared" si="108"/>
        <v>30988806</v>
      </c>
      <c r="F6930" s="107" t="s">
        <v>11572</v>
      </c>
      <c r="G6930" s="107" t="s">
        <v>9387</v>
      </c>
      <c r="H6930" s="107" t="s">
        <v>11023</v>
      </c>
      <c r="I6930" s="107" t="s">
        <v>7791</v>
      </c>
    </row>
    <row r="6931" spans="1:12" x14ac:dyDescent="0.2">
      <c r="A6931" s="107" t="s">
        <v>10492</v>
      </c>
      <c r="D6931" s="107" t="s">
        <v>9654</v>
      </c>
      <c r="E6931" s="107">
        <f t="shared" si="108"/>
        <v>30990001</v>
      </c>
      <c r="F6931" s="107" t="s">
        <v>11572</v>
      </c>
      <c r="G6931" s="107" t="s">
        <v>9387</v>
      </c>
      <c r="H6931" s="107" t="s">
        <v>10519</v>
      </c>
      <c r="I6931" s="107" t="s">
        <v>10520</v>
      </c>
    </row>
    <row r="6932" spans="1:12" x14ac:dyDescent="0.2">
      <c r="A6932" s="107" t="s">
        <v>10492</v>
      </c>
      <c r="D6932" s="107" t="s">
        <v>9655</v>
      </c>
      <c r="E6932" s="107">
        <f t="shared" si="108"/>
        <v>30990002</v>
      </c>
      <c r="F6932" s="107" t="s">
        <v>11572</v>
      </c>
      <c r="G6932" s="107" t="s">
        <v>9387</v>
      </c>
      <c r="H6932" s="107" t="s">
        <v>10519</v>
      </c>
      <c r="I6932" s="107" t="s">
        <v>10523</v>
      </c>
    </row>
    <row r="6933" spans="1:12" x14ac:dyDescent="0.2">
      <c r="A6933" s="107" t="s">
        <v>10492</v>
      </c>
      <c r="D6933" s="107" t="s">
        <v>9656</v>
      </c>
      <c r="E6933" s="107">
        <f t="shared" si="108"/>
        <v>30990003</v>
      </c>
      <c r="F6933" s="107" t="s">
        <v>11572</v>
      </c>
      <c r="G6933" s="107" t="s">
        <v>9387</v>
      </c>
      <c r="H6933" s="107" t="s">
        <v>10519</v>
      </c>
      <c r="I6933" s="107" t="s">
        <v>10525</v>
      </c>
    </row>
    <row r="6934" spans="1:12" x14ac:dyDescent="0.2">
      <c r="A6934" s="107" t="s">
        <v>10492</v>
      </c>
      <c r="D6934" s="107" t="s">
        <v>9657</v>
      </c>
      <c r="E6934" s="107">
        <f t="shared" si="108"/>
        <v>30990011</v>
      </c>
      <c r="F6934" s="107" t="s">
        <v>11572</v>
      </c>
      <c r="G6934" s="107" t="s">
        <v>9387</v>
      </c>
      <c r="H6934" s="107" t="s">
        <v>10519</v>
      </c>
      <c r="I6934" s="107" t="s">
        <v>13390</v>
      </c>
    </row>
    <row r="6935" spans="1:12" x14ac:dyDescent="0.2">
      <c r="A6935" s="107" t="s">
        <v>10492</v>
      </c>
      <c r="D6935" s="107" t="s">
        <v>9658</v>
      </c>
      <c r="E6935" s="107">
        <f t="shared" si="108"/>
        <v>30990012</v>
      </c>
      <c r="F6935" s="107" t="s">
        <v>11572</v>
      </c>
      <c r="G6935" s="107" t="s">
        <v>9387</v>
      </c>
      <c r="H6935" s="107" t="s">
        <v>10519</v>
      </c>
      <c r="I6935" s="107" t="s">
        <v>13392</v>
      </c>
    </row>
    <row r="6936" spans="1:12" x14ac:dyDescent="0.2">
      <c r="A6936" s="107" t="s">
        <v>10492</v>
      </c>
      <c r="D6936" s="107" t="s">
        <v>9659</v>
      </c>
      <c r="E6936" s="107">
        <f t="shared" si="108"/>
        <v>30990013</v>
      </c>
      <c r="F6936" s="107" t="s">
        <v>11572</v>
      </c>
      <c r="G6936" s="107" t="s">
        <v>9387</v>
      </c>
      <c r="H6936" s="107" t="s">
        <v>10519</v>
      </c>
      <c r="I6936" s="107" t="s">
        <v>13394</v>
      </c>
    </row>
    <row r="6937" spans="1:12" x14ac:dyDescent="0.2">
      <c r="A6937" s="107" t="s">
        <v>10492</v>
      </c>
      <c r="D6937" s="107" t="s">
        <v>9660</v>
      </c>
      <c r="E6937" s="107">
        <f t="shared" si="108"/>
        <v>30990023</v>
      </c>
      <c r="F6937" s="107" t="s">
        <v>11572</v>
      </c>
      <c r="G6937" s="107" t="s">
        <v>9387</v>
      </c>
      <c r="H6937" s="107" t="s">
        <v>10519</v>
      </c>
      <c r="I6937" s="107" t="s">
        <v>7528</v>
      </c>
    </row>
    <row r="6938" spans="1:12" x14ac:dyDescent="0.2">
      <c r="A6938" s="107" t="s">
        <v>10492</v>
      </c>
      <c r="D6938" s="107" t="s">
        <v>9661</v>
      </c>
      <c r="E6938" s="107">
        <f t="shared" si="108"/>
        <v>30999997</v>
      </c>
      <c r="F6938" s="107" t="s">
        <v>11572</v>
      </c>
      <c r="G6938" s="107" t="s">
        <v>9387</v>
      </c>
      <c r="H6938" s="107" t="s">
        <v>7791</v>
      </c>
      <c r="I6938" s="107" t="s">
        <v>7791</v>
      </c>
    </row>
    <row r="6939" spans="1:12" x14ac:dyDescent="0.2">
      <c r="A6939" s="107" t="s">
        <v>10492</v>
      </c>
      <c r="D6939" s="107" t="s">
        <v>9662</v>
      </c>
      <c r="E6939" s="107">
        <f t="shared" si="108"/>
        <v>30999998</v>
      </c>
      <c r="F6939" s="107" t="s">
        <v>11572</v>
      </c>
      <c r="G6939" s="107" t="s">
        <v>9387</v>
      </c>
      <c r="H6939" s="107" t="s">
        <v>7791</v>
      </c>
      <c r="I6939" s="107" t="s">
        <v>7791</v>
      </c>
    </row>
    <row r="6940" spans="1:12" x14ac:dyDescent="0.2">
      <c r="A6940" s="107" t="s">
        <v>10492</v>
      </c>
      <c r="D6940" s="107" t="s">
        <v>9663</v>
      </c>
      <c r="E6940" s="107">
        <f t="shared" si="108"/>
        <v>30999999</v>
      </c>
      <c r="F6940" s="107" t="s">
        <v>11572</v>
      </c>
      <c r="G6940" s="107" t="s">
        <v>9387</v>
      </c>
      <c r="H6940" s="107" t="s">
        <v>7791</v>
      </c>
      <c r="I6940" s="107" t="s">
        <v>7791</v>
      </c>
    </row>
    <row r="6941" spans="1:12" x14ac:dyDescent="0.2">
      <c r="A6941" s="107" t="s">
        <v>10492</v>
      </c>
      <c r="D6941" s="107" t="s">
        <v>14721</v>
      </c>
      <c r="E6941" s="107">
        <f t="shared" si="108"/>
        <v>31000101</v>
      </c>
      <c r="F6941" s="107" t="s">
        <v>11572</v>
      </c>
      <c r="G6941" s="107" t="s">
        <v>9664</v>
      </c>
      <c r="H6941" s="107" t="s">
        <v>9665</v>
      </c>
      <c r="I6941" s="107" t="s">
        <v>9666</v>
      </c>
    </row>
    <row r="6942" spans="1:12" x14ac:dyDescent="0.2">
      <c r="A6942" s="107" t="s">
        <v>10492</v>
      </c>
      <c r="D6942" s="107" t="s">
        <v>14723</v>
      </c>
      <c r="E6942" s="107">
        <f t="shared" si="108"/>
        <v>31000102</v>
      </c>
      <c r="F6942" s="107" t="s">
        <v>11572</v>
      </c>
      <c r="G6942" s="107" t="s">
        <v>9664</v>
      </c>
      <c r="H6942" s="107" t="s">
        <v>9665</v>
      </c>
      <c r="I6942" s="107" t="s">
        <v>9667</v>
      </c>
    </row>
    <row r="6943" spans="1:12" x14ac:dyDescent="0.2">
      <c r="A6943" s="107" t="s">
        <v>10492</v>
      </c>
      <c r="D6943" s="107" t="s">
        <v>9668</v>
      </c>
      <c r="E6943" s="107">
        <f t="shared" si="108"/>
        <v>31000103</v>
      </c>
      <c r="F6943" s="107" t="s">
        <v>11572</v>
      </c>
      <c r="G6943" s="107" t="s">
        <v>9664</v>
      </c>
      <c r="H6943" s="107" t="s">
        <v>9665</v>
      </c>
      <c r="I6943" s="107" t="s">
        <v>9669</v>
      </c>
    </row>
    <row r="6944" spans="1:12" x14ac:dyDescent="0.2">
      <c r="A6944" s="107" t="s">
        <v>10492</v>
      </c>
      <c r="D6944" s="107" t="s">
        <v>9670</v>
      </c>
      <c r="E6944" s="107">
        <f t="shared" si="108"/>
        <v>31000104</v>
      </c>
      <c r="F6944" s="107" t="s">
        <v>11572</v>
      </c>
      <c r="G6944" s="107" t="s">
        <v>9664</v>
      </c>
      <c r="H6944" s="107" t="s">
        <v>9665</v>
      </c>
      <c r="I6944" s="107" t="s">
        <v>9671</v>
      </c>
      <c r="K6944" s="109"/>
      <c r="L6944" s="107"/>
    </row>
    <row r="6945" spans="1:12" x14ac:dyDescent="0.2">
      <c r="A6945" s="107" t="s">
        <v>10492</v>
      </c>
      <c r="D6945" s="107" t="s">
        <v>9672</v>
      </c>
      <c r="E6945" s="107">
        <f t="shared" si="108"/>
        <v>31000105</v>
      </c>
      <c r="F6945" s="107" t="s">
        <v>11572</v>
      </c>
      <c r="G6945" s="107" t="s">
        <v>9664</v>
      </c>
      <c r="H6945" s="107" t="s">
        <v>9665</v>
      </c>
      <c r="I6945" s="107" t="s">
        <v>9673</v>
      </c>
      <c r="K6945" s="109"/>
      <c r="L6945" s="107"/>
    </row>
    <row r="6946" spans="1:12" x14ac:dyDescent="0.2">
      <c r="A6946" s="107" t="s">
        <v>10492</v>
      </c>
      <c r="D6946" s="107" t="s">
        <v>9674</v>
      </c>
      <c r="E6946" s="107">
        <f t="shared" si="108"/>
        <v>31000106</v>
      </c>
      <c r="F6946" s="107" t="s">
        <v>11572</v>
      </c>
      <c r="G6946" s="107" t="s">
        <v>9664</v>
      </c>
      <c r="H6946" s="107" t="s">
        <v>9665</v>
      </c>
      <c r="I6946" s="107" t="s">
        <v>9675</v>
      </c>
    </row>
    <row r="6947" spans="1:12" x14ac:dyDescent="0.2">
      <c r="A6947" s="107" t="s">
        <v>10492</v>
      </c>
      <c r="D6947" s="107" t="s">
        <v>9676</v>
      </c>
      <c r="E6947" s="107">
        <f t="shared" si="108"/>
        <v>31000107</v>
      </c>
      <c r="F6947" s="107" t="s">
        <v>11572</v>
      </c>
      <c r="G6947" s="107" t="s">
        <v>9664</v>
      </c>
      <c r="H6947" s="107" t="s">
        <v>9665</v>
      </c>
      <c r="I6947" s="107" t="s">
        <v>9677</v>
      </c>
    </row>
    <row r="6948" spans="1:12" x14ac:dyDescent="0.2">
      <c r="A6948" s="107" t="s">
        <v>10492</v>
      </c>
      <c r="D6948" s="107" t="s">
        <v>9678</v>
      </c>
      <c r="E6948" s="107">
        <f t="shared" si="108"/>
        <v>31000108</v>
      </c>
      <c r="F6948" s="107" t="s">
        <v>11572</v>
      </c>
      <c r="G6948" s="107" t="s">
        <v>9664</v>
      </c>
      <c r="H6948" s="107" t="s">
        <v>9665</v>
      </c>
      <c r="I6948" s="107" t="s">
        <v>9679</v>
      </c>
    </row>
    <row r="6949" spans="1:12" x14ac:dyDescent="0.2">
      <c r="A6949" s="107" t="s">
        <v>10492</v>
      </c>
      <c r="D6949" s="107" t="s">
        <v>9680</v>
      </c>
      <c r="E6949" s="107">
        <f t="shared" si="108"/>
        <v>31000121</v>
      </c>
      <c r="F6949" s="107" t="s">
        <v>11572</v>
      </c>
      <c r="G6949" s="107" t="s">
        <v>9664</v>
      </c>
      <c r="H6949" s="107" t="s">
        <v>9665</v>
      </c>
      <c r="I6949" s="107" t="s">
        <v>9681</v>
      </c>
    </row>
    <row r="6950" spans="1:12" x14ac:dyDescent="0.2">
      <c r="A6950" s="107" t="s">
        <v>10492</v>
      </c>
      <c r="D6950" s="107" t="s">
        <v>9682</v>
      </c>
      <c r="E6950" s="107">
        <f t="shared" si="108"/>
        <v>31000122</v>
      </c>
      <c r="F6950" s="107" t="s">
        <v>11572</v>
      </c>
      <c r="G6950" s="107" t="s">
        <v>9664</v>
      </c>
      <c r="H6950" s="107" t="s">
        <v>9665</v>
      </c>
      <c r="I6950" s="107" t="s">
        <v>9683</v>
      </c>
    </row>
    <row r="6951" spans="1:12" x14ac:dyDescent="0.2">
      <c r="A6951" s="107" t="s">
        <v>10492</v>
      </c>
      <c r="D6951" s="107" t="s">
        <v>14725</v>
      </c>
      <c r="E6951" s="107">
        <f t="shared" si="108"/>
        <v>31000123</v>
      </c>
      <c r="F6951" s="107" t="s">
        <v>11572</v>
      </c>
      <c r="G6951" s="107" t="s">
        <v>9664</v>
      </c>
      <c r="H6951" s="107" t="s">
        <v>9665</v>
      </c>
      <c r="I6951" s="107" t="s">
        <v>9684</v>
      </c>
    </row>
    <row r="6952" spans="1:12" x14ac:dyDescent="0.2">
      <c r="A6952" s="107" t="s">
        <v>10492</v>
      </c>
      <c r="D6952" s="107" t="s">
        <v>9685</v>
      </c>
      <c r="E6952" s="107">
        <f t="shared" si="108"/>
        <v>31000124</v>
      </c>
      <c r="F6952" s="107" t="s">
        <v>11572</v>
      </c>
      <c r="G6952" s="107" t="s">
        <v>9664</v>
      </c>
      <c r="H6952" s="107" t="s">
        <v>9665</v>
      </c>
      <c r="I6952" s="107" t="s">
        <v>9686</v>
      </c>
    </row>
    <row r="6953" spans="1:12" x14ac:dyDescent="0.2">
      <c r="A6953" s="107" t="s">
        <v>10492</v>
      </c>
      <c r="D6953" s="107" t="s">
        <v>9687</v>
      </c>
      <c r="E6953" s="107">
        <f t="shared" si="108"/>
        <v>31000125</v>
      </c>
      <c r="F6953" s="107" t="s">
        <v>11572</v>
      </c>
      <c r="G6953" s="107" t="s">
        <v>9664</v>
      </c>
      <c r="H6953" s="107" t="s">
        <v>9665</v>
      </c>
      <c r="I6953" s="107" t="s">
        <v>9688</v>
      </c>
    </row>
    <row r="6954" spans="1:12" x14ac:dyDescent="0.2">
      <c r="A6954" s="107" t="s">
        <v>10492</v>
      </c>
      <c r="D6954" s="107" t="s">
        <v>9689</v>
      </c>
      <c r="E6954" s="107">
        <f t="shared" si="108"/>
        <v>31000126</v>
      </c>
      <c r="F6954" s="107" t="s">
        <v>11572</v>
      </c>
      <c r="G6954" s="107" t="s">
        <v>9664</v>
      </c>
      <c r="H6954" s="107" t="s">
        <v>9665</v>
      </c>
      <c r="I6954" s="107" t="s">
        <v>9690</v>
      </c>
    </row>
    <row r="6955" spans="1:12" x14ac:dyDescent="0.2">
      <c r="A6955" s="107" t="s">
        <v>10492</v>
      </c>
      <c r="D6955" s="107" t="s">
        <v>9691</v>
      </c>
      <c r="E6955" s="107">
        <f t="shared" si="108"/>
        <v>31000127</v>
      </c>
      <c r="F6955" s="107" t="s">
        <v>11572</v>
      </c>
      <c r="G6955" s="107" t="s">
        <v>9664</v>
      </c>
      <c r="H6955" s="107" t="s">
        <v>9665</v>
      </c>
      <c r="I6955" s="107" t="s">
        <v>9692</v>
      </c>
    </row>
    <row r="6956" spans="1:12" x14ac:dyDescent="0.2">
      <c r="A6956" s="107" t="s">
        <v>10492</v>
      </c>
      <c r="D6956" s="107" t="s">
        <v>9693</v>
      </c>
      <c r="E6956" s="107">
        <f t="shared" si="108"/>
        <v>31000128</v>
      </c>
      <c r="F6956" s="107" t="s">
        <v>11572</v>
      </c>
      <c r="G6956" s="107" t="s">
        <v>9664</v>
      </c>
      <c r="H6956" s="107" t="s">
        <v>9665</v>
      </c>
      <c r="I6956" s="107" t="s">
        <v>9694</v>
      </c>
    </row>
    <row r="6957" spans="1:12" x14ac:dyDescent="0.2">
      <c r="A6957" s="107" t="s">
        <v>10492</v>
      </c>
      <c r="D6957" s="107" t="s">
        <v>11816</v>
      </c>
      <c r="E6957" s="107">
        <f t="shared" si="108"/>
        <v>31000129</v>
      </c>
      <c r="F6957" s="107" t="s">
        <v>11572</v>
      </c>
      <c r="G6957" s="107" t="s">
        <v>9664</v>
      </c>
      <c r="H6957" s="107" t="s">
        <v>9665</v>
      </c>
      <c r="I6957" s="107" t="s">
        <v>9695</v>
      </c>
    </row>
    <row r="6958" spans="1:12" x14ac:dyDescent="0.2">
      <c r="A6958" s="107" t="s">
        <v>10492</v>
      </c>
      <c r="D6958" s="107" t="s">
        <v>11818</v>
      </c>
      <c r="E6958" s="107">
        <f t="shared" si="108"/>
        <v>31000130</v>
      </c>
      <c r="F6958" s="107" t="s">
        <v>11572</v>
      </c>
      <c r="G6958" s="107" t="s">
        <v>9664</v>
      </c>
      <c r="H6958" s="107" t="s">
        <v>9665</v>
      </c>
      <c r="I6958" s="107" t="s">
        <v>9696</v>
      </c>
    </row>
    <row r="6959" spans="1:12" x14ac:dyDescent="0.2">
      <c r="A6959" s="107" t="s">
        <v>10492</v>
      </c>
      <c r="D6959" s="107" t="s">
        <v>9697</v>
      </c>
      <c r="E6959" s="107">
        <f t="shared" si="108"/>
        <v>31000131</v>
      </c>
      <c r="F6959" s="107" t="s">
        <v>11572</v>
      </c>
      <c r="G6959" s="107" t="s">
        <v>9664</v>
      </c>
      <c r="H6959" s="107" t="s">
        <v>9665</v>
      </c>
      <c r="I6959" s="107" t="s">
        <v>9698</v>
      </c>
    </row>
    <row r="6960" spans="1:12" x14ac:dyDescent="0.2">
      <c r="A6960" s="107" t="s">
        <v>10492</v>
      </c>
      <c r="D6960" s="107" t="s">
        <v>11820</v>
      </c>
      <c r="E6960" s="107">
        <f t="shared" si="108"/>
        <v>31000132</v>
      </c>
      <c r="F6960" s="107" t="s">
        <v>11572</v>
      </c>
      <c r="G6960" s="107" t="s">
        <v>9664</v>
      </c>
      <c r="H6960" s="107" t="s">
        <v>9665</v>
      </c>
      <c r="I6960" s="107" t="s">
        <v>9699</v>
      </c>
    </row>
    <row r="6961" spans="1:9" x14ac:dyDescent="0.2">
      <c r="A6961" s="107" t="s">
        <v>10492</v>
      </c>
      <c r="D6961" s="107" t="s">
        <v>9700</v>
      </c>
      <c r="E6961" s="107">
        <f t="shared" si="108"/>
        <v>31000140</v>
      </c>
      <c r="F6961" s="107" t="s">
        <v>11572</v>
      </c>
      <c r="G6961" s="107" t="s">
        <v>9664</v>
      </c>
      <c r="H6961" s="107" t="s">
        <v>9665</v>
      </c>
      <c r="I6961" s="107" t="s">
        <v>9701</v>
      </c>
    </row>
    <row r="6962" spans="1:9" x14ac:dyDescent="0.2">
      <c r="A6962" s="107" t="s">
        <v>10492</v>
      </c>
      <c r="D6962" s="107" t="s">
        <v>9702</v>
      </c>
      <c r="E6962" s="107">
        <f t="shared" si="108"/>
        <v>31000141</v>
      </c>
      <c r="F6962" s="107" t="s">
        <v>11572</v>
      </c>
      <c r="G6962" s="107" t="s">
        <v>9664</v>
      </c>
      <c r="H6962" s="107" t="s">
        <v>9665</v>
      </c>
      <c r="I6962" s="107" t="s">
        <v>9703</v>
      </c>
    </row>
    <row r="6963" spans="1:9" x14ac:dyDescent="0.2">
      <c r="A6963" s="107" t="s">
        <v>10492</v>
      </c>
      <c r="D6963" s="107" t="s">
        <v>9704</v>
      </c>
      <c r="E6963" s="107">
        <f t="shared" si="108"/>
        <v>31000142</v>
      </c>
      <c r="F6963" s="107" t="s">
        <v>11572</v>
      </c>
      <c r="G6963" s="107" t="s">
        <v>9664</v>
      </c>
      <c r="H6963" s="107" t="s">
        <v>9665</v>
      </c>
      <c r="I6963" s="107" t="s">
        <v>9705</v>
      </c>
    </row>
    <row r="6964" spans="1:9" x14ac:dyDescent="0.2">
      <c r="A6964" s="107" t="s">
        <v>10492</v>
      </c>
      <c r="D6964" s="107" t="s">
        <v>9706</v>
      </c>
      <c r="E6964" s="107">
        <f t="shared" si="108"/>
        <v>31000143</v>
      </c>
      <c r="F6964" s="107" t="s">
        <v>11572</v>
      </c>
      <c r="G6964" s="107" t="s">
        <v>9664</v>
      </c>
      <c r="H6964" s="107" t="s">
        <v>9665</v>
      </c>
      <c r="I6964" s="107" t="s">
        <v>9707</v>
      </c>
    </row>
    <row r="6965" spans="1:9" x14ac:dyDescent="0.2">
      <c r="A6965" s="107" t="s">
        <v>10492</v>
      </c>
      <c r="D6965" s="107" t="s">
        <v>9708</v>
      </c>
      <c r="E6965" s="107">
        <f t="shared" si="108"/>
        <v>31000144</v>
      </c>
      <c r="F6965" s="107" t="s">
        <v>11572</v>
      </c>
      <c r="G6965" s="107" t="s">
        <v>9664</v>
      </c>
      <c r="H6965" s="107" t="s">
        <v>9665</v>
      </c>
      <c r="I6965" s="107" t="s">
        <v>9709</v>
      </c>
    </row>
    <row r="6966" spans="1:9" x14ac:dyDescent="0.2">
      <c r="A6966" s="107" t="s">
        <v>10492</v>
      </c>
      <c r="D6966" s="107" t="s">
        <v>9710</v>
      </c>
      <c r="E6966" s="107">
        <f t="shared" si="108"/>
        <v>31000145</v>
      </c>
      <c r="F6966" s="107" t="s">
        <v>11572</v>
      </c>
      <c r="G6966" s="107" t="s">
        <v>9664</v>
      </c>
      <c r="H6966" s="107" t="s">
        <v>9665</v>
      </c>
      <c r="I6966" s="107" t="s">
        <v>9711</v>
      </c>
    </row>
    <row r="6967" spans="1:9" x14ac:dyDescent="0.2">
      <c r="A6967" s="107" t="s">
        <v>10492</v>
      </c>
      <c r="D6967" s="107" t="s">
        <v>9712</v>
      </c>
      <c r="E6967" s="107">
        <f t="shared" si="108"/>
        <v>31000146</v>
      </c>
      <c r="F6967" s="107" t="s">
        <v>11572</v>
      </c>
      <c r="G6967" s="107" t="s">
        <v>9664</v>
      </c>
      <c r="H6967" s="107" t="s">
        <v>9665</v>
      </c>
      <c r="I6967" s="107" t="s">
        <v>9713</v>
      </c>
    </row>
    <row r="6968" spans="1:9" x14ac:dyDescent="0.2">
      <c r="A6968" s="107" t="s">
        <v>10492</v>
      </c>
      <c r="D6968" s="107" t="s">
        <v>9714</v>
      </c>
      <c r="E6968" s="107">
        <f t="shared" si="108"/>
        <v>31000160</v>
      </c>
      <c r="F6968" s="107" t="s">
        <v>11572</v>
      </c>
      <c r="G6968" s="107" t="s">
        <v>9664</v>
      </c>
      <c r="H6968" s="107" t="s">
        <v>9665</v>
      </c>
      <c r="I6968" s="107" t="s">
        <v>13751</v>
      </c>
    </row>
    <row r="6969" spans="1:9" x14ac:dyDescent="0.2">
      <c r="A6969" s="107" t="s">
        <v>10492</v>
      </c>
      <c r="D6969" s="107" t="s">
        <v>11822</v>
      </c>
      <c r="E6969" s="107">
        <f t="shared" si="108"/>
        <v>31000199</v>
      </c>
      <c r="F6969" s="107" t="s">
        <v>11572</v>
      </c>
      <c r="G6969" s="107" t="s">
        <v>9664</v>
      </c>
      <c r="H6969" s="107" t="s">
        <v>9665</v>
      </c>
      <c r="I6969" s="107" t="s">
        <v>9715</v>
      </c>
    </row>
    <row r="6970" spans="1:9" x14ac:dyDescent="0.2">
      <c r="A6970" s="107" t="s">
        <v>10492</v>
      </c>
      <c r="D6970" s="107" t="s">
        <v>11824</v>
      </c>
      <c r="E6970" s="107">
        <f t="shared" si="108"/>
        <v>31000201</v>
      </c>
      <c r="F6970" s="107" t="s">
        <v>11572</v>
      </c>
      <c r="G6970" s="107" t="s">
        <v>9664</v>
      </c>
      <c r="H6970" s="107" t="s">
        <v>9716</v>
      </c>
      <c r="I6970" s="107" t="s">
        <v>9717</v>
      </c>
    </row>
    <row r="6971" spans="1:9" x14ac:dyDescent="0.2">
      <c r="A6971" s="107" t="s">
        <v>10492</v>
      </c>
      <c r="D6971" s="107" t="s">
        <v>11826</v>
      </c>
      <c r="E6971" s="107">
        <f t="shared" si="108"/>
        <v>31000202</v>
      </c>
      <c r="F6971" s="107" t="s">
        <v>11572</v>
      </c>
      <c r="G6971" s="107" t="s">
        <v>9664</v>
      </c>
      <c r="H6971" s="107" t="s">
        <v>9716</v>
      </c>
      <c r="I6971" s="107" t="s">
        <v>9718</v>
      </c>
    </row>
    <row r="6972" spans="1:9" x14ac:dyDescent="0.2">
      <c r="A6972" s="107" t="s">
        <v>10492</v>
      </c>
      <c r="D6972" s="107" t="s">
        <v>11828</v>
      </c>
      <c r="E6972" s="107">
        <f t="shared" si="108"/>
        <v>31000203</v>
      </c>
      <c r="F6972" s="107" t="s">
        <v>11572</v>
      </c>
      <c r="G6972" s="107" t="s">
        <v>9664</v>
      </c>
      <c r="H6972" s="107" t="s">
        <v>9716</v>
      </c>
      <c r="I6972" s="107" t="s">
        <v>9719</v>
      </c>
    </row>
    <row r="6973" spans="1:9" x14ac:dyDescent="0.2">
      <c r="A6973" s="107" t="s">
        <v>10492</v>
      </c>
      <c r="D6973" s="107" t="s">
        <v>9720</v>
      </c>
      <c r="E6973" s="107">
        <f t="shared" si="108"/>
        <v>31000204</v>
      </c>
      <c r="F6973" s="107" t="s">
        <v>11572</v>
      </c>
      <c r="G6973" s="107" t="s">
        <v>9664</v>
      </c>
      <c r="H6973" s="107" t="s">
        <v>9716</v>
      </c>
      <c r="I6973" s="107" t="s">
        <v>6850</v>
      </c>
    </row>
    <row r="6974" spans="1:9" x14ac:dyDescent="0.2">
      <c r="A6974" s="107" t="s">
        <v>10492</v>
      </c>
      <c r="D6974" s="107" t="s">
        <v>11830</v>
      </c>
      <c r="E6974" s="107">
        <f t="shared" si="108"/>
        <v>31000205</v>
      </c>
      <c r="F6974" s="107" t="s">
        <v>11572</v>
      </c>
      <c r="G6974" s="107" t="s">
        <v>9664</v>
      </c>
      <c r="H6974" s="107" t="s">
        <v>9716</v>
      </c>
      <c r="I6974" s="107" t="s">
        <v>13751</v>
      </c>
    </row>
    <row r="6975" spans="1:9" x14ac:dyDescent="0.2">
      <c r="A6975" s="107" t="s">
        <v>10492</v>
      </c>
      <c r="D6975" s="107" t="s">
        <v>6851</v>
      </c>
      <c r="E6975" s="107">
        <f t="shared" si="108"/>
        <v>31000206</v>
      </c>
      <c r="F6975" s="107" t="s">
        <v>11572</v>
      </c>
      <c r="G6975" s="107" t="s">
        <v>9664</v>
      </c>
      <c r="H6975" s="107" t="s">
        <v>9716</v>
      </c>
      <c r="I6975" s="107" t="s">
        <v>6852</v>
      </c>
    </row>
    <row r="6976" spans="1:9" x14ac:dyDescent="0.2">
      <c r="A6976" s="107" t="s">
        <v>10492</v>
      </c>
      <c r="D6976" s="107" t="s">
        <v>11832</v>
      </c>
      <c r="E6976" s="107">
        <f t="shared" si="108"/>
        <v>31000207</v>
      </c>
      <c r="F6976" s="107" t="s">
        <v>11572</v>
      </c>
      <c r="G6976" s="107" t="s">
        <v>9664</v>
      </c>
      <c r="H6976" s="107" t="s">
        <v>9716</v>
      </c>
      <c r="I6976" s="107" t="s">
        <v>6853</v>
      </c>
    </row>
    <row r="6977" spans="1:9" x14ac:dyDescent="0.2">
      <c r="A6977" s="107" t="s">
        <v>10492</v>
      </c>
      <c r="D6977" s="107" t="s">
        <v>6854</v>
      </c>
      <c r="E6977" s="107">
        <f t="shared" si="108"/>
        <v>31000208</v>
      </c>
      <c r="F6977" s="107" t="s">
        <v>11572</v>
      </c>
      <c r="G6977" s="107" t="s">
        <v>9664</v>
      </c>
      <c r="H6977" s="107" t="s">
        <v>9716</v>
      </c>
      <c r="I6977" s="107" t="s">
        <v>5642</v>
      </c>
    </row>
    <row r="6978" spans="1:9" x14ac:dyDescent="0.2">
      <c r="A6978" s="107" t="s">
        <v>10492</v>
      </c>
      <c r="D6978" s="107" t="s">
        <v>11834</v>
      </c>
      <c r="E6978" s="107">
        <f t="shared" ref="E6978:E7041" si="109">VALUE(D6978)</f>
        <v>31000209</v>
      </c>
      <c r="F6978" s="107" t="s">
        <v>11572</v>
      </c>
      <c r="G6978" s="107" t="s">
        <v>9664</v>
      </c>
      <c r="H6978" s="107" t="s">
        <v>9716</v>
      </c>
      <c r="I6978" s="107" t="s">
        <v>6855</v>
      </c>
    </row>
    <row r="6979" spans="1:9" x14ac:dyDescent="0.2">
      <c r="A6979" s="107" t="s">
        <v>10492</v>
      </c>
      <c r="D6979" s="107" t="s">
        <v>6856</v>
      </c>
      <c r="E6979" s="107">
        <f t="shared" si="109"/>
        <v>31000211</v>
      </c>
      <c r="F6979" s="107" t="s">
        <v>11572</v>
      </c>
      <c r="G6979" s="107" t="s">
        <v>9664</v>
      </c>
      <c r="H6979" s="107" t="s">
        <v>9716</v>
      </c>
      <c r="I6979" s="107" t="s">
        <v>6857</v>
      </c>
    </row>
    <row r="6980" spans="1:9" x14ac:dyDescent="0.2">
      <c r="A6980" s="107" t="s">
        <v>10492</v>
      </c>
      <c r="D6980" s="107" t="s">
        <v>11836</v>
      </c>
      <c r="E6980" s="107">
        <f t="shared" si="109"/>
        <v>31000215</v>
      </c>
      <c r="F6980" s="107" t="s">
        <v>11572</v>
      </c>
      <c r="G6980" s="107" t="s">
        <v>9664</v>
      </c>
      <c r="H6980" s="107" t="s">
        <v>9716</v>
      </c>
      <c r="I6980" s="107" t="s">
        <v>6858</v>
      </c>
    </row>
    <row r="6981" spans="1:9" x14ac:dyDescent="0.2">
      <c r="A6981" s="107" t="s">
        <v>10492</v>
      </c>
      <c r="D6981" s="107" t="s">
        <v>11838</v>
      </c>
      <c r="E6981" s="107">
        <f t="shared" si="109"/>
        <v>31000216</v>
      </c>
      <c r="F6981" s="107" t="s">
        <v>11572</v>
      </c>
      <c r="G6981" s="107" t="s">
        <v>9664</v>
      </c>
      <c r="H6981" s="107" t="s">
        <v>9716</v>
      </c>
      <c r="I6981" s="107" t="s">
        <v>6859</v>
      </c>
    </row>
    <row r="6982" spans="1:9" x14ac:dyDescent="0.2">
      <c r="A6982" s="107" t="s">
        <v>10492</v>
      </c>
      <c r="D6982" s="107" t="s">
        <v>11840</v>
      </c>
      <c r="E6982" s="107">
        <f t="shared" si="109"/>
        <v>31000220</v>
      </c>
      <c r="F6982" s="107" t="s">
        <v>11572</v>
      </c>
      <c r="G6982" s="107" t="s">
        <v>9664</v>
      </c>
      <c r="H6982" s="107" t="s">
        <v>9716</v>
      </c>
      <c r="I6982" s="107" t="s">
        <v>6860</v>
      </c>
    </row>
    <row r="6983" spans="1:9" x14ac:dyDescent="0.2">
      <c r="A6983" s="107" t="s">
        <v>10492</v>
      </c>
      <c r="D6983" s="107" t="s">
        <v>6861</v>
      </c>
      <c r="E6983" s="107">
        <f t="shared" si="109"/>
        <v>31000221</v>
      </c>
      <c r="F6983" s="107" t="s">
        <v>11572</v>
      </c>
      <c r="G6983" s="107" t="s">
        <v>9664</v>
      </c>
      <c r="H6983" s="107" t="s">
        <v>9716</v>
      </c>
      <c r="I6983" s="107" t="s">
        <v>9681</v>
      </c>
    </row>
    <row r="6984" spans="1:9" x14ac:dyDescent="0.2">
      <c r="A6984" s="107" t="s">
        <v>10492</v>
      </c>
      <c r="D6984" s="107" t="s">
        <v>6862</v>
      </c>
      <c r="E6984" s="107">
        <f t="shared" si="109"/>
        <v>31000222</v>
      </c>
      <c r="F6984" s="107" t="s">
        <v>11572</v>
      </c>
      <c r="G6984" s="107" t="s">
        <v>9664</v>
      </c>
      <c r="H6984" s="107" t="s">
        <v>9716</v>
      </c>
      <c r="I6984" s="107" t="s">
        <v>9683</v>
      </c>
    </row>
    <row r="6985" spans="1:9" x14ac:dyDescent="0.2">
      <c r="A6985" s="107" t="s">
        <v>10492</v>
      </c>
      <c r="D6985" s="107" t="s">
        <v>6863</v>
      </c>
      <c r="E6985" s="107">
        <f t="shared" si="109"/>
        <v>31000223</v>
      </c>
      <c r="F6985" s="107" t="s">
        <v>11572</v>
      </c>
      <c r="G6985" s="107" t="s">
        <v>9664</v>
      </c>
      <c r="H6985" s="107" t="s">
        <v>9716</v>
      </c>
      <c r="I6985" s="107" t="s">
        <v>9688</v>
      </c>
    </row>
    <row r="6986" spans="1:9" x14ac:dyDescent="0.2">
      <c r="A6986" s="107" t="s">
        <v>10492</v>
      </c>
      <c r="D6986" s="107" t="s">
        <v>6864</v>
      </c>
      <c r="E6986" s="107">
        <f t="shared" si="109"/>
        <v>31000224</v>
      </c>
      <c r="F6986" s="107" t="s">
        <v>11572</v>
      </c>
      <c r="G6986" s="107" t="s">
        <v>9664</v>
      </c>
      <c r="H6986" s="107" t="s">
        <v>9716</v>
      </c>
      <c r="I6986" s="107" t="s">
        <v>9690</v>
      </c>
    </row>
    <row r="6987" spans="1:9" x14ac:dyDescent="0.2">
      <c r="A6987" s="107" t="s">
        <v>10492</v>
      </c>
      <c r="D6987" s="107" t="s">
        <v>11842</v>
      </c>
      <c r="E6987" s="107">
        <f t="shared" si="109"/>
        <v>31000225</v>
      </c>
      <c r="F6987" s="107" t="s">
        <v>11572</v>
      </c>
      <c r="G6987" s="107" t="s">
        <v>9664</v>
      </c>
      <c r="H6987" s="107" t="s">
        <v>9716</v>
      </c>
      <c r="I6987" s="107" t="s">
        <v>8418</v>
      </c>
    </row>
    <row r="6988" spans="1:9" x14ac:dyDescent="0.2">
      <c r="A6988" s="107" t="s">
        <v>10492</v>
      </c>
      <c r="D6988" s="107" t="s">
        <v>11844</v>
      </c>
      <c r="E6988" s="107">
        <f t="shared" si="109"/>
        <v>31000226</v>
      </c>
      <c r="F6988" s="107" t="s">
        <v>11572</v>
      </c>
      <c r="G6988" s="107" t="s">
        <v>9664</v>
      </c>
      <c r="H6988" s="107" t="s">
        <v>9716</v>
      </c>
      <c r="I6988" s="107" t="s">
        <v>6865</v>
      </c>
    </row>
    <row r="6989" spans="1:9" x14ac:dyDescent="0.2">
      <c r="A6989" s="107" t="s">
        <v>10492</v>
      </c>
      <c r="D6989" s="107" t="s">
        <v>11846</v>
      </c>
      <c r="E6989" s="107">
        <f t="shared" si="109"/>
        <v>31000227</v>
      </c>
      <c r="F6989" s="107" t="s">
        <v>11572</v>
      </c>
      <c r="G6989" s="107" t="s">
        <v>9664</v>
      </c>
      <c r="H6989" s="107" t="s">
        <v>9716</v>
      </c>
      <c r="I6989" s="107" t="s">
        <v>6866</v>
      </c>
    </row>
    <row r="6990" spans="1:9" x14ac:dyDescent="0.2">
      <c r="A6990" s="107" t="s">
        <v>10492</v>
      </c>
      <c r="D6990" s="107" t="s">
        <v>11848</v>
      </c>
      <c r="E6990" s="107">
        <f t="shared" si="109"/>
        <v>31000228</v>
      </c>
      <c r="F6990" s="107" t="s">
        <v>11572</v>
      </c>
      <c r="G6990" s="107" t="s">
        <v>9664</v>
      </c>
      <c r="H6990" s="107" t="s">
        <v>9716</v>
      </c>
      <c r="I6990" s="107" t="s">
        <v>6867</v>
      </c>
    </row>
    <row r="6991" spans="1:9" x14ac:dyDescent="0.2">
      <c r="A6991" s="107" t="s">
        <v>10492</v>
      </c>
      <c r="D6991" s="107" t="s">
        <v>14775</v>
      </c>
      <c r="E6991" s="107">
        <f t="shared" si="109"/>
        <v>31000229</v>
      </c>
      <c r="F6991" s="107" t="s">
        <v>11572</v>
      </c>
      <c r="G6991" s="107" t="s">
        <v>9664</v>
      </c>
      <c r="H6991" s="107" t="s">
        <v>9716</v>
      </c>
      <c r="I6991" s="107" t="s">
        <v>9713</v>
      </c>
    </row>
    <row r="6992" spans="1:9" x14ac:dyDescent="0.2">
      <c r="A6992" s="107" t="s">
        <v>10492</v>
      </c>
      <c r="D6992" s="107" t="s">
        <v>14794</v>
      </c>
      <c r="E6992" s="107">
        <f t="shared" si="109"/>
        <v>31000230</v>
      </c>
      <c r="F6992" s="107" t="s">
        <v>11572</v>
      </c>
      <c r="G6992" s="107" t="s">
        <v>9664</v>
      </c>
      <c r="H6992" s="107" t="s">
        <v>9716</v>
      </c>
      <c r="I6992" s="107" t="s">
        <v>6868</v>
      </c>
    </row>
    <row r="6993" spans="1:9" x14ac:dyDescent="0.2">
      <c r="A6993" s="107" t="s">
        <v>10492</v>
      </c>
      <c r="D6993" s="107" t="s">
        <v>6869</v>
      </c>
      <c r="E6993" s="107">
        <f t="shared" si="109"/>
        <v>31000231</v>
      </c>
      <c r="F6993" s="107" t="s">
        <v>11572</v>
      </c>
      <c r="G6993" s="107" t="s">
        <v>9664</v>
      </c>
      <c r="H6993" s="107" t="s">
        <v>9716</v>
      </c>
      <c r="I6993" s="107" t="s">
        <v>9698</v>
      </c>
    </row>
    <row r="6994" spans="1:9" x14ac:dyDescent="0.2">
      <c r="A6994" s="107" t="s">
        <v>10492</v>
      </c>
      <c r="D6994" s="107" t="s">
        <v>14796</v>
      </c>
      <c r="E6994" s="107">
        <f t="shared" si="109"/>
        <v>31000299</v>
      </c>
      <c r="F6994" s="107" t="s">
        <v>11572</v>
      </c>
      <c r="G6994" s="107" t="s">
        <v>9664</v>
      </c>
      <c r="H6994" s="107" t="s">
        <v>9716</v>
      </c>
      <c r="I6994" s="107" t="s">
        <v>7791</v>
      </c>
    </row>
    <row r="6995" spans="1:9" x14ac:dyDescent="0.2">
      <c r="A6995" s="107" t="s">
        <v>10492</v>
      </c>
      <c r="D6995" s="107" t="s">
        <v>11580</v>
      </c>
      <c r="E6995" s="107">
        <f t="shared" si="109"/>
        <v>31000301</v>
      </c>
      <c r="F6995" s="107" t="s">
        <v>11572</v>
      </c>
      <c r="G6995" s="107" t="s">
        <v>9664</v>
      </c>
      <c r="H6995" s="107" t="s">
        <v>6870</v>
      </c>
      <c r="I6995" s="107" t="s">
        <v>6871</v>
      </c>
    </row>
    <row r="6996" spans="1:9" x14ac:dyDescent="0.2">
      <c r="A6996" s="107" t="s">
        <v>10492</v>
      </c>
      <c r="D6996" s="107" t="s">
        <v>14425</v>
      </c>
      <c r="E6996" s="107">
        <f t="shared" si="109"/>
        <v>31000302</v>
      </c>
      <c r="F6996" s="107" t="s">
        <v>11572</v>
      </c>
      <c r="G6996" s="107" t="s">
        <v>9664</v>
      </c>
      <c r="H6996" s="107" t="s">
        <v>6870</v>
      </c>
      <c r="I6996" s="107" t="s">
        <v>6872</v>
      </c>
    </row>
    <row r="6997" spans="1:9" x14ac:dyDescent="0.2">
      <c r="A6997" s="107" t="s">
        <v>10492</v>
      </c>
      <c r="D6997" s="107" t="s">
        <v>14427</v>
      </c>
      <c r="E6997" s="107">
        <f t="shared" si="109"/>
        <v>31000303</v>
      </c>
      <c r="F6997" s="107" t="s">
        <v>11572</v>
      </c>
      <c r="G6997" s="107" t="s">
        <v>9664</v>
      </c>
      <c r="H6997" s="107" t="s">
        <v>6870</v>
      </c>
      <c r="I6997" s="107" t="s">
        <v>6873</v>
      </c>
    </row>
    <row r="6998" spans="1:9" x14ac:dyDescent="0.2">
      <c r="A6998" s="107" t="s">
        <v>10492</v>
      </c>
      <c r="D6998" s="107" t="s">
        <v>14283</v>
      </c>
      <c r="E6998" s="107">
        <f t="shared" si="109"/>
        <v>31000304</v>
      </c>
      <c r="F6998" s="107" t="s">
        <v>11572</v>
      </c>
      <c r="G6998" s="107" t="s">
        <v>9664</v>
      </c>
      <c r="H6998" s="107" t="s">
        <v>6870</v>
      </c>
      <c r="I6998" s="107" t="s">
        <v>6874</v>
      </c>
    </row>
    <row r="6999" spans="1:9" x14ac:dyDescent="0.2">
      <c r="A6999" s="107" t="s">
        <v>10492</v>
      </c>
      <c r="D6999" s="107" t="s">
        <v>14285</v>
      </c>
      <c r="E6999" s="107">
        <f t="shared" si="109"/>
        <v>31000305</v>
      </c>
      <c r="F6999" s="107" t="s">
        <v>11572</v>
      </c>
      <c r="G6999" s="107" t="s">
        <v>9664</v>
      </c>
      <c r="H6999" s="107" t="s">
        <v>6870</v>
      </c>
      <c r="I6999" s="107" t="s">
        <v>6875</v>
      </c>
    </row>
    <row r="7000" spans="1:9" x14ac:dyDescent="0.2">
      <c r="A7000" s="107" t="s">
        <v>10492</v>
      </c>
      <c r="D7000" s="107" t="s">
        <v>14287</v>
      </c>
      <c r="E7000" s="107">
        <f t="shared" si="109"/>
        <v>31000306</v>
      </c>
      <c r="F7000" s="107" t="s">
        <v>11572</v>
      </c>
      <c r="G7000" s="107" t="s">
        <v>9664</v>
      </c>
      <c r="H7000" s="107" t="s">
        <v>6870</v>
      </c>
      <c r="I7000" s="107" t="s">
        <v>6876</v>
      </c>
    </row>
    <row r="7001" spans="1:9" x14ac:dyDescent="0.2">
      <c r="A7001" s="107" t="s">
        <v>10492</v>
      </c>
      <c r="D7001" s="107" t="s">
        <v>14289</v>
      </c>
      <c r="E7001" s="107">
        <f t="shared" si="109"/>
        <v>31000307</v>
      </c>
      <c r="F7001" s="107" t="s">
        <v>11572</v>
      </c>
      <c r="G7001" s="107" t="s">
        <v>9664</v>
      </c>
      <c r="H7001" s="107" t="s">
        <v>6870</v>
      </c>
      <c r="I7001" s="107" t="s">
        <v>9688</v>
      </c>
    </row>
    <row r="7002" spans="1:9" x14ac:dyDescent="0.2">
      <c r="A7002" s="107" t="s">
        <v>10492</v>
      </c>
      <c r="D7002" s="107" t="s">
        <v>6877</v>
      </c>
      <c r="E7002" s="107">
        <f t="shared" si="109"/>
        <v>31000308</v>
      </c>
      <c r="F7002" s="107" t="s">
        <v>11572</v>
      </c>
      <c r="G7002" s="107" t="s">
        <v>9664</v>
      </c>
      <c r="H7002" s="107" t="s">
        <v>6870</v>
      </c>
      <c r="I7002" s="107" t="s">
        <v>6878</v>
      </c>
    </row>
    <row r="7003" spans="1:9" x14ac:dyDescent="0.2">
      <c r="A7003" s="107" t="s">
        <v>10492</v>
      </c>
      <c r="D7003" s="107" t="s">
        <v>14291</v>
      </c>
      <c r="E7003" s="107">
        <f t="shared" si="109"/>
        <v>31000309</v>
      </c>
      <c r="F7003" s="107" t="s">
        <v>11572</v>
      </c>
      <c r="G7003" s="107" t="s">
        <v>9664</v>
      </c>
      <c r="H7003" s="107" t="s">
        <v>6870</v>
      </c>
      <c r="I7003" s="107" t="s">
        <v>8418</v>
      </c>
    </row>
    <row r="7004" spans="1:9" x14ac:dyDescent="0.2">
      <c r="A7004" s="107" t="s">
        <v>10492</v>
      </c>
      <c r="D7004" s="107" t="s">
        <v>14293</v>
      </c>
      <c r="E7004" s="107">
        <f t="shared" si="109"/>
        <v>31000310</v>
      </c>
      <c r="F7004" s="107" t="s">
        <v>11572</v>
      </c>
      <c r="G7004" s="107" t="s">
        <v>9664</v>
      </c>
      <c r="H7004" s="107" t="s">
        <v>6870</v>
      </c>
      <c r="I7004" s="107" t="s">
        <v>9690</v>
      </c>
    </row>
    <row r="7005" spans="1:9" x14ac:dyDescent="0.2">
      <c r="A7005" s="107" t="s">
        <v>10492</v>
      </c>
      <c r="D7005" s="107" t="s">
        <v>14295</v>
      </c>
      <c r="E7005" s="107">
        <f t="shared" si="109"/>
        <v>31000311</v>
      </c>
      <c r="F7005" s="107" t="s">
        <v>11572</v>
      </c>
      <c r="G7005" s="107" t="s">
        <v>9664</v>
      </c>
      <c r="H7005" s="107" t="s">
        <v>6870</v>
      </c>
      <c r="I7005" s="107" t="s">
        <v>6865</v>
      </c>
    </row>
    <row r="7006" spans="1:9" x14ac:dyDescent="0.2">
      <c r="A7006" s="107" t="s">
        <v>10492</v>
      </c>
      <c r="D7006" s="107" t="s">
        <v>6879</v>
      </c>
      <c r="E7006" s="107">
        <f t="shared" si="109"/>
        <v>31000321</v>
      </c>
      <c r="F7006" s="107" t="s">
        <v>11572</v>
      </c>
      <c r="G7006" s="107" t="s">
        <v>9664</v>
      </c>
      <c r="H7006" s="107" t="s">
        <v>6870</v>
      </c>
      <c r="I7006" s="107" t="s">
        <v>6880</v>
      </c>
    </row>
    <row r="7007" spans="1:9" x14ac:dyDescent="0.2">
      <c r="A7007" s="107" t="s">
        <v>10492</v>
      </c>
      <c r="D7007" s="107" t="s">
        <v>6881</v>
      </c>
      <c r="E7007" s="107">
        <f t="shared" si="109"/>
        <v>31000322</v>
      </c>
      <c r="F7007" s="107" t="s">
        <v>11572</v>
      </c>
      <c r="G7007" s="107" t="s">
        <v>9664</v>
      </c>
      <c r="H7007" s="107" t="s">
        <v>6870</v>
      </c>
      <c r="I7007" s="107" t="s">
        <v>6882</v>
      </c>
    </row>
    <row r="7008" spans="1:9" x14ac:dyDescent="0.2">
      <c r="A7008" s="107" t="s">
        <v>10492</v>
      </c>
      <c r="D7008" s="107" t="s">
        <v>6883</v>
      </c>
      <c r="E7008" s="107">
        <f t="shared" si="109"/>
        <v>31000323</v>
      </c>
      <c r="F7008" s="107" t="s">
        <v>11572</v>
      </c>
      <c r="G7008" s="107" t="s">
        <v>9664</v>
      </c>
      <c r="H7008" s="107" t="s">
        <v>6870</v>
      </c>
      <c r="I7008" s="107" t="s">
        <v>6884</v>
      </c>
    </row>
    <row r="7009" spans="1:12" x14ac:dyDescent="0.2">
      <c r="A7009" s="107" t="s">
        <v>10492</v>
      </c>
      <c r="D7009" s="107" t="s">
        <v>6885</v>
      </c>
      <c r="E7009" s="107">
        <f t="shared" si="109"/>
        <v>31000401</v>
      </c>
      <c r="F7009" s="107" t="s">
        <v>11572</v>
      </c>
      <c r="G7009" s="107" t="s">
        <v>9664</v>
      </c>
      <c r="H7009" s="107" t="s">
        <v>14779</v>
      </c>
      <c r="I7009" s="107" t="s">
        <v>5645</v>
      </c>
    </row>
    <row r="7010" spans="1:12" x14ac:dyDescent="0.2">
      <c r="A7010" s="107" t="s">
        <v>10492</v>
      </c>
      <c r="D7010" s="107" t="s">
        <v>6886</v>
      </c>
      <c r="E7010" s="107">
        <f t="shared" si="109"/>
        <v>31000402</v>
      </c>
      <c r="F7010" s="107" t="s">
        <v>11572</v>
      </c>
      <c r="G7010" s="107" t="s">
        <v>9664</v>
      </c>
      <c r="H7010" s="107" t="s">
        <v>14779</v>
      </c>
      <c r="I7010" s="107" t="s">
        <v>16136</v>
      </c>
    </row>
    <row r="7011" spans="1:12" x14ac:dyDescent="0.2">
      <c r="A7011" s="107" t="s">
        <v>10492</v>
      </c>
      <c r="D7011" s="107" t="s">
        <v>6887</v>
      </c>
      <c r="E7011" s="107">
        <f t="shared" si="109"/>
        <v>31000403</v>
      </c>
      <c r="F7011" s="107" t="s">
        <v>11572</v>
      </c>
      <c r="G7011" s="107" t="s">
        <v>9664</v>
      </c>
      <c r="H7011" s="107" t="s">
        <v>14779</v>
      </c>
      <c r="I7011" s="107" t="s">
        <v>13909</v>
      </c>
    </row>
    <row r="7012" spans="1:12" x14ac:dyDescent="0.2">
      <c r="A7012" s="107" t="s">
        <v>10492</v>
      </c>
      <c r="D7012" s="107" t="s">
        <v>14297</v>
      </c>
      <c r="E7012" s="107">
        <f t="shared" si="109"/>
        <v>31000404</v>
      </c>
      <c r="F7012" s="107" t="s">
        <v>11572</v>
      </c>
      <c r="G7012" s="107" t="s">
        <v>9664</v>
      </c>
      <c r="H7012" s="107" t="s">
        <v>14779</v>
      </c>
      <c r="I7012" s="107" t="s">
        <v>16138</v>
      </c>
    </row>
    <row r="7013" spans="1:12" x14ac:dyDescent="0.2">
      <c r="A7013" s="107" t="s">
        <v>10492</v>
      </c>
      <c r="D7013" s="107" t="s">
        <v>14299</v>
      </c>
      <c r="E7013" s="107">
        <f t="shared" si="109"/>
        <v>31000405</v>
      </c>
      <c r="F7013" s="107" t="s">
        <v>11572</v>
      </c>
      <c r="G7013" s="107" t="s">
        <v>9664</v>
      </c>
      <c r="H7013" s="107" t="s">
        <v>14779</v>
      </c>
      <c r="I7013" s="107" t="s">
        <v>16149</v>
      </c>
    </row>
    <row r="7014" spans="1:12" x14ac:dyDescent="0.2">
      <c r="A7014" s="107" t="s">
        <v>10492</v>
      </c>
      <c r="D7014" s="107" t="s">
        <v>12975</v>
      </c>
      <c r="E7014" s="107">
        <f t="shared" si="109"/>
        <v>31000406</v>
      </c>
      <c r="F7014" s="107" t="s">
        <v>11572</v>
      </c>
      <c r="G7014" s="107" t="s">
        <v>9664</v>
      </c>
      <c r="H7014" s="107" t="s">
        <v>14779</v>
      </c>
      <c r="I7014" s="107" t="s">
        <v>6888</v>
      </c>
      <c r="K7014" s="109"/>
      <c r="L7014" s="107"/>
    </row>
    <row r="7015" spans="1:12" x14ac:dyDescent="0.2">
      <c r="A7015" s="107" t="s">
        <v>10492</v>
      </c>
      <c r="D7015" s="107" t="s">
        <v>6889</v>
      </c>
      <c r="E7015" s="107">
        <f t="shared" si="109"/>
        <v>31000411</v>
      </c>
      <c r="F7015" s="107" t="s">
        <v>11572</v>
      </c>
      <c r="G7015" s="107" t="s">
        <v>9664</v>
      </c>
      <c r="H7015" s="107" t="s">
        <v>14779</v>
      </c>
      <c r="I7015" s="107" t="s">
        <v>6890</v>
      </c>
    </row>
    <row r="7016" spans="1:12" x14ac:dyDescent="0.2">
      <c r="A7016" s="107" t="s">
        <v>10492</v>
      </c>
      <c r="D7016" s="107" t="s">
        <v>6891</v>
      </c>
      <c r="E7016" s="107">
        <f t="shared" si="109"/>
        <v>31000412</v>
      </c>
      <c r="F7016" s="107" t="s">
        <v>11572</v>
      </c>
      <c r="G7016" s="107" t="s">
        <v>9664</v>
      </c>
      <c r="H7016" s="107" t="s">
        <v>14779</v>
      </c>
      <c r="I7016" s="107" t="s">
        <v>6892</v>
      </c>
    </row>
    <row r="7017" spans="1:12" x14ac:dyDescent="0.2">
      <c r="A7017" s="107" t="s">
        <v>10492</v>
      </c>
      <c r="D7017" s="107" t="s">
        <v>6893</v>
      </c>
      <c r="E7017" s="107">
        <f t="shared" si="109"/>
        <v>31000413</v>
      </c>
      <c r="F7017" s="107" t="s">
        <v>11572</v>
      </c>
      <c r="G7017" s="107" t="s">
        <v>9664</v>
      </c>
      <c r="H7017" s="107" t="s">
        <v>14779</v>
      </c>
      <c r="I7017" s="107" t="s">
        <v>6894</v>
      </c>
    </row>
    <row r="7018" spans="1:12" x14ac:dyDescent="0.2">
      <c r="A7018" s="107" t="s">
        <v>10492</v>
      </c>
      <c r="D7018" s="107" t="s">
        <v>6895</v>
      </c>
      <c r="E7018" s="107">
        <f t="shared" si="109"/>
        <v>31000414</v>
      </c>
      <c r="F7018" s="107" t="s">
        <v>11572</v>
      </c>
      <c r="G7018" s="107" t="s">
        <v>9664</v>
      </c>
      <c r="H7018" s="107" t="s">
        <v>14779</v>
      </c>
      <c r="I7018" s="107" t="s">
        <v>6896</v>
      </c>
    </row>
    <row r="7019" spans="1:12" x14ac:dyDescent="0.2">
      <c r="A7019" s="107" t="s">
        <v>10492</v>
      </c>
      <c r="D7019" s="107" t="s">
        <v>6897</v>
      </c>
      <c r="E7019" s="107">
        <f t="shared" si="109"/>
        <v>31000415</v>
      </c>
      <c r="F7019" s="107" t="s">
        <v>11572</v>
      </c>
      <c r="G7019" s="107" t="s">
        <v>9664</v>
      </c>
      <c r="H7019" s="107" t="s">
        <v>14779</v>
      </c>
      <c r="I7019" s="107" t="s">
        <v>6898</v>
      </c>
    </row>
    <row r="7020" spans="1:12" x14ac:dyDescent="0.2">
      <c r="A7020" s="107" t="s">
        <v>10492</v>
      </c>
      <c r="D7020" s="107" t="s">
        <v>6899</v>
      </c>
      <c r="E7020" s="107">
        <f t="shared" si="109"/>
        <v>31000501</v>
      </c>
      <c r="F7020" s="107" t="s">
        <v>11572</v>
      </c>
      <c r="G7020" s="107" t="s">
        <v>9664</v>
      </c>
      <c r="H7020" s="107" t="s">
        <v>6900</v>
      </c>
      <c r="I7020" s="107" t="s">
        <v>6901</v>
      </c>
    </row>
    <row r="7021" spans="1:12" x14ac:dyDescent="0.2">
      <c r="A7021" s="107" t="s">
        <v>10492</v>
      </c>
      <c r="D7021" s="107" t="s">
        <v>15856</v>
      </c>
      <c r="E7021" s="107">
        <f t="shared" si="109"/>
        <v>31000502</v>
      </c>
      <c r="F7021" s="107" t="s">
        <v>11572</v>
      </c>
      <c r="G7021" s="107" t="s">
        <v>9664</v>
      </c>
      <c r="H7021" s="107" t="s">
        <v>6900</v>
      </c>
      <c r="I7021" s="107" t="s">
        <v>6902</v>
      </c>
    </row>
    <row r="7022" spans="1:12" x14ac:dyDescent="0.2">
      <c r="A7022" s="107" t="s">
        <v>10492</v>
      </c>
      <c r="D7022" s="107" t="s">
        <v>6903</v>
      </c>
      <c r="E7022" s="107">
        <f t="shared" si="109"/>
        <v>31000503</v>
      </c>
      <c r="F7022" s="107" t="s">
        <v>11572</v>
      </c>
      <c r="G7022" s="107" t="s">
        <v>9664</v>
      </c>
      <c r="H7022" s="107" t="s">
        <v>6900</v>
      </c>
      <c r="I7022" s="107" t="s">
        <v>6904</v>
      </c>
    </row>
    <row r="7023" spans="1:12" x14ac:dyDescent="0.2">
      <c r="A7023" s="107" t="s">
        <v>10492</v>
      </c>
      <c r="D7023" s="107" t="s">
        <v>6905</v>
      </c>
      <c r="E7023" s="107">
        <f t="shared" si="109"/>
        <v>31000504</v>
      </c>
      <c r="F7023" s="107" t="s">
        <v>11572</v>
      </c>
      <c r="G7023" s="107" t="s">
        <v>9664</v>
      </c>
      <c r="H7023" s="107" t="s">
        <v>6900</v>
      </c>
      <c r="I7023" s="107" t="s">
        <v>6906</v>
      </c>
    </row>
    <row r="7024" spans="1:12" x14ac:dyDescent="0.2">
      <c r="A7024" s="107" t="s">
        <v>10492</v>
      </c>
      <c r="D7024" s="107" t="s">
        <v>6907</v>
      </c>
      <c r="E7024" s="107">
        <f t="shared" si="109"/>
        <v>31000505</v>
      </c>
      <c r="F7024" s="107" t="s">
        <v>11572</v>
      </c>
      <c r="G7024" s="107" t="s">
        <v>9664</v>
      </c>
      <c r="H7024" s="107" t="s">
        <v>6900</v>
      </c>
      <c r="I7024" s="107" t="s">
        <v>9803</v>
      </c>
    </row>
    <row r="7025" spans="1:9" x14ac:dyDescent="0.2">
      <c r="A7025" s="107" t="s">
        <v>10492</v>
      </c>
      <c r="D7025" s="107" t="s">
        <v>9804</v>
      </c>
      <c r="E7025" s="107">
        <f t="shared" si="109"/>
        <v>31000506</v>
      </c>
      <c r="F7025" s="107" t="s">
        <v>11572</v>
      </c>
      <c r="G7025" s="107" t="s">
        <v>9664</v>
      </c>
      <c r="H7025" s="107" t="s">
        <v>6900</v>
      </c>
      <c r="I7025" s="107" t="s">
        <v>9805</v>
      </c>
    </row>
    <row r="7026" spans="1:9" x14ac:dyDescent="0.2">
      <c r="A7026" s="107" t="s">
        <v>10492</v>
      </c>
      <c r="D7026" s="107" t="s">
        <v>15858</v>
      </c>
      <c r="E7026" s="107">
        <f t="shared" si="109"/>
        <v>31088801</v>
      </c>
      <c r="F7026" s="107" t="s">
        <v>11572</v>
      </c>
      <c r="G7026" s="107" t="s">
        <v>9664</v>
      </c>
      <c r="H7026" s="107" t="s">
        <v>11023</v>
      </c>
      <c r="I7026" s="107" t="s">
        <v>7495</v>
      </c>
    </row>
    <row r="7027" spans="1:9" x14ac:dyDescent="0.2">
      <c r="A7027" s="107" t="s">
        <v>10492</v>
      </c>
      <c r="D7027" s="107" t="s">
        <v>15860</v>
      </c>
      <c r="E7027" s="107">
        <f t="shared" si="109"/>
        <v>31088802</v>
      </c>
      <c r="F7027" s="107" t="s">
        <v>11572</v>
      </c>
      <c r="G7027" s="107" t="s">
        <v>9664</v>
      </c>
      <c r="H7027" s="107" t="s">
        <v>11023</v>
      </c>
      <c r="I7027" s="107" t="s">
        <v>7495</v>
      </c>
    </row>
    <row r="7028" spans="1:9" x14ac:dyDescent="0.2">
      <c r="A7028" s="107" t="s">
        <v>10492</v>
      </c>
      <c r="D7028" s="107" t="s">
        <v>15861</v>
      </c>
      <c r="E7028" s="107">
        <f t="shared" si="109"/>
        <v>31088803</v>
      </c>
      <c r="F7028" s="107" t="s">
        <v>11572</v>
      </c>
      <c r="G7028" s="107" t="s">
        <v>9664</v>
      </c>
      <c r="H7028" s="107" t="s">
        <v>11023</v>
      </c>
      <c r="I7028" s="107" t="s">
        <v>7495</v>
      </c>
    </row>
    <row r="7029" spans="1:9" x14ac:dyDescent="0.2">
      <c r="A7029" s="107" t="s">
        <v>10492</v>
      </c>
      <c r="D7029" s="107" t="s">
        <v>15862</v>
      </c>
      <c r="E7029" s="107">
        <f t="shared" si="109"/>
        <v>31088804</v>
      </c>
      <c r="F7029" s="107" t="s">
        <v>11572</v>
      </c>
      <c r="G7029" s="107" t="s">
        <v>9664</v>
      </c>
      <c r="H7029" s="107" t="s">
        <v>11023</v>
      </c>
      <c r="I7029" s="107" t="s">
        <v>7495</v>
      </c>
    </row>
    <row r="7030" spans="1:9" x14ac:dyDescent="0.2">
      <c r="A7030" s="107" t="s">
        <v>10492</v>
      </c>
      <c r="D7030" s="107" t="s">
        <v>15863</v>
      </c>
      <c r="E7030" s="107">
        <f t="shared" si="109"/>
        <v>31088805</v>
      </c>
      <c r="F7030" s="107" t="s">
        <v>11572</v>
      </c>
      <c r="G7030" s="107" t="s">
        <v>9664</v>
      </c>
      <c r="H7030" s="107" t="s">
        <v>11023</v>
      </c>
      <c r="I7030" s="107" t="s">
        <v>7495</v>
      </c>
    </row>
    <row r="7031" spans="1:9" x14ac:dyDescent="0.2">
      <c r="A7031" s="107" t="s">
        <v>10492</v>
      </c>
      <c r="D7031" s="107" t="s">
        <v>15864</v>
      </c>
      <c r="E7031" s="107">
        <f t="shared" si="109"/>
        <v>31088811</v>
      </c>
      <c r="F7031" s="107" t="s">
        <v>11572</v>
      </c>
      <c r="G7031" s="107" t="s">
        <v>9664</v>
      </c>
      <c r="H7031" s="107" t="s">
        <v>11023</v>
      </c>
      <c r="I7031" s="107" t="s">
        <v>11023</v>
      </c>
    </row>
    <row r="7032" spans="1:9" x14ac:dyDescent="0.2">
      <c r="A7032" s="107" t="s">
        <v>10492</v>
      </c>
      <c r="D7032" s="107" t="s">
        <v>9806</v>
      </c>
      <c r="E7032" s="107">
        <f t="shared" si="109"/>
        <v>31100101</v>
      </c>
      <c r="F7032" s="107" t="s">
        <v>11572</v>
      </c>
      <c r="G7032" s="107" t="s">
        <v>9807</v>
      </c>
      <c r="H7032" s="107" t="s">
        <v>9808</v>
      </c>
      <c r="I7032" s="107" t="s">
        <v>9809</v>
      </c>
    </row>
    <row r="7033" spans="1:9" x14ac:dyDescent="0.2">
      <c r="A7033" s="107" t="s">
        <v>10492</v>
      </c>
      <c r="D7033" s="107" t="s">
        <v>9810</v>
      </c>
      <c r="E7033" s="107">
        <f t="shared" si="109"/>
        <v>31100102</v>
      </c>
      <c r="F7033" s="107" t="s">
        <v>11572</v>
      </c>
      <c r="G7033" s="107" t="s">
        <v>9807</v>
      </c>
      <c r="H7033" s="107" t="s">
        <v>9808</v>
      </c>
      <c r="I7033" s="107" t="s">
        <v>9811</v>
      </c>
    </row>
    <row r="7034" spans="1:9" x14ac:dyDescent="0.2">
      <c r="A7034" s="107" t="s">
        <v>10492</v>
      </c>
      <c r="D7034" s="107" t="s">
        <v>9812</v>
      </c>
      <c r="E7034" s="107">
        <f t="shared" si="109"/>
        <v>31100103</v>
      </c>
      <c r="F7034" s="107" t="s">
        <v>11572</v>
      </c>
      <c r="G7034" s="107" t="s">
        <v>9807</v>
      </c>
      <c r="H7034" s="107" t="s">
        <v>9808</v>
      </c>
      <c r="I7034" s="107" t="s">
        <v>9813</v>
      </c>
    </row>
    <row r="7035" spans="1:9" x14ac:dyDescent="0.2">
      <c r="A7035" s="107" t="s">
        <v>10492</v>
      </c>
      <c r="D7035" s="107" t="s">
        <v>9814</v>
      </c>
      <c r="E7035" s="107">
        <f t="shared" si="109"/>
        <v>31100199</v>
      </c>
      <c r="F7035" s="107" t="s">
        <v>11572</v>
      </c>
      <c r="G7035" s="107" t="s">
        <v>9807</v>
      </c>
      <c r="H7035" s="107" t="s">
        <v>9808</v>
      </c>
      <c r="I7035" s="107" t="s">
        <v>7791</v>
      </c>
    </row>
    <row r="7036" spans="1:9" x14ac:dyDescent="0.2">
      <c r="A7036" s="107" t="s">
        <v>10492</v>
      </c>
      <c r="D7036" s="107" t="s">
        <v>9815</v>
      </c>
      <c r="E7036" s="107">
        <f t="shared" si="109"/>
        <v>31100201</v>
      </c>
      <c r="F7036" s="107" t="s">
        <v>11572</v>
      </c>
      <c r="G7036" s="107" t="s">
        <v>9807</v>
      </c>
      <c r="H7036" s="107" t="s">
        <v>9816</v>
      </c>
      <c r="I7036" s="107" t="s">
        <v>9817</v>
      </c>
    </row>
    <row r="7037" spans="1:9" x14ac:dyDescent="0.2">
      <c r="A7037" s="107" t="s">
        <v>10492</v>
      </c>
      <c r="D7037" s="107" t="s">
        <v>9818</v>
      </c>
      <c r="E7037" s="107">
        <f t="shared" si="109"/>
        <v>31100202</v>
      </c>
      <c r="F7037" s="107" t="s">
        <v>11572</v>
      </c>
      <c r="G7037" s="107" t="s">
        <v>9807</v>
      </c>
      <c r="H7037" s="107" t="s">
        <v>9816</v>
      </c>
      <c r="I7037" s="107" t="s">
        <v>9817</v>
      </c>
    </row>
    <row r="7038" spans="1:9" x14ac:dyDescent="0.2">
      <c r="A7038" s="107" t="s">
        <v>10492</v>
      </c>
      <c r="D7038" s="107" t="s">
        <v>9819</v>
      </c>
      <c r="E7038" s="107">
        <f t="shared" si="109"/>
        <v>31100203</v>
      </c>
      <c r="F7038" s="107" t="s">
        <v>11572</v>
      </c>
      <c r="G7038" s="107" t="s">
        <v>9807</v>
      </c>
      <c r="H7038" s="107" t="s">
        <v>9816</v>
      </c>
      <c r="I7038" s="107" t="s">
        <v>9820</v>
      </c>
    </row>
    <row r="7039" spans="1:9" x14ac:dyDescent="0.2">
      <c r="A7039" s="107" t="s">
        <v>10492</v>
      </c>
      <c r="D7039" s="107" t="s">
        <v>9821</v>
      </c>
      <c r="E7039" s="107">
        <f t="shared" si="109"/>
        <v>31100204</v>
      </c>
      <c r="F7039" s="107" t="s">
        <v>11572</v>
      </c>
      <c r="G7039" s="107" t="s">
        <v>9807</v>
      </c>
      <c r="H7039" s="107" t="s">
        <v>9816</v>
      </c>
      <c r="I7039" s="107" t="s">
        <v>9820</v>
      </c>
    </row>
    <row r="7040" spans="1:9" x14ac:dyDescent="0.2">
      <c r="A7040" s="107" t="s">
        <v>10492</v>
      </c>
      <c r="D7040" s="107" t="s">
        <v>9822</v>
      </c>
      <c r="E7040" s="107">
        <f t="shared" si="109"/>
        <v>31100205</v>
      </c>
      <c r="F7040" s="107" t="s">
        <v>11572</v>
      </c>
      <c r="G7040" s="107" t="s">
        <v>9807</v>
      </c>
      <c r="H7040" s="107" t="s">
        <v>9816</v>
      </c>
      <c r="I7040" s="107" t="s">
        <v>9823</v>
      </c>
    </row>
    <row r="7041" spans="1:9" x14ac:dyDescent="0.2">
      <c r="A7041" s="107" t="s">
        <v>10492</v>
      </c>
      <c r="D7041" s="107" t="s">
        <v>9824</v>
      </c>
      <c r="E7041" s="107">
        <f t="shared" si="109"/>
        <v>31100206</v>
      </c>
      <c r="F7041" s="107" t="s">
        <v>11572</v>
      </c>
      <c r="G7041" s="107" t="s">
        <v>9807</v>
      </c>
      <c r="H7041" s="107" t="s">
        <v>9816</v>
      </c>
      <c r="I7041" s="107" t="s">
        <v>9823</v>
      </c>
    </row>
    <row r="7042" spans="1:9" x14ac:dyDescent="0.2">
      <c r="A7042" s="107" t="s">
        <v>10492</v>
      </c>
      <c r="D7042" s="107" t="s">
        <v>9825</v>
      </c>
      <c r="E7042" s="107">
        <f t="shared" ref="E7042:E7105" si="110">VALUE(D7042)</f>
        <v>31100299</v>
      </c>
      <c r="F7042" s="107" t="s">
        <v>11572</v>
      </c>
      <c r="G7042" s="107" t="s">
        <v>9807</v>
      </c>
      <c r="H7042" s="107" t="s">
        <v>9816</v>
      </c>
      <c r="I7042" s="107" t="s">
        <v>6908</v>
      </c>
    </row>
    <row r="7043" spans="1:9" x14ac:dyDescent="0.2">
      <c r="A7043" s="107" t="s">
        <v>10492</v>
      </c>
      <c r="D7043" s="107" t="s">
        <v>6909</v>
      </c>
      <c r="E7043" s="107">
        <f t="shared" si="110"/>
        <v>31299999</v>
      </c>
      <c r="F7043" s="107" t="s">
        <v>11572</v>
      </c>
      <c r="G7043" s="107" t="s">
        <v>6910</v>
      </c>
      <c r="H7043" s="107" t="s">
        <v>6911</v>
      </c>
      <c r="I7043" s="107" t="s">
        <v>7791</v>
      </c>
    </row>
    <row r="7044" spans="1:9" x14ac:dyDescent="0.2">
      <c r="A7044" s="107" t="s">
        <v>10492</v>
      </c>
      <c r="D7044" s="107" t="s">
        <v>6912</v>
      </c>
      <c r="E7044" s="107">
        <f t="shared" si="110"/>
        <v>31300500</v>
      </c>
      <c r="F7044" s="107" t="s">
        <v>11572</v>
      </c>
      <c r="G7044" s="107" t="s">
        <v>6913</v>
      </c>
      <c r="H7044" s="107" t="s">
        <v>6914</v>
      </c>
      <c r="I7044" s="107" t="s">
        <v>6915</v>
      </c>
    </row>
    <row r="7045" spans="1:9" x14ac:dyDescent="0.2">
      <c r="A7045" s="107" t="s">
        <v>10492</v>
      </c>
      <c r="D7045" s="107" t="s">
        <v>6916</v>
      </c>
      <c r="E7045" s="107">
        <f t="shared" si="110"/>
        <v>31301001</v>
      </c>
      <c r="F7045" s="107" t="s">
        <v>11572</v>
      </c>
      <c r="G7045" s="107" t="s">
        <v>6913</v>
      </c>
      <c r="H7045" s="107" t="s">
        <v>6917</v>
      </c>
      <c r="I7045" s="107" t="s">
        <v>6918</v>
      </c>
    </row>
    <row r="7046" spans="1:9" x14ac:dyDescent="0.2">
      <c r="A7046" s="107" t="s">
        <v>10492</v>
      </c>
      <c r="D7046" s="107" t="s">
        <v>6919</v>
      </c>
      <c r="E7046" s="107">
        <f t="shared" si="110"/>
        <v>31301100</v>
      </c>
      <c r="F7046" s="107" t="s">
        <v>11572</v>
      </c>
      <c r="G7046" s="107" t="s">
        <v>6913</v>
      </c>
      <c r="H7046" s="107" t="s">
        <v>6920</v>
      </c>
      <c r="I7046" s="107" t="s">
        <v>6921</v>
      </c>
    </row>
    <row r="7047" spans="1:9" x14ac:dyDescent="0.2">
      <c r="A7047" s="107" t="s">
        <v>10492</v>
      </c>
      <c r="D7047" s="107" t="s">
        <v>6922</v>
      </c>
      <c r="E7047" s="107">
        <f t="shared" si="110"/>
        <v>31301200</v>
      </c>
      <c r="F7047" s="107" t="s">
        <v>11572</v>
      </c>
      <c r="G7047" s="107" t="s">
        <v>6913</v>
      </c>
      <c r="H7047" s="107" t="s">
        <v>6923</v>
      </c>
      <c r="I7047" s="107" t="s">
        <v>6924</v>
      </c>
    </row>
    <row r="7048" spans="1:9" x14ac:dyDescent="0.2">
      <c r="A7048" s="107" t="s">
        <v>10492</v>
      </c>
      <c r="D7048" s="107" t="s">
        <v>6925</v>
      </c>
      <c r="E7048" s="107">
        <f t="shared" si="110"/>
        <v>31302000</v>
      </c>
      <c r="F7048" s="107" t="s">
        <v>11572</v>
      </c>
      <c r="G7048" s="107" t="s">
        <v>6913</v>
      </c>
      <c r="H7048" s="107" t="s">
        <v>6926</v>
      </c>
      <c r="I7048" s="107" t="s">
        <v>6927</v>
      </c>
    </row>
    <row r="7049" spans="1:9" x14ac:dyDescent="0.2">
      <c r="A7049" s="107" t="s">
        <v>10492</v>
      </c>
      <c r="D7049" s="107" t="s">
        <v>6928</v>
      </c>
      <c r="E7049" s="107">
        <f t="shared" si="110"/>
        <v>31303001</v>
      </c>
      <c r="F7049" s="107" t="s">
        <v>11572</v>
      </c>
      <c r="G7049" s="107" t="s">
        <v>6913</v>
      </c>
      <c r="H7049" s="107" t="s">
        <v>6929</v>
      </c>
      <c r="I7049" s="107" t="s">
        <v>1479</v>
      </c>
    </row>
    <row r="7050" spans="1:9" x14ac:dyDescent="0.2">
      <c r="A7050" s="107" t="s">
        <v>10492</v>
      </c>
      <c r="D7050" s="107" t="s">
        <v>1480</v>
      </c>
      <c r="E7050" s="107">
        <f t="shared" si="110"/>
        <v>31303061</v>
      </c>
      <c r="F7050" s="107" t="s">
        <v>11572</v>
      </c>
      <c r="G7050" s="107" t="s">
        <v>6913</v>
      </c>
      <c r="H7050" s="107" t="s">
        <v>6929</v>
      </c>
      <c r="I7050" s="107" t="s">
        <v>1481</v>
      </c>
    </row>
    <row r="7051" spans="1:9" x14ac:dyDescent="0.2">
      <c r="A7051" s="107" t="s">
        <v>10492</v>
      </c>
      <c r="D7051" s="107" t="s">
        <v>1482</v>
      </c>
      <c r="E7051" s="107">
        <f t="shared" si="110"/>
        <v>31303062</v>
      </c>
      <c r="F7051" s="107" t="s">
        <v>11572</v>
      </c>
      <c r="G7051" s="107" t="s">
        <v>6913</v>
      </c>
      <c r="H7051" s="107" t="s">
        <v>6929</v>
      </c>
      <c r="I7051" s="107" t="s">
        <v>1483</v>
      </c>
    </row>
    <row r="7052" spans="1:9" x14ac:dyDescent="0.2">
      <c r="A7052" s="107" t="s">
        <v>10492</v>
      </c>
      <c r="D7052" s="107" t="s">
        <v>1484</v>
      </c>
      <c r="E7052" s="107">
        <f t="shared" si="110"/>
        <v>31303063</v>
      </c>
      <c r="F7052" s="107" t="s">
        <v>11572</v>
      </c>
      <c r="G7052" s="107" t="s">
        <v>6913</v>
      </c>
      <c r="H7052" s="107" t="s">
        <v>6929</v>
      </c>
      <c r="I7052" s="107" t="s">
        <v>1485</v>
      </c>
    </row>
    <row r="7053" spans="1:9" x14ac:dyDescent="0.2">
      <c r="A7053" s="107" t="s">
        <v>10492</v>
      </c>
      <c r="D7053" s="107" t="s">
        <v>1486</v>
      </c>
      <c r="E7053" s="107">
        <f t="shared" si="110"/>
        <v>31303501</v>
      </c>
      <c r="F7053" s="107" t="s">
        <v>11572</v>
      </c>
      <c r="G7053" s="107" t="s">
        <v>6913</v>
      </c>
      <c r="H7053" s="107" t="s">
        <v>1487</v>
      </c>
      <c r="I7053" s="107" t="s">
        <v>3938</v>
      </c>
    </row>
    <row r="7054" spans="1:9" x14ac:dyDescent="0.2">
      <c r="A7054" s="107" t="s">
        <v>10492</v>
      </c>
      <c r="D7054" s="107" t="s">
        <v>1488</v>
      </c>
      <c r="E7054" s="107">
        <f t="shared" si="110"/>
        <v>31303502</v>
      </c>
      <c r="F7054" s="107" t="s">
        <v>11572</v>
      </c>
      <c r="G7054" s="107" t="s">
        <v>6913</v>
      </c>
      <c r="H7054" s="107" t="s">
        <v>1487</v>
      </c>
      <c r="I7054" s="107" t="s">
        <v>10646</v>
      </c>
    </row>
    <row r="7055" spans="1:9" x14ac:dyDescent="0.2">
      <c r="A7055" s="107" t="s">
        <v>10492</v>
      </c>
      <c r="D7055" s="107" t="s">
        <v>1489</v>
      </c>
      <c r="E7055" s="107">
        <f t="shared" si="110"/>
        <v>31306500</v>
      </c>
      <c r="F7055" s="107" t="s">
        <v>11572</v>
      </c>
      <c r="G7055" s="107" t="s">
        <v>6913</v>
      </c>
      <c r="H7055" s="107" t="s">
        <v>1490</v>
      </c>
      <c r="I7055" s="107" t="s">
        <v>1491</v>
      </c>
    </row>
    <row r="7056" spans="1:9" x14ac:dyDescent="0.2">
      <c r="A7056" s="107" t="s">
        <v>10492</v>
      </c>
      <c r="D7056" s="107" t="s">
        <v>1492</v>
      </c>
      <c r="E7056" s="107">
        <f t="shared" si="110"/>
        <v>31306501</v>
      </c>
      <c r="F7056" s="107" t="s">
        <v>11572</v>
      </c>
      <c r="G7056" s="107" t="s">
        <v>6913</v>
      </c>
      <c r="H7056" s="107" t="s">
        <v>1490</v>
      </c>
      <c r="I7056" s="107" t="s">
        <v>4196</v>
      </c>
    </row>
    <row r="7057" spans="1:9" x14ac:dyDescent="0.2">
      <c r="A7057" s="107" t="s">
        <v>10492</v>
      </c>
      <c r="D7057" s="107" t="s">
        <v>4197</v>
      </c>
      <c r="E7057" s="107">
        <f t="shared" si="110"/>
        <v>31306502</v>
      </c>
      <c r="F7057" s="107" t="s">
        <v>11572</v>
      </c>
      <c r="G7057" s="107" t="s">
        <v>6913</v>
      </c>
      <c r="H7057" s="107" t="s">
        <v>1490</v>
      </c>
      <c r="I7057" s="107" t="s">
        <v>4198</v>
      </c>
    </row>
    <row r="7058" spans="1:9" x14ac:dyDescent="0.2">
      <c r="A7058" s="107" t="s">
        <v>10492</v>
      </c>
      <c r="D7058" s="107" t="s">
        <v>4199</v>
      </c>
      <c r="E7058" s="107">
        <f t="shared" si="110"/>
        <v>31306505</v>
      </c>
      <c r="F7058" s="107" t="s">
        <v>11572</v>
      </c>
      <c r="G7058" s="107" t="s">
        <v>6913</v>
      </c>
      <c r="H7058" s="107" t="s">
        <v>1490</v>
      </c>
      <c r="I7058" s="107" t="s">
        <v>4200</v>
      </c>
    </row>
    <row r="7059" spans="1:9" x14ac:dyDescent="0.2">
      <c r="A7059" s="107" t="s">
        <v>10492</v>
      </c>
      <c r="D7059" s="107" t="s">
        <v>4201</v>
      </c>
      <c r="E7059" s="107">
        <f t="shared" si="110"/>
        <v>31306510</v>
      </c>
      <c r="F7059" s="107" t="s">
        <v>11572</v>
      </c>
      <c r="G7059" s="107" t="s">
        <v>6913</v>
      </c>
      <c r="H7059" s="107" t="s">
        <v>1490</v>
      </c>
      <c r="I7059" s="107" t="s">
        <v>4202</v>
      </c>
    </row>
    <row r="7060" spans="1:9" x14ac:dyDescent="0.2">
      <c r="A7060" s="107" t="s">
        <v>10492</v>
      </c>
      <c r="D7060" s="107" t="s">
        <v>4203</v>
      </c>
      <c r="E7060" s="107">
        <f t="shared" si="110"/>
        <v>31306520</v>
      </c>
      <c r="F7060" s="107" t="s">
        <v>11572</v>
      </c>
      <c r="G7060" s="107" t="s">
        <v>6913</v>
      </c>
      <c r="H7060" s="107" t="s">
        <v>1490</v>
      </c>
      <c r="I7060" s="107" t="s">
        <v>4204</v>
      </c>
    </row>
    <row r="7061" spans="1:9" x14ac:dyDescent="0.2">
      <c r="A7061" s="107" t="s">
        <v>10492</v>
      </c>
      <c r="D7061" s="107" t="s">
        <v>4205</v>
      </c>
      <c r="E7061" s="107">
        <f t="shared" si="110"/>
        <v>31306530</v>
      </c>
      <c r="F7061" s="107" t="s">
        <v>11572</v>
      </c>
      <c r="G7061" s="107" t="s">
        <v>6913</v>
      </c>
      <c r="H7061" s="107" t="s">
        <v>1490</v>
      </c>
      <c r="I7061" s="107" t="s">
        <v>4206</v>
      </c>
    </row>
    <row r="7062" spans="1:9" x14ac:dyDescent="0.2">
      <c r="A7062" s="107" t="s">
        <v>10492</v>
      </c>
      <c r="D7062" s="107" t="s">
        <v>4207</v>
      </c>
      <c r="E7062" s="107">
        <f t="shared" si="110"/>
        <v>31306531</v>
      </c>
      <c r="F7062" s="107" t="s">
        <v>11572</v>
      </c>
      <c r="G7062" s="107" t="s">
        <v>6913</v>
      </c>
      <c r="H7062" s="107" t="s">
        <v>1490</v>
      </c>
      <c r="I7062" s="107" t="s">
        <v>4208</v>
      </c>
    </row>
    <row r="7063" spans="1:9" x14ac:dyDescent="0.2">
      <c r="A7063" s="107" t="s">
        <v>10492</v>
      </c>
      <c r="D7063" s="107" t="s">
        <v>4209</v>
      </c>
      <c r="E7063" s="107">
        <f t="shared" si="110"/>
        <v>31306599</v>
      </c>
      <c r="F7063" s="107" t="s">
        <v>11572</v>
      </c>
      <c r="G7063" s="107" t="s">
        <v>6913</v>
      </c>
      <c r="H7063" s="107" t="s">
        <v>1490</v>
      </c>
      <c r="I7063" s="107" t="s">
        <v>4210</v>
      </c>
    </row>
    <row r="7064" spans="1:9" x14ac:dyDescent="0.2">
      <c r="A7064" s="107" t="s">
        <v>10492</v>
      </c>
      <c r="D7064" s="107" t="s">
        <v>4211</v>
      </c>
      <c r="E7064" s="107">
        <f t="shared" si="110"/>
        <v>31307001</v>
      </c>
      <c r="F7064" s="107" t="s">
        <v>11572</v>
      </c>
      <c r="G7064" s="107" t="s">
        <v>6913</v>
      </c>
      <c r="H7064" s="107" t="s">
        <v>4212</v>
      </c>
      <c r="I7064" s="107" t="s">
        <v>4213</v>
      </c>
    </row>
    <row r="7065" spans="1:9" x14ac:dyDescent="0.2">
      <c r="A7065" s="107" t="s">
        <v>10492</v>
      </c>
      <c r="D7065" s="107" t="s">
        <v>4214</v>
      </c>
      <c r="E7065" s="107">
        <f t="shared" si="110"/>
        <v>31307002</v>
      </c>
      <c r="F7065" s="107" t="s">
        <v>11572</v>
      </c>
      <c r="G7065" s="107" t="s">
        <v>6913</v>
      </c>
      <c r="H7065" s="107" t="s">
        <v>4212</v>
      </c>
      <c r="I7065" s="107" t="s">
        <v>4215</v>
      </c>
    </row>
    <row r="7066" spans="1:9" x14ac:dyDescent="0.2">
      <c r="A7066" s="107" t="s">
        <v>10492</v>
      </c>
      <c r="D7066" s="107" t="s">
        <v>4216</v>
      </c>
      <c r="E7066" s="107">
        <f t="shared" si="110"/>
        <v>31380001</v>
      </c>
      <c r="F7066" s="107" t="s">
        <v>11572</v>
      </c>
      <c r="G7066" s="107" t="s">
        <v>6913</v>
      </c>
      <c r="H7066" s="107" t="s">
        <v>13741</v>
      </c>
      <c r="I7066" s="107" t="s">
        <v>13741</v>
      </c>
    </row>
    <row r="7067" spans="1:9" x14ac:dyDescent="0.2">
      <c r="A7067" s="107" t="s">
        <v>10492</v>
      </c>
      <c r="D7067" s="107" t="s">
        <v>4217</v>
      </c>
      <c r="E7067" s="107">
        <f t="shared" si="110"/>
        <v>31382001</v>
      </c>
      <c r="F7067" s="107" t="s">
        <v>11572</v>
      </c>
      <c r="G7067" s="107" t="s">
        <v>6913</v>
      </c>
      <c r="H7067" s="107" t="s">
        <v>13743</v>
      </c>
      <c r="I7067" s="107" t="s">
        <v>13744</v>
      </c>
    </row>
    <row r="7068" spans="1:9" x14ac:dyDescent="0.2">
      <c r="A7068" s="107" t="s">
        <v>10492</v>
      </c>
      <c r="D7068" s="107" t="s">
        <v>4218</v>
      </c>
      <c r="E7068" s="107">
        <f t="shared" si="110"/>
        <v>31382002</v>
      </c>
      <c r="F7068" s="107" t="s">
        <v>11572</v>
      </c>
      <c r="G7068" s="107" t="s">
        <v>6913</v>
      </c>
      <c r="H7068" s="107" t="s">
        <v>13743</v>
      </c>
      <c r="I7068" s="107" t="s">
        <v>13746</v>
      </c>
    </row>
    <row r="7069" spans="1:9" x14ac:dyDescent="0.2">
      <c r="A7069" s="107" t="s">
        <v>10492</v>
      </c>
      <c r="D7069" s="107" t="s">
        <v>4219</v>
      </c>
      <c r="E7069" s="107">
        <f t="shared" si="110"/>
        <v>31382599</v>
      </c>
      <c r="F7069" s="107" t="s">
        <v>11572</v>
      </c>
      <c r="G7069" s="107" t="s">
        <v>6913</v>
      </c>
      <c r="H7069" s="107" t="s">
        <v>13748</v>
      </c>
      <c r="I7069" s="107" t="s">
        <v>13749</v>
      </c>
    </row>
    <row r="7070" spans="1:9" x14ac:dyDescent="0.2">
      <c r="A7070" s="107" t="s">
        <v>10492</v>
      </c>
      <c r="D7070" s="107" t="s">
        <v>4220</v>
      </c>
      <c r="E7070" s="107">
        <f t="shared" si="110"/>
        <v>31390001</v>
      </c>
      <c r="F7070" s="107" t="s">
        <v>11572</v>
      </c>
      <c r="G7070" s="107" t="s">
        <v>6913</v>
      </c>
      <c r="H7070" s="107" t="s">
        <v>14779</v>
      </c>
      <c r="I7070" s="107" t="s">
        <v>5645</v>
      </c>
    </row>
    <row r="7071" spans="1:9" x14ac:dyDescent="0.2">
      <c r="A7071" s="107" t="s">
        <v>10492</v>
      </c>
      <c r="D7071" s="107" t="s">
        <v>4221</v>
      </c>
      <c r="E7071" s="107">
        <f t="shared" si="110"/>
        <v>31390002</v>
      </c>
      <c r="F7071" s="107" t="s">
        <v>11572</v>
      </c>
      <c r="G7071" s="107" t="s">
        <v>6913</v>
      </c>
      <c r="H7071" s="107" t="s">
        <v>14779</v>
      </c>
      <c r="I7071" s="107" t="s">
        <v>16136</v>
      </c>
    </row>
    <row r="7072" spans="1:9" x14ac:dyDescent="0.2">
      <c r="A7072" s="107" t="s">
        <v>10492</v>
      </c>
      <c r="D7072" s="107" t="s">
        <v>4222</v>
      </c>
      <c r="E7072" s="107">
        <f t="shared" si="110"/>
        <v>31390003</v>
      </c>
      <c r="F7072" s="107" t="s">
        <v>11572</v>
      </c>
      <c r="G7072" s="107" t="s">
        <v>6913</v>
      </c>
      <c r="H7072" s="107" t="s">
        <v>14779</v>
      </c>
      <c r="I7072" s="107" t="s">
        <v>16138</v>
      </c>
    </row>
    <row r="7073" spans="1:9" x14ac:dyDescent="0.2">
      <c r="A7073" s="107" t="s">
        <v>10492</v>
      </c>
      <c r="D7073" s="107" t="s">
        <v>4223</v>
      </c>
      <c r="E7073" s="107">
        <f t="shared" si="110"/>
        <v>31399999</v>
      </c>
      <c r="F7073" s="107" t="s">
        <v>11572</v>
      </c>
      <c r="G7073" s="107" t="s">
        <v>6913</v>
      </c>
      <c r="H7073" s="107" t="s">
        <v>7791</v>
      </c>
      <c r="I7073" s="107" t="s">
        <v>7791</v>
      </c>
    </row>
    <row r="7074" spans="1:9" x14ac:dyDescent="0.2">
      <c r="A7074" s="107" t="s">
        <v>10492</v>
      </c>
      <c r="D7074" s="107" t="s">
        <v>4224</v>
      </c>
      <c r="E7074" s="107">
        <f t="shared" si="110"/>
        <v>31400901</v>
      </c>
      <c r="F7074" s="107" t="s">
        <v>11572</v>
      </c>
      <c r="G7074" s="107" t="s">
        <v>4225</v>
      </c>
      <c r="H7074" s="107" t="s">
        <v>4226</v>
      </c>
      <c r="I7074" s="107" t="s">
        <v>4227</v>
      </c>
    </row>
    <row r="7075" spans="1:9" x14ac:dyDescent="0.2">
      <c r="A7075" s="107" t="s">
        <v>10492</v>
      </c>
      <c r="D7075" s="107" t="s">
        <v>4228</v>
      </c>
      <c r="E7075" s="107">
        <f t="shared" si="110"/>
        <v>31400902</v>
      </c>
      <c r="F7075" s="107" t="s">
        <v>11572</v>
      </c>
      <c r="G7075" s="107" t="s">
        <v>4225</v>
      </c>
      <c r="H7075" s="107" t="s">
        <v>4226</v>
      </c>
      <c r="I7075" s="107" t="s">
        <v>4229</v>
      </c>
    </row>
    <row r="7076" spans="1:9" x14ac:dyDescent="0.2">
      <c r="A7076" s="107" t="s">
        <v>10492</v>
      </c>
      <c r="D7076" s="107" t="s">
        <v>4230</v>
      </c>
      <c r="E7076" s="107">
        <f t="shared" si="110"/>
        <v>31400903</v>
      </c>
      <c r="F7076" s="107" t="s">
        <v>11572</v>
      </c>
      <c r="G7076" s="107" t="s">
        <v>4225</v>
      </c>
      <c r="H7076" s="107" t="s">
        <v>4226</v>
      </c>
      <c r="I7076" s="107" t="s">
        <v>4231</v>
      </c>
    </row>
    <row r="7077" spans="1:9" x14ac:dyDescent="0.2">
      <c r="A7077" s="107" t="s">
        <v>10492</v>
      </c>
      <c r="D7077" s="107" t="s">
        <v>4232</v>
      </c>
      <c r="E7077" s="107">
        <f t="shared" si="110"/>
        <v>31401001</v>
      </c>
      <c r="F7077" s="107" t="s">
        <v>11572</v>
      </c>
      <c r="G7077" s="107" t="s">
        <v>4225</v>
      </c>
      <c r="H7077" s="107" t="s">
        <v>4233</v>
      </c>
      <c r="I7077" s="107" t="s">
        <v>4234</v>
      </c>
    </row>
    <row r="7078" spans="1:9" x14ac:dyDescent="0.2">
      <c r="A7078" s="107" t="s">
        <v>10492</v>
      </c>
      <c r="D7078" s="107" t="s">
        <v>4235</v>
      </c>
      <c r="E7078" s="107">
        <f t="shared" si="110"/>
        <v>31401002</v>
      </c>
      <c r="F7078" s="107" t="s">
        <v>11572</v>
      </c>
      <c r="G7078" s="107" t="s">
        <v>4225</v>
      </c>
      <c r="H7078" s="107" t="s">
        <v>4233</v>
      </c>
      <c r="I7078" s="107" t="s">
        <v>4236</v>
      </c>
    </row>
    <row r="7079" spans="1:9" x14ac:dyDescent="0.2">
      <c r="A7079" s="107" t="s">
        <v>10492</v>
      </c>
      <c r="D7079" s="107" t="s">
        <v>4237</v>
      </c>
      <c r="E7079" s="107">
        <f t="shared" si="110"/>
        <v>31401101</v>
      </c>
      <c r="F7079" s="107" t="s">
        <v>11572</v>
      </c>
      <c r="G7079" s="107" t="s">
        <v>4225</v>
      </c>
      <c r="H7079" s="107" t="s">
        <v>4238</v>
      </c>
      <c r="I7079" s="107" t="s">
        <v>4239</v>
      </c>
    </row>
    <row r="7080" spans="1:9" x14ac:dyDescent="0.2">
      <c r="A7080" s="107" t="s">
        <v>10492</v>
      </c>
      <c r="D7080" s="107" t="s">
        <v>4240</v>
      </c>
      <c r="E7080" s="107">
        <f t="shared" si="110"/>
        <v>31401102</v>
      </c>
      <c r="F7080" s="107" t="s">
        <v>11572</v>
      </c>
      <c r="G7080" s="107" t="s">
        <v>4225</v>
      </c>
      <c r="H7080" s="107" t="s">
        <v>4238</v>
      </c>
      <c r="I7080" s="107" t="s">
        <v>4241</v>
      </c>
    </row>
    <row r="7081" spans="1:9" x14ac:dyDescent="0.2">
      <c r="A7081" s="107" t="s">
        <v>10492</v>
      </c>
      <c r="D7081" s="107" t="s">
        <v>4242</v>
      </c>
      <c r="E7081" s="107">
        <f t="shared" si="110"/>
        <v>31401201</v>
      </c>
      <c r="F7081" s="107" t="s">
        <v>11572</v>
      </c>
      <c r="G7081" s="107" t="s">
        <v>4225</v>
      </c>
      <c r="H7081" s="107" t="s">
        <v>4243</v>
      </c>
      <c r="I7081" s="107" t="s">
        <v>3938</v>
      </c>
    </row>
    <row r="7082" spans="1:9" x14ac:dyDescent="0.2">
      <c r="A7082" s="107" t="s">
        <v>10492</v>
      </c>
      <c r="D7082" s="107" t="s">
        <v>4244</v>
      </c>
      <c r="E7082" s="107">
        <f t="shared" si="110"/>
        <v>31401501</v>
      </c>
      <c r="F7082" s="107" t="s">
        <v>11572</v>
      </c>
      <c r="G7082" s="107" t="s">
        <v>4225</v>
      </c>
      <c r="H7082" s="107" t="s">
        <v>4245</v>
      </c>
      <c r="I7082" s="107" t="s">
        <v>14417</v>
      </c>
    </row>
    <row r="7083" spans="1:9" x14ac:dyDescent="0.2">
      <c r="A7083" s="107" t="s">
        <v>10492</v>
      </c>
      <c r="D7083" s="107" t="s">
        <v>4246</v>
      </c>
      <c r="E7083" s="107">
        <f t="shared" si="110"/>
        <v>31401503</v>
      </c>
      <c r="F7083" s="107" t="s">
        <v>11572</v>
      </c>
      <c r="G7083" s="107" t="s">
        <v>4225</v>
      </c>
      <c r="H7083" s="107" t="s">
        <v>4245</v>
      </c>
      <c r="I7083" s="107" t="s">
        <v>4247</v>
      </c>
    </row>
    <row r="7084" spans="1:9" x14ac:dyDescent="0.2">
      <c r="A7084" s="107" t="s">
        <v>10492</v>
      </c>
      <c r="D7084" s="107" t="s">
        <v>4248</v>
      </c>
      <c r="E7084" s="107">
        <f t="shared" si="110"/>
        <v>31401504</v>
      </c>
      <c r="F7084" s="107" t="s">
        <v>11572</v>
      </c>
      <c r="G7084" s="107" t="s">
        <v>4225</v>
      </c>
      <c r="H7084" s="107" t="s">
        <v>4245</v>
      </c>
      <c r="I7084" s="107" t="s">
        <v>4249</v>
      </c>
    </row>
    <row r="7085" spans="1:9" x14ac:dyDescent="0.2">
      <c r="A7085" s="107" t="s">
        <v>10492</v>
      </c>
      <c r="D7085" s="107" t="s">
        <v>4250</v>
      </c>
      <c r="E7085" s="107">
        <f t="shared" si="110"/>
        <v>31401510</v>
      </c>
      <c r="F7085" s="107" t="s">
        <v>11572</v>
      </c>
      <c r="G7085" s="107" t="s">
        <v>4225</v>
      </c>
      <c r="H7085" s="107" t="s">
        <v>4245</v>
      </c>
      <c r="I7085" s="107" t="s">
        <v>4251</v>
      </c>
    </row>
    <row r="7086" spans="1:9" x14ac:dyDescent="0.2">
      <c r="A7086" s="107" t="s">
        <v>10492</v>
      </c>
      <c r="D7086" s="107" t="s">
        <v>4252</v>
      </c>
      <c r="E7086" s="107">
        <f t="shared" si="110"/>
        <v>31401511</v>
      </c>
      <c r="F7086" s="107" t="s">
        <v>11572</v>
      </c>
      <c r="G7086" s="107" t="s">
        <v>4225</v>
      </c>
      <c r="H7086" s="107" t="s">
        <v>4245</v>
      </c>
      <c r="I7086" s="107" t="s">
        <v>4253</v>
      </c>
    </row>
    <row r="7087" spans="1:9" x14ac:dyDescent="0.2">
      <c r="A7087" s="107" t="s">
        <v>10492</v>
      </c>
      <c r="D7087" s="107" t="s">
        <v>4254</v>
      </c>
      <c r="E7087" s="107">
        <f t="shared" si="110"/>
        <v>31401512</v>
      </c>
      <c r="F7087" s="107" t="s">
        <v>11572</v>
      </c>
      <c r="G7087" s="107" t="s">
        <v>4225</v>
      </c>
      <c r="H7087" s="107" t="s">
        <v>4245</v>
      </c>
      <c r="I7087" s="107" t="s">
        <v>4255</v>
      </c>
    </row>
    <row r="7088" spans="1:9" x14ac:dyDescent="0.2">
      <c r="A7088" s="107" t="s">
        <v>10492</v>
      </c>
      <c r="D7088" s="107" t="s">
        <v>4256</v>
      </c>
      <c r="E7088" s="107">
        <f t="shared" si="110"/>
        <v>31401513</v>
      </c>
      <c r="F7088" s="107" t="s">
        <v>11572</v>
      </c>
      <c r="G7088" s="107" t="s">
        <v>4225</v>
      </c>
      <c r="H7088" s="107" t="s">
        <v>4245</v>
      </c>
      <c r="I7088" s="107" t="s">
        <v>4257</v>
      </c>
    </row>
    <row r="7089" spans="1:9" x14ac:dyDescent="0.2">
      <c r="A7089" s="107" t="s">
        <v>10492</v>
      </c>
      <c r="D7089" s="107" t="s">
        <v>4258</v>
      </c>
      <c r="E7089" s="107">
        <f t="shared" si="110"/>
        <v>31401514</v>
      </c>
      <c r="F7089" s="107" t="s">
        <v>11572</v>
      </c>
      <c r="G7089" s="107" t="s">
        <v>4225</v>
      </c>
      <c r="H7089" s="107" t="s">
        <v>4245</v>
      </c>
      <c r="I7089" s="107" t="s">
        <v>4259</v>
      </c>
    </row>
    <row r="7090" spans="1:9" x14ac:dyDescent="0.2">
      <c r="A7090" s="107" t="s">
        <v>10492</v>
      </c>
      <c r="D7090" s="107" t="s">
        <v>4260</v>
      </c>
      <c r="E7090" s="107">
        <f t="shared" si="110"/>
        <v>31401515</v>
      </c>
      <c r="F7090" s="107" t="s">
        <v>11572</v>
      </c>
      <c r="G7090" s="107" t="s">
        <v>4225</v>
      </c>
      <c r="H7090" s="107" t="s">
        <v>4245</v>
      </c>
      <c r="I7090" s="107" t="s">
        <v>4261</v>
      </c>
    </row>
    <row r="7091" spans="1:9" x14ac:dyDescent="0.2">
      <c r="A7091" s="107" t="s">
        <v>10492</v>
      </c>
      <c r="D7091" s="107" t="s">
        <v>4262</v>
      </c>
      <c r="E7091" s="107">
        <f t="shared" si="110"/>
        <v>31401516</v>
      </c>
      <c r="F7091" s="107" t="s">
        <v>11572</v>
      </c>
      <c r="G7091" s="107" t="s">
        <v>4225</v>
      </c>
      <c r="H7091" s="107" t="s">
        <v>4245</v>
      </c>
      <c r="I7091" s="107" t="s">
        <v>4263</v>
      </c>
    </row>
    <row r="7092" spans="1:9" x14ac:dyDescent="0.2">
      <c r="A7092" s="107" t="s">
        <v>10492</v>
      </c>
      <c r="D7092" s="107" t="s">
        <v>4264</v>
      </c>
      <c r="E7092" s="107">
        <f t="shared" si="110"/>
        <v>31401517</v>
      </c>
      <c r="F7092" s="107" t="s">
        <v>11572</v>
      </c>
      <c r="G7092" s="107" t="s">
        <v>4225</v>
      </c>
      <c r="H7092" s="107" t="s">
        <v>4245</v>
      </c>
      <c r="I7092" s="107" t="s">
        <v>4265</v>
      </c>
    </row>
    <row r="7093" spans="1:9" x14ac:dyDescent="0.2">
      <c r="A7093" s="107" t="s">
        <v>10492</v>
      </c>
      <c r="D7093" s="107" t="s">
        <v>4266</v>
      </c>
      <c r="E7093" s="107">
        <f t="shared" si="110"/>
        <v>31401518</v>
      </c>
      <c r="F7093" s="107" t="s">
        <v>11572</v>
      </c>
      <c r="G7093" s="107" t="s">
        <v>4225</v>
      </c>
      <c r="H7093" s="107" t="s">
        <v>4245</v>
      </c>
      <c r="I7093" s="107" t="s">
        <v>4267</v>
      </c>
    </row>
    <row r="7094" spans="1:9" x14ac:dyDescent="0.2">
      <c r="A7094" s="107" t="s">
        <v>10492</v>
      </c>
      <c r="D7094" s="107" t="s">
        <v>4268</v>
      </c>
      <c r="E7094" s="107">
        <f t="shared" si="110"/>
        <v>31401525</v>
      </c>
      <c r="F7094" s="107" t="s">
        <v>11572</v>
      </c>
      <c r="G7094" s="107" t="s">
        <v>4225</v>
      </c>
      <c r="H7094" s="107" t="s">
        <v>4245</v>
      </c>
      <c r="I7094" s="107" t="s">
        <v>4269</v>
      </c>
    </row>
    <row r="7095" spans="1:9" x14ac:dyDescent="0.2">
      <c r="A7095" s="107" t="s">
        <v>10492</v>
      </c>
      <c r="D7095" s="107" t="s">
        <v>4270</v>
      </c>
      <c r="E7095" s="107">
        <f t="shared" si="110"/>
        <v>31401530</v>
      </c>
      <c r="F7095" s="107" t="s">
        <v>11572</v>
      </c>
      <c r="G7095" s="107" t="s">
        <v>4225</v>
      </c>
      <c r="H7095" s="107" t="s">
        <v>4245</v>
      </c>
      <c r="I7095" s="107" t="s">
        <v>4271</v>
      </c>
    </row>
    <row r="7096" spans="1:9" x14ac:dyDescent="0.2">
      <c r="A7096" s="107" t="s">
        <v>10492</v>
      </c>
      <c r="D7096" s="107" t="s">
        <v>4272</v>
      </c>
      <c r="E7096" s="107">
        <f t="shared" si="110"/>
        <v>31401531</v>
      </c>
      <c r="F7096" s="107" t="s">
        <v>11572</v>
      </c>
      <c r="G7096" s="107" t="s">
        <v>4225</v>
      </c>
      <c r="H7096" s="107" t="s">
        <v>4245</v>
      </c>
      <c r="I7096" s="107" t="s">
        <v>4273</v>
      </c>
    </row>
    <row r="7097" spans="1:9" x14ac:dyDescent="0.2">
      <c r="A7097" s="107" t="s">
        <v>10492</v>
      </c>
      <c r="D7097" s="107" t="s">
        <v>4274</v>
      </c>
      <c r="E7097" s="107">
        <f t="shared" si="110"/>
        <v>31401540</v>
      </c>
      <c r="F7097" s="107" t="s">
        <v>11572</v>
      </c>
      <c r="G7097" s="107" t="s">
        <v>4225</v>
      </c>
      <c r="H7097" s="107" t="s">
        <v>4245</v>
      </c>
      <c r="I7097" s="107" t="s">
        <v>4275</v>
      </c>
    </row>
    <row r="7098" spans="1:9" x14ac:dyDescent="0.2">
      <c r="A7098" s="107" t="s">
        <v>10492</v>
      </c>
      <c r="D7098" s="107" t="s">
        <v>4276</v>
      </c>
      <c r="E7098" s="107">
        <f t="shared" si="110"/>
        <v>31401541</v>
      </c>
      <c r="F7098" s="107" t="s">
        <v>11572</v>
      </c>
      <c r="G7098" s="107" t="s">
        <v>4225</v>
      </c>
      <c r="H7098" s="107" t="s">
        <v>4245</v>
      </c>
      <c r="I7098" s="107" t="s">
        <v>4277</v>
      </c>
    </row>
    <row r="7099" spans="1:9" x14ac:dyDescent="0.2">
      <c r="A7099" s="107" t="s">
        <v>10492</v>
      </c>
      <c r="D7099" s="107" t="s">
        <v>4278</v>
      </c>
      <c r="E7099" s="107">
        <f t="shared" si="110"/>
        <v>31401550</v>
      </c>
      <c r="F7099" s="107" t="s">
        <v>11572</v>
      </c>
      <c r="G7099" s="107" t="s">
        <v>4225</v>
      </c>
      <c r="H7099" s="107" t="s">
        <v>4245</v>
      </c>
      <c r="I7099" s="107" t="s">
        <v>4279</v>
      </c>
    </row>
    <row r="7100" spans="1:9" x14ac:dyDescent="0.2">
      <c r="A7100" s="107" t="s">
        <v>10492</v>
      </c>
      <c r="D7100" s="107" t="s">
        <v>4280</v>
      </c>
      <c r="E7100" s="107">
        <f t="shared" si="110"/>
        <v>31401551</v>
      </c>
      <c r="F7100" s="107" t="s">
        <v>11572</v>
      </c>
      <c r="G7100" s="107" t="s">
        <v>4225</v>
      </c>
      <c r="H7100" s="107" t="s">
        <v>4245</v>
      </c>
      <c r="I7100" s="107" t="s">
        <v>4281</v>
      </c>
    </row>
    <row r="7101" spans="1:9" x14ac:dyDescent="0.2">
      <c r="A7101" s="107" t="s">
        <v>10492</v>
      </c>
      <c r="D7101" s="107" t="s">
        <v>4282</v>
      </c>
      <c r="E7101" s="107">
        <f t="shared" si="110"/>
        <v>31401552</v>
      </c>
      <c r="F7101" s="107" t="s">
        <v>11572</v>
      </c>
      <c r="G7101" s="107" t="s">
        <v>4225</v>
      </c>
      <c r="H7101" s="107" t="s">
        <v>4245</v>
      </c>
      <c r="I7101" s="107" t="s">
        <v>4283</v>
      </c>
    </row>
    <row r="7102" spans="1:9" x14ac:dyDescent="0.2">
      <c r="A7102" s="107" t="s">
        <v>10492</v>
      </c>
      <c r="D7102" s="107" t="s">
        <v>4284</v>
      </c>
      <c r="E7102" s="107">
        <f t="shared" si="110"/>
        <v>31401553</v>
      </c>
      <c r="F7102" s="107" t="s">
        <v>11572</v>
      </c>
      <c r="G7102" s="107" t="s">
        <v>4225</v>
      </c>
      <c r="H7102" s="107" t="s">
        <v>4245</v>
      </c>
      <c r="I7102" s="107" t="s">
        <v>4285</v>
      </c>
    </row>
    <row r="7103" spans="1:9" x14ac:dyDescent="0.2">
      <c r="A7103" s="107" t="s">
        <v>10492</v>
      </c>
      <c r="D7103" s="107" t="s">
        <v>4286</v>
      </c>
      <c r="E7103" s="107">
        <f t="shared" si="110"/>
        <v>31401560</v>
      </c>
      <c r="F7103" s="107" t="s">
        <v>11572</v>
      </c>
      <c r="G7103" s="107" t="s">
        <v>4225</v>
      </c>
      <c r="H7103" s="107" t="s">
        <v>4245</v>
      </c>
      <c r="I7103" s="107" t="s">
        <v>4287</v>
      </c>
    </row>
    <row r="7104" spans="1:9" x14ac:dyDescent="0.2">
      <c r="A7104" s="107" t="s">
        <v>10492</v>
      </c>
      <c r="D7104" s="107" t="s">
        <v>4288</v>
      </c>
      <c r="E7104" s="107">
        <f t="shared" si="110"/>
        <v>31401561</v>
      </c>
      <c r="F7104" s="107" t="s">
        <v>11572</v>
      </c>
      <c r="G7104" s="107" t="s">
        <v>4225</v>
      </c>
      <c r="H7104" s="107" t="s">
        <v>4245</v>
      </c>
      <c r="I7104" s="107" t="s">
        <v>4289</v>
      </c>
    </row>
    <row r="7105" spans="1:10" x14ac:dyDescent="0.2">
      <c r="A7105" s="107" t="s">
        <v>10492</v>
      </c>
      <c r="D7105" s="107" t="s">
        <v>4290</v>
      </c>
      <c r="E7105" s="107">
        <f t="shared" si="110"/>
        <v>31401562</v>
      </c>
      <c r="F7105" s="107" t="s">
        <v>11572</v>
      </c>
      <c r="G7105" s="107" t="s">
        <v>4225</v>
      </c>
      <c r="H7105" s="107" t="s">
        <v>4245</v>
      </c>
      <c r="I7105" s="107" t="s">
        <v>4291</v>
      </c>
    </row>
    <row r="7106" spans="1:10" x14ac:dyDescent="0.2">
      <c r="A7106" s="107" t="s">
        <v>10492</v>
      </c>
      <c r="D7106" s="107" t="s">
        <v>4292</v>
      </c>
      <c r="E7106" s="107">
        <f t="shared" ref="E7106:E7169" si="111">VALUE(D7106)</f>
        <v>31401563</v>
      </c>
      <c r="F7106" s="107" t="s">
        <v>11572</v>
      </c>
      <c r="G7106" s="107" t="s">
        <v>4225</v>
      </c>
      <c r="H7106" s="107" t="s">
        <v>4245</v>
      </c>
      <c r="I7106" s="107" t="s">
        <v>4293</v>
      </c>
    </row>
    <row r="7107" spans="1:10" x14ac:dyDescent="0.2">
      <c r="A7107" s="107" t="s">
        <v>10492</v>
      </c>
      <c r="D7107" s="107" t="s">
        <v>4294</v>
      </c>
      <c r="E7107" s="107">
        <f t="shared" si="111"/>
        <v>31401570</v>
      </c>
      <c r="F7107" s="107" t="s">
        <v>11572</v>
      </c>
      <c r="G7107" s="107" t="s">
        <v>4225</v>
      </c>
      <c r="H7107" s="107" t="s">
        <v>4245</v>
      </c>
      <c r="I7107" s="107" t="s">
        <v>4295</v>
      </c>
    </row>
    <row r="7108" spans="1:10" x14ac:dyDescent="0.2">
      <c r="A7108" s="107" t="s">
        <v>10492</v>
      </c>
      <c r="D7108" s="107" t="s">
        <v>4296</v>
      </c>
      <c r="E7108" s="107">
        <f t="shared" si="111"/>
        <v>31401571</v>
      </c>
      <c r="F7108" s="107" t="s">
        <v>11572</v>
      </c>
      <c r="G7108" s="107" t="s">
        <v>4225</v>
      </c>
      <c r="H7108" s="107" t="s">
        <v>4245</v>
      </c>
      <c r="I7108" s="107" t="s">
        <v>4297</v>
      </c>
    </row>
    <row r="7109" spans="1:10" x14ac:dyDescent="0.2">
      <c r="A7109" s="107" t="s">
        <v>10492</v>
      </c>
      <c r="D7109" s="107" t="s">
        <v>4298</v>
      </c>
      <c r="E7109" s="107">
        <f t="shared" si="111"/>
        <v>31480001</v>
      </c>
      <c r="F7109" s="107" t="s">
        <v>11572</v>
      </c>
      <c r="G7109" s="107" t="s">
        <v>4225</v>
      </c>
      <c r="H7109" s="107" t="s">
        <v>13741</v>
      </c>
      <c r="I7109" s="107" t="s">
        <v>13741</v>
      </c>
    </row>
    <row r="7110" spans="1:10" x14ac:dyDescent="0.2">
      <c r="A7110" s="107" t="s">
        <v>10492</v>
      </c>
      <c r="D7110" s="107" t="s">
        <v>4299</v>
      </c>
      <c r="E7110" s="107">
        <f t="shared" si="111"/>
        <v>31482001</v>
      </c>
      <c r="F7110" s="107" t="s">
        <v>11572</v>
      </c>
      <c r="G7110" s="107" t="s">
        <v>4225</v>
      </c>
      <c r="H7110" s="107" t="s">
        <v>13743</v>
      </c>
      <c r="I7110" s="107" t="s">
        <v>13744</v>
      </c>
    </row>
    <row r="7111" spans="1:10" x14ac:dyDescent="0.2">
      <c r="A7111" s="107" t="s">
        <v>10492</v>
      </c>
      <c r="D7111" s="107" t="s">
        <v>4300</v>
      </c>
      <c r="E7111" s="107">
        <f t="shared" si="111"/>
        <v>31482002</v>
      </c>
      <c r="F7111" s="107" t="s">
        <v>11572</v>
      </c>
      <c r="G7111" s="107" t="s">
        <v>4225</v>
      </c>
      <c r="H7111" s="107" t="s">
        <v>13743</v>
      </c>
      <c r="I7111" s="107" t="s">
        <v>13746</v>
      </c>
    </row>
    <row r="7112" spans="1:10" x14ac:dyDescent="0.2">
      <c r="A7112" s="107" t="s">
        <v>10492</v>
      </c>
      <c r="D7112" s="107" t="s">
        <v>4301</v>
      </c>
      <c r="E7112" s="107">
        <f t="shared" si="111"/>
        <v>31482599</v>
      </c>
      <c r="F7112" s="107" t="s">
        <v>11572</v>
      </c>
      <c r="G7112" s="107" t="s">
        <v>4225</v>
      </c>
      <c r="H7112" s="107" t="s">
        <v>7047</v>
      </c>
      <c r="I7112" s="107" t="s">
        <v>13749</v>
      </c>
    </row>
    <row r="7113" spans="1:10" x14ac:dyDescent="0.2">
      <c r="A7113" s="107" t="s">
        <v>10492</v>
      </c>
      <c r="D7113" s="107" t="s">
        <v>7048</v>
      </c>
      <c r="E7113" s="107">
        <f t="shared" si="111"/>
        <v>31499999</v>
      </c>
      <c r="F7113" s="107" t="s">
        <v>11572</v>
      </c>
      <c r="G7113" s="107" t="s">
        <v>4225</v>
      </c>
      <c r="H7113" s="107" t="s">
        <v>7791</v>
      </c>
      <c r="I7113" s="107" t="s">
        <v>7791</v>
      </c>
    </row>
    <row r="7114" spans="1:10" x14ac:dyDescent="0.2">
      <c r="A7114" s="107" t="s">
        <v>10492</v>
      </c>
      <c r="D7114" s="107" t="s">
        <v>7049</v>
      </c>
      <c r="E7114" s="107">
        <f t="shared" si="111"/>
        <v>31501001</v>
      </c>
      <c r="F7114" s="107" t="s">
        <v>11572</v>
      </c>
      <c r="G7114" s="107" t="s">
        <v>7050</v>
      </c>
      <c r="H7114" s="107" t="s">
        <v>7051</v>
      </c>
      <c r="I7114" s="107" t="s">
        <v>7052</v>
      </c>
    </row>
    <row r="7115" spans="1:10" x14ac:dyDescent="0.2">
      <c r="A7115" s="107" t="s">
        <v>10492</v>
      </c>
      <c r="D7115" s="107" t="s">
        <v>7053</v>
      </c>
      <c r="E7115" s="107">
        <f t="shared" si="111"/>
        <v>31501002</v>
      </c>
      <c r="F7115" s="107" t="s">
        <v>11572</v>
      </c>
      <c r="G7115" s="107" t="s">
        <v>7050</v>
      </c>
      <c r="H7115" s="107" t="s">
        <v>7051</v>
      </c>
      <c r="I7115" s="107" t="s">
        <v>7054</v>
      </c>
    </row>
    <row r="7116" spans="1:10" x14ac:dyDescent="0.2">
      <c r="A7116" s="107" t="s">
        <v>10492</v>
      </c>
      <c r="D7116" s="107" t="s">
        <v>7055</v>
      </c>
      <c r="E7116" s="107">
        <f t="shared" si="111"/>
        <v>31501003</v>
      </c>
      <c r="F7116" s="107" t="s">
        <v>11572</v>
      </c>
      <c r="G7116" s="107" t="s">
        <v>7050</v>
      </c>
      <c r="H7116" s="107" t="s">
        <v>7051</v>
      </c>
      <c r="I7116" s="107" t="s">
        <v>7056</v>
      </c>
    </row>
    <row r="7117" spans="1:10" x14ac:dyDescent="0.2">
      <c r="A7117" s="107" t="s">
        <v>10492</v>
      </c>
      <c r="D7117" s="107" t="s">
        <v>7057</v>
      </c>
      <c r="E7117" s="107">
        <f t="shared" si="111"/>
        <v>31502001</v>
      </c>
      <c r="F7117" s="107" t="s">
        <v>11572</v>
      </c>
      <c r="G7117" s="107" t="s">
        <v>7050</v>
      </c>
      <c r="H7117" s="107" t="s">
        <v>7058</v>
      </c>
      <c r="I7117" s="107" t="s">
        <v>7059</v>
      </c>
    </row>
    <row r="7118" spans="1:10" x14ac:dyDescent="0.2">
      <c r="A7118" s="107" t="s">
        <v>10492</v>
      </c>
      <c r="D7118" s="107" t="s">
        <v>7060</v>
      </c>
      <c r="E7118" s="107">
        <f t="shared" si="111"/>
        <v>31502002</v>
      </c>
      <c r="F7118" s="107" t="s">
        <v>11572</v>
      </c>
      <c r="G7118" s="107" t="s">
        <v>7050</v>
      </c>
      <c r="H7118" s="107" t="s">
        <v>7058</v>
      </c>
      <c r="I7118" s="107" t="s">
        <v>7061</v>
      </c>
    </row>
    <row r="7119" spans="1:10" x14ac:dyDescent="0.2">
      <c r="A7119" s="107" t="s">
        <v>10492</v>
      </c>
      <c r="D7119" s="107" t="s">
        <v>7062</v>
      </c>
      <c r="E7119" s="107">
        <f t="shared" si="111"/>
        <v>31502003</v>
      </c>
      <c r="F7119" s="107" t="s">
        <v>11572</v>
      </c>
      <c r="G7119" s="107" t="s">
        <v>7050</v>
      </c>
      <c r="H7119" s="107" t="s">
        <v>7058</v>
      </c>
      <c r="I7119" s="107" t="s">
        <v>7063</v>
      </c>
    </row>
    <row r="7120" spans="1:10" x14ac:dyDescent="0.2">
      <c r="A7120" s="107" t="s">
        <v>10492</v>
      </c>
      <c r="D7120" s="107" t="s">
        <v>4306</v>
      </c>
      <c r="E7120" s="107">
        <f t="shared" si="111"/>
        <v>31502004</v>
      </c>
      <c r="F7120" s="107" t="s">
        <v>11572</v>
      </c>
      <c r="G7120" s="107" t="s">
        <v>7050</v>
      </c>
      <c r="H7120" s="107" t="s">
        <v>7058</v>
      </c>
      <c r="I7120" s="107" t="s">
        <v>4307</v>
      </c>
      <c r="J7120" s="109">
        <v>36797</v>
      </c>
    </row>
    <row r="7121" spans="1:12" x14ac:dyDescent="0.2">
      <c r="A7121" s="107" t="s">
        <v>10492</v>
      </c>
      <c r="D7121" s="107" t="s">
        <v>4308</v>
      </c>
      <c r="E7121" s="107">
        <f t="shared" si="111"/>
        <v>31502021</v>
      </c>
      <c r="F7121" s="107" t="s">
        <v>11572</v>
      </c>
      <c r="G7121" s="107" t="s">
        <v>7050</v>
      </c>
      <c r="H7121" s="107" t="s">
        <v>7058</v>
      </c>
      <c r="I7121" s="107" t="s">
        <v>4309</v>
      </c>
      <c r="J7121" s="109">
        <v>36797</v>
      </c>
    </row>
    <row r="7122" spans="1:12" x14ac:dyDescent="0.2">
      <c r="A7122" s="107" t="s">
        <v>10492</v>
      </c>
      <c r="D7122" s="107" t="s">
        <v>4310</v>
      </c>
      <c r="E7122" s="107">
        <f t="shared" si="111"/>
        <v>31502088</v>
      </c>
      <c r="F7122" s="107" t="s">
        <v>11572</v>
      </c>
      <c r="G7122" s="107" t="s">
        <v>7050</v>
      </c>
      <c r="H7122" s="107" t="s">
        <v>7058</v>
      </c>
      <c r="I7122" s="107" t="s">
        <v>4311</v>
      </c>
    </row>
    <row r="7123" spans="1:12" x14ac:dyDescent="0.2">
      <c r="A7123" s="107" t="s">
        <v>10492</v>
      </c>
      <c r="D7123" s="107" t="s">
        <v>4312</v>
      </c>
      <c r="E7123" s="107">
        <f t="shared" si="111"/>
        <v>31502089</v>
      </c>
      <c r="F7123" s="107" t="s">
        <v>11572</v>
      </c>
      <c r="G7123" s="107" t="s">
        <v>7050</v>
      </c>
      <c r="H7123" s="107" t="s">
        <v>7058</v>
      </c>
      <c r="I7123" s="107" t="s">
        <v>4313</v>
      </c>
    </row>
    <row r="7124" spans="1:12" x14ac:dyDescent="0.2">
      <c r="A7124" s="107" t="s">
        <v>10492</v>
      </c>
      <c r="D7124" s="107" t="s">
        <v>4314</v>
      </c>
      <c r="E7124" s="107">
        <f t="shared" si="111"/>
        <v>31502101</v>
      </c>
      <c r="F7124" s="107" t="s">
        <v>11572</v>
      </c>
      <c r="G7124" s="107" t="s">
        <v>7050</v>
      </c>
      <c r="H7124" s="107" t="s">
        <v>4315</v>
      </c>
      <c r="I7124" s="107" t="s">
        <v>4316</v>
      </c>
    </row>
    <row r="7125" spans="1:12" x14ac:dyDescent="0.2">
      <c r="A7125" s="107" t="s">
        <v>10492</v>
      </c>
      <c r="D7125" s="107" t="s">
        <v>4317</v>
      </c>
      <c r="E7125" s="107">
        <f t="shared" si="111"/>
        <v>31502102</v>
      </c>
      <c r="F7125" s="107" t="s">
        <v>11572</v>
      </c>
      <c r="G7125" s="107" t="s">
        <v>7050</v>
      </c>
      <c r="H7125" s="107" t="s">
        <v>4315</v>
      </c>
      <c r="I7125" s="107" t="s">
        <v>4318</v>
      </c>
    </row>
    <row r="7126" spans="1:12" x14ac:dyDescent="0.2">
      <c r="A7126" s="107" t="s">
        <v>10492</v>
      </c>
      <c r="D7126" s="107" t="s">
        <v>4319</v>
      </c>
      <c r="E7126" s="107">
        <f t="shared" si="111"/>
        <v>31502500</v>
      </c>
      <c r="F7126" s="107" t="s">
        <v>11572</v>
      </c>
      <c r="G7126" s="107" t="s">
        <v>7050</v>
      </c>
      <c r="H7126" s="107" t="s">
        <v>4320</v>
      </c>
      <c r="I7126" s="107" t="s">
        <v>4321</v>
      </c>
    </row>
    <row r="7127" spans="1:12" x14ac:dyDescent="0.2">
      <c r="A7127" s="107" t="s">
        <v>10492</v>
      </c>
      <c r="D7127" s="107" t="s">
        <v>4322</v>
      </c>
      <c r="E7127" s="107">
        <f t="shared" si="111"/>
        <v>31502700</v>
      </c>
      <c r="F7127" s="107" t="s">
        <v>11572</v>
      </c>
      <c r="G7127" s="107" t="s">
        <v>7050</v>
      </c>
      <c r="H7127" s="107" t="s">
        <v>7081</v>
      </c>
      <c r="I7127" s="107" t="s">
        <v>7082</v>
      </c>
    </row>
    <row r="7128" spans="1:12" x14ac:dyDescent="0.2">
      <c r="A7128" s="107" t="s">
        <v>10492</v>
      </c>
      <c r="D7128" s="107" t="s">
        <v>7083</v>
      </c>
      <c r="E7128" s="107">
        <f t="shared" si="111"/>
        <v>31503001</v>
      </c>
      <c r="F7128" s="107" t="s">
        <v>11572</v>
      </c>
      <c r="G7128" s="107" t="s">
        <v>7050</v>
      </c>
      <c r="H7128" s="107" t="s">
        <v>7084</v>
      </c>
      <c r="I7128" s="107" t="s">
        <v>7085</v>
      </c>
    </row>
    <row r="7129" spans="1:12" x14ac:dyDescent="0.2">
      <c r="A7129" s="107" t="s">
        <v>10492</v>
      </c>
      <c r="D7129" s="107" t="s">
        <v>7086</v>
      </c>
      <c r="E7129" s="107">
        <f t="shared" si="111"/>
        <v>31503002</v>
      </c>
      <c r="F7129" s="107" t="s">
        <v>11572</v>
      </c>
      <c r="G7129" s="107" t="s">
        <v>7050</v>
      </c>
      <c r="H7129" s="107" t="s">
        <v>7084</v>
      </c>
      <c r="I7129" s="107" t="s">
        <v>7087</v>
      </c>
    </row>
    <row r="7130" spans="1:12" x14ac:dyDescent="0.2">
      <c r="A7130" s="107" t="s">
        <v>10492</v>
      </c>
      <c r="D7130" s="107" t="s">
        <v>7088</v>
      </c>
      <c r="E7130" s="107">
        <f t="shared" si="111"/>
        <v>31503003</v>
      </c>
      <c r="F7130" s="107" t="s">
        <v>11572</v>
      </c>
      <c r="G7130" s="107" t="s">
        <v>7050</v>
      </c>
      <c r="H7130" s="107" t="s">
        <v>7084</v>
      </c>
      <c r="I7130" s="107" t="s">
        <v>4342</v>
      </c>
    </row>
    <row r="7131" spans="1:12" x14ac:dyDescent="0.2">
      <c r="A7131" s="107" t="s">
        <v>10492</v>
      </c>
      <c r="D7131" s="107" t="s">
        <v>4343</v>
      </c>
      <c r="E7131" s="107">
        <f t="shared" si="111"/>
        <v>31503101</v>
      </c>
      <c r="F7131" s="107" t="s">
        <v>11572</v>
      </c>
      <c r="G7131" s="107" t="s">
        <v>7050</v>
      </c>
      <c r="H7131" s="107" t="s">
        <v>4344</v>
      </c>
      <c r="I7131" s="107" t="s">
        <v>4345</v>
      </c>
    </row>
    <row r="7132" spans="1:12" x14ac:dyDescent="0.2">
      <c r="A7132" s="107" t="s">
        <v>10492</v>
      </c>
      <c r="D7132" s="107" t="s">
        <v>4346</v>
      </c>
      <c r="E7132" s="107">
        <f t="shared" si="111"/>
        <v>31503102</v>
      </c>
      <c r="F7132" s="107" t="s">
        <v>11572</v>
      </c>
      <c r="G7132" s="107" t="s">
        <v>7050</v>
      </c>
      <c r="H7132" s="107" t="s">
        <v>4344</v>
      </c>
      <c r="I7132" s="107" t="s">
        <v>4347</v>
      </c>
    </row>
    <row r="7133" spans="1:12" x14ac:dyDescent="0.2">
      <c r="A7133" s="107" t="s">
        <v>10492</v>
      </c>
      <c r="D7133" s="107" t="s">
        <v>4348</v>
      </c>
      <c r="E7133" s="107">
        <f t="shared" si="111"/>
        <v>31504001</v>
      </c>
      <c r="F7133" s="107" t="s">
        <v>11572</v>
      </c>
      <c r="G7133" s="107" t="s">
        <v>7050</v>
      </c>
      <c r="H7133" s="107" t="s">
        <v>4349</v>
      </c>
      <c r="I7133" s="107" t="s">
        <v>4350</v>
      </c>
    </row>
    <row r="7134" spans="1:12" x14ac:dyDescent="0.2">
      <c r="A7134" s="107" t="s">
        <v>10492</v>
      </c>
      <c r="D7134" s="107" t="s">
        <v>4351</v>
      </c>
      <c r="E7134" s="107">
        <f t="shared" si="111"/>
        <v>31505001</v>
      </c>
      <c r="F7134" s="107" t="s">
        <v>11572</v>
      </c>
      <c r="G7134" s="107" t="s">
        <v>7050</v>
      </c>
      <c r="H7134" s="107" t="s">
        <v>4352</v>
      </c>
      <c r="I7134" s="107" t="s">
        <v>4353</v>
      </c>
      <c r="K7134" s="109">
        <v>38040</v>
      </c>
      <c r="L7134" s="107" t="s">
        <v>4354</v>
      </c>
    </row>
    <row r="7135" spans="1:12" x14ac:dyDescent="0.2">
      <c r="A7135" s="107" t="s">
        <v>10492</v>
      </c>
      <c r="D7135" s="107" t="s">
        <v>4355</v>
      </c>
      <c r="E7135" s="107">
        <f t="shared" si="111"/>
        <v>31505002</v>
      </c>
      <c r="F7135" s="107" t="s">
        <v>11572</v>
      </c>
      <c r="G7135" s="107" t="s">
        <v>7050</v>
      </c>
      <c r="H7135" s="107" t="s">
        <v>4352</v>
      </c>
      <c r="I7135" s="107" t="s">
        <v>4356</v>
      </c>
      <c r="K7135" s="109">
        <v>38040</v>
      </c>
      <c r="L7135" s="107" t="s">
        <v>4354</v>
      </c>
    </row>
    <row r="7136" spans="1:12" x14ac:dyDescent="0.2">
      <c r="A7136" s="107" t="s">
        <v>10492</v>
      </c>
      <c r="D7136" s="107" t="s">
        <v>4357</v>
      </c>
      <c r="E7136" s="107">
        <f t="shared" si="111"/>
        <v>31505003</v>
      </c>
      <c r="F7136" s="107" t="s">
        <v>11572</v>
      </c>
      <c r="G7136" s="107" t="s">
        <v>7050</v>
      </c>
      <c r="H7136" s="107" t="s">
        <v>4352</v>
      </c>
      <c r="I7136" s="107" t="s">
        <v>4358</v>
      </c>
      <c r="K7136" s="109">
        <v>38040</v>
      </c>
      <c r="L7136" s="107" t="s">
        <v>4354</v>
      </c>
    </row>
    <row r="7137" spans="1:10" x14ac:dyDescent="0.2">
      <c r="A7137" s="107" t="s">
        <v>10492</v>
      </c>
      <c r="D7137" s="107" t="s">
        <v>4359</v>
      </c>
      <c r="E7137" s="107">
        <f t="shared" si="111"/>
        <v>31603001</v>
      </c>
      <c r="F7137" s="107" t="s">
        <v>11572</v>
      </c>
      <c r="G7137" s="107" t="s">
        <v>7111</v>
      </c>
      <c r="H7137" s="107" t="s">
        <v>7112</v>
      </c>
      <c r="I7137" s="107" t="s">
        <v>7113</v>
      </c>
      <c r="J7137" s="109">
        <v>36797</v>
      </c>
    </row>
    <row r="7138" spans="1:10" x14ac:dyDescent="0.2">
      <c r="A7138" s="107" t="s">
        <v>10492</v>
      </c>
      <c r="D7138" s="107" t="s">
        <v>7114</v>
      </c>
      <c r="E7138" s="107">
        <f t="shared" si="111"/>
        <v>31603002</v>
      </c>
      <c r="F7138" s="107" t="s">
        <v>11572</v>
      </c>
      <c r="G7138" s="107" t="s">
        <v>7111</v>
      </c>
      <c r="H7138" s="107" t="s">
        <v>7112</v>
      </c>
      <c r="I7138" s="107" t="s">
        <v>7115</v>
      </c>
      <c r="J7138" s="109">
        <v>36797</v>
      </c>
    </row>
    <row r="7139" spans="1:10" x14ac:dyDescent="0.2">
      <c r="A7139" s="107" t="s">
        <v>10492</v>
      </c>
      <c r="D7139" s="107" t="s">
        <v>7116</v>
      </c>
      <c r="E7139" s="107">
        <f t="shared" si="111"/>
        <v>31604001</v>
      </c>
      <c r="F7139" s="107" t="s">
        <v>11572</v>
      </c>
      <c r="G7139" s="107" t="s">
        <v>7111</v>
      </c>
      <c r="H7139" s="107" t="s">
        <v>7117</v>
      </c>
      <c r="I7139" s="107" t="s">
        <v>11028</v>
      </c>
      <c r="J7139" s="109">
        <v>36797</v>
      </c>
    </row>
    <row r="7140" spans="1:10" x14ac:dyDescent="0.2">
      <c r="A7140" s="107" t="s">
        <v>10492</v>
      </c>
      <c r="D7140" s="107" t="s">
        <v>7118</v>
      </c>
      <c r="E7140" s="107">
        <f t="shared" si="111"/>
        <v>31604002</v>
      </c>
      <c r="F7140" s="107" t="s">
        <v>11572</v>
      </c>
      <c r="G7140" s="107" t="s">
        <v>7111</v>
      </c>
      <c r="H7140" s="107" t="s">
        <v>7117</v>
      </c>
      <c r="I7140" s="107" t="s">
        <v>7119</v>
      </c>
      <c r="J7140" s="109">
        <v>36797</v>
      </c>
    </row>
    <row r="7141" spans="1:10" x14ac:dyDescent="0.2">
      <c r="A7141" s="107" t="s">
        <v>10492</v>
      </c>
      <c r="D7141" s="107" t="s">
        <v>7120</v>
      </c>
      <c r="E7141" s="107">
        <f t="shared" si="111"/>
        <v>31604003</v>
      </c>
      <c r="F7141" s="107" t="s">
        <v>11572</v>
      </c>
      <c r="G7141" s="107" t="s">
        <v>7111</v>
      </c>
      <c r="H7141" s="107" t="s">
        <v>7117</v>
      </c>
      <c r="I7141" s="107" t="s">
        <v>7121</v>
      </c>
      <c r="J7141" s="109">
        <v>36797</v>
      </c>
    </row>
    <row r="7142" spans="1:10" x14ac:dyDescent="0.2">
      <c r="A7142" s="107" t="s">
        <v>10492</v>
      </c>
      <c r="D7142" s="107" t="s">
        <v>7122</v>
      </c>
      <c r="E7142" s="107">
        <f t="shared" si="111"/>
        <v>31605001</v>
      </c>
      <c r="F7142" s="107" t="s">
        <v>11572</v>
      </c>
      <c r="G7142" s="107" t="s">
        <v>7111</v>
      </c>
      <c r="H7142" s="107" t="s">
        <v>7123</v>
      </c>
      <c r="I7142" s="107" t="s">
        <v>7124</v>
      </c>
      <c r="J7142" s="109">
        <v>36797</v>
      </c>
    </row>
    <row r="7143" spans="1:10" x14ac:dyDescent="0.2">
      <c r="A7143" s="107" t="s">
        <v>10492</v>
      </c>
      <c r="D7143" s="107" t="s">
        <v>7125</v>
      </c>
      <c r="E7143" s="107">
        <f t="shared" si="111"/>
        <v>31605002</v>
      </c>
      <c r="F7143" s="107" t="s">
        <v>11572</v>
      </c>
      <c r="G7143" s="107" t="s">
        <v>7111</v>
      </c>
      <c r="H7143" s="107" t="s">
        <v>7123</v>
      </c>
      <c r="I7143" s="107" t="s">
        <v>7126</v>
      </c>
      <c r="J7143" s="109">
        <v>36797</v>
      </c>
    </row>
    <row r="7144" spans="1:10" x14ac:dyDescent="0.2">
      <c r="A7144" s="107" t="s">
        <v>10492</v>
      </c>
      <c r="D7144" s="107" t="s">
        <v>7127</v>
      </c>
      <c r="E7144" s="107">
        <f t="shared" si="111"/>
        <v>31605003</v>
      </c>
      <c r="F7144" s="107" t="s">
        <v>11572</v>
      </c>
      <c r="G7144" s="107" t="s">
        <v>7111</v>
      </c>
      <c r="H7144" s="107" t="s">
        <v>7123</v>
      </c>
      <c r="I7144" s="107" t="s">
        <v>7128</v>
      </c>
      <c r="J7144" s="109">
        <v>36797</v>
      </c>
    </row>
    <row r="7145" spans="1:10" x14ac:dyDescent="0.2">
      <c r="A7145" s="107" t="s">
        <v>10492</v>
      </c>
      <c r="D7145" s="107" t="s">
        <v>7129</v>
      </c>
      <c r="E7145" s="107">
        <f t="shared" si="111"/>
        <v>31605004</v>
      </c>
      <c r="F7145" s="107" t="s">
        <v>11572</v>
      </c>
      <c r="G7145" s="107" t="s">
        <v>7111</v>
      </c>
      <c r="H7145" s="107" t="s">
        <v>7123</v>
      </c>
      <c r="I7145" s="107" t="s">
        <v>7130</v>
      </c>
      <c r="J7145" s="109">
        <v>36797</v>
      </c>
    </row>
    <row r="7146" spans="1:10" x14ac:dyDescent="0.2">
      <c r="A7146" s="107" t="s">
        <v>10492</v>
      </c>
      <c r="D7146" s="107" t="s">
        <v>7131</v>
      </c>
      <c r="E7146" s="107">
        <f t="shared" si="111"/>
        <v>31606001</v>
      </c>
      <c r="F7146" s="107" t="s">
        <v>11572</v>
      </c>
      <c r="G7146" s="107" t="s">
        <v>7111</v>
      </c>
      <c r="H7146" s="107" t="s">
        <v>7132</v>
      </c>
      <c r="I7146" s="107" t="s">
        <v>7133</v>
      </c>
      <c r="J7146" s="109">
        <v>36797</v>
      </c>
    </row>
    <row r="7147" spans="1:10" x14ac:dyDescent="0.2">
      <c r="A7147" s="107" t="s">
        <v>10492</v>
      </c>
      <c r="D7147" s="107" t="s">
        <v>7134</v>
      </c>
      <c r="E7147" s="107">
        <f t="shared" si="111"/>
        <v>31606002</v>
      </c>
      <c r="F7147" s="107" t="s">
        <v>11572</v>
      </c>
      <c r="G7147" s="107" t="s">
        <v>7111</v>
      </c>
      <c r="H7147" s="107" t="s">
        <v>7132</v>
      </c>
      <c r="I7147" s="107" t="s">
        <v>7135</v>
      </c>
      <c r="J7147" s="109">
        <v>36797</v>
      </c>
    </row>
    <row r="7148" spans="1:10" x14ac:dyDescent="0.2">
      <c r="A7148" s="107" t="s">
        <v>10492</v>
      </c>
      <c r="D7148" s="107" t="s">
        <v>7136</v>
      </c>
      <c r="E7148" s="107">
        <f t="shared" si="111"/>
        <v>31612001</v>
      </c>
      <c r="F7148" s="107" t="s">
        <v>11572</v>
      </c>
      <c r="G7148" s="107" t="s">
        <v>7111</v>
      </c>
      <c r="H7148" s="107" t="s">
        <v>7137</v>
      </c>
      <c r="I7148" s="107" t="s">
        <v>7138</v>
      </c>
      <c r="J7148" s="109">
        <v>36797</v>
      </c>
    </row>
    <row r="7149" spans="1:10" x14ac:dyDescent="0.2">
      <c r="A7149" s="107" t="s">
        <v>10492</v>
      </c>
      <c r="D7149" s="107" t="s">
        <v>7139</v>
      </c>
      <c r="E7149" s="107">
        <f t="shared" si="111"/>
        <v>31612002</v>
      </c>
      <c r="F7149" s="107" t="s">
        <v>11572</v>
      </c>
      <c r="G7149" s="107" t="s">
        <v>7111</v>
      </c>
      <c r="H7149" s="107" t="s">
        <v>7137</v>
      </c>
      <c r="I7149" s="107" t="s">
        <v>7140</v>
      </c>
      <c r="J7149" s="109">
        <v>36797</v>
      </c>
    </row>
    <row r="7150" spans="1:10" x14ac:dyDescent="0.2">
      <c r="A7150" s="107" t="s">
        <v>10492</v>
      </c>
      <c r="D7150" s="107" t="s">
        <v>7141</v>
      </c>
      <c r="E7150" s="107">
        <f t="shared" si="111"/>
        <v>31612003</v>
      </c>
      <c r="F7150" s="107" t="s">
        <v>11572</v>
      </c>
      <c r="G7150" s="107" t="s">
        <v>7111</v>
      </c>
      <c r="H7150" s="107" t="s">
        <v>7137</v>
      </c>
      <c r="I7150" s="107" t="s">
        <v>7142</v>
      </c>
      <c r="J7150" s="109">
        <v>36797</v>
      </c>
    </row>
    <row r="7151" spans="1:10" x14ac:dyDescent="0.2">
      <c r="A7151" s="107" t="s">
        <v>10492</v>
      </c>
      <c r="D7151" s="107" t="s">
        <v>7143</v>
      </c>
      <c r="E7151" s="107">
        <f t="shared" si="111"/>
        <v>31613001</v>
      </c>
      <c r="F7151" s="107" t="s">
        <v>11572</v>
      </c>
      <c r="G7151" s="107" t="s">
        <v>7111</v>
      </c>
      <c r="H7151" s="107" t="s">
        <v>7144</v>
      </c>
      <c r="I7151" s="107" t="s">
        <v>7145</v>
      </c>
      <c r="J7151" s="109">
        <v>36797</v>
      </c>
    </row>
    <row r="7152" spans="1:10" x14ac:dyDescent="0.2">
      <c r="A7152" s="107" t="s">
        <v>10492</v>
      </c>
      <c r="D7152" s="107" t="s">
        <v>7146</v>
      </c>
      <c r="E7152" s="107">
        <f t="shared" si="111"/>
        <v>31613002</v>
      </c>
      <c r="F7152" s="107" t="s">
        <v>11572</v>
      </c>
      <c r="G7152" s="107" t="s">
        <v>7111</v>
      </c>
      <c r="H7152" s="107" t="s">
        <v>7144</v>
      </c>
      <c r="I7152" s="107" t="s">
        <v>7147</v>
      </c>
      <c r="J7152" s="109">
        <v>36797</v>
      </c>
    </row>
    <row r="7153" spans="1:10" x14ac:dyDescent="0.2">
      <c r="A7153" s="107" t="s">
        <v>10492</v>
      </c>
      <c r="D7153" s="107" t="s">
        <v>7148</v>
      </c>
      <c r="E7153" s="107">
        <f t="shared" si="111"/>
        <v>31613003</v>
      </c>
      <c r="F7153" s="107" t="s">
        <v>11572</v>
      </c>
      <c r="G7153" s="107" t="s">
        <v>7111</v>
      </c>
      <c r="H7153" s="107" t="s">
        <v>7144</v>
      </c>
      <c r="I7153" s="107" t="s">
        <v>7149</v>
      </c>
      <c r="J7153" s="109">
        <v>36797</v>
      </c>
    </row>
    <row r="7154" spans="1:10" x14ac:dyDescent="0.2">
      <c r="A7154" s="107" t="s">
        <v>10492</v>
      </c>
      <c r="D7154" s="107" t="s">
        <v>7150</v>
      </c>
      <c r="E7154" s="107">
        <f t="shared" si="111"/>
        <v>31613004</v>
      </c>
      <c r="F7154" s="107" t="s">
        <v>11572</v>
      </c>
      <c r="G7154" s="107" t="s">
        <v>7111</v>
      </c>
      <c r="H7154" s="107" t="s">
        <v>7144</v>
      </c>
      <c r="I7154" s="107" t="s">
        <v>7151</v>
      </c>
      <c r="J7154" s="109">
        <v>36797</v>
      </c>
    </row>
    <row r="7155" spans="1:10" x14ac:dyDescent="0.2">
      <c r="A7155" s="107" t="s">
        <v>10492</v>
      </c>
      <c r="D7155" s="107" t="s">
        <v>7152</v>
      </c>
      <c r="E7155" s="107">
        <f t="shared" si="111"/>
        <v>31614001</v>
      </c>
      <c r="F7155" s="107" t="s">
        <v>11572</v>
      </c>
      <c r="G7155" s="107" t="s">
        <v>7111</v>
      </c>
      <c r="H7155" s="107" t="s">
        <v>7153</v>
      </c>
      <c r="I7155" s="107" t="s">
        <v>7154</v>
      </c>
      <c r="J7155" s="109">
        <v>36797</v>
      </c>
    </row>
    <row r="7156" spans="1:10" x14ac:dyDescent="0.2">
      <c r="A7156" s="107" t="s">
        <v>10492</v>
      </c>
      <c r="D7156" s="107" t="s">
        <v>7155</v>
      </c>
      <c r="E7156" s="107">
        <f t="shared" si="111"/>
        <v>31614002</v>
      </c>
      <c r="F7156" s="107" t="s">
        <v>11572</v>
      </c>
      <c r="G7156" s="107" t="s">
        <v>7111</v>
      </c>
      <c r="H7156" s="107" t="s">
        <v>7153</v>
      </c>
      <c r="I7156" s="107" t="s">
        <v>7156</v>
      </c>
      <c r="J7156" s="109">
        <v>36797</v>
      </c>
    </row>
    <row r="7157" spans="1:10" x14ac:dyDescent="0.2">
      <c r="A7157" s="107" t="s">
        <v>10492</v>
      </c>
      <c r="D7157" s="107" t="s">
        <v>7157</v>
      </c>
      <c r="E7157" s="107">
        <f t="shared" si="111"/>
        <v>31615001</v>
      </c>
      <c r="F7157" s="107" t="s">
        <v>11572</v>
      </c>
      <c r="G7157" s="107" t="s">
        <v>7111</v>
      </c>
      <c r="H7157" s="107" t="s">
        <v>7158</v>
      </c>
      <c r="I7157" s="107" t="s">
        <v>7159</v>
      </c>
      <c r="J7157" s="109">
        <v>36797</v>
      </c>
    </row>
    <row r="7158" spans="1:10" x14ac:dyDescent="0.2">
      <c r="A7158" s="107" t="s">
        <v>10492</v>
      </c>
      <c r="D7158" s="107" t="s">
        <v>7160</v>
      </c>
      <c r="E7158" s="107">
        <f t="shared" si="111"/>
        <v>31615002</v>
      </c>
      <c r="F7158" s="107" t="s">
        <v>11572</v>
      </c>
      <c r="G7158" s="107" t="s">
        <v>7111</v>
      </c>
      <c r="H7158" s="107" t="s">
        <v>7158</v>
      </c>
      <c r="I7158" s="107" t="s">
        <v>7161</v>
      </c>
      <c r="J7158" s="109">
        <v>36797</v>
      </c>
    </row>
    <row r="7159" spans="1:10" x14ac:dyDescent="0.2">
      <c r="A7159" s="107" t="s">
        <v>10492</v>
      </c>
      <c r="D7159" s="107" t="s">
        <v>7162</v>
      </c>
      <c r="E7159" s="107">
        <f t="shared" si="111"/>
        <v>31615003</v>
      </c>
      <c r="F7159" s="107" t="s">
        <v>11572</v>
      </c>
      <c r="G7159" s="107" t="s">
        <v>7111</v>
      </c>
      <c r="H7159" s="107" t="s">
        <v>7158</v>
      </c>
      <c r="I7159" s="107" t="s">
        <v>7163</v>
      </c>
      <c r="J7159" s="109">
        <v>36797</v>
      </c>
    </row>
    <row r="7160" spans="1:10" x14ac:dyDescent="0.2">
      <c r="A7160" s="107" t="s">
        <v>10492</v>
      </c>
      <c r="D7160" s="107" t="s">
        <v>7164</v>
      </c>
      <c r="E7160" s="107">
        <f t="shared" si="111"/>
        <v>31615004</v>
      </c>
      <c r="F7160" s="107" t="s">
        <v>11572</v>
      </c>
      <c r="G7160" s="107" t="s">
        <v>7111</v>
      </c>
      <c r="H7160" s="107" t="s">
        <v>7158</v>
      </c>
      <c r="I7160" s="107" t="s">
        <v>7165</v>
      </c>
      <c r="J7160" s="109">
        <v>36797</v>
      </c>
    </row>
    <row r="7161" spans="1:10" x14ac:dyDescent="0.2">
      <c r="A7161" s="107" t="s">
        <v>10492</v>
      </c>
      <c r="D7161" s="107" t="s">
        <v>7166</v>
      </c>
      <c r="E7161" s="107">
        <f t="shared" si="111"/>
        <v>31616001</v>
      </c>
      <c r="F7161" s="107" t="s">
        <v>11572</v>
      </c>
      <c r="G7161" s="107" t="s">
        <v>7111</v>
      </c>
      <c r="H7161" s="107" t="s">
        <v>7167</v>
      </c>
      <c r="I7161" s="107" t="s">
        <v>7168</v>
      </c>
      <c r="J7161" s="109">
        <v>36797</v>
      </c>
    </row>
    <row r="7162" spans="1:10" x14ac:dyDescent="0.2">
      <c r="A7162" s="107" t="s">
        <v>10492</v>
      </c>
      <c r="D7162" s="107" t="s">
        <v>7169</v>
      </c>
      <c r="E7162" s="107">
        <f t="shared" si="111"/>
        <v>31616002</v>
      </c>
      <c r="F7162" s="107" t="s">
        <v>11572</v>
      </c>
      <c r="G7162" s="107" t="s">
        <v>7111</v>
      </c>
      <c r="H7162" s="107" t="s">
        <v>7167</v>
      </c>
      <c r="I7162" s="107" t="s">
        <v>7170</v>
      </c>
      <c r="J7162" s="109">
        <v>36797</v>
      </c>
    </row>
    <row r="7163" spans="1:10" x14ac:dyDescent="0.2">
      <c r="A7163" s="107" t="s">
        <v>10492</v>
      </c>
      <c r="D7163" s="107" t="s">
        <v>7171</v>
      </c>
      <c r="E7163" s="107">
        <f t="shared" si="111"/>
        <v>31616003</v>
      </c>
      <c r="F7163" s="107" t="s">
        <v>11572</v>
      </c>
      <c r="G7163" s="107" t="s">
        <v>7111</v>
      </c>
      <c r="H7163" s="107" t="s">
        <v>7167</v>
      </c>
      <c r="I7163" s="107" t="s">
        <v>7172</v>
      </c>
      <c r="J7163" s="109">
        <v>36797</v>
      </c>
    </row>
    <row r="7164" spans="1:10" x14ac:dyDescent="0.2">
      <c r="A7164" s="107" t="s">
        <v>10492</v>
      </c>
      <c r="D7164" s="107" t="s">
        <v>7173</v>
      </c>
      <c r="E7164" s="107">
        <f t="shared" si="111"/>
        <v>31616004</v>
      </c>
      <c r="F7164" s="107" t="s">
        <v>11572</v>
      </c>
      <c r="G7164" s="107" t="s">
        <v>7111</v>
      </c>
      <c r="H7164" s="107" t="s">
        <v>7167</v>
      </c>
      <c r="I7164" s="107" t="s">
        <v>7174</v>
      </c>
      <c r="J7164" s="109">
        <v>36797</v>
      </c>
    </row>
    <row r="7165" spans="1:10" x14ac:dyDescent="0.2">
      <c r="A7165" s="107" t="s">
        <v>10492</v>
      </c>
      <c r="D7165" s="107" t="s">
        <v>7175</v>
      </c>
      <c r="E7165" s="107">
        <f t="shared" si="111"/>
        <v>31616005</v>
      </c>
      <c r="F7165" s="107" t="s">
        <v>11572</v>
      </c>
      <c r="G7165" s="107" t="s">
        <v>7111</v>
      </c>
      <c r="H7165" s="107" t="s">
        <v>7167</v>
      </c>
      <c r="I7165" s="107" t="s">
        <v>7176</v>
      </c>
      <c r="J7165" s="109">
        <v>36797</v>
      </c>
    </row>
    <row r="7166" spans="1:10" x14ac:dyDescent="0.2">
      <c r="A7166" s="107" t="s">
        <v>10492</v>
      </c>
      <c r="D7166" s="107" t="s">
        <v>7177</v>
      </c>
      <c r="E7166" s="107">
        <f t="shared" si="111"/>
        <v>31616006</v>
      </c>
      <c r="F7166" s="107" t="s">
        <v>11572</v>
      </c>
      <c r="G7166" s="107" t="s">
        <v>7111</v>
      </c>
      <c r="H7166" s="107" t="s">
        <v>7167</v>
      </c>
      <c r="I7166" s="107" t="s">
        <v>7178</v>
      </c>
      <c r="J7166" s="109">
        <v>36797</v>
      </c>
    </row>
    <row r="7167" spans="1:10" x14ac:dyDescent="0.2">
      <c r="A7167" s="107" t="s">
        <v>10492</v>
      </c>
      <c r="D7167" s="107" t="s">
        <v>7179</v>
      </c>
      <c r="E7167" s="107">
        <f t="shared" si="111"/>
        <v>32099997</v>
      </c>
      <c r="F7167" s="107" t="s">
        <v>11572</v>
      </c>
      <c r="G7167" s="107" t="s">
        <v>7180</v>
      </c>
      <c r="H7167" s="107" t="s">
        <v>7791</v>
      </c>
      <c r="I7167" s="107" t="s">
        <v>7791</v>
      </c>
    </row>
    <row r="7168" spans="1:10" x14ac:dyDescent="0.2">
      <c r="A7168" s="107" t="s">
        <v>10492</v>
      </c>
      <c r="D7168" s="107" t="s">
        <v>7181</v>
      </c>
      <c r="E7168" s="107">
        <f t="shared" si="111"/>
        <v>32099998</v>
      </c>
      <c r="F7168" s="107" t="s">
        <v>11572</v>
      </c>
      <c r="G7168" s="107" t="s">
        <v>7180</v>
      </c>
      <c r="H7168" s="107" t="s">
        <v>7791</v>
      </c>
      <c r="I7168" s="107" t="s">
        <v>7791</v>
      </c>
    </row>
    <row r="7169" spans="1:9" x14ac:dyDescent="0.2">
      <c r="A7169" s="107" t="s">
        <v>10492</v>
      </c>
      <c r="D7169" s="107" t="s">
        <v>7182</v>
      </c>
      <c r="E7169" s="107">
        <f t="shared" si="111"/>
        <v>32099999</v>
      </c>
      <c r="F7169" s="107" t="s">
        <v>11572</v>
      </c>
      <c r="G7169" s="107" t="s">
        <v>7180</v>
      </c>
      <c r="H7169" s="107" t="s">
        <v>7791</v>
      </c>
      <c r="I7169" s="107" t="s">
        <v>7791</v>
      </c>
    </row>
    <row r="7170" spans="1:9" x14ac:dyDescent="0.2">
      <c r="A7170" s="107" t="s">
        <v>10492</v>
      </c>
      <c r="D7170" s="107" t="s">
        <v>7183</v>
      </c>
      <c r="E7170" s="107">
        <f t="shared" ref="E7170:E7233" si="112">VALUE(D7170)</f>
        <v>33000101</v>
      </c>
      <c r="F7170" s="107" t="s">
        <v>11572</v>
      </c>
      <c r="G7170" s="107" t="s">
        <v>7184</v>
      </c>
      <c r="H7170" s="107" t="s">
        <v>6249</v>
      </c>
      <c r="I7170" s="107" t="s">
        <v>7185</v>
      </c>
    </row>
    <row r="7171" spans="1:9" x14ac:dyDescent="0.2">
      <c r="A7171" s="107" t="s">
        <v>10492</v>
      </c>
      <c r="D7171" s="107" t="s">
        <v>7186</v>
      </c>
      <c r="E7171" s="107">
        <f t="shared" si="112"/>
        <v>33000102</v>
      </c>
      <c r="F7171" s="107" t="s">
        <v>11572</v>
      </c>
      <c r="G7171" s="107" t="s">
        <v>7184</v>
      </c>
      <c r="H7171" s="107" t="s">
        <v>6249</v>
      </c>
      <c r="I7171" s="107" t="s">
        <v>7187</v>
      </c>
    </row>
    <row r="7172" spans="1:9" x14ac:dyDescent="0.2">
      <c r="A7172" s="107" t="s">
        <v>10492</v>
      </c>
      <c r="D7172" s="107" t="s">
        <v>7188</v>
      </c>
      <c r="E7172" s="107">
        <f t="shared" si="112"/>
        <v>33000103</v>
      </c>
      <c r="F7172" s="107" t="s">
        <v>11572</v>
      </c>
      <c r="G7172" s="107" t="s">
        <v>7184</v>
      </c>
      <c r="H7172" s="107" t="s">
        <v>6249</v>
      </c>
      <c r="I7172" s="107" t="s">
        <v>7189</v>
      </c>
    </row>
    <row r="7173" spans="1:9" x14ac:dyDescent="0.2">
      <c r="A7173" s="107" t="s">
        <v>10492</v>
      </c>
      <c r="D7173" s="107" t="s">
        <v>7190</v>
      </c>
      <c r="E7173" s="107">
        <f t="shared" si="112"/>
        <v>33000104</v>
      </c>
      <c r="F7173" s="107" t="s">
        <v>11572</v>
      </c>
      <c r="G7173" s="107" t="s">
        <v>7184</v>
      </c>
      <c r="H7173" s="107" t="s">
        <v>6249</v>
      </c>
      <c r="I7173" s="107" t="s">
        <v>7191</v>
      </c>
    </row>
    <row r="7174" spans="1:9" x14ac:dyDescent="0.2">
      <c r="A7174" s="107" t="s">
        <v>10492</v>
      </c>
      <c r="D7174" s="107" t="s">
        <v>7192</v>
      </c>
      <c r="E7174" s="107">
        <f t="shared" si="112"/>
        <v>33000105</v>
      </c>
      <c r="F7174" s="107" t="s">
        <v>11572</v>
      </c>
      <c r="G7174" s="107" t="s">
        <v>7184</v>
      </c>
      <c r="H7174" s="107" t="s">
        <v>6249</v>
      </c>
      <c r="I7174" s="107" t="s">
        <v>7193</v>
      </c>
    </row>
    <row r="7175" spans="1:9" x14ac:dyDescent="0.2">
      <c r="A7175" s="107" t="s">
        <v>10492</v>
      </c>
      <c r="D7175" s="107" t="s">
        <v>7194</v>
      </c>
      <c r="E7175" s="107">
        <f t="shared" si="112"/>
        <v>33000106</v>
      </c>
      <c r="F7175" s="107" t="s">
        <v>11572</v>
      </c>
      <c r="G7175" s="107" t="s">
        <v>7184</v>
      </c>
      <c r="H7175" s="107" t="s">
        <v>6249</v>
      </c>
      <c r="I7175" s="107" t="s">
        <v>14438</v>
      </c>
    </row>
    <row r="7176" spans="1:9" x14ac:dyDescent="0.2">
      <c r="A7176" s="107" t="s">
        <v>10492</v>
      </c>
      <c r="D7176" s="107" t="s">
        <v>7195</v>
      </c>
      <c r="E7176" s="107">
        <f t="shared" si="112"/>
        <v>33000198</v>
      </c>
      <c r="F7176" s="107" t="s">
        <v>11572</v>
      </c>
      <c r="G7176" s="107" t="s">
        <v>7184</v>
      </c>
      <c r="H7176" s="107" t="s">
        <v>6249</v>
      </c>
      <c r="I7176" s="107" t="s">
        <v>7791</v>
      </c>
    </row>
    <row r="7177" spans="1:9" x14ac:dyDescent="0.2">
      <c r="A7177" s="107" t="s">
        <v>10492</v>
      </c>
      <c r="D7177" s="107" t="s">
        <v>7196</v>
      </c>
      <c r="E7177" s="107">
        <f t="shared" si="112"/>
        <v>33000199</v>
      </c>
      <c r="F7177" s="107" t="s">
        <v>11572</v>
      </c>
      <c r="G7177" s="107" t="s">
        <v>7184</v>
      </c>
      <c r="H7177" s="107" t="s">
        <v>6249</v>
      </c>
      <c r="I7177" s="107" t="s">
        <v>7791</v>
      </c>
    </row>
    <row r="7178" spans="1:9" x14ac:dyDescent="0.2">
      <c r="A7178" s="107" t="s">
        <v>10492</v>
      </c>
      <c r="D7178" s="107" t="s">
        <v>7197</v>
      </c>
      <c r="E7178" s="107">
        <f t="shared" si="112"/>
        <v>33000201</v>
      </c>
      <c r="F7178" s="107" t="s">
        <v>11572</v>
      </c>
      <c r="G7178" s="107" t="s">
        <v>7184</v>
      </c>
      <c r="H7178" s="107" t="s">
        <v>7198</v>
      </c>
      <c r="I7178" s="107" t="s">
        <v>14417</v>
      </c>
    </row>
    <row r="7179" spans="1:9" x14ac:dyDescent="0.2">
      <c r="A7179" s="107" t="s">
        <v>10492</v>
      </c>
      <c r="D7179" s="107" t="s">
        <v>7199</v>
      </c>
      <c r="E7179" s="107">
        <f t="shared" si="112"/>
        <v>33000202</v>
      </c>
      <c r="F7179" s="107" t="s">
        <v>11572</v>
      </c>
      <c r="G7179" s="107" t="s">
        <v>7184</v>
      </c>
      <c r="H7179" s="107" t="s">
        <v>7198</v>
      </c>
      <c r="I7179" s="107" t="s">
        <v>7200</v>
      </c>
    </row>
    <row r="7180" spans="1:9" x14ac:dyDescent="0.2">
      <c r="A7180" s="107" t="s">
        <v>10492</v>
      </c>
      <c r="D7180" s="107" t="s">
        <v>7201</v>
      </c>
      <c r="E7180" s="107">
        <f t="shared" si="112"/>
        <v>33000203</v>
      </c>
      <c r="F7180" s="107" t="s">
        <v>11572</v>
      </c>
      <c r="G7180" s="107" t="s">
        <v>7184</v>
      </c>
      <c r="H7180" s="107" t="s">
        <v>7198</v>
      </c>
      <c r="I7180" s="107" t="s">
        <v>7202</v>
      </c>
    </row>
    <row r="7181" spans="1:9" x14ac:dyDescent="0.2">
      <c r="A7181" s="107" t="s">
        <v>10492</v>
      </c>
      <c r="D7181" s="107" t="s">
        <v>7203</v>
      </c>
      <c r="E7181" s="107">
        <f t="shared" si="112"/>
        <v>33000211</v>
      </c>
      <c r="F7181" s="107" t="s">
        <v>11572</v>
      </c>
      <c r="G7181" s="107" t="s">
        <v>7184</v>
      </c>
      <c r="H7181" s="107" t="s">
        <v>7198</v>
      </c>
      <c r="I7181" s="107" t="s">
        <v>7204</v>
      </c>
    </row>
    <row r="7182" spans="1:9" x14ac:dyDescent="0.2">
      <c r="A7182" s="107" t="s">
        <v>10492</v>
      </c>
      <c r="D7182" s="107" t="s">
        <v>7205</v>
      </c>
      <c r="E7182" s="107">
        <f t="shared" si="112"/>
        <v>33000212</v>
      </c>
      <c r="F7182" s="107" t="s">
        <v>11572</v>
      </c>
      <c r="G7182" s="107" t="s">
        <v>7184</v>
      </c>
      <c r="H7182" s="107" t="s">
        <v>7198</v>
      </c>
      <c r="I7182" s="107" t="s">
        <v>7206</v>
      </c>
    </row>
    <row r="7183" spans="1:9" x14ac:dyDescent="0.2">
      <c r="A7183" s="107" t="s">
        <v>10492</v>
      </c>
      <c r="D7183" s="107" t="s">
        <v>7207</v>
      </c>
      <c r="E7183" s="107">
        <f t="shared" si="112"/>
        <v>33000213</v>
      </c>
      <c r="F7183" s="107" t="s">
        <v>11572</v>
      </c>
      <c r="G7183" s="107" t="s">
        <v>7184</v>
      </c>
      <c r="H7183" s="107" t="s">
        <v>7198</v>
      </c>
      <c r="I7183" s="107" t="s">
        <v>7208</v>
      </c>
    </row>
    <row r="7184" spans="1:9" x14ac:dyDescent="0.2">
      <c r="A7184" s="107" t="s">
        <v>10492</v>
      </c>
      <c r="D7184" s="107" t="s">
        <v>7209</v>
      </c>
      <c r="E7184" s="107">
        <f t="shared" si="112"/>
        <v>33000214</v>
      </c>
      <c r="F7184" s="107" t="s">
        <v>11572</v>
      </c>
      <c r="G7184" s="107" t="s">
        <v>7184</v>
      </c>
      <c r="H7184" s="107" t="s">
        <v>7198</v>
      </c>
      <c r="I7184" s="107" t="s">
        <v>7210</v>
      </c>
    </row>
    <row r="7185" spans="1:9" x14ac:dyDescent="0.2">
      <c r="A7185" s="107" t="s">
        <v>10492</v>
      </c>
      <c r="D7185" s="107" t="s">
        <v>7211</v>
      </c>
      <c r="E7185" s="107">
        <f t="shared" si="112"/>
        <v>33000297</v>
      </c>
      <c r="F7185" s="107" t="s">
        <v>11572</v>
      </c>
      <c r="G7185" s="107" t="s">
        <v>7184</v>
      </c>
      <c r="H7185" s="107" t="s">
        <v>7198</v>
      </c>
      <c r="I7185" s="107" t="s">
        <v>7791</v>
      </c>
    </row>
    <row r="7186" spans="1:9" x14ac:dyDescent="0.2">
      <c r="A7186" s="107" t="s">
        <v>10492</v>
      </c>
      <c r="D7186" s="107" t="s">
        <v>7212</v>
      </c>
      <c r="E7186" s="107">
        <f t="shared" si="112"/>
        <v>33000298</v>
      </c>
      <c r="F7186" s="107" t="s">
        <v>11572</v>
      </c>
      <c r="G7186" s="107" t="s">
        <v>7184</v>
      </c>
      <c r="H7186" s="107" t="s">
        <v>7198</v>
      </c>
      <c r="I7186" s="107" t="s">
        <v>7791</v>
      </c>
    </row>
    <row r="7187" spans="1:9" x14ac:dyDescent="0.2">
      <c r="A7187" s="107" t="s">
        <v>10492</v>
      </c>
      <c r="D7187" s="107" t="s">
        <v>7213</v>
      </c>
      <c r="E7187" s="107">
        <f t="shared" si="112"/>
        <v>33000299</v>
      </c>
      <c r="F7187" s="107" t="s">
        <v>11572</v>
      </c>
      <c r="G7187" s="107" t="s">
        <v>7184</v>
      </c>
      <c r="H7187" s="107" t="s">
        <v>7198</v>
      </c>
      <c r="I7187" s="107" t="s">
        <v>7791</v>
      </c>
    </row>
    <row r="7188" spans="1:9" x14ac:dyDescent="0.2">
      <c r="A7188" s="107" t="s">
        <v>10492</v>
      </c>
      <c r="D7188" s="107" t="s">
        <v>7214</v>
      </c>
      <c r="E7188" s="107">
        <f t="shared" si="112"/>
        <v>33000301</v>
      </c>
      <c r="F7188" s="107" t="s">
        <v>11572</v>
      </c>
      <c r="G7188" s="107" t="s">
        <v>7184</v>
      </c>
      <c r="H7188" s="107" t="s">
        <v>7215</v>
      </c>
      <c r="I7188" s="107" t="s">
        <v>7216</v>
      </c>
    </row>
    <row r="7189" spans="1:9" x14ac:dyDescent="0.2">
      <c r="A7189" s="107" t="s">
        <v>10492</v>
      </c>
      <c r="D7189" s="107" t="s">
        <v>7217</v>
      </c>
      <c r="E7189" s="107">
        <f t="shared" si="112"/>
        <v>33000302</v>
      </c>
      <c r="F7189" s="107" t="s">
        <v>11572</v>
      </c>
      <c r="G7189" s="107" t="s">
        <v>7184</v>
      </c>
      <c r="H7189" s="107" t="s">
        <v>7215</v>
      </c>
      <c r="I7189" s="107" t="s">
        <v>7218</v>
      </c>
    </row>
    <row r="7190" spans="1:9" x14ac:dyDescent="0.2">
      <c r="A7190" s="107" t="s">
        <v>10492</v>
      </c>
      <c r="D7190" s="107" t="s">
        <v>7219</v>
      </c>
      <c r="E7190" s="107">
        <f t="shared" si="112"/>
        <v>33000303</v>
      </c>
      <c r="F7190" s="107" t="s">
        <v>11572</v>
      </c>
      <c r="G7190" s="107" t="s">
        <v>7184</v>
      </c>
      <c r="H7190" s="107" t="s">
        <v>7215</v>
      </c>
      <c r="I7190" s="107" t="s">
        <v>7220</v>
      </c>
    </row>
    <row r="7191" spans="1:9" x14ac:dyDescent="0.2">
      <c r="A7191" s="107" t="s">
        <v>10492</v>
      </c>
      <c r="D7191" s="107" t="s">
        <v>7221</v>
      </c>
      <c r="E7191" s="107">
        <f t="shared" si="112"/>
        <v>33000304</v>
      </c>
      <c r="F7191" s="107" t="s">
        <v>11572</v>
      </c>
      <c r="G7191" s="107" t="s">
        <v>7184</v>
      </c>
      <c r="H7191" s="107" t="s">
        <v>7215</v>
      </c>
      <c r="I7191" s="107" t="s">
        <v>7222</v>
      </c>
    </row>
    <row r="7192" spans="1:9" x14ac:dyDescent="0.2">
      <c r="A7192" s="107" t="s">
        <v>10492</v>
      </c>
      <c r="D7192" s="107" t="s">
        <v>7223</v>
      </c>
      <c r="E7192" s="107">
        <f t="shared" si="112"/>
        <v>33000305</v>
      </c>
      <c r="F7192" s="107" t="s">
        <v>11572</v>
      </c>
      <c r="G7192" s="107" t="s">
        <v>7184</v>
      </c>
      <c r="H7192" s="107" t="s">
        <v>7215</v>
      </c>
      <c r="I7192" s="107" t="s">
        <v>7224</v>
      </c>
    </row>
    <row r="7193" spans="1:9" x14ac:dyDescent="0.2">
      <c r="A7193" s="107" t="s">
        <v>10492</v>
      </c>
      <c r="D7193" s="107" t="s">
        <v>7225</v>
      </c>
      <c r="E7193" s="107">
        <f t="shared" si="112"/>
        <v>33000306</v>
      </c>
      <c r="F7193" s="107" t="s">
        <v>11572</v>
      </c>
      <c r="G7193" s="107" t="s">
        <v>7184</v>
      </c>
      <c r="H7193" s="107" t="s">
        <v>7215</v>
      </c>
      <c r="I7193" s="107" t="s">
        <v>7226</v>
      </c>
    </row>
    <row r="7194" spans="1:9" x14ac:dyDescent="0.2">
      <c r="A7194" s="107" t="s">
        <v>10492</v>
      </c>
      <c r="D7194" s="107" t="s">
        <v>7227</v>
      </c>
      <c r="E7194" s="107">
        <f t="shared" si="112"/>
        <v>33000307</v>
      </c>
      <c r="F7194" s="107" t="s">
        <v>11572</v>
      </c>
      <c r="G7194" s="107" t="s">
        <v>7184</v>
      </c>
      <c r="H7194" s="107" t="s">
        <v>7215</v>
      </c>
      <c r="I7194" s="107" t="s">
        <v>14438</v>
      </c>
    </row>
    <row r="7195" spans="1:9" x14ac:dyDescent="0.2">
      <c r="A7195" s="107" t="s">
        <v>10492</v>
      </c>
      <c r="D7195" s="107" t="s">
        <v>7228</v>
      </c>
      <c r="E7195" s="107">
        <f t="shared" si="112"/>
        <v>33000399</v>
      </c>
      <c r="F7195" s="107" t="s">
        <v>11572</v>
      </c>
      <c r="G7195" s="107" t="s">
        <v>7184</v>
      </c>
      <c r="H7195" s="107" t="s">
        <v>7215</v>
      </c>
      <c r="I7195" s="107" t="s">
        <v>7791</v>
      </c>
    </row>
    <row r="7196" spans="1:9" x14ac:dyDescent="0.2">
      <c r="A7196" s="107" t="s">
        <v>10492</v>
      </c>
      <c r="D7196" s="107" t="s">
        <v>7229</v>
      </c>
      <c r="E7196" s="107">
        <f t="shared" si="112"/>
        <v>33000499</v>
      </c>
      <c r="F7196" s="107" t="s">
        <v>11572</v>
      </c>
      <c r="G7196" s="107" t="s">
        <v>7184</v>
      </c>
      <c r="H7196" s="107" t="s">
        <v>7230</v>
      </c>
      <c r="I7196" s="107" t="s">
        <v>7791</v>
      </c>
    </row>
    <row r="7197" spans="1:9" x14ac:dyDescent="0.2">
      <c r="A7197" s="107" t="s">
        <v>10492</v>
      </c>
      <c r="D7197" s="107" t="s">
        <v>7231</v>
      </c>
      <c r="E7197" s="107">
        <f t="shared" si="112"/>
        <v>33000599</v>
      </c>
      <c r="F7197" s="107" t="s">
        <v>11572</v>
      </c>
      <c r="G7197" s="107" t="s">
        <v>7184</v>
      </c>
      <c r="H7197" s="107" t="s">
        <v>7230</v>
      </c>
      <c r="I7197" s="107" t="s">
        <v>7791</v>
      </c>
    </row>
    <row r="7198" spans="1:9" x14ac:dyDescent="0.2">
      <c r="A7198" s="107" t="s">
        <v>10492</v>
      </c>
      <c r="D7198" s="107" t="s">
        <v>7232</v>
      </c>
      <c r="E7198" s="107">
        <f t="shared" si="112"/>
        <v>33088801</v>
      </c>
      <c r="F7198" s="107" t="s">
        <v>11572</v>
      </c>
      <c r="G7198" s="107" t="s">
        <v>7184</v>
      </c>
      <c r="H7198" s="107" t="s">
        <v>11023</v>
      </c>
      <c r="I7198" s="107" t="s">
        <v>7495</v>
      </c>
    </row>
    <row r="7199" spans="1:9" x14ac:dyDescent="0.2">
      <c r="A7199" s="107" t="s">
        <v>10492</v>
      </c>
      <c r="D7199" s="107" t="s">
        <v>7233</v>
      </c>
      <c r="E7199" s="107">
        <f t="shared" si="112"/>
        <v>33088802</v>
      </c>
      <c r="F7199" s="107" t="s">
        <v>11572</v>
      </c>
      <c r="G7199" s="107" t="s">
        <v>7184</v>
      </c>
      <c r="H7199" s="107" t="s">
        <v>11023</v>
      </c>
      <c r="I7199" s="107" t="s">
        <v>7495</v>
      </c>
    </row>
    <row r="7200" spans="1:9" x14ac:dyDescent="0.2">
      <c r="A7200" s="107" t="s">
        <v>10492</v>
      </c>
      <c r="D7200" s="107" t="s">
        <v>7234</v>
      </c>
      <c r="E7200" s="107">
        <f t="shared" si="112"/>
        <v>33088803</v>
      </c>
      <c r="F7200" s="107" t="s">
        <v>11572</v>
      </c>
      <c r="G7200" s="107" t="s">
        <v>7184</v>
      </c>
      <c r="H7200" s="107" t="s">
        <v>11023</v>
      </c>
      <c r="I7200" s="107" t="s">
        <v>7495</v>
      </c>
    </row>
    <row r="7201" spans="1:9" x14ac:dyDescent="0.2">
      <c r="A7201" s="107" t="s">
        <v>10492</v>
      </c>
      <c r="D7201" s="107" t="s">
        <v>7235</v>
      </c>
      <c r="E7201" s="107">
        <f t="shared" si="112"/>
        <v>33088804</v>
      </c>
      <c r="F7201" s="107" t="s">
        <v>11572</v>
      </c>
      <c r="G7201" s="107" t="s">
        <v>7184</v>
      </c>
      <c r="H7201" s="107" t="s">
        <v>11023</v>
      </c>
      <c r="I7201" s="107" t="s">
        <v>7495</v>
      </c>
    </row>
    <row r="7202" spans="1:9" x14ac:dyDescent="0.2">
      <c r="A7202" s="107" t="s">
        <v>10492</v>
      </c>
      <c r="D7202" s="107" t="s">
        <v>7236</v>
      </c>
      <c r="E7202" s="107">
        <f t="shared" si="112"/>
        <v>33088805</v>
      </c>
      <c r="F7202" s="107" t="s">
        <v>11572</v>
      </c>
      <c r="G7202" s="107" t="s">
        <v>7184</v>
      </c>
      <c r="H7202" s="107" t="s">
        <v>11023</v>
      </c>
      <c r="I7202" s="107" t="s">
        <v>7495</v>
      </c>
    </row>
    <row r="7203" spans="1:9" x14ac:dyDescent="0.2">
      <c r="A7203" s="107" t="s">
        <v>10492</v>
      </c>
      <c r="D7203" s="107" t="s">
        <v>7237</v>
      </c>
      <c r="E7203" s="107">
        <f t="shared" si="112"/>
        <v>36000101</v>
      </c>
      <c r="F7203" s="107" t="s">
        <v>11572</v>
      </c>
      <c r="G7203" s="107" t="s">
        <v>7238</v>
      </c>
      <c r="H7203" s="107" t="s">
        <v>7239</v>
      </c>
      <c r="I7203" s="107" t="s">
        <v>7240</v>
      </c>
    </row>
    <row r="7204" spans="1:9" x14ac:dyDescent="0.2">
      <c r="A7204" s="107" t="s">
        <v>10492</v>
      </c>
      <c r="D7204" s="107" t="s">
        <v>7241</v>
      </c>
      <c r="E7204" s="107">
        <f t="shared" si="112"/>
        <v>38500101</v>
      </c>
      <c r="F7204" s="107" t="s">
        <v>11572</v>
      </c>
      <c r="G7204" s="107" t="s">
        <v>16656</v>
      </c>
      <c r="H7204" s="107" t="s">
        <v>10180</v>
      </c>
      <c r="I7204" s="107" t="s">
        <v>10181</v>
      </c>
    </row>
    <row r="7205" spans="1:9" x14ac:dyDescent="0.2">
      <c r="A7205" s="107" t="s">
        <v>10492</v>
      </c>
      <c r="D7205" s="107" t="s">
        <v>10182</v>
      </c>
      <c r="E7205" s="107">
        <f t="shared" si="112"/>
        <v>38500102</v>
      </c>
      <c r="F7205" s="107" t="s">
        <v>11572</v>
      </c>
      <c r="G7205" s="107" t="s">
        <v>16656</v>
      </c>
      <c r="H7205" s="107" t="s">
        <v>10180</v>
      </c>
      <c r="I7205" s="107" t="s">
        <v>10183</v>
      </c>
    </row>
    <row r="7206" spans="1:9" x14ac:dyDescent="0.2">
      <c r="A7206" s="107" t="s">
        <v>10492</v>
      </c>
      <c r="D7206" s="107" t="s">
        <v>10184</v>
      </c>
      <c r="E7206" s="107">
        <f t="shared" si="112"/>
        <v>38500110</v>
      </c>
      <c r="F7206" s="107" t="s">
        <v>11572</v>
      </c>
      <c r="G7206" s="107" t="s">
        <v>16656</v>
      </c>
      <c r="H7206" s="107" t="s">
        <v>10180</v>
      </c>
      <c r="I7206" s="107" t="s">
        <v>8462</v>
      </c>
    </row>
    <row r="7207" spans="1:9" x14ac:dyDescent="0.2">
      <c r="A7207" s="107" t="s">
        <v>10492</v>
      </c>
      <c r="D7207" s="107" t="s">
        <v>10185</v>
      </c>
      <c r="E7207" s="107">
        <f t="shared" si="112"/>
        <v>39000189</v>
      </c>
      <c r="F7207" s="107" t="s">
        <v>11572</v>
      </c>
      <c r="G7207" s="107" t="s">
        <v>13364</v>
      </c>
      <c r="H7207" s="107" t="s">
        <v>13340</v>
      </c>
      <c r="I7207" s="107" t="s">
        <v>14417</v>
      </c>
    </row>
    <row r="7208" spans="1:9" x14ac:dyDescent="0.2">
      <c r="A7208" s="107" t="s">
        <v>10492</v>
      </c>
      <c r="D7208" s="107" t="s">
        <v>10186</v>
      </c>
      <c r="E7208" s="107">
        <f t="shared" si="112"/>
        <v>39000199</v>
      </c>
      <c r="F7208" s="107" t="s">
        <v>11572</v>
      </c>
      <c r="G7208" s="107" t="s">
        <v>13364</v>
      </c>
      <c r="H7208" s="107" t="s">
        <v>13340</v>
      </c>
      <c r="I7208" s="107" t="s">
        <v>14417</v>
      </c>
    </row>
    <row r="7209" spans="1:9" x14ac:dyDescent="0.2">
      <c r="A7209" s="107" t="s">
        <v>10492</v>
      </c>
      <c r="D7209" s="107" t="s">
        <v>10187</v>
      </c>
      <c r="E7209" s="107">
        <f t="shared" si="112"/>
        <v>39000201</v>
      </c>
      <c r="F7209" s="107" t="s">
        <v>11572</v>
      </c>
      <c r="G7209" s="107" t="s">
        <v>13364</v>
      </c>
      <c r="H7209" s="107" t="s">
        <v>10188</v>
      </c>
      <c r="I7209" s="107" t="s">
        <v>10189</v>
      </c>
    </row>
    <row r="7210" spans="1:9" x14ac:dyDescent="0.2">
      <c r="A7210" s="107" t="s">
        <v>10492</v>
      </c>
      <c r="D7210" s="107" t="s">
        <v>10190</v>
      </c>
      <c r="E7210" s="107">
        <f t="shared" si="112"/>
        <v>39000203</v>
      </c>
      <c r="F7210" s="107" t="s">
        <v>11572</v>
      </c>
      <c r="G7210" s="107" t="s">
        <v>13364</v>
      </c>
      <c r="H7210" s="107" t="s">
        <v>10188</v>
      </c>
      <c r="I7210" s="107" t="s">
        <v>10191</v>
      </c>
    </row>
    <row r="7211" spans="1:9" x14ac:dyDescent="0.2">
      <c r="A7211" s="107" t="s">
        <v>10492</v>
      </c>
      <c r="D7211" s="107" t="s">
        <v>10192</v>
      </c>
      <c r="E7211" s="107">
        <f t="shared" si="112"/>
        <v>39000288</v>
      </c>
      <c r="F7211" s="107" t="s">
        <v>11572</v>
      </c>
      <c r="G7211" s="107" t="s">
        <v>13364</v>
      </c>
      <c r="H7211" s="107" t="s">
        <v>10188</v>
      </c>
      <c r="I7211" s="107" t="s">
        <v>10193</v>
      </c>
    </row>
    <row r="7212" spans="1:9" x14ac:dyDescent="0.2">
      <c r="A7212" s="107" t="s">
        <v>10492</v>
      </c>
      <c r="D7212" s="107" t="s">
        <v>10194</v>
      </c>
      <c r="E7212" s="107">
        <f t="shared" si="112"/>
        <v>39000289</v>
      </c>
      <c r="F7212" s="107" t="s">
        <v>11572</v>
      </c>
      <c r="G7212" s="107" t="s">
        <v>13364</v>
      </c>
      <c r="H7212" s="107" t="s">
        <v>10188</v>
      </c>
      <c r="I7212" s="107" t="s">
        <v>10195</v>
      </c>
    </row>
    <row r="7213" spans="1:9" x14ac:dyDescent="0.2">
      <c r="A7213" s="107" t="s">
        <v>10492</v>
      </c>
      <c r="D7213" s="107" t="s">
        <v>10196</v>
      </c>
      <c r="E7213" s="107">
        <f t="shared" si="112"/>
        <v>39000299</v>
      </c>
      <c r="F7213" s="107" t="s">
        <v>11572</v>
      </c>
      <c r="G7213" s="107" t="s">
        <v>13364</v>
      </c>
      <c r="H7213" s="107" t="s">
        <v>10188</v>
      </c>
      <c r="I7213" s="107" t="s">
        <v>10195</v>
      </c>
    </row>
    <row r="7214" spans="1:9" x14ac:dyDescent="0.2">
      <c r="A7214" s="107" t="s">
        <v>10492</v>
      </c>
      <c r="D7214" s="107" t="s">
        <v>10197</v>
      </c>
      <c r="E7214" s="107">
        <f t="shared" si="112"/>
        <v>39000389</v>
      </c>
      <c r="F7214" s="107" t="s">
        <v>11572</v>
      </c>
      <c r="G7214" s="107" t="s">
        <v>13364</v>
      </c>
      <c r="H7214" s="107" t="s">
        <v>16236</v>
      </c>
      <c r="I7214" s="107" t="s">
        <v>14417</v>
      </c>
    </row>
    <row r="7215" spans="1:9" x14ac:dyDescent="0.2">
      <c r="A7215" s="107" t="s">
        <v>10492</v>
      </c>
      <c r="D7215" s="107" t="s">
        <v>10198</v>
      </c>
      <c r="E7215" s="107">
        <f t="shared" si="112"/>
        <v>39000399</v>
      </c>
      <c r="F7215" s="107" t="s">
        <v>11572</v>
      </c>
      <c r="G7215" s="107" t="s">
        <v>13364</v>
      </c>
      <c r="H7215" s="107" t="s">
        <v>16236</v>
      </c>
      <c r="I7215" s="107" t="s">
        <v>14417</v>
      </c>
    </row>
    <row r="7216" spans="1:9" x14ac:dyDescent="0.2">
      <c r="A7216" s="107" t="s">
        <v>10492</v>
      </c>
      <c r="D7216" s="107" t="s">
        <v>10199</v>
      </c>
      <c r="E7216" s="107">
        <f t="shared" si="112"/>
        <v>39000402</v>
      </c>
      <c r="F7216" s="107" t="s">
        <v>11572</v>
      </c>
      <c r="G7216" s="107" t="s">
        <v>13364</v>
      </c>
      <c r="H7216" s="107" t="s">
        <v>16136</v>
      </c>
      <c r="I7216" s="107" t="s">
        <v>10200</v>
      </c>
    </row>
    <row r="7217" spans="1:12" x14ac:dyDescent="0.2">
      <c r="A7217" s="107" t="s">
        <v>10492</v>
      </c>
      <c r="D7217" s="107" t="s">
        <v>10201</v>
      </c>
      <c r="E7217" s="107">
        <f t="shared" si="112"/>
        <v>39000403</v>
      </c>
      <c r="F7217" s="107" t="s">
        <v>11572</v>
      </c>
      <c r="G7217" s="107" t="s">
        <v>13364</v>
      </c>
      <c r="H7217" s="107" t="s">
        <v>16136</v>
      </c>
      <c r="I7217" s="107" t="s">
        <v>5718</v>
      </c>
    </row>
    <row r="7218" spans="1:12" x14ac:dyDescent="0.2">
      <c r="A7218" s="107" t="s">
        <v>10492</v>
      </c>
      <c r="D7218" s="107" t="s">
        <v>10202</v>
      </c>
      <c r="E7218" s="107">
        <f t="shared" si="112"/>
        <v>39000489</v>
      </c>
      <c r="F7218" s="107" t="s">
        <v>11572</v>
      </c>
      <c r="G7218" s="107" t="s">
        <v>13364</v>
      </c>
      <c r="H7218" s="107" t="s">
        <v>16136</v>
      </c>
      <c r="I7218" s="107" t="s">
        <v>14417</v>
      </c>
    </row>
    <row r="7219" spans="1:12" x14ac:dyDescent="0.2">
      <c r="A7219" s="107" t="s">
        <v>10492</v>
      </c>
      <c r="D7219" s="107" t="s">
        <v>10203</v>
      </c>
      <c r="E7219" s="107">
        <f t="shared" si="112"/>
        <v>39000499</v>
      </c>
      <c r="F7219" s="107" t="s">
        <v>11572</v>
      </c>
      <c r="G7219" s="107" t="s">
        <v>13364</v>
      </c>
      <c r="H7219" s="107" t="s">
        <v>16136</v>
      </c>
      <c r="I7219" s="107" t="s">
        <v>14417</v>
      </c>
    </row>
    <row r="7220" spans="1:12" x14ac:dyDescent="0.2">
      <c r="A7220" s="107" t="s">
        <v>10492</v>
      </c>
      <c r="D7220" s="107" t="s">
        <v>10204</v>
      </c>
      <c r="E7220" s="107">
        <f t="shared" si="112"/>
        <v>39000501</v>
      </c>
      <c r="F7220" s="107" t="s">
        <v>11572</v>
      </c>
      <c r="G7220" s="107" t="s">
        <v>13364</v>
      </c>
      <c r="H7220" s="107" t="s">
        <v>16129</v>
      </c>
      <c r="I7220" s="107" t="s">
        <v>10205</v>
      </c>
    </row>
    <row r="7221" spans="1:12" x14ac:dyDescent="0.2">
      <c r="A7221" s="107" t="s">
        <v>10492</v>
      </c>
      <c r="D7221" s="107" t="s">
        <v>10206</v>
      </c>
      <c r="E7221" s="107">
        <f t="shared" si="112"/>
        <v>39000502</v>
      </c>
      <c r="F7221" s="107" t="s">
        <v>11572</v>
      </c>
      <c r="G7221" s="107" t="s">
        <v>13364</v>
      </c>
      <c r="H7221" s="107" t="s">
        <v>16129</v>
      </c>
      <c r="I7221" s="107" t="s">
        <v>10200</v>
      </c>
    </row>
    <row r="7222" spans="1:12" x14ac:dyDescent="0.2">
      <c r="A7222" s="107" t="s">
        <v>10492</v>
      </c>
      <c r="D7222" s="107" t="s">
        <v>10207</v>
      </c>
      <c r="E7222" s="107">
        <f t="shared" si="112"/>
        <v>39000503</v>
      </c>
      <c r="F7222" s="107" t="s">
        <v>11572</v>
      </c>
      <c r="G7222" s="107" t="s">
        <v>13364</v>
      </c>
      <c r="H7222" s="107" t="s">
        <v>16129</v>
      </c>
      <c r="I7222" s="107" t="s">
        <v>5718</v>
      </c>
    </row>
    <row r="7223" spans="1:12" x14ac:dyDescent="0.2">
      <c r="A7223" s="107" t="s">
        <v>10492</v>
      </c>
      <c r="B7223" s="110" t="s">
        <v>10412</v>
      </c>
      <c r="C7223" s="107" t="s">
        <v>10208</v>
      </c>
      <c r="D7223" s="107" t="s">
        <v>10209</v>
      </c>
      <c r="E7223" s="107">
        <f t="shared" si="112"/>
        <v>39000589</v>
      </c>
      <c r="F7223" s="107" t="s">
        <v>11572</v>
      </c>
      <c r="G7223" s="107" t="s">
        <v>13364</v>
      </c>
      <c r="H7223" s="107" t="s">
        <v>16129</v>
      </c>
      <c r="I7223" s="107" t="s">
        <v>14417</v>
      </c>
    </row>
    <row r="7224" spans="1:12" x14ac:dyDescent="0.2">
      <c r="A7224" s="107" t="s">
        <v>10492</v>
      </c>
      <c r="D7224" s="107" t="s">
        <v>10210</v>
      </c>
      <c r="E7224" s="107">
        <f t="shared" si="112"/>
        <v>39000598</v>
      </c>
      <c r="F7224" s="107" t="s">
        <v>11572</v>
      </c>
      <c r="G7224" s="107" t="s">
        <v>13364</v>
      </c>
      <c r="H7224" s="107" t="s">
        <v>16129</v>
      </c>
      <c r="I7224" s="107" t="s">
        <v>10211</v>
      </c>
      <c r="K7224" s="109"/>
      <c r="L7224" s="107"/>
    </row>
    <row r="7225" spans="1:12" x14ac:dyDescent="0.2">
      <c r="A7225" s="107" t="s">
        <v>10492</v>
      </c>
      <c r="D7225" s="107" t="s">
        <v>10208</v>
      </c>
      <c r="E7225" s="107">
        <f t="shared" si="112"/>
        <v>39000599</v>
      </c>
      <c r="F7225" s="107" t="s">
        <v>11572</v>
      </c>
      <c r="G7225" s="107" t="s">
        <v>13364</v>
      </c>
      <c r="H7225" s="107" t="s">
        <v>16129</v>
      </c>
      <c r="I7225" s="107" t="s">
        <v>14417</v>
      </c>
    </row>
    <row r="7226" spans="1:12" x14ac:dyDescent="0.2">
      <c r="A7226" s="107" t="s">
        <v>10492</v>
      </c>
      <c r="D7226" s="107" t="s">
        <v>10212</v>
      </c>
      <c r="E7226" s="107">
        <f t="shared" si="112"/>
        <v>39000602</v>
      </c>
      <c r="F7226" s="107" t="s">
        <v>11572</v>
      </c>
      <c r="G7226" s="107" t="s">
        <v>13364</v>
      </c>
      <c r="H7226" s="107" t="s">
        <v>16138</v>
      </c>
      <c r="I7226" s="107" t="s">
        <v>10200</v>
      </c>
    </row>
    <row r="7227" spans="1:12" x14ac:dyDescent="0.2">
      <c r="A7227" s="107" t="s">
        <v>10492</v>
      </c>
      <c r="D7227" s="107" t="s">
        <v>10213</v>
      </c>
      <c r="E7227" s="107">
        <f t="shared" si="112"/>
        <v>39000603</v>
      </c>
      <c r="F7227" s="107" t="s">
        <v>11572</v>
      </c>
      <c r="G7227" s="107" t="s">
        <v>13364</v>
      </c>
      <c r="H7227" s="107" t="s">
        <v>16138</v>
      </c>
      <c r="I7227" s="107" t="s">
        <v>5718</v>
      </c>
    </row>
    <row r="7228" spans="1:12" x14ac:dyDescent="0.2">
      <c r="A7228" s="107" t="s">
        <v>10492</v>
      </c>
      <c r="D7228" s="107" t="s">
        <v>4493</v>
      </c>
      <c r="E7228" s="107">
        <f t="shared" si="112"/>
        <v>39000605</v>
      </c>
      <c r="F7228" s="107" t="s">
        <v>11572</v>
      </c>
      <c r="G7228" s="107" t="s">
        <v>13364</v>
      </c>
      <c r="H7228" s="107" t="s">
        <v>16138</v>
      </c>
      <c r="I7228" s="107" t="s">
        <v>4494</v>
      </c>
    </row>
    <row r="7229" spans="1:12" x14ac:dyDescent="0.2">
      <c r="A7229" s="107" t="s">
        <v>10492</v>
      </c>
      <c r="D7229" s="107" t="s">
        <v>4495</v>
      </c>
      <c r="E7229" s="107">
        <f t="shared" si="112"/>
        <v>39000689</v>
      </c>
      <c r="F7229" s="107" t="s">
        <v>11572</v>
      </c>
      <c r="G7229" s="107" t="s">
        <v>13364</v>
      </c>
      <c r="H7229" s="107" t="s">
        <v>16138</v>
      </c>
      <c r="I7229" s="107" t="s">
        <v>14417</v>
      </c>
    </row>
    <row r="7230" spans="1:12" x14ac:dyDescent="0.2">
      <c r="A7230" s="107" t="s">
        <v>10492</v>
      </c>
      <c r="D7230" s="107" t="s">
        <v>4519</v>
      </c>
      <c r="E7230" s="107">
        <f t="shared" si="112"/>
        <v>39000699</v>
      </c>
      <c r="F7230" s="107" t="s">
        <v>11572</v>
      </c>
      <c r="G7230" s="107" t="s">
        <v>13364</v>
      </c>
      <c r="H7230" s="107" t="s">
        <v>16138</v>
      </c>
      <c r="I7230" s="107" t="s">
        <v>14417</v>
      </c>
    </row>
    <row r="7231" spans="1:12" x14ac:dyDescent="0.2">
      <c r="A7231" s="107" t="s">
        <v>10492</v>
      </c>
      <c r="D7231" s="107" t="s">
        <v>4520</v>
      </c>
      <c r="E7231" s="107">
        <f t="shared" si="112"/>
        <v>39000701</v>
      </c>
      <c r="F7231" s="107" t="s">
        <v>11572</v>
      </c>
      <c r="G7231" s="107" t="s">
        <v>13364</v>
      </c>
      <c r="H7231" s="107" t="s">
        <v>16149</v>
      </c>
      <c r="I7231" s="107" t="s">
        <v>4521</v>
      </c>
    </row>
    <row r="7232" spans="1:12" x14ac:dyDescent="0.2">
      <c r="A7232" s="107" t="s">
        <v>10492</v>
      </c>
      <c r="D7232" s="107" t="s">
        <v>4522</v>
      </c>
      <c r="E7232" s="107">
        <f t="shared" si="112"/>
        <v>39000702</v>
      </c>
      <c r="F7232" s="107" t="s">
        <v>11572</v>
      </c>
      <c r="G7232" s="107" t="s">
        <v>13364</v>
      </c>
      <c r="H7232" s="107" t="s">
        <v>16149</v>
      </c>
      <c r="I7232" s="107" t="s">
        <v>16282</v>
      </c>
    </row>
    <row r="7233" spans="1:9" x14ac:dyDescent="0.2">
      <c r="A7233" s="107" t="s">
        <v>10492</v>
      </c>
      <c r="D7233" s="107" t="s">
        <v>4523</v>
      </c>
      <c r="E7233" s="107">
        <f t="shared" si="112"/>
        <v>39000788</v>
      </c>
      <c r="F7233" s="107" t="s">
        <v>11572</v>
      </c>
      <c r="G7233" s="107" t="s">
        <v>13364</v>
      </c>
      <c r="H7233" s="107" t="s">
        <v>16149</v>
      </c>
      <c r="I7233" s="107" t="s">
        <v>14417</v>
      </c>
    </row>
    <row r="7234" spans="1:9" x14ac:dyDescent="0.2">
      <c r="A7234" s="107" t="s">
        <v>10492</v>
      </c>
      <c r="D7234" s="107" t="s">
        <v>4524</v>
      </c>
      <c r="E7234" s="107">
        <f t="shared" ref="E7234:E7297" si="113">VALUE(D7234)</f>
        <v>39000789</v>
      </c>
      <c r="F7234" s="107" t="s">
        <v>11572</v>
      </c>
      <c r="G7234" s="107" t="s">
        <v>13364</v>
      </c>
      <c r="H7234" s="107" t="s">
        <v>16149</v>
      </c>
      <c r="I7234" s="107" t="s">
        <v>16282</v>
      </c>
    </row>
    <row r="7235" spans="1:9" x14ac:dyDescent="0.2">
      <c r="A7235" s="107" t="s">
        <v>10492</v>
      </c>
      <c r="D7235" s="107" t="s">
        <v>4525</v>
      </c>
      <c r="E7235" s="107">
        <f t="shared" si="113"/>
        <v>39000797</v>
      </c>
      <c r="F7235" s="107" t="s">
        <v>11572</v>
      </c>
      <c r="G7235" s="107" t="s">
        <v>13364</v>
      </c>
      <c r="H7235" s="107" t="s">
        <v>16149</v>
      </c>
      <c r="I7235" s="107" t="s">
        <v>14417</v>
      </c>
    </row>
    <row r="7236" spans="1:9" x14ac:dyDescent="0.2">
      <c r="A7236" s="107" t="s">
        <v>10492</v>
      </c>
      <c r="D7236" s="107" t="s">
        <v>4526</v>
      </c>
      <c r="E7236" s="107">
        <f t="shared" si="113"/>
        <v>39000798</v>
      </c>
      <c r="F7236" s="107" t="s">
        <v>11572</v>
      </c>
      <c r="G7236" s="107" t="s">
        <v>13364</v>
      </c>
      <c r="H7236" s="107" t="s">
        <v>16149</v>
      </c>
      <c r="I7236" s="107" t="s">
        <v>14417</v>
      </c>
    </row>
    <row r="7237" spans="1:9" x14ac:dyDescent="0.2">
      <c r="A7237" s="107" t="s">
        <v>10492</v>
      </c>
      <c r="D7237" s="107" t="s">
        <v>4527</v>
      </c>
      <c r="E7237" s="107">
        <f t="shared" si="113"/>
        <v>39000799</v>
      </c>
      <c r="F7237" s="107" t="s">
        <v>11572</v>
      </c>
      <c r="G7237" s="107" t="s">
        <v>13364</v>
      </c>
      <c r="H7237" s="107" t="s">
        <v>16149</v>
      </c>
      <c r="I7237" s="107" t="s">
        <v>14417</v>
      </c>
    </row>
    <row r="7238" spans="1:9" x14ac:dyDescent="0.2">
      <c r="A7238" s="107" t="s">
        <v>10492</v>
      </c>
      <c r="D7238" s="107" t="s">
        <v>4528</v>
      </c>
      <c r="E7238" s="107">
        <f t="shared" si="113"/>
        <v>39000801</v>
      </c>
      <c r="F7238" s="107" t="s">
        <v>11572</v>
      </c>
      <c r="G7238" s="107" t="s">
        <v>13364</v>
      </c>
      <c r="H7238" s="107" t="s">
        <v>14727</v>
      </c>
      <c r="I7238" s="107" t="s">
        <v>4529</v>
      </c>
    </row>
    <row r="7239" spans="1:9" x14ac:dyDescent="0.2">
      <c r="A7239" s="107" t="s">
        <v>10492</v>
      </c>
      <c r="D7239" s="107" t="s">
        <v>4530</v>
      </c>
      <c r="E7239" s="107">
        <f t="shared" si="113"/>
        <v>39000889</v>
      </c>
      <c r="F7239" s="107" t="s">
        <v>11572</v>
      </c>
      <c r="G7239" s="107" t="s">
        <v>13364</v>
      </c>
      <c r="H7239" s="107" t="s">
        <v>14727</v>
      </c>
      <c r="I7239" s="107" t="s">
        <v>14417</v>
      </c>
    </row>
    <row r="7240" spans="1:9" x14ac:dyDescent="0.2">
      <c r="A7240" s="107" t="s">
        <v>10492</v>
      </c>
      <c r="D7240" s="107" t="s">
        <v>4531</v>
      </c>
      <c r="E7240" s="107">
        <f t="shared" si="113"/>
        <v>39000899</v>
      </c>
      <c r="F7240" s="107" t="s">
        <v>11572</v>
      </c>
      <c r="G7240" s="107" t="s">
        <v>13364</v>
      </c>
      <c r="H7240" s="107" t="s">
        <v>14727</v>
      </c>
      <c r="I7240" s="107" t="s">
        <v>4532</v>
      </c>
    </row>
    <row r="7241" spans="1:9" x14ac:dyDescent="0.2">
      <c r="A7241" s="107" t="s">
        <v>10492</v>
      </c>
      <c r="D7241" s="107" t="s">
        <v>4533</v>
      </c>
      <c r="E7241" s="107">
        <f t="shared" si="113"/>
        <v>39000989</v>
      </c>
      <c r="F7241" s="107" t="s">
        <v>11572</v>
      </c>
      <c r="G7241" s="107" t="s">
        <v>13364</v>
      </c>
      <c r="H7241" s="107" t="s">
        <v>16144</v>
      </c>
      <c r="I7241" s="107" t="s">
        <v>14417</v>
      </c>
    </row>
    <row r="7242" spans="1:9" x14ac:dyDescent="0.2">
      <c r="A7242" s="107" t="s">
        <v>10492</v>
      </c>
      <c r="D7242" s="107" t="s">
        <v>4534</v>
      </c>
      <c r="E7242" s="107">
        <f t="shared" si="113"/>
        <v>39000999</v>
      </c>
      <c r="F7242" s="107" t="s">
        <v>11572</v>
      </c>
      <c r="G7242" s="107" t="s">
        <v>13364</v>
      </c>
      <c r="H7242" s="107" t="s">
        <v>16144</v>
      </c>
      <c r="I7242" s="107" t="s">
        <v>4535</v>
      </c>
    </row>
    <row r="7243" spans="1:9" x14ac:dyDescent="0.2">
      <c r="A7243" s="107" t="s">
        <v>10492</v>
      </c>
      <c r="D7243" s="107" t="s">
        <v>4536</v>
      </c>
      <c r="E7243" s="107">
        <f t="shared" si="113"/>
        <v>39001089</v>
      </c>
      <c r="F7243" s="107" t="s">
        <v>11572</v>
      </c>
      <c r="G7243" s="107" t="s">
        <v>13364</v>
      </c>
      <c r="H7243" s="107" t="s">
        <v>2910</v>
      </c>
      <c r="I7243" s="107" t="s">
        <v>14417</v>
      </c>
    </row>
    <row r="7244" spans="1:9" x14ac:dyDescent="0.2">
      <c r="A7244" s="107" t="s">
        <v>10492</v>
      </c>
      <c r="D7244" s="107" t="s">
        <v>4537</v>
      </c>
      <c r="E7244" s="107">
        <f t="shared" si="113"/>
        <v>39001099</v>
      </c>
      <c r="F7244" s="107" t="s">
        <v>11572</v>
      </c>
      <c r="G7244" s="107" t="s">
        <v>13364</v>
      </c>
      <c r="H7244" s="107" t="s">
        <v>2910</v>
      </c>
      <c r="I7244" s="107" t="s">
        <v>14417</v>
      </c>
    </row>
    <row r="7245" spans="1:9" x14ac:dyDescent="0.2">
      <c r="A7245" s="107" t="s">
        <v>10492</v>
      </c>
      <c r="D7245" s="107" t="s">
        <v>4538</v>
      </c>
      <c r="E7245" s="107">
        <f t="shared" si="113"/>
        <v>39001289</v>
      </c>
      <c r="F7245" s="107" t="s">
        <v>11572</v>
      </c>
      <c r="G7245" s="107" t="s">
        <v>13364</v>
      </c>
      <c r="H7245" s="107" t="s">
        <v>13508</v>
      </c>
      <c r="I7245" s="107" t="s">
        <v>4539</v>
      </c>
    </row>
    <row r="7246" spans="1:9" x14ac:dyDescent="0.2">
      <c r="A7246" s="107" t="s">
        <v>10492</v>
      </c>
      <c r="D7246" s="107" t="s">
        <v>4540</v>
      </c>
      <c r="E7246" s="107">
        <f t="shared" si="113"/>
        <v>39001299</v>
      </c>
      <c r="F7246" s="107" t="s">
        <v>11572</v>
      </c>
      <c r="G7246" s="107" t="s">
        <v>13364</v>
      </c>
      <c r="H7246" s="107" t="s">
        <v>13508</v>
      </c>
      <c r="I7246" s="107" t="s">
        <v>14417</v>
      </c>
    </row>
    <row r="7247" spans="1:9" x14ac:dyDescent="0.2">
      <c r="A7247" s="107" t="s">
        <v>10492</v>
      </c>
      <c r="D7247" s="107" t="s">
        <v>4541</v>
      </c>
      <c r="E7247" s="107">
        <f t="shared" si="113"/>
        <v>39001385</v>
      </c>
      <c r="F7247" s="107" t="s">
        <v>11572</v>
      </c>
      <c r="G7247" s="107" t="s">
        <v>13364</v>
      </c>
      <c r="H7247" s="107" t="s">
        <v>13523</v>
      </c>
      <c r="I7247" s="107" t="s">
        <v>4542</v>
      </c>
    </row>
    <row r="7248" spans="1:9" x14ac:dyDescent="0.2">
      <c r="A7248" s="107" t="s">
        <v>10492</v>
      </c>
      <c r="D7248" s="107" t="s">
        <v>4543</v>
      </c>
      <c r="E7248" s="107">
        <f t="shared" si="113"/>
        <v>39001389</v>
      </c>
      <c r="F7248" s="107" t="s">
        <v>11572</v>
      </c>
      <c r="G7248" s="107" t="s">
        <v>13364</v>
      </c>
      <c r="H7248" s="107" t="s">
        <v>13523</v>
      </c>
      <c r="I7248" s="107" t="s">
        <v>14417</v>
      </c>
    </row>
    <row r="7249" spans="1:12" x14ac:dyDescent="0.2">
      <c r="A7249" s="107" t="s">
        <v>10492</v>
      </c>
      <c r="D7249" s="107" t="s">
        <v>4544</v>
      </c>
      <c r="E7249" s="107">
        <f t="shared" si="113"/>
        <v>39001399</v>
      </c>
      <c r="F7249" s="107" t="s">
        <v>11572</v>
      </c>
      <c r="G7249" s="107" t="s">
        <v>13364</v>
      </c>
      <c r="H7249" s="107" t="s">
        <v>13523</v>
      </c>
      <c r="I7249" s="107" t="s">
        <v>14417</v>
      </c>
    </row>
    <row r="7250" spans="1:12" x14ac:dyDescent="0.2">
      <c r="A7250" s="107" t="s">
        <v>10492</v>
      </c>
      <c r="D7250" s="107" t="s">
        <v>4545</v>
      </c>
      <c r="E7250" s="107">
        <f t="shared" si="113"/>
        <v>39090001</v>
      </c>
      <c r="F7250" s="107" t="s">
        <v>11572</v>
      </c>
      <c r="G7250" s="107" t="s">
        <v>13364</v>
      </c>
      <c r="H7250" s="107" t="s">
        <v>4546</v>
      </c>
      <c r="I7250" s="107" t="s">
        <v>4547</v>
      </c>
    </row>
    <row r="7251" spans="1:12" x14ac:dyDescent="0.2">
      <c r="A7251" s="107" t="s">
        <v>10492</v>
      </c>
      <c r="D7251" s="107" t="s">
        <v>4548</v>
      </c>
      <c r="E7251" s="107">
        <f t="shared" si="113"/>
        <v>39090002</v>
      </c>
      <c r="F7251" s="107" t="s">
        <v>11572</v>
      </c>
      <c r="G7251" s="107" t="s">
        <v>13364</v>
      </c>
      <c r="H7251" s="107" t="s">
        <v>4546</v>
      </c>
      <c r="I7251" s="107" t="s">
        <v>1828</v>
      </c>
    </row>
    <row r="7252" spans="1:12" x14ac:dyDescent="0.2">
      <c r="A7252" s="107" t="s">
        <v>10492</v>
      </c>
      <c r="D7252" s="107" t="s">
        <v>1829</v>
      </c>
      <c r="E7252" s="107">
        <f t="shared" si="113"/>
        <v>39090003</v>
      </c>
      <c r="F7252" s="107" t="s">
        <v>11572</v>
      </c>
      <c r="G7252" s="107" t="s">
        <v>13364</v>
      </c>
      <c r="H7252" s="107" t="s">
        <v>4546</v>
      </c>
      <c r="I7252" s="107" t="s">
        <v>1830</v>
      </c>
    </row>
    <row r="7253" spans="1:12" x14ac:dyDescent="0.2">
      <c r="A7253" s="107" t="s">
        <v>10492</v>
      </c>
      <c r="D7253" s="107" t="s">
        <v>1831</v>
      </c>
      <c r="E7253" s="107">
        <f t="shared" si="113"/>
        <v>39090004</v>
      </c>
      <c r="F7253" s="107" t="s">
        <v>11572</v>
      </c>
      <c r="G7253" s="107" t="s">
        <v>13364</v>
      </c>
      <c r="H7253" s="107" t="s">
        <v>4546</v>
      </c>
      <c r="I7253" s="107" t="s">
        <v>1832</v>
      </c>
    </row>
    <row r="7254" spans="1:12" x14ac:dyDescent="0.2">
      <c r="A7254" s="107" t="s">
        <v>10492</v>
      </c>
      <c r="D7254" s="107" t="s">
        <v>1833</v>
      </c>
      <c r="E7254" s="107">
        <f t="shared" si="113"/>
        <v>39090005</v>
      </c>
      <c r="F7254" s="107" t="s">
        <v>11572</v>
      </c>
      <c r="G7254" s="107" t="s">
        <v>13364</v>
      </c>
      <c r="H7254" s="107" t="s">
        <v>4546</v>
      </c>
      <c r="I7254" s="107" t="s">
        <v>1834</v>
      </c>
      <c r="K7254" s="109"/>
      <c r="L7254" s="107"/>
    </row>
    <row r="7255" spans="1:12" x14ac:dyDescent="0.2">
      <c r="A7255" s="107" t="s">
        <v>10492</v>
      </c>
      <c r="D7255" s="107" t="s">
        <v>1835</v>
      </c>
      <c r="E7255" s="107">
        <f t="shared" si="113"/>
        <v>39090006</v>
      </c>
      <c r="F7255" s="107" t="s">
        <v>11572</v>
      </c>
      <c r="G7255" s="107" t="s">
        <v>13364</v>
      </c>
      <c r="H7255" s="107" t="s">
        <v>4546</v>
      </c>
      <c r="I7255" s="107" t="s">
        <v>1836</v>
      </c>
      <c r="K7255" s="109"/>
      <c r="L7255" s="107"/>
    </row>
    <row r="7256" spans="1:12" x14ac:dyDescent="0.2">
      <c r="A7256" s="107" t="s">
        <v>10492</v>
      </c>
      <c r="D7256" s="107" t="s">
        <v>1837</v>
      </c>
      <c r="E7256" s="107">
        <f t="shared" si="113"/>
        <v>39090007</v>
      </c>
      <c r="F7256" s="107" t="s">
        <v>11572</v>
      </c>
      <c r="G7256" s="107" t="s">
        <v>13364</v>
      </c>
      <c r="H7256" s="107" t="s">
        <v>4546</v>
      </c>
      <c r="I7256" s="107" t="s">
        <v>1838</v>
      </c>
    </row>
    <row r="7257" spans="1:12" x14ac:dyDescent="0.2">
      <c r="A7257" s="107" t="s">
        <v>10492</v>
      </c>
      <c r="D7257" s="107" t="s">
        <v>1839</v>
      </c>
      <c r="E7257" s="107">
        <f t="shared" si="113"/>
        <v>39090008</v>
      </c>
      <c r="F7257" s="107" t="s">
        <v>11572</v>
      </c>
      <c r="G7257" s="107" t="s">
        <v>13364</v>
      </c>
      <c r="H7257" s="107" t="s">
        <v>4546</v>
      </c>
      <c r="I7257" s="107" t="s">
        <v>1840</v>
      </c>
    </row>
    <row r="7258" spans="1:12" x14ac:dyDescent="0.2">
      <c r="A7258" s="107" t="s">
        <v>10492</v>
      </c>
      <c r="D7258" s="107" t="s">
        <v>1841</v>
      </c>
      <c r="E7258" s="107">
        <f t="shared" si="113"/>
        <v>39090009</v>
      </c>
      <c r="F7258" s="107" t="s">
        <v>11572</v>
      </c>
      <c r="G7258" s="107" t="s">
        <v>13364</v>
      </c>
      <c r="H7258" s="107" t="s">
        <v>4546</v>
      </c>
      <c r="I7258" s="107" t="s">
        <v>1842</v>
      </c>
    </row>
    <row r="7259" spans="1:12" x14ac:dyDescent="0.2">
      <c r="A7259" s="107" t="s">
        <v>10492</v>
      </c>
      <c r="D7259" s="107" t="s">
        <v>1843</v>
      </c>
      <c r="E7259" s="107">
        <f t="shared" si="113"/>
        <v>39090010</v>
      </c>
      <c r="F7259" s="107" t="s">
        <v>11572</v>
      </c>
      <c r="G7259" s="107" t="s">
        <v>13364</v>
      </c>
      <c r="H7259" s="107" t="s">
        <v>4546</v>
      </c>
      <c r="I7259" s="107" t="s">
        <v>1844</v>
      </c>
    </row>
    <row r="7260" spans="1:12" x14ac:dyDescent="0.2">
      <c r="A7260" s="107" t="s">
        <v>10492</v>
      </c>
      <c r="D7260" s="107" t="s">
        <v>1845</v>
      </c>
      <c r="E7260" s="107">
        <f t="shared" si="113"/>
        <v>39090011</v>
      </c>
      <c r="F7260" s="107" t="s">
        <v>11572</v>
      </c>
      <c r="G7260" s="107" t="s">
        <v>13364</v>
      </c>
      <c r="H7260" s="107" t="s">
        <v>4546</v>
      </c>
      <c r="I7260" s="107" t="s">
        <v>1846</v>
      </c>
    </row>
    <row r="7261" spans="1:12" x14ac:dyDescent="0.2">
      <c r="A7261" s="107" t="s">
        <v>10492</v>
      </c>
      <c r="D7261" s="107" t="s">
        <v>1847</v>
      </c>
      <c r="E7261" s="107">
        <f t="shared" si="113"/>
        <v>39090012</v>
      </c>
      <c r="F7261" s="107" t="s">
        <v>11572</v>
      </c>
      <c r="G7261" s="107" t="s">
        <v>13364</v>
      </c>
      <c r="H7261" s="107" t="s">
        <v>4546</v>
      </c>
      <c r="I7261" s="107" t="s">
        <v>1848</v>
      </c>
    </row>
    <row r="7262" spans="1:12" x14ac:dyDescent="0.2">
      <c r="A7262" s="107" t="s">
        <v>10492</v>
      </c>
      <c r="D7262" s="107" t="s">
        <v>1849</v>
      </c>
      <c r="E7262" s="107">
        <f t="shared" si="113"/>
        <v>39091001</v>
      </c>
      <c r="F7262" s="107" t="s">
        <v>11572</v>
      </c>
      <c r="G7262" s="107" t="s">
        <v>13364</v>
      </c>
      <c r="H7262" s="107" t="s">
        <v>1850</v>
      </c>
      <c r="I7262" s="107" t="s">
        <v>1851</v>
      </c>
    </row>
    <row r="7263" spans="1:12" x14ac:dyDescent="0.2">
      <c r="A7263" s="107" t="s">
        <v>10492</v>
      </c>
      <c r="D7263" s="107" t="s">
        <v>1852</v>
      </c>
      <c r="E7263" s="107">
        <f t="shared" si="113"/>
        <v>39091002</v>
      </c>
      <c r="F7263" s="107" t="s">
        <v>11572</v>
      </c>
      <c r="G7263" s="107" t="s">
        <v>13364</v>
      </c>
      <c r="H7263" s="107" t="s">
        <v>1850</v>
      </c>
      <c r="I7263" s="107" t="s">
        <v>1853</v>
      </c>
    </row>
    <row r="7264" spans="1:12" x14ac:dyDescent="0.2">
      <c r="A7264" s="107" t="s">
        <v>10492</v>
      </c>
      <c r="D7264" s="107" t="s">
        <v>1854</v>
      </c>
      <c r="E7264" s="107">
        <f t="shared" si="113"/>
        <v>39091003</v>
      </c>
      <c r="F7264" s="107" t="s">
        <v>11572</v>
      </c>
      <c r="G7264" s="107" t="s">
        <v>13364</v>
      </c>
      <c r="H7264" s="107" t="s">
        <v>1850</v>
      </c>
      <c r="I7264" s="107" t="s">
        <v>1855</v>
      </c>
    </row>
    <row r="7265" spans="1:12" x14ac:dyDescent="0.2">
      <c r="A7265" s="107" t="s">
        <v>10492</v>
      </c>
      <c r="D7265" s="107" t="s">
        <v>1856</v>
      </c>
      <c r="E7265" s="107">
        <f t="shared" si="113"/>
        <v>39091004</v>
      </c>
      <c r="F7265" s="107" t="s">
        <v>11572</v>
      </c>
      <c r="G7265" s="107" t="s">
        <v>13364</v>
      </c>
      <c r="H7265" s="107" t="s">
        <v>1850</v>
      </c>
      <c r="I7265" s="107" t="s">
        <v>1857</v>
      </c>
    </row>
    <row r="7266" spans="1:12" x14ac:dyDescent="0.2">
      <c r="A7266" s="107" t="s">
        <v>10492</v>
      </c>
      <c r="D7266" s="107" t="s">
        <v>1858</v>
      </c>
      <c r="E7266" s="107">
        <f t="shared" si="113"/>
        <v>39091005</v>
      </c>
      <c r="F7266" s="107" t="s">
        <v>11572</v>
      </c>
      <c r="G7266" s="107" t="s">
        <v>13364</v>
      </c>
      <c r="H7266" s="107" t="s">
        <v>1850</v>
      </c>
      <c r="I7266" s="107" t="s">
        <v>1859</v>
      </c>
      <c r="K7266" s="109"/>
      <c r="L7266" s="107"/>
    </row>
    <row r="7267" spans="1:12" x14ac:dyDescent="0.2">
      <c r="A7267" s="107" t="s">
        <v>10492</v>
      </c>
      <c r="D7267" s="107" t="s">
        <v>1860</v>
      </c>
      <c r="E7267" s="107">
        <f t="shared" si="113"/>
        <v>39091006</v>
      </c>
      <c r="F7267" s="107" t="s">
        <v>11572</v>
      </c>
      <c r="G7267" s="107" t="s">
        <v>13364</v>
      </c>
      <c r="H7267" s="107" t="s">
        <v>1850</v>
      </c>
      <c r="I7267" s="107" t="s">
        <v>1861</v>
      </c>
      <c r="K7267" s="109"/>
      <c r="L7267" s="107"/>
    </row>
    <row r="7268" spans="1:12" x14ac:dyDescent="0.2">
      <c r="A7268" s="107" t="s">
        <v>10492</v>
      </c>
      <c r="D7268" s="107" t="s">
        <v>1862</v>
      </c>
      <c r="E7268" s="107">
        <f t="shared" si="113"/>
        <v>39091007</v>
      </c>
      <c r="F7268" s="107" t="s">
        <v>11572</v>
      </c>
      <c r="G7268" s="107" t="s">
        <v>13364</v>
      </c>
      <c r="H7268" s="107" t="s">
        <v>1850</v>
      </c>
      <c r="I7268" s="107" t="s">
        <v>1863</v>
      </c>
    </row>
    <row r="7269" spans="1:12" x14ac:dyDescent="0.2">
      <c r="A7269" s="107" t="s">
        <v>10492</v>
      </c>
      <c r="D7269" s="107" t="s">
        <v>1864</v>
      </c>
      <c r="E7269" s="107">
        <f t="shared" si="113"/>
        <v>39091008</v>
      </c>
      <c r="F7269" s="107" t="s">
        <v>11572</v>
      </c>
      <c r="G7269" s="107" t="s">
        <v>13364</v>
      </c>
      <c r="H7269" s="107" t="s">
        <v>1850</v>
      </c>
      <c r="I7269" s="107" t="s">
        <v>1865</v>
      </c>
    </row>
    <row r="7270" spans="1:12" x14ac:dyDescent="0.2">
      <c r="A7270" s="107" t="s">
        <v>10492</v>
      </c>
      <c r="D7270" s="107" t="s">
        <v>1866</v>
      </c>
      <c r="E7270" s="107">
        <f t="shared" si="113"/>
        <v>39091009</v>
      </c>
      <c r="F7270" s="107" t="s">
        <v>11572</v>
      </c>
      <c r="G7270" s="107" t="s">
        <v>13364</v>
      </c>
      <c r="H7270" s="107" t="s">
        <v>1850</v>
      </c>
      <c r="I7270" s="107" t="s">
        <v>1867</v>
      </c>
    </row>
    <row r="7271" spans="1:12" x14ac:dyDescent="0.2">
      <c r="A7271" s="107" t="s">
        <v>10492</v>
      </c>
      <c r="D7271" s="107" t="s">
        <v>1868</v>
      </c>
      <c r="E7271" s="107">
        <f t="shared" si="113"/>
        <v>39091010</v>
      </c>
      <c r="F7271" s="107" t="s">
        <v>11572</v>
      </c>
      <c r="G7271" s="107" t="s">
        <v>13364</v>
      </c>
      <c r="H7271" s="107" t="s">
        <v>1850</v>
      </c>
      <c r="I7271" s="107" t="s">
        <v>1869</v>
      </c>
    </row>
    <row r="7272" spans="1:12" x14ac:dyDescent="0.2">
      <c r="A7272" s="107" t="s">
        <v>10492</v>
      </c>
      <c r="D7272" s="107" t="s">
        <v>1870</v>
      </c>
      <c r="E7272" s="107">
        <f t="shared" si="113"/>
        <v>39091011</v>
      </c>
      <c r="F7272" s="107" t="s">
        <v>11572</v>
      </c>
      <c r="G7272" s="107" t="s">
        <v>13364</v>
      </c>
      <c r="H7272" s="107" t="s">
        <v>1850</v>
      </c>
      <c r="I7272" s="107" t="s">
        <v>1871</v>
      </c>
    </row>
    <row r="7273" spans="1:12" x14ac:dyDescent="0.2">
      <c r="A7273" s="107" t="s">
        <v>10492</v>
      </c>
      <c r="D7273" s="107" t="s">
        <v>1872</v>
      </c>
      <c r="E7273" s="107">
        <f t="shared" si="113"/>
        <v>39091012</v>
      </c>
      <c r="F7273" s="107" t="s">
        <v>11572</v>
      </c>
      <c r="G7273" s="107" t="s">
        <v>13364</v>
      </c>
      <c r="H7273" s="107" t="s">
        <v>1850</v>
      </c>
      <c r="I7273" s="107" t="s">
        <v>1873</v>
      </c>
    </row>
    <row r="7274" spans="1:12" x14ac:dyDescent="0.2">
      <c r="A7274" s="107" t="s">
        <v>10492</v>
      </c>
      <c r="D7274" s="107" t="s">
        <v>1874</v>
      </c>
      <c r="E7274" s="107">
        <f t="shared" si="113"/>
        <v>39092050</v>
      </c>
      <c r="F7274" s="107" t="s">
        <v>11572</v>
      </c>
      <c r="G7274" s="107" t="s">
        <v>13364</v>
      </c>
      <c r="H7274" s="107" t="s">
        <v>1875</v>
      </c>
      <c r="I7274" s="107" t="s">
        <v>1876</v>
      </c>
    </row>
    <row r="7275" spans="1:12" x14ac:dyDescent="0.2">
      <c r="A7275" s="107" t="s">
        <v>10492</v>
      </c>
      <c r="D7275" s="107" t="s">
        <v>1877</v>
      </c>
      <c r="E7275" s="107">
        <f t="shared" si="113"/>
        <v>39092051</v>
      </c>
      <c r="F7275" s="107" t="s">
        <v>11572</v>
      </c>
      <c r="G7275" s="107" t="s">
        <v>13364</v>
      </c>
      <c r="H7275" s="107" t="s">
        <v>1875</v>
      </c>
      <c r="I7275" s="107" t="s">
        <v>1878</v>
      </c>
    </row>
    <row r="7276" spans="1:12" x14ac:dyDescent="0.2">
      <c r="A7276" s="107" t="s">
        <v>10492</v>
      </c>
      <c r="D7276" s="107" t="s">
        <v>1879</v>
      </c>
      <c r="E7276" s="107">
        <f t="shared" si="113"/>
        <v>39092052</v>
      </c>
      <c r="F7276" s="107" t="s">
        <v>11572</v>
      </c>
      <c r="G7276" s="107" t="s">
        <v>13364</v>
      </c>
      <c r="H7276" s="107" t="s">
        <v>1875</v>
      </c>
      <c r="I7276" s="107" t="s">
        <v>1880</v>
      </c>
    </row>
    <row r="7277" spans="1:12" x14ac:dyDescent="0.2">
      <c r="A7277" s="107" t="s">
        <v>10492</v>
      </c>
      <c r="D7277" s="107" t="s">
        <v>1881</v>
      </c>
      <c r="E7277" s="107">
        <f t="shared" si="113"/>
        <v>39092053</v>
      </c>
      <c r="F7277" s="107" t="s">
        <v>11572</v>
      </c>
      <c r="G7277" s="107" t="s">
        <v>13364</v>
      </c>
      <c r="H7277" s="107" t="s">
        <v>1875</v>
      </c>
      <c r="I7277" s="107" t="s">
        <v>1882</v>
      </c>
    </row>
    <row r="7278" spans="1:12" x14ac:dyDescent="0.2">
      <c r="A7278" s="107" t="s">
        <v>10492</v>
      </c>
      <c r="D7278" s="107" t="s">
        <v>1883</v>
      </c>
      <c r="E7278" s="107">
        <f t="shared" si="113"/>
        <v>39092054</v>
      </c>
      <c r="F7278" s="107" t="s">
        <v>11572</v>
      </c>
      <c r="G7278" s="107" t="s">
        <v>13364</v>
      </c>
      <c r="H7278" s="107" t="s">
        <v>1875</v>
      </c>
      <c r="I7278" s="107" t="s">
        <v>1884</v>
      </c>
    </row>
    <row r="7279" spans="1:12" x14ac:dyDescent="0.2">
      <c r="A7279" s="107" t="s">
        <v>10492</v>
      </c>
      <c r="D7279" s="107" t="s">
        <v>1885</v>
      </c>
      <c r="E7279" s="107">
        <f t="shared" si="113"/>
        <v>39092055</v>
      </c>
      <c r="F7279" s="107" t="s">
        <v>11572</v>
      </c>
      <c r="G7279" s="107" t="s">
        <v>13364</v>
      </c>
      <c r="H7279" s="107" t="s">
        <v>1875</v>
      </c>
      <c r="I7279" s="107" t="s">
        <v>1886</v>
      </c>
    </row>
    <row r="7280" spans="1:12" x14ac:dyDescent="0.2">
      <c r="A7280" s="107" t="s">
        <v>10492</v>
      </c>
      <c r="D7280" s="107" t="s">
        <v>1887</v>
      </c>
      <c r="E7280" s="107">
        <f t="shared" si="113"/>
        <v>39092056</v>
      </c>
      <c r="F7280" s="107" t="s">
        <v>11572</v>
      </c>
      <c r="G7280" s="107" t="s">
        <v>13364</v>
      </c>
      <c r="H7280" s="107" t="s">
        <v>1875</v>
      </c>
      <c r="I7280" s="107" t="s">
        <v>1873</v>
      </c>
    </row>
    <row r="7281" spans="1:9" x14ac:dyDescent="0.2">
      <c r="A7281" s="107" t="s">
        <v>10492</v>
      </c>
      <c r="D7281" s="107" t="s">
        <v>1888</v>
      </c>
      <c r="E7281" s="107">
        <f t="shared" si="113"/>
        <v>39900501</v>
      </c>
      <c r="F7281" s="107" t="s">
        <v>11572</v>
      </c>
      <c r="G7281" s="107" t="s">
        <v>1889</v>
      </c>
      <c r="H7281" s="107" t="s">
        <v>1890</v>
      </c>
      <c r="I7281" s="107" t="s">
        <v>16129</v>
      </c>
    </row>
    <row r="7282" spans="1:9" x14ac:dyDescent="0.2">
      <c r="A7282" s="107" t="s">
        <v>10492</v>
      </c>
      <c r="D7282" s="107" t="s">
        <v>1891</v>
      </c>
      <c r="E7282" s="107">
        <f t="shared" si="113"/>
        <v>39900601</v>
      </c>
      <c r="F7282" s="107" t="s">
        <v>11572</v>
      </c>
      <c r="G7282" s="107" t="s">
        <v>1889</v>
      </c>
      <c r="H7282" s="107" t="s">
        <v>1890</v>
      </c>
      <c r="I7282" s="107" t="s">
        <v>16138</v>
      </c>
    </row>
    <row r="7283" spans="1:9" x14ac:dyDescent="0.2">
      <c r="A7283" s="107" t="s">
        <v>10492</v>
      </c>
      <c r="D7283" s="107" t="s">
        <v>1892</v>
      </c>
      <c r="E7283" s="107">
        <f t="shared" si="113"/>
        <v>39900701</v>
      </c>
      <c r="F7283" s="107" t="s">
        <v>11572</v>
      </c>
      <c r="G7283" s="107" t="s">
        <v>1889</v>
      </c>
      <c r="H7283" s="107" t="s">
        <v>1890</v>
      </c>
      <c r="I7283" s="107" t="s">
        <v>16149</v>
      </c>
    </row>
    <row r="7284" spans="1:9" x14ac:dyDescent="0.2">
      <c r="A7284" s="107" t="s">
        <v>10492</v>
      </c>
      <c r="D7284" s="107" t="s">
        <v>1893</v>
      </c>
      <c r="E7284" s="107">
        <f t="shared" si="113"/>
        <v>39900711</v>
      </c>
      <c r="F7284" s="107" t="s">
        <v>11572</v>
      </c>
      <c r="G7284" s="107" t="s">
        <v>1889</v>
      </c>
      <c r="H7284" s="107" t="s">
        <v>1890</v>
      </c>
      <c r="I7284" s="107" t="s">
        <v>1894</v>
      </c>
    </row>
    <row r="7285" spans="1:9" x14ac:dyDescent="0.2">
      <c r="A7285" s="107" t="s">
        <v>10492</v>
      </c>
      <c r="D7285" s="107" t="s">
        <v>1895</v>
      </c>
      <c r="E7285" s="107">
        <f t="shared" si="113"/>
        <v>39900721</v>
      </c>
      <c r="F7285" s="107" t="s">
        <v>11572</v>
      </c>
      <c r="G7285" s="107" t="s">
        <v>1889</v>
      </c>
      <c r="H7285" s="107" t="s">
        <v>1890</v>
      </c>
      <c r="I7285" s="107" t="s">
        <v>16286</v>
      </c>
    </row>
    <row r="7286" spans="1:9" x14ac:dyDescent="0.2">
      <c r="A7286" s="107" t="s">
        <v>10492</v>
      </c>
      <c r="D7286" s="107" t="s">
        <v>1896</v>
      </c>
      <c r="E7286" s="107">
        <f t="shared" si="113"/>
        <v>39900801</v>
      </c>
      <c r="F7286" s="107" t="s">
        <v>11572</v>
      </c>
      <c r="G7286" s="107" t="s">
        <v>1889</v>
      </c>
      <c r="H7286" s="107" t="s">
        <v>1890</v>
      </c>
      <c r="I7286" s="107" t="s">
        <v>16284</v>
      </c>
    </row>
    <row r="7287" spans="1:9" x14ac:dyDescent="0.2">
      <c r="A7287" s="107" t="s">
        <v>10492</v>
      </c>
      <c r="D7287" s="107" t="s">
        <v>1897</v>
      </c>
      <c r="E7287" s="107">
        <f t="shared" si="113"/>
        <v>39901001</v>
      </c>
      <c r="F7287" s="107" t="s">
        <v>11572</v>
      </c>
      <c r="G7287" s="107" t="s">
        <v>1889</v>
      </c>
      <c r="H7287" s="107" t="s">
        <v>1890</v>
      </c>
      <c r="I7287" s="107" t="s">
        <v>15351</v>
      </c>
    </row>
    <row r="7288" spans="1:9" x14ac:dyDescent="0.2">
      <c r="A7288" s="107" t="s">
        <v>10492</v>
      </c>
      <c r="D7288" s="107" t="s">
        <v>1898</v>
      </c>
      <c r="E7288" s="107">
        <f t="shared" si="113"/>
        <v>39901601</v>
      </c>
      <c r="F7288" s="107" t="s">
        <v>11572</v>
      </c>
      <c r="G7288" s="107" t="s">
        <v>1889</v>
      </c>
      <c r="H7288" s="107" t="s">
        <v>1890</v>
      </c>
      <c r="I7288" s="107" t="s">
        <v>14046</v>
      </c>
    </row>
    <row r="7289" spans="1:9" x14ac:dyDescent="0.2">
      <c r="A7289" s="107" t="s">
        <v>10492</v>
      </c>
      <c r="D7289" s="107" t="s">
        <v>1899</v>
      </c>
      <c r="E7289" s="107">
        <f t="shared" si="113"/>
        <v>39901701</v>
      </c>
      <c r="F7289" s="107" t="s">
        <v>11572</v>
      </c>
      <c r="G7289" s="107" t="s">
        <v>1889</v>
      </c>
      <c r="H7289" s="107" t="s">
        <v>1890</v>
      </c>
      <c r="I7289" s="107" t="s">
        <v>13913</v>
      </c>
    </row>
    <row r="7290" spans="1:9" x14ac:dyDescent="0.2">
      <c r="A7290" s="107" t="s">
        <v>10492</v>
      </c>
      <c r="D7290" s="107" t="s">
        <v>1900</v>
      </c>
      <c r="E7290" s="107">
        <f t="shared" si="113"/>
        <v>39990001</v>
      </c>
      <c r="F7290" s="107" t="s">
        <v>11572</v>
      </c>
      <c r="G7290" s="107" t="s">
        <v>1889</v>
      </c>
      <c r="H7290" s="107" t="s">
        <v>1889</v>
      </c>
      <c r="I7290" s="107" t="s">
        <v>10520</v>
      </c>
    </row>
    <row r="7291" spans="1:9" x14ac:dyDescent="0.2">
      <c r="A7291" s="107" t="s">
        <v>10492</v>
      </c>
      <c r="D7291" s="107" t="s">
        <v>1901</v>
      </c>
      <c r="E7291" s="107">
        <f t="shared" si="113"/>
        <v>39990002</v>
      </c>
      <c r="F7291" s="107" t="s">
        <v>11572</v>
      </c>
      <c r="G7291" s="107" t="s">
        <v>1889</v>
      </c>
      <c r="H7291" s="107" t="s">
        <v>1889</v>
      </c>
      <c r="I7291" s="107" t="s">
        <v>10523</v>
      </c>
    </row>
    <row r="7292" spans="1:9" x14ac:dyDescent="0.2">
      <c r="A7292" s="107" t="s">
        <v>10492</v>
      </c>
      <c r="D7292" s="107" t="s">
        <v>1902</v>
      </c>
      <c r="E7292" s="107">
        <f t="shared" si="113"/>
        <v>39990003</v>
      </c>
      <c r="F7292" s="107" t="s">
        <v>11572</v>
      </c>
      <c r="G7292" s="107" t="s">
        <v>1889</v>
      </c>
      <c r="H7292" s="107" t="s">
        <v>1889</v>
      </c>
      <c r="I7292" s="107" t="s">
        <v>10525</v>
      </c>
    </row>
    <row r="7293" spans="1:9" x14ac:dyDescent="0.2">
      <c r="A7293" s="107" t="s">
        <v>10492</v>
      </c>
      <c r="D7293" s="107" t="s">
        <v>1903</v>
      </c>
      <c r="E7293" s="107">
        <f t="shared" si="113"/>
        <v>39990004</v>
      </c>
      <c r="F7293" s="107" t="s">
        <v>11572</v>
      </c>
      <c r="G7293" s="107" t="s">
        <v>1889</v>
      </c>
      <c r="H7293" s="107" t="s">
        <v>1889</v>
      </c>
      <c r="I7293" s="107" t="s">
        <v>10527</v>
      </c>
    </row>
    <row r="7294" spans="1:9" x14ac:dyDescent="0.2">
      <c r="A7294" s="107" t="s">
        <v>10492</v>
      </c>
      <c r="D7294" s="107" t="s">
        <v>1904</v>
      </c>
      <c r="E7294" s="107">
        <f t="shared" si="113"/>
        <v>39990011</v>
      </c>
      <c r="F7294" s="107" t="s">
        <v>11572</v>
      </c>
      <c r="G7294" s="107" t="s">
        <v>1889</v>
      </c>
      <c r="H7294" s="107" t="s">
        <v>1889</v>
      </c>
      <c r="I7294" s="107" t="s">
        <v>13390</v>
      </c>
    </row>
    <row r="7295" spans="1:9" x14ac:dyDescent="0.2">
      <c r="A7295" s="107" t="s">
        <v>10492</v>
      </c>
      <c r="D7295" s="107" t="s">
        <v>1905</v>
      </c>
      <c r="E7295" s="107">
        <f t="shared" si="113"/>
        <v>39990012</v>
      </c>
      <c r="F7295" s="107" t="s">
        <v>11572</v>
      </c>
      <c r="G7295" s="107" t="s">
        <v>1889</v>
      </c>
      <c r="H7295" s="107" t="s">
        <v>1889</v>
      </c>
      <c r="I7295" s="107" t="s">
        <v>13392</v>
      </c>
    </row>
    <row r="7296" spans="1:9" x14ac:dyDescent="0.2">
      <c r="A7296" s="107" t="s">
        <v>10492</v>
      </c>
      <c r="D7296" s="107" t="s">
        <v>1906</v>
      </c>
      <c r="E7296" s="107">
        <f t="shared" si="113"/>
        <v>39990013</v>
      </c>
      <c r="F7296" s="107" t="s">
        <v>11572</v>
      </c>
      <c r="G7296" s="107" t="s">
        <v>1889</v>
      </c>
      <c r="H7296" s="107" t="s">
        <v>1889</v>
      </c>
      <c r="I7296" s="107" t="s">
        <v>13394</v>
      </c>
    </row>
    <row r="7297" spans="1:12" x14ac:dyDescent="0.2">
      <c r="A7297" s="107" t="s">
        <v>10492</v>
      </c>
      <c r="D7297" s="107" t="s">
        <v>1907</v>
      </c>
      <c r="E7297" s="107">
        <f t="shared" si="113"/>
        <v>39990014</v>
      </c>
      <c r="F7297" s="107" t="s">
        <v>11572</v>
      </c>
      <c r="G7297" s="107" t="s">
        <v>1889</v>
      </c>
      <c r="H7297" s="107" t="s">
        <v>1889</v>
      </c>
      <c r="I7297" s="107" t="s">
        <v>13396</v>
      </c>
    </row>
    <row r="7298" spans="1:12" x14ac:dyDescent="0.2">
      <c r="A7298" s="107" t="s">
        <v>10492</v>
      </c>
      <c r="D7298" s="107" t="s">
        <v>1908</v>
      </c>
      <c r="E7298" s="107">
        <f t="shared" ref="E7298:E7361" si="114">VALUE(D7298)</f>
        <v>39990021</v>
      </c>
      <c r="F7298" s="107" t="s">
        <v>11572</v>
      </c>
      <c r="G7298" s="107" t="s">
        <v>1889</v>
      </c>
      <c r="H7298" s="107" t="s">
        <v>1889</v>
      </c>
      <c r="I7298" s="107" t="s">
        <v>1909</v>
      </c>
      <c r="K7298" s="109">
        <v>36278</v>
      </c>
      <c r="L7298" s="107" t="s">
        <v>9776</v>
      </c>
    </row>
    <row r="7299" spans="1:12" x14ac:dyDescent="0.2">
      <c r="A7299" s="107" t="s">
        <v>10492</v>
      </c>
      <c r="D7299" s="107" t="s">
        <v>1910</v>
      </c>
      <c r="E7299" s="107">
        <f t="shared" si="114"/>
        <v>39990022</v>
      </c>
      <c r="F7299" s="107" t="s">
        <v>11572</v>
      </c>
      <c r="G7299" s="107" t="s">
        <v>1889</v>
      </c>
      <c r="H7299" s="107" t="s">
        <v>1889</v>
      </c>
      <c r="I7299" s="107" t="s">
        <v>7526</v>
      </c>
      <c r="K7299" s="109">
        <v>36278</v>
      </c>
      <c r="L7299" s="107" t="s">
        <v>9776</v>
      </c>
    </row>
    <row r="7300" spans="1:12" x14ac:dyDescent="0.2">
      <c r="A7300" s="107" t="s">
        <v>10492</v>
      </c>
      <c r="D7300" s="107" t="s">
        <v>1911</v>
      </c>
      <c r="E7300" s="107">
        <f t="shared" si="114"/>
        <v>39990023</v>
      </c>
      <c r="F7300" s="107" t="s">
        <v>11572</v>
      </c>
      <c r="G7300" s="107" t="s">
        <v>1889</v>
      </c>
      <c r="H7300" s="107" t="s">
        <v>1889</v>
      </c>
      <c r="I7300" s="107" t="s">
        <v>7528</v>
      </c>
    </row>
    <row r="7301" spans="1:12" x14ac:dyDescent="0.2">
      <c r="A7301" s="107" t="s">
        <v>10492</v>
      </c>
      <c r="D7301" s="107" t="s">
        <v>1912</v>
      </c>
      <c r="E7301" s="107">
        <f t="shared" si="114"/>
        <v>39990024</v>
      </c>
      <c r="F7301" s="107" t="s">
        <v>11572</v>
      </c>
      <c r="G7301" s="107" t="s">
        <v>1889</v>
      </c>
      <c r="H7301" s="107" t="s">
        <v>1889</v>
      </c>
      <c r="I7301" s="107" t="s">
        <v>6418</v>
      </c>
    </row>
    <row r="7302" spans="1:12" x14ac:dyDescent="0.2">
      <c r="A7302" s="107" t="s">
        <v>10492</v>
      </c>
      <c r="D7302" s="107" t="s">
        <v>1913</v>
      </c>
      <c r="E7302" s="107">
        <f t="shared" si="114"/>
        <v>39999989</v>
      </c>
      <c r="F7302" s="107" t="s">
        <v>11572</v>
      </c>
      <c r="G7302" s="107" t="s">
        <v>1889</v>
      </c>
      <c r="H7302" s="107" t="s">
        <v>1914</v>
      </c>
      <c r="I7302" s="107" t="s">
        <v>7791</v>
      </c>
    </row>
    <row r="7303" spans="1:12" x14ac:dyDescent="0.2">
      <c r="A7303" s="107" t="s">
        <v>10492</v>
      </c>
      <c r="D7303" s="107" t="s">
        <v>1915</v>
      </c>
      <c r="E7303" s="107">
        <f t="shared" si="114"/>
        <v>39999991</v>
      </c>
      <c r="F7303" s="107" t="s">
        <v>11572</v>
      </c>
      <c r="G7303" s="107" t="s">
        <v>1889</v>
      </c>
      <c r="H7303" s="107" t="s">
        <v>1914</v>
      </c>
      <c r="I7303" s="107" t="s">
        <v>7791</v>
      </c>
    </row>
    <row r="7304" spans="1:12" x14ac:dyDescent="0.2">
      <c r="A7304" s="107" t="s">
        <v>10492</v>
      </c>
      <c r="D7304" s="107" t="s">
        <v>1916</v>
      </c>
      <c r="E7304" s="107">
        <f t="shared" si="114"/>
        <v>39999992</v>
      </c>
      <c r="F7304" s="107" t="s">
        <v>11572</v>
      </c>
      <c r="G7304" s="107" t="s">
        <v>1889</v>
      </c>
      <c r="H7304" s="107" t="s">
        <v>1914</v>
      </c>
      <c r="I7304" s="107" t="s">
        <v>7791</v>
      </c>
    </row>
    <row r="7305" spans="1:12" x14ac:dyDescent="0.2">
      <c r="A7305" s="107" t="s">
        <v>10492</v>
      </c>
      <c r="D7305" s="107" t="s">
        <v>1917</v>
      </c>
      <c r="E7305" s="107">
        <f t="shared" si="114"/>
        <v>39999993</v>
      </c>
      <c r="F7305" s="107" t="s">
        <v>11572</v>
      </c>
      <c r="G7305" s="107" t="s">
        <v>1889</v>
      </c>
      <c r="H7305" s="107" t="s">
        <v>1914</v>
      </c>
      <c r="I7305" s="107" t="s">
        <v>7791</v>
      </c>
    </row>
    <row r="7306" spans="1:12" x14ac:dyDescent="0.2">
      <c r="A7306" s="107" t="s">
        <v>10492</v>
      </c>
      <c r="D7306" s="107" t="s">
        <v>1918</v>
      </c>
      <c r="E7306" s="107">
        <f t="shared" si="114"/>
        <v>39999994</v>
      </c>
      <c r="F7306" s="107" t="s">
        <v>11572</v>
      </c>
      <c r="G7306" s="107" t="s">
        <v>1889</v>
      </c>
      <c r="H7306" s="107" t="s">
        <v>1914</v>
      </c>
      <c r="I7306" s="107" t="s">
        <v>7791</v>
      </c>
    </row>
    <row r="7307" spans="1:12" x14ac:dyDescent="0.2">
      <c r="A7307" s="107" t="s">
        <v>10492</v>
      </c>
      <c r="D7307" s="107" t="s">
        <v>1919</v>
      </c>
      <c r="E7307" s="107">
        <f t="shared" si="114"/>
        <v>39999995</v>
      </c>
      <c r="F7307" s="107" t="s">
        <v>11572</v>
      </c>
      <c r="G7307" s="107" t="s">
        <v>1889</v>
      </c>
      <c r="H7307" s="107" t="s">
        <v>1914</v>
      </c>
      <c r="I7307" s="107" t="s">
        <v>7791</v>
      </c>
    </row>
    <row r="7308" spans="1:12" x14ac:dyDescent="0.2">
      <c r="A7308" s="107" t="s">
        <v>10492</v>
      </c>
      <c r="D7308" s="107" t="s">
        <v>1920</v>
      </c>
      <c r="E7308" s="107">
        <f t="shared" si="114"/>
        <v>39999996</v>
      </c>
      <c r="F7308" s="107" t="s">
        <v>11572</v>
      </c>
      <c r="G7308" s="107" t="s">
        <v>1889</v>
      </c>
      <c r="H7308" s="107" t="s">
        <v>1914</v>
      </c>
      <c r="I7308" s="107" t="s">
        <v>7791</v>
      </c>
    </row>
    <row r="7309" spans="1:12" x14ac:dyDescent="0.2">
      <c r="A7309" s="107" t="s">
        <v>10492</v>
      </c>
      <c r="D7309" s="107" t="s">
        <v>1921</v>
      </c>
      <c r="E7309" s="107">
        <f t="shared" si="114"/>
        <v>39999997</v>
      </c>
      <c r="F7309" s="107" t="s">
        <v>11572</v>
      </c>
      <c r="G7309" s="107" t="s">
        <v>1889</v>
      </c>
      <c r="H7309" s="107" t="s">
        <v>1914</v>
      </c>
      <c r="I7309" s="107" t="s">
        <v>7791</v>
      </c>
      <c r="J7309" s="109">
        <v>36278</v>
      </c>
      <c r="L7309" s="107"/>
    </row>
    <row r="7310" spans="1:12" x14ac:dyDescent="0.2">
      <c r="A7310" s="107" t="s">
        <v>10492</v>
      </c>
      <c r="D7310" s="107" t="s">
        <v>401</v>
      </c>
      <c r="E7310" s="107">
        <f t="shared" si="114"/>
        <v>39999998</v>
      </c>
      <c r="F7310" s="107" t="s">
        <v>11572</v>
      </c>
      <c r="G7310" s="107" t="s">
        <v>1889</v>
      </c>
      <c r="H7310" s="107" t="s">
        <v>1914</v>
      </c>
      <c r="I7310" s="107" t="s">
        <v>7791</v>
      </c>
    </row>
    <row r="7311" spans="1:12" x14ac:dyDescent="0.2">
      <c r="A7311" s="107" t="s">
        <v>10492</v>
      </c>
      <c r="D7311" s="107" t="s">
        <v>402</v>
      </c>
      <c r="E7311" s="107">
        <f t="shared" si="114"/>
        <v>39999999</v>
      </c>
      <c r="F7311" s="107" t="s">
        <v>11572</v>
      </c>
      <c r="G7311" s="107" t="s">
        <v>1889</v>
      </c>
      <c r="H7311" s="107" t="s">
        <v>1914</v>
      </c>
      <c r="I7311" s="107" t="s">
        <v>11745</v>
      </c>
    </row>
    <row r="7312" spans="1:12" x14ac:dyDescent="0.2">
      <c r="A7312" s="107" t="s">
        <v>10492</v>
      </c>
      <c r="D7312" s="107" t="s">
        <v>403</v>
      </c>
      <c r="E7312" s="107">
        <f t="shared" si="114"/>
        <v>40100101</v>
      </c>
      <c r="F7312" s="107" t="s">
        <v>404</v>
      </c>
      <c r="G7312" s="107" t="s">
        <v>405</v>
      </c>
      <c r="H7312" s="107" t="s">
        <v>10756</v>
      </c>
      <c r="I7312" s="107" t="s">
        <v>10758</v>
      </c>
    </row>
    <row r="7313" spans="1:9" x14ac:dyDescent="0.2">
      <c r="A7313" s="107" t="s">
        <v>10492</v>
      </c>
      <c r="D7313" s="107" t="s">
        <v>406</v>
      </c>
      <c r="E7313" s="107">
        <f t="shared" si="114"/>
        <v>40100102</v>
      </c>
      <c r="F7313" s="107" t="s">
        <v>404</v>
      </c>
      <c r="G7313" s="107" t="s">
        <v>405</v>
      </c>
      <c r="H7313" s="107" t="s">
        <v>10756</v>
      </c>
      <c r="I7313" s="107" t="s">
        <v>407</v>
      </c>
    </row>
    <row r="7314" spans="1:9" x14ac:dyDescent="0.2">
      <c r="A7314" s="107" t="s">
        <v>10492</v>
      </c>
      <c r="D7314" s="107" t="s">
        <v>408</v>
      </c>
      <c r="E7314" s="107">
        <f t="shared" si="114"/>
        <v>40100103</v>
      </c>
      <c r="F7314" s="107" t="s">
        <v>404</v>
      </c>
      <c r="G7314" s="107" t="s">
        <v>405</v>
      </c>
      <c r="H7314" s="107" t="s">
        <v>10756</v>
      </c>
      <c r="I7314" s="107" t="s">
        <v>10758</v>
      </c>
    </row>
    <row r="7315" spans="1:9" x14ac:dyDescent="0.2">
      <c r="A7315" s="107" t="s">
        <v>10492</v>
      </c>
      <c r="D7315" s="107" t="s">
        <v>409</v>
      </c>
      <c r="E7315" s="107">
        <f t="shared" si="114"/>
        <v>40100104</v>
      </c>
      <c r="F7315" s="107" t="s">
        <v>404</v>
      </c>
      <c r="G7315" s="107" t="s">
        <v>405</v>
      </c>
      <c r="H7315" s="107" t="s">
        <v>10756</v>
      </c>
      <c r="I7315" s="107" t="s">
        <v>410</v>
      </c>
    </row>
    <row r="7316" spans="1:9" x14ac:dyDescent="0.2">
      <c r="A7316" s="107" t="s">
        <v>10492</v>
      </c>
      <c r="D7316" s="107" t="s">
        <v>411</v>
      </c>
      <c r="E7316" s="107">
        <f t="shared" si="114"/>
        <v>40100105</v>
      </c>
      <c r="F7316" s="107" t="s">
        <v>404</v>
      </c>
      <c r="G7316" s="107" t="s">
        <v>405</v>
      </c>
      <c r="H7316" s="107" t="s">
        <v>10756</v>
      </c>
      <c r="I7316" s="107" t="s">
        <v>412</v>
      </c>
    </row>
    <row r="7317" spans="1:9" x14ac:dyDescent="0.2">
      <c r="A7317" s="107" t="s">
        <v>10492</v>
      </c>
      <c r="D7317" s="107" t="s">
        <v>413</v>
      </c>
      <c r="E7317" s="107">
        <f t="shared" si="114"/>
        <v>40100106</v>
      </c>
      <c r="F7317" s="107" t="s">
        <v>404</v>
      </c>
      <c r="G7317" s="107" t="s">
        <v>405</v>
      </c>
      <c r="H7317" s="107" t="s">
        <v>10756</v>
      </c>
      <c r="I7317" s="107" t="s">
        <v>412</v>
      </c>
    </row>
    <row r="7318" spans="1:9" x14ac:dyDescent="0.2">
      <c r="A7318" s="107" t="s">
        <v>10492</v>
      </c>
      <c r="D7318" s="107" t="s">
        <v>414</v>
      </c>
      <c r="E7318" s="107">
        <f t="shared" si="114"/>
        <v>40100107</v>
      </c>
      <c r="F7318" s="107" t="s">
        <v>404</v>
      </c>
      <c r="G7318" s="107" t="s">
        <v>405</v>
      </c>
      <c r="H7318" s="107" t="s">
        <v>10756</v>
      </c>
      <c r="I7318" s="107" t="s">
        <v>415</v>
      </c>
    </row>
    <row r="7319" spans="1:9" x14ac:dyDescent="0.2">
      <c r="A7319" s="107" t="s">
        <v>10492</v>
      </c>
      <c r="D7319" s="107" t="s">
        <v>416</v>
      </c>
      <c r="E7319" s="107">
        <f t="shared" si="114"/>
        <v>40100113</v>
      </c>
      <c r="F7319" s="107" t="s">
        <v>404</v>
      </c>
      <c r="G7319" s="107" t="s">
        <v>405</v>
      </c>
      <c r="H7319" s="107" t="s">
        <v>10756</v>
      </c>
      <c r="I7319" s="107" t="s">
        <v>10758</v>
      </c>
    </row>
    <row r="7320" spans="1:9" x14ac:dyDescent="0.2">
      <c r="A7320" s="107" t="s">
        <v>10492</v>
      </c>
      <c r="D7320" s="107" t="s">
        <v>417</v>
      </c>
      <c r="E7320" s="107">
        <f t="shared" si="114"/>
        <v>40100146</v>
      </c>
      <c r="F7320" s="107" t="s">
        <v>404</v>
      </c>
      <c r="G7320" s="107" t="s">
        <v>405</v>
      </c>
      <c r="H7320" s="107" t="s">
        <v>10756</v>
      </c>
      <c r="I7320" s="107" t="s">
        <v>418</v>
      </c>
    </row>
    <row r="7321" spans="1:9" x14ac:dyDescent="0.2">
      <c r="A7321" s="107" t="s">
        <v>10492</v>
      </c>
      <c r="D7321" s="107" t="s">
        <v>419</v>
      </c>
      <c r="E7321" s="107">
        <f t="shared" si="114"/>
        <v>40100147</v>
      </c>
      <c r="F7321" s="107" t="s">
        <v>404</v>
      </c>
      <c r="G7321" s="107" t="s">
        <v>405</v>
      </c>
      <c r="H7321" s="107" t="s">
        <v>10756</v>
      </c>
      <c r="I7321" s="107" t="s">
        <v>420</v>
      </c>
    </row>
    <row r="7322" spans="1:9" x14ac:dyDescent="0.2">
      <c r="A7322" s="107" t="s">
        <v>10492</v>
      </c>
      <c r="D7322" s="107" t="s">
        <v>421</v>
      </c>
      <c r="E7322" s="107">
        <f t="shared" si="114"/>
        <v>40100160</v>
      </c>
      <c r="F7322" s="107" t="s">
        <v>404</v>
      </c>
      <c r="G7322" s="107" t="s">
        <v>405</v>
      </c>
      <c r="H7322" s="107" t="s">
        <v>10756</v>
      </c>
      <c r="I7322" s="107" t="s">
        <v>422</v>
      </c>
    </row>
    <row r="7323" spans="1:9" x14ac:dyDescent="0.2">
      <c r="A7323" s="107" t="s">
        <v>10492</v>
      </c>
      <c r="D7323" s="107" t="s">
        <v>423</v>
      </c>
      <c r="E7323" s="107">
        <f t="shared" si="114"/>
        <v>40100161</v>
      </c>
      <c r="F7323" s="107" t="s">
        <v>404</v>
      </c>
      <c r="G7323" s="107" t="s">
        <v>405</v>
      </c>
      <c r="H7323" s="107" t="s">
        <v>10756</v>
      </c>
      <c r="I7323" s="107" t="s">
        <v>424</v>
      </c>
    </row>
    <row r="7324" spans="1:9" x14ac:dyDescent="0.2">
      <c r="A7324" s="107" t="s">
        <v>10492</v>
      </c>
      <c r="D7324" s="107" t="s">
        <v>425</v>
      </c>
      <c r="E7324" s="107">
        <f t="shared" si="114"/>
        <v>40100162</v>
      </c>
      <c r="F7324" s="107" t="s">
        <v>404</v>
      </c>
      <c r="G7324" s="107" t="s">
        <v>405</v>
      </c>
      <c r="H7324" s="107" t="s">
        <v>10756</v>
      </c>
      <c r="I7324" s="107" t="s">
        <v>426</v>
      </c>
    </row>
    <row r="7325" spans="1:9" x14ac:dyDescent="0.2">
      <c r="A7325" s="107" t="s">
        <v>10492</v>
      </c>
      <c r="D7325" s="107" t="s">
        <v>427</v>
      </c>
      <c r="E7325" s="107">
        <f t="shared" si="114"/>
        <v>40100163</v>
      </c>
      <c r="F7325" s="107" t="s">
        <v>404</v>
      </c>
      <c r="G7325" s="107" t="s">
        <v>405</v>
      </c>
      <c r="H7325" s="107" t="s">
        <v>10756</v>
      </c>
      <c r="I7325" s="107" t="s">
        <v>428</v>
      </c>
    </row>
    <row r="7326" spans="1:9" x14ac:dyDescent="0.2">
      <c r="A7326" s="107" t="s">
        <v>10492</v>
      </c>
      <c r="D7326" s="107" t="s">
        <v>429</v>
      </c>
      <c r="E7326" s="107">
        <f t="shared" si="114"/>
        <v>40100198</v>
      </c>
      <c r="F7326" s="107" t="s">
        <v>404</v>
      </c>
      <c r="G7326" s="107" t="s">
        <v>405</v>
      </c>
      <c r="H7326" s="107" t="s">
        <v>10756</v>
      </c>
      <c r="I7326" s="107" t="s">
        <v>7791</v>
      </c>
    </row>
    <row r="7327" spans="1:9" x14ac:dyDescent="0.2">
      <c r="A7327" s="107" t="s">
        <v>10492</v>
      </c>
      <c r="D7327" s="107" t="s">
        <v>430</v>
      </c>
      <c r="E7327" s="107">
        <f t="shared" si="114"/>
        <v>40100199</v>
      </c>
      <c r="F7327" s="107" t="s">
        <v>404</v>
      </c>
      <c r="G7327" s="107" t="s">
        <v>405</v>
      </c>
      <c r="H7327" s="107" t="s">
        <v>10756</v>
      </c>
      <c r="I7327" s="107" t="s">
        <v>11745</v>
      </c>
    </row>
    <row r="7328" spans="1:9" x14ac:dyDescent="0.2">
      <c r="A7328" s="107" t="s">
        <v>10492</v>
      </c>
      <c r="D7328" s="107" t="s">
        <v>431</v>
      </c>
      <c r="E7328" s="107">
        <f t="shared" si="114"/>
        <v>40100201</v>
      </c>
      <c r="F7328" s="107" t="s">
        <v>404</v>
      </c>
      <c r="G7328" s="107" t="s">
        <v>405</v>
      </c>
      <c r="H7328" s="107" t="s">
        <v>16012</v>
      </c>
      <c r="I7328" s="107" t="s">
        <v>432</v>
      </c>
    </row>
    <row r="7329" spans="1:12" x14ac:dyDescent="0.2">
      <c r="A7329" s="107" t="s">
        <v>10492</v>
      </c>
      <c r="D7329" s="107" t="s">
        <v>433</v>
      </c>
      <c r="E7329" s="107">
        <f t="shared" si="114"/>
        <v>40100202</v>
      </c>
      <c r="F7329" s="107" t="s">
        <v>404</v>
      </c>
      <c r="G7329" s="107" t="s">
        <v>405</v>
      </c>
      <c r="H7329" s="107" t="s">
        <v>16012</v>
      </c>
      <c r="I7329" s="107" t="s">
        <v>1979</v>
      </c>
    </row>
    <row r="7330" spans="1:12" x14ac:dyDescent="0.2">
      <c r="A7330" s="107" t="s">
        <v>10492</v>
      </c>
      <c r="D7330" s="107" t="s">
        <v>1980</v>
      </c>
      <c r="E7330" s="107">
        <f t="shared" si="114"/>
        <v>40100203</v>
      </c>
      <c r="F7330" s="107" t="s">
        <v>404</v>
      </c>
      <c r="G7330" s="107" t="s">
        <v>405</v>
      </c>
      <c r="H7330" s="107" t="s">
        <v>16012</v>
      </c>
      <c r="I7330" s="107" t="s">
        <v>1981</v>
      </c>
    </row>
    <row r="7331" spans="1:12" x14ac:dyDescent="0.2">
      <c r="A7331" s="107" t="s">
        <v>10492</v>
      </c>
      <c r="D7331" s="107" t="s">
        <v>1982</v>
      </c>
      <c r="E7331" s="107">
        <f t="shared" si="114"/>
        <v>40100204</v>
      </c>
      <c r="F7331" s="107" t="s">
        <v>404</v>
      </c>
      <c r="G7331" s="107" t="s">
        <v>405</v>
      </c>
      <c r="H7331" s="107" t="s">
        <v>16012</v>
      </c>
      <c r="I7331" s="107" t="s">
        <v>1983</v>
      </c>
    </row>
    <row r="7332" spans="1:12" x14ac:dyDescent="0.2">
      <c r="A7332" s="107" t="s">
        <v>10492</v>
      </c>
      <c r="D7332" s="107" t="s">
        <v>1984</v>
      </c>
      <c r="E7332" s="107">
        <f t="shared" si="114"/>
        <v>40100205</v>
      </c>
      <c r="F7332" s="107" t="s">
        <v>404</v>
      </c>
      <c r="G7332" s="107" t="s">
        <v>405</v>
      </c>
      <c r="H7332" s="107" t="s">
        <v>16012</v>
      </c>
      <c r="I7332" s="107" t="s">
        <v>1985</v>
      </c>
    </row>
    <row r="7333" spans="1:12" x14ac:dyDescent="0.2">
      <c r="A7333" s="107" t="s">
        <v>10492</v>
      </c>
      <c r="D7333" s="107" t="s">
        <v>1986</v>
      </c>
      <c r="E7333" s="107">
        <f t="shared" si="114"/>
        <v>40100206</v>
      </c>
      <c r="F7333" s="107" t="s">
        <v>404</v>
      </c>
      <c r="G7333" s="107" t="s">
        <v>405</v>
      </c>
      <c r="H7333" s="107" t="s">
        <v>16012</v>
      </c>
      <c r="I7333" s="107" t="s">
        <v>1987</v>
      </c>
    </row>
    <row r="7334" spans="1:12" x14ac:dyDescent="0.2">
      <c r="A7334" s="107" t="s">
        <v>10492</v>
      </c>
      <c r="D7334" s="107" t="s">
        <v>1988</v>
      </c>
      <c r="E7334" s="107">
        <f t="shared" si="114"/>
        <v>40100207</v>
      </c>
      <c r="F7334" s="107" t="s">
        <v>404</v>
      </c>
      <c r="G7334" s="107" t="s">
        <v>405</v>
      </c>
      <c r="H7334" s="107" t="s">
        <v>16012</v>
      </c>
      <c r="I7334" s="107" t="s">
        <v>1989</v>
      </c>
    </row>
    <row r="7335" spans="1:12" x14ac:dyDescent="0.2">
      <c r="A7335" s="107" t="s">
        <v>10492</v>
      </c>
      <c r="D7335" s="107" t="s">
        <v>1990</v>
      </c>
      <c r="E7335" s="107">
        <f t="shared" si="114"/>
        <v>40100208</v>
      </c>
      <c r="F7335" s="107" t="s">
        <v>404</v>
      </c>
      <c r="G7335" s="107" t="s">
        <v>405</v>
      </c>
      <c r="H7335" s="107" t="s">
        <v>16012</v>
      </c>
      <c r="I7335" s="107" t="s">
        <v>1991</v>
      </c>
    </row>
    <row r="7336" spans="1:12" x14ac:dyDescent="0.2">
      <c r="A7336" s="107" t="s">
        <v>10492</v>
      </c>
      <c r="D7336" s="107" t="s">
        <v>1992</v>
      </c>
      <c r="E7336" s="107">
        <f t="shared" si="114"/>
        <v>40100209</v>
      </c>
      <c r="F7336" s="107" t="s">
        <v>404</v>
      </c>
      <c r="G7336" s="107" t="s">
        <v>405</v>
      </c>
      <c r="H7336" s="107" t="s">
        <v>16012</v>
      </c>
      <c r="I7336" s="107" t="s">
        <v>1993</v>
      </c>
      <c r="K7336" s="109">
        <v>37725</v>
      </c>
      <c r="L7336" s="107" t="s">
        <v>1994</v>
      </c>
    </row>
    <row r="7337" spans="1:12" x14ac:dyDescent="0.2">
      <c r="A7337" s="107" t="s">
        <v>10492</v>
      </c>
      <c r="D7337" s="107" t="s">
        <v>1995</v>
      </c>
      <c r="E7337" s="107">
        <f t="shared" si="114"/>
        <v>40100215</v>
      </c>
      <c r="F7337" s="107" t="s">
        <v>404</v>
      </c>
      <c r="G7337" s="107" t="s">
        <v>405</v>
      </c>
      <c r="H7337" s="107" t="s">
        <v>16012</v>
      </c>
      <c r="I7337" s="107" t="s">
        <v>1996</v>
      </c>
    </row>
    <row r="7338" spans="1:12" x14ac:dyDescent="0.2">
      <c r="A7338" s="107" t="s">
        <v>10492</v>
      </c>
      <c r="B7338" s="107"/>
      <c r="D7338" s="107" t="s">
        <v>1997</v>
      </c>
      <c r="E7338" s="107">
        <f t="shared" si="114"/>
        <v>40100216</v>
      </c>
      <c r="F7338" s="107" t="s">
        <v>404</v>
      </c>
      <c r="G7338" s="107" t="s">
        <v>405</v>
      </c>
      <c r="H7338" s="107" t="s">
        <v>16012</v>
      </c>
      <c r="I7338" s="107" t="s">
        <v>1998</v>
      </c>
    </row>
    <row r="7339" spans="1:12" x14ac:dyDescent="0.2">
      <c r="A7339" s="107" t="s">
        <v>10492</v>
      </c>
      <c r="B7339" s="107"/>
      <c r="D7339" s="107" t="s">
        <v>1999</v>
      </c>
      <c r="E7339" s="107">
        <f t="shared" si="114"/>
        <v>40100217</v>
      </c>
      <c r="F7339" s="107" t="s">
        <v>404</v>
      </c>
      <c r="G7339" s="107" t="s">
        <v>405</v>
      </c>
      <c r="H7339" s="107" t="s">
        <v>16012</v>
      </c>
      <c r="I7339" s="107" t="s">
        <v>2000</v>
      </c>
    </row>
    <row r="7340" spans="1:12" x14ac:dyDescent="0.2">
      <c r="A7340" s="107" t="s">
        <v>10492</v>
      </c>
      <c r="D7340" s="107" t="s">
        <v>2001</v>
      </c>
      <c r="E7340" s="107">
        <f t="shared" si="114"/>
        <v>40100221</v>
      </c>
      <c r="F7340" s="107" t="s">
        <v>404</v>
      </c>
      <c r="G7340" s="107" t="s">
        <v>405</v>
      </c>
      <c r="H7340" s="107" t="s">
        <v>16012</v>
      </c>
      <c r="I7340" s="107" t="s">
        <v>2002</v>
      </c>
    </row>
    <row r="7341" spans="1:12" x14ac:dyDescent="0.2">
      <c r="A7341" s="107" t="s">
        <v>10492</v>
      </c>
      <c r="D7341" s="107" t="s">
        <v>2003</v>
      </c>
      <c r="E7341" s="107">
        <f t="shared" si="114"/>
        <v>40100222</v>
      </c>
      <c r="F7341" s="107" t="s">
        <v>404</v>
      </c>
      <c r="G7341" s="107" t="s">
        <v>405</v>
      </c>
      <c r="H7341" s="107" t="s">
        <v>16012</v>
      </c>
      <c r="I7341" s="107" t="s">
        <v>4695</v>
      </c>
    </row>
    <row r="7342" spans="1:12" x14ac:dyDescent="0.2">
      <c r="A7342" s="107" t="s">
        <v>10492</v>
      </c>
      <c r="D7342" s="107" t="s">
        <v>4696</v>
      </c>
      <c r="E7342" s="107">
        <f t="shared" si="114"/>
        <v>40100223</v>
      </c>
      <c r="F7342" s="107" t="s">
        <v>404</v>
      </c>
      <c r="G7342" s="107" t="s">
        <v>405</v>
      </c>
      <c r="H7342" s="107" t="s">
        <v>16012</v>
      </c>
      <c r="I7342" s="107" t="s">
        <v>4697</v>
      </c>
    </row>
    <row r="7343" spans="1:12" x14ac:dyDescent="0.2">
      <c r="A7343" s="107" t="s">
        <v>10492</v>
      </c>
      <c r="D7343" s="107" t="s">
        <v>4698</v>
      </c>
      <c r="E7343" s="107">
        <f t="shared" si="114"/>
        <v>40100224</v>
      </c>
      <c r="F7343" s="107" t="s">
        <v>404</v>
      </c>
      <c r="G7343" s="107" t="s">
        <v>405</v>
      </c>
      <c r="H7343" s="107" t="s">
        <v>16012</v>
      </c>
      <c r="I7343" s="107" t="s">
        <v>1645</v>
      </c>
    </row>
    <row r="7344" spans="1:12" x14ac:dyDescent="0.2">
      <c r="A7344" s="107" t="s">
        <v>10492</v>
      </c>
      <c r="D7344" s="107" t="s">
        <v>1646</v>
      </c>
      <c r="E7344" s="107">
        <f t="shared" si="114"/>
        <v>40100225</v>
      </c>
      <c r="F7344" s="107" t="s">
        <v>404</v>
      </c>
      <c r="G7344" s="107" t="s">
        <v>405</v>
      </c>
      <c r="H7344" s="107" t="s">
        <v>16012</v>
      </c>
      <c r="I7344" s="107" t="s">
        <v>1647</v>
      </c>
    </row>
    <row r="7345" spans="1:9" x14ac:dyDescent="0.2">
      <c r="A7345" s="107" t="s">
        <v>10492</v>
      </c>
      <c r="D7345" s="107" t="s">
        <v>1648</v>
      </c>
      <c r="E7345" s="107">
        <f t="shared" si="114"/>
        <v>40100235</v>
      </c>
      <c r="F7345" s="107" t="s">
        <v>404</v>
      </c>
      <c r="G7345" s="107" t="s">
        <v>405</v>
      </c>
      <c r="H7345" s="107" t="s">
        <v>16012</v>
      </c>
      <c r="I7345" s="107" t="s">
        <v>1649</v>
      </c>
    </row>
    <row r="7346" spans="1:9" x14ac:dyDescent="0.2">
      <c r="A7346" s="107" t="s">
        <v>10492</v>
      </c>
      <c r="D7346" s="107" t="s">
        <v>1650</v>
      </c>
      <c r="E7346" s="107">
        <f t="shared" si="114"/>
        <v>40100236</v>
      </c>
      <c r="F7346" s="107" t="s">
        <v>404</v>
      </c>
      <c r="G7346" s="107" t="s">
        <v>405</v>
      </c>
      <c r="H7346" s="107" t="s">
        <v>16012</v>
      </c>
      <c r="I7346" s="107" t="s">
        <v>2004</v>
      </c>
    </row>
    <row r="7347" spans="1:9" x14ac:dyDescent="0.2">
      <c r="A7347" s="107" t="s">
        <v>10492</v>
      </c>
      <c r="D7347" s="107" t="s">
        <v>2005</v>
      </c>
      <c r="E7347" s="107">
        <f t="shared" si="114"/>
        <v>40100251</v>
      </c>
      <c r="F7347" s="107" t="s">
        <v>404</v>
      </c>
      <c r="G7347" s="107" t="s">
        <v>405</v>
      </c>
      <c r="H7347" s="107" t="s">
        <v>16012</v>
      </c>
      <c r="I7347" s="107" t="s">
        <v>2006</v>
      </c>
    </row>
    <row r="7348" spans="1:9" x14ac:dyDescent="0.2">
      <c r="A7348" s="107" t="s">
        <v>10492</v>
      </c>
      <c r="D7348" s="107" t="s">
        <v>2007</v>
      </c>
      <c r="E7348" s="107">
        <f t="shared" si="114"/>
        <v>40100252</v>
      </c>
      <c r="F7348" s="107" t="s">
        <v>404</v>
      </c>
      <c r="G7348" s="107" t="s">
        <v>405</v>
      </c>
      <c r="H7348" s="107" t="s">
        <v>16012</v>
      </c>
      <c r="I7348" s="107" t="s">
        <v>2008</v>
      </c>
    </row>
    <row r="7349" spans="1:9" x14ac:dyDescent="0.2">
      <c r="A7349" s="107" t="s">
        <v>10492</v>
      </c>
      <c r="D7349" s="107" t="s">
        <v>2009</v>
      </c>
      <c r="E7349" s="107">
        <f t="shared" si="114"/>
        <v>40100253</v>
      </c>
      <c r="F7349" s="107" t="s">
        <v>404</v>
      </c>
      <c r="G7349" s="107" t="s">
        <v>405</v>
      </c>
      <c r="H7349" s="107" t="s">
        <v>16012</v>
      </c>
      <c r="I7349" s="107" t="s">
        <v>2010</v>
      </c>
    </row>
    <row r="7350" spans="1:9" x14ac:dyDescent="0.2">
      <c r="A7350" s="107" t="s">
        <v>10492</v>
      </c>
      <c r="D7350" s="107" t="s">
        <v>2011</v>
      </c>
      <c r="E7350" s="107">
        <f t="shared" si="114"/>
        <v>40100254</v>
      </c>
      <c r="F7350" s="107" t="s">
        <v>404</v>
      </c>
      <c r="G7350" s="107" t="s">
        <v>405</v>
      </c>
      <c r="H7350" s="107" t="s">
        <v>16012</v>
      </c>
      <c r="I7350" s="107" t="s">
        <v>4711</v>
      </c>
    </row>
    <row r="7351" spans="1:9" x14ac:dyDescent="0.2">
      <c r="A7351" s="107" t="s">
        <v>10492</v>
      </c>
      <c r="D7351" s="107" t="s">
        <v>4712</v>
      </c>
      <c r="E7351" s="107">
        <f t="shared" si="114"/>
        <v>40100255</v>
      </c>
      <c r="F7351" s="107" t="s">
        <v>404</v>
      </c>
      <c r="G7351" s="107" t="s">
        <v>405</v>
      </c>
      <c r="H7351" s="107" t="s">
        <v>16012</v>
      </c>
      <c r="I7351" s="107" t="s">
        <v>4713</v>
      </c>
    </row>
    <row r="7352" spans="1:9" x14ac:dyDescent="0.2">
      <c r="A7352" s="107" t="s">
        <v>10492</v>
      </c>
      <c r="D7352" s="107" t="s">
        <v>4714</v>
      </c>
      <c r="E7352" s="107">
        <f t="shared" si="114"/>
        <v>40100256</v>
      </c>
      <c r="F7352" s="107" t="s">
        <v>404</v>
      </c>
      <c r="G7352" s="107" t="s">
        <v>405</v>
      </c>
      <c r="H7352" s="107" t="s">
        <v>16012</v>
      </c>
      <c r="I7352" s="107" t="s">
        <v>4715</v>
      </c>
    </row>
    <row r="7353" spans="1:9" x14ac:dyDescent="0.2">
      <c r="A7353" s="107" t="s">
        <v>10492</v>
      </c>
      <c r="D7353" s="107" t="s">
        <v>4716</v>
      </c>
      <c r="E7353" s="107">
        <f t="shared" si="114"/>
        <v>40100257</v>
      </c>
      <c r="F7353" s="107" t="s">
        <v>404</v>
      </c>
      <c r="G7353" s="107" t="s">
        <v>405</v>
      </c>
      <c r="H7353" s="107" t="s">
        <v>16012</v>
      </c>
      <c r="I7353" s="107" t="s">
        <v>4717</v>
      </c>
    </row>
    <row r="7354" spans="1:9" x14ac:dyDescent="0.2">
      <c r="A7354" s="107" t="s">
        <v>10492</v>
      </c>
      <c r="D7354" s="107" t="s">
        <v>4718</v>
      </c>
      <c r="E7354" s="107">
        <f t="shared" si="114"/>
        <v>40100258</v>
      </c>
      <c r="F7354" s="107" t="s">
        <v>404</v>
      </c>
      <c r="G7354" s="107" t="s">
        <v>405</v>
      </c>
      <c r="H7354" s="107" t="s">
        <v>16012</v>
      </c>
      <c r="I7354" s="107" t="s">
        <v>4719</v>
      </c>
    </row>
    <row r="7355" spans="1:9" x14ac:dyDescent="0.2">
      <c r="A7355" s="107" t="s">
        <v>10492</v>
      </c>
      <c r="D7355" s="107" t="s">
        <v>4720</v>
      </c>
      <c r="E7355" s="107">
        <f t="shared" si="114"/>
        <v>40100259</v>
      </c>
      <c r="F7355" s="107" t="s">
        <v>404</v>
      </c>
      <c r="G7355" s="107" t="s">
        <v>405</v>
      </c>
      <c r="H7355" s="107" t="s">
        <v>16012</v>
      </c>
      <c r="I7355" s="107" t="s">
        <v>2008</v>
      </c>
    </row>
    <row r="7356" spans="1:9" x14ac:dyDescent="0.2">
      <c r="A7356" s="107" t="s">
        <v>10492</v>
      </c>
      <c r="B7356" s="107"/>
      <c r="D7356" s="107" t="s">
        <v>4721</v>
      </c>
      <c r="E7356" s="107">
        <f t="shared" si="114"/>
        <v>40100295</v>
      </c>
      <c r="F7356" s="107" t="s">
        <v>404</v>
      </c>
      <c r="G7356" s="107" t="s">
        <v>405</v>
      </c>
      <c r="H7356" s="107" t="s">
        <v>16012</v>
      </c>
      <c r="I7356" s="107" t="s">
        <v>4722</v>
      </c>
    </row>
    <row r="7357" spans="1:9" x14ac:dyDescent="0.2">
      <c r="A7357" s="107" t="s">
        <v>10492</v>
      </c>
      <c r="B7357" s="107"/>
      <c r="D7357" s="107" t="s">
        <v>4723</v>
      </c>
      <c r="E7357" s="107">
        <f t="shared" si="114"/>
        <v>40100296</v>
      </c>
      <c r="F7357" s="107" t="s">
        <v>404</v>
      </c>
      <c r="G7357" s="107" t="s">
        <v>405</v>
      </c>
      <c r="H7357" s="107" t="s">
        <v>16012</v>
      </c>
      <c r="I7357" s="107" t="s">
        <v>4722</v>
      </c>
    </row>
    <row r="7358" spans="1:9" x14ac:dyDescent="0.2">
      <c r="A7358" s="107" t="s">
        <v>10492</v>
      </c>
      <c r="B7358" s="107"/>
      <c r="D7358" s="107" t="s">
        <v>4724</v>
      </c>
      <c r="E7358" s="107">
        <f t="shared" si="114"/>
        <v>40100297</v>
      </c>
      <c r="F7358" s="107" t="s">
        <v>404</v>
      </c>
      <c r="G7358" s="107" t="s">
        <v>405</v>
      </c>
      <c r="H7358" s="107" t="s">
        <v>16012</v>
      </c>
      <c r="I7358" s="107" t="s">
        <v>4725</v>
      </c>
    </row>
    <row r="7359" spans="1:9" x14ac:dyDescent="0.2">
      <c r="A7359" s="107" t="s">
        <v>10492</v>
      </c>
      <c r="B7359" s="107"/>
      <c r="D7359" s="107" t="s">
        <v>4726</v>
      </c>
      <c r="E7359" s="107">
        <f t="shared" si="114"/>
        <v>40100298</v>
      </c>
      <c r="F7359" s="107" t="s">
        <v>404</v>
      </c>
      <c r="G7359" s="107" t="s">
        <v>405</v>
      </c>
      <c r="H7359" s="107" t="s">
        <v>16012</v>
      </c>
      <c r="I7359" s="107" t="s">
        <v>4727</v>
      </c>
    </row>
    <row r="7360" spans="1:9" x14ac:dyDescent="0.2">
      <c r="A7360" s="107" t="s">
        <v>10492</v>
      </c>
      <c r="B7360" s="107"/>
      <c r="D7360" s="107" t="s">
        <v>4728</v>
      </c>
      <c r="E7360" s="107">
        <f t="shared" si="114"/>
        <v>40100299</v>
      </c>
      <c r="F7360" s="107" t="s">
        <v>404</v>
      </c>
      <c r="G7360" s="107" t="s">
        <v>405</v>
      </c>
      <c r="H7360" s="107" t="s">
        <v>16012</v>
      </c>
      <c r="I7360" s="107" t="s">
        <v>4725</v>
      </c>
    </row>
    <row r="7361" spans="1:9" x14ac:dyDescent="0.2">
      <c r="A7361" s="107" t="s">
        <v>10492</v>
      </c>
      <c r="D7361" s="107" t="s">
        <v>4729</v>
      </c>
      <c r="E7361" s="107">
        <f t="shared" si="114"/>
        <v>40100301</v>
      </c>
      <c r="F7361" s="107" t="s">
        <v>404</v>
      </c>
      <c r="G7361" s="107" t="s">
        <v>405</v>
      </c>
      <c r="H7361" s="107" t="s">
        <v>4730</v>
      </c>
      <c r="I7361" s="107" t="s">
        <v>14046</v>
      </c>
    </row>
    <row r="7362" spans="1:9" x14ac:dyDescent="0.2">
      <c r="A7362" s="107" t="s">
        <v>10492</v>
      </c>
      <c r="D7362" s="107" t="s">
        <v>4731</v>
      </c>
      <c r="E7362" s="107">
        <f t="shared" ref="E7362:E7425" si="115">VALUE(D7362)</f>
        <v>40100302</v>
      </c>
      <c r="F7362" s="107" t="s">
        <v>404</v>
      </c>
      <c r="G7362" s="107" t="s">
        <v>405</v>
      </c>
      <c r="H7362" s="107" t="s">
        <v>4730</v>
      </c>
      <c r="I7362" s="107" t="s">
        <v>14056</v>
      </c>
    </row>
    <row r="7363" spans="1:9" x14ac:dyDescent="0.2">
      <c r="A7363" s="107" t="s">
        <v>10492</v>
      </c>
      <c r="D7363" s="107" t="s">
        <v>4732</v>
      </c>
      <c r="E7363" s="107">
        <f t="shared" si="115"/>
        <v>40100303</v>
      </c>
      <c r="F7363" s="107" t="s">
        <v>404</v>
      </c>
      <c r="G7363" s="107" t="s">
        <v>405</v>
      </c>
      <c r="H7363" s="107" t="s">
        <v>4730</v>
      </c>
      <c r="I7363" s="107" t="s">
        <v>4733</v>
      </c>
    </row>
    <row r="7364" spans="1:9" x14ac:dyDescent="0.2">
      <c r="A7364" s="107" t="s">
        <v>10492</v>
      </c>
      <c r="D7364" s="107" t="s">
        <v>4734</v>
      </c>
      <c r="E7364" s="107">
        <f t="shared" si="115"/>
        <v>40100304</v>
      </c>
      <c r="F7364" s="107" t="s">
        <v>404</v>
      </c>
      <c r="G7364" s="107" t="s">
        <v>405</v>
      </c>
      <c r="H7364" s="107" t="s">
        <v>4730</v>
      </c>
      <c r="I7364" s="107" t="s">
        <v>10758</v>
      </c>
    </row>
    <row r="7365" spans="1:9" x14ac:dyDescent="0.2">
      <c r="A7365" s="107" t="s">
        <v>10492</v>
      </c>
      <c r="D7365" s="107" t="s">
        <v>4735</v>
      </c>
      <c r="E7365" s="107">
        <f t="shared" si="115"/>
        <v>40100305</v>
      </c>
      <c r="F7365" s="107" t="s">
        <v>404</v>
      </c>
      <c r="G7365" s="107" t="s">
        <v>405</v>
      </c>
      <c r="H7365" s="107" t="s">
        <v>4730</v>
      </c>
      <c r="I7365" s="107" t="s">
        <v>7550</v>
      </c>
    </row>
    <row r="7366" spans="1:9" x14ac:dyDescent="0.2">
      <c r="A7366" s="107" t="s">
        <v>10492</v>
      </c>
      <c r="D7366" s="107" t="s">
        <v>7551</v>
      </c>
      <c r="E7366" s="107">
        <f t="shared" si="115"/>
        <v>40100306</v>
      </c>
      <c r="F7366" s="107" t="s">
        <v>404</v>
      </c>
      <c r="G7366" s="107" t="s">
        <v>405</v>
      </c>
      <c r="H7366" s="107" t="s">
        <v>4730</v>
      </c>
      <c r="I7366" s="107" t="s">
        <v>16850</v>
      </c>
    </row>
    <row r="7367" spans="1:9" x14ac:dyDescent="0.2">
      <c r="A7367" s="107" t="s">
        <v>10492</v>
      </c>
      <c r="D7367" s="107" t="s">
        <v>7552</v>
      </c>
      <c r="E7367" s="107">
        <f t="shared" si="115"/>
        <v>40100307</v>
      </c>
      <c r="F7367" s="107" t="s">
        <v>404</v>
      </c>
      <c r="G7367" s="107" t="s">
        <v>405</v>
      </c>
      <c r="H7367" s="107" t="s">
        <v>4730</v>
      </c>
      <c r="I7367" s="107" t="s">
        <v>7553</v>
      </c>
    </row>
    <row r="7368" spans="1:9" x14ac:dyDescent="0.2">
      <c r="A7368" s="107" t="s">
        <v>10492</v>
      </c>
      <c r="D7368" s="107" t="s">
        <v>7554</v>
      </c>
      <c r="E7368" s="107">
        <f t="shared" si="115"/>
        <v>40100308</v>
      </c>
      <c r="F7368" s="107" t="s">
        <v>404</v>
      </c>
      <c r="G7368" s="107" t="s">
        <v>405</v>
      </c>
      <c r="H7368" s="107" t="s">
        <v>4730</v>
      </c>
      <c r="I7368" s="107" t="s">
        <v>14052</v>
      </c>
    </row>
    <row r="7369" spans="1:9" x14ac:dyDescent="0.2">
      <c r="A7369" s="107" t="s">
        <v>10492</v>
      </c>
      <c r="D7369" s="107" t="s">
        <v>7555</v>
      </c>
      <c r="E7369" s="107">
        <f t="shared" si="115"/>
        <v>40100309</v>
      </c>
      <c r="F7369" s="107" t="s">
        <v>404</v>
      </c>
      <c r="G7369" s="107" t="s">
        <v>405</v>
      </c>
      <c r="H7369" s="107" t="s">
        <v>4730</v>
      </c>
      <c r="I7369" s="107" t="s">
        <v>7556</v>
      </c>
    </row>
    <row r="7370" spans="1:9" x14ac:dyDescent="0.2">
      <c r="A7370" s="107" t="s">
        <v>10492</v>
      </c>
      <c r="D7370" s="107" t="s">
        <v>7557</v>
      </c>
      <c r="E7370" s="107">
        <f t="shared" si="115"/>
        <v>40100310</v>
      </c>
      <c r="F7370" s="107" t="s">
        <v>404</v>
      </c>
      <c r="G7370" s="107" t="s">
        <v>405</v>
      </c>
      <c r="H7370" s="107" t="s">
        <v>4730</v>
      </c>
      <c r="I7370" s="107" t="s">
        <v>16779</v>
      </c>
    </row>
    <row r="7371" spans="1:9" x14ac:dyDescent="0.2">
      <c r="A7371" s="107" t="s">
        <v>10492</v>
      </c>
      <c r="D7371" s="107" t="s">
        <v>7558</v>
      </c>
      <c r="E7371" s="107">
        <f t="shared" si="115"/>
        <v>40100311</v>
      </c>
      <c r="F7371" s="107" t="s">
        <v>404</v>
      </c>
      <c r="G7371" s="107" t="s">
        <v>405</v>
      </c>
      <c r="H7371" s="107" t="s">
        <v>4730</v>
      </c>
      <c r="I7371" s="107" t="s">
        <v>6961</v>
      </c>
    </row>
    <row r="7372" spans="1:9" x14ac:dyDescent="0.2">
      <c r="A7372" s="107" t="s">
        <v>10492</v>
      </c>
      <c r="B7372" s="107"/>
      <c r="D7372" s="107" t="s">
        <v>7559</v>
      </c>
      <c r="E7372" s="107">
        <f t="shared" si="115"/>
        <v>40100335</v>
      </c>
      <c r="F7372" s="107" t="s">
        <v>404</v>
      </c>
      <c r="G7372" s="107" t="s">
        <v>405</v>
      </c>
      <c r="H7372" s="107" t="s">
        <v>4730</v>
      </c>
      <c r="I7372" s="107" t="s">
        <v>2000</v>
      </c>
    </row>
    <row r="7373" spans="1:9" x14ac:dyDescent="0.2">
      <c r="A7373" s="107" t="s">
        <v>10492</v>
      </c>
      <c r="B7373" s="107"/>
      <c r="D7373" s="107" t="s">
        <v>7560</v>
      </c>
      <c r="E7373" s="107">
        <f t="shared" si="115"/>
        <v>40100336</v>
      </c>
      <c r="F7373" s="107" t="s">
        <v>404</v>
      </c>
      <c r="G7373" s="107" t="s">
        <v>405</v>
      </c>
      <c r="H7373" s="107" t="s">
        <v>4730</v>
      </c>
      <c r="I7373" s="107" t="s">
        <v>1998</v>
      </c>
    </row>
    <row r="7374" spans="1:9" x14ac:dyDescent="0.2">
      <c r="A7374" s="107" t="s">
        <v>10492</v>
      </c>
      <c r="B7374" s="107"/>
      <c r="D7374" s="107" t="s">
        <v>7561</v>
      </c>
      <c r="E7374" s="107">
        <f t="shared" si="115"/>
        <v>40100398</v>
      </c>
      <c r="F7374" s="107" t="s">
        <v>404</v>
      </c>
      <c r="G7374" s="107" t="s">
        <v>405</v>
      </c>
      <c r="H7374" s="107" t="s">
        <v>4730</v>
      </c>
      <c r="I7374" s="107" t="s">
        <v>7791</v>
      </c>
    </row>
    <row r="7375" spans="1:9" x14ac:dyDescent="0.2">
      <c r="A7375" s="107" t="s">
        <v>10492</v>
      </c>
      <c r="B7375" s="107"/>
      <c r="D7375" s="107" t="s">
        <v>7562</v>
      </c>
      <c r="E7375" s="107">
        <f t="shared" si="115"/>
        <v>40100399</v>
      </c>
      <c r="F7375" s="107" t="s">
        <v>404</v>
      </c>
      <c r="G7375" s="107" t="s">
        <v>405</v>
      </c>
      <c r="H7375" s="107" t="s">
        <v>4730</v>
      </c>
      <c r="I7375" s="107" t="s">
        <v>7791</v>
      </c>
    </row>
    <row r="7376" spans="1:9" x14ac:dyDescent="0.2">
      <c r="A7376" s="107" t="s">
        <v>10492</v>
      </c>
      <c r="D7376" s="107" t="s">
        <v>7563</v>
      </c>
      <c r="E7376" s="107">
        <f t="shared" si="115"/>
        <v>40100401</v>
      </c>
      <c r="F7376" s="107" t="s">
        <v>404</v>
      </c>
      <c r="G7376" s="107" t="s">
        <v>405</v>
      </c>
      <c r="H7376" s="107" t="s">
        <v>7564</v>
      </c>
      <c r="I7376" s="107" t="s">
        <v>10758</v>
      </c>
    </row>
    <row r="7377" spans="1:9" x14ac:dyDescent="0.2">
      <c r="A7377" s="107" t="s">
        <v>10492</v>
      </c>
      <c r="D7377" s="107" t="s">
        <v>7565</v>
      </c>
      <c r="E7377" s="107">
        <f t="shared" si="115"/>
        <v>40100499</v>
      </c>
      <c r="F7377" s="107" t="s">
        <v>404</v>
      </c>
      <c r="G7377" s="107" t="s">
        <v>405</v>
      </c>
      <c r="H7377" s="107" t="s">
        <v>7564</v>
      </c>
      <c r="I7377" s="107" t="s">
        <v>7791</v>
      </c>
    </row>
    <row r="7378" spans="1:9" x14ac:dyDescent="0.2">
      <c r="A7378" s="107" t="s">
        <v>10492</v>
      </c>
      <c r="D7378" s="107" t="s">
        <v>7566</v>
      </c>
      <c r="E7378" s="107">
        <f t="shared" si="115"/>
        <v>40100501</v>
      </c>
      <c r="F7378" s="107" t="s">
        <v>404</v>
      </c>
      <c r="G7378" s="107" t="s">
        <v>405</v>
      </c>
      <c r="H7378" s="107" t="s">
        <v>11595</v>
      </c>
      <c r="I7378" s="107" t="s">
        <v>7567</v>
      </c>
    </row>
    <row r="7379" spans="1:9" x14ac:dyDescent="0.2">
      <c r="A7379" s="107" t="s">
        <v>10492</v>
      </c>
      <c r="D7379" s="107" t="s">
        <v>7568</v>
      </c>
      <c r="E7379" s="107">
        <f t="shared" si="115"/>
        <v>40100550</v>
      </c>
      <c r="F7379" s="107" t="s">
        <v>404</v>
      </c>
      <c r="G7379" s="107" t="s">
        <v>405</v>
      </c>
      <c r="H7379" s="107" t="s">
        <v>11595</v>
      </c>
      <c r="I7379" s="107" t="s">
        <v>7569</v>
      </c>
    </row>
    <row r="7380" spans="1:9" x14ac:dyDescent="0.2">
      <c r="A7380" s="107" t="s">
        <v>10492</v>
      </c>
      <c r="D7380" s="107" t="s">
        <v>7570</v>
      </c>
      <c r="E7380" s="107">
        <f t="shared" si="115"/>
        <v>40188801</v>
      </c>
      <c r="F7380" s="107" t="s">
        <v>404</v>
      </c>
      <c r="G7380" s="107" t="s">
        <v>405</v>
      </c>
      <c r="H7380" s="107" t="s">
        <v>11023</v>
      </c>
      <c r="I7380" s="107" t="s">
        <v>7495</v>
      </c>
    </row>
    <row r="7381" spans="1:9" x14ac:dyDescent="0.2">
      <c r="A7381" s="107" t="s">
        <v>10492</v>
      </c>
      <c r="B7381" s="107"/>
      <c r="D7381" s="107" t="s">
        <v>7571</v>
      </c>
      <c r="E7381" s="107">
        <f t="shared" si="115"/>
        <v>40188802</v>
      </c>
      <c r="F7381" s="107" t="s">
        <v>404</v>
      </c>
      <c r="G7381" s="107" t="s">
        <v>405</v>
      </c>
      <c r="H7381" s="107" t="s">
        <v>11023</v>
      </c>
      <c r="I7381" s="107" t="s">
        <v>7495</v>
      </c>
    </row>
    <row r="7382" spans="1:9" x14ac:dyDescent="0.2">
      <c r="A7382" s="107" t="s">
        <v>10492</v>
      </c>
      <c r="B7382" s="107"/>
      <c r="D7382" s="107" t="s">
        <v>7572</v>
      </c>
      <c r="E7382" s="107">
        <f t="shared" si="115"/>
        <v>40188803</v>
      </c>
      <c r="F7382" s="107" t="s">
        <v>404</v>
      </c>
      <c r="G7382" s="107" t="s">
        <v>405</v>
      </c>
      <c r="H7382" s="107" t="s">
        <v>11023</v>
      </c>
      <c r="I7382" s="107" t="s">
        <v>7495</v>
      </c>
    </row>
    <row r="7383" spans="1:9" x14ac:dyDescent="0.2">
      <c r="A7383" s="107" t="s">
        <v>10492</v>
      </c>
      <c r="B7383" s="107"/>
      <c r="D7383" s="107" t="s">
        <v>7573</v>
      </c>
      <c r="E7383" s="107">
        <f t="shared" si="115"/>
        <v>40188804</v>
      </c>
      <c r="F7383" s="107" t="s">
        <v>404</v>
      </c>
      <c r="G7383" s="107" t="s">
        <v>405</v>
      </c>
      <c r="H7383" s="107" t="s">
        <v>11023</v>
      </c>
      <c r="I7383" s="107" t="s">
        <v>7495</v>
      </c>
    </row>
    <row r="7384" spans="1:9" x14ac:dyDescent="0.2">
      <c r="A7384" s="107" t="s">
        <v>10492</v>
      </c>
      <c r="B7384" s="107"/>
      <c r="D7384" s="107" t="s">
        <v>7574</v>
      </c>
      <c r="E7384" s="107">
        <f t="shared" si="115"/>
        <v>40188805</v>
      </c>
      <c r="F7384" s="107" t="s">
        <v>404</v>
      </c>
      <c r="G7384" s="107" t="s">
        <v>405</v>
      </c>
      <c r="H7384" s="107" t="s">
        <v>11023</v>
      </c>
      <c r="I7384" s="107" t="s">
        <v>7495</v>
      </c>
    </row>
    <row r="7385" spans="1:9" x14ac:dyDescent="0.2">
      <c r="A7385" s="107" t="s">
        <v>10492</v>
      </c>
      <c r="B7385" s="107"/>
      <c r="D7385" s="107" t="s">
        <v>7575</v>
      </c>
      <c r="E7385" s="107">
        <f t="shared" si="115"/>
        <v>40188898</v>
      </c>
      <c r="F7385" s="107" t="s">
        <v>404</v>
      </c>
      <c r="G7385" s="107" t="s">
        <v>405</v>
      </c>
      <c r="H7385" s="107" t="s">
        <v>11023</v>
      </c>
      <c r="I7385" s="107" t="s">
        <v>7495</v>
      </c>
    </row>
    <row r="7386" spans="1:9" x14ac:dyDescent="0.2">
      <c r="A7386" s="107" t="s">
        <v>10492</v>
      </c>
      <c r="D7386" s="107" t="s">
        <v>7576</v>
      </c>
      <c r="E7386" s="107">
        <f t="shared" si="115"/>
        <v>40200101</v>
      </c>
      <c r="F7386" s="107" t="s">
        <v>404</v>
      </c>
      <c r="G7386" s="107" t="s">
        <v>7124</v>
      </c>
      <c r="H7386" s="107" t="s">
        <v>7577</v>
      </c>
      <c r="I7386" s="107" t="s">
        <v>7578</v>
      </c>
    </row>
    <row r="7387" spans="1:9" x14ac:dyDescent="0.2">
      <c r="A7387" s="107" t="s">
        <v>10492</v>
      </c>
      <c r="D7387" s="107" t="s">
        <v>7579</v>
      </c>
      <c r="E7387" s="107">
        <f t="shared" si="115"/>
        <v>40200110</v>
      </c>
      <c r="F7387" s="107" t="s">
        <v>404</v>
      </c>
      <c r="G7387" s="107" t="s">
        <v>7124</v>
      </c>
      <c r="H7387" s="107" t="s">
        <v>7577</v>
      </c>
      <c r="I7387" s="107" t="s">
        <v>7578</v>
      </c>
    </row>
    <row r="7388" spans="1:9" x14ac:dyDescent="0.2">
      <c r="A7388" s="107" t="s">
        <v>10492</v>
      </c>
      <c r="D7388" s="107" t="s">
        <v>7580</v>
      </c>
      <c r="E7388" s="107">
        <f t="shared" si="115"/>
        <v>40200201</v>
      </c>
      <c r="F7388" s="107" t="s">
        <v>404</v>
      </c>
      <c r="G7388" s="107" t="s">
        <v>7124</v>
      </c>
      <c r="H7388" s="107" t="s">
        <v>7577</v>
      </c>
      <c r="I7388" s="107" t="s">
        <v>7581</v>
      </c>
    </row>
    <row r="7389" spans="1:9" x14ac:dyDescent="0.2">
      <c r="A7389" s="107" t="s">
        <v>10492</v>
      </c>
      <c r="D7389" s="107" t="s">
        <v>7582</v>
      </c>
      <c r="E7389" s="107">
        <f t="shared" si="115"/>
        <v>40200210</v>
      </c>
      <c r="F7389" s="107" t="s">
        <v>404</v>
      </c>
      <c r="G7389" s="107" t="s">
        <v>7124</v>
      </c>
      <c r="H7389" s="107" t="s">
        <v>7577</v>
      </c>
      <c r="I7389" s="107" t="s">
        <v>7581</v>
      </c>
    </row>
    <row r="7390" spans="1:9" x14ac:dyDescent="0.2">
      <c r="A7390" s="107" t="s">
        <v>10492</v>
      </c>
      <c r="D7390" s="107" t="s">
        <v>7583</v>
      </c>
      <c r="E7390" s="107">
        <f t="shared" si="115"/>
        <v>40200301</v>
      </c>
      <c r="F7390" s="107" t="s">
        <v>404</v>
      </c>
      <c r="G7390" s="107" t="s">
        <v>7124</v>
      </c>
      <c r="H7390" s="107" t="s">
        <v>7577</v>
      </c>
      <c r="I7390" s="107" t="s">
        <v>7584</v>
      </c>
    </row>
    <row r="7391" spans="1:9" x14ac:dyDescent="0.2">
      <c r="A7391" s="107" t="s">
        <v>10492</v>
      </c>
      <c r="D7391" s="107" t="s">
        <v>7585</v>
      </c>
      <c r="E7391" s="107">
        <f t="shared" si="115"/>
        <v>40200310</v>
      </c>
      <c r="F7391" s="107" t="s">
        <v>404</v>
      </c>
      <c r="G7391" s="107" t="s">
        <v>7124</v>
      </c>
      <c r="H7391" s="107" t="s">
        <v>7577</v>
      </c>
      <c r="I7391" s="107" t="s">
        <v>7584</v>
      </c>
    </row>
    <row r="7392" spans="1:9" x14ac:dyDescent="0.2">
      <c r="A7392" s="107" t="s">
        <v>10492</v>
      </c>
      <c r="D7392" s="107" t="s">
        <v>7586</v>
      </c>
      <c r="E7392" s="107">
        <f t="shared" si="115"/>
        <v>40200401</v>
      </c>
      <c r="F7392" s="107" t="s">
        <v>404</v>
      </c>
      <c r="G7392" s="107" t="s">
        <v>7124</v>
      </c>
      <c r="H7392" s="107" t="s">
        <v>7577</v>
      </c>
      <c r="I7392" s="107" t="s">
        <v>7587</v>
      </c>
    </row>
    <row r="7393" spans="1:9" x14ac:dyDescent="0.2">
      <c r="A7393" s="107" t="s">
        <v>10492</v>
      </c>
      <c r="D7393" s="107" t="s">
        <v>7588</v>
      </c>
      <c r="E7393" s="107">
        <f t="shared" si="115"/>
        <v>40200410</v>
      </c>
      <c r="F7393" s="107" t="s">
        <v>404</v>
      </c>
      <c r="G7393" s="107" t="s">
        <v>7124</v>
      </c>
      <c r="H7393" s="107" t="s">
        <v>7577</v>
      </c>
      <c r="I7393" s="107" t="s">
        <v>7587</v>
      </c>
    </row>
    <row r="7394" spans="1:9" x14ac:dyDescent="0.2">
      <c r="A7394" s="107" t="s">
        <v>10492</v>
      </c>
      <c r="D7394" s="107" t="s">
        <v>7589</v>
      </c>
      <c r="E7394" s="107">
        <f t="shared" si="115"/>
        <v>40200501</v>
      </c>
      <c r="F7394" s="107" t="s">
        <v>404</v>
      </c>
      <c r="G7394" s="107" t="s">
        <v>7124</v>
      </c>
      <c r="H7394" s="107" t="s">
        <v>7577</v>
      </c>
      <c r="I7394" s="107" t="s">
        <v>7590</v>
      </c>
    </row>
    <row r="7395" spans="1:9" x14ac:dyDescent="0.2">
      <c r="A7395" s="107" t="s">
        <v>10492</v>
      </c>
      <c r="D7395" s="107" t="s">
        <v>7591</v>
      </c>
      <c r="E7395" s="107">
        <f t="shared" si="115"/>
        <v>40200510</v>
      </c>
      <c r="F7395" s="107" t="s">
        <v>404</v>
      </c>
      <c r="G7395" s="107" t="s">
        <v>7124</v>
      </c>
      <c r="H7395" s="107" t="s">
        <v>7577</v>
      </c>
      <c r="I7395" s="107" t="s">
        <v>7590</v>
      </c>
    </row>
    <row r="7396" spans="1:9" x14ac:dyDescent="0.2">
      <c r="A7396" s="107" t="s">
        <v>10492</v>
      </c>
      <c r="D7396" s="107" t="s">
        <v>7592</v>
      </c>
      <c r="E7396" s="107">
        <f t="shared" si="115"/>
        <v>40200601</v>
      </c>
      <c r="F7396" s="107" t="s">
        <v>404</v>
      </c>
      <c r="G7396" s="107" t="s">
        <v>7124</v>
      </c>
      <c r="H7396" s="107" t="s">
        <v>7577</v>
      </c>
      <c r="I7396" s="107" t="s">
        <v>7593</v>
      </c>
    </row>
    <row r="7397" spans="1:9" x14ac:dyDescent="0.2">
      <c r="A7397" s="107" t="s">
        <v>10492</v>
      </c>
      <c r="D7397" s="107" t="s">
        <v>7594</v>
      </c>
      <c r="E7397" s="107">
        <f t="shared" si="115"/>
        <v>40200610</v>
      </c>
      <c r="F7397" s="107" t="s">
        <v>404</v>
      </c>
      <c r="G7397" s="107" t="s">
        <v>7124</v>
      </c>
      <c r="H7397" s="107" t="s">
        <v>7577</v>
      </c>
      <c r="I7397" s="107" t="s">
        <v>7593</v>
      </c>
    </row>
    <row r="7398" spans="1:9" x14ac:dyDescent="0.2">
      <c r="A7398" s="107" t="s">
        <v>10492</v>
      </c>
      <c r="D7398" s="107" t="s">
        <v>7595</v>
      </c>
      <c r="E7398" s="107">
        <f t="shared" si="115"/>
        <v>40200701</v>
      </c>
      <c r="F7398" s="107" t="s">
        <v>404</v>
      </c>
      <c r="G7398" s="107" t="s">
        <v>7124</v>
      </c>
      <c r="H7398" s="107" t="s">
        <v>7577</v>
      </c>
      <c r="I7398" s="107" t="s">
        <v>7596</v>
      </c>
    </row>
    <row r="7399" spans="1:9" x14ac:dyDescent="0.2">
      <c r="A7399" s="107" t="s">
        <v>10492</v>
      </c>
      <c r="D7399" s="107" t="s">
        <v>7597</v>
      </c>
      <c r="E7399" s="107">
        <f t="shared" si="115"/>
        <v>40200706</v>
      </c>
      <c r="F7399" s="107" t="s">
        <v>404</v>
      </c>
      <c r="G7399" s="107" t="s">
        <v>7124</v>
      </c>
      <c r="H7399" s="107" t="s">
        <v>7577</v>
      </c>
      <c r="I7399" s="107" t="s">
        <v>7598</v>
      </c>
    </row>
    <row r="7400" spans="1:9" x14ac:dyDescent="0.2">
      <c r="A7400" s="107" t="s">
        <v>10492</v>
      </c>
      <c r="D7400" s="107" t="s">
        <v>7599</v>
      </c>
      <c r="E7400" s="107">
        <f t="shared" si="115"/>
        <v>40200707</v>
      </c>
      <c r="F7400" s="107" t="s">
        <v>404</v>
      </c>
      <c r="G7400" s="107" t="s">
        <v>7124</v>
      </c>
      <c r="H7400" s="107" t="s">
        <v>7577</v>
      </c>
      <c r="I7400" s="107" t="s">
        <v>7600</v>
      </c>
    </row>
    <row r="7401" spans="1:9" x14ac:dyDescent="0.2">
      <c r="A7401" s="107" t="s">
        <v>10492</v>
      </c>
      <c r="D7401" s="107" t="s">
        <v>7601</v>
      </c>
      <c r="E7401" s="107">
        <f t="shared" si="115"/>
        <v>40200710</v>
      </c>
      <c r="F7401" s="107" t="s">
        <v>404</v>
      </c>
      <c r="G7401" s="107" t="s">
        <v>7124</v>
      </c>
      <c r="H7401" s="107" t="s">
        <v>7577</v>
      </c>
      <c r="I7401" s="107" t="s">
        <v>7602</v>
      </c>
    </row>
    <row r="7402" spans="1:9" x14ac:dyDescent="0.2">
      <c r="A7402" s="107" t="s">
        <v>10492</v>
      </c>
      <c r="D7402" s="107" t="s">
        <v>7603</v>
      </c>
      <c r="E7402" s="107">
        <f t="shared" si="115"/>
        <v>40200711</v>
      </c>
      <c r="F7402" s="107" t="s">
        <v>404</v>
      </c>
      <c r="G7402" s="107" t="s">
        <v>7124</v>
      </c>
      <c r="H7402" s="107" t="s">
        <v>7577</v>
      </c>
      <c r="I7402" s="107" t="s">
        <v>7604</v>
      </c>
    </row>
    <row r="7403" spans="1:9" x14ac:dyDescent="0.2">
      <c r="A7403" s="107" t="s">
        <v>10492</v>
      </c>
      <c r="D7403" s="107" t="s">
        <v>7605</v>
      </c>
      <c r="E7403" s="107">
        <f t="shared" si="115"/>
        <v>40200712</v>
      </c>
      <c r="F7403" s="107" t="s">
        <v>404</v>
      </c>
      <c r="G7403" s="107" t="s">
        <v>7124</v>
      </c>
      <c r="H7403" s="107" t="s">
        <v>7577</v>
      </c>
      <c r="I7403" s="107" t="s">
        <v>7606</v>
      </c>
    </row>
    <row r="7404" spans="1:9" x14ac:dyDescent="0.2">
      <c r="A7404" s="107" t="s">
        <v>10492</v>
      </c>
      <c r="D7404" s="107" t="s">
        <v>7607</v>
      </c>
      <c r="E7404" s="107">
        <f t="shared" si="115"/>
        <v>40200801</v>
      </c>
      <c r="F7404" s="107" t="s">
        <v>404</v>
      </c>
      <c r="G7404" s="107" t="s">
        <v>7124</v>
      </c>
      <c r="H7404" s="107" t="s">
        <v>7608</v>
      </c>
      <c r="I7404" s="107" t="s">
        <v>14417</v>
      </c>
    </row>
    <row r="7405" spans="1:9" x14ac:dyDescent="0.2">
      <c r="A7405" s="107" t="s">
        <v>10492</v>
      </c>
      <c r="D7405" s="107" t="s">
        <v>7609</v>
      </c>
      <c r="E7405" s="107">
        <f t="shared" si="115"/>
        <v>40200802</v>
      </c>
      <c r="F7405" s="107" t="s">
        <v>404</v>
      </c>
      <c r="G7405" s="107" t="s">
        <v>7124</v>
      </c>
      <c r="H7405" s="107" t="s">
        <v>7608</v>
      </c>
      <c r="I7405" s="107" t="s">
        <v>7610</v>
      </c>
    </row>
    <row r="7406" spans="1:9" x14ac:dyDescent="0.2">
      <c r="A7406" s="107" t="s">
        <v>10492</v>
      </c>
      <c r="D7406" s="107" t="s">
        <v>7611</v>
      </c>
      <c r="E7406" s="107">
        <f t="shared" si="115"/>
        <v>40200803</v>
      </c>
      <c r="F7406" s="107" t="s">
        <v>404</v>
      </c>
      <c r="G7406" s="107" t="s">
        <v>7124</v>
      </c>
      <c r="H7406" s="107" t="s">
        <v>7608</v>
      </c>
      <c r="I7406" s="107" t="s">
        <v>7612</v>
      </c>
    </row>
    <row r="7407" spans="1:9" x14ac:dyDescent="0.2">
      <c r="A7407" s="107" t="s">
        <v>10492</v>
      </c>
      <c r="D7407" s="107" t="s">
        <v>7613</v>
      </c>
      <c r="E7407" s="107">
        <f t="shared" si="115"/>
        <v>40200810</v>
      </c>
      <c r="F7407" s="107" t="s">
        <v>404</v>
      </c>
      <c r="G7407" s="107" t="s">
        <v>7124</v>
      </c>
      <c r="H7407" s="107" t="s">
        <v>7608</v>
      </c>
      <c r="I7407" s="107" t="s">
        <v>14417</v>
      </c>
    </row>
    <row r="7408" spans="1:9" x14ac:dyDescent="0.2">
      <c r="A7408" s="107" t="s">
        <v>10492</v>
      </c>
      <c r="D7408" s="107" t="s">
        <v>7614</v>
      </c>
      <c r="E7408" s="107">
        <f t="shared" si="115"/>
        <v>40200820</v>
      </c>
      <c r="F7408" s="107" t="s">
        <v>404</v>
      </c>
      <c r="G7408" s="107" t="s">
        <v>7124</v>
      </c>
      <c r="H7408" s="107" t="s">
        <v>7608</v>
      </c>
      <c r="I7408" s="107" t="s">
        <v>7615</v>
      </c>
    </row>
    <row r="7409" spans="1:9" x14ac:dyDescent="0.2">
      <c r="A7409" s="107" t="s">
        <v>10492</v>
      </c>
      <c r="D7409" s="107" t="s">
        <v>7616</v>
      </c>
      <c r="E7409" s="107">
        <f t="shared" si="115"/>
        <v>40200830</v>
      </c>
      <c r="F7409" s="107" t="s">
        <v>404</v>
      </c>
      <c r="G7409" s="107" t="s">
        <v>7124</v>
      </c>
      <c r="H7409" s="107" t="s">
        <v>7608</v>
      </c>
      <c r="I7409" s="107" t="s">
        <v>7617</v>
      </c>
    </row>
    <row r="7410" spans="1:9" x14ac:dyDescent="0.2">
      <c r="A7410" s="107" t="s">
        <v>10492</v>
      </c>
      <c r="D7410" s="107" t="s">
        <v>7618</v>
      </c>
      <c r="E7410" s="107">
        <f t="shared" si="115"/>
        <v>40200840</v>
      </c>
      <c r="F7410" s="107" t="s">
        <v>404</v>
      </c>
      <c r="G7410" s="107" t="s">
        <v>7124</v>
      </c>
      <c r="H7410" s="107" t="s">
        <v>7608</v>
      </c>
      <c r="I7410" s="107" t="s">
        <v>7619</v>
      </c>
    </row>
    <row r="7411" spans="1:9" x14ac:dyDescent="0.2">
      <c r="A7411" s="107" t="s">
        <v>10492</v>
      </c>
      <c r="D7411" s="107" t="s">
        <v>7620</v>
      </c>
      <c r="E7411" s="107">
        <f t="shared" si="115"/>
        <v>40200841</v>
      </c>
      <c r="F7411" s="107" t="s">
        <v>404</v>
      </c>
      <c r="G7411" s="107" t="s">
        <v>7124</v>
      </c>
      <c r="H7411" s="107" t="s">
        <v>7608</v>
      </c>
      <c r="I7411" s="107" t="s">
        <v>7621</v>
      </c>
    </row>
    <row r="7412" spans="1:9" x14ac:dyDescent="0.2">
      <c r="A7412" s="107" t="s">
        <v>10492</v>
      </c>
      <c r="D7412" s="107" t="s">
        <v>7622</v>
      </c>
      <c r="E7412" s="107">
        <f t="shared" si="115"/>
        <v>40200842</v>
      </c>
      <c r="F7412" s="107" t="s">
        <v>404</v>
      </c>
      <c r="G7412" s="107" t="s">
        <v>7124</v>
      </c>
      <c r="H7412" s="107" t="s">
        <v>7608</v>
      </c>
      <c r="I7412" s="107" t="s">
        <v>7623</v>
      </c>
    </row>
    <row r="7413" spans="1:9" x14ac:dyDescent="0.2">
      <c r="A7413" s="107" t="s">
        <v>10492</v>
      </c>
      <c r="D7413" s="107" t="s">
        <v>7624</v>
      </c>
      <c r="E7413" s="107">
        <f t="shared" si="115"/>
        <v>40200843</v>
      </c>
      <c r="F7413" s="107" t="s">
        <v>404</v>
      </c>
      <c r="G7413" s="107" t="s">
        <v>7124</v>
      </c>
      <c r="H7413" s="107" t="s">
        <v>7608</v>
      </c>
      <c r="I7413" s="107" t="s">
        <v>7625</v>
      </c>
    </row>
    <row r="7414" spans="1:9" x14ac:dyDescent="0.2">
      <c r="A7414" s="107" t="s">
        <v>10492</v>
      </c>
      <c r="D7414" s="107" t="s">
        <v>7626</v>
      </c>
      <c r="E7414" s="107">
        <f t="shared" si="115"/>
        <v>40200845</v>
      </c>
      <c r="F7414" s="107" t="s">
        <v>404</v>
      </c>
      <c r="G7414" s="107" t="s">
        <v>7124</v>
      </c>
      <c r="H7414" s="107" t="s">
        <v>7608</v>
      </c>
      <c r="I7414" s="107" t="s">
        <v>7627</v>
      </c>
    </row>
    <row r="7415" spans="1:9" x14ac:dyDescent="0.2">
      <c r="A7415" s="107" t="s">
        <v>10492</v>
      </c>
      <c r="D7415" s="107" t="s">
        <v>7628</v>
      </c>
      <c r="E7415" s="107">
        <f t="shared" si="115"/>
        <v>40200846</v>
      </c>
      <c r="F7415" s="107" t="s">
        <v>404</v>
      </c>
      <c r="G7415" s="107" t="s">
        <v>7124</v>
      </c>
      <c r="H7415" s="107" t="s">
        <v>7608</v>
      </c>
      <c r="I7415" s="107" t="s">
        <v>7629</v>
      </c>
    </row>
    <row r="7416" spans="1:9" x14ac:dyDescent="0.2">
      <c r="A7416" s="107" t="s">
        <v>10492</v>
      </c>
      <c r="D7416" s="107" t="s">
        <v>7630</v>
      </c>
      <c r="E7416" s="107">
        <f t="shared" si="115"/>
        <v>40200847</v>
      </c>
      <c r="F7416" s="107" t="s">
        <v>404</v>
      </c>
      <c r="G7416" s="107" t="s">
        <v>7124</v>
      </c>
      <c r="H7416" s="107" t="s">
        <v>7608</v>
      </c>
      <c r="I7416" s="107" t="s">
        <v>7631</v>
      </c>
    </row>
    <row r="7417" spans="1:9" x14ac:dyDescent="0.2">
      <c r="A7417" s="107" t="s">
        <v>10492</v>
      </c>
      <c r="D7417" s="107" t="s">
        <v>7632</v>
      </c>
      <c r="E7417" s="107">
        <f t="shared" si="115"/>
        <v>40200848</v>
      </c>
      <c r="F7417" s="107" t="s">
        <v>404</v>
      </c>
      <c r="G7417" s="107" t="s">
        <v>7124</v>
      </c>
      <c r="H7417" s="107" t="s">
        <v>7608</v>
      </c>
      <c r="I7417" s="107" t="s">
        <v>7633</v>
      </c>
    </row>
    <row r="7418" spans="1:9" x14ac:dyDescent="0.2">
      <c r="A7418" s="107" t="s">
        <v>10492</v>
      </c>
      <c r="D7418" s="107" t="s">
        <v>7634</v>
      </c>
      <c r="E7418" s="107">
        <f t="shared" si="115"/>
        <v>40200849</v>
      </c>
      <c r="F7418" s="107" t="s">
        <v>404</v>
      </c>
      <c r="G7418" s="107" t="s">
        <v>7124</v>
      </c>
      <c r="H7418" s="107" t="s">
        <v>7608</v>
      </c>
      <c r="I7418" s="107" t="s">
        <v>7635</v>
      </c>
    </row>
    <row r="7419" spans="1:9" x14ac:dyDescent="0.2">
      <c r="A7419" s="107" t="s">
        <v>10492</v>
      </c>
      <c r="D7419" s="107" t="s">
        <v>7636</v>
      </c>
      <c r="E7419" s="107">
        <f t="shared" si="115"/>
        <v>40200855</v>
      </c>
      <c r="F7419" s="107" t="s">
        <v>404</v>
      </c>
      <c r="G7419" s="107" t="s">
        <v>7124</v>
      </c>
      <c r="H7419" s="107" t="s">
        <v>7608</v>
      </c>
      <c r="I7419" s="107" t="s">
        <v>7637</v>
      </c>
    </row>
    <row r="7420" spans="1:9" x14ac:dyDescent="0.2">
      <c r="A7420" s="107" t="s">
        <v>10492</v>
      </c>
      <c r="D7420" s="107" t="s">
        <v>7638</v>
      </c>
      <c r="E7420" s="107">
        <f t="shared" si="115"/>
        <v>40200856</v>
      </c>
      <c r="F7420" s="107" t="s">
        <v>404</v>
      </c>
      <c r="G7420" s="107" t="s">
        <v>7124</v>
      </c>
      <c r="H7420" s="107" t="s">
        <v>7608</v>
      </c>
      <c r="I7420" s="107" t="s">
        <v>7639</v>
      </c>
    </row>
    <row r="7421" spans="1:9" x14ac:dyDescent="0.2">
      <c r="A7421" s="107" t="s">
        <v>10492</v>
      </c>
      <c r="D7421" s="107" t="s">
        <v>7640</v>
      </c>
      <c r="E7421" s="107">
        <f t="shared" si="115"/>
        <v>40200861</v>
      </c>
      <c r="F7421" s="107" t="s">
        <v>404</v>
      </c>
      <c r="G7421" s="107" t="s">
        <v>7124</v>
      </c>
      <c r="H7421" s="107" t="s">
        <v>7608</v>
      </c>
      <c r="I7421" s="107" t="s">
        <v>7641</v>
      </c>
    </row>
    <row r="7422" spans="1:9" x14ac:dyDescent="0.2">
      <c r="A7422" s="107" t="s">
        <v>10492</v>
      </c>
      <c r="D7422" s="107" t="s">
        <v>7642</v>
      </c>
      <c r="E7422" s="107">
        <f t="shared" si="115"/>
        <v>40200870</v>
      </c>
      <c r="F7422" s="107" t="s">
        <v>404</v>
      </c>
      <c r="G7422" s="107" t="s">
        <v>7124</v>
      </c>
      <c r="H7422" s="107" t="s">
        <v>7608</v>
      </c>
      <c r="I7422" s="107" t="s">
        <v>7643</v>
      </c>
    </row>
    <row r="7423" spans="1:9" x14ac:dyDescent="0.2">
      <c r="A7423" s="107" t="s">
        <v>10492</v>
      </c>
      <c r="D7423" s="107" t="s">
        <v>7644</v>
      </c>
      <c r="E7423" s="107">
        <f t="shared" si="115"/>
        <v>40200871</v>
      </c>
      <c r="F7423" s="107" t="s">
        <v>404</v>
      </c>
      <c r="G7423" s="107" t="s">
        <v>7124</v>
      </c>
      <c r="H7423" s="107" t="s">
        <v>7608</v>
      </c>
      <c r="I7423" s="107" t="s">
        <v>4833</v>
      </c>
    </row>
    <row r="7424" spans="1:9" x14ac:dyDescent="0.2">
      <c r="A7424" s="107" t="s">
        <v>10492</v>
      </c>
      <c r="D7424" s="107" t="s">
        <v>4834</v>
      </c>
      <c r="E7424" s="107">
        <f t="shared" si="115"/>
        <v>40200872</v>
      </c>
      <c r="F7424" s="107" t="s">
        <v>404</v>
      </c>
      <c r="G7424" s="107" t="s">
        <v>7124</v>
      </c>
      <c r="H7424" s="107" t="s">
        <v>7608</v>
      </c>
      <c r="I7424" s="107" t="s">
        <v>4835</v>
      </c>
    </row>
    <row r="7425" spans="1:9" x14ac:dyDescent="0.2">
      <c r="A7425" s="107" t="s">
        <v>10492</v>
      </c>
      <c r="D7425" s="107" t="s">
        <v>4836</v>
      </c>
      <c r="E7425" s="107">
        <f t="shared" si="115"/>
        <v>40200898</v>
      </c>
      <c r="F7425" s="107" t="s">
        <v>404</v>
      </c>
      <c r="G7425" s="107" t="s">
        <v>7124</v>
      </c>
      <c r="H7425" s="107" t="s">
        <v>7608</v>
      </c>
      <c r="I7425" s="107" t="s">
        <v>14417</v>
      </c>
    </row>
    <row r="7426" spans="1:9" x14ac:dyDescent="0.2">
      <c r="A7426" s="107" t="s">
        <v>10492</v>
      </c>
      <c r="D7426" s="107" t="s">
        <v>4837</v>
      </c>
      <c r="E7426" s="107">
        <f t="shared" ref="E7426:E7489" si="116">VALUE(D7426)</f>
        <v>40200899</v>
      </c>
      <c r="F7426" s="107" t="s">
        <v>404</v>
      </c>
      <c r="G7426" s="107" t="s">
        <v>7124</v>
      </c>
      <c r="H7426" s="107" t="s">
        <v>7608</v>
      </c>
      <c r="I7426" s="107" t="s">
        <v>11745</v>
      </c>
    </row>
    <row r="7427" spans="1:9" x14ac:dyDescent="0.2">
      <c r="A7427" s="107" t="s">
        <v>10492</v>
      </c>
      <c r="D7427" s="107" t="s">
        <v>4838</v>
      </c>
      <c r="E7427" s="107">
        <f t="shared" si="116"/>
        <v>40200901</v>
      </c>
      <c r="F7427" s="107" t="s">
        <v>404</v>
      </c>
      <c r="G7427" s="107" t="s">
        <v>7124</v>
      </c>
      <c r="H7427" s="107" t="s">
        <v>4839</v>
      </c>
      <c r="I7427" s="107" t="s">
        <v>14923</v>
      </c>
    </row>
    <row r="7428" spans="1:9" x14ac:dyDescent="0.2">
      <c r="A7428" s="107" t="s">
        <v>10492</v>
      </c>
      <c r="D7428" s="107" t="s">
        <v>4840</v>
      </c>
      <c r="E7428" s="107">
        <f t="shared" si="116"/>
        <v>40200902</v>
      </c>
      <c r="F7428" s="107" t="s">
        <v>404</v>
      </c>
      <c r="G7428" s="107" t="s">
        <v>7124</v>
      </c>
      <c r="H7428" s="107" t="s">
        <v>4839</v>
      </c>
      <c r="I7428" s="107" t="s">
        <v>16779</v>
      </c>
    </row>
    <row r="7429" spans="1:9" x14ac:dyDescent="0.2">
      <c r="A7429" s="107" t="s">
        <v>10492</v>
      </c>
      <c r="D7429" s="107" t="s">
        <v>4841</v>
      </c>
      <c r="E7429" s="107">
        <f t="shared" si="116"/>
        <v>40200903</v>
      </c>
      <c r="F7429" s="107" t="s">
        <v>404</v>
      </c>
      <c r="G7429" s="107" t="s">
        <v>7124</v>
      </c>
      <c r="H7429" s="107" t="s">
        <v>4839</v>
      </c>
      <c r="I7429" s="107" t="s">
        <v>4842</v>
      </c>
    </row>
    <row r="7430" spans="1:9" x14ac:dyDescent="0.2">
      <c r="A7430" s="107" t="s">
        <v>10492</v>
      </c>
      <c r="D7430" s="107" t="s">
        <v>4843</v>
      </c>
      <c r="E7430" s="107">
        <f t="shared" si="116"/>
        <v>40200904</v>
      </c>
      <c r="F7430" s="107" t="s">
        <v>404</v>
      </c>
      <c r="G7430" s="107" t="s">
        <v>7124</v>
      </c>
      <c r="H7430" s="107" t="s">
        <v>4839</v>
      </c>
      <c r="I7430" s="107" t="s">
        <v>4844</v>
      </c>
    </row>
    <row r="7431" spans="1:9" x14ac:dyDescent="0.2">
      <c r="A7431" s="107" t="s">
        <v>10492</v>
      </c>
      <c r="D7431" s="107" t="s">
        <v>4845</v>
      </c>
      <c r="E7431" s="107">
        <f t="shared" si="116"/>
        <v>40200905</v>
      </c>
      <c r="F7431" s="107" t="s">
        <v>404</v>
      </c>
      <c r="G7431" s="107" t="s">
        <v>7124</v>
      </c>
      <c r="H7431" s="107" t="s">
        <v>4839</v>
      </c>
      <c r="I7431" s="107" t="s">
        <v>4846</v>
      </c>
    </row>
    <row r="7432" spans="1:9" x14ac:dyDescent="0.2">
      <c r="A7432" s="107" t="s">
        <v>10492</v>
      </c>
      <c r="D7432" s="107" t="s">
        <v>4847</v>
      </c>
      <c r="E7432" s="107">
        <f t="shared" si="116"/>
        <v>40200906</v>
      </c>
      <c r="F7432" s="107" t="s">
        <v>404</v>
      </c>
      <c r="G7432" s="107" t="s">
        <v>7124</v>
      </c>
      <c r="H7432" s="107" t="s">
        <v>4839</v>
      </c>
      <c r="I7432" s="107" t="s">
        <v>4848</v>
      </c>
    </row>
    <row r="7433" spans="1:9" x14ac:dyDescent="0.2">
      <c r="A7433" s="107" t="s">
        <v>10492</v>
      </c>
      <c r="D7433" s="107" t="s">
        <v>4849</v>
      </c>
      <c r="E7433" s="107">
        <f t="shared" si="116"/>
        <v>40200907</v>
      </c>
      <c r="F7433" s="107" t="s">
        <v>404</v>
      </c>
      <c r="G7433" s="107" t="s">
        <v>7124</v>
      </c>
      <c r="H7433" s="107" t="s">
        <v>4839</v>
      </c>
      <c r="I7433" s="107" t="s">
        <v>4850</v>
      </c>
    </row>
    <row r="7434" spans="1:9" x14ac:dyDescent="0.2">
      <c r="A7434" s="107" t="s">
        <v>10492</v>
      </c>
      <c r="D7434" s="107" t="s">
        <v>4851</v>
      </c>
      <c r="E7434" s="107">
        <f t="shared" si="116"/>
        <v>40200908</v>
      </c>
      <c r="F7434" s="107" t="s">
        <v>404</v>
      </c>
      <c r="G7434" s="107" t="s">
        <v>7124</v>
      </c>
      <c r="H7434" s="107" t="s">
        <v>4839</v>
      </c>
      <c r="I7434" s="107" t="s">
        <v>4852</v>
      </c>
    </row>
    <row r="7435" spans="1:9" x14ac:dyDescent="0.2">
      <c r="A7435" s="107" t="s">
        <v>10492</v>
      </c>
      <c r="D7435" s="107" t="s">
        <v>4853</v>
      </c>
      <c r="E7435" s="107">
        <f t="shared" si="116"/>
        <v>40200909</v>
      </c>
      <c r="F7435" s="107" t="s">
        <v>404</v>
      </c>
      <c r="G7435" s="107" t="s">
        <v>7124</v>
      </c>
      <c r="H7435" s="107" t="s">
        <v>4839</v>
      </c>
      <c r="I7435" s="107" t="s">
        <v>4854</v>
      </c>
    </row>
    <row r="7436" spans="1:9" x14ac:dyDescent="0.2">
      <c r="A7436" s="107" t="s">
        <v>10492</v>
      </c>
      <c r="D7436" s="107" t="s">
        <v>4855</v>
      </c>
      <c r="E7436" s="107">
        <f t="shared" si="116"/>
        <v>40200910</v>
      </c>
      <c r="F7436" s="107" t="s">
        <v>404</v>
      </c>
      <c r="G7436" s="107" t="s">
        <v>7124</v>
      </c>
      <c r="H7436" s="107" t="s">
        <v>4839</v>
      </c>
      <c r="I7436" s="107" t="s">
        <v>4856</v>
      </c>
    </row>
    <row r="7437" spans="1:9" x14ac:dyDescent="0.2">
      <c r="A7437" s="107" t="s">
        <v>10492</v>
      </c>
      <c r="D7437" s="107" t="s">
        <v>4857</v>
      </c>
      <c r="E7437" s="107">
        <f t="shared" si="116"/>
        <v>40200911</v>
      </c>
      <c r="F7437" s="107" t="s">
        <v>404</v>
      </c>
      <c r="G7437" s="107" t="s">
        <v>7124</v>
      </c>
      <c r="H7437" s="107" t="s">
        <v>4839</v>
      </c>
      <c r="I7437" s="107" t="s">
        <v>13913</v>
      </c>
    </row>
    <row r="7438" spans="1:9" x14ac:dyDescent="0.2">
      <c r="A7438" s="107" t="s">
        <v>10492</v>
      </c>
      <c r="D7438" s="107" t="s">
        <v>4858</v>
      </c>
      <c r="E7438" s="107">
        <f t="shared" si="116"/>
        <v>40200912</v>
      </c>
      <c r="F7438" s="107" t="s">
        <v>404</v>
      </c>
      <c r="G7438" s="107" t="s">
        <v>7124</v>
      </c>
      <c r="H7438" s="107" t="s">
        <v>4839</v>
      </c>
      <c r="I7438" s="107" t="s">
        <v>7553</v>
      </c>
    </row>
    <row r="7439" spans="1:9" x14ac:dyDescent="0.2">
      <c r="A7439" s="107" t="s">
        <v>10492</v>
      </c>
      <c r="D7439" s="107" t="s">
        <v>4859</v>
      </c>
      <c r="E7439" s="107">
        <f t="shared" si="116"/>
        <v>40200913</v>
      </c>
      <c r="F7439" s="107" t="s">
        <v>404</v>
      </c>
      <c r="G7439" s="107" t="s">
        <v>7124</v>
      </c>
      <c r="H7439" s="107" t="s">
        <v>4839</v>
      </c>
      <c r="I7439" s="107" t="s">
        <v>4860</v>
      </c>
    </row>
    <row r="7440" spans="1:9" x14ac:dyDescent="0.2">
      <c r="A7440" s="107" t="s">
        <v>10492</v>
      </c>
      <c r="D7440" s="107" t="s">
        <v>4861</v>
      </c>
      <c r="E7440" s="107">
        <f t="shared" si="116"/>
        <v>40200914</v>
      </c>
      <c r="F7440" s="107" t="s">
        <v>404</v>
      </c>
      <c r="G7440" s="107" t="s">
        <v>7124</v>
      </c>
      <c r="H7440" s="107" t="s">
        <v>4839</v>
      </c>
      <c r="I7440" s="107" t="s">
        <v>16163</v>
      </c>
    </row>
    <row r="7441" spans="1:9" x14ac:dyDescent="0.2">
      <c r="A7441" s="107" t="s">
        <v>10492</v>
      </c>
      <c r="D7441" s="107" t="s">
        <v>4862</v>
      </c>
      <c r="E7441" s="107">
        <f t="shared" si="116"/>
        <v>40200915</v>
      </c>
      <c r="F7441" s="107" t="s">
        <v>404</v>
      </c>
      <c r="G7441" s="107" t="s">
        <v>7124</v>
      </c>
      <c r="H7441" s="107" t="s">
        <v>4839</v>
      </c>
      <c r="I7441" s="107" t="s">
        <v>4863</v>
      </c>
    </row>
    <row r="7442" spans="1:9" x14ac:dyDescent="0.2">
      <c r="A7442" s="107" t="s">
        <v>10492</v>
      </c>
      <c r="D7442" s="107" t="s">
        <v>4864</v>
      </c>
      <c r="E7442" s="107">
        <f t="shared" si="116"/>
        <v>40200916</v>
      </c>
      <c r="F7442" s="107" t="s">
        <v>404</v>
      </c>
      <c r="G7442" s="107" t="s">
        <v>7124</v>
      </c>
      <c r="H7442" s="107" t="s">
        <v>4839</v>
      </c>
      <c r="I7442" s="107" t="s">
        <v>4865</v>
      </c>
    </row>
    <row r="7443" spans="1:9" x14ac:dyDescent="0.2">
      <c r="A7443" s="107" t="s">
        <v>10492</v>
      </c>
      <c r="D7443" s="107" t="s">
        <v>4866</v>
      </c>
      <c r="E7443" s="107">
        <f t="shared" si="116"/>
        <v>40200917</v>
      </c>
      <c r="F7443" s="107" t="s">
        <v>404</v>
      </c>
      <c r="G7443" s="107" t="s">
        <v>7124</v>
      </c>
      <c r="H7443" s="107" t="s">
        <v>4839</v>
      </c>
      <c r="I7443" s="107" t="s">
        <v>4867</v>
      </c>
    </row>
    <row r="7444" spans="1:9" x14ac:dyDescent="0.2">
      <c r="A7444" s="107" t="s">
        <v>10492</v>
      </c>
      <c r="D7444" s="107" t="s">
        <v>4868</v>
      </c>
      <c r="E7444" s="107">
        <f t="shared" si="116"/>
        <v>40200918</v>
      </c>
      <c r="F7444" s="107" t="s">
        <v>404</v>
      </c>
      <c r="G7444" s="107" t="s">
        <v>7124</v>
      </c>
      <c r="H7444" s="107" t="s">
        <v>4839</v>
      </c>
      <c r="I7444" s="107" t="s">
        <v>14052</v>
      </c>
    </row>
    <row r="7445" spans="1:9" x14ac:dyDescent="0.2">
      <c r="A7445" s="107" t="s">
        <v>10492</v>
      </c>
      <c r="D7445" s="107" t="s">
        <v>4869</v>
      </c>
      <c r="E7445" s="107">
        <f t="shared" si="116"/>
        <v>40200919</v>
      </c>
      <c r="F7445" s="107" t="s">
        <v>404</v>
      </c>
      <c r="G7445" s="107" t="s">
        <v>7124</v>
      </c>
      <c r="H7445" s="107" t="s">
        <v>4839</v>
      </c>
      <c r="I7445" s="107" t="s">
        <v>14054</v>
      </c>
    </row>
    <row r="7446" spans="1:9" x14ac:dyDescent="0.2">
      <c r="A7446" s="107" t="s">
        <v>10492</v>
      </c>
      <c r="D7446" s="107" t="s">
        <v>4870</v>
      </c>
      <c r="E7446" s="107">
        <f t="shared" si="116"/>
        <v>40200920</v>
      </c>
      <c r="F7446" s="107" t="s">
        <v>404</v>
      </c>
      <c r="G7446" s="107" t="s">
        <v>7124</v>
      </c>
      <c r="H7446" s="107" t="s">
        <v>4839</v>
      </c>
      <c r="I7446" s="107" t="s">
        <v>4871</v>
      </c>
    </row>
    <row r="7447" spans="1:9" x14ac:dyDescent="0.2">
      <c r="A7447" s="107" t="s">
        <v>10492</v>
      </c>
      <c r="D7447" s="107" t="s">
        <v>4872</v>
      </c>
      <c r="E7447" s="107">
        <f t="shared" si="116"/>
        <v>40200921</v>
      </c>
      <c r="F7447" s="107" t="s">
        <v>404</v>
      </c>
      <c r="G7447" s="107" t="s">
        <v>7124</v>
      </c>
      <c r="H7447" s="107" t="s">
        <v>4839</v>
      </c>
      <c r="I7447" s="107" t="s">
        <v>4873</v>
      </c>
    </row>
    <row r="7448" spans="1:9" x14ac:dyDescent="0.2">
      <c r="A7448" s="107" t="s">
        <v>10492</v>
      </c>
      <c r="D7448" s="107" t="s">
        <v>4874</v>
      </c>
      <c r="E7448" s="107">
        <f t="shared" si="116"/>
        <v>40200922</v>
      </c>
      <c r="F7448" s="107" t="s">
        <v>404</v>
      </c>
      <c r="G7448" s="107" t="s">
        <v>7124</v>
      </c>
      <c r="H7448" s="107" t="s">
        <v>4839</v>
      </c>
      <c r="I7448" s="107" t="s">
        <v>16848</v>
      </c>
    </row>
    <row r="7449" spans="1:9" x14ac:dyDescent="0.2">
      <c r="A7449" s="107" t="s">
        <v>10492</v>
      </c>
      <c r="D7449" s="107" t="s">
        <v>4875</v>
      </c>
      <c r="E7449" s="107">
        <f t="shared" si="116"/>
        <v>40200923</v>
      </c>
      <c r="F7449" s="107" t="s">
        <v>404</v>
      </c>
      <c r="G7449" s="107" t="s">
        <v>7124</v>
      </c>
      <c r="H7449" s="107" t="s">
        <v>4839</v>
      </c>
      <c r="I7449" s="107" t="s">
        <v>4876</v>
      </c>
    </row>
    <row r="7450" spans="1:9" x14ac:dyDescent="0.2">
      <c r="A7450" s="107" t="s">
        <v>10492</v>
      </c>
      <c r="D7450" s="107" t="s">
        <v>4877</v>
      </c>
      <c r="E7450" s="107">
        <f t="shared" si="116"/>
        <v>40200924</v>
      </c>
      <c r="F7450" s="107" t="s">
        <v>404</v>
      </c>
      <c r="G7450" s="107" t="s">
        <v>7124</v>
      </c>
      <c r="H7450" s="107" t="s">
        <v>4839</v>
      </c>
      <c r="I7450" s="107" t="s">
        <v>4878</v>
      </c>
    </row>
    <row r="7451" spans="1:9" x14ac:dyDescent="0.2">
      <c r="A7451" s="107" t="s">
        <v>10492</v>
      </c>
      <c r="D7451" s="107" t="s">
        <v>4879</v>
      </c>
      <c r="E7451" s="107">
        <f t="shared" si="116"/>
        <v>40200925</v>
      </c>
      <c r="F7451" s="107" t="s">
        <v>404</v>
      </c>
      <c r="G7451" s="107" t="s">
        <v>7124</v>
      </c>
      <c r="H7451" s="107" t="s">
        <v>4839</v>
      </c>
      <c r="I7451" s="107" t="s">
        <v>4880</v>
      </c>
    </row>
    <row r="7452" spans="1:9" x14ac:dyDescent="0.2">
      <c r="A7452" s="107" t="s">
        <v>10492</v>
      </c>
      <c r="D7452" s="107" t="s">
        <v>4881</v>
      </c>
      <c r="E7452" s="107">
        <f t="shared" si="116"/>
        <v>40200926</v>
      </c>
      <c r="F7452" s="107" t="s">
        <v>404</v>
      </c>
      <c r="G7452" s="107" t="s">
        <v>7124</v>
      </c>
      <c r="H7452" s="107" t="s">
        <v>4839</v>
      </c>
      <c r="I7452" s="107" t="s">
        <v>4882</v>
      </c>
    </row>
    <row r="7453" spans="1:9" x14ac:dyDescent="0.2">
      <c r="A7453" s="107" t="s">
        <v>10492</v>
      </c>
      <c r="D7453" s="107" t="s">
        <v>4883</v>
      </c>
      <c r="E7453" s="107">
        <f t="shared" si="116"/>
        <v>40200927</v>
      </c>
      <c r="F7453" s="107" t="s">
        <v>404</v>
      </c>
      <c r="G7453" s="107" t="s">
        <v>7124</v>
      </c>
      <c r="H7453" s="107" t="s">
        <v>4839</v>
      </c>
      <c r="I7453" s="107" t="s">
        <v>4884</v>
      </c>
    </row>
    <row r="7454" spans="1:9" x14ac:dyDescent="0.2">
      <c r="A7454" s="107" t="s">
        <v>10492</v>
      </c>
      <c r="D7454" s="107" t="s">
        <v>4885</v>
      </c>
      <c r="E7454" s="107">
        <f t="shared" si="116"/>
        <v>40200928</v>
      </c>
      <c r="F7454" s="107" t="s">
        <v>404</v>
      </c>
      <c r="G7454" s="107" t="s">
        <v>7124</v>
      </c>
      <c r="H7454" s="107" t="s">
        <v>4839</v>
      </c>
      <c r="I7454" s="107" t="s">
        <v>6696</v>
      </c>
    </row>
    <row r="7455" spans="1:9" x14ac:dyDescent="0.2">
      <c r="A7455" s="107" t="s">
        <v>10492</v>
      </c>
      <c r="D7455" s="107" t="s">
        <v>4886</v>
      </c>
      <c r="E7455" s="107">
        <f t="shared" si="116"/>
        <v>40200929</v>
      </c>
      <c r="F7455" s="107" t="s">
        <v>404</v>
      </c>
      <c r="G7455" s="107" t="s">
        <v>7124</v>
      </c>
      <c r="H7455" s="107" t="s">
        <v>4839</v>
      </c>
      <c r="I7455" s="107" t="s">
        <v>7550</v>
      </c>
    </row>
    <row r="7456" spans="1:9" x14ac:dyDescent="0.2">
      <c r="A7456" s="107" t="s">
        <v>10492</v>
      </c>
      <c r="D7456" s="107" t="s">
        <v>4887</v>
      </c>
      <c r="E7456" s="107">
        <f t="shared" si="116"/>
        <v>40200930</v>
      </c>
      <c r="F7456" s="107" t="s">
        <v>404</v>
      </c>
      <c r="G7456" s="107" t="s">
        <v>7124</v>
      </c>
      <c r="H7456" s="107" t="s">
        <v>4839</v>
      </c>
      <c r="I7456" s="107" t="s">
        <v>14056</v>
      </c>
    </row>
    <row r="7457" spans="1:9" x14ac:dyDescent="0.2">
      <c r="A7457" s="107" t="s">
        <v>10492</v>
      </c>
      <c r="D7457" s="107" t="s">
        <v>4888</v>
      </c>
      <c r="E7457" s="107">
        <f t="shared" si="116"/>
        <v>40200931</v>
      </c>
      <c r="F7457" s="107" t="s">
        <v>404</v>
      </c>
      <c r="G7457" s="107" t="s">
        <v>7124</v>
      </c>
      <c r="H7457" s="107" t="s">
        <v>4839</v>
      </c>
      <c r="I7457" s="107" t="s">
        <v>10758</v>
      </c>
    </row>
    <row r="7458" spans="1:9" x14ac:dyDescent="0.2">
      <c r="A7458" s="107" t="s">
        <v>10492</v>
      </c>
      <c r="D7458" s="107" t="s">
        <v>4889</v>
      </c>
      <c r="E7458" s="107">
        <f t="shared" si="116"/>
        <v>40200998</v>
      </c>
      <c r="F7458" s="107" t="s">
        <v>404</v>
      </c>
      <c r="G7458" s="107" t="s">
        <v>7124</v>
      </c>
      <c r="H7458" s="107" t="s">
        <v>4839</v>
      </c>
      <c r="I7458" s="107" t="s">
        <v>14923</v>
      </c>
    </row>
    <row r="7459" spans="1:9" x14ac:dyDescent="0.2">
      <c r="A7459" s="107" t="s">
        <v>10492</v>
      </c>
      <c r="D7459" s="107" t="s">
        <v>4890</v>
      </c>
      <c r="E7459" s="107">
        <f t="shared" si="116"/>
        <v>40201001</v>
      </c>
      <c r="F7459" s="107" t="s">
        <v>404</v>
      </c>
      <c r="G7459" s="107" t="s">
        <v>7124</v>
      </c>
      <c r="H7459" s="107" t="s">
        <v>4891</v>
      </c>
      <c r="I7459" s="107" t="s">
        <v>16138</v>
      </c>
    </row>
    <row r="7460" spans="1:9" x14ac:dyDescent="0.2">
      <c r="A7460" s="107" t="s">
        <v>10492</v>
      </c>
      <c r="D7460" s="107" t="s">
        <v>4892</v>
      </c>
      <c r="E7460" s="107">
        <f t="shared" si="116"/>
        <v>40201002</v>
      </c>
      <c r="F7460" s="107" t="s">
        <v>404</v>
      </c>
      <c r="G7460" s="107" t="s">
        <v>7124</v>
      </c>
      <c r="H7460" s="107" t="s">
        <v>4891</v>
      </c>
      <c r="I7460" s="107" t="s">
        <v>16129</v>
      </c>
    </row>
    <row r="7461" spans="1:9" x14ac:dyDescent="0.2">
      <c r="A7461" s="107" t="s">
        <v>10492</v>
      </c>
      <c r="D7461" s="107" t="s">
        <v>4893</v>
      </c>
      <c r="E7461" s="107">
        <f t="shared" si="116"/>
        <v>40201003</v>
      </c>
      <c r="F7461" s="107" t="s">
        <v>404</v>
      </c>
      <c r="G7461" s="107" t="s">
        <v>7124</v>
      </c>
      <c r="H7461" s="107" t="s">
        <v>4891</v>
      </c>
      <c r="I7461" s="107" t="s">
        <v>16136</v>
      </c>
    </row>
    <row r="7462" spans="1:9" x14ac:dyDescent="0.2">
      <c r="A7462" s="107" t="s">
        <v>10492</v>
      </c>
      <c r="D7462" s="107" t="s">
        <v>4894</v>
      </c>
      <c r="E7462" s="107">
        <f t="shared" si="116"/>
        <v>40201004</v>
      </c>
      <c r="F7462" s="107" t="s">
        <v>404</v>
      </c>
      <c r="G7462" s="107" t="s">
        <v>7124</v>
      </c>
      <c r="H7462" s="107" t="s">
        <v>4891</v>
      </c>
      <c r="I7462" s="107" t="s">
        <v>16142</v>
      </c>
    </row>
    <row r="7463" spans="1:9" x14ac:dyDescent="0.2">
      <c r="A7463" s="107" t="s">
        <v>10492</v>
      </c>
      <c r="D7463" s="107" t="s">
        <v>4895</v>
      </c>
      <c r="E7463" s="107">
        <f t="shared" si="116"/>
        <v>40201101</v>
      </c>
      <c r="F7463" s="107" t="s">
        <v>404</v>
      </c>
      <c r="G7463" s="107" t="s">
        <v>7124</v>
      </c>
      <c r="H7463" s="107" t="s">
        <v>4896</v>
      </c>
      <c r="I7463" s="107" t="s">
        <v>4897</v>
      </c>
    </row>
    <row r="7464" spans="1:9" x14ac:dyDescent="0.2">
      <c r="A7464" s="107" t="s">
        <v>10492</v>
      </c>
      <c r="D7464" s="107" t="s">
        <v>4898</v>
      </c>
      <c r="E7464" s="107">
        <f t="shared" si="116"/>
        <v>40201103</v>
      </c>
      <c r="F7464" s="107" t="s">
        <v>404</v>
      </c>
      <c r="G7464" s="107" t="s">
        <v>7124</v>
      </c>
      <c r="H7464" s="107" t="s">
        <v>4896</v>
      </c>
      <c r="I7464" s="107" t="s">
        <v>4899</v>
      </c>
    </row>
    <row r="7465" spans="1:9" x14ac:dyDescent="0.2">
      <c r="A7465" s="107" t="s">
        <v>10492</v>
      </c>
      <c r="D7465" s="107" t="s">
        <v>4900</v>
      </c>
      <c r="E7465" s="107">
        <f t="shared" si="116"/>
        <v>40201104</v>
      </c>
      <c r="F7465" s="107" t="s">
        <v>404</v>
      </c>
      <c r="G7465" s="107" t="s">
        <v>7124</v>
      </c>
      <c r="H7465" s="107" t="s">
        <v>4896</v>
      </c>
      <c r="I7465" s="107" t="s">
        <v>4901</v>
      </c>
    </row>
    <row r="7466" spans="1:9" x14ac:dyDescent="0.2">
      <c r="A7466" s="107" t="s">
        <v>10492</v>
      </c>
      <c r="D7466" s="107" t="s">
        <v>4902</v>
      </c>
      <c r="E7466" s="107">
        <f t="shared" si="116"/>
        <v>40201105</v>
      </c>
      <c r="F7466" s="107" t="s">
        <v>404</v>
      </c>
      <c r="G7466" s="107" t="s">
        <v>7124</v>
      </c>
      <c r="H7466" s="107" t="s">
        <v>4896</v>
      </c>
      <c r="I7466" s="107" t="s">
        <v>2185</v>
      </c>
    </row>
    <row r="7467" spans="1:9" x14ac:dyDescent="0.2">
      <c r="A7467" s="107" t="s">
        <v>10492</v>
      </c>
      <c r="D7467" s="107" t="s">
        <v>2182</v>
      </c>
      <c r="E7467" s="107">
        <f t="shared" si="116"/>
        <v>40201111</v>
      </c>
      <c r="F7467" s="107" t="s">
        <v>404</v>
      </c>
      <c r="G7467" s="107" t="s">
        <v>7124</v>
      </c>
      <c r="H7467" s="107" t="s">
        <v>4896</v>
      </c>
      <c r="I7467" s="107" t="s">
        <v>2183</v>
      </c>
    </row>
    <row r="7468" spans="1:9" x14ac:dyDescent="0.2">
      <c r="A7468" s="107" t="s">
        <v>10492</v>
      </c>
      <c r="D7468" s="107" t="s">
        <v>2184</v>
      </c>
      <c r="E7468" s="107">
        <f t="shared" si="116"/>
        <v>40201112</v>
      </c>
      <c r="F7468" s="107" t="s">
        <v>404</v>
      </c>
      <c r="G7468" s="107" t="s">
        <v>7124</v>
      </c>
      <c r="H7468" s="107" t="s">
        <v>4896</v>
      </c>
      <c r="I7468" s="107" t="s">
        <v>2183</v>
      </c>
    </row>
    <row r="7469" spans="1:9" x14ac:dyDescent="0.2">
      <c r="A7469" s="107" t="s">
        <v>10492</v>
      </c>
      <c r="D7469" s="107" t="s">
        <v>619</v>
      </c>
      <c r="E7469" s="107">
        <f t="shared" si="116"/>
        <v>40201113</v>
      </c>
      <c r="F7469" s="107" t="s">
        <v>404</v>
      </c>
      <c r="G7469" s="107" t="s">
        <v>7124</v>
      </c>
      <c r="H7469" s="107" t="s">
        <v>4896</v>
      </c>
      <c r="I7469" s="107" t="s">
        <v>620</v>
      </c>
    </row>
    <row r="7470" spans="1:9" x14ac:dyDescent="0.2">
      <c r="A7470" s="107" t="s">
        <v>10492</v>
      </c>
      <c r="D7470" s="107" t="s">
        <v>621</v>
      </c>
      <c r="E7470" s="107">
        <f t="shared" si="116"/>
        <v>40201114</v>
      </c>
      <c r="F7470" s="107" t="s">
        <v>404</v>
      </c>
      <c r="G7470" s="107" t="s">
        <v>7124</v>
      </c>
      <c r="H7470" s="107" t="s">
        <v>4896</v>
      </c>
      <c r="I7470" s="107" t="s">
        <v>620</v>
      </c>
    </row>
    <row r="7471" spans="1:9" x14ac:dyDescent="0.2">
      <c r="A7471" s="107" t="s">
        <v>10492</v>
      </c>
      <c r="D7471" s="107" t="s">
        <v>622</v>
      </c>
      <c r="E7471" s="107">
        <f t="shared" si="116"/>
        <v>40201115</v>
      </c>
      <c r="F7471" s="107" t="s">
        <v>404</v>
      </c>
      <c r="G7471" s="107" t="s">
        <v>7124</v>
      </c>
      <c r="H7471" s="107" t="s">
        <v>4896</v>
      </c>
      <c r="I7471" s="107" t="s">
        <v>623</v>
      </c>
    </row>
    <row r="7472" spans="1:9" x14ac:dyDescent="0.2">
      <c r="A7472" s="107" t="s">
        <v>10492</v>
      </c>
      <c r="D7472" s="107" t="s">
        <v>624</v>
      </c>
      <c r="E7472" s="107">
        <f t="shared" si="116"/>
        <v>40201116</v>
      </c>
      <c r="F7472" s="107" t="s">
        <v>404</v>
      </c>
      <c r="G7472" s="107" t="s">
        <v>7124</v>
      </c>
      <c r="H7472" s="107" t="s">
        <v>4896</v>
      </c>
      <c r="I7472" s="107" t="s">
        <v>623</v>
      </c>
    </row>
    <row r="7473" spans="1:9" x14ac:dyDescent="0.2">
      <c r="A7473" s="107" t="s">
        <v>10492</v>
      </c>
      <c r="D7473" s="107" t="s">
        <v>625</v>
      </c>
      <c r="E7473" s="107">
        <f t="shared" si="116"/>
        <v>40201121</v>
      </c>
      <c r="F7473" s="107" t="s">
        <v>404</v>
      </c>
      <c r="G7473" s="107" t="s">
        <v>7124</v>
      </c>
      <c r="H7473" s="107" t="s">
        <v>4896</v>
      </c>
      <c r="I7473" s="107" t="s">
        <v>626</v>
      </c>
    </row>
    <row r="7474" spans="1:9" x14ac:dyDescent="0.2">
      <c r="A7474" s="107" t="s">
        <v>10492</v>
      </c>
      <c r="D7474" s="107" t="s">
        <v>627</v>
      </c>
      <c r="E7474" s="107">
        <f t="shared" si="116"/>
        <v>40201122</v>
      </c>
      <c r="F7474" s="107" t="s">
        <v>404</v>
      </c>
      <c r="G7474" s="107" t="s">
        <v>7124</v>
      </c>
      <c r="H7474" s="107" t="s">
        <v>4896</v>
      </c>
      <c r="I7474" s="107" t="s">
        <v>628</v>
      </c>
    </row>
    <row r="7475" spans="1:9" x14ac:dyDescent="0.2">
      <c r="A7475" s="107" t="s">
        <v>10492</v>
      </c>
      <c r="D7475" s="107" t="s">
        <v>629</v>
      </c>
      <c r="E7475" s="107">
        <f t="shared" si="116"/>
        <v>40201197</v>
      </c>
      <c r="F7475" s="107" t="s">
        <v>404</v>
      </c>
      <c r="G7475" s="107" t="s">
        <v>7124</v>
      </c>
      <c r="H7475" s="107" t="s">
        <v>4896</v>
      </c>
      <c r="I7475" s="107" t="s">
        <v>630</v>
      </c>
    </row>
    <row r="7476" spans="1:9" x14ac:dyDescent="0.2">
      <c r="A7476" s="107" t="s">
        <v>10492</v>
      </c>
      <c r="D7476" s="107" t="s">
        <v>631</v>
      </c>
      <c r="E7476" s="107">
        <f t="shared" si="116"/>
        <v>40201198</v>
      </c>
      <c r="F7476" s="107" t="s">
        <v>404</v>
      </c>
      <c r="G7476" s="107" t="s">
        <v>7124</v>
      </c>
      <c r="H7476" s="107" t="s">
        <v>4896</v>
      </c>
      <c r="I7476" s="107" t="s">
        <v>630</v>
      </c>
    </row>
    <row r="7477" spans="1:9" x14ac:dyDescent="0.2">
      <c r="A7477" s="107" t="s">
        <v>10492</v>
      </c>
      <c r="D7477" s="107" t="s">
        <v>632</v>
      </c>
      <c r="E7477" s="107">
        <f t="shared" si="116"/>
        <v>40201199</v>
      </c>
      <c r="F7477" s="107" t="s">
        <v>404</v>
      </c>
      <c r="G7477" s="107" t="s">
        <v>7124</v>
      </c>
      <c r="H7477" s="107" t="s">
        <v>4896</v>
      </c>
      <c r="I7477" s="107" t="s">
        <v>633</v>
      </c>
    </row>
    <row r="7478" spans="1:9" x14ac:dyDescent="0.2">
      <c r="A7478" s="107" t="s">
        <v>10492</v>
      </c>
      <c r="D7478" s="107" t="s">
        <v>634</v>
      </c>
      <c r="E7478" s="107">
        <f t="shared" si="116"/>
        <v>40201201</v>
      </c>
      <c r="F7478" s="107" t="s">
        <v>404</v>
      </c>
      <c r="G7478" s="107" t="s">
        <v>7124</v>
      </c>
      <c r="H7478" s="107" t="s">
        <v>635</v>
      </c>
      <c r="I7478" s="107" t="s">
        <v>2241</v>
      </c>
    </row>
    <row r="7479" spans="1:9" x14ac:dyDescent="0.2">
      <c r="A7479" s="107" t="s">
        <v>10492</v>
      </c>
      <c r="D7479" s="107" t="s">
        <v>2242</v>
      </c>
      <c r="E7479" s="107">
        <f t="shared" si="116"/>
        <v>40201210</v>
      </c>
      <c r="F7479" s="107" t="s">
        <v>404</v>
      </c>
      <c r="G7479" s="107" t="s">
        <v>7124</v>
      </c>
      <c r="H7479" s="107" t="s">
        <v>635</v>
      </c>
      <c r="I7479" s="107" t="s">
        <v>2241</v>
      </c>
    </row>
    <row r="7480" spans="1:9" x14ac:dyDescent="0.2">
      <c r="A7480" s="107" t="s">
        <v>10492</v>
      </c>
      <c r="D7480" s="107" t="s">
        <v>2243</v>
      </c>
      <c r="E7480" s="107">
        <f t="shared" si="116"/>
        <v>40201301</v>
      </c>
      <c r="F7480" s="107" t="s">
        <v>404</v>
      </c>
      <c r="G7480" s="107" t="s">
        <v>7124</v>
      </c>
      <c r="H7480" s="107" t="s">
        <v>2244</v>
      </c>
      <c r="I7480" s="107" t="s">
        <v>2245</v>
      </c>
    </row>
    <row r="7481" spans="1:9" x14ac:dyDescent="0.2">
      <c r="A7481" s="107" t="s">
        <v>10492</v>
      </c>
      <c r="D7481" s="107" t="s">
        <v>2246</v>
      </c>
      <c r="E7481" s="107">
        <f t="shared" si="116"/>
        <v>40201303</v>
      </c>
      <c r="F7481" s="107" t="s">
        <v>404</v>
      </c>
      <c r="G7481" s="107" t="s">
        <v>7124</v>
      </c>
      <c r="H7481" s="107" t="s">
        <v>2244</v>
      </c>
      <c r="I7481" s="107" t="s">
        <v>2247</v>
      </c>
    </row>
    <row r="7482" spans="1:9" x14ac:dyDescent="0.2">
      <c r="A7482" s="107" t="s">
        <v>10492</v>
      </c>
      <c r="D7482" s="107" t="s">
        <v>2248</v>
      </c>
      <c r="E7482" s="107">
        <f t="shared" si="116"/>
        <v>40201304</v>
      </c>
      <c r="F7482" s="107" t="s">
        <v>404</v>
      </c>
      <c r="G7482" s="107" t="s">
        <v>7124</v>
      </c>
      <c r="H7482" s="107" t="s">
        <v>2244</v>
      </c>
      <c r="I7482" s="107" t="s">
        <v>2249</v>
      </c>
    </row>
    <row r="7483" spans="1:9" x14ac:dyDescent="0.2">
      <c r="A7483" s="107" t="s">
        <v>10492</v>
      </c>
      <c r="D7483" s="107" t="s">
        <v>2250</v>
      </c>
      <c r="E7483" s="107">
        <f t="shared" si="116"/>
        <v>40201305</v>
      </c>
      <c r="F7483" s="107" t="s">
        <v>404</v>
      </c>
      <c r="G7483" s="107" t="s">
        <v>7124</v>
      </c>
      <c r="H7483" s="107" t="s">
        <v>2244</v>
      </c>
      <c r="I7483" s="107" t="s">
        <v>2251</v>
      </c>
    </row>
    <row r="7484" spans="1:9" x14ac:dyDescent="0.2">
      <c r="A7484" s="107" t="s">
        <v>10492</v>
      </c>
      <c r="D7484" s="107" t="s">
        <v>2252</v>
      </c>
      <c r="E7484" s="107">
        <f t="shared" si="116"/>
        <v>40201310</v>
      </c>
      <c r="F7484" s="107" t="s">
        <v>404</v>
      </c>
      <c r="G7484" s="107" t="s">
        <v>7124</v>
      </c>
      <c r="H7484" s="107" t="s">
        <v>2244</v>
      </c>
      <c r="I7484" s="107" t="s">
        <v>2253</v>
      </c>
    </row>
    <row r="7485" spans="1:9" x14ac:dyDescent="0.2">
      <c r="A7485" s="107" t="s">
        <v>10492</v>
      </c>
      <c r="D7485" s="107" t="s">
        <v>2254</v>
      </c>
      <c r="E7485" s="107">
        <f t="shared" si="116"/>
        <v>40201320</v>
      </c>
      <c r="F7485" s="107" t="s">
        <v>404</v>
      </c>
      <c r="G7485" s="107" t="s">
        <v>7124</v>
      </c>
      <c r="H7485" s="107" t="s">
        <v>2244</v>
      </c>
      <c r="I7485" s="107" t="s">
        <v>2255</v>
      </c>
    </row>
    <row r="7486" spans="1:9" x14ac:dyDescent="0.2">
      <c r="A7486" s="107" t="s">
        <v>10492</v>
      </c>
      <c r="D7486" s="107" t="s">
        <v>2256</v>
      </c>
      <c r="E7486" s="107">
        <f t="shared" si="116"/>
        <v>40201330</v>
      </c>
      <c r="F7486" s="107" t="s">
        <v>404</v>
      </c>
      <c r="G7486" s="107" t="s">
        <v>7124</v>
      </c>
      <c r="H7486" s="107" t="s">
        <v>2244</v>
      </c>
      <c r="I7486" s="107" t="s">
        <v>663</v>
      </c>
    </row>
    <row r="7487" spans="1:9" x14ac:dyDescent="0.2">
      <c r="A7487" s="107" t="s">
        <v>10492</v>
      </c>
      <c r="D7487" s="107" t="s">
        <v>664</v>
      </c>
      <c r="E7487" s="107">
        <f t="shared" si="116"/>
        <v>40201399</v>
      </c>
      <c r="F7487" s="107" t="s">
        <v>404</v>
      </c>
      <c r="G7487" s="107" t="s">
        <v>7124</v>
      </c>
      <c r="H7487" s="107" t="s">
        <v>2244</v>
      </c>
      <c r="I7487" s="107" t="s">
        <v>7791</v>
      </c>
    </row>
    <row r="7488" spans="1:9" x14ac:dyDescent="0.2">
      <c r="A7488" s="107" t="s">
        <v>10492</v>
      </c>
      <c r="D7488" s="107" t="s">
        <v>665</v>
      </c>
      <c r="E7488" s="107">
        <f t="shared" si="116"/>
        <v>40201401</v>
      </c>
      <c r="F7488" s="107" t="s">
        <v>404</v>
      </c>
      <c r="G7488" s="107" t="s">
        <v>7124</v>
      </c>
      <c r="H7488" s="107" t="s">
        <v>666</v>
      </c>
      <c r="I7488" s="107" t="s">
        <v>667</v>
      </c>
    </row>
    <row r="7489" spans="1:9" x14ac:dyDescent="0.2">
      <c r="A7489" s="107" t="s">
        <v>10492</v>
      </c>
      <c r="D7489" s="107" t="s">
        <v>668</v>
      </c>
      <c r="E7489" s="107">
        <f t="shared" si="116"/>
        <v>40201402</v>
      </c>
      <c r="F7489" s="107" t="s">
        <v>404</v>
      </c>
      <c r="G7489" s="107" t="s">
        <v>7124</v>
      </c>
      <c r="H7489" s="107" t="s">
        <v>666</v>
      </c>
      <c r="I7489" s="107" t="s">
        <v>669</v>
      </c>
    </row>
    <row r="7490" spans="1:9" x14ac:dyDescent="0.2">
      <c r="A7490" s="107" t="s">
        <v>10492</v>
      </c>
      <c r="D7490" s="107" t="s">
        <v>670</v>
      </c>
      <c r="E7490" s="107">
        <f t="shared" ref="E7490:E7553" si="117">VALUE(D7490)</f>
        <v>40201403</v>
      </c>
      <c r="F7490" s="107" t="s">
        <v>404</v>
      </c>
      <c r="G7490" s="107" t="s">
        <v>7124</v>
      </c>
      <c r="H7490" s="107" t="s">
        <v>666</v>
      </c>
      <c r="I7490" s="107" t="s">
        <v>2247</v>
      </c>
    </row>
    <row r="7491" spans="1:9" x14ac:dyDescent="0.2">
      <c r="A7491" s="107" t="s">
        <v>10492</v>
      </c>
      <c r="D7491" s="107" t="s">
        <v>671</v>
      </c>
      <c r="E7491" s="107">
        <f t="shared" si="117"/>
        <v>40201404</v>
      </c>
      <c r="F7491" s="107" t="s">
        <v>404</v>
      </c>
      <c r="G7491" s="107" t="s">
        <v>7124</v>
      </c>
      <c r="H7491" s="107" t="s">
        <v>666</v>
      </c>
      <c r="I7491" s="107" t="s">
        <v>2249</v>
      </c>
    </row>
    <row r="7492" spans="1:9" x14ac:dyDescent="0.2">
      <c r="A7492" s="107" t="s">
        <v>10492</v>
      </c>
      <c r="D7492" s="107" t="s">
        <v>672</v>
      </c>
      <c r="E7492" s="107">
        <f t="shared" si="117"/>
        <v>40201405</v>
      </c>
      <c r="F7492" s="107" t="s">
        <v>404</v>
      </c>
      <c r="G7492" s="107" t="s">
        <v>7124</v>
      </c>
      <c r="H7492" s="107" t="s">
        <v>666</v>
      </c>
      <c r="I7492" s="107" t="s">
        <v>2251</v>
      </c>
    </row>
    <row r="7493" spans="1:9" x14ac:dyDescent="0.2">
      <c r="A7493" s="107" t="s">
        <v>10492</v>
      </c>
      <c r="D7493" s="107" t="s">
        <v>673</v>
      </c>
      <c r="E7493" s="107">
        <f t="shared" si="117"/>
        <v>40201406</v>
      </c>
      <c r="F7493" s="107" t="s">
        <v>404</v>
      </c>
      <c r="G7493" s="107" t="s">
        <v>7124</v>
      </c>
      <c r="H7493" s="107" t="s">
        <v>666</v>
      </c>
      <c r="I7493" s="107" t="s">
        <v>674</v>
      </c>
    </row>
    <row r="7494" spans="1:9" x14ac:dyDescent="0.2">
      <c r="A7494" s="107" t="s">
        <v>10492</v>
      </c>
      <c r="D7494" s="107" t="s">
        <v>675</v>
      </c>
      <c r="E7494" s="107">
        <f t="shared" si="117"/>
        <v>40201410</v>
      </c>
      <c r="F7494" s="107" t="s">
        <v>404</v>
      </c>
      <c r="G7494" s="107" t="s">
        <v>7124</v>
      </c>
      <c r="H7494" s="107" t="s">
        <v>666</v>
      </c>
      <c r="I7494" s="107" t="s">
        <v>676</v>
      </c>
    </row>
    <row r="7495" spans="1:9" x14ac:dyDescent="0.2">
      <c r="A7495" s="107" t="s">
        <v>10492</v>
      </c>
      <c r="D7495" s="107" t="s">
        <v>677</v>
      </c>
      <c r="E7495" s="107">
        <f t="shared" si="117"/>
        <v>40201411</v>
      </c>
      <c r="F7495" s="107" t="s">
        <v>404</v>
      </c>
      <c r="G7495" s="107" t="s">
        <v>7124</v>
      </c>
      <c r="H7495" s="107" t="s">
        <v>666</v>
      </c>
      <c r="I7495" s="107" t="s">
        <v>678</v>
      </c>
    </row>
    <row r="7496" spans="1:9" x14ac:dyDescent="0.2">
      <c r="A7496" s="107" t="s">
        <v>10492</v>
      </c>
      <c r="D7496" s="107" t="s">
        <v>679</v>
      </c>
      <c r="E7496" s="107">
        <f t="shared" si="117"/>
        <v>40201431</v>
      </c>
      <c r="F7496" s="107" t="s">
        <v>404</v>
      </c>
      <c r="G7496" s="107" t="s">
        <v>7124</v>
      </c>
      <c r="H7496" s="107" t="s">
        <v>666</v>
      </c>
      <c r="I7496" s="107" t="s">
        <v>680</v>
      </c>
    </row>
    <row r="7497" spans="1:9" x14ac:dyDescent="0.2">
      <c r="A7497" s="107" t="s">
        <v>10492</v>
      </c>
      <c r="D7497" s="107" t="s">
        <v>681</v>
      </c>
      <c r="E7497" s="107">
        <f t="shared" si="117"/>
        <v>40201432</v>
      </c>
      <c r="F7497" s="107" t="s">
        <v>404</v>
      </c>
      <c r="G7497" s="107" t="s">
        <v>7124</v>
      </c>
      <c r="H7497" s="107" t="s">
        <v>666</v>
      </c>
      <c r="I7497" s="107" t="s">
        <v>682</v>
      </c>
    </row>
    <row r="7498" spans="1:9" x14ac:dyDescent="0.2">
      <c r="A7498" s="107" t="s">
        <v>10492</v>
      </c>
      <c r="D7498" s="107" t="s">
        <v>683</v>
      </c>
      <c r="E7498" s="107">
        <f t="shared" si="117"/>
        <v>40201433</v>
      </c>
      <c r="F7498" s="107" t="s">
        <v>404</v>
      </c>
      <c r="G7498" s="107" t="s">
        <v>7124</v>
      </c>
      <c r="H7498" s="107" t="s">
        <v>666</v>
      </c>
      <c r="I7498" s="107" t="s">
        <v>684</v>
      </c>
    </row>
    <row r="7499" spans="1:9" x14ac:dyDescent="0.2">
      <c r="A7499" s="107" t="s">
        <v>10492</v>
      </c>
      <c r="D7499" s="107" t="s">
        <v>685</v>
      </c>
      <c r="E7499" s="107">
        <f t="shared" si="117"/>
        <v>40201434</v>
      </c>
      <c r="F7499" s="107" t="s">
        <v>404</v>
      </c>
      <c r="G7499" s="107" t="s">
        <v>7124</v>
      </c>
      <c r="H7499" s="107" t="s">
        <v>666</v>
      </c>
      <c r="I7499" s="107" t="s">
        <v>686</v>
      </c>
    </row>
    <row r="7500" spans="1:9" x14ac:dyDescent="0.2">
      <c r="A7500" s="107" t="s">
        <v>10492</v>
      </c>
      <c r="D7500" s="107" t="s">
        <v>687</v>
      </c>
      <c r="E7500" s="107">
        <f t="shared" si="117"/>
        <v>40201435</v>
      </c>
      <c r="F7500" s="107" t="s">
        <v>404</v>
      </c>
      <c r="G7500" s="107" t="s">
        <v>7124</v>
      </c>
      <c r="H7500" s="107" t="s">
        <v>666</v>
      </c>
      <c r="I7500" s="107" t="s">
        <v>688</v>
      </c>
    </row>
    <row r="7501" spans="1:9" x14ac:dyDescent="0.2">
      <c r="A7501" s="107" t="s">
        <v>10492</v>
      </c>
      <c r="D7501" s="107" t="s">
        <v>689</v>
      </c>
      <c r="E7501" s="107">
        <f t="shared" si="117"/>
        <v>40201436</v>
      </c>
      <c r="F7501" s="107" t="s">
        <v>404</v>
      </c>
      <c r="G7501" s="107" t="s">
        <v>7124</v>
      </c>
      <c r="H7501" s="107" t="s">
        <v>666</v>
      </c>
      <c r="I7501" s="107" t="s">
        <v>690</v>
      </c>
    </row>
    <row r="7502" spans="1:9" x14ac:dyDescent="0.2">
      <c r="A7502" s="107" t="s">
        <v>10492</v>
      </c>
      <c r="D7502" s="107" t="s">
        <v>691</v>
      </c>
      <c r="E7502" s="107">
        <f t="shared" si="117"/>
        <v>40201437</v>
      </c>
      <c r="F7502" s="107" t="s">
        <v>404</v>
      </c>
      <c r="G7502" s="107" t="s">
        <v>7124</v>
      </c>
      <c r="H7502" s="107" t="s">
        <v>666</v>
      </c>
      <c r="I7502" s="107" t="s">
        <v>692</v>
      </c>
    </row>
    <row r="7503" spans="1:9" x14ac:dyDescent="0.2">
      <c r="A7503" s="107" t="s">
        <v>10492</v>
      </c>
      <c r="D7503" s="107" t="s">
        <v>693</v>
      </c>
      <c r="E7503" s="107">
        <f t="shared" si="117"/>
        <v>40201438</v>
      </c>
      <c r="F7503" s="107" t="s">
        <v>404</v>
      </c>
      <c r="G7503" s="107" t="s">
        <v>7124</v>
      </c>
      <c r="H7503" s="107" t="s">
        <v>666</v>
      </c>
      <c r="I7503" s="107" t="s">
        <v>694</v>
      </c>
    </row>
    <row r="7504" spans="1:9" x14ac:dyDescent="0.2">
      <c r="A7504" s="107" t="s">
        <v>10492</v>
      </c>
      <c r="D7504" s="107" t="s">
        <v>695</v>
      </c>
      <c r="E7504" s="107">
        <f t="shared" si="117"/>
        <v>40201499</v>
      </c>
      <c r="F7504" s="107" t="s">
        <v>404</v>
      </c>
      <c r="G7504" s="107" t="s">
        <v>7124</v>
      </c>
      <c r="H7504" s="107" t="s">
        <v>666</v>
      </c>
      <c r="I7504" s="107" t="s">
        <v>7791</v>
      </c>
    </row>
    <row r="7505" spans="1:9" x14ac:dyDescent="0.2">
      <c r="A7505" s="107" t="s">
        <v>10492</v>
      </c>
      <c r="D7505" s="107" t="s">
        <v>696</v>
      </c>
      <c r="E7505" s="107">
        <f t="shared" si="117"/>
        <v>40201501</v>
      </c>
      <c r="F7505" s="107" t="s">
        <v>404</v>
      </c>
      <c r="G7505" s="107" t="s">
        <v>7124</v>
      </c>
      <c r="H7505" s="107" t="s">
        <v>697</v>
      </c>
      <c r="I7505" s="107" t="s">
        <v>698</v>
      </c>
    </row>
    <row r="7506" spans="1:9" x14ac:dyDescent="0.2">
      <c r="A7506" s="107" t="s">
        <v>10492</v>
      </c>
      <c r="D7506" s="107" t="s">
        <v>699</v>
      </c>
      <c r="E7506" s="107">
        <f t="shared" si="117"/>
        <v>40201502</v>
      </c>
      <c r="F7506" s="107" t="s">
        <v>404</v>
      </c>
      <c r="G7506" s="107" t="s">
        <v>7124</v>
      </c>
      <c r="H7506" s="107" t="s">
        <v>697</v>
      </c>
      <c r="I7506" s="107" t="s">
        <v>669</v>
      </c>
    </row>
    <row r="7507" spans="1:9" x14ac:dyDescent="0.2">
      <c r="A7507" s="107" t="s">
        <v>10492</v>
      </c>
      <c r="D7507" s="107" t="s">
        <v>700</v>
      </c>
      <c r="E7507" s="107">
        <f t="shared" si="117"/>
        <v>40201503</v>
      </c>
      <c r="F7507" s="107" t="s">
        <v>404</v>
      </c>
      <c r="G7507" s="107" t="s">
        <v>7124</v>
      </c>
      <c r="H7507" s="107" t="s">
        <v>697</v>
      </c>
      <c r="I7507" s="107" t="s">
        <v>2247</v>
      </c>
    </row>
    <row r="7508" spans="1:9" x14ac:dyDescent="0.2">
      <c r="A7508" s="107" t="s">
        <v>10492</v>
      </c>
      <c r="D7508" s="107" t="s">
        <v>701</v>
      </c>
      <c r="E7508" s="107">
        <f t="shared" si="117"/>
        <v>40201504</v>
      </c>
      <c r="F7508" s="107" t="s">
        <v>404</v>
      </c>
      <c r="G7508" s="107" t="s">
        <v>7124</v>
      </c>
      <c r="H7508" s="107" t="s">
        <v>697</v>
      </c>
      <c r="I7508" s="107" t="s">
        <v>2249</v>
      </c>
    </row>
    <row r="7509" spans="1:9" x14ac:dyDescent="0.2">
      <c r="A7509" s="107" t="s">
        <v>10492</v>
      </c>
      <c r="D7509" s="107" t="s">
        <v>702</v>
      </c>
      <c r="E7509" s="107">
        <f t="shared" si="117"/>
        <v>40201505</v>
      </c>
      <c r="F7509" s="107" t="s">
        <v>404</v>
      </c>
      <c r="G7509" s="107" t="s">
        <v>7124</v>
      </c>
      <c r="H7509" s="107" t="s">
        <v>697</v>
      </c>
      <c r="I7509" s="107" t="s">
        <v>2251</v>
      </c>
    </row>
    <row r="7510" spans="1:9" x14ac:dyDescent="0.2">
      <c r="A7510" s="107" t="s">
        <v>10492</v>
      </c>
      <c r="D7510" s="107" t="s">
        <v>703</v>
      </c>
      <c r="E7510" s="107">
        <f t="shared" si="117"/>
        <v>40201531</v>
      </c>
      <c r="F7510" s="107" t="s">
        <v>404</v>
      </c>
      <c r="G7510" s="107" t="s">
        <v>7124</v>
      </c>
      <c r="H7510" s="107" t="s">
        <v>697</v>
      </c>
      <c r="I7510" s="107" t="s">
        <v>680</v>
      </c>
    </row>
    <row r="7511" spans="1:9" x14ac:dyDescent="0.2">
      <c r="A7511" s="107" t="s">
        <v>10492</v>
      </c>
      <c r="D7511" s="107" t="s">
        <v>704</v>
      </c>
      <c r="E7511" s="107">
        <f t="shared" si="117"/>
        <v>40201599</v>
      </c>
      <c r="F7511" s="107" t="s">
        <v>404</v>
      </c>
      <c r="G7511" s="107" t="s">
        <v>7124</v>
      </c>
      <c r="H7511" s="107" t="s">
        <v>697</v>
      </c>
      <c r="I7511" s="107" t="s">
        <v>7791</v>
      </c>
    </row>
    <row r="7512" spans="1:9" x14ac:dyDescent="0.2">
      <c r="A7512" s="107" t="s">
        <v>10492</v>
      </c>
      <c r="D7512" s="107" t="s">
        <v>705</v>
      </c>
      <c r="E7512" s="107">
        <f t="shared" si="117"/>
        <v>40201601</v>
      </c>
      <c r="F7512" s="107" t="s">
        <v>404</v>
      </c>
      <c r="G7512" s="107" t="s">
        <v>7124</v>
      </c>
      <c r="H7512" s="107" t="s">
        <v>706</v>
      </c>
      <c r="I7512" s="107" t="s">
        <v>707</v>
      </c>
    </row>
    <row r="7513" spans="1:9" x14ac:dyDescent="0.2">
      <c r="A7513" s="107" t="s">
        <v>10492</v>
      </c>
      <c r="D7513" s="107" t="s">
        <v>708</v>
      </c>
      <c r="E7513" s="107">
        <f t="shared" si="117"/>
        <v>40201602</v>
      </c>
      <c r="F7513" s="107" t="s">
        <v>404</v>
      </c>
      <c r="G7513" s="107" t="s">
        <v>7124</v>
      </c>
      <c r="H7513" s="107" t="s">
        <v>706</v>
      </c>
      <c r="I7513" s="107" t="s">
        <v>669</v>
      </c>
    </row>
    <row r="7514" spans="1:9" x14ac:dyDescent="0.2">
      <c r="A7514" s="107" t="s">
        <v>10492</v>
      </c>
      <c r="D7514" s="107" t="s">
        <v>709</v>
      </c>
      <c r="E7514" s="107">
        <f t="shared" si="117"/>
        <v>40201603</v>
      </c>
      <c r="F7514" s="107" t="s">
        <v>404</v>
      </c>
      <c r="G7514" s="107" t="s">
        <v>7124</v>
      </c>
      <c r="H7514" s="107" t="s">
        <v>706</v>
      </c>
      <c r="I7514" s="107" t="s">
        <v>2247</v>
      </c>
    </row>
    <row r="7515" spans="1:9" x14ac:dyDescent="0.2">
      <c r="A7515" s="107" t="s">
        <v>10492</v>
      </c>
      <c r="D7515" s="107" t="s">
        <v>710</v>
      </c>
      <c r="E7515" s="107">
        <f t="shared" si="117"/>
        <v>40201604</v>
      </c>
      <c r="F7515" s="107" t="s">
        <v>404</v>
      </c>
      <c r="G7515" s="107" t="s">
        <v>7124</v>
      </c>
      <c r="H7515" s="107" t="s">
        <v>706</v>
      </c>
      <c r="I7515" s="107" t="s">
        <v>2249</v>
      </c>
    </row>
    <row r="7516" spans="1:9" x14ac:dyDescent="0.2">
      <c r="A7516" s="107" t="s">
        <v>10492</v>
      </c>
      <c r="D7516" s="107" t="s">
        <v>711</v>
      </c>
      <c r="E7516" s="107">
        <f t="shared" si="117"/>
        <v>40201605</v>
      </c>
      <c r="F7516" s="107" t="s">
        <v>404</v>
      </c>
      <c r="G7516" s="107" t="s">
        <v>7124</v>
      </c>
      <c r="H7516" s="107" t="s">
        <v>706</v>
      </c>
      <c r="I7516" s="107" t="s">
        <v>2251</v>
      </c>
    </row>
    <row r="7517" spans="1:9" x14ac:dyDescent="0.2">
      <c r="A7517" s="107" t="s">
        <v>10492</v>
      </c>
      <c r="D7517" s="107" t="s">
        <v>712</v>
      </c>
      <c r="E7517" s="107">
        <f t="shared" si="117"/>
        <v>40201606</v>
      </c>
      <c r="F7517" s="107" t="s">
        <v>404</v>
      </c>
      <c r="G7517" s="107" t="s">
        <v>7124</v>
      </c>
      <c r="H7517" s="107" t="s">
        <v>706</v>
      </c>
      <c r="I7517" s="107" t="s">
        <v>713</v>
      </c>
    </row>
    <row r="7518" spans="1:9" x14ac:dyDescent="0.2">
      <c r="A7518" s="107" t="s">
        <v>10492</v>
      </c>
      <c r="D7518" s="107" t="s">
        <v>714</v>
      </c>
      <c r="E7518" s="107">
        <f t="shared" si="117"/>
        <v>40201607</v>
      </c>
      <c r="F7518" s="107" t="s">
        <v>404</v>
      </c>
      <c r="G7518" s="107" t="s">
        <v>7124</v>
      </c>
      <c r="H7518" s="107" t="s">
        <v>706</v>
      </c>
      <c r="I7518" s="107" t="s">
        <v>715</v>
      </c>
    </row>
    <row r="7519" spans="1:9" x14ac:dyDescent="0.2">
      <c r="A7519" s="107" t="s">
        <v>10492</v>
      </c>
      <c r="D7519" s="107" t="s">
        <v>716</v>
      </c>
      <c r="E7519" s="107">
        <f t="shared" si="117"/>
        <v>40201608</v>
      </c>
      <c r="F7519" s="107" t="s">
        <v>404</v>
      </c>
      <c r="G7519" s="107" t="s">
        <v>7124</v>
      </c>
      <c r="H7519" s="107" t="s">
        <v>706</v>
      </c>
      <c r="I7519" s="107" t="s">
        <v>717</v>
      </c>
    </row>
    <row r="7520" spans="1:9" x14ac:dyDescent="0.2">
      <c r="A7520" s="107" t="s">
        <v>10492</v>
      </c>
      <c r="D7520" s="107" t="s">
        <v>718</v>
      </c>
      <c r="E7520" s="107">
        <f t="shared" si="117"/>
        <v>40201609</v>
      </c>
      <c r="F7520" s="107" t="s">
        <v>404</v>
      </c>
      <c r="G7520" s="107" t="s">
        <v>7124</v>
      </c>
      <c r="H7520" s="107" t="s">
        <v>706</v>
      </c>
      <c r="I7520" s="107" t="s">
        <v>719</v>
      </c>
    </row>
    <row r="7521" spans="1:9" x14ac:dyDescent="0.2">
      <c r="A7521" s="107" t="s">
        <v>10492</v>
      </c>
      <c r="D7521" s="107" t="s">
        <v>720</v>
      </c>
      <c r="E7521" s="107">
        <f t="shared" si="117"/>
        <v>40201619</v>
      </c>
      <c r="F7521" s="107" t="s">
        <v>404</v>
      </c>
      <c r="G7521" s="107" t="s">
        <v>7124</v>
      </c>
      <c r="H7521" s="107" t="s">
        <v>706</v>
      </c>
      <c r="I7521" s="107" t="s">
        <v>721</v>
      </c>
    </row>
    <row r="7522" spans="1:9" x14ac:dyDescent="0.2">
      <c r="A7522" s="107" t="s">
        <v>10492</v>
      </c>
      <c r="D7522" s="107" t="s">
        <v>722</v>
      </c>
      <c r="E7522" s="107">
        <f t="shared" si="117"/>
        <v>40201620</v>
      </c>
      <c r="F7522" s="107" t="s">
        <v>404</v>
      </c>
      <c r="G7522" s="107" t="s">
        <v>7124</v>
      </c>
      <c r="H7522" s="107" t="s">
        <v>706</v>
      </c>
      <c r="I7522" s="107" t="s">
        <v>723</v>
      </c>
    </row>
    <row r="7523" spans="1:9" x14ac:dyDescent="0.2">
      <c r="A7523" s="107" t="s">
        <v>10492</v>
      </c>
      <c r="D7523" s="107" t="s">
        <v>724</v>
      </c>
      <c r="E7523" s="107">
        <f t="shared" si="117"/>
        <v>40201621</v>
      </c>
      <c r="F7523" s="107" t="s">
        <v>404</v>
      </c>
      <c r="G7523" s="107" t="s">
        <v>7124</v>
      </c>
      <c r="H7523" s="107" t="s">
        <v>706</v>
      </c>
      <c r="I7523" s="107" t="s">
        <v>725</v>
      </c>
    </row>
    <row r="7524" spans="1:9" x14ac:dyDescent="0.2">
      <c r="A7524" s="107" t="s">
        <v>10492</v>
      </c>
      <c r="D7524" s="107" t="s">
        <v>726</v>
      </c>
      <c r="E7524" s="107">
        <f t="shared" si="117"/>
        <v>40201622</v>
      </c>
      <c r="F7524" s="107" t="s">
        <v>404</v>
      </c>
      <c r="G7524" s="107" t="s">
        <v>7124</v>
      </c>
      <c r="H7524" s="107" t="s">
        <v>706</v>
      </c>
      <c r="I7524" s="107" t="s">
        <v>727</v>
      </c>
    </row>
    <row r="7525" spans="1:9" x14ac:dyDescent="0.2">
      <c r="A7525" s="107" t="s">
        <v>10492</v>
      </c>
      <c r="D7525" s="107" t="s">
        <v>728</v>
      </c>
      <c r="E7525" s="107">
        <f t="shared" si="117"/>
        <v>40201623</v>
      </c>
      <c r="F7525" s="107" t="s">
        <v>404</v>
      </c>
      <c r="G7525" s="107" t="s">
        <v>7124</v>
      </c>
      <c r="H7525" s="107" t="s">
        <v>706</v>
      </c>
      <c r="I7525" s="107" t="s">
        <v>729</v>
      </c>
    </row>
    <row r="7526" spans="1:9" x14ac:dyDescent="0.2">
      <c r="A7526" s="107" t="s">
        <v>10492</v>
      </c>
      <c r="D7526" s="107" t="s">
        <v>730</v>
      </c>
      <c r="E7526" s="107">
        <f t="shared" si="117"/>
        <v>40201624</v>
      </c>
      <c r="F7526" s="107" t="s">
        <v>404</v>
      </c>
      <c r="G7526" s="107" t="s">
        <v>7124</v>
      </c>
      <c r="H7526" s="107" t="s">
        <v>706</v>
      </c>
      <c r="I7526" s="107" t="s">
        <v>731</v>
      </c>
    </row>
    <row r="7527" spans="1:9" x14ac:dyDescent="0.2">
      <c r="A7527" s="107" t="s">
        <v>10492</v>
      </c>
      <c r="D7527" s="107" t="s">
        <v>732</v>
      </c>
      <c r="E7527" s="107">
        <f t="shared" si="117"/>
        <v>40201625</v>
      </c>
      <c r="F7527" s="107" t="s">
        <v>404</v>
      </c>
      <c r="G7527" s="107" t="s">
        <v>7124</v>
      </c>
      <c r="H7527" s="107" t="s">
        <v>706</v>
      </c>
      <c r="I7527" s="107" t="s">
        <v>733</v>
      </c>
    </row>
    <row r="7528" spans="1:9" x14ac:dyDescent="0.2">
      <c r="A7528" s="107" t="s">
        <v>10492</v>
      </c>
      <c r="D7528" s="107" t="s">
        <v>734</v>
      </c>
      <c r="E7528" s="107">
        <f t="shared" si="117"/>
        <v>40201626</v>
      </c>
      <c r="F7528" s="107" t="s">
        <v>404</v>
      </c>
      <c r="G7528" s="107" t="s">
        <v>7124</v>
      </c>
      <c r="H7528" s="107" t="s">
        <v>706</v>
      </c>
      <c r="I7528" s="107" t="s">
        <v>735</v>
      </c>
    </row>
    <row r="7529" spans="1:9" x14ac:dyDescent="0.2">
      <c r="A7529" s="107" t="s">
        <v>10492</v>
      </c>
      <c r="D7529" s="107" t="s">
        <v>736</v>
      </c>
      <c r="E7529" s="107">
        <f t="shared" si="117"/>
        <v>40201627</v>
      </c>
      <c r="F7529" s="107" t="s">
        <v>404</v>
      </c>
      <c r="G7529" s="107" t="s">
        <v>7124</v>
      </c>
      <c r="H7529" s="107" t="s">
        <v>706</v>
      </c>
      <c r="I7529" s="107" t="s">
        <v>737</v>
      </c>
    </row>
    <row r="7530" spans="1:9" x14ac:dyDescent="0.2">
      <c r="A7530" s="107" t="s">
        <v>10492</v>
      </c>
      <c r="D7530" s="107" t="s">
        <v>738</v>
      </c>
      <c r="E7530" s="107">
        <f t="shared" si="117"/>
        <v>40201628</v>
      </c>
      <c r="F7530" s="107" t="s">
        <v>404</v>
      </c>
      <c r="G7530" s="107" t="s">
        <v>7124</v>
      </c>
      <c r="H7530" s="107" t="s">
        <v>706</v>
      </c>
      <c r="I7530" s="107" t="s">
        <v>739</v>
      </c>
    </row>
    <row r="7531" spans="1:9" x14ac:dyDescent="0.2">
      <c r="A7531" s="107" t="s">
        <v>10492</v>
      </c>
      <c r="D7531" s="107" t="s">
        <v>740</v>
      </c>
      <c r="E7531" s="107">
        <f t="shared" si="117"/>
        <v>40201629</v>
      </c>
      <c r="F7531" s="107" t="s">
        <v>404</v>
      </c>
      <c r="G7531" s="107" t="s">
        <v>7124</v>
      </c>
      <c r="H7531" s="107" t="s">
        <v>706</v>
      </c>
      <c r="I7531" s="107" t="s">
        <v>741</v>
      </c>
    </row>
    <row r="7532" spans="1:9" x14ac:dyDescent="0.2">
      <c r="A7532" s="107" t="s">
        <v>10492</v>
      </c>
      <c r="D7532" s="107" t="s">
        <v>742</v>
      </c>
      <c r="E7532" s="107">
        <f t="shared" si="117"/>
        <v>40201630</v>
      </c>
      <c r="F7532" s="107" t="s">
        <v>404</v>
      </c>
      <c r="G7532" s="107" t="s">
        <v>7124</v>
      </c>
      <c r="H7532" s="107" t="s">
        <v>706</v>
      </c>
      <c r="I7532" s="107" t="s">
        <v>743</v>
      </c>
    </row>
    <row r="7533" spans="1:9" x14ac:dyDescent="0.2">
      <c r="A7533" s="107" t="s">
        <v>10492</v>
      </c>
      <c r="D7533" s="107" t="s">
        <v>744</v>
      </c>
      <c r="E7533" s="107">
        <f t="shared" si="117"/>
        <v>40201631</v>
      </c>
      <c r="F7533" s="107" t="s">
        <v>404</v>
      </c>
      <c r="G7533" s="107" t="s">
        <v>7124</v>
      </c>
      <c r="H7533" s="107" t="s">
        <v>706</v>
      </c>
      <c r="I7533" s="107" t="s">
        <v>745</v>
      </c>
    </row>
    <row r="7534" spans="1:9" x14ac:dyDescent="0.2">
      <c r="A7534" s="107" t="s">
        <v>10492</v>
      </c>
      <c r="D7534" s="107" t="s">
        <v>746</v>
      </c>
      <c r="E7534" s="107">
        <f t="shared" si="117"/>
        <v>40201632</v>
      </c>
      <c r="F7534" s="107" t="s">
        <v>404</v>
      </c>
      <c r="G7534" s="107" t="s">
        <v>7124</v>
      </c>
      <c r="H7534" s="107" t="s">
        <v>706</v>
      </c>
      <c r="I7534" s="107" t="s">
        <v>747</v>
      </c>
    </row>
    <row r="7535" spans="1:9" x14ac:dyDescent="0.2">
      <c r="A7535" s="107" t="s">
        <v>10492</v>
      </c>
      <c r="D7535" s="107" t="s">
        <v>748</v>
      </c>
      <c r="E7535" s="107">
        <f t="shared" si="117"/>
        <v>40201699</v>
      </c>
      <c r="F7535" s="107" t="s">
        <v>404</v>
      </c>
      <c r="G7535" s="107" t="s">
        <v>7124</v>
      </c>
      <c r="H7535" s="107" t="s">
        <v>706</v>
      </c>
      <c r="I7535" s="107" t="s">
        <v>7791</v>
      </c>
    </row>
    <row r="7536" spans="1:9" x14ac:dyDescent="0.2">
      <c r="A7536" s="107" t="s">
        <v>10492</v>
      </c>
      <c r="D7536" s="107" t="s">
        <v>749</v>
      </c>
      <c r="E7536" s="107">
        <f t="shared" si="117"/>
        <v>40201702</v>
      </c>
      <c r="F7536" s="107" t="s">
        <v>404</v>
      </c>
      <c r="G7536" s="107" t="s">
        <v>7124</v>
      </c>
      <c r="H7536" s="107" t="s">
        <v>2332</v>
      </c>
      <c r="I7536" s="107" t="s">
        <v>669</v>
      </c>
    </row>
    <row r="7537" spans="1:9" x14ac:dyDescent="0.2">
      <c r="A7537" s="107" t="s">
        <v>10492</v>
      </c>
      <c r="D7537" s="107" t="s">
        <v>2333</v>
      </c>
      <c r="E7537" s="107">
        <f t="shared" si="117"/>
        <v>40201703</v>
      </c>
      <c r="F7537" s="107" t="s">
        <v>404</v>
      </c>
      <c r="G7537" s="107" t="s">
        <v>7124</v>
      </c>
      <c r="H7537" s="107" t="s">
        <v>2332</v>
      </c>
      <c r="I7537" s="107" t="s">
        <v>2247</v>
      </c>
    </row>
    <row r="7538" spans="1:9" x14ac:dyDescent="0.2">
      <c r="A7538" s="107" t="s">
        <v>10492</v>
      </c>
      <c r="D7538" s="107" t="s">
        <v>2334</v>
      </c>
      <c r="E7538" s="107">
        <f t="shared" si="117"/>
        <v>40201704</v>
      </c>
      <c r="F7538" s="107" t="s">
        <v>404</v>
      </c>
      <c r="G7538" s="107" t="s">
        <v>7124</v>
      </c>
      <c r="H7538" s="107" t="s">
        <v>2332</v>
      </c>
      <c r="I7538" s="107" t="s">
        <v>2249</v>
      </c>
    </row>
    <row r="7539" spans="1:9" x14ac:dyDescent="0.2">
      <c r="A7539" s="107" t="s">
        <v>10492</v>
      </c>
      <c r="D7539" s="107" t="s">
        <v>5044</v>
      </c>
      <c r="E7539" s="107">
        <f t="shared" si="117"/>
        <v>40201705</v>
      </c>
      <c r="F7539" s="107" t="s">
        <v>404</v>
      </c>
      <c r="G7539" s="107" t="s">
        <v>7124</v>
      </c>
      <c r="H7539" s="107" t="s">
        <v>2332</v>
      </c>
      <c r="I7539" s="107" t="s">
        <v>2251</v>
      </c>
    </row>
    <row r="7540" spans="1:9" x14ac:dyDescent="0.2">
      <c r="A7540" s="107" t="s">
        <v>10492</v>
      </c>
      <c r="D7540" s="107" t="s">
        <v>5045</v>
      </c>
      <c r="E7540" s="107">
        <f t="shared" si="117"/>
        <v>40201706</v>
      </c>
      <c r="F7540" s="107" t="s">
        <v>404</v>
      </c>
      <c r="G7540" s="107" t="s">
        <v>7124</v>
      </c>
      <c r="H7540" s="107" t="s">
        <v>2332</v>
      </c>
      <c r="I7540" s="107" t="s">
        <v>11595</v>
      </c>
    </row>
    <row r="7541" spans="1:9" x14ac:dyDescent="0.2">
      <c r="A7541" s="107" t="s">
        <v>10492</v>
      </c>
      <c r="D7541" s="107" t="s">
        <v>5046</v>
      </c>
      <c r="E7541" s="107">
        <f t="shared" si="117"/>
        <v>40201721</v>
      </c>
      <c r="F7541" s="107" t="s">
        <v>404</v>
      </c>
      <c r="G7541" s="107" t="s">
        <v>7124</v>
      </c>
      <c r="H7541" s="107" t="s">
        <v>2332</v>
      </c>
      <c r="I7541" s="107" t="s">
        <v>5047</v>
      </c>
    </row>
    <row r="7542" spans="1:9" x14ac:dyDescent="0.2">
      <c r="A7542" s="107" t="s">
        <v>10492</v>
      </c>
      <c r="D7542" s="107" t="s">
        <v>5048</v>
      </c>
      <c r="E7542" s="107">
        <f t="shared" si="117"/>
        <v>40201722</v>
      </c>
      <c r="F7542" s="107" t="s">
        <v>404</v>
      </c>
      <c r="G7542" s="107" t="s">
        <v>7124</v>
      </c>
      <c r="H7542" s="107" t="s">
        <v>2332</v>
      </c>
      <c r="I7542" s="107" t="s">
        <v>5049</v>
      </c>
    </row>
    <row r="7543" spans="1:9" x14ac:dyDescent="0.2">
      <c r="A7543" s="107" t="s">
        <v>10492</v>
      </c>
      <c r="D7543" s="107" t="s">
        <v>5050</v>
      </c>
      <c r="E7543" s="107">
        <f t="shared" si="117"/>
        <v>40201723</v>
      </c>
      <c r="F7543" s="107" t="s">
        <v>404</v>
      </c>
      <c r="G7543" s="107" t="s">
        <v>7124</v>
      </c>
      <c r="H7543" s="107" t="s">
        <v>2332</v>
      </c>
      <c r="I7543" s="107" t="s">
        <v>5051</v>
      </c>
    </row>
    <row r="7544" spans="1:9" x14ac:dyDescent="0.2">
      <c r="A7544" s="107" t="s">
        <v>10492</v>
      </c>
      <c r="D7544" s="107" t="s">
        <v>5052</v>
      </c>
      <c r="E7544" s="107">
        <f t="shared" si="117"/>
        <v>40201724</v>
      </c>
      <c r="F7544" s="107" t="s">
        <v>404</v>
      </c>
      <c r="G7544" s="107" t="s">
        <v>7124</v>
      </c>
      <c r="H7544" s="107" t="s">
        <v>2332</v>
      </c>
      <c r="I7544" s="107" t="s">
        <v>5053</v>
      </c>
    </row>
    <row r="7545" spans="1:9" x14ac:dyDescent="0.2">
      <c r="A7545" s="107" t="s">
        <v>10492</v>
      </c>
      <c r="D7545" s="107" t="s">
        <v>5054</v>
      </c>
      <c r="E7545" s="107">
        <f t="shared" si="117"/>
        <v>40201725</v>
      </c>
      <c r="F7545" s="107" t="s">
        <v>404</v>
      </c>
      <c r="G7545" s="107" t="s">
        <v>7124</v>
      </c>
      <c r="H7545" s="107" t="s">
        <v>2332</v>
      </c>
      <c r="I7545" s="107" t="s">
        <v>5055</v>
      </c>
    </row>
    <row r="7546" spans="1:9" x14ac:dyDescent="0.2">
      <c r="A7546" s="107" t="s">
        <v>10492</v>
      </c>
      <c r="D7546" s="107" t="s">
        <v>5056</v>
      </c>
      <c r="E7546" s="107">
        <f t="shared" si="117"/>
        <v>40201726</v>
      </c>
      <c r="F7546" s="107" t="s">
        <v>404</v>
      </c>
      <c r="G7546" s="107" t="s">
        <v>7124</v>
      </c>
      <c r="H7546" s="107" t="s">
        <v>2332</v>
      </c>
      <c r="I7546" s="107" t="s">
        <v>5057</v>
      </c>
    </row>
    <row r="7547" spans="1:9" x14ac:dyDescent="0.2">
      <c r="A7547" s="107" t="s">
        <v>10492</v>
      </c>
      <c r="D7547" s="107" t="s">
        <v>5058</v>
      </c>
      <c r="E7547" s="107">
        <f t="shared" si="117"/>
        <v>40201727</v>
      </c>
      <c r="F7547" s="107" t="s">
        <v>404</v>
      </c>
      <c r="G7547" s="107" t="s">
        <v>7124</v>
      </c>
      <c r="H7547" s="107" t="s">
        <v>2332</v>
      </c>
      <c r="I7547" s="107" t="s">
        <v>10773</v>
      </c>
    </row>
    <row r="7548" spans="1:9" x14ac:dyDescent="0.2">
      <c r="A7548" s="107" t="s">
        <v>10492</v>
      </c>
      <c r="D7548" s="107" t="s">
        <v>5059</v>
      </c>
      <c r="E7548" s="107">
        <f t="shared" si="117"/>
        <v>40201728</v>
      </c>
      <c r="F7548" s="107" t="s">
        <v>404</v>
      </c>
      <c r="G7548" s="107" t="s">
        <v>7124</v>
      </c>
      <c r="H7548" s="107" t="s">
        <v>2332</v>
      </c>
      <c r="I7548" s="107" t="s">
        <v>5060</v>
      </c>
    </row>
    <row r="7549" spans="1:9" x14ac:dyDescent="0.2">
      <c r="A7549" s="107" t="s">
        <v>10492</v>
      </c>
      <c r="D7549" s="107" t="s">
        <v>5061</v>
      </c>
      <c r="E7549" s="107">
        <f t="shared" si="117"/>
        <v>40201729</v>
      </c>
      <c r="F7549" s="107" t="s">
        <v>404</v>
      </c>
      <c r="G7549" s="107" t="s">
        <v>7124</v>
      </c>
      <c r="H7549" s="107" t="s">
        <v>2332</v>
      </c>
      <c r="I7549" s="107" t="s">
        <v>5062</v>
      </c>
    </row>
    <row r="7550" spans="1:9" x14ac:dyDescent="0.2">
      <c r="A7550" s="107" t="s">
        <v>10492</v>
      </c>
      <c r="D7550" s="107" t="s">
        <v>5063</v>
      </c>
      <c r="E7550" s="107">
        <f t="shared" si="117"/>
        <v>40201731</v>
      </c>
      <c r="F7550" s="107" t="s">
        <v>404</v>
      </c>
      <c r="G7550" s="107" t="s">
        <v>7124</v>
      </c>
      <c r="H7550" s="107" t="s">
        <v>2332</v>
      </c>
      <c r="I7550" s="107" t="s">
        <v>5064</v>
      </c>
    </row>
    <row r="7551" spans="1:9" x14ac:dyDescent="0.2">
      <c r="A7551" s="107" t="s">
        <v>10492</v>
      </c>
      <c r="D7551" s="107" t="s">
        <v>5065</v>
      </c>
      <c r="E7551" s="107">
        <f t="shared" si="117"/>
        <v>40201732</v>
      </c>
      <c r="F7551" s="107" t="s">
        <v>404</v>
      </c>
      <c r="G7551" s="107" t="s">
        <v>7124</v>
      </c>
      <c r="H7551" s="107" t="s">
        <v>2332</v>
      </c>
      <c r="I7551" s="107" t="s">
        <v>5066</v>
      </c>
    </row>
    <row r="7552" spans="1:9" x14ac:dyDescent="0.2">
      <c r="A7552" s="107" t="s">
        <v>10492</v>
      </c>
      <c r="D7552" s="107" t="s">
        <v>5067</v>
      </c>
      <c r="E7552" s="107">
        <f t="shared" si="117"/>
        <v>40201733</v>
      </c>
      <c r="F7552" s="107" t="s">
        <v>404</v>
      </c>
      <c r="G7552" s="107" t="s">
        <v>7124</v>
      </c>
      <c r="H7552" s="107" t="s">
        <v>2332</v>
      </c>
      <c r="I7552" s="107" t="s">
        <v>5068</v>
      </c>
    </row>
    <row r="7553" spans="1:9" x14ac:dyDescent="0.2">
      <c r="A7553" s="107" t="s">
        <v>10492</v>
      </c>
      <c r="D7553" s="107" t="s">
        <v>5069</v>
      </c>
      <c r="E7553" s="107">
        <f t="shared" si="117"/>
        <v>40201734</v>
      </c>
      <c r="F7553" s="107" t="s">
        <v>404</v>
      </c>
      <c r="G7553" s="107" t="s">
        <v>7124</v>
      </c>
      <c r="H7553" s="107" t="s">
        <v>2332</v>
      </c>
      <c r="I7553" s="107" t="s">
        <v>5070</v>
      </c>
    </row>
    <row r="7554" spans="1:9" x14ac:dyDescent="0.2">
      <c r="A7554" s="107" t="s">
        <v>10492</v>
      </c>
      <c r="D7554" s="107" t="s">
        <v>5071</v>
      </c>
      <c r="E7554" s="107">
        <f t="shared" ref="E7554:E7617" si="118">VALUE(D7554)</f>
        <v>40201735</v>
      </c>
      <c r="F7554" s="107" t="s">
        <v>404</v>
      </c>
      <c r="G7554" s="107" t="s">
        <v>7124</v>
      </c>
      <c r="H7554" s="107" t="s">
        <v>2332</v>
      </c>
      <c r="I7554" s="107" t="s">
        <v>5072</v>
      </c>
    </row>
    <row r="7555" spans="1:9" x14ac:dyDescent="0.2">
      <c r="A7555" s="107" t="s">
        <v>10492</v>
      </c>
      <c r="D7555" s="107" t="s">
        <v>5073</v>
      </c>
      <c r="E7555" s="107">
        <f t="shared" si="118"/>
        <v>40201736</v>
      </c>
      <c r="F7555" s="107" t="s">
        <v>404</v>
      </c>
      <c r="G7555" s="107" t="s">
        <v>7124</v>
      </c>
      <c r="H7555" s="107" t="s">
        <v>2332</v>
      </c>
      <c r="I7555" s="107" t="s">
        <v>5074</v>
      </c>
    </row>
    <row r="7556" spans="1:9" x14ac:dyDescent="0.2">
      <c r="A7556" s="107" t="s">
        <v>10492</v>
      </c>
      <c r="D7556" s="107" t="s">
        <v>5075</v>
      </c>
      <c r="E7556" s="107">
        <f t="shared" si="118"/>
        <v>40201737</v>
      </c>
      <c r="F7556" s="107" t="s">
        <v>404</v>
      </c>
      <c r="G7556" s="107" t="s">
        <v>7124</v>
      </c>
      <c r="H7556" s="107" t="s">
        <v>2332</v>
      </c>
      <c r="I7556" s="107" t="s">
        <v>5076</v>
      </c>
    </row>
    <row r="7557" spans="1:9" x14ac:dyDescent="0.2">
      <c r="A7557" s="107" t="s">
        <v>10492</v>
      </c>
      <c r="D7557" s="107" t="s">
        <v>5077</v>
      </c>
      <c r="E7557" s="107">
        <f t="shared" si="118"/>
        <v>40201738</v>
      </c>
      <c r="F7557" s="107" t="s">
        <v>404</v>
      </c>
      <c r="G7557" s="107" t="s">
        <v>7124</v>
      </c>
      <c r="H7557" s="107" t="s">
        <v>2332</v>
      </c>
      <c r="I7557" s="107" t="s">
        <v>5078</v>
      </c>
    </row>
    <row r="7558" spans="1:9" x14ac:dyDescent="0.2">
      <c r="A7558" s="107" t="s">
        <v>10492</v>
      </c>
      <c r="D7558" s="107" t="s">
        <v>5079</v>
      </c>
      <c r="E7558" s="107">
        <f t="shared" si="118"/>
        <v>40201739</v>
      </c>
      <c r="F7558" s="107" t="s">
        <v>404</v>
      </c>
      <c r="G7558" s="107" t="s">
        <v>7124</v>
      </c>
      <c r="H7558" s="107" t="s">
        <v>2332</v>
      </c>
      <c r="I7558" s="107" t="s">
        <v>5080</v>
      </c>
    </row>
    <row r="7559" spans="1:9" x14ac:dyDescent="0.2">
      <c r="A7559" s="107" t="s">
        <v>10492</v>
      </c>
      <c r="D7559" s="107" t="s">
        <v>5081</v>
      </c>
      <c r="E7559" s="107">
        <f t="shared" si="118"/>
        <v>40201799</v>
      </c>
      <c r="F7559" s="107" t="s">
        <v>404</v>
      </c>
      <c r="G7559" s="107" t="s">
        <v>7124</v>
      </c>
      <c r="H7559" s="107" t="s">
        <v>2332</v>
      </c>
      <c r="I7559" s="107" t="s">
        <v>7791</v>
      </c>
    </row>
    <row r="7560" spans="1:9" x14ac:dyDescent="0.2">
      <c r="A7560" s="107" t="s">
        <v>10492</v>
      </c>
      <c r="D7560" s="107" t="s">
        <v>5082</v>
      </c>
      <c r="E7560" s="107">
        <f t="shared" si="118"/>
        <v>40201801</v>
      </c>
      <c r="F7560" s="107" t="s">
        <v>404</v>
      </c>
      <c r="G7560" s="107" t="s">
        <v>7124</v>
      </c>
      <c r="H7560" s="107" t="s">
        <v>5083</v>
      </c>
      <c r="I7560" s="107" t="s">
        <v>5084</v>
      </c>
    </row>
    <row r="7561" spans="1:9" x14ac:dyDescent="0.2">
      <c r="A7561" s="107" t="s">
        <v>10492</v>
      </c>
      <c r="D7561" s="107" t="s">
        <v>5085</v>
      </c>
      <c r="E7561" s="107">
        <f t="shared" si="118"/>
        <v>40201802</v>
      </c>
      <c r="F7561" s="107" t="s">
        <v>404</v>
      </c>
      <c r="G7561" s="107" t="s">
        <v>7124</v>
      </c>
      <c r="H7561" s="107" t="s">
        <v>5083</v>
      </c>
      <c r="I7561" s="107" t="s">
        <v>669</v>
      </c>
    </row>
    <row r="7562" spans="1:9" x14ac:dyDescent="0.2">
      <c r="A7562" s="107" t="s">
        <v>10492</v>
      </c>
      <c r="D7562" s="107" t="s">
        <v>5086</v>
      </c>
      <c r="E7562" s="107">
        <f t="shared" si="118"/>
        <v>40201803</v>
      </c>
      <c r="F7562" s="107" t="s">
        <v>404</v>
      </c>
      <c r="G7562" s="107" t="s">
        <v>7124</v>
      </c>
      <c r="H7562" s="107" t="s">
        <v>5083</v>
      </c>
      <c r="I7562" s="107" t="s">
        <v>890</v>
      </c>
    </row>
    <row r="7563" spans="1:9" x14ac:dyDescent="0.2">
      <c r="A7563" s="107" t="s">
        <v>10492</v>
      </c>
      <c r="D7563" s="107" t="s">
        <v>5087</v>
      </c>
      <c r="E7563" s="107">
        <f t="shared" si="118"/>
        <v>40201804</v>
      </c>
      <c r="F7563" s="107" t="s">
        <v>404</v>
      </c>
      <c r="G7563" s="107" t="s">
        <v>7124</v>
      </c>
      <c r="H7563" s="107" t="s">
        <v>5083</v>
      </c>
      <c r="I7563" s="107" t="s">
        <v>894</v>
      </c>
    </row>
    <row r="7564" spans="1:9" x14ac:dyDescent="0.2">
      <c r="A7564" s="107" t="s">
        <v>10492</v>
      </c>
      <c r="D7564" s="107" t="s">
        <v>5088</v>
      </c>
      <c r="E7564" s="107">
        <f t="shared" si="118"/>
        <v>40201805</v>
      </c>
      <c r="F7564" s="107" t="s">
        <v>404</v>
      </c>
      <c r="G7564" s="107" t="s">
        <v>7124</v>
      </c>
      <c r="H7564" s="107" t="s">
        <v>5083</v>
      </c>
      <c r="I7564" s="107" t="s">
        <v>2251</v>
      </c>
    </row>
    <row r="7565" spans="1:9" x14ac:dyDescent="0.2">
      <c r="A7565" s="107" t="s">
        <v>10492</v>
      </c>
      <c r="D7565" s="107" t="s">
        <v>5089</v>
      </c>
      <c r="E7565" s="107">
        <f t="shared" si="118"/>
        <v>40201806</v>
      </c>
      <c r="F7565" s="107" t="s">
        <v>404</v>
      </c>
      <c r="G7565" s="107" t="s">
        <v>7124</v>
      </c>
      <c r="H7565" s="107" t="s">
        <v>5083</v>
      </c>
      <c r="I7565" s="107" t="s">
        <v>5090</v>
      </c>
    </row>
    <row r="7566" spans="1:9" x14ac:dyDescent="0.2">
      <c r="A7566" s="107" t="s">
        <v>10492</v>
      </c>
      <c r="D7566" s="107" t="s">
        <v>5091</v>
      </c>
      <c r="E7566" s="107">
        <f t="shared" si="118"/>
        <v>40201807</v>
      </c>
      <c r="F7566" s="107" t="s">
        <v>404</v>
      </c>
      <c r="G7566" s="107" t="s">
        <v>7124</v>
      </c>
      <c r="H7566" s="107" t="s">
        <v>5083</v>
      </c>
      <c r="I7566" s="107" t="s">
        <v>2249</v>
      </c>
    </row>
    <row r="7567" spans="1:9" x14ac:dyDescent="0.2">
      <c r="A7567" s="107" t="s">
        <v>10492</v>
      </c>
      <c r="D7567" s="107" t="s">
        <v>5092</v>
      </c>
      <c r="E7567" s="107">
        <f t="shared" si="118"/>
        <v>40201899</v>
      </c>
      <c r="F7567" s="107" t="s">
        <v>404</v>
      </c>
      <c r="G7567" s="107" t="s">
        <v>7124</v>
      </c>
      <c r="H7567" s="107" t="s">
        <v>5083</v>
      </c>
      <c r="I7567" s="107" t="s">
        <v>7791</v>
      </c>
    </row>
    <row r="7568" spans="1:9" x14ac:dyDescent="0.2">
      <c r="A7568" s="107" t="s">
        <v>10492</v>
      </c>
      <c r="D7568" s="107" t="s">
        <v>5093</v>
      </c>
      <c r="E7568" s="107">
        <f t="shared" si="118"/>
        <v>40201901</v>
      </c>
      <c r="F7568" s="107" t="s">
        <v>404</v>
      </c>
      <c r="G7568" s="107" t="s">
        <v>7124</v>
      </c>
      <c r="H7568" s="107" t="s">
        <v>5094</v>
      </c>
      <c r="I7568" s="107" t="s">
        <v>2245</v>
      </c>
    </row>
    <row r="7569" spans="1:9" x14ac:dyDescent="0.2">
      <c r="A7569" s="107" t="s">
        <v>10492</v>
      </c>
      <c r="D7569" s="107" t="s">
        <v>5095</v>
      </c>
      <c r="E7569" s="107">
        <f t="shared" si="118"/>
        <v>40201903</v>
      </c>
      <c r="F7569" s="107" t="s">
        <v>404</v>
      </c>
      <c r="G7569" s="107" t="s">
        <v>7124</v>
      </c>
      <c r="H7569" s="107" t="s">
        <v>5094</v>
      </c>
      <c r="I7569" s="107" t="s">
        <v>2247</v>
      </c>
    </row>
    <row r="7570" spans="1:9" x14ac:dyDescent="0.2">
      <c r="A7570" s="107" t="s">
        <v>10492</v>
      </c>
      <c r="D7570" s="107" t="s">
        <v>5096</v>
      </c>
      <c r="E7570" s="107">
        <f t="shared" si="118"/>
        <v>40201904</v>
      </c>
      <c r="F7570" s="107" t="s">
        <v>404</v>
      </c>
      <c r="G7570" s="107" t="s">
        <v>7124</v>
      </c>
      <c r="H7570" s="107" t="s">
        <v>5094</v>
      </c>
      <c r="I7570" s="107" t="s">
        <v>2249</v>
      </c>
    </row>
    <row r="7571" spans="1:9" x14ac:dyDescent="0.2">
      <c r="A7571" s="107" t="s">
        <v>10492</v>
      </c>
      <c r="D7571" s="107" t="s">
        <v>5097</v>
      </c>
      <c r="E7571" s="107">
        <f t="shared" si="118"/>
        <v>40201999</v>
      </c>
      <c r="F7571" s="107" t="s">
        <v>404</v>
      </c>
      <c r="G7571" s="107" t="s">
        <v>7124</v>
      </c>
      <c r="H7571" s="107" t="s">
        <v>5094</v>
      </c>
      <c r="I7571" s="107" t="s">
        <v>7791</v>
      </c>
    </row>
    <row r="7572" spans="1:9" x14ac:dyDescent="0.2">
      <c r="A7572" s="107" t="s">
        <v>10492</v>
      </c>
      <c r="D7572" s="107" t="s">
        <v>5098</v>
      </c>
      <c r="E7572" s="107">
        <f t="shared" si="118"/>
        <v>40202001</v>
      </c>
      <c r="F7572" s="107" t="s">
        <v>404</v>
      </c>
      <c r="G7572" s="107" t="s">
        <v>7124</v>
      </c>
      <c r="H7572" s="107" t="s">
        <v>5099</v>
      </c>
      <c r="I7572" s="107" t="s">
        <v>2245</v>
      </c>
    </row>
    <row r="7573" spans="1:9" x14ac:dyDescent="0.2">
      <c r="A7573" s="107" t="s">
        <v>10492</v>
      </c>
      <c r="D7573" s="107" t="s">
        <v>5100</v>
      </c>
      <c r="E7573" s="107">
        <f t="shared" si="118"/>
        <v>40202002</v>
      </c>
      <c r="F7573" s="107" t="s">
        <v>404</v>
      </c>
      <c r="G7573" s="107" t="s">
        <v>7124</v>
      </c>
      <c r="H7573" s="107" t="s">
        <v>5099</v>
      </c>
      <c r="I7573" s="107" t="s">
        <v>669</v>
      </c>
    </row>
    <row r="7574" spans="1:9" x14ac:dyDescent="0.2">
      <c r="A7574" s="107" t="s">
        <v>10492</v>
      </c>
      <c r="D7574" s="107" t="s">
        <v>5101</v>
      </c>
      <c r="E7574" s="107">
        <f t="shared" si="118"/>
        <v>40202003</v>
      </c>
      <c r="F7574" s="107" t="s">
        <v>404</v>
      </c>
      <c r="G7574" s="107" t="s">
        <v>7124</v>
      </c>
      <c r="H7574" s="107" t="s">
        <v>5099</v>
      </c>
      <c r="I7574" s="107" t="s">
        <v>2247</v>
      </c>
    </row>
    <row r="7575" spans="1:9" x14ac:dyDescent="0.2">
      <c r="A7575" s="107" t="s">
        <v>10492</v>
      </c>
      <c r="D7575" s="107" t="s">
        <v>5102</v>
      </c>
      <c r="E7575" s="107">
        <f t="shared" si="118"/>
        <v>40202004</v>
      </c>
      <c r="F7575" s="107" t="s">
        <v>404</v>
      </c>
      <c r="G7575" s="107" t="s">
        <v>7124</v>
      </c>
      <c r="H7575" s="107" t="s">
        <v>5099</v>
      </c>
      <c r="I7575" s="107" t="s">
        <v>2249</v>
      </c>
    </row>
    <row r="7576" spans="1:9" x14ac:dyDescent="0.2">
      <c r="A7576" s="107" t="s">
        <v>10492</v>
      </c>
      <c r="D7576" s="107" t="s">
        <v>5103</v>
      </c>
      <c r="E7576" s="107">
        <f t="shared" si="118"/>
        <v>40202005</v>
      </c>
      <c r="F7576" s="107" t="s">
        <v>404</v>
      </c>
      <c r="G7576" s="107" t="s">
        <v>7124</v>
      </c>
      <c r="H7576" s="107" t="s">
        <v>5099</v>
      </c>
      <c r="I7576" s="107" t="s">
        <v>2251</v>
      </c>
    </row>
    <row r="7577" spans="1:9" x14ac:dyDescent="0.2">
      <c r="A7577" s="107" t="s">
        <v>10492</v>
      </c>
      <c r="D7577" s="107" t="s">
        <v>5104</v>
      </c>
      <c r="E7577" s="107">
        <f t="shared" si="118"/>
        <v>40202010</v>
      </c>
      <c r="F7577" s="107" t="s">
        <v>404</v>
      </c>
      <c r="G7577" s="107" t="s">
        <v>7124</v>
      </c>
      <c r="H7577" s="107" t="s">
        <v>5099</v>
      </c>
      <c r="I7577" s="107" t="s">
        <v>7919</v>
      </c>
    </row>
    <row r="7578" spans="1:9" x14ac:dyDescent="0.2">
      <c r="A7578" s="107" t="s">
        <v>10492</v>
      </c>
      <c r="D7578" s="107" t="s">
        <v>7920</v>
      </c>
      <c r="E7578" s="107">
        <f t="shared" si="118"/>
        <v>40202011</v>
      </c>
      <c r="F7578" s="107" t="s">
        <v>404</v>
      </c>
      <c r="G7578" s="107" t="s">
        <v>7124</v>
      </c>
      <c r="H7578" s="107" t="s">
        <v>5099</v>
      </c>
      <c r="I7578" s="107" t="s">
        <v>7921</v>
      </c>
    </row>
    <row r="7579" spans="1:9" x14ac:dyDescent="0.2">
      <c r="A7579" s="107" t="s">
        <v>10492</v>
      </c>
      <c r="D7579" s="107" t="s">
        <v>7922</v>
      </c>
      <c r="E7579" s="107">
        <f t="shared" si="118"/>
        <v>40202012</v>
      </c>
      <c r="F7579" s="107" t="s">
        <v>404</v>
      </c>
      <c r="G7579" s="107" t="s">
        <v>7124</v>
      </c>
      <c r="H7579" s="107" t="s">
        <v>5099</v>
      </c>
      <c r="I7579" s="107" t="s">
        <v>7923</v>
      </c>
    </row>
    <row r="7580" spans="1:9" x14ac:dyDescent="0.2">
      <c r="A7580" s="107" t="s">
        <v>10492</v>
      </c>
      <c r="D7580" s="107" t="s">
        <v>7924</v>
      </c>
      <c r="E7580" s="107">
        <f t="shared" si="118"/>
        <v>40202013</v>
      </c>
      <c r="F7580" s="107" t="s">
        <v>404</v>
      </c>
      <c r="G7580" s="107" t="s">
        <v>7124</v>
      </c>
      <c r="H7580" s="107" t="s">
        <v>5099</v>
      </c>
      <c r="I7580" s="107" t="s">
        <v>7925</v>
      </c>
    </row>
    <row r="7581" spans="1:9" x14ac:dyDescent="0.2">
      <c r="A7581" s="107" t="s">
        <v>10492</v>
      </c>
      <c r="D7581" s="107" t="s">
        <v>7926</v>
      </c>
      <c r="E7581" s="107">
        <f t="shared" si="118"/>
        <v>40202014</v>
      </c>
      <c r="F7581" s="107" t="s">
        <v>404</v>
      </c>
      <c r="G7581" s="107" t="s">
        <v>7124</v>
      </c>
      <c r="H7581" s="107" t="s">
        <v>5099</v>
      </c>
      <c r="I7581" s="107" t="s">
        <v>7927</v>
      </c>
    </row>
    <row r="7582" spans="1:9" x14ac:dyDescent="0.2">
      <c r="A7582" s="107" t="s">
        <v>10492</v>
      </c>
      <c r="D7582" s="107" t="s">
        <v>7928</v>
      </c>
      <c r="E7582" s="107">
        <f t="shared" si="118"/>
        <v>40202015</v>
      </c>
      <c r="F7582" s="107" t="s">
        <v>404</v>
      </c>
      <c r="G7582" s="107" t="s">
        <v>7124</v>
      </c>
      <c r="H7582" s="107" t="s">
        <v>5099</v>
      </c>
      <c r="I7582" s="107" t="s">
        <v>7929</v>
      </c>
    </row>
    <row r="7583" spans="1:9" x14ac:dyDescent="0.2">
      <c r="A7583" s="107" t="s">
        <v>10492</v>
      </c>
      <c r="D7583" s="107" t="s">
        <v>7930</v>
      </c>
      <c r="E7583" s="107">
        <f t="shared" si="118"/>
        <v>40202020</v>
      </c>
      <c r="F7583" s="107" t="s">
        <v>404</v>
      </c>
      <c r="G7583" s="107" t="s">
        <v>7124</v>
      </c>
      <c r="H7583" s="107" t="s">
        <v>5099</v>
      </c>
      <c r="I7583" s="107" t="s">
        <v>7931</v>
      </c>
    </row>
    <row r="7584" spans="1:9" x14ac:dyDescent="0.2">
      <c r="A7584" s="107" t="s">
        <v>10492</v>
      </c>
      <c r="D7584" s="107" t="s">
        <v>7932</v>
      </c>
      <c r="E7584" s="107">
        <f t="shared" si="118"/>
        <v>40202021</v>
      </c>
      <c r="F7584" s="107" t="s">
        <v>404</v>
      </c>
      <c r="G7584" s="107" t="s">
        <v>7124</v>
      </c>
      <c r="H7584" s="107" t="s">
        <v>5099</v>
      </c>
      <c r="I7584" s="107" t="s">
        <v>7933</v>
      </c>
    </row>
    <row r="7585" spans="1:9" x14ac:dyDescent="0.2">
      <c r="A7585" s="107" t="s">
        <v>10492</v>
      </c>
      <c r="D7585" s="107" t="s">
        <v>7934</v>
      </c>
      <c r="E7585" s="107">
        <f t="shared" si="118"/>
        <v>40202022</v>
      </c>
      <c r="F7585" s="107" t="s">
        <v>404</v>
      </c>
      <c r="G7585" s="107" t="s">
        <v>7124</v>
      </c>
      <c r="H7585" s="107" t="s">
        <v>5099</v>
      </c>
      <c r="I7585" s="107" t="s">
        <v>7935</v>
      </c>
    </row>
    <row r="7586" spans="1:9" x14ac:dyDescent="0.2">
      <c r="A7586" s="107" t="s">
        <v>10492</v>
      </c>
      <c r="D7586" s="107" t="s">
        <v>7936</v>
      </c>
      <c r="E7586" s="107">
        <f t="shared" si="118"/>
        <v>40202023</v>
      </c>
      <c r="F7586" s="107" t="s">
        <v>404</v>
      </c>
      <c r="G7586" s="107" t="s">
        <v>7124</v>
      </c>
      <c r="H7586" s="107" t="s">
        <v>5099</v>
      </c>
      <c r="I7586" s="107" t="s">
        <v>7937</v>
      </c>
    </row>
    <row r="7587" spans="1:9" x14ac:dyDescent="0.2">
      <c r="A7587" s="107" t="s">
        <v>10492</v>
      </c>
      <c r="D7587" s="107" t="s">
        <v>7938</v>
      </c>
      <c r="E7587" s="107">
        <f t="shared" si="118"/>
        <v>40202024</v>
      </c>
      <c r="F7587" s="107" t="s">
        <v>404</v>
      </c>
      <c r="G7587" s="107" t="s">
        <v>7124</v>
      </c>
      <c r="H7587" s="107" t="s">
        <v>5099</v>
      </c>
      <c r="I7587" s="107" t="s">
        <v>7939</v>
      </c>
    </row>
    <row r="7588" spans="1:9" x14ac:dyDescent="0.2">
      <c r="A7588" s="107" t="s">
        <v>10492</v>
      </c>
      <c r="D7588" s="107" t="s">
        <v>7940</v>
      </c>
      <c r="E7588" s="107">
        <f t="shared" si="118"/>
        <v>40202025</v>
      </c>
      <c r="F7588" s="107" t="s">
        <v>404</v>
      </c>
      <c r="G7588" s="107" t="s">
        <v>7124</v>
      </c>
      <c r="H7588" s="107" t="s">
        <v>5099</v>
      </c>
      <c r="I7588" s="107" t="s">
        <v>7941</v>
      </c>
    </row>
    <row r="7589" spans="1:9" x14ac:dyDescent="0.2">
      <c r="A7589" s="107" t="s">
        <v>10492</v>
      </c>
      <c r="D7589" s="107" t="s">
        <v>7942</v>
      </c>
      <c r="E7589" s="107">
        <f t="shared" si="118"/>
        <v>40202031</v>
      </c>
      <c r="F7589" s="107" t="s">
        <v>404</v>
      </c>
      <c r="G7589" s="107" t="s">
        <v>7124</v>
      </c>
      <c r="H7589" s="107" t="s">
        <v>5099</v>
      </c>
      <c r="I7589" s="107" t="s">
        <v>7943</v>
      </c>
    </row>
    <row r="7590" spans="1:9" x14ac:dyDescent="0.2">
      <c r="A7590" s="107" t="s">
        <v>10492</v>
      </c>
      <c r="D7590" s="107" t="s">
        <v>7944</v>
      </c>
      <c r="E7590" s="107">
        <f t="shared" si="118"/>
        <v>40202032</v>
      </c>
      <c r="F7590" s="107" t="s">
        <v>404</v>
      </c>
      <c r="G7590" s="107" t="s">
        <v>7124</v>
      </c>
      <c r="H7590" s="107" t="s">
        <v>5099</v>
      </c>
      <c r="I7590" s="107" t="s">
        <v>7945</v>
      </c>
    </row>
    <row r="7591" spans="1:9" x14ac:dyDescent="0.2">
      <c r="A7591" s="107" t="s">
        <v>10492</v>
      </c>
      <c r="D7591" s="107" t="s">
        <v>7946</v>
      </c>
      <c r="E7591" s="107">
        <f t="shared" si="118"/>
        <v>40202033</v>
      </c>
      <c r="F7591" s="107" t="s">
        <v>404</v>
      </c>
      <c r="G7591" s="107" t="s">
        <v>7124</v>
      </c>
      <c r="H7591" s="107" t="s">
        <v>5099</v>
      </c>
      <c r="I7591" s="107" t="s">
        <v>7947</v>
      </c>
    </row>
    <row r="7592" spans="1:9" x14ac:dyDescent="0.2">
      <c r="A7592" s="107" t="s">
        <v>10492</v>
      </c>
      <c r="D7592" s="107" t="s">
        <v>7948</v>
      </c>
      <c r="E7592" s="107">
        <f t="shared" si="118"/>
        <v>40202034</v>
      </c>
      <c r="F7592" s="107" t="s">
        <v>404</v>
      </c>
      <c r="G7592" s="107" t="s">
        <v>7124</v>
      </c>
      <c r="H7592" s="107" t="s">
        <v>5099</v>
      </c>
      <c r="I7592" s="107" t="s">
        <v>7949</v>
      </c>
    </row>
    <row r="7593" spans="1:9" x14ac:dyDescent="0.2">
      <c r="A7593" s="107" t="s">
        <v>10492</v>
      </c>
      <c r="D7593" s="107" t="s">
        <v>7950</v>
      </c>
      <c r="E7593" s="107">
        <f t="shared" si="118"/>
        <v>40202035</v>
      </c>
      <c r="F7593" s="107" t="s">
        <v>404</v>
      </c>
      <c r="G7593" s="107" t="s">
        <v>7124</v>
      </c>
      <c r="H7593" s="107" t="s">
        <v>5099</v>
      </c>
      <c r="I7593" s="107" t="s">
        <v>7951</v>
      </c>
    </row>
    <row r="7594" spans="1:9" x14ac:dyDescent="0.2">
      <c r="A7594" s="107" t="s">
        <v>10492</v>
      </c>
      <c r="D7594" s="107" t="s">
        <v>7952</v>
      </c>
      <c r="E7594" s="107">
        <f t="shared" si="118"/>
        <v>40202036</v>
      </c>
      <c r="F7594" s="107" t="s">
        <v>404</v>
      </c>
      <c r="G7594" s="107" t="s">
        <v>7124</v>
      </c>
      <c r="H7594" s="107" t="s">
        <v>5099</v>
      </c>
      <c r="I7594" s="107" t="s">
        <v>7953</v>
      </c>
    </row>
    <row r="7595" spans="1:9" x14ac:dyDescent="0.2">
      <c r="A7595" s="107" t="s">
        <v>10492</v>
      </c>
      <c r="D7595" s="107" t="s">
        <v>7954</v>
      </c>
      <c r="E7595" s="107">
        <f t="shared" si="118"/>
        <v>40202037</v>
      </c>
      <c r="F7595" s="107" t="s">
        <v>404</v>
      </c>
      <c r="G7595" s="107" t="s">
        <v>7124</v>
      </c>
      <c r="H7595" s="107" t="s">
        <v>5099</v>
      </c>
      <c r="I7595" s="107" t="s">
        <v>7955</v>
      </c>
    </row>
    <row r="7596" spans="1:9" x14ac:dyDescent="0.2">
      <c r="A7596" s="107" t="s">
        <v>10492</v>
      </c>
      <c r="D7596" s="107" t="s">
        <v>5143</v>
      </c>
      <c r="E7596" s="107">
        <f t="shared" si="118"/>
        <v>40202038</v>
      </c>
      <c r="F7596" s="107" t="s">
        <v>404</v>
      </c>
      <c r="G7596" s="107" t="s">
        <v>7124</v>
      </c>
      <c r="H7596" s="107" t="s">
        <v>5099</v>
      </c>
      <c r="I7596" s="107" t="s">
        <v>5144</v>
      </c>
    </row>
    <row r="7597" spans="1:9" x14ac:dyDescent="0.2">
      <c r="A7597" s="107" t="s">
        <v>10492</v>
      </c>
      <c r="D7597" s="107" t="s">
        <v>5145</v>
      </c>
      <c r="E7597" s="107">
        <f t="shared" si="118"/>
        <v>40202039</v>
      </c>
      <c r="F7597" s="107" t="s">
        <v>404</v>
      </c>
      <c r="G7597" s="107" t="s">
        <v>7124</v>
      </c>
      <c r="H7597" s="107" t="s">
        <v>5099</v>
      </c>
      <c r="I7597" s="107" t="s">
        <v>5146</v>
      </c>
    </row>
    <row r="7598" spans="1:9" x14ac:dyDescent="0.2">
      <c r="A7598" s="107" t="s">
        <v>10492</v>
      </c>
      <c r="D7598" s="107" t="s">
        <v>5147</v>
      </c>
      <c r="E7598" s="107">
        <f t="shared" si="118"/>
        <v>40202099</v>
      </c>
      <c r="F7598" s="107" t="s">
        <v>404</v>
      </c>
      <c r="G7598" s="107" t="s">
        <v>7124</v>
      </c>
      <c r="H7598" s="107" t="s">
        <v>5099</v>
      </c>
      <c r="I7598" s="107" t="s">
        <v>7791</v>
      </c>
    </row>
    <row r="7599" spans="1:9" x14ac:dyDescent="0.2">
      <c r="A7599" s="107" t="s">
        <v>10492</v>
      </c>
      <c r="D7599" s="107" t="s">
        <v>5148</v>
      </c>
      <c r="E7599" s="107">
        <f t="shared" si="118"/>
        <v>40202101</v>
      </c>
      <c r="F7599" s="107" t="s">
        <v>404</v>
      </c>
      <c r="G7599" s="107" t="s">
        <v>7124</v>
      </c>
      <c r="H7599" s="107" t="s">
        <v>5149</v>
      </c>
      <c r="I7599" s="107" t="s">
        <v>5150</v>
      </c>
    </row>
    <row r="7600" spans="1:9" x14ac:dyDescent="0.2">
      <c r="A7600" s="107" t="s">
        <v>10492</v>
      </c>
      <c r="D7600" s="107" t="s">
        <v>5151</v>
      </c>
      <c r="E7600" s="107">
        <f t="shared" si="118"/>
        <v>40202103</v>
      </c>
      <c r="F7600" s="107" t="s">
        <v>404</v>
      </c>
      <c r="G7600" s="107" t="s">
        <v>7124</v>
      </c>
      <c r="H7600" s="107" t="s">
        <v>5149</v>
      </c>
      <c r="I7600" s="107" t="s">
        <v>2247</v>
      </c>
    </row>
    <row r="7601" spans="1:9" x14ac:dyDescent="0.2">
      <c r="A7601" s="107" t="s">
        <v>10492</v>
      </c>
      <c r="D7601" s="107" t="s">
        <v>5152</v>
      </c>
      <c r="E7601" s="107">
        <f t="shared" si="118"/>
        <v>40202104</v>
      </c>
      <c r="F7601" s="107" t="s">
        <v>404</v>
      </c>
      <c r="G7601" s="107" t="s">
        <v>7124</v>
      </c>
      <c r="H7601" s="107" t="s">
        <v>5149</v>
      </c>
      <c r="I7601" s="107" t="s">
        <v>2249</v>
      </c>
    </row>
    <row r="7602" spans="1:9" x14ac:dyDescent="0.2">
      <c r="A7602" s="107" t="s">
        <v>10492</v>
      </c>
      <c r="D7602" s="107" t="s">
        <v>5153</v>
      </c>
      <c r="E7602" s="107">
        <f t="shared" si="118"/>
        <v>40202105</v>
      </c>
      <c r="F7602" s="107" t="s">
        <v>404</v>
      </c>
      <c r="G7602" s="107" t="s">
        <v>7124</v>
      </c>
      <c r="H7602" s="107" t="s">
        <v>5149</v>
      </c>
      <c r="I7602" s="107" t="s">
        <v>2251</v>
      </c>
    </row>
    <row r="7603" spans="1:9" x14ac:dyDescent="0.2">
      <c r="A7603" s="107" t="s">
        <v>10492</v>
      </c>
      <c r="D7603" s="107" t="s">
        <v>5154</v>
      </c>
      <c r="E7603" s="107">
        <f t="shared" si="118"/>
        <v>40202106</v>
      </c>
      <c r="F7603" s="107" t="s">
        <v>404</v>
      </c>
      <c r="G7603" s="107" t="s">
        <v>7124</v>
      </c>
      <c r="H7603" s="107" t="s">
        <v>5149</v>
      </c>
      <c r="I7603" s="107" t="s">
        <v>5155</v>
      </c>
    </row>
    <row r="7604" spans="1:9" x14ac:dyDescent="0.2">
      <c r="A7604" s="107" t="s">
        <v>10492</v>
      </c>
      <c r="D7604" s="107" t="s">
        <v>5156</v>
      </c>
      <c r="E7604" s="107">
        <f t="shared" si="118"/>
        <v>40202107</v>
      </c>
      <c r="F7604" s="107" t="s">
        <v>404</v>
      </c>
      <c r="G7604" s="107" t="s">
        <v>7124</v>
      </c>
      <c r="H7604" s="107" t="s">
        <v>5149</v>
      </c>
      <c r="I7604" s="107" t="s">
        <v>5157</v>
      </c>
    </row>
    <row r="7605" spans="1:9" x14ac:dyDescent="0.2">
      <c r="A7605" s="107" t="s">
        <v>10492</v>
      </c>
      <c r="D7605" s="107" t="s">
        <v>5158</v>
      </c>
      <c r="E7605" s="107">
        <f t="shared" si="118"/>
        <v>40202108</v>
      </c>
      <c r="F7605" s="107" t="s">
        <v>404</v>
      </c>
      <c r="G7605" s="107" t="s">
        <v>7124</v>
      </c>
      <c r="H7605" s="107" t="s">
        <v>5149</v>
      </c>
      <c r="I7605" s="107" t="s">
        <v>5159</v>
      </c>
    </row>
    <row r="7606" spans="1:9" x14ac:dyDescent="0.2">
      <c r="A7606" s="107" t="s">
        <v>10492</v>
      </c>
      <c r="D7606" s="107" t="s">
        <v>5160</v>
      </c>
      <c r="E7606" s="107">
        <f t="shared" si="118"/>
        <v>40202109</v>
      </c>
      <c r="F7606" s="107" t="s">
        <v>404</v>
      </c>
      <c r="G7606" s="107" t="s">
        <v>7124</v>
      </c>
      <c r="H7606" s="107" t="s">
        <v>5149</v>
      </c>
      <c r="I7606" s="107" t="s">
        <v>5161</v>
      </c>
    </row>
    <row r="7607" spans="1:9" x14ac:dyDescent="0.2">
      <c r="A7607" s="107" t="s">
        <v>10492</v>
      </c>
      <c r="D7607" s="107" t="s">
        <v>5162</v>
      </c>
      <c r="E7607" s="107">
        <f t="shared" si="118"/>
        <v>40202110</v>
      </c>
      <c r="F7607" s="107" t="s">
        <v>404</v>
      </c>
      <c r="G7607" s="107" t="s">
        <v>7124</v>
      </c>
      <c r="H7607" s="107" t="s">
        <v>5149</v>
      </c>
      <c r="I7607" s="107" t="s">
        <v>5163</v>
      </c>
    </row>
    <row r="7608" spans="1:9" x14ac:dyDescent="0.2">
      <c r="A7608" s="107" t="s">
        <v>10492</v>
      </c>
      <c r="D7608" s="107" t="s">
        <v>5164</v>
      </c>
      <c r="E7608" s="107">
        <f t="shared" si="118"/>
        <v>40202111</v>
      </c>
      <c r="F7608" s="107" t="s">
        <v>404</v>
      </c>
      <c r="G7608" s="107" t="s">
        <v>7124</v>
      </c>
      <c r="H7608" s="107" t="s">
        <v>5149</v>
      </c>
      <c r="I7608" s="107" t="s">
        <v>5165</v>
      </c>
    </row>
    <row r="7609" spans="1:9" x14ac:dyDescent="0.2">
      <c r="A7609" s="107" t="s">
        <v>10492</v>
      </c>
      <c r="D7609" s="107" t="s">
        <v>5166</v>
      </c>
      <c r="E7609" s="107">
        <f t="shared" si="118"/>
        <v>40202117</v>
      </c>
      <c r="F7609" s="107" t="s">
        <v>404</v>
      </c>
      <c r="G7609" s="107" t="s">
        <v>7124</v>
      </c>
      <c r="H7609" s="107" t="s">
        <v>5149</v>
      </c>
      <c r="I7609" s="107" t="s">
        <v>5167</v>
      </c>
    </row>
    <row r="7610" spans="1:9" x14ac:dyDescent="0.2">
      <c r="A7610" s="107" t="s">
        <v>10492</v>
      </c>
      <c r="D7610" s="107" t="s">
        <v>5168</v>
      </c>
      <c r="E7610" s="107">
        <f t="shared" si="118"/>
        <v>40202118</v>
      </c>
      <c r="F7610" s="107" t="s">
        <v>404</v>
      </c>
      <c r="G7610" s="107" t="s">
        <v>7124</v>
      </c>
      <c r="H7610" s="107" t="s">
        <v>5149</v>
      </c>
      <c r="I7610" s="107" t="s">
        <v>5169</v>
      </c>
    </row>
    <row r="7611" spans="1:9" x14ac:dyDescent="0.2">
      <c r="A7611" s="107" t="s">
        <v>10492</v>
      </c>
      <c r="D7611" s="107" t="s">
        <v>5170</v>
      </c>
      <c r="E7611" s="107">
        <f t="shared" si="118"/>
        <v>40202131</v>
      </c>
      <c r="F7611" s="107" t="s">
        <v>404</v>
      </c>
      <c r="G7611" s="107" t="s">
        <v>7124</v>
      </c>
      <c r="H7611" s="107" t="s">
        <v>5149</v>
      </c>
      <c r="I7611" s="107" t="s">
        <v>5171</v>
      </c>
    </row>
    <row r="7612" spans="1:9" x14ac:dyDescent="0.2">
      <c r="A7612" s="107" t="s">
        <v>10492</v>
      </c>
      <c r="D7612" s="107" t="s">
        <v>5172</v>
      </c>
      <c r="E7612" s="107">
        <f t="shared" si="118"/>
        <v>40202132</v>
      </c>
      <c r="F7612" s="107" t="s">
        <v>404</v>
      </c>
      <c r="G7612" s="107" t="s">
        <v>7124</v>
      </c>
      <c r="H7612" s="107" t="s">
        <v>5149</v>
      </c>
      <c r="I7612" s="107" t="s">
        <v>5173</v>
      </c>
    </row>
    <row r="7613" spans="1:9" x14ac:dyDescent="0.2">
      <c r="A7613" s="107" t="s">
        <v>10492</v>
      </c>
      <c r="D7613" s="107" t="s">
        <v>5174</v>
      </c>
      <c r="E7613" s="107">
        <f t="shared" si="118"/>
        <v>40202133</v>
      </c>
      <c r="F7613" s="107" t="s">
        <v>404</v>
      </c>
      <c r="G7613" s="107" t="s">
        <v>7124</v>
      </c>
      <c r="H7613" s="107" t="s">
        <v>5149</v>
      </c>
      <c r="I7613" s="107" t="s">
        <v>5175</v>
      </c>
    </row>
    <row r="7614" spans="1:9" x14ac:dyDescent="0.2">
      <c r="A7614" s="107" t="s">
        <v>10492</v>
      </c>
      <c r="D7614" s="107" t="s">
        <v>5176</v>
      </c>
      <c r="E7614" s="107">
        <f t="shared" si="118"/>
        <v>40202140</v>
      </c>
      <c r="F7614" s="107" t="s">
        <v>404</v>
      </c>
      <c r="G7614" s="107" t="s">
        <v>7124</v>
      </c>
      <c r="H7614" s="107" t="s">
        <v>5149</v>
      </c>
      <c r="I7614" s="107" t="s">
        <v>5177</v>
      </c>
    </row>
    <row r="7615" spans="1:9" x14ac:dyDescent="0.2">
      <c r="A7615" s="107" t="s">
        <v>10492</v>
      </c>
      <c r="D7615" s="107" t="s">
        <v>5178</v>
      </c>
      <c r="E7615" s="107">
        <f t="shared" si="118"/>
        <v>40202199</v>
      </c>
      <c r="F7615" s="107" t="s">
        <v>404</v>
      </c>
      <c r="G7615" s="107" t="s">
        <v>7124</v>
      </c>
      <c r="H7615" s="107" t="s">
        <v>5149</v>
      </c>
      <c r="I7615" s="107" t="s">
        <v>7791</v>
      </c>
    </row>
    <row r="7616" spans="1:9" x14ac:dyDescent="0.2">
      <c r="A7616" s="107" t="s">
        <v>10492</v>
      </c>
      <c r="D7616" s="107" t="s">
        <v>5179</v>
      </c>
      <c r="E7616" s="107">
        <f t="shared" si="118"/>
        <v>40202201</v>
      </c>
      <c r="F7616" s="107" t="s">
        <v>404</v>
      </c>
      <c r="G7616" s="107" t="s">
        <v>7124</v>
      </c>
      <c r="H7616" s="107" t="s">
        <v>5180</v>
      </c>
      <c r="I7616" s="107" t="s">
        <v>2245</v>
      </c>
    </row>
    <row r="7617" spans="1:9" x14ac:dyDescent="0.2">
      <c r="A7617" s="107" t="s">
        <v>10492</v>
      </c>
      <c r="D7617" s="107" t="s">
        <v>5181</v>
      </c>
      <c r="E7617" s="107">
        <f t="shared" si="118"/>
        <v>40202202</v>
      </c>
      <c r="F7617" s="107" t="s">
        <v>404</v>
      </c>
      <c r="G7617" s="107" t="s">
        <v>7124</v>
      </c>
      <c r="H7617" s="107" t="s">
        <v>5180</v>
      </c>
      <c r="I7617" s="107" t="s">
        <v>669</v>
      </c>
    </row>
    <row r="7618" spans="1:9" x14ac:dyDescent="0.2">
      <c r="A7618" s="107" t="s">
        <v>10492</v>
      </c>
      <c r="D7618" s="107" t="s">
        <v>5182</v>
      </c>
      <c r="E7618" s="107">
        <f t="shared" ref="E7618:E7681" si="119">VALUE(D7618)</f>
        <v>40202203</v>
      </c>
      <c r="F7618" s="107" t="s">
        <v>404</v>
      </c>
      <c r="G7618" s="107" t="s">
        <v>7124</v>
      </c>
      <c r="H7618" s="107" t="s">
        <v>5180</v>
      </c>
      <c r="I7618" s="107" t="s">
        <v>2247</v>
      </c>
    </row>
    <row r="7619" spans="1:9" x14ac:dyDescent="0.2">
      <c r="A7619" s="107" t="s">
        <v>10492</v>
      </c>
      <c r="D7619" s="107" t="s">
        <v>5183</v>
      </c>
      <c r="E7619" s="107">
        <f t="shared" si="119"/>
        <v>40202204</v>
      </c>
      <c r="F7619" s="107" t="s">
        <v>404</v>
      </c>
      <c r="G7619" s="107" t="s">
        <v>7124</v>
      </c>
      <c r="H7619" s="107" t="s">
        <v>5180</v>
      </c>
      <c r="I7619" s="107" t="s">
        <v>2249</v>
      </c>
    </row>
    <row r="7620" spans="1:9" x14ac:dyDescent="0.2">
      <c r="A7620" s="107" t="s">
        <v>10492</v>
      </c>
      <c r="D7620" s="107" t="s">
        <v>5184</v>
      </c>
      <c r="E7620" s="107">
        <f t="shared" si="119"/>
        <v>40202205</v>
      </c>
      <c r="F7620" s="107" t="s">
        <v>404</v>
      </c>
      <c r="G7620" s="107" t="s">
        <v>7124</v>
      </c>
      <c r="H7620" s="107" t="s">
        <v>5180</v>
      </c>
      <c r="I7620" s="107" t="s">
        <v>2251</v>
      </c>
    </row>
    <row r="7621" spans="1:9" x14ac:dyDescent="0.2">
      <c r="A7621" s="107" t="s">
        <v>10492</v>
      </c>
      <c r="D7621" s="107" t="s">
        <v>5185</v>
      </c>
      <c r="E7621" s="107">
        <f t="shared" si="119"/>
        <v>40202206</v>
      </c>
      <c r="F7621" s="107" t="s">
        <v>404</v>
      </c>
      <c r="G7621" s="107" t="s">
        <v>7124</v>
      </c>
      <c r="H7621" s="107" t="s">
        <v>5180</v>
      </c>
      <c r="I7621" s="107" t="s">
        <v>5186</v>
      </c>
    </row>
    <row r="7622" spans="1:9" x14ac:dyDescent="0.2">
      <c r="A7622" s="107" t="s">
        <v>10492</v>
      </c>
      <c r="D7622" s="107" t="s">
        <v>5187</v>
      </c>
      <c r="E7622" s="107">
        <f t="shared" si="119"/>
        <v>40202207</v>
      </c>
      <c r="F7622" s="107" t="s">
        <v>404</v>
      </c>
      <c r="G7622" s="107" t="s">
        <v>7124</v>
      </c>
      <c r="H7622" s="107" t="s">
        <v>5180</v>
      </c>
      <c r="I7622" s="107" t="s">
        <v>7967</v>
      </c>
    </row>
    <row r="7623" spans="1:9" x14ac:dyDescent="0.2">
      <c r="A7623" s="107" t="s">
        <v>10492</v>
      </c>
      <c r="D7623" s="107" t="s">
        <v>7968</v>
      </c>
      <c r="E7623" s="107">
        <f t="shared" si="119"/>
        <v>40202208</v>
      </c>
      <c r="F7623" s="107" t="s">
        <v>404</v>
      </c>
      <c r="G7623" s="107" t="s">
        <v>7124</v>
      </c>
      <c r="H7623" s="107" t="s">
        <v>5180</v>
      </c>
      <c r="I7623" s="107" t="s">
        <v>5217</v>
      </c>
    </row>
    <row r="7624" spans="1:9" x14ac:dyDescent="0.2">
      <c r="A7624" s="107" t="s">
        <v>10492</v>
      </c>
      <c r="D7624" s="107" t="s">
        <v>5218</v>
      </c>
      <c r="E7624" s="107">
        <f t="shared" si="119"/>
        <v>40202209</v>
      </c>
      <c r="F7624" s="107" t="s">
        <v>404</v>
      </c>
      <c r="G7624" s="107" t="s">
        <v>7124</v>
      </c>
      <c r="H7624" s="107" t="s">
        <v>5180</v>
      </c>
      <c r="I7624" s="107" t="s">
        <v>5219</v>
      </c>
    </row>
    <row r="7625" spans="1:9" x14ac:dyDescent="0.2">
      <c r="A7625" s="107" t="s">
        <v>10492</v>
      </c>
      <c r="D7625" s="107" t="s">
        <v>5220</v>
      </c>
      <c r="E7625" s="107">
        <f t="shared" si="119"/>
        <v>40202210</v>
      </c>
      <c r="F7625" s="107" t="s">
        <v>404</v>
      </c>
      <c r="G7625" s="107" t="s">
        <v>7124</v>
      </c>
      <c r="H7625" s="107" t="s">
        <v>5180</v>
      </c>
      <c r="I7625" s="107" t="s">
        <v>5221</v>
      </c>
    </row>
    <row r="7626" spans="1:9" x14ac:dyDescent="0.2">
      <c r="A7626" s="107" t="s">
        <v>10492</v>
      </c>
      <c r="D7626" s="107" t="s">
        <v>5222</v>
      </c>
      <c r="E7626" s="107">
        <f t="shared" si="119"/>
        <v>40202211</v>
      </c>
      <c r="F7626" s="107" t="s">
        <v>404</v>
      </c>
      <c r="G7626" s="107" t="s">
        <v>7124</v>
      </c>
      <c r="H7626" s="107" t="s">
        <v>5180</v>
      </c>
      <c r="I7626" s="107" t="s">
        <v>5223</v>
      </c>
    </row>
    <row r="7627" spans="1:9" x14ac:dyDescent="0.2">
      <c r="A7627" s="107" t="s">
        <v>10492</v>
      </c>
      <c r="D7627" s="107" t="s">
        <v>5224</v>
      </c>
      <c r="E7627" s="107">
        <f t="shared" si="119"/>
        <v>40202212</v>
      </c>
      <c r="F7627" s="107" t="s">
        <v>404</v>
      </c>
      <c r="G7627" s="107" t="s">
        <v>7124</v>
      </c>
      <c r="H7627" s="107" t="s">
        <v>5180</v>
      </c>
      <c r="I7627" s="107" t="s">
        <v>5225</v>
      </c>
    </row>
    <row r="7628" spans="1:9" x14ac:dyDescent="0.2">
      <c r="A7628" s="107" t="s">
        <v>10492</v>
      </c>
      <c r="D7628" s="107" t="s">
        <v>5226</v>
      </c>
      <c r="E7628" s="107">
        <f t="shared" si="119"/>
        <v>40202213</v>
      </c>
      <c r="F7628" s="107" t="s">
        <v>404</v>
      </c>
      <c r="G7628" s="107" t="s">
        <v>7124</v>
      </c>
      <c r="H7628" s="107" t="s">
        <v>5180</v>
      </c>
      <c r="I7628" s="107" t="s">
        <v>5227</v>
      </c>
    </row>
    <row r="7629" spans="1:9" x14ac:dyDescent="0.2">
      <c r="A7629" s="107" t="s">
        <v>10492</v>
      </c>
      <c r="D7629" s="107" t="s">
        <v>5228</v>
      </c>
      <c r="E7629" s="107">
        <f t="shared" si="119"/>
        <v>40202214</v>
      </c>
      <c r="F7629" s="107" t="s">
        <v>404</v>
      </c>
      <c r="G7629" s="107" t="s">
        <v>7124</v>
      </c>
      <c r="H7629" s="107" t="s">
        <v>5180</v>
      </c>
      <c r="I7629" s="107" t="s">
        <v>5211</v>
      </c>
    </row>
    <row r="7630" spans="1:9" x14ac:dyDescent="0.2">
      <c r="A7630" s="107" t="s">
        <v>10492</v>
      </c>
      <c r="D7630" s="107" t="s">
        <v>5212</v>
      </c>
      <c r="E7630" s="107">
        <f t="shared" si="119"/>
        <v>40202215</v>
      </c>
      <c r="F7630" s="107" t="s">
        <v>404</v>
      </c>
      <c r="G7630" s="107" t="s">
        <v>7124</v>
      </c>
      <c r="H7630" s="107" t="s">
        <v>5180</v>
      </c>
      <c r="I7630" s="107" t="s">
        <v>5213</v>
      </c>
    </row>
    <row r="7631" spans="1:9" x14ac:dyDescent="0.2">
      <c r="A7631" s="107" t="s">
        <v>10492</v>
      </c>
      <c r="D7631" s="107" t="s">
        <v>5214</v>
      </c>
      <c r="E7631" s="107">
        <f t="shared" si="119"/>
        <v>40202220</v>
      </c>
      <c r="F7631" s="107" t="s">
        <v>404</v>
      </c>
      <c r="G7631" s="107" t="s">
        <v>7124</v>
      </c>
      <c r="H7631" s="107" t="s">
        <v>5180</v>
      </c>
      <c r="I7631" s="107" t="s">
        <v>7919</v>
      </c>
    </row>
    <row r="7632" spans="1:9" x14ac:dyDescent="0.2">
      <c r="A7632" s="107" t="s">
        <v>10492</v>
      </c>
      <c r="D7632" s="107" t="s">
        <v>5215</v>
      </c>
      <c r="E7632" s="107">
        <f t="shared" si="119"/>
        <v>40202229</v>
      </c>
      <c r="F7632" s="107" t="s">
        <v>404</v>
      </c>
      <c r="G7632" s="107" t="s">
        <v>7124</v>
      </c>
      <c r="H7632" s="107" t="s">
        <v>5180</v>
      </c>
      <c r="I7632" s="107" t="s">
        <v>676</v>
      </c>
    </row>
    <row r="7633" spans="1:9" x14ac:dyDescent="0.2">
      <c r="A7633" s="107" t="s">
        <v>10492</v>
      </c>
      <c r="D7633" s="107" t="s">
        <v>5216</v>
      </c>
      <c r="E7633" s="107">
        <f t="shared" si="119"/>
        <v>40202230</v>
      </c>
      <c r="F7633" s="107" t="s">
        <v>404</v>
      </c>
      <c r="G7633" s="107" t="s">
        <v>7124</v>
      </c>
      <c r="H7633" s="107" t="s">
        <v>5180</v>
      </c>
      <c r="I7633" s="107" t="s">
        <v>2490</v>
      </c>
    </row>
    <row r="7634" spans="1:9" x14ac:dyDescent="0.2">
      <c r="A7634" s="107" t="s">
        <v>10492</v>
      </c>
      <c r="D7634" s="107" t="s">
        <v>2491</v>
      </c>
      <c r="E7634" s="107">
        <f t="shared" si="119"/>
        <v>40202239</v>
      </c>
      <c r="F7634" s="107" t="s">
        <v>404</v>
      </c>
      <c r="G7634" s="107" t="s">
        <v>7124</v>
      </c>
      <c r="H7634" s="107" t="s">
        <v>5180</v>
      </c>
      <c r="I7634" s="107" t="s">
        <v>2492</v>
      </c>
    </row>
    <row r="7635" spans="1:9" x14ac:dyDescent="0.2">
      <c r="A7635" s="107" t="s">
        <v>10492</v>
      </c>
      <c r="D7635" s="107" t="s">
        <v>2493</v>
      </c>
      <c r="E7635" s="107">
        <f t="shared" si="119"/>
        <v>40202240</v>
      </c>
      <c r="F7635" s="107" t="s">
        <v>404</v>
      </c>
      <c r="G7635" s="107" t="s">
        <v>7124</v>
      </c>
      <c r="H7635" s="107" t="s">
        <v>5180</v>
      </c>
      <c r="I7635" s="107" t="s">
        <v>2494</v>
      </c>
    </row>
    <row r="7636" spans="1:9" x14ac:dyDescent="0.2">
      <c r="A7636" s="107" t="s">
        <v>10492</v>
      </c>
      <c r="D7636" s="107" t="s">
        <v>2495</v>
      </c>
      <c r="E7636" s="107">
        <f t="shared" si="119"/>
        <v>40202249</v>
      </c>
      <c r="F7636" s="107" t="s">
        <v>404</v>
      </c>
      <c r="G7636" s="107" t="s">
        <v>7124</v>
      </c>
      <c r="H7636" s="107" t="s">
        <v>5180</v>
      </c>
      <c r="I7636" s="107" t="s">
        <v>2496</v>
      </c>
    </row>
    <row r="7637" spans="1:9" x14ac:dyDescent="0.2">
      <c r="A7637" s="107" t="s">
        <v>10492</v>
      </c>
      <c r="D7637" s="107" t="s">
        <v>2497</v>
      </c>
      <c r="E7637" s="107">
        <f t="shared" si="119"/>
        <v>40202250</v>
      </c>
      <c r="F7637" s="107" t="s">
        <v>404</v>
      </c>
      <c r="G7637" s="107" t="s">
        <v>7124</v>
      </c>
      <c r="H7637" s="107" t="s">
        <v>5180</v>
      </c>
      <c r="I7637" s="107" t="s">
        <v>2498</v>
      </c>
    </row>
    <row r="7638" spans="1:9" x14ac:dyDescent="0.2">
      <c r="A7638" s="107" t="s">
        <v>10492</v>
      </c>
      <c r="D7638" s="107" t="s">
        <v>2499</v>
      </c>
      <c r="E7638" s="107">
        <f t="shared" si="119"/>
        <v>40202259</v>
      </c>
      <c r="F7638" s="107" t="s">
        <v>404</v>
      </c>
      <c r="G7638" s="107" t="s">
        <v>7124</v>
      </c>
      <c r="H7638" s="107" t="s">
        <v>5180</v>
      </c>
      <c r="I7638" s="107" t="s">
        <v>2500</v>
      </c>
    </row>
    <row r="7639" spans="1:9" x14ac:dyDescent="0.2">
      <c r="A7639" s="107" t="s">
        <v>10492</v>
      </c>
      <c r="D7639" s="107" t="s">
        <v>2501</v>
      </c>
      <c r="E7639" s="107">
        <f t="shared" si="119"/>
        <v>40202270</v>
      </c>
      <c r="F7639" s="107" t="s">
        <v>404</v>
      </c>
      <c r="G7639" s="107" t="s">
        <v>7124</v>
      </c>
      <c r="H7639" s="107" t="s">
        <v>5180</v>
      </c>
      <c r="I7639" s="107" t="s">
        <v>2502</v>
      </c>
    </row>
    <row r="7640" spans="1:9" x14ac:dyDescent="0.2">
      <c r="A7640" s="107" t="s">
        <v>10492</v>
      </c>
      <c r="D7640" s="107" t="s">
        <v>2503</v>
      </c>
      <c r="E7640" s="107">
        <f t="shared" si="119"/>
        <v>40202280</v>
      </c>
      <c r="F7640" s="107" t="s">
        <v>404</v>
      </c>
      <c r="G7640" s="107" t="s">
        <v>7124</v>
      </c>
      <c r="H7640" s="107" t="s">
        <v>5180</v>
      </c>
      <c r="I7640" s="107" t="s">
        <v>2504</v>
      </c>
    </row>
    <row r="7641" spans="1:9" x14ac:dyDescent="0.2">
      <c r="A7641" s="107" t="s">
        <v>10492</v>
      </c>
      <c r="D7641" s="107" t="s">
        <v>2505</v>
      </c>
      <c r="E7641" s="107">
        <f t="shared" si="119"/>
        <v>40202299</v>
      </c>
      <c r="F7641" s="107" t="s">
        <v>404</v>
      </c>
      <c r="G7641" s="107" t="s">
        <v>7124</v>
      </c>
      <c r="H7641" s="107" t="s">
        <v>5180</v>
      </c>
      <c r="I7641" s="107" t="s">
        <v>7791</v>
      </c>
    </row>
    <row r="7642" spans="1:9" x14ac:dyDescent="0.2">
      <c r="A7642" s="107" t="s">
        <v>10492</v>
      </c>
      <c r="D7642" s="107" t="s">
        <v>2506</v>
      </c>
      <c r="E7642" s="107">
        <f t="shared" si="119"/>
        <v>40202301</v>
      </c>
      <c r="F7642" s="107" t="s">
        <v>404</v>
      </c>
      <c r="G7642" s="107" t="s">
        <v>7124</v>
      </c>
      <c r="H7642" s="107" t="s">
        <v>2507</v>
      </c>
      <c r="I7642" s="107" t="s">
        <v>667</v>
      </c>
    </row>
    <row r="7643" spans="1:9" x14ac:dyDescent="0.2">
      <c r="A7643" s="107" t="s">
        <v>10492</v>
      </c>
      <c r="D7643" s="107" t="s">
        <v>2508</v>
      </c>
      <c r="E7643" s="107">
        <f t="shared" si="119"/>
        <v>40202302</v>
      </c>
      <c r="F7643" s="107" t="s">
        <v>404</v>
      </c>
      <c r="G7643" s="107" t="s">
        <v>7124</v>
      </c>
      <c r="H7643" s="107" t="s">
        <v>2507</v>
      </c>
      <c r="I7643" s="107" t="s">
        <v>669</v>
      </c>
    </row>
    <row r="7644" spans="1:9" x14ac:dyDescent="0.2">
      <c r="A7644" s="107" t="s">
        <v>10492</v>
      </c>
      <c r="D7644" s="107" t="s">
        <v>2509</v>
      </c>
      <c r="E7644" s="107">
        <f t="shared" si="119"/>
        <v>40202303</v>
      </c>
      <c r="F7644" s="107" t="s">
        <v>404</v>
      </c>
      <c r="G7644" s="107" t="s">
        <v>7124</v>
      </c>
      <c r="H7644" s="107" t="s">
        <v>2507</v>
      </c>
      <c r="I7644" s="107" t="s">
        <v>2247</v>
      </c>
    </row>
    <row r="7645" spans="1:9" x14ac:dyDescent="0.2">
      <c r="A7645" s="107" t="s">
        <v>10492</v>
      </c>
      <c r="D7645" s="107" t="s">
        <v>2510</v>
      </c>
      <c r="E7645" s="107">
        <f t="shared" si="119"/>
        <v>40202304</v>
      </c>
      <c r="F7645" s="107" t="s">
        <v>404</v>
      </c>
      <c r="G7645" s="107" t="s">
        <v>7124</v>
      </c>
      <c r="H7645" s="107" t="s">
        <v>2507</v>
      </c>
      <c r="I7645" s="107" t="s">
        <v>2249</v>
      </c>
    </row>
    <row r="7646" spans="1:9" x14ac:dyDescent="0.2">
      <c r="A7646" s="107" t="s">
        <v>10492</v>
      </c>
      <c r="D7646" s="107" t="s">
        <v>2511</v>
      </c>
      <c r="E7646" s="107">
        <f t="shared" si="119"/>
        <v>40202305</v>
      </c>
      <c r="F7646" s="107" t="s">
        <v>404</v>
      </c>
      <c r="G7646" s="107" t="s">
        <v>7124</v>
      </c>
      <c r="H7646" s="107" t="s">
        <v>2507</v>
      </c>
      <c r="I7646" s="107" t="s">
        <v>2251</v>
      </c>
    </row>
    <row r="7647" spans="1:9" x14ac:dyDescent="0.2">
      <c r="A7647" s="107" t="s">
        <v>10492</v>
      </c>
      <c r="D7647" s="107" t="s">
        <v>2512</v>
      </c>
      <c r="E7647" s="107">
        <f t="shared" si="119"/>
        <v>40202306</v>
      </c>
      <c r="F7647" s="107" t="s">
        <v>404</v>
      </c>
      <c r="G7647" s="107" t="s">
        <v>7124</v>
      </c>
      <c r="H7647" s="107" t="s">
        <v>2507</v>
      </c>
      <c r="I7647" s="107" t="s">
        <v>713</v>
      </c>
    </row>
    <row r="7648" spans="1:9" x14ac:dyDescent="0.2">
      <c r="A7648" s="107" t="s">
        <v>10492</v>
      </c>
      <c r="D7648" s="107" t="s">
        <v>2513</v>
      </c>
      <c r="E7648" s="107">
        <f t="shared" si="119"/>
        <v>40202399</v>
      </c>
      <c r="F7648" s="107" t="s">
        <v>404</v>
      </c>
      <c r="G7648" s="107" t="s">
        <v>7124</v>
      </c>
      <c r="H7648" s="107" t="s">
        <v>2507</v>
      </c>
      <c r="I7648" s="107" t="s">
        <v>7791</v>
      </c>
    </row>
    <row r="7649" spans="1:9" x14ac:dyDescent="0.2">
      <c r="A7649" s="107" t="s">
        <v>10492</v>
      </c>
      <c r="D7649" s="107" t="s">
        <v>2514</v>
      </c>
      <c r="E7649" s="107">
        <f t="shared" si="119"/>
        <v>40202401</v>
      </c>
      <c r="F7649" s="107" t="s">
        <v>404</v>
      </c>
      <c r="G7649" s="107" t="s">
        <v>7124</v>
      </c>
      <c r="H7649" s="107" t="s">
        <v>2515</v>
      </c>
      <c r="I7649" s="107" t="s">
        <v>667</v>
      </c>
    </row>
    <row r="7650" spans="1:9" x14ac:dyDescent="0.2">
      <c r="A7650" s="107" t="s">
        <v>10492</v>
      </c>
      <c r="D7650" s="107" t="s">
        <v>2516</v>
      </c>
      <c r="E7650" s="107">
        <f t="shared" si="119"/>
        <v>40202402</v>
      </c>
      <c r="F7650" s="107" t="s">
        <v>404</v>
      </c>
      <c r="G7650" s="107" t="s">
        <v>7124</v>
      </c>
      <c r="H7650" s="107" t="s">
        <v>2515</v>
      </c>
      <c r="I7650" s="107" t="s">
        <v>669</v>
      </c>
    </row>
    <row r="7651" spans="1:9" x14ac:dyDescent="0.2">
      <c r="A7651" s="107" t="s">
        <v>10492</v>
      </c>
      <c r="D7651" s="107" t="s">
        <v>2517</v>
      </c>
      <c r="E7651" s="107">
        <f t="shared" si="119"/>
        <v>40202403</v>
      </c>
      <c r="F7651" s="107" t="s">
        <v>404</v>
      </c>
      <c r="G7651" s="107" t="s">
        <v>7124</v>
      </c>
      <c r="H7651" s="107" t="s">
        <v>2515</v>
      </c>
      <c r="I7651" s="107" t="s">
        <v>2247</v>
      </c>
    </row>
    <row r="7652" spans="1:9" x14ac:dyDescent="0.2">
      <c r="A7652" s="107" t="s">
        <v>10492</v>
      </c>
      <c r="D7652" s="107" t="s">
        <v>2518</v>
      </c>
      <c r="E7652" s="107">
        <f t="shared" si="119"/>
        <v>40202404</v>
      </c>
      <c r="F7652" s="107" t="s">
        <v>404</v>
      </c>
      <c r="G7652" s="107" t="s">
        <v>7124</v>
      </c>
      <c r="H7652" s="107" t="s">
        <v>2515</v>
      </c>
      <c r="I7652" s="107" t="s">
        <v>2249</v>
      </c>
    </row>
    <row r="7653" spans="1:9" x14ac:dyDescent="0.2">
      <c r="A7653" s="107" t="s">
        <v>10492</v>
      </c>
      <c r="D7653" s="107" t="s">
        <v>2519</v>
      </c>
      <c r="E7653" s="107">
        <f t="shared" si="119"/>
        <v>40202405</v>
      </c>
      <c r="F7653" s="107" t="s">
        <v>404</v>
      </c>
      <c r="G7653" s="107" t="s">
        <v>7124</v>
      </c>
      <c r="H7653" s="107" t="s">
        <v>2515</v>
      </c>
      <c r="I7653" s="107" t="s">
        <v>2251</v>
      </c>
    </row>
    <row r="7654" spans="1:9" x14ac:dyDescent="0.2">
      <c r="A7654" s="107" t="s">
        <v>10492</v>
      </c>
      <c r="D7654" s="107" t="s">
        <v>2520</v>
      </c>
      <c r="E7654" s="107">
        <f t="shared" si="119"/>
        <v>40202406</v>
      </c>
      <c r="F7654" s="107" t="s">
        <v>404</v>
      </c>
      <c r="G7654" s="107" t="s">
        <v>7124</v>
      </c>
      <c r="H7654" s="107" t="s">
        <v>2515</v>
      </c>
      <c r="I7654" s="107" t="s">
        <v>713</v>
      </c>
    </row>
    <row r="7655" spans="1:9" x14ac:dyDescent="0.2">
      <c r="A7655" s="107" t="s">
        <v>10492</v>
      </c>
      <c r="D7655" s="107" t="s">
        <v>2521</v>
      </c>
      <c r="E7655" s="107">
        <f t="shared" si="119"/>
        <v>40202499</v>
      </c>
      <c r="F7655" s="107" t="s">
        <v>404</v>
      </c>
      <c r="G7655" s="107" t="s">
        <v>7124</v>
      </c>
      <c r="H7655" s="107" t="s">
        <v>2515</v>
      </c>
      <c r="I7655" s="107" t="s">
        <v>7791</v>
      </c>
    </row>
    <row r="7656" spans="1:9" x14ac:dyDescent="0.2">
      <c r="A7656" s="107" t="s">
        <v>10492</v>
      </c>
      <c r="D7656" s="107" t="s">
        <v>2522</v>
      </c>
      <c r="E7656" s="107">
        <f t="shared" si="119"/>
        <v>40202501</v>
      </c>
      <c r="F7656" s="107" t="s">
        <v>404</v>
      </c>
      <c r="G7656" s="107" t="s">
        <v>7124</v>
      </c>
      <c r="H7656" s="107" t="s">
        <v>2523</v>
      </c>
      <c r="I7656" s="107" t="s">
        <v>2245</v>
      </c>
    </row>
    <row r="7657" spans="1:9" x14ac:dyDescent="0.2">
      <c r="A7657" s="107" t="s">
        <v>10492</v>
      </c>
      <c r="D7657" s="107" t="s">
        <v>2524</v>
      </c>
      <c r="E7657" s="107">
        <f t="shared" si="119"/>
        <v>40202502</v>
      </c>
      <c r="F7657" s="107" t="s">
        <v>404</v>
      </c>
      <c r="G7657" s="107" t="s">
        <v>7124</v>
      </c>
      <c r="H7657" s="107" t="s">
        <v>2523</v>
      </c>
      <c r="I7657" s="107" t="s">
        <v>669</v>
      </c>
    </row>
    <row r="7658" spans="1:9" x14ac:dyDescent="0.2">
      <c r="A7658" s="107" t="s">
        <v>10492</v>
      </c>
      <c r="D7658" s="107" t="s">
        <v>2525</v>
      </c>
      <c r="E7658" s="107">
        <f t="shared" si="119"/>
        <v>40202503</v>
      </c>
      <c r="F7658" s="107" t="s">
        <v>404</v>
      </c>
      <c r="G7658" s="107" t="s">
        <v>7124</v>
      </c>
      <c r="H7658" s="107" t="s">
        <v>2523</v>
      </c>
      <c r="I7658" s="107" t="s">
        <v>2247</v>
      </c>
    </row>
    <row r="7659" spans="1:9" x14ac:dyDescent="0.2">
      <c r="A7659" s="107" t="s">
        <v>10492</v>
      </c>
      <c r="D7659" s="107" t="s">
        <v>2526</v>
      </c>
      <c r="E7659" s="107">
        <f t="shared" si="119"/>
        <v>40202504</v>
      </c>
      <c r="F7659" s="107" t="s">
        <v>404</v>
      </c>
      <c r="G7659" s="107" t="s">
        <v>7124</v>
      </c>
      <c r="H7659" s="107" t="s">
        <v>2523</v>
      </c>
      <c r="I7659" s="107" t="s">
        <v>2249</v>
      </c>
    </row>
    <row r="7660" spans="1:9" x14ac:dyDescent="0.2">
      <c r="A7660" s="107" t="s">
        <v>10492</v>
      </c>
      <c r="D7660" s="107" t="s">
        <v>2527</v>
      </c>
      <c r="E7660" s="107">
        <f t="shared" si="119"/>
        <v>40202505</v>
      </c>
      <c r="F7660" s="107" t="s">
        <v>404</v>
      </c>
      <c r="G7660" s="107" t="s">
        <v>7124</v>
      </c>
      <c r="H7660" s="107" t="s">
        <v>2523</v>
      </c>
      <c r="I7660" s="107" t="s">
        <v>2251</v>
      </c>
    </row>
    <row r="7661" spans="1:9" x14ac:dyDescent="0.2">
      <c r="A7661" s="107" t="s">
        <v>10492</v>
      </c>
      <c r="D7661" s="107" t="s">
        <v>2528</v>
      </c>
      <c r="E7661" s="107">
        <f t="shared" si="119"/>
        <v>40202510</v>
      </c>
      <c r="F7661" s="107" t="s">
        <v>404</v>
      </c>
      <c r="G7661" s="107" t="s">
        <v>7124</v>
      </c>
      <c r="H7661" s="107" t="s">
        <v>2523</v>
      </c>
      <c r="I7661" s="107" t="s">
        <v>7919</v>
      </c>
    </row>
    <row r="7662" spans="1:9" x14ac:dyDescent="0.2">
      <c r="A7662" s="107" t="s">
        <v>10492</v>
      </c>
      <c r="D7662" s="107" t="s">
        <v>2529</v>
      </c>
      <c r="E7662" s="107">
        <f t="shared" si="119"/>
        <v>40202511</v>
      </c>
      <c r="F7662" s="107" t="s">
        <v>404</v>
      </c>
      <c r="G7662" s="107" t="s">
        <v>7124</v>
      </c>
      <c r="H7662" s="107" t="s">
        <v>2523</v>
      </c>
      <c r="I7662" s="107" t="s">
        <v>7921</v>
      </c>
    </row>
    <row r="7663" spans="1:9" x14ac:dyDescent="0.2">
      <c r="A7663" s="107" t="s">
        <v>10492</v>
      </c>
      <c r="D7663" s="107" t="s">
        <v>2530</v>
      </c>
      <c r="E7663" s="107">
        <f t="shared" si="119"/>
        <v>40202512</v>
      </c>
      <c r="F7663" s="107" t="s">
        <v>404</v>
      </c>
      <c r="G7663" s="107" t="s">
        <v>7124</v>
      </c>
      <c r="H7663" s="107" t="s">
        <v>2523</v>
      </c>
      <c r="I7663" s="107" t="s">
        <v>7923</v>
      </c>
    </row>
    <row r="7664" spans="1:9" x14ac:dyDescent="0.2">
      <c r="A7664" s="107" t="s">
        <v>10492</v>
      </c>
      <c r="D7664" s="107" t="s">
        <v>2531</v>
      </c>
      <c r="E7664" s="107">
        <f t="shared" si="119"/>
        <v>40202515</v>
      </c>
      <c r="F7664" s="107" t="s">
        <v>404</v>
      </c>
      <c r="G7664" s="107" t="s">
        <v>7124</v>
      </c>
      <c r="H7664" s="107" t="s">
        <v>2523</v>
      </c>
      <c r="I7664" s="107" t="s">
        <v>7929</v>
      </c>
    </row>
    <row r="7665" spans="1:9" x14ac:dyDescent="0.2">
      <c r="A7665" s="107" t="s">
        <v>10492</v>
      </c>
      <c r="D7665" s="107" t="s">
        <v>2532</v>
      </c>
      <c r="E7665" s="107">
        <f t="shared" si="119"/>
        <v>40202520</v>
      </c>
      <c r="F7665" s="107" t="s">
        <v>404</v>
      </c>
      <c r="G7665" s="107" t="s">
        <v>7124</v>
      </c>
      <c r="H7665" s="107" t="s">
        <v>2523</v>
      </c>
      <c r="I7665" s="107" t="s">
        <v>7931</v>
      </c>
    </row>
    <row r="7666" spans="1:9" x14ac:dyDescent="0.2">
      <c r="A7666" s="107" t="s">
        <v>10492</v>
      </c>
      <c r="D7666" s="107" t="s">
        <v>2533</v>
      </c>
      <c r="E7666" s="107">
        <f t="shared" si="119"/>
        <v>40202521</v>
      </c>
      <c r="F7666" s="107" t="s">
        <v>404</v>
      </c>
      <c r="G7666" s="107" t="s">
        <v>7124</v>
      </c>
      <c r="H7666" s="107" t="s">
        <v>2523</v>
      </c>
      <c r="I7666" s="107" t="s">
        <v>7933</v>
      </c>
    </row>
    <row r="7667" spans="1:9" x14ac:dyDescent="0.2">
      <c r="A7667" s="107" t="s">
        <v>10492</v>
      </c>
      <c r="D7667" s="107" t="s">
        <v>2534</v>
      </c>
      <c r="E7667" s="107">
        <f t="shared" si="119"/>
        <v>40202522</v>
      </c>
      <c r="F7667" s="107" t="s">
        <v>404</v>
      </c>
      <c r="G7667" s="107" t="s">
        <v>7124</v>
      </c>
      <c r="H7667" s="107" t="s">
        <v>2523</v>
      </c>
      <c r="I7667" s="107" t="s">
        <v>7935</v>
      </c>
    </row>
    <row r="7668" spans="1:9" x14ac:dyDescent="0.2">
      <c r="A7668" s="107" t="s">
        <v>10492</v>
      </c>
      <c r="D7668" s="107" t="s">
        <v>2535</v>
      </c>
      <c r="E7668" s="107">
        <f t="shared" si="119"/>
        <v>40202523</v>
      </c>
      <c r="F7668" s="107" t="s">
        <v>404</v>
      </c>
      <c r="G7668" s="107" t="s">
        <v>7124</v>
      </c>
      <c r="H7668" s="107" t="s">
        <v>2523</v>
      </c>
      <c r="I7668" s="107" t="s">
        <v>7937</v>
      </c>
    </row>
    <row r="7669" spans="1:9" x14ac:dyDescent="0.2">
      <c r="A7669" s="107" t="s">
        <v>10492</v>
      </c>
      <c r="D7669" s="107" t="s">
        <v>2536</v>
      </c>
      <c r="E7669" s="107">
        <f t="shared" si="119"/>
        <v>40202524</v>
      </c>
      <c r="F7669" s="107" t="s">
        <v>404</v>
      </c>
      <c r="G7669" s="107" t="s">
        <v>7124</v>
      </c>
      <c r="H7669" s="107" t="s">
        <v>2523</v>
      </c>
      <c r="I7669" s="107" t="s">
        <v>7939</v>
      </c>
    </row>
    <row r="7670" spans="1:9" x14ac:dyDescent="0.2">
      <c r="A7670" s="107" t="s">
        <v>10492</v>
      </c>
      <c r="D7670" s="107" t="s">
        <v>2537</v>
      </c>
      <c r="E7670" s="107">
        <f t="shared" si="119"/>
        <v>40202525</v>
      </c>
      <c r="F7670" s="107" t="s">
        <v>404</v>
      </c>
      <c r="G7670" s="107" t="s">
        <v>7124</v>
      </c>
      <c r="H7670" s="107" t="s">
        <v>2523</v>
      </c>
      <c r="I7670" s="107" t="s">
        <v>7941</v>
      </c>
    </row>
    <row r="7671" spans="1:9" x14ac:dyDescent="0.2">
      <c r="A7671" s="107" t="s">
        <v>10492</v>
      </c>
      <c r="D7671" s="107" t="s">
        <v>2538</v>
      </c>
      <c r="E7671" s="107">
        <f t="shared" si="119"/>
        <v>40202531</v>
      </c>
      <c r="F7671" s="107" t="s">
        <v>404</v>
      </c>
      <c r="G7671" s="107" t="s">
        <v>7124</v>
      </c>
      <c r="H7671" s="107" t="s">
        <v>2523</v>
      </c>
      <c r="I7671" s="107" t="s">
        <v>2539</v>
      </c>
    </row>
    <row r="7672" spans="1:9" x14ac:dyDescent="0.2">
      <c r="A7672" s="107" t="s">
        <v>10492</v>
      </c>
      <c r="D7672" s="107" t="s">
        <v>2540</v>
      </c>
      <c r="E7672" s="107">
        <f t="shared" si="119"/>
        <v>40202532</v>
      </c>
      <c r="F7672" s="107" t="s">
        <v>404</v>
      </c>
      <c r="G7672" s="107" t="s">
        <v>7124</v>
      </c>
      <c r="H7672" s="107" t="s">
        <v>2523</v>
      </c>
      <c r="I7672" s="107" t="s">
        <v>2541</v>
      </c>
    </row>
    <row r="7673" spans="1:9" x14ac:dyDescent="0.2">
      <c r="A7673" s="107" t="s">
        <v>10492</v>
      </c>
      <c r="D7673" s="107" t="s">
        <v>2542</v>
      </c>
      <c r="E7673" s="107">
        <f t="shared" si="119"/>
        <v>40202533</v>
      </c>
      <c r="F7673" s="107" t="s">
        <v>404</v>
      </c>
      <c r="G7673" s="107" t="s">
        <v>7124</v>
      </c>
      <c r="H7673" s="107" t="s">
        <v>2523</v>
      </c>
      <c r="I7673" s="107" t="s">
        <v>2543</v>
      </c>
    </row>
    <row r="7674" spans="1:9" x14ac:dyDescent="0.2">
      <c r="A7674" s="107" t="s">
        <v>10492</v>
      </c>
      <c r="D7674" s="107" t="s">
        <v>2544</v>
      </c>
      <c r="E7674" s="107">
        <f t="shared" si="119"/>
        <v>40202534</v>
      </c>
      <c r="F7674" s="107" t="s">
        <v>404</v>
      </c>
      <c r="G7674" s="107" t="s">
        <v>7124</v>
      </c>
      <c r="H7674" s="107" t="s">
        <v>2523</v>
      </c>
      <c r="I7674" s="107" t="s">
        <v>2545</v>
      </c>
    </row>
    <row r="7675" spans="1:9" x14ac:dyDescent="0.2">
      <c r="A7675" s="107" t="s">
        <v>10492</v>
      </c>
      <c r="D7675" s="107" t="s">
        <v>2546</v>
      </c>
      <c r="E7675" s="107">
        <f t="shared" si="119"/>
        <v>40202535</v>
      </c>
      <c r="F7675" s="107" t="s">
        <v>404</v>
      </c>
      <c r="G7675" s="107" t="s">
        <v>7124</v>
      </c>
      <c r="H7675" s="107" t="s">
        <v>2523</v>
      </c>
      <c r="I7675" s="107" t="s">
        <v>2547</v>
      </c>
    </row>
    <row r="7676" spans="1:9" x14ac:dyDescent="0.2">
      <c r="A7676" s="107" t="s">
        <v>10492</v>
      </c>
      <c r="D7676" s="107" t="s">
        <v>2548</v>
      </c>
      <c r="E7676" s="107">
        <f t="shared" si="119"/>
        <v>40202536</v>
      </c>
      <c r="F7676" s="107" t="s">
        <v>404</v>
      </c>
      <c r="G7676" s="107" t="s">
        <v>7124</v>
      </c>
      <c r="H7676" s="107" t="s">
        <v>2523</v>
      </c>
      <c r="I7676" s="107" t="s">
        <v>2549</v>
      </c>
    </row>
    <row r="7677" spans="1:9" x14ac:dyDescent="0.2">
      <c r="A7677" s="107" t="s">
        <v>10492</v>
      </c>
      <c r="D7677" s="107" t="s">
        <v>2550</v>
      </c>
      <c r="E7677" s="107">
        <f t="shared" si="119"/>
        <v>40202537</v>
      </c>
      <c r="F7677" s="107" t="s">
        <v>404</v>
      </c>
      <c r="G7677" s="107" t="s">
        <v>7124</v>
      </c>
      <c r="H7677" s="107" t="s">
        <v>2523</v>
      </c>
      <c r="I7677" s="107" t="s">
        <v>2551</v>
      </c>
    </row>
    <row r="7678" spans="1:9" x14ac:dyDescent="0.2">
      <c r="A7678" s="107" t="s">
        <v>10492</v>
      </c>
      <c r="D7678" s="107" t="s">
        <v>2552</v>
      </c>
      <c r="E7678" s="107">
        <f t="shared" si="119"/>
        <v>40202542</v>
      </c>
      <c r="F7678" s="107" t="s">
        <v>404</v>
      </c>
      <c r="G7678" s="107" t="s">
        <v>7124</v>
      </c>
      <c r="H7678" s="107" t="s">
        <v>2523</v>
      </c>
      <c r="I7678" s="107" t="s">
        <v>7951</v>
      </c>
    </row>
    <row r="7679" spans="1:9" x14ac:dyDescent="0.2">
      <c r="A7679" s="107" t="s">
        <v>10492</v>
      </c>
      <c r="D7679" s="107" t="s">
        <v>2553</v>
      </c>
      <c r="E7679" s="107">
        <f t="shared" si="119"/>
        <v>40202543</v>
      </c>
      <c r="F7679" s="107" t="s">
        <v>404</v>
      </c>
      <c r="G7679" s="107" t="s">
        <v>7124</v>
      </c>
      <c r="H7679" s="107" t="s">
        <v>2523</v>
      </c>
      <c r="I7679" s="107" t="s">
        <v>7953</v>
      </c>
    </row>
    <row r="7680" spans="1:9" x14ac:dyDescent="0.2">
      <c r="A7680" s="107" t="s">
        <v>10492</v>
      </c>
      <c r="D7680" s="107" t="s">
        <v>2554</v>
      </c>
      <c r="E7680" s="107">
        <f t="shared" si="119"/>
        <v>40202544</v>
      </c>
      <c r="F7680" s="107" t="s">
        <v>404</v>
      </c>
      <c r="G7680" s="107" t="s">
        <v>7124</v>
      </c>
      <c r="H7680" s="107" t="s">
        <v>2523</v>
      </c>
      <c r="I7680" s="107" t="s">
        <v>7955</v>
      </c>
    </row>
    <row r="7681" spans="1:10" x14ac:dyDescent="0.2">
      <c r="A7681" s="107" t="s">
        <v>10492</v>
      </c>
      <c r="D7681" s="107" t="s">
        <v>2555</v>
      </c>
      <c r="E7681" s="107">
        <f t="shared" si="119"/>
        <v>40202545</v>
      </c>
      <c r="F7681" s="107" t="s">
        <v>404</v>
      </c>
      <c r="G7681" s="107" t="s">
        <v>7124</v>
      </c>
      <c r="H7681" s="107" t="s">
        <v>2523</v>
      </c>
      <c r="I7681" s="107" t="s">
        <v>5144</v>
      </c>
    </row>
    <row r="7682" spans="1:10" x14ac:dyDescent="0.2">
      <c r="A7682" s="107" t="s">
        <v>10492</v>
      </c>
      <c r="D7682" s="107" t="s">
        <v>2556</v>
      </c>
      <c r="E7682" s="107">
        <f t="shared" ref="E7682:E7745" si="120">VALUE(D7682)</f>
        <v>40202546</v>
      </c>
      <c r="F7682" s="107" t="s">
        <v>404</v>
      </c>
      <c r="G7682" s="107" t="s">
        <v>7124</v>
      </c>
      <c r="H7682" s="107" t="s">
        <v>2523</v>
      </c>
      <c r="I7682" s="107" t="s">
        <v>5146</v>
      </c>
    </row>
    <row r="7683" spans="1:10" x14ac:dyDescent="0.2">
      <c r="A7683" s="107" t="s">
        <v>10492</v>
      </c>
      <c r="D7683" s="107" t="s">
        <v>2557</v>
      </c>
      <c r="E7683" s="107">
        <f t="shared" si="120"/>
        <v>40202599</v>
      </c>
      <c r="F7683" s="107" t="s">
        <v>404</v>
      </c>
      <c r="G7683" s="107" t="s">
        <v>7124</v>
      </c>
      <c r="H7683" s="107" t="s">
        <v>2523</v>
      </c>
      <c r="I7683" s="107" t="s">
        <v>7791</v>
      </c>
    </row>
    <row r="7684" spans="1:10" x14ac:dyDescent="0.2">
      <c r="A7684" s="107" t="s">
        <v>10492</v>
      </c>
      <c r="D7684" s="107" t="s">
        <v>2558</v>
      </c>
      <c r="E7684" s="107">
        <f t="shared" si="120"/>
        <v>40202601</v>
      </c>
      <c r="F7684" s="107" t="s">
        <v>404</v>
      </c>
      <c r="G7684" s="107" t="s">
        <v>7124</v>
      </c>
      <c r="H7684" s="107" t="s">
        <v>2559</v>
      </c>
      <c r="I7684" s="107" t="s">
        <v>2245</v>
      </c>
    </row>
    <row r="7685" spans="1:10" x14ac:dyDescent="0.2">
      <c r="A7685" s="107" t="s">
        <v>10492</v>
      </c>
      <c r="D7685" s="107" t="s">
        <v>2560</v>
      </c>
      <c r="E7685" s="107">
        <f t="shared" si="120"/>
        <v>40202602</v>
      </c>
      <c r="F7685" s="107" t="s">
        <v>404</v>
      </c>
      <c r="G7685" s="107" t="s">
        <v>7124</v>
      </c>
      <c r="H7685" s="107" t="s">
        <v>2559</v>
      </c>
      <c r="I7685" s="107" t="s">
        <v>669</v>
      </c>
    </row>
    <row r="7686" spans="1:10" x14ac:dyDescent="0.2">
      <c r="A7686" s="107" t="s">
        <v>10492</v>
      </c>
      <c r="D7686" s="107" t="s">
        <v>2561</v>
      </c>
      <c r="E7686" s="107">
        <f t="shared" si="120"/>
        <v>40202603</v>
      </c>
      <c r="F7686" s="107" t="s">
        <v>404</v>
      </c>
      <c r="G7686" s="107" t="s">
        <v>7124</v>
      </c>
      <c r="H7686" s="107" t="s">
        <v>2559</v>
      </c>
      <c r="I7686" s="107" t="s">
        <v>2247</v>
      </c>
    </row>
    <row r="7687" spans="1:10" x14ac:dyDescent="0.2">
      <c r="A7687" s="107" t="s">
        <v>10492</v>
      </c>
      <c r="D7687" s="107" t="s">
        <v>2562</v>
      </c>
      <c r="E7687" s="107">
        <f t="shared" si="120"/>
        <v>40202604</v>
      </c>
      <c r="F7687" s="107" t="s">
        <v>404</v>
      </c>
      <c r="G7687" s="107" t="s">
        <v>7124</v>
      </c>
      <c r="H7687" s="107" t="s">
        <v>2559</v>
      </c>
      <c r="I7687" s="107" t="s">
        <v>2249</v>
      </c>
    </row>
    <row r="7688" spans="1:10" x14ac:dyDescent="0.2">
      <c r="A7688" s="107" t="s">
        <v>10492</v>
      </c>
      <c r="D7688" s="107" t="s">
        <v>2563</v>
      </c>
      <c r="E7688" s="107">
        <f t="shared" si="120"/>
        <v>40202605</v>
      </c>
      <c r="F7688" s="107" t="s">
        <v>404</v>
      </c>
      <c r="G7688" s="107" t="s">
        <v>7124</v>
      </c>
      <c r="H7688" s="107" t="s">
        <v>2559</v>
      </c>
      <c r="I7688" s="107" t="s">
        <v>2251</v>
      </c>
    </row>
    <row r="7689" spans="1:10" x14ac:dyDescent="0.2">
      <c r="A7689" s="107" t="s">
        <v>10492</v>
      </c>
      <c r="D7689" s="107" t="s">
        <v>2564</v>
      </c>
      <c r="E7689" s="107">
        <f t="shared" si="120"/>
        <v>40202606</v>
      </c>
      <c r="F7689" s="107" t="s">
        <v>404</v>
      </c>
      <c r="G7689" s="107" t="s">
        <v>7124</v>
      </c>
      <c r="H7689" s="107" t="s">
        <v>2559</v>
      </c>
      <c r="I7689" s="107" t="s">
        <v>2565</v>
      </c>
    </row>
    <row r="7690" spans="1:10" x14ac:dyDescent="0.2">
      <c r="A7690" s="107" t="s">
        <v>10492</v>
      </c>
      <c r="D7690" s="107" t="s">
        <v>2566</v>
      </c>
      <c r="E7690" s="107">
        <f t="shared" si="120"/>
        <v>40202607</v>
      </c>
      <c r="F7690" s="107" t="s">
        <v>404</v>
      </c>
      <c r="G7690" s="107" t="s">
        <v>7124</v>
      </c>
      <c r="H7690" s="107" t="s">
        <v>2559</v>
      </c>
      <c r="I7690" s="107" t="s">
        <v>2567</v>
      </c>
    </row>
    <row r="7691" spans="1:10" x14ac:dyDescent="0.2">
      <c r="A7691" s="107" t="s">
        <v>10492</v>
      </c>
      <c r="D7691" s="107" t="s">
        <v>2568</v>
      </c>
      <c r="E7691" s="107">
        <f t="shared" si="120"/>
        <v>40202699</v>
      </c>
      <c r="F7691" s="107" t="s">
        <v>404</v>
      </c>
      <c r="G7691" s="107" t="s">
        <v>7124</v>
      </c>
      <c r="H7691" s="107" t="s">
        <v>2559</v>
      </c>
      <c r="I7691" s="107" t="s">
        <v>7495</v>
      </c>
    </row>
    <row r="7692" spans="1:10" x14ac:dyDescent="0.2">
      <c r="A7692" s="107" t="s">
        <v>10492</v>
      </c>
      <c r="D7692" s="107" t="s">
        <v>2569</v>
      </c>
      <c r="E7692" s="107">
        <f t="shared" si="120"/>
        <v>40202701</v>
      </c>
      <c r="F7692" s="107" t="s">
        <v>404</v>
      </c>
      <c r="G7692" s="107" t="s">
        <v>7124</v>
      </c>
      <c r="H7692" s="107" t="s">
        <v>2570</v>
      </c>
      <c r="I7692" s="107" t="s">
        <v>2571</v>
      </c>
    </row>
    <row r="7693" spans="1:10" x14ac:dyDescent="0.2">
      <c r="A7693" s="107" t="s">
        <v>10492</v>
      </c>
      <c r="D7693" s="107" t="s">
        <v>2572</v>
      </c>
      <c r="E7693" s="107">
        <f t="shared" si="120"/>
        <v>40202710</v>
      </c>
      <c r="F7693" s="107" t="s">
        <v>404</v>
      </c>
      <c r="G7693" s="107" t="s">
        <v>7124</v>
      </c>
      <c r="H7693" s="107" t="s">
        <v>2570</v>
      </c>
      <c r="I7693" s="107" t="s">
        <v>2571</v>
      </c>
    </row>
    <row r="7694" spans="1:10" x14ac:dyDescent="0.2">
      <c r="A7694" s="107" t="s">
        <v>10492</v>
      </c>
      <c r="D7694" s="107" t="s">
        <v>2573</v>
      </c>
      <c r="E7694" s="107">
        <f t="shared" si="120"/>
        <v>40202801</v>
      </c>
      <c r="F7694" s="107" t="s">
        <v>404</v>
      </c>
      <c r="G7694" s="107" t="s">
        <v>7124</v>
      </c>
      <c r="H7694" s="107" t="s">
        <v>2574</v>
      </c>
      <c r="I7694" s="107" t="s">
        <v>2575</v>
      </c>
      <c r="J7694" s="109">
        <v>37508</v>
      </c>
    </row>
    <row r="7695" spans="1:10" x14ac:dyDescent="0.2">
      <c r="A7695" s="107" t="s">
        <v>10492</v>
      </c>
      <c r="D7695" s="107" t="s">
        <v>2576</v>
      </c>
      <c r="E7695" s="107">
        <f t="shared" si="120"/>
        <v>40202802</v>
      </c>
      <c r="F7695" s="107" t="s">
        <v>404</v>
      </c>
      <c r="G7695" s="107" t="s">
        <v>7124</v>
      </c>
      <c r="H7695" s="107" t="s">
        <v>2574</v>
      </c>
      <c r="I7695" s="107" t="s">
        <v>2577</v>
      </c>
      <c r="J7695" s="109">
        <v>37508</v>
      </c>
    </row>
    <row r="7696" spans="1:10" x14ac:dyDescent="0.2">
      <c r="A7696" s="107" t="s">
        <v>10492</v>
      </c>
      <c r="D7696" s="107" t="s">
        <v>2578</v>
      </c>
      <c r="E7696" s="107">
        <f t="shared" si="120"/>
        <v>40202899</v>
      </c>
      <c r="F7696" s="107" t="s">
        <v>404</v>
      </c>
      <c r="G7696" s="107" t="s">
        <v>7124</v>
      </c>
      <c r="H7696" s="107" t="s">
        <v>2574</v>
      </c>
      <c r="I7696" s="107" t="s">
        <v>6249</v>
      </c>
      <c r="J7696" s="109">
        <v>37508</v>
      </c>
    </row>
    <row r="7697" spans="1:9" x14ac:dyDescent="0.2">
      <c r="A7697" s="107" t="s">
        <v>10492</v>
      </c>
      <c r="D7697" s="107" t="s">
        <v>2579</v>
      </c>
      <c r="E7697" s="107">
        <f t="shared" si="120"/>
        <v>40203001</v>
      </c>
      <c r="F7697" s="107" t="s">
        <v>404</v>
      </c>
      <c r="G7697" s="107" t="s">
        <v>7124</v>
      </c>
      <c r="H7697" s="107" t="s">
        <v>2580</v>
      </c>
      <c r="I7697" s="107" t="s">
        <v>2581</v>
      </c>
    </row>
    <row r="7698" spans="1:9" x14ac:dyDescent="0.2">
      <c r="A7698" s="107" t="s">
        <v>10492</v>
      </c>
      <c r="D7698" s="107" t="s">
        <v>2582</v>
      </c>
      <c r="E7698" s="107">
        <f t="shared" si="120"/>
        <v>40204001</v>
      </c>
      <c r="F7698" s="107" t="s">
        <v>404</v>
      </c>
      <c r="G7698" s="107" t="s">
        <v>7124</v>
      </c>
      <c r="H7698" s="107" t="s">
        <v>2583</v>
      </c>
      <c r="I7698" s="107" t="s">
        <v>2584</v>
      </c>
    </row>
    <row r="7699" spans="1:9" x14ac:dyDescent="0.2">
      <c r="A7699" s="107" t="s">
        <v>10492</v>
      </c>
      <c r="D7699" s="107" t="s">
        <v>2585</v>
      </c>
      <c r="E7699" s="107">
        <f t="shared" si="120"/>
        <v>40204002</v>
      </c>
      <c r="F7699" s="107" t="s">
        <v>404</v>
      </c>
      <c r="G7699" s="107" t="s">
        <v>7124</v>
      </c>
      <c r="H7699" s="107" t="s">
        <v>2583</v>
      </c>
      <c r="I7699" s="107" t="s">
        <v>2586</v>
      </c>
    </row>
    <row r="7700" spans="1:9" x14ac:dyDescent="0.2">
      <c r="A7700" s="107" t="s">
        <v>10492</v>
      </c>
      <c r="D7700" s="107" t="s">
        <v>2587</v>
      </c>
      <c r="E7700" s="107">
        <f t="shared" si="120"/>
        <v>40204003</v>
      </c>
      <c r="F7700" s="107" t="s">
        <v>404</v>
      </c>
      <c r="G7700" s="107" t="s">
        <v>7124</v>
      </c>
      <c r="H7700" s="107" t="s">
        <v>2583</v>
      </c>
      <c r="I7700" s="107" t="s">
        <v>2588</v>
      </c>
    </row>
    <row r="7701" spans="1:9" x14ac:dyDescent="0.2">
      <c r="A7701" s="107" t="s">
        <v>10492</v>
      </c>
      <c r="D7701" s="107" t="s">
        <v>2589</v>
      </c>
      <c r="E7701" s="107">
        <f t="shared" si="120"/>
        <v>40204004</v>
      </c>
      <c r="F7701" s="107" t="s">
        <v>404</v>
      </c>
      <c r="G7701" s="107" t="s">
        <v>7124</v>
      </c>
      <c r="H7701" s="107" t="s">
        <v>2583</v>
      </c>
      <c r="I7701" s="107" t="s">
        <v>2590</v>
      </c>
    </row>
    <row r="7702" spans="1:9" x14ac:dyDescent="0.2">
      <c r="A7702" s="107" t="s">
        <v>10492</v>
      </c>
      <c r="D7702" s="107" t="s">
        <v>2591</v>
      </c>
      <c r="E7702" s="107">
        <f t="shared" si="120"/>
        <v>40204010</v>
      </c>
      <c r="F7702" s="107" t="s">
        <v>404</v>
      </c>
      <c r="G7702" s="107" t="s">
        <v>7124</v>
      </c>
      <c r="H7702" s="107" t="s">
        <v>2583</v>
      </c>
      <c r="I7702" s="107" t="s">
        <v>2592</v>
      </c>
    </row>
    <row r="7703" spans="1:9" x14ac:dyDescent="0.2">
      <c r="A7703" s="107" t="s">
        <v>10492</v>
      </c>
      <c r="D7703" s="107" t="s">
        <v>2593</v>
      </c>
      <c r="E7703" s="107">
        <f t="shared" si="120"/>
        <v>40204011</v>
      </c>
      <c r="F7703" s="107" t="s">
        <v>404</v>
      </c>
      <c r="G7703" s="107" t="s">
        <v>7124</v>
      </c>
      <c r="H7703" s="107" t="s">
        <v>2583</v>
      </c>
      <c r="I7703" s="107" t="s">
        <v>2594</v>
      </c>
    </row>
    <row r="7704" spans="1:9" x14ac:dyDescent="0.2">
      <c r="A7704" s="107" t="s">
        <v>10492</v>
      </c>
      <c r="D7704" s="107" t="s">
        <v>2595</v>
      </c>
      <c r="E7704" s="107">
        <f t="shared" si="120"/>
        <v>40204012</v>
      </c>
      <c r="F7704" s="107" t="s">
        <v>404</v>
      </c>
      <c r="G7704" s="107" t="s">
        <v>7124</v>
      </c>
      <c r="H7704" s="107" t="s">
        <v>2583</v>
      </c>
      <c r="I7704" s="107" t="s">
        <v>2596</v>
      </c>
    </row>
    <row r="7705" spans="1:9" x14ac:dyDescent="0.2">
      <c r="A7705" s="107" t="s">
        <v>10492</v>
      </c>
      <c r="D7705" s="107" t="s">
        <v>2597</v>
      </c>
      <c r="E7705" s="107">
        <f t="shared" si="120"/>
        <v>40204013</v>
      </c>
      <c r="F7705" s="107" t="s">
        <v>404</v>
      </c>
      <c r="G7705" s="107" t="s">
        <v>7124</v>
      </c>
      <c r="H7705" s="107" t="s">
        <v>2583</v>
      </c>
      <c r="I7705" s="107" t="s">
        <v>2598</v>
      </c>
    </row>
    <row r="7706" spans="1:9" x14ac:dyDescent="0.2">
      <c r="A7706" s="107" t="s">
        <v>10492</v>
      </c>
      <c r="D7706" s="107" t="s">
        <v>2599</v>
      </c>
      <c r="E7706" s="107">
        <f t="shared" si="120"/>
        <v>40204020</v>
      </c>
      <c r="F7706" s="107" t="s">
        <v>404</v>
      </c>
      <c r="G7706" s="107" t="s">
        <v>7124</v>
      </c>
      <c r="H7706" s="107" t="s">
        <v>2583</v>
      </c>
      <c r="I7706" s="107" t="s">
        <v>2600</v>
      </c>
    </row>
    <row r="7707" spans="1:9" x14ac:dyDescent="0.2">
      <c r="A7707" s="107" t="s">
        <v>10492</v>
      </c>
      <c r="D7707" s="107" t="s">
        <v>2601</v>
      </c>
      <c r="E7707" s="107">
        <f t="shared" si="120"/>
        <v>40204021</v>
      </c>
      <c r="F7707" s="107" t="s">
        <v>404</v>
      </c>
      <c r="G7707" s="107" t="s">
        <v>7124</v>
      </c>
      <c r="H7707" s="107" t="s">
        <v>2583</v>
      </c>
      <c r="I7707" s="107" t="s">
        <v>2602</v>
      </c>
    </row>
    <row r="7708" spans="1:9" x14ac:dyDescent="0.2">
      <c r="A7708" s="107" t="s">
        <v>10492</v>
      </c>
      <c r="D7708" s="107" t="s">
        <v>2603</v>
      </c>
      <c r="E7708" s="107">
        <f t="shared" si="120"/>
        <v>40204022</v>
      </c>
      <c r="F7708" s="107" t="s">
        <v>404</v>
      </c>
      <c r="G7708" s="107" t="s">
        <v>7124</v>
      </c>
      <c r="H7708" s="107" t="s">
        <v>2583</v>
      </c>
      <c r="I7708" s="107" t="s">
        <v>2604</v>
      </c>
    </row>
    <row r="7709" spans="1:9" x14ac:dyDescent="0.2">
      <c r="A7709" s="107" t="s">
        <v>10492</v>
      </c>
      <c r="D7709" s="107" t="s">
        <v>2605</v>
      </c>
      <c r="E7709" s="107">
        <f t="shared" si="120"/>
        <v>40204023</v>
      </c>
      <c r="F7709" s="107" t="s">
        <v>404</v>
      </c>
      <c r="G7709" s="107" t="s">
        <v>7124</v>
      </c>
      <c r="H7709" s="107" t="s">
        <v>2583</v>
      </c>
      <c r="I7709" s="107" t="s">
        <v>2606</v>
      </c>
    </row>
    <row r="7710" spans="1:9" x14ac:dyDescent="0.2">
      <c r="A7710" s="107" t="s">
        <v>10492</v>
      </c>
      <c r="D7710" s="107" t="s">
        <v>2607</v>
      </c>
      <c r="E7710" s="107">
        <f t="shared" si="120"/>
        <v>40204121</v>
      </c>
      <c r="F7710" s="107" t="s">
        <v>404</v>
      </c>
      <c r="G7710" s="107" t="s">
        <v>7124</v>
      </c>
      <c r="H7710" s="107" t="s">
        <v>2608</v>
      </c>
      <c r="I7710" s="107" t="s">
        <v>2609</v>
      </c>
    </row>
    <row r="7711" spans="1:9" x14ac:dyDescent="0.2">
      <c r="A7711" s="107" t="s">
        <v>10492</v>
      </c>
      <c r="D7711" s="107" t="s">
        <v>2610</v>
      </c>
      <c r="E7711" s="107">
        <f t="shared" si="120"/>
        <v>40204130</v>
      </c>
      <c r="F7711" s="107" t="s">
        <v>404</v>
      </c>
      <c r="G7711" s="107" t="s">
        <v>7124</v>
      </c>
      <c r="H7711" s="107" t="s">
        <v>2608</v>
      </c>
      <c r="I7711" s="107" t="s">
        <v>2611</v>
      </c>
    </row>
    <row r="7712" spans="1:9" x14ac:dyDescent="0.2">
      <c r="A7712" s="107" t="s">
        <v>10492</v>
      </c>
      <c r="D7712" s="107" t="s">
        <v>2612</v>
      </c>
      <c r="E7712" s="107">
        <f t="shared" si="120"/>
        <v>40204140</v>
      </c>
      <c r="F7712" s="107" t="s">
        <v>404</v>
      </c>
      <c r="G7712" s="107" t="s">
        <v>7124</v>
      </c>
      <c r="H7712" s="107" t="s">
        <v>2608</v>
      </c>
      <c r="I7712" s="107" t="s">
        <v>2613</v>
      </c>
    </row>
    <row r="7713" spans="1:9" x14ac:dyDescent="0.2">
      <c r="A7713" s="107" t="s">
        <v>10492</v>
      </c>
      <c r="D7713" s="107" t="s">
        <v>2614</v>
      </c>
      <c r="E7713" s="107">
        <f t="shared" si="120"/>
        <v>40204150</v>
      </c>
      <c r="F7713" s="107" t="s">
        <v>404</v>
      </c>
      <c r="G7713" s="107" t="s">
        <v>7124</v>
      </c>
      <c r="H7713" s="107" t="s">
        <v>2608</v>
      </c>
      <c r="I7713" s="107" t="s">
        <v>4287</v>
      </c>
    </row>
    <row r="7714" spans="1:9" x14ac:dyDescent="0.2">
      <c r="A7714" s="107" t="s">
        <v>10492</v>
      </c>
      <c r="D7714" s="107" t="s">
        <v>2615</v>
      </c>
      <c r="E7714" s="107">
        <f t="shared" si="120"/>
        <v>40204151</v>
      </c>
      <c r="F7714" s="107" t="s">
        <v>404</v>
      </c>
      <c r="G7714" s="107" t="s">
        <v>7124</v>
      </c>
      <c r="H7714" s="107" t="s">
        <v>2608</v>
      </c>
      <c r="I7714" s="107" t="s">
        <v>2616</v>
      </c>
    </row>
    <row r="7715" spans="1:9" x14ac:dyDescent="0.2">
      <c r="A7715" s="107" t="s">
        <v>10492</v>
      </c>
      <c r="D7715" s="107" t="s">
        <v>2617</v>
      </c>
      <c r="E7715" s="107">
        <f t="shared" si="120"/>
        <v>40204152</v>
      </c>
      <c r="F7715" s="107" t="s">
        <v>404</v>
      </c>
      <c r="G7715" s="107" t="s">
        <v>7124</v>
      </c>
      <c r="H7715" s="107" t="s">
        <v>2608</v>
      </c>
      <c r="I7715" s="107" t="s">
        <v>2618</v>
      </c>
    </row>
    <row r="7716" spans="1:9" x14ac:dyDescent="0.2">
      <c r="A7716" s="107" t="s">
        <v>10492</v>
      </c>
      <c r="D7716" s="107" t="s">
        <v>2619</v>
      </c>
      <c r="E7716" s="107">
        <f t="shared" si="120"/>
        <v>40204160</v>
      </c>
      <c r="F7716" s="107" t="s">
        <v>404</v>
      </c>
      <c r="G7716" s="107" t="s">
        <v>7124</v>
      </c>
      <c r="H7716" s="107" t="s">
        <v>2608</v>
      </c>
      <c r="I7716" s="107" t="s">
        <v>2620</v>
      </c>
    </row>
    <row r="7717" spans="1:9" x14ac:dyDescent="0.2">
      <c r="A7717" s="107" t="s">
        <v>10492</v>
      </c>
      <c r="D7717" s="107" t="s">
        <v>2621</v>
      </c>
      <c r="E7717" s="107">
        <f t="shared" si="120"/>
        <v>40204161</v>
      </c>
      <c r="F7717" s="107" t="s">
        <v>404</v>
      </c>
      <c r="G7717" s="107" t="s">
        <v>7124</v>
      </c>
      <c r="H7717" s="107" t="s">
        <v>2608</v>
      </c>
      <c r="I7717" s="107" t="s">
        <v>2622</v>
      </c>
    </row>
    <row r="7718" spans="1:9" x14ac:dyDescent="0.2">
      <c r="A7718" s="107" t="s">
        <v>10492</v>
      </c>
      <c r="D7718" s="107" t="s">
        <v>2623</v>
      </c>
      <c r="E7718" s="107">
        <f t="shared" si="120"/>
        <v>40204162</v>
      </c>
      <c r="F7718" s="107" t="s">
        <v>404</v>
      </c>
      <c r="G7718" s="107" t="s">
        <v>7124</v>
      </c>
      <c r="H7718" s="107" t="s">
        <v>2608</v>
      </c>
      <c r="I7718" s="107" t="s">
        <v>2624</v>
      </c>
    </row>
    <row r="7719" spans="1:9" x14ac:dyDescent="0.2">
      <c r="A7719" s="107" t="s">
        <v>10492</v>
      </c>
      <c r="D7719" s="107" t="s">
        <v>2625</v>
      </c>
      <c r="E7719" s="107">
        <f t="shared" si="120"/>
        <v>40204221</v>
      </c>
      <c r="F7719" s="107" t="s">
        <v>404</v>
      </c>
      <c r="G7719" s="107" t="s">
        <v>7124</v>
      </c>
      <c r="H7719" s="107" t="s">
        <v>2626</v>
      </c>
      <c r="I7719" s="107" t="s">
        <v>2609</v>
      </c>
    </row>
    <row r="7720" spans="1:9" x14ac:dyDescent="0.2">
      <c r="A7720" s="107" t="s">
        <v>10492</v>
      </c>
      <c r="D7720" s="107" t="s">
        <v>2627</v>
      </c>
      <c r="E7720" s="107">
        <f t="shared" si="120"/>
        <v>40204230</v>
      </c>
      <c r="F7720" s="107" t="s">
        <v>404</v>
      </c>
      <c r="G7720" s="107" t="s">
        <v>7124</v>
      </c>
      <c r="H7720" s="107" t="s">
        <v>2626</v>
      </c>
      <c r="I7720" s="107" t="s">
        <v>2611</v>
      </c>
    </row>
    <row r="7721" spans="1:9" x14ac:dyDescent="0.2">
      <c r="A7721" s="107" t="s">
        <v>10492</v>
      </c>
      <c r="D7721" s="107" t="s">
        <v>2628</v>
      </c>
      <c r="E7721" s="107">
        <f t="shared" si="120"/>
        <v>40204240</v>
      </c>
      <c r="F7721" s="107" t="s">
        <v>404</v>
      </c>
      <c r="G7721" s="107" t="s">
        <v>7124</v>
      </c>
      <c r="H7721" s="107" t="s">
        <v>2626</v>
      </c>
      <c r="I7721" s="107" t="s">
        <v>2613</v>
      </c>
    </row>
    <row r="7722" spans="1:9" x14ac:dyDescent="0.2">
      <c r="A7722" s="107" t="s">
        <v>10492</v>
      </c>
      <c r="D7722" s="107" t="s">
        <v>2629</v>
      </c>
      <c r="E7722" s="107">
        <f t="shared" si="120"/>
        <v>40204250</v>
      </c>
      <c r="F7722" s="107" t="s">
        <v>404</v>
      </c>
      <c r="G7722" s="107" t="s">
        <v>7124</v>
      </c>
      <c r="H7722" s="107" t="s">
        <v>2626</v>
      </c>
      <c r="I7722" s="107" t="s">
        <v>4287</v>
      </c>
    </row>
    <row r="7723" spans="1:9" x14ac:dyDescent="0.2">
      <c r="A7723" s="107" t="s">
        <v>10492</v>
      </c>
      <c r="D7723" s="107" t="s">
        <v>2630</v>
      </c>
      <c r="E7723" s="107">
        <f t="shared" si="120"/>
        <v>40204251</v>
      </c>
      <c r="F7723" s="107" t="s">
        <v>404</v>
      </c>
      <c r="G7723" s="107" t="s">
        <v>7124</v>
      </c>
      <c r="H7723" s="107" t="s">
        <v>2626</v>
      </c>
      <c r="I7723" s="107" t="s">
        <v>2616</v>
      </c>
    </row>
    <row r="7724" spans="1:9" x14ac:dyDescent="0.2">
      <c r="A7724" s="107" t="s">
        <v>10492</v>
      </c>
      <c r="D7724" s="107" t="s">
        <v>2631</v>
      </c>
      <c r="E7724" s="107">
        <f t="shared" si="120"/>
        <v>40204252</v>
      </c>
      <c r="F7724" s="107" t="s">
        <v>404</v>
      </c>
      <c r="G7724" s="107" t="s">
        <v>7124</v>
      </c>
      <c r="H7724" s="107" t="s">
        <v>2626</v>
      </c>
      <c r="I7724" s="107" t="s">
        <v>2618</v>
      </c>
    </row>
    <row r="7725" spans="1:9" x14ac:dyDescent="0.2">
      <c r="A7725" s="107" t="s">
        <v>10492</v>
      </c>
      <c r="D7725" s="107" t="s">
        <v>2632</v>
      </c>
      <c r="E7725" s="107">
        <f t="shared" si="120"/>
        <v>40204260</v>
      </c>
      <c r="F7725" s="107" t="s">
        <v>404</v>
      </c>
      <c r="G7725" s="107" t="s">
        <v>7124</v>
      </c>
      <c r="H7725" s="107" t="s">
        <v>2626</v>
      </c>
      <c r="I7725" s="107" t="s">
        <v>2620</v>
      </c>
    </row>
    <row r="7726" spans="1:9" x14ac:dyDescent="0.2">
      <c r="A7726" s="107" t="s">
        <v>10492</v>
      </c>
      <c r="D7726" s="107" t="s">
        <v>2633</v>
      </c>
      <c r="E7726" s="107">
        <f t="shared" si="120"/>
        <v>40204261</v>
      </c>
      <c r="F7726" s="107" t="s">
        <v>404</v>
      </c>
      <c r="G7726" s="107" t="s">
        <v>7124</v>
      </c>
      <c r="H7726" s="107" t="s">
        <v>2626</v>
      </c>
      <c r="I7726" s="107" t="s">
        <v>2622</v>
      </c>
    </row>
    <row r="7727" spans="1:9" x14ac:dyDescent="0.2">
      <c r="A7727" s="107" t="s">
        <v>10492</v>
      </c>
      <c r="D7727" s="107" t="s">
        <v>2634</v>
      </c>
      <c r="E7727" s="107">
        <f t="shared" si="120"/>
        <v>40204262</v>
      </c>
      <c r="F7727" s="107" t="s">
        <v>404</v>
      </c>
      <c r="G7727" s="107" t="s">
        <v>7124</v>
      </c>
      <c r="H7727" s="107" t="s">
        <v>2626</v>
      </c>
      <c r="I7727" s="107" t="s">
        <v>2624</v>
      </c>
    </row>
    <row r="7728" spans="1:9" x14ac:dyDescent="0.2">
      <c r="A7728" s="107" t="s">
        <v>10492</v>
      </c>
      <c r="D7728" s="107" t="s">
        <v>2635</v>
      </c>
      <c r="E7728" s="107">
        <f t="shared" si="120"/>
        <v>40204321</v>
      </c>
      <c r="F7728" s="107" t="s">
        <v>404</v>
      </c>
      <c r="G7728" s="107" t="s">
        <v>7124</v>
      </c>
      <c r="H7728" s="107" t="s">
        <v>2636</v>
      </c>
      <c r="I7728" s="107" t="s">
        <v>2609</v>
      </c>
    </row>
    <row r="7729" spans="1:9" x14ac:dyDescent="0.2">
      <c r="A7729" s="107" t="s">
        <v>10492</v>
      </c>
      <c r="D7729" s="107" t="s">
        <v>2637</v>
      </c>
      <c r="E7729" s="107">
        <f t="shared" si="120"/>
        <v>40204330</v>
      </c>
      <c r="F7729" s="107" t="s">
        <v>404</v>
      </c>
      <c r="G7729" s="107" t="s">
        <v>7124</v>
      </c>
      <c r="H7729" s="107" t="s">
        <v>2636</v>
      </c>
      <c r="I7729" s="107" t="s">
        <v>2611</v>
      </c>
    </row>
    <row r="7730" spans="1:9" x14ac:dyDescent="0.2">
      <c r="A7730" s="107" t="s">
        <v>10492</v>
      </c>
      <c r="D7730" s="107" t="s">
        <v>2638</v>
      </c>
      <c r="E7730" s="107">
        <f t="shared" si="120"/>
        <v>40204340</v>
      </c>
      <c r="F7730" s="107" t="s">
        <v>404</v>
      </c>
      <c r="G7730" s="107" t="s">
        <v>7124</v>
      </c>
      <c r="H7730" s="107" t="s">
        <v>2636</v>
      </c>
      <c r="I7730" s="107" t="s">
        <v>2613</v>
      </c>
    </row>
    <row r="7731" spans="1:9" x14ac:dyDescent="0.2">
      <c r="A7731" s="107" t="s">
        <v>10492</v>
      </c>
      <c r="D7731" s="107" t="s">
        <v>2639</v>
      </c>
      <c r="E7731" s="107">
        <f t="shared" si="120"/>
        <v>40204350</v>
      </c>
      <c r="F7731" s="107" t="s">
        <v>404</v>
      </c>
      <c r="G7731" s="107" t="s">
        <v>7124</v>
      </c>
      <c r="H7731" s="107" t="s">
        <v>2636</v>
      </c>
      <c r="I7731" s="107" t="s">
        <v>4287</v>
      </c>
    </row>
    <row r="7732" spans="1:9" x14ac:dyDescent="0.2">
      <c r="A7732" s="107" t="s">
        <v>10492</v>
      </c>
      <c r="D7732" s="107" t="s">
        <v>2640</v>
      </c>
      <c r="E7732" s="107">
        <f t="shared" si="120"/>
        <v>40204351</v>
      </c>
      <c r="F7732" s="107" t="s">
        <v>404</v>
      </c>
      <c r="G7732" s="107" t="s">
        <v>7124</v>
      </c>
      <c r="H7732" s="107" t="s">
        <v>2636</v>
      </c>
      <c r="I7732" s="107" t="s">
        <v>2616</v>
      </c>
    </row>
    <row r="7733" spans="1:9" x14ac:dyDescent="0.2">
      <c r="A7733" s="107" t="s">
        <v>10492</v>
      </c>
      <c r="D7733" s="107" t="s">
        <v>2641</v>
      </c>
      <c r="E7733" s="107">
        <f t="shared" si="120"/>
        <v>40204352</v>
      </c>
      <c r="F7733" s="107" t="s">
        <v>404</v>
      </c>
      <c r="G7733" s="107" t="s">
        <v>7124</v>
      </c>
      <c r="H7733" s="107" t="s">
        <v>2636</v>
      </c>
      <c r="I7733" s="107" t="s">
        <v>2618</v>
      </c>
    </row>
    <row r="7734" spans="1:9" x14ac:dyDescent="0.2">
      <c r="A7734" s="107" t="s">
        <v>10492</v>
      </c>
      <c r="D7734" s="107" t="s">
        <v>2642</v>
      </c>
      <c r="E7734" s="107">
        <f t="shared" si="120"/>
        <v>40204360</v>
      </c>
      <c r="F7734" s="107" t="s">
        <v>404</v>
      </c>
      <c r="G7734" s="107" t="s">
        <v>7124</v>
      </c>
      <c r="H7734" s="107" t="s">
        <v>2636</v>
      </c>
      <c r="I7734" s="107" t="s">
        <v>2620</v>
      </c>
    </row>
    <row r="7735" spans="1:9" x14ac:dyDescent="0.2">
      <c r="A7735" s="107" t="s">
        <v>10492</v>
      </c>
      <c r="D7735" s="107" t="s">
        <v>2643</v>
      </c>
      <c r="E7735" s="107">
        <f t="shared" si="120"/>
        <v>40204361</v>
      </c>
      <c r="F7735" s="107" t="s">
        <v>404</v>
      </c>
      <c r="G7735" s="107" t="s">
        <v>7124</v>
      </c>
      <c r="H7735" s="107" t="s">
        <v>2636</v>
      </c>
      <c r="I7735" s="107" t="s">
        <v>2622</v>
      </c>
    </row>
    <row r="7736" spans="1:9" x14ac:dyDescent="0.2">
      <c r="A7736" s="107" t="s">
        <v>10492</v>
      </c>
      <c r="D7736" s="107" t="s">
        <v>2644</v>
      </c>
      <c r="E7736" s="107">
        <f t="shared" si="120"/>
        <v>40204362</v>
      </c>
      <c r="F7736" s="107" t="s">
        <v>404</v>
      </c>
      <c r="G7736" s="107" t="s">
        <v>7124</v>
      </c>
      <c r="H7736" s="107" t="s">
        <v>2636</v>
      </c>
      <c r="I7736" s="107" t="s">
        <v>2624</v>
      </c>
    </row>
    <row r="7737" spans="1:9" x14ac:dyDescent="0.2">
      <c r="A7737" s="107" t="s">
        <v>10492</v>
      </c>
      <c r="D7737" s="107" t="s">
        <v>2645</v>
      </c>
      <c r="E7737" s="107">
        <f t="shared" si="120"/>
        <v>40204421</v>
      </c>
      <c r="F7737" s="107" t="s">
        <v>404</v>
      </c>
      <c r="G7737" s="107" t="s">
        <v>7124</v>
      </c>
      <c r="H7737" s="107" t="s">
        <v>2646</v>
      </c>
      <c r="I7737" s="107" t="s">
        <v>2609</v>
      </c>
    </row>
    <row r="7738" spans="1:9" x14ac:dyDescent="0.2">
      <c r="A7738" s="107" t="s">
        <v>10492</v>
      </c>
      <c r="D7738" s="107" t="s">
        <v>2647</v>
      </c>
      <c r="E7738" s="107">
        <f t="shared" si="120"/>
        <v>40204430</v>
      </c>
      <c r="F7738" s="107" t="s">
        <v>404</v>
      </c>
      <c r="G7738" s="107" t="s">
        <v>7124</v>
      </c>
      <c r="H7738" s="107" t="s">
        <v>2646</v>
      </c>
      <c r="I7738" s="107" t="s">
        <v>2611</v>
      </c>
    </row>
    <row r="7739" spans="1:9" x14ac:dyDescent="0.2">
      <c r="A7739" s="107" t="s">
        <v>10492</v>
      </c>
      <c r="D7739" s="107" t="s">
        <v>2648</v>
      </c>
      <c r="E7739" s="107">
        <f t="shared" si="120"/>
        <v>40204431</v>
      </c>
      <c r="F7739" s="107" t="s">
        <v>404</v>
      </c>
      <c r="G7739" s="107" t="s">
        <v>7124</v>
      </c>
      <c r="H7739" s="107" t="s">
        <v>2646</v>
      </c>
      <c r="I7739" s="107" t="s">
        <v>2649</v>
      </c>
    </row>
    <row r="7740" spans="1:9" x14ac:dyDescent="0.2">
      <c r="A7740" s="107" t="s">
        <v>10492</v>
      </c>
      <c r="D7740" s="107" t="s">
        <v>2650</v>
      </c>
      <c r="E7740" s="107">
        <f t="shared" si="120"/>
        <v>40204432</v>
      </c>
      <c r="F7740" s="107" t="s">
        <v>404</v>
      </c>
      <c r="G7740" s="107" t="s">
        <v>7124</v>
      </c>
      <c r="H7740" s="107" t="s">
        <v>2646</v>
      </c>
      <c r="I7740" s="107" t="s">
        <v>1040</v>
      </c>
    </row>
    <row r="7741" spans="1:9" x14ac:dyDescent="0.2">
      <c r="A7741" s="107" t="s">
        <v>10492</v>
      </c>
      <c r="D7741" s="107" t="s">
        <v>1041</v>
      </c>
      <c r="E7741" s="107">
        <f t="shared" si="120"/>
        <v>40204435</v>
      </c>
      <c r="F7741" s="107" t="s">
        <v>404</v>
      </c>
      <c r="G7741" s="107" t="s">
        <v>7124</v>
      </c>
      <c r="H7741" s="107" t="s">
        <v>2646</v>
      </c>
      <c r="I7741" s="107" t="s">
        <v>1042</v>
      </c>
    </row>
    <row r="7742" spans="1:9" x14ac:dyDescent="0.2">
      <c r="A7742" s="107" t="s">
        <v>10492</v>
      </c>
      <c r="D7742" s="107" t="s">
        <v>1043</v>
      </c>
      <c r="E7742" s="107">
        <f t="shared" si="120"/>
        <v>40204440</v>
      </c>
      <c r="F7742" s="107" t="s">
        <v>404</v>
      </c>
      <c r="G7742" s="107" t="s">
        <v>7124</v>
      </c>
      <c r="H7742" s="107" t="s">
        <v>2646</v>
      </c>
      <c r="I7742" s="107" t="s">
        <v>2613</v>
      </c>
    </row>
    <row r="7743" spans="1:9" x14ac:dyDescent="0.2">
      <c r="A7743" s="107" t="s">
        <v>10492</v>
      </c>
      <c r="D7743" s="107" t="s">
        <v>1044</v>
      </c>
      <c r="E7743" s="107">
        <f t="shared" si="120"/>
        <v>40204441</v>
      </c>
      <c r="F7743" s="107" t="s">
        <v>404</v>
      </c>
      <c r="G7743" s="107" t="s">
        <v>7124</v>
      </c>
      <c r="H7743" s="107" t="s">
        <v>2646</v>
      </c>
      <c r="I7743" s="107" t="s">
        <v>1045</v>
      </c>
    </row>
    <row r="7744" spans="1:9" x14ac:dyDescent="0.2">
      <c r="A7744" s="107" t="s">
        <v>10492</v>
      </c>
      <c r="D7744" s="107" t="s">
        <v>1046</v>
      </c>
      <c r="E7744" s="107">
        <f t="shared" si="120"/>
        <v>40204442</v>
      </c>
      <c r="F7744" s="107" t="s">
        <v>404</v>
      </c>
      <c r="G7744" s="107" t="s">
        <v>7124</v>
      </c>
      <c r="H7744" s="107" t="s">
        <v>2646</v>
      </c>
      <c r="I7744" s="107" t="s">
        <v>1047</v>
      </c>
    </row>
    <row r="7745" spans="1:9" x14ac:dyDescent="0.2">
      <c r="A7745" s="107" t="s">
        <v>10492</v>
      </c>
      <c r="D7745" s="107" t="s">
        <v>1048</v>
      </c>
      <c r="E7745" s="107">
        <f t="shared" si="120"/>
        <v>40204443</v>
      </c>
      <c r="F7745" s="107" t="s">
        <v>404</v>
      </c>
      <c r="G7745" s="107" t="s">
        <v>7124</v>
      </c>
      <c r="H7745" s="107" t="s">
        <v>2646</v>
      </c>
      <c r="I7745" s="107" t="s">
        <v>1049</v>
      </c>
    </row>
    <row r="7746" spans="1:9" x14ac:dyDescent="0.2">
      <c r="A7746" s="107" t="s">
        <v>10492</v>
      </c>
      <c r="D7746" s="107" t="s">
        <v>1050</v>
      </c>
      <c r="E7746" s="107">
        <f t="shared" ref="E7746:E7809" si="121">VALUE(D7746)</f>
        <v>40204450</v>
      </c>
      <c r="F7746" s="107" t="s">
        <v>404</v>
      </c>
      <c r="G7746" s="107" t="s">
        <v>7124</v>
      </c>
      <c r="H7746" s="107" t="s">
        <v>2646</v>
      </c>
      <c r="I7746" s="107" t="s">
        <v>11045</v>
      </c>
    </row>
    <row r="7747" spans="1:9" x14ac:dyDescent="0.2">
      <c r="A7747" s="107" t="s">
        <v>10492</v>
      </c>
      <c r="D7747" s="107" t="s">
        <v>1051</v>
      </c>
      <c r="E7747" s="107">
        <f t="shared" si="121"/>
        <v>40204455</v>
      </c>
      <c r="F7747" s="107" t="s">
        <v>404</v>
      </c>
      <c r="G7747" s="107" t="s">
        <v>7124</v>
      </c>
      <c r="H7747" s="107" t="s">
        <v>2646</v>
      </c>
      <c r="I7747" s="107" t="s">
        <v>1052</v>
      </c>
    </row>
    <row r="7748" spans="1:9" x14ac:dyDescent="0.2">
      <c r="A7748" s="107" t="s">
        <v>10492</v>
      </c>
      <c r="D7748" s="107" t="s">
        <v>1053</v>
      </c>
      <c r="E7748" s="107">
        <f t="shared" si="121"/>
        <v>40204460</v>
      </c>
      <c r="F7748" s="107" t="s">
        <v>404</v>
      </c>
      <c r="G7748" s="107" t="s">
        <v>7124</v>
      </c>
      <c r="H7748" s="107" t="s">
        <v>2646</v>
      </c>
      <c r="I7748" s="107" t="s">
        <v>4287</v>
      </c>
    </row>
    <row r="7749" spans="1:9" x14ac:dyDescent="0.2">
      <c r="A7749" s="107" t="s">
        <v>10492</v>
      </c>
      <c r="D7749" s="107" t="s">
        <v>1054</v>
      </c>
      <c r="E7749" s="107">
        <f t="shared" si="121"/>
        <v>40204461</v>
      </c>
      <c r="F7749" s="107" t="s">
        <v>404</v>
      </c>
      <c r="G7749" s="107" t="s">
        <v>7124</v>
      </c>
      <c r="H7749" s="107" t="s">
        <v>2646</v>
      </c>
      <c r="I7749" s="107" t="s">
        <v>2616</v>
      </c>
    </row>
    <row r="7750" spans="1:9" x14ac:dyDescent="0.2">
      <c r="A7750" s="107" t="s">
        <v>10492</v>
      </c>
      <c r="D7750" s="107" t="s">
        <v>1055</v>
      </c>
      <c r="E7750" s="107">
        <f t="shared" si="121"/>
        <v>40204462</v>
      </c>
      <c r="F7750" s="107" t="s">
        <v>404</v>
      </c>
      <c r="G7750" s="107" t="s">
        <v>7124</v>
      </c>
      <c r="H7750" s="107" t="s">
        <v>2646</v>
      </c>
      <c r="I7750" s="107" t="s">
        <v>2618</v>
      </c>
    </row>
    <row r="7751" spans="1:9" x14ac:dyDescent="0.2">
      <c r="A7751" s="107" t="s">
        <v>10492</v>
      </c>
      <c r="D7751" s="107" t="s">
        <v>1056</v>
      </c>
      <c r="E7751" s="107">
        <f t="shared" si="121"/>
        <v>40204470</v>
      </c>
      <c r="F7751" s="107" t="s">
        <v>404</v>
      </c>
      <c r="G7751" s="107" t="s">
        <v>7124</v>
      </c>
      <c r="H7751" s="107" t="s">
        <v>2646</v>
      </c>
      <c r="I7751" s="107" t="s">
        <v>2620</v>
      </c>
    </row>
    <row r="7752" spans="1:9" x14ac:dyDescent="0.2">
      <c r="A7752" s="107" t="s">
        <v>10492</v>
      </c>
      <c r="D7752" s="107" t="s">
        <v>1057</v>
      </c>
      <c r="E7752" s="107">
        <f t="shared" si="121"/>
        <v>40204471</v>
      </c>
      <c r="F7752" s="107" t="s">
        <v>404</v>
      </c>
      <c r="G7752" s="107" t="s">
        <v>7124</v>
      </c>
      <c r="H7752" s="107" t="s">
        <v>2646</v>
      </c>
      <c r="I7752" s="107" t="s">
        <v>2622</v>
      </c>
    </row>
    <row r="7753" spans="1:9" x14ac:dyDescent="0.2">
      <c r="A7753" s="107" t="s">
        <v>10492</v>
      </c>
      <c r="D7753" s="107" t="s">
        <v>1058</v>
      </c>
      <c r="E7753" s="107">
        <f t="shared" si="121"/>
        <v>40204472</v>
      </c>
      <c r="F7753" s="107" t="s">
        <v>404</v>
      </c>
      <c r="G7753" s="107" t="s">
        <v>7124</v>
      </c>
      <c r="H7753" s="107" t="s">
        <v>2646</v>
      </c>
      <c r="I7753" s="107" t="s">
        <v>2624</v>
      </c>
    </row>
    <row r="7754" spans="1:9" x14ac:dyDescent="0.2">
      <c r="A7754" s="107" t="s">
        <v>10492</v>
      </c>
      <c r="D7754" s="107" t="s">
        <v>1059</v>
      </c>
      <c r="E7754" s="107">
        <f t="shared" si="121"/>
        <v>40204521</v>
      </c>
      <c r="F7754" s="107" t="s">
        <v>404</v>
      </c>
      <c r="G7754" s="107" t="s">
        <v>7124</v>
      </c>
      <c r="H7754" s="107" t="s">
        <v>1060</v>
      </c>
      <c r="I7754" s="107" t="s">
        <v>2609</v>
      </c>
    </row>
    <row r="7755" spans="1:9" x14ac:dyDescent="0.2">
      <c r="A7755" s="107" t="s">
        <v>10492</v>
      </c>
      <c r="D7755" s="107" t="s">
        <v>1061</v>
      </c>
      <c r="E7755" s="107">
        <f t="shared" si="121"/>
        <v>40204530</v>
      </c>
      <c r="F7755" s="107" t="s">
        <v>404</v>
      </c>
      <c r="G7755" s="107" t="s">
        <v>7124</v>
      </c>
      <c r="H7755" s="107" t="s">
        <v>1060</v>
      </c>
      <c r="I7755" s="107" t="s">
        <v>2611</v>
      </c>
    </row>
    <row r="7756" spans="1:9" x14ac:dyDescent="0.2">
      <c r="A7756" s="107" t="s">
        <v>10492</v>
      </c>
      <c r="D7756" s="107" t="s">
        <v>1062</v>
      </c>
      <c r="E7756" s="107">
        <f t="shared" si="121"/>
        <v>40204531</v>
      </c>
      <c r="F7756" s="107" t="s">
        <v>404</v>
      </c>
      <c r="G7756" s="107" t="s">
        <v>7124</v>
      </c>
      <c r="H7756" s="107" t="s">
        <v>1060</v>
      </c>
      <c r="I7756" s="107" t="s">
        <v>1063</v>
      </c>
    </row>
    <row r="7757" spans="1:9" x14ac:dyDescent="0.2">
      <c r="A7757" s="107" t="s">
        <v>10492</v>
      </c>
      <c r="D7757" s="107" t="s">
        <v>1064</v>
      </c>
      <c r="E7757" s="107">
        <f t="shared" si="121"/>
        <v>40204532</v>
      </c>
      <c r="F7757" s="107" t="s">
        <v>404</v>
      </c>
      <c r="G7757" s="107" t="s">
        <v>7124</v>
      </c>
      <c r="H7757" s="107" t="s">
        <v>1060</v>
      </c>
      <c r="I7757" s="107" t="s">
        <v>1065</v>
      </c>
    </row>
    <row r="7758" spans="1:9" x14ac:dyDescent="0.2">
      <c r="A7758" s="107" t="s">
        <v>10492</v>
      </c>
      <c r="D7758" s="107" t="s">
        <v>1066</v>
      </c>
      <c r="E7758" s="107">
        <f t="shared" si="121"/>
        <v>40204550</v>
      </c>
      <c r="F7758" s="107" t="s">
        <v>404</v>
      </c>
      <c r="G7758" s="107" t="s">
        <v>7124</v>
      </c>
      <c r="H7758" s="107" t="s">
        <v>1060</v>
      </c>
      <c r="I7758" s="107" t="s">
        <v>1067</v>
      </c>
    </row>
    <row r="7759" spans="1:9" x14ac:dyDescent="0.2">
      <c r="A7759" s="107" t="s">
        <v>10492</v>
      </c>
      <c r="D7759" s="107" t="s">
        <v>1068</v>
      </c>
      <c r="E7759" s="107">
        <f t="shared" si="121"/>
        <v>40204555</v>
      </c>
      <c r="F7759" s="107" t="s">
        <v>404</v>
      </c>
      <c r="G7759" s="107" t="s">
        <v>7124</v>
      </c>
      <c r="H7759" s="107" t="s">
        <v>1060</v>
      </c>
      <c r="I7759" s="107" t="s">
        <v>1052</v>
      </c>
    </row>
    <row r="7760" spans="1:9" x14ac:dyDescent="0.2">
      <c r="A7760" s="107" t="s">
        <v>10492</v>
      </c>
      <c r="D7760" s="107" t="s">
        <v>1069</v>
      </c>
      <c r="E7760" s="107">
        <f t="shared" si="121"/>
        <v>40204560</v>
      </c>
      <c r="F7760" s="107" t="s">
        <v>404</v>
      </c>
      <c r="G7760" s="107" t="s">
        <v>7124</v>
      </c>
      <c r="H7760" s="107" t="s">
        <v>1060</v>
      </c>
      <c r="I7760" s="107" t="s">
        <v>4287</v>
      </c>
    </row>
    <row r="7761" spans="1:9" x14ac:dyDescent="0.2">
      <c r="A7761" s="107" t="s">
        <v>10492</v>
      </c>
      <c r="D7761" s="107" t="s">
        <v>1070</v>
      </c>
      <c r="E7761" s="107">
        <f t="shared" si="121"/>
        <v>40204561</v>
      </c>
      <c r="F7761" s="107" t="s">
        <v>404</v>
      </c>
      <c r="G7761" s="107" t="s">
        <v>7124</v>
      </c>
      <c r="H7761" s="107" t="s">
        <v>1060</v>
      </c>
      <c r="I7761" s="107" t="s">
        <v>2616</v>
      </c>
    </row>
    <row r="7762" spans="1:9" x14ac:dyDescent="0.2">
      <c r="A7762" s="107" t="s">
        <v>10492</v>
      </c>
      <c r="D7762" s="107" t="s">
        <v>1071</v>
      </c>
      <c r="E7762" s="107">
        <f t="shared" si="121"/>
        <v>40204562</v>
      </c>
      <c r="F7762" s="107" t="s">
        <v>404</v>
      </c>
      <c r="G7762" s="107" t="s">
        <v>7124</v>
      </c>
      <c r="H7762" s="107" t="s">
        <v>1060</v>
      </c>
      <c r="I7762" s="107" t="s">
        <v>2618</v>
      </c>
    </row>
    <row r="7763" spans="1:9" x14ac:dyDescent="0.2">
      <c r="A7763" s="107" t="s">
        <v>10492</v>
      </c>
      <c r="D7763" s="107" t="s">
        <v>1072</v>
      </c>
      <c r="E7763" s="107">
        <f t="shared" si="121"/>
        <v>40204570</v>
      </c>
      <c r="F7763" s="107" t="s">
        <v>404</v>
      </c>
      <c r="G7763" s="107" t="s">
        <v>7124</v>
      </c>
      <c r="H7763" s="107" t="s">
        <v>1060</v>
      </c>
      <c r="I7763" s="107" t="s">
        <v>2620</v>
      </c>
    </row>
    <row r="7764" spans="1:9" x14ac:dyDescent="0.2">
      <c r="A7764" s="107" t="s">
        <v>10492</v>
      </c>
      <c r="D7764" s="107" t="s">
        <v>1073</v>
      </c>
      <c r="E7764" s="107">
        <f t="shared" si="121"/>
        <v>40204571</v>
      </c>
      <c r="F7764" s="107" t="s">
        <v>404</v>
      </c>
      <c r="G7764" s="107" t="s">
        <v>7124</v>
      </c>
      <c r="H7764" s="107" t="s">
        <v>1060</v>
      </c>
      <c r="I7764" s="107" t="s">
        <v>2622</v>
      </c>
    </row>
    <row r="7765" spans="1:9" x14ac:dyDescent="0.2">
      <c r="A7765" s="107" t="s">
        <v>10492</v>
      </c>
      <c r="D7765" s="107" t="s">
        <v>1074</v>
      </c>
      <c r="E7765" s="107">
        <f t="shared" si="121"/>
        <v>40204572</v>
      </c>
      <c r="F7765" s="107" t="s">
        <v>404</v>
      </c>
      <c r="G7765" s="107" t="s">
        <v>7124</v>
      </c>
      <c r="H7765" s="107" t="s">
        <v>1060</v>
      </c>
      <c r="I7765" s="107" t="s">
        <v>2624</v>
      </c>
    </row>
    <row r="7766" spans="1:9" x14ac:dyDescent="0.2">
      <c r="A7766" s="107" t="s">
        <v>10492</v>
      </c>
      <c r="D7766" s="107" t="s">
        <v>1075</v>
      </c>
      <c r="E7766" s="107">
        <f t="shared" si="121"/>
        <v>40204621</v>
      </c>
      <c r="F7766" s="107" t="s">
        <v>404</v>
      </c>
      <c r="G7766" s="107" t="s">
        <v>7124</v>
      </c>
      <c r="H7766" s="107" t="s">
        <v>2665</v>
      </c>
      <c r="I7766" s="107" t="s">
        <v>2609</v>
      </c>
    </row>
    <row r="7767" spans="1:9" x14ac:dyDescent="0.2">
      <c r="A7767" s="107" t="s">
        <v>10492</v>
      </c>
      <c r="D7767" s="107" t="s">
        <v>2666</v>
      </c>
      <c r="E7767" s="107">
        <f t="shared" si="121"/>
        <v>40204630</v>
      </c>
      <c r="F7767" s="107" t="s">
        <v>404</v>
      </c>
      <c r="G7767" s="107" t="s">
        <v>7124</v>
      </c>
      <c r="H7767" s="107" t="s">
        <v>2665</v>
      </c>
      <c r="I7767" s="107" t="s">
        <v>2611</v>
      </c>
    </row>
    <row r="7768" spans="1:9" x14ac:dyDescent="0.2">
      <c r="A7768" s="107" t="s">
        <v>10492</v>
      </c>
      <c r="D7768" s="107" t="s">
        <v>2667</v>
      </c>
      <c r="E7768" s="107">
        <f t="shared" si="121"/>
        <v>40204631</v>
      </c>
      <c r="F7768" s="107" t="s">
        <v>404</v>
      </c>
      <c r="G7768" s="107" t="s">
        <v>7124</v>
      </c>
      <c r="H7768" s="107" t="s">
        <v>2665</v>
      </c>
      <c r="I7768" s="107" t="s">
        <v>2668</v>
      </c>
    </row>
    <row r="7769" spans="1:9" x14ac:dyDescent="0.2">
      <c r="A7769" s="107" t="s">
        <v>10492</v>
      </c>
      <c r="D7769" s="107" t="s">
        <v>2669</v>
      </c>
      <c r="E7769" s="107">
        <f t="shared" si="121"/>
        <v>40204632</v>
      </c>
      <c r="F7769" s="107" t="s">
        <v>404</v>
      </c>
      <c r="G7769" s="107" t="s">
        <v>7124</v>
      </c>
      <c r="H7769" s="107" t="s">
        <v>2665</v>
      </c>
      <c r="I7769" s="107" t="s">
        <v>2670</v>
      </c>
    </row>
    <row r="7770" spans="1:9" x14ac:dyDescent="0.2">
      <c r="A7770" s="107" t="s">
        <v>10492</v>
      </c>
      <c r="D7770" s="107" t="s">
        <v>2671</v>
      </c>
      <c r="E7770" s="107">
        <f t="shared" si="121"/>
        <v>40204650</v>
      </c>
      <c r="F7770" s="107" t="s">
        <v>404</v>
      </c>
      <c r="G7770" s="107" t="s">
        <v>7124</v>
      </c>
      <c r="H7770" s="107" t="s">
        <v>2665</v>
      </c>
      <c r="I7770" s="107" t="s">
        <v>4175</v>
      </c>
    </row>
    <row r="7771" spans="1:9" x14ac:dyDescent="0.2">
      <c r="A7771" s="107" t="s">
        <v>10492</v>
      </c>
      <c r="D7771" s="107" t="s">
        <v>2672</v>
      </c>
      <c r="E7771" s="107">
        <f t="shared" si="121"/>
        <v>40204655</v>
      </c>
      <c r="F7771" s="107" t="s">
        <v>404</v>
      </c>
      <c r="G7771" s="107" t="s">
        <v>7124</v>
      </c>
      <c r="H7771" s="107" t="s">
        <v>2665</v>
      </c>
      <c r="I7771" s="107" t="s">
        <v>1052</v>
      </c>
    </row>
    <row r="7772" spans="1:9" x14ac:dyDescent="0.2">
      <c r="A7772" s="107" t="s">
        <v>10492</v>
      </c>
      <c r="D7772" s="107" t="s">
        <v>2673</v>
      </c>
      <c r="E7772" s="107">
        <f t="shared" si="121"/>
        <v>40204660</v>
      </c>
      <c r="F7772" s="107" t="s">
        <v>404</v>
      </c>
      <c r="G7772" s="107" t="s">
        <v>7124</v>
      </c>
      <c r="H7772" s="107" t="s">
        <v>2665</v>
      </c>
      <c r="I7772" s="107" t="s">
        <v>4287</v>
      </c>
    </row>
    <row r="7773" spans="1:9" x14ac:dyDescent="0.2">
      <c r="A7773" s="107" t="s">
        <v>10492</v>
      </c>
      <c r="D7773" s="107" t="s">
        <v>2674</v>
      </c>
      <c r="E7773" s="107">
        <f t="shared" si="121"/>
        <v>40204661</v>
      </c>
      <c r="F7773" s="107" t="s">
        <v>404</v>
      </c>
      <c r="G7773" s="107" t="s">
        <v>7124</v>
      </c>
      <c r="H7773" s="107" t="s">
        <v>2665</v>
      </c>
      <c r="I7773" s="107" t="s">
        <v>2616</v>
      </c>
    </row>
    <row r="7774" spans="1:9" x14ac:dyDescent="0.2">
      <c r="A7774" s="107" t="s">
        <v>10492</v>
      </c>
      <c r="D7774" s="107" t="s">
        <v>2675</v>
      </c>
      <c r="E7774" s="107">
        <f t="shared" si="121"/>
        <v>40204662</v>
      </c>
      <c r="F7774" s="107" t="s">
        <v>404</v>
      </c>
      <c r="G7774" s="107" t="s">
        <v>7124</v>
      </c>
      <c r="H7774" s="107" t="s">
        <v>2665</v>
      </c>
      <c r="I7774" s="107" t="s">
        <v>2618</v>
      </c>
    </row>
    <row r="7775" spans="1:9" x14ac:dyDescent="0.2">
      <c r="A7775" s="107" t="s">
        <v>10492</v>
      </c>
      <c r="D7775" s="107" t="s">
        <v>5400</v>
      </c>
      <c r="E7775" s="107">
        <f t="shared" si="121"/>
        <v>40204670</v>
      </c>
      <c r="F7775" s="107" t="s">
        <v>404</v>
      </c>
      <c r="G7775" s="107" t="s">
        <v>7124</v>
      </c>
      <c r="H7775" s="107" t="s">
        <v>2665</v>
      </c>
      <c r="I7775" s="107" t="s">
        <v>2620</v>
      </c>
    </row>
    <row r="7776" spans="1:9" x14ac:dyDescent="0.2">
      <c r="A7776" s="107" t="s">
        <v>10492</v>
      </c>
      <c r="D7776" s="107" t="s">
        <v>8182</v>
      </c>
      <c r="E7776" s="107">
        <f t="shared" si="121"/>
        <v>40204671</v>
      </c>
      <c r="F7776" s="107" t="s">
        <v>404</v>
      </c>
      <c r="G7776" s="107" t="s">
        <v>7124</v>
      </c>
      <c r="H7776" s="107" t="s">
        <v>2665</v>
      </c>
      <c r="I7776" s="107" t="s">
        <v>2622</v>
      </c>
    </row>
    <row r="7777" spans="1:9" x14ac:dyDescent="0.2">
      <c r="A7777" s="107" t="s">
        <v>10492</v>
      </c>
      <c r="D7777" s="107" t="s">
        <v>8183</v>
      </c>
      <c r="E7777" s="107">
        <f t="shared" si="121"/>
        <v>40204672</v>
      </c>
      <c r="F7777" s="107" t="s">
        <v>404</v>
      </c>
      <c r="G7777" s="107" t="s">
        <v>7124</v>
      </c>
      <c r="H7777" s="107" t="s">
        <v>2665</v>
      </c>
      <c r="I7777" s="107" t="s">
        <v>2624</v>
      </c>
    </row>
    <row r="7778" spans="1:9" x14ac:dyDescent="0.2">
      <c r="A7778" s="107" t="s">
        <v>10492</v>
      </c>
      <c r="D7778" s="107" t="s">
        <v>8184</v>
      </c>
      <c r="E7778" s="107">
        <f t="shared" si="121"/>
        <v>40204721</v>
      </c>
      <c r="F7778" s="107" t="s">
        <v>404</v>
      </c>
      <c r="G7778" s="107" t="s">
        <v>7124</v>
      </c>
      <c r="H7778" s="107" t="s">
        <v>8185</v>
      </c>
      <c r="I7778" s="107" t="s">
        <v>2609</v>
      </c>
    </row>
    <row r="7779" spans="1:9" x14ac:dyDescent="0.2">
      <c r="A7779" s="107" t="s">
        <v>10492</v>
      </c>
      <c r="D7779" s="107" t="s">
        <v>8186</v>
      </c>
      <c r="E7779" s="107">
        <f t="shared" si="121"/>
        <v>40204730</v>
      </c>
      <c r="F7779" s="107" t="s">
        <v>404</v>
      </c>
      <c r="G7779" s="107" t="s">
        <v>7124</v>
      </c>
      <c r="H7779" s="107" t="s">
        <v>8185</v>
      </c>
      <c r="I7779" s="107" t="s">
        <v>2611</v>
      </c>
    </row>
    <row r="7780" spans="1:9" x14ac:dyDescent="0.2">
      <c r="A7780" s="107" t="s">
        <v>10492</v>
      </c>
      <c r="D7780" s="107" t="s">
        <v>8187</v>
      </c>
      <c r="E7780" s="107">
        <f t="shared" si="121"/>
        <v>40204735</v>
      </c>
      <c r="F7780" s="107" t="s">
        <v>404</v>
      </c>
      <c r="G7780" s="107" t="s">
        <v>7124</v>
      </c>
      <c r="H7780" s="107" t="s">
        <v>8185</v>
      </c>
      <c r="I7780" s="107" t="s">
        <v>8188</v>
      </c>
    </row>
    <row r="7781" spans="1:9" x14ac:dyDescent="0.2">
      <c r="A7781" s="107" t="s">
        <v>10492</v>
      </c>
      <c r="D7781" s="107" t="s">
        <v>8189</v>
      </c>
      <c r="E7781" s="107">
        <f t="shared" si="121"/>
        <v>40204740</v>
      </c>
      <c r="F7781" s="107" t="s">
        <v>404</v>
      </c>
      <c r="G7781" s="107" t="s">
        <v>7124</v>
      </c>
      <c r="H7781" s="107" t="s">
        <v>8185</v>
      </c>
      <c r="I7781" s="107" t="s">
        <v>11508</v>
      </c>
    </row>
    <row r="7782" spans="1:9" x14ac:dyDescent="0.2">
      <c r="A7782" s="107" t="s">
        <v>10492</v>
      </c>
      <c r="D7782" s="107" t="s">
        <v>8190</v>
      </c>
      <c r="E7782" s="107">
        <f t="shared" si="121"/>
        <v>40204750</v>
      </c>
      <c r="F7782" s="107" t="s">
        <v>404</v>
      </c>
      <c r="G7782" s="107" t="s">
        <v>7124</v>
      </c>
      <c r="H7782" s="107" t="s">
        <v>8185</v>
      </c>
      <c r="I7782" s="107" t="s">
        <v>14438</v>
      </c>
    </row>
    <row r="7783" spans="1:9" x14ac:dyDescent="0.2">
      <c r="A7783" s="107" t="s">
        <v>10492</v>
      </c>
      <c r="D7783" s="107" t="s">
        <v>8191</v>
      </c>
      <c r="E7783" s="107">
        <f t="shared" si="121"/>
        <v>40204755</v>
      </c>
      <c r="F7783" s="107" t="s">
        <v>404</v>
      </c>
      <c r="G7783" s="107" t="s">
        <v>7124</v>
      </c>
      <c r="H7783" s="107" t="s">
        <v>8185</v>
      </c>
      <c r="I7783" s="107" t="s">
        <v>1052</v>
      </c>
    </row>
    <row r="7784" spans="1:9" x14ac:dyDescent="0.2">
      <c r="A7784" s="107" t="s">
        <v>10492</v>
      </c>
      <c r="D7784" s="107" t="s">
        <v>8192</v>
      </c>
      <c r="E7784" s="107">
        <f t="shared" si="121"/>
        <v>40204760</v>
      </c>
      <c r="F7784" s="107" t="s">
        <v>404</v>
      </c>
      <c r="G7784" s="107" t="s">
        <v>7124</v>
      </c>
      <c r="H7784" s="107" t="s">
        <v>8185</v>
      </c>
      <c r="I7784" s="107" t="s">
        <v>4287</v>
      </c>
    </row>
    <row r="7785" spans="1:9" x14ac:dyDescent="0.2">
      <c r="A7785" s="107" t="s">
        <v>10492</v>
      </c>
      <c r="D7785" s="107" t="s">
        <v>8193</v>
      </c>
      <c r="E7785" s="107">
        <f t="shared" si="121"/>
        <v>40204761</v>
      </c>
      <c r="F7785" s="107" t="s">
        <v>404</v>
      </c>
      <c r="G7785" s="107" t="s">
        <v>7124</v>
      </c>
      <c r="H7785" s="107" t="s">
        <v>8185</v>
      </c>
      <c r="I7785" s="107" t="s">
        <v>2616</v>
      </c>
    </row>
    <row r="7786" spans="1:9" x14ac:dyDescent="0.2">
      <c r="A7786" s="107" t="s">
        <v>10492</v>
      </c>
      <c r="D7786" s="107" t="s">
        <v>8194</v>
      </c>
      <c r="E7786" s="107">
        <f t="shared" si="121"/>
        <v>40204762</v>
      </c>
      <c r="F7786" s="107" t="s">
        <v>404</v>
      </c>
      <c r="G7786" s="107" t="s">
        <v>7124</v>
      </c>
      <c r="H7786" s="107" t="s">
        <v>8185</v>
      </c>
      <c r="I7786" s="107" t="s">
        <v>2618</v>
      </c>
    </row>
    <row r="7787" spans="1:9" x14ac:dyDescent="0.2">
      <c r="A7787" s="107" t="s">
        <v>10492</v>
      </c>
      <c r="D7787" s="107" t="s">
        <v>8195</v>
      </c>
      <c r="E7787" s="107">
        <f t="shared" si="121"/>
        <v>40204770</v>
      </c>
      <c r="F7787" s="107" t="s">
        <v>404</v>
      </c>
      <c r="G7787" s="107" t="s">
        <v>7124</v>
      </c>
      <c r="H7787" s="107" t="s">
        <v>8185</v>
      </c>
      <c r="I7787" s="107" t="s">
        <v>2620</v>
      </c>
    </row>
    <row r="7788" spans="1:9" x14ac:dyDescent="0.2">
      <c r="A7788" s="107" t="s">
        <v>10492</v>
      </c>
      <c r="D7788" s="107" t="s">
        <v>8196</v>
      </c>
      <c r="E7788" s="107">
        <f t="shared" si="121"/>
        <v>40204771</v>
      </c>
      <c r="F7788" s="107" t="s">
        <v>404</v>
      </c>
      <c r="G7788" s="107" t="s">
        <v>7124</v>
      </c>
      <c r="H7788" s="107" t="s">
        <v>8185</v>
      </c>
      <c r="I7788" s="107" t="s">
        <v>2622</v>
      </c>
    </row>
    <row r="7789" spans="1:9" x14ac:dyDescent="0.2">
      <c r="A7789" s="107" t="s">
        <v>10492</v>
      </c>
      <c r="D7789" s="107" t="s">
        <v>8197</v>
      </c>
      <c r="E7789" s="107">
        <f t="shared" si="121"/>
        <v>40204772</v>
      </c>
      <c r="F7789" s="107" t="s">
        <v>404</v>
      </c>
      <c r="G7789" s="107" t="s">
        <v>7124</v>
      </c>
      <c r="H7789" s="107" t="s">
        <v>8185</v>
      </c>
      <c r="I7789" s="107" t="s">
        <v>2624</v>
      </c>
    </row>
    <row r="7790" spans="1:9" x14ac:dyDescent="0.2">
      <c r="A7790" s="107" t="s">
        <v>10492</v>
      </c>
      <c r="D7790" s="107" t="s">
        <v>8198</v>
      </c>
      <c r="E7790" s="107">
        <f t="shared" si="121"/>
        <v>40206010</v>
      </c>
      <c r="F7790" s="107" t="s">
        <v>404</v>
      </c>
      <c r="G7790" s="107" t="s">
        <v>7124</v>
      </c>
      <c r="H7790" s="107" t="s">
        <v>635</v>
      </c>
      <c r="I7790" s="107" t="s">
        <v>8199</v>
      </c>
    </row>
    <row r="7791" spans="1:9" x14ac:dyDescent="0.2">
      <c r="A7791" s="107" t="s">
        <v>10492</v>
      </c>
      <c r="D7791" s="107" t="s">
        <v>8200</v>
      </c>
      <c r="E7791" s="107">
        <f t="shared" si="121"/>
        <v>40206030</v>
      </c>
      <c r="F7791" s="107" t="s">
        <v>404</v>
      </c>
      <c r="G7791" s="107" t="s">
        <v>7124</v>
      </c>
      <c r="H7791" s="107" t="s">
        <v>635</v>
      </c>
      <c r="I7791" s="107" t="s">
        <v>8201</v>
      </c>
    </row>
    <row r="7792" spans="1:9" x14ac:dyDescent="0.2">
      <c r="A7792" s="107" t="s">
        <v>10492</v>
      </c>
      <c r="D7792" s="107" t="s">
        <v>8202</v>
      </c>
      <c r="E7792" s="107">
        <f t="shared" si="121"/>
        <v>40206031</v>
      </c>
      <c r="F7792" s="107" t="s">
        <v>404</v>
      </c>
      <c r="G7792" s="107" t="s">
        <v>7124</v>
      </c>
      <c r="H7792" s="107" t="s">
        <v>635</v>
      </c>
      <c r="I7792" s="107" t="s">
        <v>8203</v>
      </c>
    </row>
    <row r="7793" spans="1:9" x14ac:dyDescent="0.2">
      <c r="A7793" s="107" t="s">
        <v>10492</v>
      </c>
      <c r="D7793" s="107" t="s">
        <v>8204</v>
      </c>
      <c r="E7793" s="107">
        <f t="shared" si="121"/>
        <v>40206032</v>
      </c>
      <c r="F7793" s="107" t="s">
        <v>404</v>
      </c>
      <c r="G7793" s="107" t="s">
        <v>7124</v>
      </c>
      <c r="H7793" s="107" t="s">
        <v>635</v>
      </c>
      <c r="I7793" s="107" t="s">
        <v>8205</v>
      </c>
    </row>
    <row r="7794" spans="1:9" x14ac:dyDescent="0.2">
      <c r="A7794" s="107" t="s">
        <v>10492</v>
      </c>
      <c r="D7794" s="107" t="s">
        <v>8206</v>
      </c>
      <c r="E7794" s="107">
        <f t="shared" si="121"/>
        <v>40206033</v>
      </c>
      <c r="F7794" s="107" t="s">
        <v>404</v>
      </c>
      <c r="G7794" s="107" t="s">
        <v>7124</v>
      </c>
      <c r="H7794" s="107" t="s">
        <v>635</v>
      </c>
      <c r="I7794" s="107" t="s">
        <v>8207</v>
      </c>
    </row>
    <row r="7795" spans="1:9" x14ac:dyDescent="0.2">
      <c r="A7795" s="107" t="s">
        <v>10492</v>
      </c>
      <c r="D7795" s="107" t="s">
        <v>8208</v>
      </c>
      <c r="E7795" s="107">
        <f t="shared" si="121"/>
        <v>40206034</v>
      </c>
      <c r="F7795" s="107" t="s">
        <v>404</v>
      </c>
      <c r="G7795" s="107" t="s">
        <v>7124</v>
      </c>
      <c r="H7795" s="107" t="s">
        <v>635</v>
      </c>
      <c r="I7795" s="107" t="s">
        <v>8209</v>
      </c>
    </row>
    <row r="7796" spans="1:9" x14ac:dyDescent="0.2">
      <c r="A7796" s="107" t="s">
        <v>10492</v>
      </c>
      <c r="D7796" s="107" t="s">
        <v>8210</v>
      </c>
      <c r="E7796" s="107">
        <f t="shared" si="121"/>
        <v>40206035</v>
      </c>
      <c r="F7796" s="107" t="s">
        <v>404</v>
      </c>
      <c r="G7796" s="107" t="s">
        <v>7124</v>
      </c>
      <c r="H7796" s="107" t="s">
        <v>635</v>
      </c>
      <c r="I7796" s="107" t="s">
        <v>8211</v>
      </c>
    </row>
    <row r="7797" spans="1:9" x14ac:dyDescent="0.2">
      <c r="A7797" s="107" t="s">
        <v>10492</v>
      </c>
      <c r="D7797" s="107" t="s">
        <v>8212</v>
      </c>
      <c r="E7797" s="107">
        <f t="shared" si="121"/>
        <v>40206050</v>
      </c>
      <c r="F7797" s="107" t="s">
        <v>404</v>
      </c>
      <c r="G7797" s="107" t="s">
        <v>7124</v>
      </c>
      <c r="H7797" s="107" t="s">
        <v>635</v>
      </c>
      <c r="I7797" s="107" t="s">
        <v>2620</v>
      </c>
    </row>
    <row r="7798" spans="1:9" x14ac:dyDescent="0.2">
      <c r="A7798" s="107" t="s">
        <v>10492</v>
      </c>
      <c r="D7798" s="107" t="s">
        <v>8213</v>
      </c>
      <c r="E7798" s="107">
        <f t="shared" si="121"/>
        <v>40280001</v>
      </c>
      <c r="F7798" s="107" t="s">
        <v>404</v>
      </c>
      <c r="G7798" s="107" t="s">
        <v>7124</v>
      </c>
      <c r="H7798" s="107" t="s">
        <v>13741</v>
      </c>
      <c r="I7798" s="107" t="s">
        <v>13741</v>
      </c>
    </row>
    <row r="7799" spans="1:9" x14ac:dyDescent="0.2">
      <c r="A7799" s="107" t="s">
        <v>10492</v>
      </c>
      <c r="D7799" s="107" t="s">
        <v>8214</v>
      </c>
      <c r="E7799" s="107">
        <f t="shared" si="121"/>
        <v>40282001</v>
      </c>
      <c r="F7799" s="107" t="s">
        <v>404</v>
      </c>
      <c r="G7799" s="107" t="s">
        <v>7124</v>
      </c>
      <c r="H7799" s="107" t="s">
        <v>13743</v>
      </c>
      <c r="I7799" s="107" t="s">
        <v>13744</v>
      </c>
    </row>
    <row r="7800" spans="1:9" x14ac:dyDescent="0.2">
      <c r="A7800" s="107" t="s">
        <v>10492</v>
      </c>
      <c r="D7800" s="107" t="s">
        <v>8215</v>
      </c>
      <c r="E7800" s="107">
        <f t="shared" si="121"/>
        <v>40282002</v>
      </c>
      <c r="F7800" s="107" t="s">
        <v>404</v>
      </c>
      <c r="G7800" s="107" t="s">
        <v>7124</v>
      </c>
      <c r="H7800" s="107" t="s">
        <v>13743</v>
      </c>
      <c r="I7800" s="107" t="s">
        <v>13746</v>
      </c>
    </row>
    <row r="7801" spans="1:9" x14ac:dyDescent="0.2">
      <c r="A7801" s="107" t="s">
        <v>10492</v>
      </c>
      <c r="D7801" s="107" t="s">
        <v>8216</v>
      </c>
      <c r="E7801" s="107">
        <f t="shared" si="121"/>
        <v>40282501</v>
      </c>
      <c r="F7801" s="107" t="s">
        <v>404</v>
      </c>
      <c r="G7801" s="107" t="s">
        <v>7124</v>
      </c>
      <c r="H7801" s="107" t="s">
        <v>13748</v>
      </c>
      <c r="I7801" s="107" t="s">
        <v>8217</v>
      </c>
    </row>
    <row r="7802" spans="1:9" x14ac:dyDescent="0.2">
      <c r="A7802" s="107" t="s">
        <v>10492</v>
      </c>
      <c r="D7802" s="107" t="s">
        <v>8218</v>
      </c>
      <c r="E7802" s="107">
        <f t="shared" si="121"/>
        <v>40282599</v>
      </c>
      <c r="F7802" s="107" t="s">
        <v>404</v>
      </c>
      <c r="G7802" s="107" t="s">
        <v>7124</v>
      </c>
      <c r="H7802" s="107" t="s">
        <v>13748</v>
      </c>
      <c r="I7802" s="107" t="s">
        <v>13749</v>
      </c>
    </row>
    <row r="7803" spans="1:9" x14ac:dyDescent="0.2">
      <c r="A7803" s="107" t="s">
        <v>10492</v>
      </c>
      <c r="D7803" s="107" t="s">
        <v>8219</v>
      </c>
      <c r="E7803" s="107">
        <f t="shared" si="121"/>
        <v>40288801</v>
      </c>
      <c r="F7803" s="107" t="s">
        <v>404</v>
      </c>
      <c r="G7803" s="107" t="s">
        <v>7124</v>
      </c>
      <c r="H7803" s="107" t="s">
        <v>11023</v>
      </c>
      <c r="I7803" s="107" t="s">
        <v>7495</v>
      </c>
    </row>
    <row r="7804" spans="1:9" x14ac:dyDescent="0.2">
      <c r="A7804" s="107" t="s">
        <v>10492</v>
      </c>
      <c r="D7804" s="107" t="s">
        <v>8220</v>
      </c>
      <c r="E7804" s="107">
        <f t="shared" si="121"/>
        <v>40288802</v>
      </c>
      <c r="F7804" s="107" t="s">
        <v>404</v>
      </c>
      <c r="G7804" s="107" t="s">
        <v>7124</v>
      </c>
      <c r="H7804" s="107" t="s">
        <v>11023</v>
      </c>
      <c r="I7804" s="107" t="s">
        <v>7495</v>
      </c>
    </row>
    <row r="7805" spans="1:9" x14ac:dyDescent="0.2">
      <c r="A7805" s="107" t="s">
        <v>10492</v>
      </c>
      <c r="D7805" s="107" t="s">
        <v>8221</v>
      </c>
      <c r="E7805" s="107">
        <f t="shared" si="121"/>
        <v>40288803</v>
      </c>
      <c r="F7805" s="107" t="s">
        <v>404</v>
      </c>
      <c r="G7805" s="107" t="s">
        <v>7124</v>
      </c>
      <c r="H7805" s="107" t="s">
        <v>11023</v>
      </c>
      <c r="I7805" s="107" t="s">
        <v>7495</v>
      </c>
    </row>
    <row r="7806" spans="1:9" x14ac:dyDescent="0.2">
      <c r="A7806" s="107" t="s">
        <v>10492</v>
      </c>
      <c r="D7806" s="107" t="s">
        <v>8222</v>
      </c>
      <c r="E7806" s="107">
        <f t="shared" si="121"/>
        <v>40288804</v>
      </c>
      <c r="F7806" s="107" t="s">
        <v>404</v>
      </c>
      <c r="G7806" s="107" t="s">
        <v>7124</v>
      </c>
      <c r="H7806" s="107" t="s">
        <v>11023</v>
      </c>
      <c r="I7806" s="107" t="s">
        <v>7495</v>
      </c>
    </row>
    <row r="7807" spans="1:9" x14ac:dyDescent="0.2">
      <c r="A7807" s="107" t="s">
        <v>10492</v>
      </c>
      <c r="D7807" s="107" t="s">
        <v>8223</v>
      </c>
      <c r="E7807" s="107">
        <f t="shared" si="121"/>
        <v>40288805</v>
      </c>
      <c r="F7807" s="107" t="s">
        <v>404</v>
      </c>
      <c r="G7807" s="107" t="s">
        <v>7124</v>
      </c>
      <c r="H7807" s="107" t="s">
        <v>11023</v>
      </c>
      <c r="I7807" s="107" t="s">
        <v>7495</v>
      </c>
    </row>
    <row r="7808" spans="1:9" x14ac:dyDescent="0.2">
      <c r="A7808" s="107" t="s">
        <v>10492</v>
      </c>
      <c r="D7808" s="107" t="s">
        <v>8224</v>
      </c>
      <c r="E7808" s="107">
        <f t="shared" si="121"/>
        <v>40288821</v>
      </c>
      <c r="F7808" s="107" t="s">
        <v>404</v>
      </c>
      <c r="G7808" s="107" t="s">
        <v>7124</v>
      </c>
      <c r="H7808" s="107" t="s">
        <v>11023</v>
      </c>
      <c r="I7808" s="107" t="s">
        <v>8225</v>
      </c>
    </row>
    <row r="7809" spans="1:9" x14ac:dyDescent="0.2">
      <c r="A7809" s="107" t="s">
        <v>10492</v>
      </c>
      <c r="D7809" s="107" t="s">
        <v>8226</v>
      </c>
      <c r="E7809" s="107">
        <f t="shared" si="121"/>
        <v>40288822</v>
      </c>
      <c r="F7809" s="107" t="s">
        <v>404</v>
      </c>
      <c r="G7809" s="107" t="s">
        <v>7124</v>
      </c>
      <c r="H7809" s="107" t="s">
        <v>11023</v>
      </c>
      <c r="I7809" s="107" t="s">
        <v>14931</v>
      </c>
    </row>
    <row r="7810" spans="1:9" x14ac:dyDescent="0.2">
      <c r="A7810" s="107" t="s">
        <v>10492</v>
      </c>
      <c r="D7810" s="107" t="s">
        <v>8227</v>
      </c>
      <c r="E7810" s="107">
        <f t="shared" ref="E7810:E7873" si="122">VALUE(D7810)</f>
        <v>40288823</v>
      </c>
      <c r="F7810" s="107" t="s">
        <v>404</v>
      </c>
      <c r="G7810" s="107" t="s">
        <v>7124</v>
      </c>
      <c r="H7810" s="107" t="s">
        <v>11023</v>
      </c>
      <c r="I7810" s="107" t="s">
        <v>8228</v>
      </c>
    </row>
    <row r="7811" spans="1:9" x14ac:dyDescent="0.2">
      <c r="A7811" s="107" t="s">
        <v>10492</v>
      </c>
      <c r="D7811" s="107" t="s">
        <v>8229</v>
      </c>
      <c r="E7811" s="107">
        <f t="shared" si="122"/>
        <v>40288824</v>
      </c>
      <c r="F7811" s="107" t="s">
        <v>404</v>
      </c>
      <c r="G7811" s="107" t="s">
        <v>7124</v>
      </c>
      <c r="H7811" s="107" t="s">
        <v>11023</v>
      </c>
      <c r="I7811" s="107" t="s">
        <v>8230</v>
      </c>
    </row>
    <row r="7812" spans="1:9" x14ac:dyDescent="0.2">
      <c r="A7812" s="107" t="s">
        <v>10492</v>
      </c>
      <c r="D7812" s="107" t="s">
        <v>8231</v>
      </c>
      <c r="E7812" s="107">
        <f t="shared" si="122"/>
        <v>40290011</v>
      </c>
      <c r="F7812" s="107" t="s">
        <v>404</v>
      </c>
      <c r="G7812" s="107" t="s">
        <v>7124</v>
      </c>
      <c r="H7812" s="107" t="s">
        <v>10519</v>
      </c>
      <c r="I7812" s="107" t="s">
        <v>8232</v>
      </c>
    </row>
    <row r="7813" spans="1:9" x14ac:dyDescent="0.2">
      <c r="A7813" s="107" t="s">
        <v>10492</v>
      </c>
      <c r="D7813" s="107" t="s">
        <v>8233</v>
      </c>
      <c r="E7813" s="107">
        <f t="shared" si="122"/>
        <v>40290012</v>
      </c>
      <c r="F7813" s="107" t="s">
        <v>404</v>
      </c>
      <c r="G7813" s="107" t="s">
        <v>7124</v>
      </c>
      <c r="H7813" s="107" t="s">
        <v>10519</v>
      </c>
      <c r="I7813" s="107" t="s">
        <v>8234</v>
      </c>
    </row>
    <row r="7814" spans="1:9" x14ac:dyDescent="0.2">
      <c r="A7814" s="107" t="s">
        <v>10492</v>
      </c>
      <c r="D7814" s="107" t="s">
        <v>8235</v>
      </c>
      <c r="E7814" s="107">
        <f t="shared" si="122"/>
        <v>40290013</v>
      </c>
      <c r="F7814" s="107" t="s">
        <v>404</v>
      </c>
      <c r="G7814" s="107" t="s">
        <v>7124</v>
      </c>
      <c r="H7814" s="107" t="s">
        <v>10519</v>
      </c>
      <c r="I7814" s="107" t="s">
        <v>8236</v>
      </c>
    </row>
    <row r="7815" spans="1:9" x14ac:dyDescent="0.2">
      <c r="A7815" s="107" t="s">
        <v>10492</v>
      </c>
      <c r="D7815" s="107" t="s">
        <v>8237</v>
      </c>
      <c r="E7815" s="107">
        <f t="shared" si="122"/>
        <v>40290023</v>
      </c>
      <c r="F7815" s="107" t="s">
        <v>404</v>
      </c>
      <c r="G7815" s="107" t="s">
        <v>7124</v>
      </c>
      <c r="H7815" s="107" t="s">
        <v>10519</v>
      </c>
      <c r="I7815" s="107" t="s">
        <v>7528</v>
      </c>
    </row>
    <row r="7816" spans="1:9" x14ac:dyDescent="0.2">
      <c r="A7816" s="107" t="s">
        <v>10492</v>
      </c>
      <c r="D7816" s="107" t="s">
        <v>8238</v>
      </c>
      <c r="E7816" s="107">
        <f t="shared" si="122"/>
        <v>40299995</v>
      </c>
      <c r="F7816" s="107" t="s">
        <v>404</v>
      </c>
      <c r="G7816" s="107" t="s">
        <v>7124</v>
      </c>
      <c r="H7816" s="107" t="s">
        <v>6249</v>
      </c>
      <c r="I7816" s="107" t="s">
        <v>7495</v>
      </c>
    </row>
    <row r="7817" spans="1:9" x14ac:dyDescent="0.2">
      <c r="A7817" s="107" t="s">
        <v>10492</v>
      </c>
      <c r="D7817" s="107" t="s">
        <v>8239</v>
      </c>
      <c r="E7817" s="107">
        <f t="shared" si="122"/>
        <v>40299996</v>
      </c>
      <c r="F7817" s="107" t="s">
        <v>404</v>
      </c>
      <c r="G7817" s="107" t="s">
        <v>7124</v>
      </c>
      <c r="H7817" s="107" t="s">
        <v>6249</v>
      </c>
      <c r="I7817" s="107" t="s">
        <v>7495</v>
      </c>
    </row>
    <row r="7818" spans="1:9" x14ac:dyDescent="0.2">
      <c r="A7818" s="107" t="s">
        <v>10492</v>
      </c>
      <c r="D7818" s="107" t="s">
        <v>8240</v>
      </c>
      <c r="E7818" s="107">
        <f t="shared" si="122"/>
        <v>40299997</v>
      </c>
      <c r="F7818" s="107" t="s">
        <v>404</v>
      </c>
      <c r="G7818" s="107" t="s">
        <v>7124</v>
      </c>
      <c r="H7818" s="107" t="s">
        <v>6249</v>
      </c>
      <c r="I7818" s="107" t="s">
        <v>7495</v>
      </c>
    </row>
    <row r="7819" spans="1:9" x14ac:dyDescent="0.2">
      <c r="A7819" s="107" t="s">
        <v>10492</v>
      </c>
      <c r="D7819" s="107" t="s">
        <v>8241</v>
      </c>
      <c r="E7819" s="107">
        <f t="shared" si="122"/>
        <v>40299998</v>
      </c>
      <c r="F7819" s="107" t="s">
        <v>404</v>
      </c>
      <c r="G7819" s="107" t="s">
        <v>7124</v>
      </c>
      <c r="H7819" s="107" t="s">
        <v>6249</v>
      </c>
      <c r="I7819" s="107" t="s">
        <v>7495</v>
      </c>
    </row>
    <row r="7820" spans="1:9" x14ac:dyDescent="0.2">
      <c r="A7820" s="107" t="s">
        <v>10492</v>
      </c>
      <c r="D7820" s="107" t="s">
        <v>8242</v>
      </c>
      <c r="E7820" s="107">
        <f t="shared" si="122"/>
        <v>40299999</v>
      </c>
      <c r="F7820" s="107" t="s">
        <v>404</v>
      </c>
      <c r="G7820" s="107" t="s">
        <v>7124</v>
      </c>
      <c r="H7820" s="107" t="s">
        <v>6249</v>
      </c>
      <c r="I7820" s="107" t="s">
        <v>11745</v>
      </c>
    </row>
    <row r="7821" spans="1:9" x14ac:dyDescent="0.2">
      <c r="A7821" s="107" t="s">
        <v>10492</v>
      </c>
      <c r="D7821" s="107" t="s">
        <v>8243</v>
      </c>
      <c r="E7821" s="107">
        <f t="shared" si="122"/>
        <v>40300101</v>
      </c>
      <c r="F7821" s="107" t="s">
        <v>404</v>
      </c>
      <c r="G7821" s="107" t="s">
        <v>8244</v>
      </c>
      <c r="H7821" s="107" t="s">
        <v>8245</v>
      </c>
      <c r="I7821" s="107" t="s">
        <v>8246</v>
      </c>
    </row>
    <row r="7822" spans="1:9" x14ac:dyDescent="0.2">
      <c r="A7822" s="107" t="s">
        <v>10492</v>
      </c>
      <c r="D7822" s="107" t="s">
        <v>8247</v>
      </c>
      <c r="E7822" s="107">
        <f t="shared" si="122"/>
        <v>40300102</v>
      </c>
      <c r="F7822" s="107" t="s">
        <v>404</v>
      </c>
      <c r="G7822" s="107" t="s">
        <v>8244</v>
      </c>
      <c r="H7822" s="107" t="s">
        <v>8245</v>
      </c>
      <c r="I7822" s="107" t="s">
        <v>8248</v>
      </c>
    </row>
    <row r="7823" spans="1:9" x14ac:dyDescent="0.2">
      <c r="A7823" s="107" t="s">
        <v>10492</v>
      </c>
      <c r="D7823" s="107" t="s">
        <v>8249</v>
      </c>
      <c r="E7823" s="107">
        <f t="shared" si="122"/>
        <v>40300103</v>
      </c>
      <c r="F7823" s="107" t="s">
        <v>404</v>
      </c>
      <c r="G7823" s="107" t="s">
        <v>8244</v>
      </c>
      <c r="H7823" s="107" t="s">
        <v>8245</v>
      </c>
      <c r="I7823" s="107" t="s">
        <v>8246</v>
      </c>
    </row>
    <row r="7824" spans="1:9" x14ac:dyDescent="0.2">
      <c r="A7824" s="107" t="s">
        <v>10492</v>
      </c>
      <c r="D7824" s="107" t="s">
        <v>8250</v>
      </c>
      <c r="E7824" s="107">
        <f t="shared" si="122"/>
        <v>40300104</v>
      </c>
      <c r="F7824" s="107" t="s">
        <v>404</v>
      </c>
      <c r="G7824" s="107" t="s">
        <v>8244</v>
      </c>
      <c r="H7824" s="107" t="s">
        <v>8245</v>
      </c>
      <c r="I7824" s="107" t="s">
        <v>8248</v>
      </c>
    </row>
    <row r="7825" spans="1:12" x14ac:dyDescent="0.2">
      <c r="A7825" s="107" t="s">
        <v>10492</v>
      </c>
      <c r="D7825" s="107" t="s">
        <v>8251</v>
      </c>
      <c r="E7825" s="107">
        <f t="shared" si="122"/>
        <v>40300105</v>
      </c>
      <c r="F7825" s="107" t="s">
        <v>404</v>
      </c>
      <c r="G7825" s="107" t="s">
        <v>8244</v>
      </c>
      <c r="H7825" s="107" t="s">
        <v>8245</v>
      </c>
      <c r="I7825" s="107" t="s">
        <v>8252</v>
      </c>
    </row>
    <row r="7826" spans="1:12" x14ac:dyDescent="0.2">
      <c r="A7826" s="107" t="s">
        <v>10492</v>
      </c>
      <c r="D7826" s="107" t="s">
        <v>8253</v>
      </c>
      <c r="E7826" s="107">
        <f t="shared" si="122"/>
        <v>40300106</v>
      </c>
      <c r="F7826" s="107" t="s">
        <v>404</v>
      </c>
      <c r="G7826" s="107" t="s">
        <v>8244</v>
      </c>
      <c r="H7826" s="107" t="s">
        <v>8245</v>
      </c>
      <c r="I7826" s="107" t="s">
        <v>8254</v>
      </c>
    </row>
    <row r="7827" spans="1:12" x14ac:dyDescent="0.2">
      <c r="A7827" s="107" t="s">
        <v>10492</v>
      </c>
      <c r="D7827" s="107" t="s">
        <v>8255</v>
      </c>
      <c r="E7827" s="107">
        <f t="shared" si="122"/>
        <v>40300107</v>
      </c>
      <c r="F7827" s="107" t="s">
        <v>404</v>
      </c>
      <c r="G7827" s="107" t="s">
        <v>8244</v>
      </c>
      <c r="H7827" s="107" t="s">
        <v>8245</v>
      </c>
      <c r="I7827" s="107" t="s">
        <v>8256</v>
      </c>
    </row>
    <row r="7828" spans="1:12" x14ac:dyDescent="0.2">
      <c r="A7828" s="107" t="s">
        <v>10492</v>
      </c>
      <c r="D7828" s="107" t="s">
        <v>8257</v>
      </c>
      <c r="E7828" s="107">
        <f t="shared" si="122"/>
        <v>40300108</v>
      </c>
      <c r="F7828" s="107" t="s">
        <v>404</v>
      </c>
      <c r="G7828" s="107" t="s">
        <v>8244</v>
      </c>
      <c r="H7828" s="107" t="s">
        <v>8245</v>
      </c>
      <c r="I7828" s="107" t="s">
        <v>8258</v>
      </c>
    </row>
    <row r="7829" spans="1:12" x14ac:dyDescent="0.2">
      <c r="A7829" s="107" t="s">
        <v>10492</v>
      </c>
      <c r="D7829" s="107" t="s">
        <v>8259</v>
      </c>
      <c r="E7829" s="107">
        <f t="shared" si="122"/>
        <v>40300109</v>
      </c>
      <c r="F7829" s="107" t="s">
        <v>404</v>
      </c>
      <c r="G7829" s="107" t="s">
        <v>8244</v>
      </c>
      <c r="H7829" s="107" t="s">
        <v>8245</v>
      </c>
      <c r="I7829" s="107" t="s">
        <v>8260</v>
      </c>
    </row>
    <row r="7830" spans="1:12" x14ac:dyDescent="0.2">
      <c r="A7830" s="107" t="s">
        <v>10492</v>
      </c>
      <c r="D7830" s="107" t="s">
        <v>8261</v>
      </c>
      <c r="E7830" s="107">
        <f t="shared" si="122"/>
        <v>40300110</v>
      </c>
      <c r="F7830" s="107" t="s">
        <v>404</v>
      </c>
      <c r="G7830" s="107" t="s">
        <v>8244</v>
      </c>
      <c r="H7830" s="107" t="s">
        <v>8245</v>
      </c>
      <c r="I7830" s="107" t="s">
        <v>8262</v>
      </c>
    </row>
    <row r="7831" spans="1:12" x14ac:dyDescent="0.2">
      <c r="A7831" s="107" t="s">
        <v>10492</v>
      </c>
      <c r="D7831" s="107" t="s">
        <v>8263</v>
      </c>
      <c r="E7831" s="107">
        <f t="shared" si="122"/>
        <v>40300111</v>
      </c>
      <c r="F7831" s="107" t="s">
        <v>404</v>
      </c>
      <c r="G7831" s="107" t="s">
        <v>8244</v>
      </c>
      <c r="H7831" s="107" t="s">
        <v>8245</v>
      </c>
      <c r="I7831" s="107" t="s">
        <v>8264</v>
      </c>
      <c r="K7831" s="109"/>
      <c r="L7831" s="107"/>
    </row>
    <row r="7832" spans="1:12" x14ac:dyDescent="0.2">
      <c r="A7832" s="107" t="s">
        <v>10492</v>
      </c>
      <c r="D7832" s="107" t="s">
        <v>8265</v>
      </c>
      <c r="E7832" s="107">
        <f t="shared" si="122"/>
        <v>40300112</v>
      </c>
      <c r="F7832" s="107" t="s">
        <v>404</v>
      </c>
      <c r="G7832" s="107" t="s">
        <v>8244</v>
      </c>
      <c r="H7832" s="107" t="s">
        <v>8245</v>
      </c>
      <c r="I7832" s="107" t="s">
        <v>8266</v>
      </c>
      <c r="K7832" s="109"/>
      <c r="L7832" s="107"/>
    </row>
    <row r="7833" spans="1:12" x14ac:dyDescent="0.2">
      <c r="A7833" s="107" t="s">
        <v>10492</v>
      </c>
      <c r="D7833" s="107" t="s">
        <v>8267</v>
      </c>
      <c r="E7833" s="107">
        <f t="shared" si="122"/>
        <v>40300113</v>
      </c>
      <c r="F7833" s="107" t="s">
        <v>404</v>
      </c>
      <c r="G7833" s="107" t="s">
        <v>8244</v>
      </c>
      <c r="H7833" s="107" t="s">
        <v>8245</v>
      </c>
      <c r="I7833" s="107" t="s">
        <v>8268</v>
      </c>
    </row>
    <row r="7834" spans="1:12" x14ac:dyDescent="0.2">
      <c r="A7834" s="107" t="s">
        <v>10492</v>
      </c>
      <c r="D7834" s="107" t="s">
        <v>8269</v>
      </c>
      <c r="E7834" s="107">
        <f t="shared" si="122"/>
        <v>40300114</v>
      </c>
      <c r="F7834" s="107" t="s">
        <v>404</v>
      </c>
      <c r="G7834" s="107" t="s">
        <v>8244</v>
      </c>
      <c r="H7834" s="107" t="s">
        <v>8245</v>
      </c>
      <c r="I7834" s="107" t="s">
        <v>8270</v>
      </c>
    </row>
    <row r="7835" spans="1:12" x14ac:dyDescent="0.2">
      <c r="A7835" s="107" t="s">
        <v>10492</v>
      </c>
      <c r="D7835" s="107" t="s">
        <v>8271</v>
      </c>
      <c r="E7835" s="107">
        <f t="shared" si="122"/>
        <v>40300115</v>
      </c>
      <c r="F7835" s="107" t="s">
        <v>404</v>
      </c>
      <c r="G7835" s="107" t="s">
        <v>8244</v>
      </c>
      <c r="H7835" s="107" t="s">
        <v>8245</v>
      </c>
      <c r="I7835" s="107" t="s">
        <v>8272</v>
      </c>
      <c r="K7835" s="109"/>
      <c r="L7835" s="107"/>
    </row>
    <row r="7836" spans="1:12" x14ac:dyDescent="0.2">
      <c r="A7836" s="107" t="s">
        <v>10492</v>
      </c>
      <c r="D7836" s="107" t="s">
        <v>8273</v>
      </c>
      <c r="E7836" s="107">
        <f t="shared" si="122"/>
        <v>40300116</v>
      </c>
      <c r="F7836" s="107" t="s">
        <v>404</v>
      </c>
      <c r="G7836" s="107" t="s">
        <v>8244</v>
      </c>
      <c r="H7836" s="107" t="s">
        <v>8245</v>
      </c>
      <c r="I7836" s="107" t="s">
        <v>8274</v>
      </c>
    </row>
    <row r="7837" spans="1:12" x14ac:dyDescent="0.2">
      <c r="A7837" s="107" t="s">
        <v>10492</v>
      </c>
      <c r="D7837" s="107" t="s">
        <v>8275</v>
      </c>
      <c r="E7837" s="107">
        <f t="shared" si="122"/>
        <v>40300150</v>
      </c>
      <c r="F7837" s="107" t="s">
        <v>404</v>
      </c>
      <c r="G7837" s="107" t="s">
        <v>8244</v>
      </c>
      <c r="H7837" s="107" t="s">
        <v>8245</v>
      </c>
      <c r="I7837" s="107" t="s">
        <v>8252</v>
      </c>
    </row>
    <row r="7838" spans="1:12" x14ac:dyDescent="0.2">
      <c r="A7838" s="107" t="s">
        <v>10492</v>
      </c>
      <c r="D7838" s="107" t="s">
        <v>8276</v>
      </c>
      <c r="E7838" s="107">
        <f t="shared" si="122"/>
        <v>40300151</v>
      </c>
      <c r="F7838" s="107" t="s">
        <v>404</v>
      </c>
      <c r="G7838" s="107" t="s">
        <v>8244</v>
      </c>
      <c r="H7838" s="107" t="s">
        <v>8245</v>
      </c>
      <c r="I7838" s="107" t="s">
        <v>8254</v>
      </c>
    </row>
    <row r="7839" spans="1:12" x14ac:dyDescent="0.2">
      <c r="A7839" s="107" t="s">
        <v>10492</v>
      </c>
      <c r="D7839" s="107" t="s">
        <v>8277</v>
      </c>
      <c r="E7839" s="107">
        <f t="shared" si="122"/>
        <v>40300152</v>
      </c>
      <c r="F7839" s="107" t="s">
        <v>404</v>
      </c>
      <c r="G7839" s="107" t="s">
        <v>8244</v>
      </c>
      <c r="H7839" s="107" t="s">
        <v>8245</v>
      </c>
      <c r="I7839" s="107" t="s">
        <v>8256</v>
      </c>
    </row>
    <row r="7840" spans="1:12" x14ac:dyDescent="0.2">
      <c r="A7840" s="107" t="s">
        <v>10492</v>
      </c>
      <c r="D7840" s="107" t="s">
        <v>8278</v>
      </c>
      <c r="E7840" s="107">
        <f t="shared" si="122"/>
        <v>40300153</v>
      </c>
      <c r="F7840" s="107" t="s">
        <v>404</v>
      </c>
      <c r="G7840" s="107" t="s">
        <v>8244</v>
      </c>
      <c r="H7840" s="107" t="s">
        <v>8245</v>
      </c>
      <c r="I7840" s="107" t="s">
        <v>8258</v>
      </c>
    </row>
    <row r="7841" spans="1:12" x14ac:dyDescent="0.2">
      <c r="A7841" s="107" t="s">
        <v>10492</v>
      </c>
      <c r="D7841" s="107" t="s">
        <v>8279</v>
      </c>
      <c r="E7841" s="107">
        <f t="shared" si="122"/>
        <v>40300154</v>
      </c>
      <c r="F7841" s="107" t="s">
        <v>404</v>
      </c>
      <c r="G7841" s="107" t="s">
        <v>8244</v>
      </c>
      <c r="H7841" s="107" t="s">
        <v>8245</v>
      </c>
      <c r="I7841" s="107" t="s">
        <v>8260</v>
      </c>
    </row>
    <row r="7842" spans="1:12" x14ac:dyDescent="0.2">
      <c r="A7842" s="107" t="s">
        <v>10492</v>
      </c>
      <c r="D7842" s="107" t="s">
        <v>8280</v>
      </c>
      <c r="E7842" s="107">
        <f t="shared" si="122"/>
        <v>40300155</v>
      </c>
      <c r="F7842" s="107" t="s">
        <v>404</v>
      </c>
      <c r="G7842" s="107" t="s">
        <v>8244</v>
      </c>
      <c r="H7842" s="107" t="s">
        <v>8245</v>
      </c>
      <c r="I7842" s="107" t="s">
        <v>8262</v>
      </c>
    </row>
    <row r="7843" spans="1:12" x14ac:dyDescent="0.2">
      <c r="A7843" s="107" t="s">
        <v>10492</v>
      </c>
      <c r="D7843" s="107" t="s">
        <v>8281</v>
      </c>
      <c r="E7843" s="107">
        <f t="shared" si="122"/>
        <v>40300156</v>
      </c>
      <c r="F7843" s="107" t="s">
        <v>404</v>
      </c>
      <c r="G7843" s="107" t="s">
        <v>8244</v>
      </c>
      <c r="H7843" s="107" t="s">
        <v>8245</v>
      </c>
      <c r="I7843" s="107" t="s">
        <v>8264</v>
      </c>
      <c r="K7843" s="109"/>
      <c r="L7843" s="107"/>
    </row>
    <row r="7844" spans="1:12" x14ac:dyDescent="0.2">
      <c r="A7844" s="107" t="s">
        <v>10492</v>
      </c>
      <c r="D7844" s="107" t="s">
        <v>8282</v>
      </c>
      <c r="E7844" s="107">
        <f t="shared" si="122"/>
        <v>40300157</v>
      </c>
      <c r="F7844" s="107" t="s">
        <v>404</v>
      </c>
      <c r="G7844" s="107" t="s">
        <v>8244</v>
      </c>
      <c r="H7844" s="107" t="s">
        <v>8245</v>
      </c>
      <c r="I7844" s="107" t="s">
        <v>8266</v>
      </c>
      <c r="K7844" s="109"/>
      <c r="L7844" s="107"/>
    </row>
    <row r="7845" spans="1:12" x14ac:dyDescent="0.2">
      <c r="A7845" s="107" t="s">
        <v>10492</v>
      </c>
      <c r="D7845" s="107" t="s">
        <v>8283</v>
      </c>
      <c r="E7845" s="107">
        <f t="shared" si="122"/>
        <v>40300158</v>
      </c>
      <c r="F7845" s="107" t="s">
        <v>404</v>
      </c>
      <c r="G7845" s="107" t="s">
        <v>8244</v>
      </c>
      <c r="H7845" s="107" t="s">
        <v>8245</v>
      </c>
      <c r="I7845" s="107" t="s">
        <v>8268</v>
      </c>
    </row>
    <row r="7846" spans="1:12" x14ac:dyDescent="0.2">
      <c r="A7846" s="107" t="s">
        <v>10492</v>
      </c>
      <c r="D7846" s="107" t="s">
        <v>8284</v>
      </c>
      <c r="E7846" s="107">
        <f t="shared" si="122"/>
        <v>40300159</v>
      </c>
      <c r="F7846" s="107" t="s">
        <v>404</v>
      </c>
      <c r="G7846" s="107" t="s">
        <v>8244</v>
      </c>
      <c r="H7846" s="107" t="s">
        <v>8245</v>
      </c>
      <c r="I7846" s="107" t="s">
        <v>8270</v>
      </c>
    </row>
    <row r="7847" spans="1:12" x14ac:dyDescent="0.2">
      <c r="A7847" s="107" t="s">
        <v>10492</v>
      </c>
      <c r="D7847" s="107" t="s">
        <v>8285</v>
      </c>
      <c r="E7847" s="107">
        <f t="shared" si="122"/>
        <v>40300160</v>
      </c>
      <c r="F7847" s="107" t="s">
        <v>404</v>
      </c>
      <c r="G7847" s="107" t="s">
        <v>8244</v>
      </c>
      <c r="H7847" s="107" t="s">
        <v>8245</v>
      </c>
      <c r="I7847" s="107" t="s">
        <v>8272</v>
      </c>
      <c r="K7847" s="109"/>
      <c r="L7847" s="107"/>
    </row>
    <row r="7848" spans="1:12" x14ac:dyDescent="0.2">
      <c r="A7848" s="107" t="s">
        <v>10492</v>
      </c>
      <c r="D7848" s="107" t="s">
        <v>8286</v>
      </c>
      <c r="E7848" s="107">
        <f t="shared" si="122"/>
        <v>40300161</v>
      </c>
      <c r="F7848" s="107" t="s">
        <v>404</v>
      </c>
      <c r="G7848" s="107" t="s">
        <v>8244</v>
      </c>
      <c r="H7848" s="107" t="s">
        <v>8245</v>
      </c>
      <c r="I7848" s="107" t="s">
        <v>8274</v>
      </c>
    </row>
    <row r="7849" spans="1:12" x14ac:dyDescent="0.2">
      <c r="A7849" s="107" t="s">
        <v>10492</v>
      </c>
      <c r="D7849" s="107" t="s">
        <v>8287</v>
      </c>
      <c r="E7849" s="107">
        <f t="shared" si="122"/>
        <v>40300198</v>
      </c>
      <c r="F7849" s="107" t="s">
        <v>404</v>
      </c>
      <c r="G7849" s="107" t="s">
        <v>8244</v>
      </c>
      <c r="H7849" s="107" t="s">
        <v>8245</v>
      </c>
      <c r="I7849" s="107" t="s">
        <v>11745</v>
      </c>
    </row>
    <row r="7850" spans="1:12" x14ac:dyDescent="0.2">
      <c r="A7850" s="107" t="s">
        <v>10492</v>
      </c>
      <c r="D7850" s="107" t="s">
        <v>8288</v>
      </c>
      <c r="E7850" s="107">
        <f t="shared" si="122"/>
        <v>40300199</v>
      </c>
      <c r="F7850" s="107" t="s">
        <v>404</v>
      </c>
      <c r="G7850" s="107" t="s">
        <v>8244</v>
      </c>
      <c r="H7850" s="107" t="s">
        <v>8245</v>
      </c>
      <c r="I7850" s="107" t="s">
        <v>11745</v>
      </c>
    </row>
    <row r="7851" spans="1:12" x14ac:dyDescent="0.2">
      <c r="A7851" s="107" t="s">
        <v>10492</v>
      </c>
      <c r="D7851" s="107" t="s">
        <v>8289</v>
      </c>
      <c r="E7851" s="107">
        <f t="shared" si="122"/>
        <v>40300201</v>
      </c>
      <c r="F7851" s="107" t="s">
        <v>404</v>
      </c>
      <c r="G7851" s="107" t="s">
        <v>8244</v>
      </c>
      <c r="H7851" s="107" t="s">
        <v>8290</v>
      </c>
      <c r="I7851" s="107" t="s">
        <v>8246</v>
      </c>
    </row>
    <row r="7852" spans="1:12" x14ac:dyDescent="0.2">
      <c r="A7852" s="107" t="s">
        <v>10492</v>
      </c>
      <c r="D7852" s="107" t="s">
        <v>8291</v>
      </c>
      <c r="E7852" s="107">
        <f t="shared" si="122"/>
        <v>40300202</v>
      </c>
      <c r="F7852" s="107" t="s">
        <v>404</v>
      </c>
      <c r="G7852" s="107" t="s">
        <v>8244</v>
      </c>
      <c r="H7852" s="107" t="s">
        <v>8290</v>
      </c>
      <c r="I7852" s="107" t="s">
        <v>8292</v>
      </c>
    </row>
    <row r="7853" spans="1:12" x14ac:dyDescent="0.2">
      <c r="A7853" s="107" t="s">
        <v>10492</v>
      </c>
      <c r="D7853" s="107" t="s">
        <v>8293</v>
      </c>
      <c r="E7853" s="107">
        <f t="shared" si="122"/>
        <v>40300203</v>
      </c>
      <c r="F7853" s="107" t="s">
        <v>404</v>
      </c>
      <c r="G7853" s="107" t="s">
        <v>8244</v>
      </c>
      <c r="H7853" s="107" t="s">
        <v>8290</v>
      </c>
      <c r="I7853" s="107" t="s">
        <v>8248</v>
      </c>
    </row>
    <row r="7854" spans="1:12" x14ac:dyDescent="0.2">
      <c r="A7854" s="107" t="s">
        <v>10492</v>
      </c>
      <c r="D7854" s="107" t="s">
        <v>8294</v>
      </c>
      <c r="E7854" s="107">
        <f t="shared" si="122"/>
        <v>40300204</v>
      </c>
      <c r="F7854" s="107" t="s">
        <v>404</v>
      </c>
      <c r="G7854" s="107" t="s">
        <v>8244</v>
      </c>
      <c r="H7854" s="107" t="s">
        <v>8290</v>
      </c>
      <c r="I7854" s="107" t="s">
        <v>8248</v>
      </c>
    </row>
    <row r="7855" spans="1:12" x14ac:dyDescent="0.2">
      <c r="A7855" s="107" t="s">
        <v>10492</v>
      </c>
      <c r="D7855" s="107" t="s">
        <v>8295</v>
      </c>
      <c r="E7855" s="107">
        <f t="shared" si="122"/>
        <v>40300205</v>
      </c>
      <c r="F7855" s="107" t="s">
        <v>404</v>
      </c>
      <c r="G7855" s="107" t="s">
        <v>8244</v>
      </c>
      <c r="H7855" s="107" t="s">
        <v>8290</v>
      </c>
      <c r="I7855" s="107" t="s">
        <v>8252</v>
      </c>
    </row>
    <row r="7856" spans="1:12" x14ac:dyDescent="0.2">
      <c r="A7856" s="107" t="s">
        <v>10492</v>
      </c>
      <c r="D7856" s="107" t="s">
        <v>8296</v>
      </c>
      <c r="E7856" s="107">
        <f t="shared" si="122"/>
        <v>40300207</v>
      </c>
      <c r="F7856" s="107" t="s">
        <v>404</v>
      </c>
      <c r="G7856" s="107" t="s">
        <v>8244</v>
      </c>
      <c r="H7856" s="107" t="s">
        <v>8290</v>
      </c>
      <c r="I7856" s="107" t="s">
        <v>8256</v>
      </c>
    </row>
    <row r="7857" spans="1:12" x14ac:dyDescent="0.2">
      <c r="A7857" s="107" t="s">
        <v>10492</v>
      </c>
      <c r="D7857" s="107" t="s">
        <v>8297</v>
      </c>
      <c r="E7857" s="107">
        <f t="shared" si="122"/>
        <v>40300208</v>
      </c>
      <c r="F7857" s="107" t="s">
        <v>404</v>
      </c>
      <c r="G7857" s="107" t="s">
        <v>8244</v>
      </c>
      <c r="H7857" s="107" t="s">
        <v>8290</v>
      </c>
      <c r="I7857" s="107" t="s">
        <v>8258</v>
      </c>
    </row>
    <row r="7858" spans="1:12" x14ac:dyDescent="0.2">
      <c r="A7858" s="107" t="s">
        <v>10492</v>
      </c>
      <c r="D7858" s="107" t="s">
        <v>8298</v>
      </c>
      <c r="E7858" s="107">
        <f t="shared" si="122"/>
        <v>40300209</v>
      </c>
      <c r="F7858" s="107" t="s">
        <v>404</v>
      </c>
      <c r="G7858" s="107" t="s">
        <v>8244</v>
      </c>
      <c r="H7858" s="107" t="s">
        <v>8290</v>
      </c>
      <c r="I7858" s="107" t="s">
        <v>8260</v>
      </c>
    </row>
    <row r="7859" spans="1:12" x14ac:dyDescent="0.2">
      <c r="A7859" s="107" t="s">
        <v>10492</v>
      </c>
      <c r="D7859" s="107" t="s">
        <v>8299</v>
      </c>
      <c r="E7859" s="107">
        <f t="shared" si="122"/>
        <v>40300210</v>
      </c>
      <c r="F7859" s="107" t="s">
        <v>404</v>
      </c>
      <c r="G7859" s="107" t="s">
        <v>8244</v>
      </c>
      <c r="H7859" s="107" t="s">
        <v>8290</v>
      </c>
      <c r="I7859" s="107" t="s">
        <v>8262</v>
      </c>
    </row>
    <row r="7860" spans="1:12" x14ac:dyDescent="0.2">
      <c r="A7860" s="107" t="s">
        <v>10492</v>
      </c>
      <c r="D7860" s="107" t="s">
        <v>8300</v>
      </c>
      <c r="E7860" s="107">
        <f t="shared" si="122"/>
        <v>40300211</v>
      </c>
      <c r="F7860" s="107" t="s">
        <v>404</v>
      </c>
      <c r="G7860" s="107" t="s">
        <v>8244</v>
      </c>
      <c r="H7860" s="107" t="s">
        <v>8290</v>
      </c>
      <c r="I7860" s="107" t="s">
        <v>8264</v>
      </c>
      <c r="K7860" s="109"/>
      <c r="L7860" s="107"/>
    </row>
    <row r="7861" spans="1:12" x14ac:dyDescent="0.2">
      <c r="A7861" s="107" t="s">
        <v>10492</v>
      </c>
      <c r="D7861" s="107" t="s">
        <v>8301</v>
      </c>
      <c r="E7861" s="107">
        <f t="shared" si="122"/>
        <v>40300212</v>
      </c>
      <c r="F7861" s="107" t="s">
        <v>404</v>
      </c>
      <c r="G7861" s="107" t="s">
        <v>8244</v>
      </c>
      <c r="H7861" s="107" t="s">
        <v>8290</v>
      </c>
      <c r="I7861" s="107" t="s">
        <v>8266</v>
      </c>
      <c r="K7861" s="109"/>
      <c r="L7861" s="107"/>
    </row>
    <row r="7862" spans="1:12" x14ac:dyDescent="0.2">
      <c r="A7862" s="107" t="s">
        <v>10492</v>
      </c>
      <c r="D7862" s="107" t="s">
        <v>8302</v>
      </c>
      <c r="E7862" s="107">
        <f t="shared" si="122"/>
        <v>40300213</v>
      </c>
      <c r="F7862" s="107" t="s">
        <v>404</v>
      </c>
      <c r="G7862" s="107" t="s">
        <v>8244</v>
      </c>
      <c r="H7862" s="107" t="s">
        <v>8290</v>
      </c>
      <c r="I7862" s="107" t="s">
        <v>8268</v>
      </c>
    </row>
    <row r="7863" spans="1:12" x14ac:dyDescent="0.2">
      <c r="A7863" s="107" t="s">
        <v>10492</v>
      </c>
      <c r="D7863" s="107" t="s">
        <v>8303</v>
      </c>
      <c r="E7863" s="107">
        <f t="shared" si="122"/>
        <v>40300214</v>
      </c>
      <c r="F7863" s="107" t="s">
        <v>404</v>
      </c>
      <c r="G7863" s="107" t="s">
        <v>8244</v>
      </c>
      <c r="H7863" s="107" t="s">
        <v>8290</v>
      </c>
      <c r="I7863" s="107" t="s">
        <v>8270</v>
      </c>
    </row>
    <row r="7864" spans="1:12" x14ac:dyDescent="0.2">
      <c r="A7864" s="107" t="s">
        <v>10492</v>
      </c>
      <c r="D7864" s="107" t="s">
        <v>5524</v>
      </c>
      <c r="E7864" s="107">
        <f t="shared" si="122"/>
        <v>40300215</v>
      </c>
      <c r="F7864" s="107" t="s">
        <v>404</v>
      </c>
      <c r="G7864" s="107" t="s">
        <v>8244</v>
      </c>
      <c r="H7864" s="107" t="s">
        <v>8290</v>
      </c>
      <c r="I7864" s="107" t="s">
        <v>8272</v>
      </c>
      <c r="K7864" s="109"/>
      <c r="L7864" s="107"/>
    </row>
    <row r="7865" spans="1:12" x14ac:dyDescent="0.2">
      <c r="A7865" s="107" t="s">
        <v>10492</v>
      </c>
      <c r="D7865" s="107" t="s">
        <v>5525</v>
      </c>
      <c r="E7865" s="107">
        <f t="shared" si="122"/>
        <v>40300216</v>
      </c>
      <c r="F7865" s="107" t="s">
        <v>404</v>
      </c>
      <c r="G7865" s="107" t="s">
        <v>8244</v>
      </c>
      <c r="H7865" s="107" t="s">
        <v>8290</v>
      </c>
      <c r="I7865" s="107" t="s">
        <v>8274</v>
      </c>
    </row>
    <row r="7866" spans="1:12" x14ac:dyDescent="0.2">
      <c r="A7866" s="107" t="s">
        <v>10492</v>
      </c>
      <c r="D7866" s="107" t="s">
        <v>5526</v>
      </c>
      <c r="E7866" s="107">
        <f t="shared" si="122"/>
        <v>40300299</v>
      </c>
      <c r="F7866" s="107" t="s">
        <v>404</v>
      </c>
      <c r="G7866" s="107" t="s">
        <v>8244</v>
      </c>
      <c r="H7866" s="107" t="s">
        <v>8290</v>
      </c>
      <c r="I7866" s="107" t="s">
        <v>5527</v>
      </c>
    </row>
    <row r="7867" spans="1:12" x14ac:dyDescent="0.2">
      <c r="A7867" s="107" t="s">
        <v>10492</v>
      </c>
      <c r="D7867" s="107" t="s">
        <v>5528</v>
      </c>
      <c r="E7867" s="107">
        <f t="shared" si="122"/>
        <v>40300302</v>
      </c>
      <c r="F7867" s="107" t="s">
        <v>404</v>
      </c>
      <c r="G7867" s="107" t="s">
        <v>8244</v>
      </c>
      <c r="H7867" s="107" t="s">
        <v>8290</v>
      </c>
      <c r="I7867" s="107" t="s">
        <v>8246</v>
      </c>
    </row>
    <row r="7868" spans="1:12" x14ac:dyDescent="0.2">
      <c r="A7868" s="107" t="s">
        <v>10492</v>
      </c>
      <c r="D7868" s="107" t="s">
        <v>5529</v>
      </c>
      <c r="E7868" s="107">
        <f t="shared" si="122"/>
        <v>40301001</v>
      </c>
      <c r="F7868" s="107" t="s">
        <v>404</v>
      </c>
      <c r="G7868" s="107" t="s">
        <v>8244</v>
      </c>
      <c r="H7868" s="107" t="s">
        <v>5530</v>
      </c>
      <c r="I7868" s="107" t="s">
        <v>5531</v>
      </c>
    </row>
    <row r="7869" spans="1:12" x14ac:dyDescent="0.2">
      <c r="A7869" s="107" t="s">
        <v>10492</v>
      </c>
      <c r="D7869" s="107" t="s">
        <v>5532</v>
      </c>
      <c r="E7869" s="107">
        <f t="shared" si="122"/>
        <v>40301002</v>
      </c>
      <c r="F7869" s="107" t="s">
        <v>404</v>
      </c>
      <c r="G7869" s="107" t="s">
        <v>8244</v>
      </c>
      <c r="H7869" s="107" t="s">
        <v>5530</v>
      </c>
      <c r="I7869" s="107" t="s">
        <v>5533</v>
      </c>
    </row>
    <row r="7870" spans="1:12" x14ac:dyDescent="0.2">
      <c r="A7870" s="107" t="s">
        <v>10492</v>
      </c>
      <c r="D7870" s="107" t="s">
        <v>5534</v>
      </c>
      <c r="E7870" s="107">
        <f t="shared" si="122"/>
        <v>40301003</v>
      </c>
      <c r="F7870" s="107" t="s">
        <v>404</v>
      </c>
      <c r="G7870" s="107" t="s">
        <v>8244</v>
      </c>
      <c r="H7870" s="107" t="s">
        <v>5530</v>
      </c>
      <c r="I7870" s="107" t="s">
        <v>5535</v>
      </c>
    </row>
    <row r="7871" spans="1:12" x14ac:dyDescent="0.2">
      <c r="A7871" s="107" t="s">
        <v>10492</v>
      </c>
      <c r="D7871" s="107" t="s">
        <v>5536</v>
      </c>
      <c r="E7871" s="107">
        <f t="shared" si="122"/>
        <v>40301004</v>
      </c>
      <c r="F7871" s="107" t="s">
        <v>404</v>
      </c>
      <c r="G7871" s="107" t="s">
        <v>8244</v>
      </c>
      <c r="H7871" s="107" t="s">
        <v>5530</v>
      </c>
      <c r="I7871" s="107" t="s">
        <v>5537</v>
      </c>
    </row>
    <row r="7872" spans="1:12" x14ac:dyDescent="0.2">
      <c r="A7872" s="107" t="s">
        <v>10492</v>
      </c>
      <c r="D7872" s="107" t="s">
        <v>5538</v>
      </c>
      <c r="E7872" s="107">
        <f t="shared" si="122"/>
        <v>40301005</v>
      </c>
      <c r="F7872" s="107" t="s">
        <v>404</v>
      </c>
      <c r="G7872" s="107" t="s">
        <v>8244</v>
      </c>
      <c r="H7872" s="107" t="s">
        <v>5530</v>
      </c>
      <c r="I7872" s="107" t="s">
        <v>5539</v>
      </c>
    </row>
    <row r="7873" spans="1:12" x14ac:dyDescent="0.2">
      <c r="A7873" s="107" t="s">
        <v>10492</v>
      </c>
      <c r="D7873" s="107" t="s">
        <v>5540</v>
      </c>
      <c r="E7873" s="107">
        <f t="shared" si="122"/>
        <v>40301006</v>
      </c>
      <c r="F7873" s="107" t="s">
        <v>404</v>
      </c>
      <c r="G7873" s="107" t="s">
        <v>8244</v>
      </c>
      <c r="H7873" s="107" t="s">
        <v>5530</v>
      </c>
      <c r="I7873" s="107" t="s">
        <v>5541</v>
      </c>
    </row>
    <row r="7874" spans="1:12" x14ac:dyDescent="0.2">
      <c r="A7874" s="107" t="s">
        <v>10492</v>
      </c>
      <c r="D7874" s="107" t="s">
        <v>5542</v>
      </c>
      <c r="E7874" s="107">
        <f t="shared" ref="E7874:E7937" si="123">VALUE(D7874)</f>
        <v>40301007</v>
      </c>
      <c r="F7874" s="107" t="s">
        <v>404</v>
      </c>
      <c r="G7874" s="107" t="s">
        <v>8244</v>
      </c>
      <c r="H7874" s="107" t="s">
        <v>5530</v>
      </c>
      <c r="I7874" s="107" t="s">
        <v>5543</v>
      </c>
    </row>
    <row r="7875" spans="1:12" x14ac:dyDescent="0.2">
      <c r="A7875" s="107" t="s">
        <v>10492</v>
      </c>
      <c r="D7875" s="107" t="s">
        <v>5544</v>
      </c>
      <c r="E7875" s="107">
        <f t="shared" si="123"/>
        <v>40301008</v>
      </c>
      <c r="F7875" s="107" t="s">
        <v>404</v>
      </c>
      <c r="G7875" s="107" t="s">
        <v>8244</v>
      </c>
      <c r="H7875" s="107" t="s">
        <v>5530</v>
      </c>
      <c r="I7875" s="107" t="s">
        <v>5545</v>
      </c>
    </row>
    <row r="7876" spans="1:12" x14ac:dyDescent="0.2">
      <c r="A7876" s="107" t="s">
        <v>10492</v>
      </c>
      <c r="D7876" s="107" t="s">
        <v>5546</v>
      </c>
      <c r="E7876" s="107">
        <f t="shared" si="123"/>
        <v>40301009</v>
      </c>
      <c r="F7876" s="107" t="s">
        <v>404</v>
      </c>
      <c r="G7876" s="107" t="s">
        <v>8244</v>
      </c>
      <c r="H7876" s="107" t="s">
        <v>5530</v>
      </c>
      <c r="I7876" s="107" t="s">
        <v>5547</v>
      </c>
    </row>
    <row r="7877" spans="1:12" x14ac:dyDescent="0.2">
      <c r="A7877" s="107" t="s">
        <v>10492</v>
      </c>
      <c r="D7877" s="107" t="s">
        <v>5548</v>
      </c>
      <c r="E7877" s="107">
        <f t="shared" si="123"/>
        <v>40301010</v>
      </c>
      <c r="F7877" s="107" t="s">
        <v>404</v>
      </c>
      <c r="G7877" s="107" t="s">
        <v>8244</v>
      </c>
      <c r="H7877" s="107" t="s">
        <v>5530</v>
      </c>
      <c r="I7877" s="107" t="s">
        <v>5549</v>
      </c>
    </row>
    <row r="7878" spans="1:12" x14ac:dyDescent="0.2">
      <c r="A7878" s="107" t="s">
        <v>10492</v>
      </c>
      <c r="D7878" s="107" t="s">
        <v>5550</v>
      </c>
      <c r="E7878" s="107">
        <f t="shared" si="123"/>
        <v>40301011</v>
      </c>
      <c r="F7878" s="107" t="s">
        <v>404</v>
      </c>
      <c r="G7878" s="107" t="s">
        <v>8244</v>
      </c>
      <c r="H7878" s="107" t="s">
        <v>5530</v>
      </c>
      <c r="I7878" s="107" t="s">
        <v>5551</v>
      </c>
    </row>
    <row r="7879" spans="1:12" x14ac:dyDescent="0.2">
      <c r="A7879" s="107" t="s">
        <v>10492</v>
      </c>
      <c r="D7879" s="107" t="s">
        <v>5552</v>
      </c>
      <c r="E7879" s="107">
        <f t="shared" si="123"/>
        <v>40301012</v>
      </c>
      <c r="F7879" s="107" t="s">
        <v>404</v>
      </c>
      <c r="G7879" s="107" t="s">
        <v>8244</v>
      </c>
      <c r="H7879" s="107" t="s">
        <v>5530</v>
      </c>
      <c r="I7879" s="107" t="s">
        <v>5553</v>
      </c>
    </row>
    <row r="7880" spans="1:12" x14ac:dyDescent="0.2">
      <c r="A7880" s="107" t="s">
        <v>10492</v>
      </c>
      <c r="D7880" s="107" t="s">
        <v>5554</v>
      </c>
      <c r="E7880" s="107">
        <f t="shared" si="123"/>
        <v>40301013</v>
      </c>
      <c r="F7880" s="107" t="s">
        <v>404</v>
      </c>
      <c r="G7880" s="107" t="s">
        <v>8244</v>
      </c>
      <c r="H7880" s="107" t="s">
        <v>5530</v>
      </c>
      <c r="I7880" s="107" t="s">
        <v>5555</v>
      </c>
      <c r="K7880" s="109"/>
      <c r="L7880" s="107"/>
    </row>
    <row r="7881" spans="1:12" x14ac:dyDescent="0.2">
      <c r="A7881" s="107" t="s">
        <v>10492</v>
      </c>
      <c r="D7881" s="107" t="s">
        <v>5556</v>
      </c>
      <c r="E7881" s="107">
        <f t="shared" si="123"/>
        <v>40301014</v>
      </c>
      <c r="F7881" s="107" t="s">
        <v>404</v>
      </c>
      <c r="G7881" s="107" t="s">
        <v>8244</v>
      </c>
      <c r="H7881" s="107" t="s">
        <v>5530</v>
      </c>
      <c r="I7881" s="107" t="s">
        <v>5557</v>
      </c>
      <c r="K7881" s="109"/>
      <c r="L7881" s="107"/>
    </row>
    <row r="7882" spans="1:12" x14ac:dyDescent="0.2">
      <c r="A7882" s="107" t="s">
        <v>10492</v>
      </c>
      <c r="D7882" s="107" t="s">
        <v>5558</v>
      </c>
      <c r="E7882" s="107">
        <f t="shared" si="123"/>
        <v>40301015</v>
      </c>
      <c r="F7882" s="107" t="s">
        <v>404</v>
      </c>
      <c r="G7882" s="107" t="s">
        <v>8244</v>
      </c>
      <c r="H7882" s="107" t="s">
        <v>5530</v>
      </c>
      <c r="I7882" s="107" t="s">
        <v>5559</v>
      </c>
      <c r="K7882" s="109"/>
      <c r="L7882" s="107"/>
    </row>
    <row r="7883" spans="1:12" x14ac:dyDescent="0.2">
      <c r="A7883" s="107" t="s">
        <v>10492</v>
      </c>
      <c r="D7883" s="107" t="s">
        <v>5560</v>
      </c>
      <c r="E7883" s="107">
        <f t="shared" si="123"/>
        <v>40301016</v>
      </c>
      <c r="F7883" s="107" t="s">
        <v>404</v>
      </c>
      <c r="G7883" s="107" t="s">
        <v>8244</v>
      </c>
      <c r="H7883" s="107" t="s">
        <v>5530</v>
      </c>
      <c r="I7883" s="107" t="s">
        <v>5561</v>
      </c>
    </row>
    <row r="7884" spans="1:12" x14ac:dyDescent="0.2">
      <c r="A7884" s="107" t="s">
        <v>10492</v>
      </c>
      <c r="D7884" s="107" t="s">
        <v>5562</v>
      </c>
      <c r="E7884" s="107">
        <f t="shared" si="123"/>
        <v>40301017</v>
      </c>
      <c r="F7884" s="107" t="s">
        <v>404</v>
      </c>
      <c r="G7884" s="107" t="s">
        <v>8244</v>
      </c>
      <c r="H7884" s="107" t="s">
        <v>5530</v>
      </c>
      <c r="I7884" s="107" t="s">
        <v>5563</v>
      </c>
    </row>
    <row r="7885" spans="1:12" x14ac:dyDescent="0.2">
      <c r="A7885" s="107" t="s">
        <v>10492</v>
      </c>
      <c r="D7885" s="107" t="s">
        <v>5564</v>
      </c>
      <c r="E7885" s="107">
        <f t="shared" si="123"/>
        <v>40301018</v>
      </c>
      <c r="F7885" s="107" t="s">
        <v>404</v>
      </c>
      <c r="G7885" s="107" t="s">
        <v>8244</v>
      </c>
      <c r="H7885" s="107" t="s">
        <v>5530</v>
      </c>
      <c r="I7885" s="107" t="s">
        <v>5565</v>
      </c>
    </row>
    <row r="7886" spans="1:12" x14ac:dyDescent="0.2">
      <c r="A7886" s="107" t="s">
        <v>10492</v>
      </c>
      <c r="D7886" s="107" t="s">
        <v>5566</v>
      </c>
      <c r="E7886" s="107">
        <f t="shared" si="123"/>
        <v>40301019</v>
      </c>
      <c r="F7886" s="107" t="s">
        <v>404</v>
      </c>
      <c r="G7886" s="107" t="s">
        <v>8244</v>
      </c>
      <c r="H7886" s="107" t="s">
        <v>5530</v>
      </c>
      <c r="I7886" s="107" t="s">
        <v>5567</v>
      </c>
    </row>
    <row r="7887" spans="1:12" x14ac:dyDescent="0.2">
      <c r="A7887" s="107" t="s">
        <v>10492</v>
      </c>
      <c r="D7887" s="107" t="s">
        <v>5568</v>
      </c>
      <c r="E7887" s="107">
        <f t="shared" si="123"/>
        <v>40301020</v>
      </c>
      <c r="F7887" s="107" t="s">
        <v>404</v>
      </c>
      <c r="G7887" s="107" t="s">
        <v>8244</v>
      </c>
      <c r="H7887" s="107" t="s">
        <v>5530</v>
      </c>
      <c r="I7887" s="107" t="s">
        <v>5569</v>
      </c>
    </row>
    <row r="7888" spans="1:12" x14ac:dyDescent="0.2">
      <c r="A7888" s="107" t="s">
        <v>10492</v>
      </c>
      <c r="D7888" s="107" t="s">
        <v>5570</v>
      </c>
      <c r="E7888" s="107">
        <f t="shared" si="123"/>
        <v>40301021</v>
      </c>
      <c r="F7888" s="107" t="s">
        <v>404</v>
      </c>
      <c r="G7888" s="107" t="s">
        <v>8244</v>
      </c>
      <c r="H7888" s="107" t="s">
        <v>5530</v>
      </c>
      <c r="I7888" s="107" t="s">
        <v>8394</v>
      </c>
    </row>
    <row r="7889" spans="1:12" x14ac:dyDescent="0.2">
      <c r="A7889" s="107" t="s">
        <v>10492</v>
      </c>
      <c r="D7889" s="107" t="s">
        <v>8395</v>
      </c>
      <c r="E7889" s="107">
        <f t="shared" si="123"/>
        <v>40301022</v>
      </c>
      <c r="F7889" s="107" t="s">
        <v>404</v>
      </c>
      <c r="G7889" s="107" t="s">
        <v>8244</v>
      </c>
      <c r="H7889" s="107" t="s">
        <v>5530</v>
      </c>
      <c r="I7889" s="107" t="s">
        <v>8396</v>
      </c>
      <c r="K7889" s="109"/>
      <c r="L7889" s="107"/>
    </row>
    <row r="7890" spans="1:12" x14ac:dyDescent="0.2">
      <c r="A7890" s="107" t="s">
        <v>10492</v>
      </c>
      <c r="D7890" s="107" t="s">
        <v>8397</v>
      </c>
      <c r="E7890" s="107">
        <f t="shared" si="123"/>
        <v>40301023</v>
      </c>
      <c r="F7890" s="107" t="s">
        <v>404</v>
      </c>
      <c r="G7890" s="107" t="s">
        <v>8244</v>
      </c>
      <c r="H7890" s="107" t="s">
        <v>5530</v>
      </c>
      <c r="I7890" s="107" t="s">
        <v>8398</v>
      </c>
      <c r="K7890" s="109"/>
      <c r="L7890" s="107"/>
    </row>
    <row r="7891" spans="1:12" x14ac:dyDescent="0.2">
      <c r="A7891" s="107" t="s">
        <v>10492</v>
      </c>
      <c r="D7891" s="107" t="s">
        <v>8399</v>
      </c>
      <c r="E7891" s="107">
        <f t="shared" si="123"/>
        <v>40301024</v>
      </c>
      <c r="F7891" s="107" t="s">
        <v>404</v>
      </c>
      <c r="G7891" s="107" t="s">
        <v>8244</v>
      </c>
      <c r="H7891" s="107" t="s">
        <v>5530</v>
      </c>
      <c r="I7891" s="107" t="s">
        <v>8400</v>
      </c>
      <c r="K7891" s="109"/>
      <c r="L7891" s="107"/>
    </row>
    <row r="7892" spans="1:12" x14ac:dyDescent="0.2">
      <c r="A7892" s="107" t="s">
        <v>10492</v>
      </c>
      <c r="D7892" s="107" t="s">
        <v>8401</v>
      </c>
      <c r="E7892" s="107">
        <f t="shared" si="123"/>
        <v>40301025</v>
      </c>
      <c r="F7892" s="107" t="s">
        <v>404</v>
      </c>
      <c r="G7892" s="107" t="s">
        <v>8244</v>
      </c>
      <c r="H7892" s="107" t="s">
        <v>5530</v>
      </c>
      <c r="I7892" s="107" t="s">
        <v>8402</v>
      </c>
      <c r="K7892" s="109"/>
      <c r="L7892" s="107"/>
    </row>
    <row r="7893" spans="1:12" x14ac:dyDescent="0.2">
      <c r="A7893" s="107" t="s">
        <v>10492</v>
      </c>
      <c r="D7893" s="107" t="s">
        <v>8403</v>
      </c>
      <c r="E7893" s="107">
        <f t="shared" si="123"/>
        <v>40301026</v>
      </c>
      <c r="F7893" s="107" t="s">
        <v>404</v>
      </c>
      <c r="G7893" s="107" t="s">
        <v>8244</v>
      </c>
      <c r="H7893" s="107" t="s">
        <v>5530</v>
      </c>
      <c r="I7893" s="107" t="s">
        <v>5572</v>
      </c>
      <c r="K7893" s="109"/>
      <c r="L7893" s="107"/>
    </row>
    <row r="7894" spans="1:12" x14ac:dyDescent="0.2">
      <c r="A7894" s="107" t="s">
        <v>10492</v>
      </c>
      <c r="D7894" s="107" t="s">
        <v>5573</v>
      </c>
      <c r="E7894" s="107">
        <f t="shared" si="123"/>
        <v>40301027</v>
      </c>
      <c r="F7894" s="107" t="s">
        <v>404</v>
      </c>
      <c r="G7894" s="107" t="s">
        <v>8244</v>
      </c>
      <c r="H7894" s="107" t="s">
        <v>5530</v>
      </c>
      <c r="I7894" s="107" t="s">
        <v>5574</v>
      </c>
      <c r="K7894" s="109"/>
      <c r="L7894" s="107"/>
    </row>
    <row r="7895" spans="1:12" x14ac:dyDescent="0.2">
      <c r="A7895" s="107" t="s">
        <v>10492</v>
      </c>
      <c r="D7895" s="107" t="s">
        <v>5575</v>
      </c>
      <c r="E7895" s="107">
        <f t="shared" si="123"/>
        <v>40301028</v>
      </c>
      <c r="F7895" s="107" t="s">
        <v>404</v>
      </c>
      <c r="G7895" s="107" t="s">
        <v>8244</v>
      </c>
      <c r="H7895" s="107" t="s">
        <v>5530</v>
      </c>
      <c r="I7895" s="107" t="s">
        <v>5576</v>
      </c>
      <c r="K7895" s="109"/>
      <c r="L7895" s="107"/>
    </row>
    <row r="7896" spans="1:12" x14ac:dyDescent="0.2">
      <c r="A7896" s="107" t="s">
        <v>10492</v>
      </c>
      <c r="D7896" s="107" t="s">
        <v>5577</v>
      </c>
      <c r="E7896" s="107">
        <f t="shared" si="123"/>
        <v>40301029</v>
      </c>
      <c r="F7896" s="107" t="s">
        <v>404</v>
      </c>
      <c r="G7896" s="107" t="s">
        <v>8244</v>
      </c>
      <c r="H7896" s="107" t="s">
        <v>5530</v>
      </c>
      <c r="I7896" s="107" t="s">
        <v>5578</v>
      </c>
      <c r="K7896" s="109"/>
      <c r="L7896" s="107"/>
    </row>
    <row r="7897" spans="1:12" x14ac:dyDescent="0.2">
      <c r="A7897" s="107" t="s">
        <v>10492</v>
      </c>
      <c r="D7897" s="107" t="s">
        <v>5579</v>
      </c>
      <c r="E7897" s="107">
        <f t="shared" si="123"/>
        <v>40301065</v>
      </c>
      <c r="F7897" s="107" t="s">
        <v>404</v>
      </c>
      <c r="G7897" s="107" t="s">
        <v>8244</v>
      </c>
      <c r="H7897" s="107" t="s">
        <v>5530</v>
      </c>
      <c r="I7897" s="107" t="s">
        <v>5580</v>
      </c>
      <c r="K7897" s="109"/>
      <c r="L7897" s="107"/>
    </row>
    <row r="7898" spans="1:12" x14ac:dyDescent="0.2">
      <c r="A7898" s="107" t="s">
        <v>10492</v>
      </c>
      <c r="D7898" s="107" t="s">
        <v>5581</v>
      </c>
      <c r="E7898" s="107">
        <f t="shared" si="123"/>
        <v>40301066</v>
      </c>
      <c r="F7898" s="107" t="s">
        <v>404</v>
      </c>
      <c r="G7898" s="107" t="s">
        <v>8244</v>
      </c>
      <c r="H7898" s="107" t="s">
        <v>5530</v>
      </c>
      <c r="I7898" s="107" t="s">
        <v>5582</v>
      </c>
      <c r="K7898" s="109"/>
      <c r="L7898" s="107"/>
    </row>
    <row r="7899" spans="1:12" x14ac:dyDescent="0.2">
      <c r="A7899" s="107" t="s">
        <v>10492</v>
      </c>
      <c r="D7899" s="107" t="s">
        <v>5583</v>
      </c>
      <c r="E7899" s="107">
        <f t="shared" si="123"/>
        <v>40301067</v>
      </c>
      <c r="F7899" s="107" t="s">
        <v>404</v>
      </c>
      <c r="G7899" s="107" t="s">
        <v>8244</v>
      </c>
      <c r="H7899" s="107" t="s">
        <v>5530</v>
      </c>
      <c r="I7899" s="107" t="s">
        <v>5584</v>
      </c>
      <c r="K7899" s="109"/>
      <c r="L7899" s="107"/>
    </row>
    <row r="7900" spans="1:12" x14ac:dyDescent="0.2">
      <c r="A7900" s="107" t="s">
        <v>10492</v>
      </c>
      <c r="D7900" s="107" t="s">
        <v>5585</v>
      </c>
      <c r="E7900" s="107">
        <f t="shared" si="123"/>
        <v>40301068</v>
      </c>
      <c r="F7900" s="107" t="s">
        <v>404</v>
      </c>
      <c r="G7900" s="107" t="s">
        <v>8244</v>
      </c>
      <c r="H7900" s="107" t="s">
        <v>5530</v>
      </c>
      <c r="I7900" s="107" t="s">
        <v>5586</v>
      </c>
      <c r="K7900" s="109"/>
      <c r="L7900" s="107"/>
    </row>
    <row r="7901" spans="1:12" x14ac:dyDescent="0.2">
      <c r="A7901" s="107" t="s">
        <v>10492</v>
      </c>
      <c r="D7901" s="107" t="s">
        <v>5587</v>
      </c>
      <c r="E7901" s="107">
        <f t="shared" si="123"/>
        <v>40301069</v>
      </c>
      <c r="F7901" s="107" t="s">
        <v>404</v>
      </c>
      <c r="G7901" s="107" t="s">
        <v>8244</v>
      </c>
      <c r="H7901" s="107" t="s">
        <v>5530</v>
      </c>
      <c r="I7901" s="107" t="s">
        <v>5588</v>
      </c>
      <c r="K7901" s="109"/>
      <c r="L7901" s="107"/>
    </row>
    <row r="7902" spans="1:12" x14ac:dyDescent="0.2">
      <c r="A7902" s="107" t="s">
        <v>10492</v>
      </c>
      <c r="D7902" s="107" t="s">
        <v>5589</v>
      </c>
      <c r="E7902" s="107">
        <f t="shared" si="123"/>
        <v>40301075</v>
      </c>
      <c r="F7902" s="107" t="s">
        <v>404</v>
      </c>
      <c r="G7902" s="107" t="s">
        <v>8244</v>
      </c>
      <c r="H7902" s="107" t="s">
        <v>5530</v>
      </c>
      <c r="I7902" s="107" t="s">
        <v>5590</v>
      </c>
      <c r="K7902" s="109"/>
      <c r="L7902" s="107"/>
    </row>
    <row r="7903" spans="1:12" x14ac:dyDescent="0.2">
      <c r="A7903" s="107" t="s">
        <v>10492</v>
      </c>
      <c r="D7903" s="107" t="s">
        <v>2891</v>
      </c>
      <c r="E7903" s="107">
        <f t="shared" si="123"/>
        <v>40301076</v>
      </c>
      <c r="F7903" s="107" t="s">
        <v>404</v>
      </c>
      <c r="G7903" s="107" t="s">
        <v>8244</v>
      </c>
      <c r="H7903" s="107" t="s">
        <v>5530</v>
      </c>
      <c r="I7903" s="107" t="s">
        <v>2892</v>
      </c>
      <c r="K7903" s="109"/>
      <c r="L7903" s="107"/>
    </row>
    <row r="7904" spans="1:12" x14ac:dyDescent="0.2">
      <c r="A7904" s="107" t="s">
        <v>10492</v>
      </c>
      <c r="D7904" s="107" t="s">
        <v>2893</v>
      </c>
      <c r="E7904" s="107">
        <f t="shared" si="123"/>
        <v>40301077</v>
      </c>
      <c r="F7904" s="107" t="s">
        <v>404</v>
      </c>
      <c r="G7904" s="107" t="s">
        <v>8244</v>
      </c>
      <c r="H7904" s="107" t="s">
        <v>5530</v>
      </c>
      <c r="I7904" s="107" t="s">
        <v>2894</v>
      </c>
      <c r="K7904" s="109"/>
      <c r="L7904" s="107"/>
    </row>
    <row r="7905" spans="1:12" x14ac:dyDescent="0.2">
      <c r="A7905" s="107" t="s">
        <v>10492</v>
      </c>
      <c r="D7905" s="107" t="s">
        <v>2895</v>
      </c>
      <c r="E7905" s="107">
        <f t="shared" si="123"/>
        <v>40301078</v>
      </c>
      <c r="F7905" s="107" t="s">
        <v>404</v>
      </c>
      <c r="G7905" s="107" t="s">
        <v>8244</v>
      </c>
      <c r="H7905" s="107" t="s">
        <v>5530</v>
      </c>
      <c r="I7905" s="107" t="s">
        <v>2896</v>
      </c>
      <c r="K7905" s="109"/>
      <c r="L7905" s="107"/>
    </row>
    <row r="7906" spans="1:12" x14ac:dyDescent="0.2">
      <c r="A7906" s="107" t="s">
        <v>10492</v>
      </c>
      <c r="D7906" s="107" t="s">
        <v>2897</v>
      </c>
      <c r="E7906" s="107">
        <f t="shared" si="123"/>
        <v>40301079</v>
      </c>
      <c r="F7906" s="107" t="s">
        <v>404</v>
      </c>
      <c r="G7906" s="107" t="s">
        <v>8244</v>
      </c>
      <c r="H7906" s="107" t="s">
        <v>5530</v>
      </c>
      <c r="I7906" s="107" t="s">
        <v>177</v>
      </c>
      <c r="K7906" s="109"/>
      <c r="L7906" s="107"/>
    </row>
    <row r="7907" spans="1:12" x14ac:dyDescent="0.2">
      <c r="A7907" s="107" t="s">
        <v>10492</v>
      </c>
      <c r="D7907" s="107" t="s">
        <v>178</v>
      </c>
      <c r="E7907" s="107">
        <f t="shared" si="123"/>
        <v>40301097</v>
      </c>
      <c r="F7907" s="107" t="s">
        <v>404</v>
      </c>
      <c r="G7907" s="107" t="s">
        <v>8244</v>
      </c>
      <c r="H7907" s="107" t="s">
        <v>5530</v>
      </c>
      <c r="I7907" s="107" t="s">
        <v>179</v>
      </c>
    </row>
    <row r="7908" spans="1:12" x14ac:dyDescent="0.2">
      <c r="A7908" s="107" t="s">
        <v>10492</v>
      </c>
      <c r="D7908" s="107" t="s">
        <v>180</v>
      </c>
      <c r="E7908" s="107">
        <f t="shared" si="123"/>
        <v>40301098</v>
      </c>
      <c r="F7908" s="107" t="s">
        <v>404</v>
      </c>
      <c r="G7908" s="107" t="s">
        <v>8244</v>
      </c>
      <c r="H7908" s="107" t="s">
        <v>5530</v>
      </c>
      <c r="I7908" s="107" t="s">
        <v>181</v>
      </c>
    </row>
    <row r="7909" spans="1:12" x14ac:dyDescent="0.2">
      <c r="A7909" s="107" t="s">
        <v>10492</v>
      </c>
      <c r="D7909" s="107" t="s">
        <v>182</v>
      </c>
      <c r="E7909" s="107">
        <f t="shared" si="123"/>
        <v>40301099</v>
      </c>
      <c r="F7909" s="107" t="s">
        <v>404</v>
      </c>
      <c r="G7909" s="107" t="s">
        <v>8244</v>
      </c>
      <c r="H7909" s="107" t="s">
        <v>5530</v>
      </c>
      <c r="I7909" s="107" t="s">
        <v>183</v>
      </c>
    </row>
    <row r="7910" spans="1:12" x14ac:dyDescent="0.2">
      <c r="A7910" s="107" t="s">
        <v>10492</v>
      </c>
      <c r="D7910" s="107" t="s">
        <v>184</v>
      </c>
      <c r="E7910" s="107">
        <f t="shared" si="123"/>
        <v>40301101</v>
      </c>
      <c r="F7910" s="107" t="s">
        <v>404</v>
      </c>
      <c r="G7910" s="107" t="s">
        <v>8244</v>
      </c>
      <c r="H7910" s="107" t="s">
        <v>185</v>
      </c>
      <c r="I7910" s="107" t="s">
        <v>186</v>
      </c>
    </row>
    <row r="7911" spans="1:12" x14ac:dyDescent="0.2">
      <c r="A7911" s="107" t="s">
        <v>10492</v>
      </c>
      <c r="D7911" s="107" t="s">
        <v>187</v>
      </c>
      <c r="E7911" s="107">
        <f t="shared" si="123"/>
        <v>40301102</v>
      </c>
      <c r="F7911" s="107" t="s">
        <v>404</v>
      </c>
      <c r="G7911" s="107" t="s">
        <v>8244</v>
      </c>
      <c r="H7911" s="107" t="s">
        <v>185</v>
      </c>
      <c r="I7911" s="107" t="s">
        <v>188</v>
      </c>
    </row>
    <row r="7912" spans="1:12" x14ac:dyDescent="0.2">
      <c r="A7912" s="107" t="s">
        <v>10492</v>
      </c>
      <c r="D7912" s="107" t="s">
        <v>189</v>
      </c>
      <c r="E7912" s="107">
        <f t="shared" si="123"/>
        <v>40301103</v>
      </c>
      <c r="F7912" s="107" t="s">
        <v>404</v>
      </c>
      <c r="G7912" s="107" t="s">
        <v>8244</v>
      </c>
      <c r="H7912" s="107" t="s">
        <v>185</v>
      </c>
      <c r="I7912" s="107" t="s">
        <v>190</v>
      </c>
    </row>
    <row r="7913" spans="1:12" x14ac:dyDescent="0.2">
      <c r="A7913" s="107" t="s">
        <v>10492</v>
      </c>
      <c r="D7913" s="107" t="s">
        <v>191</v>
      </c>
      <c r="E7913" s="107">
        <f t="shared" si="123"/>
        <v>40301104</v>
      </c>
      <c r="F7913" s="107" t="s">
        <v>404</v>
      </c>
      <c r="G7913" s="107" t="s">
        <v>8244</v>
      </c>
      <c r="H7913" s="107" t="s">
        <v>185</v>
      </c>
      <c r="I7913" s="107" t="s">
        <v>192</v>
      </c>
    </row>
    <row r="7914" spans="1:12" x14ac:dyDescent="0.2">
      <c r="A7914" s="107" t="s">
        <v>10492</v>
      </c>
      <c r="D7914" s="107" t="s">
        <v>193</v>
      </c>
      <c r="E7914" s="107">
        <f t="shared" si="123"/>
        <v>40301105</v>
      </c>
      <c r="F7914" s="107" t="s">
        <v>404</v>
      </c>
      <c r="G7914" s="107" t="s">
        <v>8244</v>
      </c>
      <c r="H7914" s="107" t="s">
        <v>185</v>
      </c>
      <c r="I7914" s="107" t="s">
        <v>194</v>
      </c>
    </row>
    <row r="7915" spans="1:12" x14ac:dyDescent="0.2">
      <c r="A7915" s="107" t="s">
        <v>10492</v>
      </c>
      <c r="D7915" s="107" t="s">
        <v>195</v>
      </c>
      <c r="E7915" s="107">
        <f t="shared" si="123"/>
        <v>40301106</v>
      </c>
      <c r="F7915" s="107" t="s">
        <v>404</v>
      </c>
      <c r="G7915" s="107" t="s">
        <v>8244</v>
      </c>
      <c r="H7915" s="107" t="s">
        <v>185</v>
      </c>
      <c r="I7915" s="107" t="s">
        <v>196</v>
      </c>
    </row>
    <row r="7916" spans="1:12" x14ac:dyDescent="0.2">
      <c r="A7916" s="107" t="s">
        <v>10492</v>
      </c>
      <c r="D7916" s="107" t="s">
        <v>197</v>
      </c>
      <c r="E7916" s="107">
        <f t="shared" si="123"/>
        <v>40301107</v>
      </c>
      <c r="F7916" s="107" t="s">
        <v>404</v>
      </c>
      <c r="G7916" s="107" t="s">
        <v>8244</v>
      </c>
      <c r="H7916" s="107" t="s">
        <v>185</v>
      </c>
      <c r="I7916" s="107" t="s">
        <v>198</v>
      </c>
    </row>
    <row r="7917" spans="1:12" x14ac:dyDescent="0.2">
      <c r="A7917" s="107" t="s">
        <v>10492</v>
      </c>
      <c r="D7917" s="107" t="s">
        <v>2932</v>
      </c>
      <c r="E7917" s="107">
        <f t="shared" si="123"/>
        <v>40301108</v>
      </c>
      <c r="F7917" s="107" t="s">
        <v>404</v>
      </c>
      <c r="G7917" s="107" t="s">
        <v>8244</v>
      </c>
      <c r="H7917" s="107" t="s">
        <v>185</v>
      </c>
      <c r="I7917" s="107" t="s">
        <v>2933</v>
      </c>
    </row>
    <row r="7918" spans="1:12" x14ac:dyDescent="0.2">
      <c r="A7918" s="107" t="s">
        <v>10492</v>
      </c>
      <c r="D7918" s="107" t="s">
        <v>2934</v>
      </c>
      <c r="E7918" s="107">
        <f t="shared" si="123"/>
        <v>40301109</v>
      </c>
      <c r="F7918" s="107" t="s">
        <v>404</v>
      </c>
      <c r="G7918" s="107" t="s">
        <v>8244</v>
      </c>
      <c r="H7918" s="107" t="s">
        <v>185</v>
      </c>
      <c r="I7918" s="107" t="s">
        <v>2935</v>
      </c>
    </row>
    <row r="7919" spans="1:12" x14ac:dyDescent="0.2">
      <c r="A7919" s="107" t="s">
        <v>10492</v>
      </c>
      <c r="D7919" s="107" t="s">
        <v>2936</v>
      </c>
      <c r="E7919" s="107">
        <f t="shared" si="123"/>
        <v>40301110</v>
      </c>
      <c r="F7919" s="107" t="s">
        <v>404</v>
      </c>
      <c r="G7919" s="107" t="s">
        <v>8244</v>
      </c>
      <c r="H7919" s="107" t="s">
        <v>185</v>
      </c>
      <c r="I7919" s="107" t="s">
        <v>2937</v>
      </c>
    </row>
    <row r="7920" spans="1:12" x14ac:dyDescent="0.2">
      <c r="A7920" s="107" t="s">
        <v>10492</v>
      </c>
      <c r="D7920" s="107" t="s">
        <v>2938</v>
      </c>
      <c r="E7920" s="107">
        <f t="shared" si="123"/>
        <v>40301111</v>
      </c>
      <c r="F7920" s="107" t="s">
        <v>404</v>
      </c>
      <c r="G7920" s="107" t="s">
        <v>8244</v>
      </c>
      <c r="H7920" s="107" t="s">
        <v>185</v>
      </c>
      <c r="I7920" s="107" t="s">
        <v>2939</v>
      </c>
      <c r="K7920" s="109"/>
      <c r="L7920" s="107"/>
    </row>
    <row r="7921" spans="1:12" x14ac:dyDescent="0.2">
      <c r="A7921" s="107" t="s">
        <v>10492</v>
      </c>
      <c r="D7921" s="107" t="s">
        <v>2940</v>
      </c>
      <c r="E7921" s="107">
        <f t="shared" si="123"/>
        <v>40301112</v>
      </c>
      <c r="F7921" s="107" t="s">
        <v>404</v>
      </c>
      <c r="G7921" s="107" t="s">
        <v>8244</v>
      </c>
      <c r="H7921" s="107" t="s">
        <v>185</v>
      </c>
      <c r="I7921" s="107" t="s">
        <v>2941</v>
      </c>
      <c r="K7921" s="109"/>
      <c r="L7921" s="107"/>
    </row>
    <row r="7922" spans="1:12" x14ac:dyDescent="0.2">
      <c r="A7922" s="107" t="s">
        <v>10492</v>
      </c>
      <c r="D7922" s="107" t="s">
        <v>2942</v>
      </c>
      <c r="E7922" s="107">
        <f t="shared" si="123"/>
        <v>40301113</v>
      </c>
      <c r="F7922" s="107" t="s">
        <v>404</v>
      </c>
      <c r="G7922" s="107" t="s">
        <v>8244</v>
      </c>
      <c r="H7922" s="107" t="s">
        <v>185</v>
      </c>
      <c r="I7922" s="107" t="s">
        <v>2943</v>
      </c>
    </row>
    <row r="7923" spans="1:12" x14ac:dyDescent="0.2">
      <c r="A7923" s="107" t="s">
        <v>10492</v>
      </c>
      <c r="D7923" s="107" t="s">
        <v>2944</v>
      </c>
      <c r="E7923" s="107">
        <f t="shared" si="123"/>
        <v>40301114</v>
      </c>
      <c r="F7923" s="107" t="s">
        <v>404</v>
      </c>
      <c r="G7923" s="107" t="s">
        <v>8244</v>
      </c>
      <c r="H7923" s="107" t="s">
        <v>185</v>
      </c>
      <c r="I7923" s="107" t="s">
        <v>2945</v>
      </c>
    </row>
    <row r="7924" spans="1:12" x14ac:dyDescent="0.2">
      <c r="A7924" s="107" t="s">
        <v>10492</v>
      </c>
      <c r="D7924" s="107" t="s">
        <v>2946</v>
      </c>
      <c r="E7924" s="107">
        <f t="shared" si="123"/>
        <v>40301115</v>
      </c>
      <c r="F7924" s="107" t="s">
        <v>404</v>
      </c>
      <c r="G7924" s="107" t="s">
        <v>8244</v>
      </c>
      <c r="H7924" s="107" t="s">
        <v>185</v>
      </c>
      <c r="I7924" s="107" t="s">
        <v>2947</v>
      </c>
    </row>
    <row r="7925" spans="1:12" x14ac:dyDescent="0.2">
      <c r="A7925" s="107" t="s">
        <v>10492</v>
      </c>
      <c r="D7925" s="107" t="s">
        <v>2948</v>
      </c>
      <c r="E7925" s="107">
        <f t="shared" si="123"/>
        <v>40301116</v>
      </c>
      <c r="F7925" s="107" t="s">
        <v>404</v>
      </c>
      <c r="G7925" s="107" t="s">
        <v>8244</v>
      </c>
      <c r="H7925" s="107" t="s">
        <v>185</v>
      </c>
      <c r="I7925" s="107" t="s">
        <v>2949</v>
      </c>
    </row>
    <row r="7926" spans="1:12" x14ac:dyDescent="0.2">
      <c r="A7926" s="107" t="s">
        <v>10492</v>
      </c>
      <c r="D7926" s="107" t="s">
        <v>2950</v>
      </c>
      <c r="E7926" s="107">
        <f t="shared" si="123"/>
        <v>40301117</v>
      </c>
      <c r="F7926" s="107" t="s">
        <v>404</v>
      </c>
      <c r="G7926" s="107" t="s">
        <v>8244</v>
      </c>
      <c r="H7926" s="107" t="s">
        <v>185</v>
      </c>
      <c r="I7926" s="107" t="s">
        <v>2951</v>
      </c>
    </row>
    <row r="7927" spans="1:12" x14ac:dyDescent="0.2">
      <c r="A7927" s="107" t="s">
        <v>10492</v>
      </c>
      <c r="D7927" s="107" t="s">
        <v>2952</v>
      </c>
      <c r="E7927" s="107">
        <f t="shared" si="123"/>
        <v>40301118</v>
      </c>
      <c r="F7927" s="107" t="s">
        <v>404</v>
      </c>
      <c r="G7927" s="107" t="s">
        <v>8244</v>
      </c>
      <c r="H7927" s="107" t="s">
        <v>185</v>
      </c>
      <c r="I7927" s="107" t="s">
        <v>2953</v>
      </c>
      <c r="K7927" s="109"/>
      <c r="L7927" s="107"/>
    </row>
    <row r="7928" spans="1:12" x14ac:dyDescent="0.2">
      <c r="A7928" s="107" t="s">
        <v>10492</v>
      </c>
      <c r="D7928" s="107" t="s">
        <v>2954</v>
      </c>
      <c r="E7928" s="107">
        <f t="shared" si="123"/>
        <v>40301119</v>
      </c>
      <c r="F7928" s="107" t="s">
        <v>404</v>
      </c>
      <c r="G7928" s="107" t="s">
        <v>8244</v>
      </c>
      <c r="H7928" s="107" t="s">
        <v>185</v>
      </c>
      <c r="I7928" s="107" t="s">
        <v>2955</v>
      </c>
    </row>
    <row r="7929" spans="1:12" x14ac:dyDescent="0.2">
      <c r="A7929" s="107" t="s">
        <v>10492</v>
      </c>
      <c r="D7929" s="107" t="s">
        <v>2956</v>
      </c>
      <c r="E7929" s="107">
        <f t="shared" si="123"/>
        <v>40301120</v>
      </c>
      <c r="F7929" s="107" t="s">
        <v>404</v>
      </c>
      <c r="G7929" s="107" t="s">
        <v>8244</v>
      </c>
      <c r="H7929" s="107" t="s">
        <v>185</v>
      </c>
      <c r="I7929" s="107" t="s">
        <v>2957</v>
      </c>
    </row>
    <row r="7930" spans="1:12" x14ac:dyDescent="0.2">
      <c r="A7930" s="107" t="s">
        <v>10492</v>
      </c>
      <c r="D7930" s="107" t="s">
        <v>2958</v>
      </c>
      <c r="E7930" s="107">
        <f t="shared" si="123"/>
        <v>40301125</v>
      </c>
      <c r="F7930" s="107" t="s">
        <v>404</v>
      </c>
      <c r="G7930" s="107" t="s">
        <v>8244</v>
      </c>
      <c r="H7930" s="107" t="s">
        <v>185</v>
      </c>
      <c r="I7930" s="107" t="s">
        <v>2959</v>
      </c>
      <c r="K7930" s="109"/>
      <c r="L7930" s="107"/>
    </row>
    <row r="7931" spans="1:12" x14ac:dyDescent="0.2">
      <c r="A7931" s="107" t="s">
        <v>10492</v>
      </c>
      <c r="D7931" s="107" t="s">
        <v>2960</v>
      </c>
      <c r="E7931" s="107">
        <f t="shared" si="123"/>
        <v>40301126</v>
      </c>
      <c r="F7931" s="107" t="s">
        <v>404</v>
      </c>
      <c r="G7931" s="107" t="s">
        <v>8244</v>
      </c>
      <c r="H7931" s="107" t="s">
        <v>185</v>
      </c>
      <c r="I7931" s="107" t="s">
        <v>2961</v>
      </c>
      <c r="K7931" s="109"/>
      <c r="L7931" s="107"/>
    </row>
    <row r="7932" spans="1:12" x14ac:dyDescent="0.2">
      <c r="A7932" s="107" t="s">
        <v>10492</v>
      </c>
      <c r="D7932" s="107" t="s">
        <v>2962</v>
      </c>
      <c r="E7932" s="107">
        <f t="shared" si="123"/>
        <v>40301127</v>
      </c>
      <c r="F7932" s="107" t="s">
        <v>404</v>
      </c>
      <c r="G7932" s="107" t="s">
        <v>8244</v>
      </c>
      <c r="H7932" s="107" t="s">
        <v>185</v>
      </c>
      <c r="I7932" s="107" t="s">
        <v>2963</v>
      </c>
      <c r="K7932" s="109"/>
      <c r="L7932" s="107"/>
    </row>
    <row r="7933" spans="1:12" x14ac:dyDescent="0.2">
      <c r="A7933" s="107" t="s">
        <v>10492</v>
      </c>
      <c r="D7933" s="107" t="s">
        <v>2964</v>
      </c>
      <c r="E7933" s="107">
        <f t="shared" si="123"/>
        <v>40301128</v>
      </c>
      <c r="F7933" s="107" t="s">
        <v>404</v>
      </c>
      <c r="G7933" s="107" t="s">
        <v>8244</v>
      </c>
      <c r="H7933" s="107" t="s">
        <v>185</v>
      </c>
      <c r="I7933" s="107" t="s">
        <v>2965</v>
      </c>
      <c r="K7933" s="109"/>
      <c r="L7933" s="107"/>
    </row>
    <row r="7934" spans="1:12" x14ac:dyDescent="0.2">
      <c r="A7934" s="107" t="s">
        <v>10492</v>
      </c>
      <c r="D7934" s="107" t="s">
        <v>2966</v>
      </c>
      <c r="E7934" s="107">
        <f t="shared" si="123"/>
        <v>40301129</v>
      </c>
      <c r="F7934" s="107" t="s">
        <v>404</v>
      </c>
      <c r="G7934" s="107" t="s">
        <v>8244</v>
      </c>
      <c r="H7934" s="107" t="s">
        <v>185</v>
      </c>
      <c r="I7934" s="107" t="s">
        <v>2967</v>
      </c>
      <c r="K7934" s="109"/>
      <c r="L7934" s="107"/>
    </row>
    <row r="7935" spans="1:12" x14ac:dyDescent="0.2">
      <c r="A7935" s="107" t="s">
        <v>10492</v>
      </c>
      <c r="D7935" s="107" t="s">
        <v>2968</v>
      </c>
      <c r="E7935" s="107">
        <f t="shared" si="123"/>
        <v>40301130</v>
      </c>
      <c r="F7935" s="107" t="s">
        <v>404</v>
      </c>
      <c r="G7935" s="107" t="s">
        <v>8244</v>
      </c>
      <c r="H7935" s="107" t="s">
        <v>185</v>
      </c>
      <c r="I7935" s="107" t="s">
        <v>2969</v>
      </c>
    </row>
    <row r="7936" spans="1:12" x14ac:dyDescent="0.2">
      <c r="A7936" s="107" t="s">
        <v>10492</v>
      </c>
      <c r="D7936" s="107" t="s">
        <v>2970</v>
      </c>
      <c r="E7936" s="107">
        <f t="shared" si="123"/>
        <v>40301131</v>
      </c>
      <c r="F7936" s="107" t="s">
        <v>404</v>
      </c>
      <c r="G7936" s="107" t="s">
        <v>8244</v>
      </c>
      <c r="H7936" s="107" t="s">
        <v>185</v>
      </c>
      <c r="I7936" s="107" t="s">
        <v>2971</v>
      </c>
    </row>
    <row r="7937" spans="1:12" x14ac:dyDescent="0.2">
      <c r="A7937" s="107" t="s">
        <v>10492</v>
      </c>
      <c r="D7937" s="107" t="s">
        <v>2972</v>
      </c>
      <c r="E7937" s="107">
        <f t="shared" si="123"/>
        <v>40301132</v>
      </c>
      <c r="F7937" s="107" t="s">
        <v>404</v>
      </c>
      <c r="G7937" s="107" t="s">
        <v>8244</v>
      </c>
      <c r="H7937" s="107" t="s">
        <v>185</v>
      </c>
      <c r="I7937" s="107" t="s">
        <v>2973</v>
      </c>
    </row>
    <row r="7938" spans="1:12" x14ac:dyDescent="0.2">
      <c r="A7938" s="107" t="s">
        <v>10492</v>
      </c>
      <c r="D7938" s="107" t="s">
        <v>2974</v>
      </c>
      <c r="E7938" s="107">
        <f t="shared" ref="E7938:E8001" si="124">VALUE(D7938)</f>
        <v>40301133</v>
      </c>
      <c r="F7938" s="107" t="s">
        <v>404</v>
      </c>
      <c r="G7938" s="107" t="s">
        <v>8244</v>
      </c>
      <c r="H7938" s="107" t="s">
        <v>185</v>
      </c>
      <c r="I7938" s="107" t="s">
        <v>2975</v>
      </c>
      <c r="K7938" s="109"/>
      <c r="L7938" s="107"/>
    </row>
    <row r="7939" spans="1:12" x14ac:dyDescent="0.2">
      <c r="A7939" s="107" t="s">
        <v>10492</v>
      </c>
      <c r="D7939" s="107" t="s">
        <v>2976</v>
      </c>
      <c r="E7939" s="107">
        <f t="shared" si="124"/>
        <v>40301134</v>
      </c>
      <c r="F7939" s="107" t="s">
        <v>404</v>
      </c>
      <c r="G7939" s="107" t="s">
        <v>8244</v>
      </c>
      <c r="H7939" s="107" t="s">
        <v>185</v>
      </c>
      <c r="I7939" s="107" t="s">
        <v>2977</v>
      </c>
    </row>
    <row r="7940" spans="1:12" x14ac:dyDescent="0.2">
      <c r="A7940" s="107" t="s">
        <v>10492</v>
      </c>
      <c r="D7940" s="107" t="s">
        <v>2978</v>
      </c>
      <c r="E7940" s="107">
        <f t="shared" si="124"/>
        <v>40301135</v>
      </c>
      <c r="F7940" s="107" t="s">
        <v>404</v>
      </c>
      <c r="G7940" s="107" t="s">
        <v>8244</v>
      </c>
      <c r="H7940" s="107" t="s">
        <v>185</v>
      </c>
      <c r="I7940" s="107" t="s">
        <v>2979</v>
      </c>
    </row>
    <row r="7941" spans="1:12" x14ac:dyDescent="0.2">
      <c r="A7941" s="107" t="s">
        <v>10492</v>
      </c>
      <c r="D7941" s="107" t="s">
        <v>2980</v>
      </c>
      <c r="E7941" s="107">
        <f t="shared" si="124"/>
        <v>40301140</v>
      </c>
      <c r="F7941" s="107" t="s">
        <v>404</v>
      </c>
      <c r="G7941" s="107" t="s">
        <v>8244</v>
      </c>
      <c r="H7941" s="107" t="s">
        <v>185</v>
      </c>
      <c r="I7941" s="107" t="s">
        <v>2981</v>
      </c>
    </row>
    <row r="7942" spans="1:12" x14ac:dyDescent="0.2">
      <c r="A7942" s="107" t="s">
        <v>10492</v>
      </c>
      <c r="D7942" s="107" t="s">
        <v>2982</v>
      </c>
      <c r="E7942" s="107">
        <f t="shared" si="124"/>
        <v>40301141</v>
      </c>
      <c r="F7942" s="107" t="s">
        <v>404</v>
      </c>
      <c r="G7942" s="107" t="s">
        <v>8244</v>
      </c>
      <c r="H7942" s="107" t="s">
        <v>185</v>
      </c>
      <c r="I7942" s="107" t="s">
        <v>2983</v>
      </c>
    </row>
    <row r="7943" spans="1:12" x14ac:dyDescent="0.2">
      <c r="A7943" s="107" t="s">
        <v>10492</v>
      </c>
      <c r="D7943" s="107" t="s">
        <v>2984</v>
      </c>
      <c r="E7943" s="107">
        <f t="shared" si="124"/>
        <v>40301142</v>
      </c>
      <c r="F7943" s="107" t="s">
        <v>404</v>
      </c>
      <c r="G7943" s="107" t="s">
        <v>8244</v>
      </c>
      <c r="H7943" s="107" t="s">
        <v>185</v>
      </c>
      <c r="I7943" s="107" t="s">
        <v>2985</v>
      </c>
    </row>
    <row r="7944" spans="1:12" x14ac:dyDescent="0.2">
      <c r="A7944" s="107" t="s">
        <v>10492</v>
      </c>
      <c r="D7944" s="107" t="s">
        <v>2986</v>
      </c>
      <c r="E7944" s="107">
        <f t="shared" si="124"/>
        <v>40301143</v>
      </c>
      <c r="F7944" s="107" t="s">
        <v>404</v>
      </c>
      <c r="G7944" s="107" t="s">
        <v>8244</v>
      </c>
      <c r="H7944" s="107" t="s">
        <v>185</v>
      </c>
      <c r="I7944" s="107" t="s">
        <v>2987</v>
      </c>
      <c r="K7944" s="109"/>
      <c r="L7944" s="107"/>
    </row>
    <row r="7945" spans="1:12" x14ac:dyDescent="0.2">
      <c r="A7945" s="107" t="s">
        <v>10492</v>
      </c>
      <c r="D7945" s="107" t="s">
        <v>2988</v>
      </c>
      <c r="E7945" s="107">
        <f t="shared" si="124"/>
        <v>40301144</v>
      </c>
      <c r="F7945" s="107" t="s">
        <v>404</v>
      </c>
      <c r="G7945" s="107" t="s">
        <v>8244</v>
      </c>
      <c r="H7945" s="107" t="s">
        <v>185</v>
      </c>
      <c r="I7945" s="107" t="s">
        <v>2989</v>
      </c>
    </row>
    <row r="7946" spans="1:12" x14ac:dyDescent="0.2">
      <c r="A7946" s="107" t="s">
        <v>10492</v>
      </c>
      <c r="D7946" s="107" t="s">
        <v>2990</v>
      </c>
      <c r="E7946" s="107">
        <f t="shared" si="124"/>
        <v>40301145</v>
      </c>
      <c r="F7946" s="107" t="s">
        <v>404</v>
      </c>
      <c r="G7946" s="107" t="s">
        <v>8244</v>
      </c>
      <c r="H7946" s="107" t="s">
        <v>185</v>
      </c>
      <c r="I7946" s="107" t="s">
        <v>2991</v>
      </c>
    </row>
    <row r="7947" spans="1:12" x14ac:dyDescent="0.2">
      <c r="A7947" s="107" t="s">
        <v>10492</v>
      </c>
      <c r="D7947" s="107" t="s">
        <v>2992</v>
      </c>
      <c r="E7947" s="107">
        <f t="shared" si="124"/>
        <v>40301150</v>
      </c>
      <c r="F7947" s="107" t="s">
        <v>404</v>
      </c>
      <c r="G7947" s="107" t="s">
        <v>8244</v>
      </c>
      <c r="H7947" s="107" t="s">
        <v>185</v>
      </c>
      <c r="I7947" s="107" t="s">
        <v>2993</v>
      </c>
    </row>
    <row r="7948" spans="1:12" x14ac:dyDescent="0.2">
      <c r="A7948" s="107" t="s">
        <v>10492</v>
      </c>
      <c r="D7948" s="107" t="s">
        <v>2994</v>
      </c>
      <c r="E7948" s="107">
        <f t="shared" si="124"/>
        <v>40301151</v>
      </c>
      <c r="F7948" s="107" t="s">
        <v>404</v>
      </c>
      <c r="G7948" s="107" t="s">
        <v>8244</v>
      </c>
      <c r="H7948" s="107" t="s">
        <v>185</v>
      </c>
      <c r="I7948" s="107" t="s">
        <v>2995</v>
      </c>
    </row>
    <row r="7949" spans="1:12" x14ac:dyDescent="0.2">
      <c r="A7949" s="107" t="s">
        <v>10492</v>
      </c>
      <c r="D7949" s="107" t="s">
        <v>2996</v>
      </c>
      <c r="E7949" s="107">
        <f t="shared" si="124"/>
        <v>40301152</v>
      </c>
      <c r="F7949" s="107" t="s">
        <v>404</v>
      </c>
      <c r="G7949" s="107" t="s">
        <v>8244</v>
      </c>
      <c r="H7949" s="107" t="s">
        <v>185</v>
      </c>
      <c r="I7949" s="107" t="s">
        <v>2997</v>
      </c>
    </row>
    <row r="7950" spans="1:12" x14ac:dyDescent="0.2">
      <c r="A7950" s="107" t="s">
        <v>10492</v>
      </c>
      <c r="D7950" s="107" t="s">
        <v>2998</v>
      </c>
      <c r="E7950" s="107">
        <f t="shared" si="124"/>
        <v>40301153</v>
      </c>
      <c r="F7950" s="107" t="s">
        <v>404</v>
      </c>
      <c r="G7950" s="107" t="s">
        <v>8244</v>
      </c>
      <c r="H7950" s="107" t="s">
        <v>185</v>
      </c>
      <c r="I7950" s="107" t="s">
        <v>2999</v>
      </c>
      <c r="K7950" s="109"/>
      <c r="L7950" s="107"/>
    </row>
    <row r="7951" spans="1:12" x14ac:dyDescent="0.2">
      <c r="A7951" s="107" t="s">
        <v>10492</v>
      </c>
      <c r="D7951" s="107" t="s">
        <v>5706</v>
      </c>
      <c r="E7951" s="107">
        <f t="shared" si="124"/>
        <v>40301154</v>
      </c>
      <c r="F7951" s="107" t="s">
        <v>404</v>
      </c>
      <c r="G7951" s="107" t="s">
        <v>8244</v>
      </c>
      <c r="H7951" s="107" t="s">
        <v>185</v>
      </c>
      <c r="I7951" s="107" t="s">
        <v>5707</v>
      </c>
    </row>
    <row r="7952" spans="1:12" x14ac:dyDescent="0.2">
      <c r="A7952" s="107" t="s">
        <v>10492</v>
      </c>
      <c r="D7952" s="107" t="s">
        <v>5708</v>
      </c>
      <c r="E7952" s="107">
        <f t="shared" si="124"/>
        <v>40301155</v>
      </c>
      <c r="F7952" s="107" t="s">
        <v>404</v>
      </c>
      <c r="G7952" s="107" t="s">
        <v>8244</v>
      </c>
      <c r="H7952" s="107" t="s">
        <v>185</v>
      </c>
      <c r="I7952" s="107" t="s">
        <v>5709</v>
      </c>
    </row>
    <row r="7953" spans="1:12" x14ac:dyDescent="0.2">
      <c r="A7953" s="107" t="s">
        <v>10492</v>
      </c>
      <c r="D7953" s="107" t="s">
        <v>5710</v>
      </c>
      <c r="E7953" s="107">
        <f t="shared" si="124"/>
        <v>40301165</v>
      </c>
      <c r="F7953" s="107" t="s">
        <v>404</v>
      </c>
      <c r="G7953" s="107" t="s">
        <v>8244</v>
      </c>
      <c r="H7953" s="107" t="s">
        <v>185</v>
      </c>
      <c r="I7953" s="107" t="s">
        <v>5711</v>
      </c>
      <c r="K7953" s="109"/>
      <c r="L7953" s="107"/>
    </row>
    <row r="7954" spans="1:12" x14ac:dyDescent="0.2">
      <c r="A7954" s="107" t="s">
        <v>10492</v>
      </c>
      <c r="D7954" s="107" t="s">
        <v>5712</v>
      </c>
      <c r="E7954" s="107">
        <f t="shared" si="124"/>
        <v>40301166</v>
      </c>
      <c r="F7954" s="107" t="s">
        <v>404</v>
      </c>
      <c r="G7954" s="107" t="s">
        <v>8244</v>
      </c>
      <c r="H7954" s="107" t="s">
        <v>185</v>
      </c>
      <c r="I7954" s="107" t="s">
        <v>5713</v>
      </c>
      <c r="K7954" s="109"/>
      <c r="L7954" s="107"/>
    </row>
    <row r="7955" spans="1:12" x14ac:dyDescent="0.2">
      <c r="A7955" s="107" t="s">
        <v>10492</v>
      </c>
      <c r="D7955" s="107" t="s">
        <v>5714</v>
      </c>
      <c r="E7955" s="107">
        <f t="shared" si="124"/>
        <v>40301167</v>
      </c>
      <c r="F7955" s="107" t="s">
        <v>404</v>
      </c>
      <c r="G7955" s="107" t="s">
        <v>8244</v>
      </c>
      <c r="H7955" s="107" t="s">
        <v>185</v>
      </c>
      <c r="I7955" s="107" t="s">
        <v>5715</v>
      </c>
      <c r="K7955" s="109"/>
      <c r="L7955" s="107"/>
    </row>
    <row r="7956" spans="1:12" x14ac:dyDescent="0.2">
      <c r="A7956" s="107" t="s">
        <v>10492</v>
      </c>
      <c r="D7956" s="107" t="s">
        <v>5716</v>
      </c>
      <c r="E7956" s="107">
        <f t="shared" si="124"/>
        <v>40301168</v>
      </c>
      <c r="F7956" s="107" t="s">
        <v>404</v>
      </c>
      <c r="G7956" s="107" t="s">
        <v>8244</v>
      </c>
      <c r="H7956" s="107" t="s">
        <v>185</v>
      </c>
      <c r="I7956" s="107" t="s">
        <v>268</v>
      </c>
      <c r="K7956" s="109"/>
      <c r="L7956" s="107"/>
    </row>
    <row r="7957" spans="1:12" x14ac:dyDescent="0.2">
      <c r="A7957" s="107" t="s">
        <v>10492</v>
      </c>
      <c r="D7957" s="107" t="s">
        <v>269</v>
      </c>
      <c r="E7957" s="107">
        <f t="shared" si="124"/>
        <v>40301169</v>
      </c>
      <c r="F7957" s="107" t="s">
        <v>404</v>
      </c>
      <c r="G7957" s="107" t="s">
        <v>8244</v>
      </c>
      <c r="H7957" s="107" t="s">
        <v>185</v>
      </c>
      <c r="I7957" s="107" t="s">
        <v>270</v>
      </c>
      <c r="K7957" s="109"/>
      <c r="L7957" s="107"/>
    </row>
    <row r="7958" spans="1:12" x14ac:dyDescent="0.2">
      <c r="A7958" s="107" t="s">
        <v>10492</v>
      </c>
      <c r="D7958" s="107" t="s">
        <v>271</v>
      </c>
      <c r="E7958" s="107">
        <f t="shared" si="124"/>
        <v>40301175</v>
      </c>
      <c r="F7958" s="107" t="s">
        <v>404</v>
      </c>
      <c r="G7958" s="107" t="s">
        <v>8244</v>
      </c>
      <c r="H7958" s="107" t="s">
        <v>185</v>
      </c>
      <c r="I7958" s="107" t="s">
        <v>272</v>
      </c>
      <c r="K7958" s="109"/>
      <c r="L7958" s="107"/>
    </row>
    <row r="7959" spans="1:12" x14ac:dyDescent="0.2">
      <c r="A7959" s="107" t="s">
        <v>10492</v>
      </c>
      <c r="D7959" s="107" t="s">
        <v>273</v>
      </c>
      <c r="E7959" s="107">
        <f t="shared" si="124"/>
        <v>40301176</v>
      </c>
      <c r="F7959" s="107" t="s">
        <v>404</v>
      </c>
      <c r="G7959" s="107" t="s">
        <v>8244</v>
      </c>
      <c r="H7959" s="107" t="s">
        <v>185</v>
      </c>
      <c r="I7959" s="107" t="s">
        <v>3000</v>
      </c>
      <c r="K7959" s="109"/>
      <c r="L7959" s="107"/>
    </row>
    <row r="7960" spans="1:12" x14ac:dyDescent="0.2">
      <c r="A7960" s="107" t="s">
        <v>10492</v>
      </c>
      <c r="D7960" s="107" t="s">
        <v>3001</v>
      </c>
      <c r="E7960" s="107">
        <f t="shared" si="124"/>
        <v>40301177</v>
      </c>
      <c r="F7960" s="107" t="s">
        <v>404</v>
      </c>
      <c r="G7960" s="107" t="s">
        <v>8244</v>
      </c>
      <c r="H7960" s="107" t="s">
        <v>185</v>
      </c>
      <c r="I7960" s="107" t="s">
        <v>3002</v>
      </c>
      <c r="K7960" s="109"/>
      <c r="L7960" s="107"/>
    </row>
    <row r="7961" spans="1:12" x14ac:dyDescent="0.2">
      <c r="A7961" s="107" t="s">
        <v>10492</v>
      </c>
      <c r="D7961" s="107" t="s">
        <v>3003</v>
      </c>
      <c r="E7961" s="107">
        <f t="shared" si="124"/>
        <v>40301178</v>
      </c>
      <c r="F7961" s="107" t="s">
        <v>404</v>
      </c>
      <c r="G7961" s="107" t="s">
        <v>8244</v>
      </c>
      <c r="H7961" s="107" t="s">
        <v>185</v>
      </c>
      <c r="I7961" s="107" t="s">
        <v>3004</v>
      </c>
      <c r="K7961" s="109"/>
      <c r="L7961" s="107"/>
    </row>
    <row r="7962" spans="1:12" x14ac:dyDescent="0.2">
      <c r="A7962" s="107" t="s">
        <v>10492</v>
      </c>
      <c r="D7962" s="107" t="s">
        <v>3005</v>
      </c>
      <c r="E7962" s="107">
        <f t="shared" si="124"/>
        <v>40301179</v>
      </c>
      <c r="F7962" s="107" t="s">
        <v>404</v>
      </c>
      <c r="G7962" s="107" t="s">
        <v>8244</v>
      </c>
      <c r="H7962" s="107" t="s">
        <v>185</v>
      </c>
      <c r="I7962" s="107" t="s">
        <v>3006</v>
      </c>
      <c r="K7962" s="109"/>
      <c r="L7962" s="107"/>
    </row>
    <row r="7963" spans="1:12" x14ac:dyDescent="0.2">
      <c r="A7963" s="107" t="s">
        <v>10492</v>
      </c>
      <c r="D7963" s="107" t="s">
        <v>3007</v>
      </c>
      <c r="E7963" s="107">
        <f t="shared" si="124"/>
        <v>40301180</v>
      </c>
      <c r="F7963" s="107" t="s">
        <v>404</v>
      </c>
      <c r="G7963" s="107" t="s">
        <v>8244</v>
      </c>
      <c r="H7963" s="107" t="s">
        <v>185</v>
      </c>
      <c r="I7963" s="107" t="s">
        <v>3008</v>
      </c>
    </row>
    <row r="7964" spans="1:12" x14ac:dyDescent="0.2">
      <c r="A7964" s="107" t="s">
        <v>10492</v>
      </c>
      <c r="D7964" s="107" t="s">
        <v>3009</v>
      </c>
      <c r="E7964" s="107">
        <f t="shared" si="124"/>
        <v>40301181</v>
      </c>
      <c r="F7964" s="107" t="s">
        <v>404</v>
      </c>
      <c r="G7964" s="107" t="s">
        <v>8244</v>
      </c>
      <c r="H7964" s="107" t="s">
        <v>185</v>
      </c>
      <c r="I7964" s="107" t="s">
        <v>3010</v>
      </c>
    </row>
    <row r="7965" spans="1:12" x14ac:dyDescent="0.2">
      <c r="A7965" s="107" t="s">
        <v>10492</v>
      </c>
      <c r="D7965" s="107" t="s">
        <v>3011</v>
      </c>
      <c r="E7965" s="107">
        <f t="shared" si="124"/>
        <v>40301182</v>
      </c>
      <c r="F7965" s="107" t="s">
        <v>404</v>
      </c>
      <c r="G7965" s="107" t="s">
        <v>8244</v>
      </c>
      <c r="H7965" s="107" t="s">
        <v>185</v>
      </c>
      <c r="I7965" s="107" t="s">
        <v>3012</v>
      </c>
    </row>
    <row r="7966" spans="1:12" x14ac:dyDescent="0.2">
      <c r="A7966" s="107" t="s">
        <v>10492</v>
      </c>
      <c r="D7966" s="107" t="s">
        <v>3013</v>
      </c>
      <c r="E7966" s="107">
        <f t="shared" si="124"/>
        <v>40301197</v>
      </c>
      <c r="F7966" s="107" t="s">
        <v>404</v>
      </c>
      <c r="G7966" s="107" t="s">
        <v>8244</v>
      </c>
      <c r="H7966" s="107" t="s">
        <v>185</v>
      </c>
      <c r="I7966" s="107" t="s">
        <v>7465</v>
      </c>
    </row>
    <row r="7967" spans="1:12" x14ac:dyDescent="0.2">
      <c r="A7967" s="107" t="s">
        <v>10492</v>
      </c>
      <c r="D7967" s="107" t="s">
        <v>3014</v>
      </c>
      <c r="E7967" s="107">
        <f t="shared" si="124"/>
        <v>40301198</v>
      </c>
      <c r="F7967" s="107" t="s">
        <v>404</v>
      </c>
      <c r="G7967" s="107" t="s">
        <v>8244</v>
      </c>
      <c r="H7967" s="107" t="s">
        <v>185</v>
      </c>
      <c r="I7967" s="107" t="s">
        <v>3015</v>
      </c>
    </row>
    <row r="7968" spans="1:12" x14ac:dyDescent="0.2">
      <c r="A7968" s="107" t="s">
        <v>10492</v>
      </c>
      <c r="D7968" s="107" t="s">
        <v>5738</v>
      </c>
      <c r="E7968" s="107">
        <f t="shared" si="124"/>
        <v>40301199</v>
      </c>
      <c r="F7968" s="107" t="s">
        <v>404</v>
      </c>
      <c r="G7968" s="107" t="s">
        <v>8244</v>
      </c>
      <c r="H7968" s="107" t="s">
        <v>185</v>
      </c>
      <c r="I7968" s="107" t="s">
        <v>5739</v>
      </c>
    </row>
    <row r="7969" spans="1:12" x14ac:dyDescent="0.2">
      <c r="A7969" s="107" t="s">
        <v>10492</v>
      </c>
      <c r="D7969" s="107" t="s">
        <v>5740</v>
      </c>
      <c r="E7969" s="107">
        <f t="shared" si="124"/>
        <v>40301201</v>
      </c>
      <c r="F7969" s="107" t="s">
        <v>404</v>
      </c>
      <c r="G7969" s="107" t="s">
        <v>8244</v>
      </c>
      <c r="H7969" s="107" t="s">
        <v>5741</v>
      </c>
      <c r="I7969" s="107" t="s">
        <v>5742</v>
      </c>
    </row>
    <row r="7970" spans="1:12" x14ac:dyDescent="0.2">
      <c r="A7970" s="107" t="s">
        <v>10492</v>
      </c>
      <c r="D7970" s="107" t="s">
        <v>5743</v>
      </c>
      <c r="E7970" s="107">
        <f t="shared" si="124"/>
        <v>40301202</v>
      </c>
      <c r="F7970" s="107" t="s">
        <v>404</v>
      </c>
      <c r="G7970" s="107" t="s">
        <v>8244</v>
      </c>
      <c r="H7970" s="107" t="s">
        <v>5741</v>
      </c>
      <c r="I7970" s="107" t="s">
        <v>5744</v>
      </c>
    </row>
    <row r="7971" spans="1:12" x14ac:dyDescent="0.2">
      <c r="A7971" s="107" t="s">
        <v>10492</v>
      </c>
      <c r="D7971" s="107" t="s">
        <v>5745</v>
      </c>
      <c r="E7971" s="107">
        <f t="shared" si="124"/>
        <v>40301203</v>
      </c>
      <c r="F7971" s="107" t="s">
        <v>404</v>
      </c>
      <c r="G7971" s="107" t="s">
        <v>8244</v>
      </c>
      <c r="H7971" s="107" t="s">
        <v>5741</v>
      </c>
      <c r="I7971" s="107" t="s">
        <v>5746</v>
      </c>
    </row>
    <row r="7972" spans="1:12" x14ac:dyDescent="0.2">
      <c r="A7972" s="107" t="s">
        <v>10492</v>
      </c>
      <c r="D7972" s="107" t="s">
        <v>5779</v>
      </c>
      <c r="E7972" s="107">
        <f t="shared" si="124"/>
        <v>40301204</v>
      </c>
      <c r="F7972" s="107" t="s">
        <v>404</v>
      </c>
      <c r="G7972" s="107" t="s">
        <v>8244</v>
      </c>
      <c r="H7972" s="107" t="s">
        <v>5741</v>
      </c>
      <c r="I7972" s="107" t="s">
        <v>5780</v>
      </c>
      <c r="K7972" s="109"/>
      <c r="L7972" s="107"/>
    </row>
    <row r="7973" spans="1:12" x14ac:dyDescent="0.2">
      <c r="A7973" s="107" t="s">
        <v>10492</v>
      </c>
      <c r="D7973" s="107" t="s">
        <v>5781</v>
      </c>
      <c r="E7973" s="107">
        <f t="shared" si="124"/>
        <v>40301205</v>
      </c>
      <c r="F7973" s="107" t="s">
        <v>404</v>
      </c>
      <c r="G7973" s="107" t="s">
        <v>8244</v>
      </c>
      <c r="H7973" s="107" t="s">
        <v>5741</v>
      </c>
      <c r="I7973" s="107" t="s">
        <v>5782</v>
      </c>
    </row>
    <row r="7974" spans="1:12" x14ac:dyDescent="0.2">
      <c r="A7974" s="107" t="s">
        <v>10492</v>
      </c>
      <c r="D7974" s="107" t="s">
        <v>5783</v>
      </c>
      <c r="E7974" s="107">
        <f t="shared" si="124"/>
        <v>40301206</v>
      </c>
      <c r="F7974" s="107" t="s">
        <v>404</v>
      </c>
      <c r="G7974" s="107" t="s">
        <v>8244</v>
      </c>
      <c r="H7974" s="107" t="s">
        <v>5741</v>
      </c>
      <c r="I7974" s="107" t="s">
        <v>5784</v>
      </c>
    </row>
    <row r="7975" spans="1:12" x14ac:dyDescent="0.2">
      <c r="A7975" s="107" t="s">
        <v>10492</v>
      </c>
      <c r="D7975" s="107" t="s">
        <v>5785</v>
      </c>
      <c r="E7975" s="107">
        <f t="shared" si="124"/>
        <v>40301207</v>
      </c>
      <c r="F7975" s="107" t="s">
        <v>404</v>
      </c>
      <c r="G7975" s="107" t="s">
        <v>8244</v>
      </c>
      <c r="H7975" s="107" t="s">
        <v>5741</v>
      </c>
      <c r="I7975" s="107" t="s">
        <v>5786</v>
      </c>
    </row>
    <row r="7976" spans="1:12" x14ac:dyDescent="0.2">
      <c r="A7976" s="107" t="s">
        <v>10492</v>
      </c>
      <c r="D7976" s="107" t="s">
        <v>5787</v>
      </c>
      <c r="E7976" s="107">
        <f t="shared" si="124"/>
        <v>40301299</v>
      </c>
      <c r="F7976" s="107" t="s">
        <v>404</v>
      </c>
      <c r="G7976" s="107" t="s">
        <v>8244</v>
      </c>
      <c r="H7976" s="107" t="s">
        <v>5741</v>
      </c>
      <c r="I7976" s="107" t="s">
        <v>5788</v>
      </c>
    </row>
    <row r="7977" spans="1:12" x14ac:dyDescent="0.2">
      <c r="A7977" s="107" t="s">
        <v>10492</v>
      </c>
      <c r="D7977" s="107" t="s">
        <v>5789</v>
      </c>
      <c r="E7977" s="107">
        <f t="shared" si="124"/>
        <v>40388801</v>
      </c>
      <c r="F7977" s="107" t="s">
        <v>404</v>
      </c>
      <c r="G7977" s="107" t="s">
        <v>8244</v>
      </c>
      <c r="H7977" s="107" t="s">
        <v>11023</v>
      </c>
      <c r="I7977" s="107" t="s">
        <v>7495</v>
      </c>
    </row>
    <row r="7978" spans="1:12" x14ac:dyDescent="0.2">
      <c r="A7978" s="107" t="s">
        <v>10492</v>
      </c>
      <c r="B7978" s="110" t="s">
        <v>10412</v>
      </c>
      <c r="C7978" s="107" t="s">
        <v>5789</v>
      </c>
      <c r="D7978" s="107" t="s">
        <v>5790</v>
      </c>
      <c r="E7978" s="107">
        <f t="shared" si="124"/>
        <v>40388802</v>
      </c>
      <c r="F7978" s="107" t="s">
        <v>404</v>
      </c>
      <c r="G7978" s="107" t="s">
        <v>8244</v>
      </c>
      <c r="H7978" s="107" t="s">
        <v>11023</v>
      </c>
      <c r="I7978" s="107" t="s">
        <v>7495</v>
      </c>
    </row>
    <row r="7979" spans="1:12" x14ac:dyDescent="0.2">
      <c r="A7979" s="107" t="s">
        <v>10492</v>
      </c>
      <c r="B7979" s="110" t="s">
        <v>10412</v>
      </c>
      <c r="C7979" s="107" t="s">
        <v>5789</v>
      </c>
      <c r="D7979" s="107" t="s">
        <v>5791</v>
      </c>
      <c r="E7979" s="107">
        <f t="shared" si="124"/>
        <v>40388803</v>
      </c>
      <c r="F7979" s="107" t="s">
        <v>404</v>
      </c>
      <c r="G7979" s="107" t="s">
        <v>8244</v>
      </c>
      <c r="H7979" s="107" t="s">
        <v>11023</v>
      </c>
      <c r="I7979" s="107" t="s">
        <v>7495</v>
      </c>
    </row>
    <row r="7980" spans="1:12" x14ac:dyDescent="0.2">
      <c r="A7980" s="107" t="s">
        <v>10492</v>
      </c>
      <c r="B7980" s="110" t="s">
        <v>10412</v>
      </c>
      <c r="C7980" s="107" t="s">
        <v>5789</v>
      </c>
      <c r="D7980" s="107" t="s">
        <v>5792</v>
      </c>
      <c r="E7980" s="107">
        <f t="shared" si="124"/>
        <v>40388804</v>
      </c>
      <c r="F7980" s="107" t="s">
        <v>404</v>
      </c>
      <c r="G7980" s="107" t="s">
        <v>8244</v>
      </c>
      <c r="H7980" s="107" t="s">
        <v>11023</v>
      </c>
      <c r="I7980" s="107" t="s">
        <v>7495</v>
      </c>
    </row>
    <row r="7981" spans="1:12" x14ac:dyDescent="0.2">
      <c r="A7981" s="107" t="s">
        <v>10492</v>
      </c>
      <c r="B7981" s="110" t="s">
        <v>10412</v>
      </c>
      <c r="C7981" s="107" t="s">
        <v>5789</v>
      </c>
      <c r="D7981" s="107" t="s">
        <v>5793</v>
      </c>
      <c r="E7981" s="107">
        <f t="shared" si="124"/>
        <v>40388805</v>
      </c>
      <c r="F7981" s="107" t="s">
        <v>404</v>
      </c>
      <c r="G7981" s="107" t="s">
        <v>8244</v>
      </c>
      <c r="H7981" s="107" t="s">
        <v>11023</v>
      </c>
      <c r="I7981" s="107" t="s">
        <v>7495</v>
      </c>
    </row>
    <row r="7982" spans="1:12" x14ac:dyDescent="0.2">
      <c r="A7982" s="107" t="s">
        <v>10492</v>
      </c>
      <c r="D7982" s="107" t="s">
        <v>5794</v>
      </c>
      <c r="E7982" s="107">
        <f t="shared" si="124"/>
        <v>40399999</v>
      </c>
      <c r="F7982" s="107" t="s">
        <v>404</v>
      </c>
      <c r="G7982" s="107" t="s">
        <v>8244</v>
      </c>
      <c r="H7982" s="107" t="s">
        <v>7791</v>
      </c>
      <c r="I7982" s="107" t="s">
        <v>11745</v>
      </c>
    </row>
    <row r="7983" spans="1:12" x14ac:dyDescent="0.2">
      <c r="A7983" s="107" t="s">
        <v>10492</v>
      </c>
      <c r="D7983" s="107" t="s">
        <v>5795</v>
      </c>
      <c r="E7983" s="107">
        <f t="shared" si="124"/>
        <v>40400101</v>
      </c>
      <c r="F7983" s="107" t="s">
        <v>404</v>
      </c>
      <c r="G7983" s="107" t="s">
        <v>5796</v>
      </c>
      <c r="H7983" s="107" t="s">
        <v>5797</v>
      </c>
      <c r="I7983" s="107" t="s">
        <v>5798</v>
      </c>
    </row>
    <row r="7984" spans="1:12" x14ac:dyDescent="0.2">
      <c r="A7984" s="107" t="s">
        <v>10492</v>
      </c>
      <c r="D7984" s="107" t="s">
        <v>5799</v>
      </c>
      <c r="E7984" s="107">
        <f t="shared" si="124"/>
        <v>40400102</v>
      </c>
      <c r="F7984" s="107" t="s">
        <v>404</v>
      </c>
      <c r="G7984" s="107" t="s">
        <v>5796</v>
      </c>
      <c r="H7984" s="107" t="s">
        <v>5797</v>
      </c>
      <c r="I7984" s="107" t="s">
        <v>5800</v>
      </c>
    </row>
    <row r="7985" spans="1:9" x14ac:dyDescent="0.2">
      <c r="A7985" s="107" t="s">
        <v>10492</v>
      </c>
      <c r="D7985" s="107" t="s">
        <v>5801</v>
      </c>
      <c r="E7985" s="107">
        <f t="shared" si="124"/>
        <v>40400103</v>
      </c>
      <c r="F7985" s="107" t="s">
        <v>404</v>
      </c>
      <c r="G7985" s="107" t="s">
        <v>5796</v>
      </c>
      <c r="H7985" s="107" t="s">
        <v>5797</v>
      </c>
      <c r="I7985" s="107" t="s">
        <v>5802</v>
      </c>
    </row>
    <row r="7986" spans="1:9" x14ac:dyDescent="0.2">
      <c r="A7986" s="107" t="s">
        <v>10492</v>
      </c>
      <c r="D7986" s="107" t="s">
        <v>5803</v>
      </c>
      <c r="E7986" s="107">
        <f t="shared" si="124"/>
        <v>40400104</v>
      </c>
      <c r="F7986" s="107" t="s">
        <v>404</v>
      </c>
      <c r="G7986" s="107" t="s">
        <v>5796</v>
      </c>
      <c r="H7986" s="107" t="s">
        <v>5797</v>
      </c>
      <c r="I7986" s="107" t="s">
        <v>5804</v>
      </c>
    </row>
    <row r="7987" spans="1:9" x14ac:dyDescent="0.2">
      <c r="A7987" s="107" t="s">
        <v>10492</v>
      </c>
      <c r="D7987" s="107" t="s">
        <v>5805</v>
      </c>
      <c r="E7987" s="107">
        <f t="shared" si="124"/>
        <v>40400105</v>
      </c>
      <c r="F7987" s="107" t="s">
        <v>404</v>
      </c>
      <c r="G7987" s="107" t="s">
        <v>5796</v>
      </c>
      <c r="H7987" s="107" t="s">
        <v>5797</v>
      </c>
      <c r="I7987" s="107" t="s">
        <v>5806</v>
      </c>
    </row>
    <row r="7988" spans="1:9" x14ac:dyDescent="0.2">
      <c r="A7988" s="107" t="s">
        <v>10492</v>
      </c>
      <c r="D7988" s="107" t="s">
        <v>5807</v>
      </c>
      <c r="E7988" s="107">
        <f t="shared" si="124"/>
        <v>40400106</v>
      </c>
      <c r="F7988" s="107" t="s">
        <v>404</v>
      </c>
      <c r="G7988" s="107" t="s">
        <v>5796</v>
      </c>
      <c r="H7988" s="107" t="s">
        <v>5797</v>
      </c>
      <c r="I7988" s="107" t="s">
        <v>5808</v>
      </c>
    </row>
    <row r="7989" spans="1:9" x14ac:dyDescent="0.2">
      <c r="A7989" s="107" t="s">
        <v>10492</v>
      </c>
      <c r="D7989" s="107" t="s">
        <v>5809</v>
      </c>
      <c r="E7989" s="107">
        <f t="shared" si="124"/>
        <v>40400107</v>
      </c>
      <c r="F7989" s="107" t="s">
        <v>404</v>
      </c>
      <c r="G7989" s="107" t="s">
        <v>5796</v>
      </c>
      <c r="H7989" s="107" t="s">
        <v>5797</v>
      </c>
      <c r="I7989" s="107" t="s">
        <v>5810</v>
      </c>
    </row>
    <row r="7990" spans="1:9" x14ac:dyDescent="0.2">
      <c r="A7990" s="107" t="s">
        <v>10492</v>
      </c>
      <c r="D7990" s="107" t="s">
        <v>5811</v>
      </c>
      <c r="E7990" s="107">
        <f t="shared" si="124"/>
        <v>40400108</v>
      </c>
      <c r="F7990" s="107" t="s">
        <v>404</v>
      </c>
      <c r="G7990" s="107" t="s">
        <v>5796</v>
      </c>
      <c r="H7990" s="107" t="s">
        <v>5797</v>
      </c>
      <c r="I7990" s="107" t="s">
        <v>5812</v>
      </c>
    </row>
    <row r="7991" spans="1:9" x14ac:dyDescent="0.2">
      <c r="A7991" s="107" t="s">
        <v>10492</v>
      </c>
      <c r="D7991" s="107" t="s">
        <v>5813</v>
      </c>
      <c r="E7991" s="107">
        <f t="shared" si="124"/>
        <v>40400109</v>
      </c>
      <c r="F7991" s="107" t="s">
        <v>404</v>
      </c>
      <c r="G7991" s="107" t="s">
        <v>5796</v>
      </c>
      <c r="H7991" s="107" t="s">
        <v>5797</v>
      </c>
      <c r="I7991" s="107" t="s">
        <v>5814</v>
      </c>
    </row>
    <row r="7992" spans="1:9" x14ac:dyDescent="0.2">
      <c r="A7992" s="107" t="s">
        <v>10492</v>
      </c>
      <c r="D7992" s="107" t="s">
        <v>5815</v>
      </c>
      <c r="E7992" s="107">
        <f t="shared" si="124"/>
        <v>40400110</v>
      </c>
      <c r="F7992" s="107" t="s">
        <v>404</v>
      </c>
      <c r="G7992" s="107" t="s">
        <v>5796</v>
      </c>
      <c r="H7992" s="107" t="s">
        <v>5797</v>
      </c>
      <c r="I7992" s="107" t="s">
        <v>5816</v>
      </c>
    </row>
    <row r="7993" spans="1:9" x14ac:dyDescent="0.2">
      <c r="A7993" s="107" t="s">
        <v>10492</v>
      </c>
      <c r="D7993" s="107" t="s">
        <v>5817</v>
      </c>
      <c r="E7993" s="107">
        <f t="shared" si="124"/>
        <v>40400111</v>
      </c>
      <c r="F7993" s="107" t="s">
        <v>404</v>
      </c>
      <c r="G7993" s="107" t="s">
        <v>5796</v>
      </c>
      <c r="H7993" s="107" t="s">
        <v>5797</v>
      </c>
      <c r="I7993" s="107" t="s">
        <v>5818</v>
      </c>
    </row>
    <row r="7994" spans="1:9" x14ac:dyDescent="0.2">
      <c r="A7994" s="107" t="s">
        <v>10492</v>
      </c>
      <c r="D7994" s="107" t="s">
        <v>5819</v>
      </c>
      <c r="E7994" s="107">
        <f t="shared" si="124"/>
        <v>40400112</v>
      </c>
      <c r="F7994" s="107" t="s">
        <v>404</v>
      </c>
      <c r="G7994" s="107" t="s">
        <v>5796</v>
      </c>
      <c r="H7994" s="107" t="s">
        <v>5797</v>
      </c>
      <c r="I7994" s="107" t="s">
        <v>5820</v>
      </c>
    </row>
    <row r="7995" spans="1:9" x14ac:dyDescent="0.2">
      <c r="A7995" s="107" t="s">
        <v>10492</v>
      </c>
      <c r="D7995" s="107" t="s">
        <v>5821</v>
      </c>
      <c r="E7995" s="107">
        <f t="shared" si="124"/>
        <v>40400113</v>
      </c>
      <c r="F7995" s="107" t="s">
        <v>404</v>
      </c>
      <c r="G7995" s="107" t="s">
        <v>5796</v>
      </c>
      <c r="H7995" s="107" t="s">
        <v>5797</v>
      </c>
      <c r="I7995" s="107" t="s">
        <v>5822</v>
      </c>
    </row>
    <row r="7996" spans="1:9" x14ac:dyDescent="0.2">
      <c r="A7996" s="107" t="s">
        <v>10492</v>
      </c>
      <c r="D7996" s="107" t="s">
        <v>5823</v>
      </c>
      <c r="E7996" s="107">
        <f t="shared" si="124"/>
        <v>40400114</v>
      </c>
      <c r="F7996" s="107" t="s">
        <v>404</v>
      </c>
      <c r="G7996" s="107" t="s">
        <v>5796</v>
      </c>
      <c r="H7996" s="107" t="s">
        <v>5797</v>
      </c>
      <c r="I7996" s="107" t="s">
        <v>5824</v>
      </c>
    </row>
    <row r="7997" spans="1:9" x14ac:dyDescent="0.2">
      <c r="A7997" s="107" t="s">
        <v>10492</v>
      </c>
      <c r="D7997" s="107" t="s">
        <v>5825</v>
      </c>
      <c r="E7997" s="107">
        <f t="shared" si="124"/>
        <v>40400115</v>
      </c>
      <c r="F7997" s="107" t="s">
        <v>404</v>
      </c>
      <c r="G7997" s="107" t="s">
        <v>5796</v>
      </c>
      <c r="H7997" s="107" t="s">
        <v>5797</v>
      </c>
      <c r="I7997" s="107" t="s">
        <v>5826</v>
      </c>
    </row>
    <row r="7998" spans="1:9" x14ac:dyDescent="0.2">
      <c r="A7998" s="107" t="s">
        <v>10492</v>
      </c>
      <c r="D7998" s="107" t="s">
        <v>5827</v>
      </c>
      <c r="E7998" s="107">
        <f t="shared" si="124"/>
        <v>40400116</v>
      </c>
      <c r="F7998" s="107" t="s">
        <v>404</v>
      </c>
      <c r="G7998" s="107" t="s">
        <v>5796</v>
      </c>
      <c r="H7998" s="107" t="s">
        <v>5797</v>
      </c>
      <c r="I7998" s="107" t="s">
        <v>5828</v>
      </c>
    </row>
    <row r="7999" spans="1:9" x14ac:dyDescent="0.2">
      <c r="A7999" s="107" t="s">
        <v>10492</v>
      </c>
      <c r="D7999" s="107" t="s">
        <v>5829</v>
      </c>
      <c r="E7999" s="107">
        <f t="shared" si="124"/>
        <v>40400117</v>
      </c>
      <c r="F7999" s="107" t="s">
        <v>404</v>
      </c>
      <c r="G7999" s="107" t="s">
        <v>5796</v>
      </c>
      <c r="H7999" s="107" t="s">
        <v>5797</v>
      </c>
      <c r="I7999" s="107" t="s">
        <v>5830</v>
      </c>
    </row>
    <row r="8000" spans="1:9" x14ac:dyDescent="0.2">
      <c r="A8000" s="107" t="s">
        <v>10492</v>
      </c>
      <c r="D8000" s="107" t="s">
        <v>5831</v>
      </c>
      <c r="E8000" s="107">
        <f t="shared" si="124"/>
        <v>40400118</v>
      </c>
      <c r="F8000" s="107" t="s">
        <v>404</v>
      </c>
      <c r="G8000" s="107" t="s">
        <v>5796</v>
      </c>
      <c r="H8000" s="107" t="s">
        <v>5797</v>
      </c>
      <c r="I8000" s="107" t="s">
        <v>5832</v>
      </c>
    </row>
    <row r="8001" spans="1:12" x14ac:dyDescent="0.2">
      <c r="A8001" s="107" t="s">
        <v>10492</v>
      </c>
      <c r="D8001" s="107" t="s">
        <v>5833</v>
      </c>
      <c r="E8001" s="107">
        <f t="shared" si="124"/>
        <v>40400119</v>
      </c>
      <c r="F8001" s="107" t="s">
        <v>404</v>
      </c>
      <c r="G8001" s="107" t="s">
        <v>5796</v>
      </c>
      <c r="H8001" s="107" t="s">
        <v>5797</v>
      </c>
      <c r="I8001" s="107" t="s">
        <v>5834</v>
      </c>
    </row>
    <row r="8002" spans="1:12" x14ac:dyDescent="0.2">
      <c r="A8002" s="107" t="s">
        <v>10492</v>
      </c>
      <c r="D8002" s="107" t="s">
        <v>5835</v>
      </c>
      <c r="E8002" s="107">
        <f t="shared" ref="E8002:E8065" si="125">VALUE(D8002)</f>
        <v>40400120</v>
      </c>
      <c r="F8002" s="107" t="s">
        <v>404</v>
      </c>
      <c r="G8002" s="107" t="s">
        <v>5796</v>
      </c>
      <c r="H8002" s="107" t="s">
        <v>5797</v>
      </c>
      <c r="I8002" s="107" t="s">
        <v>5836</v>
      </c>
    </row>
    <row r="8003" spans="1:12" x14ac:dyDescent="0.2">
      <c r="A8003" s="107" t="s">
        <v>10492</v>
      </c>
      <c r="D8003" s="107" t="s">
        <v>5837</v>
      </c>
      <c r="E8003" s="107">
        <f t="shared" si="125"/>
        <v>40400121</v>
      </c>
      <c r="F8003" s="107" t="s">
        <v>404</v>
      </c>
      <c r="G8003" s="107" t="s">
        <v>5796</v>
      </c>
      <c r="H8003" s="107" t="s">
        <v>5797</v>
      </c>
      <c r="I8003" s="107" t="s">
        <v>5838</v>
      </c>
    </row>
    <row r="8004" spans="1:12" x14ac:dyDescent="0.2">
      <c r="A8004" s="107" t="s">
        <v>10492</v>
      </c>
      <c r="D8004" s="107" t="s">
        <v>5839</v>
      </c>
      <c r="E8004" s="107">
        <f t="shared" si="125"/>
        <v>40400122</v>
      </c>
      <c r="F8004" s="107" t="s">
        <v>404</v>
      </c>
      <c r="G8004" s="107" t="s">
        <v>5796</v>
      </c>
      <c r="H8004" s="107" t="s">
        <v>5797</v>
      </c>
      <c r="I8004" s="107" t="s">
        <v>5840</v>
      </c>
      <c r="K8004" s="109"/>
      <c r="L8004" s="107"/>
    </row>
    <row r="8005" spans="1:12" x14ac:dyDescent="0.2">
      <c r="A8005" s="107" t="s">
        <v>10492</v>
      </c>
      <c r="D8005" s="107" t="s">
        <v>5841</v>
      </c>
      <c r="E8005" s="107">
        <f t="shared" si="125"/>
        <v>40400130</v>
      </c>
      <c r="F8005" s="107" t="s">
        <v>404</v>
      </c>
      <c r="G8005" s="107" t="s">
        <v>5796</v>
      </c>
      <c r="H8005" s="107" t="s">
        <v>5797</v>
      </c>
      <c r="I8005" s="107" t="s">
        <v>5842</v>
      </c>
    </row>
    <row r="8006" spans="1:12" x14ac:dyDescent="0.2">
      <c r="A8006" s="107" t="s">
        <v>10492</v>
      </c>
      <c r="D8006" s="107" t="s">
        <v>5843</v>
      </c>
      <c r="E8006" s="107">
        <f t="shared" si="125"/>
        <v>40400131</v>
      </c>
      <c r="F8006" s="107" t="s">
        <v>404</v>
      </c>
      <c r="G8006" s="107" t="s">
        <v>5796</v>
      </c>
      <c r="H8006" s="107" t="s">
        <v>5797</v>
      </c>
      <c r="I8006" s="107" t="s">
        <v>5844</v>
      </c>
    </row>
    <row r="8007" spans="1:12" x14ac:dyDescent="0.2">
      <c r="A8007" s="107" t="s">
        <v>10492</v>
      </c>
      <c r="D8007" s="107" t="s">
        <v>5845</v>
      </c>
      <c r="E8007" s="107">
        <f t="shared" si="125"/>
        <v>40400132</v>
      </c>
      <c r="F8007" s="107" t="s">
        <v>404</v>
      </c>
      <c r="G8007" s="107" t="s">
        <v>5796</v>
      </c>
      <c r="H8007" s="107" t="s">
        <v>5797</v>
      </c>
      <c r="I8007" s="107" t="s">
        <v>5846</v>
      </c>
    </row>
    <row r="8008" spans="1:12" x14ac:dyDescent="0.2">
      <c r="A8008" s="107" t="s">
        <v>10492</v>
      </c>
      <c r="D8008" s="107" t="s">
        <v>5847</v>
      </c>
      <c r="E8008" s="107">
        <f t="shared" si="125"/>
        <v>40400133</v>
      </c>
      <c r="F8008" s="107" t="s">
        <v>404</v>
      </c>
      <c r="G8008" s="107" t="s">
        <v>5796</v>
      </c>
      <c r="H8008" s="107" t="s">
        <v>5797</v>
      </c>
      <c r="I8008" s="107" t="s">
        <v>5848</v>
      </c>
    </row>
    <row r="8009" spans="1:12" x14ac:dyDescent="0.2">
      <c r="A8009" s="107" t="s">
        <v>10492</v>
      </c>
      <c r="D8009" s="107" t="s">
        <v>5849</v>
      </c>
      <c r="E8009" s="107">
        <f t="shared" si="125"/>
        <v>40400140</v>
      </c>
      <c r="F8009" s="107" t="s">
        <v>404</v>
      </c>
      <c r="G8009" s="107" t="s">
        <v>5796</v>
      </c>
      <c r="H8009" s="107" t="s">
        <v>5797</v>
      </c>
      <c r="I8009" s="107" t="s">
        <v>5850</v>
      </c>
    </row>
    <row r="8010" spans="1:12" x14ac:dyDescent="0.2">
      <c r="A8010" s="107" t="s">
        <v>10492</v>
      </c>
      <c r="D8010" s="107" t="s">
        <v>5851</v>
      </c>
      <c r="E8010" s="107">
        <f t="shared" si="125"/>
        <v>40400141</v>
      </c>
      <c r="F8010" s="107" t="s">
        <v>404</v>
      </c>
      <c r="G8010" s="107" t="s">
        <v>5796</v>
      </c>
      <c r="H8010" s="107" t="s">
        <v>5797</v>
      </c>
      <c r="I8010" s="107" t="s">
        <v>8737</v>
      </c>
    </row>
    <row r="8011" spans="1:12" x14ac:dyDescent="0.2">
      <c r="A8011" s="107" t="s">
        <v>10492</v>
      </c>
      <c r="D8011" s="107" t="s">
        <v>8738</v>
      </c>
      <c r="E8011" s="107">
        <f t="shared" si="125"/>
        <v>40400142</v>
      </c>
      <c r="F8011" s="107" t="s">
        <v>404</v>
      </c>
      <c r="G8011" s="107" t="s">
        <v>5796</v>
      </c>
      <c r="H8011" s="107" t="s">
        <v>5797</v>
      </c>
      <c r="I8011" s="107" t="s">
        <v>8739</v>
      </c>
    </row>
    <row r="8012" spans="1:12" x14ac:dyDescent="0.2">
      <c r="A8012" s="107" t="s">
        <v>10492</v>
      </c>
      <c r="D8012" s="107" t="s">
        <v>8740</v>
      </c>
      <c r="E8012" s="107">
        <f t="shared" si="125"/>
        <v>40400143</v>
      </c>
      <c r="F8012" s="107" t="s">
        <v>404</v>
      </c>
      <c r="G8012" s="107" t="s">
        <v>5796</v>
      </c>
      <c r="H8012" s="107" t="s">
        <v>5797</v>
      </c>
      <c r="I8012" s="107" t="s">
        <v>8741</v>
      </c>
    </row>
    <row r="8013" spans="1:12" x14ac:dyDescent="0.2">
      <c r="A8013" s="107" t="s">
        <v>10492</v>
      </c>
      <c r="D8013" s="107" t="s">
        <v>8742</v>
      </c>
      <c r="E8013" s="107">
        <f t="shared" si="125"/>
        <v>40400148</v>
      </c>
      <c r="F8013" s="107" t="s">
        <v>404</v>
      </c>
      <c r="G8013" s="107" t="s">
        <v>5796</v>
      </c>
      <c r="H8013" s="107" t="s">
        <v>5797</v>
      </c>
      <c r="I8013" s="107" t="s">
        <v>8743</v>
      </c>
    </row>
    <row r="8014" spans="1:12" x14ac:dyDescent="0.2">
      <c r="A8014" s="107" t="s">
        <v>10492</v>
      </c>
      <c r="D8014" s="107" t="s">
        <v>8744</v>
      </c>
      <c r="E8014" s="107">
        <f t="shared" si="125"/>
        <v>40400149</v>
      </c>
      <c r="F8014" s="107" t="s">
        <v>404</v>
      </c>
      <c r="G8014" s="107" t="s">
        <v>5796</v>
      </c>
      <c r="H8014" s="107" t="s">
        <v>5797</v>
      </c>
      <c r="I8014" s="107" t="s">
        <v>8745</v>
      </c>
    </row>
    <row r="8015" spans="1:12" x14ac:dyDescent="0.2">
      <c r="A8015" s="107" t="s">
        <v>10492</v>
      </c>
      <c r="D8015" s="107" t="s">
        <v>8746</v>
      </c>
      <c r="E8015" s="107">
        <f t="shared" si="125"/>
        <v>40400150</v>
      </c>
      <c r="F8015" s="107" t="s">
        <v>404</v>
      </c>
      <c r="G8015" s="107" t="s">
        <v>5796</v>
      </c>
      <c r="H8015" s="107" t="s">
        <v>5797</v>
      </c>
      <c r="I8015" s="107" t="s">
        <v>8747</v>
      </c>
    </row>
    <row r="8016" spans="1:12" x14ac:dyDescent="0.2">
      <c r="A8016" s="107" t="s">
        <v>10492</v>
      </c>
      <c r="D8016" s="107" t="s">
        <v>8748</v>
      </c>
      <c r="E8016" s="107">
        <f t="shared" si="125"/>
        <v>40400151</v>
      </c>
      <c r="F8016" s="107" t="s">
        <v>404</v>
      </c>
      <c r="G8016" s="107" t="s">
        <v>5796</v>
      </c>
      <c r="H8016" s="107" t="s">
        <v>5797</v>
      </c>
      <c r="I8016" s="107" t="s">
        <v>8749</v>
      </c>
    </row>
    <row r="8017" spans="1:9" x14ac:dyDescent="0.2">
      <c r="A8017" s="107" t="s">
        <v>10492</v>
      </c>
      <c r="D8017" s="107" t="s">
        <v>8750</v>
      </c>
      <c r="E8017" s="107">
        <f t="shared" si="125"/>
        <v>40400152</v>
      </c>
      <c r="F8017" s="107" t="s">
        <v>404</v>
      </c>
      <c r="G8017" s="107" t="s">
        <v>5796</v>
      </c>
      <c r="H8017" s="107" t="s">
        <v>5797</v>
      </c>
      <c r="I8017" s="107" t="s">
        <v>8751</v>
      </c>
    </row>
    <row r="8018" spans="1:9" x14ac:dyDescent="0.2">
      <c r="A8018" s="107" t="s">
        <v>10492</v>
      </c>
      <c r="D8018" s="107" t="s">
        <v>3192</v>
      </c>
      <c r="E8018" s="107">
        <f t="shared" si="125"/>
        <v>40400153</v>
      </c>
      <c r="F8018" s="107" t="s">
        <v>404</v>
      </c>
      <c r="G8018" s="107" t="s">
        <v>5796</v>
      </c>
      <c r="H8018" s="107" t="s">
        <v>5797</v>
      </c>
      <c r="I8018" s="107" t="s">
        <v>3193</v>
      </c>
    </row>
    <row r="8019" spans="1:9" x14ac:dyDescent="0.2">
      <c r="A8019" s="107" t="s">
        <v>10492</v>
      </c>
      <c r="D8019" s="107" t="s">
        <v>3194</v>
      </c>
      <c r="E8019" s="107">
        <f t="shared" si="125"/>
        <v>40400154</v>
      </c>
      <c r="F8019" s="107" t="s">
        <v>404</v>
      </c>
      <c r="G8019" s="107" t="s">
        <v>5796</v>
      </c>
      <c r="H8019" s="107" t="s">
        <v>5797</v>
      </c>
      <c r="I8019" s="107" t="s">
        <v>3195</v>
      </c>
    </row>
    <row r="8020" spans="1:9" x14ac:dyDescent="0.2">
      <c r="A8020" s="107" t="s">
        <v>10492</v>
      </c>
      <c r="D8020" s="107" t="s">
        <v>3196</v>
      </c>
      <c r="E8020" s="107">
        <f t="shared" si="125"/>
        <v>40400160</v>
      </c>
      <c r="F8020" s="107" t="s">
        <v>404</v>
      </c>
      <c r="G8020" s="107" t="s">
        <v>5796</v>
      </c>
      <c r="H8020" s="107" t="s">
        <v>5797</v>
      </c>
      <c r="I8020" s="107" t="s">
        <v>3197</v>
      </c>
    </row>
    <row r="8021" spans="1:9" x14ac:dyDescent="0.2">
      <c r="A8021" s="107" t="s">
        <v>10492</v>
      </c>
      <c r="D8021" s="107" t="s">
        <v>5878</v>
      </c>
      <c r="E8021" s="107">
        <f t="shared" si="125"/>
        <v>40400161</v>
      </c>
      <c r="F8021" s="107" t="s">
        <v>404</v>
      </c>
      <c r="G8021" s="107" t="s">
        <v>5796</v>
      </c>
      <c r="H8021" s="107" t="s">
        <v>5797</v>
      </c>
      <c r="I8021" s="107" t="s">
        <v>5879</v>
      </c>
    </row>
    <row r="8022" spans="1:9" x14ac:dyDescent="0.2">
      <c r="A8022" s="107" t="s">
        <v>10492</v>
      </c>
      <c r="D8022" s="107" t="s">
        <v>3211</v>
      </c>
      <c r="E8022" s="107">
        <f t="shared" si="125"/>
        <v>40400162</v>
      </c>
      <c r="F8022" s="107" t="s">
        <v>404</v>
      </c>
      <c r="G8022" s="107" t="s">
        <v>5796</v>
      </c>
      <c r="H8022" s="107" t="s">
        <v>5797</v>
      </c>
      <c r="I8022" s="107" t="s">
        <v>3212</v>
      </c>
    </row>
    <row r="8023" spans="1:9" x14ac:dyDescent="0.2">
      <c r="A8023" s="107" t="s">
        <v>10492</v>
      </c>
      <c r="D8023" s="107" t="s">
        <v>3213</v>
      </c>
      <c r="E8023" s="107">
        <f t="shared" si="125"/>
        <v>40400163</v>
      </c>
      <c r="F8023" s="107" t="s">
        <v>404</v>
      </c>
      <c r="G8023" s="107" t="s">
        <v>5796</v>
      </c>
      <c r="H8023" s="107" t="s">
        <v>5797</v>
      </c>
      <c r="I8023" s="107" t="s">
        <v>3214</v>
      </c>
    </row>
    <row r="8024" spans="1:9" x14ac:dyDescent="0.2">
      <c r="A8024" s="107" t="s">
        <v>10492</v>
      </c>
      <c r="D8024" s="107" t="s">
        <v>3215</v>
      </c>
      <c r="E8024" s="107">
        <f t="shared" si="125"/>
        <v>40400170</v>
      </c>
      <c r="F8024" s="107" t="s">
        <v>404</v>
      </c>
      <c r="G8024" s="107" t="s">
        <v>5796</v>
      </c>
      <c r="H8024" s="107" t="s">
        <v>5797</v>
      </c>
      <c r="I8024" s="107" t="s">
        <v>3216</v>
      </c>
    </row>
    <row r="8025" spans="1:9" x14ac:dyDescent="0.2">
      <c r="A8025" s="107" t="s">
        <v>10492</v>
      </c>
      <c r="D8025" s="107" t="s">
        <v>3217</v>
      </c>
      <c r="E8025" s="107">
        <f t="shared" si="125"/>
        <v>40400171</v>
      </c>
      <c r="F8025" s="107" t="s">
        <v>404</v>
      </c>
      <c r="G8025" s="107" t="s">
        <v>5796</v>
      </c>
      <c r="H8025" s="107" t="s">
        <v>5797</v>
      </c>
      <c r="I8025" s="107" t="s">
        <v>3218</v>
      </c>
    </row>
    <row r="8026" spans="1:9" x14ac:dyDescent="0.2">
      <c r="A8026" s="107" t="s">
        <v>10492</v>
      </c>
      <c r="D8026" s="107" t="s">
        <v>3219</v>
      </c>
      <c r="E8026" s="107">
        <f t="shared" si="125"/>
        <v>40400172</v>
      </c>
      <c r="F8026" s="107" t="s">
        <v>404</v>
      </c>
      <c r="G8026" s="107" t="s">
        <v>5796</v>
      </c>
      <c r="H8026" s="107" t="s">
        <v>5797</v>
      </c>
      <c r="I8026" s="107" t="s">
        <v>474</v>
      </c>
    </row>
    <row r="8027" spans="1:9" x14ac:dyDescent="0.2">
      <c r="A8027" s="107" t="s">
        <v>10492</v>
      </c>
      <c r="D8027" s="107" t="s">
        <v>475</v>
      </c>
      <c r="E8027" s="107">
        <f t="shared" si="125"/>
        <v>40400173</v>
      </c>
      <c r="F8027" s="107" t="s">
        <v>404</v>
      </c>
      <c r="G8027" s="107" t="s">
        <v>5796</v>
      </c>
      <c r="H8027" s="107" t="s">
        <v>5797</v>
      </c>
      <c r="I8027" s="107" t="s">
        <v>476</v>
      </c>
    </row>
    <row r="8028" spans="1:9" x14ac:dyDescent="0.2">
      <c r="A8028" s="107" t="s">
        <v>10492</v>
      </c>
      <c r="D8028" s="107" t="s">
        <v>477</v>
      </c>
      <c r="E8028" s="107">
        <f t="shared" si="125"/>
        <v>40400178</v>
      </c>
      <c r="F8028" s="107" t="s">
        <v>404</v>
      </c>
      <c r="G8028" s="107" t="s">
        <v>5796</v>
      </c>
      <c r="H8028" s="107" t="s">
        <v>5797</v>
      </c>
      <c r="I8028" s="107" t="s">
        <v>478</v>
      </c>
    </row>
    <row r="8029" spans="1:9" x14ac:dyDescent="0.2">
      <c r="A8029" s="107" t="s">
        <v>10492</v>
      </c>
      <c r="D8029" s="107" t="s">
        <v>479</v>
      </c>
      <c r="E8029" s="107">
        <f t="shared" si="125"/>
        <v>40400179</v>
      </c>
      <c r="F8029" s="107" t="s">
        <v>404</v>
      </c>
      <c r="G8029" s="107" t="s">
        <v>5796</v>
      </c>
      <c r="H8029" s="107" t="s">
        <v>5797</v>
      </c>
      <c r="I8029" s="107" t="s">
        <v>480</v>
      </c>
    </row>
    <row r="8030" spans="1:9" x14ac:dyDescent="0.2">
      <c r="A8030" s="107" t="s">
        <v>10492</v>
      </c>
      <c r="D8030" s="107" t="s">
        <v>481</v>
      </c>
      <c r="E8030" s="107">
        <f t="shared" si="125"/>
        <v>40400199</v>
      </c>
      <c r="F8030" s="107" t="s">
        <v>404</v>
      </c>
      <c r="G8030" s="107" t="s">
        <v>5796</v>
      </c>
      <c r="H8030" s="107" t="s">
        <v>5797</v>
      </c>
      <c r="I8030" s="107" t="s">
        <v>11745</v>
      </c>
    </row>
    <row r="8031" spans="1:9" x14ac:dyDescent="0.2">
      <c r="A8031" s="107" t="s">
        <v>10492</v>
      </c>
      <c r="D8031" s="107" t="s">
        <v>482</v>
      </c>
      <c r="E8031" s="107">
        <f t="shared" si="125"/>
        <v>40400201</v>
      </c>
      <c r="F8031" s="107" t="s">
        <v>404</v>
      </c>
      <c r="G8031" s="107" t="s">
        <v>5796</v>
      </c>
      <c r="H8031" s="107" t="s">
        <v>483</v>
      </c>
      <c r="I8031" s="107" t="s">
        <v>5798</v>
      </c>
    </row>
    <row r="8032" spans="1:9" x14ac:dyDescent="0.2">
      <c r="A8032" s="107" t="s">
        <v>10492</v>
      </c>
      <c r="D8032" s="107" t="s">
        <v>484</v>
      </c>
      <c r="E8032" s="107">
        <f t="shared" si="125"/>
        <v>40400202</v>
      </c>
      <c r="F8032" s="107" t="s">
        <v>404</v>
      </c>
      <c r="G8032" s="107" t="s">
        <v>5796</v>
      </c>
      <c r="H8032" s="107" t="s">
        <v>483</v>
      </c>
      <c r="I8032" s="107" t="s">
        <v>5800</v>
      </c>
    </row>
    <row r="8033" spans="1:9" x14ac:dyDescent="0.2">
      <c r="A8033" s="107" t="s">
        <v>10492</v>
      </c>
      <c r="D8033" s="107" t="s">
        <v>485</v>
      </c>
      <c r="E8033" s="107">
        <f t="shared" si="125"/>
        <v>40400203</v>
      </c>
      <c r="F8033" s="107" t="s">
        <v>404</v>
      </c>
      <c r="G8033" s="107" t="s">
        <v>5796</v>
      </c>
      <c r="H8033" s="107" t="s">
        <v>483</v>
      </c>
      <c r="I8033" s="107" t="s">
        <v>5802</v>
      </c>
    </row>
    <row r="8034" spans="1:9" x14ac:dyDescent="0.2">
      <c r="A8034" s="107" t="s">
        <v>10492</v>
      </c>
      <c r="D8034" s="107" t="s">
        <v>486</v>
      </c>
      <c r="E8034" s="107">
        <f t="shared" si="125"/>
        <v>40400204</v>
      </c>
      <c r="F8034" s="107" t="s">
        <v>404</v>
      </c>
      <c r="G8034" s="107" t="s">
        <v>5796</v>
      </c>
      <c r="H8034" s="107" t="s">
        <v>483</v>
      </c>
      <c r="I8034" s="107" t="s">
        <v>487</v>
      </c>
    </row>
    <row r="8035" spans="1:9" x14ac:dyDescent="0.2">
      <c r="A8035" s="107" t="s">
        <v>10492</v>
      </c>
      <c r="D8035" s="107" t="s">
        <v>488</v>
      </c>
      <c r="E8035" s="107">
        <f t="shared" si="125"/>
        <v>40400205</v>
      </c>
      <c r="F8035" s="107" t="s">
        <v>404</v>
      </c>
      <c r="G8035" s="107" t="s">
        <v>5796</v>
      </c>
      <c r="H8035" s="107" t="s">
        <v>483</v>
      </c>
      <c r="I8035" s="107" t="s">
        <v>489</v>
      </c>
    </row>
    <row r="8036" spans="1:9" x14ac:dyDescent="0.2">
      <c r="A8036" s="107" t="s">
        <v>10492</v>
      </c>
      <c r="D8036" s="107" t="s">
        <v>490</v>
      </c>
      <c r="E8036" s="107">
        <f t="shared" si="125"/>
        <v>40400206</v>
      </c>
      <c r="F8036" s="107" t="s">
        <v>404</v>
      </c>
      <c r="G8036" s="107" t="s">
        <v>5796</v>
      </c>
      <c r="H8036" s="107" t="s">
        <v>483</v>
      </c>
      <c r="I8036" s="107" t="s">
        <v>491</v>
      </c>
    </row>
    <row r="8037" spans="1:9" x14ac:dyDescent="0.2">
      <c r="A8037" s="107" t="s">
        <v>10492</v>
      </c>
      <c r="D8037" s="107" t="s">
        <v>492</v>
      </c>
      <c r="E8037" s="107">
        <f t="shared" si="125"/>
        <v>40400207</v>
      </c>
      <c r="F8037" s="107" t="s">
        <v>404</v>
      </c>
      <c r="G8037" s="107" t="s">
        <v>5796</v>
      </c>
      <c r="H8037" s="107" t="s">
        <v>483</v>
      </c>
      <c r="I8037" s="107" t="s">
        <v>493</v>
      </c>
    </row>
    <row r="8038" spans="1:9" x14ac:dyDescent="0.2">
      <c r="A8038" s="107" t="s">
        <v>10492</v>
      </c>
      <c r="D8038" s="107" t="s">
        <v>494</v>
      </c>
      <c r="E8038" s="107">
        <f t="shared" si="125"/>
        <v>40400208</v>
      </c>
      <c r="F8038" s="107" t="s">
        <v>404</v>
      </c>
      <c r="G8038" s="107" t="s">
        <v>5796</v>
      </c>
      <c r="H8038" s="107" t="s">
        <v>483</v>
      </c>
      <c r="I8038" s="107" t="s">
        <v>495</v>
      </c>
    </row>
    <row r="8039" spans="1:9" x14ac:dyDescent="0.2">
      <c r="A8039" s="107" t="s">
        <v>10492</v>
      </c>
      <c r="D8039" s="107" t="s">
        <v>496</v>
      </c>
      <c r="E8039" s="107">
        <f t="shared" si="125"/>
        <v>40400209</v>
      </c>
      <c r="F8039" s="107" t="s">
        <v>404</v>
      </c>
      <c r="G8039" s="107" t="s">
        <v>5796</v>
      </c>
      <c r="H8039" s="107" t="s">
        <v>483</v>
      </c>
      <c r="I8039" s="107" t="s">
        <v>497</v>
      </c>
    </row>
    <row r="8040" spans="1:9" x14ac:dyDescent="0.2">
      <c r="A8040" s="107" t="s">
        <v>10492</v>
      </c>
      <c r="D8040" s="107" t="s">
        <v>498</v>
      </c>
      <c r="E8040" s="107">
        <f t="shared" si="125"/>
        <v>40400210</v>
      </c>
      <c r="F8040" s="107" t="s">
        <v>404</v>
      </c>
      <c r="G8040" s="107" t="s">
        <v>5796</v>
      </c>
      <c r="H8040" s="107" t="s">
        <v>483</v>
      </c>
      <c r="I8040" s="107" t="s">
        <v>5828</v>
      </c>
    </row>
    <row r="8041" spans="1:9" x14ac:dyDescent="0.2">
      <c r="A8041" s="107" t="s">
        <v>10492</v>
      </c>
      <c r="D8041" s="107" t="s">
        <v>499</v>
      </c>
      <c r="E8041" s="107">
        <f t="shared" si="125"/>
        <v>40400211</v>
      </c>
      <c r="F8041" s="107" t="s">
        <v>404</v>
      </c>
      <c r="G8041" s="107" t="s">
        <v>5796</v>
      </c>
      <c r="H8041" s="107" t="s">
        <v>483</v>
      </c>
      <c r="I8041" s="107" t="s">
        <v>5832</v>
      </c>
    </row>
    <row r="8042" spans="1:9" x14ac:dyDescent="0.2">
      <c r="A8042" s="107" t="s">
        <v>10492</v>
      </c>
      <c r="D8042" s="107" t="s">
        <v>500</v>
      </c>
      <c r="E8042" s="107">
        <f t="shared" si="125"/>
        <v>40400212</v>
      </c>
      <c r="F8042" s="107" t="s">
        <v>404</v>
      </c>
      <c r="G8042" s="107" t="s">
        <v>5796</v>
      </c>
      <c r="H8042" s="107" t="s">
        <v>483</v>
      </c>
      <c r="I8042" s="107" t="s">
        <v>5834</v>
      </c>
    </row>
    <row r="8043" spans="1:9" x14ac:dyDescent="0.2">
      <c r="A8043" s="107" t="s">
        <v>10492</v>
      </c>
      <c r="D8043" s="107" t="s">
        <v>501</v>
      </c>
      <c r="E8043" s="107">
        <f t="shared" si="125"/>
        <v>40400213</v>
      </c>
      <c r="F8043" s="107" t="s">
        <v>404</v>
      </c>
      <c r="G8043" s="107" t="s">
        <v>5796</v>
      </c>
      <c r="H8043" s="107" t="s">
        <v>483</v>
      </c>
      <c r="I8043" s="107" t="s">
        <v>5836</v>
      </c>
    </row>
    <row r="8044" spans="1:9" x14ac:dyDescent="0.2">
      <c r="A8044" s="107" t="s">
        <v>10492</v>
      </c>
      <c r="D8044" s="107" t="s">
        <v>502</v>
      </c>
      <c r="E8044" s="107">
        <f t="shared" si="125"/>
        <v>40400230</v>
      </c>
      <c r="F8044" s="107" t="s">
        <v>404</v>
      </c>
      <c r="G8044" s="107" t="s">
        <v>5796</v>
      </c>
      <c r="H8044" s="107" t="s">
        <v>483</v>
      </c>
      <c r="I8044" s="107" t="s">
        <v>5842</v>
      </c>
    </row>
    <row r="8045" spans="1:9" x14ac:dyDescent="0.2">
      <c r="A8045" s="107" t="s">
        <v>10492</v>
      </c>
      <c r="D8045" s="107" t="s">
        <v>503</v>
      </c>
      <c r="E8045" s="107">
        <f t="shared" si="125"/>
        <v>40400231</v>
      </c>
      <c r="F8045" s="107" t="s">
        <v>404</v>
      </c>
      <c r="G8045" s="107" t="s">
        <v>5796</v>
      </c>
      <c r="H8045" s="107" t="s">
        <v>483</v>
      </c>
      <c r="I8045" s="107" t="s">
        <v>5844</v>
      </c>
    </row>
    <row r="8046" spans="1:9" x14ac:dyDescent="0.2">
      <c r="A8046" s="107" t="s">
        <v>10492</v>
      </c>
      <c r="D8046" s="107" t="s">
        <v>504</v>
      </c>
      <c r="E8046" s="107">
        <f t="shared" si="125"/>
        <v>40400232</v>
      </c>
      <c r="F8046" s="107" t="s">
        <v>404</v>
      </c>
      <c r="G8046" s="107" t="s">
        <v>5796</v>
      </c>
      <c r="H8046" s="107" t="s">
        <v>483</v>
      </c>
      <c r="I8046" s="107" t="s">
        <v>5846</v>
      </c>
    </row>
    <row r="8047" spans="1:9" x14ac:dyDescent="0.2">
      <c r="A8047" s="107" t="s">
        <v>10492</v>
      </c>
      <c r="D8047" s="107" t="s">
        <v>505</v>
      </c>
      <c r="E8047" s="107">
        <f t="shared" si="125"/>
        <v>40400233</v>
      </c>
      <c r="F8047" s="107" t="s">
        <v>404</v>
      </c>
      <c r="G8047" s="107" t="s">
        <v>5796</v>
      </c>
      <c r="H8047" s="107" t="s">
        <v>483</v>
      </c>
      <c r="I8047" s="107" t="s">
        <v>5848</v>
      </c>
    </row>
    <row r="8048" spans="1:9" x14ac:dyDescent="0.2">
      <c r="A8048" s="107" t="s">
        <v>10492</v>
      </c>
      <c r="D8048" s="107" t="s">
        <v>506</v>
      </c>
      <c r="E8048" s="107">
        <f t="shared" si="125"/>
        <v>40400240</v>
      </c>
      <c r="F8048" s="107" t="s">
        <v>404</v>
      </c>
      <c r="G8048" s="107" t="s">
        <v>5796</v>
      </c>
      <c r="H8048" s="107" t="s">
        <v>483</v>
      </c>
      <c r="I8048" s="107" t="s">
        <v>507</v>
      </c>
    </row>
    <row r="8049" spans="1:9" x14ac:dyDescent="0.2">
      <c r="A8049" s="107" t="s">
        <v>10492</v>
      </c>
      <c r="D8049" s="107" t="s">
        <v>508</v>
      </c>
      <c r="E8049" s="107">
        <f t="shared" si="125"/>
        <v>40400241</v>
      </c>
      <c r="F8049" s="107" t="s">
        <v>404</v>
      </c>
      <c r="G8049" s="107" t="s">
        <v>5796</v>
      </c>
      <c r="H8049" s="107" t="s">
        <v>483</v>
      </c>
      <c r="I8049" s="107" t="s">
        <v>8737</v>
      </c>
    </row>
    <row r="8050" spans="1:9" x14ac:dyDescent="0.2">
      <c r="A8050" s="107" t="s">
        <v>10492</v>
      </c>
      <c r="D8050" s="107" t="s">
        <v>509</v>
      </c>
      <c r="E8050" s="107">
        <f t="shared" si="125"/>
        <v>40400242</v>
      </c>
      <c r="F8050" s="107" t="s">
        <v>404</v>
      </c>
      <c r="G8050" s="107" t="s">
        <v>5796</v>
      </c>
      <c r="H8050" s="107" t="s">
        <v>483</v>
      </c>
      <c r="I8050" s="107" t="s">
        <v>8739</v>
      </c>
    </row>
    <row r="8051" spans="1:9" x14ac:dyDescent="0.2">
      <c r="A8051" s="107" t="s">
        <v>10492</v>
      </c>
      <c r="D8051" s="107" t="s">
        <v>510</v>
      </c>
      <c r="E8051" s="107">
        <f t="shared" si="125"/>
        <v>40400243</v>
      </c>
      <c r="F8051" s="107" t="s">
        <v>404</v>
      </c>
      <c r="G8051" s="107" t="s">
        <v>5796</v>
      </c>
      <c r="H8051" s="107" t="s">
        <v>483</v>
      </c>
      <c r="I8051" s="107" t="s">
        <v>8741</v>
      </c>
    </row>
    <row r="8052" spans="1:9" x14ac:dyDescent="0.2">
      <c r="A8052" s="107" t="s">
        <v>10492</v>
      </c>
      <c r="D8052" s="107" t="s">
        <v>511</v>
      </c>
      <c r="E8052" s="107">
        <f t="shared" si="125"/>
        <v>40400248</v>
      </c>
      <c r="F8052" s="107" t="s">
        <v>404</v>
      </c>
      <c r="G8052" s="107" t="s">
        <v>5796</v>
      </c>
      <c r="H8052" s="107" t="s">
        <v>483</v>
      </c>
      <c r="I8052" s="107" t="s">
        <v>512</v>
      </c>
    </row>
    <row r="8053" spans="1:9" x14ac:dyDescent="0.2">
      <c r="A8053" s="107" t="s">
        <v>10492</v>
      </c>
      <c r="D8053" s="107" t="s">
        <v>513</v>
      </c>
      <c r="E8053" s="107">
        <f t="shared" si="125"/>
        <v>40400249</v>
      </c>
      <c r="F8053" s="107" t="s">
        <v>404</v>
      </c>
      <c r="G8053" s="107" t="s">
        <v>5796</v>
      </c>
      <c r="H8053" s="107" t="s">
        <v>483</v>
      </c>
      <c r="I8053" s="107" t="s">
        <v>8745</v>
      </c>
    </row>
    <row r="8054" spans="1:9" x14ac:dyDescent="0.2">
      <c r="A8054" s="107" t="s">
        <v>10492</v>
      </c>
      <c r="D8054" s="107" t="s">
        <v>514</v>
      </c>
      <c r="E8054" s="107">
        <f t="shared" si="125"/>
        <v>40400250</v>
      </c>
      <c r="F8054" s="107" t="s">
        <v>404</v>
      </c>
      <c r="G8054" s="107" t="s">
        <v>5796</v>
      </c>
      <c r="H8054" s="107" t="s">
        <v>483</v>
      </c>
      <c r="I8054" s="107" t="s">
        <v>515</v>
      </c>
    </row>
    <row r="8055" spans="1:9" x14ac:dyDescent="0.2">
      <c r="A8055" s="107" t="s">
        <v>10492</v>
      </c>
      <c r="D8055" s="107" t="s">
        <v>516</v>
      </c>
      <c r="E8055" s="107">
        <f t="shared" si="125"/>
        <v>40400251</v>
      </c>
      <c r="F8055" s="107" t="s">
        <v>404</v>
      </c>
      <c r="G8055" s="107" t="s">
        <v>5796</v>
      </c>
      <c r="H8055" s="107" t="s">
        <v>483</v>
      </c>
      <c r="I8055" s="107" t="s">
        <v>8749</v>
      </c>
    </row>
    <row r="8056" spans="1:9" x14ac:dyDescent="0.2">
      <c r="A8056" s="107" t="s">
        <v>10492</v>
      </c>
      <c r="D8056" s="107" t="s">
        <v>517</v>
      </c>
      <c r="E8056" s="107">
        <f t="shared" si="125"/>
        <v>40400252</v>
      </c>
      <c r="F8056" s="107" t="s">
        <v>404</v>
      </c>
      <c r="G8056" s="107" t="s">
        <v>5796</v>
      </c>
      <c r="H8056" s="107" t="s">
        <v>483</v>
      </c>
      <c r="I8056" s="107" t="s">
        <v>518</v>
      </c>
    </row>
    <row r="8057" spans="1:9" x14ac:dyDescent="0.2">
      <c r="A8057" s="107" t="s">
        <v>10492</v>
      </c>
      <c r="D8057" s="107" t="s">
        <v>519</v>
      </c>
      <c r="E8057" s="107">
        <f t="shared" si="125"/>
        <v>40400253</v>
      </c>
      <c r="F8057" s="107" t="s">
        <v>404</v>
      </c>
      <c r="G8057" s="107" t="s">
        <v>5796</v>
      </c>
      <c r="H8057" s="107" t="s">
        <v>483</v>
      </c>
      <c r="I8057" s="107" t="s">
        <v>520</v>
      </c>
    </row>
    <row r="8058" spans="1:9" x14ac:dyDescent="0.2">
      <c r="A8058" s="107" t="s">
        <v>10492</v>
      </c>
      <c r="D8058" s="107" t="s">
        <v>521</v>
      </c>
      <c r="E8058" s="107">
        <f t="shared" si="125"/>
        <v>40400254</v>
      </c>
      <c r="F8058" s="107" t="s">
        <v>404</v>
      </c>
      <c r="G8058" s="107" t="s">
        <v>5796</v>
      </c>
      <c r="H8058" s="107" t="s">
        <v>483</v>
      </c>
      <c r="I8058" s="107" t="s">
        <v>522</v>
      </c>
    </row>
    <row r="8059" spans="1:9" x14ac:dyDescent="0.2">
      <c r="A8059" s="107" t="s">
        <v>10492</v>
      </c>
      <c r="D8059" s="107" t="s">
        <v>523</v>
      </c>
      <c r="E8059" s="107">
        <f t="shared" si="125"/>
        <v>40400255</v>
      </c>
      <c r="F8059" s="107" t="s">
        <v>404</v>
      </c>
      <c r="G8059" s="107" t="s">
        <v>5796</v>
      </c>
      <c r="H8059" s="107" t="s">
        <v>483</v>
      </c>
      <c r="I8059" s="107" t="s">
        <v>524</v>
      </c>
    </row>
    <row r="8060" spans="1:9" x14ac:dyDescent="0.2">
      <c r="A8060" s="107" t="s">
        <v>10492</v>
      </c>
      <c r="D8060" s="107" t="s">
        <v>525</v>
      </c>
      <c r="E8060" s="107">
        <f t="shared" si="125"/>
        <v>40400260</v>
      </c>
      <c r="F8060" s="107" t="s">
        <v>404</v>
      </c>
      <c r="G8060" s="107" t="s">
        <v>5796</v>
      </c>
      <c r="H8060" s="107" t="s">
        <v>483</v>
      </c>
      <c r="I8060" s="107" t="s">
        <v>3197</v>
      </c>
    </row>
    <row r="8061" spans="1:9" x14ac:dyDescent="0.2">
      <c r="A8061" s="107" t="s">
        <v>10492</v>
      </c>
      <c r="D8061" s="107" t="s">
        <v>526</v>
      </c>
      <c r="E8061" s="107">
        <f t="shared" si="125"/>
        <v>40400261</v>
      </c>
      <c r="F8061" s="107" t="s">
        <v>404</v>
      </c>
      <c r="G8061" s="107" t="s">
        <v>5796</v>
      </c>
      <c r="H8061" s="107" t="s">
        <v>483</v>
      </c>
      <c r="I8061" s="107" t="s">
        <v>5879</v>
      </c>
    </row>
    <row r="8062" spans="1:9" x14ac:dyDescent="0.2">
      <c r="A8062" s="107" t="s">
        <v>10492</v>
      </c>
      <c r="D8062" s="107" t="s">
        <v>527</v>
      </c>
      <c r="E8062" s="107">
        <f t="shared" si="125"/>
        <v>40400262</v>
      </c>
      <c r="F8062" s="107" t="s">
        <v>404</v>
      </c>
      <c r="G8062" s="107" t="s">
        <v>5796</v>
      </c>
      <c r="H8062" s="107" t="s">
        <v>483</v>
      </c>
      <c r="I8062" s="107" t="s">
        <v>3212</v>
      </c>
    </row>
    <row r="8063" spans="1:9" x14ac:dyDescent="0.2">
      <c r="A8063" s="107" t="s">
        <v>10492</v>
      </c>
      <c r="D8063" s="107" t="s">
        <v>528</v>
      </c>
      <c r="E8063" s="107">
        <f t="shared" si="125"/>
        <v>40400263</v>
      </c>
      <c r="F8063" s="107" t="s">
        <v>404</v>
      </c>
      <c r="G8063" s="107" t="s">
        <v>5796</v>
      </c>
      <c r="H8063" s="107" t="s">
        <v>483</v>
      </c>
      <c r="I8063" s="107" t="s">
        <v>3214</v>
      </c>
    </row>
    <row r="8064" spans="1:9" x14ac:dyDescent="0.2">
      <c r="A8064" s="107" t="s">
        <v>10492</v>
      </c>
      <c r="D8064" s="107" t="s">
        <v>529</v>
      </c>
      <c r="E8064" s="107">
        <f t="shared" si="125"/>
        <v>40400270</v>
      </c>
      <c r="F8064" s="107" t="s">
        <v>404</v>
      </c>
      <c r="G8064" s="107" t="s">
        <v>5796</v>
      </c>
      <c r="H8064" s="107" t="s">
        <v>483</v>
      </c>
      <c r="I8064" s="107" t="s">
        <v>3216</v>
      </c>
    </row>
    <row r="8065" spans="1:9" x14ac:dyDescent="0.2">
      <c r="A8065" s="107" t="s">
        <v>10492</v>
      </c>
      <c r="D8065" s="107" t="s">
        <v>530</v>
      </c>
      <c r="E8065" s="107">
        <f t="shared" si="125"/>
        <v>40400271</v>
      </c>
      <c r="F8065" s="107" t="s">
        <v>404</v>
      </c>
      <c r="G8065" s="107" t="s">
        <v>5796</v>
      </c>
      <c r="H8065" s="107" t="s">
        <v>483</v>
      </c>
      <c r="I8065" s="107" t="s">
        <v>3218</v>
      </c>
    </row>
    <row r="8066" spans="1:9" x14ac:dyDescent="0.2">
      <c r="A8066" s="107" t="s">
        <v>10492</v>
      </c>
      <c r="D8066" s="107" t="s">
        <v>531</v>
      </c>
      <c r="E8066" s="107">
        <f t="shared" ref="E8066:E8129" si="126">VALUE(D8066)</f>
        <v>40400272</v>
      </c>
      <c r="F8066" s="107" t="s">
        <v>404</v>
      </c>
      <c r="G8066" s="107" t="s">
        <v>5796</v>
      </c>
      <c r="H8066" s="107" t="s">
        <v>483</v>
      </c>
      <c r="I8066" s="107" t="s">
        <v>474</v>
      </c>
    </row>
    <row r="8067" spans="1:9" x14ac:dyDescent="0.2">
      <c r="A8067" s="107" t="s">
        <v>10492</v>
      </c>
      <c r="D8067" s="107" t="s">
        <v>532</v>
      </c>
      <c r="E8067" s="107">
        <f t="shared" si="126"/>
        <v>40400273</v>
      </c>
      <c r="F8067" s="107" t="s">
        <v>404</v>
      </c>
      <c r="G8067" s="107" t="s">
        <v>5796</v>
      </c>
      <c r="H8067" s="107" t="s">
        <v>483</v>
      </c>
      <c r="I8067" s="107" t="s">
        <v>476</v>
      </c>
    </row>
    <row r="8068" spans="1:9" x14ac:dyDescent="0.2">
      <c r="A8068" s="107" t="s">
        <v>10492</v>
      </c>
      <c r="D8068" s="107" t="s">
        <v>533</v>
      </c>
      <c r="E8068" s="107">
        <f t="shared" si="126"/>
        <v>40400278</v>
      </c>
      <c r="F8068" s="107" t="s">
        <v>404</v>
      </c>
      <c r="G8068" s="107" t="s">
        <v>5796</v>
      </c>
      <c r="H8068" s="107" t="s">
        <v>483</v>
      </c>
      <c r="I8068" s="107" t="s">
        <v>534</v>
      </c>
    </row>
    <row r="8069" spans="1:9" x14ac:dyDescent="0.2">
      <c r="A8069" s="107" t="s">
        <v>10492</v>
      </c>
      <c r="D8069" s="107" t="s">
        <v>535</v>
      </c>
      <c r="E8069" s="107">
        <f t="shared" si="126"/>
        <v>40400279</v>
      </c>
      <c r="F8069" s="107" t="s">
        <v>404</v>
      </c>
      <c r="G8069" s="107" t="s">
        <v>5796</v>
      </c>
      <c r="H8069" s="107" t="s">
        <v>483</v>
      </c>
      <c r="I8069" s="107" t="s">
        <v>480</v>
      </c>
    </row>
    <row r="8070" spans="1:9" x14ac:dyDescent="0.2">
      <c r="A8070" s="107" t="s">
        <v>10492</v>
      </c>
      <c r="D8070" s="107" t="s">
        <v>15866</v>
      </c>
      <c r="E8070" s="107">
        <f t="shared" si="126"/>
        <v>40400301</v>
      </c>
      <c r="F8070" s="107" t="s">
        <v>404</v>
      </c>
      <c r="G8070" s="107" t="s">
        <v>5796</v>
      </c>
      <c r="H8070" s="107" t="s">
        <v>536</v>
      </c>
      <c r="I8070" s="107" t="s">
        <v>537</v>
      </c>
    </row>
    <row r="8071" spans="1:9" x14ac:dyDescent="0.2">
      <c r="A8071" s="107" t="s">
        <v>10492</v>
      </c>
      <c r="D8071" s="107" t="s">
        <v>15868</v>
      </c>
      <c r="E8071" s="107">
        <f t="shared" si="126"/>
        <v>40400302</v>
      </c>
      <c r="F8071" s="107" t="s">
        <v>404</v>
      </c>
      <c r="G8071" s="107" t="s">
        <v>5796</v>
      </c>
      <c r="H8071" s="107" t="s">
        <v>536</v>
      </c>
      <c r="I8071" s="107" t="s">
        <v>9838</v>
      </c>
    </row>
    <row r="8072" spans="1:9" x14ac:dyDescent="0.2">
      <c r="A8072" s="107" t="s">
        <v>10492</v>
      </c>
      <c r="D8072" s="107" t="s">
        <v>538</v>
      </c>
      <c r="E8072" s="107">
        <f t="shared" si="126"/>
        <v>40400303</v>
      </c>
      <c r="F8072" s="107" t="s">
        <v>404</v>
      </c>
      <c r="G8072" s="107" t="s">
        <v>5796</v>
      </c>
      <c r="H8072" s="107" t="s">
        <v>536</v>
      </c>
      <c r="I8072" s="107" t="s">
        <v>539</v>
      </c>
    </row>
    <row r="8073" spans="1:9" x14ac:dyDescent="0.2">
      <c r="A8073" s="107" t="s">
        <v>10492</v>
      </c>
      <c r="D8073" s="107" t="s">
        <v>15870</v>
      </c>
      <c r="E8073" s="107">
        <f t="shared" si="126"/>
        <v>40400304</v>
      </c>
      <c r="F8073" s="107" t="s">
        <v>404</v>
      </c>
      <c r="G8073" s="107" t="s">
        <v>5796</v>
      </c>
      <c r="H8073" s="107" t="s">
        <v>536</v>
      </c>
      <c r="I8073" s="107" t="s">
        <v>540</v>
      </c>
    </row>
    <row r="8074" spans="1:9" x14ac:dyDescent="0.2">
      <c r="A8074" s="107" t="s">
        <v>10492</v>
      </c>
      <c r="D8074" s="107" t="s">
        <v>15872</v>
      </c>
      <c r="E8074" s="107">
        <f t="shared" si="126"/>
        <v>40400305</v>
      </c>
      <c r="F8074" s="107" t="s">
        <v>404</v>
      </c>
      <c r="G8074" s="107" t="s">
        <v>5796</v>
      </c>
      <c r="H8074" s="107" t="s">
        <v>536</v>
      </c>
      <c r="I8074" s="107" t="s">
        <v>541</v>
      </c>
    </row>
    <row r="8075" spans="1:9" x14ac:dyDescent="0.2">
      <c r="A8075" s="107" t="s">
        <v>10492</v>
      </c>
      <c r="D8075" s="107" t="s">
        <v>542</v>
      </c>
      <c r="E8075" s="107">
        <f t="shared" si="126"/>
        <v>40400306</v>
      </c>
      <c r="F8075" s="107" t="s">
        <v>404</v>
      </c>
      <c r="G8075" s="107" t="s">
        <v>5796</v>
      </c>
      <c r="H8075" s="107" t="s">
        <v>536</v>
      </c>
      <c r="I8075" s="107" t="s">
        <v>301</v>
      </c>
    </row>
    <row r="8076" spans="1:9" x14ac:dyDescent="0.2">
      <c r="A8076" s="107" t="s">
        <v>10492</v>
      </c>
      <c r="D8076" s="107" t="s">
        <v>302</v>
      </c>
      <c r="E8076" s="107">
        <f t="shared" si="126"/>
        <v>40400307</v>
      </c>
      <c r="F8076" s="107" t="s">
        <v>404</v>
      </c>
      <c r="G8076" s="107" t="s">
        <v>5796</v>
      </c>
      <c r="H8076" s="107" t="s">
        <v>536</v>
      </c>
      <c r="I8076" s="107" t="s">
        <v>303</v>
      </c>
    </row>
    <row r="8077" spans="1:9" x14ac:dyDescent="0.2">
      <c r="A8077" s="107" t="s">
        <v>10492</v>
      </c>
      <c r="D8077" s="107" t="s">
        <v>15874</v>
      </c>
      <c r="E8077" s="107">
        <f t="shared" si="126"/>
        <v>40400311</v>
      </c>
      <c r="F8077" s="107" t="s">
        <v>404</v>
      </c>
      <c r="G8077" s="107" t="s">
        <v>5796</v>
      </c>
      <c r="H8077" s="107" t="s">
        <v>536</v>
      </c>
      <c r="I8077" s="107" t="s">
        <v>304</v>
      </c>
    </row>
    <row r="8078" spans="1:9" x14ac:dyDescent="0.2">
      <c r="A8078" s="107" t="s">
        <v>10492</v>
      </c>
      <c r="D8078" s="107" t="s">
        <v>15876</v>
      </c>
      <c r="E8078" s="107">
        <f t="shared" si="126"/>
        <v>40400312</v>
      </c>
      <c r="F8078" s="107" t="s">
        <v>404</v>
      </c>
      <c r="G8078" s="107" t="s">
        <v>5796</v>
      </c>
      <c r="H8078" s="107" t="s">
        <v>536</v>
      </c>
      <c r="I8078" s="107" t="s">
        <v>305</v>
      </c>
    </row>
    <row r="8079" spans="1:9" x14ac:dyDescent="0.2">
      <c r="A8079" s="107" t="s">
        <v>10492</v>
      </c>
      <c r="D8079" s="107" t="s">
        <v>306</v>
      </c>
      <c r="E8079" s="107">
        <f t="shared" si="126"/>
        <v>40400313</v>
      </c>
      <c r="F8079" s="107" t="s">
        <v>404</v>
      </c>
      <c r="G8079" s="107" t="s">
        <v>5796</v>
      </c>
      <c r="H8079" s="107" t="s">
        <v>536</v>
      </c>
      <c r="I8079" s="107" t="s">
        <v>307</v>
      </c>
    </row>
    <row r="8080" spans="1:9" x14ac:dyDescent="0.2">
      <c r="A8080" s="107" t="s">
        <v>10492</v>
      </c>
      <c r="D8080" s="107" t="s">
        <v>308</v>
      </c>
      <c r="E8080" s="107">
        <f t="shared" si="126"/>
        <v>40400314</v>
      </c>
      <c r="F8080" s="107" t="s">
        <v>404</v>
      </c>
      <c r="G8080" s="107" t="s">
        <v>5796</v>
      </c>
      <c r="H8080" s="107" t="s">
        <v>536</v>
      </c>
      <c r="I8080" s="107" t="s">
        <v>309</v>
      </c>
    </row>
    <row r="8081" spans="1:9" x14ac:dyDescent="0.2">
      <c r="A8081" s="107" t="s">
        <v>10492</v>
      </c>
      <c r="D8081" s="107" t="s">
        <v>15878</v>
      </c>
      <c r="E8081" s="107">
        <f t="shared" si="126"/>
        <v>40400315</v>
      </c>
      <c r="F8081" s="107" t="s">
        <v>404</v>
      </c>
      <c r="G8081" s="107" t="s">
        <v>5796</v>
      </c>
      <c r="H8081" s="107" t="s">
        <v>536</v>
      </c>
      <c r="I8081" s="107" t="s">
        <v>310</v>
      </c>
    </row>
    <row r="8082" spans="1:9" x14ac:dyDescent="0.2">
      <c r="A8082" s="107" t="s">
        <v>10492</v>
      </c>
      <c r="D8082" s="107" t="s">
        <v>311</v>
      </c>
      <c r="E8082" s="107">
        <f t="shared" si="126"/>
        <v>40400316</v>
      </c>
      <c r="F8082" s="107" t="s">
        <v>404</v>
      </c>
      <c r="G8082" s="107" t="s">
        <v>5796</v>
      </c>
      <c r="H8082" s="107" t="s">
        <v>536</v>
      </c>
      <c r="I8082" s="107" t="s">
        <v>312</v>
      </c>
    </row>
    <row r="8083" spans="1:9" x14ac:dyDescent="0.2">
      <c r="A8083" s="107" t="s">
        <v>10492</v>
      </c>
      <c r="D8083" s="107" t="s">
        <v>313</v>
      </c>
      <c r="E8083" s="107">
        <f t="shared" si="126"/>
        <v>40400321</v>
      </c>
      <c r="F8083" s="107" t="s">
        <v>404</v>
      </c>
      <c r="G8083" s="107" t="s">
        <v>5796</v>
      </c>
      <c r="H8083" s="107" t="s">
        <v>536</v>
      </c>
      <c r="I8083" s="107" t="s">
        <v>314</v>
      </c>
    </row>
    <row r="8084" spans="1:9" x14ac:dyDescent="0.2">
      <c r="A8084" s="107" t="s">
        <v>10492</v>
      </c>
      <c r="D8084" s="107" t="s">
        <v>15880</v>
      </c>
      <c r="E8084" s="107">
        <f t="shared" si="126"/>
        <v>40400322</v>
      </c>
      <c r="F8084" s="107" t="s">
        <v>404</v>
      </c>
      <c r="G8084" s="107" t="s">
        <v>5796</v>
      </c>
      <c r="H8084" s="107" t="s">
        <v>536</v>
      </c>
      <c r="I8084" s="107" t="s">
        <v>315</v>
      </c>
    </row>
    <row r="8085" spans="1:9" x14ac:dyDescent="0.2">
      <c r="A8085" s="107" t="s">
        <v>10492</v>
      </c>
      <c r="D8085" s="107" t="s">
        <v>316</v>
      </c>
      <c r="E8085" s="107">
        <f t="shared" si="126"/>
        <v>40400323</v>
      </c>
      <c r="F8085" s="107" t="s">
        <v>404</v>
      </c>
      <c r="G8085" s="107" t="s">
        <v>5796</v>
      </c>
      <c r="H8085" s="107" t="s">
        <v>536</v>
      </c>
      <c r="I8085" s="107" t="s">
        <v>317</v>
      </c>
    </row>
    <row r="8086" spans="1:9" x14ac:dyDescent="0.2">
      <c r="A8086" s="107" t="s">
        <v>10492</v>
      </c>
      <c r="D8086" s="107" t="s">
        <v>318</v>
      </c>
      <c r="E8086" s="107">
        <f t="shared" si="126"/>
        <v>40400324</v>
      </c>
      <c r="F8086" s="107" t="s">
        <v>404</v>
      </c>
      <c r="G8086" s="107" t="s">
        <v>5796</v>
      </c>
      <c r="H8086" s="107" t="s">
        <v>536</v>
      </c>
      <c r="I8086" s="107" t="s">
        <v>319</v>
      </c>
    </row>
    <row r="8087" spans="1:9" x14ac:dyDescent="0.2">
      <c r="A8087" s="107" t="s">
        <v>10492</v>
      </c>
      <c r="D8087" s="107" t="s">
        <v>320</v>
      </c>
      <c r="E8087" s="107">
        <f t="shared" si="126"/>
        <v>40400325</v>
      </c>
      <c r="F8087" s="107" t="s">
        <v>404</v>
      </c>
      <c r="G8087" s="107" t="s">
        <v>5796</v>
      </c>
      <c r="H8087" s="107" t="s">
        <v>536</v>
      </c>
      <c r="I8087" s="107" t="s">
        <v>321</v>
      </c>
    </row>
    <row r="8088" spans="1:9" x14ac:dyDescent="0.2">
      <c r="A8088" s="107" t="s">
        <v>10492</v>
      </c>
      <c r="D8088" s="107" t="s">
        <v>322</v>
      </c>
      <c r="E8088" s="107">
        <f t="shared" si="126"/>
        <v>40400326</v>
      </c>
      <c r="F8088" s="107" t="s">
        <v>404</v>
      </c>
      <c r="G8088" s="107" t="s">
        <v>5796</v>
      </c>
      <c r="H8088" s="107" t="s">
        <v>536</v>
      </c>
      <c r="I8088" s="107" t="s">
        <v>323</v>
      </c>
    </row>
    <row r="8089" spans="1:9" x14ac:dyDescent="0.2">
      <c r="A8089" s="107" t="s">
        <v>10492</v>
      </c>
      <c r="D8089" s="107" t="s">
        <v>324</v>
      </c>
      <c r="E8089" s="107">
        <f t="shared" si="126"/>
        <v>40400331</v>
      </c>
      <c r="F8089" s="107" t="s">
        <v>404</v>
      </c>
      <c r="G8089" s="107" t="s">
        <v>5796</v>
      </c>
      <c r="H8089" s="107" t="s">
        <v>536</v>
      </c>
      <c r="I8089" s="107" t="s">
        <v>325</v>
      </c>
    </row>
    <row r="8090" spans="1:9" x14ac:dyDescent="0.2">
      <c r="A8090" s="107" t="s">
        <v>10492</v>
      </c>
      <c r="D8090" s="107" t="s">
        <v>15882</v>
      </c>
      <c r="E8090" s="107">
        <f t="shared" si="126"/>
        <v>40400332</v>
      </c>
      <c r="F8090" s="107" t="s">
        <v>404</v>
      </c>
      <c r="G8090" s="107" t="s">
        <v>5796</v>
      </c>
      <c r="H8090" s="107" t="s">
        <v>536</v>
      </c>
      <c r="I8090" s="107" t="s">
        <v>326</v>
      </c>
    </row>
    <row r="8091" spans="1:9" x14ac:dyDescent="0.2">
      <c r="A8091" s="107" t="s">
        <v>10492</v>
      </c>
      <c r="D8091" s="107" t="s">
        <v>327</v>
      </c>
      <c r="E8091" s="107">
        <f t="shared" si="126"/>
        <v>40400333</v>
      </c>
      <c r="F8091" s="107" t="s">
        <v>404</v>
      </c>
      <c r="G8091" s="107" t="s">
        <v>5796</v>
      </c>
      <c r="H8091" s="107" t="s">
        <v>536</v>
      </c>
      <c r="I8091" s="107" t="s">
        <v>328</v>
      </c>
    </row>
    <row r="8092" spans="1:9" x14ac:dyDescent="0.2">
      <c r="A8092" s="107" t="s">
        <v>10492</v>
      </c>
      <c r="D8092" s="107" t="s">
        <v>329</v>
      </c>
      <c r="E8092" s="107">
        <f t="shared" si="126"/>
        <v>40400334</v>
      </c>
      <c r="F8092" s="107" t="s">
        <v>404</v>
      </c>
      <c r="G8092" s="107" t="s">
        <v>5796</v>
      </c>
      <c r="H8092" s="107" t="s">
        <v>536</v>
      </c>
      <c r="I8092" s="107" t="s">
        <v>330</v>
      </c>
    </row>
    <row r="8093" spans="1:9" x14ac:dyDescent="0.2">
      <c r="A8093" s="107" t="s">
        <v>10492</v>
      </c>
      <c r="D8093" s="107" t="s">
        <v>331</v>
      </c>
      <c r="E8093" s="107">
        <f t="shared" si="126"/>
        <v>40400335</v>
      </c>
      <c r="F8093" s="107" t="s">
        <v>404</v>
      </c>
      <c r="G8093" s="107" t="s">
        <v>5796</v>
      </c>
      <c r="H8093" s="107" t="s">
        <v>536</v>
      </c>
      <c r="I8093" s="107" t="s">
        <v>332</v>
      </c>
    </row>
    <row r="8094" spans="1:9" x14ac:dyDescent="0.2">
      <c r="A8094" s="107" t="s">
        <v>10492</v>
      </c>
      <c r="D8094" s="107" t="s">
        <v>333</v>
      </c>
      <c r="E8094" s="107">
        <f t="shared" si="126"/>
        <v>40400336</v>
      </c>
      <c r="F8094" s="107" t="s">
        <v>404</v>
      </c>
      <c r="G8094" s="107" t="s">
        <v>5796</v>
      </c>
      <c r="H8094" s="107" t="s">
        <v>536</v>
      </c>
      <c r="I8094" s="107" t="s">
        <v>334</v>
      </c>
    </row>
    <row r="8095" spans="1:9" x14ac:dyDescent="0.2">
      <c r="A8095" s="107" t="s">
        <v>10492</v>
      </c>
      <c r="D8095" s="107" t="s">
        <v>335</v>
      </c>
      <c r="E8095" s="107">
        <f t="shared" si="126"/>
        <v>40400340</v>
      </c>
      <c r="F8095" s="107" t="s">
        <v>404</v>
      </c>
      <c r="G8095" s="107" t="s">
        <v>5796</v>
      </c>
      <c r="H8095" s="107" t="s">
        <v>536</v>
      </c>
      <c r="I8095" s="107" t="s">
        <v>1773</v>
      </c>
    </row>
    <row r="8096" spans="1:9" x14ac:dyDescent="0.2">
      <c r="A8096" s="107" t="s">
        <v>10492</v>
      </c>
      <c r="D8096" s="107" t="s">
        <v>1774</v>
      </c>
      <c r="E8096" s="107">
        <f t="shared" si="126"/>
        <v>40400401</v>
      </c>
      <c r="F8096" s="107" t="s">
        <v>404</v>
      </c>
      <c r="G8096" s="107" t="s">
        <v>5796</v>
      </c>
      <c r="H8096" s="107" t="s">
        <v>1775</v>
      </c>
      <c r="I8096" s="107" t="s">
        <v>1776</v>
      </c>
    </row>
    <row r="8097" spans="1:12" x14ac:dyDescent="0.2">
      <c r="A8097" s="107" t="s">
        <v>10492</v>
      </c>
      <c r="D8097" s="107" t="s">
        <v>1777</v>
      </c>
      <c r="E8097" s="107">
        <f t="shared" si="126"/>
        <v>40400402</v>
      </c>
      <c r="F8097" s="107" t="s">
        <v>404</v>
      </c>
      <c r="G8097" s="107" t="s">
        <v>5796</v>
      </c>
      <c r="H8097" s="107" t="s">
        <v>1775</v>
      </c>
      <c r="I8097" s="107" t="s">
        <v>1778</v>
      </c>
    </row>
    <row r="8098" spans="1:12" x14ac:dyDescent="0.2">
      <c r="A8098" s="107" t="s">
        <v>10492</v>
      </c>
      <c r="D8098" s="107" t="s">
        <v>1779</v>
      </c>
      <c r="E8098" s="107">
        <f t="shared" si="126"/>
        <v>40400403</v>
      </c>
      <c r="F8098" s="107" t="s">
        <v>404</v>
      </c>
      <c r="G8098" s="107" t="s">
        <v>5796</v>
      </c>
      <c r="H8098" s="107" t="s">
        <v>1775</v>
      </c>
      <c r="I8098" s="107" t="s">
        <v>1780</v>
      </c>
    </row>
    <row r="8099" spans="1:12" x14ac:dyDescent="0.2">
      <c r="A8099" s="107" t="s">
        <v>10492</v>
      </c>
      <c r="D8099" s="107" t="s">
        <v>1781</v>
      </c>
      <c r="E8099" s="107">
        <f t="shared" si="126"/>
        <v>40400404</v>
      </c>
      <c r="F8099" s="107" t="s">
        <v>404</v>
      </c>
      <c r="G8099" s="107" t="s">
        <v>5796</v>
      </c>
      <c r="H8099" s="107" t="s">
        <v>1775</v>
      </c>
      <c r="I8099" s="107" t="s">
        <v>299</v>
      </c>
    </row>
    <row r="8100" spans="1:12" x14ac:dyDescent="0.2">
      <c r="A8100" s="107" t="s">
        <v>10492</v>
      </c>
      <c r="D8100" s="107" t="s">
        <v>300</v>
      </c>
      <c r="E8100" s="107">
        <f t="shared" si="126"/>
        <v>40400405</v>
      </c>
      <c r="F8100" s="107" t="s">
        <v>404</v>
      </c>
      <c r="G8100" s="107" t="s">
        <v>5796</v>
      </c>
      <c r="H8100" s="107" t="s">
        <v>1775</v>
      </c>
      <c r="I8100" s="107" t="s">
        <v>4479</v>
      </c>
    </row>
    <row r="8101" spans="1:12" x14ac:dyDescent="0.2">
      <c r="A8101" s="107" t="s">
        <v>10492</v>
      </c>
      <c r="D8101" s="107" t="s">
        <v>4480</v>
      </c>
      <c r="E8101" s="107">
        <f t="shared" si="126"/>
        <v>40400406</v>
      </c>
      <c r="F8101" s="107" t="s">
        <v>404</v>
      </c>
      <c r="G8101" s="107" t="s">
        <v>5796</v>
      </c>
      <c r="H8101" s="107" t="s">
        <v>1775</v>
      </c>
      <c r="I8101" s="107" t="s">
        <v>4481</v>
      </c>
    </row>
    <row r="8102" spans="1:12" x14ac:dyDescent="0.2">
      <c r="A8102" s="107" t="s">
        <v>10492</v>
      </c>
      <c r="D8102" s="107" t="s">
        <v>4482</v>
      </c>
      <c r="E8102" s="107">
        <f t="shared" si="126"/>
        <v>40400407</v>
      </c>
      <c r="F8102" s="107" t="s">
        <v>404</v>
      </c>
      <c r="G8102" s="107" t="s">
        <v>5796</v>
      </c>
      <c r="H8102" s="107" t="s">
        <v>1775</v>
      </c>
      <c r="I8102" s="107" t="s">
        <v>1782</v>
      </c>
    </row>
    <row r="8103" spans="1:12" x14ac:dyDescent="0.2">
      <c r="A8103" s="107" t="s">
        <v>10492</v>
      </c>
      <c r="D8103" s="107" t="s">
        <v>1783</v>
      </c>
      <c r="E8103" s="107">
        <f t="shared" si="126"/>
        <v>40400408</v>
      </c>
      <c r="F8103" s="107" t="s">
        <v>404</v>
      </c>
      <c r="G8103" s="107" t="s">
        <v>5796</v>
      </c>
      <c r="H8103" s="107" t="s">
        <v>1775</v>
      </c>
      <c r="I8103" s="107" t="s">
        <v>1784</v>
      </c>
    </row>
    <row r="8104" spans="1:12" x14ac:dyDescent="0.2">
      <c r="A8104" s="107" t="s">
        <v>10492</v>
      </c>
      <c r="D8104" s="107" t="s">
        <v>1785</v>
      </c>
      <c r="E8104" s="107">
        <f t="shared" si="126"/>
        <v>40400409</v>
      </c>
      <c r="F8104" s="107" t="s">
        <v>404</v>
      </c>
      <c r="G8104" s="107" t="s">
        <v>5796</v>
      </c>
      <c r="H8104" s="107" t="s">
        <v>1775</v>
      </c>
      <c r="I8104" s="107" t="s">
        <v>1786</v>
      </c>
      <c r="K8104" s="109"/>
      <c r="L8104" s="107"/>
    </row>
    <row r="8105" spans="1:12" x14ac:dyDescent="0.2">
      <c r="A8105" s="107" t="s">
        <v>10492</v>
      </c>
      <c r="D8105" s="107" t="s">
        <v>1787</v>
      </c>
      <c r="E8105" s="107">
        <f t="shared" si="126"/>
        <v>40400410</v>
      </c>
      <c r="F8105" s="107" t="s">
        <v>404</v>
      </c>
      <c r="G8105" s="107" t="s">
        <v>5796</v>
      </c>
      <c r="H8105" s="107" t="s">
        <v>1775</v>
      </c>
      <c r="I8105" s="107" t="s">
        <v>1788</v>
      </c>
      <c r="K8105" s="109"/>
      <c r="L8105" s="107"/>
    </row>
    <row r="8106" spans="1:12" x14ac:dyDescent="0.2">
      <c r="A8106" s="107" t="s">
        <v>10492</v>
      </c>
      <c r="D8106" s="107" t="s">
        <v>1789</v>
      </c>
      <c r="E8106" s="107">
        <f t="shared" si="126"/>
        <v>40400411</v>
      </c>
      <c r="F8106" s="107" t="s">
        <v>404</v>
      </c>
      <c r="G8106" s="107" t="s">
        <v>5796</v>
      </c>
      <c r="H8106" s="107" t="s">
        <v>1775</v>
      </c>
      <c r="I8106" s="107" t="s">
        <v>1790</v>
      </c>
    </row>
    <row r="8107" spans="1:12" x14ac:dyDescent="0.2">
      <c r="A8107" s="107" t="s">
        <v>10492</v>
      </c>
      <c r="D8107" s="107" t="s">
        <v>1791</v>
      </c>
      <c r="E8107" s="107">
        <f t="shared" si="126"/>
        <v>40400412</v>
      </c>
      <c r="F8107" s="107" t="s">
        <v>404</v>
      </c>
      <c r="G8107" s="107" t="s">
        <v>5796</v>
      </c>
      <c r="H8107" s="107" t="s">
        <v>1775</v>
      </c>
      <c r="I8107" s="107" t="s">
        <v>274</v>
      </c>
    </row>
    <row r="8108" spans="1:12" x14ac:dyDescent="0.2">
      <c r="A8108" s="107" t="s">
        <v>10492</v>
      </c>
      <c r="D8108" s="107" t="s">
        <v>275</v>
      </c>
      <c r="E8108" s="107">
        <f t="shared" si="126"/>
        <v>40400413</v>
      </c>
      <c r="F8108" s="107" t="s">
        <v>404</v>
      </c>
      <c r="G8108" s="107" t="s">
        <v>5796</v>
      </c>
      <c r="H8108" s="107" t="s">
        <v>1775</v>
      </c>
      <c r="I8108" s="107" t="s">
        <v>276</v>
      </c>
    </row>
    <row r="8109" spans="1:12" x14ac:dyDescent="0.2">
      <c r="A8109" s="107" t="s">
        <v>10492</v>
      </c>
      <c r="D8109" s="107" t="s">
        <v>277</v>
      </c>
      <c r="E8109" s="107">
        <f t="shared" si="126"/>
        <v>40400414</v>
      </c>
      <c r="F8109" s="107" t="s">
        <v>404</v>
      </c>
      <c r="G8109" s="107" t="s">
        <v>5796</v>
      </c>
      <c r="H8109" s="107" t="s">
        <v>1775</v>
      </c>
      <c r="I8109" s="107" t="s">
        <v>278</v>
      </c>
    </row>
    <row r="8110" spans="1:12" x14ac:dyDescent="0.2">
      <c r="A8110" s="107" t="s">
        <v>10492</v>
      </c>
      <c r="D8110" s="107" t="s">
        <v>279</v>
      </c>
      <c r="E8110" s="107">
        <f t="shared" si="126"/>
        <v>40400497</v>
      </c>
      <c r="F8110" s="107" t="s">
        <v>404</v>
      </c>
      <c r="G8110" s="107" t="s">
        <v>5796</v>
      </c>
      <c r="H8110" s="107" t="s">
        <v>1775</v>
      </c>
      <c r="I8110" s="107" t="s">
        <v>7329</v>
      </c>
    </row>
    <row r="8111" spans="1:12" x14ac:dyDescent="0.2">
      <c r="A8111" s="107" t="s">
        <v>10492</v>
      </c>
      <c r="D8111" s="107" t="s">
        <v>280</v>
      </c>
      <c r="E8111" s="107">
        <f t="shared" si="126"/>
        <v>40400498</v>
      </c>
      <c r="F8111" s="107" t="s">
        <v>404</v>
      </c>
      <c r="G8111" s="107" t="s">
        <v>5796</v>
      </c>
      <c r="H8111" s="107" t="s">
        <v>1775</v>
      </c>
      <c r="I8111" s="107" t="s">
        <v>7331</v>
      </c>
    </row>
    <row r="8112" spans="1:12" x14ac:dyDescent="0.2">
      <c r="A8112" s="107" t="s">
        <v>10492</v>
      </c>
      <c r="D8112" s="107" t="s">
        <v>281</v>
      </c>
      <c r="E8112" s="107">
        <f t="shared" si="126"/>
        <v>40500101</v>
      </c>
      <c r="F8112" s="107" t="s">
        <v>404</v>
      </c>
      <c r="G8112" s="107" t="s">
        <v>282</v>
      </c>
      <c r="H8112" s="107" t="s">
        <v>14438</v>
      </c>
      <c r="I8112" s="107" t="s">
        <v>11043</v>
      </c>
    </row>
    <row r="8113" spans="1:9" x14ac:dyDescent="0.2">
      <c r="A8113" s="107" t="s">
        <v>10492</v>
      </c>
      <c r="D8113" s="107" t="s">
        <v>283</v>
      </c>
      <c r="E8113" s="107">
        <f t="shared" si="126"/>
        <v>40500199</v>
      </c>
      <c r="F8113" s="107" t="s">
        <v>404</v>
      </c>
      <c r="G8113" s="107" t="s">
        <v>282</v>
      </c>
      <c r="H8113" s="107" t="s">
        <v>14438</v>
      </c>
      <c r="I8113" s="107" t="s">
        <v>11043</v>
      </c>
    </row>
    <row r="8114" spans="1:9" x14ac:dyDescent="0.2">
      <c r="A8114" s="107" t="s">
        <v>10492</v>
      </c>
      <c r="D8114" s="107" t="s">
        <v>284</v>
      </c>
      <c r="E8114" s="107">
        <f t="shared" si="126"/>
        <v>40500201</v>
      </c>
      <c r="F8114" s="107" t="s">
        <v>404</v>
      </c>
      <c r="G8114" s="107" t="s">
        <v>282</v>
      </c>
      <c r="H8114" s="107" t="s">
        <v>14417</v>
      </c>
      <c r="I8114" s="107" t="s">
        <v>285</v>
      </c>
    </row>
    <row r="8115" spans="1:9" x14ac:dyDescent="0.2">
      <c r="A8115" s="107" t="s">
        <v>10492</v>
      </c>
      <c r="D8115" s="107" t="s">
        <v>3371</v>
      </c>
      <c r="E8115" s="107">
        <f t="shared" si="126"/>
        <v>40500202</v>
      </c>
      <c r="F8115" s="107" t="s">
        <v>404</v>
      </c>
      <c r="G8115" s="107" t="s">
        <v>282</v>
      </c>
      <c r="H8115" s="107" t="s">
        <v>14417</v>
      </c>
      <c r="I8115" s="107" t="s">
        <v>3372</v>
      </c>
    </row>
    <row r="8116" spans="1:9" x14ac:dyDescent="0.2">
      <c r="A8116" s="107" t="s">
        <v>10492</v>
      </c>
      <c r="D8116" s="107" t="s">
        <v>3373</v>
      </c>
      <c r="E8116" s="107">
        <f t="shared" si="126"/>
        <v>40500203</v>
      </c>
      <c r="F8116" s="107" t="s">
        <v>404</v>
      </c>
      <c r="G8116" s="107" t="s">
        <v>282</v>
      </c>
      <c r="H8116" s="107" t="s">
        <v>14417</v>
      </c>
      <c r="I8116" s="107" t="s">
        <v>3374</v>
      </c>
    </row>
    <row r="8117" spans="1:9" x14ac:dyDescent="0.2">
      <c r="A8117" s="107" t="s">
        <v>10492</v>
      </c>
      <c r="D8117" s="107" t="s">
        <v>3375</v>
      </c>
      <c r="E8117" s="107">
        <f t="shared" si="126"/>
        <v>40500211</v>
      </c>
      <c r="F8117" s="107" t="s">
        <v>404</v>
      </c>
      <c r="G8117" s="107" t="s">
        <v>282</v>
      </c>
      <c r="H8117" s="107" t="s">
        <v>14417</v>
      </c>
      <c r="I8117" s="107" t="s">
        <v>285</v>
      </c>
    </row>
    <row r="8118" spans="1:9" x14ac:dyDescent="0.2">
      <c r="A8118" s="107" t="s">
        <v>10492</v>
      </c>
      <c r="D8118" s="107" t="s">
        <v>3376</v>
      </c>
      <c r="E8118" s="107">
        <f t="shared" si="126"/>
        <v>40500212</v>
      </c>
      <c r="F8118" s="107" t="s">
        <v>404</v>
      </c>
      <c r="G8118" s="107" t="s">
        <v>282</v>
      </c>
      <c r="H8118" s="107" t="s">
        <v>14417</v>
      </c>
      <c r="I8118" s="107" t="s">
        <v>3377</v>
      </c>
    </row>
    <row r="8119" spans="1:9" x14ac:dyDescent="0.2">
      <c r="A8119" s="107" t="s">
        <v>10492</v>
      </c>
      <c r="D8119" s="107" t="s">
        <v>3378</v>
      </c>
      <c r="E8119" s="107">
        <f t="shared" si="126"/>
        <v>40500215</v>
      </c>
      <c r="F8119" s="107" t="s">
        <v>404</v>
      </c>
      <c r="G8119" s="107" t="s">
        <v>282</v>
      </c>
      <c r="H8119" s="107" t="s">
        <v>14417</v>
      </c>
      <c r="I8119" s="107" t="s">
        <v>3379</v>
      </c>
    </row>
    <row r="8120" spans="1:9" x14ac:dyDescent="0.2">
      <c r="A8120" s="107" t="s">
        <v>10492</v>
      </c>
      <c r="D8120" s="107" t="s">
        <v>3380</v>
      </c>
      <c r="E8120" s="107">
        <f t="shared" si="126"/>
        <v>40500301</v>
      </c>
      <c r="F8120" s="107" t="s">
        <v>404</v>
      </c>
      <c r="G8120" s="107" t="s">
        <v>282</v>
      </c>
      <c r="H8120" s="107" t="s">
        <v>14417</v>
      </c>
      <c r="I8120" s="107" t="s">
        <v>3381</v>
      </c>
    </row>
    <row r="8121" spans="1:9" x14ac:dyDescent="0.2">
      <c r="A8121" s="107" t="s">
        <v>10492</v>
      </c>
      <c r="D8121" s="107" t="s">
        <v>3382</v>
      </c>
      <c r="E8121" s="107">
        <f t="shared" si="126"/>
        <v>40500302</v>
      </c>
      <c r="F8121" s="107" t="s">
        <v>404</v>
      </c>
      <c r="G8121" s="107" t="s">
        <v>282</v>
      </c>
      <c r="H8121" s="107" t="s">
        <v>14417</v>
      </c>
      <c r="I8121" s="107" t="s">
        <v>3383</v>
      </c>
    </row>
    <row r="8122" spans="1:9" x14ac:dyDescent="0.2">
      <c r="A8122" s="107" t="s">
        <v>10492</v>
      </c>
      <c r="D8122" s="107" t="s">
        <v>3384</v>
      </c>
      <c r="E8122" s="107">
        <f t="shared" si="126"/>
        <v>40500303</v>
      </c>
      <c r="F8122" s="107" t="s">
        <v>404</v>
      </c>
      <c r="G8122" s="107" t="s">
        <v>282</v>
      </c>
      <c r="H8122" s="107" t="s">
        <v>14417</v>
      </c>
      <c r="I8122" s="107" t="s">
        <v>3385</v>
      </c>
    </row>
    <row r="8123" spans="1:9" x14ac:dyDescent="0.2">
      <c r="A8123" s="107" t="s">
        <v>10492</v>
      </c>
      <c r="D8123" s="107" t="s">
        <v>3386</v>
      </c>
      <c r="E8123" s="107">
        <f t="shared" si="126"/>
        <v>40500304</v>
      </c>
      <c r="F8123" s="107" t="s">
        <v>404</v>
      </c>
      <c r="G8123" s="107" t="s">
        <v>282</v>
      </c>
      <c r="H8123" s="107" t="s">
        <v>14417</v>
      </c>
      <c r="I8123" s="107" t="s">
        <v>3387</v>
      </c>
    </row>
    <row r="8124" spans="1:9" x14ac:dyDescent="0.2">
      <c r="A8124" s="107" t="s">
        <v>10492</v>
      </c>
      <c r="D8124" s="107" t="s">
        <v>3388</v>
      </c>
      <c r="E8124" s="107">
        <f t="shared" si="126"/>
        <v>40500305</v>
      </c>
      <c r="F8124" s="107" t="s">
        <v>404</v>
      </c>
      <c r="G8124" s="107" t="s">
        <v>282</v>
      </c>
      <c r="H8124" s="107" t="s">
        <v>14417</v>
      </c>
      <c r="I8124" s="107" t="s">
        <v>3389</v>
      </c>
    </row>
    <row r="8125" spans="1:9" x14ac:dyDescent="0.2">
      <c r="A8125" s="107" t="s">
        <v>10492</v>
      </c>
      <c r="D8125" s="107" t="s">
        <v>3390</v>
      </c>
      <c r="E8125" s="107">
        <f t="shared" si="126"/>
        <v>40500306</v>
      </c>
      <c r="F8125" s="107" t="s">
        <v>404</v>
      </c>
      <c r="G8125" s="107" t="s">
        <v>282</v>
      </c>
      <c r="H8125" s="107" t="s">
        <v>14417</v>
      </c>
      <c r="I8125" s="107" t="s">
        <v>3391</v>
      </c>
    </row>
    <row r="8126" spans="1:9" x14ac:dyDescent="0.2">
      <c r="A8126" s="107" t="s">
        <v>10492</v>
      </c>
      <c r="D8126" s="107" t="s">
        <v>3392</v>
      </c>
      <c r="E8126" s="107">
        <f t="shared" si="126"/>
        <v>40500307</v>
      </c>
      <c r="F8126" s="107" t="s">
        <v>404</v>
      </c>
      <c r="G8126" s="107" t="s">
        <v>282</v>
      </c>
      <c r="H8126" s="107" t="s">
        <v>14417</v>
      </c>
      <c r="I8126" s="107" t="s">
        <v>3393</v>
      </c>
    </row>
    <row r="8127" spans="1:9" x14ac:dyDescent="0.2">
      <c r="A8127" s="107" t="s">
        <v>10492</v>
      </c>
      <c r="D8127" s="107" t="s">
        <v>3394</v>
      </c>
      <c r="E8127" s="107">
        <f t="shared" si="126"/>
        <v>40500311</v>
      </c>
      <c r="F8127" s="107" t="s">
        <v>404</v>
      </c>
      <c r="G8127" s="107" t="s">
        <v>282</v>
      </c>
      <c r="H8127" s="107" t="s">
        <v>14417</v>
      </c>
      <c r="I8127" s="107" t="s">
        <v>3381</v>
      </c>
    </row>
    <row r="8128" spans="1:9" x14ac:dyDescent="0.2">
      <c r="A8128" s="107" t="s">
        <v>10492</v>
      </c>
      <c r="D8128" s="107" t="s">
        <v>3395</v>
      </c>
      <c r="E8128" s="107">
        <f t="shared" si="126"/>
        <v>40500312</v>
      </c>
      <c r="F8128" s="107" t="s">
        <v>404</v>
      </c>
      <c r="G8128" s="107" t="s">
        <v>282</v>
      </c>
      <c r="H8128" s="107" t="s">
        <v>14417</v>
      </c>
      <c r="I8128" s="107" t="s">
        <v>3381</v>
      </c>
    </row>
    <row r="8129" spans="1:9" x14ac:dyDescent="0.2">
      <c r="A8129" s="107" t="s">
        <v>10492</v>
      </c>
      <c r="D8129" s="107" t="s">
        <v>3396</v>
      </c>
      <c r="E8129" s="107">
        <f t="shared" si="126"/>
        <v>40500314</v>
      </c>
      <c r="F8129" s="107" t="s">
        <v>404</v>
      </c>
      <c r="G8129" s="107" t="s">
        <v>282</v>
      </c>
      <c r="H8129" s="107" t="s">
        <v>14417</v>
      </c>
      <c r="I8129" s="107" t="s">
        <v>3397</v>
      </c>
    </row>
    <row r="8130" spans="1:9" x14ac:dyDescent="0.2">
      <c r="A8130" s="107" t="s">
        <v>10492</v>
      </c>
      <c r="D8130" s="107" t="s">
        <v>3398</v>
      </c>
      <c r="E8130" s="107">
        <f t="shared" ref="E8130:E8193" si="127">VALUE(D8130)</f>
        <v>40500315</v>
      </c>
      <c r="F8130" s="107" t="s">
        <v>404</v>
      </c>
      <c r="G8130" s="107" t="s">
        <v>282</v>
      </c>
      <c r="H8130" s="107" t="s">
        <v>14417</v>
      </c>
      <c r="I8130" s="107" t="s">
        <v>3399</v>
      </c>
    </row>
    <row r="8131" spans="1:9" x14ac:dyDescent="0.2">
      <c r="A8131" s="107" t="s">
        <v>10492</v>
      </c>
      <c r="D8131" s="107" t="s">
        <v>3400</v>
      </c>
      <c r="E8131" s="107">
        <f t="shared" si="127"/>
        <v>40500316</v>
      </c>
      <c r="F8131" s="107" t="s">
        <v>404</v>
      </c>
      <c r="G8131" s="107" t="s">
        <v>282</v>
      </c>
      <c r="H8131" s="107" t="s">
        <v>14417</v>
      </c>
      <c r="I8131" s="107" t="s">
        <v>3399</v>
      </c>
    </row>
    <row r="8132" spans="1:9" x14ac:dyDescent="0.2">
      <c r="A8132" s="107" t="s">
        <v>10492</v>
      </c>
      <c r="D8132" s="107" t="s">
        <v>3401</v>
      </c>
      <c r="E8132" s="107">
        <f t="shared" si="127"/>
        <v>40500317</v>
      </c>
      <c r="F8132" s="107" t="s">
        <v>404</v>
      </c>
      <c r="G8132" s="107" t="s">
        <v>282</v>
      </c>
      <c r="H8132" s="107" t="s">
        <v>14417</v>
      </c>
      <c r="I8132" s="107" t="s">
        <v>3399</v>
      </c>
    </row>
    <row r="8133" spans="1:9" x14ac:dyDescent="0.2">
      <c r="A8133" s="107" t="s">
        <v>10492</v>
      </c>
      <c r="D8133" s="107" t="s">
        <v>3402</v>
      </c>
      <c r="E8133" s="107">
        <f t="shared" si="127"/>
        <v>40500318</v>
      </c>
      <c r="F8133" s="107" t="s">
        <v>404</v>
      </c>
      <c r="G8133" s="107" t="s">
        <v>282</v>
      </c>
      <c r="H8133" s="107" t="s">
        <v>14417</v>
      </c>
      <c r="I8133" s="107" t="s">
        <v>3403</v>
      </c>
    </row>
    <row r="8134" spans="1:9" x14ac:dyDescent="0.2">
      <c r="A8134" s="107" t="s">
        <v>10492</v>
      </c>
      <c r="D8134" s="107" t="s">
        <v>3404</v>
      </c>
      <c r="E8134" s="107">
        <f t="shared" si="127"/>
        <v>40500319</v>
      </c>
      <c r="F8134" s="107" t="s">
        <v>404</v>
      </c>
      <c r="G8134" s="107" t="s">
        <v>282</v>
      </c>
      <c r="H8134" s="107" t="s">
        <v>14417</v>
      </c>
      <c r="I8134" s="107" t="s">
        <v>3405</v>
      </c>
    </row>
    <row r="8135" spans="1:9" x14ac:dyDescent="0.2">
      <c r="A8135" s="107" t="s">
        <v>10492</v>
      </c>
      <c r="D8135" s="107" t="s">
        <v>3406</v>
      </c>
      <c r="E8135" s="107">
        <f t="shared" si="127"/>
        <v>40500401</v>
      </c>
      <c r="F8135" s="107" t="s">
        <v>404</v>
      </c>
      <c r="G8135" s="107" t="s">
        <v>282</v>
      </c>
      <c r="H8135" s="107" t="s">
        <v>14417</v>
      </c>
      <c r="I8135" s="107" t="s">
        <v>3407</v>
      </c>
    </row>
    <row r="8136" spans="1:9" x14ac:dyDescent="0.2">
      <c r="A8136" s="107" t="s">
        <v>10492</v>
      </c>
      <c r="D8136" s="107" t="s">
        <v>3408</v>
      </c>
      <c r="E8136" s="107">
        <f t="shared" si="127"/>
        <v>40500411</v>
      </c>
      <c r="F8136" s="107" t="s">
        <v>404</v>
      </c>
      <c r="G8136" s="107" t="s">
        <v>282</v>
      </c>
      <c r="H8136" s="107" t="s">
        <v>14417</v>
      </c>
      <c r="I8136" s="107" t="s">
        <v>3407</v>
      </c>
    </row>
    <row r="8137" spans="1:9" x14ac:dyDescent="0.2">
      <c r="A8137" s="107" t="s">
        <v>10492</v>
      </c>
      <c r="D8137" s="107" t="s">
        <v>3409</v>
      </c>
      <c r="E8137" s="107">
        <f t="shared" si="127"/>
        <v>40500412</v>
      </c>
      <c r="F8137" s="107" t="s">
        <v>404</v>
      </c>
      <c r="G8137" s="107" t="s">
        <v>282</v>
      </c>
      <c r="H8137" s="107" t="s">
        <v>14417</v>
      </c>
      <c r="I8137" s="107" t="s">
        <v>3407</v>
      </c>
    </row>
    <row r="8138" spans="1:9" x14ac:dyDescent="0.2">
      <c r="A8138" s="107" t="s">
        <v>10492</v>
      </c>
      <c r="D8138" s="107" t="s">
        <v>3410</v>
      </c>
      <c r="E8138" s="107">
        <f t="shared" si="127"/>
        <v>40500413</v>
      </c>
      <c r="F8138" s="107" t="s">
        <v>404</v>
      </c>
      <c r="G8138" s="107" t="s">
        <v>282</v>
      </c>
      <c r="H8138" s="107" t="s">
        <v>14417</v>
      </c>
      <c r="I8138" s="107" t="s">
        <v>3411</v>
      </c>
    </row>
    <row r="8139" spans="1:9" x14ac:dyDescent="0.2">
      <c r="A8139" s="107" t="s">
        <v>10492</v>
      </c>
      <c r="D8139" s="107" t="s">
        <v>3412</v>
      </c>
      <c r="E8139" s="107">
        <f t="shared" si="127"/>
        <v>40500414</v>
      </c>
      <c r="F8139" s="107" t="s">
        <v>404</v>
      </c>
      <c r="G8139" s="107" t="s">
        <v>282</v>
      </c>
      <c r="H8139" s="107" t="s">
        <v>14417</v>
      </c>
      <c r="I8139" s="107" t="s">
        <v>6129</v>
      </c>
    </row>
    <row r="8140" spans="1:9" x14ac:dyDescent="0.2">
      <c r="A8140" s="107" t="s">
        <v>10492</v>
      </c>
      <c r="D8140" s="107" t="s">
        <v>6130</v>
      </c>
      <c r="E8140" s="107">
        <f t="shared" si="127"/>
        <v>40500415</v>
      </c>
      <c r="F8140" s="107" t="s">
        <v>404</v>
      </c>
      <c r="G8140" s="107" t="s">
        <v>282</v>
      </c>
      <c r="H8140" s="107" t="s">
        <v>14417</v>
      </c>
      <c r="I8140" s="107" t="s">
        <v>6131</v>
      </c>
    </row>
    <row r="8141" spans="1:9" x14ac:dyDescent="0.2">
      <c r="A8141" s="107" t="s">
        <v>10492</v>
      </c>
      <c r="D8141" s="107" t="s">
        <v>6132</v>
      </c>
      <c r="E8141" s="107">
        <f t="shared" si="127"/>
        <v>40500416</v>
      </c>
      <c r="F8141" s="107" t="s">
        <v>404</v>
      </c>
      <c r="G8141" s="107" t="s">
        <v>282</v>
      </c>
      <c r="H8141" s="107" t="s">
        <v>14417</v>
      </c>
      <c r="I8141" s="107" t="s">
        <v>6133</v>
      </c>
    </row>
    <row r="8142" spans="1:9" x14ac:dyDescent="0.2">
      <c r="A8142" s="107" t="s">
        <v>10492</v>
      </c>
      <c r="D8142" s="107" t="s">
        <v>6134</v>
      </c>
      <c r="E8142" s="107">
        <f t="shared" si="127"/>
        <v>40500417</v>
      </c>
      <c r="F8142" s="107" t="s">
        <v>404</v>
      </c>
      <c r="G8142" s="107" t="s">
        <v>282</v>
      </c>
      <c r="H8142" s="107" t="s">
        <v>14417</v>
      </c>
      <c r="I8142" s="107" t="s">
        <v>6135</v>
      </c>
    </row>
    <row r="8143" spans="1:9" x14ac:dyDescent="0.2">
      <c r="A8143" s="107" t="s">
        <v>10492</v>
      </c>
      <c r="D8143" s="107" t="s">
        <v>6136</v>
      </c>
      <c r="E8143" s="107">
        <f t="shared" si="127"/>
        <v>40500418</v>
      </c>
      <c r="F8143" s="107" t="s">
        <v>404</v>
      </c>
      <c r="G8143" s="107" t="s">
        <v>282</v>
      </c>
      <c r="H8143" s="107" t="s">
        <v>14417</v>
      </c>
      <c r="I8143" s="107" t="s">
        <v>6137</v>
      </c>
    </row>
    <row r="8144" spans="1:9" x14ac:dyDescent="0.2">
      <c r="A8144" s="107" t="s">
        <v>10492</v>
      </c>
      <c r="D8144" s="107" t="s">
        <v>6138</v>
      </c>
      <c r="E8144" s="107">
        <f t="shared" si="127"/>
        <v>40500421</v>
      </c>
      <c r="F8144" s="107" t="s">
        <v>404</v>
      </c>
      <c r="G8144" s="107" t="s">
        <v>282</v>
      </c>
      <c r="H8144" s="107" t="s">
        <v>14417</v>
      </c>
      <c r="I8144" s="107" t="s">
        <v>6139</v>
      </c>
    </row>
    <row r="8145" spans="1:9" x14ac:dyDescent="0.2">
      <c r="A8145" s="107" t="s">
        <v>10492</v>
      </c>
      <c r="D8145" s="107" t="s">
        <v>6140</v>
      </c>
      <c r="E8145" s="107">
        <f t="shared" si="127"/>
        <v>40500422</v>
      </c>
      <c r="F8145" s="107" t="s">
        <v>404</v>
      </c>
      <c r="G8145" s="107" t="s">
        <v>282</v>
      </c>
      <c r="H8145" s="107" t="s">
        <v>14417</v>
      </c>
      <c r="I8145" s="107" t="s">
        <v>6141</v>
      </c>
    </row>
    <row r="8146" spans="1:9" x14ac:dyDescent="0.2">
      <c r="A8146" s="107" t="s">
        <v>10492</v>
      </c>
      <c r="D8146" s="107" t="s">
        <v>6142</v>
      </c>
      <c r="E8146" s="107">
        <f t="shared" si="127"/>
        <v>40500431</v>
      </c>
      <c r="F8146" s="107" t="s">
        <v>404</v>
      </c>
      <c r="G8146" s="107" t="s">
        <v>282</v>
      </c>
      <c r="H8146" s="107" t="s">
        <v>14417</v>
      </c>
      <c r="I8146" s="107" t="s">
        <v>6143</v>
      </c>
    </row>
    <row r="8147" spans="1:9" x14ac:dyDescent="0.2">
      <c r="A8147" s="107" t="s">
        <v>10492</v>
      </c>
      <c r="D8147" s="107" t="s">
        <v>6144</v>
      </c>
      <c r="E8147" s="107">
        <f t="shared" si="127"/>
        <v>40500432</v>
      </c>
      <c r="F8147" s="107" t="s">
        <v>404</v>
      </c>
      <c r="G8147" s="107" t="s">
        <v>282</v>
      </c>
      <c r="H8147" s="107" t="s">
        <v>14417</v>
      </c>
      <c r="I8147" s="107" t="s">
        <v>6143</v>
      </c>
    </row>
    <row r="8148" spans="1:9" x14ac:dyDescent="0.2">
      <c r="A8148" s="107" t="s">
        <v>10492</v>
      </c>
      <c r="D8148" s="107" t="s">
        <v>6145</v>
      </c>
      <c r="E8148" s="107">
        <f t="shared" si="127"/>
        <v>40500433</v>
      </c>
      <c r="F8148" s="107" t="s">
        <v>404</v>
      </c>
      <c r="G8148" s="107" t="s">
        <v>282</v>
      </c>
      <c r="H8148" s="107" t="s">
        <v>14417</v>
      </c>
      <c r="I8148" s="107" t="s">
        <v>6143</v>
      </c>
    </row>
    <row r="8149" spans="1:9" x14ac:dyDescent="0.2">
      <c r="A8149" s="107" t="s">
        <v>10492</v>
      </c>
      <c r="D8149" s="107" t="s">
        <v>6146</v>
      </c>
      <c r="E8149" s="107">
        <f t="shared" si="127"/>
        <v>40500501</v>
      </c>
      <c r="F8149" s="107" t="s">
        <v>404</v>
      </c>
      <c r="G8149" s="107" t="s">
        <v>282</v>
      </c>
      <c r="H8149" s="107" t="s">
        <v>14417</v>
      </c>
      <c r="I8149" s="107" t="s">
        <v>6147</v>
      </c>
    </row>
    <row r="8150" spans="1:9" x14ac:dyDescent="0.2">
      <c r="A8150" s="107" t="s">
        <v>10492</v>
      </c>
      <c r="D8150" s="107" t="s">
        <v>6148</v>
      </c>
      <c r="E8150" s="107">
        <f t="shared" si="127"/>
        <v>40500502</v>
      </c>
      <c r="F8150" s="107" t="s">
        <v>404</v>
      </c>
      <c r="G8150" s="107" t="s">
        <v>282</v>
      </c>
      <c r="H8150" s="107" t="s">
        <v>14417</v>
      </c>
      <c r="I8150" s="107" t="s">
        <v>6149</v>
      </c>
    </row>
    <row r="8151" spans="1:9" x14ac:dyDescent="0.2">
      <c r="A8151" s="107" t="s">
        <v>10492</v>
      </c>
      <c r="D8151" s="107" t="s">
        <v>6150</v>
      </c>
      <c r="E8151" s="107">
        <f t="shared" si="127"/>
        <v>40500503</v>
      </c>
      <c r="F8151" s="107" t="s">
        <v>404</v>
      </c>
      <c r="G8151" s="107" t="s">
        <v>282</v>
      </c>
      <c r="H8151" s="107" t="s">
        <v>14417</v>
      </c>
      <c r="I8151" s="107" t="s">
        <v>6151</v>
      </c>
    </row>
    <row r="8152" spans="1:9" x14ac:dyDescent="0.2">
      <c r="A8152" s="107" t="s">
        <v>10492</v>
      </c>
      <c r="D8152" s="107" t="s">
        <v>6152</v>
      </c>
      <c r="E8152" s="107">
        <f t="shared" si="127"/>
        <v>40500506</v>
      </c>
      <c r="F8152" s="107" t="s">
        <v>404</v>
      </c>
      <c r="G8152" s="107" t="s">
        <v>282</v>
      </c>
      <c r="H8152" s="107" t="s">
        <v>14417</v>
      </c>
      <c r="I8152" s="107" t="s">
        <v>6153</v>
      </c>
    </row>
    <row r="8153" spans="1:9" x14ac:dyDescent="0.2">
      <c r="A8153" s="107" t="s">
        <v>10492</v>
      </c>
      <c r="D8153" s="107" t="s">
        <v>6154</v>
      </c>
      <c r="E8153" s="107">
        <f t="shared" si="127"/>
        <v>40500507</v>
      </c>
      <c r="F8153" s="107" t="s">
        <v>404</v>
      </c>
      <c r="G8153" s="107" t="s">
        <v>282</v>
      </c>
      <c r="H8153" s="107" t="s">
        <v>14417</v>
      </c>
      <c r="I8153" s="107" t="s">
        <v>6155</v>
      </c>
    </row>
    <row r="8154" spans="1:9" x14ac:dyDescent="0.2">
      <c r="A8154" s="107" t="s">
        <v>10492</v>
      </c>
      <c r="D8154" s="107" t="s">
        <v>6156</v>
      </c>
      <c r="E8154" s="107">
        <f t="shared" si="127"/>
        <v>40500510</v>
      </c>
      <c r="F8154" s="107" t="s">
        <v>404</v>
      </c>
      <c r="G8154" s="107" t="s">
        <v>282</v>
      </c>
      <c r="H8154" s="107" t="s">
        <v>14417</v>
      </c>
      <c r="I8154" s="107" t="s">
        <v>6157</v>
      </c>
    </row>
    <row r="8155" spans="1:9" x14ac:dyDescent="0.2">
      <c r="A8155" s="107" t="s">
        <v>10492</v>
      </c>
      <c r="D8155" s="107" t="s">
        <v>6158</v>
      </c>
      <c r="E8155" s="107">
        <f t="shared" si="127"/>
        <v>40500511</v>
      </c>
      <c r="F8155" s="107" t="s">
        <v>404</v>
      </c>
      <c r="G8155" s="107" t="s">
        <v>282</v>
      </c>
      <c r="H8155" s="107" t="s">
        <v>14417</v>
      </c>
      <c r="I8155" s="107" t="s">
        <v>6147</v>
      </c>
    </row>
    <row r="8156" spans="1:9" x14ac:dyDescent="0.2">
      <c r="A8156" s="107" t="s">
        <v>10492</v>
      </c>
      <c r="D8156" s="107" t="s">
        <v>6159</v>
      </c>
      <c r="E8156" s="107">
        <f t="shared" si="127"/>
        <v>40500512</v>
      </c>
      <c r="F8156" s="107" t="s">
        <v>404</v>
      </c>
      <c r="G8156" s="107" t="s">
        <v>282</v>
      </c>
      <c r="H8156" s="107" t="s">
        <v>14417</v>
      </c>
      <c r="I8156" s="107" t="s">
        <v>6147</v>
      </c>
    </row>
    <row r="8157" spans="1:9" x14ac:dyDescent="0.2">
      <c r="A8157" s="107" t="s">
        <v>10492</v>
      </c>
      <c r="D8157" s="107" t="s">
        <v>6160</v>
      </c>
      <c r="E8157" s="107">
        <f t="shared" si="127"/>
        <v>40500513</v>
      </c>
      <c r="F8157" s="107" t="s">
        <v>404</v>
      </c>
      <c r="G8157" s="107" t="s">
        <v>282</v>
      </c>
      <c r="H8157" s="107" t="s">
        <v>14417</v>
      </c>
      <c r="I8157" s="107" t="s">
        <v>6147</v>
      </c>
    </row>
    <row r="8158" spans="1:9" x14ac:dyDescent="0.2">
      <c r="A8158" s="107" t="s">
        <v>10492</v>
      </c>
      <c r="D8158" s="107" t="s">
        <v>6161</v>
      </c>
      <c r="E8158" s="107">
        <f t="shared" si="127"/>
        <v>40500514</v>
      </c>
      <c r="F8158" s="107" t="s">
        <v>404</v>
      </c>
      <c r="G8158" s="107" t="s">
        <v>282</v>
      </c>
      <c r="H8158" s="107" t="s">
        <v>14417</v>
      </c>
      <c r="I8158" s="107" t="s">
        <v>6162</v>
      </c>
    </row>
    <row r="8159" spans="1:9" x14ac:dyDescent="0.2">
      <c r="A8159" s="107" t="s">
        <v>10492</v>
      </c>
      <c r="D8159" s="107" t="s">
        <v>6163</v>
      </c>
      <c r="E8159" s="107">
        <f t="shared" si="127"/>
        <v>40500597</v>
      </c>
      <c r="F8159" s="107" t="s">
        <v>404</v>
      </c>
      <c r="G8159" s="107" t="s">
        <v>282</v>
      </c>
      <c r="H8159" s="107" t="s">
        <v>14417</v>
      </c>
      <c r="I8159" s="107" t="s">
        <v>7791</v>
      </c>
    </row>
    <row r="8160" spans="1:9" x14ac:dyDescent="0.2">
      <c r="A8160" s="107" t="s">
        <v>10492</v>
      </c>
      <c r="D8160" s="107" t="s">
        <v>6164</v>
      </c>
      <c r="E8160" s="107">
        <f t="shared" si="127"/>
        <v>40500598</v>
      </c>
      <c r="F8160" s="107" t="s">
        <v>404</v>
      </c>
      <c r="G8160" s="107" t="s">
        <v>282</v>
      </c>
      <c r="H8160" s="107" t="s">
        <v>14417</v>
      </c>
      <c r="I8160" s="107" t="s">
        <v>6165</v>
      </c>
    </row>
    <row r="8161" spans="1:9" x14ac:dyDescent="0.2">
      <c r="A8161" s="107" t="s">
        <v>10492</v>
      </c>
      <c r="D8161" s="107" t="s">
        <v>6166</v>
      </c>
      <c r="E8161" s="107">
        <f t="shared" si="127"/>
        <v>40500599</v>
      </c>
      <c r="F8161" s="107" t="s">
        <v>404</v>
      </c>
      <c r="G8161" s="107" t="s">
        <v>282</v>
      </c>
      <c r="H8161" s="107" t="s">
        <v>14417</v>
      </c>
      <c r="I8161" s="107" t="s">
        <v>6165</v>
      </c>
    </row>
    <row r="8162" spans="1:9" x14ac:dyDescent="0.2">
      <c r="A8162" s="107" t="s">
        <v>10492</v>
      </c>
      <c r="D8162" s="107" t="s">
        <v>6167</v>
      </c>
      <c r="E8162" s="107">
        <f t="shared" si="127"/>
        <v>40500601</v>
      </c>
      <c r="F8162" s="107" t="s">
        <v>404</v>
      </c>
      <c r="G8162" s="107" t="s">
        <v>282</v>
      </c>
      <c r="H8162" s="107" t="s">
        <v>14417</v>
      </c>
      <c r="I8162" s="107" t="s">
        <v>6168</v>
      </c>
    </row>
    <row r="8163" spans="1:9" x14ac:dyDescent="0.2">
      <c r="A8163" s="107" t="s">
        <v>10492</v>
      </c>
      <c r="D8163" s="107" t="s">
        <v>6169</v>
      </c>
      <c r="E8163" s="107">
        <f t="shared" si="127"/>
        <v>40500701</v>
      </c>
      <c r="F8163" s="107" t="s">
        <v>404</v>
      </c>
      <c r="G8163" s="107" t="s">
        <v>282</v>
      </c>
      <c r="H8163" s="107" t="s">
        <v>14417</v>
      </c>
      <c r="I8163" s="107" t="s">
        <v>11595</v>
      </c>
    </row>
    <row r="8164" spans="1:9" x14ac:dyDescent="0.2">
      <c r="A8164" s="107" t="s">
        <v>10492</v>
      </c>
      <c r="D8164" s="107" t="s">
        <v>6170</v>
      </c>
      <c r="E8164" s="107">
        <f t="shared" si="127"/>
        <v>40500801</v>
      </c>
      <c r="F8164" s="107" t="s">
        <v>404</v>
      </c>
      <c r="G8164" s="107" t="s">
        <v>282</v>
      </c>
      <c r="H8164" s="107" t="s">
        <v>14417</v>
      </c>
      <c r="I8164" s="107" t="s">
        <v>6171</v>
      </c>
    </row>
    <row r="8165" spans="1:9" x14ac:dyDescent="0.2">
      <c r="A8165" s="107" t="s">
        <v>10492</v>
      </c>
      <c r="D8165" s="107" t="s">
        <v>6172</v>
      </c>
      <c r="E8165" s="107">
        <f t="shared" si="127"/>
        <v>40500802</v>
      </c>
      <c r="F8165" s="107" t="s">
        <v>404</v>
      </c>
      <c r="G8165" s="107" t="s">
        <v>282</v>
      </c>
      <c r="H8165" s="107" t="s">
        <v>14417</v>
      </c>
      <c r="I8165" s="107" t="s">
        <v>6173</v>
      </c>
    </row>
    <row r="8166" spans="1:9" x14ac:dyDescent="0.2">
      <c r="A8166" s="107" t="s">
        <v>10492</v>
      </c>
      <c r="D8166" s="107" t="s">
        <v>6174</v>
      </c>
      <c r="E8166" s="107">
        <f t="shared" si="127"/>
        <v>40500811</v>
      </c>
      <c r="F8166" s="107" t="s">
        <v>404</v>
      </c>
      <c r="G8166" s="107" t="s">
        <v>282</v>
      </c>
      <c r="H8166" s="107" t="s">
        <v>14417</v>
      </c>
      <c r="I8166" s="107" t="s">
        <v>6171</v>
      </c>
    </row>
    <row r="8167" spans="1:9" x14ac:dyDescent="0.2">
      <c r="A8167" s="107" t="s">
        <v>10492</v>
      </c>
      <c r="D8167" s="107" t="s">
        <v>6175</v>
      </c>
      <c r="E8167" s="107">
        <f t="shared" si="127"/>
        <v>40500812</v>
      </c>
      <c r="F8167" s="107" t="s">
        <v>404</v>
      </c>
      <c r="G8167" s="107" t="s">
        <v>282</v>
      </c>
      <c r="H8167" s="107" t="s">
        <v>14417</v>
      </c>
      <c r="I8167" s="107" t="s">
        <v>6171</v>
      </c>
    </row>
    <row r="8168" spans="1:9" x14ac:dyDescent="0.2">
      <c r="A8168" s="107" t="s">
        <v>10492</v>
      </c>
      <c r="D8168" s="107" t="s">
        <v>6176</v>
      </c>
      <c r="E8168" s="107">
        <f t="shared" si="127"/>
        <v>40588801</v>
      </c>
      <c r="F8168" s="107" t="s">
        <v>404</v>
      </c>
      <c r="G8168" s="107" t="s">
        <v>282</v>
      </c>
      <c r="H8168" s="107" t="s">
        <v>11023</v>
      </c>
      <c r="I8168" s="107" t="s">
        <v>7495</v>
      </c>
    </row>
    <row r="8169" spans="1:9" x14ac:dyDescent="0.2">
      <c r="A8169" s="107" t="s">
        <v>10492</v>
      </c>
      <c r="D8169" s="107" t="s">
        <v>6177</v>
      </c>
      <c r="E8169" s="107">
        <f t="shared" si="127"/>
        <v>40588802</v>
      </c>
      <c r="F8169" s="107" t="s">
        <v>404</v>
      </c>
      <c r="G8169" s="107" t="s">
        <v>282</v>
      </c>
      <c r="H8169" s="107" t="s">
        <v>11023</v>
      </c>
      <c r="I8169" s="107" t="s">
        <v>7495</v>
      </c>
    </row>
    <row r="8170" spans="1:9" x14ac:dyDescent="0.2">
      <c r="A8170" s="107" t="s">
        <v>10492</v>
      </c>
      <c r="D8170" s="107" t="s">
        <v>6178</v>
      </c>
      <c r="E8170" s="107">
        <f t="shared" si="127"/>
        <v>40588803</v>
      </c>
      <c r="F8170" s="107" t="s">
        <v>404</v>
      </c>
      <c r="G8170" s="107" t="s">
        <v>282</v>
      </c>
      <c r="H8170" s="107" t="s">
        <v>11023</v>
      </c>
      <c r="I8170" s="107" t="s">
        <v>7495</v>
      </c>
    </row>
    <row r="8171" spans="1:9" x14ac:dyDescent="0.2">
      <c r="A8171" s="107" t="s">
        <v>10492</v>
      </c>
      <c r="D8171" s="107" t="s">
        <v>6179</v>
      </c>
      <c r="E8171" s="107">
        <f t="shared" si="127"/>
        <v>40588804</v>
      </c>
      <c r="F8171" s="107" t="s">
        <v>404</v>
      </c>
      <c r="G8171" s="107" t="s">
        <v>282</v>
      </c>
      <c r="H8171" s="107" t="s">
        <v>11023</v>
      </c>
      <c r="I8171" s="107" t="s">
        <v>7495</v>
      </c>
    </row>
    <row r="8172" spans="1:9" x14ac:dyDescent="0.2">
      <c r="A8172" s="107" t="s">
        <v>10492</v>
      </c>
      <c r="D8172" s="107" t="s">
        <v>6180</v>
      </c>
      <c r="E8172" s="107">
        <f t="shared" si="127"/>
        <v>40588805</v>
      </c>
      <c r="F8172" s="107" t="s">
        <v>404</v>
      </c>
      <c r="G8172" s="107" t="s">
        <v>282</v>
      </c>
      <c r="H8172" s="107" t="s">
        <v>11023</v>
      </c>
      <c r="I8172" s="107" t="s">
        <v>7495</v>
      </c>
    </row>
    <row r="8173" spans="1:9" x14ac:dyDescent="0.2">
      <c r="A8173" s="107" t="s">
        <v>10492</v>
      </c>
      <c r="D8173" s="107" t="s">
        <v>6181</v>
      </c>
      <c r="E8173" s="107">
        <f t="shared" si="127"/>
        <v>40600101</v>
      </c>
      <c r="F8173" s="107" t="s">
        <v>404</v>
      </c>
      <c r="G8173" s="107" t="s">
        <v>6182</v>
      </c>
      <c r="H8173" s="107" t="s">
        <v>6183</v>
      </c>
      <c r="I8173" s="107" t="s">
        <v>6184</v>
      </c>
    </row>
    <row r="8174" spans="1:9" x14ac:dyDescent="0.2">
      <c r="A8174" s="107" t="s">
        <v>10492</v>
      </c>
      <c r="D8174" s="107" t="s">
        <v>6185</v>
      </c>
      <c r="E8174" s="107">
        <f t="shared" si="127"/>
        <v>40600126</v>
      </c>
      <c r="F8174" s="107" t="s">
        <v>404</v>
      </c>
      <c r="G8174" s="107" t="s">
        <v>6182</v>
      </c>
      <c r="H8174" s="107" t="s">
        <v>6183</v>
      </c>
      <c r="I8174" s="107" t="s">
        <v>6186</v>
      </c>
    </row>
    <row r="8175" spans="1:9" x14ac:dyDescent="0.2">
      <c r="A8175" s="107" t="s">
        <v>10492</v>
      </c>
      <c r="D8175" s="107" t="s">
        <v>6187</v>
      </c>
      <c r="E8175" s="107">
        <f t="shared" si="127"/>
        <v>40600129</v>
      </c>
      <c r="F8175" s="107" t="s">
        <v>404</v>
      </c>
      <c r="G8175" s="107" t="s">
        <v>6182</v>
      </c>
      <c r="H8175" s="107" t="s">
        <v>6183</v>
      </c>
      <c r="I8175" s="107" t="s">
        <v>6188</v>
      </c>
    </row>
    <row r="8176" spans="1:9" x14ac:dyDescent="0.2">
      <c r="A8176" s="107" t="s">
        <v>10492</v>
      </c>
      <c r="D8176" s="107" t="s">
        <v>6189</v>
      </c>
      <c r="E8176" s="107">
        <f t="shared" si="127"/>
        <v>40600130</v>
      </c>
      <c r="F8176" s="107" t="s">
        <v>404</v>
      </c>
      <c r="G8176" s="107" t="s">
        <v>6182</v>
      </c>
      <c r="H8176" s="107" t="s">
        <v>6183</v>
      </c>
      <c r="I8176" s="107" t="s">
        <v>6190</v>
      </c>
    </row>
    <row r="8177" spans="1:9" x14ac:dyDescent="0.2">
      <c r="A8177" s="107" t="s">
        <v>10492</v>
      </c>
      <c r="D8177" s="107" t="s">
        <v>6191</v>
      </c>
      <c r="E8177" s="107">
        <f t="shared" si="127"/>
        <v>40600131</v>
      </c>
      <c r="F8177" s="107" t="s">
        <v>404</v>
      </c>
      <c r="G8177" s="107" t="s">
        <v>6182</v>
      </c>
      <c r="H8177" s="107" t="s">
        <v>6183</v>
      </c>
      <c r="I8177" s="107" t="s">
        <v>6192</v>
      </c>
    </row>
    <row r="8178" spans="1:9" x14ac:dyDescent="0.2">
      <c r="A8178" s="107" t="s">
        <v>10492</v>
      </c>
      <c r="D8178" s="107" t="s">
        <v>6193</v>
      </c>
      <c r="E8178" s="107">
        <f t="shared" si="127"/>
        <v>40600132</v>
      </c>
      <c r="F8178" s="107" t="s">
        <v>404</v>
      </c>
      <c r="G8178" s="107" t="s">
        <v>6182</v>
      </c>
      <c r="H8178" s="107" t="s">
        <v>6183</v>
      </c>
      <c r="I8178" s="107" t="s">
        <v>6194</v>
      </c>
    </row>
    <row r="8179" spans="1:9" x14ac:dyDescent="0.2">
      <c r="A8179" s="107" t="s">
        <v>10492</v>
      </c>
      <c r="D8179" s="107" t="s">
        <v>6195</v>
      </c>
      <c r="E8179" s="107">
        <f t="shared" si="127"/>
        <v>40600133</v>
      </c>
      <c r="F8179" s="107" t="s">
        <v>404</v>
      </c>
      <c r="G8179" s="107" t="s">
        <v>6182</v>
      </c>
      <c r="H8179" s="107" t="s">
        <v>6183</v>
      </c>
      <c r="I8179" s="107" t="s">
        <v>6196</v>
      </c>
    </row>
    <row r="8180" spans="1:9" x14ac:dyDescent="0.2">
      <c r="A8180" s="107" t="s">
        <v>10492</v>
      </c>
      <c r="D8180" s="107" t="s">
        <v>6197</v>
      </c>
      <c r="E8180" s="107">
        <f t="shared" si="127"/>
        <v>40600134</v>
      </c>
      <c r="F8180" s="107" t="s">
        <v>404</v>
      </c>
      <c r="G8180" s="107" t="s">
        <v>6182</v>
      </c>
      <c r="H8180" s="107" t="s">
        <v>6183</v>
      </c>
      <c r="I8180" s="107" t="s">
        <v>6198</v>
      </c>
    </row>
    <row r="8181" spans="1:9" x14ac:dyDescent="0.2">
      <c r="A8181" s="107" t="s">
        <v>10492</v>
      </c>
      <c r="D8181" s="107" t="s">
        <v>6199</v>
      </c>
      <c r="E8181" s="107">
        <f t="shared" si="127"/>
        <v>40600135</v>
      </c>
      <c r="F8181" s="107" t="s">
        <v>404</v>
      </c>
      <c r="G8181" s="107" t="s">
        <v>6182</v>
      </c>
      <c r="H8181" s="107" t="s">
        <v>6183</v>
      </c>
      <c r="I8181" s="107" t="s">
        <v>6200</v>
      </c>
    </row>
    <row r="8182" spans="1:9" x14ac:dyDescent="0.2">
      <c r="A8182" s="107" t="s">
        <v>10492</v>
      </c>
      <c r="D8182" s="107" t="s">
        <v>3503</v>
      </c>
      <c r="E8182" s="107">
        <f t="shared" si="127"/>
        <v>40600136</v>
      </c>
      <c r="F8182" s="107" t="s">
        <v>404</v>
      </c>
      <c r="G8182" s="107" t="s">
        <v>6182</v>
      </c>
      <c r="H8182" s="107" t="s">
        <v>6183</v>
      </c>
      <c r="I8182" s="107" t="s">
        <v>3504</v>
      </c>
    </row>
    <row r="8183" spans="1:9" x14ac:dyDescent="0.2">
      <c r="A8183" s="107" t="s">
        <v>10492</v>
      </c>
      <c r="D8183" s="107" t="s">
        <v>3505</v>
      </c>
      <c r="E8183" s="107">
        <f t="shared" si="127"/>
        <v>40600137</v>
      </c>
      <c r="F8183" s="107" t="s">
        <v>404</v>
      </c>
      <c r="G8183" s="107" t="s">
        <v>6182</v>
      </c>
      <c r="H8183" s="107" t="s">
        <v>6183</v>
      </c>
      <c r="I8183" s="107" t="s">
        <v>3506</v>
      </c>
    </row>
    <row r="8184" spans="1:9" x14ac:dyDescent="0.2">
      <c r="A8184" s="107" t="s">
        <v>10492</v>
      </c>
      <c r="D8184" s="107" t="s">
        <v>3507</v>
      </c>
      <c r="E8184" s="107">
        <f t="shared" si="127"/>
        <v>40600138</v>
      </c>
      <c r="F8184" s="107" t="s">
        <v>404</v>
      </c>
      <c r="G8184" s="107" t="s">
        <v>6182</v>
      </c>
      <c r="H8184" s="107" t="s">
        <v>6183</v>
      </c>
      <c r="I8184" s="107" t="s">
        <v>3508</v>
      </c>
    </row>
    <row r="8185" spans="1:9" x14ac:dyDescent="0.2">
      <c r="A8185" s="107" t="s">
        <v>10492</v>
      </c>
      <c r="D8185" s="107" t="s">
        <v>3509</v>
      </c>
      <c r="E8185" s="107">
        <f t="shared" si="127"/>
        <v>40600139</v>
      </c>
      <c r="F8185" s="107" t="s">
        <v>404</v>
      </c>
      <c r="G8185" s="107" t="s">
        <v>6182</v>
      </c>
      <c r="H8185" s="107" t="s">
        <v>6183</v>
      </c>
      <c r="I8185" s="107" t="s">
        <v>3510</v>
      </c>
    </row>
    <row r="8186" spans="1:9" x14ac:dyDescent="0.2">
      <c r="A8186" s="107" t="s">
        <v>10492</v>
      </c>
      <c r="D8186" s="107" t="s">
        <v>3511</v>
      </c>
      <c r="E8186" s="107">
        <f t="shared" si="127"/>
        <v>40600140</v>
      </c>
      <c r="F8186" s="107" t="s">
        <v>404</v>
      </c>
      <c r="G8186" s="107" t="s">
        <v>6182</v>
      </c>
      <c r="H8186" s="107" t="s">
        <v>6183</v>
      </c>
      <c r="I8186" s="107" t="s">
        <v>3512</v>
      </c>
    </row>
    <row r="8187" spans="1:9" x14ac:dyDescent="0.2">
      <c r="A8187" s="107" t="s">
        <v>10492</v>
      </c>
      <c r="D8187" s="107" t="s">
        <v>3513</v>
      </c>
      <c r="E8187" s="107">
        <f t="shared" si="127"/>
        <v>40600141</v>
      </c>
      <c r="F8187" s="107" t="s">
        <v>404</v>
      </c>
      <c r="G8187" s="107" t="s">
        <v>6182</v>
      </c>
      <c r="H8187" s="107" t="s">
        <v>6183</v>
      </c>
      <c r="I8187" s="107" t="s">
        <v>3514</v>
      </c>
    </row>
    <row r="8188" spans="1:9" x14ac:dyDescent="0.2">
      <c r="A8188" s="107" t="s">
        <v>10492</v>
      </c>
      <c r="D8188" s="107" t="s">
        <v>3515</v>
      </c>
      <c r="E8188" s="107">
        <f t="shared" si="127"/>
        <v>40600142</v>
      </c>
      <c r="F8188" s="107" t="s">
        <v>404</v>
      </c>
      <c r="G8188" s="107" t="s">
        <v>6182</v>
      </c>
      <c r="H8188" s="107" t="s">
        <v>6183</v>
      </c>
      <c r="I8188" s="107" t="s">
        <v>3516</v>
      </c>
    </row>
    <row r="8189" spans="1:9" x14ac:dyDescent="0.2">
      <c r="A8189" s="107" t="s">
        <v>10492</v>
      </c>
      <c r="D8189" s="107" t="s">
        <v>3517</v>
      </c>
      <c r="E8189" s="107">
        <f t="shared" si="127"/>
        <v>40600143</v>
      </c>
      <c r="F8189" s="107" t="s">
        <v>404</v>
      </c>
      <c r="G8189" s="107" t="s">
        <v>6182</v>
      </c>
      <c r="H8189" s="107" t="s">
        <v>6183</v>
      </c>
      <c r="I8189" s="107" t="s">
        <v>3518</v>
      </c>
    </row>
    <row r="8190" spans="1:9" x14ac:dyDescent="0.2">
      <c r="A8190" s="107" t="s">
        <v>10492</v>
      </c>
      <c r="D8190" s="107" t="s">
        <v>3519</v>
      </c>
      <c r="E8190" s="107">
        <f t="shared" si="127"/>
        <v>40600144</v>
      </c>
      <c r="F8190" s="107" t="s">
        <v>404</v>
      </c>
      <c r="G8190" s="107" t="s">
        <v>6182</v>
      </c>
      <c r="H8190" s="107" t="s">
        <v>6183</v>
      </c>
      <c r="I8190" s="107" t="s">
        <v>3520</v>
      </c>
    </row>
    <row r="8191" spans="1:9" x14ac:dyDescent="0.2">
      <c r="A8191" s="107" t="s">
        <v>10492</v>
      </c>
      <c r="D8191" s="107" t="s">
        <v>3521</v>
      </c>
      <c r="E8191" s="107">
        <f t="shared" si="127"/>
        <v>40600145</v>
      </c>
      <c r="F8191" s="107" t="s">
        <v>404</v>
      </c>
      <c r="G8191" s="107" t="s">
        <v>6182</v>
      </c>
      <c r="H8191" s="107" t="s">
        <v>6183</v>
      </c>
      <c r="I8191" s="107" t="s">
        <v>3522</v>
      </c>
    </row>
    <row r="8192" spans="1:9" x14ac:dyDescent="0.2">
      <c r="A8192" s="107" t="s">
        <v>10492</v>
      </c>
      <c r="D8192" s="107" t="s">
        <v>3523</v>
      </c>
      <c r="E8192" s="107">
        <f t="shared" si="127"/>
        <v>40600146</v>
      </c>
      <c r="F8192" s="107" t="s">
        <v>404</v>
      </c>
      <c r="G8192" s="107" t="s">
        <v>6182</v>
      </c>
      <c r="H8192" s="107" t="s">
        <v>6183</v>
      </c>
      <c r="I8192" s="107" t="s">
        <v>3524</v>
      </c>
    </row>
    <row r="8193" spans="1:9" x14ac:dyDescent="0.2">
      <c r="A8193" s="107" t="s">
        <v>10492</v>
      </c>
      <c r="D8193" s="107" t="s">
        <v>3525</v>
      </c>
      <c r="E8193" s="107">
        <f t="shared" si="127"/>
        <v>40600147</v>
      </c>
      <c r="F8193" s="107" t="s">
        <v>404</v>
      </c>
      <c r="G8193" s="107" t="s">
        <v>6182</v>
      </c>
      <c r="H8193" s="107" t="s">
        <v>6183</v>
      </c>
      <c r="I8193" s="107" t="s">
        <v>3526</v>
      </c>
    </row>
    <row r="8194" spans="1:9" x14ac:dyDescent="0.2">
      <c r="A8194" s="107" t="s">
        <v>10492</v>
      </c>
      <c r="D8194" s="107" t="s">
        <v>3527</v>
      </c>
      <c r="E8194" s="107">
        <f t="shared" ref="E8194:E8257" si="128">VALUE(D8194)</f>
        <v>40600148</v>
      </c>
      <c r="F8194" s="107" t="s">
        <v>404</v>
      </c>
      <c r="G8194" s="107" t="s">
        <v>6182</v>
      </c>
      <c r="H8194" s="107" t="s">
        <v>6183</v>
      </c>
      <c r="I8194" s="107" t="s">
        <v>3528</v>
      </c>
    </row>
    <row r="8195" spans="1:9" x14ac:dyDescent="0.2">
      <c r="A8195" s="107" t="s">
        <v>10492</v>
      </c>
      <c r="D8195" s="107" t="s">
        <v>3529</v>
      </c>
      <c r="E8195" s="107">
        <f t="shared" si="128"/>
        <v>40600149</v>
      </c>
      <c r="F8195" s="107" t="s">
        <v>404</v>
      </c>
      <c r="G8195" s="107" t="s">
        <v>6182</v>
      </c>
      <c r="H8195" s="107" t="s">
        <v>6183</v>
      </c>
      <c r="I8195" s="107" t="s">
        <v>3530</v>
      </c>
    </row>
    <row r="8196" spans="1:9" x14ac:dyDescent="0.2">
      <c r="A8196" s="107" t="s">
        <v>10492</v>
      </c>
      <c r="D8196" s="107" t="s">
        <v>3531</v>
      </c>
      <c r="E8196" s="107">
        <f t="shared" si="128"/>
        <v>40600160</v>
      </c>
      <c r="F8196" s="107" t="s">
        <v>404</v>
      </c>
      <c r="G8196" s="107" t="s">
        <v>6182</v>
      </c>
      <c r="H8196" s="107" t="s">
        <v>6183</v>
      </c>
      <c r="I8196" s="107" t="s">
        <v>3532</v>
      </c>
    </row>
    <row r="8197" spans="1:9" x14ac:dyDescent="0.2">
      <c r="A8197" s="107" t="s">
        <v>10492</v>
      </c>
      <c r="D8197" s="107" t="s">
        <v>3533</v>
      </c>
      <c r="E8197" s="107">
        <f t="shared" si="128"/>
        <v>40600161</v>
      </c>
      <c r="F8197" s="107" t="s">
        <v>404</v>
      </c>
      <c r="G8197" s="107" t="s">
        <v>6182</v>
      </c>
      <c r="H8197" s="107" t="s">
        <v>6183</v>
      </c>
      <c r="I8197" s="107" t="s">
        <v>3534</v>
      </c>
    </row>
    <row r="8198" spans="1:9" x14ac:dyDescent="0.2">
      <c r="A8198" s="107" t="s">
        <v>10492</v>
      </c>
      <c r="D8198" s="107" t="s">
        <v>3535</v>
      </c>
      <c r="E8198" s="107">
        <f t="shared" si="128"/>
        <v>40600162</v>
      </c>
      <c r="F8198" s="107" t="s">
        <v>404</v>
      </c>
      <c r="G8198" s="107" t="s">
        <v>6182</v>
      </c>
      <c r="H8198" s="107" t="s">
        <v>6183</v>
      </c>
      <c r="I8198" s="107" t="s">
        <v>3536</v>
      </c>
    </row>
    <row r="8199" spans="1:9" x14ac:dyDescent="0.2">
      <c r="A8199" s="107" t="s">
        <v>10492</v>
      </c>
      <c r="D8199" s="107" t="s">
        <v>3537</v>
      </c>
      <c r="E8199" s="107">
        <f t="shared" si="128"/>
        <v>40600163</v>
      </c>
      <c r="F8199" s="107" t="s">
        <v>404</v>
      </c>
      <c r="G8199" s="107" t="s">
        <v>6182</v>
      </c>
      <c r="H8199" s="107" t="s">
        <v>6183</v>
      </c>
      <c r="I8199" s="107" t="s">
        <v>3538</v>
      </c>
    </row>
    <row r="8200" spans="1:9" x14ac:dyDescent="0.2">
      <c r="A8200" s="107" t="s">
        <v>10492</v>
      </c>
      <c r="D8200" s="107" t="s">
        <v>3539</v>
      </c>
      <c r="E8200" s="107">
        <f t="shared" si="128"/>
        <v>40600164</v>
      </c>
      <c r="F8200" s="107" t="s">
        <v>404</v>
      </c>
      <c r="G8200" s="107" t="s">
        <v>6182</v>
      </c>
      <c r="H8200" s="107" t="s">
        <v>6183</v>
      </c>
      <c r="I8200" s="107" t="s">
        <v>3540</v>
      </c>
    </row>
    <row r="8201" spans="1:9" x14ac:dyDescent="0.2">
      <c r="A8201" s="107" t="s">
        <v>10492</v>
      </c>
      <c r="D8201" s="107" t="s">
        <v>3541</v>
      </c>
      <c r="E8201" s="107">
        <f t="shared" si="128"/>
        <v>40600165</v>
      </c>
      <c r="F8201" s="107" t="s">
        <v>404</v>
      </c>
      <c r="G8201" s="107" t="s">
        <v>6182</v>
      </c>
      <c r="H8201" s="107" t="s">
        <v>6183</v>
      </c>
      <c r="I8201" s="107" t="s">
        <v>3542</v>
      </c>
    </row>
    <row r="8202" spans="1:9" x14ac:dyDescent="0.2">
      <c r="A8202" s="107" t="s">
        <v>10492</v>
      </c>
      <c r="D8202" s="107" t="s">
        <v>3543</v>
      </c>
      <c r="E8202" s="107">
        <f t="shared" si="128"/>
        <v>40600166</v>
      </c>
      <c r="F8202" s="107" t="s">
        <v>404</v>
      </c>
      <c r="G8202" s="107" t="s">
        <v>6182</v>
      </c>
      <c r="H8202" s="107" t="s">
        <v>6183</v>
      </c>
      <c r="I8202" s="107" t="s">
        <v>775</v>
      </c>
    </row>
    <row r="8203" spans="1:9" x14ac:dyDescent="0.2">
      <c r="A8203" s="107" t="s">
        <v>10492</v>
      </c>
      <c r="D8203" s="107" t="s">
        <v>776</v>
      </c>
      <c r="E8203" s="107">
        <f t="shared" si="128"/>
        <v>40600167</v>
      </c>
      <c r="F8203" s="107" t="s">
        <v>404</v>
      </c>
      <c r="G8203" s="107" t="s">
        <v>6182</v>
      </c>
      <c r="H8203" s="107" t="s">
        <v>6183</v>
      </c>
      <c r="I8203" s="107" t="s">
        <v>777</v>
      </c>
    </row>
    <row r="8204" spans="1:9" x14ac:dyDescent="0.2">
      <c r="A8204" s="107" t="s">
        <v>10492</v>
      </c>
      <c r="D8204" s="107" t="s">
        <v>778</v>
      </c>
      <c r="E8204" s="107">
        <f t="shared" si="128"/>
        <v>40600168</v>
      </c>
      <c r="F8204" s="107" t="s">
        <v>404</v>
      </c>
      <c r="G8204" s="107" t="s">
        <v>6182</v>
      </c>
      <c r="H8204" s="107" t="s">
        <v>6183</v>
      </c>
      <c r="I8204" s="107" t="s">
        <v>779</v>
      </c>
    </row>
    <row r="8205" spans="1:9" x14ac:dyDescent="0.2">
      <c r="A8205" s="107" t="s">
        <v>10492</v>
      </c>
      <c r="D8205" s="107" t="s">
        <v>780</v>
      </c>
      <c r="E8205" s="107">
        <f t="shared" si="128"/>
        <v>40600169</v>
      </c>
      <c r="F8205" s="107" t="s">
        <v>404</v>
      </c>
      <c r="G8205" s="107" t="s">
        <v>6182</v>
      </c>
      <c r="H8205" s="107" t="s">
        <v>6183</v>
      </c>
      <c r="I8205" s="107" t="s">
        <v>781</v>
      </c>
    </row>
    <row r="8206" spans="1:9" x14ac:dyDescent="0.2">
      <c r="A8206" s="107" t="s">
        <v>10492</v>
      </c>
      <c r="D8206" s="107" t="s">
        <v>782</v>
      </c>
      <c r="E8206" s="107">
        <f t="shared" si="128"/>
        <v>40600170</v>
      </c>
      <c r="F8206" s="107" t="s">
        <v>404</v>
      </c>
      <c r="G8206" s="107" t="s">
        <v>6182</v>
      </c>
      <c r="H8206" s="107" t="s">
        <v>6183</v>
      </c>
      <c r="I8206" s="107" t="s">
        <v>783</v>
      </c>
    </row>
    <row r="8207" spans="1:9" x14ac:dyDescent="0.2">
      <c r="A8207" s="107" t="s">
        <v>10492</v>
      </c>
      <c r="D8207" s="107" t="s">
        <v>784</v>
      </c>
      <c r="E8207" s="107">
        <f t="shared" si="128"/>
        <v>40600171</v>
      </c>
      <c r="F8207" s="107" t="s">
        <v>404</v>
      </c>
      <c r="G8207" s="107" t="s">
        <v>6182</v>
      </c>
      <c r="H8207" s="107" t="s">
        <v>6183</v>
      </c>
      <c r="I8207" s="107" t="s">
        <v>2057</v>
      </c>
    </row>
    <row r="8208" spans="1:9" x14ac:dyDescent="0.2">
      <c r="A8208" s="107" t="s">
        <v>10492</v>
      </c>
      <c r="D8208" s="107" t="s">
        <v>2058</v>
      </c>
      <c r="E8208" s="107">
        <f t="shared" si="128"/>
        <v>40600172</v>
      </c>
      <c r="F8208" s="107" t="s">
        <v>404</v>
      </c>
      <c r="G8208" s="107" t="s">
        <v>6182</v>
      </c>
      <c r="H8208" s="107" t="s">
        <v>6183</v>
      </c>
      <c r="I8208" s="107" t="s">
        <v>2059</v>
      </c>
    </row>
    <row r="8209" spans="1:9" x14ac:dyDescent="0.2">
      <c r="A8209" s="107" t="s">
        <v>10492</v>
      </c>
      <c r="D8209" s="107" t="s">
        <v>2060</v>
      </c>
      <c r="E8209" s="107">
        <f t="shared" si="128"/>
        <v>40600173</v>
      </c>
      <c r="F8209" s="107" t="s">
        <v>404</v>
      </c>
      <c r="G8209" s="107" t="s">
        <v>6182</v>
      </c>
      <c r="H8209" s="107" t="s">
        <v>6183</v>
      </c>
      <c r="I8209" s="107" t="s">
        <v>2061</v>
      </c>
    </row>
    <row r="8210" spans="1:9" x14ac:dyDescent="0.2">
      <c r="A8210" s="107" t="s">
        <v>10492</v>
      </c>
      <c r="D8210" s="107" t="s">
        <v>2062</v>
      </c>
      <c r="E8210" s="107">
        <f t="shared" si="128"/>
        <v>40600197</v>
      </c>
      <c r="F8210" s="107" t="s">
        <v>404</v>
      </c>
      <c r="G8210" s="107" t="s">
        <v>6182</v>
      </c>
      <c r="H8210" s="107" t="s">
        <v>6183</v>
      </c>
      <c r="I8210" s="107" t="s">
        <v>9253</v>
      </c>
    </row>
    <row r="8211" spans="1:9" x14ac:dyDescent="0.2">
      <c r="A8211" s="107" t="s">
        <v>10492</v>
      </c>
      <c r="D8211" s="107" t="s">
        <v>2063</v>
      </c>
      <c r="E8211" s="107">
        <f t="shared" si="128"/>
        <v>40600198</v>
      </c>
      <c r="F8211" s="107" t="s">
        <v>404</v>
      </c>
      <c r="G8211" s="107" t="s">
        <v>6182</v>
      </c>
      <c r="H8211" s="107" t="s">
        <v>6183</v>
      </c>
      <c r="I8211" s="107" t="s">
        <v>9253</v>
      </c>
    </row>
    <row r="8212" spans="1:9" x14ac:dyDescent="0.2">
      <c r="A8212" s="107" t="s">
        <v>10492</v>
      </c>
      <c r="D8212" s="107" t="s">
        <v>2064</v>
      </c>
      <c r="E8212" s="107">
        <f t="shared" si="128"/>
        <v>40600199</v>
      </c>
      <c r="F8212" s="107" t="s">
        <v>404</v>
      </c>
      <c r="G8212" s="107" t="s">
        <v>6182</v>
      </c>
      <c r="H8212" s="107" t="s">
        <v>6183</v>
      </c>
      <c r="I8212" s="107" t="s">
        <v>9253</v>
      </c>
    </row>
    <row r="8213" spans="1:9" x14ac:dyDescent="0.2">
      <c r="A8213" s="107" t="s">
        <v>10492</v>
      </c>
      <c r="D8213" s="107" t="s">
        <v>2065</v>
      </c>
      <c r="E8213" s="107">
        <f t="shared" si="128"/>
        <v>40600231</v>
      </c>
      <c r="F8213" s="107" t="s">
        <v>404</v>
      </c>
      <c r="G8213" s="107" t="s">
        <v>6182</v>
      </c>
      <c r="H8213" s="107" t="s">
        <v>2066</v>
      </c>
      <c r="I8213" s="107" t="s">
        <v>814</v>
      </c>
    </row>
    <row r="8214" spans="1:9" x14ac:dyDescent="0.2">
      <c r="A8214" s="107" t="s">
        <v>10492</v>
      </c>
      <c r="D8214" s="107" t="s">
        <v>815</v>
      </c>
      <c r="E8214" s="107">
        <f t="shared" si="128"/>
        <v>40600232</v>
      </c>
      <c r="F8214" s="107" t="s">
        <v>404</v>
      </c>
      <c r="G8214" s="107" t="s">
        <v>6182</v>
      </c>
      <c r="H8214" s="107" t="s">
        <v>2066</v>
      </c>
      <c r="I8214" s="107" t="s">
        <v>816</v>
      </c>
    </row>
    <row r="8215" spans="1:9" x14ac:dyDescent="0.2">
      <c r="A8215" s="107" t="s">
        <v>10492</v>
      </c>
      <c r="D8215" s="107" t="s">
        <v>817</v>
      </c>
      <c r="E8215" s="107">
        <f t="shared" si="128"/>
        <v>40600233</v>
      </c>
      <c r="F8215" s="107" t="s">
        <v>404</v>
      </c>
      <c r="G8215" s="107" t="s">
        <v>6182</v>
      </c>
      <c r="H8215" s="107" t="s">
        <v>2066</v>
      </c>
      <c r="I8215" s="107" t="s">
        <v>818</v>
      </c>
    </row>
    <row r="8216" spans="1:9" x14ac:dyDescent="0.2">
      <c r="A8216" s="107" t="s">
        <v>10492</v>
      </c>
      <c r="D8216" s="107" t="s">
        <v>819</v>
      </c>
      <c r="E8216" s="107">
        <f t="shared" si="128"/>
        <v>40600234</v>
      </c>
      <c r="F8216" s="107" t="s">
        <v>404</v>
      </c>
      <c r="G8216" s="107" t="s">
        <v>6182</v>
      </c>
      <c r="H8216" s="107" t="s">
        <v>2066</v>
      </c>
      <c r="I8216" s="107" t="s">
        <v>820</v>
      </c>
    </row>
    <row r="8217" spans="1:9" x14ac:dyDescent="0.2">
      <c r="A8217" s="107" t="s">
        <v>10492</v>
      </c>
      <c r="D8217" s="107" t="s">
        <v>821</v>
      </c>
      <c r="E8217" s="107">
        <f t="shared" si="128"/>
        <v>40600235</v>
      </c>
      <c r="F8217" s="107" t="s">
        <v>404</v>
      </c>
      <c r="G8217" s="107" t="s">
        <v>6182</v>
      </c>
      <c r="H8217" s="107" t="s">
        <v>2066</v>
      </c>
      <c r="I8217" s="107" t="s">
        <v>822</v>
      </c>
    </row>
    <row r="8218" spans="1:9" x14ac:dyDescent="0.2">
      <c r="A8218" s="107" t="s">
        <v>10492</v>
      </c>
      <c r="D8218" s="107" t="s">
        <v>823</v>
      </c>
      <c r="E8218" s="107">
        <f t="shared" si="128"/>
        <v>40600236</v>
      </c>
      <c r="F8218" s="107" t="s">
        <v>404</v>
      </c>
      <c r="G8218" s="107" t="s">
        <v>6182</v>
      </c>
      <c r="H8218" s="107" t="s">
        <v>2066</v>
      </c>
      <c r="I8218" s="107" t="s">
        <v>824</v>
      </c>
    </row>
    <row r="8219" spans="1:9" x14ac:dyDescent="0.2">
      <c r="A8219" s="107" t="s">
        <v>10492</v>
      </c>
      <c r="D8219" s="107" t="s">
        <v>825</v>
      </c>
      <c r="E8219" s="107">
        <f t="shared" si="128"/>
        <v>40600237</v>
      </c>
      <c r="F8219" s="107" t="s">
        <v>404</v>
      </c>
      <c r="G8219" s="107" t="s">
        <v>6182</v>
      </c>
      <c r="H8219" s="107" t="s">
        <v>2066</v>
      </c>
      <c r="I8219" s="107" t="s">
        <v>826</v>
      </c>
    </row>
    <row r="8220" spans="1:9" x14ac:dyDescent="0.2">
      <c r="A8220" s="107" t="s">
        <v>10492</v>
      </c>
      <c r="D8220" s="107" t="s">
        <v>2104</v>
      </c>
      <c r="E8220" s="107">
        <f t="shared" si="128"/>
        <v>40600238</v>
      </c>
      <c r="F8220" s="107" t="s">
        <v>404</v>
      </c>
      <c r="G8220" s="107" t="s">
        <v>6182</v>
      </c>
      <c r="H8220" s="107" t="s">
        <v>2066</v>
      </c>
      <c r="I8220" s="107" t="s">
        <v>2105</v>
      </c>
    </row>
    <row r="8221" spans="1:9" x14ac:dyDescent="0.2">
      <c r="A8221" s="107" t="s">
        <v>10492</v>
      </c>
      <c r="D8221" s="107" t="s">
        <v>2106</v>
      </c>
      <c r="E8221" s="107">
        <f t="shared" si="128"/>
        <v>40600239</v>
      </c>
      <c r="F8221" s="107" t="s">
        <v>404</v>
      </c>
      <c r="G8221" s="107" t="s">
        <v>6182</v>
      </c>
      <c r="H8221" s="107" t="s">
        <v>2066</v>
      </c>
      <c r="I8221" s="107" t="s">
        <v>2107</v>
      </c>
    </row>
    <row r="8222" spans="1:9" x14ac:dyDescent="0.2">
      <c r="A8222" s="107" t="s">
        <v>10492</v>
      </c>
      <c r="D8222" s="107" t="s">
        <v>2108</v>
      </c>
      <c r="E8222" s="107">
        <f t="shared" si="128"/>
        <v>40600240</v>
      </c>
      <c r="F8222" s="107" t="s">
        <v>404</v>
      </c>
      <c r="G8222" s="107" t="s">
        <v>6182</v>
      </c>
      <c r="H8222" s="107" t="s">
        <v>2066</v>
      </c>
      <c r="I8222" s="107" t="s">
        <v>2109</v>
      </c>
    </row>
    <row r="8223" spans="1:9" x14ac:dyDescent="0.2">
      <c r="A8223" s="107" t="s">
        <v>10492</v>
      </c>
      <c r="D8223" s="107" t="s">
        <v>2110</v>
      </c>
      <c r="E8223" s="107">
        <f t="shared" si="128"/>
        <v>40600241</v>
      </c>
      <c r="F8223" s="107" t="s">
        <v>404</v>
      </c>
      <c r="G8223" s="107" t="s">
        <v>6182</v>
      </c>
      <c r="H8223" s="107" t="s">
        <v>2066</v>
      </c>
      <c r="I8223" s="107" t="s">
        <v>2111</v>
      </c>
    </row>
    <row r="8224" spans="1:9" x14ac:dyDescent="0.2">
      <c r="A8224" s="107" t="s">
        <v>10492</v>
      </c>
      <c r="D8224" s="107" t="s">
        <v>2112</v>
      </c>
      <c r="E8224" s="107">
        <f t="shared" si="128"/>
        <v>40600242</v>
      </c>
      <c r="F8224" s="107" t="s">
        <v>404</v>
      </c>
      <c r="G8224" s="107" t="s">
        <v>6182</v>
      </c>
      <c r="H8224" s="107" t="s">
        <v>2066</v>
      </c>
      <c r="I8224" s="107" t="s">
        <v>2113</v>
      </c>
    </row>
    <row r="8225" spans="1:9" x14ac:dyDescent="0.2">
      <c r="A8225" s="107" t="s">
        <v>10492</v>
      </c>
      <c r="D8225" s="107" t="s">
        <v>2114</v>
      </c>
      <c r="E8225" s="107">
        <f t="shared" si="128"/>
        <v>40600243</v>
      </c>
      <c r="F8225" s="107" t="s">
        <v>404</v>
      </c>
      <c r="G8225" s="107" t="s">
        <v>6182</v>
      </c>
      <c r="H8225" s="107" t="s">
        <v>2066</v>
      </c>
      <c r="I8225" s="107" t="s">
        <v>2115</v>
      </c>
    </row>
    <row r="8226" spans="1:9" x14ac:dyDescent="0.2">
      <c r="A8226" s="107" t="s">
        <v>10492</v>
      </c>
      <c r="D8226" s="107" t="s">
        <v>2116</v>
      </c>
      <c r="E8226" s="107">
        <f t="shared" si="128"/>
        <v>40600244</v>
      </c>
      <c r="F8226" s="107" t="s">
        <v>404</v>
      </c>
      <c r="G8226" s="107" t="s">
        <v>6182</v>
      </c>
      <c r="H8226" s="107" t="s">
        <v>2066</v>
      </c>
      <c r="I8226" s="107" t="s">
        <v>2117</v>
      </c>
    </row>
    <row r="8227" spans="1:9" x14ac:dyDescent="0.2">
      <c r="A8227" s="107" t="s">
        <v>10492</v>
      </c>
      <c r="D8227" s="107" t="s">
        <v>2118</v>
      </c>
      <c r="E8227" s="107">
        <f t="shared" si="128"/>
        <v>40600245</v>
      </c>
      <c r="F8227" s="107" t="s">
        <v>404</v>
      </c>
      <c r="G8227" s="107" t="s">
        <v>6182</v>
      </c>
      <c r="H8227" s="107" t="s">
        <v>2066</v>
      </c>
      <c r="I8227" s="107" t="s">
        <v>2119</v>
      </c>
    </row>
    <row r="8228" spans="1:9" x14ac:dyDescent="0.2">
      <c r="A8228" s="107" t="s">
        <v>10492</v>
      </c>
      <c r="D8228" s="107" t="s">
        <v>2120</v>
      </c>
      <c r="E8228" s="107">
        <f t="shared" si="128"/>
        <v>40600246</v>
      </c>
      <c r="F8228" s="107" t="s">
        <v>404</v>
      </c>
      <c r="G8228" s="107" t="s">
        <v>6182</v>
      </c>
      <c r="H8228" s="107" t="s">
        <v>2066</v>
      </c>
      <c r="I8228" s="107" t="s">
        <v>2121</v>
      </c>
    </row>
    <row r="8229" spans="1:9" x14ac:dyDescent="0.2">
      <c r="A8229" s="107" t="s">
        <v>10492</v>
      </c>
      <c r="D8229" s="107" t="s">
        <v>2122</v>
      </c>
      <c r="E8229" s="107">
        <f t="shared" si="128"/>
        <v>40600248</v>
      </c>
      <c r="F8229" s="107" t="s">
        <v>404</v>
      </c>
      <c r="G8229" s="107" t="s">
        <v>6182</v>
      </c>
      <c r="H8229" s="107" t="s">
        <v>2066</v>
      </c>
      <c r="I8229" s="107" t="s">
        <v>2123</v>
      </c>
    </row>
    <row r="8230" spans="1:9" x14ac:dyDescent="0.2">
      <c r="A8230" s="107" t="s">
        <v>10492</v>
      </c>
      <c r="D8230" s="107" t="s">
        <v>2124</v>
      </c>
      <c r="E8230" s="107">
        <f t="shared" si="128"/>
        <v>40600249</v>
      </c>
      <c r="F8230" s="107" t="s">
        <v>404</v>
      </c>
      <c r="G8230" s="107" t="s">
        <v>6182</v>
      </c>
      <c r="H8230" s="107" t="s">
        <v>2066</v>
      </c>
      <c r="I8230" s="107" t="s">
        <v>2125</v>
      </c>
    </row>
    <row r="8231" spans="1:9" x14ac:dyDescent="0.2">
      <c r="A8231" s="107" t="s">
        <v>10492</v>
      </c>
      <c r="D8231" s="107" t="s">
        <v>2126</v>
      </c>
      <c r="E8231" s="107">
        <f t="shared" si="128"/>
        <v>40600250</v>
      </c>
      <c r="F8231" s="107" t="s">
        <v>404</v>
      </c>
      <c r="G8231" s="107" t="s">
        <v>6182</v>
      </c>
      <c r="H8231" s="107" t="s">
        <v>2066</v>
      </c>
      <c r="I8231" s="107" t="s">
        <v>2127</v>
      </c>
    </row>
    <row r="8232" spans="1:9" x14ac:dyDescent="0.2">
      <c r="A8232" s="107" t="s">
        <v>10492</v>
      </c>
      <c r="D8232" s="107" t="s">
        <v>2128</v>
      </c>
      <c r="E8232" s="107">
        <f t="shared" si="128"/>
        <v>40600251</v>
      </c>
      <c r="F8232" s="107" t="s">
        <v>404</v>
      </c>
      <c r="G8232" s="107" t="s">
        <v>6182</v>
      </c>
      <c r="H8232" s="107" t="s">
        <v>2066</v>
      </c>
      <c r="I8232" s="107" t="s">
        <v>2129</v>
      </c>
    </row>
    <row r="8233" spans="1:9" x14ac:dyDescent="0.2">
      <c r="A8233" s="107" t="s">
        <v>10492</v>
      </c>
      <c r="D8233" s="107" t="s">
        <v>2130</v>
      </c>
      <c r="E8233" s="107">
        <f t="shared" si="128"/>
        <v>40600253</v>
      </c>
      <c r="F8233" s="107" t="s">
        <v>404</v>
      </c>
      <c r="G8233" s="107" t="s">
        <v>6182</v>
      </c>
      <c r="H8233" s="107" t="s">
        <v>2066</v>
      </c>
      <c r="I8233" s="107" t="s">
        <v>2131</v>
      </c>
    </row>
    <row r="8234" spans="1:9" x14ac:dyDescent="0.2">
      <c r="A8234" s="107" t="s">
        <v>10492</v>
      </c>
      <c r="D8234" s="107" t="s">
        <v>2132</v>
      </c>
      <c r="E8234" s="107">
        <f t="shared" si="128"/>
        <v>40600254</v>
      </c>
      <c r="F8234" s="107" t="s">
        <v>404</v>
      </c>
      <c r="G8234" s="107" t="s">
        <v>6182</v>
      </c>
      <c r="H8234" s="107" t="s">
        <v>2066</v>
      </c>
      <c r="I8234" s="107" t="s">
        <v>2133</v>
      </c>
    </row>
    <row r="8235" spans="1:9" x14ac:dyDescent="0.2">
      <c r="A8235" s="107" t="s">
        <v>10492</v>
      </c>
      <c r="D8235" s="107" t="s">
        <v>2134</v>
      </c>
      <c r="E8235" s="107">
        <f t="shared" si="128"/>
        <v>40600255</v>
      </c>
      <c r="F8235" s="107" t="s">
        <v>404</v>
      </c>
      <c r="G8235" s="107" t="s">
        <v>6182</v>
      </c>
      <c r="H8235" s="107" t="s">
        <v>2066</v>
      </c>
      <c r="I8235" s="107" t="s">
        <v>2135</v>
      </c>
    </row>
    <row r="8236" spans="1:9" x14ac:dyDescent="0.2">
      <c r="A8236" s="107" t="s">
        <v>10492</v>
      </c>
      <c r="D8236" s="107" t="s">
        <v>2136</v>
      </c>
      <c r="E8236" s="107">
        <f t="shared" si="128"/>
        <v>40600256</v>
      </c>
      <c r="F8236" s="107" t="s">
        <v>404</v>
      </c>
      <c r="G8236" s="107" t="s">
        <v>6182</v>
      </c>
      <c r="H8236" s="107" t="s">
        <v>2066</v>
      </c>
      <c r="I8236" s="107" t="s">
        <v>2137</v>
      </c>
    </row>
    <row r="8237" spans="1:9" x14ac:dyDescent="0.2">
      <c r="A8237" s="107" t="s">
        <v>10492</v>
      </c>
      <c r="D8237" s="107" t="s">
        <v>2138</v>
      </c>
      <c r="E8237" s="107">
        <f t="shared" si="128"/>
        <v>40600257</v>
      </c>
      <c r="F8237" s="107" t="s">
        <v>404</v>
      </c>
      <c r="G8237" s="107" t="s">
        <v>6182</v>
      </c>
      <c r="H8237" s="107" t="s">
        <v>2066</v>
      </c>
      <c r="I8237" s="107" t="s">
        <v>576</v>
      </c>
    </row>
    <row r="8238" spans="1:9" x14ac:dyDescent="0.2">
      <c r="A8238" s="107" t="s">
        <v>10492</v>
      </c>
      <c r="D8238" s="107" t="s">
        <v>577</v>
      </c>
      <c r="E8238" s="107">
        <f t="shared" si="128"/>
        <v>40600259</v>
      </c>
      <c r="F8238" s="107" t="s">
        <v>404</v>
      </c>
      <c r="G8238" s="107" t="s">
        <v>6182</v>
      </c>
      <c r="H8238" s="107" t="s">
        <v>2066</v>
      </c>
      <c r="I8238" s="107" t="s">
        <v>578</v>
      </c>
    </row>
    <row r="8239" spans="1:9" x14ac:dyDescent="0.2">
      <c r="A8239" s="107" t="s">
        <v>10492</v>
      </c>
      <c r="D8239" s="107" t="s">
        <v>579</v>
      </c>
      <c r="E8239" s="107">
        <f t="shared" si="128"/>
        <v>40600260</v>
      </c>
      <c r="F8239" s="107" t="s">
        <v>404</v>
      </c>
      <c r="G8239" s="107" t="s">
        <v>6182</v>
      </c>
      <c r="H8239" s="107" t="s">
        <v>2066</v>
      </c>
      <c r="I8239" s="107" t="s">
        <v>580</v>
      </c>
    </row>
    <row r="8240" spans="1:9" x14ac:dyDescent="0.2">
      <c r="A8240" s="107" t="s">
        <v>10492</v>
      </c>
      <c r="D8240" s="107" t="s">
        <v>581</v>
      </c>
      <c r="E8240" s="107">
        <f t="shared" si="128"/>
        <v>40600261</v>
      </c>
      <c r="F8240" s="107" t="s">
        <v>404</v>
      </c>
      <c r="G8240" s="107" t="s">
        <v>6182</v>
      </c>
      <c r="H8240" s="107" t="s">
        <v>2066</v>
      </c>
      <c r="I8240" s="107" t="s">
        <v>582</v>
      </c>
    </row>
    <row r="8241" spans="1:12" x14ac:dyDescent="0.2">
      <c r="A8241" s="107" t="s">
        <v>10492</v>
      </c>
      <c r="D8241" s="107" t="s">
        <v>583</v>
      </c>
      <c r="E8241" s="107">
        <f t="shared" si="128"/>
        <v>40600298</v>
      </c>
      <c r="F8241" s="107" t="s">
        <v>404</v>
      </c>
      <c r="G8241" s="107" t="s">
        <v>6182</v>
      </c>
      <c r="H8241" s="107" t="s">
        <v>2066</v>
      </c>
      <c r="I8241" s="107" t="s">
        <v>9253</v>
      </c>
    </row>
    <row r="8242" spans="1:12" x14ac:dyDescent="0.2">
      <c r="A8242" s="107" t="s">
        <v>10492</v>
      </c>
      <c r="D8242" s="107" t="s">
        <v>584</v>
      </c>
      <c r="E8242" s="107">
        <f t="shared" si="128"/>
        <v>40600299</v>
      </c>
      <c r="F8242" s="107" t="s">
        <v>404</v>
      </c>
      <c r="G8242" s="107" t="s">
        <v>6182</v>
      </c>
      <c r="H8242" s="107" t="s">
        <v>2066</v>
      </c>
      <c r="I8242" s="107" t="s">
        <v>9253</v>
      </c>
    </row>
    <row r="8243" spans="1:12" x14ac:dyDescent="0.2">
      <c r="A8243" s="107" t="s">
        <v>10492</v>
      </c>
      <c r="D8243" s="107" t="s">
        <v>585</v>
      </c>
      <c r="E8243" s="107">
        <f t="shared" si="128"/>
        <v>40600301</v>
      </c>
      <c r="F8243" s="107" t="s">
        <v>404</v>
      </c>
      <c r="G8243" s="107" t="s">
        <v>6182</v>
      </c>
      <c r="H8243" s="107" t="s">
        <v>586</v>
      </c>
      <c r="I8243" s="107" t="s">
        <v>587</v>
      </c>
    </row>
    <row r="8244" spans="1:12" x14ac:dyDescent="0.2">
      <c r="A8244" s="107" t="s">
        <v>10492</v>
      </c>
      <c r="D8244" s="107" t="s">
        <v>588</v>
      </c>
      <c r="E8244" s="107">
        <f t="shared" si="128"/>
        <v>40600302</v>
      </c>
      <c r="F8244" s="107" t="s">
        <v>404</v>
      </c>
      <c r="G8244" s="107" t="s">
        <v>6182</v>
      </c>
      <c r="H8244" s="107" t="s">
        <v>586</v>
      </c>
      <c r="I8244" s="107" t="s">
        <v>589</v>
      </c>
    </row>
    <row r="8245" spans="1:12" x14ac:dyDescent="0.2">
      <c r="A8245" s="107" t="s">
        <v>10492</v>
      </c>
      <c r="D8245" s="107" t="s">
        <v>590</v>
      </c>
      <c r="E8245" s="107">
        <f t="shared" si="128"/>
        <v>40600305</v>
      </c>
      <c r="F8245" s="107" t="s">
        <v>404</v>
      </c>
      <c r="G8245" s="107" t="s">
        <v>6182</v>
      </c>
      <c r="H8245" s="107" t="s">
        <v>586</v>
      </c>
      <c r="I8245" s="107" t="s">
        <v>591</v>
      </c>
    </row>
    <row r="8246" spans="1:12" x14ac:dyDescent="0.2">
      <c r="A8246" s="107" t="s">
        <v>10492</v>
      </c>
      <c r="D8246" s="107" t="s">
        <v>592</v>
      </c>
      <c r="E8246" s="107">
        <f t="shared" si="128"/>
        <v>40600306</v>
      </c>
      <c r="F8246" s="107" t="s">
        <v>404</v>
      </c>
      <c r="G8246" s="107" t="s">
        <v>6182</v>
      </c>
      <c r="H8246" s="107" t="s">
        <v>586</v>
      </c>
      <c r="I8246" s="107" t="s">
        <v>593</v>
      </c>
    </row>
    <row r="8247" spans="1:12" x14ac:dyDescent="0.2">
      <c r="A8247" s="107" t="s">
        <v>10492</v>
      </c>
      <c r="D8247" s="107" t="s">
        <v>594</v>
      </c>
      <c r="E8247" s="107">
        <f t="shared" si="128"/>
        <v>40600307</v>
      </c>
      <c r="F8247" s="107" t="s">
        <v>404</v>
      </c>
      <c r="G8247" s="107" t="s">
        <v>6182</v>
      </c>
      <c r="H8247" s="107" t="s">
        <v>586</v>
      </c>
      <c r="I8247" s="107" t="s">
        <v>595</v>
      </c>
    </row>
    <row r="8248" spans="1:12" x14ac:dyDescent="0.2">
      <c r="A8248" s="107" t="s">
        <v>10492</v>
      </c>
      <c r="D8248" s="107" t="s">
        <v>596</v>
      </c>
      <c r="E8248" s="107">
        <f t="shared" si="128"/>
        <v>40600399</v>
      </c>
      <c r="F8248" s="107" t="s">
        <v>404</v>
      </c>
      <c r="G8248" s="107" t="s">
        <v>6182</v>
      </c>
      <c r="H8248" s="107" t="s">
        <v>586</v>
      </c>
      <c r="I8248" s="107" t="s">
        <v>9253</v>
      </c>
    </row>
    <row r="8249" spans="1:12" x14ac:dyDescent="0.2">
      <c r="A8249" s="107" t="s">
        <v>10492</v>
      </c>
      <c r="D8249" s="107" t="s">
        <v>597</v>
      </c>
      <c r="E8249" s="107">
        <f t="shared" si="128"/>
        <v>40600401</v>
      </c>
      <c r="F8249" s="107" t="s">
        <v>404</v>
      </c>
      <c r="G8249" s="107" t="s">
        <v>6182</v>
      </c>
      <c r="H8249" s="107" t="s">
        <v>598</v>
      </c>
      <c r="I8249" s="107" t="s">
        <v>599</v>
      </c>
    </row>
    <row r="8250" spans="1:12" x14ac:dyDescent="0.2">
      <c r="A8250" s="107" t="s">
        <v>10492</v>
      </c>
      <c r="D8250" s="107" t="s">
        <v>600</v>
      </c>
      <c r="E8250" s="107">
        <f t="shared" si="128"/>
        <v>40600402</v>
      </c>
      <c r="F8250" s="107" t="s">
        <v>404</v>
      </c>
      <c r="G8250" s="107" t="s">
        <v>6182</v>
      </c>
      <c r="H8250" s="107" t="s">
        <v>598</v>
      </c>
      <c r="I8250" s="107" t="s">
        <v>601</v>
      </c>
    </row>
    <row r="8251" spans="1:12" x14ac:dyDescent="0.2">
      <c r="A8251" s="107" t="s">
        <v>10492</v>
      </c>
      <c r="B8251" s="107"/>
      <c r="D8251" s="107" t="s">
        <v>602</v>
      </c>
      <c r="E8251" s="107">
        <f t="shared" si="128"/>
        <v>40600403</v>
      </c>
      <c r="F8251" s="107" t="s">
        <v>404</v>
      </c>
      <c r="G8251" s="107" t="s">
        <v>6182</v>
      </c>
      <c r="H8251" s="107" t="s">
        <v>598</v>
      </c>
      <c r="I8251" s="107" t="s">
        <v>599</v>
      </c>
      <c r="L8251" s="107" t="s">
        <v>603</v>
      </c>
    </row>
    <row r="8252" spans="1:12" x14ac:dyDescent="0.2">
      <c r="A8252" s="107" t="s">
        <v>10492</v>
      </c>
      <c r="D8252" s="107" t="s">
        <v>604</v>
      </c>
      <c r="E8252" s="107">
        <f t="shared" si="128"/>
        <v>40600499</v>
      </c>
      <c r="F8252" s="107" t="s">
        <v>404</v>
      </c>
      <c r="G8252" s="107" t="s">
        <v>6182</v>
      </c>
      <c r="H8252" s="107" t="s">
        <v>598</v>
      </c>
      <c r="I8252" s="107" t="s">
        <v>9253</v>
      </c>
    </row>
    <row r="8253" spans="1:12" x14ac:dyDescent="0.2">
      <c r="A8253" s="107" t="s">
        <v>10492</v>
      </c>
      <c r="D8253" s="107" t="s">
        <v>605</v>
      </c>
      <c r="E8253" s="107">
        <f t="shared" si="128"/>
        <v>40600501</v>
      </c>
      <c r="F8253" s="107" t="s">
        <v>404</v>
      </c>
      <c r="G8253" s="107" t="s">
        <v>6182</v>
      </c>
      <c r="H8253" s="107" t="s">
        <v>606</v>
      </c>
      <c r="I8253" s="107" t="s">
        <v>607</v>
      </c>
    </row>
    <row r="8254" spans="1:12" x14ac:dyDescent="0.2">
      <c r="A8254" s="107" t="s">
        <v>10492</v>
      </c>
      <c r="D8254" s="107" t="s">
        <v>608</v>
      </c>
      <c r="E8254" s="107">
        <f t="shared" si="128"/>
        <v>40600502</v>
      </c>
      <c r="F8254" s="107" t="s">
        <v>404</v>
      </c>
      <c r="G8254" s="107" t="s">
        <v>6182</v>
      </c>
      <c r="H8254" s="107" t="s">
        <v>606</v>
      </c>
      <c r="I8254" s="107" t="s">
        <v>609</v>
      </c>
    </row>
    <row r="8255" spans="1:12" x14ac:dyDescent="0.2">
      <c r="A8255" s="107" t="s">
        <v>10492</v>
      </c>
      <c r="D8255" s="107" t="s">
        <v>610</v>
      </c>
      <c r="E8255" s="107">
        <f t="shared" si="128"/>
        <v>40600503</v>
      </c>
      <c r="F8255" s="107" t="s">
        <v>404</v>
      </c>
      <c r="G8255" s="107" t="s">
        <v>6182</v>
      </c>
      <c r="H8255" s="107" t="s">
        <v>606</v>
      </c>
      <c r="I8255" s="107" t="s">
        <v>611</v>
      </c>
    </row>
    <row r="8256" spans="1:12" x14ac:dyDescent="0.2">
      <c r="A8256" s="107" t="s">
        <v>10492</v>
      </c>
      <c r="D8256" s="107" t="s">
        <v>612</v>
      </c>
      <c r="E8256" s="107">
        <f t="shared" si="128"/>
        <v>40600504</v>
      </c>
      <c r="F8256" s="107" t="s">
        <v>404</v>
      </c>
      <c r="G8256" s="107" t="s">
        <v>6182</v>
      </c>
      <c r="H8256" s="107" t="s">
        <v>606</v>
      </c>
      <c r="I8256" s="107" t="s">
        <v>613</v>
      </c>
    </row>
    <row r="8257" spans="1:12" x14ac:dyDescent="0.2">
      <c r="A8257" s="107" t="s">
        <v>10492</v>
      </c>
      <c r="D8257" s="107" t="s">
        <v>614</v>
      </c>
      <c r="E8257" s="107">
        <f t="shared" si="128"/>
        <v>40600601</v>
      </c>
      <c r="F8257" s="107" t="s">
        <v>404</v>
      </c>
      <c r="G8257" s="107" t="s">
        <v>6182</v>
      </c>
      <c r="H8257" s="107" t="s">
        <v>615</v>
      </c>
      <c r="I8257" s="107" t="s">
        <v>599</v>
      </c>
    </row>
    <row r="8258" spans="1:12" x14ac:dyDescent="0.2">
      <c r="A8258" s="107" t="s">
        <v>10492</v>
      </c>
      <c r="D8258" s="107" t="s">
        <v>616</v>
      </c>
      <c r="E8258" s="107">
        <f t="shared" ref="E8258:E8321" si="129">VALUE(D8258)</f>
        <v>40600602</v>
      </c>
      <c r="F8258" s="107" t="s">
        <v>404</v>
      </c>
      <c r="G8258" s="107" t="s">
        <v>6182</v>
      </c>
      <c r="H8258" s="107" t="s">
        <v>615</v>
      </c>
      <c r="I8258" s="107" t="s">
        <v>601</v>
      </c>
    </row>
    <row r="8259" spans="1:12" x14ac:dyDescent="0.2">
      <c r="A8259" s="107" t="s">
        <v>10492</v>
      </c>
      <c r="D8259" s="107" t="s">
        <v>617</v>
      </c>
      <c r="E8259" s="107">
        <f t="shared" si="129"/>
        <v>40600603</v>
      </c>
      <c r="F8259" s="107" t="s">
        <v>404</v>
      </c>
      <c r="G8259" s="107" t="s">
        <v>6182</v>
      </c>
      <c r="H8259" s="107" t="s">
        <v>615</v>
      </c>
      <c r="I8259" s="107" t="s">
        <v>618</v>
      </c>
    </row>
    <row r="8260" spans="1:12" x14ac:dyDescent="0.2">
      <c r="A8260" s="107" t="s">
        <v>10492</v>
      </c>
      <c r="D8260" s="107" t="s">
        <v>3682</v>
      </c>
      <c r="E8260" s="107">
        <f t="shared" si="129"/>
        <v>40600630</v>
      </c>
      <c r="F8260" s="107" t="s">
        <v>404</v>
      </c>
      <c r="G8260" s="107" t="s">
        <v>6182</v>
      </c>
      <c r="H8260" s="107" t="s">
        <v>615</v>
      </c>
      <c r="I8260" s="107" t="s">
        <v>6188</v>
      </c>
    </row>
    <row r="8261" spans="1:12" x14ac:dyDescent="0.2">
      <c r="A8261" s="107" t="s">
        <v>10492</v>
      </c>
      <c r="D8261" s="107" t="s">
        <v>3683</v>
      </c>
      <c r="E8261" s="107">
        <f t="shared" si="129"/>
        <v>40600651</v>
      </c>
      <c r="F8261" s="107" t="s">
        <v>404</v>
      </c>
      <c r="G8261" s="107" t="s">
        <v>6182</v>
      </c>
      <c r="H8261" s="107" t="s">
        <v>615</v>
      </c>
      <c r="I8261" s="107" t="s">
        <v>3684</v>
      </c>
    </row>
    <row r="8262" spans="1:12" x14ac:dyDescent="0.2">
      <c r="A8262" s="107" t="s">
        <v>10492</v>
      </c>
      <c r="D8262" s="107" t="s">
        <v>3685</v>
      </c>
      <c r="E8262" s="107">
        <f t="shared" si="129"/>
        <v>40600701</v>
      </c>
      <c r="F8262" s="107" t="s">
        <v>404</v>
      </c>
      <c r="G8262" s="107" t="s">
        <v>6182</v>
      </c>
      <c r="H8262" s="107" t="s">
        <v>3686</v>
      </c>
      <c r="I8262" s="107" t="s">
        <v>587</v>
      </c>
    </row>
    <row r="8263" spans="1:12" x14ac:dyDescent="0.2">
      <c r="A8263" s="107" t="s">
        <v>10492</v>
      </c>
      <c r="D8263" s="107" t="s">
        <v>3687</v>
      </c>
      <c r="E8263" s="107">
        <f t="shared" si="129"/>
        <v>40600702</v>
      </c>
      <c r="F8263" s="107" t="s">
        <v>404</v>
      </c>
      <c r="G8263" s="107" t="s">
        <v>6182</v>
      </c>
      <c r="H8263" s="107" t="s">
        <v>3686</v>
      </c>
      <c r="I8263" s="107" t="s">
        <v>589</v>
      </c>
    </row>
    <row r="8264" spans="1:12" x14ac:dyDescent="0.2">
      <c r="A8264" s="107" t="s">
        <v>10492</v>
      </c>
      <c r="D8264" s="107" t="s">
        <v>3688</v>
      </c>
      <c r="E8264" s="107">
        <f t="shared" si="129"/>
        <v>40600706</v>
      </c>
      <c r="F8264" s="107" t="s">
        <v>404</v>
      </c>
      <c r="G8264" s="107" t="s">
        <v>6182</v>
      </c>
      <c r="H8264" s="107" t="s">
        <v>3686</v>
      </c>
      <c r="I8264" s="107" t="s">
        <v>593</v>
      </c>
    </row>
    <row r="8265" spans="1:12" x14ac:dyDescent="0.2">
      <c r="A8265" s="107" t="s">
        <v>10492</v>
      </c>
      <c r="D8265" s="107" t="s">
        <v>3689</v>
      </c>
      <c r="E8265" s="107">
        <f t="shared" si="129"/>
        <v>40600707</v>
      </c>
      <c r="F8265" s="107" t="s">
        <v>404</v>
      </c>
      <c r="G8265" s="107" t="s">
        <v>6182</v>
      </c>
      <c r="H8265" s="107" t="s">
        <v>3686</v>
      </c>
      <c r="I8265" s="107" t="s">
        <v>595</v>
      </c>
    </row>
    <row r="8266" spans="1:12" x14ac:dyDescent="0.2">
      <c r="A8266" s="107" t="s">
        <v>10492</v>
      </c>
      <c r="D8266" s="107" t="s">
        <v>3690</v>
      </c>
      <c r="E8266" s="107">
        <f t="shared" si="129"/>
        <v>40688801</v>
      </c>
      <c r="F8266" s="107" t="s">
        <v>404</v>
      </c>
      <c r="G8266" s="107" t="s">
        <v>6182</v>
      </c>
      <c r="H8266" s="107" t="s">
        <v>11023</v>
      </c>
      <c r="I8266" s="107" t="s">
        <v>7495</v>
      </c>
    </row>
    <row r="8267" spans="1:12" x14ac:dyDescent="0.2">
      <c r="A8267" s="107" t="s">
        <v>10492</v>
      </c>
      <c r="D8267" s="107" t="s">
        <v>3691</v>
      </c>
      <c r="E8267" s="107">
        <f t="shared" si="129"/>
        <v>40688802</v>
      </c>
      <c r="F8267" s="107" t="s">
        <v>404</v>
      </c>
      <c r="G8267" s="107" t="s">
        <v>6182</v>
      </c>
      <c r="H8267" s="107" t="s">
        <v>11023</v>
      </c>
      <c r="I8267" s="107" t="s">
        <v>7495</v>
      </c>
    </row>
    <row r="8268" spans="1:12" x14ac:dyDescent="0.2">
      <c r="A8268" s="107" t="s">
        <v>10492</v>
      </c>
      <c r="D8268" s="107" t="s">
        <v>3692</v>
      </c>
      <c r="E8268" s="107">
        <f t="shared" si="129"/>
        <v>40688803</v>
      </c>
      <c r="F8268" s="107" t="s">
        <v>404</v>
      </c>
      <c r="G8268" s="107" t="s">
        <v>6182</v>
      </c>
      <c r="H8268" s="107" t="s">
        <v>11023</v>
      </c>
      <c r="I8268" s="107" t="s">
        <v>7495</v>
      </c>
    </row>
    <row r="8269" spans="1:12" x14ac:dyDescent="0.2">
      <c r="A8269" s="107" t="s">
        <v>10492</v>
      </c>
      <c r="D8269" s="107" t="s">
        <v>3693</v>
      </c>
      <c r="E8269" s="107">
        <f t="shared" si="129"/>
        <v>40688804</v>
      </c>
      <c r="F8269" s="107" t="s">
        <v>404</v>
      </c>
      <c r="G8269" s="107" t="s">
        <v>6182</v>
      </c>
      <c r="H8269" s="107" t="s">
        <v>11023</v>
      </c>
      <c r="I8269" s="107" t="s">
        <v>7495</v>
      </c>
    </row>
    <row r="8270" spans="1:12" x14ac:dyDescent="0.2">
      <c r="A8270" s="107" t="s">
        <v>10492</v>
      </c>
      <c r="D8270" s="107" t="s">
        <v>3694</v>
      </c>
      <c r="E8270" s="107">
        <f t="shared" si="129"/>
        <v>40688805</v>
      </c>
      <c r="F8270" s="107" t="s">
        <v>404</v>
      </c>
      <c r="G8270" s="107" t="s">
        <v>6182</v>
      </c>
      <c r="H8270" s="107" t="s">
        <v>11023</v>
      </c>
      <c r="I8270" s="107" t="s">
        <v>7495</v>
      </c>
    </row>
    <row r="8271" spans="1:12" x14ac:dyDescent="0.2">
      <c r="A8271" s="107" t="s">
        <v>10492</v>
      </c>
      <c r="D8271" s="107" t="s">
        <v>3695</v>
      </c>
      <c r="E8271" s="107">
        <f t="shared" si="129"/>
        <v>40700401</v>
      </c>
      <c r="F8271" s="107" t="s">
        <v>404</v>
      </c>
      <c r="G8271" s="107" t="s">
        <v>16777</v>
      </c>
      <c r="H8271" s="107" t="s">
        <v>3696</v>
      </c>
      <c r="I8271" s="107" t="s">
        <v>3697</v>
      </c>
      <c r="K8271" s="109"/>
      <c r="L8271" s="107"/>
    </row>
    <row r="8272" spans="1:12" x14ac:dyDescent="0.2">
      <c r="A8272" s="107" t="s">
        <v>10492</v>
      </c>
      <c r="D8272" s="107" t="s">
        <v>3698</v>
      </c>
      <c r="E8272" s="107">
        <f t="shared" si="129"/>
        <v>40700402</v>
      </c>
      <c r="F8272" s="107" t="s">
        <v>404</v>
      </c>
      <c r="G8272" s="107" t="s">
        <v>16777</v>
      </c>
      <c r="H8272" s="107" t="s">
        <v>3696</v>
      </c>
      <c r="I8272" s="107" t="s">
        <v>3699</v>
      </c>
      <c r="K8272" s="109"/>
      <c r="L8272" s="107"/>
    </row>
    <row r="8273" spans="1:9" x14ac:dyDescent="0.2">
      <c r="A8273" s="107" t="s">
        <v>10492</v>
      </c>
      <c r="D8273" s="107" t="s">
        <v>3700</v>
      </c>
      <c r="E8273" s="107">
        <f t="shared" si="129"/>
        <v>40700403</v>
      </c>
      <c r="F8273" s="107" t="s">
        <v>404</v>
      </c>
      <c r="G8273" s="107" t="s">
        <v>16777</v>
      </c>
      <c r="H8273" s="107" t="s">
        <v>3696</v>
      </c>
      <c r="I8273" s="107" t="s">
        <v>3701</v>
      </c>
    </row>
    <row r="8274" spans="1:9" x14ac:dyDescent="0.2">
      <c r="A8274" s="107" t="s">
        <v>10492</v>
      </c>
      <c r="D8274" s="107" t="s">
        <v>3702</v>
      </c>
      <c r="E8274" s="107">
        <f t="shared" si="129"/>
        <v>40700404</v>
      </c>
      <c r="F8274" s="107" t="s">
        <v>404</v>
      </c>
      <c r="G8274" s="107" t="s">
        <v>16777</v>
      </c>
      <c r="H8274" s="107" t="s">
        <v>3696</v>
      </c>
      <c r="I8274" s="107" t="s">
        <v>3703</v>
      </c>
    </row>
    <row r="8275" spans="1:9" x14ac:dyDescent="0.2">
      <c r="A8275" s="107" t="s">
        <v>10492</v>
      </c>
      <c r="D8275" s="107" t="s">
        <v>3704</v>
      </c>
      <c r="E8275" s="107">
        <f t="shared" si="129"/>
        <v>40700405</v>
      </c>
      <c r="F8275" s="107" t="s">
        <v>404</v>
      </c>
      <c r="G8275" s="107" t="s">
        <v>16777</v>
      </c>
      <c r="H8275" s="107" t="s">
        <v>3696</v>
      </c>
      <c r="I8275" s="107" t="s">
        <v>3705</v>
      </c>
    </row>
    <row r="8276" spans="1:9" x14ac:dyDescent="0.2">
      <c r="A8276" s="107" t="s">
        <v>10492</v>
      </c>
      <c r="D8276" s="107" t="s">
        <v>3706</v>
      </c>
      <c r="E8276" s="107">
        <f t="shared" si="129"/>
        <v>40700406</v>
      </c>
      <c r="F8276" s="107" t="s">
        <v>404</v>
      </c>
      <c r="G8276" s="107" t="s">
        <v>16777</v>
      </c>
      <c r="H8276" s="107" t="s">
        <v>3696</v>
      </c>
      <c r="I8276" s="107" t="s">
        <v>3707</v>
      </c>
    </row>
    <row r="8277" spans="1:9" x14ac:dyDescent="0.2">
      <c r="A8277" s="107" t="s">
        <v>10492</v>
      </c>
      <c r="D8277" s="107" t="s">
        <v>3708</v>
      </c>
      <c r="E8277" s="107">
        <f t="shared" si="129"/>
        <v>40700497</v>
      </c>
      <c r="F8277" s="107" t="s">
        <v>404</v>
      </c>
      <c r="G8277" s="107" t="s">
        <v>16777</v>
      </c>
      <c r="H8277" s="107" t="s">
        <v>3696</v>
      </c>
      <c r="I8277" s="107" t="s">
        <v>3709</v>
      </c>
    </row>
    <row r="8278" spans="1:9" x14ac:dyDescent="0.2">
      <c r="A8278" s="107" t="s">
        <v>10492</v>
      </c>
      <c r="D8278" s="107" t="s">
        <v>3710</v>
      </c>
      <c r="E8278" s="107">
        <f t="shared" si="129"/>
        <v>40700498</v>
      </c>
      <c r="F8278" s="107" t="s">
        <v>404</v>
      </c>
      <c r="G8278" s="107" t="s">
        <v>16777</v>
      </c>
      <c r="H8278" s="107" t="s">
        <v>3696</v>
      </c>
      <c r="I8278" s="107" t="s">
        <v>3711</v>
      </c>
    </row>
    <row r="8279" spans="1:9" x14ac:dyDescent="0.2">
      <c r="A8279" s="107" t="s">
        <v>10492</v>
      </c>
      <c r="D8279" s="107" t="s">
        <v>3712</v>
      </c>
      <c r="E8279" s="107">
        <f t="shared" si="129"/>
        <v>40700801</v>
      </c>
      <c r="F8279" s="107" t="s">
        <v>404</v>
      </c>
      <c r="G8279" s="107" t="s">
        <v>16777</v>
      </c>
      <c r="H8279" s="107" t="s">
        <v>3713</v>
      </c>
      <c r="I8279" s="107" t="s">
        <v>3714</v>
      </c>
    </row>
    <row r="8280" spans="1:9" x14ac:dyDescent="0.2">
      <c r="A8280" s="107" t="s">
        <v>10492</v>
      </c>
      <c r="D8280" s="107" t="s">
        <v>3715</v>
      </c>
      <c r="E8280" s="107">
        <f t="shared" si="129"/>
        <v>40700802</v>
      </c>
      <c r="F8280" s="107" t="s">
        <v>404</v>
      </c>
      <c r="G8280" s="107" t="s">
        <v>16777</v>
      </c>
      <c r="H8280" s="107" t="s">
        <v>3713</v>
      </c>
      <c r="I8280" s="107" t="s">
        <v>3716</v>
      </c>
    </row>
    <row r="8281" spans="1:9" x14ac:dyDescent="0.2">
      <c r="A8281" s="107" t="s">
        <v>10492</v>
      </c>
      <c r="D8281" s="107" t="s">
        <v>3717</v>
      </c>
      <c r="E8281" s="107">
        <f t="shared" si="129"/>
        <v>40700803</v>
      </c>
      <c r="F8281" s="107" t="s">
        <v>404</v>
      </c>
      <c r="G8281" s="107" t="s">
        <v>16777</v>
      </c>
      <c r="H8281" s="107" t="s">
        <v>3713</v>
      </c>
      <c r="I8281" s="107" t="s">
        <v>3718</v>
      </c>
    </row>
    <row r="8282" spans="1:9" x14ac:dyDescent="0.2">
      <c r="A8282" s="107" t="s">
        <v>10492</v>
      </c>
      <c r="D8282" s="107" t="s">
        <v>3719</v>
      </c>
      <c r="E8282" s="107">
        <f t="shared" si="129"/>
        <v>40700804</v>
      </c>
      <c r="F8282" s="107" t="s">
        <v>404</v>
      </c>
      <c r="G8282" s="107" t="s">
        <v>16777</v>
      </c>
      <c r="H8282" s="107" t="s">
        <v>3713</v>
      </c>
      <c r="I8282" s="107" t="s">
        <v>3720</v>
      </c>
    </row>
    <row r="8283" spans="1:9" x14ac:dyDescent="0.2">
      <c r="A8283" s="107" t="s">
        <v>10492</v>
      </c>
      <c r="D8283" s="107" t="s">
        <v>3721</v>
      </c>
      <c r="E8283" s="107">
        <f t="shared" si="129"/>
        <v>40700805</v>
      </c>
      <c r="F8283" s="107" t="s">
        <v>404</v>
      </c>
      <c r="G8283" s="107" t="s">
        <v>16777</v>
      </c>
      <c r="H8283" s="107" t="s">
        <v>3713</v>
      </c>
      <c r="I8283" s="107" t="s">
        <v>3722</v>
      </c>
    </row>
    <row r="8284" spans="1:9" x14ac:dyDescent="0.2">
      <c r="A8284" s="107" t="s">
        <v>10492</v>
      </c>
      <c r="D8284" s="107" t="s">
        <v>3723</v>
      </c>
      <c r="E8284" s="107">
        <f t="shared" si="129"/>
        <v>40700806</v>
      </c>
      <c r="F8284" s="107" t="s">
        <v>404</v>
      </c>
      <c r="G8284" s="107" t="s">
        <v>16777</v>
      </c>
      <c r="H8284" s="107" t="s">
        <v>3713</v>
      </c>
      <c r="I8284" s="107" t="s">
        <v>3724</v>
      </c>
    </row>
    <row r="8285" spans="1:9" x14ac:dyDescent="0.2">
      <c r="A8285" s="107" t="s">
        <v>10492</v>
      </c>
      <c r="D8285" s="107" t="s">
        <v>3725</v>
      </c>
      <c r="E8285" s="107">
        <f t="shared" si="129"/>
        <v>40700807</v>
      </c>
      <c r="F8285" s="107" t="s">
        <v>404</v>
      </c>
      <c r="G8285" s="107" t="s">
        <v>16777</v>
      </c>
      <c r="H8285" s="107" t="s">
        <v>3713</v>
      </c>
      <c r="I8285" s="107" t="s">
        <v>3726</v>
      </c>
    </row>
    <row r="8286" spans="1:9" x14ac:dyDescent="0.2">
      <c r="A8286" s="107" t="s">
        <v>10492</v>
      </c>
      <c r="D8286" s="107" t="s">
        <v>3727</v>
      </c>
      <c r="E8286" s="107">
        <f t="shared" si="129"/>
        <v>40700808</v>
      </c>
      <c r="F8286" s="107" t="s">
        <v>404</v>
      </c>
      <c r="G8286" s="107" t="s">
        <v>16777</v>
      </c>
      <c r="H8286" s="107" t="s">
        <v>3713</v>
      </c>
      <c r="I8286" s="107" t="s">
        <v>3728</v>
      </c>
    </row>
    <row r="8287" spans="1:9" x14ac:dyDescent="0.2">
      <c r="A8287" s="107" t="s">
        <v>10492</v>
      </c>
      <c r="D8287" s="107" t="s">
        <v>3729</v>
      </c>
      <c r="E8287" s="107">
        <f t="shared" si="129"/>
        <v>40700809</v>
      </c>
      <c r="F8287" s="107" t="s">
        <v>404</v>
      </c>
      <c r="G8287" s="107" t="s">
        <v>16777</v>
      </c>
      <c r="H8287" s="107" t="s">
        <v>3713</v>
      </c>
      <c r="I8287" s="107" t="s">
        <v>3730</v>
      </c>
    </row>
    <row r="8288" spans="1:9" x14ac:dyDescent="0.2">
      <c r="A8288" s="107" t="s">
        <v>10492</v>
      </c>
      <c r="D8288" s="107" t="s">
        <v>3731</v>
      </c>
      <c r="E8288" s="107">
        <f t="shared" si="129"/>
        <v>40700810</v>
      </c>
      <c r="F8288" s="107" t="s">
        <v>404</v>
      </c>
      <c r="G8288" s="107" t="s">
        <v>16777</v>
      </c>
      <c r="H8288" s="107" t="s">
        <v>3713</v>
      </c>
      <c r="I8288" s="107" t="s">
        <v>3732</v>
      </c>
    </row>
    <row r="8289" spans="1:12" x14ac:dyDescent="0.2">
      <c r="A8289" s="107" t="s">
        <v>10492</v>
      </c>
      <c r="D8289" s="107" t="s">
        <v>3733</v>
      </c>
      <c r="E8289" s="107">
        <f t="shared" si="129"/>
        <v>40700811</v>
      </c>
      <c r="F8289" s="107" t="s">
        <v>404</v>
      </c>
      <c r="G8289" s="107" t="s">
        <v>16777</v>
      </c>
      <c r="H8289" s="107" t="s">
        <v>3713</v>
      </c>
      <c r="I8289" s="107" t="s">
        <v>3734</v>
      </c>
    </row>
    <row r="8290" spans="1:12" x14ac:dyDescent="0.2">
      <c r="A8290" s="107" t="s">
        <v>10492</v>
      </c>
      <c r="D8290" s="107" t="s">
        <v>3735</v>
      </c>
      <c r="E8290" s="107">
        <f t="shared" si="129"/>
        <v>40700812</v>
      </c>
      <c r="F8290" s="107" t="s">
        <v>404</v>
      </c>
      <c r="G8290" s="107" t="s">
        <v>16777</v>
      </c>
      <c r="H8290" s="107" t="s">
        <v>3713</v>
      </c>
      <c r="I8290" s="107" t="s">
        <v>3736</v>
      </c>
    </row>
    <row r="8291" spans="1:12" x14ac:dyDescent="0.2">
      <c r="A8291" s="107" t="s">
        <v>10492</v>
      </c>
      <c r="D8291" s="107" t="s">
        <v>6487</v>
      </c>
      <c r="E8291" s="107">
        <f t="shared" si="129"/>
        <v>40700813</v>
      </c>
      <c r="F8291" s="107" t="s">
        <v>404</v>
      </c>
      <c r="G8291" s="107" t="s">
        <v>16777</v>
      </c>
      <c r="H8291" s="107" t="s">
        <v>3713</v>
      </c>
      <c r="I8291" s="107" t="s">
        <v>6488</v>
      </c>
      <c r="K8291" s="109"/>
      <c r="L8291" s="107"/>
    </row>
    <row r="8292" spans="1:12" x14ac:dyDescent="0.2">
      <c r="A8292" s="107" t="s">
        <v>10492</v>
      </c>
      <c r="D8292" s="107" t="s">
        <v>6489</v>
      </c>
      <c r="E8292" s="107">
        <f t="shared" si="129"/>
        <v>40700814</v>
      </c>
      <c r="F8292" s="107" t="s">
        <v>404</v>
      </c>
      <c r="G8292" s="107" t="s">
        <v>16777</v>
      </c>
      <c r="H8292" s="107" t="s">
        <v>3713</v>
      </c>
      <c r="I8292" s="107" t="s">
        <v>6490</v>
      </c>
      <c r="K8292" s="109"/>
      <c r="L8292" s="107"/>
    </row>
    <row r="8293" spans="1:12" x14ac:dyDescent="0.2">
      <c r="A8293" s="107" t="s">
        <v>10492</v>
      </c>
      <c r="D8293" s="107" t="s">
        <v>6491</v>
      </c>
      <c r="E8293" s="107">
        <f t="shared" si="129"/>
        <v>40700815</v>
      </c>
      <c r="F8293" s="107" t="s">
        <v>404</v>
      </c>
      <c r="G8293" s="107" t="s">
        <v>16777</v>
      </c>
      <c r="H8293" s="107" t="s">
        <v>3713</v>
      </c>
      <c r="I8293" s="107" t="s">
        <v>6492</v>
      </c>
    </row>
    <row r="8294" spans="1:12" x14ac:dyDescent="0.2">
      <c r="A8294" s="107" t="s">
        <v>10492</v>
      </c>
      <c r="D8294" s="107" t="s">
        <v>6493</v>
      </c>
      <c r="E8294" s="107">
        <f t="shared" si="129"/>
        <v>40700816</v>
      </c>
      <c r="F8294" s="107" t="s">
        <v>404</v>
      </c>
      <c r="G8294" s="107" t="s">
        <v>16777</v>
      </c>
      <c r="H8294" s="107" t="s">
        <v>3713</v>
      </c>
      <c r="I8294" s="107" t="s">
        <v>6494</v>
      </c>
    </row>
    <row r="8295" spans="1:12" x14ac:dyDescent="0.2">
      <c r="A8295" s="107" t="s">
        <v>10492</v>
      </c>
      <c r="D8295" s="107" t="s">
        <v>6495</v>
      </c>
      <c r="E8295" s="107">
        <f t="shared" si="129"/>
        <v>40700817</v>
      </c>
      <c r="F8295" s="107" t="s">
        <v>404</v>
      </c>
      <c r="G8295" s="107" t="s">
        <v>16777</v>
      </c>
      <c r="H8295" s="107" t="s">
        <v>3713</v>
      </c>
      <c r="I8295" s="107" t="s">
        <v>6496</v>
      </c>
    </row>
    <row r="8296" spans="1:12" x14ac:dyDescent="0.2">
      <c r="A8296" s="107" t="s">
        <v>10492</v>
      </c>
      <c r="D8296" s="107" t="s">
        <v>6497</v>
      </c>
      <c r="E8296" s="107">
        <f t="shared" si="129"/>
        <v>40700818</v>
      </c>
      <c r="F8296" s="107" t="s">
        <v>404</v>
      </c>
      <c r="G8296" s="107" t="s">
        <v>16777</v>
      </c>
      <c r="H8296" s="107" t="s">
        <v>3713</v>
      </c>
      <c r="I8296" s="107" t="s">
        <v>6498</v>
      </c>
    </row>
    <row r="8297" spans="1:12" x14ac:dyDescent="0.2">
      <c r="A8297" s="107" t="s">
        <v>10492</v>
      </c>
      <c r="D8297" s="107" t="s">
        <v>6499</v>
      </c>
      <c r="E8297" s="107">
        <f t="shared" si="129"/>
        <v>40700819</v>
      </c>
      <c r="F8297" s="107" t="s">
        <v>404</v>
      </c>
      <c r="G8297" s="107" t="s">
        <v>16777</v>
      </c>
      <c r="H8297" s="107" t="s">
        <v>3713</v>
      </c>
      <c r="I8297" s="107" t="s">
        <v>6500</v>
      </c>
    </row>
    <row r="8298" spans="1:12" x14ac:dyDescent="0.2">
      <c r="A8298" s="107" t="s">
        <v>10492</v>
      </c>
      <c r="D8298" s="107" t="s">
        <v>6501</v>
      </c>
      <c r="E8298" s="107">
        <f t="shared" si="129"/>
        <v>40700820</v>
      </c>
      <c r="F8298" s="107" t="s">
        <v>404</v>
      </c>
      <c r="G8298" s="107" t="s">
        <v>16777</v>
      </c>
      <c r="H8298" s="107" t="s">
        <v>3713</v>
      </c>
      <c r="I8298" s="107" t="s">
        <v>6502</v>
      </c>
    </row>
    <row r="8299" spans="1:12" x14ac:dyDescent="0.2">
      <c r="A8299" s="107" t="s">
        <v>10492</v>
      </c>
      <c r="D8299" s="107" t="s">
        <v>6503</v>
      </c>
      <c r="E8299" s="107">
        <f t="shared" si="129"/>
        <v>40700897</v>
      </c>
      <c r="F8299" s="107" t="s">
        <v>404</v>
      </c>
      <c r="G8299" s="107" t="s">
        <v>16777</v>
      </c>
      <c r="H8299" s="107" t="s">
        <v>3713</v>
      </c>
      <c r="I8299" s="107" t="s">
        <v>6504</v>
      </c>
    </row>
    <row r="8300" spans="1:12" x14ac:dyDescent="0.2">
      <c r="A8300" s="107" t="s">
        <v>10492</v>
      </c>
      <c r="D8300" s="107" t="s">
        <v>6505</v>
      </c>
      <c r="E8300" s="107">
        <f t="shared" si="129"/>
        <v>40700898</v>
      </c>
      <c r="F8300" s="107" t="s">
        <v>404</v>
      </c>
      <c r="G8300" s="107" t="s">
        <v>16777</v>
      </c>
      <c r="H8300" s="107" t="s">
        <v>3713</v>
      </c>
      <c r="I8300" s="107" t="s">
        <v>6506</v>
      </c>
    </row>
    <row r="8301" spans="1:12" x14ac:dyDescent="0.2">
      <c r="A8301" s="107" t="s">
        <v>10492</v>
      </c>
      <c r="D8301" s="107" t="s">
        <v>6507</v>
      </c>
      <c r="E8301" s="107">
        <f t="shared" si="129"/>
        <v>40701601</v>
      </c>
      <c r="F8301" s="107" t="s">
        <v>404</v>
      </c>
      <c r="G8301" s="107" t="s">
        <v>16777</v>
      </c>
      <c r="H8301" s="107" t="s">
        <v>6508</v>
      </c>
      <c r="I8301" s="107" t="s">
        <v>6509</v>
      </c>
    </row>
    <row r="8302" spans="1:12" x14ac:dyDescent="0.2">
      <c r="A8302" s="107" t="s">
        <v>10492</v>
      </c>
      <c r="D8302" s="107" t="s">
        <v>6510</v>
      </c>
      <c r="E8302" s="107">
        <f t="shared" si="129"/>
        <v>40701602</v>
      </c>
      <c r="F8302" s="107" t="s">
        <v>404</v>
      </c>
      <c r="G8302" s="107" t="s">
        <v>16777</v>
      </c>
      <c r="H8302" s="107" t="s">
        <v>6508</v>
      </c>
      <c r="I8302" s="107" t="s">
        <v>6511</v>
      </c>
    </row>
    <row r="8303" spans="1:12" x14ac:dyDescent="0.2">
      <c r="A8303" s="107" t="s">
        <v>10492</v>
      </c>
      <c r="D8303" s="107" t="s">
        <v>6512</v>
      </c>
      <c r="E8303" s="107">
        <f t="shared" si="129"/>
        <v>40701603</v>
      </c>
      <c r="F8303" s="107" t="s">
        <v>404</v>
      </c>
      <c r="G8303" s="107" t="s">
        <v>16777</v>
      </c>
      <c r="H8303" s="107" t="s">
        <v>6508</v>
      </c>
      <c r="I8303" s="107" t="s">
        <v>6513</v>
      </c>
    </row>
    <row r="8304" spans="1:12" x14ac:dyDescent="0.2">
      <c r="A8304" s="107" t="s">
        <v>10492</v>
      </c>
      <c r="D8304" s="107" t="s">
        <v>6514</v>
      </c>
      <c r="E8304" s="107">
        <f t="shared" si="129"/>
        <v>40701604</v>
      </c>
      <c r="F8304" s="107" t="s">
        <v>404</v>
      </c>
      <c r="G8304" s="107" t="s">
        <v>16777</v>
      </c>
      <c r="H8304" s="107" t="s">
        <v>6508</v>
      </c>
      <c r="I8304" s="107" t="s">
        <v>6515</v>
      </c>
    </row>
    <row r="8305" spans="1:12" x14ac:dyDescent="0.2">
      <c r="A8305" s="107" t="s">
        <v>10492</v>
      </c>
      <c r="D8305" s="107" t="s">
        <v>6516</v>
      </c>
      <c r="E8305" s="107">
        <f t="shared" si="129"/>
        <v>40701605</v>
      </c>
      <c r="F8305" s="107" t="s">
        <v>404</v>
      </c>
      <c r="G8305" s="107" t="s">
        <v>16777</v>
      </c>
      <c r="H8305" s="107" t="s">
        <v>6508</v>
      </c>
      <c r="I8305" s="107" t="s">
        <v>351</v>
      </c>
    </row>
    <row r="8306" spans="1:12" x14ac:dyDescent="0.2">
      <c r="A8306" s="107" t="s">
        <v>10492</v>
      </c>
      <c r="D8306" s="107" t="s">
        <v>352</v>
      </c>
      <c r="E8306" s="107">
        <f t="shared" si="129"/>
        <v>40701606</v>
      </c>
      <c r="F8306" s="107" t="s">
        <v>404</v>
      </c>
      <c r="G8306" s="107" t="s">
        <v>16777</v>
      </c>
      <c r="H8306" s="107" t="s">
        <v>6508</v>
      </c>
      <c r="I8306" s="107" t="s">
        <v>353</v>
      </c>
    </row>
    <row r="8307" spans="1:12" x14ac:dyDescent="0.2">
      <c r="A8307" s="107" t="s">
        <v>10492</v>
      </c>
      <c r="D8307" s="107" t="s">
        <v>354</v>
      </c>
      <c r="E8307" s="107">
        <f t="shared" si="129"/>
        <v>40701607</v>
      </c>
      <c r="F8307" s="107" t="s">
        <v>404</v>
      </c>
      <c r="G8307" s="107" t="s">
        <v>16777</v>
      </c>
      <c r="H8307" s="107" t="s">
        <v>6508</v>
      </c>
      <c r="I8307" s="107" t="s">
        <v>355</v>
      </c>
    </row>
    <row r="8308" spans="1:12" x14ac:dyDescent="0.2">
      <c r="A8308" s="107" t="s">
        <v>10492</v>
      </c>
      <c r="D8308" s="107" t="s">
        <v>356</v>
      </c>
      <c r="E8308" s="107">
        <f t="shared" si="129"/>
        <v>40701608</v>
      </c>
      <c r="F8308" s="107" t="s">
        <v>404</v>
      </c>
      <c r="G8308" s="107" t="s">
        <v>16777</v>
      </c>
      <c r="H8308" s="107" t="s">
        <v>6508</v>
      </c>
      <c r="I8308" s="107" t="s">
        <v>357</v>
      </c>
    </row>
    <row r="8309" spans="1:12" x14ac:dyDescent="0.2">
      <c r="A8309" s="107" t="s">
        <v>10492</v>
      </c>
      <c r="D8309" s="107" t="s">
        <v>358</v>
      </c>
      <c r="E8309" s="107">
        <f t="shared" si="129"/>
        <v>40701609</v>
      </c>
      <c r="F8309" s="107" t="s">
        <v>404</v>
      </c>
      <c r="G8309" s="107" t="s">
        <v>16777</v>
      </c>
      <c r="H8309" s="107" t="s">
        <v>6508</v>
      </c>
      <c r="I8309" s="107" t="s">
        <v>359</v>
      </c>
    </row>
    <row r="8310" spans="1:12" x14ac:dyDescent="0.2">
      <c r="A8310" s="107" t="s">
        <v>10492</v>
      </c>
      <c r="D8310" s="107" t="s">
        <v>360</v>
      </c>
      <c r="E8310" s="107">
        <f t="shared" si="129"/>
        <v>40701610</v>
      </c>
      <c r="F8310" s="107" t="s">
        <v>404</v>
      </c>
      <c r="G8310" s="107" t="s">
        <v>16777</v>
      </c>
      <c r="H8310" s="107" t="s">
        <v>6508</v>
      </c>
      <c r="I8310" s="107" t="s">
        <v>361</v>
      </c>
    </row>
    <row r="8311" spans="1:12" x14ac:dyDescent="0.2">
      <c r="A8311" s="107" t="s">
        <v>10492</v>
      </c>
      <c r="D8311" s="107" t="s">
        <v>362</v>
      </c>
      <c r="E8311" s="107">
        <f t="shared" si="129"/>
        <v>40701611</v>
      </c>
      <c r="F8311" s="107" t="s">
        <v>404</v>
      </c>
      <c r="G8311" s="107" t="s">
        <v>16777</v>
      </c>
      <c r="H8311" s="107" t="s">
        <v>6508</v>
      </c>
      <c r="I8311" s="107" t="s">
        <v>363</v>
      </c>
    </row>
    <row r="8312" spans="1:12" x14ac:dyDescent="0.2">
      <c r="A8312" s="107" t="s">
        <v>10492</v>
      </c>
      <c r="D8312" s="107" t="s">
        <v>364</v>
      </c>
      <c r="E8312" s="107">
        <f t="shared" si="129"/>
        <v>40701612</v>
      </c>
      <c r="F8312" s="107" t="s">
        <v>404</v>
      </c>
      <c r="G8312" s="107" t="s">
        <v>16777</v>
      </c>
      <c r="H8312" s="107" t="s">
        <v>6508</v>
      </c>
      <c r="I8312" s="107" t="s">
        <v>365</v>
      </c>
    </row>
    <row r="8313" spans="1:12" x14ac:dyDescent="0.2">
      <c r="A8313" s="107" t="s">
        <v>10492</v>
      </c>
      <c r="D8313" s="107" t="s">
        <v>366</v>
      </c>
      <c r="E8313" s="107">
        <f t="shared" si="129"/>
        <v>40701613</v>
      </c>
      <c r="F8313" s="107" t="s">
        <v>404</v>
      </c>
      <c r="G8313" s="107" t="s">
        <v>16777</v>
      </c>
      <c r="H8313" s="107" t="s">
        <v>6508</v>
      </c>
      <c r="I8313" s="107" t="s">
        <v>367</v>
      </c>
    </row>
    <row r="8314" spans="1:12" x14ac:dyDescent="0.2">
      <c r="A8314" s="107" t="s">
        <v>10492</v>
      </c>
      <c r="D8314" s="107" t="s">
        <v>368</v>
      </c>
      <c r="E8314" s="107">
        <f t="shared" si="129"/>
        <v>40701614</v>
      </c>
      <c r="F8314" s="107" t="s">
        <v>404</v>
      </c>
      <c r="G8314" s="107" t="s">
        <v>16777</v>
      </c>
      <c r="H8314" s="107" t="s">
        <v>6508</v>
      </c>
      <c r="I8314" s="107" t="s">
        <v>369</v>
      </c>
    </row>
    <row r="8315" spans="1:12" x14ac:dyDescent="0.2">
      <c r="A8315" s="107" t="s">
        <v>10492</v>
      </c>
      <c r="D8315" s="107" t="s">
        <v>370</v>
      </c>
      <c r="E8315" s="107">
        <f t="shared" si="129"/>
        <v>40701615</v>
      </c>
      <c r="F8315" s="107" t="s">
        <v>404</v>
      </c>
      <c r="G8315" s="107" t="s">
        <v>16777</v>
      </c>
      <c r="H8315" s="107" t="s">
        <v>6508</v>
      </c>
      <c r="I8315" s="107" t="s">
        <v>371</v>
      </c>
      <c r="K8315" s="109"/>
      <c r="L8315" s="107"/>
    </row>
    <row r="8316" spans="1:12" x14ac:dyDescent="0.2">
      <c r="A8316" s="107" t="s">
        <v>10492</v>
      </c>
      <c r="D8316" s="107" t="s">
        <v>372</v>
      </c>
      <c r="E8316" s="107">
        <f t="shared" si="129"/>
        <v>40701616</v>
      </c>
      <c r="F8316" s="107" t="s">
        <v>404</v>
      </c>
      <c r="G8316" s="107" t="s">
        <v>16777</v>
      </c>
      <c r="H8316" s="107" t="s">
        <v>6508</v>
      </c>
      <c r="I8316" s="107" t="s">
        <v>373</v>
      </c>
      <c r="K8316" s="109"/>
      <c r="L8316" s="107"/>
    </row>
    <row r="8317" spans="1:12" x14ac:dyDescent="0.2">
      <c r="A8317" s="107" t="s">
        <v>10492</v>
      </c>
      <c r="D8317" s="107" t="s">
        <v>374</v>
      </c>
      <c r="E8317" s="107">
        <f t="shared" si="129"/>
        <v>40701697</v>
      </c>
      <c r="F8317" s="107" t="s">
        <v>404</v>
      </c>
      <c r="G8317" s="107" t="s">
        <v>16777</v>
      </c>
      <c r="H8317" s="107" t="s">
        <v>6508</v>
      </c>
      <c r="I8317" s="107" t="s">
        <v>375</v>
      </c>
    </row>
    <row r="8318" spans="1:12" x14ac:dyDescent="0.2">
      <c r="A8318" s="107" t="s">
        <v>10492</v>
      </c>
      <c r="D8318" s="107" t="s">
        <v>376</v>
      </c>
      <c r="E8318" s="107">
        <f t="shared" si="129"/>
        <v>40701698</v>
      </c>
      <c r="F8318" s="107" t="s">
        <v>404</v>
      </c>
      <c r="G8318" s="107" t="s">
        <v>16777</v>
      </c>
      <c r="H8318" s="107" t="s">
        <v>6508</v>
      </c>
      <c r="I8318" s="107" t="s">
        <v>377</v>
      </c>
    </row>
    <row r="8319" spans="1:12" x14ac:dyDescent="0.2">
      <c r="A8319" s="107" t="s">
        <v>10492</v>
      </c>
      <c r="D8319" s="107" t="s">
        <v>378</v>
      </c>
      <c r="E8319" s="107">
        <f t="shared" si="129"/>
        <v>40702001</v>
      </c>
      <c r="F8319" s="107" t="s">
        <v>404</v>
      </c>
      <c r="G8319" s="107" t="s">
        <v>16777</v>
      </c>
      <c r="H8319" s="107" t="s">
        <v>379</v>
      </c>
      <c r="I8319" s="107" t="s">
        <v>380</v>
      </c>
    </row>
    <row r="8320" spans="1:12" x14ac:dyDescent="0.2">
      <c r="A8320" s="107" t="s">
        <v>10492</v>
      </c>
      <c r="D8320" s="107" t="s">
        <v>381</v>
      </c>
      <c r="E8320" s="107">
        <f t="shared" si="129"/>
        <v>40702002</v>
      </c>
      <c r="F8320" s="107" t="s">
        <v>404</v>
      </c>
      <c r="G8320" s="107" t="s">
        <v>16777</v>
      </c>
      <c r="H8320" s="107" t="s">
        <v>379</v>
      </c>
      <c r="I8320" s="107" t="s">
        <v>382</v>
      </c>
    </row>
    <row r="8321" spans="1:9" x14ac:dyDescent="0.2">
      <c r="A8321" s="107" t="s">
        <v>10492</v>
      </c>
      <c r="D8321" s="107" t="s">
        <v>383</v>
      </c>
      <c r="E8321" s="107">
        <f t="shared" si="129"/>
        <v>40702003</v>
      </c>
      <c r="F8321" s="107" t="s">
        <v>404</v>
      </c>
      <c r="G8321" s="107" t="s">
        <v>16777</v>
      </c>
      <c r="H8321" s="107" t="s">
        <v>379</v>
      </c>
      <c r="I8321" s="107" t="s">
        <v>384</v>
      </c>
    </row>
    <row r="8322" spans="1:9" x14ac:dyDescent="0.2">
      <c r="A8322" s="107" t="s">
        <v>10492</v>
      </c>
      <c r="D8322" s="107" t="s">
        <v>385</v>
      </c>
      <c r="E8322" s="107">
        <f t="shared" ref="E8322:E8385" si="130">VALUE(D8322)</f>
        <v>40702004</v>
      </c>
      <c r="F8322" s="107" t="s">
        <v>404</v>
      </c>
      <c r="G8322" s="107" t="s">
        <v>16777</v>
      </c>
      <c r="H8322" s="107" t="s">
        <v>379</v>
      </c>
      <c r="I8322" s="107" t="s">
        <v>386</v>
      </c>
    </row>
    <row r="8323" spans="1:9" x14ac:dyDescent="0.2">
      <c r="A8323" s="107" t="s">
        <v>10492</v>
      </c>
      <c r="D8323" s="107" t="s">
        <v>387</v>
      </c>
      <c r="E8323" s="107">
        <f t="shared" si="130"/>
        <v>40702097</v>
      </c>
      <c r="F8323" s="107" t="s">
        <v>404</v>
      </c>
      <c r="G8323" s="107" t="s">
        <v>16777</v>
      </c>
      <c r="H8323" s="107" t="s">
        <v>379</v>
      </c>
      <c r="I8323" s="107" t="s">
        <v>388</v>
      </c>
    </row>
    <row r="8324" spans="1:9" x14ac:dyDescent="0.2">
      <c r="A8324" s="107" t="s">
        <v>10492</v>
      </c>
      <c r="D8324" s="107" t="s">
        <v>389</v>
      </c>
      <c r="E8324" s="107">
        <f t="shared" si="130"/>
        <v>40702098</v>
      </c>
      <c r="F8324" s="107" t="s">
        <v>404</v>
      </c>
      <c r="G8324" s="107" t="s">
        <v>16777</v>
      </c>
      <c r="H8324" s="107" t="s">
        <v>379</v>
      </c>
      <c r="I8324" s="107" t="s">
        <v>390</v>
      </c>
    </row>
    <row r="8325" spans="1:9" x14ac:dyDescent="0.2">
      <c r="A8325" s="107" t="s">
        <v>10492</v>
      </c>
      <c r="D8325" s="107" t="s">
        <v>391</v>
      </c>
      <c r="E8325" s="107">
        <f t="shared" si="130"/>
        <v>40702801</v>
      </c>
      <c r="F8325" s="107" t="s">
        <v>404</v>
      </c>
      <c r="G8325" s="107" t="s">
        <v>16777</v>
      </c>
      <c r="H8325" s="107" t="s">
        <v>392</v>
      </c>
      <c r="I8325" s="107" t="s">
        <v>393</v>
      </c>
    </row>
    <row r="8326" spans="1:9" x14ac:dyDescent="0.2">
      <c r="A8326" s="107" t="s">
        <v>10492</v>
      </c>
      <c r="D8326" s="107" t="s">
        <v>394</v>
      </c>
      <c r="E8326" s="107">
        <f t="shared" si="130"/>
        <v>40702802</v>
      </c>
      <c r="F8326" s="107" t="s">
        <v>404</v>
      </c>
      <c r="G8326" s="107" t="s">
        <v>16777</v>
      </c>
      <c r="H8326" s="107" t="s">
        <v>392</v>
      </c>
      <c r="I8326" s="107" t="s">
        <v>395</v>
      </c>
    </row>
    <row r="8327" spans="1:9" x14ac:dyDescent="0.2">
      <c r="A8327" s="107" t="s">
        <v>10492</v>
      </c>
      <c r="D8327" s="107" t="s">
        <v>396</v>
      </c>
      <c r="E8327" s="107">
        <f t="shared" si="130"/>
        <v>40703201</v>
      </c>
      <c r="F8327" s="107" t="s">
        <v>404</v>
      </c>
      <c r="G8327" s="107" t="s">
        <v>16777</v>
      </c>
      <c r="H8327" s="107" t="s">
        <v>397</v>
      </c>
      <c r="I8327" s="107" t="s">
        <v>398</v>
      </c>
    </row>
    <row r="8328" spans="1:9" x14ac:dyDescent="0.2">
      <c r="A8328" s="107" t="s">
        <v>10492</v>
      </c>
      <c r="D8328" s="107" t="s">
        <v>399</v>
      </c>
      <c r="E8328" s="107">
        <f t="shared" si="130"/>
        <v>40703202</v>
      </c>
      <c r="F8328" s="107" t="s">
        <v>404</v>
      </c>
      <c r="G8328" s="107" t="s">
        <v>16777</v>
      </c>
      <c r="H8328" s="107" t="s">
        <v>397</v>
      </c>
      <c r="I8328" s="107" t="s">
        <v>400</v>
      </c>
    </row>
    <row r="8329" spans="1:9" x14ac:dyDescent="0.2">
      <c r="A8329" s="107" t="s">
        <v>10492</v>
      </c>
      <c r="D8329" s="107" t="s">
        <v>6544</v>
      </c>
      <c r="E8329" s="107">
        <f t="shared" si="130"/>
        <v>40703203</v>
      </c>
      <c r="F8329" s="107" t="s">
        <v>404</v>
      </c>
      <c r="G8329" s="107" t="s">
        <v>16777</v>
      </c>
      <c r="H8329" s="107" t="s">
        <v>397</v>
      </c>
      <c r="I8329" s="107" t="s">
        <v>6545</v>
      </c>
    </row>
    <row r="8330" spans="1:9" x14ac:dyDescent="0.2">
      <c r="A8330" s="107" t="s">
        <v>10492</v>
      </c>
      <c r="D8330" s="107" t="s">
        <v>6546</v>
      </c>
      <c r="E8330" s="107">
        <f t="shared" si="130"/>
        <v>40703204</v>
      </c>
      <c r="F8330" s="107" t="s">
        <v>404</v>
      </c>
      <c r="G8330" s="107" t="s">
        <v>16777</v>
      </c>
      <c r="H8330" s="107" t="s">
        <v>397</v>
      </c>
      <c r="I8330" s="107" t="s">
        <v>6547</v>
      </c>
    </row>
    <row r="8331" spans="1:9" x14ac:dyDescent="0.2">
      <c r="A8331" s="107" t="s">
        <v>10492</v>
      </c>
      <c r="D8331" s="107" t="s">
        <v>6548</v>
      </c>
      <c r="E8331" s="107">
        <f t="shared" si="130"/>
        <v>40703205</v>
      </c>
      <c r="F8331" s="107" t="s">
        <v>404</v>
      </c>
      <c r="G8331" s="107" t="s">
        <v>16777</v>
      </c>
      <c r="H8331" s="107" t="s">
        <v>397</v>
      </c>
      <c r="I8331" s="107" t="s">
        <v>6549</v>
      </c>
    </row>
    <row r="8332" spans="1:9" x14ac:dyDescent="0.2">
      <c r="A8332" s="107" t="s">
        <v>10492</v>
      </c>
      <c r="D8332" s="107" t="s">
        <v>6550</v>
      </c>
      <c r="E8332" s="107">
        <f t="shared" si="130"/>
        <v>40703206</v>
      </c>
      <c r="F8332" s="107" t="s">
        <v>404</v>
      </c>
      <c r="G8332" s="107" t="s">
        <v>16777</v>
      </c>
      <c r="H8332" s="107" t="s">
        <v>397</v>
      </c>
      <c r="I8332" s="107" t="s">
        <v>6551</v>
      </c>
    </row>
    <row r="8333" spans="1:9" x14ac:dyDescent="0.2">
      <c r="A8333" s="107" t="s">
        <v>10492</v>
      </c>
      <c r="D8333" s="107" t="s">
        <v>6552</v>
      </c>
      <c r="E8333" s="107">
        <f t="shared" si="130"/>
        <v>40703207</v>
      </c>
      <c r="F8333" s="107" t="s">
        <v>404</v>
      </c>
      <c r="G8333" s="107" t="s">
        <v>16777</v>
      </c>
      <c r="H8333" s="107" t="s">
        <v>397</v>
      </c>
      <c r="I8333" s="107" t="s">
        <v>6553</v>
      </c>
    </row>
    <row r="8334" spans="1:9" x14ac:dyDescent="0.2">
      <c r="A8334" s="107" t="s">
        <v>10492</v>
      </c>
      <c r="D8334" s="107" t="s">
        <v>6554</v>
      </c>
      <c r="E8334" s="107">
        <f t="shared" si="130"/>
        <v>40703208</v>
      </c>
      <c r="F8334" s="107" t="s">
        <v>404</v>
      </c>
      <c r="G8334" s="107" t="s">
        <v>16777</v>
      </c>
      <c r="H8334" s="107" t="s">
        <v>397</v>
      </c>
      <c r="I8334" s="107" t="s">
        <v>6555</v>
      </c>
    </row>
    <row r="8335" spans="1:9" x14ac:dyDescent="0.2">
      <c r="A8335" s="107" t="s">
        <v>10492</v>
      </c>
      <c r="D8335" s="107" t="s">
        <v>6556</v>
      </c>
      <c r="E8335" s="107">
        <f t="shared" si="130"/>
        <v>40703209</v>
      </c>
      <c r="F8335" s="107" t="s">
        <v>404</v>
      </c>
      <c r="G8335" s="107" t="s">
        <v>16777</v>
      </c>
      <c r="H8335" s="107" t="s">
        <v>397</v>
      </c>
      <c r="I8335" s="107" t="s">
        <v>3825</v>
      </c>
    </row>
    <row r="8336" spans="1:9" x14ac:dyDescent="0.2">
      <c r="A8336" s="107" t="s">
        <v>10492</v>
      </c>
      <c r="D8336" s="107" t="s">
        <v>3826</v>
      </c>
      <c r="E8336" s="107">
        <f t="shared" si="130"/>
        <v>40703210</v>
      </c>
      <c r="F8336" s="107" t="s">
        <v>404</v>
      </c>
      <c r="G8336" s="107" t="s">
        <v>16777</v>
      </c>
      <c r="H8336" s="107" t="s">
        <v>397</v>
      </c>
      <c r="I8336" s="107" t="s">
        <v>3827</v>
      </c>
    </row>
    <row r="8337" spans="1:9" x14ac:dyDescent="0.2">
      <c r="A8337" s="107" t="s">
        <v>10492</v>
      </c>
      <c r="D8337" s="107" t="s">
        <v>3828</v>
      </c>
      <c r="E8337" s="107">
        <f t="shared" si="130"/>
        <v>40703211</v>
      </c>
      <c r="F8337" s="107" t="s">
        <v>404</v>
      </c>
      <c r="G8337" s="107" t="s">
        <v>16777</v>
      </c>
      <c r="H8337" s="107" t="s">
        <v>397</v>
      </c>
      <c r="I8337" s="107" t="s">
        <v>3829</v>
      </c>
    </row>
    <row r="8338" spans="1:9" x14ac:dyDescent="0.2">
      <c r="A8338" s="107" t="s">
        <v>10492</v>
      </c>
      <c r="D8338" s="107" t="s">
        <v>3830</v>
      </c>
      <c r="E8338" s="107">
        <f t="shared" si="130"/>
        <v>40703212</v>
      </c>
      <c r="F8338" s="107" t="s">
        <v>404</v>
      </c>
      <c r="G8338" s="107" t="s">
        <v>16777</v>
      </c>
      <c r="H8338" s="107" t="s">
        <v>397</v>
      </c>
      <c r="I8338" s="107" t="s">
        <v>3831</v>
      </c>
    </row>
    <row r="8339" spans="1:9" x14ac:dyDescent="0.2">
      <c r="A8339" s="107" t="s">
        <v>10492</v>
      </c>
      <c r="D8339" s="107" t="s">
        <v>3832</v>
      </c>
      <c r="E8339" s="107">
        <f t="shared" si="130"/>
        <v>40703297</v>
      </c>
      <c r="F8339" s="107" t="s">
        <v>404</v>
      </c>
      <c r="G8339" s="107" t="s">
        <v>16777</v>
      </c>
      <c r="H8339" s="107" t="s">
        <v>397</v>
      </c>
      <c r="I8339" s="107" t="s">
        <v>3833</v>
      </c>
    </row>
    <row r="8340" spans="1:9" x14ac:dyDescent="0.2">
      <c r="A8340" s="107" t="s">
        <v>10492</v>
      </c>
      <c r="D8340" s="107" t="s">
        <v>3834</v>
      </c>
      <c r="E8340" s="107">
        <f t="shared" si="130"/>
        <v>40703298</v>
      </c>
      <c r="F8340" s="107" t="s">
        <v>404</v>
      </c>
      <c r="G8340" s="107" t="s">
        <v>16777</v>
      </c>
      <c r="H8340" s="107" t="s">
        <v>397</v>
      </c>
      <c r="I8340" s="107" t="s">
        <v>3835</v>
      </c>
    </row>
    <row r="8341" spans="1:9" x14ac:dyDescent="0.2">
      <c r="A8341" s="107" t="s">
        <v>10492</v>
      </c>
      <c r="D8341" s="107" t="s">
        <v>3836</v>
      </c>
      <c r="E8341" s="107">
        <f t="shared" si="130"/>
        <v>40703601</v>
      </c>
      <c r="F8341" s="107" t="s">
        <v>404</v>
      </c>
      <c r="G8341" s="107" t="s">
        <v>16777</v>
      </c>
      <c r="H8341" s="107" t="s">
        <v>3837</v>
      </c>
      <c r="I8341" s="107" t="s">
        <v>3838</v>
      </c>
    </row>
    <row r="8342" spans="1:9" x14ac:dyDescent="0.2">
      <c r="A8342" s="107" t="s">
        <v>10492</v>
      </c>
      <c r="D8342" s="107" t="s">
        <v>3818</v>
      </c>
      <c r="E8342" s="107">
        <f t="shared" si="130"/>
        <v>40703602</v>
      </c>
      <c r="F8342" s="107" t="s">
        <v>404</v>
      </c>
      <c r="G8342" s="107" t="s">
        <v>16777</v>
      </c>
      <c r="H8342" s="107" t="s">
        <v>3837</v>
      </c>
      <c r="I8342" s="107" t="s">
        <v>3819</v>
      </c>
    </row>
    <row r="8343" spans="1:9" x14ac:dyDescent="0.2">
      <c r="A8343" s="107" t="s">
        <v>10492</v>
      </c>
      <c r="D8343" s="107" t="s">
        <v>3820</v>
      </c>
      <c r="E8343" s="107">
        <f t="shared" si="130"/>
        <v>40703603</v>
      </c>
      <c r="F8343" s="107" t="s">
        <v>404</v>
      </c>
      <c r="G8343" s="107" t="s">
        <v>16777</v>
      </c>
      <c r="H8343" s="107" t="s">
        <v>3837</v>
      </c>
      <c r="I8343" s="107" t="s">
        <v>3821</v>
      </c>
    </row>
    <row r="8344" spans="1:9" x14ac:dyDescent="0.2">
      <c r="A8344" s="107" t="s">
        <v>10492</v>
      </c>
      <c r="D8344" s="107" t="s">
        <v>3822</v>
      </c>
      <c r="E8344" s="107">
        <f t="shared" si="130"/>
        <v>40703604</v>
      </c>
      <c r="F8344" s="107" t="s">
        <v>404</v>
      </c>
      <c r="G8344" s="107" t="s">
        <v>16777</v>
      </c>
      <c r="H8344" s="107" t="s">
        <v>3837</v>
      </c>
      <c r="I8344" s="107" t="s">
        <v>3823</v>
      </c>
    </row>
    <row r="8345" spans="1:9" x14ac:dyDescent="0.2">
      <c r="A8345" s="107" t="s">
        <v>10492</v>
      </c>
      <c r="D8345" s="107" t="s">
        <v>3824</v>
      </c>
      <c r="E8345" s="107">
        <f t="shared" si="130"/>
        <v>40703605</v>
      </c>
      <c r="F8345" s="107" t="s">
        <v>404</v>
      </c>
      <c r="G8345" s="107" t="s">
        <v>16777</v>
      </c>
      <c r="H8345" s="107" t="s">
        <v>3837</v>
      </c>
      <c r="I8345" s="107" t="s">
        <v>1082</v>
      </c>
    </row>
    <row r="8346" spans="1:9" x14ac:dyDescent="0.2">
      <c r="A8346" s="107" t="s">
        <v>10492</v>
      </c>
      <c r="D8346" s="107" t="s">
        <v>1083</v>
      </c>
      <c r="E8346" s="107">
        <f t="shared" si="130"/>
        <v>40703606</v>
      </c>
      <c r="F8346" s="107" t="s">
        <v>404</v>
      </c>
      <c r="G8346" s="107" t="s">
        <v>16777</v>
      </c>
      <c r="H8346" s="107" t="s">
        <v>3837</v>
      </c>
      <c r="I8346" s="107" t="s">
        <v>1084</v>
      </c>
    </row>
    <row r="8347" spans="1:9" x14ac:dyDescent="0.2">
      <c r="A8347" s="107" t="s">
        <v>10492</v>
      </c>
      <c r="D8347" s="107" t="s">
        <v>1085</v>
      </c>
      <c r="E8347" s="107">
        <f t="shared" si="130"/>
        <v>40703607</v>
      </c>
      <c r="F8347" s="107" t="s">
        <v>404</v>
      </c>
      <c r="G8347" s="107" t="s">
        <v>16777</v>
      </c>
      <c r="H8347" s="107" t="s">
        <v>3837</v>
      </c>
      <c r="I8347" s="107" t="s">
        <v>1086</v>
      </c>
    </row>
    <row r="8348" spans="1:9" x14ac:dyDescent="0.2">
      <c r="A8348" s="107" t="s">
        <v>10492</v>
      </c>
      <c r="D8348" s="107" t="s">
        <v>1087</v>
      </c>
      <c r="E8348" s="107">
        <f t="shared" si="130"/>
        <v>40703608</v>
      </c>
      <c r="F8348" s="107" t="s">
        <v>404</v>
      </c>
      <c r="G8348" s="107" t="s">
        <v>16777</v>
      </c>
      <c r="H8348" s="107" t="s">
        <v>3837</v>
      </c>
      <c r="I8348" s="107" t="s">
        <v>1088</v>
      </c>
    </row>
    <row r="8349" spans="1:9" x14ac:dyDescent="0.2">
      <c r="A8349" s="107" t="s">
        <v>10492</v>
      </c>
      <c r="D8349" s="107" t="s">
        <v>1089</v>
      </c>
      <c r="E8349" s="107">
        <f t="shared" si="130"/>
        <v>40703609</v>
      </c>
      <c r="F8349" s="107" t="s">
        <v>404</v>
      </c>
      <c r="G8349" s="107" t="s">
        <v>16777</v>
      </c>
      <c r="H8349" s="107" t="s">
        <v>3837</v>
      </c>
      <c r="I8349" s="107" t="s">
        <v>1090</v>
      </c>
    </row>
    <row r="8350" spans="1:9" x14ac:dyDescent="0.2">
      <c r="A8350" s="107" t="s">
        <v>10492</v>
      </c>
      <c r="D8350" s="107" t="s">
        <v>1091</v>
      </c>
      <c r="E8350" s="107">
        <f t="shared" si="130"/>
        <v>40703610</v>
      </c>
      <c r="F8350" s="107" t="s">
        <v>404</v>
      </c>
      <c r="G8350" s="107" t="s">
        <v>16777</v>
      </c>
      <c r="H8350" s="107" t="s">
        <v>3837</v>
      </c>
      <c r="I8350" s="107" t="s">
        <v>1092</v>
      </c>
    </row>
    <row r="8351" spans="1:9" x14ac:dyDescent="0.2">
      <c r="A8351" s="107" t="s">
        <v>10492</v>
      </c>
      <c r="D8351" s="107" t="s">
        <v>1093</v>
      </c>
      <c r="E8351" s="107">
        <f t="shared" si="130"/>
        <v>40703611</v>
      </c>
      <c r="F8351" s="107" t="s">
        <v>404</v>
      </c>
      <c r="G8351" s="107" t="s">
        <v>16777</v>
      </c>
      <c r="H8351" s="107" t="s">
        <v>3837</v>
      </c>
      <c r="I8351" s="107" t="s">
        <v>1094</v>
      </c>
    </row>
    <row r="8352" spans="1:9" x14ac:dyDescent="0.2">
      <c r="A8352" s="107" t="s">
        <v>10492</v>
      </c>
      <c r="D8352" s="107" t="s">
        <v>1095</v>
      </c>
      <c r="E8352" s="107">
        <f t="shared" si="130"/>
        <v>40703612</v>
      </c>
      <c r="F8352" s="107" t="s">
        <v>404</v>
      </c>
      <c r="G8352" s="107" t="s">
        <v>16777</v>
      </c>
      <c r="H8352" s="107" t="s">
        <v>3837</v>
      </c>
      <c r="I8352" s="107" t="s">
        <v>1096</v>
      </c>
    </row>
    <row r="8353" spans="1:9" x14ac:dyDescent="0.2">
      <c r="A8353" s="107" t="s">
        <v>10492</v>
      </c>
      <c r="D8353" s="107" t="s">
        <v>1097</v>
      </c>
      <c r="E8353" s="107">
        <f t="shared" si="130"/>
        <v>40703613</v>
      </c>
      <c r="F8353" s="107" t="s">
        <v>404</v>
      </c>
      <c r="G8353" s="107" t="s">
        <v>16777</v>
      </c>
      <c r="H8353" s="107" t="s">
        <v>3837</v>
      </c>
      <c r="I8353" s="107" t="s">
        <v>1098</v>
      </c>
    </row>
    <row r="8354" spans="1:9" x14ac:dyDescent="0.2">
      <c r="A8354" s="107" t="s">
        <v>10492</v>
      </c>
      <c r="D8354" s="107" t="s">
        <v>1099</v>
      </c>
      <c r="E8354" s="107">
        <f t="shared" si="130"/>
        <v>40703614</v>
      </c>
      <c r="F8354" s="107" t="s">
        <v>404</v>
      </c>
      <c r="G8354" s="107" t="s">
        <v>16777</v>
      </c>
      <c r="H8354" s="107" t="s">
        <v>3837</v>
      </c>
      <c r="I8354" s="107" t="s">
        <v>1100</v>
      </c>
    </row>
    <row r="8355" spans="1:9" x14ac:dyDescent="0.2">
      <c r="A8355" s="107" t="s">
        <v>10492</v>
      </c>
      <c r="D8355" s="107" t="s">
        <v>1101</v>
      </c>
      <c r="E8355" s="107">
        <f t="shared" si="130"/>
        <v>40703615</v>
      </c>
      <c r="F8355" s="107" t="s">
        <v>404</v>
      </c>
      <c r="G8355" s="107" t="s">
        <v>16777</v>
      </c>
      <c r="H8355" s="107" t="s">
        <v>3837</v>
      </c>
      <c r="I8355" s="107" t="s">
        <v>1102</v>
      </c>
    </row>
    <row r="8356" spans="1:9" x14ac:dyDescent="0.2">
      <c r="A8356" s="107" t="s">
        <v>10492</v>
      </c>
      <c r="D8356" s="107" t="s">
        <v>1103</v>
      </c>
      <c r="E8356" s="107">
        <f t="shared" si="130"/>
        <v>40703616</v>
      </c>
      <c r="F8356" s="107" t="s">
        <v>404</v>
      </c>
      <c r="G8356" s="107" t="s">
        <v>16777</v>
      </c>
      <c r="H8356" s="107" t="s">
        <v>3837</v>
      </c>
      <c r="I8356" s="107" t="s">
        <v>1104</v>
      </c>
    </row>
    <row r="8357" spans="1:9" x14ac:dyDescent="0.2">
      <c r="A8357" s="107" t="s">
        <v>10492</v>
      </c>
      <c r="D8357" s="107" t="s">
        <v>1105</v>
      </c>
      <c r="E8357" s="107">
        <f t="shared" si="130"/>
        <v>40703617</v>
      </c>
      <c r="F8357" s="107" t="s">
        <v>404</v>
      </c>
      <c r="G8357" s="107" t="s">
        <v>16777</v>
      </c>
      <c r="H8357" s="107" t="s">
        <v>3837</v>
      </c>
      <c r="I8357" s="107" t="s">
        <v>1106</v>
      </c>
    </row>
    <row r="8358" spans="1:9" x14ac:dyDescent="0.2">
      <c r="A8358" s="107" t="s">
        <v>10492</v>
      </c>
      <c r="D8358" s="107" t="s">
        <v>1107</v>
      </c>
      <c r="E8358" s="107">
        <f t="shared" si="130"/>
        <v>40703618</v>
      </c>
      <c r="F8358" s="107" t="s">
        <v>404</v>
      </c>
      <c r="G8358" s="107" t="s">
        <v>16777</v>
      </c>
      <c r="H8358" s="107" t="s">
        <v>3837</v>
      </c>
      <c r="I8358" s="107" t="s">
        <v>1108</v>
      </c>
    </row>
    <row r="8359" spans="1:9" x14ac:dyDescent="0.2">
      <c r="A8359" s="107" t="s">
        <v>10492</v>
      </c>
      <c r="D8359" s="107" t="s">
        <v>1109</v>
      </c>
      <c r="E8359" s="107">
        <f t="shared" si="130"/>
        <v>40703619</v>
      </c>
      <c r="F8359" s="107" t="s">
        <v>404</v>
      </c>
      <c r="G8359" s="107" t="s">
        <v>16777</v>
      </c>
      <c r="H8359" s="107" t="s">
        <v>3837</v>
      </c>
      <c r="I8359" s="107" t="s">
        <v>1110</v>
      </c>
    </row>
    <row r="8360" spans="1:9" x14ac:dyDescent="0.2">
      <c r="A8360" s="107" t="s">
        <v>10492</v>
      </c>
      <c r="D8360" s="107" t="s">
        <v>1111</v>
      </c>
      <c r="E8360" s="107">
        <f t="shared" si="130"/>
        <v>40703620</v>
      </c>
      <c r="F8360" s="107" t="s">
        <v>404</v>
      </c>
      <c r="G8360" s="107" t="s">
        <v>16777</v>
      </c>
      <c r="H8360" s="107" t="s">
        <v>3837</v>
      </c>
      <c r="I8360" s="107" t="s">
        <v>1112</v>
      </c>
    </row>
    <row r="8361" spans="1:9" x14ac:dyDescent="0.2">
      <c r="A8361" s="107" t="s">
        <v>10492</v>
      </c>
      <c r="D8361" s="107" t="s">
        <v>1113</v>
      </c>
      <c r="E8361" s="107">
        <f t="shared" si="130"/>
        <v>40703621</v>
      </c>
      <c r="F8361" s="107" t="s">
        <v>404</v>
      </c>
      <c r="G8361" s="107" t="s">
        <v>16777</v>
      </c>
      <c r="H8361" s="107" t="s">
        <v>3837</v>
      </c>
      <c r="I8361" s="107" t="s">
        <v>1114</v>
      </c>
    </row>
    <row r="8362" spans="1:9" x14ac:dyDescent="0.2">
      <c r="A8362" s="107" t="s">
        <v>10492</v>
      </c>
      <c r="D8362" s="107" t="s">
        <v>1115</v>
      </c>
      <c r="E8362" s="107">
        <f t="shared" si="130"/>
        <v>40703622</v>
      </c>
      <c r="F8362" s="107" t="s">
        <v>404</v>
      </c>
      <c r="G8362" s="107" t="s">
        <v>16777</v>
      </c>
      <c r="H8362" s="107" t="s">
        <v>3837</v>
      </c>
      <c r="I8362" s="107" t="s">
        <v>1116</v>
      </c>
    </row>
    <row r="8363" spans="1:9" x14ac:dyDescent="0.2">
      <c r="A8363" s="107" t="s">
        <v>10492</v>
      </c>
      <c r="D8363" s="107" t="s">
        <v>1117</v>
      </c>
      <c r="E8363" s="107">
        <f t="shared" si="130"/>
        <v>40703623</v>
      </c>
      <c r="F8363" s="107" t="s">
        <v>404</v>
      </c>
      <c r="G8363" s="107" t="s">
        <v>16777</v>
      </c>
      <c r="H8363" s="107" t="s">
        <v>3837</v>
      </c>
      <c r="I8363" s="107" t="s">
        <v>1118</v>
      </c>
    </row>
    <row r="8364" spans="1:9" x14ac:dyDescent="0.2">
      <c r="A8364" s="107" t="s">
        <v>10492</v>
      </c>
      <c r="D8364" s="107" t="s">
        <v>1119</v>
      </c>
      <c r="E8364" s="107">
        <f t="shared" si="130"/>
        <v>40703624</v>
      </c>
      <c r="F8364" s="107" t="s">
        <v>404</v>
      </c>
      <c r="G8364" s="107" t="s">
        <v>16777</v>
      </c>
      <c r="H8364" s="107" t="s">
        <v>3837</v>
      </c>
      <c r="I8364" s="107" t="s">
        <v>1120</v>
      </c>
    </row>
    <row r="8365" spans="1:9" x14ac:dyDescent="0.2">
      <c r="A8365" s="107" t="s">
        <v>10492</v>
      </c>
      <c r="D8365" s="107" t="s">
        <v>1121</v>
      </c>
      <c r="E8365" s="107">
        <f t="shared" si="130"/>
        <v>40703625</v>
      </c>
      <c r="F8365" s="107" t="s">
        <v>404</v>
      </c>
      <c r="G8365" s="107" t="s">
        <v>16777</v>
      </c>
      <c r="H8365" s="107" t="s">
        <v>3837</v>
      </c>
      <c r="I8365" s="107" t="s">
        <v>1122</v>
      </c>
    </row>
    <row r="8366" spans="1:9" x14ac:dyDescent="0.2">
      <c r="A8366" s="107" t="s">
        <v>10492</v>
      </c>
      <c r="D8366" s="107" t="s">
        <v>1123</v>
      </c>
      <c r="E8366" s="107">
        <f t="shared" si="130"/>
        <v>40703626</v>
      </c>
      <c r="F8366" s="107" t="s">
        <v>404</v>
      </c>
      <c r="G8366" s="107" t="s">
        <v>16777</v>
      </c>
      <c r="H8366" s="107" t="s">
        <v>3837</v>
      </c>
      <c r="I8366" s="107" t="s">
        <v>1124</v>
      </c>
    </row>
    <row r="8367" spans="1:9" x14ac:dyDescent="0.2">
      <c r="A8367" s="107" t="s">
        <v>10492</v>
      </c>
      <c r="D8367" s="107" t="s">
        <v>1125</v>
      </c>
      <c r="E8367" s="107">
        <f t="shared" si="130"/>
        <v>40703697</v>
      </c>
      <c r="F8367" s="107" t="s">
        <v>404</v>
      </c>
      <c r="G8367" s="107" t="s">
        <v>16777</v>
      </c>
      <c r="H8367" s="107" t="s">
        <v>3837</v>
      </c>
      <c r="I8367" s="107" t="s">
        <v>1126</v>
      </c>
    </row>
    <row r="8368" spans="1:9" x14ac:dyDescent="0.2">
      <c r="A8368" s="107" t="s">
        <v>10492</v>
      </c>
      <c r="D8368" s="107" t="s">
        <v>1127</v>
      </c>
      <c r="E8368" s="107">
        <f t="shared" si="130"/>
        <v>40703698</v>
      </c>
      <c r="F8368" s="107" t="s">
        <v>404</v>
      </c>
      <c r="G8368" s="107" t="s">
        <v>16777</v>
      </c>
      <c r="H8368" s="107" t="s">
        <v>3837</v>
      </c>
      <c r="I8368" s="107" t="s">
        <v>1128</v>
      </c>
    </row>
    <row r="8369" spans="1:9" x14ac:dyDescent="0.2">
      <c r="A8369" s="107" t="s">
        <v>10492</v>
      </c>
      <c r="D8369" s="107" t="s">
        <v>1129</v>
      </c>
      <c r="E8369" s="107">
        <f t="shared" si="130"/>
        <v>40704001</v>
      </c>
      <c r="F8369" s="107" t="s">
        <v>404</v>
      </c>
      <c r="G8369" s="107" t="s">
        <v>16777</v>
      </c>
      <c r="H8369" s="107" t="s">
        <v>1130</v>
      </c>
      <c r="I8369" s="107" t="s">
        <v>1131</v>
      </c>
    </row>
    <row r="8370" spans="1:9" x14ac:dyDescent="0.2">
      <c r="A8370" s="107" t="s">
        <v>10492</v>
      </c>
      <c r="D8370" s="107" t="s">
        <v>1132</v>
      </c>
      <c r="E8370" s="107">
        <f t="shared" si="130"/>
        <v>40704002</v>
      </c>
      <c r="F8370" s="107" t="s">
        <v>404</v>
      </c>
      <c r="G8370" s="107" t="s">
        <v>16777</v>
      </c>
      <c r="H8370" s="107" t="s">
        <v>1130</v>
      </c>
      <c r="I8370" s="107" t="s">
        <v>1133</v>
      </c>
    </row>
    <row r="8371" spans="1:9" x14ac:dyDescent="0.2">
      <c r="A8371" s="107" t="s">
        <v>10492</v>
      </c>
      <c r="D8371" s="107" t="s">
        <v>1134</v>
      </c>
      <c r="E8371" s="107">
        <f t="shared" si="130"/>
        <v>40704003</v>
      </c>
      <c r="F8371" s="107" t="s">
        <v>404</v>
      </c>
      <c r="G8371" s="107" t="s">
        <v>16777</v>
      </c>
      <c r="H8371" s="107" t="s">
        <v>1130</v>
      </c>
      <c r="I8371" s="107" t="s">
        <v>1135</v>
      </c>
    </row>
    <row r="8372" spans="1:9" x14ac:dyDescent="0.2">
      <c r="A8372" s="107" t="s">
        <v>10492</v>
      </c>
      <c r="D8372" s="107" t="s">
        <v>1136</v>
      </c>
      <c r="E8372" s="107">
        <f t="shared" si="130"/>
        <v>40704004</v>
      </c>
      <c r="F8372" s="107" t="s">
        <v>404</v>
      </c>
      <c r="G8372" s="107" t="s">
        <v>16777</v>
      </c>
      <c r="H8372" s="107" t="s">
        <v>1130</v>
      </c>
      <c r="I8372" s="107" t="s">
        <v>1137</v>
      </c>
    </row>
    <row r="8373" spans="1:9" x14ac:dyDescent="0.2">
      <c r="A8373" s="107" t="s">
        <v>10492</v>
      </c>
      <c r="D8373" s="107" t="s">
        <v>1138</v>
      </c>
      <c r="E8373" s="107">
        <f t="shared" si="130"/>
        <v>40704005</v>
      </c>
      <c r="F8373" s="107" t="s">
        <v>404</v>
      </c>
      <c r="G8373" s="107" t="s">
        <v>16777</v>
      </c>
      <c r="H8373" s="107" t="s">
        <v>1130</v>
      </c>
      <c r="I8373" s="107" t="s">
        <v>1139</v>
      </c>
    </row>
    <row r="8374" spans="1:9" x14ac:dyDescent="0.2">
      <c r="A8374" s="107" t="s">
        <v>10492</v>
      </c>
      <c r="D8374" s="107" t="s">
        <v>1140</v>
      </c>
      <c r="E8374" s="107">
        <f t="shared" si="130"/>
        <v>40704006</v>
      </c>
      <c r="F8374" s="107" t="s">
        <v>404</v>
      </c>
      <c r="G8374" s="107" t="s">
        <v>16777</v>
      </c>
      <c r="H8374" s="107" t="s">
        <v>1130</v>
      </c>
      <c r="I8374" s="107" t="s">
        <v>1141</v>
      </c>
    </row>
    <row r="8375" spans="1:9" x14ac:dyDescent="0.2">
      <c r="A8375" s="107" t="s">
        <v>10492</v>
      </c>
      <c r="D8375" s="107" t="s">
        <v>1142</v>
      </c>
      <c r="E8375" s="107">
        <f t="shared" si="130"/>
        <v>40704007</v>
      </c>
      <c r="F8375" s="107" t="s">
        <v>404</v>
      </c>
      <c r="G8375" s="107" t="s">
        <v>16777</v>
      </c>
      <c r="H8375" s="107" t="s">
        <v>1130</v>
      </c>
      <c r="I8375" s="107" t="s">
        <v>1143</v>
      </c>
    </row>
    <row r="8376" spans="1:9" x14ac:dyDescent="0.2">
      <c r="A8376" s="107" t="s">
        <v>10492</v>
      </c>
      <c r="D8376" s="107" t="s">
        <v>1144</v>
      </c>
      <c r="E8376" s="107">
        <f t="shared" si="130"/>
        <v>40704008</v>
      </c>
      <c r="F8376" s="107" t="s">
        <v>404</v>
      </c>
      <c r="G8376" s="107" t="s">
        <v>16777</v>
      </c>
      <c r="H8376" s="107" t="s">
        <v>1130</v>
      </c>
      <c r="I8376" s="107" t="s">
        <v>1145</v>
      </c>
    </row>
    <row r="8377" spans="1:9" x14ac:dyDescent="0.2">
      <c r="A8377" s="107" t="s">
        <v>10492</v>
      </c>
      <c r="D8377" s="107" t="s">
        <v>1146</v>
      </c>
      <c r="E8377" s="107">
        <f t="shared" si="130"/>
        <v>40704009</v>
      </c>
      <c r="F8377" s="107" t="s">
        <v>404</v>
      </c>
      <c r="G8377" s="107" t="s">
        <v>16777</v>
      </c>
      <c r="H8377" s="107" t="s">
        <v>1130</v>
      </c>
      <c r="I8377" s="107" t="s">
        <v>1147</v>
      </c>
    </row>
    <row r="8378" spans="1:9" x14ac:dyDescent="0.2">
      <c r="A8378" s="107" t="s">
        <v>10492</v>
      </c>
      <c r="D8378" s="107" t="s">
        <v>1148</v>
      </c>
      <c r="E8378" s="107">
        <f t="shared" si="130"/>
        <v>40704010</v>
      </c>
      <c r="F8378" s="107" t="s">
        <v>404</v>
      </c>
      <c r="G8378" s="107" t="s">
        <v>16777</v>
      </c>
      <c r="H8378" s="107" t="s">
        <v>1130</v>
      </c>
      <c r="I8378" s="107" t="s">
        <v>1149</v>
      </c>
    </row>
    <row r="8379" spans="1:9" x14ac:dyDescent="0.2">
      <c r="A8379" s="107" t="s">
        <v>10492</v>
      </c>
      <c r="D8379" s="107" t="s">
        <v>1150</v>
      </c>
      <c r="E8379" s="107">
        <f t="shared" si="130"/>
        <v>40704011</v>
      </c>
      <c r="F8379" s="107" t="s">
        <v>404</v>
      </c>
      <c r="G8379" s="107" t="s">
        <v>16777</v>
      </c>
      <c r="H8379" s="107" t="s">
        <v>1130</v>
      </c>
      <c r="I8379" s="107" t="s">
        <v>1151</v>
      </c>
    </row>
    <row r="8380" spans="1:9" x14ac:dyDescent="0.2">
      <c r="A8380" s="107" t="s">
        <v>10492</v>
      </c>
      <c r="D8380" s="107" t="s">
        <v>1152</v>
      </c>
      <c r="E8380" s="107">
        <f t="shared" si="130"/>
        <v>40704012</v>
      </c>
      <c r="F8380" s="107" t="s">
        <v>404</v>
      </c>
      <c r="G8380" s="107" t="s">
        <v>16777</v>
      </c>
      <c r="H8380" s="107" t="s">
        <v>1130</v>
      </c>
      <c r="I8380" s="107" t="s">
        <v>1153</v>
      </c>
    </row>
    <row r="8381" spans="1:9" x14ac:dyDescent="0.2">
      <c r="A8381" s="107" t="s">
        <v>10492</v>
      </c>
      <c r="D8381" s="107" t="s">
        <v>1154</v>
      </c>
      <c r="E8381" s="107">
        <f t="shared" si="130"/>
        <v>40704097</v>
      </c>
      <c r="F8381" s="107" t="s">
        <v>404</v>
      </c>
      <c r="G8381" s="107" t="s">
        <v>16777</v>
      </c>
      <c r="H8381" s="107" t="s">
        <v>1130</v>
      </c>
      <c r="I8381" s="107" t="s">
        <v>1155</v>
      </c>
    </row>
    <row r="8382" spans="1:9" x14ac:dyDescent="0.2">
      <c r="A8382" s="107" t="s">
        <v>10492</v>
      </c>
      <c r="D8382" s="107" t="s">
        <v>1156</v>
      </c>
      <c r="E8382" s="107">
        <f t="shared" si="130"/>
        <v>40704098</v>
      </c>
      <c r="F8382" s="107" t="s">
        <v>404</v>
      </c>
      <c r="G8382" s="107" t="s">
        <v>16777</v>
      </c>
      <c r="H8382" s="107" t="s">
        <v>1130</v>
      </c>
      <c r="I8382" s="107" t="s">
        <v>1157</v>
      </c>
    </row>
    <row r="8383" spans="1:9" x14ac:dyDescent="0.2">
      <c r="A8383" s="107" t="s">
        <v>10492</v>
      </c>
      <c r="D8383" s="107" t="s">
        <v>1158</v>
      </c>
      <c r="E8383" s="107">
        <f t="shared" si="130"/>
        <v>40704099</v>
      </c>
      <c r="F8383" s="107" t="s">
        <v>404</v>
      </c>
      <c r="G8383" s="107" t="s">
        <v>16777</v>
      </c>
      <c r="H8383" s="107" t="s">
        <v>1130</v>
      </c>
      <c r="I8383" s="107" t="s">
        <v>1155</v>
      </c>
    </row>
    <row r="8384" spans="1:9" x14ac:dyDescent="0.2">
      <c r="A8384" s="107" t="s">
        <v>10492</v>
      </c>
      <c r="D8384" s="107" t="s">
        <v>1159</v>
      </c>
      <c r="E8384" s="107">
        <f t="shared" si="130"/>
        <v>40704401</v>
      </c>
      <c r="F8384" s="107" t="s">
        <v>404</v>
      </c>
      <c r="G8384" s="107" t="s">
        <v>16777</v>
      </c>
      <c r="H8384" s="107" t="s">
        <v>1160</v>
      </c>
      <c r="I8384" s="107" t="s">
        <v>1161</v>
      </c>
    </row>
    <row r="8385" spans="1:9" x14ac:dyDescent="0.2">
      <c r="A8385" s="107" t="s">
        <v>10492</v>
      </c>
      <c r="D8385" s="107" t="s">
        <v>1162</v>
      </c>
      <c r="E8385" s="107">
        <f t="shared" si="130"/>
        <v>40704402</v>
      </c>
      <c r="F8385" s="107" t="s">
        <v>404</v>
      </c>
      <c r="G8385" s="107" t="s">
        <v>16777</v>
      </c>
      <c r="H8385" s="107" t="s">
        <v>1160</v>
      </c>
      <c r="I8385" s="107" t="s">
        <v>1163</v>
      </c>
    </row>
    <row r="8386" spans="1:9" x14ac:dyDescent="0.2">
      <c r="A8386" s="107" t="s">
        <v>10492</v>
      </c>
      <c r="D8386" s="107" t="s">
        <v>1164</v>
      </c>
      <c r="E8386" s="107">
        <f t="shared" ref="E8386:E8449" si="131">VALUE(D8386)</f>
        <v>40704403</v>
      </c>
      <c r="F8386" s="107" t="s">
        <v>404</v>
      </c>
      <c r="G8386" s="107" t="s">
        <v>16777</v>
      </c>
      <c r="H8386" s="107" t="s">
        <v>1160</v>
      </c>
      <c r="I8386" s="107" t="s">
        <v>1165</v>
      </c>
    </row>
    <row r="8387" spans="1:9" x14ac:dyDescent="0.2">
      <c r="A8387" s="107" t="s">
        <v>10492</v>
      </c>
      <c r="D8387" s="107" t="s">
        <v>1166</v>
      </c>
      <c r="E8387" s="107">
        <f t="shared" si="131"/>
        <v>40704404</v>
      </c>
      <c r="F8387" s="107" t="s">
        <v>404</v>
      </c>
      <c r="G8387" s="107" t="s">
        <v>16777</v>
      </c>
      <c r="H8387" s="107" t="s">
        <v>1160</v>
      </c>
      <c r="I8387" s="107" t="s">
        <v>1167</v>
      </c>
    </row>
    <row r="8388" spans="1:9" x14ac:dyDescent="0.2">
      <c r="A8388" s="107" t="s">
        <v>10492</v>
      </c>
      <c r="D8388" s="107" t="s">
        <v>1168</v>
      </c>
      <c r="E8388" s="107">
        <f t="shared" si="131"/>
        <v>40704405</v>
      </c>
      <c r="F8388" s="107" t="s">
        <v>404</v>
      </c>
      <c r="G8388" s="107" t="s">
        <v>16777</v>
      </c>
      <c r="H8388" s="107" t="s">
        <v>1160</v>
      </c>
      <c r="I8388" s="107" t="s">
        <v>1169</v>
      </c>
    </row>
    <row r="8389" spans="1:9" x14ac:dyDescent="0.2">
      <c r="A8389" s="107" t="s">
        <v>10492</v>
      </c>
      <c r="D8389" s="107" t="s">
        <v>1170</v>
      </c>
      <c r="E8389" s="107">
        <f t="shared" si="131"/>
        <v>40704406</v>
      </c>
      <c r="F8389" s="107" t="s">
        <v>404</v>
      </c>
      <c r="G8389" s="107" t="s">
        <v>16777</v>
      </c>
      <c r="H8389" s="107" t="s">
        <v>1160</v>
      </c>
      <c r="I8389" s="107" t="s">
        <v>1171</v>
      </c>
    </row>
    <row r="8390" spans="1:9" x14ac:dyDescent="0.2">
      <c r="A8390" s="107" t="s">
        <v>10492</v>
      </c>
      <c r="D8390" s="107" t="s">
        <v>1172</v>
      </c>
      <c r="E8390" s="107">
        <f t="shared" si="131"/>
        <v>40704407</v>
      </c>
      <c r="F8390" s="107" t="s">
        <v>404</v>
      </c>
      <c r="G8390" s="107" t="s">
        <v>16777</v>
      </c>
      <c r="H8390" s="107" t="s">
        <v>1160</v>
      </c>
      <c r="I8390" s="107" t="s">
        <v>1173</v>
      </c>
    </row>
    <row r="8391" spans="1:9" x14ac:dyDescent="0.2">
      <c r="A8391" s="107" t="s">
        <v>10492</v>
      </c>
      <c r="D8391" s="107" t="s">
        <v>1174</v>
      </c>
      <c r="E8391" s="107">
        <f t="shared" si="131"/>
        <v>40704408</v>
      </c>
      <c r="F8391" s="107" t="s">
        <v>404</v>
      </c>
      <c r="G8391" s="107" t="s">
        <v>16777</v>
      </c>
      <c r="H8391" s="107" t="s">
        <v>1160</v>
      </c>
      <c r="I8391" s="107" t="s">
        <v>1175</v>
      </c>
    </row>
    <row r="8392" spans="1:9" x14ac:dyDescent="0.2">
      <c r="A8392" s="107" t="s">
        <v>10492</v>
      </c>
      <c r="D8392" s="107" t="s">
        <v>1176</v>
      </c>
      <c r="E8392" s="107">
        <f t="shared" si="131"/>
        <v>40704409</v>
      </c>
      <c r="F8392" s="107" t="s">
        <v>404</v>
      </c>
      <c r="G8392" s="107" t="s">
        <v>16777</v>
      </c>
      <c r="H8392" s="107" t="s">
        <v>1160</v>
      </c>
      <c r="I8392" s="107" t="s">
        <v>1177</v>
      </c>
    </row>
    <row r="8393" spans="1:9" x14ac:dyDescent="0.2">
      <c r="A8393" s="107" t="s">
        <v>10492</v>
      </c>
      <c r="D8393" s="107" t="s">
        <v>1178</v>
      </c>
      <c r="E8393" s="107">
        <f t="shared" si="131"/>
        <v>40704410</v>
      </c>
      <c r="F8393" s="107" t="s">
        <v>404</v>
      </c>
      <c r="G8393" s="107" t="s">
        <v>16777</v>
      </c>
      <c r="H8393" s="107" t="s">
        <v>1160</v>
      </c>
      <c r="I8393" s="107" t="s">
        <v>1179</v>
      </c>
    </row>
    <row r="8394" spans="1:9" x14ac:dyDescent="0.2">
      <c r="A8394" s="107" t="s">
        <v>10492</v>
      </c>
      <c r="D8394" s="107" t="s">
        <v>1180</v>
      </c>
      <c r="E8394" s="107">
        <f t="shared" si="131"/>
        <v>40704411</v>
      </c>
      <c r="F8394" s="107" t="s">
        <v>404</v>
      </c>
      <c r="G8394" s="107" t="s">
        <v>16777</v>
      </c>
      <c r="H8394" s="107" t="s">
        <v>1160</v>
      </c>
      <c r="I8394" s="107" t="s">
        <v>1181</v>
      </c>
    </row>
    <row r="8395" spans="1:9" x14ac:dyDescent="0.2">
      <c r="A8395" s="107" t="s">
        <v>10492</v>
      </c>
      <c r="D8395" s="107" t="s">
        <v>1182</v>
      </c>
      <c r="E8395" s="107">
        <f t="shared" si="131"/>
        <v>40704412</v>
      </c>
      <c r="F8395" s="107" t="s">
        <v>404</v>
      </c>
      <c r="G8395" s="107" t="s">
        <v>16777</v>
      </c>
      <c r="H8395" s="107" t="s">
        <v>1160</v>
      </c>
      <c r="I8395" s="107" t="s">
        <v>1183</v>
      </c>
    </row>
    <row r="8396" spans="1:9" x14ac:dyDescent="0.2">
      <c r="A8396" s="107" t="s">
        <v>10492</v>
      </c>
      <c r="D8396" s="107" t="s">
        <v>1184</v>
      </c>
      <c r="E8396" s="107">
        <f t="shared" si="131"/>
        <v>40704413</v>
      </c>
      <c r="F8396" s="107" t="s">
        <v>404</v>
      </c>
      <c r="G8396" s="107" t="s">
        <v>16777</v>
      </c>
      <c r="H8396" s="107" t="s">
        <v>1160</v>
      </c>
      <c r="I8396" s="107" t="s">
        <v>1185</v>
      </c>
    </row>
    <row r="8397" spans="1:9" x14ac:dyDescent="0.2">
      <c r="A8397" s="107" t="s">
        <v>10492</v>
      </c>
      <c r="D8397" s="107" t="s">
        <v>1186</v>
      </c>
      <c r="E8397" s="107">
        <f t="shared" si="131"/>
        <v>40704414</v>
      </c>
      <c r="F8397" s="107" t="s">
        <v>404</v>
      </c>
      <c r="G8397" s="107" t="s">
        <v>16777</v>
      </c>
      <c r="H8397" s="107" t="s">
        <v>1160</v>
      </c>
      <c r="I8397" s="107" t="s">
        <v>1187</v>
      </c>
    </row>
    <row r="8398" spans="1:9" x14ac:dyDescent="0.2">
      <c r="A8398" s="107" t="s">
        <v>10492</v>
      </c>
      <c r="D8398" s="107" t="s">
        <v>1188</v>
      </c>
      <c r="E8398" s="107">
        <f t="shared" si="131"/>
        <v>40704415</v>
      </c>
      <c r="F8398" s="107" t="s">
        <v>404</v>
      </c>
      <c r="G8398" s="107" t="s">
        <v>16777</v>
      </c>
      <c r="H8398" s="107" t="s">
        <v>1160</v>
      </c>
      <c r="I8398" s="107" t="s">
        <v>1189</v>
      </c>
    </row>
    <row r="8399" spans="1:9" x14ac:dyDescent="0.2">
      <c r="A8399" s="107" t="s">
        <v>10492</v>
      </c>
      <c r="D8399" s="107" t="s">
        <v>1190</v>
      </c>
      <c r="E8399" s="107">
        <f t="shared" si="131"/>
        <v>40704416</v>
      </c>
      <c r="F8399" s="107" t="s">
        <v>404</v>
      </c>
      <c r="G8399" s="107" t="s">
        <v>16777</v>
      </c>
      <c r="H8399" s="107" t="s">
        <v>1160</v>
      </c>
      <c r="I8399" s="107" t="s">
        <v>1191</v>
      </c>
    </row>
    <row r="8400" spans="1:9" x14ac:dyDescent="0.2">
      <c r="A8400" s="107" t="s">
        <v>10492</v>
      </c>
      <c r="D8400" s="107" t="s">
        <v>1192</v>
      </c>
      <c r="E8400" s="107">
        <f t="shared" si="131"/>
        <v>40704417</v>
      </c>
      <c r="F8400" s="107" t="s">
        <v>404</v>
      </c>
      <c r="G8400" s="107" t="s">
        <v>16777</v>
      </c>
      <c r="H8400" s="107" t="s">
        <v>1160</v>
      </c>
      <c r="I8400" s="107" t="s">
        <v>1193</v>
      </c>
    </row>
    <row r="8401" spans="1:12" x14ac:dyDescent="0.2">
      <c r="A8401" s="107" t="s">
        <v>10492</v>
      </c>
      <c r="D8401" s="107" t="s">
        <v>1194</v>
      </c>
      <c r="E8401" s="107">
        <f t="shared" si="131"/>
        <v>40704418</v>
      </c>
      <c r="F8401" s="107" t="s">
        <v>404</v>
      </c>
      <c r="G8401" s="107" t="s">
        <v>16777</v>
      </c>
      <c r="H8401" s="107" t="s">
        <v>1160</v>
      </c>
      <c r="I8401" s="107" t="s">
        <v>1195</v>
      </c>
    </row>
    <row r="8402" spans="1:12" x14ac:dyDescent="0.2">
      <c r="A8402" s="107" t="s">
        <v>10492</v>
      </c>
      <c r="D8402" s="107" t="s">
        <v>2445</v>
      </c>
      <c r="E8402" s="107">
        <f t="shared" si="131"/>
        <v>40704419</v>
      </c>
      <c r="F8402" s="107" t="s">
        <v>404</v>
      </c>
      <c r="G8402" s="107" t="s">
        <v>16777</v>
      </c>
      <c r="H8402" s="107" t="s">
        <v>1160</v>
      </c>
      <c r="I8402" s="107" t="s">
        <v>2446</v>
      </c>
    </row>
    <row r="8403" spans="1:12" x14ac:dyDescent="0.2">
      <c r="A8403" s="107" t="s">
        <v>10492</v>
      </c>
      <c r="D8403" s="107" t="s">
        <v>2447</v>
      </c>
      <c r="E8403" s="107">
        <f t="shared" si="131"/>
        <v>40704420</v>
      </c>
      <c r="F8403" s="107" t="s">
        <v>404</v>
      </c>
      <c r="G8403" s="107" t="s">
        <v>16777</v>
      </c>
      <c r="H8403" s="107" t="s">
        <v>1160</v>
      </c>
      <c r="I8403" s="107" t="s">
        <v>2448</v>
      </c>
    </row>
    <row r="8404" spans="1:12" x14ac:dyDescent="0.2">
      <c r="A8404" s="107" t="s">
        <v>10492</v>
      </c>
      <c r="D8404" s="107" t="s">
        <v>2449</v>
      </c>
      <c r="E8404" s="107">
        <f t="shared" si="131"/>
        <v>40704421</v>
      </c>
      <c r="F8404" s="107" t="s">
        <v>404</v>
      </c>
      <c r="G8404" s="107" t="s">
        <v>16777</v>
      </c>
      <c r="H8404" s="107" t="s">
        <v>1160</v>
      </c>
      <c r="I8404" s="107" t="s">
        <v>2450</v>
      </c>
    </row>
    <row r="8405" spans="1:12" x14ac:dyDescent="0.2">
      <c r="A8405" s="107" t="s">
        <v>10492</v>
      </c>
      <c r="D8405" s="107" t="s">
        <v>2451</v>
      </c>
      <c r="E8405" s="107">
        <f t="shared" si="131"/>
        <v>40704422</v>
      </c>
      <c r="F8405" s="107" t="s">
        <v>404</v>
      </c>
      <c r="G8405" s="107" t="s">
        <v>16777</v>
      </c>
      <c r="H8405" s="107" t="s">
        <v>1160</v>
      </c>
      <c r="I8405" s="107" t="s">
        <v>2452</v>
      </c>
    </row>
    <row r="8406" spans="1:12" x14ac:dyDescent="0.2">
      <c r="A8406" s="107" t="s">
        <v>10492</v>
      </c>
      <c r="D8406" s="107" t="s">
        <v>2453</v>
      </c>
      <c r="E8406" s="107">
        <f t="shared" si="131"/>
        <v>40704423</v>
      </c>
      <c r="F8406" s="107" t="s">
        <v>404</v>
      </c>
      <c r="G8406" s="107" t="s">
        <v>16777</v>
      </c>
      <c r="H8406" s="107" t="s">
        <v>1160</v>
      </c>
      <c r="I8406" s="107" t="s">
        <v>2454</v>
      </c>
      <c r="K8406" s="109"/>
      <c r="L8406" s="107"/>
    </row>
    <row r="8407" spans="1:12" x14ac:dyDescent="0.2">
      <c r="A8407" s="107" t="s">
        <v>10492</v>
      </c>
      <c r="D8407" s="107" t="s">
        <v>2455</v>
      </c>
      <c r="E8407" s="107">
        <f t="shared" si="131"/>
        <v>40704424</v>
      </c>
      <c r="F8407" s="107" t="s">
        <v>404</v>
      </c>
      <c r="G8407" s="107" t="s">
        <v>16777</v>
      </c>
      <c r="H8407" s="107" t="s">
        <v>1160</v>
      </c>
      <c r="I8407" s="107" t="s">
        <v>2456</v>
      </c>
      <c r="K8407" s="109"/>
      <c r="L8407" s="107"/>
    </row>
    <row r="8408" spans="1:12" x14ac:dyDescent="0.2">
      <c r="A8408" s="107" t="s">
        <v>10492</v>
      </c>
      <c r="D8408" s="107" t="s">
        <v>2457</v>
      </c>
      <c r="E8408" s="107">
        <f t="shared" si="131"/>
        <v>40704425</v>
      </c>
      <c r="F8408" s="107" t="s">
        <v>404</v>
      </c>
      <c r="G8408" s="107" t="s">
        <v>16777</v>
      </c>
      <c r="H8408" s="107" t="s">
        <v>1160</v>
      </c>
      <c r="I8408" s="107" t="s">
        <v>2458</v>
      </c>
    </row>
    <row r="8409" spans="1:12" x14ac:dyDescent="0.2">
      <c r="A8409" s="107" t="s">
        <v>10492</v>
      </c>
      <c r="D8409" s="107" t="s">
        <v>2459</v>
      </c>
      <c r="E8409" s="107">
        <f t="shared" si="131"/>
        <v>40704426</v>
      </c>
      <c r="F8409" s="107" t="s">
        <v>404</v>
      </c>
      <c r="G8409" s="107" t="s">
        <v>16777</v>
      </c>
      <c r="H8409" s="107" t="s">
        <v>1160</v>
      </c>
      <c r="I8409" s="107" t="s">
        <v>2460</v>
      </c>
    </row>
    <row r="8410" spans="1:12" x14ac:dyDescent="0.2">
      <c r="A8410" s="107" t="s">
        <v>10492</v>
      </c>
      <c r="D8410" s="107" t="s">
        <v>2461</v>
      </c>
      <c r="E8410" s="107">
        <f t="shared" si="131"/>
        <v>40704497</v>
      </c>
      <c r="F8410" s="107" t="s">
        <v>404</v>
      </c>
      <c r="G8410" s="107" t="s">
        <v>16777</v>
      </c>
      <c r="H8410" s="107" t="s">
        <v>1160</v>
      </c>
      <c r="I8410" s="107" t="s">
        <v>2462</v>
      </c>
    </row>
    <row r="8411" spans="1:12" x14ac:dyDescent="0.2">
      <c r="A8411" s="107" t="s">
        <v>10492</v>
      </c>
      <c r="D8411" s="107" t="s">
        <v>2463</v>
      </c>
      <c r="E8411" s="107">
        <f t="shared" si="131"/>
        <v>40704498</v>
      </c>
      <c r="F8411" s="107" t="s">
        <v>404</v>
      </c>
      <c r="G8411" s="107" t="s">
        <v>16777</v>
      </c>
      <c r="H8411" s="107" t="s">
        <v>1160</v>
      </c>
      <c r="I8411" s="107" t="s">
        <v>2464</v>
      </c>
    </row>
    <row r="8412" spans="1:12" x14ac:dyDescent="0.2">
      <c r="A8412" s="107" t="s">
        <v>10492</v>
      </c>
      <c r="D8412" s="107" t="s">
        <v>2465</v>
      </c>
      <c r="E8412" s="107">
        <f t="shared" si="131"/>
        <v>40704801</v>
      </c>
      <c r="F8412" s="107" t="s">
        <v>404</v>
      </c>
      <c r="G8412" s="107" t="s">
        <v>16777</v>
      </c>
      <c r="H8412" s="107" t="s">
        <v>2466</v>
      </c>
      <c r="I8412" s="107" t="s">
        <v>2467</v>
      </c>
    </row>
    <row r="8413" spans="1:12" x14ac:dyDescent="0.2">
      <c r="A8413" s="107" t="s">
        <v>10492</v>
      </c>
      <c r="D8413" s="107" t="s">
        <v>2468</v>
      </c>
      <c r="E8413" s="107">
        <f t="shared" si="131"/>
        <v>40704802</v>
      </c>
      <c r="F8413" s="107" t="s">
        <v>404</v>
      </c>
      <c r="G8413" s="107" t="s">
        <v>16777</v>
      </c>
      <c r="H8413" s="107" t="s">
        <v>2466</v>
      </c>
      <c r="I8413" s="107" t="s">
        <v>2469</v>
      </c>
    </row>
    <row r="8414" spans="1:12" x14ac:dyDescent="0.2">
      <c r="A8414" s="107" t="s">
        <v>10492</v>
      </c>
      <c r="D8414" s="107" t="s">
        <v>2470</v>
      </c>
      <c r="E8414" s="107">
        <f t="shared" si="131"/>
        <v>40704805</v>
      </c>
      <c r="F8414" s="107" t="s">
        <v>404</v>
      </c>
      <c r="G8414" s="107" t="s">
        <v>16777</v>
      </c>
      <c r="H8414" s="107" t="s">
        <v>2466</v>
      </c>
      <c r="I8414" s="107" t="s">
        <v>2471</v>
      </c>
    </row>
    <row r="8415" spans="1:12" x14ac:dyDescent="0.2">
      <c r="A8415" s="107" t="s">
        <v>10492</v>
      </c>
      <c r="D8415" s="107" t="s">
        <v>2472</v>
      </c>
      <c r="E8415" s="107">
        <f t="shared" si="131"/>
        <v>40704806</v>
      </c>
      <c r="F8415" s="107" t="s">
        <v>404</v>
      </c>
      <c r="G8415" s="107" t="s">
        <v>16777</v>
      </c>
      <c r="H8415" s="107" t="s">
        <v>2466</v>
      </c>
      <c r="I8415" s="107" t="s">
        <v>2473</v>
      </c>
    </row>
    <row r="8416" spans="1:12" x14ac:dyDescent="0.2">
      <c r="A8416" s="107" t="s">
        <v>10492</v>
      </c>
      <c r="D8416" s="107" t="s">
        <v>2474</v>
      </c>
      <c r="E8416" s="107">
        <f t="shared" si="131"/>
        <v>40704897</v>
      </c>
      <c r="F8416" s="107" t="s">
        <v>404</v>
      </c>
      <c r="G8416" s="107" t="s">
        <v>16777</v>
      </c>
      <c r="H8416" s="107" t="s">
        <v>2466</v>
      </c>
      <c r="I8416" s="107" t="s">
        <v>2475</v>
      </c>
    </row>
    <row r="8417" spans="1:9" x14ac:dyDescent="0.2">
      <c r="A8417" s="107" t="s">
        <v>10492</v>
      </c>
      <c r="D8417" s="107" t="s">
        <v>2476</v>
      </c>
      <c r="E8417" s="107">
        <f t="shared" si="131"/>
        <v>40704898</v>
      </c>
      <c r="F8417" s="107" t="s">
        <v>404</v>
      </c>
      <c r="G8417" s="107" t="s">
        <v>16777</v>
      </c>
      <c r="H8417" s="107" t="s">
        <v>2466</v>
      </c>
      <c r="I8417" s="107" t="s">
        <v>2477</v>
      </c>
    </row>
    <row r="8418" spans="1:9" x14ac:dyDescent="0.2">
      <c r="A8418" s="107" t="s">
        <v>10492</v>
      </c>
      <c r="D8418" s="107" t="s">
        <v>2478</v>
      </c>
      <c r="E8418" s="107">
        <f t="shared" si="131"/>
        <v>40705201</v>
      </c>
      <c r="F8418" s="107" t="s">
        <v>404</v>
      </c>
      <c r="G8418" s="107" t="s">
        <v>16777</v>
      </c>
      <c r="H8418" s="107" t="s">
        <v>6752</v>
      </c>
      <c r="I8418" s="107" t="s">
        <v>6753</v>
      </c>
    </row>
    <row r="8419" spans="1:9" x14ac:dyDescent="0.2">
      <c r="A8419" s="107" t="s">
        <v>10492</v>
      </c>
      <c r="D8419" s="107" t="s">
        <v>6754</v>
      </c>
      <c r="E8419" s="107">
        <f t="shared" si="131"/>
        <v>40705202</v>
      </c>
      <c r="F8419" s="107" t="s">
        <v>404</v>
      </c>
      <c r="G8419" s="107" t="s">
        <v>16777</v>
      </c>
      <c r="H8419" s="107" t="s">
        <v>6752</v>
      </c>
      <c r="I8419" s="107" t="s">
        <v>6755</v>
      </c>
    </row>
    <row r="8420" spans="1:9" x14ac:dyDescent="0.2">
      <c r="A8420" s="107" t="s">
        <v>10492</v>
      </c>
      <c r="D8420" s="107" t="s">
        <v>6756</v>
      </c>
      <c r="E8420" s="107">
        <f t="shared" si="131"/>
        <v>40705203</v>
      </c>
      <c r="F8420" s="107" t="s">
        <v>404</v>
      </c>
      <c r="G8420" s="107" t="s">
        <v>16777</v>
      </c>
      <c r="H8420" s="107" t="s">
        <v>6752</v>
      </c>
      <c r="I8420" s="107" t="s">
        <v>6757</v>
      </c>
    </row>
    <row r="8421" spans="1:9" x14ac:dyDescent="0.2">
      <c r="A8421" s="107" t="s">
        <v>10492</v>
      </c>
      <c r="D8421" s="107" t="s">
        <v>6758</v>
      </c>
      <c r="E8421" s="107">
        <f t="shared" si="131"/>
        <v>40705204</v>
      </c>
      <c r="F8421" s="107" t="s">
        <v>404</v>
      </c>
      <c r="G8421" s="107" t="s">
        <v>16777</v>
      </c>
      <c r="H8421" s="107" t="s">
        <v>6752</v>
      </c>
      <c r="I8421" s="107" t="s">
        <v>6759</v>
      </c>
    </row>
    <row r="8422" spans="1:9" x14ac:dyDescent="0.2">
      <c r="A8422" s="107" t="s">
        <v>10492</v>
      </c>
      <c r="D8422" s="107" t="s">
        <v>6760</v>
      </c>
      <c r="E8422" s="107">
        <f t="shared" si="131"/>
        <v>40705205</v>
      </c>
      <c r="F8422" s="107" t="s">
        <v>404</v>
      </c>
      <c r="G8422" s="107" t="s">
        <v>16777</v>
      </c>
      <c r="H8422" s="107" t="s">
        <v>6752</v>
      </c>
      <c r="I8422" s="107" t="s">
        <v>6761</v>
      </c>
    </row>
    <row r="8423" spans="1:9" x14ac:dyDescent="0.2">
      <c r="A8423" s="107" t="s">
        <v>10492</v>
      </c>
      <c r="D8423" s="107" t="s">
        <v>6762</v>
      </c>
      <c r="E8423" s="107">
        <f t="shared" si="131"/>
        <v>40705206</v>
      </c>
      <c r="F8423" s="107" t="s">
        <v>404</v>
      </c>
      <c r="G8423" s="107" t="s">
        <v>16777</v>
      </c>
      <c r="H8423" s="107" t="s">
        <v>6752</v>
      </c>
      <c r="I8423" s="107" t="s">
        <v>6763</v>
      </c>
    </row>
    <row r="8424" spans="1:9" x14ac:dyDescent="0.2">
      <c r="A8424" s="107" t="s">
        <v>10492</v>
      </c>
      <c r="D8424" s="107" t="s">
        <v>6764</v>
      </c>
      <c r="E8424" s="107">
        <f t="shared" si="131"/>
        <v>40705207</v>
      </c>
      <c r="F8424" s="107" t="s">
        <v>404</v>
      </c>
      <c r="G8424" s="107" t="s">
        <v>16777</v>
      </c>
      <c r="H8424" s="107" t="s">
        <v>6752</v>
      </c>
      <c r="I8424" s="107" t="s">
        <v>6765</v>
      </c>
    </row>
    <row r="8425" spans="1:9" x14ac:dyDescent="0.2">
      <c r="A8425" s="107" t="s">
        <v>10492</v>
      </c>
      <c r="D8425" s="107" t="s">
        <v>6766</v>
      </c>
      <c r="E8425" s="107">
        <f t="shared" si="131"/>
        <v>40705208</v>
      </c>
      <c r="F8425" s="107" t="s">
        <v>404</v>
      </c>
      <c r="G8425" s="107" t="s">
        <v>16777</v>
      </c>
      <c r="H8425" s="107" t="s">
        <v>6752</v>
      </c>
      <c r="I8425" s="107" t="s">
        <v>6767</v>
      </c>
    </row>
    <row r="8426" spans="1:9" x14ac:dyDescent="0.2">
      <c r="A8426" s="107" t="s">
        <v>10492</v>
      </c>
      <c r="D8426" s="107" t="s">
        <v>6768</v>
      </c>
      <c r="E8426" s="107">
        <f t="shared" si="131"/>
        <v>40705209</v>
      </c>
      <c r="F8426" s="107" t="s">
        <v>404</v>
      </c>
      <c r="G8426" s="107" t="s">
        <v>16777</v>
      </c>
      <c r="H8426" s="107" t="s">
        <v>6752</v>
      </c>
      <c r="I8426" s="107" t="s">
        <v>6769</v>
      </c>
    </row>
    <row r="8427" spans="1:9" x14ac:dyDescent="0.2">
      <c r="A8427" s="107" t="s">
        <v>10492</v>
      </c>
      <c r="D8427" s="107" t="s">
        <v>6770</v>
      </c>
      <c r="E8427" s="107">
        <f t="shared" si="131"/>
        <v>40705210</v>
      </c>
      <c r="F8427" s="107" t="s">
        <v>404</v>
      </c>
      <c r="G8427" s="107" t="s">
        <v>16777</v>
      </c>
      <c r="H8427" s="107" t="s">
        <v>6752</v>
      </c>
      <c r="I8427" s="107" t="s">
        <v>6771</v>
      </c>
    </row>
    <row r="8428" spans="1:9" x14ac:dyDescent="0.2">
      <c r="A8428" s="107" t="s">
        <v>10492</v>
      </c>
      <c r="D8428" s="107" t="s">
        <v>6772</v>
      </c>
      <c r="E8428" s="107">
        <f t="shared" si="131"/>
        <v>40705211</v>
      </c>
      <c r="F8428" s="107" t="s">
        <v>404</v>
      </c>
      <c r="G8428" s="107" t="s">
        <v>16777</v>
      </c>
      <c r="H8428" s="107" t="s">
        <v>6752</v>
      </c>
      <c r="I8428" s="107" t="s">
        <v>6773</v>
      </c>
    </row>
    <row r="8429" spans="1:9" x14ac:dyDescent="0.2">
      <c r="A8429" s="107" t="s">
        <v>10492</v>
      </c>
      <c r="D8429" s="107" t="s">
        <v>6774</v>
      </c>
      <c r="E8429" s="107">
        <f t="shared" si="131"/>
        <v>40705212</v>
      </c>
      <c r="F8429" s="107" t="s">
        <v>404</v>
      </c>
      <c r="G8429" s="107" t="s">
        <v>16777</v>
      </c>
      <c r="H8429" s="107" t="s">
        <v>6752</v>
      </c>
      <c r="I8429" s="107" t="s">
        <v>6775</v>
      </c>
    </row>
    <row r="8430" spans="1:9" x14ac:dyDescent="0.2">
      <c r="A8430" s="107" t="s">
        <v>10492</v>
      </c>
      <c r="D8430" s="107" t="s">
        <v>6776</v>
      </c>
      <c r="E8430" s="107">
        <f t="shared" si="131"/>
        <v>40705213</v>
      </c>
      <c r="F8430" s="107" t="s">
        <v>404</v>
      </c>
      <c r="G8430" s="107" t="s">
        <v>16777</v>
      </c>
      <c r="H8430" s="107" t="s">
        <v>6752</v>
      </c>
      <c r="I8430" s="107" t="s">
        <v>6777</v>
      </c>
    </row>
    <row r="8431" spans="1:9" x14ac:dyDescent="0.2">
      <c r="A8431" s="107" t="s">
        <v>10492</v>
      </c>
      <c r="D8431" s="107" t="s">
        <v>6778</v>
      </c>
      <c r="E8431" s="107">
        <f t="shared" si="131"/>
        <v>40705214</v>
      </c>
      <c r="F8431" s="107" t="s">
        <v>404</v>
      </c>
      <c r="G8431" s="107" t="s">
        <v>16777</v>
      </c>
      <c r="H8431" s="107" t="s">
        <v>6752</v>
      </c>
      <c r="I8431" s="107" t="s">
        <v>6779</v>
      </c>
    </row>
    <row r="8432" spans="1:9" x14ac:dyDescent="0.2">
      <c r="A8432" s="107" t="s">
        <v>10492</v>
      </c>
      <c r="D8432" s="107" t="s">
        <v>6780</v>
      </c>
      <c r="E8432" s="107">
        <f t="shared" si="131"/>
        <v>40705215</v>
      </c>
      <c r="F8432" s="107" t="s">
        <v>404</v>
      </c>
      <c r="G8432" s="107" t="s">
        <v>16777</v>
      </c>
      <c r="H8432" s="107" t="s">
        <v>6752</v>
      </c>
      <c r="I8432" s="107" t="s">
        <v>6781</v>
      </c>
    </row>
    <row r="8433" spans="1:9" x14ac:dyDescent="0.2">
      <c r="A8433" s="107" t="s">
        <v>10492</v>
      </c>
      <c r="D8433" s="107" t="s">
        <v>6782</v>
      </c>
      <c r="E8433" s="107">
        <f t="shared" si="131"/>
        <v>40705216</v>
      </c>
      <c r="F8433" s="107" t="s">
        <v>404</v>
      </c>
      <c r="G8433" s="107" t="s">
        <v>16777</v>
      </c>
      <c r="H8433" s="107" t="s">
        <v>6752</v>
      </c>
      <c r="I8433" s="107" t="s">
        <v>6783</v>
      </c>
    </row>
    <row r="8434" spans="1:9" x14ac:dyDescent="0.2">
      <c r="A8434" s="107" t="s">
        <v>10492</v>
      </c>
      <c r="D8434" s="107" t="s">
        <v>6784</v>
      </c>
      <c r="E8434" s="107">
        <f t="shared" si="131"/>
        <v>40705217</v>
      </c>
      <c r="F8434" s="107" t="s">
        <v>404</v>
      </c>
      <c r="G8434" s="107" t="s">
        <v>16777</v>
      </c>
      <c r="H8434" s="107" t="s">
        <v>6752</v>
      </c>
      <c r="I8434" s="107" t="s">
        <v>6785</v>
      </c>
    </row>
    <row r="8435" spans="1:9" x14ac:dyDescent="0.2">
      <c r="A8435" s="107" t="s">
        <v>10492</v>
      </c>
      <c r="D8435" s="107" t="s">
        <v>6786</v>
      </c>
      <c r="E8435" s="107">
        <f t="shared" si="131"/>
        <v>40705218</v>
      </c>
      <c r="F8435" s="107" t="s">
        <v>404</v>
      </c>
      <c r="G8435" s="107" t="s">
        <v>16777</v>
      </c>
      <c r="H8435" s="107" t="s">
        <v>6752</v>
      </c>
      <c r="I8435" s="107" t="s">
        <v>6787</v>
      </c>
    </row>
    <row r="8436" spans="1:9" x14ac:dyDescent="0.2">
      <c r="A8436" s="107" t="s">
        <v>10492</v>
      </c>
      <c r="D8436" s="107" t="s">
        <v>6788</v>
      </c>
      <c r="E8436" s="107">
        <f t="shared" si="131"/>
        <v>40705297</v>
      </c>
      <c r="F8436" s="107" t="s">
        <v>404</v>
      </c>
      <c r="G8436" s="107" t="s">
        <v>16777</v>
      </c>
      <c r="H8436" s="107" t="s">
        <v>6752</v>
      </c>
      <c r="I8436" s="107" t="s">
        <v>6789</v>
      </c>
    </row>
    <row r="8437" spans="1:9" x14ac:dyDescent="0.2">
      <c r="A8437" s="107" t="s">
        <v>10492</v>
      </c>
      <c r="D8437" s="107" t="s">
        <v>6790</v>
      </c>
      <c r="E8437" s="107">
        <f t="shared" si="131"/>
        <v>40705298</v>
      </c>
      <c r="F8437" s="107" t="s">
        <v>404</v>
      </c>
      <c r="G8437" s="107" t="s">
        <v>16777</v>
      </c>
      <c r="H8437" s="107" t="s">
        <v>6752</v>
      </c>
      <c r="I8437" s="107" t="s">
        <v>6791</v>
      </c>
    </row>
    <row r="8438" spans="1:9" x14ac:dyDescent="0.2">
      <c r="A8438" s="107" t="s">
        <v>10492</v>
      </c>
      <c r="D8438" s="107" t="s">
        <v>6792</v>
      </c>
      <c r="E8438" s="107">
        <f t="shared" si="131"/>
        <v>40705601</v>
      </c>
      <c r="F8438" s="107" t="s">
        <v>404</v>
      </c>
      <c r="G8438" s="107" t="s">
        <v>16777</v>
      </c>
      <c r="H8438" s="107" t="s">
        <v>6793</v>
      </c>
      <c r="I8438" s="107" t="s">
        <v>6794</v>
      </c>
    </row>
    <row r="8439" spans="1:9" x14ac:dyDescent="0.2">
      <c r="A8439" s="107" t="s">
        <v>10492</v>
      </c>
      <c r="D8439" s="107" t="s">
        <v>6795</v>
      </c>
      <c r="E8439" s="107">
        <f t="shared" si="131"/>
        <v>40705602</v>
      </c>
      <c r="F8439" s="107" t="s">
        <v>404</v>
      </c>
      <c r="G8439" s="107" t="s">
        <v>16777</v>
      </c>
      <c r="H8439" s="107" t="s">
        <v>6793</v>
      </c>
      <c r="I8439" s="107" t="s">
        <v>6796</v>
      </c>
    </row>
    <row r="8440" spans="1:9" x14ac:dyDescent="0.2">
      <c r="A8440" s="107" t="s">
        <v>10492</v>
      </c>
      <c r="D8440" s="107" t="s">
        <v>6797</v>
      </c>
      <c r="E8440" s="107">
        <f t="shared" si="131"/>
        <v>40705603</v>
      </c>
      <c r="F8440" s="107" t="s">
        <v>404</v>
      </c>
      <c r="G8440" s="107" t="s">
        <v>16777</v>
      </c>
      <c r="H8440" s="107" t="s">
        <v>6793</v>
      </c>
      <c r="I8440" s="107" t="s">
        <v>6798</v>
      </c>
    </row>
    <row r="8441" spans="1:9" x14ac:dyDescent="0.2">
      <c r="A8441" s="107" t="s">
        <v>10492</v>
      </c>
      <c r="D8441" s="107" t="s">
        <v>6799</v>
      </c>
      <c r="E8441" s="107">
        <f t="shared" si="131"/>
        <v>40705604</v>
      </c>
      <c r="F8441" s="107" t="s">
        <v>404</v>
      </c>
      <c r="G8441" s="107" t="s">
        <v>16777</v>
      </c>
      <c r="H8441" s="107" t="s">
        <v>6793</v>
      </c>
      <c r="I8441" s="107" t="s">
        <v>6800</v>
      </c>
    </row>
    <row r="8442" spans="1:9" x14ac:dyDescent="0.2">
      <c r="A8442" s="107" t="s">
        <v>10492</v>
      </c>
      <c r="D8442" s="107" t="s">
        <v>6801</v>
      </c>
      <c r="E8442" s="107">
        <f t="shared" si="131"/>
        <v>40705605</v>
      </c>
      <c r="F8442" s="107" t="s">
        <v>404</v>
      </c>
      <c r="G8442" s="107" t="s">
        <v>16777</v>
      </c>
      <c r="H8442" s="107" t="s">
        <v>6793</v>
      </c>
      <c r="I8442" s="107" t="s">
        <v>6802</v>
      </c>
    </row>
    <row r="8443" spans="1:9" x14ac:dyDescent="0.2">
      <c r="A8443" s="107" t="s">
        <v>10492</v>
      </c>
      <c r="D8443" s="107" t="s">
        <v>6803</v>
      </c>
      <c r="E8443" s="107">
        <f t="shared" si="131"/>
        <v>40705606</v>
      </c>
      <c r="F8443" s="107" t="s">
        <v>404</v>
      </c>
      <c r="G8443" s="107" t="s">
        <v>16777</v>
      </c>
      <c r="H8443" s="107" t="s">
        <v>6793</v>
      </c>
      <c r="I8443" s="107" t="s">
        <v>6804</v>
      </c>
    </row>
    <row r="8444" spans="1:9" x14ac:dyDescent="0.2">
      <c r="A8444" s="107" t="s">
        <v>10492</v>
      </c>
      <c r="D8444" s="107" t="s">
        <v>6805</v>
      </c>
      <c r="E8444" s="107">
        <f t="shared" si="131"/>
        <v>40705607</v>
      </c>
      <c r="F8444" s="107" t="s">
        <v>404</v>
      </c>
      <c r="G8444" s="107" t="s">
        <v>16777</v>
      </c>
      <c r="H8444" s="107" t="s">
        <v>6793</v>
      </c>
      <c r="I8444" s="107" t="s">
        <v>6806</v>
      </c>
    </row>
    <row r="8445" spans="1:9" x14ac:dyDescent="0.2">
      <c r="A8445" s="107" t="s">
        <v>10492</v>
      </c>
      <c r="D8445" s="107" t="s">
        <v>6807</v>
      </c>
      <c r="E8445" s="107">
        <f t="shared" si="131"/>
        <v>40705608</v>
      </c>
      <c r="F8445" s="107" t="s">
        <v>404</v>
      </c>
      <c r="G8445" s="107" t="s">
        <v>16777</v>
      </c>
      <c r="H8445" s="107" t="s">
        <v>6793</v>
      </c>
      <c r="I8445" s="107" t="s">
        <v>6808</v>
      </c>
    </row>
    <row r="8446" spans="1:9" x14ac:dyDescent="0.2">
      <c r="A8446" s="107" t="s">
        <v>10492</v>
      </c>
      <c r="D8446" s="107" t="s">
        <v>6809</v>
      </c>
      <c r="E8446" s="107">
        <f t="shared" si="131"/>
        <v>40705609</v>
      </c>
      <c r="F8446" s="107" t="s">
        <v>404</v>
      </c>
      <c r="G8446" s="107" t="s">
        <v>16777</v>
      </c>
      <c r="H8446" s="107" t="s">
        <v>6793</v>
      </c>
      <c r="I8446" s="107" t="s">
        <v>6810</v>
      </c>
    </row>
    <row r="8447" spans="1:9" x14ac:dyDescent="0.2">
      <c r="A8447" s="107" t="s">
        <v>10492</v>
      </c>
      <c r="D8447" s="107" t="s">
        <v>6811</v>
      </c>
      <c r="E8447" s="107">
        <f t="shared" si="131"/>
        <v>40705610</v>
      </c>
      <c r="F8447" s="107" t="s">
        <v>404</v>
      </c>
      <c r="G8447" s="107" t="s">
        <v>16777</v>
      </c>
      <c r="H8447" s="107" t="s">
        <v>6793</v>
      </c>
      <c r="I8447" s="107" t="s">
        <v>6812</v>
      </c>
    </row>
    <row r="8448" spans="1:9" x14ac:dyDescent="0.2">
      <c r="A8448" s="107" t="s">
        <v>10492</v>
      </c>
      <c r="D8448" s="107" t="s">
        <v>6813</v>
      </c>
      <c r="E8448" s="107">
        <f t="shared" si="131"/>
        <v>40705697</v>
      </c>
      <c r="F8448" s="107" t="s">
        <v>404</v>
      </c>
      <c r="G8448" s="107" t="s">
        <v>16777</v>
      </c>
      <c r="H8448" s="107" t="s">
        <v>6793</v>
      </c>
      <c r="I8448" s="107" t="s">
        <v>6814</v>
      </c>
    </row>
    <row r="8449" spans="1:9" x14ac:dyDescent="0.2">
      <c r="A8449" s="107" t="s">
        <v>10492</v>
      </c>
      <c r="D8449" s="107" t="s">
        <v>6815</v>
      </c>
      <c r="E8449" s="107">
        <f t="shared" si="131"/>
        <v>40705698</v>
      </c>
      <c r="F8449" s="107" t="s">
        <v>404</v>
      </c>
      <c r="G8449" s="107" t="s">
        <v>16777</v>
      </c>
      <c r="H8449" s="107" t="s">
        <v>6793</v>
      </c>
      <c r="I8449" s="107" t="s">
        <v>6816</v>
      </c>
    </row>
    <row r="8450" spans="1:9" x14ac:dyDescent="0.2">
      <c r="A8450" s="107" t="s">
        <v>10492</v>
      </c>
      <c r="D8450" s="107" t="s">
        <v>6817</v>
      </c>
      <c r="E8450" s="107">
        <f t="shared" ref="E8450:E8513" si="132">VALUE(D8450)</f>
        <v>40706001</v>
      </c>
      <c r="F8450" s="107" t="s">
        <v>404</v>
      </c>
      <c r="G8450" s="107" t="s">
        <v>16777</v>
      </c>
      <c r="H8450" s="107" t="s">
        <v>6818</v>
      </c>
      <c r="I8450" s="107" t="s">
        <v>6819</v>
      </c>
    </row>
    <row r="8451" spans="1:9" x14ac:dyDescent="0.2">
      <c r="A8451" s="107" t="s">
        <v>10492</v>
      </c>
      <c r="D8451" s="107" t="s">
        <v>6820</v>
      </c>
      <c r="E8451" s="107">
        <f t="shared" si="132"/>
        <v>40706002</v>
      </c>
      <c r="F8451" s="107" t="s">
        <v>404</v>
      </c>
      <c r="G8451" s="107" t="s">
        <v>16777</v>
      </c>
      <c r="H8451" s="107" t="s">
        <v>6818</v>
      </c>
      <c r="I8451" s="107" t="s">
        <v>6821</v>
      </c>
    </row>
    <row r="8452" spans="1:9" x14ac:dyDescent="0.2">
      <c r="A8452" s="107" t="s">
        <v>10492</v>
      </c>
      <c r="D8452" s="107" t="s">
        <v>6822</v>
      </c>
      <c r="E8452" s="107">
        <f t="shared" si="132"/>
        <v>40706003</v>
      </c>
      <c r="F8452" s="107" t="s">
        <v>404</v>
      </c>
      <c r="G8452" s="107" t="s">
        <v>16777</v>
      </c>
      <c r="H8452" s="107" t="s">
        <v>6818</v>
      </c>
      <c r="I8452" s="107" t="s">
        <v>6823</v>
      </c>
    </row>
    <row r="8453" spans="1:9" x14ac:dyDescent="0.2">
      <c r="A8453" s="107" t="s">
        <v>10492</v>
      </c>
      <c r="D8453" s="107" t="s">
        <v>6824</v>
      </c>
      <c r="E8453" s="107">
        <f t="shared" si="132"/>
        <v>40706004</v>
      </c>
      <c r="F8453" s="107" t="s">
        <v>404</v>
      </c>
      <c r="G8453" s="107" t="s">
        <v>16777</v>
      </c>
      <c r="H8453" s="107" t="s">
        <v>6818</v>
      </c>
      <c r="I8453" s="107" t="s">
        <v>6825</v>
      </c>
    </row>
    <row r="8454" spans="1:9" x14ac:dyDescent="0.2">
      <c r="A8454" s="107" t="s">
        <v>10492</v>
      </c>
      <c r="D8454" s="107" t="s">
        <v>6826</v>
      </c>
      <c r="E8454" s="107">
        <f t="shared" si="132"/>
        <v>40706005</v>
      </c>
      <c r="F8454" s="107" t="s">
        <v>404</v>
      </c>
      <c r="G8454" s="107" t="s">
        <v>16777</v>
      </c>
      <c r="H8454" s="107" t="s">
        <v>6818</v>
      </c>
      <c r="I8454" s="107" t="s">
        <v>6827</v>
      </c>
    </row>
    <row r="8455" spans="1:9" x14ac:dyDescent="0.2">
      <c r="A8455" s="107" t="s">
        <v>10492</v>
      </c>
      <c r="D8455" s="107" t="s">
        <v>6828</v>
      </c>
      <c r="E8455" s="107">
        <f t="shared" si="132"/>
        <v>40706006</v>
      </c>
      <c r="F8455" s="107" t="s">
        <v>404</v>
      </c>
      <c r="G8455" s="107" t="s">
        <v>16777</v>
      </c>
      <c r="H8455" s="107" t="s">
        <v>6818</v>
      </c>
      <c r="I8455" s="107" t="s">
        <v>6829</v>
      </c>
    </row>
    <row r="8456" spans="1:9" x14ac:dyDescent="0.2">
      <c r="A8456" s="107" t="s">
        <v>10492</v>
      </c>
      <c r="D8456" s="107" t="s">
        <v>6830</v>
      </c>
      <c r="E8456" s="107">
        <f t="shared" si="132"/>
        <v>40706007</v>
      </c>
      <c r="F8456" s="107" t="s">
        <v>404</v>
      </c>
      <c r="G8456" s="107" t="s">
        <v>16777</v>
      </c>
      <c r="H8456" s="107" t="s">
        <v>6818</v>
      </c>
      <c r="I8456" s="107" t="s">
        <v>6831</v>
      </c>
    </row>
    <row r="8457" spans="1:9" x14ac:dyDescent="0.2">
      <c r="A8457" s="107" t="s">
        <v>10492</v>
      </c>
      <c r="D8457" s="107" t="s">
        <v>6832</v>
      </c>
      <c r="E8457" s="107">
        <f t="shared" si="132"/>
        <v>40706008</v>
      </c>
      <c r="F8457" s="107" t="s">
        <v>404</v>
      </c>
      <c r="G8457" s="107" t="s">
        <v>16777</v>
      </c>
      <c r="H8457" s="107" t="s">
        <v>6818</v>
      </c>
      <c r="I8457" s="107" t="s">
        <v>6833</v>
      </c>
    </row>
    <row r="8458" spans="1:9" x14ac:dyDescent="0.2">
      <c r="A8458" s="107" t="s">
        <v>10492</v>
      </c>
      <c r="D8458" s="107" t="s">
        <v>6834</v>
      </c>
      <c r="E8458" s="107">
        <f t="shared" si="132"/>
        <v>40706009</v>
      </c>
      <c r="F8458" s="107" t="s">
        <v>404</v>
      </c>
      <c r="G8458" s="107" t="s">
        <v>16777</v>
      </c>
      <c r="H8458" s="107" t="s">
        <v>6818</v>
      </c>
      <c r="I8458" s="107" t="s">
        <v>6835</v>
      </c>
    </row>
    <row r="8459" spans="1:9" x14ac:dyDescent="0.2">
      <c r="A8459" s="107" t="s">
        <v>10492</v>
      </c>
      <c r="D8459" s="107" t="s">
        <v>6836</v>
      </c>
      <c r="E8459" s="107">
        <f t="shared" si="132"/>
        <v>40706010</v>
      </c>
      <c r="F8459" s="107" t="s">
        <v>404</v>
      </c>
      <c r="G8459" s="107" t="s">
        <v>16777</v>
      </c>
      <c r="H8459" s="107" t="s">
        <v>6818</v>
      </c>
      <c r="I8459" s="107" t="s">
        <v>6837</v>
      </c>
    </row>
    <row r="8460" spans="1:9" x14ac:dyDescent="0.2">
      <c r="A8460" s="107" t="s">
        <v>10492</v>
      </c>
      <c r="D8460" s="107" t="s">
        <v>6838</v>
      </c>
      <c r="E8460" s="107">
        <f t="shared" si="132"/>
        <v>40706011</v>
      </c>
      <c r="F8460" s="107" t="s">
        <v>404</v>
      </c>
      <c r="G8460" s="107" t="s">
        <v>16777</v>
      </c>
      <c r="H8460" s="107" t="s">
        <v>6818</v>
      </c>
      <c r="I8460" s="107" t="s">
        <v>6839</v>
      </c>
    </row>
    <row r="8461" spans="1:9" x14ac:dyDescent="0.2">
      <c r="A8461" s="107" t="s">
        <v>10492</v>
      </c>
      <c r="D8461" s="107" t="s">
        <v>6840</v>
      </c>
      <c r="E8461" s="107">
        <f t="shared" si="132"/>
        <v>40706012</v>
      </c>
      <c r="F8461" s="107" t="s">
        <v>404</v>
      </c>
      <c r="G8461" s="107" t="s">
        <v>16777</v>
      </c>
      <c r="H8461" s="107" t="s">
        <v>6818</v>
      </c>
      <c r="I8461" s="107" t="s">
        <v>6841</v>
      </c>
    </row>
    <row r="8462" spans="1:9" x14ac:dyDescent="0.2">
      <c r="A8462" s="107" t="s">
        <v>10492</v>
      </c>
      <c r="D8462" s="107" t="s">
        <v>6842</v>
      </c>
      <c r="E8462" s="107">
        <f t="shared" si="132"/>
        <v>40706013</v>
      </c>
      <c r="F8462" s="107" t="s">
        <v>404</v>
      </c>
      <c r="G8462" s="107" t="s">
        <v>16777</v>
      </c>
      <c r="H8462" s="107" t="s">
        <v>6818</v>
      </c>
      <c r="I8462" s="107" t="s">
        <v>6843</v>
      </c>
    </row>
    <row r="8463" spans="1:9" x14ac:dyDescent="0.2">
      <c r="A8463" s="107" t="s">
        <v>10492</v>
      </c>
      <c r="D8463" s="107" t="s">
        <v>6844</v>
      </c>
      <c r="E8463" s="107">
        <f t="shared" si="132"/>
        <v>40706014</v>
      </c>
      <c r="F8463" s="107" t="s">
        <v>404</v>
      </c>
      <c r="G8463" s="107" t="s">
        <v>16777</v>
      </c>
      <c r="H8463" s="107" t="s">
        <v>6818</v>
      </c>
      <c r="I8463" s="107" t="s">
        <v>6845</v>
      </c>
    </row>
    <row r="8464" spans="1:9" x14ac:dyDescent="0.2">
      <c r="A8464" s="107" t="s">
        <v>10492</v>
      </c>
      <c r="D8464" s="107" t="s">
        <v>6846</v>
      </c>
      <c r="E8464" s="107">
        <f t="shared" si="132"/>
        <v>40706015</v>
      </c>
      <c r="F8464" s="107" t="s">
        <v>404</v>
      </c>
      <c r="G8464" s="107" t="s">
        <v>16777</v>
      </c>
      <c r="H8464" s="107" t="s">
        <v>6818</v>
      </c>
      <c r="I8464" s="107" t="s">
        <v>6847</v>
      </c>
    </row>
    <row r="8465" spans="1:9" x14ac:dyDescent="0.2">
      <c r="A8465" s="107" t="s">
        <v>10492</v>
      </c>
      <c r="D8465" s="107" t="s">
        <v>6848</v>
      </c>
      <c r="E8465" s="107">
        <f t="shared" si="132"/>
        <v>40706016</v>
      </c>
      <c r="F8465" s="107" t="s">
        <v>404</v>
      </c>
      <c r="G8465" s="107" t="s">
        <v>16777</v>
      </c>
      <c r="H8465" s="107" t="s">
        <v>6818</v>
      </c>
      <c r="I8465" s="107" t="s">
        <v>6849</v>
      </c>
    </row>
    <row r="8466" spans="1:9" x14ac:dyDescent="0.2">
      <c r="A8466" s="107" t="s">
        <v>10492</v>
      </c>
      <c r="D8466" s="107" t="s">
        <v>4084</v>
      </c>
      <c r="E8466" s="107">
        <f t="shared" si="132"/>
        <v>40706017</v>
      </c>
      <c r="F8466" s="107" t="s">
        <v>404</v>
      </c>
      <c r="G8466" s="107" t="s">
        <v>16777</v>
      </c>
      <c r="H8466" s="107" t="s">
        <v>6818</v>
      </c>
      <c r="I8466" s="107" t="s">
        <v>4085</v>
      </c>
    </row>
    <row r="8467" spans="1:9" x14ac:dyDescent="0.2">
      <c r="A8467" s="107" t="s">
        <v>10492</v>
      </c>
      <c r="D8467" s="107" t="s">
        <v>4086</v>
      </c>
      <c r="E8467" s="107">
        <f t="shared" si="132"/>
        <v>40706018</v>
      </c>
      <c r="F8467" s="107" t="s">
        <v>404</v>
      </c>
      <c r="G8467" s="107" t="s">
        <v>16777</v>
      </c>
      <c r="H8467" s="107" t="s">
        <v>6818</v>
      </c>
      <c r="I8467" s="107" t="s">
        <v>4087</v>
      </c>
    </row>
    <row r="8468" spans="1:9" x14ac:dyDescent="0.2">
      <c r="A8468" s="107" t="s">
        <v>10492</v>
      </c>
      <c r="D8468" s="107" t="s">
        <v>4088</v>
      </c>
      <c r="E8468" s="107">
        <f t="shared" si="132"/>
        <v>40706019</v>
      </c>
      <c r="F8468" s="107" t="s">
        <v>404</v>
      </c>
      <c r="G8468" s="107" t="s">
        <v>16777</v>
      </c>
      <c r="H8468" s="107" t="s">
        <v>6818</v>
      </c>
      <c r="I8468" s="107" t="s">
        <v>4089</v>
      </c>
    </row>
    <row r="8469" spans="1:9" x14ac:dyDescent="0.2">
      <c r="A8469" s="107" t="s">
        <v>10492</v>
      </c>
      <c r="D8469" s="107" t="s">
        <v>4090</v>
      </c>
      <c r="E8469" s="107">
        <f t="shared" si="132"/>
        <v>40706020</v>
      </c>
      <c r="F8469" s="107" t="s">
        <v>404</v>
      </c>
      <c r="G8469" s="107" t="s">
        <v>16777</v>
      </c>
      <c r="H8469" s="107" t="s">
        <v>6818</v>
      </c>
      <c r="I8469" s="107" t="s">
        <v>4091</v>
      </c>
    </row>
    <row r="8470" spans="1:9" x14ac:dyDescent="0.2">
      <c r="A8470" s="107" t="s">
        <v>10492</v>
      </c>
      <c r="D8470" s="107" t="s">
        <v>4092</v>
      </c>
      <c r="E8470" s="107">
        <f t="shared" si="132"/>
        <v>40706021</v>
      </c>
      <c r="F8470" s="107" t="s">
        <v>404</v>
      </c>
      <c r="G8470" s="107" t="s">
        <v>16777</v>
      </c>
      <c r="H8470" s="107" t="s">
        <v>6818</v>
      </c>
      <c r="I8470" s="107" t="s">
        <v>4093</v>
      </c>
    </row>
    <row r="8471" spans="1:9" x14ac:dyDescent="0.2">
      <c r="A8471" s="107" t="s">
        <v>10492</v>
      </c>
      <c r="D8471" s="107" t="s">
        <v>4094</v>
      </c>
      <c r="E8471" s="107">
        <f t="shared" si="132"/>
        <v>40706022</v>
      </c>
      <c r="F8471" s="107" t="s">
        <v>404</v>
      </c>
      <c r="G8471" s="107" t="s">
        <v>16777</v>
      </c>
      <c r="H8471" s="107" t="s">
        <v>6818</v>
      </c>
      <c r="I8471" s="107" t="s">
        <v>4095</v>
      </c>
    </row>
    <row r="8472" spans="1:9" x14ac:dyDescent="0.2">
      <c r="A8472" s="107" t="s">
        <v>10492</v>
      </c>
      <c r="D8472" s="107" t="s">
        <v>4096</v>
      </c>
      <c r="E8472" s="107">
        <f t="shared" si="132"/>
        <v>40706023</v>
      </c>
      <c r="F8472" s="107" t="s">
        <v>404</v>
      </c>
      <c r="G8472" s="107" t="s">
        <v>16777</v>
      </c>
      <c r="H8472" s="107" t="s">
        <v>6818</v>
      </c>
      <c r="I8472" s="107" t="s">
        <v>4097</v>
      </c>
    </row>
    <row r="8473" spans="1:9" x14ac:dyDescent="0.2">
      <c r="A8473" s="107" t="s">
        <v>10492</v>
      </c>
      <c r="D8473" s="107" t="s">
        <v>4098</v>
      </c>
      <c r="E8473" s="107">
        <f t="shared" si="132"/>
        <v>40706024</v>
      </c>
      <c r="F8473" s="107" t="s">
        <v>404</v>
      </c>
      <c r="G8473" s="107" t="s">
        <v>16777</v>
      </c>
      <c r="H8473" s="107" t="s">
        <v>6818</v>
      </c>
      <c r="I8473" s="107" t="s">
        <v>4099</v>
      </c>
    </row>
    <row r="8474" spans="1:9" x14ac:dyDescent="0.2">
      <c r="A8474" s="107" t="s">
        <v>10492</v>
      </c>
      <c r="D8474" s="107" t="s">
        <v>4100</v>
      </c>
      <c r="E8474" s="107">
        <f t="shared" si="132"/>
        <v>40706027</v>
      </c>
      <c r="F8474" s="107" t="s">
        <v>404</v>
      </c>
      <c r="G8474" s="107" t="s">
        <v>16777</v>
      </c>
      <c r="H8474" s="107" t="s">
        <v>6818</v>
      </c>
      <c r="I8474" s="107" t="s">
        <v>4101</v>
      </c>
    </row>
    <row r="8475" spans="1:9" x14ac:dyDescent="0.2">
      <c r="A8475" s="107" t="s">
        <v>10492</v>
      </c>
      <c r="D8475" s="107" t="s">
        <v>4102</v>
      </c>
      <c r="E8475" s="107">
        <f t="shared" si="132"/>
        <v>40706028</v>
      </c>
      <c r="F8475" s="107" t="s">
        <v>404</v>
      </c>
      <c r="G8475" s="107" t="s">
        <v>16777</v>
      </c>
      <c r="H8475" s="107" t="s">
        <v>6818</v>
      </c>
      <c r="I8475" s="107" t="s">
        <v>4103</v>
      </c>
    </row>
    <row r="8476" spans="1:9" x14ac:dyDescent="0.2">
      <c r="A8476" s="107" t="s">
        <v>10492</v>
      </c>
      <c r="D8476" s="107" t="s">
        <v>4104</v>
      </c>
      <c r="E8476" s="107">
        <f t="shared" si="132"/>
        <v>40706029</v>
      </c>
      <c r="F8476" s="107" t="s">
        <v>404</v>
      </c>
      <c r="G8476" s="107" t="s">
        <v>16777</v>
      </c>
      <c r="H8476" s="107" t="s">
        <v>6818</v>
      </c>
      <c r="I8476" s="107" t="s">
        <v>4105</v>
      </c>
    </row>
    <row r="8477" spans="1:9" x14ac:dyDescent="0.2">
      <c r="A8477" s="107" t="s">
        <v>10492</v>
      </c>
      <c r="D8477" s="107" t="s">
        <v>4106</v>
      </c>
      <c r="E8477" s="107">
        <f t="shared" si="132"/>
        <v>40706030</v>
      </c>
      <c r="F8477" s="107" t="s">
        <v>404</v>
      </c>
      <c r="G8477" s="107" t="s">
        <v>16777</v>
      </c>
      <c r="H8477" s="107" t="s">
        <v>6818</v>
      </c>
      <c r="I8477" s="107" t="s">
        <v>4107</v>
      </c>
    </row>
    <row r="8478" spans="1:9" x14ac:dyDescent="0.2">
      <c r="A8478" s="107" t="s">
        <v>10492</v>
      </c>
      <c r="D8478" s="107" t="s">
        <v>4108</v>
      </c>
      <c r="E8478" s="107">
        <f t="shared" si="132"/>
        <v>40706031</v>
      </c>
      <c r="F8478" s="107" t="s">
        <v>404</v>
      </c>
      <c r="G8478" s="107" t="s">
        <v>16777</v>
      </c>
      <c r="H8478" s="107" t="s">
        <v>6818</v>
      </c>
      <c r="I8478" s="107" t="s">
        <v>4109</v>
      </c>
    </row>
    <row r="8479" spans="1:9" x14ac:dyDescent="0.2">
      <c r="A8479" s="107" t="s">
        <v>10492</v>
      </c>
      <c r="D8479" s="107" t="s">
        <v>4110</v>
      </c>
      <c r="E8479" s="107">
        <f t="shared" si="132"/>
        <v>40706032</v>
      </c>
      <c r="F8479" s="107" t="s">
        <v>404</v>
      </c>
      <c r="G8479" s="107" t="s">
        <v>16777</v>
      </c>
      <c r="H8479" s="107" t="s">
        <v>6818</v>
      </c>
      <c r="I8479" s="107" t="s">
        <v>4111</v>
      </c>
    </row>
    <row r="8480" spans="1:9" x14ac:dyDescent="0.2">
      <c r="A8480" s="107" t="s">
        <v>10492</v>
      </c>
      <c r="D8480" s="107" t="s">
        <v>4112</v>
      </c>
      <c r="E8480" s="107">
        <f t="shared" si="132"/>
        <v>40706033</v>
      </c>
      <c r="F8480" s="107" t="s">
        <v>404</v>
      </c>
      <c r="G8480" s="107" t="s">
        <v>16777</v>
      </c>
      <c r="H8480" s="107" t="s">
        <v>6818</v>
      </c>
      <c r="I8480" s="107" t="s">
        <v>4113</v>
      </c>
    </row>
    <row r="8481" spans="1:12" x14ac:dyDescent="0.2">
      <c r="A8481" s="107" t="s">
        <v>10492</v>
      </c>
      <c r="D8481" s="107" t="s">
        <v>4114</v>
      </c>
      <c r="E8481" s="107">
        <f t="shared" si="132"/>
        <v>40706034</v>
      </c>
      <c r="F8481" s="107" t="s">
        <v>404</v>
      </c>
      <c r="G8481" s="107" t="s">
        <v>16777</v>
      </c>
      <c r="H8481" s="107" t="s">
        <v>6818</v>
      </c>
      <c r="I8481" s="107" t="s">
        <v>4115</v>
      </c>
    </row>
    <row r="8482" spans="1:12" x14ac:dyDescent="0.2">
      <c r="A8482" s="107" t="s">
        <v>10492</v>
      </c>
      <c r="D8482" s="107" t="s">
        <v>4116</v>
      </c>
      <c r="E8482" s="107">
        <f t="shared" si="132"/>
        <v>40706035</v>
      </c>
      <c r="F8482" s="107" t="s">
        <v>404</v>
      </c>
      <c r="G8482" s="107" t="s">
        <v>16777</v>
      </c>
      <c r="H8482" s="107" t="s">
        <v>6818</v>
      </c>
      <c r="I8482" s="107" t="s">
        <v>4117</v>
      </c>
    </row>
    <row r="8483" spans="1:12" x14ac:dyDescent="0.2">
      <c r="A8483" s="107" t="s">
        <v>10492</v>
      </c>
      <c r="D8483" s="107" t="s">
        <v>4118</v>
      </c>
      <c r="E8483" s="107">
        <f t="shared" si="132"/>
        <v>40706036</v>
      </c>
      <c r="F8483" s="107" t="s">
        <v>404</v>
      </c>
      <c r="G8483" s="107" t="s">
        <v>16777</v>
      </c>
      <c r="H8483" s="107" t="s">
        <v>6818</v>
      </c>
      <c r="I8483" s="107" t="s">
        <v>4119</v>
      </c>
    </row>
    <row r="8484" spans="1:12" x14ac:dyDescent="0.2">
      <c r="A8484" s="107" t="s">
        <v>10492</v>
      </c>
      <c r="D8484" s="107" t="s">
        <v>4120</v>
      </c>
      <c r="E8484" s="107">
        <f t="shared" si="132"/>
        <v>40706097</v>
      </c>
      <c r="F8484" s="107" t="s">
        <v>404</v>
      </c>
      <c r="G8484" s="107" t="s">
        <v>16777</v>
      </c>
      <c r="H8484" s="107" t="s">
        <v>6818</v>
      </c>
      <c r="I8484" s="107" t="s">
        <v>4121</v>
      </c>
    </row>
    <row r="8485" spans="1:12" x14ac:dyDescent="0.2">
      <c r="A8485" s="107" t="s">
        <v>10492</v>
      </c>
      <c r="D8485" s="107" t="s">
        <v>4122</v>
      </c>
      <c r="E8485" s="107">
        <f t="shared" si="132"/>
        <v>40706098</v>
      </c>
      <c r="F8485" s="107" t="s">
        <v>404</v>
      </c>
      <c r="G8485" s="107" t="s">
        <v>16777</v>
      </c>
      <c r="H8485" s="107" t="s">
        <v>6818</v>
      </c>
      <c r="I8485" s="107" t="s">
        <v>4123</v>
      </c>
    </row>
    <row r="8486" spans="1:12" x14ac:dyDescent="0.2">
      <c r="A8486" s="107" t="s">
        <v>10492</v>
      </c>
      <c r="D8486" s="107" t="s">
        <v>4124</v>
      </c>
      <c r="E8486" s="107">
        <f t="shared" si="132"/>
        <v>40706401</v>
      </c>
      <c r="F8486" s="107" t="s">
        <v>404</v>
      </c>
      <c r="G8486" s="107" t="s">
        <v>16777</v>
      </c>
      <c r="H8486" s="107" t="s">
        <v>4125</v>
      </c>
      <c r="I8486" s="107" t="s">
        <v>4126</v>
      </c>
    </row>
    <row r="8487" spans="1:12" x14ac:dyDescent="0.2">
      <c r="A8487" s="107" t="s">
        <v>10492</v>
      </c>
      <c r="D8487" s="107" t="s">
        <v>4127</v>
      </c>
      <c r="E8487" s="107">
        <f t="shared" si="132"/>
        <v>40706402</v>
      </c>
      <c r="F8487" s="107" t="s">
        <v>404</v>
      </c>
      <c r="G8487" s="107" t="s">
        <v>16777</v>
      </c>
      <c r="H8487" s="107" t="s">
        <v>4125</v>
      </c>
      <c r="I8487" s="107" t="s">
        <v>4128</v>
      </c>
    </row>
    <row r="8488" spans="1:12" x14ac:dyDescent="0.2">
      <c r="A8488" s="107" t="s">
        <v>10492</v>
      </c>
      <c r="D8488" s="107" t="s">
        <v>4129</v>
      </c>
      <c r="E8488" s="107">
        <f t="shared" si="132"/>
        <v>40706403</v>
      </c>
      <c r="F8488" s="107" t="s">
        <v>404</v>
      </c>
      <c r="G8488" s="107" t="s">
        <v>16777</v>
      </c>
      <c r="H8488" s="107" t="s">
        <v>4125</v>
      </c>
      <c r="I8488" s="107" t="s">
        <v>4130</v>
      </c>
      <c r="K8488" s="109"/>
      <c r="L8488" s="107"/>
    </row>
    <row r="8489" spans="1:12" x14ac:dyDescent="0.2">
      <c r="A8489" s="107" t="s">
        <v>10492</v>
      </c>
      <c r="D8489" s="107" t="s">
        <v>4131</v>
      </c>
      <c r="E8489" s="107">
        <f t="shared" si="132"/>
        <v>40706404</v>
      </c>
      <c r="F8489" s="107" t="s">
        <v>404</v>
      </c>
      <c r="G8489" s="107" t="s">
        <v>16777</v>
      </c>
      <c r="H8489" s="107" t="s">
        <v>4125</v>
      </c>
      <c r="I8489" s="107" t="s">
        <v>4149</v>
      </c>
      <c r="K8489" s="109"/>
      <c r="L8489" s="107"/>
    </row>
    <row r="8490" spans="1:12" x14ac:dyDescent="0.2">
      <c r="A8490" s="107" t="s">
        <v>10492</v>
      </c>
      <c r="D8490" s="107" t="s">
        <v>4150</v>
      </c>
      <c r="E8490" s="107">
        <f t="shared" si="132"/>
        <v>40706497</v>
      </c>
      <c r="F8490" s="107" t="s">
        <v>404</v>
      </c>
      <c r="G8490" s="107" t="s">
        <v>16777</v>
      </c>
      <c r="H8490" s="107" t="s">
        <v>4125</v>
      </c>
      <c r="I8490" s="107" t="s">
        <v>4151</v>
      </c>
    </row>
    <row r="8491" spans="1:12" x14ac:dyDescent="0.2">
      <c r="A8491" s="107" t="s">
        <v>10492</v>
      </c>
      <c r="D8491" s="107" t="s">
        <v>4152</v>
      </c>
      <c r="E8491" s="107">
        <f t="shared" si="132"/>
        <v>40706498</v>
      </c>
      <c r="F8491" s="107" t="s">
        <v>404</v>
      </c>
      <c r="G8491" s="107" t="s">
        <v>16777</v>
      </c>
      <c r="H8491" s="107" t="s">
        <v>4125</v>
      </c>
      <c r="I8491" s="107" t="s">
        <v>4153</v>
      </c>
    </row>
    <row r="8492" spans="1:12" x14ac:dyDescent="0.2">
      <c r="A8492" s="107" t="s">
        <v>10492</v>
      </c>
      <c r="D8492" s="107" t="s">
        <v>4154</v>
      </c>
      <c r="E8492" s="107">
        <f t="shared" si="132"/>
        <v>40706801</v>
      </c>
      <c r="F8492" s="107" t="s">
        <v>404</v>
      </c>
      <c r="G8492" s="107" t="s">
        <v>16777</v>
      </c>
      <c r="H8492" s="107" t="s">
        <v>4155</v>
      </c>
      <c r="I8492" s="107" t="s">
        <v>4156</v>
      </c>
    </row>
    <row r="8493" spans="1:12" x14ac:dyDescent="0.2">
      <c r="A8493" s="107" t="s">
        <v>10492</v>
      </c>
      <c r="D8493" s="107" t="s">
        <v>4157</v>
      </c>
      <c r="E8493" s="107">
        <f t="shared" si="132"/>
        <v>40706802</v>
      </c>
      <c r="F8493" s="107" t="s">
        <v>404</v>
      </c>
      <c r="G8493" s="107" t="s">
        <v>16777</v>
      </c>
      <c r="H8493" s="107" t="s">
        <v>4155</v>
      </c>
      <c r="I8493" s="107" t="s">
        <v>4158</v>
      </c>
    </row>
    <row r="8494" spans="1:12" x14ac:dyDescent="0.2">
      <c r="A8494" s="107" t="s">
        <v>10492</v>
      </c>
      <c r="D8494" s="107" t="s">
        <v>4159</v>
      </c>
      <c r="E8494" s="107">
        <f t="shared" si="132"/>
        <v>40706803</v>
      </c>
      <c r="F8494" s="107" t="s">
        <v>404</v>
      </c>
      <c r="G8494" s="107" t="s">
        <v>16777</v>
      </c>
      <c r="H8494" s="107" t="s">
        <v>4155</v>
      </c>
      <c r="I8494" s="107" t="s">
        <v>4160</v>
      </c>
    </row>
    <row r="8495" spans="1:12" x14ac:dyDescent="0.2">
      <c r="A8495" s="107" t="s">
        <v>10492</v>
      </c>
      <c r="D8495" s="107" t="s">
        <v>4161</v>
      </c>
      <c r="E8495" s="107">
        <f t="shared" si="132"/>
        <v>40706804</v>
      </c>
      <c r="F8495" s="107" t="s">
        <v>404</v>
      </c>
      <c r="G8495" s="107" t="s">
        <v>16777</v>
      </c>
      <c r="H8495" s="107" t="s">
        <v>4155</v>
      </c>
      <c r="I8495" s="107" t="s">
        <v>4162</v>
      </c>
    </row>
    <row r="8496" spans="1:12" x14ac:dyDescent="0.2">
      <c r="A8496" s="107" t="s">
        <v>10492</v>
      </c>
      <c r="D8496" s="107" t="s">
        <v>4163</v>
      </c>
      <c r="E8496" s="107">
        <f t="shared" si="132"/>
        <v>40706805</v>
      </c>
      <c r="F8496" s="107" t="s">
        <v>404</v>
      </c>
      <c r="G8496" s="107" t="s">
        <v>16777</v>
      </c>
      <c r="H8496" s="107" t="s">
        <v>4155</v>
      </c>
      <c r="I8496" s="107" t="s">
        <v>4164</v>
      </c>
    </row>
    <row r="8497" spans="1:12" x14ac:dyDescent="0.2">
      <c r="A8497" s="107" t="s">
        <v>10492</v>
      </c>
      <c r="D8497" s="107" t="s">
        <v>4165</v>
      </c>
      <c r="E8497" s="107">
        <f t="shared" si="132"/>
        <v>40706806</v>
      </c>
      <c r="F8497" s="107" t="s">
        <v>404</v>
      </c>
      <c r="G8497" s="107" t="s">
        <v>16777</v>
      </c>
      <c r="H8497" s="107" t="s">
        <v>4155</v>
      </c>
      <c r="I8497" s="107" t="s">
        <v>4166</v>
      </c>
    </row>
    <row r="8498" spans="1:12" x14ac:dyDescent="0.2">
      <c r="A8498" s="107" t="s">
        <v>10492</v>
      </c>
      <c r="D8498" s="107" t="s">
        <v>4167</v>
      </c>
      <c r="E8498" s="107">
        <f t="shared" si="132"/>
        <v>40706807</v>
      </c>
      <c r="F8498" s="107" t="s">
        <v>404</v>
      </c>
      <c r="G8498" s="107" t="s">
        <v>16777</v>
      </c>
      <c r="H8498" s="107" t="s">
        <v>4155</v>
      </c>
      <c r="I8498" s="107" t="s">
        <v>4168</v>
      </c>
    </row>
    <row r="8499" spans="1:12" x14ac:dyDescent="0.2">
      <c r="A8499" s="107" t="s">
        <v>10492</v>
      </c>
      <c r="D8499" s="107" t="s">
        <v>4169</v>
      </c>
      <c r="E8499" s="107">
        <f t="shared" si="132"/>
        <v>40706808</v>
      </c>
      <c r="F8499" s="107" t="s">
        <v>404</v>
      </c>
      <c r="G8499" s="107" t="s">
        <v>16777</v>
      </c>
      <c r="H8499" s="107" t="s">
        <v>4155</v>
      </c>
      <c r="I8499" s="107" t="s">
        <v>4170</v>
      </c>
    </row>
    <row r="8500" spans="1:12" x14ac:dyDescent="0.2">
      <c r="A8500" s="107" t="s">
        <v>10492</v>
      </c>
      <c r="D8500" s="107" t="s">
        <v>4171</v>
      </c>
      <c r="E8500" s="107">
        <f t="shared" si="132"/>
        <v>40706813</v>
      </c>
      <c r="F8500" s="107" t="s">
        <v>404</v>
      </c>
      <c r="G8500" s="107" t="s">
        <v>16777</v>
      </c>
      <c r="H8500" s="107" t="s">
        <v>4155</v>
      </c>
      <c r="I8500" s="107" t="s">
        <v>4172</v>
      </c>
      <c r="K8500" s="109"/>
      <c r="L8500" s="107"/>
    </row>
    <row r="8501" spans="1:12" x14ac:dyDescent="0.2">
      <c r="A8501" s="107" t="s">
        <v>10492</v>
      </c>
      <c r="D8501" s="107" t="s">
        <v>1451</v>
      </c>
      <c r="E8501" s="107">
        <f t="shared" si="132"/>
        <v>40706814</v>
      </c>
      <c r="F8501" s="107" t="s">
        <v>404</v>
      </c>
      <c r="G8501" s="107" t="s">
        <v>16777</v>
      </c>
      <c r="H8501" s="107" t="s">
        <v>4155</v>
      </c>
      <c r="I8501" s="107" t="s">
        <v>1452</v>
      </c>
      <c r="K8501" s="109"/>
      <c r="L8501" s="107"/>
    </row>
    <row r="8502" spans="1:12" x14ac:dyDescent="0.2">
      <c r="A8502" s="107" t="s">
        <v>10492</v>
      </c>
      <c r="D8502" s="107" t="s">
        <v>1453</v>
      </c>
      <c r="E8502" s="107">
        <f t="shared" si="132"/>
        <v>40706897</v>
      </c>
      <c r="F8502" s="107" t="s">
        <v>404</v>
      </c>
      <c r="G8502" s="107" t="s">
        <v>16777</v>
      </c>
      <c r="H8502" s="107" t="s">
        <v>4155</v>
      </c>
      <c r="I8502" s="107" t="s">
        <v>1454</v>
      </c>
    </row>
    <row r="8503" spans="1:12" x14ac:dyDescent="0.2">
      <c r="A8503" s="107" t="s">
        <v>10492</v>
      </c>
      <c r="D8503" s="107" t="s">
        <v>1455</v>
      </c>
      <c r="E8503" s="107">
        <f t="shared" si="132"/>
        <v>40706898</v>
      </c>
      <c r="F8503" s="107" t="s">
        <v>404</v>
      </c>
      <c r="G8503" s="107" t="s">
        <v>16777</v>
      </c>
      <c r="H8503" s="107" t="s">
        <v>4155</v>
      </c>
      <c r="I8503" s="107" t="s">
        <v>1456</v>
      </c>
    </row>
    <row r="8504" spans="1:12" x14ac:dyDescent="0.2">
      <c r="A8504" s="107" t="s">
        <v>10492</v>
      </c>
      <c r="D8504" s="107" t="s">
        <v>1457</v>
      </c>
      <c r="E8504" s="107">
        <f t="shared" si="132"/>
        <v>40707203</v>
      </c>
      <c r="F8504" s="107" t="s">
        <v>404</v>
      </c>
      <c r="G8504" s="107" t="s">
        <v>16777</v>
      </c>
      <c r="H8504" s="107" t="s">
        <v>1458</v>
      </c>
      <c r="I8504" s="107" t="s">
        <v>1459</v>
      </c>
    </row>
    <row r="8505" spans="1:12" x14ac:dyDescent="0.2">
      <c r="A8505" s="107" t="s">
        <v>10492</v>
      </c>
      <c r="D8505" s="107" t="s">
        <v>1460</v>
      </c>
      <c r="E8505" s="107">
        <f t="shared" si="132"/>
        <v>40707204</v>
      </c>
      <c r="F8505" s="107" t="s">
        <v>404</v>
      </c>
      <c r="G8505" s="107" t="s">
        <v>16777</v>
      </c>
      <c r="H8505" s="107" t="s">
        <v>1458</v>
      </c>
      <c r="I8505" s="107" t="s">
        <v>1461</v>
      </c>
    </row>
    <row r="8506" spans="1:12" x14ac:dyDescent="0.2">
      <c r="A8506" s="107" t="s">
        <v>10492</v>
      </c>
      <c r="D8506" s="107" t="s">
        <v>1462</v>
      </c>
      <c r="E8506" s="107">
        <f t="shared" si="132"/>
        <v>40707601</v>
      </c>
      <c r="F8506" s="107" t="s">
        <v>404</v>
      </c>
      <c r="G8506" s="107" t="s">
        <v>16777</v>
      </c>
      <c r="H8506" s="107" t="s">
        <v>1463</v>
      </c>
      <c r="I8506" s="107" t="s">
        <v>1464</v>
      </c>
    </row>
    <row r="8507" spans="1:12" x14ac:dyDescent="0.2">
      <c r="A8507" s="107" t="s">
        <v>10492</v>
      </c>
      <c r="D8507" s="107" t="s">
        <v>1465</v>
      </c>
      <c r="E8507" s="107">
        <f t="shared" si="132"/>
        <v>40707602</v>
      </c>
      <c r="F8507" s="107" t="s">
        <v>404</v>
      </c>
      <c r="G8507" s="107" t="s">
        <v>16777</v>
      </c>
      <c r="H8507" s="107" t="s">
        <v>1463</v>
      </c>
      <c r="I8507" s="107" t="s">
        <v>1466</v>
      </c>
    </row>
    <row r="8508" spans="1:12" x14ac:dyDescent="0.2">
      <c r="A8508" s="107" t="s">
        <v>10492</v>
      </c>
      <c r="D8508" s="107" t="s">
        <v>1467</v>
      </c>
      <c r="E8508" s="107">
        <f t="shared" si="132"/>
        <v>40707603</v>
      </c>
      <c r="F8508" s="107" t="s">
        <v>404</v>
      </c>
      <c r="G8508" s="107" t="s">
        <v>16777</v>
      </c>
      <c r="H8508" s="107" t="s">
        <v>1463</v>
      </c>
      <c r="I8508" s="107" t="s">
        <v>1468</v>
      </c>
    </row>
    <row r="8509" spans="1:12" x14ac:dyDescent="0.2">
      <c r="A8509" s="107" t="s">
        <v>10492</v>
      </c>
      <c r="D8509" s="107" t="s">
        <v>1469</v>
      </c>
      <c r="E8509" s="107">
        <f t="shared" si="132"/>
        <v>40707604</v>
      </c>
      <c r="F8509" s="107" t="s">
        <v>404</v>
      </c>
      <c r="G8509" s="107" t="s">
        <v>16777</v>
      </c>
      <c r="H8509" s="107" t="s">
        <v>1463</v>
      </c>
      <c r="I8509" s="107" t="s">
        <v>1470</v>
      </c>
    </row>
    <row r="8510" spans="1:12" x14ac:dyDescent="0.2">
      <c r="A8510" s="107" t="s">
        <v>10492</v>
      </c>
      <c r="D8510" s="107" t="s">
        <v>1471</v>
      </c>
      <c r="E8510" s="107">
        <f t="shared" si="132"/>
        <v>40707697</v>
      </c>
      <c r="F8510" s="107" t="s">
        <v>404</v>
      </c>
      <c r="G8510" s="107" t="s">
        <v>16777</v>
      </c>
      <c r="H8510" s="107" t="s">
        <v>1463</v>
      </c>
      <c r="I8510" s="107" t="s">
        <v>1472</v>
      </c>
    </row>
    <row r="8511" spans="1:12" x14ac:dyDescent="0.2">
      <c r="A8511" s="107" t="s">
        <v>10492</v>
      </c>
      <c r="D8511" s="107" t="s">
        <v>1473</v>
      </c>
      <c r="E8511" s="107">
        <f t="shared" si="132"/>
        <v>40707698</v>
      </c>
      <c r="F8511" s="107" t="s">
        <v>404</v>
      </c>
      <c r="G8511" s="107" t="s">
        <v>16777</v>
      </c>
      <c r="H8511" s="107" t="s">
        <v>1463</v>
      </c>
      <c r="I8511" s="107" t="s">
        <v>1474</v>
      </c>
    </row>
    <row r="8512" spans="1:12" x14ac:dyDescent="0.2">
      <c r="A8512" s="107" t="s">
        <v>10492</v>
      </c>
      <c r="D8512" s="107" t="s">
        <v>1475</v>
      </c>
      <c r="E8512" s="107">
        <f t="shared" si="132"/>
        <v>40708001</v>
      </c>
      <c r="F8512" s="107" t="s">
        <v>404</v>
      </c>
      <c r="G8512" s="107" t="s">
        <v>16777</v>
      </c>
      <c r="H8512" s="107" t="s">
        <v>1476</v>
      </c>
      <c r="I8512" s="107" t="s">
        <v>1477</v>
      </c>
    </row>
    <row r="8513" spans="1:9" x14ac:dyDescent="0.2">
      <c r="A8513" s="107" t="s">
        <v>10492</v>
      </c>
      <c r="D8513" s="107" t="s">
        <v>1478</v>
      </c>
      <c r="E8513" s="107">
        <f t="shared" si="132"/>
        <v>40708002</v>
      </c>
      <c r="F8513" s="107" t="s">
        <v>404</v>
      </c>
      <c r="G8513" s="107" t="s">
        <v>16777</v>
      </c>
      <c r="H8513" s="107" t="s">
        <v>1476</v>
      </c>
      <c r="I8513" s="107" t="s">
        <v>1449</v>
      </c>
    </row>
    <row r="8514" spans="1:9" x14ac:dyDescent="0.2">
      <c r="A8514" s="107" t="s">
        <v>10492</v>
      </c>
      <c r="D8514" s="107" t="s">
        <v>1450</v>
      </c>
      <c r="E8514" s="107">
        <f t="shared" ref="E8514:E8577" si="133">VALUE(D8514)</f>
        <v>40708097</v>
      </c>
      <c r="F8514" s="107" t="s">
        <v>404</v>
      </c>
      <c r="G8514" s="107" t="s">
        <v>16777</v>
      </c>
      <c r="H8514" s="107" t="s">
        <v>1476</v>
      </c>
      <c r="I8514" s="107" t="s">
        <v>0</v>
      </c>
    </row>
    <row r="8515" spans="1:9" x14ac:dyDescent="0.2">
      <c r="A8515" s="107" t="s">
        <v>10492</v>
      </c>
      <c r="D8515" s="107" t="s">
        <v>1</v>
      </c>
      <c r="E8515" s="107">
        <f t="shared" si="133"/>
        <v>40708098</v>
      </c>
      <c r="F8515" s="107" t="s">
        <v>404</v>
      </c>
      <c r="G8515" s="107" t="s">
        <v>16777</v>
      </c>
      <c r="H8515" s="107" t="s">
        <v>1476</v>
      </c>
      <c r="I8515" s="107" t="s">
        <v>2</v>
      </c>
    </row>
    <row r="8516" spans="1:9" x14ac:dyDescent="0.2">
      <c r="A8516" s="107" t="s">
        <v>10492</v>
      </c>
      <c r="D8516" s="107" t="s">
        <v>3</v>
      </c>
      <c r="E8516" s="107">
        <f t="shared" si="133"/>
        <v>40708401</v>
      </c>
      <c r="F8516" s="107" t="s">
        <v>404</v>
      </c>
      <c r="G8516" s="107" t="s">
        <v>16777</v>
      </c>
      <c r="H8516" s="107" t="s">
        <v>4</v>
      </c>
      <c r="I8516" s="107" t="s">
        <v>5</v>
      </c>
    </row>
    <row r="8517" spans="1:9" x14ac:dyDescent="0.2">
      <c r="A8517" s="107" t="s">
        <v>10492</v>
      </c>
      <c r="D8517" s="107" t="s">
        <v>6</v>
      </c>
      <c r="E8517" s="107">
        <f t="shared" si="133"/>
        <v>40708402</v>
      </c>
      <c r="F8517" s="107" t="s">
        <v>404</v>
      </c>
      <c r="G8517" s="107" t="s">
        <v>16777</v>
      </c>
      <c r="H8517" s="107" t="s">
        <v>4</v>
      </c>
      <c r="I8517" s="107" t="s">
        <v>7</v>
      </c>
    </row>
    <row r="8518" spans="1:9" x14ac:dyDescent="0.2">
      <c r="A8518" s="107" t="s">
        <v>10492</v>
      </c>
      <c r="D8518" s="107" t="s">
        <v>8</v>
      </c>
      <c r="E8518" s="107">
        <f t="shared" si="133"/>
        <v>40708403</v>
      </c>
      <c r="F8518" s="107" t="s">
        <v>404</v>
      </c>
      <c r="G8518" s="107" t="s">
        <v>16777</v>
      </c>
      <c r="H8518" s="107" t="s">
        <v>4</v>
      </c>
      <c r="I8518" s="107" t="s">
        <v>9</v>
      </c>
    </row>
    <row r="8519" spans="1:9" x14ac:dyDescent="0.2">
      <c r="A8519" s="107" t="s">
        <v>10492</v>
      </c>
      <c r="D8519" s="107" t="s">
        <v>10</v>
      </c>
      <c r="E8519" s="107">
        <f t="shared" si="133"/>
        <v>40708404</v>
      </c>
      <c r="F8519" s="107" t="s">
        <v>404</v>
      </c>
      <c r="G8519" s="107" t="s">
        <v>16777</v>
      </c>
      <c r="H8519" s="107" t="s">
        <v>4</v>
      </c>
      <c r="I8519" s="107" t="s">
        <v>11</v>
      </c>
    </row>
    <row r="8520" spans="1:9" x14ac:dyDescent="0.2">
      <c r="A8520" s="107" t="s">
        <v>10492</v>
      </c>
      <c r="D8520" s="107" t="s">
        <v>12</v>
      </c>
      <c r="E8520" s="107">
        <f t="shared" si="133"/>
        <v>40708405</v>
      </c>
      <c r="F8520" s="107" t="s">
        <v>404</v>
      </c>
      <c r="G8520" s="107" t="s">
        <v>16777</v>
      </c>
      <c r="H8520" s="107" t="s">
        <v>4</v>
      </c>
      <c r="I8520" s="107" t="s">
        <v>13</v>
      </c>
    </row>
    <row r="8521" spans="1:9" x14ac:dyDescent="0.2">
      <c r="A8521" s="107" t="s">
        <v>10492</v>
      </c>
      <c r="D8521" s="107" t="s">
        <v>14</v>
      </c>
      <c r="E8521" s="107">
        <f t="shared" si="133"/>
        <v>40708406</v>
      </c>
      <c r="F8521" s="107" t="s">
        <v>404</v>
      </c>
      <c r="G8521" s="107" t="s">
        <v>16777</v>
      </c>
      <c r="H8521" s="107" t="s">
        <v>4</v>
      </c>
      <c r="I8521" s="107" t="s">
        <v>15</v>
      </c>
    </row>
    <row r="8522" spans="1:9" x14ac:dyDescent="0.2">
      <c r="A8522" s="107" t="s">
        <v>10492</v>
      </c>
      <c r="D8522" s="107" t="s">
        <v>16</v>
      </c>
      <c r="E8522" s="107">
        <f t="shared" si="133"/>
        <v>40708497</v>
      </c>
      <c r="F8522" s="107" t="s">
        <v>404</v>
      </c>
      <c r="G8522" s="107" t="s">
        <v>16777</v>
      </c>
      <c r="H8522" s="107" t="s">
        <v>4</v>
      </c>
      <c r="I8522" s="107" t="s">
        <v>17</v>
      </c>
    </row>
    <row r="8523" spans="1:9" x14ac:dyDescent="0.2">
      <c r="A8523" s="107" t="s">
        <v>10492</v>
      </c>
      <c r="D8523" s="107" t="s">
        <v>18</v>
      </c>
      <c r="E8523" s="107">
        <f t="shared" si="133"/>
        <v>40708498</v>
      </c>
      <c r="F8523" s="107" t="s">
        <v>404</v>
      </c>
      <c r="G8523" s="107" t="s">
        <v>16777</v>
      </c>
      <c r="H8523" s="107" t="s">
        <v>4</v>
      </c>
      <c r="I8523" s="107" t="s">
        <v>19</v>
      </c>
    </row>
    <row r="8524" spans="1:9" x14ac:dyDescent="0.2">
      <c r="A8524" s="107" t="s">
        <v>10492</v>
      </c>
      <c r="D8524" s="107" t="s">
        <v>20</v>
      </c>
      <c r="E8524" s="107">
        <f t="shared" si="133"/>
        <v>40714601</v>
      </c>
      <c r="F8524" s="107" t="s">
        <v>404</v>
      </c>
      <c r="G8524" s="107" t="s">
        <v>16777</v>
      </c>
      <c r="H8524" s="107" t="s">
        <v>21</v>
      </c>
      <c r="I8524" s="107" t="s">
        <v>22</v>
      </c>
    </row>
    <row r="8525" spans="1:9" x14ac:dyDescent="0.2">
      <c r="A8525" s="107" t="s">
        <v>10492</v>
      </c>
      <c r="D8525" s="107" t="s">
        <v>23</v>
      </c>
      <c r="E8525" s="107">
        <f t="shared" si="133"/>
        <v>40714602</v>
      </c>
      <c r="F8525" s="107" t="s">
        <v>404</v>
      </c>
      <c r="G8525" s="107" t="s">
        <v>16777</v>
      </c>
      <c r="H8525" s="107" t="s">
        <v>21</v>
      </c>
      <c r="I8525" s="107" t="s">
        <v>24</v>
      </c>
    </row>
    <row r="8526" spans="1:9" x14ac:dyDescent="0.2">
      <c r="A8526" s="107" t="s">
        <v>10492</v>
      </c>
      <c r="D8526" s="107" t="s">
        <v>25</v>
      </c>
      <c r="E8526" s="107">
        <f t="shared" si="133"/>
        <v>40714603</v>
      </c>
      <c r="F8526" s="107" t="s">
        <v>404</v>
      </c>
      <c r="G8526" s="107" t="s">
        <v>16777</v>
      </c>
      <c r="H8526" s="107" t="s">
        <v>21</v>
      </c>
      <c r="I8526" s="107" t="s">
        <v>26</v>
      </c>
    </row>
    <row r="8527" spans="1:9" x14ac:dyDescent="0.2">
      <c r="A8527" s="107" t="s">
        <v>10492</v>
      </c>
      <c r="D8527" s="107" t="s">
        <v>27</v>
      </c>
      <c r="E8527" s="107">
        <f t="shared" si="133"/>
        <v>40714604</v>
      </c>
      <c r="F8527" s="107" t="s">
        <v>404</v>
      </c>
      <c r="G8527" s="107" t="s">
        <v>16777</v>
      </c>
      <c r="H8527" s="107" t="s">
        <v>21</v>
      </c>
      <c r="I8527" s="107" t="s">
        <v>28</v>
      </c>
    </row>
    <row r="8528" spans="1:9" x14ac:dyDescent="0.2">
      <c r="A8528" s="107" t="s">
        <v>10492</v>
      </c>
      <c r="D8528" s="107" t="s">
        <v>29</v>
      </c>
      <c r="E8528" s="107">
        <f t="shared" si="133"/>
        <v>40714605</v>
      </c>
      <c r="F8528" s="107" t="s">
        <v>404</v>
      </c>
      <c r="G8528" s="107" t="s">
        <v>16777</v>
      </c>
      <c r="H8528" s="107" t="s">
        <v>21</v>
      </c>
      <c r="I8528" s="107" t="s">
        <v>30</v>
      </c>
    </row>
    <row r="8529" spans="1:12" x14ac:dyDescent="0.2">
      <c r="A8529" s="107" t="s">
        <v>10492</v>
      </c>
      <c r="D8529" s="107" t="s">
        <v>31</v>
      </c>
      <c r="E8529" s="107">
        <f t="shared" si="133"/>
        <v>40714606</v>
      </c>
      <c r="F8529" s="107" t="s">
        <v>404</v>
      </c>
      <c r="G8529" s="107" t="s">
        <v>16777</v>
      </c>
      <c r="H8529" s="107" t="s">
        <v>21</v>
      </c>
      <c r="I8529" s="107" t="s">
        <v>32</v>
      </c>
    </row>
    <row r="8530" spans="1:12" x14ac:dyDescent="0.2">
      <c r="A8530" s="107" t="s">
        <v>10492</v>
      </c>
      <c r="D8530" s="107" t="s">
        <v>33</v>
      </c>
      <c r="E8530" s="107">
        <f t="shared" si="133"/>
        <v>40714697</v>
      </c>
      <c r="F8530" s="107" t="s">
        <v>404</v>
      </c>
      <c r="G8530" s="107" t="s">
        <v>16777</v>
      </c>
      <c r="H8530" s="107" t="s">
        <v>21</v>
      </c>
      <c r="I8530" s="107" t="s">
        <v>34</v>
      </c>
    </row>
    <row r="8531" spans="1:12" x14ac:dyDescent="0.2">
      <c r="A8531" s="107" t="s">
        <v>10492</v>
      </c>
      <c r="D8531" s="107" t="s">
        <v>35</v>
      </c>
      <c r="E8531" s="107">
        <f t="shared" si="133"/>
        <v>40714698</v>
      </c>
      <c r="F8531" s="107" t="s">
        <v>404</v>
      </c>
      <c r="G8531" s="107" t="s">
        <v>16777</v>
      </c>
      <c r="H8531" s="107" t="s">
        <v>21</v>
      </c>
      <c r="I8531" s="107" t="s">
        <v>36</v>
      </c>
    </row>
    <row r="8532" spans="1:12" x14ac:dyDescent="0.2">
      <c r="A8532" s="107" t="s">
        <v>10492</v>
      </c>
      <c r="D8532" s="107" t="s">
        <v>37</v>
      </c>
      <c r="E8532" s="107">
        <f t="shared" si="133"/>
        <v>40715401</v>
      </c>
      <c r="F8532" s="107" t="s">
        <v>404</v>
      </c>
      <c r="G8532" s="107" t="s">
        <v>16777</v>
      </c>
      <c r="H8532" s="107" t="s">
        <v>38</v>
      </c>
      <c r="I8532" s="107" t="s">
        <v>39</v>
      </c>
      <c r="K8532" s="109"/>
      <c r="L8532" s="107"/>
    </row>
    <row r="8533" spans="1:12" x14ac:dyDescent="0.2">
      <c r="A8533" s="107" t="s">
        <v>10492</v>
      </c>
      <c r="D8533" s="107" t="s">
        <v>40</v>
      </c>
      <c r="E8533" s="107">
        <f t="shared" si="133"/>
        <v>40715402</v>
      </c>
      <c r="F8533" s="107" t="s">
        <v>404</v>
      </c>
      <c r="G8533" s="107" t="s">
        <v>16777</v>
      </c>
      <c r="H8533" s="107" t="s">
        <v>38</v>
      </c>
      <c r="I8533" s="107" t="s">
        <v>41</v>
      </c>
      <c r="K8533" s="109"/>
      <c r="L8533" s="107"/>
    </row>
    <row r="8534" spans="1:12" x14ac:dyDescent="0.2">
      <c r="A8534" s="107" t="s">
        <v>10492</v>
      </c>
      <c r="D8534" s="107" t="s">
        <v>42</v>
      </c>
      <c r="E8534" s="107">
        <f t="shared" si="133"/>
        <v>40715403</v>
      </c>
      <c r="F8534" s="107" t="s">
        <v>404</v>
      </c>
      <c r="G8534" s="107" t="s">
        <v>16777</v>
      </c>
      <c r="H8534" s="107" t="s">
        <v>38</v>
      </c>
      <c r="I8534" s="107" t="s">
        <v>43</v>
      </c>
    </row>
    <row r="8535" spans="1:12" x14ac:dyDescent="0.2">
      <c r="A8535" s="107" t="s">
        <v>10492</v>
      </c>
      <c r="D8535" s="107" t="s">
        <v>44</v>
      </c>
      <c r="E8535" s="107">
        <f t="shared" si="133"/>
        <v>40715404</v>
      </c>
      <c r="F8535" s="107" t="s">
        <v>404</v>
      </c>
      <c r="G8535" s="107" t="s">
        <v>16777</v>
      </c>
      <c r="H8535" s="107" t="s">
        <v>38</v>
      </c>
      <c r="I8535" s="107" t="s">
        <v>45</v>
      </c>
    </row>
    <row r="8536" spans="1:12" x14ac:dyDescent="0.2">
      <c r="A8536" s="107" t="s">
        <v>10492</v>
      </c>
      <c r="D8536" s="107" t="s">
        <v>46</v>
      </c>
      <c r="E8536" s="107">
        <f t="shared" si="133"/>
        <v>40715405</v>
      </c>
      <c r="F8536" s="107" t="s">
        <v>404</v>
      </c>
      <c r="G8536" s="107" t="s">
        <v>16777</v>
      </c>
      <c r="H8536" s="107" t="s">
        <v>38</v>
      </c>
      <c r="I8536" s="107" t="s">
        <v>47</v>
      </c>
    </row>
    <row r="8537" spans="1:12" x14ac:dyDescent="0.2">
      <c r="A8537" s="107" t="s">
        <v>10492</v>
      </c>
      <c r="D8537" s="107" t="s">
        <v>1493</v>
      </c>
      <c r="E8537" s="107">
        <f t="shared" si="133"/>
        <v>40715406</v>
      </c>
      <c r="F8537" s="107" t="s">
        <v>404</v>
      </c>
      <c r="G8537" s="107" t="s">
        <v>16777</v>
      </c>
      <c r="H8537" s="107" t="s">
        <v>38</v>
      </c>
      <c r="I8537" s="107" t="s">
        <v>1494</v>
      </c>
    </row>
    <row r="8538" spans="1:12" x14ac:dyDescent="0.2">
      <c r="A8538" s="107" t="s">
        <v>10492</v>
      </c>
      <c r="D8538" s="107" t="s">
        <v>1495</v>
      </c>
      <c r="E8538" s="107">
        <f t="shared" si="133"/>
        <v>40715801</v>
      </c>
      <c r="F8538" s="107" t="s">
        <v>404</v>
      </c>
      <c r="G8538" s="107" t="s">
        <v>16777</v>
      </c>
      <c r="H8538" s="107" t="s">
        <v>1496</v>
      </c>
      <c r="I8538" s="107" t="s">
        <v>1863</v>
      </c>
    </row>
    <row r="8539" spans="1:12" x14ac:dyDescent="0.2">
      <c r="A8539" s="107" t="s">
        <v>10492</v>
      </c>
      <c r="D8539" s="107" t="s">
        <v>1497</v>
      </c>
      <c r="E8539" s="107">
        <f t="shared" si="133"/>
        <v>40715802</v>
      </c>
      <c r="F8539" s="107" t="s">
        <v>404</v>
      </c>
      <c r="G8539" s="107" t="s">
        <v>16777</v>
      </c>
      <c r="H8539" s="107" t="s">
        <v>1496</v>
      </c>
      <c r="I8539" s="107" t="s">
        <v>1865</v>
      </c>
    </row>
    <row r="8540" spans="1:12" x14ac:dyDescent="0.2">
      <c r="A8540" s="107" t="s">
        <v>10492</v>
      </c>
      <c r="D8540" s="107" t="s">
        <v>1498</v>
      </c>
      <c r="E8540" s="107">
        <f t="shared" si="133"/>
        <v>40715809</v>
      </c>
      <c r="F8540" s="107" t="s">
        <v>404</v>
      </c>
      <c r="G8540" s="107" t="s">
        <v>16777</v>
      </c>
      <c r="H8540" s="107" t="s">
        <v>1496</v>
      </c>
      <c r="I8540" s="107" t="s">
        <v>1499</v>
      </c>
    </row>
    <row r="8541" spans="1:12" x14ac:dyDescent="0.2">
      <c r="A8541" s="107" t="s">
        <v>10492</v>
      </c>
      <c r="D8541" s="107" t="s">
        <v>1500</v>
      </c>
      <c r="E8541" s="107">
        <f t="shared" si="133"/>
        <v>40715810</v>
      </c>
      <c r="F8541" s="107" t="s">
        <v>404</v>
      </c>
      <c r="G8541" s="107" t="s">
        <v>16777</v>
      </c>
      <c r="H8541" s="107" t="s">
        <v>1496</v>
      </c>
      <c r="I8541" s="107" t="s">
        <v>3732</v>
      </c>
    </row>
    <row r="8542" spans="1:12" x14ac:dyDescent="0.2">
      <c r="A8542" s="107" t="s">
        <v>10492</v>
      </c>
      <c r="D8542" s="107" t="s">
        <v>1501</v>
      </c>
      <c r="E8542" s="107">
        <f t="shared" si="133"/>
        <v>40715811</v>
      </c>
      <c r="F8542" s="107" t="s">
        <v>404</v>
      </c>
      <c r="G8542" s="107" t="s">
        <v>16777</v>
      </c>
      <c r="H8542" s="107" t="s">
        <v>1496</v>
      </c>
      <c r="I8542" s="107" t="s">
        <v>1502</v>
      </c>
    </row>
    <row r="8543" spans="1:12" x14ac:dyDescent="0.2">
      <c r="A8543" s="107" t="s">
        <v>10492</v>
      </c>
      <c r="D8543" s="107" t="s">
        <v>1503</v>
      </c>
      <c r="E8543" s="107">
        <f t="shared" si="133"/>
        <v>40715812</v>
      </c>
      <c r="F8543" s="107" t="s">
        <v>404</v>
      </c>
      <c r="G8543" s="107" t="s">
        <v>16777</v>
      </c>
      <c r="H8543" s="107" t="s">
        <v>1496</v>
      </c>
      <c r="I8543" s="107" t="s">
        <v>1504</v>
      </c>
    </row>
    <row r="8544" spans="1:12" x14ac:dyDescent="0.2">
      <c r="A8544" s="107" t="s">
        <v>10492</v>
      </c>
      <c r="D8544" s="107" t="s">
        <v>1505</v>
      </c>
      <c r="E8544" s="107">
        <f t="shared" si="133"/>
        <v>40715817</v>
      </c>
      <c r="F8544" s="107" t="s">
        <v>404</v>
      </c>
      <c r="G8544" s="107" t="s">
        <v>16777</v>
      </c>
      <c r="H8544" s="107" t="s">
        <v>1496</v>
      </c>
      <c r="I8544" s="107" t="s">
        <v>1506</v>
      </c>
    </row>
    <row r="8545" spans="1:9" x14ac:dyDescent="0.2">
      <c r="A8545" s="107" t="s">
        <v>10492</v>
      </c>
      <c r="D8545" s="107" t="s">
        <v>1507</v>
      </c>
      <c r="E8545" s="107">
        <f t="shared" si="133"/>
        <v>40715818</v>
      </c>
      <c r="F8545" s="107" t="s">
        <v>404</v>
      </c>
      <c r="G8545" s="107" t="s">
        <v>16777</v>
      </c>
      <c r="H8545" s="107" t="s">
        <v>1496</v>
      </c>
      <c r="I8545" s="107" t="s">
        <v>1508</v>
      </c>
    </row>
    <row r="8546" spans="1:9" x14ac:dyDescent="0.2">
      <c r="A8546" s="107" t="s">
        <v>10492</v>
      </c>
      <c r="D8546" s="107" t="s">
        <v>1509</v>
      </c>
      <c r="E8546" s="107">
        <f t="shared" si="133"/>
        <v>40715819</v>
      </c>
      <c r="F8546" s="107" t="s">
        <v>404</v>
      </c>
      <c r="G8546" s="107" t="s">
        <v>16777</v>
      </c>
      <c r="H8546" s="107" t="s">
        <v>1496</v>
      </c>
      <c r="I8546" s="107" t="s">
        <v>1510</v>
      </c>
    </row>
    <row r="8547" spans="1:9" x14ac:dyDescent="0.2">
      <c r="A8547" s="107" t="s">
        <v>10492</v>
      </c>
      <c r="D8547" s="107" t="s">
        <v>1511</v>
      </c>
      <c r="E8547" s="107">
        <f t="shared" si="133"/>
        <v>40715820</v>
      </c>
      <c r="F8547" s="107" t="s">
        <v>404</v>
      </c>
      <c r="G8547" s="107" t="s">
        <v>16777</v>
      </c>
      <c r="H8547" s="107" t="s">
        <v>1496</v>
      </c>
      <c r="I8547" s="107" t="s">
        <v>1512</v>
      </c>
    </row>
    <row r="8548" spans="1:9" x14ac:dyDescent="0.2">
      <c r="A8548" s="107" t="s">
        <v>10492</v>
      </c>
      <c r="D8548" s="107" t="s">
        <v>1513</v>
      </c>
      <c r="E8548" s="107">
        <f t="shared" si="133"/>
        <v>40717201</v>
      </c>
      <c r="F8548" s="107" t="s">
        <v>404</v>
      </c>
      <c r="G8548" s="107" t="s">
        <v>16777</v>
      </c>
      <c r="H8548" s="107" t="s">
        <v>1514</v>
      </c>
      <c r="I8548" s="107" t="s">
        <v>1515</v>
      </c>
    </row>
    <row r="8549" spans="1:9" x14ac:dyDescent="0.2">
      <c r="A8549" s="107" t="s">
        <v>10492</v>
      </c>
      <c r="D8549" s="107" t="s">
        <v>1516</v>
      </c>
      <c r="E8549" s="107">
        <f t="shared" si="133"/>
        <v>40717202</v>
      </c>
      <c r="F8549" s="107" t="s">
        <v>404</v>
      </c>
      <c r="G8549" s="107" t="s">
        <v>16777</v>
      </c>
      <c r="H8549" s="107" t="s">
        <v>1514</v>
      </c>
      <c r="I8549" s="107" t="s">
        <v>1517</v>
      </c>
    </row>
    <row r="8550" spans="1:9" x14ac:dyDescent="0.2">
      <c r="A8550" s="107" t="s">
        <v>10492</v>
      </c>
      <c r="D8550" s="107" t="s">
        <v>1518</v>
      </c>
      <c r="E8550" s="107">
        <f t="shared" si="133"/>
        <v>40717203</v>
      </c>
      <c r="F8550" s="107" t="s">
        <v>404</v>
      </c>
      <c r="G8550" s="107" t="s">
        <v>16777</v>
      </c>
      <c r="H8550" s="107" t="s">
        <v>1514</v>
      </c>
      <c r="I8550" s="107" t="s">
        <v>1519</v>
      </c>
    </row>
    <row r="8551" spans="1:9" x14ac:dyDescent="0.2">
      <c r="A8551" s="107" t="s">
        <v>10492</v>
      </c>
      <c r="D8551" s="107" t="s">
        <v>1520</v>
      </c>
      <c r="E8551" s="107">
        <f t="shared" si="133"/>
        <v>40717204</v>
      </c>
      <c r="F8551" s="107" t="s">
        <v>404</v>
      </c>
      <c r="G8551" s="107" t="s">
        <v>16777</v>
      </c>
      <c r="H8551" s="107" t="s">
        <v>1514</v>
      </c>
      <c r="I8551" s="107" t="s">
        <v>1521</v>
      </c>
    </row>
    <row r="8552" spans="1:9" x14ac:dyDescent="0.2">
      <c r="A8552" s="107" t="s">
        <v>10492</v>
      </c>
      <c r="D8552" s="107" t="s">
        <v>1522</v>
      </c>
      <c r="E8552" s="107">
        <f t="shared" si="133"/>
        <v>40717205</v>
      </c>
      <c r="F8552" s="107" t="s">
        <v>404</v>
      </c>
      <c r="G8552" s="107" t="s">
        <v>16777</v>
      </c>
      <c r="H8552" s="107" t="s">
        <v>1514</v>
      </c>
      <c r="I8552" s="107" t="s">
        <v>1523</v>
      </c>
    </row>
    <row r="8553" spans="1:9" x14ac:dyDescent="0.2">
      <c r="A8553" s="107" t="s">
        <v>10492</v>
      </c>
      <c r="D8553" s="107" t="s">
        <v>1524</v>
      </c>
      <c r="E8553" s="107">
        <f t="shared" si="133"/>
        <v>40717206</v>
      </c>
      <c r="F8553" s="107" t="s">
        <v>404</v>
      </c>
      <c r="G8553" s="107" t="s">
        <v>16777</v>
      </c>
      <c r="H8553" s="107" t="s">
        <v>1514</v>
      </c>
      <c r="I8553" s="107" t="s">
        <v>1525</v>
      </c>
    </row>
    <row r="8554" spans="1:9" x14ac:dyDescent="0.2">
      <c r="A8554" s="107" t="s">
        <v>10492</v>
      </c>
      <c r="D8554" s="107" t="s">
        <v>1526</v>
      </c>
      <c r="E8554" s="107">
        <f t="shared" si="133"/>
        <v>40717207</v>
      </c>
      <c r="F8554" s="107" t="s">
        <v>404</v>
      </c>
      <c r="G8554" s="107" t="s">
        <v>16777</v>
      </c>
      <c r="H8554" s="107" t="s">
        <v>1514</v>
      </c>
      <c r="I8554" s="107" t="s">
        <v>1527</v>
      </c>
    </row>
    <row r="8555" spans="1:9" x14ac:dyDescent="0.2">
      <c r="A8555" s="107" t="s">
        <v>10492</v>
      </c>
      <c r="D8555" s="107" t="s">
        <v>1528</v>
      </c>
      <c r="E8555" s="107">
        <f t="shared" si="133"/>
        <v>40717208</v>
      </c>
      <c r="F8555" s="107" t="s">
        <v>404</v>
      </c>
      <c r="G8555" s="107" t="s">
        <v>16777</v>
      </c>
      <c r="H8555" s="107" t="s">
        <v>1514</v>
      </c>
      <c r="I8555" s="107" t="s">
        <v>1529</v>
      </c>
    </row>
    <row r="8556" spans="1:9" x14ac:dyDescent="0.2">
      <c r="A8556" s="107" t="s">
        <v>10492</v>
      </c>
      <c r="D8556" s="107" t="s">
        <v>1530</v>
      </c>
      <c r="E8556" s="107">
        <f t="shared" si="133"/>
        <v>40717209</v>
      </c>
      <c r="F8556" s="107" t="s">
        <v>404</v>
      </c>
      <c r="G8556" s="107" t="s">
        <v>16777</v>
      </c>
      <c r="H8556" s="107" t="s">
        <v>1514</v>
      </c>
      <c r="I8556" s="107" t="s">
        <v>1531</v>
      </c>
    </row>
    <row r="8557" spans="1:9" x14ac:dyDescent="0.2">
      <c r="A8557" s="107" t="s">
        <v>10492</v>
      </c>
      <c r="D8557" s="107" t="s">
        <v>1532</v>
      </c>
      <c r="E8557" s="107">
        <f t="shared" si="133"/>
        <v>40717210</v>
      </c>
      <c r="F8557" s="107" t="s">
        <v>404</v>
      </c>
      <c r="G8557" s="107" t="s">
        <v>16777</v>
      </c>
      <c r="H8557" s="107" t="s">
        <v>1514</v>
      </c>
      <c r="I8557" s="107" t="s">
        <v>1533</v>
      </c>
    </row>
    <row r="8558" spans="1:9" x14ac:dyDescent="0.2">
      <c r="A8558" s="107" t="s">
        <v>10492</v>
      </c>
      <c r="D8558" s="107" t="s">
        <v>1534</v>
      </c>
      <c r="E8558" s="107">
        <f t="shared" si="133"/>
        <v>40717211</v>
      </c>
      <c r="F8558" s="107" t="s">
        <v>404</v>
      </c>
      <c r="G8558" s="107" t="s">
        <v>16777</v>
      </c>
      <c r="H8558" s="107" t="s">
        <v>1514</v>
      </c>
      <c r="I8558" s="107" t="s">
        <v>1535</v>
      </c>
    </row>
    <row r="8559" spans="1:9" x14ac:dyDescent="0.2">
      <c r="A8559" s="107" t="s">
        <v>10492</v>
      </c>
      <c r="D8559" s="107" t="s">
        <v>1536</v>
      </c>
      <c r="E8559" s="107">
        <f t="shared" si="133"/>
        <v>40717212</v>
      </c>
      <c r="F8559" s="107" t="s">
        <v>404</v>
      </c>
      <c r="G8559" s="107" t="s">
        <v>16777</v>
      </c>
      <c r="H8559" s="107" t="s">
        <v>1514</v>
      </c>
      <c r="I8559" s="107" t="s">
        <v>1537</v>
      </c>
    </row>
    <row r="8560" spans="1:9" x14ac:dyDescent="0.2">
      <c r="A8560" s="107" t="s">
        <v>10492</v>
      </c>
      <c r="D8560" s="107" t="s">
        <v>1538</v>
      </c>
      <c r="E8560" s="107">
        <f t="shared" si="133"/>
        <v>40717297</v>
      </c>
      <c r="F8560" s="107" t="s">
        <v>404</v>
      </c>
      <c r="G8560" s="107" t="s">
        <v>16777</v>
      </c>
      <c r="H8560" s="107" t="s">
        <v>1514</v>
      </c>
      <c r="I8560" s="107" t="s">
        <v>1539</v>
      </c>
    </row>
    <row r="8561" spans="1:9" x14ac:dyDescent="0.2">
      <c r="A8561" s="107" t="s">
        <v>10492</v>
      </c>
      <c r="D8561" s="107" t="s">
        <v>1540</v>
      </c>
      <c r="E8561" s="107">
        <f t="shared" si="133"/>
        <v>40717298</v>
      </c>
      <c r="F8561" s="107" t="s">
        <v>404</v>
      </c>
      <c r="G8561" s="107" t="s">
        <v>16777</v>
      </c>
      <c r="H8561" s="107" t="s">
        <v>1514</v>
      </c>
      <c r="I8561" s="107" t="s">
        <v>1541</v>
      </c>
    </row>
    <row r="8562" spans="1:9" x14ac:dyDescent="0.2">
      <c r="A8562" s="107" t="s">
        <v>10492</v>
      </c>
      <c r="D8562" s="107" t="s">
        <v>1542</v>
      </c>
      <c r="E8562" s="107">
        <f t="shared" si="133"/>
        <v>40717601</v>
      </c>
      <c r="F8562" s="107" t="s">
        <v>404</v>
      </c>
      <c r="G8562" s="107" t="s">
        <v>16777</v>
      </c>
      <c r="H8562" s="107" t="s">
        <v>1543</v>
      </c>
      <c r="I8562" s="107" t="s">
        <v>1544</v>
      </c>
    </row>
    <row r="8563" spans="1:9" x14ac:dyDescent="0.2">
      <c r="A8563" s="107" t="s">
        <v>10492</v>
      </c>
      <c r="D8563" s="107" t="s">
        <v>1545</v>
      </c>
      <c r="E8563" s="107">
        <f t="shared" si="133"/>
        <v>40717602</v>
      </c>
      <c r="F8563" s="107" t="s">
        <v>404</v>
      </c>
      <c r="G8563" s="107" t="s">
        <v>16777</v>
      </c>
      <c r="H8563" s="107" t="s">
        <v>1543</v>
      </c>
      <c r="I8563" s="107" t="s">
        <v>1546</v>
      </c>
    </row>
    <row r="8564" spans="1:9" x14ac:dyDescent="0.2">
      <c r="A8564" s="107" t="s">
        <v>10492</v>
      </c>
      <c r="D8564" s="107" t="s">
        <v>1547</v>
      </c>
      <c r="E8564" s="107">
        <f t="shared" si="133"/>
        <v>40717603</v>
      </c>
      <c r="F8564" s="107" t="s">
        <v>404</v>
      </c>
      <c r="G8564" s="107" t="s">
        <v>16777</v>
      </c>
      <c r="H8564" s="107" t="s">
        <v>1543</v>
      </c>
      <c r="I8564" s="107" t="s">
        <v>1548</v>
      </c>
    </row>
    <row r="8565" spans="1:9" x14ac:dyDescent="0.2">
      <c r="A8565" s="107" t="s">
        <v>10492</v>
      </c>
      <c r="D8565" s="107" t="s">
        <v>1549</v>
      </c>
      <c r="E8565" s="107">
        <f t="shared" si="133"/>
        <v>40717604</v>
      </c>
      <c r="F8565" s="107" t="s">
        <v>404</v>
      </c>
      <c r="G8565" s="107" t="s">
        <v>16777</v>
      </c>
      <c r="H8565" s="107" t="s">
        <v>1543</v>
      </c>
      <c r="I8565" s="107" t="s">
        <v>1550</v>
      </c>
    </row>
    <row r="8566" spans="1:9" x14ac:dyDescent="0.2">
      <c r="A8566" s="107" t="s">
        <v>10492</v>
      </c>
      <c r="D8566" s="107" t="s">
        <v>1551</v>
      </c>
      <c r="E8566" s="107">
        <f t="shared" si="133"/>
        <v>40717605</v>
      </c>
      <c r="F8566" s="107" t="s">
        <v>404</v>
      </c>
      <c r="G8566" s="107" t="s">
        <v>16777</v>
      </c>
      <c r="H8566" s="107" t="s">
        <v>1543</v>
      </c>
      <c r="I8566" s="107" t="s">
        <v>1552</v>
      </c>
    </row>
    <row r="8567" spans="1:9" x14ac:dyDescent="0.2">
      <c r="A8567" s="107" t="s">
        <v>10492</v>
      </c>
      <c r="D8567" s="107" t="s">
        <v>1553</v>
      </c>
      <c r="E8567" s="107">
        <f t="shared" si="133"/>
        <v>40717606</v>
      </c>
      <c r="F8567" s="107" t="s">
        <v>404</v>
      </c>
      <c r="G8567" s="107" t="s">
        <v>16777</v>
      </c>
      <c r="H8567" s="107" t="s">
        <v>1543</v>
      </c>
      <c r="I8567" s="107" t="s">
        <v>1554</v>
      </c>
    </row>
    <row r="8568" spans="1:9" x14ac:dyDescent="0.2">
      <c r="A8568" s="107" t="s">
        <v>10492</v>
      </c>
      <c r="D8568" s="107" t="s">
        <v>1555</v>
      </c>
      <c r="E8568" s="107">
        <f t="shared" si="133"/>
        <v>40717611</v>
      </c>
      <c r="F8568" s="107" t="s">
        <v>404</v>
      </c>
      <c r="G8568" s="107" t="s">
        <v>16777</v>
      </c>
      <c r="H8568" s="107" t="s">
        <v>1543</v>
      </c>
      <c r="I8568" s="107" t="s">
        <v>1556</v>
      </c>
    </row>
    <row r="8569" spans="1:9" x14ac:dyDescent="0.2">
      <c r="A8569" s="107" t="s">
        <v>10492</v>
      </c>
      <c r="D8569" s="107" t="s">
        <v>1557</v>
      </c>
      <c r="E8569" s="107">
        <f t="shared" si="133"/>
        <v>40717612</v>
      </c>
      <c r="F8569" s="107" t="s">
        <v>404</v>
      </c>
      <c r="G8569" s="107" t="s">
        <v>16777</v>
      </c>
      <c r="H8569" s="107" t="s">
        <v>1543</v>
      </c>
      <c r="I8569" s="107" t="s">
        <v>1558</v>
      </c>
    </row>
    <row r="8570" spans="1:9" x14ac:dyDescent="0.2">
      <c r="A8570" s="107" t="s">
        <v>10492</v>
      </c>
      <c r="D8570" s="107" t="s">
        <v>1559</v>
      </c>
      <c r="E8570" s="107">
        <f t="shared" si="133"/>
        <v>40717613</v>
      </c>
      <c r="F8570" s="107" t="s">
        <v>404</v>
      </c>
      <c r="G8570" s="107" t="s">
        <v>16777</v>
      </c>
      <c r="H8570" s="107" t="s">
        <v>1543</v>
      </c>
      <c r="I8570" s="107" t="s">
        <v>1560</v>
      </c>
    </row>
    <row r="8571" spans="1:9" x14ac:dyDescent="0.2">
      <c r="A8571" s="107" t="s">
        <v>10492</v>
      </c>
      <c r="D8571" s="107" t="s">
        <v>1561</v>
      </c>
      <c r="E8571" s="107">
        <f t="shared" si="133"/>
        <v>40717614</v>
      </c>
      <c r="F8571" s="107" t="s">
        <v>404</v>
      </c>
      <c r="G8571" s="107" t="s">
        <v>16777</v>
      </c>
      <c r="H8571" s="107" t="s">
        <v>1543</v>
      </c>
      <c r="I8571" s="107" t="s">
        <v>1562</v>
      </c>
    </row>
    <row r="8572" spans="1:9" x14ac:dyDescent="0.2">
      <c r="A8572" s="107" t="s">
        <v>10492</v>
      </c>
      <c r="D8572" s="107" t="s">
        <v>1563</v>
      </c>
      <c r="E8572" s="107">
        <f t="shared" si="133"/>
        <v>40717697</v>
      </c>
      <c r="F8572" s="107" t="s">
        <v>404</v>
      </c>
      <c r="G8572" s="107" t="s">
        <v>16777</v>
      </c>
      <c r="H8572" s="107" t="s">
        <v>1543</v>
      </c>
      <c r="I8572" s="107" t="s">
        <v>1564</v>
      </c>
    </row>
    <row r="8573" spans="1:9" x14ac:dyDescent="0.2">
      <c r="A8573" s="107" t="s">
        <v>10492</v>
      </c>
      <c r="D8573" s="107" t="s">
        <v>1565</v>
      </c>
      <c r="E8573" s="107">
        <f t="shared" si="133"/>
        <v>40717698</v>
      </c>
      <c r="F8573" s="107" t="s">
        <v>404</v>
      </c>
      <c r="G8573" s="107" t="s">
        <v>16777</v>
      </c>
      <c r="H8573" s="107" t="s">
        <v>1543</v>
      </c>
      <c r="I8573" s="107" t="s">
        <v>1566</v>
      </c>
    </row>
    <row r="8574" spans="1:9" x14ac:dyDescent="0.2">
      <c r="A8574" s="107" t="s">
        <v>10492</v>
      </c>
      <c r="D8574" s="107" t="s">
        <v>1567</v>
      </c>
      <c r="E8574" s="107">
        <f t="shared" si="133"/>
        <v>40718001</v>
      </c>
      <c r="F8574" s="107" t="s">
        <v>404</v>
      </c>
      <c r="G8574" s="107" t="s">
        <v>16777</v>
      </c>
      <c r="H8574" s="107" t="s">
        <v>1568</v>
      </c>
      <c r="I8574" s="107" t="s">
        <v>1569</v>
      </c>
    </row>
    <row r="8575" spans="1:9" x14ac:dyDescent="0.2">
      <c r="A8575" s="107" t="s">
        <v>10492</v>
      </c>
      <c r="D8575" s="107" t="s">
        <v>1570</v>
      </c>
      <c r="E8575" s="107">
        <f t="shared" si="133"/>
        <v>40718002</v>
      </c>
      <c r="F8575" s="107" t="s">
        <v>404</v>
      </c>
      <c r="G8575" s="107" t="s">
        <v>16777</v>
      </c>
      <c r="H8575" s="107" t="s">
        <v>1568</v>
      </c>
      <c r="I8575" s="107" t="s">
        <v>1571</v>
      </c>
    </row>
    <row r="8576" spans="1:9" x14ac:dyDescent="0.2">
      <c r="A8576" s="107" t="s">
        <v>10492</v>
      </c>
      <c r="D8576" s="107" t="s">
        <v>1572</v>
      </c>
      <c r="E8576" s="107">
        <f t="shared" si="133"/>
        <v>40718003</v>
      </c>
      <c r="F8576" s="107" t="s">
        <v>404</v>
      </c>
      <c r="G8576" s="107" t="s">
        <v>16777</v>
      </c>
      <c r="H8576" s="107" t="s">
        <v>1568</v>
      </c>
      <c r="I8576" s="107" t="s">
        <v>1573</v>
      </c>
    </row>
    <row r="8577" spans="1:9" x14ac:dyDescent="0.2">
      <c r="A8577" s="107" t="s">
        <v>10492</v>
      </c>
      <c r="D8577" s="107" t="s">
        <v>1574</v>
      </c>
      <c r="E8577" s="107">
        <f t="shared" si="133"/>
        <v>40718004</v>
      </c>
      <c r="F8577" s="107" t="s">
        <v>404</v>
      </c>
      <c r="G8577" s="107" t="s">
        <v>16777</v>
      </c>
      <c r="H8577" s="107" t="s">
        <v>1568</v>
      </c>
      <c r="I8577" s="107" t="s">
        <v>1575</v>
      </c>
    </row>
    <row r="8578" spans="1:9" x14ac:dyDescent="0.2">
      <c r="A8578" s="107" t="s">
        <v>10492</v>
      </c>
      <c r="D8578" s="107" t="s">
        <v>1576</v>
      </c>
      <c r="E8578" s="107">
        <f t="shared" ref="E8578:E8641" si="134">VALUE(D8578)</f>
        <v>40718005</v>
      </c>
      <c r="F8578" s="107" t="s">
        <v>404</v>
      </c>
      <c r="G8578" s="107" t="s">
        <v>16777</v>
      </c>
      <c r="H8578" s="107" t="s">
        <v>1568</v>
      </c>
      <c r="I8578" s="107" t="s">
        <v>1577</v>
      </c>
    </row>
    <row r="8579" spans="1:9" x14ac:dyDescent="0.2">
      <c r="A8579" s="107" t="s">
        <v>10492</v>
      </c>
      <c r="D8579" s="107" t="s">
        <v>1578</v>
      </c>
      <c r="E8579" s="107">
        <f t="shared" si="134"/>
        <v>40718006</v>
      </c>
      <c r="F8579" s="107" t="s">
        <v>404</v>
      </c>
      <c r="G8579" s="107" t="s">
        <v>16777</v>
      </c>
      <c r="H8579" s="107" t="s">
        <v>1568</v>
      </c>
      <c r="I8579" s="107" t="s">
        <v>1579</v>
      </c>
    </row>
    <row r="8580" spans="1:9" x14ac:dyDescent="0.2">
      <c r="A8580" s="107" t="s">
        <v>10492</v>
      </c>
      <c r="D8580" s="107" t="s">
        <v>1580</v>
      </c>
      <c r="E8580" s="107">
        <f t="shared" si="134"/>
        <v>40718007</v>
      </c>
      <c r="F8580" s="107" t="s">
        <v>404</v>
      </c>
      <c r="G8580" s="107" t="s">
        <v>16777</v>
      </c>
      <c r="H8580" s="107" t="s">
        <v>1568</v>
      </c>
      <c r="I8580" s="107" t="s">
        <v>1581</v>
      </c>
    </row>
    <row r="8581" spans="1:9" x14ac:dyDescent="0.2">
      <c r="A8581" s="107" t="s">
        <v>10492</v>
      </c>
      <c r="D8581" s="107" t="s">
        <v>1582</v>
      </c>
      <c r="E8581" s="107">
        <f t="shared" si="134"/>
        <v>40718008</v>
      </c>
      <c r="F8581" s="107" t="s">
        <v>404</v>
      </c>
      <c r="G8581" s="107" t="s">
        <v>16777</v>
      </c>
      <c r="H8581" s="107" t="s">
        <v>1568</v>
      </c>
      <c r="I8581" s="107" t="s">
        <v>1583</v>
      </c>
    </row>
    <row r="8582" spans="1:9" x14ac:dyDescent="0.2">
      <c r="A8582" s="107" t="s">
        <v>10492</v>
      </c>
      <c r="D8582" s="107" t="s">
        <v>1584</v>
      </c>
      <c r="E8582" s="107">
        <f t="shared" si="134"/>
        <v>40718009</v>
      </c>
      <c r="F8582" s="107" t="s">
        <v>404</v>
      </c>
      <c r="G8582" s="107" t="s">
        <v>16777</v>
      </c>
      <c r="H8582" s="107" t="s">
        <v>1568</v>
      </c>
      <c r="I8582" s="107" t="s">
        <v>1585</v>
      </c>
    </row>
    <row r="8583" spans="1:9" x14ac:dyDescent="0.2">
      <c r="A8583" s="107" t="s">
        <v>10492</v>
      </c>
      <c r="D8583" s="107" t="s">
        <v>1586</v>
      </c>
      <c r="E8583" s="107">
        <f t="shared" si="134"/>
        <v>40718010</v>
      </c>
      <c r="F8583" s="107" t="s">
        <v>404</v>
      </c>
      <c r="G8583" s="107" t="s">
        <v>16777</v>
      </c>
      <c r="H8583" s="107" t="s">
        <v>1568</v>
      </c>
      <c r="I8583" s="107" t="s">
        <v>1587</v>
      </c>
    </row>
    <row r="8584" spans="1:9" x14ac:dyDescent="0.2">
      <c r="A8584" s="107" t="s">
        <v>10492</v>
      </c>
      <c r="D8584" s="107" t="s">
        <v>1588</v>
      </c>
      <c r="E8584" s="107">
        <f t="shared" si="134"/>
        <v>40718097</v>
      </c>
      <c r="F8584" s="107" t="s">
        <v>404</v>
      </c>
      <c r="G8584" s="107" t="s">
        <v>16777</v>
      </c>
      <c r="H8584" s="107" t="s">
        <v>1568</v>
      </c>
      <c r="I8584" s="107" t="s">
        <v>4302</v>
      </c>
    </row>
    <row r="8585" spans="1:9" x14ac:dyDescent="0.2">
      <c r="A8585" s="107" t="s">
        <v>10492</v>
      </c>
      <c r="D8585" s="107" t="s">
        <v>4303</v>
      </c>
      <c r="E8585" s="107">
        <f t="shared" si="134"/>
        <v>40718098</v>
      </c>
      <c r="F8585" s="107" t="s">
        <v>404</v>
      </c>
      <c r="G8585" s="107" t="s">
        <v>16777</v>
      </c>
      <c r="H8585" s="107" t="s">
        <v>1568</v>
      </c>
      <c r="I8585" s="107" t="s">
        <v>4304</v>
      </c>
    </row>
    <row r="8586" spans="1:9" x14ac:dyDescent="0.2">
      <c r="A8586" s="107" t="s">
        <v>10492</v>
      </c>
      <c r="D8586" s="107" t="s">
        <v>4305</v>
      </c>
      <c r="E8586" s="107">
        <f t="shared" si="134"/>
        <v>40718801</v>
      </c>
      <c r="F8586" s="107" t="s">
        <v>404</v>
      </c>
      <c r="G8586" s="107" t="s">
        <v>16777</v>
      </c>
      <c r="H8586" s="107" t="s">
        <v>1269</v>
      </c>
      <c r="I8586" s="107" t="s">
        <v>1270</v>
      </c>
    </row>
    <row r="8587" spans="1:9" x14ac:dyDescent="0.2">
      <c r="A8587" s="107" t="s">
        <v>10492</v>
      </c>
      <c r="D8587" s="107" t="s">
        <v>1271</v>
      </c>
      <c r="E8587" s="107">
        <f t="shared" si="134"/>
        <v>40718802</v>
      </c>
      <c r="F8587" s="107" t="s">
        <v>404</v>
      </c>
      <c r="G8587" s="107" t="s">
        <v>16777</v>
      </c>
      <c r="H8587" s="107" t="s">
        <v>1269</v>
      </c>
      <c r="I8587" s="107" t="s">
        <v>1272</v>
      </c>
    </row>
    <row r="8588" spans="1:9" x14ac:dyDescent="0.2">
      <c r="A8588" s="107" t="s">
        <v>10492</v>
      </c>
      <c r="D8588" s="107" t="s">
        <v>1273</v>
      </c>
      <c r="E8588" s="107">
        <f t="shared" si="134"/>
        <v>40719201</v>
      </c>
      <c r="F8588" s="107" t="s">
        <v>404</v>
      </c>
      <c r="G8588" s="107" t="s">
        <v>16777</v>
      </c>
      <c r="H8588" s="107" t="s">
        <v>1274</v>
      </c>
      <c r="I8588" s="107" t="s">
        <v>1275</v>
      </c>
    </row>
    <row r="8589" spans="1:9" x14ac:dyDescent="0.2">
      <c r="A8589" s="107" t="s">
        <v>10492</v>
      </c>
      <c r="D8589" s="107" t="s">
        <v>1276</v>
      </c>
      <c r="E8589" s="107">
        <f t="shared" si="134"/>
        <v>40719202</v>
      </c>
      <c r="F8589" s="107" t="s">
        <v>404</v>
      </c>
      <c r="G8589" s="107" t="s">
        <v>16777</v>
      </c>
      <c r="H8589" s="107" t="s">
        <v>1274</v>
      </c>
      <c r="I8589" s="107" t="s">
        <v>1277</v>
      </c>
    </row>
    <row r="8590" spans="1:9" x14ac:dyDescent="0.2">
      <c r="A8590" s="107" t="s">
        <v>10492</v>
      </c>
      <c r="D8590" s="107" t="s">
        <v>1278</v>
      </c>
      <c r="E8590" s="107">
        <f t="shared" si="134"/>
        <v>40719207</v>
      </c>
      <c r="F8590" s="107" t="s">
        <v>404</v>
      </c>
      <c r="G8590" s="107" t="s">
        <v>16777</v>
      </c>
      <c r="H8590" s="107" t="s">
        <v>1274</v>
      </c>
      <c r="I8590" s="107" t="s">
        <v>1279</v>
      </c>
    </row>
    <row r="8591" spans="1:9" x14ac:dyDescent="0.2">
      <c r="A8591" s="107" t="s">
        <v>10492</v>
      </c>
      <c r="D8591" s="107" t="s">
        <v>1280</v>
      </c>
      <c r="E8591" s="107">
        <f t="shared" si="134"/>
        <v>40719208</v>
      </c>
      <c r="F8591" s="107" t="s">
        <v>404</v>
      </c>
      <c r="G8591" s="107" t="s">
        <v>16777</v>
      </c>
      <c r="H8591" s="107" t="s">
        <v>1274</v>
      </c>
      <c r="I8591" s="107" t="s">
        <v>1281</v>
      </c>
    </row>
    <row r="8592" spans="1:9" x14ac:dyDescent="0.2">
      <c r="A8592" s="107" t="s">
        <v>10492</v>
      </c>
      <c r="D8592" s="107" t="s">
        <v>1282</v>
      </c>
      <c r="E8592" s="107">
        <f t="shared" si="134"/>
        <v>40719209</v>
      </c>
      <c r="F8592" s="107" t="s">
        <v>404</v>
      </c>
      <c r="G8592" s="107" t="s">
        <v>16777</v>
      </c>
      <c r="H8592" s="107" t="s">
        <v>1274</v>
      </c>
      <c r="I8592" s="107" t="s">
        <v>1283</v>
      </c>
    </row>
    <row r="8593" spans="1:9" x14ac:dyDescent="0.2">
      <c r="A8593" s="107" t="s">
        <v>10492</v>
      </c>
      <c r="D8593" s="107" t="s">
        <v>1284</v>
      </c>
      <c r="E8593" s="107">
        <f t="shared" si="134"/>
        <v>40719210</v>
      </c>
      <c r="F8593" s="107" t="s">
        <v>404</v>
      </c>
      <c r="G8593" s="107" t="s">
        <v>16777</v>
      </c>
      <c r="H8593" s="107" t="s">
        <v>1274</v>
      </c>
      <c r="I8593" s="107" t="s">
        <v>1589</v>
      </c>
    </row>
    <row r="8594" spans="1:9" x14ac:dyDescent="0.2">
      <c r="A8594" s="107" t="s">
        <v>10492</v>
      </c>
      <c r="D8594" s="107" t="s">
        <v>1590</v>
      </c>
      <c r="E8594" s="107">
        <f t="shared" si="134"/>
        <v>40719211</v>
      </c>
      <c r="F8594" s="107" t="s">
        <v>404</v>
      </c>
      <c r="G8594" s="107" t="s">
        <v>16777</v>
      </c>
      <c r="H8594" s="107" t="s">
        <v>1274</v>
      </c>
      <c r="I8594" s="107" t="s">
        <v>1591</v>
      </c>
    </row>
    <row r="8595" spans="1:9" x14ac:dyDescent="0.2">
      <c r="A8595" s="107" t="s">
        <v>10492</v>
      </c>
      <c r="D8595" s="107" t="s">
        <v>1592</v>
      </c>
      <c r="E8595" s="107">
        <f t="shared" si="134"/>
        <v>40719212</v>
      </c>
      <c r="F8595" s="107" t="s">
        <v>404</v>
      </c>
      <c r="G8595" s="107" t="s">
        <v>16777</v>
      </c>
      <c r="H8595" s="107" t="s">
        <v>1274</v>
      </c>
      <c r="I8595" s="107" t="s">
        <v>1593</v>
      </c>
    </row>
    <row r="8596" spans="1:9" x14ac:dyDescent="0.2">
      <c r="A8596" s="107" t="s">
        <v>10492</v>
      </c>
      <c r="D8596" s="107" t="s">
        <v>1594</v>
      </c>
      <c r="E8596" s="107">
        <f t="shared" si="134"/>
        <v>40719601</v>
      </c>
      <c r="F8596" s="107" t="s">
        <v>404</v>
      </c>
      <c r="G8596" s="107" t="s">
        <v>16777</v>
      </c>
      <c r="H8596" s="107" t="s">
        <v>1595</v>
      </c>
      <c r="I8596" s="107" t="s">
        <v>1596</v>
      </c>
    </row>
    <row r="8597" spans="1:9" x14ac:dyDescent="0.2">
      <c r="A8597" s="107" t="s">
        <v>10492</v>
      </c>
      <c r="D8597" s="107" t="s">
        <v>1597</v>
      </c>
      <c r="E8597" s="107">
        <f t="shared" si="134"/>
        <v>40719602</v>
      </c>
      <c r="F8597" s="107" t="s">
        <v>404</v>
      </c>
      <c r="G8597" s="107" t="s">
        <v>16777</v>
      </c>
      <c r="H8597" s="107" t="s">
        <v>1595</v>
      </c>
      <c r="I8597" s="107" t="s">
        <v>1598</v>
      </c>
    </row>
    <row r="8598" spans="1:9" x14ac:dyDescent="0.2">
      <c r="A8598" s="107" t="s">
        <v>10492</v>
      </c>
      <c r="D8598" s="107" t="s">
        <v>1599</v>
      </c>
      <c r="E8598" s="107">
        <f t="shared" si="134"/>
        <v>40719613</v>
      </c>
      <c r="F8598" s="107" t="s">
        <v>404</v>
      </c>
      <c r="G8598" s="107" t="s">
        <v>16777</v>
      </c>
      <c r="H8598" s="107" t="s">
        <v>1595</v>
      </c>
      <c r="I8598" s="107" t="s">
        <v>1600</v>
      </c>
    </row>
    <row r="8599" spans="1:9" x14ac:dyDescent="0.2">
      <c r="A8599" s="107" t="s">
        <v>10492</v>
      </c>
      <c r="D8599" s="107" t="s">
        <v>1601</v>
      </c>
      <c r="E8599" s="107">
        <f t="shared" si="134"/>
        <v>40719614</v>
      </c>
      <c r="F8599" s="107" t="s">
        <v>404</v>
      </c>
      <c r="G8599" s="107" t="s">
        <v>16777</v>
      </c>
      <c r="H8599" s="107" t="s">
        <v>1595</v>
      </c>
      <c r="I8599" s="107" t="s">
        <v>1602</v>
      </c>
    </row>
    <row r="8600" spans="1:9" x14ac:dyDescent="0.2">
      <c r="A8600" s="107" t="s">
        <v>10492</v>
      </c>
      <c r="D8600" s="107" t="s">
        <v>1603</v>
      </c>
      <c r="E8600" s="107">
        <f t="shared" si="134"/>
        <v>40719615</v>
      </c>
      <c r="F8600" s="107" t="s">
        <v>404</v>
      </c>
      <c r="G8600" s="107" t="s">
        <v>16777</v>
      </c>
      <c r="H8600" s="107" t="s">
        <v>1595</v>
      </c>
      <c r="I8600" s="107" t="s">
        <v>1604</v>
      </c>
    </row>
    <row r="8601" spans="1:9" x14ac:dyDescent="0.2">
      <c r="A8601" s="107" t="s">
        <v>10492</v>
      </c>
      <c r="D8601" s="107" t="s">
        <v>1605</v>
      </c>
      <c r="E8601" s="107">
        <f t="shared" si="134"/>
        <v>40719616</v>
      </c>
      <c r="F8601" s="107" t="s">
        <v>404</v>
      </c>
      <c r="G8601" s="107" t="s">
        <v>16777</v>
      </c>
      <c r="H8601" s="107" t="s">
        <v>1595</v>
      </c>
      <c r="I8601" s="107" t="s">
        <v>1606</v>
      </c>
    </row>
    <row r="8602" spans="1:9" x14ac:dyDescent="0.2">
      <c r="A8602" s="107" t="s">
        <v>10492</v>
      </c>
      <c r="D8602" s="107" t="s">
        <v>1607</v>
      </c>
      <c r="E8602" s="107">
        <f t="shared" si="134"/>
        <v>40719619</v>
      </c>
      <c r="F8602" s="107" t="s">
        <v>404</v>
      </c>
      <c r="G8602" s="107" t="s">
        <v>16777</v>
      </c>
      <c r="H8602" s="107" t="s">
        <v>1595</v>
      </c>
      <c r="I8602" s="107" t="s">
        <v>1110</v>
      </c>
    </row>
    <row r="8603" spans="1:9" x14ac:dyDescent="0.2">
      <c r="A8603" s="107" t="s">
        <v>10492</v>
      </c>
      <c r="D8603" s="107" t="s">
        <v>1608</v>
      </c>
      <c r="E8603" s="107">
        <f t="shared" si="134"/>
        <v>40719620</v>
      </c>
      <c r="F8603" s="107" t="s">
        <v>404</v>
      </c>
      <c r="G8603" s="107" t="s">
        <v>16777</v>
      </c>
      <c r="H8603" s="107" t="s">
        <v>1595</v>
      </c>
      <c r="I8603" s="107" t="s">
        <v>1112</v>
      </c>
    </row>
    <row r="8604" spans="1:9" x14ac:dyDescent="0.2">
      <c r="A8604" s="107" t="s">
        <v>10492</v>
      </c>
      <c r="D8604" s="107" t="s">
        <v>1609</v>
      </c>
      <c r="E8604" s="107">
        <f t="shared" si="134"/>
        <v>40719621</v>
      </c>
      <c r="F8604" s="107" t="s">
        <v>404</v>
      </c>
      <c r="G8604" s="107" t="s">
        <v>16777</v>
      </c>
      <c r="H8604" s="107" t="s">
        <v>1595</v>
      </c>
      <c r="I8604" s="107" t="s">
        <v>1610</v>
      </c>
    </row>
    <row r="8605" spans="1:9" x14ac:dyDescent="0.2">
      <c r="A8605" s="107" t="s">
        <v>10492</v>
      </c>
      <c r="D8605" s="107" t="s">
        <v>1611</v>
      </c>
      <c r="E8605" s="107">
        <f t="shared" si="134"/>
        <v>40719622</v>
      </c>
      <c r="F8605" s="107" t="s">
        <v>404</v>
      </c>
      <c r="G8605" s="107" t="s">
        <v>16777</v>
      </c>
      <c r="H8605" s="107" t="s">
        <v>1595</v>
      </c>
      <c r="I8605" s="107" t="s">
        <v>1612</v>
      </c>
    </row>
    <row r="8606" spans="1:9" x14ac:dyDescent="0.2">
      <c r="A8606" s="107" t="s">
        <v>10492</v>
      </c>
      <c r="D8606" s="107" t="s">
        <v>1613</v>
      </c>
      <c r="E8606" s="107">
        <f t="shared" si="134"/>
        <v>40719623</v>
      </c>
      <c r="F8606" s="107" t="s">
        <v>404</v>
      </c>
      <c r="G8606" s="107" t="s">
        <v>16777</v>
      </c>
      <c r="H8606" s="107" t="s">
        <v>1595</v>
      </c>
      <c r="I8606" s="107" t="s">
        <v>1614</v>
      </c>
    </row>
    <row r="8607" spans="1:9" x14ac:dyDescent="0.2">
      <c r="A8607" s="107" t="s">
        <v>10492</v>
      </c>
      <c r="D8607" s="107" t="s">
        <v>1615</v>
      </c>
      <c r="E8607" s="107">
        <f t="shared" si="134"/>
        <v>40719624</v>
      </c>
      <c r="F8607" s="107" t="s">
        <v>404</v>
      </c>
      <c r="G8607" s="107" t="s">
        <v>16777</v>
      </c>
      <c r="H8607" s="107" t="s">
        <v>1595</v>
      </c>
      <c r="I8607" s="107" t="s">
        <v>1616</v>
      </c>
    </row>
    <row r="8608" spans="1:9" x14ac:dyDescent="0.2">
      <c r="A8608" s="107" t="s">
        <v>10492</v>
      </c>
      <c r="D8608" s="107" t="s">
        <v>1617</v>
      </c>
      <c r="E8608" s="107">
        <f t="shared" si="134"/>
        <v>40719697</v>
      </c>
      <c r="F8608" s="107" t="s">
        <v>404</v>
      </c>
      <c r="G8608" s="107" t="s">
        <v>16777</v>
      </c>
      <c r="H8608" s="107" t="s">
        <v>1595</v>
      </c>
      <c r="I8608" s="107" t="s">
        <v>4323</v>
      </c>
    </row>
    <row r="8609" spans="1:9" x14ac:dyDescent="0.2">
      <c r="A8609" s="107" t="s">
        <v>10492</v>
      </c>
      <c r="D8609" s="107" t="s">
        <v>4324</v>
      </c>
      <c r="E8609" s="107">
        <f t="shared" si="134"/>
        <v>40719698</v>
      </c>
      <c r="F8609" s="107" t="s">
        <v>404</v>
      </c>
      <c r="G8609" s="107" t="s">
        <v>16777</v>
      </c>
      <c r="H8609" s="107" t="s">
        <v>1595</v>
      </c>
      <c r="I8609" s="107" t="s">
        <v>4325</v>
      </c>
    </row>
    <row r="8610" spans="1:9" x14ac:dyDescent="0.2">
      <c r="A8610" s="107" t="s">
        <v>10492</v>
      </c>
      <c r="D8610" s="107" t="s">
        <v>4326</v>
      </c>
      <c r="E8610" s="107">
        <f t="shared" si="134"/>
        <v>40720001</v>
      </c>
      <c r="F8610" s="107" t="s">
        <v>404</v>
      </c>
      <c r="G8610" s="107" t="s">
        <v>16777</v>
      </c>
      <c r="H8610" s="107" t="s">
        <v>4360</v>
      </c>
      <c r="I8610" s="107" t="s">
        <v>4361</v>
      </c>
    </row>
    <row r="8611" spans="1:9" x14ac:dyDescent="0.2">
      <c r="A8611" s="107" t="s">
        <v>10492</v>
      </c>
      <c r="D8611" s="107" t="s">
        <v>4362</v>
      </c>
      <c r="E8611" s="107">
        <f t="shared" si="134"/>
        <v>40720002</v>
      </c>
      <c r="F8611" s="107" t="s">
        <v>404</v>
      </c>
      <c r="G8611" s="107" t="s">
        <v>16777</v>
      </c>
      <c r="H8611" s="107" t="s">
        <v>4360</v>
      </c>
      <c r="I8611" s="107" t="s">
        <v>4363</v>
      </c>
    </row>
    <row r="8612" spans="1:9" x14ac:dyDescent="0.2">
      <c r="A8612" s="107" t="s">
        <v>10492</v>
      </c>
      <c r="D8612" s="107" t="s">
        <v>4364</v>
      </c>
      <c r="E8612" s="107">
        <f t="shared" si="134"/>
        <v>40720003</v>
      </c>
      <c r="F8612" s="107" t="s">
        <v>404</v>
      </c>
      <c r="G8612" s="107" t="s">
        <v>16777</v>
      </c>
      <c r="H8612" s="107" t="s">
        <v>4360</v>
      </c>
      <c r="I8612" s="107" t="s">
        <v>4365</v>
      </c>
    </row>
    <row r="8613" spans="1:9" x14ac:dyDescent="0.2">
      <c r="A8613" s="107" t="s">
        <v>10492</v>
      </c>
      <c r="D8613" s="107" t="s">
        <v>4366</v>
      </c>
      <c r="E8613" s="107">
        <f t="shared" si="134"/>
        <v>40720004</v>
      </c>
      <c r="F8613" s="107" t="s">
        <v>404</v>
      </c>
      <c r="G8613" s="107" t="s">
        <v>16777</v>
      </c>
      <c r="H8613" s="107" t="s">
        <v>4360</v>
      </c>
      <c r="I8613" s="107" t="s">
        <v>4367</v>
      </c>
    </row>
    <row r="8614" spans="1:9" x14ac:dyDescent="0.2">
      <c r="A8614" s="107" t="s">
        <v>10492</v>
      </c>
      <c r="D8614" s="107" t="s">
        <v>4368</v>
      </c>
      <c r="E8614" s="107">
        <f t="shared" si="134"/>
        <v>40720011</v>
      </c>
      <c r="F8614" s="107" t="s">
        <v>404</v>
      </c>
      <c r="G8614" s="107" t="s">
        <v>16777</v>
      </c>
      <c r="H8614" s="107" t="s">
        <v>4360</v>
      </c>
      <c r="I8614" s="107" t="s">
        <v>4369</v>
      </c>
    </row>
    <row r="8615" spans="1:9" x14ac:dyDescent="0.2">
      <c r="A8615" s="107" t="s">
        <v>10492</v>
      </c>
      <c r="D8615" s="107" t="s">
        <v>4370</v>
      </c>
      <c r="E8615" s="107">
        <f t="shared" si="134"/>
        <v>40720012</v>
      </c>
      <c r="F8615" s="107" t="s">
        <v>404</v>
      </c>
      <c r="G8615" s="107" t="s">
        <v>16777</v>
      </c>
      <c r="H8615" s="107" t="s">
        <v>4360</v>
      </c>
      <c r="I8615" s="107" t="s">
        <v>4371</v>
      </c>
    </row>
    <row r="8616" spans="1:9" x14ac:dyDescent="0.2">
      <c r="A8616" s="107" t="s">
        <v>10492</v>
      </c>
      <c r="D8616" s="107" t="s">
        <v>4372</v>
      </c>
      <c r="E8616" s="107">
        <f t="shared" si="134"/>
        <v>40720097</v>
      </c>
      <c r="F8616" s="107" t="s">
        <v>404</v>
      </c>
      <c r="G8616" s="107" t="s">
        <v>16777</v>
      </c>
      <c r="H8616" s="107" t="s">
        <v>4360</v>
      </c>
      <c r="I8616" s="107" t="s">
        <v>4373</v>
      </c>
    </row>
    <row r="8617" spans="1:9" x14ac:dyDescent="0.2">
      <c r="A8617" s="107" t="s">
        <v>10492</v>
      </c>
      <c r="D8617" s="107" t="s">
        <v>4374</v>
      </c>
      <c r="E8617" s="107">
        <f t="shared" si="134"/>
        <v>40720098</v>
      </c>
      <c r="F8617" s="107" t="s">
        <v>404</v>
      </c>
      <c r="G8617" s="107" t="s">
        <v>16777</v>
      </c>
      <c r="H8617" s="107" t="s">
        <v>4360</v>
      </c>
      <c r="I8617" s="107" t="s">
        <v>4375</v>
      </c>
    </row>
    <row r="8618" spans="1:9" x14ac:dyDescent="0.2">
      <c r="A8618" s="107" t="s">
        <v>10492</v>
      </c>
      <c r="D8618" s="107" t="s">
        <v>4376</v>
      </c>
      <c r="E8618" s="107">
        <f t="shared" si="134"/>
        <v>40720401</v>
      </c>
      <c r="F8618" s="107" t="s">
        <v>404</v>
      </c>
      <c r="G8618" s="107" t="s">
        <v>16777</v>
      </c>
      <c r="H8618" s="107" t="s">
        <v>4377</v>
      </c>
      <c r="I8618" s="107" t="s">
        <v>4378</v>
      </c>
    </row>
    <row r="8619" spans="1:9" x14ac:dyDescent="0.2">
      <c r="A8619" s="107" t="s">
        <v>10492</v>
      </c>
      <c r="D8619" s="107" t="s">
        <v>4379</v>
      </c>
      <c r="E8619" s="107">
        <f t="shared" si="134"/>
        <v>40720402</v>
      </c>
      <c r="F8619" s="107" t="s">
        <v>404</v>
      </c>
      <c r="G8619" s="107" t="s">
        <v>16777</v>
      </c>
      <c r="H8619" s="107" t="s">
        <v>4377</v>
      </c>
      <c r="I8619" s="107" t="s">
        <v>4380</v>
      </c>
    </row>
    <row r="8620" spans="1:9" x14ac:dyDescent="0.2">
      <c r="A8620" s="107" t="s">
        <v>10492</v>
      </c>
      <c r="D8620" s="107" t="s">
        <v>4381</v>
      </c>
      <c r="E8620" s="107">
        <f t="shared" si="134"/>
        <v>40720405</v>
      </c>
      <c r="F8620" s="107" t="s">
        <v>404</v>
      </c>
      <c r="G8620" s="107" t="s">
        <v>16777</v>
      </c>
      <c r="H8620" s="107" t="s">
        <v>4377</v>
      </c>
      <c r="I8620" s="107" t="s">
        <v>4382</v>
      </c>
    </row>
    <row r="8621" spans="1:9" x14ac:dyDescent="0.2">
      <c r="A8621" s="107" t="s">
        <v>10492</v>
      </c>
      <c r="D8621" s="107" t="s">
        <v>4383</v>
      </c>
      <c r="E8621" s="107">
        <f t="shared" si="134"/>
        <v>40720406</v>
      </c>
      <c r="F8621" s="107" t="s">
        <v>404</v>
      </c>
      <c r="G8621" s="107" t="s">
        <v>16777</v>
      </c>
      <c r="H8621" s="107" t="s">
        <v>4377</v>
      </c>
      <c r="I8621" s="107" t="s">
        <v>4384</v>
      </c>
    </row>
    <row r="8622" spans="1:9" x14ac:dyDescent="0.2">
      <c r="A8622" s="107" t="s">
        <v>10492</v>
      </c>
      <c r="D8622" s="107" t="s">
        <v>4385</v>
      </c>
      <c r="E8622" s="107">
        <f t="shared" si="134"/>
        <v>40720417</v>
      </c>
      <c r="F8622" s="107" t="s">
        <v>404</v>
      </c>
      <c r="G8622" s="107" t="s">
        <v>16777</v>
      </c>
      <c r="H8622" s="107" t="s">
        <v>4377</v>
      </c>
      <c r="I8622" s="107" t="s">
        <v>4386</v>
      </c>
    </row>
    <row r="8623" spans="1:9" x14ac:dyDescent="0.2">
      <c r="A8623" s="107" t="s">
        <v>10492</v>
      </c>
      <c r="D8623" s="107" t="s">
        <v>4387</v>
      </c>
      <c r="E8623" s="107">
        <f t="shared" si="134"/>
        <v>40720418</v>
      </c>
      <c r="F8623" s="107" t="s">
        <v>404</v>
      </c>
      <c r="G8623" s="107" t="s">
        <v>16777</v>
      </c>
      <c r="H8623" s="107" t="s">
        <v>4377</v>
      </c>
      <c r="I8623" s="107" t="s">
        <v>4388</v>
      </c>
    </row>
    <row r="8624" spans="1:9" x14ac:dyDescent="0.2">
      <c r="A8624" s="107" t="s">
        <v>10492</v>
      </c>
      <c r="D8624" s="107" t="s">
        <v>4389</v>
      </c>
      <c r="E8624" s="107">
        <f t="shared" si="134"/>
        <v>40720419</v>
      </c>
      <c r="F8624" s="107" t="s">
        <v>404</v>
      </c>
      <c r="G8624" s="107" t="s">
        <v>16777</v>
      </c>
      <c r="H8624" s="107" t="s">
        <v>4377</v>
      </c>
      <c r="I8624" s="107" t="s">
        <v>4390</v>
      </c>
    </row>
    <row r="8625" spans="1:9" x14ac:dyDescent="0.2">
      <c r="A8625" s="107" t="s">
        <v>10492</v>
      </c>
      <c r="D8625" s="107" t="s">
        <v>4391</v>
      </c>
      <c r="E8625" s="107">
        <f t="shared" si="134"/>
        <v>40720420</v>
      </c>
      <c r="F8625" s="107" t="s">
        <v>404</v>
      </c>
      <c r="G8625" s="107" t="s">
        <v>16777</v>
      </c>
      <c r="H8625" s="107" t="s">
        <v>4377</v>
      </c>
      <c r="I8625" s="107" t="s">
        <v>4392</v>
      </c>
    </row>
    <row r="8626" spans="1:9" x14ac:dyDescent="0.2">
      <c r="A8626" s="107" t="s">
        <v>10492</v>
      </c>
      <c r="D8626" s="107" t="s">
        <v>4393</v>
      </c>
      <c r="E8626" s="107">
        <f t="shared" si="134"/>
        <v>40720425</v>
      </c>
      <c r="F8626" s="107" t="s">
        <v>404</v>
      </c>
      <c r="G8626" s="107" t="s">
        <v>16777</v>
      </c>
      <c r="H8626" s="107" t="s">
        <v>4377</v>
      </c>
      <c r="I8626" s="107" t="s">
        <v>4394</v>
      </c>
    </row>
    <row r="8627" spans="1:9" x14ac:dyDescent="0.2">
      <c r="A8627" s="107" t="s">
        <v>10492</v>
      </c>
      <c r="D8627" s="107" t="s">
        <v>4395</v>
      </c>
      <c r="E8627" s="107">
        <f t="shared" si="134"/>
        <v>40720426</v>
      </c>
      <c r="F8627" s="107" t="s">
        <v>404</v>
      </c>
      <c r="G8627" s="107" t="s">
        <v>16777</v>
      </c>
      <c r="H8627" s="107" t="s">
        <v>4377</v>
      </c>
      <c r="I8627" s="107" t="s">
        <v>4396</v>
      </c>
    </row>
    <row r="8628" spans="1:9" x14ac:dyDescent="0.2">
      <c r="A8628" s="107" t="s">
        <v>10492</v>
      </c>
      <c r="D8628" s="107" t="s">
        <v>4397</v>
      </c>
      <c r="E8628" s="107">
        <f t="shared" si="134"/>
        <v>40720801</v>
      </c>
      <c r="F8628" s="107" t="s">
        <v>404</v>
      </c>
      <c r="G8628" s="107" t="s">
        <v>16777</v>
      </c>
      <c r="H8628" s="107" t="s">
        <v>4398</v>
      </c>
      <c r="I8628" s="107" t="s">
        <v>4399</v>
      </c>
    </row>
    <row r="8629" spans="1:9" x14ac:dyDescent="0.2">
      <c r="A8629" s="107" t="s">
        <v>10492</v>
      </c>
      <c r="D8629" s="107" t="s">
        <v>4400</v>
      </c>
      <c r="E8629" s="107">
        <f t="shared" si="134"/>
        <v>40720802</v>
      </c>
      <c r="F8629" s="107" t="s">
        <v>404</v>
      </c>
      <c r="G8629" s="107" t="s">
        <v>16777</v>
      </c>
      <c r="H8629" s="107" t="s">
        <v>4398</v>
      </c>
      <c r="I8629" s="107" t="s">
        <v>4401</v>
      </c>
    </row>
    <row r="8630" spans="1:9" x14ac:dyDescent="0.2">
      <c r="A8630" s="107" t="s">
        <v>10492</v>
      </c>
      <c r="D8630" s="107" t="s">
        <v>4402</v>
      </c>
      <c r="E8630" s="107">
        <f t="shared" si="134"/>
        <v>40720803</v>
      </c>
      <c r="F8630" s="107" t="s">
        <v>404</v>
      </c>
      <c r="G8630" s="107" t="s">
        <v>16777</v>
      </c>
      <c r="H8630" s="107" t="s">
        <v>4398</v>
      </c>
      <c r="I8630" s="107" t="s">
        <v>4403</v>
      </c>
    </row>
    <row r="8631" spans="1:9" x14ac:dyDescent="0.2">
      <c r="A8631" s="107" t="s">
        <v>10492</v>
      </c>
      <c r="D8631" s="107" t="s">
        <v>4404</v>
      </c>
      <c r="E8631" s="107">
        <f t="shared" si="134"/>
        <v>40720804</v>
      </c>
      <c r="F8631" s="107" t="s">
        <v>404</v>
      </c>
      <c r="G8631" s="107" t="s">
        <v>16777</v>
      </c>
      <c r="H8631" s="107" t="s">
        <v>4398</v>
      </c>
      <c r="I8631" s="107" t="s">
        <v>4405</v>
      </c>
    </row>
    <row r="8632" spans="1:9" x14ac:dyDescent="0.2">
      <c r="A8632" s="107" t="s">
        <v>10492</v>
      </c>
      <c r="D8632" s="107" t="s">
        <v>4406</v>
      </c>
      <c r="E8632" s="107">
        <f t="shared" si="134"/>
        <v>40720805</v>
      </c>
      <c r="F8632" s="107" t="s">
        <v>404</v>
      </c>
      <c r="G8632" s="107" t="s">
        <v>16777</v>
      </c>
      <c r="H8632" s="107" t="s">
        <v>4398</v>
      </c>
      <c r="I8632" s="107" t="s">
        <v>4407</v>
      </c>
    </row>
    <row r="8633" spans="1:9" x14ac:dyDescent="0.2">
      <c r="A8633" s="107" t="s">
        <v>10492</v>
      </c>
      <c r="D8633" s="107" t="s">
        <v>4408</v>
      </c>
      <c r="E8633" s="107">
        <f t="shared" si="134"/>
        <v>40720806</v>
      </c>
      <c r="F8633" s="107" t="s">
        <v>404</v>
      </c>
      <c r="G8633" s="107" t="s">
        <v>16777</v>
      </c>
      <c r="H8633" s="107" t="s">
        <v>4398</v>
      </c>
      <c r="I8633" s="107" t="s">
        <v>4409</v>
      </c>
    </row>
    <row r="8634" spans="1:9" x14ac:dyDescent="0.2">
      <c r="A8634" s="107" t="s">
        <v>10492</v>
      </c>
      <c r="D8634" s="107" t="s">
        <v>4410</v>
      </c>
      <c r="E8634" s="107">
        <f t="shared" si="134"/>
        <v>40720897</v>
      </c>
      <c r="F8634" s="107" t="s">
        <v>404</v>
      </c>
      <c r="G8634" s="107" t="s">
        <v>16777</v>
      </c>
      <c r="H8634" s="107" t="s">
        <v>4398</v>
      </c>
      <c r="I8634" s="107" t="s">
        <v>4411</v>
      </c>
    </row>
    <row r="8635" spans="1:9" x14ac:dyDescent="0.2">
      <c r="A8635" s="107" t="s">
        <v>10492</v>
      </c>
      <c r="D8635" s="107" t="s">
        <v>4412</v>
      </c>
      <c r="E8635" s="107">
        <f t="shared" si="134"/>
        <v>40720898</v>
      </c>
      <c r="F8635" s="107" t="s">
        <v>404</v>
      </c>
      <c r="G8635" s="107" t="s">
        <v>16777</v>
      </c>
      <c r="H8635" s="107" t="s">
        <v>4398</v>
      </c>
      <c r="I8635" s="107" t="s">
        <v>4413</v>
      </c>
    </row>
    <row r="8636" spans="1:9" x14ac:dyDescent="0.2">
      <c r="A8636" s="107" t="s">
        <v>10492</v>
      </c>
      <c r="D8636" s="107" t="s">
        <v>4414</v>
      </c>
      <c r="E8636" s="107">
        <f t="shared" si="134"/>
        <v>40721205</v>
      </c>
      <c r="F8636" s="107" t="s">
        <v>404</v>
      </c>
      <c r="G8636" s="107" t="s">
        <v>16777</v>
      </c>
      <c r="H8636" s="107" t="s">
        <v>4415</v>
      </c>
      <c r="I8636" s="107" t="s">
        <v>4416</v>
      </c>
    </row>
    <row r="8637" spans="1:9" x14ac:dyDescent="0.2">
      <c r="A8637" s="107" t="s">
        <v>10492</v>
      </c>
      <c r="D8637" s="107" t="s">
        <v>4417</v>
      </c>
      <c r="E8637" s="107">
        <f t="shared" si="134"/>
        <v>40721206</v>
      </c>
      <c r="F8637" s="107" t="s">
        <v>404</v>
      </c>
      <c r="G8637" s="107" t="s">
        <v>16777</v>
      </c>
      <c r="H8637" s="107" t="s">
        <v>4415</v>
      </c>
      <c r="I8637" s="107" t="s">
        <v>4418</v>
      </c>
    </row>
    <row r="8638" spans="1:9" x14ac:dyDescent="0.2">
      <c r="A8638" s="107" t="s">
        <v>10492</v>
      </c>
      <c r="D8638" s="107" t="s">
        <v>4419</v>
      </c>
      <c r="E8638" s="107">
        <f t="shared" si="134"/>
        <v>40721207</v>
      </c>
      <c r="F8638" s="107" t="s">
        <v>404</v>
      </c>
      <c r="G8638" s="107" t="s">
        <v>16777</v>
      </c>
      <c r="H8638" s="107" t="s">
        <v>4415</v>
      </c>
      <c r="I8638" s="107" t="s">
        <v>4420</v>
      </c>
    </row>
    <row r="8639" spans="1:9" x14ac:dyDescent="0.2">
      <c r="A8639" s="107" t="s">
        <v>10492</v>
      </c>
      <c r="D8639" s="107" t="s">
        <v>4421</v>
      </c>
      <c r="E8639" s="107">
        <f t="shared" si="134"/>
        <v>40721208</v>
      </c>
      <c r="F8639" s="107" t="s">
        <v>404</v>
      </c>
      <c r="G8639" s="107" t="s">
        <v>16777</v>
      </c>
      <c r="H8639" s="107" t="s">
        <v>4415</v>
      </c>
      <c r="I8639" s="107" t="s">
        <v>4422</v>
      </c>
    </row>
    <row r="8640" spans="1:9" x14ac:dyDescent="0.2">
      <c r="A8640" s="107" t="s">
        <v>10492</v>
      </c>
      <c r="D8640" s="107" t="s">
        <v>4423</v>
      </c>
      <c r="E8640" s="107">
        <f t="shared" si="134"/>
        <v>40721217</v>
      </c>
      <c r="F8640" s="107" t="s">
        <v>404</v>
      </c>
      <c r="G8640" s="107" t="s">
        <v>16777</v>
      </c>
      <c r="H8640" s="107" t="s">
        <v>4415</v>
      </c>
      <c r="I8640" s="107" t="s">
        <v>4424</v>
      </c>
    </row>
    <row r="8641" spans="1:12" x14ac:dyDescent="0.2">
      <c r="A8641" s="107" t="s">
        <v>10492</v>
      </c>
      <c r="D8641" s="107" t="s">
        <v>4425</v>
      </c>
      <c r="E8641" s="107">
        <f t="shared" si="134"/>
        <v>40721218</v>
      </c>
      <c r="F8641" s="107" t="s">
        <v>404</v>
      </c>
      <c r="G8641" s="107" t="s">
        <v>16777</v>
      </c>
      <c r="H8641" s="107" t="s">
        <v>4415</v>
      </c>
      <c r="I8641" s="107" t="s">
        <v>4426</v>
      </c>
    </row>
    <row r="8642" spans="1:12" x14ac:dyDescent="0.2">
      <c r="A8642" s="107" t="s">
        <v>10492</v>
      </c>
      <c r="D8642" s="107" t="s">
        <v>4427</v>
      </c>
      <c r="E8642" s="107">
        <f t="shared" ref="E8642:E8705" si="135">VALUE(D8642)</f>
        <v>40721603</v>
      </c>
      <c r="F8642" s="107" t="s">
        <v>404</v>
      </c>
      <c r="G8642" s="107" t="s">
        <v>16777</v>
      </c>
      <c r="H8642" s="107" t="s">
        <v>4428</v>
      </c>
      <c r="I8642" s="107" t="s">
        <v>4429</v>
      </c>
    </row>
    <row r="8643" spans="1:12" x14ac:dyDescent="0.2">
      <c r="A8643" s="107" t="s">
        <v>10492</v>
      </c>
      <c r="D8643" s="107" t="s">
        <v>4430</v>
      </c>
      <c r="E8643" s="107">
        <f t="shared" si="135"/>
        <v>40721604</v>
      </c>
      <c r="F8643" s="107" t="s">
        <v>404</v>
      </c>
      <c r="G8643" s="107" t="s">
        <v>16777</v>
      </c>
      <c r="H8643" s="107" t="s">
        <v>4428</v>
      </c>
      <c r="I8643" s="107" t="s">
        <v>4431</v>
      </c>
    </row>
    <row r="8644" spans="1:12" x14ac:dyDescent="0.2">
      <c r="A8644" s="107" t="s">
        <v>10492</v>
      </c>
      <c r="D8644" s="107" t="s">
        <v>4432</v>
      </c>
      <c r="E8644" s="107">
        <f t="shared" si="135"/>
        <v>40722001</v>
      </c>
      <c r="F8644" s="107" t="s">
        <v>404</v>
      </c>
      <c r="G8644" s="107" t="s">
        <v>16777</v>
      </c>
      <c r="H8644" s="107" t="s">
        <v>4433</v>
      </c>
      <c r="I8644" s="107" t="s">
        <v>4434</v>
      </c>
    </row>
    <row r="8645" spans="1:12" x14ac:dyDescent="0.2">
      <c r="A8645" s="107" t="s">
        <v>10492</v>
      </c>
      <c r="D8645" s="107" t="s">
        <v>4435</v>
      </c>
      <c r="E8645" s="107">
        <f t="shared" si="135"/>
        <v>40722002</v>
      </c>
      <c r="F8645" s="107" t="s">
        <v>404</v>
      </c>
      <c r="G8645" s="107" t="s">
        <v>16777</v>
      </c>
      <c r="H8645" s="107" t="s">
        <v>4433</v>
      </c>
      <c r="I8645" s="107" t="s">
        <v>4436</v>
      </c>
    </row>
    <row r="8646" spans="1:12" x14ac:dyDescent="0.2">
      <c r="A8646" s="107" t="s">
        <v>10492</v>
      </c>
      <c r="D8646" s="107" t="s">
        <v>4437</v>
      </c>
      <c r="E8646" s="107">
        <f t="shared" si="135"/>
        <v>40722003</v>
      </c>
      <c r="F8646" s="107" t="s">
        <v>404</v>
      </c>
      <c r="G8646" s="107" t="s">
        <v>16777</v>
      </c>
      <c r="H8646" s="107" t="s">
        <v>4433</v>
      </c>
      <c r="I8646" s="107" t="s">
        <v>4438</v>
      </c>
    </row>
    <row r="8647" spans="1:12" x14ac:dyDescent="0.2">
      <c r="A8647" s="107" t="s">
        <v>10492</v>
      </c>
      <c r="D8647" s="107" t="s">
        <v>4439</v>
      </c>
      <c r="E8647" s="107">
        <f t="shared" si="135"/>
        <v>40722004</v>
      </c>
      <c r="F8647" s="107" t="s">
        <v>404</v>
      </c>
      <c r="G8647" s="107" t="s">
        <v>16777</v>
      </c>
      <c r="H8647" s="107" t="s">
        <v>4433</v>
      </c>
      <c r="I8647" s="107" t="s">
        <v>4440</v>
      </c>
    </row>
    <row r="8648" spans="1:12" x14ac:dyDescent="0.2">
      <c r="A8648" s="107" t="s">
        <v>10492</v>
      </c>
      <c r="D8648" s="107" t="s">
        <v>4441</v>
      </c>
      <c r="E8648" s="107">
        <f t="shared" si="135"/>
        <v>40722005</v>
      </c>
      <c r="F8648" s="107" t="s">
        <v>404</v>
      </c>
      <c r="G8648" s="107" t="s">
        <v>16777</v>
      </c>
      <c r="H8648" s="107" t="s">
        <v>4433</v>
      </c>
      <c r="I8648" s="107" t="s">
        <v>4442</v>
      </c>
    </row>
    <row r="8649" spans="1:12" x14ac:dyDescent="0.2">
      <c r="A8649" s="107" t="s">
        <v>10492</v>
      </c>
      <c r="D8649" s="107" t="s">
        <v>4443</v>
      </c>
      <c r="E8649" s="107">
        <f t="shared" si="135"/>
        <v>40722006</v>
      </c>
      <c r="F8649" s="107" t="s">
        <v>404</v>
      </c>
      <c r="G8649" s="107" t="s">
        <v>16777</v>
      </c>
      <c r="H8649" s="107" t="s">
        <v>4433</v>
      </c>
      <c r="I8649" s="107" t="s">
        <v>4444</v>
      </c>
    </row>
    <row r="8650" spans="1:12" x14ac:dyDescent="0.2">
      <c r="A8650" s="107" t="s">
        <v>10492</v>
      </c>
      <c r="D8650" s="107" t="s">
        <v>4445</v>
      </c>
      <c r="E8650" s="107">
        <f t="shared" si="135"/>
        <v>40722007</v>
      </c>
      <c r="F8650" s="107" t="s">
        <v>404</v>
      </c>
      <c r="G8650" s="107" t="s">
        <v>16777</v>
      </c>
      <c r="H8650" s="107" t="s">
        <v>4433</v>
      </c>
      <c r="I8650" s="107" t="s">
        <v>4446</v>
      </c>
    </row>
    <row r="8651" spans="1:12" x14ac:dyDescent="0.2">
      <c r="A8651" s="107" t="s">
        <v>10492</v>
      </c>
      <c r="D8651" s="107" t="s">
        <v>4447</v>
      </c>
      <c r="E8651" s="107">
        <f t="shared" si="135"/>
        <v>40722008</v>
      </c>
      <c r="F8651" s="107" t="s">
        <v>404</v>
      </c>
      <c r="G8651" s="107" t="s">
        <v>16777</v>
      </c>
      <c r="H8651" s="107" t="s">
        <v>4433</v>
      </c>
      <c r="I8651" s="107" t="s">
        <v>4448</v>
      </c>
    </row>
    <row r="8652" spans="1:12" x14ac:dyDescent="0.2">
      <c r="A8652" s="107" t="s">
        <v>10492</v>
      </c>
      <c r="D8652" s="107" t="s">
        <v>4449</v>
      </c>
      <c r="E8652" s="107">
        <f t="shared" si="135"/>
        <v>40722009</v>
      </c>
      <c r="F8652" s="107" t="s">
        <v>404</v>
      </c>
      <c r="G8652" s="107" t="s">
        <v>16777</v>
      </c>
      <c r="H8652" s="107" t="s">
        <v>4433</v>
      </c>
      <c r="I8652" s="107" t="s">
        <v>4450</v>
      </c>
      <c r="K8652" s="109">
        <v>36797</v>
      </c>
      <c r="L8652" s="107" t="s">
        <v>4451</v>
      </c>
    </row>
    <row r="8653" spans="1:12" x14ac:dyDescent="0.2">
      <c r="A8653" s="107" t="s">
        <v>10492</v>
      </c>
      <c r="D8653" s="107" t="s">
        <v>4452</v>
      </c>
      <c r="E8653" s="107">
        <f t="shared" si="135"/>
        <v>40722010</v>
      </c>
      <c r="F8653" s="107" t="s">
        <v>404</v>
      </c>
      <c r="G8653" s="107" t="s">
        <v>16777</v>
      </c>
      <c r="H8653" s="107" t="s">
        <v>4433</v>
      </c>
      <c r="I8653" s="107" t="s">
        <v>4453</v>
      </c>
      <c r="K8653" s="109">
        <v>36797</v>
      </c>
      <c r="L8653" s="107" t="s">
        <v>4451</v>
      </c>
    </row>
    <row r="8654" spans="1:12" x14ac:dyDescent="0.2">
      <c r="A8654" s="107" t="s">
        <v>10492</v>
      </c>
      <c r="D8654" s="107" t="s">
        <v>4454</v>
      </c>
      <c r="E8654" s="107">
        <f t="shared" si="135"/>
        <v>40722011</v>
      </c>
      <c r="F8654" s="107" t="s">
        <v>404</v>
      </c>
      <c r="G8654" s="107" t="s">
        <v>16777</v>
      </c>
      <c r="H8654" s="107" t="s">
        <v>4433</v>
      </c>
      <c r="I8654" s="107" t="s">
        <v>4455</v>
      </c>
    </row>
    <row r="8655" spans="1:12" x14ac:dyDescent="0.2">
      <c r="A8655" s="107" t="s">
        <v>10492</v>
      </c>
      <c r="D8655" s="107" t="s">
        <v>4456</v>
      </c>
      <c r="E8655" s="107">
        <f t="shared" si="135"/>
        <v>40722012</v>
      </c>
      <c r="F8655" s="107" t="s">
        <v>404</v>
      </c>
      <c r="G8655" s="107" t="s">
        <v>16777</v>
      </c>
      <c r="H8655" s="107" t="s">
        <v>4433</v>
      </c>
      <c r="I8655" s="107" t="s">
        <v>4457</v>
      </c>
    </row>
    <row r="8656" spans="1:12" x14ac:dyDescent="0.2">
      <c r="A8656" s="107" t="s">
        <v>10492</v>
      </c>
      <c r="D8656" s="107" t="s">
        <v>4458</v>
      </c>
      <c r="E8656" s="107">
        <f t="shared" si="135"/>
        <v>40722021</v>
      </c>
      <c r="F8656" s="107" t="s">
        <v>404</v>
      </c>
      <c r="G8656" s="107" t="s">
        <v>16777</v>
      </c>
      <c r="H8656" s="107" t="s">
        <v>4433</v>
      </c>
      <c r="I8656" s="107" t="s">
        <v>4459</v>
      </c>
    </row>
    <row r="8657" spans="1:9" x14ac:dyDescent="0.2">
      <c r="A8657" s="107" t="s">
        <v>10492</v>
      </c>
      <c r="D8657" s="107" t="s">
        <v>4460</v>
      </c>
      <c r="E8657" s="107">
        <f t="shared" si="135"/>
        <v>40722022</v>
      </c>
      <c r="F8657" s="107" t="s">
        <v>404</v>
      </c>
      <c r="G8657" s="107" t="s">
        <v>16777</v>
      </c>
      <c r="H8657" s="107" t="s">
        <v>4433</v>
      </c>
      <c r="I8657" s="107" t="s">
        <v>4461</v>
      </c>
    </row>
    <row r="8658" spans="1:9" x14ac:dyDescent="0.2">
      <c r="A8658" s="107" t="s">
        <v>10492</v>
      </c>
      <c r="D8658" s="107" t="s">
        <v>4462</v>
      </c>
      <c r="E8658" s="107">
        <f t="shared" si="135"/>
        <v>40722029</v>
      </c>
      <c r="F8658" s="107" t="s">
        <v>404</v>
      </c>
      <c r="G8658" s="107" t="s">
        <v>16777</v>
      </c>
      <c r="H8658" s="107" t="s">
        <v>4433</v>
      </c>
      <c r="I8658" s="107" t="s">
        <v>4463</v>
      </c>
    </row>
    <row r="8659" spans="1:9" x14ac:dyDescent="0.2">
      <c r="A8659" s="107" t="s">
        <v>10492</v>
      </c>
      <c r="D8659" s="107" t="s">
        <v>4464</v>
      </c>
      <c r="E8659" s="107">
        <f t="shared" si="135"/>
        <v>40722030</v>
      </c>
      <c r="F8659" s="107" t="s">
        <v>404</v>
      </c>
      <c r="G8659" s="107" t="s">
        <v>16777</v>
      </c>
      <c r="H8659" s="107" t="s">
        <v>4433</v>
      </c>
      <c r="I8659" s="107" t="s">
        <v>4465</v>
      </c>
    </row>
    <row r="8660" spans="1:9" x14ac:dyDescent="0.2">
      <c r="A8660" s="107" t="s">
        <v>10492</v>
      </c>
      <c r="D8660" s="107" t="s">
        <v>4466</v>
      </c>
      <c r="E8660" s="107">
        <f t="shared" si="135"/>
        <v>40722031</v>
      </c>
      <c r="F8660" s="107" t="s">
        <v>404</v>
      </c>
      <c r="G8660" s="107" t="s">
        <v>16777</v>
      </c>
      <c r="H8660" s="107" t="s">
        <v>4433</v>
      </c>
      <c r="I8660" s="107" t="s">
        <v>4467</v>
      </c>
    </row>
    <row r="8661" spans="1:9" x14ac:dyDescent="0.2">
      <c r="A8661" s="107" t="s">
        <v>10492</v>
      </c>
      <c r="D8661" s="107" t="s">
        <v>4468</v>
      </c>
      <c r="E8661" s="107">
        <f t="shared" si="135"/>
        <v>40722032</v>
      </c>
      <c r="F8661" s="107" t="s">
        <v>404</v>
      </c>
      <c r="G8661" s="107" t="s">
        <v>16777</v>
      </c>
      <c r="H8661" s="107" t="s">
        <v>4433</v>
      </c>
      <c r="I8661" s="107" t="s">
        <v>4469</v>
      </c>
    </row>
    <row r="8662" spans="1:9" x14ac:dyDescent="0.2">
      <c r="A8662" s="107" t="s">
        <v>10492</v>
      </c>
      <c r="D8662" s="107" t="s">
        <v>4470</v>
      </c>
      <c r="E8662" s="107">
        <f t="shared" si="135"/>
        <v>40722033</v>
      </c>
      <c r="F8662" s="107" t="s">
        <v>404</v>
      </c>
      <c r="G8662" s="107" t="s">
        <v>16777</v>
      </c>
      <c r="H8662" s="107" t="s">
        <v>4433</v>
      </c>
      <c r="I8662" s="107" t="s">
        <v>4471</v>
      </c>
    </row>
    <row r="8663" spans="1:9" x14ac:dyDescent="0.2">
      <c r="A8663" s="107" t="s">
        <v>10492</v>
      </c>
      <c r="D8663" s="107" t="s">
        <v>4472</v>
      </c>
      <c r="E8663" s="107">
        <f t="shared" si="135"/>
        <v>40722034</v>
      </c>
      <c r="F8663" s="107" t="s">
        <v>404</v>
      </c>
      <c r="G8663" s="107" t="s">
        <v>16777</v>
      </c>
      <c r="H8663" s="107" t="s">
        <v>4433</v>
      </c>
      <c r="I8663" s="107" t="s">
        <v>4473</v>
      </c>
    </row>
    <row r="8664" spans="1:9" x14ac:dyDescent="0.2">
      <c r="A8664" s="107" t="s">
        <v>10492</v>
      </c>
      <c r="D8664" s="107" t="s">
        <v>4474</v>
      </c>
      <c r="E8664" s="107">
        <f t="shared" si="135"/>
        <v>40722035</v>
      </c>
      <c r="F8664" s="107" t="s">
        <v>404</v>
      </c>
      <c r="G8664" s="107" t="s">
        <v>16777</v>
      </c>
      <c r="H8664" s="107" t="s">
        <v>4433</v>
      </c>
      <c r="I8664" s="107" t="s">
        <v>4475</v>
      </c>
    </row>
    <row r="8665" spans="1:9" x14ac:dyDescent="0.2">
      <c r="A8665" s="107" t="s">
        <v>10492</v>
      </c>
      <c r="D8665" s="107" t="s">
        <v>4476</v>
      </c>
      <c r="E8665" s="107">
        <f t="shared" si="135"/>
        <v>40722036</v>
      </c>
      <c r="F8665" s="107" t="s">
        <v>404</v>
      </c>
      <c r="G8665" s="107" t="s">
        <v>16777</v>
      </c>
      <c r="H8665" s="107" t="s">
        <v>4433</v>
      </c>
      <c r="I8665" s="107" t="s">
        <v>4477</v>
      </c>
    </row>
    <row r="8666" spans="1:9" x14ac:dyDescent="0.2">
      <c r="A8666" s="107" t="s">
        <v>10492</v>
      </c>
      <c r="D8666" s="107" t="s">
        <v>4478</v>
      </c>
      <c r="E8666" s="107">
        <f t="shared" si="135"/>
        <v>40722097</v>
      </c>
      <c r="F8666" s="107" t="s">
        <v>404</v>
      </c>
      <c r="G8666" s="107" t="s">
        <v>16777</v>
      </c>
      <c r="H8666" s="107" t="s">
        <v>4433</v>
      </c>
      <c r="I8666" s="107" t="s">
        <v>7242</v>
      </c>
    </row>
    <row r="8667" spans="1:9" x14ac:dyDescent="0.2">
      <c r="A8667" s="107" t="s">
        <v>10492</v>
      </c>
      <c r="D8667" s="107" t="s">
        <v>7243</v>
      </c>
      <c r="E8667" s="107">
        <f t="shared" si="135"/>
        <v>40722098</v>
      </c>
      <c r="F8667" s="107" t="s">
        <v>404</v>
      </c>
      <c r="G8667" s="107" t="s">
        <v>16777</v>
      </c>
      <c r="H8667" s="107" t="s">
        <v>4433</v>
      </c>
      <c r="I8667" s="107" t="s">
        <v>7244</v>
      </c>
    </row>
    <row r="8668" spans="1:9" x14ac:dyDescent="0.2">
      <c r="A8668" s="107" t="s">
        <v>10492</v>
      </c>
      <c r="D8668" s="107" t="s">
        <v>7245</v>
      </c>
      <c r="E8668" s="107">
        <f t="shared" si="135"/>
        <v>40722801</v>
      </c>
      <c r="F8668" s="107" t="s">
        <v>404</v>
      </c>
      <c r="G8668" s="107" t="s">
        <v>16777</v>
      </c>
      <c r="H8668" s="107" t="s">
        <v>7246</v>
      </c>
      <c r="I8668" s="107" t="s">
        <v>7247</v>
      </c>
    </row>
    <row r="8669" spans="1:9" x14ac:dyDescent="0.2">
      <c r="A8669" s="107" t="s">
        <v>10492</v>
      </c>
      <c r="D8669" s="107" t="s">
        <v>7248</v>
      </c>
      <c r="E8669" s="107">
        <f t="shared" si="135"/>
        <v>40722802</v>
      </c>
      <c r="F8669" s="107" t="s">
        <v>404</v>
      </c>
      <c r="G8669" s="107" t="s">
        <v>16777</v>
      </c>
      <c r="H8669" s="107" t="s">
        <v>7246</v>
      </c>
      <c r="I8669" s="107" t="s">
        <v>7249</v>
      </c>
    </row>
    <row r="8670" spans="1:9" x14ac:dyDescent="0.2">
      <c r="A8670" s="107" t="s">
        <v>10492</v>
      </c>
      <c r="D8670" s="107" t="s">
        <v>7250</v>
      </c>
      <c r="E8670" s="107">
        <f t="shared" si="135"/>
        <v>40722803</v>
      </c>
      <c r="F8670" s="107" t="s">
        <v>404</v>
      </c>
      <c r="G8670" s="107" t="s">
        <v>16777</v>
      </c>
      <c r="H8670" s="107" t="s">
        <v>7246</v>
      </c>
      <c r="I8670" s="107" t="s">
        <v>7251</v>
      </c>
    </row>
    <row r="8671" spans="1:9" x14ac:dyDescent="0.2">
      <c r="A8671" s="107" t="s">
        <v>10492</v>
      </c>
      <c r="D8671" s="107" t="s">
        <v>7252</v>
      </c>
      <c r="E8671" s="107">
        <f t="shared" si="135"/>
        <v>40722804</v>
      </c>
      <c r="F8671" s="107" t="s">
        <v>404</v>
      </c>
      <c r="G8671" s="107" t="s">
        <v>16777</v>
      </c>
      <c r="H8671" s="107" t="s">
        <v>7246</v>
      </c>
      <c r="I8671" s="107" t="s">
        <v>7253</v>
      </c>
    </row>
    <row r="8672" spans="1:9" x14ac:dyDescent="0.2">
      <c r="A8672" s="107" t="s">
        <v>10492</v>
      </c>
      <c r="D8672" s="107" t="s">
        <v>7254</v>
      </c>
      <c r="E8672" s="107">
        <f t="shared" si="135"/>
        <v>40722805</v>
      </c>
      <c r="F8672" s="107" t="s">
        <v>404</v>
      </c>
      <c r="G8672" s="107" t="s">
        <v>16777</v>
      </c>
      <c r="H8672" s="107" t="s">
        <v>7246</v>
      </c>
      <c r="I8672" s="107" t="s">
        <v>7255</v>
      </c>
    </row>
    <row r="8673" spans="1:9" x14ac:dyDescent="0.2">
      <c r="A8673" s="107" t="s">
        <v>10492</v>
      </c>
      <c r="D8673" s="107" t="s">
        <v>7256</v>
      </c>
      <c r="E8673" s="107">
        <f t="shared" si="135"/>
        <v>40722806</v>
      </c>
      <c r="F8673" s="107" t="s">
        <v>404</v>
      </c>
      <c r="G8673" s="107" t="s">
        <v>16777</v>
      </c>
      <c r="H8673" s="107" t="s">
        <v>7246</v>
      </c>
      <c r="I8673" s="107" t="s">
        <v>4483</v>
      </c>
    </row>
    <row r="8674" spans="1:9" x14ac:dyDescent="0.2">
      <c r="A8674" s="107" t="s">
        <v>10492</v>
      </c>
      <c r="D8674" s="107" t="s">
        <v>4484</v>
      </c>
      <c r="E8674" s="107">
        <f t="shared" si="135"/>
        <v>40722807</v>
      </c>
      <c r="F8674" s="107" t="s">
        <v>404</v>
      </c>
      <c r="G8674" s="107" t="s">
        <v>16777</v>
      </c>
      <c r="H8674" s="107" t="s">
        <v>7246</v>
      </c>
      <c r="I8674" s="107" t="s">
        <v>4485</v>
      </c>
    </row>
    <row r="8675" spans="1:9" x14ac:dyDescent="0.2">
      <c r="A8675" s="107" t="s">
        <v>10492</v>
      </c>
      <c r="D8675" s="107" t="s">
        <v>4486</v>
      </c>
      <c r="E8675" s="107">
        <f t="shared" si="135"/>
        <v>40722808</v>
      </c>
      <c r="F8675" s="107" t="s">
        <v>404</v>
      </c>
      <c r="G8675" s="107" t="s">
        <v>16777</v>
      </c>
      <c r="H8675" s="107" t="s">
        <v>7246</v>
      </c>
      <c r="I8675" s="107" t="s">
        <v>4487</v>
      </c>
    </row>
    <row r="8676" spans="1:9" x14ac:dyDescent="0.2">
      <c r="A8676" s="107" t="s">
        <v>10492</v>
      </c>
      <c r="D8676" s="107" t="s">
        <v>4507</v>
      </c>
      <c r="E8676" s="107">
        <f t="shared" si="135"/>
        <v>40722897</v>
      </c>
      <c r="F8676" s="107" t="s">
        <v>404</v>
      </c>
      <c r="G8676" s="107" t="s">
        <v>16777</v>
      </c>
      <c r="H8676" s="107" t="s">
        <v>7246</v>
      </c>
      <c r="I8676" s="107" t="s">
        <v>4508</v>
      </c>
    </row>
    <row r="8677" spans="1:9" x14ac:dyDescent="0.2">
      <c r="A8677" s="107" t="s">
        <v>10492</v>
      </c>
      <c r="D8677" s="107" t="s">
        <v>4509</v>
      </c>
      <c r="E8677" s="107">
        <f t="shared" si="135"/>
        <v>40722898</v>
      </c>
      <c r="F8677" s="107" t="s">
        <v>404</v>
      </c>
      <c r="G8677" s="107" t="s">
        <v>16777</v>
      </c>
      <c r="H8677" s="107" t="s">
        <v>7246</v>
      </c>
      <c r="I8677" s="107" t="s">
        <v>4510</v>
      </c>
    </row>
    <row r="8678" spans="1:9" x14ac:dyDescent="0.2">
      <c r="A8678" s="107" t="s">
        <v>10492</v>
      </c>
      <c r="D8678" s="107" t="s">
        <v>4511</v>
      </c>
      <c r="E8678" s="107">
        <f t="shared" si="135"/>
        <v>40723201</v>
      </c>
      <c r="F8678" s="107" t="s">
        <v>404</v>
      </c>
      <c r="G8678" s="107" t="s">
        <v>16777</v>
      </c>
      <c r="H8678" s="107" t="s">
        <v>4512</v>
      </c>
      <c r="I8678" s="107" t="s">
        <v>4513</v>
      </c>
    </row>
    <row r="8679" spans="1:9" x14ac:dyDescent="0.2">
      <c r="A8679" s="107" t="s">
        <v>10492</v>
      </c>
      <c r="D8679" s="107" t="s">
        <v>4514</v>
      </c>
      <c r="E8679" s="107">
        <f t="shared" si="135"/>
        <v>40723202</v>
      </c>
      <c r="F8679" s="107" t="s">
        <v>404</v>
      </c>
      <c r="G8679" s="107" t="s">
        <v>16777</v>
      </c>
      <c r="H8679" s="107" t="s">
        <v>4512</v>
      </c>
      <c r="I8679" s="107" t="s">
        <v>4515</v>
      </c>
    </row>
    <row r="8680" spans="1:9" x14ac:dyDescent="0.2">
      <c r="A8680" s="107" t="s">
        <v>10492</v>
      </c>
      <c r="D8680" s="107" t="s">
        <v>4516</v>
      </c>
      <c r="E8680" s="107">
        <f t="shared" si="135"/>
        <v>40723203</v>
      </c>
      <c r="F8680" s="107" t="s">
        <v>404</v>
      </c>
      <c r="G8680" s="107" t="s">
        <v>16777</v>
      </c>
      <c r="H8680" s="107" t="s">
        <v>4512</v>
      </c>
      <c r="I8680" s="107" t="s">
        <v>4517</v>
      </c>
    </row>
    <row r="8681" spans="1:9" x14ac:dyDescent="0.2">
      <c r="A8681" s="107" t="s">
        <v>10492</v>
      </c>
      <c r="D8681" s="107" t="s">
        <v>4518</v>
      </c>
      <c r="E8681" s="107">
        <f t="shared" si="135"/>
        <v>40723204</v>
      </c>
      <c r="F8681" s="107" t="s">
        <v>404</v>
      </c>
      <c r="G8681" s="107" t="s">
        <v>16777</v>
      </c>
      <c r="H8681" s="107" t="s">
        <v>4512</v>
      </c>
      <c r="I8681" s="107" t="s">
        <v>1813</v>
      </c>
    </row>
    <row r="8682" spans="1:9" x14ac:dyDescent="0.2">
      <c r="A8682" s="107" t="s">
        <v>10492</v>
      </c>
      <c r="D8682" s="107" t="s">
        <v>1814</v>
      </c>
      <c r="E8682" s="107">
        <f t="shared" si="135"/>
        <v>40723297</v>
      </c>
      <c r="F8682" s="107" t="s">
        <v>404</v>
      </c>
      <c r="G8682" s="107" t="s">
        <v>16777</v>
      </c>
      <c r="H8682" s="107" t="s">
        <v>4512</v>
      </c>
      <c r="I8682" s="107" t="s">
        <v>1815</v>
      </c>
    </row>
    <row r="8683" spans="1:9" x14ac:dyDescent="0.2">
      <c r="A8683" s="107" t="s">
        <v>10492</v>
      </c>
      <c r="D8683" s="107" t="s">
        <v>1816</v>
      </c>
      <c r="E8683" s="107">
        <f t="shared" si="135"/>
        <v>40723298</v>
      </c>
      <c r="F8683" s="107" t="s">
        <v>404</v>
      </c>
      <c r="G8683" s="107" t="s">
        <v>16777</v>
      </c>
      <c r="H8683" s="107" t="s">
        <v>4512</v>
      </c>
      <c r="I8683" s="107" t="s">
        <v>1817</v>
      </c>
    </row>
    <row r="8684" spans="1:9" x14ac:dyDescent="0.2">
      <c r="A8684" s="107" t="s">
        <v>10492</v>
      </c>
      <c r="D8684" s="107" t="s">
        <v>1818</v>
      </c>
      <c r="E8684" s="107">
        <f t="shared" si="135"/>
        <v>40723601</v>
      </c>
      <c r="F8684" s="107" t="s">
        <v>404</v>
      </c>
      <c r="G8684" s="107" t="s">
        <v>16777</v>
      </c>
      <c r="H8684" s="107" t="s">
        <v>1819</v>
      </c>
      <c r="I8684" s="107" t="s">
        <v>1820</v>
      </c>
    </row>
    <row r="8685" spans="1:9" x14ac:dyDescent="0.2">
      <c r="A8685" s="107" t="s">
        <v>10492</v>
      </c>
      <c r="D8685" s="107" t="s">
        <v>1821</v>
      </c>
      <c r="E8685" s="107">
        <f t="shared" si="135"/>
        <v>40723602</v>
      </c>
      <c r="F8685" s="107" t="s">
        <v>404</v>
      </c>
      <c r="G8685" s="107" t="s">
        <v>16777</v>
      </c>
      <c r="H8685" s="107" t="s">
        <v>1819</v>
      </c>
      <c r="I8685" s="107" t="s">
        <v>1822</v>
      </c>
    </row>
    <row r="8686" spans="1:9" x14ac:dyDescent="0.2">
      <c r="A8686" s="107" t="s">
        <v>10492</v>
      </c>
      <c r="D8686" s="107" t="s">
        <v>1823</v>
      </c>
      <c r="E8686" s="107">
        <f t="shared" si="135"/>
        <v>40723603</v>
      </c>
      <c r="F8686" s="107" t="s">
        <v>404</v>
      </c>
      <c r="G8686" s="107" t="s">
        <v>16777</v>
      </c>
      <c r="H8686" s="107" t="s">
        <v>1819</v>
      </c>
      <c r="I8686" s="107" t="s">
        <v>1824</v>
      </c>
    </row>
    <row r="8687" spans="1:9" x14ac:dyDescent="0.2">
      <c r="A8687" s="107" t="s">
        <v>10492</v>
      </c>
      <c r="D8687" s="107" t="s">
        <v>1825</v>
      </c>
      <c r="E8687" s="107">
        <f t="shared" si="135"/>
        <v>40723604</v>
      </c>
      <c r="F8687" s="107" t="s">
        <v>404</v>
      </c>
      <c r="G8687" s="107" t="s">
        <v>16777</v>
      </c>
      <c r="H8687" s="107" t="s">
        <v>1819</v>
      </c>
      <c r="I8687" s="107" t="s">
        <v>1826</v>
      </c>
    </row>
    <row r="8688" spans="1:9" x14ac:dyDescent="0.2">
      <c r="A8688" s="107" t="s">
        <v>10492</v>
      </c>
      <c r="D8688" s="107" t="s">
        <v>1827</v>
      </c>
      <c r="E8688" s="107">
        <f t="shared" si="135"/>
        <v>40724403</v>
      </c>
      <c r="F8688" s="107" t="s">
        <v>404</v>
      </c>
      <c r="G8688" s="107" t="s">
        <v>16777</v>
      </c>
      <c r="H8688" s="107" t="s">
        <v>2693</v>
      </c>
      <c r="I8688" s="107" t="s">
        <v>2694</v>
      </c>
    </row>
    <row r="8689" spans="1:12" x14ac:dyDescent="0.2">
      <c r="A8689" s="107" t="s">
        <v>10492</v>
      </c>
      <c r="D8689" s="107" t="s">
        <v>2695</v>
      </c>
      <c r="E8689" s="107">
        <f t="shared" si="135"/>
        <v>40724404</v>
      </c>
      <c r="F8689" s="107" t="s">
        <v>404</v>
      </c>
      <c r="G8689" s="107" t="s">
        <v>16777</v>
      </c>
      <c r="H8689" s="107" t="s">
        <v>2693</v>
      </c>
      <c r="I8689" s="107" t="s">
        <v>2696</v>
      </c>
    </row>
    <row r="8690" spans="1:12" x14ac:dyDescent="0.2">
      <c r="A8690" s="107" t="s">
        <v>10492</v>
      </c>
      <c r="D8690" s="107" t="s">
        <v>2697</v>
      </c>
      <c r="E8690" s="107">
        <f t="shared" si="135"/>
        <v>40724405</v>
      </c>
      <c r="F8690" s="107" t="s">
        <v>404</v>
      </c>
      <c r="G8690" s="107" t="s">
        <v>16777</v>
      </c>
      <c r="H8690" s="107" t="s">
        <v>2693</v>
      </c>
      <c r="I8690" s="107" t="s">
        <v>2698</v>
      </c>
    </row>
    <row r="8691" spans="1:12" x14ac:dyDescent="0.2">
      <c r="A8691" s="107" t="s">
        <v>10492</v>
      </c>
      <c r="D8691" s="107" t="s">
        <v>2699</v>
      </c>
      <c r="E8691" s="107">
        <f t="shared" si="135"/>
        <v>40724406</v>
      </c>
      <c r="F8691" s="107" t="s">
        <v>404</v>
      </c>
      <c r="G8691" s="107" t="s">
        <v>16777</v>
      </c>
      <c r="H8691" s="107" t="s">
        <v>2693</v>
      </c>
      <c r="I8691" s="107" t="s">
        <v>2700</v>
      </c>
    </row>
    <row r="8692" spans="1:12" x14ac:dyDescent="0.2">
      <c r="A8692" s="107" t="s">
        <v>10492</v>
      </c>
      <c r="D8692" s="107" t="s">
        <v>2701</v>
      </c>
      <c r="E8692" s="107">
        <f t="shared" si="135"/>
        <v>40729601</v>
      </c>
      <c r="F8692" s="107" t="s">
        <v>404</v>
      </c>
      <c r="G8692" s="107" t="s">
        <v>16777</v>
      </c>
      <c r="H8692" s="107" t="s">
        <v>2702</v>
      </c>
      <c r="I8692" s="107" t="s">
        <v>2703</v>
      </c>
    </row>
    <row r="8693" spans="1:12" x14ac:dyDescent="0.2">
      <c r="A8693" s="107" t="s">
        <v>10492</v>
      </c>
      <c r="D8693" s="107" t="s">
        <v>2704</v>
      </c>
      <c r="E8693" s="107">
        <f t="shared" si="135"/>
        <v>40729602</v>
      </c>
      <c r="F8693" s="107" t="s">
        <v>404</v>
      </c>
      <c r="G8693" s="107" t="s">
        <v>16777</v>
      </c>
      <c r="H8693" s="107" t="s">
        <v>2702</v>
      </c>
      <c r="I8693" s="107" t="s">
        <v>2705</v>
      </c>
    </row>
    <row r="8694" spans="1:12" x14ac:dyDescent="0.2">
      <c r="A8694" s="107" t="s">
        <v>10492</v>
      </c>
      <c r="D8694" s="107" t="s">
        <v>2706</v>
      </c>
      <c r="E8694" s="107">
        <f t="shared" si="135"/>
        <v>40729603</v>
      </c>
      <c r="F8694" s="107" t="s">
        <v>404</v>
      </c>
      <c r="G8694" s="107" t="s">
        <v>16777</v>
      </c>
      <c r="H8694" s="107" t="s">
        <v>2702</v>
      </c>
      <c r="I8694" s="107" t="s">
        <v>2707</v>
      </c>
    </row>
    <row r="8695" spans="1:12" x14ac:dyDescent="0.2">
      <c r="A8695" s="107" t="s">
        <v>10492</v>
      </c>
      <c r="D8695" s="107" t="s">
        <v>2708</v>
      </c>
      <c r="E8695" s="107">
        <f t="shared" si="135"/>
        <v>40729604</v>
      </c>
      <c r="F8695" s="107" t="s">
        <v>404</v>
      </c>
      <c r="G8695" s="107" t="s">
        <v>16777</v>
      </c>
      <c r="H8695" s="107" t="s">
        <v>2702</v>
      </c>
      <c r="I8695" s="107" t="s">
        <v>2709</v>
      </c>
    </row>
    <row r="8696" spans="1:12" x14ac:dyDescent="0.2">
      <c r="A8696" s="107" t="s">
        <v>10492</v>
      </c>
      <c r="D8696" s="107" t="s">
        <v>2710</v>
      </c>
      <c r="E8696" s="107">
        <f t="shared" si="135"/>
        <v>40729605</v>
      </c>
      <c r="F8696" s="107" t="s">
        <v>404</v>
      </c>
      <c r="G8696" s="107" t="s">
        <v>16777</v>
      </c>
      <c r="H8696" s="107" t="s">
        <v>2702</v>
      </c>
      <c r="I8696" s="107" t="s">
        <v>2711</v>
      </c>
    </row>
    <row r="8697" spans="1:12" x14ac:dyDescent="0.2">
      <c r="A8697" s="107" t="s">
        <v>10492</v>
      </c>
      <c r="D8697" s="107" t="s">
        <v>2712</v>
      </c>
      <c r="E8697" s="107">
        <f t="shared" si="135"/>
        <v>40729606</v>
      </c>
      <c r="F8697" s="107" t="s">
        <v>404</v>
      </c>
      <c r="G8697" s="107" t="s">
        <v>16777</v>
      </c>
      <c r="H8697" s="107" t="s">
        <v>2702</v>
      </c>
      <c r="I8697" s="107" t="s">
        <v>2713</v>
      </c>
    </row>
    <row r="8698" spans="1:12" x14ac:dyDescent="0.2">
      <c r="A8698" s="107" t="s">
        <v>10492</v>
      </c>
      <c r="D8698" s="107" t="s">
        <v>2714</v>
      </c>
      <c r="E8698" s="107">
        <f t="shared" si="135"/>
        <v>40729697</v>
      </c>
      <c r="F8698" s="107" t="s">
        <v>404</v>
      </c>
      <c r="G8698" s="107" t="s">
        <v>16777</v>
      </c>
      <c r="H8698" s="107" t="s">
        <v>2702</v>
      </c>
      <c r="I8698" s="107" t="s">
        <v>34</v>
      </c>
    </row>
    <row r="8699" spans="1:12" x14ac:dyDescent="0.2">
      <c r="A8699" s="107" t="s">
        <v>10492</v>
      </c>
      <c r="D8699" s="107" t="s">
        <v>2715</v>
      </c>
      <c r="E8699" s="107">
        <f t="shared" si="135"/>
        <v>40729698</v>
      </c>
      <c r="F8699" s="107" t="s">
        <v>404</v>
      </c>
      <c r="G8699" s="107" t="s">
        <v>16777</v>
      </c>
      <c r="H8699" s="107" t="s">
        <v>2702</v>
      </c>
      <c r="I8699" s="107" t="s">
        <v>36</v>
      </c>
    </row>
    <row r="8700" spans="1:12" x14ac:dyDescent="0.2">
      <c r="A8700" s="107" t="s">
        <v>10492</v>
      </c>
      <c r="D8700" s="107" t="s">
        <v>2716</v>
      </c>
      <c r="E8700" s="107">
        <f t="shared" si="135"/>
        <v>40780401</v>
      </c>
      <c r="F8700" s="107" t="s">
        <v>404</v>
      </c>
      <c r="G8700" s="107" t="s">
        <v>16777</v>
      </c>
      <c r="H8700" s="107" t="s">
        <v>2717</v>
      </c>
      <c r="I8700" s="107" t="s">
        <v>2718</v>
      </c>
      <c r="K8700" s="109"/>
      <c r="L8700" s="107"/>
    </row>
    <row r="8701" spans="1:12" x14ac:dyDescent="0.2">
      <c r="A8701" s="107" t="s">
        <v>10492</v>
      </c>
      <c r="D8701" s="107" t="s">
        <v>2719</v>
      </c>
      <c r="E8701" s="107">
        <f t="shared" si="135"/>
        <v>40780403</v>
      </c>
      <c r="F8701" s="107" t="s">
        <v>404</v>
      </c>
      <c r="G8701" s="107" t="s">
        <v>16777</v>
      </c>
      <c r="H8701" s="107" t="s">
        <v>2717</v>
      </c>
      <c r="I8701" s="107" t="s">
        <v>45</v>
      </c>
    </row>
    <row r="8702" spans="1:12" x14ac:dyDescent="0.2">
      <c r="A8702" s="107" t="s">
        <v>10492</v>
      </c>
      <c r="D8702" s="107" t="s">
        <v>2720</v>
      </c>
      <c r="E8702" s="107">
        <f t="shared" si="135"/>
        <v>40780815</v>
      </c>
      <c r="F8702" s="107" t="s">
        <v>404</v>
      </c>
      <c r="G8702" s="107" t="s">
        <v>16777</v>
      </c>
      <c r="H8702" s="107" t="s">
        <v>2721</v>
      </c>
      <c r="I8702" s="107" t="s">
        <v>1865</v>
      </c>
    </row>
    <row r="8703" spans="1:12" x14ac:dyDescent="0.2">
      <c r="A8703" s="107" t="s">
        <v>10492</v>
      </c>
      <c r="D8703" s="107" t="s">
        <v>2722</v>
      </c>
      <c r="E8703" s="107">
        <f t="shared" si="135"/>
        <v>40780819</v>
      </c>
      <c r="F8703" s="107" t="s">
        <v>404</v>
      </c>
      <c r="G8703" s="107" t="s">
        <v>16777</v>
      </c>
      <c r="H8703" s="107" t="s">
        <v>2721</v>
      </c>
      <c r="I8703" s="107" t="s">
        <v>1512</v>
      </c>
    </row>
    <row r="8704" spans="1:12" x14ac:dyDescent="0.2">
      <c r="A8704" s="107" t="s">
        <v>10492</v>
      </c>
      <c r="D8704" s="107" t="s">
        <v>2723</v>
      </c>
      <c r="E8704" s="107">
        <f t="shared" si="135"/>
        <v>40781201</v>
      </c>
      <c r="F8704" s="107" t="s">
        <v>404</v>
      </c>
      <c r="G8704" s="107" t="s">
        <v>16777</v>
      </c>
      <c r="H8704" s="107" t="s">
        <v>2724</v>
      </c>
      <c r="I8704" s="107" t="s">
        <v>2725</v>
      </c>
    </row>
    <row r="8705" spans="1:12" x14ac:dyDescent="0.2">
      <c r="A8705" s="107" t="s">
        <v>10492</v>
      </c>
      <c r="D8705" s="107" t="s">
        <v>2726</v>
      </c>
      <c r="E8705" s="107">
        <f t="shared" si="135"/>
        <v>40781202</v>
      </c>
      <c r="F8705" s="107" t="s">
        <v>404</v>
      </c>
      <c r="G8705" s="107" t="s">
        <v>16777</v>
      </c>
      <c r="H8705" s="107" t="s">
        <v>2724</v>
      </c>
      <c r="I8705" s="107" t="s">
        <v>2727</v>
      </c>
    </row>
    <row r="8706" spans="1:12" x14ac:dyDescent="0.2">
      <c r="A8706" s="107" t="s">
        <v>10492</v>
      </c>
      <c r="D8706" s="107" t="s">
        <v>2728</v>
      </c>
      <c r="E8706" s="107">
        <f t="shared" ref="E8706:E8769" si="136">VALUE(D8706)</f>
        <v>40781601</v>
      </c>
      <c r="F8706" s="107" t="s">
        <v>404</v>
      </c>
      <c r="G8706" s="107" t="s">
        <v>16777</v>
      </c>
      <c r="H8706" s="107" t="s">
        <v>2729</v>
      </c>
      <c r="I8706" s="107" t="s">
        <v>2730</v>
      </c>
    </row>
    <row r="8707" spans="1:12" x14ac:dyDescent="0.2">
      <c r="A8707" s="107" t="s">
        <v>10492</v>
      </c>
      <c r="D8707" s="107" t="s">
        <v>2731</v>
      </c>
      <c r="E8707" s="107">
        <f t="shared" si="136"/>
        <v>40781602</v>
      </c>
      <c r="F8707" s="107" t="s">
        <v>404</v>
      </c>
      <c r="G8707" s="107" t="s">
        <v>16777</v>
      </c>
      <c r="H8707" s="107" t="s">
        <v>2729</v>
      </c>
      <c r="I8707" s="107" t="s">
        <v>2732</v>
      </c>
    </row>
    <row r="8708" spans="1:12" x14ac:dyDescent="0.2">
      <c r="A8708" s="107" t="s">
        <v>10492</v>
      </c>
      <c r="D8708" s="107" t="s">
        <v>2733</v>
      </c>
      <c r="E8708" s="107">
        <f t="shared" si="136"/>
        <v>40781603</v>
      </c>
      <c r="F8708" s="107" t="s">
        <v>404</v>
      </c>
      <c r="G8708" s="107" t="s">
        <v>16777</v>
      </c>
      <c r="H8708" s="107" t="s">
        <v>2729</v>
      </c>
      <c r="I8708" s="107" t="s">
        <v>2734</v>
      </c>
    </row>
    <row r="8709" spans="1:12" x14ac:dyDescent="0.2">
      <c r="A8709" s="107" t="s">
        <v>10492</v>
      </c>
      <c r="D8709" s="107" t="s">
        <v>2735</v>
      </c>
      <c r="E8709" s="107">
        <f t="shared" si="136"/>
        <v>40781604</v>
      </c>
      <c r="F8709" s="107" t="s">
        <v>404</v>
      </c>
      <c r="G8709" s="107" t="s">
        <v>16777</v>
      </c>
      <c r="H8709" s="107" t="s">
        <v>2729</v>
      </c>
      <c r="I8709" s="107" t="s">
        <v>1876</v>
      </c>
    </row>
    <row r="8710" spans="1:12" x14ac:dyDescent="0.2">
      <c r="A8710" s="107" t="s">
        <v>10492</v>
      </c>
      <c r="D8710" s="107" t="s">
        <v>2736</v>
      </c>
      <c r="E8710" s="107">
        <f t="shared" si="136"/>
        <v>40781605</v>
      </c>
      <c r="F8710" s="107" t="s">
        <v>404</v>
      </c>
      <c r="G8710" s="107" t="s">
        <v>16777</v>
      </c>
      <c r="H8710" s="107" t="s">
        <v>2729</v>
      </c>
      <c r="I8710" s="107" t="s">
        <v>2737</v>
      </c>
    </row>
    <row r="8711" spans="1:12" x14ac:dyDescent="0.2">
      <c r="A8711" s="107" t="s">
        <v>10492</v>
      </c>
      <c r="D8711" s="107" t="s">
        <v>2738</v>
      </c>
      <c r="E8711" s="107">
        <f t="shared" si="136"/>
        <v>40781606</v>
      </c>
      <c r="F8711" s="107" t="s">
        <v>404</v>
      </c>
      <c r="G8711" s="107" t="s">
        <v>16777</v>
      </c>
      <c r="H8711" s="107" t="s">
        <v>2729</v>
      </c>
      <c r="I8711" s="107" t="s">
        <v>2739</v>
      </c>
    </row>
    <row r="8712" spans="1:12" x14ac:dyDescent="0.2">
      <c r="A8712" s="107" t="s">
        <v>10492</v>
      </c>
      <c r="D8712" s="107" t="s">
        <v>2740</v>
      </c>
      <c r="E8712" s="107">
        <f t="shared" si="136"/>
        <v>40781607</v>
      </c>
      <c r="F8712" s="107" t="s">
        <v>404</v>
      </c>
      <c r="G8712" s="107" t="s">
        <v>16777</v>
      </c>
      <c r="H8712" s="107" t="s">
        <v>2729</v>
      </c>
      <c r="I8712" s="107" t="s">
        <v>1554</v>
      </c>
    </row>
    <row r="8713" spans="1:12" x14ac:dyDescent="0.2">
      <c r="A8713" s="107" t="s">
        <v>10492</v>
      </c>
      <c r="D8713" s="107" t="s">
        <v>2741</v>
      </c>
      <c r="E8713" s="107">
        <f t="shared" si="136"/>
        <v>40781699</v>
      </c>
      <c r="F8713" s="107" t="s">
        <v>404</v>
      </c>
      <c r="G8713" s="107" t="s">
        <v>16777</v>
      </c>
      <c r="H8713" s="107" t="s">
        <v>2729</v>
      </c>
      <c r="I8713" s="107" t="s">
        <v>7493</v>
      </c>
    </row>
    <row r="8714" spans="1:12" x14ac:dyDescent="0.2">
      <c r="A8714" s="107" t="s">
        <v>10492</v>
      </c>
      <c r="D8714" s="107" t="s">
        <v>2742</v>
      </c>
      <c r="E8714" s="107">
        <f t="shared" si="136"/>
        <v>40782001</v>
      </c>
      <c r="F8714" s="107" t="s">
        <v>404</v>
      </c>
      <c r="G8714" s="107" t="s">
        <v>16777</v>
      </c>
      <c r="H8714" s="107" t="s">
        <v>2743</v>
      </c>
      <c r="I8714" s="107" t="s">
        <v>2744</v>
      </c>
      <c r="K8714" s="109"/>
      <c r="L8714" s="107"/>
    </row>
    <row r="8715" spans="1:12" x14ac:dyDescent="0.2">
      <c r="A8715" s="107" t="s">
        <v>10492</v>
      </c>
      <c r="D8715" s="107" t="s">
        <v>2745</v>
      </c>
      <c r="E8715" s="107">
        <f t="shared" si="136"/>
        <v>40782002</v>
      </c>
      <c r="F8715" s="107" t="s">
        <v>404</v>
      </c>
      <c r="G8715" s="107" t="s">
        <v>16777</v>
      </c>
      <c r="H8715" s="107" t="s">
        <v>2743</v>
      </c>
      <c r="I8715" s="107" t="s">
        <v>2746</v>
      </c>
    </row>
    <row r="8716" spans="1:12" x14ac:dyDescent="0.2">
      <c r="A8716" s="107" t="s">
        <v>10492</v>
      </c>
      <c r="D8716" s="107" t="s">
        <v>2747</v>
      </c>
      <c r="E8716" s="107">
        <f t="shared" si="136"/>
        <v>40782003</v>
      </c>
      <c r="F8716" s="107" t="s">
        <v>404</v>
      </c>
      <c r="G8716" s="107" t="s">
        <v>16777</v>
      </c>
      <c r="H8716" s="107" t="s">
        <v>2743</v>
      </c>
      <c r="I8716" s="107" t="s">
        <v>2748</v>
      </c>
    </row>
    <row r="8717" spans="1:12" x14ac:dyDescent="0.2">
      <c r="A8717" s="107" t="s">
        <v>10492</v>
      </c>
      <c r="D8717" s="107" t="s">
        <v>2749</v>
      </c>
      <c r="E8717" s="107">
        <f t="shared" si="136"/>
        <v>40782004</v>
      </c>
      <c r="F8717" s="107" t="s">
        <v>404</v>
      </c>
      <c r="G8717" s="107" t="s">
        <v>16777</v>
      </c>
      <c r="H8717" s="107" t="s">
        <v>2743</v>
      </c>
      <c r="I8717" s="107" t="s">
        <v>2750</v>
      </c>
    </row>
    <row r="8718" spans="1:12" x14ac:dyDescent="0.2">
      <c r="A8718" s="107" t="s">
        <v>10492</v>
      </c>
      <c r="D8718" s="107" t="s">
        <v>2751</v>
      </c>
      <c r="E8718" s="107">
        <f t="shared" si="136"/>
        <v>40782005</v>
      </c>
      <c r="F8718" s="107" t="s">
        <v>404</v>
      </c>
      <c r="G8718" s="107" t="s">
        <v>16777</v>
      </c>
      <c r="H8718" s="107" t="s">
        <v>2743</v>
      </c>
      <c r="I8718" s="107" t="s">
        <v>2752</v>
      </c>
    </row>
    <row r="8719" spans="1:12" x14ac:dyDescent="0.2">
      <c r="A8719" s="107" t="s">
        <v>10492</v>
      </c>
      <c r="D8719" s="107" t="s">
        <v>2753</v>
      </c>
      <c r="E8719" s="107">
        <f t="shared" si="136"/>
        <v>40782006</v>
      </c>
      <c r="F8719" s="107" t="s">
        <v>404</v>
      </c>
      <c r="G8719" s="107" t="s">
        <v>16777</v>
      </c>
      <c r="H8719" s="107" t="s">
        <v>2743</v>
      </c>
      <c r="I8719" s="107" t="s">
        <v>2754</v>
      </c>
    </row>
    <row r="8720" spans="1:12" x14ac:dyDescent="0.2">
      <c r="A8720" s="107" t="s">
        <v>10492</v>
      </c>
      <c r="D8720" s="107" t="s">
        <v>2755</v>
      </c>
      <c r="E8720" s="107">
        <f t="shared" si="136"/>
        <v>40782007</v>
      </c>
      <c r="F8720" s="107" t="s">
        <v>404</v>
      </c>
      <c r="G8720" s="107" t="s">
        <v>16777</v>
      </c>
      <c r="H8720" s="107" t="s">
        <v>2743</v>
      </c>
      <c r="I8720" s="107" t="s">
        <v>1571</v>
      </c>
    </row>
    <row r="8721" spans="1:9" x14ac:dyDescent="0.2">
      <c r="A8721" s="107" t="s">
        <v>10492</v>
      </c>
      <c r="D8721" s="107" t="s">
        <v>2756</v>
      </c>
      <c r="E8721" s="107">
        <f t="shared" si="136"/>
        <v>40782008</v>
      </c>
      <c r="F8721" s="107" t="s">
        <v>404</v>
      </c>
      <c r="G8721" s="107" t="s">
        <v>16777</v>
      </c>
      <c r="H8721" s="107" t="s">
        <v>2743</v>
      </c>
      <c r="I8721" s="107" t="s">
        <v>1575</v>
      </c>
    </row>
    <row r="8722" spans="1:9" x14ac:dyDescent="0.2">
      <c r="A8722" s="107" t="s">
        <v>10492</v>
      </c>
      <c r="D8722" s="107" t="s">
        <v>2757</v>
      </c>
      <c r="E8722" s="107">
        <f t="shared" si="136"/>
        <v>40782009</v>
      </c>
      <c r="F8722" s="107" t="s">
        <v>404</v>
      </c>
      <c r="G8722" s="107" t="s">
        <v>16777</v>
      </c>
      <c r="H8722" s="107" t="s">
        <v>2743</v>
      </c>
      <c r="I8722" s="107" t="s">
        <v>1579</v>
      </c>
    </row>
    <row r="8723" spans="1:9" x14ac:dyDescent="0.2">
      <c r="A8723" s="107" t="s">
        <v>10492</v>
      </c>
      <c r="D8723" s="107" t="s">
        <v>2758</v>
      </c>
      <c r="E8723" s="107">
        <f t="shared" si="136"/>
        <v>40782010</v>
      </c>
      <c r="F8723" s="107" t="s">
        <v>404</v>
      </c>
      <c r="G8723" s="107" t="s">
        <v>16777</v>
      </c>
      <c r="H8723" s="107" t="s">
        <v>2743</v>
      </c>
      <c r="I8723" s="107" t="s">
        <v>1583</v>
      </c>
    </row>
    <row r="8724" spans="1:9" x14ac:dyDescent="0.2">
      <c r="A8724" s="107" t="s">
        <v>10492</v>
      </c>
      <c r="D8724" s="107" t="s">
        <v>2759</v>
      </c>
      <c r="E8724" s="107">
        <f t="shared" si="136"/>
        <v>40782011</v>
      </c>
      <c r="F8724" s="107" t="s">
        <v>404</v>
      </c>
      <c r="G8724" s="107" t="s">
        <v>16777</v>
      </c>
      <c r="H8724" s="107" t="s">
        <v>2743</v>
      </c>
      <c r="I8724" s="107" t="s">
        <v>1587</v>
      </c>
    </row>
    <row r="8725" spans="1:9" x14ac:dyDescent="0.2">
      <c r="A8725" s="107" t="s">
        <v>10492</v>
      </c>
      <c r="D8725" s="107" t="s">
        <v>2760</v>
      </c>
      <c r="E8725" s="107">
        <f t="shared" si="136"/>
        <v>40782012</v>
      </c>
      <c r="F8725" s="107" t="s">
        <v>404</v>
      </c>
      <c r="G8725" s="107" t="s">
        <v>16777</v>
      </c>
      <c r="H8725" s="107" t="s">
        <v>2743</v>
      </c>
      <c r="I8725" s="107" t="s">
        <v>2761</v>
      </c>
    </row>
    <row r="8726" spans="1:9" x14ac:dyDescent="0.2">
      <c r="A8726" s="107" t="s">
        <v>10492</v>
      </c>
      <c r="D8726" s="107" t="s">
        <v>2762</v>
      </c>
      <c r="E8726" s="107">
        <f t="shared" si="136"/>
        <v>40782099</v>
      </c>
      <c r="F8726" s="107" t="s">
        <v>404</v>
      </c>
      <c r="G8726" s="107" t="s">
        <v>16777</v>
      </c>
      <c r="H8726" s="107" t="s">
        <v>2743</v>
      </c>
      <c r="I8726" s="107" t="s">
        <v>2763</v>
      </c>
    </row>
    <row r="8727" spans="1:9" x14ac:dyDescent="0.2">
      <c r="A8727" s="107" t="s">
        <v>10492</v>
      </c>
      <c r="D8727" s="107" t="s">
        <v>2764</v>
      </c>
      <c r="E8727" s="107">
        <f t="shared" si="136"/>
        <v>40782401</v>
      </c>
      <c r="F8727" s="107" t="s">
        <v>404</v>
      </c>
      <c r="G8727" s="107" t="s">
        <v>16777</v>
      </c>
      <c r="H8727" s="107" t="s">
        <v>2765</v>
      </c>
      <c r="I8727" s="107" t="s">
        <v>2766</v>
      </c>
    </row>
    <row r="8728" spans="1:9" x14ac:dyDescent="0.2">
      <c r="A8728" s="107" t="s">
        <v>10492</v>
      </c>
      <c r="D8728" s="107" t="s">
        <v>2767</v>
      </c>
      <c r="E8728" s="107">
        <f t="shared" si="136"/>
        <v>40782499</v>
      </c>
      <c r="F8728" s="107" t="s">
        <v>404</v>
      </c>
      <c r="G8728" s="107" t="s">
        <v>16777</v>
      </c>
      <c r="H8728" s="107" t="s">
        <v>2765</v>
      </c>
      <c r="I8728" s="107" t="s">
        <v>2768</v>
      </c>
    </row>
    <row r="8729" spans="1:9" x14ac:dyDescent="0.2">
      <c r="A8729" s="107" t="s">
        <v>10492</v>
      </c>
      <c r="D8729" s="107" t="s">
        <v>2769</v>
      </c>
      <c r="E8729" s="107">
        <f t="shared" si="136"/>
        <v>40783201</v>
      </c>
      <c r="F8729" s="107" t="s">
        <v>404</v>
      </c>
      <c r="G8729" s="107" t="s">
        <v>16777</v>
      </c>
      <c r="H8729" s="107" t="s">
        <v>2770</v>
      </c>
      <c r="I8729" s="107" t="s">
        <v>2771</v>
      </c>
    </row>
    <row r="8730" spans="1:9" x14ac:dyDescent="0.2">
      <c r="A8730" s="107" t="s">
        <v>10492</v>
      </c>
      <c r="D8730" s="107" t="s">
        <v>2772</v>
      </c>
      <c r="E8730" s="107">
        <f t="shared" si="136"/>
        <v>40783202</v>
      </c>
      <c r="F8730" s="107" t="s">
        <v>404</v>
      </c>
      <c r="G8730" s="107" t="s">
        <v>16777</v>
      </c>
      <c r="H8730" s="107" t="s">
        <v>2770</v>
      </c>
      <c r="I8730" s="107" t="s">
        <v>2773</v>
      </c>
    </row>
    <row r="8731" spans="1:9" x14ac:dyDescent="0.2">
      <c r="A8731" s="107" t="s">
        <v>10492</v>
      </c>
      <c r="D8731" s="107" t="s">
        <v>2774</v>
      </c>
      <c r="E8731" s="107">
        <f t="shared" si="136"/>
        <v>40783203</v>
      </c>
      <c r="F8731" s="107" t="s">
        <v>404</v>
      </c>
      <c r="G8731" s="107" t="s">
        <v>16777</v>
      </c>
      <c r="H8731" s="107" t="s">
        <v>2770</v>
      </c>
      <c r="I8731" s="107" t="s">
        <v>2775</v>
      </c>
    </row>
    <row r="8732" spans="1:9" x14ac:dyDescent="0.2">
      <c r="A8732" s="107" t="s">
        <v>10492</v>
      </c>
      <c r="D8732" s="107" t="s">
        <v>2776</v>
      </c>
      <c r="E8732" s="107">
        <f t="shared" si="136"/>
        <v>40783204</v>
      </c>
      <c r="F8732" s="107" t="s">
        <v>404</v>
      </c>
      <c r="G8732" s="107" t="s">
        <v>16777</v>
      </c>
      <c r="H8732" s="107" t="s">
        <v>2770</v>
      </c>
      <c r="I8732" s="107" t="s">
        <v>1589</v>
      </c>
    </row>
    <row r="8733" spans="1:9" x14ac:dyDescent="0.2">
      <c r="A8733" s="107" t="s">
        <v>10492</v>
      </c>
      <c r="D8733" s="107" t="s">
        <v>2777</v>
      </c>
      <c r="E8733" s="107">
        <f t="shared" si="136"/>
        <v>40783205</v>
      </c>
      <c r="F8733" s="107" t="s">
        <v>404</v>
      </c>
      <c r="G8733" s="107" t="s">
        <v>16777</v>
      </c>
      <c r="H8733" s="107" t="s">
        <v>2770</v>
      </c>
      <c r="I8733" s="107" t="s">
        <v>1277</v>
      </c>
    </row>
    <row r="8734" spans="1:9" x14ac:dyDescent="0.2">
      <c r="A8734" s="107" t="s">
        <v>10492</v>
      </c>
      <c r="D8734" s="107" t="s">
        <v>2778</v>
      </c>
      <c r="E8734" s="107">
        <f t="shared" si="136"/>
        <v>40783299</v>
      </c>
      <c r="F8734" s="107" t="s">
        <v>404</v>
      </c>
      <c r="G8734" s="107" t="s">
        <v>16777</v>
      </c>
      <c r="H8734" s="107" t="s">
        <v>2770</v>
      </c>
      <c r="I8734" s="107" t="s">
        <v>2779</v>
      </c>
    </row>
    <row r="8735" spans="1:9" x14ac:dyDescent="0.2">
      <c r="A8735" s="107" t="s">
        <v>10492</v>
      </c>
      <c r="D8735" s="107" t="s">
        <v>2780</v>
      </c>
      <c r="E8735" s="107">
        <f t="shared" si="136"/>
        <v>40783601</v>
      </c>
      <c r="F8735" s="107" t="s">
        <v>404</v>
      </c>
      <c r="G8735" s="107" t="s">
        <v>16777</v>
      </c>
      <c r="H8735" s="107" t="s">
        <v>2781</v>
      </c>
      <c r="I8735" s="107" t="s">
        <v>1598</v>
      </c>
    </row>
    <row r="8736" spans="1:9" x14ac:dyDescent="0.2">
      <c r="A8736" s="107" t="s">
        <v>10492</v>
      </c>
      <c r="D8736" s="107" t="s">
        <v>2782</v>
      </c>
      <c r="E8736" s="107">
        <f t="shared" si="136"/>
        <v>40783621</v>
      </c>
      <c r="F8736" s="107" t="s">
        <v>404</v>
      </c>
      <c r="G8736" s="107" t="s">
        <v>16777</v>
      </c>
      <c r="H8736" s="107" t="s">
        <v>2781</v>
      </c>
      <c r="I8736" s="107" t="s">
        <v>1612</v>
      </c>
    </row>
    <row r="8737" spans="1:9" x14ac:dyDescent="0.2">
      <c r="A8737" s="107" t="s">
        <v>10492</v>
      </c>
      <c r="D8737" s="107" t="s">
        <v>2783</v>
      </c>
      <c r="E8737" s="107">
        <f t="shared" si="136"/>
        <v>40784801</v>
      </c>
      <c r="F8737" s="107" t="s">
        <v>404</v>
      </c>
      <c r="G8737" s="107" t="s">
        <v>16777</v>
      </c>
      <c r="H8737" s="107" t="s">
        <v>2784</v>
      </c>
      <c r="I8737" s="107" t="s">
        <v>2785</v>
      </c>
    </row>
    <row r="8738" spans="1:9" x14ac:dyDescent="0.2">
      <c r="A8738" s="107" t="s">
        <v>10492</v>
      </c>
      <c r="D8738" s="107" t="s">
        <v>2786</v>
      </c>
      <c r="E8738" s="107">
        <f t="shared" si="136"/>
        <v>40784899</v>
      </c>
      <c r="F8738" s="107" t="s">
        <v>404</v>
      </c>
      <c r="G8738" s="107" t="s">
        <v>16777</v>
      </c>
      <c r="H8738" s="107" t="s">
        <v>2784</v>
      </c>
      <c r="I8738" s="107" t="s">
        <v>4413</v>
      </c>
    </row>
    <row r="8739" spans="1:9" x14ac:dyDescent="0.2">
      <c r="A8739" s="107" t="s">
        <v>10492</v>
      </c>
      <c r="D8739" s="107" t="s">
        <v>2787</v>
      </c>
      <c r="E8739" s="107">
        <f t="shared" si="136"/>
        <v>40786001</v>
      </c>
      <c r="F8739" s="107" t="s">
        <v>404</v>
      </c>
      <c r="G8739" s="107" t="s">
        <v>16777</v>
      </c>
      <c r="H8739" s="107" t="s">
        <v>2788</v>
      </c>
      <c r="I8739" s="107" t="s">
        <v>2789</v>
      </c>
    </row>
    <row r="8740" spans="1:9" x14ac:dyDescent="0.2">
      <c r="A8740" s="107" t="s">
        <v>10492</v>
      </c>
      <c r="D8740" s="107" t="s">
        <v>2790</v>
      </c>
      <c r="E8740" s="107">
        <f t="shared" si="136"/>
        <v>40786002</v>
      </c>
      <c r="F8740" s="107" t="s">
        <v>404</v>
      </c>
      <c r="G8740" s="107" t="s">
        <v>16777</v>
      </c>
      <c r="H8740" s="107" t="s">
        <v>2788</v>
      </c>
      <c r="I8740" s="107" t="s">
        <v>4469</v>
      </c>
    </row>
    <row r="8741" spans="1:9" x14ac:dyDescent="0.2">
      <c r="A8741" s="107" t="s">
        <v>10492</v>
      </c>
      <c r="D8741" s="107" t="s">
        <v>2791</v>
      </c>
      <c r="E8741" s="107">
        <f t="shared" si="136"/>
        <v>40786003</v>
      </c>
      <c r="F8741" s="107" t="s">
        <v>404</v>
      </c>
      <c r="G8741" s="107" t="s">
        <v>16777</v>
      </c>
      <c r="H8741" s="107" t="s">
        <v>2788</v>
      </c>
      <c r="I8741" s="107" t="s">
        <v>2792</v>
      </c>
    </row>
    <row r="8742" spans="1:9" x14ac:dyDescent="0.2">
      <c r="A8742" s="107" t="s">
        <v>10492</v>
      </c>
      <c r="D8742" s="107" t="s">
        <v>2793</v>
      </c>
      <c r="E8742" s="107">
        <f t="shared" si="136"/>
        <v>40786004</v>
      </c>
      <c r="F8742" s="107" t="s">
        <v>404</v>
      </c>
      <c r="G8742" s="107" t="s">
        <v>16777</v>
      </c>
      <c r="H8742" s="107" t="s">
        <v>2788</v>
      </c>
      <c r="I8742" s="107" t="s">
        <v>2794</v>
      </c>
    </row>
    <row r="8743" spans="1:9" x14ac:dyDescent="0.2">
      <c r="A8743" s="107" t="s">
        <v>10492</v>
      </c>
      <c r="D8743" s="107" t="s">
        <v>2795</v>
      </c>
      <c r="E8743" s="107">
        <f t="shared" si="136"/>
        <v>40786005</v>
      </c>
      <c r="F8743" s="107" t="s">
        <v>404</v>
      </c>
      <c r="G8743" s="107" t="s">
        <v>16777</v>
      </c>
      <c r="H8743" s="107" t="s">
        <v>2788</v>
      </c>
      <c r="I8743" s="107" t="s">
        <v>2796</v>
      </c>
    </row>
    <row r="8744" spans="1:9" x14ac:dyDescent="0.2">
      <c r="A8744" s="107" t="s">
        <v>10492</v>
      </c>
      <c r="D8744" s="107" t="s">
        <v>2797</v>
      </c>
      <c r="E8744" s="107">
        <f t="shared" si="136"/>
        <v>40786006</v>
      </c>
      <c r="F8744" s="107" t="s">
        <v>404</v>
      </c>
      <c r="G8744" s="107" t="s">
        <v>16777</v>
      </c>
      <c r="H8744" s="107" t="s">
        <v>2788</v>
      </c>
      <c r="I8744" s="107" t="s">
        <v>4436</v>
      </c>
    </row>
    <row r="8745" spans="1:9" x14ac:dyDescent="0.2">
      <c r="A8745" s="107" t="s">
        <v>10492</v>
      </c>
      <c r="D8745" s="107" t="s">
        <v>2798</v>
      </c>
      <c r="E8745" s="107">
        <f t="shared" si="136"/>
        <v>40786019</v>
      </c>
      <c r="F8745" s="107" t="s">
        <v>404</v>
      </c>
      <c r="G8745" s="107" t="s">
        <v>16777</v>
      </c>
      <c r="H8745" s="107" t="s">
        <v>2788</v>
      </c>
      <c r="I8745" s="107" t="s">
        <v>4448</v>
      </c>
    </row>
    <row r="8746" spans="1:9" x14ac:dyDescent="0.2">
      <c r="A8746" s="107" t="s">
        <v>10492</v>
      </c>
      <c r="D8746" s="107" t="s">
        <v>2799</v>
      </c>
      <c r="E8746" s="107">
        <f t="shared" si="136"/>
        <v>40786021</v>
      </c>
      <c r="F8746" s="107" t="s">
        <v>404</v>
      </c>
      <c r="G8746" s="107" t="s">
        <v>16777</v>
      </c>
      <c r="H8746" s="107" t="s">
        <v>2788</v>
      </c>
      <c r="I8746" s="107" t="s">
        <v>4461</v>
      </c>
    </row>
    <row r="8747" spans="1:9" x14ac:dyDescent="0.2">
      <c r="A8747" s="107" t="s">
        <v>10492</v>
      </c>
      <c r="D8747" s="107" t="s">
        <v>2800</v>
      </c>
      <c r="E8747" s="107">
        <f t="shared" si="136"/>
        <v>40786023</v>
      </c>
      <c r="F8747" s="107" t="s">
        <v>404</v>
      </c>
      <c r="G8747" s="107" t="s">
        <v>16777</v>
      </c>
      <c r="H8747" s="107" t="s">
        <v>2788</v>
      </c>
      <c r="I8747" s="107" t="s">
        <v>2801</v>
      </c>
    </row>
    <row r="8748" spans="1:9" x14ac:dyDescent="0.2">
      <c r="A8748" s="107" t="s">
        <v>10492</v>
      </c>
      <c r="D8748" s="107" t="s">
        <v>2802</v>
      </c>
      <c r="E8748" s="107">
        <f t="shared" si="136"/>
        <v>40786099</v>
      </c>
      <c r="F8748" s="107" t="s">
        <v>404</v>
      </c>
      <c r="G8748" s="107" t="s">
        <v>16777</v>
      </c>
      <c r="H8748" s="107" t="s">
        <v>2788</v>
      </c>
      <c r="I8748" s="107" t="s">
        <v>7244</v>
      </c>
    </row>
    <row r="8749" spans="1:9" x14ac:dyDescent="0.2">
      <c r="A8749" s="107" t="s">
        <v>10492</v>
      </c>
      <c r="D8749" s="107" t="s">
        <v>2803</v>
      </c>
      <c r="E8749" s="107">
        <f t="shared" si="136"/>
        <v>40786401</v>
      </c>
      <c r="F8749" s="107" t="s">
        <v>404</v>
      </c>
      <c r="G8749" s="107" t="s">
        <v>16777</v>
      </c>
      <c r="H8749" s="107" t="s">
        <v>2804</v>
      </c>
      <c r="I8749" s="107" t="s">
        <v>2805</v>
      </c>
    </row>
    <row r="8750" spans="1:9" x14ac:dyDescent="0.2">
      <c r="A8750" s="107" t="s">
        <v>10492</v>
      </c>
      <c r="D8750" s="107" t="s">
        <v>2806</v>
      </c>
      <c r="E8750" s="107">
        <f t="shared" si="136"/>
        <v>40786499</v>
      </c>
      <c r="F8750" s="107" t="s">
        <v>404</v>
      </c>
      <c r="G8750" s="107" t="s">
        <v>16777</v>
      </c>
      <c r="H8750" s="107" t="s">
        <v>2804</v>
      </c>
      <c r="I8750" s="107" t="s">
        <v>1241</v>
      </c>
    </row>
    <row r="8751" spans="1:9" x14ac:dyDescent="0.2">
      <c r="A8751" s="107" t="s">
        <v>10492</v>
      </c>
      <c r="D8751" s="107" t="s">
        <v>1242</v>
      </c>
      <c r="E8751" s="107">
        <f t="shared" si="136"/>
        <v>40786801</v>
      </c>
      <c r="F8751" s="107" t="s">
        <v>404</v>
      </c>
      <c r="G8751" s="107" t="s">
        <v>16777</v>
      </c>
      <c r="H8751" s="107" t="s">
        <v>1243</v>
      </c>
      <c r="I8751" s="107" t="s">
        <v>4487</v>
      </c>
    </row>
    <row r="8752" spans="1:9" x14ac:dyDescent="0.2">
      <c r="A8752" s="107" t="s">
        <v>10492</v>
      </c>
      <c r="D8752" s="107" t="s">
        <v>1244</v>
      </c>
      <c r="E8752" s="107">
        <f t="shared" si="136"/>
        <v>40786803</v>
      </c>
      <c r="F8752" s="107" t="s">
        <v>404</v>
      </c>
      <c r="G8752" s="107" t="s">
        <v>16777</v>
      </c>
      <c r="H8752" s="107" t="s">
        <v>1243</v>
      </c>
      <c r="I8752" s="107" t="s">
        <v>7249</v>
      </c>
    </row>
    <row r="8753" spans="1:9" x14ac:dyDescent="0.2">
      <c r="A8753" s="107" t="s">
        <v>10492</v>
      </c>
      <c r="D8753" s="107" t="s">
        <v>1245</v>
      </c>
      <c r="E8753" s="107">
        <f t="shared" si="136"/>
        <v>40786805</v>
      </c>
      <c r="F8753" s="107" t="s">
        <v>404</v>
      </c>
      <c r="G8753" s="107" t="s">
        <v>16777</v>
      </c>
      <c r="H8753" s="107" t="s">
        <v>1243</v>
      </c>
      <c r="I8753" s="107" t="s">
        <v>7253</v>
      </c>
    </row>
    <row r="8754" spans="1:9" x14ac:dyDescent="0.2">
      <c r="A8754" s="107" t="s">
        <v>10492</v>
      </c>
      <c r="D8754" s="107" t="s">
        <v>1246</v>
      </c>
      <c r="E8754" s="107">
        <f t="shared" si="136"/>
        <v>40787201</v>
      </c>
      <c r="F8754" s="107" t="s">
        <v>404</v>
      </c>
      <c r="G8754" s="107" t="s">
        <v>16777</v>
      </c>
      <c r="H8754" s="107" t="s">
        <v>1247</v>
      </c>
      <c r="I8754" s="107" t="s">
        <v>1248</v>
      </c>
    </row>
    <row r="8755" spans="1:9" x14ac:dyDescent="0.2">
      <c r="A8755" s="107" t="s">
        <v>10492</v>
      </c>
      <c r="D8755" s="107" t="s">
        <v>1249</v>
      </c>
      <c r="E8755" s="107">
        <f t="shared" si="136"/>
        <v>40787203</v>
      </c>
      <c r="F8755" s="107" t="s">
        <v>404</v>
      </c>
      <c r="G8755" s="107" t="s">
        <v>16777</v>
      </c>
      <c r="H8755" s="107" t="s">
        <v>1247</v>
      </c>
      <c r="I8755" s="107" t="s">
        <v>1813</v>
      </c>
    </row>
    <row r="8756" spans="1:9" x14ac:dyDescent="0.2">
      <c r="A8756" s="107" t="s">
        <v>10492</v>
      </c>
      <c r="D8756" s="107" t="s">
        <v>1250</v>
      </c>
      <c r="E8756" s="107">
        <f t="shared" si="136"/>
        <v>40787299</v>
      </c>
      <c r="F8756" s="107" t="s">
        <v>404</v>
      </c>
      <c r="G8756" s="107" t="s">
        <v>16777</v>
      </c>
      <c r="H8756" s="107" t="s">
        <v>1247</v>
      </c>
      <c r="I8756" s="107" t="s">
        <v>1817</v>
      </c>
    </row>
    <row r="8757" spans="1:9" x14ac:dyDescent="0.2">
      <c r="A8757" s="107" t="s">
        <v>10492</v>
      </c>
      <c r="D8757" s="107" t="s">
        <v>1251</v>
      </c>
      <c r="E8757" s="107">
        <f t="shared" si="136"/>
        <v>40788403</v>
      </c>
      <c r="F8757" s="107" t="s">
        <v>404</v>
      </c>
      <c r="G8757" s="107" t="s">
        <v>16777</v>
      </c>
      <c r="H8757" s="107" t="s">
        <v>1252</v>
      </c>
      <c r="I8757" s="107" t="s">
        <v>2696</v>
      </c>
    </row>
    <row r="8758" spans="1:9" x14ac:dyDescent="0.2">
      <c r="A8758" s="107" t="s">
        <v>10492</v>
      </c>
      <c r="D8758" s="107" t="s">
        <v>1253</v>
      </c>
      <c r="E8758" s="107">
        <f t="shared" si="136"/>
        <v>40788405</v>
      </c>
      <c r="F8758" s="107" t="s">
        <v>404</v>
      </c>
      <c r="G8758" s="107" t="s">
        <v>16777</v>
      </c>
      <c r="H8758" s="107" t="s">
        <v>1252</v>
      </c>
      <c r="I8758" s="107" t="s">
        <v>2700</v>
      </c>
    </row>
    <row r="8759" spans="1:9" x14ac:dyDescent="0.2">
      <c r="A8759" s="107" t="s">
        <v>10492</v>
      </c>
      <c r="D8759" s="107" t="s">
        <v>1254</v>
      </c>
      <c r="E8759" s="107">
        <f t="shared" si="136"/>
        <v>40799901</v>
      </c>
      <c r="F8759" s="107" t="s">
        <v>404</v>
      </c>
      <c r="G8759" s="107" t="s">
        <v>16777</v>
      </c>
      <c r="H8759" s="107" t="s">
        <v>6249</v>
      </c>
      <c r="I8759" s="107" t="s">
        <v>2705</v>
      </c>
    </row>
    <row r="8760" spans="1:9" x14ac:dyDescent="0.2">
      <c r="A8760" s="107" t="s">
        <v>10492</v>
      </c>
      <c r="D8760" s="107" t="s">
        <v>1255</v>
      </c>
      <c r="E8760" s="107">
        <f t="shared" si="136"/>
        <v>40799903</v>
      </c>
      <c r="F8760" s="107" t="s">
        <v>404</v>
      </c>
      <c r="G8760" s="107" t="s">
        <v>16777</v>
      </c>
      <c r="H8760" s="107" t="s">
        <v>6249</v>
      </c>
      <c r="I8760" s="107" t="s">
        <v>2709</v>
      </c>
    </row>
    <row r="8761" spans="1:9" x14ac:dyDescent="0.2">
      <c r="A8761" s="107" t="s">
        <v>10492</v>
      </c>
      <c r="D8761" s="107" t="s">
        <v>1256</v>
      </c>
      <c r="E8761" s="107">
        <f t="shared" si="136"/>
        <v>40799905</v>
      </c>
      <c r="F8761" s="107" t="s">
        <v>404</v>
      </c>
      <c r="G8761" s="107" t="s">
        <v>16777</v>
      </c>
      <c r="H8761" s="107" t="s">
        <v>6249</v>
      </c>
      <c r="I8761" s="107" t="s">
        <v>2713</v>
      </c>
    </row>
    <row r="8762" spans="1:9" x14ac:dyDescent="0.2">
      <c r="A8762" s="107" t="s">
        <v>10492</v>
      </c>
      <c r="D8762" s="107" t="s">
        <v>1257</v>
      </c>
      <c r="E8762" s="107">
        <f t="shared" si="136"/>
        <v>40799997</v>
      </c>
      <c r="F8762" s="107" t="s">
        <v>404</v>
      </c>
      <c r="G8762" s="107" t="s">
        <v>16777</v>
      </c>
      <c r="H8762" s="107" t="s">
        <v>6249</v>
      </c>
      <c r="I8762" s="107" t="s">
        <v>11024</v>
      </c>
    </row>
    <row r="8763" spans="1:9" x14ac:dyDescent="0.2">
      <c r="A8763" s="107" t="s">
        <v>10492</v>
      </c>
      <c r="D8763" s="107" t="s">
        <v>1258</v>
      </c>
      <c r="E8763" s="107">
        <f t="shared" si="136"/>
        <v>40799998</v>
      </c>
      <c r="F8763" s="107" t="s">
        <v>404</v>
      </c>
      <c r="G8763" s="107" t="s">
        <v>16777</v>
      </c>
      <c r="H8763" s="107" t="s">
        <v>6249</v>
      </c>
      <c r="I8763" s="107" t="s">
        <v>11024</v>
      </c>
    </row>
    <row r="8764" spans="1:9" x14ac:dyDescent="0.2">
      <c r="A8764" s="107" t="s">
        <v>10492</v>
      </c>
      <c r="D8764" s="107" t="s">
        <v>1259</v>
      </c>
      <c r="E8764" s="107">
        <f t="shared" si="136"/>
        <v>40799999</v>
      </c>
      <c r="F8764" s="107" t="s">
        <v>404</v>
      </c>
      <c r="G8764" s="107" t="s">
        <v>16777</v>
      </c>
      <c r="H8764" s="107" t="s">
        <v>6249</v>
      </c>
      <c r="I8764" s="107" t="s">
        <v>7791</v>
      </c>
    </row>
    <row r="8765" spans="1:9" x14ac:dyDescent="0.2">
      <c r="A8765" s="107" t="s">
        <v>10492</v>
      </c>
      <c r="D8765" s="107" t="s">
        <v>1260</v>
      </c>
      <c r="E8765" s="107">
        <f t="shared" si="136"/>
        <v>40880001</v>
      </c>
      <c r="F8765" s="107" t="s">
        <v>404</v>
      </c>
      <c r="G8765" s="107" t="s">
        <v>1261</v>
      </c>
      <c r="H8765" s="107" t="s">
        <v>13741</v>
      </c>
      <c r="I8765" s="107" t="s">
        <v>13741</v>
      </c>
    </row>
    <row r="8766" spans="1:9" x14ac:dyDescent="0.2">
      <c r="A8766" s="107" t="s">
        <v>10492</v>
      </c>
      <c r="D8766" s="107" t="s">
        <v>1262</v>
      </c>
      <c r="E8766" s="107">
        <f t="shared" si="136"/>
        <v>40899995</v>
      </c>
      <c r="F8766" s="107" t="s">
        <v>404</v>
      </c>
      <c r="G8766" s="107" t="s">
        <v>1261</v>
      </c>
      <c r="H8766" s="107" t="s">
        <v>1263</v>
      </c>
      <c r="I8766" s="107" t="s">
        <v>1264</v>
      </c>
    </row>
    <row r="8767" spans="1:9" x14ac:dyDescent="0.2">
      <c r="A8767" s="107" t="s">
        <v>10492</v>
      </c>
      <c r="D8767" s="107" t="s">
        <v>1265</v>
      </c>
      <c r="E8767" s="107">
        <f t="shared" si="136"/>
        <v>40899997</v>
      </c>
      <c r="F8767" s="107" t="s">
        <v>404</v>
      </c>
      <c r="G8767" s="107" t="s">
        <v>1261</v>
      </c>
      <c r="H8767" s="107" t="s">
        <v>1263</v>
      </c>
      <c r="I8767" s="107" t="s">
        <v>1266</v>
      </c>
    </row>
    <row r="8768" spans="1:9" x14ac:dyDescent="0.2">
      <c r="A8768" s="107" t="s">
        <v>10492</v>
      </c>
      <c r="D8768" s="107" t="s">
        <v>1267</v>
      </c>
      <c r="E8768" s="107">
        <f t="shared" si="136"/>
        <v>40899999</v>
      </c>
      <c r="F8768" s="107" t="s">
        <v>404</v>
      </c>
      <c r="G8768" s="107" t="s">
        <v>1261</v>
      </c>
      <c r="H8768" s="107" t="s">
        <v>1263</v>
      </c>
      <c r="I8768" s="107" t="s">
        <v>1268</v>
      </c>
    </row>
    <row r="8769" spans="1:9" x14ac:dyDescent="0.2">
      <c r="A8769" s="107" t="s">
        <v>10492</v>
      </c>
      <c r="D8769" s="107" t="s">
        <v>5856</v>
      </c>
      <c r="E8769" s="107">
        <f t="shared" si="136"/>
        <v>41000101</v>
      </c>
      <c r="F8769" s="107" t="s">
        <v>404</v>
      </c>
      <c r="G8769" s="107" t="s">
        <v>10756</v>
      </c>
      <c r="H8769" s="107" t="s">
        <v>5857</v>
      </c>
      <c r="I8769" s="107" t="s">
        <v>5858</v>
      </c>
    </row>
    <row r="8770" spans="1:9" x14ac:dyDescent="0.2">
      <c r="A8770" s="107" t="s">
        <v>10492</v>
      </c>
      <c r="D8770" s="107" t="s">
        <v>5859</v>
      </c>
      <c r="E8770" s="107">
        <f t="shared" ref="E8770:E8833" si="137">VALUE(D8770)</f>
        <v>41000102</v>
      </c>
      <c r="F8770" s="107" t="s">
        <v>404</v>
      </c>
      <c r="G8770" s="107" t="s">
        <v>10756</v>
      </c>
      <c r="H8770" s="107" t="s">
        <v>5857</v>
      </c>
      <c r="I8770" s="107" t="s">
        <v>5858</v>
      </c>
    </row>
    <row r="8771" spans="1:9" x14ac:dyDescent="0.2">
      <c r="A8771" s="107" t="s">
        <v>10492</v>
      </c>
      <c r="D8771" s="107" t="s">
        <v>5860</v>
      </c>
      <c r="E8771" s="107">
        <f t="shared" si="137"/>
        <v>41000115</v>
      </c>
      <c r="F8771" s="107" t="s">
        <v>404</v>
      </c>
      <c r="G8771" s="107" t="s">
        <v>10756</v>
      </c>
      <c r="H8771" s="107" t="s">
        <v>5857</v>
      </c>
      <c r="I8771" s="107" t="s">
        <v>5861</v>
      </c>
    </row>
    <row r="8772" spans="1:9" x14ac:dyDescent="0.2">
      <c r="A8772" s="107" t="s">
        <v>10492</v>
      </c>
      <c r="D8772" s="107" t="s">
        <v>5862</v>
      </c>
      <c r="E8772" s="107">
        <f t="shared" si="137"/>
        <v>41000125</v>
      </c>
      <c r="F8772" s="107" t="s">
        <v>404</v>
      </c>
      <c r="G8772" s="107" t="s">
        <v>10756</v>
      </c>
      <c r="H8772" s="107" t="s">
        <v>5857</v>
      </c>
      <c r="I8772" s="107" t="s">
        <v>3181</v>
      </c>
    </row>
    <row r="8773" spans="1:9" x14ac:dyDescent="0.2">
      <c r="A8773" s="107" t="s">
        <v>10492</v>
      </c>
      <c r="D8773" s="107" t="s">
        <v>3182</v>
      </c>
      <c r="E8773" s="107">
        <f t="shared" si="137"/>
        <v>41000126</v>
      </c>
      <c r="F8773" s="107" t="s">
        <v>404</v>
      </c>
      <c r="G8773" s="107" t="s">
        <v>10756</v>
      </c>
      <c r="H8773" s="107" t="s">
        <v>5857</v>
      </c>
      <c r="I8773" s="107" t="s">
        <v>3183</v>
      </c>
    </row>
    <row r="8774" spans="1:9" x14ac:dyDescent="0.2">
      <c r="A8774" s="107" t="s">
        <v>10492</v>
      </c>
      <c r="D8774" s="107" t="s">
        <v>3184</v>
      </c>
      <c r="E8774" s="107">
        <f t="shared" si="137"/>
        <v>41000130</v>
      </c>
      <c r="F8774" s="107" t="s">
        <v>404</v>
      </c>
      <c r="G8774" s="107" t="s">
        <v>10756</v>
      </c>
      <c r="H8774" s="107" t="s">
        <v>5857</v>
      </c>
      <c r="I8774" s="107" t="s">
        <v>11043</v>
      </c>
    </row>
    <row r="8775" spans="1:9" x14ac:dyDescent="0.2">
      <c r="A8775" s="107" t="s">
        <v>10492</v>
      </c>
      <c r="D8775" s="107" t="s">
        <v>3185</v>
      </c>
      <c r="E8775" s="107">
        <f t="shared" si="137"/>
        <v>41000131</v>
      </c>
      <c r="F8775" s="107" t="s">
        <v>404</v>
      </c>
      <c r="G8775" s="107" t="s">
        <v>10756</v>
      </c>
      <c r="H8775" s="107" t="s">
        <v>5857</v>
      </c>
      <c r="I8775" s="107" t="s">
        <v>3186</v>
      </c>
    </row>
    <row r="8776" spans="1:9" x14ac:dyDescent="0.2">
      <c r="A8776" s="107" t="s">
        <v>10492</v>
      </c>
      <c r="D8776" s="107" t="s">
        <v>3187</v>
      </c>
      <c r="E8776" s="107">
        <f t="shared" si="137"/>
        <v>41000132</v>
      </c>
      <c r="F8776" s="107" t="s">
        <v>404</v>
      </c>
      <c r="G8776" s="107" t="s">
        <v>10756</v>
      </c>
      <c r="H8776" s="107" t="s">
        <v>5857</v>
      </c>
      <c r="I8776" s="107" t="s">
        <v>3188</v>
      </c>
    </row>
    <row r="8777" spans="1:9" x14ac:dyDescent="0.2">
      <c r="A8777" s="107" t="s">
        <v>10492</v>
      </c>
      <c r="D8777" s="107" t="s">
        <v>3189</v>
      </c>
      <c r="E8777" s="107">
        <f t="shared" si="137"/>
        <v>41000133</v>
      </c>
      <c r="F8777" s="107" t="s">
        <v>404</v>
      </c>
      <c r="G8777" s="107" t="s">
        <v>10756</v>
      </c>
      <c r="H8777" s="107" t="s">
        <v>5857</v>
      </c>
      <c r="I8777" s="107" t="s">
        <v>3190</v>
      </c>
    </row>
    <row r="8778" spans="1:9" x14ac:dyDescent="0.2">
      <c r="A8778" s="107" t="s">
        <v>10492</v>
      </c>
      <c r="D8778" s="107" t="s">
        <v>3191</v>
      </c>
      <c r="E8778" s="107">
        <f t="shared" si="137"/>
        <v>41000140</v>
      </c>
      <c r="F8778" s="107" t="s">
        <v>404</v>
      </c>
      <c r="G8778" s="107" t="s">
        <v>10756</v>
      </c>
      <c r="H8778" s="107" t="s">
        <v>5857</v>
      </c>
      <c r="I8778" s="107" t="s">
        <v>435</v>
      </c>
    </row>
    <row r="8779" spans="1:9" x14ac:dyDescent="0.2">
      <c r="A8779" s="107" t="s">
        <v>10492</v>
      </c>
      <c r="D8779" s="107" t="s">
        <v>436</v>
      </c>
      <c r="E8779" s="107">
        <f t="shared" si="137"/>
        <v>41000141</v>
      </c>
      <c r="F8779" s="107" t="s">
        <v>404</v>
      </c>
      <c r="G8779" s="107" t="s">
        <v>10756</v>
      </c>
      <c r="H8779" s="107" t="s">
        <v>5857</v>
      </c>
      <c r="I8779" s="107" t="s">
        <v>437</v>
      </c>
    </row>
    <row r="8780" spans="1:9" x14ac:dyDescent="0.2">
      <c r="A8780" s="107" t="s">
        <v>10492</v>
      </c>
      <c r="D8780" s="107" t="s">
        <v>438</v>
      </c>
      <c r="E8780" s="107">
        <f t="shared" si="137"/>
        <v>41000142</v>
      </c>
      <c r="F8780" s="107" t="s">
        <v>404</v>
      </c>
      <c r="G8780" s="107" t="s">
        <v>10756</v>
      </c>
      <c r="H8780" s="107" t="s">
        <v>5857</v>
      </c>
      <c r="I8780" s="107" t="s">
        <v>439</v>
      </c>
    </row>
    <row r="8781" spans="1:9" x14ac:dyDescent="0.2">
      <c r="A8781" s="107" t="s">
        <v>10492</v>
      </c>
      <c r="D8781" s="107" t="s">
        <v>440</v>
      </c>
      <c r="E8781" s="107">
        <f t="shared" si="137"/>
        <v>41000143</v>
      </c>
      <c r="F8781" s="107" t="s">
        <v>404</v>
      </c>
      <c r="G8781" s="107" t="s">
        <v>10756</v>
      </c>
      <c r="H8781" s="107" t="s">
        <v>5857</v>
      </c>
      <c r="I8781" s="107" t="s">
        <v>441</v>
      </c>
    </row>
    <row r="8782" spans="1:9" x14ac:dyDescent="0.2">
      <c r="A8782" s="107" t="s">
        <v>10492</v>
      </c>
      <c r="D8782" s="107" t="s">
        <v>442</v>
      </c>
      <c r="E8782" s="107">
        <f t="shared" si="137"/>
        <v>41000144</v>
      </c>
      <c r="F8782" s="107" t="s">
        <v>404</v>
      </c>
      <c r="G8782" s="107" t="s">
        <v>10756</v>
      </c>
      <c r="H8782" s="107" t="s">
        <v>5857</v>
      </c>
      <c r="I8782" s="107" t="s">
        <v>443</v>
      </c>
    </row>
    <row r="8783" spans="1:9" x14ac:dyDescent="0.2">
      <c r="A8783" s="107" t="s">
        <v>10492</v>
      </c>
      <c r="D8783" s="107" t="s">
        <v>444</v>
      </c>
      <c r="E8783" s="107">
        <f t="shared" si="137"/>
        <v>41000145</v>
      </c>
      <c r="F8783" s="107" t="s">
        <v>404</v>
      </c>
      <c r="G8783" s="107" t="s">
        <v>10756</v>
      </c>
      <c r="H8783" s="107" t="s">
        <v>5857</v>
      </c>
      <c r="I8783" s="107" t="s">
        <v>445</v>
      </c>
    </row>
    <row r="8784" spans="1:9" x14ac:dyDescent="0.2">
      <c r="A8784" s="107" t="s">
        <v>10492</v>
      </c>
      <c r="D8784" s="107" t="s">
        <v>446</v>
      </c>
      <c r="E8784" s="107">
        <f t="shared" si="137"/>
        <v>41000146</v>
      </c>
      <c r="F8784" s="107" t="s">
        <v>404</v>
      </c>
      <c r="G8784" s="107" t="s">
        <v>10756</v>
      </c>
      <c r="H8784" s="107" t="s">
        <v>5857</v>
      </c>
      <c r="I8784" s="107" t="s">
        <v>447</v>
      </c>
    </row>
    <row r="8785" spans="1:9" x14ac:dyDescent="0.2">
      <c r="A8785" s="107" t="s">
        <v>10492</v>
      </c>
      <c r="D8785" s="107" t="s">
        <v>448</v>
      </c>
      <c r="E8785" s="107">
        <f t="shared" si="137"/>
        <v>41000147</v>
      </c>
      <c r="F8785" s="107" t="s">
        <v>404</v>
      </c>
      <c r="G8785" s="107" t="s">
        <v>10756</v>
      </c>
      <c r="H8785" s="107" t="s">
        <v>5857</v>
      </c>
      <c r="I8785" s="107" t="s">
        <v>449</v>
      </c>
    </row>
    <row r="8786" spans="1:9" x14ac:dyDescent="0.2">
      <c r="A8786" s="107" t="s">
        <v>10492</v>
      </c>
      <c r="D8786" s="107" t="s">
        <v>450</v>
      </c>
      <c r="E8786" s="107">
        <f t="shared" si="137"/>
        <v>41000160</v>
      </c>
      <c r="F8786" s="107" t="s">
        <v>404</v>
      </c>
      <c r="G8786" s="107" t="s">
        <v>10756</v>
      </c>
      <c r="H8786" s="107" t="s">
        <v>5857</v>
      </c>
      <c r="I8786" s="107" t="s">
        <v>451</v>
      </c>
    </row>
    <row r="8787" spans="1:9" x14ac:dyDescent="0.2">
      <c r="A8787" s="107" t="s">
        <v>10492</v>
      </c>
      <c r="D8787" s="107" t="s">
        <v>452</v>
      </c>
      <c r="E8787" s="107">
        <f t="shared" si="137"/>
        <v>41000161</v>
      </c>
      <c r="F8787" s="107" t="s">
        <v>404</v>
      </c>
      <c r="G8787" s="107" t="s">
        <v>10756</v>
      </c>
      <c r="H8787" s="107" t="s">
        <v>5857</v>
      </c>
      <c r="I8787" s="107" t="s">
        <v>453</v>
      </c>
    </row>
    <row r="8788" spans="1:9" x14ac:dyDescent="0.2">
      <c r="A8788" s="107" t="s">
        <v>10492</v>
      </c>
      <c r="D8788" s="107" t="s">
        <v>454</v>
      </c>
      <c r="E8788" s="107">
        <f t="shared" si="137"/>
        <v>41000162</v>
      </c>
      <c r="F8788" s="107" t="s">
        <v>404</v>
      </c>
      <c r="G8788" s="107" t="s">
        <v>10756</v>
      </c>
      <c r="H8788" s="107" t="s">
        <v>5857</v>
      </c>
      <c r="I8788" s="107" t="s">
        <v>455</v>
      </c>
    </row>
    <row r="8789" spans="1:9" x14ac:dyDescent="0.2">
      <c r="A8789" s="107" t="s">
        <v>10492</v>
      </c>
      <c r="D8789" s="107" t="s">
        <v>456</v>
      </c>
      <c r="E8789" s="107">
        <f t="shared" si="137"/>
        <v>41000163</v>
      </c>
      <c r="F8789" s="107" t="s">
        <v>404</v>
      </c>
      <c r="G8789" s="107" t="s">
        <v>10756</v>
      </c>
      <c r="H8789" s="107" t="s">
        <v>5857</v>
      </c>
      <c r="I8789" s="107" t="s">
        <v>457</v>
      </c>
    </row>
    <row r="8790" spans="1:9" x14ac:dyDescent="0.2">
      <c r="A8790" s="107" t="s">
        <v>10492</v>
      </c>
      <c r="D8790" s="107" t="s">
        <v>458</v>
      </c>
      <c r="E8790" s="107">
        <f t="shared" si="137"/>
        <v>41000164</v>
      </c>
      <c r="F8790" s="107" t="s">
        <v>404</v>
      </c>
      <c r="G8790" s="107" t="s">
        <v>10756</v>
      </c>
      <c r="H8790" s="107" t="s">
        <v>5857</v>
      </c>
      <c r="I8790" s="107" t="s">
        <v>459</v>
      </c>
    </row>
    <row r="8791" spans="1:9" x14ac:dyDescent="0.2">
      <c r="A8791" s="107" t="s">
        <v>10492</v>
      </c>
      <c r="D8791" s="107" t="s">
        <v>460</v>
      </c>
      <c r="E8791" s="107">
        <f t="shared" si="137"/>
        <v>41000165</v>
      </c>
      <c r="F8791" s="107" t="s">
        <v>404</v>
      </c>
      <c r="G8791" s="107" t="s">
        <v>10756</v>
      </c>
      <c r="H8791" s="107" t="s">
        <v>5857</v>
      </c>
      <c r="I8791" s="107" t="s">
        <v>461</v>
      </c>
    </row>
    <row r="8792" spans="1:9" x14ac:dyDescent="0.2">
      <c r="A8792" s="107" t="s">
        <v>10492</v>
      </c>
      <c r="D8792" s="107" t="s">
        <v>462</v>
      </c>
      <c r="E8792" s="107">
        <f t="shared" si="137"/>
        <v>41000166</v>
      </c>
      <c r="F8792" s="107" t="s">
        <v>404</v>
      </c>
      <c r="G8792" s="107" t="s">
        <v>10756</v>
      </c>
      <c r="H8792" s="107" t="s">
        <v>5857</v>
      </c>
      <c r="I8792" s="107" t="s">
        <v>463</v>
      </c>
    </row>
    <row r="8793" spans="1:9" x14ac:dyDescent="0.2">
      <c r="A8793" s="107" t="s">
        <v>10492</v>
      </c>
      <c r="D8793" s="107" t="s">
        <v>464</v>
      </c>
      <c r="E8793" s="107">
        <f t="shared" si="137"/>
        <v>41000201</v>
      </c>
      <c r="F8793" s="107" t="s">
        <v>404</v>
      </c>
      <c r="G8793" s="107" t="s">
        <v>10756</v>
      </c>
      <c r="H8793" s="107" t="s">
        <v>465</v>
      </c>
      <c r="I8793" s="107" t="s">
        <v>5858</v>
      </c>
    </row>
    <row r="8794" spans="1:9" x14ac:dyDescent="0.2">
      <c r="A8794" s="107" t="s">
        <v>10492</v>
      </c>
      <c r="D8794" s="107" t="s">
        <v>466</v>
      </c>
      <c r="E8794" s="107">
        <f t="shared" si="137"/>
        <v>41000202</v>
      </c>
      <c r="F8794" s="107" t="s">
        <v>404</v>
      </c>
      <c r="G8794" s="107" t="s">
        <v>10756</v>
      </c>
      <c r="H8794" s="107" t="s">
        <v>465</v>
      </c>
      <c r="I8794" s="107" t="s">
        <v>5858</v>
      </c>
    </row>
    <row r="8795" spans="1:9" x14ac:dyDescent="0.2">
      <c r="A8795" s="107" t="s">
        <v>10492</v>
      </c>
      <c r="D8795" s="107" t="s">
        <v>467</v>
      </c>
      <c r="E8795" s="107">
        <f t="shared" si="137"/>
        <v>41000215</v>
      </c>
      <c r="F8795" s="107" t="s">
        <v>404</v>
      </c>
      <c r="G8795" s="107" t="s">
        <v>10756</v>
      </c>
      <c r="H8795" s="107" t="s">
        <v>465</v>
      </c>
      <c r="I8795" s="107" t="s">
        <v>5861</v>
      </c>
    </row>
    <row r="8796" spans="1:9" x14ac:dyDescent="0.2">
      <c r="A8796" s="107" t="s">
        <v>10492</v>
      </c>
      <c r="D8796" s="107" t="s">
        <v>468</v>
      </c>
      <c r="E8796" s="107">
        <f t="shared" si="137"/>
        <v>41000225</v>
      </c>
      <c r="F8796" s="107" t="s">
        <v>404</v>
      </c>
      <c r="G8796" s="107" t="s">
        <v>10756</v>
      </c>
      <c r="H8796" s="107" t="s">
        <v>465</v>
      </c>
      <c r="I8796" s="107" t="s">
        <v>3181</v>
      </c>
    </row>
    <row r="8797" spans="1:9" x14ac:dyDescent="0.2">
      <c r="A8797" s="107" t="s">
        <v>10492</v>
      </c>
      <c r="D8797" s="107" t="s">
        <v>469</v>
      </c>
      <c r="E8797" s="107">
        <f t="shared" si="137"/>
        <v>41000226</v>
      </c>
      <c r="F8797" s="107" t="s">
        <v>404</v>
      </c>
      <c r="G8797" s="107" t="s">
        <v>10756</v>
      </c>
      <c r="H8797" s="107" t="s">
        <v>465</v>
      </c>
      <c r="I8797" s="107" t="s">
        <v>3183</v>
      </c>
    </row>
    <row r="8798" spans="1:9" x14ac:dyDescent="0.2">
      <c r="A8798" s="107" t="s">
        <v>10492</v>
      </c>
      <c r="D8798" s="107" t="s">
        <v>470</v>
      </c>
      <c r="E8798" s="107">
        <f t="shared" si="137"/>
        <v>41000230</v>
      </c>
      <c r="F8798" s="107" t="s">
        <v>404</v>
      </c>
      <c r="G8798" s="107" t="s">
        <v>10756</v>
      </c>
      <c r="H8798" s="107" t="s">
        <v>465</v>
      </c>
      <c r="I8798" s="107" t="s">
        <v>11043</v>
      </c>
    </row>
    <row r="8799" spans="1:9" x14ac:dyDescent="0.2">
      <c r="A8799" s="107" t="s">
        <v>10492</v>
      </c>
      <c r="D8799" s="107" t="s">
        <v>471</v>
      </c>
      <c r="E8799" s="107">
        <f t="shared" si="137"/>
        <v>41000231</v>
      </c>
      <c r="F8799" s="107" t="s">
        <v>404</v>
      </c>
      <c r="G8799" s="107" t="s">
        <v>10756</v>
      </c>
      <c r="H8799" s="107" t="s">
        <v>465</v>
      </c>
      <c r="I8799" s="107" t="s">
        <v>3186</v>
      </c>
    </row>
    <row r="8800" spans="1:9" x14ac:dyDescent="0.2">
      <c r="A8800" s="107" t="s">
        <v>10492</v>
      </c>
      <c r="D8800" s="107" t="s">
        <v>472</v>
      </c>
      <c r="E8800" s="107">
        <f t="shared" si="137"/>
        <v>41000232</v>
      </c>
      <c r="F8800" s="107" t="s">
        <v>404</v>
      </c>
      <c r="G8800" s="107" t="s">
        <v>10756</v>
      </c>
      <c r="H8800" s="107" t="s">
        <v>465</v>
      </c>
      <c r="I8800" s="107" t="s">
        <v>3188</v>
      </c>
    </row>
    <row r="8801" spans="1:9" x14ac:dyDescent="0.2">
      <c r="A8801" s="107" t="s">
        <v>10492</v>
      </c>
      <c r="D8801" s="107" t="s">
        <v>473</v>
      </c>
      <c r="E8801" s="107">
        <f t="shared" si="137"/>
        <v>41000233</v>
      </c>
      <c r="F8801" s="107" t="s">
        <v>404</v>
      </c>
      <c r="G8801" s="107" t="s">
        <v>10756</v>
      </c>
      <c r="H8801" s="107" t="s">
        <v>465</v>
      </c>
      <c r="I8801" s="107" t="s">
        <v>3190</v>
      </c>
    </row>
    <row r="8802" spans="1:9" x14ac:dyDescent="0.2">
      <c r="A8802" s="107" t="s">
        <v>10492</v>
      </c>
      <c r="D8802" s="107" t="s">
        <v>2012</v>
      </c>
      <c r="E8802" s="107">
        <f t="shared" si="137"/>
        <v>41000240</v>
      </c>
      <c r="F8802" s="107" t="s">
        <v>404</v>
      </c>
      <c r="G8802" s="107" t="s">
        <v>10756</v>
      </c>
      <c r="H8802" s="107" t="s">
        <v>465</v>
      </c>
      <c r="I8802" s="107" t="s">
        <v>435</v>
      </c>
    </row>
    <row r="8803" spans="1:9" x14ac:dyDescent="0.2">
      <c r="A8803" s="107" t="s">
        <v>10492</v>
      </c>
      <c r="D8803" s="107" t="s">
        <v>2013</v>
      </c>
      <c r="E8803" s="107">
        <f t="shared" si="137"/>
        <v>41000241</v>
      </c>
      <c r="F8803" s="107" t="s">
        <v>404</v>
      </c>
      <c r="G8803" s="107" t="s">
        <v>10756</v>
      </c>
      <c r="H8803" s="107" t="s">
        <v>465</v>
      </c>
      <c r="I8803" s="107" t="s">
        <v>437</v>
      </c>
    </row>
    <row r="8804" spans="1:9" x14ac:dyDescent="0.2">
      <c r="A8804" s="107" t="s">
        <v>10492</v>
      </c>
      <c r="D8804" s="107" t="s">
        <v>2014</v>
      </c>
      <c r="E8804" s="107">
        <f t="shared" si="137"/>
        <v>41000242</v>
      </c>
      <c r="F8804" s="107" t="s">
        <v>404</v>
      </c>
      <c r="G8804" s="107" t="s">
        <v>10756</v>
      </c>
      <c r="H8804" s="107" t="s">
        <v>465</v>
      </c>
      <c r="I8804" s="107" t="s">
        <v>439</v>
      </c>
    </row>
    <row r="8805" spans="1:9" x14ac:dyDescent="0.2">
      <c r="A8805" s="107" t="s">
        <v>10492</v>
      </c>
      <c r="D8805" s="107" t="s">
        <v>2015</v>
      </c>
      <c r="E8805" s="107">
        <f t="shared" si="137"/>
        <v>41000243</v>
      </c>
      <c r="F8805" s="107" t="s">
        <v>404</v>
      </c>
      <c r="G8805" s="107" t="s">
        <v>10756</v>
      </c>
      <c r="H8805" s="107" t="s">
        <v>465</v>
      </c>
      <c r="I8805" s="107" t="s">
        <v>441</v>
      </c>
    </row>
    <row r="8806" spans="1:9" x14ac:dyDescent="0.2">
      <c r="A8806" s="107" t="s">
        <v>10492</v>
      </c>
      <c r="D8806" s="107" t="s">
        <v>2016</v>
      </c>
      <c r="E8806" s="107">
        <f t="shared" si="137"/>
        <v>41000244</v>
      </c>
      <c r="F8806" s="107" t="s">
        <v>404</v>
      </c>
      <c r="G8806" s="107" t="s">
        <v>10756</v>
      </c>
      <c r="H8806" s="107" t="s">
        <v>465</v>
      </c>
      <c r="I8806" s="107" t="s">
        <v>443</v>
      </c>
    </row>
    <row r="8807" spans="1:9" x14ac:dyDescent="0.2">
      <c r="A8807" s="107" t="s">
        <v>10492</v>
      </c>
      <c r="D8807" s="107" t="s">
        <v>2017</v>
      </c>
      <c r="E8807" s="107">
        <f t="shared" si="137"/>
        <v>41000245</v>
      </c>
      <c r="F8807" s="107" t="s">
        <v>404</v>
      </c>
      <c r="G8807" s="107" t="s">
        <v>10756</v>
      </c>
      <c r="H8807" s="107" t="s">
        <v>465</v>
      </c>
      <c r="I8807" s="107" t="s">
        <v>445</v>
      </c>
    </row>
    <row r="8808" spans="1:9" x14ac:dyDescent="0.2">
      <c r="A8808" s="107" t="s">
        <v>10492</v>
      </c>
      <c r="D8808" s="107" t="s">
        <v>2018</v>
      </c>
      <c r="E8808" s="107">
        <f t="shared" si="137"/>
        <v>41000246</v>
      </c>
      <c r="F8808" s="107" t="s">
        <v>404</v>
      </c>
      <c r="G8808" s="107" t="s">
        <v>10756</v>
      </c>
      <c r="H8808" s="107" t="s">
        <v>465</v>
      </c>
      <c r="I8808" s="107" t="s">
        <v>447</v>
      </c>
    </row>
    <row r="8809" spans="1:9" x14ac:dyDescent="0.2">
      <c r="A8809" s="107" t="s">
        <v>10492</v>
      </c>
      <c r="D8809" s="107" t="s">
        <v>2019</v>
      </c>
      <c r="E8809" s="107">
        <f t="shared" si="137"/>
        <v>41000247</v>
      </c>
      <c r="F8809" s="107" t="s">
        <v>404</v>
      </c>
      <c r="G8809" s="107" t="s">
        <v>10756</v>
      </c>
      <c r="H8809" s="107" t="s">
        <v>465</v>
      </c>
      <c r="I8809" s="107" t="s">
        <v>449</v>
      </c>
    </row>
    <row r="8810" spans="1:9" x14ac:dyDescent="0.2">
      <c r="A8810" s="107" t="s">
        <v>10492</v>
      </c>
      <c r="D8810" s="107" t="s">
        <v>2020</v>
      </c>
      <c r="E8810" s="107">
        <f t="shared" si="137"/>
        <v>41000260</v>
      </c>
      <c r="F8810" s="107" t="s">
        <v>404</v>
      </c>
      <c r="G8810" s="107" t="s">
        <v>10756</v>
      </c>
      <c r="H8810" s="107" t="s">
        <v>465</v>
      </c>
      <c r="I8810" s="107" t="s">
        <v>451</v>
      </c>
    </row>
    <row r="8811" spans="1:9" x14ac:dyDescent="0.2">
      <c r="A8811" s="107" t="s">
        <v>10492</v>
      </c>
      <c r="D8811" s="107" t="s">
        <v>2021</v>
      </c>
      <c r="E8811" s="107">
        <f t="shared" si="137"/>
        <v>41000261</v>
      </c>
      <c r="F8811" s="107" t="s">
        <v>404</v>
      </c>
      <c r="G8811" s="107" t="s">
        <v>10756</v>
      </c>
      <c r="H8811" s="107" t="s">
        <v>465</v>
      </c>
      <c r="I8811" s="107" t="s">
        <v>453</v>
      </c>
    </row>
    <row r="8812" spans="1:9" x14ac:dyDescent="0.2">
      <c r="A8812" s="107" t="s">
        <v>10492</v>
      </c>
      <c r="D8812" s="107" t="s">
        <v>2022</v>
      </c>
      <c r="E8812" s="107">
        <f t="shared" si="137"/>
        <v>41000262</v>
      </c>
      <c r="F8812" s="107" t="s">
        <v>404</v>
      </c>
      <c r="G8812" s="107" t="s">
        <v>10756</v>
      </c>
      <c r="H8812" s="107" t="s">
        <v>465</v>
      </c>
      <c r="I8812" s="107" t="s">
        <v>455</v>
      </c>
    </row>
    <row r="8813" spans="1:9" x14ac:dyDescent="0.2">
      <c r="A8813" s="107" t="s">
        <v>10492</v>
      </c>
      <c r="D8813" s="107" t="s">
        <v>2023</v>
      </c>
      <c r="E8813" s="107">
        <f t="shared" si="137"/>
        <v>41000263</v>
      </c>
      <c r="F8813" s="107" t="s">
        <v>404</v>
      </c>
      <c r="G8813" s="107" t="s">
        <v>10756</v>
      </c>
      <c r="H8813" s="107" t="s">
        <v>465</v>
      </c>
      <c r="I8813" s="107" t="s">
        <v>457</v>
      </c>
    </row>
    <row r="8814" spans="1:9" x14ac:dyDescent="0.2">
      <c r="A8814" s="107" t="s">
        <v>10492</v>
      </c>
      <c r="D8814" s="107" t="s">
        <v>2024</v>
      </c>
      <c r="E8814" s="107">
        <f t="shared" si="137"/>
        <v>41000264</v>
      </c>
      <c r="F8814" s="107" t="s">
        <v>404</v>
      </c>
      <c r="G8814" s="107" t="s">
        <v>10756</v>
      </c>
      <c r="H8814" s="107" t="s">
        <v>465</v>
      </c>
      <c r="I8814" s="107" t="s">
        <v>459</v>
      </c>
    </row>
    <row r="8815" spans="1:9" x14ac:dyDescent="0.2">
      <c r="A8815" s="107" t="s">
        <v>10492</v>
      </c>
      <c r="D8815" s="107" t="s">
        <v>2025</v>
      </c>
      <c r="E8815" s="107">
        <f t="shared" si="137"/>
        <v>41000265</v>
      </c>
      <c r="F8815" s="107" t="s">
        <v>404</v>
      </c>
      <c r="G8815" s="107" t="s">
        <v>10756</v>
      </c>
      <c r="H8815" s="107" t="s">
        <v>465</v>
      </c>
      <c r="I8815" s="107" t="s">
        <v>461</v>
      </c>
    </row>
    <row r="8816" spans="1:9" x14ac:dyDescent="0.2">
      <c r="A8816" s="107" t="s">
        <v>10492</v>
      </c>
      <c r="D8816" s="107" t="s">
        <v>2026</v>
      </c>
      <c r="E8816" s="107">
        <f t="shared" si="137"/>
        <v>41000266</v>
      </c>
      <c r="F8816" s="107" t="s">
        <v>404</v>
      </c>
      <c r="G8816" s="107" t="s">
        <v>10756</v>
      </c>
      <c r="H8816" s="107" t="s">
        <v>465</v>
      </c>
      <c r="I8816" s="107" t="s">
        <v>463</v>
      </c>
    </row>
    <row r="8817" spans="1:9" x14ac:dyDescent="0.2">
      <c r="A8817" s="107" t="s">
        <v>10492</v>
      </c>
      <c r="D8817" s="107" t="s">
        <v>2027</v>
      </c>
      <c r="E8817" s="107">
        <f t="shared" si="137"/>
        <v>41080001</v>
      </c>
      <c r="F8817" s="107" t="s">
        <v>404</v>
      </c>
      <c r="G8817" s="107" t="s">
        <v>10756</v>
      </c>
      <c r="H8817" s="107" t="s">
        <v>2028</v>
      </c>
      <c r="I8817" s="107" t="s">
        <v>13741</v>
      </c>
    </row>
    <row r="8818" spans="1:9" x14ac:dyDescent="0.2">
      <c r="A8818" s="107" t="s">
        <v>10492</v>
      </c>
      <c r="D8818" s="107" t="s">
        <v>2029</v>
      </c>
      <c r="E8818" s="107">
        <f t="shared" si="137"/>
        <v>41082001</v>
      </c>
      <c r="F8818" s="107" t="s">
        <v>404</v>
      </c>
      <c r="G8818" s="107" t="s">
        <v>10756</v>
      </c>
      <c r="H8818" s="107" t="s">
        <v>2030</v>
      </c>
      <c r="I8818" s="107" t="s">
        <v>13744</v>
      </c>
    </row>
    <row r="8819" spans="1:9" x14ac:dyDescent="0.2">
      <c r="A8819" s="107" t="s">
        <v>10492</v>
      </c>
      <c r="D8819" s="107" t="s">
        <v>2031</v>
      </c>
      <c r="E8819" s="107">
        <f t="shared" si="137"/>
        <v>41082002</v>
      </c>
      <c r="F8819" s="107" t="s">
        <v>404</v>
      </c>
      <c r="G8819" s="107" t="s">
        <v>10756</v>
      </c>
      <c r="H8819" s="107" t="s">
        <v>2030</v>
      </c>
      <c r="I8819" s="107" t="s">
        <v>13746</v>
      </c>
    </row>
    <row r="8820" spans="1:9" x14ac:dyDescent="0.2">
      <c r="A8820" s="107" t="s">
        <v>10492</v>
      </c>
      <c r="D8820" s="107" t="s">
        <v>2032</v>
      </c>
      <c r="E8820" s="107">
        <f t="shared" si="137"/>
        <v>41082599</v>
      </c>
      <c r="F8820" s="107" t="s">
        <v>404</v>
      </c>
      <c r="G8820" s="107" t="s">
        <v>10756</v>
      </c>
      <c r="H8820" s="107" t="s">
        <v>2033</v>
      </c>
      <c r="I8820" s="107" t="s">
        <v>13749</v>
      </c>
    </row>
    <row r="8821" spans="1:9" x14ac:dyDescent="0.2">
      <c r="A8821" s="107" t="s">
        <v>10492</v>
      </c>
      <c r="D8821" s="107" t="s">
        <v>2034</v>
      </c>
      <c r="E8821" s="107">
        <f t="shared" si="137"/>
        <v>42500101</v>
      </c>
      <c r="F8821" s="107" t="s">
        <v>404</v>
      </c>
      <c r="I8821" s="107" t="s">
        <v>2035</v>
      </c>
    </row>
    <row r="8822" spans="1:9" x14ac:dyDescent="0.2">
      <c r="A8822" s="107" t="s">
        <v>10492</v>
      </c>
      <c r="D8822" s="107" t="s">
        <v>2036</v>
      </c>
      <c r="E8822" s="107">
        <f t="shared" si="137"/>
        <v>42500102</v>
      </c>
      <c r="F8822" s="107" t="s">
        <v>404</v>
      </c>
      <c r="I8822" s="107" t="s">
        <v>2037</v>
      </c>
    </row>
    <row r="8823" spans="1:9" x14ac:dyDescent="0.2">
      <c r="A8823" s="107" t="s">
        <v>10492</v>
      </c>
      <c r="D8823" s="107" t="s">
        <v>2038</v>
      </c>
      <c r="E8823" s="107">
        <f t="shared" si="137"/>
        <v>42500201</v>
      </c>
      <c r="F8823" s="107" t="s">
        <v>404</v>
      </c>
      <c r="I8823" s="107" t="s">
        <v>2039</v>
      </c>
    </row>
    <row r="8824" spans="1:9" x14ac:dyDescent="0.2">
      <c r="A8824" s="107" t="s">
        <v>10492</v>
      </c>
      <c r="D8824" s="107" t="s">
        <v>2040</v>
      </c>
      <c r="E8824" s="107">
        <f t="shared" si="137"/>
        <v>42500202</v>
      </c>
      <c r="F8824" s="107" t="s">
        <v>404</v>
      </c>
      <c r="I8824" s="107" t="s">
        <v>2041</v>
      </c>
    </row>
    <row r="8825" spans="1:9" x14ac:dyDescent="0.2">
      <c r="A8825" s="107" t="s">
        <v>10492</v>
      </c>
      <c r="D8825" s="107" t="s">
        <v>2042</v>
      </c>
      <c r="E8825" s="107">
        <f t="shared" si="137"/>
        <v>42500301</v>
      </c>
      <c r="F8825" s="107" t="s">
        <v>404</v>
      </c>
      <c r="I8825" s="107" t="s">
        <v>2043</v>
      </c>
    </row>
    <row r="8826" spans="1:9" x14ac:dyDescent="0.2">
      <c r="A8826" s="107" t="s">
        <v>10492</v>
      </c>
      <c r="D8826" s="107" t="s">
        <v>2044</v>
      </c>
      <c r="E8826" s="107">
        <f t="shared" si="137"/>
        <v>42500302</v>
      </c>
      <c r="F8826" s="107" t="s">
        <v>404</v>
      </c>
      <c r="I8826" s="107" t="s">
        <v>2045</v>
      </c>
    </row>
    <row r="8827" spans="1:9" x14ac:dyDescent="0.2">
      <c r="A8827" s="107" t="s">
        <v>10492</v>
      </c>
      <c r="D8827" s="107" t="s">
        <v>2046</v>
      </c>
      <c r="E8827" s="107">
        <f t="shared" si="137"/>
        <v>42505001</v>
      </c>
      <c r="F8827" s="107" t="s">
        <v>404</v>
      </c>
      <c r="I8827" s="107" t="s">
        <v>2047</v>
      </c>
    </row>
    <row r="8828" spans="1:9" x14ac:dyDescent="0.2">
      <c r="A8828" s="107" t="s">
        <v>10492</v>
      </c>
      <c r="D8828" s="107" t="s">
        <v>2048</v>
      </c>
      <c r="E8828" s="107">
        <f t="shared" si="137"/>
        <v>42505002</v>
      </c>
      <c r="F8828" s="107" t="s">
        <v>404</v>
      </c>
      <c r="I8828" s="107" t="s">
        <v>2049</v>
      </c>
    </row>
    <row r="8829" spans="1:9" x14ac:dyDescent="0.2">
      <c r="A8829" s="107" t="s">
        <v>10492</v>
      </c>
      <c r="D8829" s="107" t="s">
        <v>2050</v>
      </c>
      <c r="E8829" s="107">
        <f t="shared" si="137"/>
        <v>42505101</v>
      </c>
      <c r="F8829" s="107" t="s">
        <v>404</v>
      </c>
      <c r="I8829" s="107" t="s">
        <v>2051</v>
      </c>
    </row>
    <row r="8830" spans="1:9" x14ac:dyDescent="0.2">
      <c r="A8830" s="107" t="s">
        <v>10492</v>
      </c>
      <c r="D8830" s="107" t="s">
        <v>2052</v>
      </c>
      <c r="E8830" s="107">
        <f t="shared" si="137"/>
        <v>42505102</v>
      </c>
      <c r="F8830" s="107" t="s">
        <v>404</v>
      </c>
      <c r="I8830" s="107" t="s">
        <v>2053</v>
      </c>
    </row>
    <row r="8831" spans="1:9" x14ac:dyDescent="0.2">
      <c r="A8831" s="107" t="s">
        <v>10492</v>
      </c>
      <c r="D8831" s="107" t="s">
        <v>2054</v>
      </c>
      <c r="E8831" s="107">
        <f t="shared" si="137"/>
        <v>42505202</v>
      </c>
      <c r="F8831" s="107" t="s">
        <v>404</v>
      </c>
      <c r="I8831" s="107" t="s">
        <v>2049</v>
      </c>
    </row>
    <row r="8832" spans="1:9" x14ac:dyDescent="0.2">
      <c r="A8832" s="107" t="s">
        <v>10492</v>
      </c>
      <c r="D8832" s="107" t="s">
        <v>2055</v>
      </c>
      <c r="E8832" s="107">
        <f t="shared" si="137"/>
        <v>49000101</v>
      </c>
      <c r="F8832" s="107" t="s">
        <v>404</v>
      </c>
      <c r="G8832" s="107" t="s">
        <v>405</v>
      </c>
      <c r="H8832" s="107" t="s">
        <v>2056</v>
      </c>
      <c r="I8832" s="107" t="s">
        <v>4736</v>
      </c>
    </row>
    <row r="8833" spans="1:9" x14ac:dyDescent="0.2">
      <c r="A8833" s="107" t="s">
        <v>10492</v>
      </c>
      <c r="D8833" s="107" t="s">
        <v>4737</v>
      </c>
      <c r="E8833" s="107">
        <f t="shared" si="137"/>
        <v>49000102</v>
      </c>
      <c r="F8833" s="107" t="s">
        <v>404</v>
      </c>
      <c r="G8833" s="107" t="s">
        <v>405</v>
      </c>
      <c r="H8833" s="107" t="s">
        <v>2056</v>
      </c>
      <c r="I8833" s="107" t="s">
        <v>14052</v>
      </c>
    </row>
    <row r="8834" spans="1:9" x14ac:dyDescent="0.2">
      <c r="A8834" s="107" t="s">
        <v>10492</v>
      </c>
      <c r="D8834" s="107" t="s">
        <v>4738</v>
      </c>
      <c r="E8834" s="107">
        <f t="shared" ref="E8834:E8897" si="138">VALUE(D8834)</f>
        <v>49000103</v>
      </c>
      <c r="F8834" s="107" t="s">
        <v>404</v>
      </c>
      <c r="G8834" s="107" t="s">
        <v>405</v>
      </c>
      <c r="H8834" s="107" t="s">
        <v>2056</v>
      </c>
      <c r="I8834" s="107" t="s">
        <v>14054</v>
      </c>
    </row>
    <row r="8835" spans="1:9" x14ac:dyDescent="0.2">
      <c r="A8835" s="107" t="s">
        <v>10492</v>
      </c>
      <c r="D8835" s="107" t="s">
        <v>4739</v>
      </c>
      <c r="E8835" s="107">
        <f t="shared" si="138"/>
        <v>49000104</v>
      </c>
      <c r="F8835" s="107" t="s">
        <v>404</v>
      </c>
      <c r="G8835" s="107" t="s">
        <v>405</v>
      </c>
      <c r="H8835" s="107" t="s">
        <v>2056</v>
      </c>
      <c r="I8835" s="107" t="s">
        <v>4740</v>
      </c>
    </row>
    <row r="8836" spans="1:9" x14ac:dyDescent="0.2">
      <c r="A8836" s="107" t="s">
        <v>10492</v>
      </c>
      <c r="D8836" s="107" t="s">
        <v>4741</v>
      </c>
      <c r="E8836" s="107">
        <f t="shared" si="138"/>
        <v>49000105</v>
      </c>
      <c r="F8836" s="107" t="s">
        <v>404</v>
      </c>
      <c r="G8836" s="107" t="s">
        <v>405</v>
      </c>
      <c r="H8836" s="107" t="s">
        <v>2056</v>
      </c>
      <c r="I8836" s="107" t="s">
        <v>16850</v>
      </c>
    </row>
    <row r="8837" spans="1:9" x14ac:dyDescent="0.2">
      <c r="A8837" s="107" t="s">
        <v>10492</v>
      </c>
      <c r="D8837" s="107" t="s">
        <v>4742</v>
      </c>
      <c r="E8837" s="107">
        <f t="shared" si="138"/>
        <v>49000199</v>
      </c>
      <c r="F8837" s="107" t="s">
        <v>404</v>
      </c>
      <c r="G8837" s="107" t="s">
        <v>405</v>
      </c>
      <c r="H8837" s="107" t="s">
        <v>2056</v>
      </c>
      <c r="I8837" s="107" t="s">
        <v>7791</v>
      </c>
    </row>
    <row r="8838" spans="1:9" x14ac:dyDescent="0.2">
      <c r="A8838" s="107" t="s">
        <v>10492</v>
      </c>
      <c r="D8838" s="107" t="s">
        <v>4743</v>
      </c>
      <c r="E8838" s="107">
        <f t="shared" si="138"/>
        <v>49000201</v>
      </c>
      <c r="F8838" s="107" t="s">
        <v>404</v>
      </c>
      <c r="G8838" s="107" t="s">
        <v>405</v>
      </c>
      <c r="H8838" s="107" t="s">
        <v>4744</v>
      </c>
      <c r="I8838" s="107" t="s">
        <v>14617</v>
      </c>
    </row>
    <row r="8839" spans="1:9" x14ac:dyDescent="0.2">
      <c r="A8839" s="107" t="s">
        <v>10492</v>
      </c>
      <c r="D8839" s="107" t="s">
        <v>4745</v>
      </c>
      <c r="E8839" s="107">
        <f t="shared" si="138"/>
        <v>49000202</v>
      </c>
      <c r="F8839" s="107" t="s">
        <v>404</v>
      </c>
      <c r="G8839" s="107" t="s">
        <v>405</v>
      </c>
      <c r="H8839" s="107" t="s">
        <v>4744</v>
      </c>
      <c r="I8839" s="107" t="s">
        <v>4746</v>
      </c>
    </row>
    <row r="8840" spans="1:9" x14ac:dyDescent="0.2">
      <c r="A8840" s="107" t="s">
        <v>10492</v>
      </c>
      <c r="D8840" s="107" t="s">
        <v>4747</v>
      </c>
      <c r="E8840" s="107">
        <f t="shared" si="138"/>
        <v>49000203</v>
      </c>
      <c r="F8840" s="107" t="s">
        <v>404</v>
      </c>
      <c r="G8840" s="107" t="s">
        <v>405</v>
      </c>
      <c r="H8840" s="107" t="s">
        <v>4744</v>
      </c>
      <c r="I8840" s="107" t="s">
        <v>4748</v>
      </c>
    </row>
    <row r="8841" spans="1:9" x14ac:dyDescent="0.2">
      <c r="A8841" s="107" t="s">
        <v>10492</v>
      </c>
      <c r="D8841" s="107" t="s">
        <v>4749</v>
      </c>
      <c r="E8841" s="107">
        <f t="shared" si="138"/>
        <v>49000204</v>
      </c>
      <c r="F8841" s="107" t="s">
        <v>404</v>
      </c>
      <c r="G8841" s="107" t="s">
        <v>405</v>
      </c>
      <c r="H8841" s="107" t="s">
        <v>4744</v>
      </c>
      <c r="I8841" s="107" t="s">
        <v>4750</v>
      </c>
    </row>
    <row r="8842" spans="1:9" x14ac:dyDescent="0.2">
      <c r="A8842" s="107" t="s">
        <v>10492</v>
      </c>
      <c r="D8842" s="107" t="s">
        <v>4751</v>
      </c>
      <c r="E8842" s="107">
        <f t="shared" si="138"/>
        <v>49000205</v>
      </c>
      <c r="F8842" s="107" t="s">
        <v>404</v>
      </c>
      <c r="G8842" s="107" t="s">
        <v>405</v>
      </c>
      <c r="H8842" s="107" t="s">
        <v>4744</v>
      </c>
      <c r="I8842" s="107" t="s">
        <v>4752</v>
      </c>
    </row>
    <row r="8843" spans="1:9" x14ac:dyDescent="0.2">
      <c r="A8843" s="107" t="s">
        <v>10492</v>
      </c>
      <c r="D8843" s="107" t="s">
        <v>4753</v>
      </c>
      <c r="E8843" s="107">
        <f t="shared" si="138"/>
        <v>49000206</v>
      </c>
      <c r="F8843" s="107" t="s">
        <v>404</v>
      </c>
      <c r="G8843" s="107" t="s">
        <v>405</v>
      </c>
      <c r="H8843" s="107" t="s">
        <v>4744</v>
      </c>
      <c r="I8843" s="107" t="s">
        <v>6359</v>
      </c>
    </row>
    <row r="8844" spans="1:9" x14ac:dyDescent="0.2">
      <c r="A8844" s="107" t="s">
        <v>10492</v>
      </c>
      <c r="D8844" s="107" t="s">
        <v>4754</v>
      </c>
      <c r="E8844" s="107">
        <f t="shared" si="138"/>
        <v>49000207</v>
      </c>
      <c r="F8844" s="107" t="s">
        <v>404</v>
      </c>
      <c r="G8844" s="107" t="s">
        <v>405</v>
      </c>
      <c r="H8844" s="107" t="s">
        <v>4744</v>
      </c>
      <c r="I8844" s="107" t="s">
        <v>9553</v>
      </c>
    </row>
    <row r="8845" spans="1:9" x14ac:dyDescent="0.2">
      <c r="A8845" s="107" t="s">
        <v>10492</v>
      </c>
      <c r="D8845" s="107" t="s">
        <v>4755</v>
      </c>
      <c r="E8845" s="107">
        <f t="shared" si="138"/>
        <v>49000208</v>
      </c>
      <c r="F8845" s="107" t="s">
        <v>404</v>
      </c>
      <c r="G8845" s="107" t="s">
        <v>405</v>
      </c>
      <c r="H8845" s="107" t="s">
        <v>4744</v>
      </c>
      <c r="I8845" s="107" t="s">
        <v>4756</v>
      </c>
    </row>
    <row r="8846" spans="1:9" x14ac:dyDescent="0.2">
      <c r="A8846" s="107" t="s">
        <v>10492</v>
      </c>
      <c r="D8846" s="107" t="s">
        <v>4757</v>
      </c>
      <c r="E8846" s="107">
        <f t="shared" si="138"/>
        <v>49000209</v>
      </c>
      <c r="F8846" s="107" t="s">
        <v>404</v>
      </c>
      <c r="G8846" s="107" t="s">
        <v>405</v>
      </c>
      <c r="H8846" s="107" t="s">
        <v>4744</v>
      </c>
      <c r="I8846" s="107" t="s">
        <v>4758</v>
      </c>
    </row>
    <row r="8847" spans="1:9" x14ac:dyDescent="0.2">
      <c r="A8847" s="107" t="s">
        <v>10492</v>
      </c>
      <c r="D8847" s="107" t="s">
        <v>4759</v>
      </c>
      <c r="E8847" s="107">
        <f t="shared" si="138"/>
        <v>49000299</v>
      </c>
      <c r="F8847" s="107" t="s">
        <v>404</v>
      </c>
      <c r="G8847" s="107" t="s">
        <v>405</v>
      </c>
      <c r="H8847" s="107" t="s">
        <v>4744</v>
      </c>
      <c r="I8847" s="107" t="s">
        <v>7791</v>
      </c>
    </row>
    <row r="8848" spans="1:9" x14ac:dyDescent="0.2">
      <c r="A8848" s="107" t="s">
        <v>10492</v>
      </c>
      <c r="D8848" s="107" t="s">
        <v>4760</v>
      </c>
      <c r="E8848" s="107">
        <f t="shared" si="138"/>
        <v>49000301</v>
      </c>
      <c r="F8848" s="107" t="s">
        <v>404</v>
      </c>
      <c r="G8848" s="107" t="s">
        <v>405</v>
      </c>
      <c r="H8848" s="107" t="s">
        <v>4761</v>
      </c>
      <c r="I8848" s="107" t="s">
        <v>14036</v>
      </c>
    </row>
    <row r="8849" spans="1:9" x14ac:dyDescent="0.2">
      <c r="A8849" s="107" t="s">
        <v>10492</v>
      </c>
      <c r="D8849" s="107" t="s">
        <v>4762</v>
      </c>
      <c r="E8849" s="107">
        <f t="shared" si="138"/>
        <v>49000302</v>
      </c>
      <c r="F8849" s="107" t="s">
        <v>404</v>
      </c>
      <c r="G8849" s="107" t="s">
        <v>405</v>
      </c>
      <c r="H8849" s="107" t="s">
        <v>4761</v>
      </c>
      <c r="I8849" s="107" t="s">
        <v>9927</v>
      </c>
    </row>
    <row r="8850" spans="1:9" x14ac:dyDescent="0.2">
      <c r="A8850" s="107" t="s">
        <v>10492</v>
      </c>
      <c r="D8850" s="107" t="s">
        <v>4763</v>
      </c>
      <c r="E8850" s="107">
        <f t="shared" si="138"/>
        <v>49000303</v>
      </c>
      <c r="F8850" s="107" t="s">
        <v>404</v>
      </c>
      <c r="G8850" s="107" t="s">
        <v>405</v>
      </c>
      <c r="H8850" s="107" t="s">
        <v>4761</v>
      </c>
      <c r="I8850" s="107" t="s">
        <v>4764</v>
      </c>
    </row>
    <row r="8851" spans="1:9" x14ac:dyDescent="0.2">
      <c r="A8851" s="107" t="s">
        <v>10492</v>
      </c>
      <c r="D8851" s="107" t="s">
        <v>4765</v>
      </c>
      <c r="E8851" s="107">
        <f t="shared" si="138"/>
        <v>49000304</v>
      </c>
      <c r="F8851" s="107" t="s">
        <v>404</v>
      </c>
      <c r="G8851" s="107" t="s">
        <v>405</v>
      </c>
      <c r="H8851" s="107" t="s">
        <v>4761</v>
      </c>
      <c r="I8851" s="107" t="s">
        <v>8685</v>
      </c>
    </row>
    <row r="8852" spans="1:9" x14ac:dyDescent="0.2">
      <c r="A8852" s="107" t="s">
        <v>10492</v>
      </c>
      <c r="D8852" s="107" t="s">
        <v>4766</v>
      </c>
      <c r="E8852" s="107">
        <f t="shared" si="138"/>
        <v>49000399</v>
      </c>
      <c r="F8852" s="107" t="s">
        <v>404</v>
      </c>
      <c r="G8852" s="107" t="s">
        <v>405</v>
      </c>
      <c r="H8852" s="107" t="s">
        <v>4761</v>
      </c>
      <c r="I8852" s="107" t="s">
        <v>7791</v>
      </c>
    </row>
    <row r="8853" spans="1:9" x14ac:dyDescent="0.2">
      <c r="A8853" s="107" t="s">
        <v>10492</v>
      </c>
      <c r="D8853" s="107" t="s">
        <v>4767</v>
      </c>
      <c r="E8853" s="107">
        <f t="shared" si="138"/>
        <v>49000401</v>
      </c>
      <c r="F8853" s="107" t="s">
        <v>404</v>
      </c>
      <c r="G8853" s="107" t="s">
        <v>405</v>
      </c>
      <c r="H8853" s="107" t="s">
        <v>4768</v>
      </c>
      <c r="I8853" s="107" t="s">
        <v>16779</v>
      </c>
    </row>
    <row r="8854" spans="1:9" x14ac:dyDescent="0.2">
      <c r="A8854" s="107" t="s">
        <v>10492</v>
      </c>
      <c r="D8854" s="107" t="s">
        <v>4769</v>
      </c>
      <c r="E8854" s="107">
        <f t="shared" si="138"/>
        <v>49000402</v>
      </c>
      <c r="F8854" s="107" t="s">
        <v>404</v>
      </c>
      <c r="G8854" s="107" t="s">
        <v>405</v>
      </c>
      <c r="H8854" s="107" t="s">
        <v>4768</v>
      </c>
      <c r="I8854" s="107" t="s">
        <v>10758</v>
      </c>
    </row>
    <row r="8855" spans="1:9" x14ac:dyDescent="0.2">
      <c r="A8855" s="107" t="s">
        <v>10492</v>
      </c>
      <c r="D8855" s="107" t="s">
        <v>4770</v>
      </c>
      <c r="E8855" s="107">
        <f t="shared" si="138"/>
        <v>49000403</v>
      </c>
      <c r="F8855" s="107" t="s">
        <v>404</v>
      </c>
      <c r="G8855" s="107" t="s">
        <v>405</v>
      </c>
      <c r="H8855" s="107" t="s">
        <v>4768</v>
      </c>
      <c r="I8855" s="107" t="s">
        <v>15516</v>
      </c>
    </row>
    <row r="8856" spans="1:9" x14ac:dyDescent="0.2">
      <c r="A8856" s="107" t="s">
        <v>10492</v>
      </c>
      <c r="D8856" s="107" t="s">
        <v>4771</v>
      </c>
      <c r="E8856" s="107">
        <f t="shared" si="138"/>
        <v>49000404</v>
      </c>
      <c r="F8856" s="107" t="s">
        <v>404</v>
      </c>
      <c r="G8856" s="107" t="s">
        <v>405</v>
      </c>
      <c r="H8856" s="107" t="s">
        <v>4768</v>
      </c>
      <c r="I8856" s="107" t="s">
        <v>15575</v>
      </c>
    </row>
    <row r="8857" spans="1:9" x14ac:dyDescent="0.2">
      <c r="A8857" s="107" t="s">
        <v>10492</v>
      </c>
      <c r="D8857" s="107" t="s">
        <v>4772</v>
      </c>
      <c r="E8857" s="107">
        <f t="shared" si="138"/>
        <v>49000405</v>
      </c>
      <c r="F8857" s="107" t="s">
        <v>404</v>
      </c>
      <c r="G8857" s="107" t="s">
        <v>405</v>
      </c>
      <c r="H8857" s="107" t="s">
        <v>4768</v>
      </c>
      <c r="I8857" s="107" t="s">
        <v>16845</v>
      </c>
    </row>
    <row r="8858" spans="1:9" x14ac:dyDescent="0.2">
      <c r="A8858" s="107" t="s">
        <v>10492</v>
      </c>
      <c r="D8858" s="107" t="s">
        <v>4773</v>
      </c>
      <c r="E8858" s="107">
        <f t="shared" si="138"/>
        <v>49000499</v>
      </c>
      <c r="F8858" s="107" t="s">
        <v>404</v>
      </c>
      <c r="G8858" s="107" t="s">
        <v>405</v>
      </c>
      <c r="H8858" s="107" t="s">
        <v>4768</v>
      </c>
      <c r="I8858" s="107" t="s">
        <v>7791</v>
      </c>
    </row>
    <row r="8859" spans="1:9" x14ac:dyDescent="0.2">
      <c r="A8859" s="107" t="s">
        <v>10492</v>
      </c>
      <c r="D8859" s="107" t="s">
        <v>4774</v>
      </c>
      <c r="E8859" s="107">
        <f t="shared" si="138"/>
        <v>49000501</v>
      </c>
      <c r="F8859" s="107" t="s">
        <v>404</v>
      </c>
      <c r="G8859" s="107" t="s">
        <v>405</v>
      </c>
      <c r="H8859" s="107" t="s">
        <v>4775</v>
      </c>
      <c r="I8859" s="107" t="s">
        <v>16850</v>
      </c>
    </row>
    <row r="8860" spans="1:9" x14ac:dyDescent="0.2">
      <c r="A8860" s="107" t="s">
        <v>10492</v>
      </c>
      <c r="D8860" s="107" t="s">
        <v>4776</v>
      </c>
      <c r="E8860" s="107">
        <f t="shared" si="138"/>
        <v>49000502</v>
      </c>
      <c r="F8860" s="107" t="s">
        <v>404</v>
      </c>
      <c r="G8860" s="107" t="s">
        <v>405</v>
      </c>
      <c r="H8860" s="107" t="s">
        <v>4775</v>
      </c>
      <c r="I8860" s="107" t="s">
        <v>10758</v>
      </c>
    </row>
    <row r="8861" spans="1:9" x14ac:dyDescent="0.2">
      <c r="A8861" s="107" t="s">
        <v>10492</v>
      </c>
      <c r="D8861" s="107" t="s">
        <v>4777</v>
      </c>
      <c r="E8861" s="107">
        <f t="shared" si="138"/>
        <v>49000503</v>
      </c>
      <c r="F8861" s="107" t="s">
        <v>404</v>
      </c>
      <c r="G8861" s="107" t="s">
        <v>405</v>
      </c>
      <c r="H8861" s="107" t="s">
        <v>4775</v>
      </c>
      <c r="I8861" s="107" t="s">
        <v>4778</v>
      </c>
    </row>
    <row r="8862" spans="1:9" x14ac:dyDescent="0.2">
      <c r="A8862" s="107" t="s">
        <v>10492</v>
      </c>
      <c r="D8862" s="107" t="s">
        <v>4779</v>
      </c>
      <c r="E8862" s="107">
        <f t="shared" si="138"/>
        <v>49000504</v>
      </c>
      <c r="F8862" s="107" t="s">
        <v>404</v>
      </c>
      <c r="G8862" s="107" t="s">
        <v>405</v>
      </c>
      <c r="H8862" s="107" t="s">
        <v>4775</v>
      </c>
      <c r="I8862" s="107" t="s">
        <v>4780</v>
      </c>
    </row>
    <row r="8863" spans="1:9" x14ac:dyDescent="0.2">
      <c r="A8863" s="107" t="s">
        <v>10492</v>
      </c>
      <c r="D8863" s="107" t="s">
        <v>4781</v>
      </c>
      <c r="E8863" s="107">
        <f t="shared" si="138"/>
        <v>49000599</v>
      </c>
      <c r="F8863" s="107" t="s">
        <v>404</v>
      </c>
      <c r="G8863" s="107" t="s">
        <v>405</v>
      </c>
      <c r="H8863" s="107" t="s">
        <v>4775</v>
      </c>
      <c r="I8863" s="107" t="s">
        <v>4782</v>
      </c>
    </row>
    <row r="8864" spans="1:9" x14ac:dyDescent="0.2">
      <c r="A8864" s="107" t="s">
        <v>10492</v>
      </c>
      <c r="D8864" s="107" t="s">
        <v>4783</v>
      </c>
      <c r="E8864" s="107">
        <f t="shared" si="138"/>
        <v>49000601</v>
      </c>
      <c r="F8864" s="107" t="s">
        <v>404</v>
      </c>
      <c r="G8864" s="107" t="s">
        <v>405</v>
      </c>
      <c r="H8864" s="107" t="s">
        <v>4784</v>
      </c>
      <c r="I8864" s="107" t="s">
        <v>4785</v>
      </c>
    </row>
    <row r="8865" spans="1:9" x14ac:dyDescent="0.2">
      <c r="A8865" s="107" t="s">
        <v>10492</v>
      </c>
      <c r="D8865" s="107" t="s">
        <v>4786</v>
      </c>
      <c r="E8865" s="107">
        <f t="shared" si="138"/>
        <v>49090011</v>
      </c>
      <c r="F8865" s="107" t="s">
        <v>404</v>
      </c>
      <c r="G8865" s="107" t="s">
        <v>405</v>
      </c>
      <c r="H8865" s="107" t="s">
        <v>10519</v>
      </c>
      <c r="I8865" s="107" t="s">
        <v>13390</v>
      </c>
    </row>
    <row r="8866" spans="1:9" x14ac:dyDescent="0.2">
      <c r="A8866" s="107" t="s">
        <v>10492</v>
      </c>
      <c r="D8866" s="107" t="s">
        <v>4787</v>
      </c>
      <c r="E8866" s="107">
        <f t="shared" si="138"/>
        <v>49090012</v>
      </c>
      <c r="F8866" s="107" t="s">
        <v>404</v>
      </c>
      <c r="G8866" s="107" t="s">
        <v>405</v>
      </c>
      <c r="H8866" s="107" t="s">
        <v>10519</v>
      </c>
      <c r="I8866" s="107" t="s">
        <v>13392</v>
      </c>
    </row>
    <row r="8867" spans="1:9" x14ac:dyDescent="0.2">
      <c r="A8867" s="107" t="s">
        <v>10492</v>
      </c>
      <c r="D8867" s="107" t="s">
        <v>4788</v>
      </c>
      <c r="E8867" s="107">
        <f t="shared" si="138"/>
        <v>49090013</v>
      </c>
      <c r="F8867" s="107" t="s">
        <v>404</v>
      </c>
      <c r="G8867" s="107" t="s">
        <v>405</v>
      </c>
      <c r="H8867" s="107" t="s">
        <v>10519</v>
      </c>
      <c r="I8867" s="107" t="s">
        <v>13394</v>
      </c>
    </row>
    <row r="8868" spans="1:9" x14ac:dyDescent="0.2">
      <c r="A8868" s="107" t="s">
        <v>10492</v>
      </c>
      <c r="D8868" s="107" t="s">
        <v>4789</v>
      </c>
      <c r="E8868" s="107">
        <f t="shared" si="138"/>
        <v>49090015</v>
      </c>
      <c r="F8868" s="107" t="s">
        <v>404</v>
      </c>
      <c r="G8868" s="107" t="s">
        <v>405</v>
      </c>
      <c r="H8868" s="107" t="s">
        <v>10519</v>
      </c>
      <c r="I8868" s="107" t="s">
        <v>4790</v>
      </c>
    </row>
    <row r="8869" spans="1:9" x14ac:dyDescent="0.2">
      <c r="A8869" s="107" t="s">
        <v>10492</v>
      </c>
      <c r="D8869" s="107" t="s">
        <v>4791</v>
      </c>
      <c r="E8869" s="107">
        <f t="shared" si="138"/>
        <v>49090021</v>
      </c>
      <c r="F8869" s="107" t="s">
        <v>404</v>
      </c>
      <c r="G8869" s="107" t="s">
        <v>405</v>
      </c>
      <c r="H8869" s="107" t="s">
        <v>10519</v>
      </c>
      <c r="I8869" s="107" t="s">
        <v>13398</v>
      </c>
    </row>
    <row r="8870" spans="1:9" x14ac:dyDescent="0.2">
      <c r="A8870" s="107" t="s">
        <v>10492</v>
      </c>
      <c r="D8870" s="107" t="s">
        <v>4792</v>
      </c>
      <c r="E8870" s="107">
        <f t="shared" si="138"/>
        <v>49090022</v>
      </c>
      <c r="F8870" s="107" t="s">
        <v>404</v>
      </c>
      <c r="G8870" s="107" t="s">
        <v>405</v>
      </c>
      <c r="H8870" s="107" t="s">
        <v>10519</v>
      </c>
      <c r="I8870" s="107" t="s">
        <v>7526</v>
      </c>
    </row>
    <row r="8871" spans="1:9" x14ac:dyDescent="0.2">
      <c r="A8871" s="107" t="s">
        <v>10492</v>
      </c>
      <c r="D8871" s="107" t="s">
        <v>4793</v>
      </c>
      <c r="E8871" s="107">
        <f t="shared" si="138"/>
        <v>49090023</v>
      </c>
      <c r="F8871" s="107" t="s">
        <v>404</v>
      </c>
      <c r="G8871" s="107" t="s">
        <v>405</v>
      </c>
      <c r="H8871" s="107" t="s">
        <v>10519</v>
      </c>
      <c r="I8871" s="107" t="s">
        <v>7528</v>
      </c>
    </row>
    <row r="8872" spans="1:9" x14ac:dyDescent="0.2">
      <c r="A8872" s="107" t="s">
        <v>10492</v>
      </c>
      <c r="D8872" s="107" t="s">
        <v>4794</v>
      </c>
      <c r="E8872" s="107">
        <f t="shared" si="138"/>
        <v>49099998</v>
      </c>
      <c r="F8872" s="107" t="s">
        <v>404</v>
      </c>
      <c r="G8872" s="107" t="s">
        <v>405</v>
      </c>
      <c r="H8872" s="107" t="s">
        <v>4795</v>
      </c>
      <c r="I8872" s="107" t="s">
        <v>4796</v>
      </c>
    </row>
    <row r="8873" spans="1:9" x14ac:dyDescent="0.2">
      <c r="A8873" s="107" t="s">
        <v>10492</v>
      </c>
      <c r="D8873" s="107" t="s">
        <v>4797</v>
      </c>
      <c r="E8873" s="107">
        <f t="shared" si="138"/>
        <v>49099999</v>
      </c>
      <c r="F8873" s="107" t="s">
        <v>404</v>
      </c>
      <c r="G8873" s="107" t="s">
        <v>405</v>
      </c>
      <c r="H8873" s="107" t="s">
        <v>4795</v>
      </c>
      <c r="I8873" s="107" t="s">
        <v>4796</v>
      </c>
    </row>
    <row r="8874" spans="1:9" x14ac:dyDescent="0.2">
      <c r="A8874" s="107" t="s">
        <v>10492</v>
      </c>
      <c r="D8874" s="107" t="s">
        <v>4798</v>
      </c>
      <c r="E8874" s="107">
        <f t="shared" si="138"/>
        <v>50100101</v>
      </c>
      <c r="F8874" s="107" t="s">
        <v>451</v>
      </c>
      <c r="G8874" s="107" t="s">
        <v>4799</v>
      </c>
      <c r="H8874" s="107" t="s">
        <v>4800</v>
      </c>
      <c r="I8874" s="107" t="s">
        <v>4801</v>
      </c>
    </row>
    <row r="8875" spans="1:9" x14ac:dyDescent="0.2">
      <c r="A8875" s="107" t="s">
        <v>10492</v>
      </c>
      <c r="D8875" s="107" t="s">
        <v>4802</v>
      </c>
      <c r="E8875" s="107">
        <f t="shared" si="138"/>
        <v>50100102</v>
      </c>
      <c r="F8875" s="107" t="s">
        <v>451</v>
      </c>
      <c r="G8875" s="107" t="s">
        <v>4799</v>
      </c>
      <c r="H8875" s="107" t="s">
        <v>4800</v>
      </c>
      <c r="I8875" s="107" t="s">
        <v>4803</v>
      </c>
    </row>
    <row r="8876" spans="1:9" x14ac:dyDescent="0.2">
      <c r="A8876" s="107" t="s">
        <v>10492</v>
      </c>
      <c r="D8876" s="107" t="s">
        <v>4804</v>
      </c>
      <c r="E8876" s="107">
        <f t="shared" si="138"/>
        <v>50100103</v>
      </c>
      <c r="F8876" s="107" t="s">
        <v>451</v>
      </c>
      <c r="G8876" s="107" t="s">
        <v>4799</v>
      </c>
      <c r="H8876" s="107" t="s">
        <v>4800</v>
      </c>
      <c r="I8876" s="107" t="s">
        <v>13511</v>
      </c>
    </row>
    <row r="8877" spans="1:9" x14ac:dyDescent="0.2">
      <c r="A8877" s="107" t="s">
        <v>10492</v>
      </c>
      <c r="D8877" s="107" t="s">
        <v>4805</v>
      </c>
      <c r="E8877" s="107">
        <f t="shared" si="138"/>
        <v>50100104</v>
      </c>
      <c r="F8877" s="107" t="s">
        <v>451</v>
      </c>
      <c r="G8877" s="107" t="s">
        <v>4799</v>
      </c>
      <c r="H8877" s="107" t="s">
        <v>4800</v>
      </c>
      <c r="I8877" s="107" t="s">
        <v>4806</v>
      </c>
    </row>
    <row r="8878" spans="1:9" x14ac:dyDescent="0.2">
      <c r="A8878" s="107" t="s">
        <v>10492</v>
      </c>
      <c r="D8878" s="107" t="s">
        <v>4807</v>
      </c>
      <c r="E8878" s="107">
        <f t="shared" si="138"/>
        <v>50100105</v>
      </c>
      <c r="F8878" s="107" t="s">
        <v>451</v>
      </c>
      <c r="G8878" s="107" t="s">
        <v>4799</v>
      </c>
      <c r="H8878" s="107" t="s">
        <v>4800</v>
      </c>
      <c r="I8878" s="107" t="s">
        <v>4808</v>
      </c>
    </row>
    <row r="8879" spans="1:9" x14ac:dyDescent="0.2">
      <c r="A8879" s="107" t="s">
        <v>10492</v>
      </c>
      <c r="D8879" s="107" t="s">
        <v>4809</v>
      </c>
      <c r="E8879" s="107">
        <f t="shared" si="138"/>
        <v>50100106</v>
      </c>
      <c r="F8879" s="107" t="s">
        <v>451</v>
      </c>
      <c r="G8879" s="107" t="s">
        <v>4799</v>
      </c>
      <c r="H8879" s="107" t="s">
        <v>4800</v>
      </c>
      <c r="I8879" s="107" t="s">
        <v>4810</v>
      </c>
    </row>
    <row r="8880" spans="1:9" x14ac:dyDescent="0.2">
      <c r="A8880" s="107" t="s">
        <v>10492</v>
      </c>
      <c r="D8880" s="107" t="s">
        <v>4811</v>
      </c>
      <c r="E8880" s="107">
        <f t="shared" si="138"/>
        <v>50100107</v>
      </c>
      <c r="F8880" s="107" t="s">
        <v>451</v>
      </c>
      <c r="G8880" s="107" t="s">
        <v>4799</v>
      </c>
      <c r="H8880" s="107" t="s">
        <v>4800</v>
      </c>
      <c r="I8880" s="107" t="s">
        <v>4812</v>
      </c>
    </row>
    <row r="8881" spans="1:9" x14ac:dyDescent="0.2">
      <c r="A8881" s="107" t="s">
        <v>10492</v>
      </c>
      <c r="D8881" s="107" t="s">
        <v>4813</v>
      </c>
      <c r="E8881" s="107">
        <f t="shared" si="138"/>
        <v>50100108</v>
      </c>
      <c r="F8881" s="107" t="s">
        <v>451</v>
      </c>
      <c r="G8881" s="107" t="s">
        <v>4799</v>
      </c>
      <c r="H8881" s="107" t="s">
        <v>4800</v>
      </c>
      <c r="I8881" s="107" t="s">
        <v>4814</v>
      </c>
    </row>
    <row r="8882" spans="1:9" x14ac:dyDescent="0.2">
      <c r="A8882" s="107" t="s">
        <v>10492</v>
      </c>
      <c r="D8882" s="107" t="s">
        <v>4815</v>
      </c>
      <c r="E8882" s="107">
        <f t="shared" si="138"/>
        <v>50100201</v>
      </c>
      <c r="F8882" s="107" t="s">
        <v>451</v>
      </c>
      <c r="G8882" s="107" t="s">
        <v>4799</v>
      </c>
      <c r="H8882" s="107" t="s">
        <v>4816</v>
      </c>
      <c r="I8882" s="107" t="s">
        <v>4817</v>
      </c>
    </row>
    <row r="8883" spans="1:9" x14ac:dyDescent="0.2">
      <c r="A8883" s="107" t="s">
        <v>10492</v>
      </c>
      <c r="D8883" s="107" t="s">
        <v>4818</v>
      </c>
      <c r="E8883" s="107">
        <f t="shared" si="138"/>
        <v>50100202</v>
      </c>
      <c r="F8883" s="107" t="s">
        <v>451</v>
      </c>
      <c r="G8883" s="107" t="s">
        <v>4799</v>
      </c>
      <c r="H8883" s="107" t="s">
        <v>4816</v>
      </c>
      <c r="I8883" s="107" t="s">
        <v>4819</v>
      </c>
    </row>
    <row r="8884" spans="1:9" x14ac:dyDescent="0.2">
      <c r="A8884" s="107" t="s">
        <v>10492</v>
      </c>
      <c r="D8884" s="107" t="s">
        <v>4820</v>
      </c>
      <c r="E8884" s="107">
        <f t="shared" si="138"/>
        <v>50100401</v>
      </c>
      <c r="F8884" s="107" t="s">
        <v>451</v>
      </c>
      <c r="G8884" s="107" t="s">
        <v>4799</v>
      </c>
      <c r="H8884" s="107" t="s">
        <v>4821</v>
      </c>
      <c r="I8884" s="107" t="s">
        <v>4822</v>
      </c>
    </row>
    <row r="8885" spans="1:9" x14ac:dyDescent="0.2">
      <c r="A8885" s="107" t="s">
        <v>10492</v>
      </c>
      <c r="D8885" s="107" t="s">
        <v>4823</v>
      </c>
      <c r="E8885" s="107">
        <f t="shared" si="138"/>
        <v>50100402</v>
      </c>
      <c r="F8885" s="107" t="s">
        <v>451</v>
      </c>
      <c r="G8885" s="107" t="s">
        <v>4799</v>
      </c>
      <c r="H8885" s="107" t="s">
        <v>4821</v>
      </c>
      <c r="I8885" s="107" t="s">
        <v>11023</v>
      </c>
    </row>
    <row r="8886" spans="1:9" x14ac:dyDescent="0.2">
      <c r="A8886" s="107" t="s">
        <v>10492</v>
      </c>
      <c r="D8886" s="107" t="s">
        <v>4824</v>
      </c>
      <c r="E8886" s="107">
        <f t="shared" si="138"/>
        <v>50100403</v>
      </c>
      <c r="F8886" s="107" t="s">
        <v>451</v>
      </c>
      <c r="G8886" s="107" t="s">
        <v>4799</v>
      </c>
      <c r="H8886" s="107" t="s">
        <v>4821</v>
      </c>
      <c r="I8886" s="107" t="s">
        <v>4825</v>
      </c>
    </row>
    <row r="8887" spans="1:9" x14ac:dyDescent="0.2">
      <c r="A8887" s="107" t="s">
        <v>10492</v>
      </c>
      <c r="D8887" s="107" t="s">
        <v>4826</v>
      </c>
      <c r="E8887" s="107">
        <f t="shared" si="138"/>
        <v>50100404</v>
      </c>
      <c r="F8887" s="107" t="s">
        <v>451</v>
      </c>
      <c r="G8887" s="107" t="s">
        <v>4799</v>
      </c>
      <c r="H8887" s="107" t="s">
        <v>4821</v>
      </c>
      <c r="I8887" s="107" t="s">
        <v>4827</v>
      </c>
    </row>
    <row r="8888" spans="1:9" x14ac:dyDescent="0.2">
      <c r="A8888" s="107" t="s">
        <v>10492</v>
      </c>
      <c r="D8888" s="107" t="s">
        <v>4828</v>
      </c>
      <c r="E8888" s="107">
        <f t="shared" si="138"/>
        <v>50100405</v>
      </c>
      <c r="F8888" s="107" t="s">
        <v>451</v>
      </c>
      <c r="G8888" s="107" t="s">
        <v>4799</v>
      </c>
      <c r="H8888" s="107" t="s">
        <v>4821</v>
      </c>
      <c r="I8888" s="107" t="s">
        <v>4829</v>
      </c>
    </row>
    <row r="8889" spans="1:9" x14ac:dyDescent="0.2">
      <c r="A8889" s="107" t="s">
        <v>10492</v>
      </c>
      <c r="D8889" s="107" t="s">
        <v>4830</v>
      </c>
      <c r="E8889" s="107">
        <f t="shared" si="138"/>
        <v>50100406</v>
      </c>
      <c r="F8889" s="107" t="s">
        <v>451</v>
      </c>
      <c r="G8889" s="107" t="s">
        <v>4799</v>
      </c>
      <c r="H8889" s="107" t="s">
        <v>4821</v>
      </c>
      <c r="I8889" s="107" t="s">
        <v>4831</v>
      </c>
    </row>
    <row r="8890" spans="1:9" x14ac:dyDescent="0.2">
      <c r="A8890" s="107" t="s">
        <v>10492</v>
      </c>
      <c r="D8890" s="107" t="s">
        <v>4832</v>
      </c>
      <c r="E8890" s="107">
        <f t="shared" si="138"/>
        <v>50100410</v>
      </c>
      <c r="F8890" s="107" t="s">
        <v>451</v>
      </c>
      <c r="G8890" s="107" t="s">
        <v>4799</v>
      </c>
      <c r="H8890" s="107" t="s">
        <v>4821</v>
      </c>
      <c r="I8890" s="107" t="s">
        <v>2139</v>
      </c>
    </row>
    <row r="8891" spans="1:9" x14ac:dyDescent="0.2">
      <c r="A8891" s="107" t="s">
        <v>10492</v>
      </c>
      <c r="D8891" s="107" t="s">
        <v>2140</v>
      </c>
      <c r="E8891" s="107">
        <f t="shared" si="138"/>
        <v>50100411</v>
      </c>
      <c r="F8891" s="107" t="s">
        <v>451</v>
      </c>
      <c r="G8891" s="107" t="s">
        <v>4799</v>
      </c>
      <c r="H8891" s="107" t="s">
        <v>4821</v>
      </c>
      <c r="I8891" s="107" t="s">
        <v>2141</v>
      </c>
    </row>
    <row r="8892" spans="1:9" x14ac:dyDescent="0.2">
      <c r="A8892" s="107" t="s">
        <v>10492</v>
      </c>
      <c r="D8892" s="107" t="s">
        <v>2142</v>
      </c>
      <c r="E8892" s="107">
        <f t="shared" si="138"/>
        <v>50100412</v>
      </c>
      <c r="F8892" s="107" t="s">
        <v>451</v>
      </c>
      <c r="G8892" s="107" t="s">
        <v>4799</v>
      </c>
      <c r="H8892" s="107" t="s">
        <v>4821</v>
      </c>
      <c r="I8892" s="107" t="s">
        <v>2143</v>
      </c>
    </row>
    <row r="8893" spans="1:9" x14ac:dyDescent="0.2">
      <c r="A8893" s="107" t="s">
        <v>10492</v>
      </c>
      <c r="D8893" s="107" t="s">
        <v>2144</v>
      </c>
      <c r="E8893" s="107">
        <f t="shared" si="138"/>
        <v>50100420</v>
      </c>
      <c r="F8893" s="107" t="s">
        <v>451</v>
      </c>
      <c r="G8893" s="107" t="s">
        <v>4799</v>
      </c>
      <c r="H8893" s="107" t="s">
        <v>4821</v>
      </c>
      <c r="I8893" s="107" t="s">
        <v>2145</v>
      </c>
    </row>
    <row r="8894" spans="1:9" x14ac:dyDescent="0.2">
      <c r="A8894" s="107" t="s">
        <v>10492</v>
      </c>
      <c r="D8894" s="107" t="s">
        <v>2146</v>
      </c>
      <c r="E8894" s="107">
        <f t="shared" si="138"/>
        <v>50100421</v>
      </c>
      <c r="F8894" s="107" t="s">
        <v>451</v>
      </c>
      <c r="G8894" s="107" t="s">
        <v>4799</v>
      </c>
      <c r="H8894" s="107" t="s">
        <v>4821</v>
      </c>
      <c r="I8894" s="107" t="s">
        <v>2147</v>
      </c>
    </row>
    <row r="8895" spans="1:9" x14ac:dyDescent="0.2">
      <c r="A8895" s="107" t="s">
        <v>10492</v>
      </c>
      <c r="D8895" s="107" t="s">
        <v>2148</v>
      </c>
      <c r="E8895" s="107">
        <f t="shared" si="138"/>
        <v>50100422</v>
      </c>
      <c r="F8895" s="107" t="s">
        <v>451</v>
      </c>
      <c r="G8895" s="107" t="s">
        <v>4799</v>
      </c>
      <c r="H8895" s="107" t="s">
        <v>4821</v>
      </c>
      <c r="I8895" s="107" t="s">
        <v>2149</v>
      </c>
    </row>
    <row r="8896" spans="1:9" x14ac:dyDescent="0.2">
      <c r="A8896" s="107" t="s">
        <v>10492</v>
      </c>
      <c r="D8896" s="107" t="s">
        <v>2150</v>
      </c>
      <c r="E8896" s="107">
        <f t="shared" si="138"/>
        <v>50100423</v>
      </c>
      <c r="F8896" s="107" t="s">
        <v>451</v>
      </c>
      <c r="G8896" s="107" t="s">
        <v>4799</v>
      </c>
      <c r="H8896" s="107" t="s">
        <v>4821</v>
      </c>
      <c r="I8896" s="107" t="s">
        <v>2151</v>
      </c>
    </row>
    <row r="8897" spans="1:9" x14ac:dyDescent="0.2">
      <c r="A8897" s="107" t="s">
        <v>10492</v>
      </c>
      <c r="D8897" s="107" t="s">
        <v>2152</v>
      </c>
      <c r="E8897" s="107">
        <f t="shared" si="138"/>
        <v>50100430</v>
      </c>
      <c r="F8897" s="107" t="s">
        <v>451</v>
      </c>
      <c r="G8897" s="107" t="s">
        <v>4799</v>
      </c>
      <c r="H8897" s="107" t="s">
        <v>4821</v>
      </c>
      <c r="I8897" s="107" t="s">
        <v>2153</v>
      </c>
    </row>
    <row r="8898" spans="1:9" x14ac:dyDescent="0.2">
      <c r="A8898" s="107" t="s">
        <v>10492</v>
      </c>
      <c r="D8898" s="107" t="s">
        <v>2154</v>
      </c>
      <c r="E8898" s="107">
        <f t="shared" ref="E8898:E8961" si="139">VALUE(D8898)</f>
        <v>50100431</v>
      </c>
      <c r="F8898" s="107" t="s">
        <v>451</v>
      </c>
      <c r="G8898" s="107" t="s">
        <v>4799</v>
      </c>
      <c r="H8898" s="107" t="s">
        <v>4821</v>
      </c>
      <c r="I8898" s="107" t="s">
        <v>2155</v>
      </c>
    </row>
    <row r="8899" spans="1:9" x14ac:dyDescent="0.2">
      <c r="A8899" s="107" t="s">
        <v>10492</v>
      </c>
      <c r="D8899" s="107" t="s">
        <v>2156</v>
      </c>
      <c r="E8899" s="107">
        <f t="shared" si="139"/>
        <v>50100432</v>
      </c>
      <c r="F8899" s="107" t="s">
        <v>451</v>
      </c>
      <c r="G8899" s="107" t="s">
        <v>4799</v>
      </c>
      <c r="H8899" s="107" t="s">
        <v>4821</v>
      </c>
      <c r="I8899" s="107" t="s">
        <v>2157</v>
      </c>
    </row>
    <row r="8900" spans="1:9" x14ac:dyDescent="0.2">
      <c r="A8900" s="107" t="s">
        <v>10492</v>
      </c>
      <c r="D8900" s="107" t="s">
        <v>2158</v>
      </c>
      <c r="E8900" s="107">
        <f t="shared" si="139"/>
        <v>50100433</v>
      </c>
      <c r="F8900" s="107" t="s">
        <v>451</v>
      </c>
      <c r="G8900" s="107" t="s">
        <v>4799</v>
      </c>
      <c r="H8900" s="107" t="s">
        <v>4821</v>
      </c>
      <c r="I8900" s="107" t="s">
        <v>2159</v>
      </c>
    </row>
    <row r="8901" spans="1:9" x14ac:dyDescent="0.2">
      <c r="A8901" s="107" t="s">
        <v>10492</v>
      </c>
      <c r="D8901" s="107" t="s">
        <v>2160</v>
      </c>
      <c r="E8901" s="107">
        <f t="shared" si="139"/>
        <v>50100505</v>
      </c>
      <c r="F8901" s="107" t="s">
        <v>451</v>
      </c>
      <c r="G8901" s="107" t="s">
        <v>4799</v>
      </c>
      <c r="H8901" s="107" t="s">
        <v>2161</v>
      </c>
      <c r="I8901" s="107" t="s">
        <v>2162</v>
      </c>
    </row>
    <row r="8902" spans="1:9" x14ac:dyDescent="0.2">
      <c r="A8902" s="107" t="s">
        <v>10492</v>
      </c>
      <c r="D8902" s="107" t="s">
        <v>2163</v>
      </c>
      <c r="E8902" s="107">
        <f t="shared" si="139"/>
        <v>50100506</v>
      </c>
      <c r="F8902" s="107" t="s">
        <v>451</v>
      </c>
      <c r="G8902" s="107" t="s">
        <v>4799</v>
      </c>
      <c r="H8902" s="107" t="s">
        <v>2161</v>
      </c>
      <c r="I8902" s="107" t="s">
        <v>2164</v>
      </c>
    </row>
    <row r="8903" spans="1:9" x14ac:dyDescent="0.2">
      <c r="A8903" s="107" t="s">
        <v>10492</v>
      </c>
      <c r="D8903" s="107" t="s">
        <v>2165</v>
      </c>
      <c r="E8903" s="107">
        <f t="shared" si="139"/>
        <v>50100507</v>
      </c>
      <c r="F8903" s="107" t="s">
        <v>451</v>
      </c>
      <c r="G8903" s="107" t="s">
        <v>4799</v>
      </c>
      <c r="H8903" s="107" t="s">
        <v>2161</v>
      </c>
      <c r="I8903" s="107" t="s">
        <v>2166</v>
      </c>
    </row>
    <row r="8904" spans="1:9" x14ac:dyDescent="0.2">
      <c r="A8904" s="107" t="s">
        <v>10492</v>
      </c>
      <c r="D8904" s="107" t="s">
        <v>2167</v>
      </c>
      <c r="E8904" s="107">
        <f t="shared" si="139"/>
        <v>50100508</v>
      </c>
      <c r="F8904" s="107" t="s">
        <v>451</v>
      </c>
      <c r="G8904" s="107" t="s">
        <v>4799</v>
      </c>
      <c r="H8904" s="107" t="s">
        <v>2161</v>
      </c>
      <c r="I8904" s="107" t="s">
        <v>2168</v>
      </c>
    </row>
    <row r="8905" spans="1:9" x14ac:dyDescent="0.2">
      <c r="A8905" s="107" t="s">
        <v>10492</v>
      </c>
      <c r="D8905" s="107" t="s">
        <v>2169</v>
      </c>
      <c r="E8905" s="107">
        <f t="shared" si="139"/>
        <v>50100510</v>
      </c>
      <c r="F8905" s="107" t="s">
        <v>451</v>
      </c>
      <c r="G8905" s="107" t="s">
        <v>4799</v>
      </c>
      <c r="H8905" s="107" t="s">
        <v>2161</v>
      </c>
      <c r="I8905" s="107" t="s">
        <v>2170</v>
      </c>
    </row>
    <row r="8906" spans="1:9" x14ac:dyDescent="0.2">
      <c r="A8906" s="107" t="s">
        <v>10492</v>
      </c>
      <c r="D8906" s="107" t="s">
        <v>2171</v>
      </c>
      <c r="E8906" s="107">
        <f t="shared" si="139"/>
        <v>50100511</v>
      </c>
      <c r="F8906" s="107" t="s">
        <v>451</v>
      </c>
      <c r="G8906" s="107" t="s">
        <v>4799</v>
      </c>
      <c r="H8906" s="107" t="s">
        <v>2161</v>
      </c>
      <c r="I8906" s="107" t="s">
        <v>2172</v>
      </c>
    </row>
    <row r="8907" spans="1:9" x14ac:dyDescent="0.2">
      <c r="A8907" s="107" t="s">
        <v>10492</v>
      </c>
      <c r="D8907" s="107" t="s">
        <v>2173</v>
      </c>
      <c r="E8907" s="107">
        <f t="shared" si="139"/>
        <v>50100512</v>
      </c>
      <c r="F8907" s="107" t="s">
        <v>451</v>
      </c>
      <c r="G8907" s="107" t="s">
        <v>4799</v>
      </c>
      <c r="H8907" s="107" t="s">
        <v>2161</v>
      </c>
      <c r="I8907" s="107" t="s">
        <v>2174</v>
      </c>
    </row>
    <row r="8908" spans="1:9" x14ac:dyDescent="0.2">
      <c r="A8908" s="107" t="s">
        <v>10492</v>
      </c>
      <c r="D8908" s="107" t="s">
        <v>2175</v>
      </c>
      <c r="E8908" s="107">
        <f t="shared" si="139"/>
        <v>50100515</v>
      </c>
      <c r="F8908" s="107" t="s">
        <v>451</v>
      </c>
      <c r="G8908" s="107" t="s">
        <v>4799</v>
      </c>
      <c r="H8908" s="107" t="s">
        <v>2161</v>
      </c>
      <c r="I8908" s="107" t="s">
        <v>2176</v>
      </c>
    </row>
    <row r="8909" spans="1:9" x14ac:dyDescent="0.2">
      <c r="A8909" s="107" t="s">
        <v>10492</v>
      </c>
      <c r="D8909" s="107" t="s">
        <v>2177</v>
      </c>
      <c r="E8909" s="107">
        <f t="shared" si="139"/>
        <v>50100516</v>
      </c>
      <c r="F8909" s="107" t="s">
        <v>451</v>
      </c>
      <c r="G8909" s="107" t="s">
        <v>4799</v>
      </c>
      <c r="H8909" s="107" t="s">
        <v>2161</v>
      </c>
      <c r="I8909" s="107" t="s">
        <v>2178</v>
      </c>
    </row>
    <row r="8910" spans="1:9" x14ac:dyDescent="0.2">
      <c r="A8910" s="107" t="s">
        <v>10492</v>
      </c>
      <c r="D8910" s="107" t="s">
        <v>2179</v>
      </c>
      <c r="E8910" s="107">
        <f t="shared" si="139"/>
        <v>50100517</v>
      </c>
      <c r="F8910" s="107" t="s">
        <v>451</v>
      </c>
      <c r="G8910" s="107" t="s">
        <v>4799</v>
      </c>
      <c r="H8910" s="107" t="s">
        <v>2161</v>
      </c>
      <c r="I8910" s="107" t="s">
        <v>2180</v>
      </c>
    </row>
    <row r="8911" spans="1:9" x14ac:dyDescent="0.2">
      <c r="A8911" s="107" t="s">
        <v>10492</v>
      </c>
      <c r="D8911" s="107" t="s">
        <v>2181</v>
      </c>
      <c r="E8911" s="107">
        <f t="shared" si="139"/>
        <v>50100518</v>
      </c>
      <c r="F8911" s="107" t="s">
        <v>451</v>
      </c>
      <c r="G8911" s="107" t="s">
        <v>4799</v>
      </c>
      <c r="H8911" s="107" t="s">
        <v>2161</v>
      </c>
      <c r="I8911" s="107" t="s">
        <v>336</v>
      </c>
    </row>
    <row r="8912" spans="1:9" x14ac:dyDescent="0.2">
      <c r="A8912" s="107" t="s">
        <v>10492</v>
      </c>
      <c r="D8912" s="107" t="s">
        <v>337</v>
      </c>
      <c r="E8912" s="107">
        <f t="shared" si="139"/>
        <v>50100519</v>
      </c>
      <c r="F8912" s="107" t="s">
        <v>451</v>
      </c>
      <c r="G8912" s="107" t="s">
        <v>4799</v>
      </c>
      <c r="H8912" s="107" t="s">
        <v>2161</v>
      </c>
      <c r="I8912" s="107" t="s">
        <v>338</v>
      </c>
    </row>
    <row r="8913" spans="1:9" x14ac:dyDescent="0.2">
      <c r="A8913" s="107" t="s">
        <v>10492</v>
      </c>
      <c r="D8913" s="107" t="s">
        <v>339</v>
      </c>
      <c r="E8913" s="107">
        <f t="shared" si="139"/>
        <v>50100520</v>
      </c>
      <c r="F8913" s="107" t="s">
        <v>451</v>
      </c>
      <c r="G8913" s="107" t="s">
        <v>4799</v>
      </c>
      <c r="H8913" s="107" t="s">
        <v>2161</v>
      </c>
      <c r="I8913" s="107" t="s">
        <v>340</v>
      </c>
    </row>
    <row r="8914" spans="1:9" x14ac:dyDescent="0.2">
      <c r="A8914" s="107" t="s">
        <v>10492</v>
      </c>
      <c r="D8914" s="107" t="s">
        <v>341</v>
      </c>
      <c r="E8914" s="107">
        <f t="shared" si="139"/>
        <v>50100601</v>
      </c>
      <c r="F8914" s="107" t="s">
        <v>451</v>
      </c>
      <c r="G8914" s="107" t="s">
        <v>4799</v>
      </c>
      <c r="H8914" s="107" t="s">
        <v>342</v>
      </c>
      <c r="I8914" s="107" t="s">
        <v>343</v>
      </c>
    </row>
    <row r="8915" spans="1:9" x14ac:dyDescent="0.2">
      <c r="A8915" s="107" t="s">
        <v>10492</v>
      </c>
      <c r="D8915" s="107" t="s">
        <v>344</v>
      </c>
      <c r="E8915" s="107">
        <f t="shared" si="139"/>
        <v>50100602</v>
      </c>
      <c r="F8915" s="107" t="s">
        <v>451</v>
      </c>
      <c r="G8915" s="107" t="s">
        <v>4799</v>
      </c>
      <c r="H8915" s="107" t="s">
        <v>342</v>
      </c>
      <c r="I8915" s="107" t="s">
        <v>345</v>
      </c>
    </row>
    <row r="8916" spans="1:9" x14ac:dyDescent="0.2">
      <c r="A8916" s="107" t="s">
        <v>10492</v>
      </c>
      <c r="D8916" s="107" t="s">
        <v>346</v>
      </c>
      <c r="E8916" s="107">
        <f t="shared" si="139"/>
        <v>50100603</v>
      </c>
      <c r="F8916" s="107" t="s">
        <v>451</v>
      </c>
      <c r="G8916" s="107" t="s">
        <v>4799</v>
      </c>
      <c r="H8916" s="107" t="s">
        <v>342</v>
      </c>
      <c r="I8916" s="107" t="s">
        <v>347</v>
      </c>
    </row>
    <row r="8917" spans="1:9" x14ac:dyDescent="0.2">
      <c r="A8917" s="107" t="s">
        <v>10492</v>
      </c>
      <c r="D8917" s="107" t="s">
        <v>348</v>
      </c>
      <c r="E8917" s="107">
        <f t="shared" si="139"/>
        <v>50100604</v>
      </c>
      <c r="F8917" s="107" t="s">
        <v>451</v>
      </c>
      <c r="G8917" s="107" t="s">
        <v>4799</v>
      </c>
      <c r="H8917" s="107" t="s">
        <v>342</v>
      </c>
      <c r="I8917" s="107" t="s">
        <v>349</v>
      </c>
    </row>
    <row r="8918" spans="1:9" x14ac:dyDescent="0.2">
      <c r="A8918" s="107" t="s">
        <v>10492</v>
      </c>
      <c r="D8918" s="107" t="s">
        <v>350</v>
      </c>
      <c r="E8918" s="107">
        <f t="shared" si="139"/>
        <v>50100701</v>
      </c>
      <c r="F8918" s="107" t="s">
        <v>451</v>
      </c>
      <c r="G8918" s="107" t="s">
        <v>4799</v>
      </c>
      <c r="H8918" s="107" t="s">
        <v>636</v>
      </c>
      <c r="I8918" s="107" t="s">
        <v>14816</v>
      </c>
    </row>
    <row r="8919" spans="1:9" x14ac:dyDescent="0.2">
      <c r="A8919" s="107" t="s">
        <v>10492</v>
      </c>
      <c r="D8919" s="107" t="s">
        <v>637</v>
      </c>
      <c r="E8919" s="107">
        <f t="shared" si="139"/>
        <v>50100702</v>
      </c>
      <c r="F8919" s="107" t="s">
        <v>451</v>
      </c>
      <c r="G8919" s="107" t="s">
        <v>4799</v>
      </c>
      <c r="H8919" s="107" t="s">
        <v>636</v>
      </c>
      <c r="I8919" s="107" t="s">
        <v>638</v>
      </c>
    </row>
    <row r="8920" spans="1:9" x14ac:dyDescent="0.2">
      <c r="A8920" s="107" t="s">
        <v>10492</v>
      </c>
      <c r="D8920" s="107" t="s">
        <v>639</v>
      </c>
      <c r="E8920" s="107">
        <f t="shared" si="139"/>
        <v>50100703</v>
      </c>
      <c r="F8920" s="107" t="s">
        <v>451</v>
      </c>
      <c r="G8920" s="107" t="s">
        <v>4799</v>
      </c>
      <c r="H8920" s="107" t="s">
        <v>636</v>
      </c>
      <c r="I8920" s="107" t="s">
        <v>640</v>
      </c>
    </row>
    <row r="8921" spans="1:9" x14ac:dyDescent="0.2">
      <c r="A8921" s="107" t="s">
        <v>10492</v>
      </c>
      <c r="D8921" s="107" t="s">
        <v>641</v>
      </c>
      <c r="E8921" s="107">
        <f t="shared" si="139"/>
        <v>50100704</v>
      </c>
      <c r="F8921" s="107" t="s">
        <v>451</v>
      </c>
      <c r="G8921" s="107" t="s">
        <v>4799</v>
      </c>
      <c r="H8921" s="107" t="s">
        <v>636</v>
      </c>
      <c r="I8921" s="107" t="s">
        <v>642</v>
      </c>
    </row>
    <row r="8922" spans="1:9" x14ac:dyDescent="0.2">
      <c r="A8922" s="107" t="s">
        <v>10492</v>
      </c>
      <c r="D8922" s="107" t="s">
        <v>643</v>
      </c>
      <c r="E8922" s="107">
        <f t="shared" si="139"/>
        <v>50100707</v>
      </c>
      <c r="F8922" s="107" t="s">
        <v>451</v>
      </c>
      <c r="G8922" s="107" t="s">
        <v>4799</v>
      </c>
      <c r="H8922" s="107" t="s">
        <v>636</v>
      </c>
      <c r="I8922" s="107" t="s">
        <v>644</v>
      </c>
    </row>
    <row r="8923" spans="1:9" x14ac:dyDescent="0.2">
      <c r="A8923" s="107" t="s">
        <v>10492</v>
      </c>
      <c r="D8923" s="107" t="s">
        <v>645</v>
      </c>
      <c r="E8923" s="107">
        <f t="shared" si="139"/>
        <v>50100708</v>
      </c>
      <c r="F8923" s="107" t="s">
        <v>451</v>
      </c>
      <c r="G8923" s="107" t="s">
        <v>4799</v>
      </c>
      <c r="H8923" s="107" t="s">
        <v>636</v>
      </c>
      <c r="I8923" s="107" t="s">
        <v>646</v>
      </c>
    </row>
    <row r="8924" spans="1:9" x14ac:dyDescent="0.2">
      <c r="A8924" s="107" t="s">
        <v>10492</v>
      </c>
      <c r="D8924" s="107" t="s">
        <v>647</v>
      </c>
      <c r="E8924" s="107">
        <f t="shared" si="139"/>
        <v>50100710</v>
      </c>
      <c r="F8924" s="107" t="s">
        <v>451</v>
      </c>
      <c r="G8924" s="107" t="s">
        <v>4799</v>
      </c>
      <c r="H8924" s="107" t="s">
        <v>636</v>
      </c>
      <c r="I8924" s="107" t="s">
        <v>648</v>
      </c>
    </row>
    <row r="8925" spans="1:9" x14ac:dyDescent="0.2">
      <c r="A8925" s="107" t="s">
        <v>10492</v>
      </c>
      <c r="D8925" s="107" t="s">
        <v>649</v>
      </c>
      <c r="E8925" s="107">
        <f t="shared" si="139"/>
        <v>50100715</v>
      </c>
      <c r="F8925" s="107" t="s">
        <v>451</v>
      </c>
      <c r="G8925" s="107" t="s">
        <v>4799</v>
      </c>
      <c r="H8925" s="107" t="s">
        <v>636</v>
      </c>
      <c r="I8925" s="107" t="s">
        <v>650</v>
      </c>
    </row>
    <row r="8926" spans="1:9" x14ac:dyDescent="0.2">
      <c r="A8926" s="107" t="s">
        <v>10492</v>
      </c>
      <c r="D8926" s="107" t="s">
        <v>651</v>
      </c>
      <c r="E8926" s="107">
        <f t="shared" si="139"/>
        <v>50100719</v>
      </c>
      <c r="F8926" s="107" t="s">
        <v>451</v>
      </c>
      <c r="G8926" s="107" t="s">
        <v>4799</v>
      </c>
      <c r="H8926" s="107" t="s">
        <v>636</v>
      </c>
      <c r="I8926" s="107" t="s">
        <v>652</v>
      </c>
    </row>
    <row r="8927" spans="1:9" x14ac:dyDescent="0.2">
      <c r="A8927" s="107" t="s">
        <v>10492</v>
      </c>
      <c r="D8927" s="107" t="s">
        <v>653</v>
      </c>
      <c r="E8927" s="107">
        <f t="shared" si="139"/>
        <v>50100720</v>
      </c>
      <c r="F8927" s="107" t="s">
        <v>451</v>
      </c>
      <c r="G8927" s="107" t="s">
        <v>4799</v>
      </c>
      <c r="H8927" s="107" t="s">
        <v>636</v>
      </c>
      <c r="I8927" s="107" t="s">
        <v>654</v>
      </c>
    </row>
    <row r="8928" spans="1:9" x14ac:dyDescent="0.2">
      <c r="A8928" s="107" t="s">
        <v>10492</v>
      </c>
      <c r="D8928" s="107" t="s">
        <v>655</v>
      </c>
      <c r="E8928" s="107">
        <f t="shared" si="139"/>
        <v>50100731</v>
      </c>
      <c r="F8928" s="107" t="s">
        <v>451</v>
      </c>
      <c r="G8928" s="107" t="s">
        <v>4799</v>
      </c>
      <c r="H8928" s="107" t="s">
        <v>636</v>
      </c>
      <c r="I8928" s="107" t="s">
        <v>656</v>
      </c>
    </row>
    <row r="8929" spans="1:9" x14ac:dyDescent="0.2">
      <c r="A8929" s="107" t="s">
        <v>10492</v>
      </c>
      <c r="D8929" s="107" t="s">
        <v>657</v>
      </c>
      <c r="E8929" s="107">
        <f t="shared" si="139"/>
        <v>50100732</v>
      </c>
      <c r="F8929" s="107" t="s">
        <v>451</v>
      </c>
      <c r="G8929" s="107" t="s">
        <v>4799</v>
      </c>
      <c r="H8929" s="107" t="s">
        <v>636</v>
      </c>
      <c r="I8929" s="107" t="s">
        <v>658</v>
      </c>
    </row>
    <row r="8930" spans="1:9" x14ac:dyDescent="0.2">
      <c r="A8930" s="107" t="s">
        <v>10492</v>
      </c>
      <c r="D8930" s="107" t="s">
        <v>659</v>
      </c>
      <c r="E8930" s="107">
        <f t="shared" si="139"/>
        <v>50100733</v>
      </c>
      <c r="F8930" s="107" t="s">
        <v>451</v>
      </c>
      <c r="G8930" s="107" t="s">
        <v>4799</v>
      </c>
      <c r="H8930" s="107" t="s">
        <v>636</v>
      </c>
      <c r="I8930" s="107" t="s">
        <v>660</v>
      </c>
    </row>
    <row r="8931" spans="1:9" x14ac:dyDescent="0.2">
      <c r="A8931" s="107" t="s">
        <v>10492</v>
      </c>
      <c r="D8931" s="107" t="s">
        <v>661</v>
      </c>
      <c r="E8931" s="107">
        <f t="shared" si="139"/>
        <v>50100734</v>
      </c>
      <c r="F8931" s="107" t="s">
        <v>451</v>
      </c>
      <c r="G8931" s="107" t="s">
        <v>4799</v>
      </c>
      <c r="H8931" s="107" t="s">
        <v>636</v>
      </c>
      <c r="I8931" s="107" t="s">
        <v>662</v>
      </c>
    </row>
    <row r="8932" spans="1:9" x14ac:dyDescent="0.2">
      <c r="A8932" s="107" t="s">
        <v>10492</v>
      </c>
      <c r="D8932" s="107" t="s">
        <v>286</v>
      </c>
      <c r="E8932" s="107">
        <f t="shared" si="139"/>
        <v>50100740</v>
      </c>
      <c r="F8932" s="107" t="s">
        <v>451</v>
      </c>
      <c r="G8932" s="107" t="s">
        <v>4799</v>
      </c>
      <c r="H8932" s="107" t="s">
        <v>636</v>
      </c>
      <c r="I8932" s="107" t="s">
        <v>287</v>
      </c>
    </row>
    <row r="8933" spans="1:9" x14ac:dyDescent="0.2">
      <c r="A8933" s="107" t="s">
        <v>10492</v>
      </c>
      <c r="D8933" s="107" t="s">
        <v>288</v>
      </c>
      <c r="E8933" s="107">
        <f t="shared" si="139"/>
        <v>50100750</v>
      </c>
      <c r="F8933" s="107" t="s">
        <v>451</v>
      </c>
      <c r="G8933" s="107" t="s">
        <v>4799</v>
      </c>
      <c r="H8933" s="107" t="s">
        <v>636</v>
      </c>
      <c r="I8933" s="107" t="s">
        <v>289</v>
      </c>
    </row>
    <row r="8934" spans="1:9" x14ac:dyDescent="0.2">
      <c r="A8934" s="107" t="s">
        <v>10492</v>
      </c>
      <c r="D8934" s="107" t="s">
        <v>290</v>
      </c>
      <c r="E8934" s="107">
        <f t="shared" si="139"/>
        <v>50100760</v>
      </c>
      <c r="F8934" s="107" t="s">
        <v>451</v>
      </c>
      <c r="G8934" s="107" t="s">
        <v>4799</v>
      </c>
      <c r="H8934" s="107" t="s">
        <v>636</v>
      </c>
      <c r="I8934" s="107" t="s">
        <v>291</v>
      </c>
    </row>
    <row r="8935" spans="1:9" x14ac:dyDescent="0.2">
      <c r="A8935" s="107" t="s">
        <v>10492</v>
      </c>
      <c r="D8935" s="107" t="s">
        <v>292</v>
      </c>
      <c r="E8935" s="107">
        <f t="shared" si="139"/>
        <v>50100761</v>
      </c>
      <c r="F8935" s="107" t="s">
        <v>451</v>
      </c>
      <c r="G8935" s="107" t="s">
        <v>4799</v>
      </c>
      <c r="H8935" s="107" t="s">
        <v>636</v>
      </c>
      <c r="I8935" s="107" t="s">
        <v>293</v>
      </c>
    </row>
    <row r="8936" spans="1:9" x14ac:dyDescent="0.2">
      <c r="A8936" s="107" t="s">
        <v>10492</v>
      </c>
      <c r="D8936" s="107" t="s">
        <v>294</v>
      </c>
      <c r="E8936" s="107">
        <f t="shared" si="139"/>
        <v>50100765</v>
      </c>
      <c r="F8936" s="107" t="s">
        <v>451</v>
      </c>
      <c r="G8936" s="107" t="s">
        <v>4799</v>
      </c>
      <c r="H8936" s="107" t="s">
        <v>636</v>
      </c>
      <c r="I8936" s="107" t="s">
        <v>295</v>
      </c>
    </row>
    <row r="8937" spans="1:9" x14ac:dyDescent="0.2">
      <c r="A8937" s="107" t="s">
        <v>10492</v>
      </c>
      <c r="D8937" s="107" t="s">
        <v>296</v>
      </c>
      <c r="E8937" s="107">
        <f t="shared" si="139"/>
        <v>50100769</v>
      </c>
      <c r="F8937" s="107" t="s">
        <v>451</v>
      </c>
      <c r="G8937" s="107" t="s">
        <v>4799</v>
      </c>
      <c r="H8937" s="107" t="s">
        <v>636</v>
      </c>
      <c r="I8937" s="107" t="s">
        <v>297</v>
      </c>
    </row>
    <row r="8938" spans="1:9" x14ac:dyDescent="0.2">
      <c r="A8938" s="107" t="s">
        <v>10492</v>
      </c>
      <c r="D8938" s="107" t="s">
        <v>298</v>
      </c>
      <c r="E8938" s="107">
        <f t="shared" si="139"/>
        <v>50100771</v>
      </c>
      <c r="F8938" s="107" t="s">
        <v>451</v>
      </c>
      <c r="G8938" s="107" t="s">
        <v>4799</v>
      </c>
      <c r="H8938" s="107" t="s">
        <v>636</v>
      </c>
      <c r="I8938" s="107" t="s">
        <v>3016</v>
      </c>
    </row>
    <row r="8939" spans="1:9" x14ac:dyDescent="0.2">
      <c r="A8939" s="107" t="s">
        <v>10492</v>
      </c>
      <c r="D8939" s="107" t="s">
        <v>3017</v>
      </c>
      <c r="E8939" s="107">
        <f t="shared" si="139"/>
        <v>50100772</v>
      </c>
      <c r="F8939" s="107" t="s">
        <v>451</v>
      </c>
      <c r="G8939" s="107" t="s">
        <v>4799</v>
      </c>
      <c r="H8939" s="107" t="s">
        <v>636</v>
      </c>
      <c r="I8939" s="107" t="s">
        <v>3018</v>
      </c>
    </row>
    <row r="8940" spans="1:9" x14ac:dyDescent="0.2">
      <c r="A8940" s="107" t="s">
        <v>10492</v>
      </c>
      <c r="D8940" s="107" t="s">
        <v>3019</v>
      </c>
      <c r="E8940" s="107">
        <f t="shared" si="139"/>
        <v>50100781</v>
      </c>
      <c r="F8940" s="107" t="s">
        <v>451</v>
      </c>
      <c r="G8940" s="107" t="s">
        <v>4799</v>
      </c>
      <c r="H8940" s="107" t="s">
        <v>636</v>
      </c>
      <c r="I8940" s="107" t="s">
        <v>3020</v>
      </c>
    </row>
    <row r="8941" spans="1:9" x14ac:dyDescent="0.2">
      <c r="A8941" s="107" t="s">
        <v>10492</v>
      </c>
      <c r="D8941" s="107" t="s">
        <v>3021</v>
      </c>
      <c r="E8941" s="107">
        <f t="shared" si="139"/>
        <v>50100789</v>
      </c>
      <c r="F8941" s="107" t="s">
        <v>451</v>
      </c>
      <c r="G8941" s="107" t="s">
        <v>4799</v>
      </c>
      <c r="H8941" s="107" t="s">
        <v>636</v>
      </c>
      <c r="I8941" s="107" t="s">
        <v>3022</v>
      </c>
    </row>
    <row r="8942" spans="1:9" x14ac:dyDescent="0.2">
      <c r="A8942" s="107" t="s">
        <v>10492</v>
      </c>
      <c r="D8942" s="107" t="s">
        <v>3023</v>
      </c>
      <c r="E8942" s="107">
        <f t="shared" si="139"/>
        <v>50100791</v>
      </c>
      <c r="F8942" s="107" t="s">
        <v>451</v>
      </c>
      <c r="G8942" s="107" t="s">
        <v>4799</v>
      </c>
      <c r="H8942" s="107" t="s">
        <v>636</v>
      </c>
      <c r="I8942" s="107" t="s">
        <v>3024</v>
      </c>
    </row>
    <row r="8943" spans="1:9" x14ac:dyDescent="0.2">
      <c r="A8943" s="107" t="s">
        <v>10492</v>
      </c>
      <c r="D8943" s="107" t="s">
        <v>3025</v>
      </c>
      <c r="E8943" s="107">
        <f t="shared" si="139"/>
        <v>50100792</v>
      </c>
      <c r="F8943" s="107" t="s">
        <v>451</v>
      </c>
      <c r="G8943" s="107" t="s">
        <v>4799</v>
      </c>
      <c r="H8943" s="107" t="s">
        <v>636</v>
      </c>
      <c r="I8943" s="107" t="s">
        <v>3026</v>
      </c>
    </row>
    <row r="8944" spans="1:9" x14ac:dyDescent="0.2">
      <c r="A8944" s="107" t="s">
        <v>10492</v>
      </c>
      <c r="D8944" s="107" t="s">
        <v>3027</v>
      </c>
      <c r="E8944" s="107">
        <f t="shared" si="139"/>
        <v>50100793</v>
      </c>
      <c r="F8944" s="107" t="s">
        <v>451</v>
      </c>
      <c r="G8944" s="107" t="s">
        <v>4799</v>
      </c>
      <c r="H8944" s="107" t="s">
        <v>636</v>
      </c>
      <c r="I8944" s="107" t="s">
        <v>3028</v>
      </c>
    </row>
    <row r="8945" spans="1:9" x14ac:dyDescent="0.2">
      <c r="A8945" s="107" t="s">
        <v>10492</v>
      </c>
      <c r="D8945" s="107" t="s">
        <v>3029</v>
      </c>
      <c r="E8945" s="107">
        <f t="shared" si="139"/>
        <v>50100795</v>
      </c>
      <c r="F8945" s="107" t="s">
        <v>451</v>
      </c>
      <c r="G8945" s="107" t="s">
        <v>4799</v>
      </c>
      <c r="H8945" s="107" t="s">
        <v>636</v>
      </c>
      <c r="I8945" s="107" t="s">
        <v>3030</v>
      </c>
    </row>
    <row r="8946" spans="1:9" x14ac:dyDescent="0.2">
      <c r="A8946" s="107" t="s">
        <v>10492</v>
      </c>
      <c r="D8946" s="107" t="s">
        <v>3031</v>
      </c>
      <c r="E8946" s="107">
        <f t="shared" si="139"/>
        <v>50100799</v>
      </c>
      <c r="F8946" s="107" t="s">
        <v>451</v>
      </c>
      <c r="G8946" s="107" t="s">
        <v>4799</v>
      </c>
      <c r="H8946" s="107" t="s">
        <v>636</v>
      </c>
      <c r="I8946" s="107" t="s">
        <v>7791</v>
      </c>
    </row>
    <row r="8947" spans="1:9" x14ac:dyDescent="0.2">
      <c r="A8947" s="107" t="s">
        <v>10492</v>
      </c>
      <c r="D8947" s="107" t="s">
        <v>3032</v>
      </c>
      <c r="E8947" s="107">
        <f t="shared" si="139"/>
        <v>50180001</v>
      </c>
      <c r="F8947" s="107" t="s">
        <v>451</v>
      </c>
      <c r="G8947" s="107" t="s">
        <v>4799</v>
      </c>
      <c r="H8947" s="107" t="s">
        <v>13741</v>
      </c>
      <c r="I8947" s="107" t="s">
        <v>13741</v>
      </c>
    </row>
    <row r="8948" spans="1:9" x14ac:dyDescent="0.2">
      <c r="A8948" s="107" t="s">
        <v>10492</v>
      </c>
      <c r="D8948" s="107" t="s">
        <v>3033</v>
      </c>
      <c r="E8948" s="107">
        <f t="shared" si="139"/>
        <v>50182001</v>
      </c>
      <c r="F8948" s="107" t="s">
        <v>451</v>
      </c>
      <c r="G8948" s="107" t="s">
        <v>4799</v>
      </c>
      <c r="H8948" s="107" t="s">
        <v>13743</v>
      </c>
      <c r="I8948" s="107" t="s">
        <v>13744</v>
      </c>
    </row>
    <row r="8949" spans="1:9" x14ac:dyDescent="0.2">
      <c r="A8949" s="107" t="s">
        <v>10492</v>
      </c>
      <c r="D8949" s="107" t="s">
        <v>3034</v>
      </c>
      <c r="E8949" s="107">
        <f t="shared" si="139"/>
        <v>50182002</v>
      </c>
      <c r="F8949" s="107" t="s">
        <v>451</v>
      </c>
      <c r="G8949" s="107" t="s">
        <v>4799</v>
      </c>
      <c r="H8949" s="107" t="s">
        <v>13743</v>
      </c>
      <c r="I8949" s="107" t="s">
        <v>13746</v>
      </c>
    </row>
    <row r="8950" spans="1:9" x14ac:dyDescent="0.2">
      <c r="A8950" s="107" t="s">
        <v>10492</v>
      </c>
      <c r="D8950" s="107" t="s">
        <v>3035</v>
      </c>
      <c r="E8950" s="107">
        <f t="shared" si="139"/>
        <v>50182599</v>
      </c>
      <c r="F8950" s="107" t="s">
        <v>451</v>
      </c>
      <c r="G8950" s="107" t="s">
        <v>4799</v>
      </c>
      <c r="H8950" s="107" t="s">
        <v>13748</v>
      </c>
      <c r="I8950" s="107" t="s">
        <v>13749</v>
      </c>
    </row>
    <row r="8951" spans="1:9" x14ac:dyDescent="0.2">
      <c r="A8951" s="107" t="s">
        <v>10492</v>
      </c>
      <c r="D8951" s="107" t="s">
        <v>3036</v>
      </c>
      <c r="E8951" s="107">
        <f t="shared" si="139"/>
        <v>50190002</v>
      </c>
      <c r="F8951" s="107" t="s">
        <v>451</v>
      </c>
      <c r="G8951" s="107" t="s">
        <v>4799</v>
      </c>
      <c r="H8951" s="107" t="s">
        <v>3037</v>
      </c>
      <c r="I8951" s="107" t="s">
        <v>15440</v>
      </c>
    </row>
    <row r="8952" spans="1:9" x14ac:dyDescent="0.2">
      <c r="A8952" s="107" t="s">
        <v>10492</v>
      </c>
      <c r="D8952" s="107" t="s">
        <v>3038</v>
      </c>
      <c r="E8952" s="107">
        <f t="shared" si="139"/>
        <v>50190005</v>
      </c>
      <c r="F8952" s="107" t="s">
        <v>451</v>
      </c>
      <c r="G8952" s="107" t="s">
        <v>4799</v>
      </c>
      <c r="H8952" s="107" t="s">
        <v>3037</v>
      </c>
      <c r="I8952" s="107" t="s">
        <v>16129</v>
      </c>
    </row>
    <row r="8953" spans="1:9" x14ac:dyDescent="0.2">
      <c r="A8953" s="107" t="s">
        <v>10492</v>
      </c>
      <c r="D8953" s="107" t="s">
        <v>3039</v>
      </c>
      <c r="E8953" s="107">
        <f t="shared" si="139"/>
        <v>50190006</v>
      </c>
      <c r="F8953" s="107" t="s">
        <v>451</v>
      </c>
      <c r="G8953" s="107" t="s">
        <v>4799</v>
      </c>
      <c r="H8953" s="107" t="s">
        <v>3037</v>
      </c>
      <c r="I8953" s="107" t="s">
        <v>16138</v>
      </c>
    </row>
    <row r="8954" spans="1:9" x14ac:dyDescent="0.2">
      <c r="A8954" s="107" t="s">
        <v>10492</v>
      </c>
      <c r="D8954" s="107" t="s">
        <v>3040</v>
      </c>
      <c r="E8954" s="107">
        <f t="shared" si="139"/>
        <v>50190010</v>
      </c>
      <c r="F8954" s="107" t="s">
        <v>451</v>
      </c>
      <c r="G8954" s="107" t="s">
        <v>4799</v>
      </c>
      <c r="H8954" s="107" t="s">
        <v>3037</v>
      </c>
      <c r="I8954" s="107" t="s">
        <v>16142</v>
      </c>
    </row>
    <row r="8955" spans="1:9" x14ac:dyDescent="0.2">
      <c r="A8955" s="107" t="s">
        <v>10492</v>
      </c>
      <c r="D8955" s="107" t="s">
        <v>3041</v>
      </c>
      <c r="E8955" s="107">
        <f t="shared" si="139"/>
        <v>50200101</v>
      </c>
      <c r="F8955" s="107" t="s">
        <v>451</v>
      </c>
      <c r="G8955" s="107" t="s">
        <v>3042</v>
      </c>
      <c r="H8955" s="107" t="s">
        <v>3043</v>
      </c>
      <c r="I8955" s="107" t="s">
        <v>3044</v>
      </c>
    </row>
    <row r="8956" spans="1:9" x14ac:dyDescent="0.2">
      <c r="A8956" s="107" t="s">
        <v>10492</v>
      </c>
      <c r="D8956" s="107" t="s">
        <v>3045</v>
      </c>
      <c r="E8956" s="107">
        <f t="shared" si="139"/>
        <v>50200102</v>
      </c>
      <c r="F8956" s="107" t="s">
        <v>451</v>
      </c>
      <c r="G8956" s="107" t="s">
        <v>3042</v>
      </c>
      <c r="H8956" s="107" t="s">
        <v>3043</v>
      </c>
      <c r="I8956" s="107" t="s">
        <v>3046</v>
      </c>
    </row>
    <row r="8957" spans="1:9" x14ac:dyDescent="0.2">
      <c r="A8957" s="107" t="s">
        <v>10492</v>
      </c>
      <c r="D8957" s="107" t="s">
        <v>3047</v>
      </c>
      <c r="E8957" s="107">
        <f t="shared" si="139"/>
        <v>50200103</v>
      </c>
      <c r="F8957" s="107" t="s">
        <v>451</v>
      </c>
      <c r="G8957" s="107" t="s">
        <v>3042</v>
      </c>
      <c r="H8957" s="107" t="s">
        <v>3043</v>
      </c>
      <c r="I8957" s="107" t="s">
        <v>3048</v>
      </c>
    </row>
    <row r="8958" spans="1:9" x14ac:dyDescent="0.2">
      <c r="A8958" s="107" t="s">
        <v>10492</v>
      </c>
      <c r="D8958" s="107" t="s">
        <v>3049</v>
      </c>
      <c r="E8958" s="107">
        <f t="shared" si="139"/>
        <v>50200104</v>
      </c>
      <c r="F8958" s="107" t="s">
        <v>451</v>
      </c>
      <c r="G8958" s="107" t="s">
        <v>3042</v>
      </c>
      <c r="H8958" s="107" t="s">
        <v>3043</v>
      </c>
      <c r="I8958" s="107" t="s">
        <v>2166</v>
      </c>
    </row>
    <row r="8959" spans="1:9" x14ac:dyDescent="0.2">
      <c r="A8959" s="107" t="s">
        <v>10492</v>
      </c>
      <c r="D8959" s="107" t="s">
        <v>3050</v>
      </c>
      <c r="E8959" s="107">
        <f t="shared" si="139"/>
        <v>50200105</v>
      </c>
      <c r="F8959" s="107" t="s">
        <v>451</v>
      </c>
      <c r="G8959" s="107" t="s">
        <v>3042</v>
      </c>
      <c r="H8959" s="107" t="s">
        <v>3043</v>
      </c>
      <c r="I8959" s="107" t="s">
        <v>2168</v>
      </c>
    </row>
    <row r="8960" spans="1:9" x14ac:dyDescent="0.2">
      <c r="A8960" s="107" t="s">
        <v>10492</v>
      </c>
      <c r="D8960" s="107" t="s">
        <v>3051</v>
      </c>
      <c r="E8960" s="107">
        <f t="shared" si="139"/>
        <v>50200201</v>
      </c>
      <c r="F8960" s="107" t="s">
        <v>451</v>
      </c>
      <c r="G8960" s="107" t="s">
        <v>3042</v>
      </c>
      <c r="H8960" s="107" t="s">
        <v>14304</v>
      </c>
      <c r="I8960" s="107" t="s">
        <v>16144</v>
      </c>
    </row>
    <row r="8961" spans="1:9" x14ac:dyDescent="0.2">
      <c r="A8961" s="107" t="s">
        <v>10492</v>
      </c>
      <c r="D8961" s="107" t="s">
        <v>3052</v>
      </c>
      <c r="E8961" s="107">
        <f t="shared" si="139"/>
        <v>50200202</v>
      </c>
      <c r="F8961" s="107" t="s">
        <v>451</v>
      </c>
      <c r="G8961" s="107" t="s">
        <v>3042</v>
      </c>
      <c r="H8961" s="107" t="s">
        <v>14304</v>
      </c>
      <c r="I8961" s="107" t="s">
        <v>3053</v>
      </c>
    </row>
    <row r="8962" spans="1:9" x14ac:dyDescent="0.2">
      <c r="A8962" s="107" t="s">
        <v>10492</v>
      </c>
      <c r="D8962" s="107" t="s">
        <v>3054</v>
      </c>
      <c r="E8962" s="107">
        <f t="shared" ref="E8962:E9025" si="140">VALUE(D8962)</f>
        <v>50200203</v>
      </c>
      <c r="F8962" s="107" t="s">
        <v>451</v>
      </c>
      <c r="G8962" s="107" t="s">
        <v>3042</v>
      </c>
      <c r="H8962" s="107" t="s">
        <v>14304</v>
      </c>
      <c r="I8962" s="107" t="s">
        <v>3055</v>
      </c>
    </row>
    <row r="8963" spans="1:9" x14ac:dyDescent="0.2">
      <c r="A8963" s="107" t="s">
        <v>10492</v>
      </c>
      <c r="D8963" s="107" t="s">
        <v>3056</v>
      </c>
      <c r="E8963" s="107">
        <f t="shared" si="140"/>
        <v>50200204</v>
      </c>
      <c r="F8963" s="107" t="s">
        <v>451</v>
      </c>
      <c r="G8963" s="107" t="s">
        <v>3042</v>
      </c>
      <c r="H8963" s="107" t="s">
        <v>14304</v>
      </c>
      <c r="I8963" s="107" t="s">
        <v>48</v>
      </c>
    </row>
    <row r="8964" spans="1:9" x14ac:dyDescent="0.2">
      <c r="A8964" s="107" t="s">
        <v>10492</v>
      </c>
      <c r="D8964" s="107" t="s">
        <v>49</v>
      </c>
      <c r="E8964" s="107">
        <f t="shared" si="140"/>
        <v>50200205</v>
      </c>
      <c r="F8964" s="107" t="s">
        <v>451</v>
      </c>
      <c r="G8964" s="107" t="s">
        <v>3042</v>
      </c>
      <c r="H8964" s="107" t="s">
        <v>14304</v>
      </c>
      <c r="I8964" s="107" t="s">
        <v>50</v>
      </c>
    </row>
    <row r="8965" spans="1:9" x14ac:dyDescent="0.2">
      <c r="A8965" s="107" t="s">
        <v>10492</v>
      </c>
      <c r="D8965" s="107" t="s">
        <v>51</v>
      </c>
      <c r="E8965" s="107">
        <f t="shared" si="140"/>
        <v>50200206</v>
      </c>
      <c r="F8965" s="107" t="s">
        <v>451</v>
      </c>
      <c r="G8965" s="107" t="s">
        <v>3042</v>
      </c>
      <c r="H8965" s="107" t="s">
        <v>14304</v>
      </c>
      <c r="I8965" s="107" t="s">
        <v>52</v>
      </c>
    </row>
    <row r="8966" spans="1:9" x14ac:dyDescent="0.2">
      <c r="A8966" s="107" t="s">
        <v>10492</v>
      </c>
      <c r="D8966" s="107" t="s">
        <v>53</v>
      </c>
      <c r="E8966" s="107">
        <f t="shared" si="140"/>
        <v>50200207</v>
      </c>
      <c r="F8966" s="107" t="s">
        <v>451</v>
      </c>
      <c r="G8966" s="107" t="s">
        <v>3042</v>
      </c>
      <c r="H8966" s="107" t="s">
        <v>14304</v>
      </c>
      <c r="I8966" s="107" t="s">
        <v>54</v>
      </c>
    </row>
    <row r="8967" spans="1:9" x14ac:dyDescent="0.2">
      <c r="A8967" s="107" t="s">
        <v>10492</v>
      </c>
      <c r="D8967" s="107" t="s">
        <v>55</v>
      </c>
      <c r="E8967" s="107">
        <f t="shared" si="140"/>
        <v>50200301</v>
      </c>
      <c r="F8967" s="107" t="s">
        <v>451</v>
      </c>
      <c r="G8967" s="107" t="s">
        <v>3042</v>
      </c>
      <c r="H8967" s="107" t="s">
        <v>56</v>
      </c>
      <c r="I8967" s="107" t="s">
        <v>57</v>
      </c>
    </row>
    <row r="8968" spans="1:9" x14ac:dyDescent="0.2">
      <c r="A8968" s="107" t="s">
        <v>10492</v>
      </c>
      <c r="D8968" s="107" t="s">
        <v>58</v>
      </c>
      <c r="E8968" s="107">
        <f t="shared" si="140"/>
        <v>50200302</v>
      </c>
      <c r="F8968" s="107" t="s">
        <v>451</v>
      </c>
      <c r="G8968" s="107" t="s">
        <v>3042</v>
      </c>
      <c r="H8968" s="107" t="s">
        <v>56</v>
      </c>
      <c r="I8968" s="107" t="s">
        <v>59</v>
      </c>
    </row>
    <row r="8969" spans="1:9" x14ac:dyDescent="0.2">
      <c r="A8969" s="107" t="s">
        <v>10492</v>
      </c>
      <c r="D8969" s="107" t="s">
        <v>60</v>
      </c>
      <c r="E8969" s="107">
        <f t="shared" si="140"/>
        <v>50200501</v>
      </c>
      <c r="F8969" s="107" t="s">
        <v>451</v>
      </c>
      <c r="G8969" s="107" t="s">
        <v>3042</v>
      </c>
      <c r="H8969" s="107" t="s">
        <v>61</v>
      </c>
      <c r="I8969" s="107" t="s">
        <v>62</v>
      </c>
    </row>
    <row r="8970" spans="1:9" x14ac:dyDescent="0.2">
      <c r="A8970" s="107" t="s">
        <v>10492</v>
      </c>
      <c r="D8970" s="107" t="s">
        <v>63</v>
      </c>
      <c r="E8970" s="107">
        <f t="shared" si="140"/>
        <v>50200502</v>
      </c>
      <c r="F8970" s="107" t="s">
        <v>451</v>
      </c>
      <c r="G8970" s="107" t="s">
        <v>3042</v>
      </c>
      <c r="H8970" s="107" t="s">
        <v>61</v>
      </c>
      <c r="I8970" s="107" t="s">
        <v>64</v>
      </c>
    </row>
    <row r="8971" spans="1:9" x14ac:dyDescent="0.2">
      <c r="A8971" s="107" t="s">
        <v>10492</v>
      </c>
      <c r="D8971" s="107" t="s">
        <v>65</v>
      </c>
      <c r="E8971" s="107">
        <f t="shared" si="140"/>
        <v>50200503</v>
      </c>
      <c r="F8971" s="107" t="s">
        <v>451</v>
      </c>
      <c r="G8971" s="107" t="s">
        <v>3042</v>
      </c>
      <c r="H8971" s="107" t="s">
        <v>61</v>
      </c>
      <c r="I8971" s="107" t="s">
        <v>66</v>
      </c>
    </row>
    <row r="8972" spans="1:9" x14ac:dyDescent="0.2">
      <c r="A8972" s="107" t="s">
        <v>10492</v>
      </c>
      <c r="D8972" s="107" t="s">
        <v>67</v>
      </c>
      <c r="E8972" s="107">
        <f t="shared" si="140"/>
        <v>50200504</v>
      </c>
      <c r="F8972" s="107" t="s">
        <v>451</v>
      </c>
      <c r="G8972" s="107" t="s">
        <v>3042</v>
      </c>
      <c r="H8972" s="107" t="s">
        <v>61</v>
      </c>
      <c r="I8972" s="107" t="s">
        <v>68</v>
      </c>
    </row>
    <row r="8973" spans="1:9" x14ac:dyDescent="0.2">
      <c r="A8973" s="107" t="s">
        <v>10492</v>
      </c>
      <c r="D8973" s="107" t="s">
        <v>69</v>
      </c>
      <c r="E8973" s="107">
        <f t="shared" si="140"/>
        <v>50200505</v>
      </c>
      <c r="F8973" s="107" t="s">
        <v>451</v>
      </c>
      <c r="G8973" s="107" t="s">
        <v>3042</v>
      </c>
      <c r="H8973" s="107" t="s">
        <v>61</v>
      </c>
      <c r="I8973" s="107" t="s">
        <v>2162</v>
      </c>
    </row>
    <row r="8974" spans="1:9" x14ac:dyDescent="0.2">
      <c r="A8974" s="107" t="s">
        <v>10492</v>
      </c>
      <c r="D8974" s="107" t="s">
        <v>70</v>
      </c>
      <c r="E8974" s="107">
        <f t="shared" si="140"/>
        <v>50200506</v>
      </c>
      <c r="F8974" s="107" t="s">
        <v>451</v>
      </c>
      <c r="G8974" s="107" t="s">
        <v>3042</v>
      </c>
      <c r="H8974" s="107" t="s">
        <v>61</v>
      </c>
      <c r="I8974" s="107" t="s">
        <v>2164</v>
      </c>
    </row>
    <row r="8975" spans="1:9" x14ac:dyDescent="0.2">
      <c r="A8975" s="107" t="s">
        <v>10492</v>
      </c>
      <c r="D8975" s="107" t="s">
        <v>71</v>
      </c>
      <c r="E8975" s="107">
        <f t="shared" si="140"/>
        <v>50200507</v>
      </c>
      <c r="F8975" s="107" t="s">
        <v>451</v>
      </c>
      <c r="G8975" s="107" t="s">
        <v>3042</v>
      </c>
      <c r="H8975" s="107" t="s">
        <v>61</v>
      </c>
      <c r="I8975" s="107" t="s">
        <v>72</v>
      </c>
    </row>
    <row r="8976" spans="1:9" x14ac:dyDescent="0.2">
      <c r="A8976" s="107" t="s">
        <v>10492</v>
      </c>
      <c r="D8976" s="107" t="s">
        <v>73</v>
      </c>
      <c r="E8976" s="107">
        <f t="shared" si="140"/>
        <v>50200515</v>
      </c>
      <c r="F8976" s="107" t="s">
        <v>451</v>
      </c>
      <c r="G8976" s="107" t="s">
        <v>3042</v>
      </c>
      <c r="H8976" s="107" t="s">
        <v>61</v>
      </c>
      <c r="I8976" s="107" t="s">
        <v>74</v>
      </c>
    </row>
    <row r="8977" spans="1:9" x14ac:dyDescent="0.2">
      <c r="A8977" s="107" t="s">
        <v>10492</v>
      </c>
      <c r="D8977" s="107" t="s">
        <v>75</v>
      </c>
      <c r="E8977" s="107">
        <f t="shared" si="140"/>
        <v>50200516</v>
      </c>
      <c r="F8977" s="107" t="s">
        <v>451</v>
      </c>
      <c r="G8977" s="107" t="s">
        <v>3042</v>
      </c>
      <c r="H8977" s="107" t="s">
        <v>61</v>
      </c>
      <c r="I8977" s="107" t="s">
        <v>76</v>
      </c>
    </row>
    <row r="8978" spans="1:9" x14ac:dyDescent="0.2">
      <c r="A8978" s="107" t="s">
        <v>10492</v>
      </c>
      <c r="D8978" s="107" t="s">
        <v>77</v>
      </c>
      <c r="E8978" s="107">
        <f t="shared" si="140"/>
        <v>50200517</v>
      </c>
      <c r="F8978" s="107" t="s">
        <v>451</v>
      </c>
      <c r="G8978" s="107" t="s">
        <v>3042</v>
      </c>
      <c r="H8978" s="107" t="s">
        <v>61</v>
      </c>
      <c r="I8978" s="107" t="s">
        <v>78</v>
      </c>
    </row>
    <row r="8979" spans="1:9" x14ac:dyDescent="0.2">
      <c r="A8979" s="107" t="s">
        <v>10492</v>
      </c>
      <c r="D8979" s="107" t="s">
        <v>79</v>
      </c>
      <c r="E8979" s="107">
        <f t="shared" si="140"/>
        <v>50200518</v>
      </c>
      <c r="F8979" s="107" t="s">
        <v>451</v>
      </c>
      <c r="G8979" s="107" t="s">
        <v>3042</v>
      </c>
      <c r="H8979" s="107" t="s">
        <v>61</v>
      </c>
      <c r="I8979" s="107" t="s">
        <v>336</v>
      </c>
    </row>
    <row r="8980" spans="1:9" x14ac:dyDescent="0.2">
      <c r="A8980" s="107" t="s">
        <v>10492</v>
      </c>
      <c r="D8980" s="107" t="s">
        <v>80</v>
      </c>
      <c r="E8980" s="107">
        <f t="shared" si="140"/>
        <v>50200519</v>
      </c>
      <c r="F8980" s="107" t="s">
        <v>451</v>
      </c>
      <c r="G8980" s="107" t="s">
        <v>3042</v>
      </c>
      <c r="H8980" s="107" t="s">
        <v>61</v>
      </c>
      <c r="I8980" s="107" t="s">
        <v>338</v>
      </c>
    </row>
    <row r="8981" spans="1:9" x14ac:dyDescent="0.2">
      <c r="A8981" s="107" t="s">
        <v>10492</v>
      </c>
      <c r="D8981" s="107" t="s">
        <v>81</v>
      </c>
      <c r="E8981" s="107">
        <f t="shared" si="140"/>
        <v>50200520</v>
      </c>
      <c r="F8981" s="107" t="s">
        <v>451</v>
      </c>
      <c r="G8981" s="107" t="s">
        <v>3042</v>
      </c>
      <c r="H8981" s="107" t="s">
        <v>61</v>
      </c>
      <c r="I8981" s="107" t="s">
        <v>340</v>
      </c>
    </row>
    <row r="8982" spans="1:9" x14ac:dyDescent="0.2">
      <c r="A8982" s="107" t="s">
        <v>10492</v>
      </c>
      <c r="D8982" s="107" t="s">
        <v>82</v>
      </c>
      <c r="E8982" s="107">
        <f t="shared" si="140"/>
        <v>50200601</v>
      </c>
      <c r="F8982" s="107" t="s">
        <v>451</v>
      </c>
      <c r="G8982" s="107" t="s">
        <v>3042</v>
      </c>
      <c r="H8982" s="107" t="s">
        <v>4821</v>
      </c>
      <c r="I8982" s="107" t="s">
        <v>83</v>
      </c>
    </row>
    <row r="8983" spans="1:9" x14ac:dyDescent="0.2">
      <c r="A8983" s="107" t="s">
        <v>10492</v>
      </c>
      <c r="D8983" s="107" t="s">
        <v>84</v>
      </c>
      <c r="E8983" s="107">
        <f t="shared" si="140"/>
        <v>50200602</v>
      </c>
      <c r="F8983" s="107" t="s">
        <v>451</v>
      </c>
      <c r="G8983" s="107" t="s">
        <v>3042</v>
      </c>
      <c r="H8983" s="107" t="s">
        <v>4821</v>
      </c>
      <c r="I8983" s="107" t="s">
        <v>85</v>
      </c>
    </row>
    <row r="8984" spans="1:9" x14ac:dyDescent="0.2">
      <c r="A8984" s="107" t="s">
        <v>10492</v>
      </c>
      <c r="D8984" s="107" t="s">
        <v>86</v>
      </c>
      <c r="E8984" s="107">
        <f t="shared" si="140"/>
        <v>50200901</v>
      </c>
      <c r="F8984" s="107" t="s">
        <v>451</v>
      </c>
      <c r="G8984" s="107" t="s">
        <v>3042</v>
      </c>
      <c r="H8984" s="107" t="s">
        <v>87</v>
      </c>
      <c r="I8984" s="107" t="s">
        <v>14417</v>
      </c>
    </row>
    <row r="8985" spans="1:9" x14ac:dyDescent="0.2">
      <c r="A8985" s="107" t="s">
        <v>10492</v>
      </c>
      <c r="D8985" s="107" t="s">
        <v>88</v>
      </c>
      <c r="E8985" s="107">
        <f t="shared" si="140"/>
        <v>50280001</v>
      </c>
      <c r="F8985" s="107" t="s">
        <v>451</v>
      </c>
      <c r="G8985" s="107" t="s">
        <v>3042</v>
      </c>
      <c r="H8985" s="107" t="s">
        <v>13741</v>
      </c>
      <c r="I8985" s="107" t="s">
        <v>13741</v>
      </c>
    </row>
    <row r="8986" spans="1:9" x14ac:dyDescent="0.2">
      <c r="A8986" s="107" t="s">
        <v>10492</v>
      </c>
      <c r="D8986" s="107" t="s">
        <v>89</v>
      </c>
      <c r="E8986" s="107">
        <f t="shared" si="140"/>
        <v>50282001</v>
      </c>
      <c r="F8986" s="107" t="s">
        <v>451</v>
      </c>
      <c r="G8986" s="107" t="s">
        <v>3042</v>
      </c>
      <c r="H8986" s="107" t="s">
        <v>13743</v>
      </c>
      <c r="I8986" s="107" t="s">
        <v>13744</v>
      </c>
    </row>
    <row r="8987" spans="1:9" x14ac:dyDescent="0.2">
      <c r="A8987" s="107" t="s">
        <v>10492</v>
      </c>
      <c r="D8987" s="107" t="s">
        <v>90</v>
      </c>
      <c r="E8987" s="107">
        <f t="shared" si="140"/>
        <v>50282002</v>
      </c>
      <c r="F8987" s="107" t="s">
        <v>451</v>
      </c>
      <c r="G8987" s="107" t="s">
        <v>3042</v>
      </c>
      <c r="H8987" s="107" t="s">
        <v>13743</v>
      </c>
      <c r="I8987" s="107" t="s">
        <v>13746</v>
      </c>
    </row>
    <row r="8988" spans="1:9" x14ac:dyDescent="0.2">
      <c r="A8988" s="107" t="s">
        <v>10492</v>
      </c>
      <c r="D8988" s="107" t="s">
        <v>91</v>
      </c>
      <c r="E8988" s="107">
        <f t="shared" si="140"/>
        <v>50282599</v>
      </c>
      <c r="F8988" s="107" t="s">
        <v>451</v>
      </c>
      <c r="G8988" s="107" t="s">
        <v>3042</v>
      </c>
      <c r="H8988" s="107" t="s">
        <v>13748</v>
      </c>
      <c r="I8988" s="107" t="s">
        <v>13749</v>
      </c>
    </row>
    <row r="8989" spans="1:9" x14ac:dyDescent="0.2">
      <c r="A8989" s="107" t="s">
        <v>10492</v>
      </c>
      <c r="D8989" s="107" t="s">
        <v>92</v>
      </c>
      <c r="E8989" s="107">
        <f t="shared" si="140"/>
        <v>50290002</v>
      </c>
      <c r="F8989" s="107" t="s">
        <v>451</v>
      </c>
      <c r="G8989" s="107" t="s">
        <v>3042</v>
      </c>
      <c r="H8989" s="107" t="s">
        <v>3037</v>
      </c>
      <c r="I8989" s="107" t="s">
        <v>15440</v>
      </c>
    </row>
    <row r="8990" spans="1:9" x14ac:dyDescent="0.2">
      <c r="A8990" s="107" t="s">
        <v>10492</v>
      </c>
      <c r="D8990" s="107" t="s">
        <v>93</v>
      </c>
      <c r="E8990" s="107">
        <f t="shared" si="140"/>
        <v>50290005</v>
      </c>
      <c r="F8990" s="107" t="s">
        <v>451</v>
      </c>
      <c r="G8990" s="107" t="s">
        <v>3042</v>
      </c>
      <c r="H8990" s="107" t="s">
        <v>3037</v>
      </c>
      <c r="I8990" s="107" t="s">
        <v>16129</v>
      </c>
    </row>
    <row r="8991" spans="1:9" x14ac:dyDescent="0.2">
      <c r="A8991" s="107" t="s">
        <v>10492</v>
      </c>
      <c r="D8991" s="107" t="s">
        <v>94</v>
      </c>
      <c r="E8991" s="107">
        <f t="shared" si="140"/>
        <v>50290006</v>
      </c>
      <c r="F8991" s="107" t="s">
        <v>451</v>
      </c>
      <c r="G8991" s="107" t="s">
        <v>3042</v>
      </c>
      <c r="H8991" s="107" t="s">
        <v>3037</v>
      </c>
      <c r="I8991" s="107" t="s">
        <v>16138</v>
      </c>
    </row>
    <row r="8992" spans="1:9" x14ac:dyDescent="0.2">
      <c r="A8992" s="107" t="s">
        <v>10492</v>
      </c>
      <c r="D8992" s="107" t="s">
        <v>95</v>
      </c>
      <c r="E8992" s="107">
        <f t="shared" si="140"/>
        <v>50290010</v>
      </c>
      <c r="F8992" s="107" t="s">
        <v>451</v>
      </c>
      <c r="G8992" s="107" t="s">
        <v>3042</v>
      </c>
      <c r="H8992" s="107" t="s">
        <v>3037</v>
      </c>
      <c r="I8992" s="107" t="s">
        <v>16142</v>
      </c>
    </row>
    <row r="8993" spans="1:9" x14ac:dyDescent="0.2">
      <c r="A8993" s="107" t="s">
        <v>10492</v>
      </c>
      <c r="D8993" s="107" t="s">
        <v>96</v>
      </c>
      <c r="E8993" s="107">
        <f t="shared" si="140"/>
        <v>50300101</v>
      </c>
      <c r="F8993" s="107" t="s">
        <v>451</v>
      </c>
      <c r="G8993" s="107" t="s">
        <v>97</v>
      </c>
      <c r="H8993" s="107" t="s">
        <v>3043</v>
      </c>
      <c r="I8993" s="107" t="s">
        <v>3044</v>
      </c>
    </row>
    <row r="8994" spans="1:9" x14ac:dyDescent="0.2">
      <c r="A8994" s="107" t="s">
        <v>10492</v>
      </c>
      <c r="D8994" s="107" t="s">
        <v>98</v>
      </c>
      <c r="E8994" s="107">
        <f t="shared" si="140"/>
        <v>50300102</v>
      </c>
      <c r="F8994" s="107" t="s">
        <v>451</v>
      </c>
      <c r="G8994" s="107" t="s">
        <v>97</v>
      </c>
      <c r="H8994" s="107" t="s">
        <v>3043</v>
      </c>
      <c r="I8994" s="107" t="s">
        <v>3046</v>
      </c>
    </row>
    <row r="8995" spans="1:9" x14ac:dyDescent="0.2">
      <c r="A8995" s="107" t="s">
        <v>10492</v>
      </c>
      <c r="D8995" s="107" t="s">
        <v>99</v>
      </c>
      <c r="E8995" s="107">
        <f t="shared" si="140"/>
        <v>50300103</v>
      </c>
      <c r="F8995" s="107" t="s">
        <v>451</v>
      </c>
      <c r="G8995" s="107" t="s">
        <v>97</v>
      </c>
      <c r="H8995" s="107" t="s">
        <v>3043</v>
      </c>
      <c r="I8995" s="107" t="s">
        <v>3048</v>
      </c>
    </row>
    <row r="8996" spans="1:9" x14ac:dyDescent="0.2">
      <c r="A8996" s="107" t="s">
        <v>10492</v>
      </c>
      <c r="D8996" s="107" t="s">
        <v>100</v>
      </c>
      <c r="E8996" s="107">
        <f t="shared" si="140"/>
        <v>50300104</v>
      </c>
      <c r="F8996" s="107" t="s">
        <v>451</v>
      </c>
      <c r="G8996" s="107" t="s">
        <v>97</v>
      </c>
      <c r="H8996" s="107" t="s">
        <v>3043</v>
      </c>
      <c r="I8996" s="107" t="s">
        <v>2166</v>
      </c>
    </row>
    <row r="8997" spans="1:9" x14ac:dyDescent="0.2">
      <c r="A8997" s="107" t="s">
        <v>10492</v>
      </c>
      <c r="D8997" s="107" t="s">
        <v>101</v>
      </c>
      <c r="E8997" s="107">
        <f t="shared" si="140"/>
        <v>50300105</v>
      </c>
      <c r="F8997" s="107" t="s">
        <v>451</v>
      </c>
      <c r="G8997" s="107" t="s">
        <v>97</v>
      </c>
      <c r="H8997" s="107" t="s">
        <v>3043</v>
      </c>
      <c r="I8997" s="107" t="s">
        <v>2168</v>
      </c>
    </row>
    <row r="8998" spans="1:9" x14ac:dyDescent="0.2">
      <c r="A8998" s="107" t="s">
        <v>10492</v>
      </c>
      <c r="D8998" s="107" t="s">
        <v>102</v>
      </c>
      <c r="E8998" s="107">
        <f t="shared" si="140"/>
        <v>50300106</v>
      </c>
      <c r="F8998" s="107" t="s">
        <v>451</v>
      </c>
      <c r="G8998" s="107" t="s">
        <v>97</v>
      </c>
      <c r="H8998" s="107" t="s">
        <v>3043</v>
      </c>
      <c r="I8998" s="107" t="s">
        <v>2170</v>
      </c>
    </row>
    <row r="8999" spans="1:9" x14ac:dyDescent="0.2">
      <c r="A8999" s="107" t="s">
        <v>10492</v>
      </c>
      <c r="D8999" s="107" t="s">
        <v>103</v>
      </c>
      <c r="E8999" s="107">
        <f t="shared" si="140"/>
        <v>50300107</v>
      </c>
      <c r="F8999" s="107" t="s">
        <v>451</v>
      </c>
      <c r="G8999" s="107" t="s">
        <v>97</v>
      </c>
      <c r="H8999" s="107" t="s">
        <v>3043</v>
      </c>
      <c r="I8999" s="107" t="s">
        <v>2172</v>
      </c>
    </row>
    <row r="9000" spans="1:9" x14ac:dyDescent="0.2">
      <c r="A9000" s="107" t="s">
        <v>10492</v>
      </c>
      <c r="D9000" s="107" t="s">
        <v>104</v>
      </c>
      <c r="E9000" s="107">
        <f t="shared" si="140"/>
        <v>50300108</v>
      </c>
      <c r="F9000" s="107" t="s">
        <v>451</v>
      </c>
      <c r="G9000" s="107" t="s">
        <v>97</v>
      </c>
      <c r="H9000" s="107" t="s">
        <v>3043</v>
      </c>
      <c r="I9000" s="107" t="s">
        <v>105</v>
      </c>
    </row>
    <row r="9001" spans="1:9" x14ac:dyDescent="0.2">
      <c r="A9001" s="107" t="s">
        <v>10492</v>
      </c>
      <c r="D9001" s="107" t="s">
        <v>106</v>
      </c>
      <c r="E9001" s="107">
        <f t="shared" si="140"/>
        <v>50300109</v>
      </c>
      <c r="F9001" s="107" t="s">
        <v>451</v>
      </c>
      <c r="G9001" s="107" t="s">
        <v>97</v>
      </c>
      <c r="H9001" s="107" t="s">
        <v>3043</v>
      </c>
      <c r="I9001" s="107" t="s">
        <v>2174</v>
      </c>
    </row>
    <row r="9002" spans="1:9" x14ac:dyDescent="0.2">
      <c r="A9002" s="107" t="s">
        <v>10492</v>
      </c>
      <c r="D9002" s="107" t="s">
        <v>107</v>
      </c>
      <c r="E9002" s="107">
        <f t="shared" si="140"/>
        <v>50300111</v>
      </c>
      <c r="F9002" s="107" t="s">
        <v>451</v>
      </c>
      <c r="G9002" s="107" t="s">
        <v>97</v>
      </c>
      <c r="H9002" s="107" t="s">
        <v>3043</v>
      </c>
      <c r="I9002" s="107" t="s">
        <v>4806</v>
      </c>
    </row>
    <row r="9003" spans="1:9" x14ac:dyDescent="0.2">
      <c r="A9003" s="107" t="s">
        <v>10492</v>
      </c>
      <c r="D9003" s="107" t="s">
        <v>108</v>
      </c>
      <c r="E9003" s="107">
        <f t="shared" si="140"/>
        <v>50300112</v>
      </c>
      <c r="F9003" s="107" t="s">
        <v>451</v>
      </c>
      <c r="G9003" s="107" t="s">
        <v>97</v>
      </c>
      <c r="H9003" s="107" t="s">
        <v>3043</v>
      </c>
      <c r="I9003" s="107" t="s">
        <v>4808</v>
      </c>
    </row>
    <row r="9004" spans="1:9" x14ac:dyDescent="0.2">
      <c r="A9004" s="107" t="s">
        <v>10492</v>
      </c>
      <c r="D9004" s="107" t="s">
        <v>109</v>
      </c>
      <c r="E9004" s="107">
        <f t="shared" si="140"/>
        <v>50300113</v>
      </c>
      <c r="F9004" s="107" t="s">
        <v>451</v>
      </c>
      <c r="G9004" s="107" t="s">
        <v>97</v>
      </c>
      <c r="H9004" s="107" t="s">
        <v>3043</v>
      </c>
      <c r="I9004" s="107" t="s">
        <v>4810</v>
      </c>
    </row>
    <row r="9005" spans="1:9" x14ac:dyDescent="0.2">
      <c r="A9005" s="107" t="s">
        <v>10492</v>
      </c>
      <c r="D9005" s="107" t="s">
        <v>110</v>
      </c>
      <c r="E9005" s="107">
        <f t="shared" si="140"/>
        <v>50300114</v>
      </c>
      <c r="F9005" s="107" t="s">
        <v>451</v>
      </c>
      <c r="G9005" s="107" t="s">
        <v>97</v>
      </c>
      <c r="H9005" s="107" t="s">
        <v>3043</v>
      </c>
      <c r="I9005" s="107" t="s">
        <v>111</v>
      </c>
    </row>
    <row r="9006" spans="1:9" x14ac:dyDescent="0.2">
      <c r="A9006" s="107" t="s">
        <v>10492</v>
      </c>
      <c r="D9006" s="107" t="s">
        <v>112</v>
      </c>
      <c r="E9006" s="107">
        <f t="shared" si="140"/>
        <v>50300115</v>
      </c>
      <c r="F9006" s="107" t="s">
        <v>451</v>
      </c>
      <c r="G9006" s="107" t="s">
        <v>97</v>
      </c>
      <c r="H9006" s="107" t="s">
        <v>3043</v>
      </c>
      <c r="I9006" s="107" t="s">
        <v>113</v>
      </c>
    </row>
    <row r="9007" spans="1:9" x14ac:dyDescent="0.2">
      <c r="A9007" s="107" t="s">
        <v>10492</v>
      </c>
      <c r="D9007" s="107" t="s">
        <v>114</v>
      </c>
      <c r="E9007" s="107">
        <f t="shared" si="140"/>
        <v>50300201</v>
      </c>
      <c r="F9007" s="107" t="s">
        <v>451</v>
      </c>
      <c r="G9007" s="107" t="s">
        <v>97</v>
      </c>
      <c r="H9007" s="107" t="s">
        <v>14304</v>
      </c>
      <c r="I9007" s="107" t="s">
        <v>115</v>
      </c>
    </row>
    <row r="9008" spans="1:9" x14ac:dyDescent="0.2">
      <c r="A9008" s="107" t="s">
        <v>10492</v>
      </c>
      <c r="D9008" s="107" t="s">
        <v>116</v>
      </c>
      <c r="E9008" s="107">
        <f t="shared" si="140"/>
        <v>50300202</v>
      </c>
      <c r="F9008" s="107" t="s">
        <v>451</v>
      </c>
      <c r="G9008" s="107" t="s">
        <v>97</v>
      </c>
      <c r="H9008" s="107" t="s">
        <v>14304</v>
      </c>
      <c r="I9008" s="107" t="s">
        <v>3053</v>
      </c>
    </row>
    <row r="9009" spans="1:9" x14ac:dyDescent="0.2">
      <c r="A9009" s="107" t="s">
        <v>10492</v>
      </c>
      <c r="D9009" s="107" t="s">
        <v>117</v>
      </c>
      <c r="E9009" s="107">
        <f t="shared" si="140"/>
        <v>50300203</v>
      </c>
      <c r="F9009" s="107" t="s">
        <v>451</v>
      </c>
      <c r="G9009" s="107" t="s">
        <v>97</v>
      </c>
      <c r="H9009" s="107" t="s">
        <v>14304</v>
      </c>
      <c r="I9009" s="107" t="s">
        <v>105</v>
      </c>
    </row>
    <row r="9010" spans="1:9" x14ac:dyDescent="0.2">
      <c r="A9010" s="107" t="s">
        <v>10492</v>
      </c>
      <c r="D9010" s="107" t="s">
        <v>118</v>
      </c>
      <c r="E9010" s="107">
        <f t="shared" si="140"/>
        <v>50300204</v>
      </c>
      <c r="F9010" s="107" t="s">
        <v>451</v>
      </c>
      <c r="G9010" s="107" t="s">
        <v>97</v>
      </c>
      <c r="H9010" s="107" t="s">
        <v>14304</v>
      </c>
      <c r="I9010" s="107" t="s">
        <v>119</v>
      </c>
    </row>
    <row r="9011" spans="1:9" x14ac:dyDescent="0.2">
      <c r="A9011" s="107" t="s">
        <v>10492</v>
      </c>
      <c r="D9011" s="107" t="s">
        <v>120</v>
      </c>
      <c r="E9011" s="107">
        <f t="shared" si="140"/>
        <v>50300205</v>
      </c>
      <c r="F9011" s="107" t="s">
        <v>451</v>
      </c>
      <c r="G9011" s="107" t="s">
        <v>97</v>
      </c>
      <c r="H9011" s="107" t="s">
        <v>14304</v>
      </c>
      <c r="I9011" s="107" t="s">
        <v>121</v>
      </c>
    </row>
    <row r="9012" spans="1:9" x14ac:dyDescent="0.2">
      <c r="A9012" s="107" t="s">
        <v>10492</v>
      </c>
      <c r="D9012" s="107" t="s">
        <v>122</v>
      </c>
      <c r="E9012" s="107">
        <f t="shared" si="140"/>
        <v>50300501</v>
      </c>
      <c r="F9012" s="107" t="s">
        <v>451</v>
      </c>
      <c r="G9012" s="107" t="s">
        <v>97</v>
      </c>
      <c r="H9012" s="107" t="s">
        <v>3043</v>
      </c>
      <c r="I9012" s="107" t="s">
        <v>123</v>
      </c>
    </row>
    <row r="9013" spans="1:9" x14ac:dyDescent="0.2">
      <c r="A9013" s="107" t="s">
        <v>10492</v>
      </c>
      <c r="D9013" s="107" t="s">
        <v>124</v>
      </c>
      <c r="E9013" s="107">
        <f t="shared" si="140"/>
        <v>50300502</v>
      </c>
      <c r="F9013" s="107" t="s">
        <v>451</v>
      </c>
      <c r="G9013" s="107" t="s">
        <v>97</v>
      </c>
      <c r="H9013" s="107" t="s">
        <v>3043</v>
      </c>
      <c r="I9013" s="107" t="s">
        <v>125</v>
      </c>
    </row>
    <row r="9014" spans="1:9" x14ac:dyDescent="0.2">
      <c r="A9014" s="107" t="s">
        <v>10492</v>
      </c>
      <c r="D9014" s="107" t="s">
        <v>126</v>
      </c>
      <c r="E9014" s="107">
        <f t="shared" si="140"/>
        <v>50300503</v>
      </c>
      <c r="F9014" s="107" t="s">
        <v>451</v>
      </c>
      <c r="G9014" s="107" t="s">
        <v>97</v>
      </c>
      <c r="H9014" s="107" t="s">
        <v>3043</v>
      </c>
      <c r="I9014" s="107" t="s">
        <v>127</v>
      </c>
    </row>
    <row r="9015" spans="1:9" x14ac:dyDescent="0.2">
      <c r="A9015" s="107" t="s">
        <v>10492</v>
      </c>
      <c r="D9015" s="107" t="s">
        <v>128</v>
      </c>
      <c r="E9015" s="107">
        <f t="shared" si="140"/>
        <v>50300504</v>
      </c>
      <c r="F9015" s="107" t="s">
        <v>451</v>
      </c>
      <c r="G9015" s="107" t="s">
        <v>97</v>
      </c>
      <c r="H9015" s="107" t="s">
        <v>3043</v>
      </c>
      <c r="I9015" s="107" t="s">
        <v>129</v>
      </c>
    </row>
    <row r="9016" spans="1:9" x14ac:dyDescent="0.2">
      <c r="A9016" s="107" t="s">
        <v>10492</v>
      </c>
      <c r="D9016" s="107" t="s">
        <v>130</v>
      </c>
      <c r="E9016" s="107">
        <f t="shared" si="140"/>
        <v>50300505</v>
      </c>
      <c r="F9016" s="107" t="s">
        <v>451</v>
      </c>
      <c r="G9016" s="107" t="s">
        <v>97</v>
      </c>
      <c r="H9016" s="107" t="s">
        <v>3043</v>
      </c>
      <c r="I9016" s="107" t="s">
        <v>131</v>
      </c>
    </row>
    <row r="9017" spans="1:9" x14ac:dyDescent="0.2">
      <c r="A9017" s="107" t="s">
        <v>10492</v>
      </c>
      <c r="D9017" s="107" t="s">
        <v>132</v>
      </c>
      <c r="E9017" s="107">
        <f t="shared" si="140"/>
        <v>50300506</v>
      </c>
      <c r="F9017" s="107" t="s">
        <v>451</v>
      </c>
      <c r="G9017" s="107" t="s">
        <v>97</v>
      </c>
      <c r="H9017" s="107" t="s">
        <v>3043</v>
      </c>
      <c r="I9017" s="107" t="s">
        <v>2164</v>
      </c>
    </row>
    <row r="9018" spans="1:9" x14ac:dyDescent="0.2">
      <c r="A9018" s="107" t="s">
        <v>10492</v>
      </c>
      <c r="D9018" s="107" t="s">
        <v>133</v>
      </c>
      <c r="E9018" s="107">
        <f t="shared" si="140"/>
        <v>50300515</v>
      </c>
      <c r="F9018" s="107" t="s">
        <v>451</v>
      </c>
      <c r="G9018" s="107" t="s">
        <v>97</v>
      </c>
      <c r="H9018" s="107" t="s">
        <v>3043</v>
      </c>
      <c r="I9018" s="107" t="s">
        <v>74</v>
      </c>
    </row>
    <row r="9019" spans="1:9" x14ac:dyDescent="0.2">
      <c r="A9019" s="107" t="s">
        <v>10492</v>
      </c>
      <c r="D9019" s="107" t="s">
        <v>134</v>
      </c>
      <c r="E9019" s="107">
        <f t="shared" si="140"/>
        <v>50300516</v>
      </c>
      <c r="F9019" s="107" t="s">
        <v>451</v>
      </c>
      <c r="G9019" s="107" t="s">
        <v>97</v>
      </c>
      <c r="H9019" s="107" t="s">
        <v>3043</v>
      </c>
      <c r="I9019" s="107" t="s">
        <v>76</v>
      </c>
    </row>
    <row r="9020" spans="1:9" x14ac:dyDescent="0.2">
      <c r="A9020" s="107" t="s">
        <v>10492</v>
      </c>
      <c r="D9020" s="107" t="s">
        <v>135</v>
      </c>
      <c r="E9020" s="107">
        <f t="shared" si="140"/>
        <v>50300517</v>
      </c>
      <c r="F9020" s="107" t="s">
        <v>451</v>
      </c>
      <c r="G9020" s="107" t="s">
        <v>97</v>
      </c>
      <c r="H9020" s="107" t="s">
        <v>3043</v>
      </c>
      <c r="I9020" s="107" t="s">
        <v>78</v>
      </c>
    </row>
    <row r="9021" spans="1:9" x14ac:dyDescent="0.2">
      <c r="A9021" s="107" t="s">
        <v>10492</v>
      </c>
      <c r="D9021" s="107" t="s">
        <v>136</v>
      </c>
      <c r="E9021" s="107">
        <f t="shared" si="140"/>
        <v>50300518</v>
      </c>
      <c r="F9021" s="107" t="s">
        <v>451</v>
      </c>
      <c r="G9021" s="107" t="s">
        <v>97</v>
      </c>
      <c r="H9021" s="107" t="s">
        <v>3043</v>
      </c>
      <c r="I9021" s="107" t="s">
        <v>336</v>
      </c>
    </row>
    <row r="9022" spans="1:9" x14ac:dyDescent="0.2">
      <c r="A9022" s="107" t="s">
        <v>10492</v>
      </c>
      <c r="D9022" s="107" t="s">
        <v>137</v>
      </c>
      <c r="E9022" s="107">
        <f t="shared" si="140"/>
        <v>50300519</v>
      </c>
      <c r="F9022" s="107" t="s">
        <v>451</v>
      </c>
      <c r="G9022" s="107" t="s">
        <v>97</v>
      </c>
      <c r="H9022" s="107" t="s">
        <v>3043</v>
      </c>
      <c r="I9022" s="107" t="s">
        <v>338</v>
      </c>
    </row>
    <row r="9023" spans="1:9" x14ac:dyDescent="0.2">
      <c r="A9023" s="107" t="s">
        <v>10492</v>
      </c>
      <c r="D9023" s="107" t="s">
        <v>138</v>
      </c>
      <c r="E9023" s="107">
        <f t="shared" si="140"/>
        <v>50300520</v>
      </c>
      <c r="F9023" s="107" t="s">
        <v>451</v>
      </c>
      <c r="G9023" s="107" t="s">
        <v>97</v>
      </c>
      <c r="H9023" s="107" t="s">
        <v>3043</v>
      </c>
      <c r="I9023" s="107" t="s">
        <v>340</v>
      </c>
    </row>
    <row r="9024" spans="1:9" x14ac:dyDescent="0.2">
      <c r="A9024" s="107" t="s">
        <v>10492</v>
      </c>
      <c r="D9024" s="107" t="s">
        <v>139</v>
      </c>
      <c r="E9024" s="107">
        <f t="shared" si="140"/>
        <v>50300599</v>
      </c>
      <c r="F9024" s="107" t="s">
        <v>451</v>
      </c>
      <c r="G9024" s="107" t="s">
        <v>97</v>
      </c>
      <c r="H9024" s="107" t="s">
        <v>3043</v>
      </c>
      <c r="I9024" s="107" t="s">
        <v>140</v>
      </c>
    </row>
    <row r="9025" spans="1:9" x14ac:dyDescent="0.2">
      <c r="A9025" s="107" t="s">
        <v>10492</v>
      </c>
      <c r="D9025" s="107" t="s">
        <v>141</v>
      </c>
      <c r="E9025" s="107">
        <f t="shared" si="140"/>
        <v>50300601</v>
      </c>
      <c r="F9025" s="107" t="s">
        <v>451</v>
      </c>
      <c r="G9025" s="107" t="s">
        <v>97</v>
      </c>
      <c r="H9025" s="107" t="s">
        <v>4821</v>
      </c>
      <c r="I9025" s="107" t="s">
        <v>142</v>
      </c>
    </row>
    <row r="9026" spans="1:9" x14ac:dyDescent="0.2">
      <c r="A9026" s="107" t="s">
        <v>10492</v>
      </c>
      <c r="D9026" s="107" t="s">
        <v>143</v>
      </c>
      <c r="E9026" s="107">
        <f t="shared" ref="E9026:E9089" si="141">VALUE(D9026)</f>
        <v>50300602</v>
      </c>
      <c r="F9026" s="107" t="s">
        <v>451</v>
      </c>
      <c r="G9026" s="107" t="s">
        <v>97</v>
      </c>
      <c r="H9026" s="107" t="s">
        <v>4821</v>
      </c>
      <c r="I9026" s="107" t="s">
        <v>144</v>
      </c>
    </row>
    <row r="9027" spans="1:9" x14ac:dyDescent="0.2">
      <c r="A9027" s="107" t="s">
        <v>10492</v>
      </c>
      <c r="D9027" s="107" t="s">
        <v>145</v>
      </c>
      <c r="E9027" s="107">
        <f t="shared" si="141"/>
        <v>50300603</v>
      </c>
      <c r="F9027" s="107" t="s">
        <v>451</v>
      </c>
      <c r="G9027" s="107" t="s">
        <v>97</v>
      </c>
      <c r="H9027" s="107" t="s">
        <v>4821</v>
      </c>
      <c r="I9027" s="107" t="s">
        <v>146</v>
      </c>
    </row>
    <row r="9028" spans="1:9" x14ac:dyDescent="0.2">
      <c r="A9028" s="107" t="s">
        <v>10492</v>
      </c>
      <c r="D9028" s="107" t="s">
        <v>147</v>
      </c>
      <c r="E9028" s="107">
        <f t="shared" si="141"/>
        <v>50300701</v>
      </c>
      <c r="F9028" s="107" t="s">
        <v>451</v>
      </c>
      <c r="G9028" s="107" t="s">
        <v>97</v>
      </c>
      <c r="H9028" s="107" t="s">
        <v>13523</v>
      </c>
      <c r="I9028" s="107" t="s">
        <v>14417</v>
      </c>
    </row>
    <row r="9029" spans="1:9" x14ac:dyDescent="0.2">
      <c r="A9029" s="107" t="s">
        <v>10492</v>
      </c>
      <c r="D9029" s="107" t="s">
        <v>148</v>
      </c>
      <c r="E9029" s="107">
        <f t="shared" si="141"/>
        <v>50300702</v>
      </c>
      <c r="F9029" s="107" t="s">
        <v>451</v>
      </c>
      <c r="G9029" s="107" t="s">
        <v>97</v>
      </c>
      <c r="H9029" s="107" t="s">
        <v>13523</v>
      </c>
      <c r="I9029" s="107" t="s">
        <v>149</v>
      </c>
    </row>
    <row r="9030" spans="1:9" x14ac:dyDescent="0.2">
      <c r="A9030" s="107" t="s">
        <v>10492</v>
      </c>
      <c r="D9030" s="107" t="s">
        <v>150</v>
      </c>
      <c r="E9030" s="107">
        <f t="shared" si="141"/>
        <v>50300709</v>
      </c>
      <c r="F9030" s="107" t="s">
        <v>451</v>
      </c>
      <c r="G9030" s="107" t="s">
        <v>97</v>
      </c>
      <c r="H9030" s="107" t="s">
        <v>13523</v>
      </c>
      <c r="I9030" s="107" t="s">
        <v>151</v>
      </c>
    </row>
    <row r="9031" spans="1:9" x14ac:dyDescent="0.2">
      <c r="A9031" s="107" t="s">
        <v>10492</v>
      </c>
      <c r="D9031" s="107" t="s">
        <v>152</v>
      </c>
      <c r="E9031" s="107">
        <f t="shared" si="141"/>
        <v>50300710</v>
      </c>
      <c r="F9031" s="107" t="s">
        <v>451</v>
      </c>
      <c r="G9031" s="107" t="s">
        <v>97</v>
      </c>
      <c r="H9031" s="107" t="s">
        <v>13523</v>
      </c>
      <c r="I9031" s="107" t="s">
        <v>153</v>
      </c>
    </row>
    <row r="9032" spans="1:9" x14ac:dyDescent="0.2">
      <c r="A9032" s="107" t="s">
        <v>10492</v>
      </c>
      <c r="D9032" s="107" t="s">
        <v>154</v>
      </c>
      <c r="E9032" s="107">
        <f t="shared" si="141"/>
        <v>50300711</v>
      </c>
      <c r="F9032" s="107" t="s">
        <v>451</v>
      </c>
      <c r="G9032" s="107" t="s">
        <v>97</v>
      </c>
      <c r="H9032" s="107" t="s">
        <v>13523</v>
      </c>
      <c r="I9032" s="107" t="s">
        <v>155</v>
      </c>
    </row>
    <row r="9033" spans="1:9" x14ac:dyDescent="0.2">
      <c r="A9033" s="107" t="s">
        <v>10492</v>
      </c>
      <c r="D9033" s="107" t="s">
        <v>156</v>
      </c>
      <c r="E9033" s="107">
        <f t="shared" si="141"/>
        <v>50300713</v>
      </c>
      <c r="F9033" s="107" t="s">
        <v>451</v>
      </c>
      <c r="G9033" s="107" t="s">
        <v>97</v>
      </c>
      <c r="H9033" s="107" t="s">
        <v>13523</v>
      </c>
      <c r="I9033" s="107" t="s">
        <v>8391</v>
      </c>
    </row>
    <row r="9034" spans="1:9" x14ac:dyDescent="0.2">
      <c r="A9034" s="107" t="s">
        <v>10492</v>
      </c>
      <c r="D9034" s="107" t="s">
        <v>157</v>
      </c>
      <c r="E9034" s="107">
        <f t="shared" si="141"/>
        <v>50300719</v>
      </c>
      <c r="F9034" s="107" t="s">
        <v>451</v>
      </c>
      <c r="G9034" s="107" t="s">
        <v>97</v>
      </c>
      <c r="H9034" s="107" t="s">
        <v>13523</v>
      </c>
      <c r="I9034" s="107" t="s">
        <v>652</v>
      </c>
    </row>
    <row r="9035" spans="1:9" x14ac:dyDescent="0.2">
      <c r="A9035" s="107" t="s">
        <v>10492</v>
      </c>
      <c r="D9035" s="107" t="s">
        <v>158</v>
      </c>
      <c r="E9035" s="107">
        <f t="shared" si="141"/>
        <v>50300724</v>
      </c>
      <c r="F9035" s="107" t="s">
        <v>451</v>
      </c>
      <c r="G9035" s="107" t="s">
        <v>97</v>
      </c>
      <c r="H9035" s="107" t="s">
        <v>13523</v>
      </c>
      <c r="I9035" s="107" t="s">
        <v>159</v>
      </c>
    </row>
    <row r="9036" spans="1:9" x14ac:dyDescent="0.2">
      <c r="A9036" s="107" t="s">
        <v>10492</v>
      </c>
      <c r="D9036" s="107" t="s">
        <v>160</v>
      </c>
      <c r="E9036" s="107">
        <f t="shared" si="141"/>
        <v>50300727</v>
      </c>
      <c r="F9036" s="107" t="s">
        <v>451</v>
      </c>
      <c r="G9036" s="107" t="s">
        <v>97</v>
      </c>
      <c r="H9036" s="107" t="s">
        <v>13523</v>
      </c>
      <c r="I9036" s="107" t="s">
        <v>161</v>
      </c>
    </row>
    <row r="9037" spans="1:9" x14ac:dyDescent="0.2">
      <c r="A9037" s="107" t="s">
        <v>10492</v>
      </c>
      <c r="D9037" s="107" t="s">
        <v>162</v>
      </c>
      <c r="E9037" s="107">
        <f t="shared" si="141"/>
        <v>50300731</v>
      </c>
      <c r="F9037" s="107" t="s">
        <v>451</v>
      </c>
      <c r="G9037" s="107" t="s">
        <v>97</v>
      </c>
      <c r="H9037" s="107" t="s">
        <v>13523</v>
      </c>
      <c r="I9037" s="107" t="s">
        <v>163</v>
      </c>
    </row>
    <row r="9038" spans="1:9" x14ac:dyDescent="0.2">
      <c r="A9038" s="107" t="s">
        <v>10492</v>
      </c>
      <c r="D9038" s="107" t="s">
        <v>164</v>
      </c>
      <c r="E9038" s="107">
        <f t="shared" si="141"/>
        <v>50300732</v>
      </c>
      <c r="F9038" s="107" t="s">
        <v>451</v>
      </c>
      <c r="G9038" s="107" t="s">
        <v>97</v>
      </c>
      <c r="H9038" s="107" t="s">
        <v>13523</v>
      </c>
      <c r="I9038" s="107" t="s">
        <v>165</v>
      </c>
    </row>
    <row r="9039" spans="1:9" x14ac:dyDescent="0.2">
      <c r="A9039" s="107" t="s">
        <v>10492</v>
      </c>
      <c r="D9039" s="107" t="s">
        <v>166</v>
      </c>
      <c r="E9039" s="107">
        <f t="shared" si="141"/>
        <v>50300733</v>
      </c>
      <c r="F9039" s="107" t="s">
        <v>451</v>
      </c>
      <c r="G9039" s="107" t="s">
        <v>97</v>
      </c>
      <c r="H9039" s="107" t="s">
        <v>13523</v>
      </c>
      <c r="I9039" s="107" t="s">
        <v>167</v>
      </c>
    </row>
    <row r="9040" spans="1:9" x14ac:dyDescent="0.2">
      <c r="A9040" s="107" t="s">
        <v>10492</v>
      </c>
      <c r="D9040" s="107" t="s">
        <v>168</v>
      </c>
      <c r="E9040" s="107">
        <f t="shared" si="141"/>
        <v>50300734</v>
      </c>
      <c r="F9040" s="107" t="s">
        <v>451</v>
      </c>
      <c r="G9040" s="107" t="s">
        <v>97</v>
      </c>
      <c r="H9040" s="107" t="s">
        <v>13523</v>
      </c>
      <c r="I9040" s="107" t="s">
        <v>169</v>
      </c>
    </row>
    <row r="9041" spans="1:9" x14ac:dyDescent="0.2">
      <c r="A9041" s="107" t="s">
        <v>10492</v>
      </c>
      <c r="D9041" s="107" t="s">
        <v>170</v>
      </c>
      <c r="E9041" s="107">
        <f t="shared" si="141"/>
        <v>50300740</v>
      </c>
      <c r="F9041" s="107" t="s">
        <v>451</v>
      </c>
      <c r="G9041" s="107" t="s">
        <v>97</v>
      </c>
      <c r="H9041" s="107" t="s">
        <v>13523</v>
      </c>
      <c r="I9041" s="107" t="s">
        <v>8114</v>
      </c>
    </row>
    <row r="9042" spans="1:9" x14ac:dyDescent="0.2">
      <c r="A9042" s="107" t="s">
        <v>10492</v>
      </c>
      <c r="D9042" s="107" t="s">
        <v>1618</v>
      </c>
      <c r="E9042" s="107">
        <f t="shared" si="141"/>
        <v>50300760</v>
      </c>
      <c r="F9042" s="107" t="s">
        <v>451</v>
      </c>
      <c r="G9042" s="107" t="s">
        <v>97</v>
      </c>
      <c r="H9042" s="107" t="s">
        <v>13523</v>
      </c>
      <c r="I9042" s="107" t="s">
        <v>1619</v>
      </c>
    </row>
    <row r="9043" spans="1:9" x14ac:dyDescent="0.2">
      <c r="A9043" s="107" t="s">
        <v>10492</v>
      </c>
      <c r="D9043" s="107" t="s">
        <v>1620</v>
      </c>
      <c r="E9043" s="107">
        <f t="shared" si="141"/>
        <v>50300765</v>
      </c>
      <c r="F9043" s="107" t="s">
        <v>451</v>
      </c>
      <c r="G9043" s="107" t="s">
        <v>97</v>
      </c>
      <c r="H9043" s="107" t="s">
        <v>13523</v>
      </c>
      <c r="I9043" s="107" t="s">
        <v>295</v>
      </c>
    </row>
    <row r="9044" spans="1:9" x14ac:dyDescent="0.2">
      <c r="A9044" s="107" t="s">
        <v>10492</v>
      </c>
      <c r="D9044" s="107" t="s">
        <v>1621</v>
      </c>
      <c r="E9044" s="107">
        <f t="shared" si="141"/>
        <v>50300769</v>
      </c>
      <c r="F9044" s="107" t="s">
        <v>451</v>
      </c>
      <c r="G9044" s="107" t="s">
        <v>97</v>
      </c>
      <c r="H9044" s="107" t="s">
        <v>13523</v>
      </c>
      <c r="I9044" s="107" t="s">
        <v>297</v>
      </c>
    </row>
    <row r="9045" spans="1:9" x14ac:dyDescent="0.2">
      <c r="A9045" s="107" t="s">
        <v>10492</v>
      </c>
      <c r="D9045" s="107" t="s">
        <v>1622</v>
      </c>
      <c r="E9045" s="107">
        <f t="shared" si="141"/>
        <v>50300781</v>
      </c>
      <c r="F9045" s="107" t="s">
        <v>451</v>
      </c>
      <c r="G9045" s="107" t="s">
        <v>97</v>
      </c>
      <c r="H9045" s="107" t="s">
        <v>13523</v>
      </c>
      <c r="I9045" s="107" t="s">
        <v>1623</v>
      </c>
    </row>
    <row r="9046" spans="1:9" x14ac:dyDescent="0.2">
      <c r="A9046" s="107" t="s">
        <v>10492</v>
      </c>
      <c r="D9046" s="107" t="s">
        <v>1624</v>
      </c>
      <c r="E9046" s="107">
        <f t="shared" si="141"/>
        <v>50300789</v>
      </c>
      <c r="F9046" s="107" t="s">
        <v>451</v>
      </c>
      <c r="G9046" s="107" t="s">
        <v>97</v>
      </c>
      <c r="H9046" s="107" t="s">
        <v>13523</v>
      </c>
      <c r="I9046" s="107" t="s">
        <v>3022</v>
      </c>
    </row>
    <row r="9047" spans="1:9" x14ac:dyDescent="0.2">
      <c r="A9047" s="107" t="s">
        <v>10492</v>
      </c>
      <c r="D9047" s="107" t="s">
        <v>1625</v>
      </c>
      <c r="E9047" s="107">
        <f t="shared" si="141"/>
        <v>50300801</v>
      </c>
      <c r="F9047" s="107" t="s">
        <v>451</v>
      </c>
      <c r="G9047" s="107" t="s">
        <v>97</v>
      </c>
      <c r="H9047" s="107" t="s">
        <v>1626</v>
      </c>
      <c r="I9047" s="107" t="s">
        <v>1627</v>
      </c>
    </row>
    <row r="9048" spans="1:9" x14ac:dyDescent="0.2">
      <c r="A9048" s="107" t="s">
        <v>10492</v>
      </c>
      <c r="D9048" s="107" t="s">
        <v>1628</v>
      </c>
      <c r="E9048" s="107">
        <f t="shared" si="141"/>
        <v>50300810</v>
      </c>
      <c r="F9048" s="107" t="s">
        <v>451</v>
      </c>
      <c r="G9048" s="107" t="s">
        <v>97</v>
      </c>
      <c r="H9048" s="107" t="s">
        <v>1626</v>
      </c>
      <c r="I9048" s="107" t="s">
        <v>1629</v>
      </c>
    </row>
    <row r="9049" spans="1:9" x14ac:dyDescent="0.2">
      <c r="A9049" s="107" t="s">
        <v>10492</v>
      </c>
      <c r="D9049" s="107" t="s">
        <v>1630</v>
      </c>
      <c r="E9049" s="107">
        <f t="shared" si="141"/>
        <v>50300820</v>
      </c>
      <c r="F9049" s="107" t="s">
        <v>451</v>
      </c>
      <c r="G9049" s="107" t="s">
        <v>97</v>
      </c>
      <c r="H9049" s="107" t="s">
        <v>1626</v>
      </c>
      <c r="I9049" s="107" t="s">
        <v>1631</v>
      </c>
    </row>
    <row r="9050" spans="1:9" x14ac:dyDescent="0.2">
      <c r="A9050" s="107" t="s">
        <v>10492</v>
      </c>
      <c r="D9050" s="107" t="s">
        <v>1632</v>
      </c>
      <c r="E9050" s="107">
        <f t="shared" si="141"/>
        <v>50300830</v>
      </c>
      <c r="F9050" s="107" t="s">
        <v>451</v>
      </c>
      <c r="G9050" s="107" t="s">
        <v>97</v>
      </c>
      <c r="H9050" s="107" t="s">
        <v>1626</v>
      </c>
      <c r="I9050" s="107" t="s">
        <v>1633</v>
      </c>
    </row>
    <row r="9051" spans="1:9" x14ac:dyDescent="0.2">
      <c r="A9051" s="107" t="s">
        <v>10492</v>
      </c>
      <c r="D9051" s="107" t="s">
        <v>1634</v>
      </c>
      <c r="E9051" s="107">
        <f t="shared" si="141"/>
        <v>50300899</v>
      </c>
      <c r="F9051" s="107" t="s">
        <v>451</v>
      </c>
      <c r="G9051" s="107" t="s">
        <v>97</v>
      </c>
      <c r="H9051" s="107" t="s">
        <v>1626</v>
      </c>
      <c r="I9051" s="107" t="s">
        <v>1635</v>
      </c>
    </row>
    <row r="9052" spans="1:9" x14ac:dyDescent="0.2">
      <c r="A9052" s="107" t="s">
        <v>10492</v>
      </c>
      <c r="D9052" s="107" t="s">
        <v>1636</v>
      </c>
      <c r="E9052" s="107">
        <f t="shared" si="141"/>
        <v>50300901</v>
      </c>
      <c r="F9052" s="107" t="s">
        <v>451</v>
      </c>
      <c r="G9052" s="107" t="s">
        <v>97</v>
      </c>
      <c r="H9052" s="107" t="s">
        <v>87</v>
      </c>
      <c r="I9052" s="107" t="s">
        <v>14417</v>
      </c>
    </row>
    <row r="9053" spans="1:9" x14ac:dyDescent="0.2">
      <c r="A9053" s="107" t="s">
        <v>10492</v>
      </c>
      <c r="D9053" s="107" t="s">
        <v>1637</v>
      </c>
      <c r="E9053" s="107">
        <f t="shared" si="141"/>
        <v>50380001</v>
      </c>
      <c r="F9053" s="107" t="s">
        <v>451</v>
      </c>
      <c r="G9053" s="107" t="s">
        <v>97</v>
      </c>
      <c r="H9053" s="107" t="s">
        <v>13741</v>
      </c>
      <c r="I9053" s="107" t="s">
        <v>13741</v>
      </c>
    </row>
    <row r="9054" spans="1:9" x14ac:dyDescent="0.2">
      <c r="A9054" s="107" t="s">
        <v>10492</v>
      </c>
      <c r="D9054" s="107" t="s">
        <v>1638</v>
      </c>
      <c r="E9054" s="107">
        <f t="shared" si="141"/>
        <v>50382001</v>
      </c>
      <c r="F9054" s="107" t="s">
        <v>451</v>
      </c>
      <c r="G9054" s="107" t="s">
        <v>97</v>
      </c>
      <c r="H9054" s="107" t="s">
        <v>13743</v>
      </c>
      <c r="I9054" s="107" t="s">
        <v>13744</v>
      </c>
    </row>
    <row r="9055" spans="1:9" x14ac:dyDescent="0.2">
      <c r="A9055" s="107" t="s">
        <v>10492</v>
      </c>
      <c r="D9055" s="107" t="s">
        <v>1639</v>
      </c>
      <c r="E9055" s="107">
        <f t="shared" si="141"/>
        <v>50382002</v>
      </c>
      <c r="F9055" s="107" t="s">
        <v>451</v>
      </c>
      <c r="G9055" s="107" t="s">
        <v>97</v>
      </c>
      <c r="H9055" s="107" t="s">
        <v>13743</v>
      </c>
      <c r="I9055" s="107" t="s">
        <v>13746</v>
      </c>
    </row>
    <row r="9056" spans="1:9" x14ac:dyDescent="0.2">
      <c r="A9056" s="107" t="s">
        <v>10492</v>
      </c>
      <c r="D9056" s="107" t="s">
        <v>1640</v>
      </c>
      <c r="E9056" s="107">
        <f t="shared" si="141"/>
        <v>50382501</v>
      </c>
      <c r="F9056" s="107" t="s">
        <v>451</v>
      </c>
      <c r="G9056" s="107" t="s">
        <v>97</v>
      </c>
      <c r="H9056" s="107" t="s">
        <v>13748</v>
      </c>
      <c r="I9056" s="107" t="s">
        <v>1641</v>
      </c>
    </row>
    <row r="9057" spans="1:9" x14ac:dyDescent="0.2">
      <c r="A9057" s="107" t="s">
        <v>10492</v>
      </c>
      <c r="D9057" s="107" t="s">
        <v>1642</v>
      </c>
      <c r="E9057" s="107">
        <f t="shared" si="141"/>
        <v>50382599</v>
      </c>
      <c r="F9057" s="107" t="s">
        <v>451</v>
      </c>
      <c r="G9057" s="107" t="s">
        <v>97</v>
      </c>
      <c r="H9057" s="107" t="s">
        <v>13748</v>
      </c>
      <c r="I9057" s="107" t="s">
        <v>13749</v>
      </c>
    </row>
    <row r="9058" spans="1:9" x14ac:dyDescent="0.2">
      <c r="A9058" s="107" t="s">
        <v>10492</v>
      </c>
      <c r="D9058" s="107" t="s">
        <v>1643</v>
      </c>
      <c r="E9058" s="107">
        <f t="shared" si="141"/>
        <v>50390002</v>
      </c>
      <c r="F9058" s="107" t="s">
        <v>451</v>
      </c>
      <c r="G9058" s="107" t="s">
        <v>97</v>
      </c>
      <c r="H9058" s="107" t="s">
        <v>3037</v>
      </c>
      <c r="I9058" s="107" t="s">
        <v>15440</v>
      </c>
    </row>
    <row r="9059" spans="1:9" x14ac:dyDescent="0.2">
      <c r="A9059" s="107" t="s">
        <v>10492</v>
      </c>
      <c r="D9059" s="107" t="s">
        <v>1644</v>
      </c>
      <c r="E9059" s="107">
        <f t="shared" si="141"/>
        <v>50390005</v>
      </c>
      <c r="F9059" s="107" t="s">
        <v>451</v>
      </c>
      <c r="G9059" s="107" t="s">
        <v>97</v>
      </c>
      <c r="H9059" s="107" t="s">
        <v>3037</v>
      </c>
      <c r="I9059" s="107" t="s">
        <v>16129</v>
      </c>
    </row>
    <row r="9060" spans="1:9" x14ac:dyDescent="0.2">
      <c r="A9060" s="107" t="s">
        <v>10492</v>
      </c>
      <c r="D9060" s="107" t="s">
        <v>2067</v>
      </c>
      <c r="E9060" s="107">
        <f t="shared" si="141"/>
        <v>50390006</v>
      </c>
      <c r="F9060" s="107" t="s">
        <v>451</v>
      </c>
      <c r="G9060" s="107" t="s">
        <v>97</v>
      </c>
      <c r="H9060" s="107" t="s">
        <v>3037</v>
      </c>
      <c r="I9060" s="107" t="s">
        <v>16138</v>
      </c>
    </row>
    <row r="9061" spans="1:9" x14ac:dyDescent="0.2">
      <c r="A9061" s="107" t="s">
        <v>10492</v>
      </c>
      <c r="D9061" s="107" t="s">
        <v>2068</v>
      </c>
      <c r="E9061" s="107">
        <f t="shared" si="141"/>
        <v>50390007</v>
      </c>
      <c r="F9061" s="107" t="s">
        <v>451</v>
      </c>
      <c r="G9061" s="107" t="s">
        <v>97</v>
      </c>
      <c r="H9061" s="107" t="s">
        <v>3037</v>
      </c>
      <c r="I9061" s="107" t="s">
        <v>16149</v>
      </c>
    </row>
    <row r="9062" spans="1:9" x14ac:dyDescent="0.2">
      <c r="A9062" s="107" t="s">
        <v>10492</v>
      </c>
      <c r="D9062" s="107" t="s">
        <v>2069</v>
      </c>
      <c r="E9062" s="107">
        <f t="shared" si="141"/>
        <v>50390010</v>
      </c>
      <c r="F9062" s="107" t="s">
        <v>451</v>
      </c>
      <c r="G9062" s="107" t="s">
        <v>97</v>
      </c>
      <c r="H9062" s="107" t="s">
        <v>3037</v>
      </c>
      <c r="I9062" s="107" t="s">
        <v>16142</v>
      </c>
    </row>
    <row r="9063" spans="1:9" x14ac:dyDescent="0.2">
      <c r="A9063" s="107" t="s">
        <v>10492</v>
      </c>
      <c r="D9063" s="107" t="s">
        <v>2070</v>
      </c>
      <c r="E9063" s="107">
        <f t="shared" si="141"/>
        <v>50400101</v>
      </c>
      <c r="F9063" s="107" t="s">
        <v>451</v>
      </c>
      <c r="G9063" s="107" t="s">
        <v>2071</v>
      </c>
      <c r="I9063" s="107" t="s">
        <v>2072</v>
      </c>
    </row>
    <row r="9064" spans="1:9" x14ac:dyDescent="0.2">
      <c r="A9064" s="107" t="s">
        <v>10492</v>
      </c>
      <c r="D9064" s="107" t="s">
        <v>2073</v>
      </c>
      <c r="E9064" s="107">
        <f t="shared" si="141"/>
        <v>50400102</v>
      </c>
      <c r="F9064" s="107" t="s">
        <v>451</v>
      </c>
      <c r="G9064" s="107" t="s">
        <v>2071</v>
      </c>
      <c r="I9064" s="107" t="s">
        <v>2074</v>
      </c>
    </row>
    <row r="9065" spans="1:9" x14ac:dyDescent="0.2">
      <c r="A9065" s="107" t="s">
        <v>10492</v>
      </c>
      <c r="D9065" s="107" t="s">
        <v>2075</v>
      </c>
      <c r="E9065" s="107">
        <f t="shared" si="141"/>
        <v>50400103</v>
      </c>
      <c r="F9065" s="107" t="s">
        <v>451</v>
      </c>
      <c r="G9065" s="107" t="s">
        <v>2071</v>
      </c>
      <c r="I9065" s="107" t="s">
        <v>2076</v>
      </c>
    </row>
    <row r="9066" spans="1:9" x14ac:dyDescent="0.2">
      <c r="A9066" s="107" t="s">
        <v>10492</v>
      </c>
      <c r="D9066" s="107" t="s">
        <v>2077</v>
      </c>
      <c r="E9066" s="107">
        <f t="shared" si="141"/>
        <v>50400104</v>
      </c>
      <c r="F9066" s="107" t="s">
        <v>451</v>
      </c>
      <c r="G9066" s="107" t="s">
        <v>2071</v>
      </c>
      <c r="I9066" s="107" t="s">
        <v>2078</v>
      </c>
    </row>
    <row r="9067" spans="1:9" x14ac:dyDescent="0.2">
      <c r="A9067" s="107" t="s">
        <v>10492</v>
      </c>
      <c r="D9067" s="107" t="s">
        <v>2079</v>
      </c>
      <c r="E9067" s="107">
        <f t="shared" si="141"/>
        <v>50400150</v>
      </c>
      <c r="F9067" s="107" t="s">
        <v>451</v>
      </c>
      <c r="G9067" s="107" t="s">
        <v>2071</v>
      </c>
      <c r="I9067" s="107" t="s">
        <v>2080</v>
      </c>
    </row>
    <row r="9068" spans="1:9" x14ac:dyDescent="0.2">
      <c r="A9068" s="107" t="s">
        <v>10492</v>
      </c>
      <c r="D9068" s="107" t="s">
        <v>2081</v>
      </c>
      <c r="E9068" s="107">
        <f t="shared" si="141"/>
        <v>50400151</v>
      </c>
      <c r="F9068" s="107" t="s">
        <v>451</v>
      </c>
      <c r="G9068" s="107" t="s">
        <v>2071</v>
      </c>
      <c r="I9068" s="107" t="s">
        <v>2082</v>
      </c>
    </row>
    <row r="9069" spans="1:9" x14ac:dyDescent="0.2">
      <c r="A9069" s="107" t="s">
        <v>10492</v>
      </c>
      <c r="D9069" s="107" t="s">
        <v>2083</v>
      </c>
      <c r="E9069" s="107">
        <f t="shared" si="141"/>
        <v>50400201</v>
      </c>
      <c r="F9069" s="107" t="s">
        <v>451</v>
      </c>
      <c r="G9069" s="107" t="s">
        <v>2071</v>
      </c>
      <c r="I9069" s="107" t="s">
        <v>2084</v>
      </c>
    </row>
    <row r="9070" spans="1:9" x14ac:dyDescent="0.2">
      <c r="A9070" s="107" t="s">
        <v>10492</v>
      </c>
      <c r="D9070" s="107" t="s">
        <v>2085</v>
      </c>
      <c r="E9070" s="107">
        <f t="shared" si="141"/>
        <v>50400202</v>
      </c>
      <c r="F9070" s="107" t="s">
        <v>451</v>
      </c>
      <c r="G9070" s="107" t="s">
        <v>2071</v>
      </c>
      <c r="I9070" s="107" t="s">
        <v>2084</v>
      </c>
    </row>
    <row r="9071" spans="1:9" x14ac:dyDescent="0.2">
      <c r="A9071" s="107" t="s">
        <v>10492</v>
      </c>
      <c r="D9071" s="107" t="s">
        <v>2086</v>
      </c>
      <c r="E9071" s="107">
        <f t="shared" si="141"/>
        <v>50400301</v>
      </c>
      <c r="F9071" s="107" t="s">
        <v>451</v>
      </c>
      <c r="G9071" s="107" t="s">
        <v>2071</v>
      </c>
      <c r="I9071" s="107" t="s">
        <v>2087</v>
      </c>
    </row>
    <row r="9072" spans="1:9" x14ac:dyDescent="0.2">
      <c r="A9072" s="107" t="s">
        <v>10492</v>
      </c>
      <c r="D9072" s="107" t="s">
        <v>2088</v>
      </c>
      <c r="E9072" s="107">
        <f t="shared" si="141"/>
        <v>50400302</v>
      </c>
      <c r="F9072" s="107" t="s">
        <v>451</v>
      </c>
      <c r="G9072" s="107" t="s">
        <v>2071</v>
      </c>
      <c r="I9072" s="107" t="s">
        <v>2089</v>
      </c>
    </row>
    <row r="9073" spans="1:9" x14ac:dyDescent="0.2">
      <c r="A9073" s="107" t="s">
        <v>10492</v>
      </c>
      <c r="D9073" s="107" t="s">
        <v>2090</v>
      </c>
      <c r="E9073" s="107">
        <f t="shared" si="141"/>
        <v>50400303</v>
      </c>
      <c r="F9073" s="107" t="s">
        <v>451</v>
      </c>
      <c r="G9073" s="107" t="s">
        <v>2071</v>
      </c>
      <c r="I9073" s="107" t="s">
        <v>2091</v>
      </c>
    </row>
    <row r="9074" spans="1:9" x14ac:dyDescent="0.2">
      <c r="A9074" s="107" t="s">
        <v>10492</v>
      </c>
      <c r="D9074" s="107" t="s">
        <v>2092</v>
      </c>
      <c r="E9074" s="107">
        <f t="shared" si="141"/>
        <v>50400320</v>
      </c>
      <c r="F9074" s="107" t="s">
        <v>451</v>
      </c>
      <c r="G9074" s="107" t="s">
        <v>2071</v>
      </c>
      <c r="I9074" s="107" t="s">
        <v>2093</v>
      </c>
    </row>
    <row r="9075" spans="1:9" x14ac:dyDescent="0.2">
      <c r="A9075" s="107" t="s">
        <v>10492</v>
      </c>
      <c r="D9075" s="107" t="s">
        <v>2094</v>
      </c>
      <c r="E9075" s="107">
        <f t="shared" si="141"/>
        <v>50410001</v>
      </c>
      <c r="F9075" s="107" t="s">
        <v>451</v>
      </c>
      <c r="G9075" s="107" t="s">
        <v>2071</v>
      </c>
      <c r="H9075" s="107" t="s">
        <v>2095</v>
      </c>
      <c r="I9075" s="107" t="s">
        <v>2096</v>
      </c>
    </row>
    <row r="9076" spans="1:9" x14ac:dyDescent="0.2">
      <c r="A9076" s="107" t="s">
        <v>10492</v>
      </c>
      <c r="D9076" s="107" t="s">
        <v>2097</v>
      </c>
      <c r="E9076" s="107">
        <f t="shared" si="141"/>
        <v>50410002</v>
      </c>
      <c r="F9076" s="107" t="s">
        <v>451</v>
      </c>
      <c r="G9076" s="107" t="s">
        <v>2071</v>
      </c>
      <c r="H9076" s="107" t="s">
        <v>2095</v>
      </c>
      <c r="I9076" s="107" t="s">
        <v>2098</v>
      </c>
    </row>
    <row r="9077" spans="1:9" x14ac:dyDescent="0.2">
      <c r="A9077" s="107" t="s">
        <v>10492</v>
      </c>
      <c r="D9077" s="107" t="s">
        <v>2099</v>
      </c>
      <c r="E9077" s="107">
        <f t="shared" si="141"/>
        <v>50410003</v>
      </c>
      <c r="F9077" s="107" t="s">
        <v>451</v>
      </c>
      <c r="G9077" s="107" t="s">
        <v>2071</v>
      </c>
      <c r="H9077" s="107" t="s">
        <v>2095</v>
      </c>
      <c r="I9077" s="107" t="s">
        <v>2100</v>
      </c>
    </row>
    <row r="9078" spans="1:9" x14ac:dyDescent="0.2">
      <c r="A9078" s="107" t="s">
        <v>10492</v>
      </c>
      <c r="D9078" s="107" t="s">
        <v>2101</v>
      </c>
      <c r="E9078" s="107">
        <f t="shared" si="141"/>
        <v>50410004</v>
      </c>
      <c r="F9078" s="107" t="s">
        <v>451</v>
      </c>
      <c r="G9078" s="107" t="s">
        <v>2071</v>
      </c>
      <c r="H9078" s="107" t="s">
        <v>2095</v>
      </c>
      <c r="I9078" s="107" t="s">
        <v>2102</v>
      </c>
    </row>
    <row r="9079" spans="1:9" x14ac:dyDescent="0.2">
      <c r="A9079" s="107" t="s">
        <v>10492</v>
      </c>
      <c r="D9079" s="107" t="s">
        <v>2103</v>
      </c>
      <c r="E9079" s="107">
        <f t="shared" si="141"/>
        <v>50410005</v>
      </c>
      <c r="F9079" s="107" t="s">
        <v>451</v>
      </c>
      <c r="G9079" s="107" t="s">
        <v>2071</v>
      </c>
      <c r="H9079" s="107" t="s">
        <v>2095</v>
      </c>
      <c r="I9079" s="107" t="s">
        <v>5188</v>
      </c>
    </row>
    <row r="9080" spans="1:9" x14ac:dyDescent="0.2">
      <c r="A9080" s="107" t="s">
        <v>10492</v>
      </c>
      <c r="D9080" s="107" t="s">
        <v>5189</v>
      </c>
      <c r="E9080" s="107">
        <f t="shared" si="141"/>
        <v>50410010</v>
      </c>
      <c r="F9080" s="107" t="s">
        <v>451</v>
      </c>
      <c r="G9080" s="107" t="s">
        <v>2071</v>
      </c>
      <c r="H9080" s="107" t="s">
        <v>2095</v>
      </c>
      <c r="I9080" s="107" t="s">
        <v>14442</v>
      </c>
    </row>
    <row r="9081" spans="1:9" x14ac:dyDescent="0.2">
      <c r="A9081" s="107" t="s">
        <v>10492</v>
      </c>
      <c r="D9081" s="107" t="s">
        <v>5190</v>
      </c>
      <c r="E9081" s="107">
        <f t="shared" si="141"/>
        <v>50410020</v>
      </c>
      <c r="F9081" s="107" t="s">
        <v>451</v>
      </c>
      <c r="G9081" s="107" t="s">
        <v>2071</v>
      </c>
      <c r="H9081" s="107" t="s">
        <v>2095</v>
      </c>
      <c r="I9081" s="107" t="s">
        <v>5191</v>
      </c>
    </row>
    <row r="9082" spans="1:9" x14ac:dyDescent="0.2">
      <c r="A9082" s="107" t="s">
        <v>10492</v>
      </c>
      <c r="D9082" s="107" t="s">
        <v>5192</v>
      </c>
      <c r="E9082" s="107">
        <f t="shared" si="141"/>
        <v>50410021</v>
      </c>
      <c r="F9082" s="107" t="s">
        <v>451</v>
      </c>
      <c r="G9082" s="107" t="s">
        <v>2071</v>
      </c>
      <c r="H9082" s="107" t="s">
        <v>2095</v>
      </c>
      <c r="I9082" s="107" t="s">
        <v>5193</v>
      </c>
    </row>
    <row r="9083" spans="1:9" x14ac:dyDescent="0.2">
      <c r="A9083" s="107" t="s">
        <v>10492</v>
      </c>
      <c r="D9083" s="107" t="s">
        <v>5194</v>
      </c>
      <c r="E9083" s="107">
        <f t="shared" si="141"/>
        <v>50410022</v>
      </c>
      <c r="F9083" s="107" t="s">
        <v>451</v>
      </c>
      <c r="G9083" s="107" t="s">
        <v>2071</v>
      </c>
      <c r="H9083" s="107" t="s">
        <v>2095</v>
      </c>
      <c r="I9083" s="107" t="s">
        <v>5195</v>
      </c>
    </row>
    <row r="9084" spans="1:9" x14ac:dyDescent="0.2">
      <c r="A9084" s="107" t="s">
        <v>10492</v>
      </c>
      <c r="D9084" s="107" t="s">
        <v>5196</v>
      </c>
      <c r="E9084" s="107">
        <f t="shared" si="141"/>
        <v>50410030</v>
      </c>
      <c r="F9084" s="107" t="s">
        <v>451</v>
      </c>
      <c r="G9084" s="107" t="s">
        <v>2071</v>
      </c>
      <c r="H9084" s="107" t="s">
        <v>2095</v>
      </c>
      <c r="I9084" s="107" t="s">
        <v>11495</v>
      </c>
    </row>
    <row r="9085" spans="1:9" x14ac:dyDescent="0.2">
      <c r="A9085" s="107" t="s">
        <v>10492</v>
      </c>
      <c r="D9085" s="107" t="s">
        <v>5197</v>
      </c>
      <c r="E9085" s="107">
        <f t="shared" si="141"/>
        <v>50410040</v>
      </c>
      <c r="F9085" s="107" t="s">
        <v>451</v>
      </c>
      <c r="G9085" s="107" t="s">
        <v>2071</v>
      </c>
      <c r="H9085" s="107" t="s">
        <v>2095</v>
      </c>
      <c r="I9085" s="107" t="s">
        <v>4669</v>
      </c>
    </row>
    <row r="9086" spans="1:9" x14ac:dyDescent="0.2">
      <c r="A9086" s="107" t="s">
        <v>10492</v>
      </c>
      <c r="D9086" s="107" t="s">
        <v>5198</v>
      </c>
      <c r="E9086" s="107">
        <f t="shared" si="141"/>
        <v>50410101</v>
      </c>
      <c r="F9086" s="107" t="s">
        <v>451</v>
      </c>
      <c r="G9086" s="107" t="s">
        <v>2071</v>
      </c>
      <c r="H9086" s="107" t="s">
        <v>5199</v>
      </c>
      <c r="I9086" s="107" t="s">
        <v>14438</v>
      </c>
    </row>
    <row r="9087" spans="1:9" x14ac:dyDescent="0.2">
      <c r="A9087" s="107" t="s">
        <v>10492</v>
      </c>
      <c r="D9087" s="107" t="s">
        <v>5200</v>
      </c>
      <c r="E9087" s="107">
        <f t="shared" si="141"/>
        <v>50410110</v>
      </c>
      <c r="F9087" s="107" t="s">
        <v>451</v>
      </c>
      <c r="G9087" s="107" t="s">
        <v>2071</v>
      </c>
      <c r="H9087" s="107" t="s">
        <v>5199</v>
      </c>
      <c r="I9087" s="107" t="s">
        <v>8757</v>
      </c>
    </row>
    <row r="9088" spans="1:9" x14ac:dyDescent="0.2">
      <c r="A9088" s="107" t="s">
        <v>10492</v>
      </c>
      <c r="D9088" s="107" t="s">
        <v>5201</v>
      </c>
      <c r="E9088" s="107">
        <f t="shared" si="141"/>
        <v>50410111</v>
      </c>
      <c r="F9088" s="107" t="s">
        <v>451</v>
      </c>
      <c r="G9088" s="107" t="s">
        <v>2071</v>
      </c>
      <c r="H9088" s="107" t="s">
        <v>5199</v>
      </c>
      <c r="I9088" s="107" t="s">
        <v>5202</v>
      </c>
    </row>
    <row r="9089" spans="1:9" x14ac:dyDescent="0.2">
      <c r="A9089" s="107" t="s">
        <v>10492</v>
      </c>
      <c r="D9089" s="107" t="s">
        <v>5203</v>
      </c>
      <c r="E9089" s="107">
        <f t="shared" si="141"/>
        <v>50410112</v>
      </c>
      <c r="F9089" s="107" t="s">
        <v>451</v>
      </c>
      <c r="G9089" s="107" t="s">
        <v>2071</v>
      </c>
      <c r="H9089" s="107" t="s">
        <v>5199</v>
      </c>
      <c r="I9089" s="107" t="s">
        <v>5204</v>
      </c>
    </row>
    <row r="9090" spans="1:9" x14ac:dyDescent="0.2">
      <c r="A9090" s="107" t="s">
        <v>10492</v>
      </c>
      <c r="D9090" s="107" t="s">
        <v>5205</v>
      </c>
      <c r="E9090" s="107">
        <f t="shared" ref="E9090:E9153" si="142">VALUE(D9090)</f>
        <v>50410120</v>
      </c>
      <c r="F9090" s="107" t="s">
        <v>451</v>
      </c>
      <c r="G9090" s="107" t="s">
        <v>2071</v>
      </c>
      <c r="H9090" s="107" t="s">
        <v>5199</v>
      </c>
      <c r="I9090" s="107" t="s">
        <v>5206</v>
      </c>
    </row>
    <row r="9091" spans="1:9" x14ac:dyDescent="0.2">
      <c r="A9091" s="107" t="s">
        <v>10492</v>
      </c>
      <c r="D9091" s="107" t="s">
        <v>5207</v>
      </c>
      <c r="E9091" s="107">
        <f t="shared" si="142"/>
        <v>50410121</v>
      </c>
      <c r="F9091" s="107" t="s">
        <v>451</v>
      </c>
      <c r="G9091" s="107" t="s">
        <v>2071</v>
      </c>
      <c r="H9091" s="107" t="s">
        <v>5199</v>
      </c>
      <c r="I9091" s="107" t="s">
        <v>5208</v>
      </c>
    </row>
    <row r="9092" spans="1:9" x14ac:dyDescent="0.2">
      <c r="A9092" s="107" t="s">
        <v>10492</v>
      </c>
      <c r="D9092" s="107" t="s">
        <v>5209</v>
      </c>
      <c r="E9092" s="107">
        <f t="shared" si="142"/>
        <v>50410122</v>
      </c>
      <c r="F9092" s="107" t="s">
        <v>451</v>
      </c>
      <c r="G9092" s="107" t="s">
        <v>2071</v>
      </c>
      <c r="H9092" s="107" t="s">
        <v>5199</v>
      </c>
      <c r="I9092" s="107" t="s">
        <v>5210</v>
      </c>
    </row>
    <row r="9093" spans="1:9" x14ac:dyDescent="0.2">
      <c r="A9093" s="107" t="s">
        <v>10492</v>
      </c>
      <c r="D9093" s="107" t="s">
        <v>922</v>
      </c>
      <c r="E9093" s="107">
        <f t="shared" si="142"/>
        <v>50410123</v>
      </c>
      <c r="F9093" s="107" t="s">
        <v>451</v>
      </c>
      <c r="G9093" s="107" t="s">
        <v>2071</v>
      </c>
      <c r="H9093" s="107" t="s">
        <v>5199</v>
      </c>
      <c r="I9093" s="107" t="s">
        <v>923</v>
      </c>
    </row>
    <row r="9094" spans="1:9" x14ac:dyDescent="0.2">
      <c r="A9094" s="107" t="s">
        <v>10492</v>
      </c>
      <c r="D9094" s="107" t="s">
        <v>924</v>
      </c>
      <c r="E9094" s="107">
        <f t="shared" si="142"/>
        <v>50410124</v>
      </c>
      <c r="F9094" s="107" t="s">
        <v>451</v>
      </c>
      <c r="G9094" s="107" t="s">
        <v>2071</v>
      </c>
      <c r="H9094" s="107" t="s">
        <v>5199</v>
      </c>
      <c r="I9094" s="107" t="s">
        <v>925</v>
      </c>
    </row>
    <row r="9095" spans="1:9" x14ac:dyDescent="0.2">
      <c r="A9095" s="107" t="s">
        <v>10492</v>
      </c>
      <c r="D9095" s="107" t="s">
        <v>926</v>
      </c>
      <c r="E9095" s="107">
        <f t="shared" si="142"/>
        <v>50410210</v>
      </c>
      <c r="F9095" s="107" t="s">
        <v>451</v>
      </c>
      <c r="G9095" s="107" t="s">
        <v>2071</v>
      </c>
      <c r="H9095" s="107" t="s">
        <v>927</v>
      </c>
      <c r="I9095" s="107" t="s">
        <v>927</v>
      </c>
    </row>
    <row r="9096" spans="1:9" x14ac:dyDescent="0.2">
      <c r="A9096" s="107" t="s">
        <v>10492</v>
      </c>
      <c r="D9096" s="107" t="s">
        <v>928</v>
      </c>
      <c r="E9096" s="107">
        <f t="shared" si="142"/>
        <v>50410211</v>
      </c>
      <c r="F9096" s="107" t="s">
        <v>451</v>
      </c>
      <c r="G9096" s="107" t="s">
        <v>2071</v>
      </c>
      <c r="H9096" s="107" t="s">
        <v>927</v>
      </c>
      <c r="I9096" s="107" t="s">
        <v>929</v>
      </c>
    </row>
    <row r="9097" spans="1:9" x14ac:dyDescent="0.2">
      <c r="A9097" s="107" t="s">
        <v>10492</v>
      </c>
      <c r="D9097" s="107" t="s">
        <v>930</v>
      </c>
      <c r="E9097" s="107">
        <f t="shared" si="142"/>
        <v>50410212</v>
      </c>
      <c r="F9097" s="107" t="s">
        <v>451</v>
      </c>
      <c r="G9097" s="107" t="s">
        <v>2071</v>
      </c>
      <c r="H9097" s="107" t="s">
        <v>927</v>
      </c>
      <c r="I9097" s="107" t="s">
        <v>931</v>
      </c>
    </row>
    <row r="9098" spans="1:9" x14ac:dyDescent="0.2">
      <c r="A9098" s="107" t="s">
        <v>10492</v>
      </c>
      <c r="D9098" s="107" t="s">
        <v>932</v>
      </c>
      <c r="E9098" s="107">
        <f t="shared" si="142"/>
        <v>50410213</v>
      </c>
      <c r="F9098" s="107" t="s">
        <v>451</v>
      </c>
      <c r="G9098" s="107" t="s">
        <v>2071</v>
      </c>
      <c r="H9098" s="107" t="s">
        <v>927</v>
      </c>
      <c r="I9098" s="107" t="s">
        <v>933</v>
      </c>
    </row>
    <row r="9099" spans="1:9" x14ac:dyDescent="0.2">
      <c r="A9099" s="107" t="s">
        <v>10492</v>
      </c>
      <c r="D9099" s="107" t="s">
        <v>934</v>
      </c>
      <c r="E9099" s="107">
        <f t="shared" si="142"/>
        <v>50410214</v>
      </c>
      <c r="F9099" s="107" t="s">
        <v>451</v>
      </c>
      <c r="G9099" s="107" t="s">
        <v>2071</v>
      </c>
      <c r="H9099" s="107" t="s">
        <v>927</v>
      </c>
      <c r="I9099" s="107" t="s">
        <v>935</v>
      </c>
    </row>
    <row r="9100" spans="1:9" x14ac:dyDescent="0.2">
      <c r="A9100" s="107" t="s">
        <v>10492</v>
      </c>
      <c r="D9100" s="107" t="s">
        <v>936</v>
      </c>
      <c r="E9100" s="107">
        <f t="shared" si="142"/>
        <v>50410215</v>
      </c>
      <c r="F9100" s="107" t="s">
        <v>451</v>
      </c>
      <c r="G9100" s="107" t="s">
        <v>2071</v>
      </c>
      <c r="H9100" s="107" t="s">
        <v>927</v>
      </c>
      <c r="I9100" s="107" t="s">
        <v>937</v>
      </c>
    </row>
    <row r="9101" spans="1:9" x14ac:dyDescent="0.2">
      <c r="A9101" s="107" t="s">
        <v>10492</v>
      </c>
      <c r="D9101" s="107" t="s">
        <v>938</v>
      </c>
      <c r="E9101" s="107">
        <f t="shared" si="142"/>
        <v>50410216</v>
      </c>
      <c r="F9101" s="107" t="s">
        <v>451</v>
      </c>
      <c r="G9101" s="107" t="s">
        <v>2071</v>
      </c>
      <c r="H9101" s="107" t="s">
        <v>927</v>
      </c>
      <c r="I9101" s="107" t="s">
        <v>939</v>
      </c>
    </row>
    <row r="9102" spans="1:9" x14ac:dyDescent="0.2">
      <c r="A9102" s="107" t="s">
        <v>10492</v>
      </c>
      <c r="D9102" s="107" t="s">
        <v>940</v>
      </c>
      <c r="E9102" s="107">
        <f t="shared" si="142"/>
        <v>50410310</v>
      </c>
      <c r="F9102" s="107" t="s">
        <v>451</v>
      </c>
      <c r="G9102" s="107" t="s">
        <v>2071</v>
      </c>
      <c r="H9102" s="107" t="s">
        <v>941</v>
      </c>
      <c r="I9102" s="107" t="s">
        <v>942</v>
      </c>
    </row>
    <row r="9103" spans="1:9" x14ac:dyDescent="0.2">
      <c r="A9103" s="107" t="s">
        <v>10492</v>
      </c>
      <c r="D9103" s="107" t="s">
        <v>943</v>
      </c>
      <c r="E9103" s="107">
        <f t="shared" si="142"/>
        <v>50410311</v>
      </c>
      <c r="F9103" s="107" t="s">
        <v>451</v>
      </c>
      <c r="G9103" s="107" t="s">
        <v>2071</v>
      </c>
      <c r="H9103" s="107" t="s">
        <v>941</v>
      </c>
      <c r="I9103" s="107" t="s">
        <v>944</v>
      </c>
    </row>
    <row r="9104" spans="1:9" x14ac:dyDescent="0.2">
      <c r="A9104" s="107" t="s">
        <v>10492</v>
      </c>
      <c r="D9104" s="107" t="s">
        <v>945</v>
      </c>
      <c r="E9104" s="107">
        <f t="shared" si="142"/>
        <v>50410312</v>
      </c>
      <c r="F9104" s="107" t="s">
        <v>451</v>
      </c>
      <c r="G9104" s="107" t="s">
        <v>2071</v>
      </c>
      <c r="H9104" s="107" t="s">
        <v>941</v>
      </c>
      <c r="I9104" s="107" t="s">
        <v>946</v>
      </c>
    </row>
    <row r="9105" spans="1:9" x14ac:dyDescent="0.2">
      <c r="A9105" s="107" t="s">
        <v>10492</v>
      </c>
      <c r="D9105" s="107" t="s">
        <v>947</v>
      </c>
      <c r="E9105" s="107">
        <f t="shared" si="142"/>
        <v>50410313</v>
      </c>
      <c r="F9105" s="107" t="s">
        <v>451</v>
      </c>
      <c r="G9105" s="107" t="s">
        <v>2071</v>
      </c>
      <c r="H9105" s="107" t="s">
        <v>941</v>
      </c>
      <c r="I9105" s="107" t="s">
        <v>948</v>
      </c>
    </row>
    <row r="9106" spans="1:9" x14ac:dyDescent="0.2">
      <c r="A9106" s="107" t="s">
        <v>10492</v>
      </c>
      <c r="D9106" s="107" t="s">
        <v>949</v>
      </c>
      <c r="E9106" s="107">
        <f t="shared" si="142"/>
        <v>50410314</v>
      </c>
      <c r="F9106" s="107" t="s">
        <v>451</v>
      </c>
      <c r="G9106" s="107" t="s">
        <v>2071</v>
      </c>
      <c r="H9106" s="107" t="s">
        <v>941</v>
      </c>
      <c r="I9106" s="107" t="s">
        <v>950</v>
      </c>
    </row>
    <row r="9107" spans="1:9" x14ac:dyDescent="0.2">
      <c r="A9107" s="107" t="s">
        <v>10492</v>
      </c>
      <c r="D9107" s="107" t="s">
        <v>951</v>
      </c>
      <c r="E9107" s="107">
        <f t="shared" si="142"/>
        <v>50410321</v>
      </c>
      <c r="F9107" s="107" t="s">
        <v>451</v>
      </c>
      <c r="G9107" s="107" t="s">
        <v>2071</v>
      </c>
      <c r="H9107" s="107" t="s">
        <v>941</v>
      </c>
      <c r="I9107" s="107" t="s">
        <v>952</v>
      </c>
    </row>
    <row r="9108" spans="1:9" x14ac:dyDescent="0.2">
      <c r="A9108" s="107" t="s">
        <v>10492</v>
      </c>
      <c r="D9108" s="107" t="s">
        <v>953</v>
      </c>
      <c r="E9108" s="107">
        <f t="shared" si="142"/>
        <v>50410322</v>
      </c>
      <c r="F9108" s="107" t="s">
        <v>451</v>
      </c>
      <c r="G9108" s="107" t="s">
        <v>2071</v>
      </c>
      <c r="H9108" s="107" t="s">
        <v>941</v>
      </c>
      <c r="I9108" s="107" t="s">
        <v>954</v>
      </c>
    </row>
    <row r="9109" spans="1:9" x14ac:dyDescent="0.2">
      <c r="A9109" s="107" t="s">
        <v>10492</v>
      </c>
      <c r="D9109" s="107" t="s">
        <v>955</v>
      </c>
      <c r="E9109" s="107">
        <f t="shared" si="142"/>
        <v>50410405</v>
      </c>
      <c r="F9109" s="107" t="s">
        <v>451</v>
      </c>
      <c r="G9109" s="107" t="s">
        <v>2071</v>
      </c>
      <c r="H9109" s="107" t="s">
        <v>956</v>
      </c>
      <c r="I9109" s="107" t="s">
        <v>8391</v>
      </c>
    </row>
    <row r="9110" spans="1:9" x14ac:dyDescent="0.2">
      <c r="A9110" s="107" t="s">
        <v>10492</v>
      </c>
      <c r="D9110" s="107" t="s">
        <v>957</v>
      </c>
      <c r="E9110" s="107">
        <f t="shared" si="142"/>
        <v>50410406</v>
      </c>
      <c r="F9110" s="107" t="s">
        <v>451</v>
      </c>
      <c r="G9110" s="107" t="s">
        <v>2071</v>
      </c>
      <c r="H9110" s="107" t="s">
        <v>956</v>
      </c>
      <c r="I9110" s="107" t="s">
        <v>958</v>
      </c>
    </row>
    <row r="9111" spans="1:9" x14ac:dyDescent="0.2">
      <c r="A9111" s="107" t="s">
        <v>10492</v>
      </c>
      <c r="D9111" s="107" t="s">
        <v>959</v>
      </c>
      <c r="E9111" s="107">
        <f t="shared" si="142"/>
        <v>50410407</v>
      </c>
      <c r="F9111" s="107" t="s">
        <v>451</v>
      </c>
      <c r="G9111" s="107" t="s">
        <v>2071</v>
      </c>
      <c r="H9111" s="107" t="s">
        <v>956</v>
      </c>
      <c r="I9111" s="107" t="s">
        <v>960</v>
      </c>
    </row>
    <row r="9112" spans="1:9" x14ac:dyDescent="0.2">
      <c r="A9112" s="107" t="s">
        <v>10492</v>
      </c>
      <c r="D9112" s="107" t="s">
        <v>961</v>
      </c>
      <c r="E9112" s="107">
        <f t="shared" si="142"/>
        <v>50410408</v>
      </c>
      <c r="F9112" s="107" t="s">
        <v>451</v>
      </c>
      <c r="G9112" s="107" t="s">
        <v>2071</v>
      </c>
      <c r="H9112" s="107" t="s">
        <v>956</v>
      </c>
      <c r="I9112" s="107" t="s">
        <v>962</v>
      </c>
    </row>
    <row r="9113" spans="1:9" x14ac:dyDescent="0.2">
      <c r="A9113" s="107" t="s">
        <v>10492</v>
      </c>
      <c r="D9113" s="107" t="s">
        <v>963</v>
      </c>
      <c r="E9113" s="107">
        <f t="shared" si="142"/>
        <v>50410409</v>
      </c>
      <c r="F9113" s="107" t="s">
        <v>451</v>
      </c>
      <c r="G9113" s="107" t="s">
        <v>2071</v>
      </c>
      <c r="H9113" s="107" t="s">
        <v>956</v>
      </c>
      <c r="I9113" s="107" t="s">
        <v>964</v>
      </c>
    </row>
    <row r="9114" spans="1:9" x14ac:dyDescent="0.2">
      <c r="A9114" s="107" t="s">
        <v>10492</v>
      </c>
      <c r="D9114" s="107" t="s">
        <v>965</v>
      </c>
      <c r="E9114" s="107">
        <f t="shared" si="142"/>
        <v>50410420</v>
      </c>
      <c r="F9114" s="107" t="s">
        <v>451</v>
      </c>
      <c r="G9114" s="107" t="s">
        <v>2071</v>
      </c>
      <c r="H9114" s="107" t="s">
        <v>956</v>
      </c>
      <c r="I9114" s="107" t="s">
        <v>4775</v>
      </c>
    </row>
    <row r="9115" spans="1:9" x14ac:dyDescent="0.2">
      <c r="A9115" s="107" t="s">
        <v>10492</v>
      </c>
      <c r="D9115" s="107" t="s">
        <v>966</v>
      </c>
      <c r="E9115" s="107">
        <f t="shared" si="142"/>
        <v>50410510</v>
      </c>
      <c r="F9115" s="107" t="s">
        <v>451</v>
      </c>
      <c r="G9115" s="107" t="s">
        <v>2071</v>
      </c>
      <c r="H9115" s="107" t="s">
        <v>967</v>
      </c>
      <c r="I9115" s="107" t="s">
        <v>968</v>
      </c>
    </row>
    <row r="9116" spans="1:9" x14ac:dyDescent="0.2">
      <c r="A9116" s="107" t="s">
        <v>10492</v>
      </c>
      <c r="D9116" s="107" t="s">
        <v>969</v>
      </c>
      <c r="E9116" s="107">
        <f t="shared" si="142"/>
        <v>50410511</v>
      </c>
      <c r="F9116" s="107" t="s">
        <v>451</v>
      </c>
      <c r="G9116" s="107" t="s">
        <v>2071</v>
      </c>
      <c r="H9116" s="107" t="s">
        <v>967</v>
      </c>
      <c r="I9116" s="107" t="s">
        <v>970</v>
      </c>
    </row>
    <row r="9117" spans="1:9" x14ac:dyDescent="0.2">
      <c r="A9117" s="107" t="s">
        <v>10492</v>
      </c>
      <c r="D9117" s="107" t="s">
        <v>971</v>
      </c>
      <c r="E9117" s="107">
        <f t="shared" si="142"/>
        <v>50410512</v>
      </c>
      <c r="F9117" s="107" t="s">
        <v>451</v>
      </c>
      <c r="G9117" s="107" t="s">
        <v>2071</v>
      </c>
      <c r="H9117" s="107" t="s">
        <v>967</v>
      </c>
      <c r="I9117" s="107" t="s">
        <v>972</v>
      </c>
    </row>
    <row r="9118" spans="1:9" x14ac:dyDescent="0.2">
      <c r="A9118" s="107" t="s">
        <v>10492</v>
      </c>
      <c r="D9118" s="107" t="s">
        <v>973</v>
      </c>
      <c r="E9118" s="107">
        <f t="shared" si="142"/>
        <v>50410513</v>
      </c>
      <c r="F9118" s="107" t="s">
        <v>451</v>
      </c>
      <c r="G9118" s="107" t="s">
        <v>2071</v>
      </c>
      <c r="H9118" s="107" t="s">
        <v>967</v>
      </c>
      <c r="I9118" s="107" t="s">
        <v>974</v>
      </c>
    </row>
    <row r="9119" spans="1:9" x14ac:dyDescent="0.2">
      <c r="A9119" s="107" t="s">
        <v>10492</v>
      </c>
      <c r="D9119" s="107" t="s">
        <v>975</v>
      </c>
      <c r="E9119" s="107">
        <f t="shared" si="142"/>
        <v>50410514</v>
      </c>
      <c r="F9119" s="107" t="s">
        <v>451</v>
      </c>
      <c r="G9119" s="107" t="s">
        <v>2071</v>
      </c>
      <c r="H9119" s="107" t="s">
        <v>967</v>
      </c>
      <c r="I9119" s="107" t="s">
        <v>976</v>
      </c>
    </row>
    <row r="9120" spans="1:9" x14ac:dyDescent="0.2">
      <c r="A9120" s="107" t="s">
        <v>10492</v>
      </c>
      <c r="D9120" s="107" t="s">
        <v>977</v>
      </c>
      <c r="E9120" s="107">
        <f t="shared" si="142"/>
        <v>50410520</v>
      </c>
      <c r="F9120" s="107" t="s">
        <v>451</v>
      </c>
      <c r="G9120" s="107" t="s">
        <v>2071</v>
      </c>
      <c r="H9120" s="107" t="s">
        <v>967</v>
      </c>
      <c r="I9120" s="107" t="s">
        <v>978</v>
      </c>
    </row>
    <row r="9121" spans="1:9" x14ac:dyDescent="0.2">
      <c r="A9121" s="107" t="s">
        <v>10492</v>
      </c>
      <c r="D9121" s="107" t="s">
        <v>979</v>
      </c>
      <c r="E9121" s="107">
        <f t="shared" si="142"/>
        <v>50410521</v>
      </c>
      <c r="F9121" s="107" t="s">
        <v>451</v>
      </c>
      <c r="G9121" s="107" t="s">
        <v>2071</v>
      </c>
      <c r="H9121" s="107" t="s">
        <v>967</v>
      </c>
      <c r="I9121" s="107" t="s">
        <v>980</v>
      </c>
    </row>
    <row r="9122" spans="1:9" x14ac:dyDescent="0.2">
      <c r="A9122" s="107" t="s">
        <v>10492</v>
      </c>
      <c r="D9122" s="107" t="s">
        <v>981</v>
      </c>
      <c r="E9122" s="107">
        <f t="shared" si="142"/>
        <v>50410522</v>
      </c>
      <c r="F9122" s="107" t="s">
        <v>451</v>
      </c>
      <c r="G9122" s="107" t="s">
        <v>2071</v>
      </c>
      <c r="H9122" s="107" t="s">
        <v>967</v>
      </c>
      <c r="I9122" s="107" t="s">
        <v>982</v>
      </c>
    </row>
    <row r="9123" spans="1:9" x14ac:dyDescent="0.2">
      <c r="A9123" s="107" t="s">
        <v>10492</v>
      </c>
      <c r="D9123" s="107" t="s">
        <v>983</v>
      </c>
      <c r="E9123" s="107">
        <f t="shared" si="142"/>
        <v>50410523</v>
      </c>
      <c r="F9123" s="107" t="s">
        <v>451</v>
      </c>
      <c r="G9123" s="107" t="s">
        <v>2071</v>
      </c>
      <c r="H9123" s="107" t="s">
        <v>967</v>
      </c>
      <c r="I9123" s="107" t="s">
        <v>984</v>
      </c>
    </row>
    <row r="9124" spans="1:9" x14ac:dyDescent="0.2">
      <c r="A9124" s="107" t="s">
        <v>10492</v>
      </c>
      <c r="D9124" s="107" t="s">
        <v>985</v>
      </c>
      <c r="E9124" s="107">
        <f t="shared" si="142"/>
        <v>50410524</v>
      </c>
      <c r="F9124" s="107" t="s">
        <v>451</v>
      </c>
      <c r="G9124" s="107" t="s">
        <v>2071</v>
      </c>
      <c r="H9124" s="107" t="s">
        <v>967</v>
      </c>
      <c r="I9124" s="107" t="s">
        <v>986</v>
      </c>
    </row>
    <row r="9125" spans="1:9" x14ac:dyDescent="0.2">
      <c r="A9125" s="107" t="s">
        <v>10492</v>
      </c>
      <c r="D9125" s="107" t="s">
        <v>987</v>
      </c>
      <c r="E9125" s="107">
        <f t="shared" si="142"/>
        <v>50410525</v>
      </c>
      <c r="F9125" s="107" t="s">
        <v>451</v>
      </c>
      <c r="G9125" s="107" t="s">
        <v>2071</v>
      </c>
      <c r="H9125" s="107" t="s">
        <v>967</v>
      </c>
      <c r="I9125" s="107" t="s">
        <v>988</v>
      </c>
    </row>
    <row r="9126" spans="1:9" x14ac:dyDescent="0.2">
      <c r="A9126" s="107" t="s">
        <v>10492</v>
      </c>
      <c r="D9126" s="107" t="s">
        <v>989</v>
      </c>
      <c r="E9126" s="107">
        <f t="shared" si="142"/>
        <v>50410530</v>
      </c>
      <c r="F9126" s="107" t="s">
        <v>451</v>
      </c>
      <c r="G9126" s="107" t="s">
        <v>2071</v>
      </c>
      <c r="H9126" s="107" t="s">
        <v>967</v>
      </c>
      <c r="I9126" s="107" t="s">
        <v>990</v>
      </c>
    </row>
    <row r="9127" spans="1:9" x14ac:dyDescent="0.2">
      <c r="A9127" s="107" t="s">
        <v>10492</v>
      </c>
      <c r="D9127" s="107" t="s">
        <v>991</v>
      </c>
      <c r="E9127" s="107">
        <f t="shared" si="142"/>
        <v>50410531</v>
      </c>
      <c r="F9127" s="107" t="s">
        <v>451</v>
      </c>
      <c r="G9127" s="107" t="s">
        <v>2071</v>
      </c>
      <c r="H9127" s="107" t="s">
        <v>967</v>
      </c>
      <c r="I9127" s="107" t="s">
        <v>992</v>
      </c>
    </row>
    <row r="9128" spans="1:9" x14ac:dyDescent="0.2">
      <c r="A9128" s="107" t="s">
        <v>10492</v>
      </c>
      <c r="D9128" s="107" t="s">
        <v>993</v>
      </c>
      <c r="E9128" s="107">
        <f t="shared" si="142"/>
        <v>50410532</v>
      </c>
      <c r="F9128" s="107" t="s">
        <v>451</v>
      </c>
      <c r="G9128" s="107" t="s">
        <v>2071</v>
      </c>
      <c r="H9128" s="107" t="s">
        <v>967</v>
      </c>
      <c r="I9128" s="107" t="s">
        <v>994</v>
      </c>
    </row>
    <row r="9129" spans="1:9" x14ac:dyDescent="0.2">
      <c r="A9129" s="107" t="s">
        <v>10492</v>
      </c>
      <c r="D9129" s="107" t="s">
        <v>995</v>
      </c>
      <c r="E9129" s="107">
        <f t="shared" si="142"/>
        <v>50410533</v>
      </c>
      <c r="F9129" s="107" t="s">
        <v>451</v>
      </c>
      <c r="G9129" s="107" t="s">
        <v>2071</v>
      </c>
      <c r="H9129" s="107" t="s">
        <v>967</v>
      </c>
      <c r="I9129" s="107" t="s">
        <v>996</v>
      </c>
    </row>
    <row r="9130" spans="1:9" x14ac:dyDescent="0.2">
      <c r="A9130" s="107" t="s">
        <v>10492</v>
      </c>
      <c r="D9130" s="107" t="s">
        <v>997</v>
      </c>
      <c r="E9130" s="107">
        <f t="shared" si="142"/>
        <v>50410534</v>
      </c>
      <c r="F9130" s="107" t="s">
        <v>451</v>
      </c>
      <c r="G9130" s="107" t="s">
        <v>2071</v>
      </c>
      <c r="H9130" s="107" t="s">
        <v>967</v>
      </c>
      <c r="I9130" s="107" t="s">
        <v>998</v>
      </c>
    </row>
    <row r="9131" spans="1:9" x14ac:dyDescent="0.2">
      <c r="A9131" s="107" t="s">
        <v>10492</v>
      </c>
      <c r="D9131" s="107" t="s">
        <v>999</v>
      </c>
      <c r="E9131" s="107">
        <f t="shared" si="142"/>
        <v>50410535</v>
      </c>
      <c r="F9131" s="107" t="s">
        <v>451</v>
      </c>
      <c r="G9131" s="107" t="s">
        <v>2071</v>
      </c>
      <c r="H9131" s="107" t="s">
        <v>967</v>
      </c>
      <c r="I9131" s="107" t="s">
        <v>1000</v>
      </c>
    </row>
    <row r="9132" spans="1:9" x14ac:dyDescent="0.2">
      <c r="A9132" s="107" t="s">
        <v>10492</v>
      </c>
      <c r="D9132" s="107" t="s">
        <v>1001</v>
      </c>
      <c r="E9132" s="107">
        <f t="shared" si="142"/>
        <v>50410536</v>
      </c>
      <c r="F9132" s="107" t="s">
        <v>451</v>
      </c>
      <c r="G9132" s="107" t="s">
        <v>2071</v>
      </c>
      <c r="H9132" s="107" t="s">
        <v>967</v>
      </c>
      <c r="I9132" s="107" t="s">
        <v>1002</v>
      </c>
    </row>
    <row r="9133" spans="1:9" x14ac:dyDescent="0.2">
      <c r="A9133" s="107" t="s">
        <v>10492</v>
      </c>
      <c r="D9133" s="107" t="s">
        <v>1003</v>
      </c>
      <c r="E9133" s="107">
        <f t="shared" si="142"/>
        <v>50410537</v>
      </c>
      <c r="F9133" s="107" t="s">
        <v>451</v>
      </c>
      <c r="G9133" s="107" t="s">
        <v>2071</v>
      </c>
      <c r="H9133" s="107" t="s">
        <v>967</v>
      </c>
      <c r="I9133" s="107" t="s">
        <v>1004</v>
      </c>
    </row>
    <row r="9134" spans="1:9" x14ac:dyDescent="0.2">
      <c r="A9134" s="107" t="s">
        <v>10492</v>
      </c>
      <c r="D9134" s="107" t="s">
        <v>1005</v>
      </c>
      <c r="E9134" s="107">
        <f t="shared" si="142"/>
        <v>50410538</v>
      </c>
      <c r="F9134" s="107" t="s">
        <v>451</v>
      </c>
      <c r="G9134" s="107" t="s">
        <v>2071</v>
      </c>
      <c r="H9134" s="107" t="s">
        <v>967</v>
      </c>
      <c r="I9134" s="107" t="s">
        <v>1006</v>
      </c>
    </row>
    <row r="9135" spans="1:9" x14ac:dyDescent="0.2">
      <c r="A9135" s="107" t="s">
        <v>10492</v>
      </c>
      <c r="D9135" s="107" t="s">
        <v>1007</v>
      </c>
      <c r="E9135" s="107">
        <f t="shared" si="142"/>
        <v>50410539</v>
      </c>
      <c r="F9135" s="107" t="s">
        <v>451</v>
      </c>
      <c r="G9135" s="107" t="s">
        <v>2071</v>
      </c>
      <c r="H9135" s="107" t="s">
        <v>967</v>
      </c>
      <c r="I9135" s="107" t="s">
        <v>1008</v>
      </c>
    </row>
    <row r="9136" spans="1:9" x14ac:dyDescent="0.2">
      <c r="A9136" s="107" t="s">
        <v>10492</v>
      </c>
      <c r="D9136" s="107" t="s">
        <v>1009</v>
      </c>
      <c r="E9136" s="107">
        <f t="shared" si="142"/>
        <v>50410540</v>
      </c>
      <c r="F9136" s="107" t="s">
        <v>451</v>
      </c>
      <c r="G9136" s="107" t="s">
        <v>2071</v>
      </c>
      <c r="H9136" s="107" t="s">
        <v>967</v>
      </c>
      <c r="I9136" s="107" t="s">
        <v>1010</v>
      </c>
    </row>
    <row r="9137" spans="1:9" x14ac:dyDescent="0.2">
      <c r="A9137" s="107" t="s">
        <v>10492</v>
      </c>
      <c r="D9137" s="107" t="s">
        <v>1011</v>
      </c>
      <c r="E9137" s="107">
        <f t="shared" si="142"/>
        <v>50410541</v>
      </c>
      <c r="F9137" s="107" t="s">
        <v>451</v>
      </c>
      <c r="G9137" s="107" t="s">
        <v>2071</v>
      </c>
      <c r="H9137" s="107" t="s">
        <v>967</v>
      </c>
      <c r="I9137" s="107" t="s">
        <v>1012</v>
      </c>
    </row>
    <row r="9138" spans="1:9" x14ac:dyDescent="0.2">
      <c r="A9138" s="107" t="s">
        <v>10492</v>
      </c>
      <c r="D9138" s="107" t="s">
        <v>1013</v>
      </c>
      <c r="E9138" s="107">
        <f t="shared" si="142"/>
        <v>50410542</v>
      </c>
      <c r="F9138" s="107" t="s">
        <v>451</v>
      </c>
      <c r="G9138" s="107" t="s">
        <v>2071</v>
      </c>
      <c r="H9138" s="107" t="s">
        <v>967</v>
      </c>
      <c r="I9138" s="107" t="s">
        <v>1014</v>
      </c>
    </row>
    <row r="9139" spans="1:9" x14ac:dyDescent="0.2">
      <c r="A9139" s="107" t="s">
        <v>10492</v>
      </c>
      <c r="D9139" s="107" t="s">
        <v>1015</v>
      </c>
      <c r="E9139" s="107">
        <f t="shared" si="142"/>
        <v>50410543</v>
      </c>
      <c r="F9139" s="107" t="s">
        <v>451</v>
      </c>
      <c r="G9139" s="107" t="s">
        <v>2071</v>
      </c>
      <c r="H9139" s="107" t="s">
        <v>967</v>
      </c>
      <c r="I9139" s="107" t="s">
        <v>1016</v>
      </c>
    </row>
    <row r="9140" spans="1:9" x14ac:dyDescent="0.2">
      <c r="A9140" s="107" t="s">
        <v>10492</v>
      </c>
      <c r="D9140" s="107" t="s">
        <v>1017</v>
      </c>
      <c r="E9140" s="107">
        <f t="shared" si="142"/>
        <v>50410560</v>
      </c>
      <c r="F9140" s="107" t="s">
        <v>451</v>
      </c>
      <c r="G9140" s="107" t="s">
        <v>2071</v>
      </c>
      <c r="H9140" s="107" t="s">
        <v>967</v>
      </c>
      <c r="I9140" s="107" t="s">
        <v>451</v>
      </c>
    </row>
    <row r="9141" spans="1:9" x14ac:dyDescent="0.2">
      <c r="A9141" s="107" t="s">
        <v>10492</v>
      </c>
      <c r="D9141" s="107" t="s">
        <v>1018</v>
      </c>
      <c r="E9141" s="107">
        <f t="shared" si="142"/>
        <v>50410561</v>
      </c>
      <c r="F9141" s="107" t="s">
        <v>451</v>
      </c>
      <c r="G9141" s="107" t="s">
        <v>2071</v>
      </c>
      <c r="H9141" s="107" t="s">
        <v>967</v>
      </c>
      <c r="I9141" s="107" t="s">
        <v>1019</v>
      </c>
    </row>
    <row r="9142" spans="1:9" x14ac:dyDescent="0.2">
      <c r="A9142" s="107" t="s">
        <v>10492</v>
      </c>
      <c r="D9142" s="107" t="s">
        <v>1020</v>
      </c>
      <c r="E9142" s="107">
        <f t="shared" si="142"/>
        <v>50410562</v>
      </c>
      <c r="F9142" s="107" t="s">
        <v>451</v>
      </c>
      <c r="G9142" s="107" t="s">
        <v>2071</v>
      </c>
      <c r="H9142" s="107" t="s">
        <v>967</v>
      </c>
      <c r="I9142" s="107" t="s">
        <v>1021</v>
      </c>
    </row>
    <row r="9143" spans="1:9" x14ac:dyDescent="0.2">
      <c r="A9143" s="107" t="s">
        <v>10492</v>
      </c>
      <c r="D9143" s="107" t="s">
        <v>1022</v>
      </c>
      <c r="E9143" s="107">
        <f t="shared" si="142"/>
        <v>50410563</v>
      </c>
      <c r="F9143" s="107" t="s">
        <v>451</v>
      </c>
      <c r="G9143" s="107" t="s">
        <v>2071</v>
      </c>
      <c r="H9143" s="107" t="s">
        <v>967</v>
      </c>
      <c r="I9143" s="107" t="s">
        <v>1023</v>
      </c>
    </row>
    <row r="9144" spans="1:9" x14ac:dyDescent="0.2">
      <c r="A9144" s="107" t="s">
        <v>10492</v>
      </c>
      <c r="D9144" s="107" t="s">
        <v>1024</v>
      </c>
      <c r="E9144" s="107">
        <f t="shared" si="142"/>
        <v>50410564</v>
      </c>
      <c r="F9144" s="107" t="s">
        <v>451</v>
      </c>
      <c r="G9144" s="107" t="s">
        <v>2071</v>
      </c>
      <c r="H9144" s="107" t="s">
        <v>967</v>
      </c>
      <c r="I9144" s="107" t="s">
        <v>1025</v>
      </c>
    </row>
    <row r="9145" spans="1:9" x14ac:dyDescent="0.2">
      <c r="A9145" s="107" t="s">
        <v>10492</v>
      </c>
      <c r="D9145" s="107" t="s">
        <v>1026</v>
      </c>
      <c r="E9145" s="107">
        <f t="shared" si="142"/>
        <v>50410565</v>
      </c>
      <c r="F9145" s="107" t="s">
        <v>451</v>
      </c>
      <c r="G9145" s="107" t="s">
        <v>2071</v>
      </c>
      <c r="H9145" s="107" t="s">
        <v>967</v>
      </c>
      <c r="I9145" s="107" t="s">
        <v>1027</v>
      </c>
    </row>
    <row r="9146" spans="1:9" x14ac:dyDescent="0.2">
      <c r="A9146" s="107" t="s">
        <v>10492</v>
      </c>
      <c r="D9146" s="107" t="s">
        <v>1028</v>
      </c>
      <c r="E9146" s="107">
        <f t="shared" si="142"/>
        <v>50410610</v>
      </c>
      <c r="F9146" s="107" t="s">
        <v>451</v>
      </c>
      <c r="G9146" s="107" t="s">
        <v>2071</v>
      </c>
      <c r="H9146" s="107" t="s">
        <v>1029</v>
      </c>
      <c r="I9146" s="107" t="s">
        <v>1030</v>
      </c>
    </row>
    <row r="9147" spans="1:9" x14ac:dyDescent="0.2">
      <c r="A9147" s="107" t="s">
        <v>10492</v>
      </c>
      <c r="D9147" s="107" t="s">
        <v>1031</v>
      </c>
      <c r="E9147" s="107">
        <f t="shared" si="142"/>
        <v>50410620</v>
      </c>
      <c r="F9147" s="107" t="s">
        <v>451</v>
      </c>
      <c r="G9147" s="107" t="s">
        <v>2071</v>
      </c>
      <c r="H9147" s="107" t="s">
        <v>1029</v>
      </c>
      <c r="I9147" s="107" t="s">
        <v>1032</v>
      </c>
    </row>
    <row r="9148" spans="1:9" x14ac:dyDescent="0.2">
      <c r="A9148" s="107" t="s">
        <v>10492</v>
      </c>
      <c r="D9148" s="107" t="s">
        <v>1033</v>
      </c>
      <c r="E9148" s="107">
        <f t="shared" si="142"/>
        <v>50410621</v>
      </c>
      <c r="F9148" s="107" t="s">
        <v>451</v>
      </c>
      <c r="G9148" s="107" t="s">
        <v>2071</v>
      </c>
      <c r="H9148" s="107" t="s">
        <v>1029</v>
      </c>
      <c r="I9148" s="107" t="s">
        <v>1034</v>
      </c>
    </row>
    <row r="9149" spans="1:9" x14ac:dyDescent="0.2">
      <c r="A9149" s="107" t="s">
        <v>10492</v>
      </c>
      <c r="D9149" s="107" t="s">
        <v>1035</v>
      </c>
      <c r="E9149" s="107">
        <f t="shared" si="142"/>
        <v>50410622</v>
      </c>
      <c r="F9149" s="107" t="s">
        <v>451</v>
      </c>
      <c r="G9149" s="107" t="s">
        <v>2071</v>
      </c>
      <c r="H9149" s="107" t="s">
        <v>1029</v>
      </c>
      <c r="I9149" s="107" t="s">
        <v>1036</v>
      </c>
    </row>
    <row r="9150" spans="1:9" x14ac:dyDescent="0.2">
      <c r="A9150" s="107" t="s">
        <v>10492</v>
      </c>
      <c r="D9150" s="107" t="s">
        <v>1037</v>
      </c>
      <c r="E9150" s="107">
        <f t="shared" si="142"/>
        <v>50410623</v>
      </c>
      <c r="F9150" s="107" t="s">
        <v>451</v>
      </c>
      <c r="G9150" s="107" t="s">
        <v>2071</v>
      </c>
      <c r="H9150" s="107" t="s">
        <v>1029</v>
      </c>
      <c r="I9150" s="107" t="s">
        <v>1038</v>
      </c>
    </row>
    <row r="9151" spans="1:9" x14ac:dyDescent="0.2">
      <c r="A9151" s="107" t="s">
        <v>10492</v>
      </c>
      <c r="D9151" s="107" t="s">
        <v>1039</v>
      </c>
      <c r="E9151" s="107">
        <f t="shared" si="142"/>
        <v>50410640</v>
      </c>
      <c r="F9151" s="107" t="s">
        <v>451</v>
      </c>
      <c r="G9151" s="107" t="s">
        <v>2071</v>
      </c>
      <c r="H9151" s="107" t="s">
        <v>1029</v>
      </c>
      <c r="I9151" s="107" t="s">
        <v>3737</v>
      </c>
    </row>
    <row r="9152" spans="1:9" x14ac:dyDescent="0.2">
      <c r="A9152" s="107" t="s">
        <v>10492</v>
      </c>
      <c r="D9152" s="107" t="s">
        <v>3738</v>
      </c>
      <c r="E9152" s="107">
        <f t="shared" si="142"/>
        <v>50410641</v>
      </c>
      <c r="F9152" s="107" t="s">
        <v>451</v>
      </c>
      <c r="G9152" s="107" t="s">
        <v>2071</v>
      </c>
      <c r="H9152" s="107" t="s">
        <v>1029</v>
      </c>
      <c r="I9152" s="107" t="s">
        <v>3739</v>
      </c>
    </row>
    <row r="9153" spans="1:9" x14ac:dyDescent="0.2">
      <c r="A9153" s="107" t="s">
        <v>10492</v>
      </c>
      <c r="D9153" s="107" t="s">
        <v>3740</v>
      </c>
      <c r="E9153" s="107">
        <f t="shared" si="142"/>
        <v>50410642</v>
      </c>
      <c r="F9153" s="107" t="s">
        <v>451</v>
      </c>
      <c r="G9153" s="107" t="s">
        <v>2071</v>
      </c>
      <c r="H9153" s="107" t="s">
        <v>1029</v>
      </c>
      <c r="I9153" s="107" t="s">
        <v>3741</v>
      </c>
    </row>
    <row r="9154" spans="1:9" x14ac:dyDescent="0.2">
      <c r="A9154" s="107" t="s">
        <v>10492</v>
      </c>
      <c r="D9154" s="107" t="s">
        <v>3742</v>
      </c>
      <c r="E9154" s="107">
        <f t="shared" ref="E9154:E9217" si="143">VALUE(D9154)</f>
        <v>50410643</v>
      </c>
      <c r="F9154" s="107" t="s">
        <v>451</v>
      </c>
      <c r="G9154" s="107" t="s">
        <v>2071</v>
      </c>
      <c r="H9154" s="107" t="s">
        <v>1029</v>
      </c>
      <c r="I9154" s="107" t="s">
        <v>3743</v>
      </c>
    </row>
    <row r="9155" spans="1:9" x14ac:dyDescent="0.2">
      <c r="A9155" s="107" t="s">
        <v>10492</v>
      </c>
      <c r="D9155" s="107" t="s">
        <v>3744</v>
      </c>
      <c r="E9155" s="107">
        <f t="shared" si="143"/>
        <v>50410644</v>
      </c>
      <c r="F9155" s="107" t="s">
        <v>451</v>
      </c>
      <c r="G9155" s="107" t="s">
        <v>2071</v>
      </c>
      <c r="H9155" s="107" t="s">
        <v>1029</v>
      </c>
      <c r="I9155" s="107" t="s">
        <v>3745</v>
      </c>
    </row>
    <row r="9156" spans="1:9" x14ac:dyDescent="0.2">
      <c r="A9156" s="107" t="s">
        <v>10492</v>
      </c>
      <c r="D9156" s="107" t="s">
        <v>3746</v>
      </c>
      <c r="E9156" s="107">
        <f t="shared" si="143"/>
        <v>50410645</v>
      </c>
      <c r="F9156" s="107" t="s">
        <v>451</v>
      </c>
      <c r="G9156" s="107" t="s">
        <v>2071</v>
      </c>
      <c r="H9156" s="107" t="s">
        <v>1029</v>
      </c>
      <c r="I9156" s="107" t="s">
        <v>3747</v>
      </c>
    </row>
    <row r="9157" spans="1:9" x14ac:dyDescent="0.2">
      <c r="A9157" s="107" t="s">
        <v>10492</v>
      </c>
      <c r="D9157" s="107" t="s">
        <v>3748</v>
      </c>
      <c r="E9157" s="107">
        <f t="shared" si="143"/>
        <v>50410710</v>
      </c>
      <c r="F9157" s="107" t="s">
        <v>451</v>
      </c>
      <c r="G9157" s="107" t="s">
        <v>2071</v>
      </c>
      <c r="H9157" s="107" t="s">
        <v>3749</v>
      </c>
      <c r="I9157" s="107" t="s">
        <v>3750</v>
      </c>
    </row>
    <row r="9158" spans="1:9" x14ac:dyDescent="0.2">
      <c r="A9158" s="107" t="s">
        <v>10492</v>
      </c>
      <c r="D9158" s="107" t="s">
        <v>3751</v>
      </c>
      <c r="E9158" s="107">
        <f t="shared" si="143"/>
        <v>50410711</v>
      </c>
      <c r="F9158" s="107" t="s">
        <v>451</v>
      </c>
      <c r="G9158" s="107" t="s">
        <v>2071</v>
      </c>
      <c r="H9158" s="107" t="s">
        <v>3749</v>
      </c>
      <c r="I9158" s="107" t="s">
        <v>3752</v>
      </c>
    </row>
    <row r="9159" spans="1:9" x14ac:dyDescent="0.2">
      <c r="A9159" s="107" t="s">
        <v>10492</v>
      </c>
      <c r="D9159" s="107" t="s">
        <v>3753</v>
      </c>
      <c r="E9159" s="107">
        <f t="shared" si="143"/>
        <v>50410712</v>
      </c>
      <c r="F9159" s="107" t="s">
        <v>451</v>
      </c>
      <c r="G9159" s="107" t="s">
        <v>2071</v>
      </c>
      <c r="H9159" s="107" t="s">
        <v>3749</v>
      </c>
      <c r="I9159" s="107" t="s">
        <v>3754</v>
      </c>
    </row>
    <row r="9160" spans="1:9" x14ac:dyDescent="0.2">
      <c r="A9160" s="107" t="s">
        <v>10492</v>
      </c>
      <c r="D9160" s="107" t="s">
        <v>3755</v>
      </c>
      <c r="E9160" s="107">
        <f t="shared" si="143"/>
        <v>50410720</v>
      </c>
      <c r="F9160" s="107" t="s">
        <v>451</v>
      </c>
      <c r="G9160" s="107" t="s">
        <v>2071</v>
      </c>
      <c r="H9160" s="107" t="s">
        <v>3749</v>
      </c>
      <c r="I9160" s="107" t="s">
        <v>3756</v>
      </c>
    </row>
    <row r="9161" spans="1:9" x14ac:dyDescent="0.2">
      <c r="A9161" s="107" t="s">
        <v>10492</v>
      </c>
      <c r="D9161" s="107" t="s">
        <v>3757</v>
      </c>
      <c r="E9161" s="107">
        <f t="shared" si="143"/>
        <v>50410721</v>
      </c>
      <c r="F9161" s="107" t="s">
        <v>451</v>
      </c>
      <c r="G9161" s="107" t="s">
        <v>2071</v>
      </c>
      <c r="H9161" s="107" t="s">
        <v>3749</v>
      </c>
      <c r="I9161" s="107" t="s">
        <v>3758</v>
      </c>
    </row>
    <row r="9162" spans="1:9" x14ac:dyDescent="0.2">
      <c r="A9162" s="107" t="s">
        <v>10492</v>
      </c>
      <c r="D9162" s="107" t="s">
        <v>3759</v>
      </c>
      <c r="E9162" s="107">
        <f t="shared" si="143"/>
        <v>50410722</v>
      </c>
      <c r="F9162" s="107" t="s">
        <v>451</v>
      </c>
      <c r="G9162" s="107" t="s">
        <v>2071</v>
      </c>
      <c r="H9162" s="107" t="s">
        <v>3749</v>
      </c>
      <c r="I9162" s="107" t="s">
        <v>3760</v>
      </c>
    </row>
    <row r="9163" spans="1:9" x14ac:dyDescent="0.2">
      <c r="A9163" s="107" t="s">
        <v>10492</v>
      </c>
      <c r="D9163" s="107" t="s">
        <v>3761</v>
      </c>
      <c r="E9163" s="107">
        <f t="shared" si="143"/>
        <v>50410723</v>
      </c>
      <c r="F9163" s="107" t="s">
        <v>451</v>
      </c>
      <c r="G9163" s="107" t="s">
        <v>2071</v>
      </c>
      <c r="H9163" s="107" t="s">
        <v>3749</v>
      </c>
      <c r="I9163" s="107" t="s">
        <v>3762</v>
      </c>
    </row>
    <row r="9164" spans="1:9" x14ac:dyDescent="0.2">
      <c r="A9164" s="107" t="s">
        <v>10492</v>
      </c>
      <c r="D9164" s="107" t="s">
        <v>3763</v>
      </c>
      <c r="E9164" s="107">
        <f t="shared" si="143"/>
        <v>50410724</v>
      </c>
      <c r="F9164" s="107" t="s">
        <v>451</v>
      </c>
      <c r="G9164" s="107" t="s">
        <v>2071</v>
      </c>
      <c r="H9164" s="107" t="s">
        <v>3749</v>
      </c>
      <c r="I9164" s="107" t="s">
        <v>3764</v>
      </c>
    </row>
    <row r="9165" spans="1:9" x14ac:dyDescent="0.2">
      <c r="A9165" s="107" t="s">
        <v>10492</v>
      </c>
      <c r="D9165" s="107" t="s">
        <v>3765</v>
      </c>
      <c r="E9165" s="107">
        <f t="shared" si="143"/>
        <v>50410725</v>
      </c>
      <c r="F9165" s="107" t="s">
        <v>451</v>
      </c>
      <c r="G9165" s="107" t="s">
        <v>2071</v>
      </c>
      <c r="H9165" s="107" t="s">
        <v>3749</v>
      </c>
      <c r="I9165" s="107" t="s">
        <v>3766</v>
      </c>
    </row>
    <row r="9166" spans="1:9" x14ac:dyDescent="0.2">
      <c r="A9166" s="107" t="s">
        <v>10492</v>
      </c>
      <c r="D9166" s="107" t="s">
        <v>3767</v>
      </c>
      <c r="E9166" s="107">
        <f t="shared" si="143"/>
        <v>50410726</v>
      </c>
      <c r="F9166" s="107" t="s">
        <v>451</v>
      </c>
      <c r="G9166" s="107" t="s">
        <v>2071</v>
      </c>
      <c r="H9166" s="107" t="s">
        <v>3749</v>
      </c>
      <c r="I9166" s="107" t="s">
        <v>5401</v>
      </c>
    </row>
    <row r="9167" spans="1:9" x14ac:dyDescent="0.2">
      <c r="A9167" s="107" t="s">
        <v>10492</v>
      </c>
      <c r="D9167" s="107" t="s">
        <v>5402</v>
      </c>
      <c r="E9167" s="107">
        <f t="shared" si="143"/>
        <v>50410740</v>
      </c>
      <c r="F9167" s="107" t="s">
        <v>451</v>
      </c>
      <c r="G9167" s="107" t="s">
        <v>2071</v>
      </c>
      <c r="H9167" s="107" t="s">
        <v>3749</v>
      </c>
      <c r="I9167" s="107" t="s">
        <v>5403</v>
      </c>
    </row>
    <row r="9168" spans="1:9" x14ac:dyDescent="0.2">
      <c r="A9168" s="107" t="s">
        <v>10492</v>
      </c>
      <c r="D9168" s="107" t="s">
        <v>5404</v>
      </c>
      <c r="E9168" s="107">
        <f t="shared" si="143"/>
        <v>50410760</v>
      </c>
      <c r="F9168" s="107" t="s">
        <v>451</v>
      </c>
      <c r="G9168" s="107" t="s">
        <v>2071</v>
      </c>
      <c r="H9168" s="107" t="s">
        <v>3749</v>
      </c>
      <c r="I9168" s="107" t="s">
        <v>5405</v>
      </c>
    </row>
    <row r="9169" spans="1:9" x14ac:dyDescent="0.2">
      <c r="A9169" s="107" t="s">
        <v>10492</v>
      </c>
      <c r="D9169" s="107" t="s">
        <v>5406</v>
      </c>
      <c r="E9169" s="107">
        <f t="shared" si="143"/>
        <v>50410761</v>
      </c>
      <c r="F9169" s="107" t="s">
        <v>451</v>
      </c>
      <c r="G9169" s="107" t="s">
        <v>2071</v>
      </c>
      <c r="H9169" s="107" t="s">
        <v>3749</v>
      </c>
      <c r="I9169" s="107" t="s">
        <v>5407</v>
      </c>
    </row>
    <row r="9170" spans="1:9" x14ac:dyDescent="0.2">
      <c r="A9170" s="107" t="s">
        <v>10492</v>
      </c>
      <c r="D9170" s="107" t="s">
        <v>5408</v>
      </c>
      <c r="E9170" s="107">
        <f t="shared" si="143"/>
        <v>50410762</v>
      </c>
      <c r="F9170" s="107" t="s">
        <v>451</v>
      </c>
      <c r="G9170" s="107" t="s">
        <v>2071</v>
      </c>
      <c r="H9170" s="107" t="s">
        <v>3749</v>
      </c>
      <c r="I9170" s="107" t="s">
        <v>5409</v>
      </c>
    </row>
    <row r="9171" spans="1:9" x14ac:dyDescent="0.2">
      <c r="A9171" s="107" t="s">
        <v>10492</v>
      </c>
      <c r="D9171" s="107" t="s">
        <v>5410</v>
      </c>
      <c r="E9171" s="107">
        <f t="shared" si="143"/>
        <v>50410763</v>
      </c>
      <c r="F9171" s="107" t="s">
        <v>451</v>
      </c>
      <c r="G9171" s="107" t="s">
        <v>2071</v>
      </c>
      <c r="H9171" s="107" t="s">
        <v>3749</v>
      </c>
      <c r="I9171" s="107" t="s">
        <v>5411</v>
      </c>
    </row>
    <row r="9172" spans="1:9" x14ac:dyDescent="0.2">
      <c r="A9172" s="107" t="s">
        <v>10492</v>
      </c>
      <c r="D9172" s="107" t="s">
        <v>5412</v>
      </c>
      <c r="E9172" s="107">
        <f t="shared" si="143"/>
        <v>50410764</v>
      </c>
      <c r="F9172" s="107" t="s">
        <v>451</v>
      </c>
      <c r="G9172" s="107" t="s">
        <v>2071</v>
      </c>
      <c r="H9172" s="107" t="s">
        <v>3749</v>
      </c>
      <c r="I9172" s="107" t="s">
        <v>5413</v>
      </c>
    </row>
    <row r="9173" spans="1:9" x14ac:dyDescent="0.2">
      <c r="A9173" s="107" t="s">
        <v>10492</v>
      </c>
      <c r="D9173" s="107" t="s">
        <v>5414</v>
      </c>
      <c r="E9173" s="107">
        <f t="shared" si="143"/>
        <v>50410765</v>
      </c>
      <c r="F9173" s="107" t="s">
        <v>451</v>
      </c>
      <c r="G9173" s="107" t="s">
        <v>2071</v>
      </c>
      <c r="H9173" s="107" t="s">
        <v>3749</v>
      </c>
      <c r="I9173" s="107" t="s">
        <v>5415</v>
      </c>
    </row>
    <row r="9174" spans="1:9" x14ac:dyDescent="0.2">
      <c r="A9174" s="107" t="s">
        <v>10492</v>
      </c>
      <c r="D9174" s="107" t="s">
        <v>5416</v>
      </c>
      <c r="E9174" s="107">
        <f t="shared" si="143"/>
        <v>50410766</v>
      </c>
      <c r="F9174" s="107" t="s">
        <v>451</v>
      </c>
      <c r="G9174" s="107" t="s">
        <v>2071</v>
      </c>
      <c r="H9174" s="107" t="s">
        <v>3749</v>
      </c>
      <c r="I9174" s="107" t="s">
        <v>5417</v>
      </c>
    </row>
    <row r="9175" spans="1:9" x14ac:dyDescent="0.2">
      <c r="A9175" s="107" t="s">
        <v>10492</v>
      </c>
      <c r="D9175" s="107" t="s">
        <v>5418</v>
      </c>
      <c r="E9175" s="107">
        <f t="shared" si="143"/>
        <v>50410780</v>
      </c>
      <c r="F9175" s="107" t="s">
        <v>451</v>
      </c>
      <c r="G9175" s="107" t="s">
        <v>2071</v>
      </c>
      <c r="H9175" s="107" t="s">
        <v>3749</v>
      </c>
      <c r="I9175" s="107" t="s">
        <v>5419</v>
      </c>
    </row>
    <row r="9176" spans="1:9" x14ac:dyDescent="0.2">
      <c r="A9176" s="107" t="s">
        <v>10492</v>
      </c>
      <c r="D9176" s="107" t="s">
        <v>5420</v>
      </c>
      <c r="E9176" s="107">
        <f t="shared" si="143"/>
        <v>50480001</v>
      </c>
      <c r="F9176" s="107" t="s">
        <v>451</v>
      </c>
      <c r="G9176" s="107" t="s">
        <v>2071</v>
      </c>
      <c r="H9176" s="107" t="s">
        <v>13741</v>
      </c>
      <c r="I9176" s="107" t="s">
        <v>13741</v>
      </c>
    </row>
    <row r="9177" spans="1:9" x14ac:dyDescent="0.2">
      <c r="A9177" s="107" t="s">
        <v>10492</v>
      </c>
      <c r="D9177" s="107" t="s">
        <v>5421</v>
      </c>
      <c r="E9177" s="107">
        <f t="shared" si="143"/>
        <v>50482001</v>
      </c>
      <c r="F9177" s="107" t="s">
        <v>451</v>
      </c>
      <c r="G9177" s="107" t="s">
        <v>2071</v>
      </c>
      <c r="H9177" s="107" t="s">
        <v>13743</v>
      </c>
      <c r="I9177" s="107" t="s">
        <v>13744</v>
      </c>
    </row>
    <row r="9178" spans="1:9" x14ac:dyDescent="0.2">
      <c r="A9178" s="107" t="s">
        <v>10492</v>
      </c>
      <c r="D9178" s="107" t="s">
        <v>5422</v>
      </c>
      <c r="E9178" s="107">
        <f t="shared" si="143"/>
        <v>50482002</v>
      </c>
      <c r="F9178" s="107" t="s">
        <v>451</v>
      </c>
      <c r="G9178" s="107" t="s">
        <v>2071</v>
      </c>
      <c r="H9178" s="107" t="s">
        <v>13743</v>
      </c>
      <c r="I9178" s="107" t="s">
        <v>13746</v>
      </c>
    </row>
    <row r="9179" spans="1:9" x14ac:dyDescent="0.2">
      <c r="A9179" s="107" t="s">
        <v>10492</v>
      </c>
      <c r="D9179" s="107" t="s">
        <v>5423</v>
      </c>
      <c r="E9179" s="107">
        <f t="shared" si="143"/>
        <v>50482599</v>
      </c>
      <c r="F9179" s="107" t="s">
        <v>451</v>
      </c>
      <c r="G9179" s="107" t="s">
        <v>2071</v>
      </c>
      <c r="H9179" s="107" t="s">
        <v>13748</v>
      </c>
      <c r="I9179" s="107" t="s">
        <v>13749</v>
      </c>
    </row>
    <row r="9180" spans="1:9" x14ac:dyDescent="0.2">
      <c r="A9180" s="107" t="s">
        <v>10492</v>
      </c>
      <c r="D9180" s="107" t="s">
        <v>5424</v>
      </c>
      <c r="E9180" s="107">
        <f t="shared" si="143"/>
        <v>50490004</v>
      </c>
      <c r="F9180" s="107" t="s">
        <v>451</v>
      </c>
      <c r="G9180" s="107" t="s">
        <v>2071</v>
      </c>
      <c r="I9180" s="107" t="s">
        <v>5425</v>
      </c>
    </row>
    <row r="9181" spans="1:9" x14ac:dyDescent="0.2">
      <c r="A9181" s="107" t="s">
        <v>10492</v>
      </c>
      <c r="D9181" s="107" t="s">
        <v>5426</v>
      </c>
      <c r="E9181" s="107">
        <f t="shared" si="143"/>
        <v>62540001</v>
      </c>
      <c r="F9181" s="107" t="s">
        <v>5427</v>
      </c>
      <c r="G9181" s="107" t="s">
        <v>5428</v>
      </c>
      <c r="H9181" s="107" t="s">
        <v>5429</v>
      </c>
      <c r="I9181" s="107" t="s">
        <v>5430</v>
      </c>
    </row>
    <row r="9182" spans="1:9" x14ac:dyDescent="0.2">
      <c r="A9182" s="107" t="s">
        <v>10492</v>
      </c>
      <c r="D9182" s="107" t="s">
        <v>5431</v>
      </c>
      <c r="E9182" s="107">
        <f t="shared" si="143"/>
        <v>62540010</v>
      </c>
      <c r="F9182" s="107" t="s">
        <v>5427</v>
      </c>
      <c r="G9182" s="107" t="s">
        <v>5428</v>
      </c>
      <c r="H9182" s="107" t="s">
        <v>5429</v>
      </c>
      <c r="I9182" s="107" t="s">
        <v>5432</v>
      </c>
    </row>
    <row r="9183" spans="1:9" x14ac:dyDescent="0.2">
      <c r="A9183" s="107" t="s">
        <v>10492</v>
      </c>
      <c r="D9183" s="107" t="s">
        <v>5433</v>
      </c>
      <c r="E9183" s="107">
        <f t="shared" si="143"/>
        <v>62540020</v>
      </c>
      <c r="F9183" s="107" t="s">
        <v>5427</v>
      </c>
      <c r="G9183" s="107" t="s">
        <v>5428</v>
      </c>
      <c r="H9183" s="107" t="s">
        <v>5429</v>
      </c>
      <c r="I9183" s="107" t="s">
        <v>5434</v>
      </c>
    </row>
    <row r="9184" spans="1:9" x14ac:dyDescent="0.2">
      <c r="A9184" s="107" t="s">
        <v>10492</v>
      </c>
      <c r="D9184" s="107" t="s">
        <v>5435</v>
      </c>
      <c r="E9184" s="107">
        <f t="shared" si="143"/>
        <v>62540021</v>
      </c>
      <c r="F9184" s="107" t="s">
        <v>5427</v>
      </c>
      <c r="G9184" s="107" t="s">
        <v>5428</v>
      </c>
      <c r="H9184" s="107" t="s">
        <v>5429</v>
      </c>
      <c r="I9184" s="107" t="s">
        <v>5436</v>
      </c>
    </row>
    <row r="9185" spans="1:9" x14ac:dyDescent="0.2">
      <c r="A9185" s="107" t="s">
        <v>10492</v>
      </c>
      <c r="D9185" s="107" t="s">
        <v>5437</v>
      </c>
      <c r="E9185" s="107">
        <f t="shared" si="143"/>
        <v>62540022</v>
      </c>
      <c r="F9185" s="107" t="s">
        <v>5427</v>
      </c>
      <c r="G9185" s="107" t="s">
        <v>5428</v>
      </c>
      <c r="H9185" s="107" t="s">
        <v>5429</v>
      </c>
      <c r="I9185" s="107" t="s">
        <v>5438</v>
      </c>
    </row>
    <row r="9186" spans="1:9" x14ac:dyDescent="0.2">
      <c r="A9186" s="107" t="s">
        <v>10492</v>
      </c>
      <c r="D9186" s="107" t="s">
        <v>5439</v>
      </c>
      <c r="E9186" s="107">
        <f t="shared" si="143"/>
        <v>62540023</v>
      </c>
      <c r="F9186" s="107" t="s">
        <v>5427</v>
      </c>
      <c r="G9186" s="107" t="s">
        <v>5428</v>
      </c>
      <c r="H9186" s="107" t="s">
        <v>5429</v>
      </c>
      <c r="I9186" s="107" t="s">
        <v>5440</v>
      </c>
    </row>
    <row r="9187" spans="1:9" x14ac:dyDescent="0.2">
      <c r="A9187" s="107" t="s">
        <v>10492</v>
      </c>
      <c r="D9187" s="107" t="s">
        <v>5441</v>
      </c>
      <c r="E9187" s="107">
        <f t="shared" si="143"/>
        <v>62540024</v>
      </c>
      <c r="F9187" s="107" t="s">
        <v>5427</v>
      </c>
      <c r="G9187" s="107" t="s">
        <v>5428</v>
      </c>
      <c r="H9187" s="107" t="s">
        <v>5429</v>
      </c>
      <c r="I9187" s="107" t="s">
        <v>5442</v>
      </c>
    </row>
    <row r="9188" spans="1:9" x14ac:dyDescent="0.2">
      <c r="A9188" s="107" t="s">
        <v>10492</v>
      </c>
      <c r="D9188" s="107" t="s">
        <v>5443</v>
      </c>
      <c r="E9188" s="107">
        <f t="shared" si="143"/>
        <v>62540025</v>
      </c>
      <c r="F9188" s="107" t="s">
        <v>5427</v>
      </c>
      <c r="G9188" s="107" t="s">
        <v>5428</v>
      </c>
      <c r="H9188" s="107" t="s">
        <v>5429</v>
      </c>
      <c r="I9188" s="107" t="s">
        <v>5444</v>
      </c>
    </row>
    <row r="9189" spans="1:9" x14ac:dyDescent="0.2">
      <c r="A9189" s="107" t="s">
        <v>10492</v>
      </c>
      <c r="D9189" s="107" t="s">
        <v>5445</v>
      </c>
      <c r="E9189" s="107">
        <f t="shared" si="143"/>
        <v>62540030</v>
      </c>
      <c r="F9189" s="107" t="s">
        <v>5427</v>
      </c>
      <c r="G9189" s="107" t="s">
        <v>5428</v>
      </c>
      <c r="H9189" s="107" t="s">
        <v>5429</v>
      </c>
      <c r="I9189" s="107" t="s">
        <v>5446</v>
      </c>
    </row>
    <row r="9190" spans="1:9" x14ac:dyDescent="0.2">
      <c r="A9190" s="107" t="s">
        <v>10492</v>
      </c>
      <c r="D9190" s="107" t="s">
        <v>5447</v>
      </c>
      <c r="E9190" s="107">
        <f t="shared" si="143"/>
        <v>62540040</v>
      </c>
      <c r="F9190" s="107" t="s">
        <v>5427</v>
      </c>
      <c r="G9190" s="107" t="s">
        <v>5428</v>
      </c>
      <c r="H9190" s="107" t="s">
        <v>5429</v>
      </c>
      <c r="I9190" s="107" t="s">
        <v>5448</v>
      </c>
    </row>
    <row r="9191" spans="1:9" x14ac:dyDescent="0.2">
      <c r="A9191" s="107" t="s">
        <v>10492</v>
      </c>
      <c r="D9191" s="107" t="s">
        <v>5449</v>
      </c>
      <c r="E9191" s="107">
        <f t="shared" si="143"/>
        <v>62540041</v>
      </c>
      <c r="F9191" s="107" t="s">
        <v>5427</v>
      </c>
      <c r="G9191" s="107" t="s">
        <v>5428</v>
      </c>
      <c r="H9191" s="107" t="s">
        <v>5429</v>
      </c>
      <c r="I9191" s="107" t="s">
        <v>5450</v>
      </c>
    </row>
    <row r="9192" spans="1:9" x14ac:dyDescent="0.2">
      <c r="A9192" s="107" t="s">
        <v>10492</v>
      </c>
      <c r="D9192" s="107" t="s">
        <v>5451</v>
      </c>
      <c r="E9192" s="107">
        <f t="shared" si="143"/>
        <v>62540042</v>
      </c>
      <c r="F9192" s="107" t="s">
        <v>5427</v>
      </c>
      <c r="G9192" s="107" t="s">
        <v>5428</v>
      </c>
      <c r="H9192" s="107" t="s">
        <v>5429</v>
      </c>
      <c r="I9192" s="107" t="s">
        <v>5452</v>
      </c>
    </row>
    <row r="9193" spans="1:9" x14ac:dyDescent="0.2">
      <c r="A9193" s="107" t="s">
        <v>10492</v>
      </c>
      <c r="D9193" s="107" t="s">
        <v>5453</v>
      </c>
      <c r="E9193" s="107">
        <f t="shared" si="143"/>
        <v>62540050</v>
      </c>
      <c r="F9193" s="107" t="s">
        <v>5427</v>
      </c>
      <c r="G9193" s="107" t="s">
        <v>5428</v>
      </c>
      <c r="H9193" s="107" t="s">
        <v>5429</v>
      </c>
      <c r="I9193" s="107" t="s">
        <v>5454</v>
      </c>
    </row>
    <row r="9194" spans="1:9" x14ac:dyDescent="0.2">
      <c r="A9194" s="107" t="s">
        <v>10492</v>
      </c>
      <c r="D9194" s="107" t="s">
        <v>5455</v>
      </c>
      <c r="E9194" s="107">
        <f t="shared" si="143"/>
        <v>62580001</v>
      </c>
      <c r="F9194" s="107" t="s">
        <v>5427</v>
      </c>
      <c r="G9194" s="107" t="s">
        <v>5428</v>
      </c>
      <c r="H9194" s="107" t="s">
        <v>13741</v>
      </c>
      <c r="I9194" s="107" t="s">
        <v>13741</v>
      </c>
    </row>
    <row r="9195" spans="1:9" x14ac:dyDescent="0.2">
      <c r="A9195" s="107" t="s">
        <v>10492</v>
      </c>
      <c r="D9195" s="107" t="s">
        <v>5456</v>
      </c>
      <c r="E9195" s="107">
        <f t="shared" si="143"/>
        <v>62582001</v>
      </c>
      <c r="F9195" s="107" t="s">
        <v>5427</v>
      </c>
      <c r="G9195" s="107" t="s">
        <v>5428</v>
      </c>
      <c r="H9195" s="107" t="s">
        <v>13743</v>
      </c>
      <c r="I9195" s="107" t="s">
        <v>13744</v>
      </c>
    </row>
    <row r="9196" spans="1:9" x14ac:dyDescent="0.2">
      <c r="A9196" s="107" t="s">
        <v>10492</v>
      </c>
      <c r="D9196" s="107" t="s">
        <v>5457</v>
      </c>
      <c r="E9196" s="107">
        <f t="shared" si="143"/>
        <v>62582002</v>
      </c>
      <c r="F9196" s="107" t="s">
        <v>5427</v>
      </c>
      <c r="G9196" s="107" t="s">
        <v>5428</v>
      </c>
      <c r="H9196" s="107" t="s">
        <v>13743</v>
      </c>
      <c r="I9196" s="107" t="s">
        <v>13746</v>
      </c>
    </row>
    <row r="9197" spans="1:9" x14ac:dyDescent="0.2">
      <c r="A9197" s="107" t="s">
        <v>10492</v>
      </c>
      <c r="D9197" s="107" t="s">
        <v>5458</v>
      </c>
      <c r="E9197" s="107">
        <f t="shared" si="143"/>
        <v>62582501</v>
      </c>
      <c r="F9197" s="107" t="s">
        <v>5427</v>
      </c>
      <c r="G9197" s="107" t="s">
        <v>5428</v>
      </c>
      <c r="H9197" s="107" t="s">
        <v>13748</v>
      </c>
      <c r="I9197" s="107" t="s">
        <v>5459</v>
      </c>
    </row>
    <row r="9198" spans="1:9" x14ac:dyDescent="0.2">
      <c r="A9198" s="107" t="s">
        <v>10492</v>
      </c>
      <c r="D9198" s="107" t="s">
        <v>5460</v>
      </c>
      <c r="E9198" s="107">
        <f t="shared" si="143"/>
        <v>62582502</v>
      </c>
      <c r="F9198" s="107" t="s">
        <v>5427</v>
      </c>
      <c r="G9198" s="107" t="s">
        <v>5428</v>
      </c>
      <c r="H9198" s="107" t="s">
        <v>13748</v>
      </c>
      <c r="I9198" s="107" t="s">
        <v>5461</v>
      </c>
    </row>
    <row r="9199" spans="1:9" x14ac:dyDescent="0.2">
      <c r="A9199" s="107" t="s">
        <v>10492</v>
      </c>
      <c r="D9199" s="107" t="s">
        <v>5462</v>
      </c>
      <c r="E9199" s="107">
        <f t="shared" si="143"/>
        <v>62582503</v>
      </c>
      <c r="F9199" s="107" t="s">
        <v>5427</v>
      </c>
      <c r="G9199" s="107" t="s">
        <v>5428</v>
      </c>
      <c r="H9199" s="107" t="s">
        <v>13748</v>
      </c>
      <c r="I9199" s="107" t="s">
        <v>5463</v>
      </c>
    </row>
    <row r="9200" spans="1:9" x14ac:dyDescent="0.2">
      <c r="A9200" s="107" t="s">
        <v>10492</v>
      </c>
      <c r="D9200" s="107" t="s">
        <v>5464</v>
      </c>
      <c r="E9200" s="107">
        <f t="shared" si="143"/>
        <v>62582599</v>
      </c>
      <c r="F9200" s="107" t="s">
        <v>5427</v>
      </c>
      <c r="G9200" s="107" t="s">
        <v>5428</v>
      </c>
      <c r="H9200" s="107" t="s">
        <v>13748</v>
      </c>
      <c r="I9200" s="107" t="s">
        <v>13749</v>
      </c>
    </row>
    <row r="9201" spans="1:9" x14ac:dyDescent="0.2">
      <c r="A9201" s="107" t="s">
        <v>10492</v>
      </c>
      <c r="D9201" s="107" t="s">
        <v>5465</v>
      </c>
      <c r="E9201" s="107">
        <f t="shared" si="143"/>
        <v>63111001</v>
      </c>
      <c r="F9201" s="107" t="s">
        <v>5427</v>
      </c>
      <c r="G9201" s="107" t="s">
        <v>5466</v>
      </c>
      <c r="H9201" s="107" t="s">
        <v>5467</v>
      </c>
      <c r="I9201" s="107" t="s">
        <v>5467</v>
      </c>
    </row>
    <row r="9202" spans="1:9" x14ac:dyDescent="0.2">
      <c r="A9202" s="107" t="s">
        <v>10492</v>
      </c>
      <c r="D9202" s="107" t="s">
        <v>5468</v>
      </c>
      <c r="E9202" s="107">
        <f t="shared" si="143"/>
        <v>63111010</v>
      </c>
      <c r="F9202" s="107" t="s">
        <v>5427</v>
      </c>
      <c r="G9202" s="107" t="s">
        <v>5466</v>
      </c>
      <c r="H9202" s="107" t="s">
        <v>5467</v>
      </c>
      <c r="I9202" s="107" t="s">
        <v>5469</v>
      </c>
    </row>
    <row r="9203" spans="1:9" x14ac:dyDescent="0.2">
      <c r="A9203" s="107" t="s">
        <v>10492</v>
      </c>
      <c r="D9203" s="107" t="s">
        <v>5470</v>
      </c>
      <c r="E9203" s="107">
        <f t="shared" si="143"/>
        <v>63111011</v>
      </c>
      <c r="F9203" s="107" t="s">
        <v>5427</v>
      </c>
      <c r="G9203" s="107" t="s">
        <v>5466</v>
      </c>
      <c r="H9203" s="107" t="s">
        <v>5467</v>
      </c>
      <c r="I9203" s="107" t="s">
        <v>5471</v>
      </c>
    </row>
    <row r="9204" spans="1:9" x14ac:dyDescent="0.2">
      <c r="A9204" s="107" t="s">
        <v>10492</v>
      </c>
      <c r="D9204" s="107" t="s">
        <v>5472</v>
      </c>
      <c r="E9204" s="107">
        <f t="shared" si="143"/>
        <v>63111012</v>
      </c>
      <c r="F9204" s="107" t="s">
        <v>5427</v>
      </c>
      <c r="G9204" s="107" t="s">
        <v>5466</v>
      </c>
      <c r="H9204" s="107" t="s">
        <v>5467</v>
      </c>
      <c r="I9204" s="107" t="s">
        <v>5473</v>
      </c>
    </row>
    <row r="9205" spans="1:9" x14ac:dyDescent="0.2">
      <c r="A9205" s="107" t="s">
        <v>10492</v>
      </c>
      <c r="D9205" s="107" t="s">
        <v>5474</v>
      </c>
      <c r="E9205" s="107">
        <f t="shared" si="143"/>
        <v>63111020</v>
      </c>
      <c r="F9205" s="107" t="s">
        <v>5427</v>
      </c>
      <c r="G9205" s="107" t="s">
        <v>5466</v>
      </c>
      <c r="H9205" s="107" t="s">
        <v>5467</v>
      </c>
      <c r="I9205" s="107" t="s">
        <v>5475</v>
      </c>
    </row>
    <row r="9206" spans="1:9" x14ac:dyDescent="0.2">
      <c r="A9206" s="107" t="s">
        <v>10492</v>
      </c>
      <c r="D9206" s="107" t="s">
        <v>5476</v>
      </c>
      <c r="E9206" s="107">
        <f t="shared" si="143"/>
        <v>63111021</v>
      </c>
      <c r="F9206" s="107" t="s">
        <v>5427</v>
      </c>
      <c r="G9206" s="107" t="s">
        <v>5466</v>
      </c>
      <c r="H9206" s="107" t="s">
        <v>5467</v>
      </c>
      <c r="I9206" s="107" t="s">
        <v>5477</v>
      </c>
    </row>
    <row r="9207" spans="1:9" x14ac:dyDescent="0.2">
      <c r="A9207" s="107" t="s">
        <v>10492</v>
      </c>
      <c r="D9207" s="107" t="s">
        <v>5478</v>
      </c>
      <c r="E9207" s="107">
        <f t="shared" si="143"/>
        <v>63111030</v>
      </c>
      <c r="F9207" s="107" t="s">
        <v>5427</v>
      </c>
      <c r="G9207" s="107" t="s">
        <v>5466</v>
      </c>
      <c r="H9207" s="107" t="s">
        <v>5467</v>
      </c>
      <c r="I9207" s="107" t="s">
        <v>5479</v>
      </c>
    </row>
    <row r="9208" spans="1:9" x14ac:dyDescent="0.2">
      <c r="A9208" s="107" t="s">
        <v>10492</v>
      </c>
      <c r="D9208" s="107" t="s">
        <v>5480</v>
      </c>
      <c r="E9208" s="107">
        <f t="shared" si="143"/>
        <v>63111040</v>
      </c>
      <c r="F9208" s="107" t="s">
        <v>5427</v>
      </c>
      <c r="G9208" s="107" t="s">
        <v>5466</v>
      </c>
      <c r="H9208" s="107" t="s">
        <v>5467</v>
      </c>
      <c r="I9208" s="107" t="s">
        <v>5481</v>
      </c>
    </row>
    <row r="9209" spans="1:9" x14ac:dyDescent="0.2">
      <c r="A9209" s="107" t="s">
        <v>10492</v>
      </c>
      <c r="D9209" s="107" t="s">
        <v>5482</v>
      </c>
      <c r="E9209" s="107">
        <f t="shared" si="143"/>
        <v>63111041</v>
      </c>
      <c r="F9209" s="107" t="s">
        <v>5427</v>
      </c>
      <c r="G9209" s="107" t="s">
        <v>5466</v>
      </c>
      <c r="H9209" s="107" t="s">
        <v>5467</v>
      </c>
      <c r="I9209" s="107" t="s">
        <v>5483</v>
      </c>
    </row>
    <row r="9210" spans="1:9" x14ac:dyDescent="0.2">
      <c r="A9210" s="107" t="s">
        <v>10492</v>
      </c>
      <c r="D9210" s="107" t="s">
        <v>5484</v>
      </c>
      <c r="E9210" s="107">
        <f t="shared" si="143"/>
        <v>63111042</v>
      </c>
      <c r="F9210" s="107" t="s">
        <v>5427</v>
      </c>
      <c r="G9210" s="107" t="s">
        <v>5466</v>
      </c>
      <c r="H9210" s="107" t="s">
        <v>5467</v>
      </c>
      <c r="I9210" s="107" t="s">
        <v>5485</v>
      </c>
    </row>
    <row r="9211" spans="1:9" x14ac:dyDescent="0.2">
      <c r="A9211" s="107" t="s">
        <v>10492</v>
      </c>
      <c r="D9211" s="107" t="s">
        <v>5486</v>
      </c>
      <c r="E9211" s="107">
        <f t="shared" si="143"/>
        <v>63111043</v>
      </c>
      <c r="F9211" s="107" t="s">
        <v>5427</v>
      </c>
      <c r="G9211" s="107" t="s">
        <v>5466</v>
      </c>
      <c r="H9211" s="107" t="s">
        <v>5467</v>
      </c>
      <c r="I9211" s="107" t="s">
        <v>5487</v>
      </c>
    </row>
    <row r="9212" spans="1:9" x14ac:dyDescent="0.2">
      <c r="A9212" s="107" t="s">
        <v>10492</v>
      </c>
      <c r="D9212" s="107" t="s">
        <v>5488</v>
      </c>
      <c r="E9212" s="107">
        <f t="shared" si="143"/>
        <v>63111044</v>
      </c>
      <c r="F9212" s="107" t="s">
        <v>5427</v>
      </c>
      <c r="G9212" s="107" t="s">
        <v>5466</v>
      </c>
      <c r="H9212" s="107" t="s">
        <v>5467</v>
      </c>
      <c r="I9212" s="107" t="s">
        <v>5489</v>
      </c>
    </row>
    <row r="9213" spans="1:9" x14ac:dyDescent="0.2">
      <c r="A9213" s="107" t="s">
        <v>10492</v>
      </c>
      <c r="D9213" s="107" t="s">
        <v>5490</v>
      </c>
      <c r="E9213" s="107">
        <f t="shared" si="143"/>
        <v>63111045</v>
      </c>
      <c r="F9213" s="107" t="s">
        <v>5427</v>
      </c>
      <c r="G9213" s="107" t="s">
        <v>5466</v>
      </c>
      <c r="H9213" s="107" t="s">
        <v>5467</v>
      </c>
      <c r="I9213" s="107" t="s">
        <v>5491</v>
      </c>
    </row>
    <row r="9214" spans="1:9" x14ac:dyDescent="0.2">
      <c r="A9214" s="107" t="s">
        <v>10492</v>
      </c>
      <c r="D9214" s="107" t="s">
        <v>5492</v>
      </c>
      <c r="E9214" s="107">
        <f t="shared" si="143"/>
        <v>63111050</v>
      </c>
      <c r="F9214" s="107" t="s">
        <v>5427</v>
      </c>
      <c r="G9214" s="107" t="s">
        <v>5466</v>
      </c>
      <c r="H9214" s="107" t="s">
        <v>5467</v>
      </c>
      <c r="I9214" s="107" t="s">
        <v>5493</v>
      </c>
    </row>
    <row r="9215" spans="1:9" x14ac:dyDescent="0.2">
      <c r="A9215" s="107" t="s">
        <v>10492</v>
      </c>
      <c r="D9215" s="107" t="s">
        <v>5494</v>
      </c>
      <c r="E9215" s="107">
        <f t="shared" si="143"/>
        <v>63111070</v>
      </c>
      <c r="F9215" s="107" t="s">
        <v>5427</v>
      </c>
      <c r="G9215" s="107" t="s">
        <v>5466</v>
      </c>
      <c r="H9215" s="107" t="s">
        <v>5467</v>
      </c>
      <c r="I9215" s="107" t="s">
        <v>5495</v>
      </c>
    </row>
    <row r="9216" spans="1:9" x14ac:dyDescent="0.2">
      <c r="A9216" s="107" t="s">
        <v>10492</v>
      </c>
      <c r="D9216" s="107" t="s">
        <v>5496</v>
      </c>
      <c r="E9216" s="107">
        <f t="shared" si="143"/>
        <v>63111071</v>
      </c>
      <c r="F9216" s="107" t="s">
        <v>5427</v>
      </c>
      <c r="G9216" s="107" t="s">
        <v>5466</v>
      </c>
      <c r="H9216" s="107" t="s">
        <v>5467</v>
      </c>
      <c r="I9216" s="107" t="s">
        <v>5497</v>
      </c>
    </row>
    <row r="9217" spans="1:9" x14ac:dyDescent="0.2">
      <c r="A9217" s="107" t="s">
        <v>10492</v>
      </c>
      <c r="D9217" s="107" t="s">
        <v>5498</v>
      </c>
      <c r="E9217" s="107">
        <f t="shared" si="143"/>
        <v>63111072</v>
      </c>
      <c r="F9217" s="107" t="s">
        <v>5427</v>
      </c>
      <c r="G9217" s="107" t="s">
        <v>5466</v>
      </c>
      <c r="H9217" s="107" t="s">
        <v>5467</v>
      </c>
      <c r="I9217" s="107" t="s">
        <v>5499</v>
      </c>
    </row>
    <row r="9218" spans="1:9" x14ac:dyDescent="0.2">
      <c r="A9218" s="107" t="s">
        <v>10492</v>
      </c>
      <c r="D9218" s="107" t="s">
        <v>5500</v>
      </c>
      <c r="E9218" s="107">
        <f t="shared" ref="E9218:E9281" si="144">VALUE(D9218)</f>
        <v>63125001</v>
      </c>
      <c r="F9218" s="107" t="s">
        <v>5427</v>
      </c>
      <c r="G9218" s="107" t="s">
        <v>5466</v>
      </c>
      <c r="H9218" s="107" t="s">
        <v>5501</v>
      </c>
      <c r="I9218" s="107" t="s">
        <v>5501</v>
      </c>
    </row>
    <row r="9219" spans="1:9" x14ac:dyDescent="0.2">
      <c r="A9219" s="107" t="s">
        <v>10492</v>
      </c>
      <c r="D9219" s="107" t="s">
        <v>5502</v>
      </c>
      <c r="E9219" s="107">
        <f t="shared" si="144"/>
        <v>63125010</v>
      </c>
      <c r="F9219" s="107" t="s">
        <v>5427</v>
      </c>
      <c r="G9219" s="107" t="s">
        <v>5466</v>
      </c>
      <c r="H9219" s="107" t="s">
        <v>5501</v>
      </c>
      <c r="I9219" s="107" t="s">
        <v>5503</v>
      </c>
    </row>
    <row r="9220" spans="1:9" x14ac:dyDescent="0.2">
      <c r="A9220" s="107" t="s">
        <v>10492</v>
      </c>
      <c r="D9220" s="107" t="s">
        <v>5504</v>
      </c>
      <c r="E9220" s="107">
        <f t="shared" si="144"/>
        <v>63125011</v>
      </c>
      <c r="F9220" s="107" t="s">
        <v>5427</v>
      </c>
      <c r="G9220" s="107" t="s">
        <v>5466</v>
      </c>
      <c r="H9220" s="107" t="s">
        <v>5501</v>
      </c>
      <c r="I9220" s="107" t="s">
        <v>5505</v>
      </c>
    </row>
    <row r="9221" spans="1:9" x14ac:dyDescent="0.2">
      <c r="A9221" s="107" t="s">
        <v>10492</v>
      </c>
      <c r="D9221" s="107" t="s">
        <v>5506</v>
      </c>
      <c r="E9221" s="107">
        <f t="shared" si="144"/>
        <v>63125012</v>
      </c>
      <c r="F9221" s="107" t="s">
        <v>5427</v>
      </c>
      <c r="G9221" s="107" t="s">
        <v>5466</v>
      </c>
      <c r="H9221" s="107" t="s">
        <v>5501</v>
      </c>
      <c r="I9221" s="107" t="s">
        <v>5507</v>
      </c>
    </row>
    <row r="9222" spans="1:9" x14ac:dyDescent="0.2">
      <c r="A9222" s="107" t="s">
        <v>10492</v>
      </c>
      <c r="D9222" s="107" t="s">
        <v>5508</v>
      </c>
      <c r="E9222" s="107">
        <f t="shared" si="144"/>
        <v>63125013</v>
      </c>
      <c r="F9222" s="107" t="s">
        <v>5427</v>
      </c>
      <c r="G9222" s="107" t="s">
        <v>5466</v>
      </c>
      <c r="H9222" s="107" t="s">
        <v>5501</v>
      </c>
      <c r="I9222" s="107" t="s">
        <v>5509</v>
      </c>
    </row>
    <row r="9223" spans="1:9" x14ac:dyDescent="0.2">
      <c r="A9223" s="107" t="s">
        <v>10492</v>
      </c>
      <c r="D9223" s="107" t="s">
        <v>5510</v>
      </c>
      <c r="E9223" s="107">
        <f t="shared" si="144"/>
        <v>63125014</v>
      </c>
      <c r="F9223" s="107" t="s">
        <v>5427</v>
      </c>
      <c r="G9223" s="107" t="s">
        <v>5466</v>
      </c>
      <c r="H9223" s="107" t="s">
        <v>5501</v>
      </c>
      <c r="I9223" s="107" t="s">
        <v>5511</v>
      </c>
    </row>
    <row r="9224" spans="1:9" x14ac:dyDescent="0.2">
      <c r="A9224" s="107" t="s">
        <v>10492</v>
      </c>
      <c r="D9224" s="107" t="s">
        <v>5512</v>
      </c>
      <c r="E9224" s="107">
        <f t="shared" si="144"/>
        <v>63125015</v>
      </c>
      <c r="F9224" s="107" t="s">
        <v>5427</v>
      </c>
      <c r="G9224" s="107" t="s">
        <v>5466</v>
      </c>
      <c r="H9224" s="107" t="s">
        <v>5501</v>
      </c>
      <c r="I9224" s="107" t="s">
        <v>5513</v>
      </c>
    </row>
    <row r="9225" spans="1:9" x14ac:dyDescent="0.2">
      <c r="A9225" s="107" t="s">
        <v>10492</v>
      </c>
      <c r="D9225" s="107" t="s">
        <v>5514</v>
      </c>
      <c r="E9225" s="107">
        <f t="shared" si="144"/>
        <v>63125030</v>
      </c>
      <c r="F9225" s="107" t="s">
        <v>5427</v>
      </c>
      <c r="G9225" s="107" t="s">
        <v>5466</v>
      </c>
      <c r="H9225" s="107" t="s">
        <v>5501</v>
      </c>
      <c r="I9225" s="107" t="s">
        <v>5515</v>
      </c>
    </row>
    <row r="9226" spans="1:9" x14ac:dyDescent="0.2">
      <c r="A9226" s="107" t="s">
        <v>10492</v>
      </c>
      <c r="D9226" s="107" t="s">
        <v>5516</v>
      </c>
      <c r="E9226" s="107">
        <f t="shared" si="144"/>
        <v>63125031</v>
      </c>
      <c r="F9226" s="107" t="s">
        <v>5427</v>
      </c>
      <c r="G9226" s="107" t="s">
        <v>5466</v>
      </c>
      <c r="H9226" s="107" t="s">
        <v>5501</v>
      </c>
      <c r="I9226" s="107" t="s">
        <v>5517</v>
      </c>
    </row>
    <row r="9227" spans="1:9" x14ac:dyDescent="0.2">
      <c r="A9227" s="107" t="s">
        <v>10492</v>
      </c>
      <c r="D9227" s="107" t="s">
        <v>5518</v>
      </c>
      <c r="E9227" s="107">
        <f t="shared" si="144"/>
        <v>63125032</v>
      </c>
      <c r="F9227" s="107" t="s">
        <v>5427</v>
      </c>
      <c r="G9227" s="107" t="s">
        <v>5466</v>
      </c>
      <c r="H9227" s="107" t="s">
        <v>5501</v>
      </c>
      <c r="I9227" s="107" t="s">
        <v>5519</v>
      </c>
    </row>
    <row r="9228" spans="1:9" x14ac:dyDescent="0.2">
      <c r="A9228" s="107" t="s">
        <v>10492</v>
      </c>
      <c r="D9228" s="107" t="s">
        <v>5520</v>
      </c>
      <c r="E9228" s="107">
        <f t="shared" si="144"/>
        <v>63125040</v>
      </c>
      <c r="F9228" s="107" t="s">
        <v>5427</v>
      </c>
      <c r="G9228" s="107" t="s">
        <v>5466</v>
      </c>
      <c r="H9228" s="107" t="s">
        <v>5501</v>
      </c>
      <c r="I9228" s="107" t="s">
        <v>5521</v>
      </c>
    </row>
    <row r="9229" spans="1:9" x14ac:dyDescent="0.2">
      <c r="A9229" s="107" t="s">
        <v>10492</v>
      </c>
      <c r="D9229" s="107" t="s">
        <v>5522</v>
      </c>
      <c r="E9229" s="107">
        <f t="shared" si="144"/>
        <v>63125041</v>
      </c>
      <c r="F9229" s="107" t="s">
        <v>5427</v>
      </c>
      <c r="G9229" s="107" t="s">
        <v>5466</v>
      </c>
      <c r="H9229" s="107" t="s">
        <v>5501</v>
      </c>
      <c r="I9229" s="107" t="s">
        <v>5523</v>
      </c>
    </row>
    <row r="9230" spans="1:9" x14ac:dyDescent="0.2">
      <c r="A9230" s="107" t="s">
        <v>10492</v>
      </c>
      <c r="D9230" s="107" t="s">
        <v>2807</v>
      </c>
      <c r="E9230" s="107">
        <f t="shared" si="144"/>
        <v>63125042</v>
      </c>
      <c r="F9230" s="107" t="s">
        <v>5427</v>
      </c>
      <c r="G9230" s="107" t="s">
        <v>5466</v>
      </c>
      <c r="H9230" s="107" t="s">
        <v>5501</v>
      </c>
      <c r="I9230" s="107" t="s">
        <v>2808</v>
      </c>
    </row>
    <row r="9231" spans="1:9" x14ac:dyDescent="0.2">
      <c r="A9231" s="107" t="s">
        <v>10492</v>
      </c>
      <c r="D9231" s="107" t="s">
        <v>2809</v>
      </c>
      <c r="E9231" s="107">
        <f t="shared" si="144"/>
        <v>63125080</v>
      </c>
      <c r="F9231" s="107" t="s">
        <v>5427</v>
      </c>
      <c r="G9231" s="107" t="s">
        <v>5466</v>
      </c>
      <c r="H9231" s="107" t="s">
        <v>5501</v>
      </c>
      <c r="I9231" s="107" t="s">
        <v>2810</v>
      </c>
    </row>
    <row r="9232" spans="1:9" x14ac:dyDescent="0.2">
      <c r="A9232" s="107" t="s">
        <v>10492</v>
      </c>
      <c r="D9232" s="107" t="s">
        <v>2811</v>
      </c>
      <c r="E9232" s="107">
        <f t="shared" si="144"/>
        <v>63131001</v>
      </c>
      <c r="F9232" s="107" t="s">
        <v>5427</v>
      </c>
      <c r="G9232" s="107" t="s">
        <v>5466</v>
      </c>
      <c r="H9232" s="107" t="s">
        <v>2812</v>
      </c>
      <c r="I9232" s="107" t="s">
        <v>2812</v>
      </c>
    </row>
    <row r="9233" spans="1:9" x14ac:dyDescent="0.2">
      <c r="A9233" s="107" t="s">
        <v>10492</v>
      </c>
      <c r="D9233" s="107" t="s">
        <v>2813</v>
      </c>
      <c r="E9233" s="107">
        <f t="shared" si="144"/>
        <v>63131010</v>
      </c>
      <c r="F9233" s="107" t="s">
        <v>5427</v>
      </c>
      <c r="G9233" s="107" t="s">
        <v>5466</v>
      </c>
      <c r="H9233" s="107" t="s">
        <v>2812</v>
      </c>
      <c r="I9233" s="107" t="s">
        <v>2814</v>
      </c>
    </row>
    <row r="9234" spans="1:9" x14ac:dyDescent="0.2">
      <c r="A9234" s="107" t="s">
        <v>10492</v>
      </c>
      <c r="D9234" s="107" t="s">
        <v>2815</v>
      </c>
      <c r="E9234" s="107">
        <f t="shared" si="144"/>
        <v>63131011</v>
      </c>
      <c r="F9234" s="107" t="s">
        <v>5427</v>
      </c>
      <c r="G9234" s="107" t="s">
        <v>5466</v>
      </c>
      <c r="H9234" s="107" t="s">
        <v>2812</v>
      </c>
      <c r="I9234" s="107" t="s">
        <v>2816</v>
      </c>
    </row>
    <row r="9235" spans="1:9" x14ac:dyDescent="0.2">
      <c r="A9235" s="107" t="s">
        <v>10492</v>
      </c>
      <c r="D9235" s="107" t="s">
        <v>2817</v>
      </c>
      <c r="E9235" s="107">
        <f t="shared" si="144"/>
        <v>63131012</v>
      </c>
      <c r="F9235" s="107" t="s">
        <v>5427</v>
      </c>
      <c r="G9235" s="107" t="s">
        <v>5466</v>
      </c>
      <c r="H9235" s="107" t="s">
        <v>2812</v>
      </c>
      <c r="I9235" s="107" t="s">
        <v>2818</v>
      </c>
    </row>
    <row r="9236" spans="1:9" x14ac:dyDescent="0.2">
      <c r="A9236" s="107" t="s">
        <v>10492</v>
      </c>
      <c r="D9236" s="107" t="s">
        <v>2819</v>
      </c>
      <c r="E9236" s="107">
        <f t="shared" si="144"/>
        <v>63131013</v>
      </c>
      <c r="F9236" s="107" t="s">
        <v>5427</v>
      </c>
      <c r="G9236" s="107" t="s">
        <v>5466</v>
      </c>
      <c r="H9236" s="107" t="s">
        <v>2812</v>
      </c>
      <c r="I9236" s="107" t="s">
        <v>2820</v>
      </c>
    </row>
    <row r="9237" spans="1:9" x14ac:dyDescent="0.2">
      <c r="A9237" s="107" t="s">
        <v>10492</v>
      </c>
      <c r="D9237" s="107" t="s">
        <v>2821</v>
      </c>
      <c r="E9237" s="107">
        <f t="shared" si="144"/>
        <v>63131014</v>
      </c>
      <c r="F9237" s="107" t="s">
        <v>5427</v>
      </c>
      <c r="G9237" s="107" t="s">
        <v>5466</v>
      </c>
      <c r="H9237" s="107" t="s">
        <v>2812</v>
      </c>
      <c r="I9237" s="107" t="s">
        <v>2822</v>
      </c>
    </row>
    <row r="9238" spans="1:9" x14ac:dyDescent="0.2">
      <c r="A9238" s="107" t="s">
        <v>10492</v>
      </c>
      <c r="D9238" s="107" t="s">
        <v>2823</v>
      </c>
      <c r="E9238" s="107">
        <f t="shared" si="144"/>
        <v>63131015</v>
      </c>
      <c r="F9238" s="107" t="s">
        <v>5427</v>
      </c>
      <c r="G9238" s="107" t="s">
        <v>5466</v>
      </c>
      <c r="H9238" s="107" t="s">
        <v>2812</v>
      </c>
      <c r="I9238" s="107" t="s">
        <v>2824</v>
      </c>
    </row>
    <row r="9239" spans="1:9" x14ac:dyDescent="0.2">
      <c r="A9239" s="107" t="s">
        <v>10492</v>
      </c>
      <c r="D9239" s="107" t="s">
        <v>2825</v>
      </c>
      <c r="E9239" s="107">
        <f t="shared" si="144"/>
        <v>63131016</v>
      </c>
      <c r="F9239" s="107" t="s">
        <v>5427</v>
      </c>
      <c r="G9239" s="107" t="s">
        <v>5466</v>
      </c>
      <c r="H9239" s="107" t="s">
        <v>2812</v>
      </c>
      <c r="I9239" s="107" t="s">
        <v>2826</v>
      </c>
    </row>
    <row r="9240" spans="1:9" x14ac:dyDescent="0.2">
      <c r="A9240" s="107" t="s">
        <v>10492</v>
      </c>
      <c r="D9240" s="107" t="s">
        <v>2827</v>
      </c>
      <c r="E9240" s="107">
        <f t="shared" si="144"/>
        <v>63131017</v>
      </c>
      <c r="F9240" s="107" t="s">
        <v>5427</v>
      </c>
      <c r="G9240" s="107" t="s">
        <v>5466</v>
      </c>
      <c r="H9240" s="107" t="s">
        <v>2812</v>
      </c>
      <c r="I9240" s="107" t="s">
        <v>2828</v>
      </c>
    </row>
    <row r="9241" spans="1:9" x14ac:dyDescent="0.2">
      <c r="A9241" s="107" t="s">
        <v>10492</v>
      </c>
      <c r="D9241" s="107" t="s">
        <v>2829</v>
      </c>
      <c r="E9241" s="107">
        <f t="shared" si="144"/>
        <v>63131018</v>
      </c>
      <c r="F9241" s="107" t="s">
        <v>5427</v>
      </c>
      <c r="G9241" s="107" t="s">
        <v>5466</v>
      </c>
      <c r="H9241" s="107" t="s">
        <v>2812</v>
      </c>
      <c r="I9241" s="107" t="s">
        <v>2830</v>
      </c>
    </row>
    <row r="9242" spans="1:9" x14ac:dyDescent="0.2">
      <c r="A9242" s="107" t="s">
        <v>10492</v>
      </c>
      <c r="D9242" s="107" t="s">
        <v>2831</v>
      </c>
      <c r="E9242" s="107">
        <f t="shared" si="144"/>
        <v>63131030</v>
      </c>
      <c r="F9242" s="107" t="s">
        <v>5427</v>
      </c>
      <c r="G9242" s="107" t="s">
        <v>5466</v>
      </c>
      <c r="H9242" s="107" t="s">
        <v>2812</v>
      </c>
      <c r="I9242" s="107" t="s">
        <v>2832</v>
      </c>
    </row>
    <row r="9243" spans="1:9" x14ac:dyDescent="0.2">
      <c r="A9243" s="107" t="s">
        <v>10492</v>
      </c>
      <c r="D9243" s="107" t="s">
        <v>2833</v>
      </c>
      <c r="E9243" s="107">
        <f t="shared" si="144"/>
        <v>63131031</v>
      </c>
      <c r="F9243" s="107" t="s">
        <v>5427</v>
      </c>
      <c r="G9243" s="107" t="s">
        <v>5466</v>
      </c>
      <c r="H9243" s="107" t="s">
        <v>2812</v>
      </c>
      <c r="I9243" s="107" t="s">
        <v>5571</v>
      </c>
    </row>
    <row r="9244" spans="1:9" x14ac:dyDescent="0.2">
      <c r="A9244" s="107" t="s">
        <v>10492</v>
      </c>
      <c r="D9244" s="107" t="s">
        <v>2854</v>
      </c>
      <c r="E9244" s="107">
        <f t="shared" si="144"/>
        <v>63131032</v>
      </c>
      <c r="F9244" s="107" t="s">
        <v>5427</v>
      </c>
      <c r="G9244" s="107" t="s">
        <v>5466</v>
      </c>
      <c r="H9244" s="107" t="s">
        <v>2812</v>
      </c>
      <c r="I9244" s="107" t="s">
        <v>2855</v>
      </c>
    </row>
    <row r="9245" spans="1:9" x14ac:dyDescent="0.2">
      <c r="A9245" s="107" t="s">
        <v>10492</v>
      </c>
      <c r="D9245" s="107" t="s">
        <v>2856</v>
      </c>
      <c r="E9245" s="107">
        <f t="shared" si="144"/>
        <v>63131033</v>
      </c>
      <c r="F9245" s="107" t="s">
        <v>5427</v>
      </c>
      <c r="G9245" s="107" t="s">
        <v>5466</v>
      </c>
      <c r="H9245" s="107" t="s">
        <v>2812</v>
      </c>
      <c r="I9245" s="107" t="s">
        <v>2857</v>
      </c>
    </row>
    <row r="9246" spans="1:9" x14ac:dyDescent="0.2">
      <c r="A9246" s="107" t="s">
        <v>10492</v>
      </c>
      <c r="D9246" s="107" t="s">
        <v>2858</v>
      </c>
      <c r="E9246" s="107">
        <f t="shared" si="144"/>
        <v>63131034</v>
      </c>
      <c r="F9246" s="107" t="s">
        <v>5427</v>
      </c>
      <c r="G9246" s="107" t="s">
        <v>5466</v>
      </c>
      <c r="H9246" s="107" t="s">
        <v>2812</v>
      </c>
      <c r="I9246" s="107" t="s">
        <v>2859</v>
      </c>
    </row>
    <row r="9247" spans="1:9" x14ac:dyDescent="0.2">
      <c r="A9247" s="107" t="s">
        <v>10492</v>
      </c>
      <c r="D9247" s="107" t="s">
        <v>2860</v>
      </c>
      <c r="E9247" s="107">
        <f t="shared" si="144"/>
        <v>63131038</v>
      </c>
      <c r="F9247" s="107" t="s">
        <v>5427</v>
      </c>
      <c r="G9247" s="107" t="s">
        <v>5466</v>
      </c>
      <c r="H9247" s="107" t="s">
        <v>2812</v>
      </c>
      <c r="I9247" s="107" t="s">
        <v>2861</v>
      </c>
    </row>
    <row r="9248" spans="1:9" x14ac:dyDescent="0.2">
      <c r="A9248" s="107" t="s">
        <v>10492</v>
      </c>
      <c r="D9248" s="107" t="s">
        <v>2862</v>
      </c>
      <c r="E9248" s="107">
        <f t="shared" si="144"/>
        <v>63131080</v>
      </c>
      <c r="F9248" s="107" t="s">
        <v>5427</v>
      </c>
      <c r="G9248" s="107" t="s">
        <v>5466</v>
      </c>
      <c r="H9248" s="107" t="s">
        <v>2812</v>
      </c>
      <c r="I9248" s="107" t="s">
        <v>2863</v>
      </c>
    </row>
    <row r="9249" spans="1:9" x14ac:dyDescent="0.2">
      <c r="A9249" s="107" t="s">
        <v>10492</v>
      </c>
      <c r="D9249" s="107" t="s">
        <v>2864</v>
      </c>
      <c r="E9249" s="107">
        <f t="shared" si="144"/>
        <v>63134001</v>
      </c>
      <c r="F9249" s="107" t="s">
        <v>5427</v>
      </c>
      <c r="G9249" s="107" t="s">
        <v>5466</v>
      </c>
      <c r="H9249" s="107" t="s">
        <v>2865</v>
      </c>
      <c r="I9249" s="107" t="s">
        <v>2865</v>
      </c>
    </row>
    <row r="9250" spans="1:9" x14ac:dyDescent="0.2">
      <c r="A9250" s="107" t="s">
        <v>10492</v>
      </c>
      <c r="D9250" s="107" t="s">
        <v>2866</v>
      </c>
      <c r="E9250" s="107">
        <f t="shared" si="144"/>
        <v>63134010</v>
      </c>
      <c r="F9250" s="107" t="s">
        <v>5427</v>
      </c>
      <c r="G9250" s="107" t="s">
        <v>5466</v>
      </c>
      <c r="H9250" s="107" t="s">
        <v>2865</v>
      </c>
      <c r="I9250" s="107" t="s">
        <v>2867</v>
      </c>
    </row>
    <row r="9251" spans="1:9" x14ac:dyDescent="0.2">
      <c r="A9251" s="107" t="s">
        <v>10492</v>
      </c>
      <c r="D9251" s="107" t="s">
        <v>2868</v>
      </c>
      <c r="E9251" s="107">
        <f t="shared" si="144"/>
        <v>63134011</v>
      </c>
      <c r="F9251" s="107" t="s">
        <v>5427</v>
      </c>
      <c r="G9251" s="107" t="s">
        <v>5466</v>
      </c>
      <c r="H9251" s="107" t="s">
        <v>2865</v>
      </c>
      <c r="I9251" s="107" t="s">
        <v>2869</v>
      </c>
    </row>
    <row r="9252" spans="1:9" x14ac:dyDescent="0.2">
      <c r="A9252" s="107" t="s">
        <v>10492</v>
      </c>
      <c r="D9252" s="107" t="s">
        <v>2870</v>
      </c>
      <c r="E9252" s="107">
        <f t="shared" si="144"/>
        <v>63134012</v>
      </c>
      <c r="F9252" s="107" t="s">
        <v>5427</v>
      </c>
      <c r="G9252" s="107" t="s">
        <v>5466</v>
      </c>
      <c r="H9252" s="107" t="s">
        <v>2865</v>
      </c>
      <c r="I9252" s="107" t="s">
        <v>2871</v>
      </c>
    </row>
    <row r="9253" spans="1:9" x14ac:dyDescent="0.2">
      <c r="A9253" s="107" t="s">
        <v>10492</v>
      </c>
      <c r="D9253" s="107" t="s">
        <v>2872</v>
      </c>
      <c r="E9253" s="107">
        <f t="shared" si="144"/>
        <v>63134013</v>
      </c>
      <c r="F9253" s="107" t="s">
        <v>5427</v>
      </c>
      <c r="G9253" s="107" t="s">
        <v>5466</v>
      </c>
      <c r="H9253" s="107" t="s">
        <v>2865</v>
      </c>
      <c r="I9253" s="107" t="s">
        <v>2873</v>
      </c>
    </row>
    <row r="9254" spans="1:9" x14ac:dyDescent="0.2">
      <c r="A9254" s="107" t="s">
        <v>10492</v>
      </c>
      <c r="D9254" s="107" t="s">
        <v>2874</v>
      </c>
      <c r="E9254" s="107">
        <f t="shared" si="144"/>
        <v>63134014</v>
      </c>
      <c r="F9254" s="107" t="s">
        <v>5427</v>
      </c>
      <c r="G9254" s="107" t="s">
        <v>5466</v>
      </c>
      <c r="H9254" s="107" t="s">
        <v>2865</v>
      </c>
      <c r="I9254" s="107" t="s">
        <v>2875</v>
      </c>
    </row>
    <row r="9255" spans="1:9" x14ac:dyDescent="0.2">
      <c r="A9255" s="107" t="s">
        <v>10492</v>
      </c>
      <c r="D9255" s="107" t="s">
        <v>2876</v>
      </c>
      <c r="E9255" s="107">
        <f t="shared" si="144"/>
        <v>63134015</v>
      </c>
      <c r="F9255" s="107" t="s">
        <v>5427</v>
      </c>
      <c r="G9255" s="107" t="s">
        <v>5466</v>
      </c>
      <c r="H9255" s="107" t="s">
        <v>2865</v>
      </c>
      <c r="I9255" s="107" t="s">
        <v>2877</v>
      </c>
    </row>
    <row r="9256" spans="1:9" x14ac:dyDescent="0.2">
      <c r="A9256" s="107" t="s">
        <v>10492</v>
      </c>
      <c r="D9256" s="107" t="s">
        <v>2878</v>
      </c>
      <c r="E9256" s="107">
        <f t="shared" si="144"/>
        <v>63134016</v>
      </c>
      <c r="F9256" s="107" t="s">
        <v>5427</v>
      </c>
      <c r="G9256" s="107" t="s">
        <v>5466</v>
      </c>
      <c r="H9256" s="107" t="s">
        <v>2865</v>
      </c>
      <c r="I9256" s="107" t="s">
        <v>2879</v>
      </c>
    </row>
    <row r="9257" spans="1:9" x14ac:dyDescent="0.2">
      <c r="A9257" s="107" t="s">
        <v>10492</v>
      </c>
      <c r="D9257" s="107" t="s">
        <v>2880</v>
      </c>
      <c r="E9257" s="107">
        <f t="shared" si="144"/>
        <v>63134017</v>
      </c>
      <c r="F9257" s="107" t="s">
        <v>5427</v>
      </c>
      <c r="G9257" s="107" t="s">
        <v>5466</v>
      </c>
      <c r="H9257" s="107" t="s">
        <v>2865</v>
      </c>
      <c r="I9257" s="107" t="s">
        <v>2881</v>
      </c>
    </row>
    <row r="9258" spans="1:9" x14ac:dyDescent="0.2">
      <c r="A9258" s="107" t="s">
        <v>10492</v>
      </c>
      <c r="D9258" s="107" t="s">
        <v>2882</v>
      </c>
      <c r="E9258" s="107">
        <f t="shared" si="144"/>
        <v>63134018</v>
      </c>
      <c r="F9258" s="107" t="s">
        <v>5427</v>
      </c>
      <c r="G9258" s="107" t="s">
        <v>5466</v>
      </c>
      <c r="H9258" s="107" t="s">
        <v>2865</v>
      </c>
      <c r="I9258" s="107" t="s">
        <v>2883</v>
      </c>
    </row>
    <row r="9259" spans="1:9" x14ac:dyDescent="0.2">
      <c r="A9259" s="107" t="s">
        <v>10492</v>
      </c>
      <c r="D9259" s="107" t="s">
        <v>2884</v>
      </c>
      <c r="E9259" s="107">
        <f t="shared" si="144"/>
        <v>63134019</v>
      </c>
      <c r="F9259" s="107" t="s">
        <v>5427</v>
      </c>
      <c r="G9259" s="107" t="s">
        <v>5466</v>
      </c>
      <c r="H9259" s="107" t="s">
        <v>2865</v>
      </c>
      <c r="I9259" s="107" t="s">
        <v>2885</v>
      </c>
    </row>
    <row r="9260" spans="1:9" x14ac:dyDescent="0.2">
      <c r="A9260" s="107" t="s">
        <v>10492</v>
      </c>
      <c r="D9260" s="107" t="s">
        <v>2886</v>
      </c>
      <c r="E9260" s="107">
        <f t="shared" si="144"/>
        <v>63134020</v>
      </c>
      <c r="F9260" s="107" t="s">
        <v>5427</v>
      </c>
      <c r="G9260" s="107" t="s">
        <v>5466</v>
      </c>
      <c r="H9260" s="107" t="s">
        <v>2865</v>
      </c>
      <c r="I9260" s="107" t="s">
        <v>2887</v>
      </c>
    </row>
    <row r="9261" spans="1:9" x14ac:dyDescent="0.2">
      <c r="A9261" s="107" t="s">
        <v>10492</v>
      </c>
      <c r="D9261" s="107" t="s">
        <v>2888</v>
      </c>
      <c r="E9261" s="107">
        <f t="shared" si="144"/>
        <v>63134021</v>
      </c>
      <c r="F9261" s="107" t="s">
        <v>5427</v>
      </c>
      <c r="G9261" s="107" t="s">
        <v>5466</v>
      </c>
      <c r="H9261" s="107" t="s">
        <v>2865</v>
      </c>
      <c r="I9261" s="107" t="s">
        <v>2889</v>
      </c>
    </row>
    <row r="9262" spans="1:9" x14ac:dyDescent="0.2">
      <c r="A9262" s="107" t="s">
        <v>10492</v>
      </c>
      <c r="D9262" s="107" t="s">
        <v>2890</v>
      </c>
      <c r="E9262" s="107">
        <f t="shared" si="144"/>
        <v>63134022</v>
      </c>
      <c r="F9262" s="107" t="s">
        <v>5427</v>
      </c>
      <c r="G9262" s="107" t="s">
        <v>5466</v>
      </c>
      <c r="H9262" s="107" t="s">
        <v>2865</v>
      </c>
      <c r="I9262" s="107" t="s">
        <v>171</v>
      </c>
    </row>
    <row r="9263" spans="1:9" x14ac:dyDescent="0.2">
      <c r="A9263" s="107" t="s">
        <v>10492</v>
      </c>
      <c r="D9263" s="107" t="s">
        <v>172</v>
      </c>
      <c r="E9263" s="107">
        <f t="shared" si="144"/>
        <v>63134023</v>
      </c>
      <c r="F9263" s="107" t="s">
        <v>5427</v>
      </c>
      <c r="G9263" s="107" t="s">
        <v>5466</v>
      </c>
      <c r="H9263" s="107" t="s">
        <v>2865</v>
      </c>
      <c r="I9263" s="107" t="s">
        <v>173</v>
      </c>
    </row>
    <row r="9264" spans="1:9" x14ac:dyDescent="0.2">
      <c r="A9264" s="107" t="s">
        <v>10492</v>
      </c>
      <c r="D9264" s="107" t="s">
        <v>174</v>
      </c>
      <c r="E9264" s="107">
        <f t="shared" si="144"/>
        <v>63134024</v>
      </c>
      <c r="F9264" s="107" t="s">
        <v>5427</v>
      </c>
      <c r="G9264" s="107" t="s">
        <v>5466</v>
      </c>
      <c r="H9264" s="107" t="s">
        <v>2865</v>
      </c>
      <c r="I9264" s="107" t="s">
        <v>175</v>
      </c>
    </row>
    <row r="9265" spans="1:9" x14ac:dyDescent="0.2">
      <c r="A9265" s="107" t="s">
        <v>10492</v>
      </c>
      <c r="D9265" s="107" t="s">
        <v>176</v>
      </c>
      <c r="E9265" s="107">
        <f t="shared" si="144"/>
        <v>63134025</v>
      </c>
      <c r="F9265" s="107" t="s">
        <v>5427</v>
      </c>
      <c r="G9265" s="107" t="s">
        <v>5466</v>
      </c>
      <c r="H9265" s="107" t="s">
        <v>2865</v>
      </c>
      <c r="I9265" s="107" t="s">
        <v>1313</v>
      </c>
    </row>
    <row r="9266" spans="1:9" x14ac:dyDescent="0.2">
      <c r="A9266" s="107" t="s">
        <v>10492</v>
      </c>
      <c r="D9266" s="107" t="s">
        <v>1314</v>
      </c>
      <c r="E9266" s="107">
        <f t="shared" si="144"/>
        <v>63134026</v>
      </c>
      <c r="F9266" s="107" t="s">
        <v>5427</v>
      </c>
      <c r="G9266" s="107" t="s">
        <v>5466</v>
      </c>
      <c r="H9266" s="107" t="s">
        <v>2865</v>
      </c>
      <c r="I9266" s="107" t="s">
        <v>1315</v>
      </c>
    </row>
    <row r="9267" spans="1:9" x14ac:dyDescent="0.2">
      <c r="A9267" s="107" t="s">
        <v>10492</v>
      </c>
      <c r="D9267" s="107" t="s">
        <v>1316</v>
      </c>
      <c r="E9267" s="107">
        <f t="shared" si="144"/>
        <v>63134027</v>
      </c>
      <c r="F9267" s="107" t="s">
        <v>5427</v>
      </c>
      <c r="G9267" s="107" t="s">
        <v>5466</v>
      </c>
      <c r="H9267" s="107" t="s">
        <v>2865</v>
      </c>
      <c r="I9267" s="107" t="s">
        <v>1317</v>
      </c>
    </row>
    <row r="9268" spans="1:9" x14ac:dyDescent="0.2">
      <c r="A9268" s="107" t="s">
        <v>10492</v>
      </c>
      <c r="D9268" s="107" t="s">
        <v>1318</v>
      </c>
      <c r="E9268" s="107">
        <f t="shared" si="144"/>
        <v>63134028</v>
      </c>
      <c r="F9268" s="107" t="s">
        <v>5427</v>
      </c>
      <c r="G9268" s="107" t="s">
        <v>5466</v>
      </c>
      <c r="H9268" s="107" t="s">
        <v>2865</v>
      </c>
      <c r="I9268" s="107" t="s">
        <v>1319</v>
      </c>
    </row>
    <row r="9269" spans="1:9" x14ac:dyDescent="0.2">
      <c r="A9269" s="107" t="s">
        <v>10492</v>
      </c>
      <c r="D9269" s="107" t="s">
        <v>1320</v>
      </c>
      <c r="E9269" s="107">
        <f t="shared" si="144"/>
        <v>63134029</v>
      </c>
      <c r="F9269" s="107" t="s">
        <v>5427</v>
      </c>
      <c r="G9269" s="107" t="s">
        <v>5466</v>
      </c>
      <c r="H9269" s="107" t="s">
        <v>2865</v>
      </c>
      <c r="I9269" s="107" t="s">
        <v>1321</v>
      </c>
    </row>
    <row r="9270" spans="1:9" x14ac:dyDescent="0.2">
      <c r="A9270" s="107" t="s">
        <v>10492</v>
      </c>
      <c r="D9270" s="107" t="s">
        <v>1322</v>
      </c>
      <c r="E9270" s="107">
        <f t="shared" si="144"/>
        <v>63134030</v>
      </c>
      <c r="F9270" s="107" t="s">
        <v>5427</v>
      </c>
      <c r="G9270" s="107" t="s">
        <v>5466</v>
      </c>
      <c r="H9270" s="107" t="s">
        <v>2865</v>
      </c>
      <c r="I9270" s="107" t="s">
        <v>1323</v>
      </c>
    </row>
    <row r="9271" spans="1:9" x14ac:dyDescent="0.2">
      <c r="A9271" s="107" t="s">
        <v>10492</v>
      </c>
      <c r="D9271" s="107" t="s">
        <v>1324</v>
      </c>
      <c r="E9271" s="107">
        <f t="shared" si="144"/>
        <v>63134031</v>
      </c>
      <c r="F9271" s="107" t="s">
        <v>5427</v>
      </c>
      <c r="G9271" s="107" t="s">
        <v>5466</v>
      </c>
      <c r="H9271" s="107" t="s">
        <v>2865</v>
      </c>
      <c r="I9271" s="107" t="s">
        <v>1325</v>
      </c>
    </row>
    <row r="9272" spans="1:9" x14ac:dyDescent="0.2">
      <c r="A9272" s="107" t="s">
        <v>10492</v>
      </c>
      <c r="D9272" s="107" t="s">
        <v>1326</v>
      </c>
      <c r="E9272" s="107">
        <f t="shared" si="144"/>
        <v>63134032</v>
      </c>
      <c r="F9272" s="107" t="s">
        <v>5427</v>
      </c>
      <c r="G9272" s="107" t="s">
        <v>5466</v>
      </c>
      <c r="H9272" s="107" t="s">
        <v>2865</v>
      </c>
      <c r="I9272" s="107" t="s">
        <v>1327</v>
      </c>
    </row>
    <row r="9273" spans="1:9" x14ac:dyDescent="0.2">
      <c r="A9273" s="107" t="s">
        <v>10492</v>
      </c>
      <c r="D9273" s="107" t="s">
        <v>1328</v>
      </c>
      <c r="E9273" s="107">
        <f t="shared" si="144"/>
        <v>63134033</v>
      </c>
      <c r="F9273" s="107" t="s">
        <v>5427</v>
      </c>
      <c r="G9273" s="107" t="s">
        <v>5466</v>
      </c>
      <c r="H9273" s="107" t="s">
        <v>2865</v>
      </c>
      <c r="I9273" s="107" t="s">
        <v>1329</v>
      </c>
    </row>
    <row r="9274" spans="1:9" x14ac:dyDescent="0.2">
      <c r="A9274" s="107" t="s">
        <v>10492</v>
      </c>
      <c r="D9274" s="107" t="s">
        <v>1330</v>
      </c>
      <c r="E9274" s="107">
        <f t="shared" si="144"/>
        <v>63134034</v>
      </c>
      <c r="F9274" s="107" t="s">
        <v>5427</v>
      </c>
      <c r="G9274" s="107" t="s">
        <v>5466</v>
      </c>
      <c r="H9274" s="107" t="s">
        <v>2865</v>
      </c>
      <c r="I9274" s="107" t="s">
        <v>1331</v>
      </c>
    </row>
    <row r="9275" spans="1:9" x14ac:dyDescent="0.2">
      <c r="A9275" s="107" t="s">
        <v>10492</v>
      </c>
      <c r="D9275" s="107" t="s">
        <v>1332</v>
      </c>
      <c r="E9275" s="107">
        <f t="shared" si="144"/>
        <v>63134035</v>
      </c>
      <c r="F9275" s="107" t="s">
        <v>5427</v>
      </c>
      <c r="G9275" s="107" t="s">
        <v>5466</v>
      </c>
      <c r="H9275" s="107" t="s">
        <v>2865</v>
      </c>
      <c r="I9275" s="107" t="s">
        <v>1333</v>
      </c>
    </row>
    <row r="9276" spans="1:9" x14ac:dyDescent="0.2">
      <c r="A9276" s="107" t="s">
        <v>10492</v>
      </c>
      <c r="D9276" s="107" t="s">
        <v>1334</v>
      </c>
      <c r="E9276" s="107">
        <f t="shared" si="144"/>
        <v>63134036</v>
      </c>
      <c r="F9276" s="107" t="s">
        <v>5427</v>
      </c>
      <c r="G9276" s="107" t="s">
        <v>5466</v>
      </c>
      <c r="H9276" s="107" t="s">
        <v>2865</v>
      </c>
      <c r="I9276" s="107" t="s">
        <v>1335</v>
      </c>
    </row>
    <row r="9277" spans="1:9" x14ac:dyDescent="0.2">
      <c r="A9277" s="107" t="s">
        <v>10492</v>
      </c>
      <c r="D9277" s="107" t="s">
        <v>1336</v>
      </c>
      <c r="E9277" s="107">
        <f t="shared" si="144"/>
        <v>63134037</v>
      </c>
      <c r="F9277" s="107" t="s">
        <v>5427</v>
      </c>
      <c r="G9277" s="107" t="s">
        <v>5466</v>
      </c>
      <c r="H9277" s="107" t="s">
        <v>2865</v>
      </c>
      <c r="I9277" s="107" t="s">
        <v>1337</v>
      </c>
    </row>
    <row r="9278" spans="1:9" x14ac:dyDescent="0.2">
      <c r="A9278" s="107" t="s">
        <v>10492</v>
      </c>
      <c r="D9278" s="107" t="s">
        <v>1338</v>
      </c>
      <c r="E9278" s="107">
        <f t="shared" si="144"/>
        <v>63134038</v>
      </c>
      <c r="F9278" s="107" t="s">
        <v>5427</v>
      </c>
      <c r="G9278" s="107" t="s">
        <v>5466</v>
      </c>
      <c r="H9278" s="107" t="s">
        <v>2865</v>
      </c>
      <c r="I9278" s="107" t="s">
        <v>1339</v>
      </c>
    </row>
    <row r="9279" spans="1:9" x14ac:dyDescent="0.2">
      <c r="A9279" s="107" t="s">
        <v>10492</v>
      </c>
      <c r="D9279" s="107" t="s">
        <v>1340</v>
      </c>
      <c r="E9279" s="107">
        <f t="shared" si="144"/>
        <v>63134039</v>
      </c>
      <c r="F9279" s="107" t="s">
        <v>5427</v>
      </c>
      <c r="G9279" s="107" t="s">
        <v>5466</v>
      </c>
      <c r="H9279" s="107" t="s">
        <v>2865</v>
      </c>
      <c r="I9279" s="107" t="s">
        <v>1341</v>
      </c>
    </row>
    <row r="9280" spans="1:9" x14ac:dyDescent="0.2">
      <c r="A9280" s="107" t="s">
        <v>10492</v>
      </c>
      <c r="D9280" s="107" t="s">
        <v>1342</v>
      </c>
      <c r="E9280" s="107">
        <f t="shared" si="144"/>
        <v>63134040</v>
      </c>
      <c r="F9280" s="107" t="s">
        <v>5427</v>
      </c>
      <c r="G9280" s="107" t="s">
        <v>5466</v>
      </c>
      <c r="H9280" s="107" t="s">
        <v>2865</v>
      </c>
      <c r="I9280" s="107" t="s">
        <v>1343</v>
      </c>
    </row>
    <row r="9281" spans="1:9" x14ac:dyDescent="0.2">
      <c r="A9281" s="107" t="s">
        <v>10492</v>
      </c>
      <c r="D9281" s="107" t="s">
        <v>1344</v>
      </c>
      <c r="E9281" s="107">
        <f t="shared" si="144"/>
        <v>63134061</v>
      </c>
      <c r="F9281" s="107" t="s">
        <v>5427</v>
      </c>
      <c r="G9281" s="107" t="s">
        <v>5466</v>
      </c>
      <c r="H9281" s="107" t="s">
        <v>2865</v>
      </c>
      <c r="I9281" s="107" t="s">
        <v>1345</v>
      </c>
    </row>
    <row r="9282" spans="1:9" x14ac:dyDescent="0.2">
      <c r="A9282" s="107" t="s">
        <v>10492</v>
      </c>
      <c r="D9282" s="107" t="s">
        <v>1346</v>
      </c>
      <c r="E9282" s="107">
        <f t="shared" ref="E9282:E9345" si="145">VALUE(D9282)</f>
        <v>63134062</v>
      </c>
      <c r="F9282" s="107" t="s">
        <v>5427</v>
      </c>
      <c r="G9282" s="107" t="s">
        <v>5466</v>
      </c>
      <c r="H9282" s="107" t="s">
        <v>2865</v>
      </c>
      <c r="I9282" s="107" t="s">
        <v>1347</v>
      </c>
    </row>
    <row r="9283" spans="1:9" x14ac:dyDescent="0.2">
      <c r="A9283" s="107" t="s">
        <v>10492</v>
      </c>
      <c r="D9283" s="107" t="s">
        <v>1348</v>
      </c>
      <c r="E9283" s="107">
        <f t="shared" si="145"/>
        <v>63134063</v>
      </c>
      <c r="F9283" s="107" t="s">
        <v>5427</v>
      </c>
      <c r="G9283" s="107" t="s">
        <v>5466</v>
      </c>
      <c r="H9283" s="107" t="s">
        <v>2865</v>
      </c>
      <c r="I9283" s="107" t="s">
        <v>1349</v>
      </c>
    </row>
    <row r="9284" spans="1:9" x14ac:dyDescent="0.2">
      <c r="A9284" s="107" t="s">
        <v>10492</v>
      </c>
      <c r="D9284" s="107" t="s">
        <v>1350</v>
      </c>
      <c r="E9284" s="107">
        <f t="shared" si="145"/>
        <v>63134064</v>
      </c>
      <c r="F9284" s="107" t="s">
        <v>5427</v>
      </c>
      <c r="G9284" s="107" t="s">
        <v>5466</v>
      </c>
      <c r="H9284" s="107" t="s">
        <v>2865</v>
      </c>
      <c r="I9284" s="107" t="s">
        <v>1351</v>
      </c>
    </row>
    <row r="9285" spans="1:9" x14ac:dyDescent="0.2">
      <c r="A9285" s="107" t="s">
        <v>10492</v>
      </c>
      <c r="D9285" s="107" t="s">
        <v>1352</v>
      </c>
      <c r="E9285" s="107">
        <f t="shared" si="145"/>
        <v>63134065</v>
      </c>
      <c r="F9285" s="107" t="s">
        <v>5427</v>
      </c>
      <c r="G9285" s="107" t="s">
        <v>5466</v>
      </c>
      <c r="H9285" s="107" t="s">
        <v>2865</v>
      </c>
      <c r="I9285" s="107" t="s">
        <v>1353</v>
      </c>
    </row>
    <row r="9286" spans="1:9" x14ac:dyDescent="0.2">
      <c r="A9286" s="107" t="s">
        <v>10492</v>
      </c>
      <c r="D9286" s="107" t="s">
        <v>1354</v>
      </c>
      <c r="E9286" s="107">
        <f t="shared" si="145"/>
        <v>63134066</v>
      </c>
      <c r="F9286" s="107" t="s">
        <v>5427</v>
      </c>
      <c r="G9286" s="107" t="s">
        <v>5466</v>
      </c>
      <c r="H9286" s="107" t="s">
        <v>2865</v>
      </c>
      <c r="I9286" s="107" t="s">
        <v>1355</v>
      </c>
    </row>
    <row r="9287" spans="1:9" x14ac:dyDescent="0.2">
      <c r="A9287" s="107" t="s">
        <v>10492</v>
      </c>
      <c r="D9287" s="107" t="s">
        <v>1356</v>
      </c>
      <c r="E9287" s="107">
        <f t="shared" si="145"/>
        <v>63134067</v>
      </c>
      <c r="F9287" s="107" t="s">
        <v>5427</v>
      </c>
      <c r="G9287" s="107" t="s">
        <v>5466</v>
      </c>
      <c r="H9287" s="107" t="s">
        <v>2865</v>
      </c>
      <c r="I9287" s="107" t="s">
        <v>1357</v>
      </c>
    </row>
    <row r="9288" spans="1:9" x14ac:dyDescent="0.2">
      <c r="A9288" s="107" t="s">
        <v>10492</v>
      </c>
      <c r="D9288" s="107" t="s">
        <v>1358</v>
      </c>
      <c r="E9288" s="107">
        <f t="shared" si="145"/>
        <v>63134068</v>
      </c>
      <c r="F9288" s="107" t="s">
        <v>5427</v>
      </c>
      <c r="G9288" s="107" t="s">
        <v>5466</v>
      </c>
      <c r="H9288" s="107" t="s">
        <v>2865</v>
      </c>
      <c r="I9288" s="107" t="s">
        <v>199</v>
      </c>
    </row>
    <row r="9289" spans="1:9" x14ac:dyDescent="0.2">
      <c r="A9289" s="107" t="s">
        <v>10492</v>
      </c>
      <c r="D9289" s="107" t="s">
        <v>200</v>
      </c>
      <c r="E9289" s="107">
        <f t="shared" si="145"/>
        <v>63134069</v>
      </c>
      <c r="F9289" s="107" t="s">
        <v>5427</v>
      </c>
      <c r="G9289" s="107" t="s">
        <v>5466</v>
      </c>
      <c r="H9289" s="107" t="s">
        <v>2865</v>
      </c>
      <c r="I9289" s="107" t="s">
        <v>201</v>
      </c>
    </row>
    <row r="9290" spans="1:9" x14ac:dyDescent="0.2">
      <c r="A9290" s="107" t="s">
        <v>10492</v>
      </c>
      <c r="D9290" s="107" t="s">
        <v>202</v>
      </c>
      <c r="E9290" s="107">
        <f t="shared" si="145"/>
        <v>63134070</v>
      </c>
      <c r="F9290" s="107" t="s">
        <v>5427</v>
      </c>
      <c r="G9290" s="107" t="s">
        <v>5466</v>
      </c>
      <c r="H9290" s="107" t="s">
        <v>2865</v>
      </c>
      <c r="I9290" s="107" t="s">
        <v>203</v>
      </c>
    </row>
    <row r="9291" spans="1:9" x14ac:dyDescent="0.2">
      <c r="A9291" s="107" t="s">
        <v>10492</v>
      </c>
      <c r="D9291" s="107" t="s">
        <v>204</v>
      </c>
      <c r="E9291" s="107">
        <f t="shared" si="145"/>
        <v>63134071</v>
      </c>
      <c r="F9291" s="107" t="s">
        <v>5427</v>
      </c>
      <c r="G9291" s="107" t="s">
        <v>5466</v>
      </c>
      <c r="H9291" s="107" t="s">
        <v>2865</v>
      </c>
      <c r="I9291" s="107" t="s">
        <v>205</v>
      </c>
    </row>
    <row r="9292" spans="1:9" x14ac:dyDescent="0.2">
      <c r="A9292" s="107" t="s">
        <v>10492</v>
      </c>
      <c r="D9292" s="107" t="s">
        <v>206</v>
      </c>
      <c r="E9292" s="107">
        <f t="shared" si="145"/>
        <v>63134072</v>
      </c>
      <c r="F9292" s="107" t="s">
        <v>5427</v>
      </c>
      <c r="G9292" s="107" t="s">
        <v>5466</v>
      </c>
      <c r="H9292" s="107" t="s">
        <v>2865</v>
      </c>
      <c r="I9292" s="107" t="s">
        <v>207</v>
      </c>
    </row>
    <row r="9293" spans="1:9" x14ac:dyDescent="0.2">
      <c r="A9293" s="107" t="s">
        <v>10492</v>
      </c>
      <c r="D9293" s="107" t="s">
        <v>208</v>
      </c>
      <c r="E9293" s="107">
        <f t="shared" si="145"/>
        <v>63134073</v>
      </c>
      <c r="F9293" s="107" t="s">
        <v>5427</v>
      </c>
      <c r="G9293" s="107" t="s">
        <v>5466</v>
      </c>
      <c r="H9293" s="107" t="s">
        <v>2865</v>
      </c>
      <c r="I9293" s="107" t="s">
        <v>209</v>
      </c>
    </row>
    <row r="9294" spans="1:9" x14ac:dyDescent="0.2">
      <c r="A9294" s="107" t="s">
        <v>10492</v>
      </c>
      <c r="D9294" s="107" t="s">
        <v>210</v>
      </c>
      <c r="E9294" s="107">
        <f t="shared" si="145"/>
        <v>63134074</v>
      </c>
      <c r="F9294" s="107" t="s">
        <v>5427</v>
      </c>
      <c r="G9294" s="107" t="s">
        <v>5466</v>
      </c>
      <c r="H9294" s="107" t="s">
        <v>2865</v>
      </c>
      <c r="I9294" s="107" t="s">
        <v>211</v>
      </c>
    </row>
    <row r="9295" spans="1:9" x14ac:dyDescent="0.2">
      <c r="A9295" s="107" t="s">
        <v>10492</v>
      </c>
      <c r="D9295" s="107" t="s">
        <v>212</v>
      </c>
      <c r="E9295" s="107">
        <f t="shared" si="145"/>
        <v>63134075</v>
      </c>
      <c r="F9295" s="107" t="s">
        <v>5427</v>
      </c>
      <c r="G9295" s="107" t="s">
        <v>5466</v>
      </c>
      <c r="H9295" s="107" t="s">
        <v>2865</v>
      </c>
      <c r="I9295" s="107" t="s">
        <v>213</v>
      </c>
    </row>
    <row r="9296" spans="1:9" x14ac:dyDescent="0.2">
      <c r="A9296" s="107" t="s">
        <v>10492</v>
      </c>
      <c r="D9296" s="107" t="s">
        <v>214</v>
      </c>
      <c r="E9296" s="107">
        <f t="shared" si="145"/>
        <v>63134076</v>
      </c>
      <c r="F9296" s="107" t="s">
        <v>5427</v>
      </c>
      <c r="G9296" s="107" t="s">
        <v>5466</v>
      </c>
      <c r="H9296" s="107" t="s">
        <v>2865</v>
      </c>
      <c r="I9296" s="107" t="s">
        <v>215</v>
      </c>
    </row>
    <row r="9297" spans="1:9" x14ac:dyDescent="0.2">
      <c r="A9297" s="107" t="s">
        <v>10492</v>
      </c>
      <c r="D9297" s="107" t="s">
        <v>216</v>
      </c>
      <c r="E9297" s="107">
        <f t="shared" si="145"/>
        <v>63134077</v>
      </c>
      <c r="F9297" s="107" t="s">
        <v>5427</v>
      </c>
      <c r="G9297" s="107" t="s">
        <v>5466</v>
      </c>
      <c r="H9297" s="107" t="s">
        <v>2865</v>
      </c>
      <c r="I9297" s="107" t="s">
        <v>217</v>
      </c>
    </row>
    <row r="9298" spans="1:9" x14ac:dyDescent="0.2">
      <c r="A9298" s="107" t="s">
        <v>10492</v>
      </c>
      <c r="D9298" s="107" t="s">
        <v>218</v>
      </c>
      <c r="E9298" s="107">
        <f t="shared" si="145"/>
        <v>63134078</v>
      </c>
      <c r="F9298" s="107" t="s">
        <v>5427</v>
      </c>
      <c r="G9298" s="107" t="s">
        <v>5466</v>
      </c>
      <c r="H9298" s="107" t="s">
        <v>2865</v>
      </c>
      <c r="I9298" s="107" t="s">
        <v>219</v>
      </c>
    </row>
    <row r="9299" spans="1:9" x14ac:dyDescent="0.2">
      <c r="A9299" s="107" t="s">
        <v>10492</v>
      </c>
      <c r="D9299" s="107" t="s">
        <v>220</v>
      </c>
      <c r="E9299" s="107">
        <f t="shared" si="145"/>
        <v>63134079</v>
      </c>
      <c r="F9299" s="107" t="s">
        <v>5427</v>
      </c>
      <c r="G9299" s="107" t="s">
        <v>5466</v>
      </c>
      <c r="H9299" s="107" t="s">
        <v>2865</v>
      </c>
      <c r="I9299" s="107" t="s">
        <v>221</v>
      </c>
    </row>
    <row r="9300" spans="1:9" x14ac:dyDescent="0.2">
      <c r="A9300" s="107" t="s">
        <v>10492</v>
      </c>
      <c r="D9300" s="107" t="s">
        <v>222</v>
      </c>
      <c r="E9300" s="107">
        <f t="shared" si="145"/>
        <v>63134080</v>
      </c>
      <c r="F9300" s="107" t="s">
        <v>5427</v>
      </c>
      <c r="G9300" s="107" t="s">
        <v>5466</v>
      </c>
      <c r="H9300" s="107" t="s">
        <v>2865</v>
      </c>
      <c r="I9300" s="107" t="s">
        <v>223</v>
      </c>
    </row>
    <row r="9301" spans="1:9" x14ac:dyDescent="0.2">
      <c r="A9301" s="107" t="s">
        <v>10492</v>
      </c>
      <c r="D9301" s="107" t="s">
        <v>224</v>
      </c>
      <c r="E9301" s="107">
        <f t="shared" si="145"/>
        <v>63134081</v>
      </c>
      <c r="F9301" s="107" t="s">
        <v>5427</v>
      </c>
      <c r="G9301" s="107" t="s">
        <v>5466</v>
      </c>
      <c r="H9301" s="107" t="s">
        <v>2865</v>
      </c>
      <c r="I9301" s="107" t="s">
        <v>225</v>
      </c>
    </row>
    <row r="9302" spans="1:9" x14ac:dyDescent="0.2">
      <c r="A9302" s="107" t="s">
        <v>10492</v>
      </c>
      <c r="D9302" s="107" t="s">
        <v>226</v>
      </c>
      <c r="E9302" s="107">
        <f t="shared" si="145"/>
        <v>63134082</v>
      </c>
      <c r="F9302" s="107" t="s">
        <v>5427</v>
      </c>
      <c r="G9302" s="107" t="s">
        <v>5466</v>
      </c>
      <c r="H9302" s="107" t="s">
        <v>2865</v>
      </c>
      <c r="I9302" s="107" t="s">
        <v>227</v>
      </c>
    </row>
    <row r="9303" spans="1:9" x14ac:dyDescent="0.2">
      <c r="A9303" s="107" t="s">
        <v>10492</v>
      </c>
      <c r="D9303" s="107" t="s">
        <v>228</v>
      </c>
      <c r="E9303" s="107">
        <f t="shared" si="145"/>
        <v>63134083</v>
      </c>
      <c r="F9303" s="107" t="s">
        <v>5427</v>
      </c>
      <c r="G9303" s="107" t="s">
        <v>5466</v>
      </c>
      <c r="H9303" s="107" t="s">
        <v>2865</v>
      </c>
      <c r="I9303" s="107" t="s">
        <v>229</v>
      </c>
    </row>
    <row r="9304" spans="1:9" x14ac:dyDescent="0.2">
      <c r="A9304" s="107" t="s">
        <v>10492</v>
      </c>
      <c r="D9304" s="107" t="s">
        <v>230</v>
      </c>
      <c r="E9304" s="107">
        <f t="shared" si="145"/>
        <v>63134084</v>
      </c>
      <c r="F9304" s="107" t="s">
        <v>5427</v>
      </c>
      <c r="G9304" s="107" t="s">
        <v>5466</v>
      </c>
      <c r="H9304" s="107" t="s">
        <v>2865</v>
      </c>
      <c r="I9304" s="107" t="s">
        <v>231</v>
      </c>
    </row>
    <row r="9305" spans="1:9" x14ac:dyDescent="0.2">
      <c r="A9305" s="107" t="s">
        <v>10492</v>
      </c>
      <c r="D9305" s="107" t="s">
        <v>232</v>
      </c>
      <c r="E9305" s="107">
        <f t="shared" si="145"/>
        <v>63134085</v>
      </c>
      <c r="F9305" s="107" t="s">
        <v>5427</v>
      </c>
      <c r="G9305" s="107" t="s">
        <v>5466</v>
      </c>
      <c r="H9305" s="107" t="s">
        <v>2865</v>
      </c>
      <c r="I9305" s="107" t="s">
        <v>233</v>
      </c>
    </row>
    <row r="9306" spans="1:9" x14ac:dyDescent="0.2">
      <c r="A9306" s="107" t="s">
        <v>10492</v>
      </c>
      <c r="D9306" s="107" t="s">
        <v>234</v>
      </c>
      <c r="E9306" s="107">
        <f t="shared" si="145"/>
        <v>63142001</v>
      </c>
      <c r="F9306" s="107" t="s">
        <v>5427</v>
      </c>
      <c r="G9306" s="107" t="s">
        <v>5466</v>
      </c>
      <c r="H9306" s="107" t="s">
        <v>235</v>
      </c>
      <c r="I9306" s="107" t="s">
        <v>236</v>
      </c>
    </row>
    <row r="9307" spans="1:9" x14ac:dyDescent="0.2">
      <c r="A9307" s="107" t="s">
        <v>10492</v>
      </c>
      <c r="D9307" s="107" t="s">
        <v>237</v>
      </c>
      <c r="E9307" s="107">
        <f t="shared" si="145"/>
        <v>63142010</v>
      </c>
      <c r="F9307" s="107" t="s">
        <v>5427</v>
      </c>
      <c r="G9307" s="107" t="s">
        <v>5466</v>
      </c>
      <c r="H9307" s="107" t="s">
        <v>235</v>
      </c>
      <c r="I9307" s="107" t="s">
        <v>238</v>
      </c>
    </row>
    <row r="9308" spans="1:9" x14ac:dyDescent="0.2">
      <c r="A9308" s="107" t="s">
        <v>10492</v>
      </c>
      <c r="D9308" s="107" t="s">
        <v>239</v>
      </c>
      <c r="E9308" s="107">
        <f t="shared" si="145"/>
        <v>63142011</v>
      </c>
      <c r="F9308" s="107" t="s">
        <v>5427</v>
      </c>
      <c r="G9308" s="107" t="s">
        <v>5466</v>
      </c>
      <c r="H9308" s="107" t="s">
        <v>235</v>
      </c>
      <c r="I9308" s="107" t="s">
        <v>240</v>
      </c>
    </row>
    <row r="9309" spans="1:9" x14ac:dyDescent="0.2">
      <c r="A9309" s="107" t="s">
        <v>10492</v>
      </c>
      <c r="D9309" s="107" t="s">
        <v>241</v>
      </c>
      <c r="E9309" s="107">
        <f t="shared" si="145"/>
        <v>63142012</v>
      </c>
      <c r="F9309" s="107" t="s">
        <v>5427</v>
      </c>
      <c r="G9309" s="107" t="s">
        <v>5466</v>
      </c>
      <c r="H9309" s="107" t="s">
        <v>235</v>
      </c>
      <c r="I9309" s="107" t="s">
        <v>242</v>
      </c>
    </row>
    <row r="9310" spans="1:9" x14ac:dyDescent="0.2">
      <c r="A9310" s="107" t="s">
        <v>10492</v>
      </c>
      <c r="D9310" s="107" t="s">
        <v>243</v>
      </c>
      <c r="E9310" s="107">
        <f t="shared" si="145"/>
        <v>63142013</v>
      </c>
      <c r="F9310" s="107" t="s">
        <v>5427</v>
      </c>
      <c r="G9310" s="107" t="s">
        <v>5466</v>
      </c>
      <c r="H9310" s="107" t="s">
        <v>235</v>
      </c>
      <c r="I9310" s="107" t="s">
        <v>244</v>
      </c>
    </row>
    <row r="9311" spans="1:9" x14ac:dyDescent="0.2">
      <c r="A9311" s="107" t="s">
        <v>10492</v>
      </c>
      <c r="D9311" s="107" t="s">
        <v>245</v>
      </c>
      <c r="E9311" s="107">
        <f t="shared" si="145"/>
        <v>63142014</v>
      </c>
      <c r="F9311" s="107" t="s">
        <v>5427</v>
      </c>
      <c r="G9311" s="107" t="s">
        <v>5466</v>
      </c>
      <c r="H9311" s="107" t="s">
        <v>235</v>
      </c>
      <c r="I9311" s="107" t="s">
        <v>246</v>
      </c>
    </row>
    <row r="9312" spans="1:9" x14ac:dyDescent="0.2">
      <c r="A9312" s="107" t="s">
        <v>10492</v>
      </c>
      <c r="D9312" s="107" t="s">
        <v>247</v>
      </c>
      <c r="E9312" s="107">
        <f t="shared" si="145"/>
        <v>63142015</v>
      </c>
      <c r="F9312" s="107" t="s">
        <v>5427</v>
      </c>
      <c r="G9312" s="107" t="s">
        <v>5466</v>
      </c>
      <c r="H9312" s="107" t="s">
        <v>235</v>
      </c>
      <c r="I9312" s="107" t="s">
        <v>248</v>
      </c>
    </row>
    <row r="9313" spans="1:9" x14ac:dyDescent="0.2">
      <c r="A9313" s="107" t="s">
        <v>10492</v>
      </c>
      <c r="D9313" s="107" t="s">
        <v>249</v>
      </c>
      <c r="E9313" s="107">
        <f t="shared" si="145"/>
        <v>63142030</v>
      </c>
      <c r="F9313" s="107" t="s">
        <v>5427</v>
      </c>
      <c r="G9313" s="107" t="s">
        <v>5466</v>
      </c>
      <c r="H9313" s="107" t="s">
        <v>235</v>
      </c>
      <c r="I9313" s="107" t="s">
        <v>2863</v>
      </c>
    </row>
    <row r="9314" spans="1:9" x14ac:dyDescent="0.2">
      <c r="A9314" s="107" t="s">
        <v>10492</v>
      </c>
      <c r="D9314" s="107" t="s">
        <v>250</v>
      </c>
      <c r="E9314" s="107">
        <f t="shared" si="145"/>
        <v>63142031</v>
      </c>
      <c r="F9314" s="107" t="s">
        <v>5427</v>
      </c>
      <c r="G9314" s="107" t="s">
        <v>5466</v>
      </c>
      <c r="H9314" s="107" t="s">
        <v>235</v>
      </c>
      <c r="I9314" s="107" t="s">
        <v>251</v>
      </c>
    </row>
    <row r="9315" spans="1:9" x14ac:dyDescent="0.2">
      <c r="A9315" s="107" t="s">
        <v>10492</v>
      </c>
      <c r="D9315" s="107" t="s">
        <v>252</v>
      </c>
      <c r="E9315" s="107">
        <f t="shared" si="145"/>
        <v>63142032</v>
      </c>
      <c r="F9315" s="107" t="s">
        <v>5427</v>
      </c>
      <c r="G9315" s="107" t="s">
        <v>5466</v>
      </c>
      <c r="H9315" s="107" t="s">
        <v>235</v>
      </c>
      <c r="I9315" s="107" t="s">
        <v>253</v>
      </c>
    </row>
    <row r="9316" spans="1:9" x14ac:dyDescent="0.2">
      <c r="A9316" s="107" t="s">
        <v>10492</v>
      </c>
      <c r="D9316" s="107" t="s">
        <v>254</v>
      </c>
      <c r="E9316" s="107">
        <f t="shared" si="145"/>
        <v>63143001</v>
      </c>
      <c r="F9316" s="107" t="s">
        <v>5427</v>
      </c>
      <c r="G9316" s="107" t="s">
        <v>5466</v>
      </c>
      <c r="H9316" s="107" t="s">
        <v>255</v>
      </c>
      <c r="I9316" s="107" t="s">
        <v>256</v>
      </c>
    </row>
    <row r="9317" spans="1:9" x14ac:dyDescent="0.2">
      <c r="A9317" s="107" t="s">
        <v>10492</v>
      </c>
      <c r="D9317" s="107" t="s">
        <v>257</v>
      </c>
      <c r="E9317" s="107">
        <f t="shared" si="145"/>
        <v>63143010</v>
      </c>
      <c r="F9317" s="107" t="s">
        <v>5427</v>
      </c>
      <c r="G9317" s="107" t="s">
        <v>5466</v>
      </c>
      <c r="H9317" s="107" t="s">
        <v>255</v>
      </c>
      <c r="I9317" s="107" t="s">
        <v>258</v>
      </c>
    </row>
    <row r="9318" spans="1:9" x14ac:dyDescent="0.2">
      <c r="A9318" s="107" t="s">
        <v>10492</v>
      </c>
      <c r="D9318" s="107" t="s">
        <v>259</v>
      </c>
      <c r="E9318" s="107">
        <f t="shared" si="145"/>
        <v>63143011</v>
      </c>
      <c r="F9318" s="107" t="s">
        <v>5427</v>
      </c>
      <c r="G9318" s="107" t="s">
        <v>5466</v>
      </c>
      <c r="H9318" s="107" t="s">
        <v>255</v>
      </c>
      <c r="I9318" s="107" t="s">
        <v>260</v>
      </c>
    </row>
    <row r="9319" spans="1:9" x14ac:dyDescent="0.2">
      <c r="A9319" s="107" t="s">
        <v>10492</v>
      </c>
      <c r="D9319" s="107" t="s">
        <v>261</v>
      </c>
      <c r="E9319" s="107">
        <f t="shared" si="145"/>
        <v>63143012</v>
      </c>
      <c r="F9319" s="107" t="s">
        <v>5427</v>
      </c>
      <c r="G9319" s="107" t="s">
        <v>5466</v>
      </c>
      <c r="H9319" s="107" t="s">
        <v>255</v>
      </c>
      <c r="I9319" s="107" t="s">
        <v>262</v>
      </c>
    </row>
    <row r="9320" spans="1:9" x14ac:dyDescent="0.2">
      <c r="A9320" s="107" t="s">
        <v>10492</v>
      </c>
      <c r="D9320" s="107" t="s">
        <v>263</v>
      </c>
      <c r="E9320" s="107">
        <f t="shared" si="145"/>
        <v>63143013</v>
      </c>
      <c r="F9320" s="107" t="s">
        <v>5427</v>
      </c>
      <c r="G9320" s="107" t="s">
        <v>5466</v>
      </c>
      <c r="H9320" s="107" t="s">
        <v>255</v>
      </c>
      <c r="I9320" s="107" t="s">
        <v>264</v>
      </c>
    </row>
    <row r="9321" spans="1:9" x14ac:dyDescent="0.2">
      <c r="A9321" s="107" t="s">
        <v>10492</v>
      </c>
      <c r="D9321" s="107" t="s">
        <v>265</v>
      </c>
      <c r="E9321" s="107">
        <f t="shared" si="145"/>
        <v>63143014</v>
      </c>
      <c r="F9321" s="107" t="s">
        <v>5427</v>
      </c>
      <c r="G9321" s="107" t="s">
        <v>5466</v>
      </c>
      <c r="H9321" s="107" t="s">
        <v>255</v>
      </c>
      <c r="I9321" s="107" t="s">
        <v>266</v>
      </c>
    </row>
    <row r="9322" spans="1:9" x14ac:dyDescent="0.2">
      <c r="A9322" s="107" t="s">
        <v>10492</v>
      </c>
      <c r="D9322" s="107" t="s">
        <v>267</v>
      </c>
      <c r="E9322" s="107">
        <f t="shared" si="145"/>
        <v>63143015</v>
      </c>
      <c r="F9322" s="107" t="s">
        <v>5427</v>
      </c>
      <c r="G9322" s="107" t="s">
        <v>5466</v>
      </c>
      <c r="H9322" s="107" t="s">
        <v>255</v>
      </c>
      <c r="I9322" s="107" t="s">
        <v>1377</v>
      </c>
    </row>
    <row r="9323" spans="1:9" x14ac:dyDescent="0.2">
      <c r="A9323" s="107" t="s">
        <v>10492</v>
      </c>
      <c r="D9323" s="107" t="s">
        <v>1378</v>
      </c>
      <c r="E9323" s="107">
        <f t="shared" si="145"/>
        <v>63143016</v>
      </c>
      <c r="F9323" s="107" t="s">
        <v>5427</v>
      </c>
      <c r="G9323" s="107" t="s">
        <v>5466</v>
      </c>
      <c r="H9323" s="107" t="s">
        <v>255</v>
      </c>
      <c r="I9323" s="107" t="s">
        <v>1379</v>
      </c>
    </row>
    <row r="9324" spans="1:9" x14ac:dyDescent="0.2">
      <c r="A9324" s="107" t="s">
        <v>10492</v>
      </c>
      <c r="D9324" s="107" t="s">
        <v>1380</v>
      </c>
      <c r="E9324" s="107">
        <f t="shared" si="145"/>
        <v>63143017</v>
      </c>
      <c r="F9324" s="107" t="s">
        <v>5427</v>
      </c>
      <c r="G9324" s="107" t="s">
        <v>5466</v>
      </c>
      <c r="H9324" s="107" t="s">
        <v>255</v>
      </c>
      <c r="I9324" s="107" t="s">
        <v>1381</v>
      </c>
    </row>
    <row r="9325" spans="1:9" x14ac:dyDescent="0.2">
      <c r="A9325" s="107" t="s">
        <v>10492</v>
      </c>
      <c r="D9325" s="107" t="s">
        <v>1382</v>
      </c>
      <c r="E9325" s="107">
        <f t="shared" si="145"/>
        <v>63143018</v>
      </c>
      <c r="F9325" s="107" t="s">
        <v>5427</v>
      </c>
      <c r="G9325" s="107" t="s">
        <v>5466</v>
      </c>
      <c r="H9325" s="107" t="s">
        <v>255</v>
      </c>
      <c r="I9325" s="107" t="s">
        <v>1383</v>
      </c>
    </row>
    <row r="9326" spans="1:9" x14ac:dyDescent="0.2">
      <c r="A9326" s="107" t="s">
        <v>10492</v>
      </c>
      <c r="D9326" s="107" t="s">
        <v>1384</v>
      </c>
      <c r="E9326" s="107">
        <f t="shared" si="145"/>
        <v>63143019</v>
      </c>
      <c r="F9326" s="107" t="s">
        <v>5427</v>
      </c>
      <c r="G9326" s="107" t="s">
        <v>5466</v>
      </c>
      <c r="H9326" s="107" t="s">
        <v>255</v>
      </c>
      <c r="I9326" s="107" t="s">
        <v>1385</v>
      </c>
    </row>
    <row r="9327" spans="1:9" x14ac:dyDescent="0.2">
      <c r="A9327" s="107" t="s">
        <v>10492</v>
      </c>
      <c r="D9327" s="107" t="s">
        <v>1386</v>
      </c>
      <c r="E9327" s="107">
        <f t="shared" si="145"/>
        <v>63143020</v>
      </c>
      <c r="F9327" s="107" t="s">
        <v>5427</v>
      </c>
      <c r="G9327" s="107" t="s">
        <v>5466</v>
      </c>
      <c r="H9327" s="107" t="s">
        <v>255</v>
      </c>
      <c r="I9327" s="107" t="s">
        <v>246</v>
      </c>
    </row>
    <row r="9328" spans="1:9" x14ac:dyDescent="0.2">
      <c r="A9328" s="107" t="s">
        <v>10492</v>
      </c>
      <c r="D9328" s="107" t="s">
        <v>1387</v>
      </c>
      <c r="E9328" s="107">
        <f t="shared" si="145"/>
        <v>63143030</v>
      </c>
      <c r="F9328" s="107" t="s">
        <v>5427</v>
      </c>
      <c r="G9328" s="107" t="s">
        <v>5466</v>
      </c>
      <c r="H9328" s="107" t="s">
        <v>255</v>
      </c>
      <c r="I9328" s="107" t="s">
        <v>2863</v>
      </c>
    </row>
    <row r="9329" spans="1:9" x14ac:dyDescent="0.2">
      <c r="A9329" s="107" t="s">
        <v>10492</v>
      </c>
      <c r="D9329" s="107" t="s">
        <v>1388</v>
      </c>
      <c r="E9329" s="107">
        <f t="shared" si="145"/>
        <v>63180001</v>
      </c>
      <c r="F9329" s="107" t="s">
        <v>5427</v>
      </c>
      <c r="G9329" s="107" t="s">
        <v>5466</v>
      </c>
      <c r="H9329" s="107" t="s">
        <v>13741</v>
      </c>
      <c r="I9329" s="107" t="s">
        <v>13741</v>
      </c>
    </row>
    <row r="9330" spans="1:9" x14ac:dyDescent="0.2">
      <c r="A9330" s="107" t="s">
        <v>10492</v>
      </c>
      <c r="D9330" s="107" t="s">
        <v>1389</v>
      </c>
      <c r="E9330" s="107">
        <f t="shared" si="145"/>
        <v>63182001</v>
      </c>
      <c r="F9330" s="107" t="s">
        <v>5427</v>
      </c>
      <c r="G9330" s="107" t="s">
        <v>5466</v>
      </c>
      <c r="H9330" s="107" t="s">
        <v>13743</v>
      </c>
      <c r="I9330" s="107" t="s">
        <v>1390</v>
      </c>
    </row>
    <row r="9331" spans="1:9" x14ac:dyDescent="0.2">
      <c r="A9331" s="107" t="s">
        <v>10492</v>
      </c>
      <c r="D9331" s="107" t="s">
        <v>1391</v>
      </c>
      <c r="E9331" s="107">
        <f t="shared" si="145"/>
        <v>63182002</v>
      </c>
      <c r="F9331" s="107" t="s">
        <v>5427</v>
      </c>
      <c r="G9331" s="107" t="s">
        <v>5466</v>
      </c>
      <c r="H9331" s="107" t="s">
        <v>13743</v>
      </c>
      <c r="I9331" s="107" t="s">
        <v>13746</v>
      </c>
    </row>
    <row r="9332" spans="1:9" x14ac:dyDescent="0.2">
      <c r="A9332" s="107" t="s">
        <v>10492</v>
      </c>
      <c r="D9332" s="107" t="s">
        <v>1392</v>
      </c>
      <c r="E9332" s="107">
        <f t="shared" si="145"/>
        <v>63182501</v>
      </c>
      <c r="F9332" s="107" t="s">
        <v>5427</v>
      </c>
      <c r="G9332" s="107" t="s">
        <v>5466</v>
      </c>
      <c r="H9332" s="107" t="s">
        <v>13748</v>
      </c>
      <c r="I9332" s="107" t="s">
        <v>1393</v>
      </c>
    </row>
    <row r="9333" spans="1:9" x14ac:dyDescent="0.2">
      <c r="A9333" s="107" t="s">
        <v>10492</v>
      </c>
      <c r="D9333" s="107" t="s">
        <v>1394</v>
      </c>
      <c r="E9333" s="107">
        <f t="shared" si="145"/>
        <v>63182507</v>
      </c>
      <c r="F9333" s="107" t="s">
        <v>5427</v>
      </c>
      <c r="G9333" s="107" t="s">
        <v>5466</v>
      </c>
      <c r="H9333" s="107" t="s">
        <v>13748</v>
      </c>
      <c r="I9333" s="107" t="s">
        <v>1395</v>
      </c>
    </row>
    <row r="9334" spans="1:9" x14ac:dyDescent="0.2">
      <c r="A9334" s="107" t="s">
        <v>10492</v>
      </c>
      <c r="D9334" s="107" t="s">
        <v>1396</v>
      </c>
      <c r="E9334" s="107">
        <f t="shared" si="145"/>
        <v>63182508</v>
      </c>
      <c r="F9334" s="107" t="s">
        <v>5427</v>
      </c>
      <c r="G9334" s="107" t="s">
        <v>5466</v>
      </c>
      <c r="H9334" s="107" t="s">
        <v>13748</v>
      </c>
      <c r="I9334" s="107" t="s">
        <v>1397</v>
      </c>
    </row>
    <row r="9335" spans="1:9" x14ac:dyDescent="0.2">
      <c r="A9335" s="107" t="s">
        <v>10492</v>
      </c>
      <c r="D9335" s="107" t="s">
        <v>1398</v>
      </c>
      <c r="E9335" s="107">
        <f t="shared" si="145"/>
        <v>63182509</v>
      </c>
      <c r="F9335" s="107" t="s">
        <v>5427</v>
      </c>
      <c r="G9335" s="107" t="s">
        <v>5466</v>
      </c>
      <c r="H9335" s="107" t="s">
        <v>13748</v>
      </c>
      <c r="I9335" s="107" t="s">
        <v>1399</v>
      </c>
    </row>
    <row r="9336" spans="1:9" x14ac:dyDescent="0.2">
      <c r="A9336" s="107" t="s">
        <v>10492</v>
      </c>
      <c r="D9336" s="107" t="s">
        <v>1400</v>
      </c>
      <c r="E9336" s="107">
        <f t="shared" si="145"/>
        <v>63182537</v>
      </c>
      <c r="F9336" s="107" t="s">
        <v>5427</v>
      </c>
      <c r="G9336" s="107" t="s">
        <v>5466</v>
      </c>
      <c r="H9336" s="107" t="s">
        <v>13748</v>
      </c>
      <c r="I9336" s="107" t="s">
        <v>1401</v>
      </c>
    </row>
    <row r="9337" spans="1:9" x14ac:dyDescent="0.2">
      <c r="A9337" s="107" t="s">
        <v>10492</v>
      </c>
      <c r="D9337" s="107" t="s">
        <v>1402</v>
      </c>
      <c r="E9337" s="107">
        <f t="shared" si="145"/>
        <v>63182538</v>
      </c>
      <c r="F9337" s="107" t="s">
        <v>5427</v>
      </c>
      <c r="G9337" s="107" t="s">
        <v>5466</v>
      </c>
      <c r="H9337" s="107" t="s">
        <v>13748</v>
      </c>
      <c r="I9337" s="107" t="s">
        <v>1403</v>
      </c>
    </row>
    <row r="9338" spans="1:9" x14ac:dyDescent="0.2">
      <c r="A9338" s="107" t="s">
        <v>10492</v>
      </c>
      <c r="D9338" s="107" t="s">
        <v>1404</v>
      </c>
      <c r="E9338" s="107">
        <f t="shared" si="145"/>
        <v>63182539</v>
      </c>
      <c r="F9338" s="107" t="s">
        <v>5427</v>
      </c>
      <c r="G9338" s="107" t="s">
        <v>5466</v>
      </c>
      <c r="H9338" s="107" t="s">
        <v>13748</v>
      </c>
      <c r="I9338" s="107" t="s">
        <v>1405</v>
      </c>
    </row>
    <row r="9339" spans="1:9" x14ac:dyDescent="0.2">
      <c r="A9339" s="107" t="s">
        <v>10492</v>
      </c>
      <c r="D9339" s="107" t="s">
        <v>1406</v>
      </c>
      <c r="E9339" s="107">
        <f t="shared" si="145"/>
        <v>63182540</v>
      </c>
      <c r="F9339" s="107" t="s">
        <v>5427</v>
      </c>
      <c r="G9339" s="107" t="s">
        <v>5466</v>
      </c>
      <c r="H9339" s="107" t="s">
        <v>13748</v>
      </c>
      <c r="I9339" s="107" t="s">
        <v>1407</v>
      </c>
    </row>
    <row r="9340" spans="1:9" x14ac:dyDescent="0.2">
      <c r="A9340" s="107" t="s">
        <v>10492</v>
      </c>
      <c r="D9340" s="107" t="s">
        <v>1408</v>
      </c>
      <c r="E9340" s="107">
        <f t="shared" si="145"/>
        <v>63182541</v>
      </c>
      <c r="F9340" s="107" t="s">
        <v>5427</v>
      </c>
      <c r="G9340" s="107" t="s">
        <v>5466</v>
      </c>
      <c r="H9340" s="107" t="s">
        <v>13748</v>
      </c>
      <c r="I9340" s="107" t="s">
        <v>1409</v>
      </c>
    </row>
    <row r="9341" spans="1:9" x14ac:dyDescent="0.2">
      <c r="A9341" s="107" t="s">
        <v>10492</v>
      </c>
      <c r="D9341" s="107" t="s">
        <v>1410</v>
      </c>
      <c r="E9341" s="107">
        <f t="shared" si="145"/>
        <v>63182542</v>
      </c>
      <c r="F9341" s="107" t="s">
        <v>5427</v>
      </c>
      <c r="G9341" s="107" t="s">
        <v>5466</v>
      </c>
      <c r="H9341" s="107" t="s">
        <v>13748</v>
      </c>
      <c r="I9341" s="107" t="s">
        <v>1411</v>
      </c>
    </row>
    <row r="9342" spans="1:9" x14ac:dyDescent="0.2">
      <c r="A9342" s="107" t="s">
        <v>10492</v>
      </c>
      <c r="D9342" s="107" t="s">
        <v>1412</v>
      </c>
      <c r="E9342" s="107">
        <f t="shared" si="145"/>
        <v>63182573</v>
      </c>
      <c r="F9342" s="107" t="s">
        <v>5427</v>
      </c>
      <c r="G9342" s="107" t="s">
        <v>5466</v>
      </c>
      <c r="H9342" s="107" t="s">
        <v>13748</v>
      </c>
      <c r="I9342" s="107" t="s">
        <v>1413</v>
      </c>
    </row>
    <row r="9343" spans="1:9" x14ac:dyDescent="0.2">
      <c r="A9343" s="107" t="s">
        <v>10492</v>
      </c>
      <c r="D9343" s="107" t="s">
        <v>1076</v>
      </c>
      <c r="E9343" s="107">
        <f t="shared" si="145"/>
        <v>63182580</v>
      </c>
      <c r="F9343" s="107" t="s">
        <v>5427</v>
      </c>
      <c r="G9343" s="107" t="s">
        <v>5466</v>
      </c>
      <c r="H9343" s="107" t="s">
        <v>13748</v>
      </c>
      <c r="I9343" s="107" t="s">
        <v>1077</v>
      </c>
    </row>
    <row r="9344" spans="1:9" x14ac:dyDescent="0.2">
      <c r="A9344" s="107" t="s">
        <v>10492</v>
      </c>
      <c r="D9344" s="107" t="s">
        <v>1078</v>
      </c>
      <c r="E9344" s="107">
        <f t="shared" si="145"/>
        <v>63182581</v>
      </c>
      <c r="F9344" s="107" t="s">
        <v>5427</v>
      </c>
      <c r="G9344" s="107" t="s">
        <v>5466</v>
      </c>
      <c r="H9344" s="107" t="s">
        <v>13748</v>
      </c>
      <c r="I9344" s="107" t="s">
        <v>1079</v>
      </c>
    </row>
    <row r="9345" spans="1:9" x14ac:dyDescent="0.2">
      <c r="A9345" s="107" t="s">
        <v>10492</v>
      </c>
      <c r="D9345" s="107" t="s">
        <v>1080</v>
      </c>
      <c r="E9345" s="107">
        <f t="shared" si="145"/>
        <v>63182582</v>
      </c>
      <c r="F9345" s="107" t="s">
        <v>5427</v>
      </c>
      <c r="G9345" s="107" t="s">
        <v>5466</v>
      </c>
      <c r="H9345" s="107" t="s">
        <v>13748</v>
      </c>
      <c r="I9345" s="107" t="s">
        <v>1081</v>
      </c>
    </row>
    <row r="9346" spans="1:9" x14ac:dyDescent="0.2">
      <c r="A9346" s="107" t="s">
        <v>10492</v>
      </c>
      <c r="D9346" s="107" t="s">
        <v>2676</v>
      </c>
      <c r="E9346" s="107">
        <f t="shared" ref="E9346:E9409" si="146">VALUE(D9346)</f>
        <v>63182599</v>
      </c>
      <c r="F9346" s="107" t="s">
        <v>5427</v>
      </c>
      <c r="G9346" s="107" t="s">
        <v>5466</v>
      </c>
      <c r="H9346" s="107" t="s">
        <v>13748</v>
      </c>
      <c r="I9346" s="107" t="s">
        <v>13749</v>
      </c>
    </row>
    <row r="9347" spans="1:9" x14ac:dyDescent="0.2">
      <c r="A9347" s="107" t="s">
        <v>10492</v>
      </c>
      <c r="D9347" s="107" t="s">
        <v>2677</v>
      </c>
      <c r="E9347" s="107">
        <f t="shared" si="146"/>
        <v>64130001</v>
      </c>
      <c r="F9347" s="107" t="s">
        <v>5427</v>
      </c>
      <c r="G9347" s="107" t="s">
        <v>2678</v>
      </c>
      <c r="H9347" s="107" t="s">
        <v>2679</v>
      </c>
      <c r="I9347" s="107" t="s">
        <v>2680</v>
      </c>
    </row>
    <row r="9348" spans="1:9" x14ac:dyDescent="0.2">
      <c r="A9348" s="107" t="s">
        <v>10492</v>
      </c>
      <c r="D9348" s="107" t="s">
        <v>2681</v>
      </c>
      <c r="E9348" s="107">
        <f t="shared" si="146"/>
        <v>64130010</v>
      </c>
      <c r="F9348" s="107" t="s">
        <v>5427</v>
      </c>
      <c r="G9348" s="107" t="s">
        <v>2678</v>
      </c>
      <c r="H9348" s="107" t="s">
        <v>2679</v>
      </c>
      <c r="I9348" s="107" t="s">
        <v>2682</v>
      </c>
    </row>
    <row r="9349" spans="1:9" x14ac:dyDescent="0.2">
      <c r="A9349" s="107" t="s">
        <v>10492</v>
      </c>
      <c r="D9349" s="107" t="s">
        <v>2683</v>
      </c>
      <c r="E9349" s="107">
        <f t="shared" si="146"/>
        <v>64130011</v>
      </c>
      <c r="F9349" s="107" t="s">
        <v>5427</v>
      </c>
      <c r="G9349" s="107" t="s">
        <v>2678</v>
      </c>
      <c r="H9349" s="107" t="s">
        <v>2679</v>
      </c>
      <c r="I9349" s="107" t="s">
        <v>2820</v>
      </c>
    </row>
    <row r="9350" spans="1:9" x14ac:dyDescent="0.2">
      <c r="A9350" s="107" t="s">
        <v>10492</v>
      </c>
      <c r="D9350" s="107" t="s">
        <v>2684</v>
      </c>
      <c r="E9350" s="107">
        <f t="shared" si="146"/>
        <v>64130025</v>
      </c>
      <c r="F9350" s="107" t="s">
        <v>5427</v>
      </c>
      <c r="G9350" s="107" t="s">
        <v>2678</v>
      </c>
      <c r="H9350" s="107" t="s">
        <v>2679</v>
      </c>
      <c r="I9350" s="107" t="s">
        <v>2863</v>
      </c>
    </row>
    <row r="9351" spans="1:9" x14ac:dyDescent="0.2">
      <c r="A9351" s="107" t="s">
        <v>10492</v>
      </c>
      <c r="D9351" s="107" t="s">
        <v>2685</v>
      </c>
      <c r="E9351" s="107">
        <f t="shared" si="146"/>
        <v>64130101</v>
      </c>
      <c r="F9351" s="107" t="s">
        <v>5427</v>
      </c>
      <c r="G9351" s="107" t="s">
        <v>2678</v>
      </c>
      <c r="H9351" s="107" t="s">
        <v>2686</v>
      </c>
      <c r="I9351" s="107" t="s">
        <v>2687</v>
      </c>
    </row>
    <row r="9352" spans="1:9" x14ac:dyDescent="0.2">
      <c r="A9352" s="107" t="s">
        <v>10492</v>
      </c>
      <c r="D9352" s="107" t="s">
        <v>2688</v>
      </c>
      <c r="E9352" s="107">
        <f t="shared" si="146"/>
        <v>64130110</v>
      </c>
      <c r="F9352" s="107" t="s">
        <v>5427</v>
      </c>
      <c r="G9352" s="107" t="s">
        <v>2678</v>
      </c>
      <c r="H9352" s="107" t="s">
        <v>2686</v>
      </c>
      <c r="I9352" s="107" t="s">
        <v>2689</v>
      </c>
    </row>
    <row r="9353" spans="1:9" x14ac:dyDescent="0.2">
      <c r="A9353" s="107" t="s">
        <v>10492</v>
      </c>
      <c r="D9353" s="107" t="s">
        <v>2690</v>
      </c>
      <c r="E9353" s="107">
        <f t="shared" si="146"/>
        <v>64130111</v>
      </c>
      <c r="F9353" s="107" t="s">
        <v>5427</v>
      </c>
      <c r="G9353" s="107" t="s">
        <v>2678</v>
      </c>
      <c r="H9353" s="107" t="s">
        <v>2686</v>
      </c>
      <c r="I9353" s="107" t="s">
        <v>2691</v>
      </c>
    </row>
    <row r="9354" spans="1:9" x14ac:dyDescent="0.2">
      <c r="A9354" s="107" t="s">
        <v>10492</v>
      </c>
      <c r="D9354" s="107" t="s">
        <v>2692</v>
      </c>
      <c r="E9354" s="107">
        <f t="shared" si="146"/>
        <v>64130112</v>
      </c>
      <c r="F9354" s="107" t="s">
        <v>5427</v>
      </c>
      <c r="G9354" s="107" t="s">
        <v>2678</v>
      </c>
      <c r="H9354" s="107" t="s">
        <v>2686</v>
      </c>
      <c r="I9354" s="107" t="s">
        <v>5747</v>
      </c>
    </row>
    <row r="9355" spans="1:9" x14ac:dyDescent="0.2">
      <c r="A9355" s="107" t="s">
        <v>10492</v>
      </c>
      <c r="D9355" s="107" t="s">
        <v>5748</v>
      </c>
      <c r="E9355" s="107">
        <f t="shared" si="146"/>
        <v>64130125</v>
      </c>
      <c r="F9355" s="107" t="s">
        <v>5427</v>
      </c>
      <c r="G9355" s="107" t="s">
        <v>2678</v>
      </c>
      <c r="H9355" s="107" t="s">
        <v>2686</v>
      </c>
      <c r="I9355" s="107" t="s">
        <v>2863</v>
      </c>
    </row>
    <row r="9356" spans="1:9" x14ac:dyDescent="0.2">
      <c r="A9356" s="107" t="s">
        <v>10492</v>
      </c>
      <c r="D9356" s="107" t="s">
        <v>5749</v>
      </c>
      <c r="E9356" s="107">
        <f t="shared" si="146"/>
        <v>64130201</v>
      </c>
      <c r="F9356" s="107" t="s">
        <v>5427</v>
      </c>
      <c r="G9356" s="107" t="s">
        <v>2678</v>
      </c>
      <c r="H9356" s="107" t="s">
        <v>5750</v>
      </c>
      <c r="I9356" s="107" t="s">
        <v>5751</v>
      </c>
    </row>
    <row r="9357" spans="1:9" x14ac:dyDescent="0.2">
      <c r="A9357" s="107" t="s">
        <v>10492</v>
      </c>
      <c r="D9357" s="107" t="s">
        <v>5752</v>
      </c>
      <c r="E9357" s="107">
        <f t="shared" si="146"/>
        <v>64130210</v>
      </c>
      <c r="F9357" s="107" t="s">
        <v>5427</v>
      </c>
      <c r="G9357" s="107" t="s">
        <v>2678</v>
      </c>
      <c r="H9357" s="107" t="s">
        <v>5750</v>
      </c>
      <c r="I9357" s="107" t="s">
        <v>3057</v>
      </c>
    </row>
    <row r="9358" spans="1:9" x14ac:dyDescent="0.2">
      <c r="A9358" s="107" t="s">
        <v>10492</v>
      </c>
      <c r="D9358" s="107" t="s">
        <v>3058</v>
      </c>
      <c r="E9358" s="107">
        <f t="shared" si="146"/>
        <v>64130211</v>
      </c>
      <c r="F9358" s="107" t="s">
        <v>5427</v>
      </c>
      <c r="G9358" s="107" t="s">
        <v>2678</v>
      </c>
      <c r="H9358" s="107" t="s">
        <v>5750</v>
      </c>
      <c r="I9358" s="107" t="s">
        <v>2820</v>
      </c>
    </row>
    <row r="9359" spans="1:9" x14ac:dyDescent="0.2">
      <c r="A9359" s="107" t="s">
        <v>10492</v>
      </c>
      <c r="D9359" s="107" t="s">
        <v>3059</v>
      </c>
      <c r="E9359" s="107">
        <f t="shared" si="146"/>
        <v>64130225</v>
      </c>
      <c r="F9359" s="107" t="s">
        <v>5427</v>
      </c>
      <c r="G9359" s="107" t="s">
        <v>2678</v>
      </c>
      <c r="H9359" s="107" t="s">
        <v>5750</v>
      </c>
      <c r="I9359" s="107" t="s">
        <v>2863</v>
      </c>
    </row>
    <row r="9360" spans="1:9" x14ac:dyDescent="0.2">
      <c r="A9360" s="107" t="s">
        <v>10492</v>
      </c>
      <c r="D9360" s="107" t="s">
        <v>3060</v>
      </c>
      <c r="E9360" s="107">
        <f t="shared" si="146"/>
        <v>64131001</v>
      </c>
      <c r="F9360" s="107" t="s">
        <v>5427</v>
      </c>
      <c r="G9360" s="107" t="s">
        <v>2678</v>
      </c>
      <c r="H9360" s="107" t="s">
        <v>3061</v>
      </c>
      <c r="I9360" s="107" t="s">
        <v>3062</v>
      </c>
    </row>
    <row r="9361" spans="1:9" x14ac:dyDescent="0.2">
      <c r="A9361" s="107" t="s">
        <v>10492</v>
      </c>
      <c r="D9361" s="107" t="s">
        <v>3063</v>
      </c>
      <c r="E9361" s="107">
        <f t="shared" si="146"/>
        <v>64131010</v>
      </c>
      <c r="F9361" s="107" t="s">
        <v>5427</v>
      </c>
      <c r="G9361" s="107" t="s">
        <v>2678</v>
      </c>
      <c r="H9361" s="107" t="s">
        <v>3061</v>
      </c>
      <c r="I9361" s="107" t="s">
        <v>3064</v>
      </c>
    </row>
    <row r="9362" spans="1:9" x14ac:dyDescent="0.2">
      <c r="A9362" s="107" t="s">
        <v>10492</v>
      </c>
      <c r="D9362" s="107" t="s">
        <v>3065</v>
      </c>
      <c r="E9362" s="107">
        <f t="shared" si="146"/>
        <v>64131011</v>
      </c>
      <c r="F9362" s="107" t="s">
        <v>5427</v>
      </c>
      <c r="G9362" s="107" t="s">
        <v>2678</v>
      </c>
      <c r="H9362" s="107" t="s">
        <v>3061</v>
      </c>
      <c r="I9362" s="107" t="s">
        <v>2820</v>
      </c>
    </row>
    <row r="9363" spans="1:9" x14ac:dyDescent="0.2">
      <c r="A9363" s="107" t="s">
        <v>10492</v>
      </c>
      <c r="D9363" s="107" t="s">
        <v>3066</v>
      </c>
      <c r="E9363" s="107">
        <f t="shared" si="146"/>
        <v>64131015</v>
      </c>
      <c r="F9363" s="107" t="s">
        <v>5427</v>
      </c>
      <c r="G9363" s="107" t="s">
        <v>2678</v>
      </c>
      <c r="H9363" s="107" t="s">
        <v>3061</v>
      </c>
      <c r="I9363" s="107" t="s">
        <v>3067</v>
      </c>
    </row>
    <row r="9364" spans="1:9" x14ac:dyDescent="0.2">
      <c r="A9364" s="107" t="s">
        <v>10492</v>
      </c>
      <c r="D9364" s="107" t="s">
        <v>3068</v>
      </c>
      <c r="E9364" s="107">
        <f t="shared" si="146"/>
        <v>64131020</v>
      </c>
      <c r="F9364" s="107" t="s">
        <v>5427</v>
      </c>
      <c r="G9364" s="107" t="s">
        <v>2678</v>
      </c>
      <c r="H9364" s="107" t="s">
        <v>3061</v>
      </c>
      <c r="I9364" s="107" t="s">
        <v>246</v>
      </c>
    </row>
    <row r="9365" spans="1:9" x14ac:dyDescent="0.2">
      <c r="A9365" s="107" t="s">
        <v>10492</v>
      </c>
      <c r="D9365" s="107" t="s">
        <v>3069</v>
      </c>
      <c r="E9365" s="107">
        <f t="shared" si="146"/>
        <v>64131025</v>
      </c>
      <c r="F9365" s="107" t="s">
        <v>5427</v>
      </c>
      <c r="G9365" s="107" t="s">
        <v>2678</v>
      </c>
      <c r="H9365" s="107" t="s">
        <v>3061</v>
      </c>
      <c r="I9365" s="107" t="s">
        <v>3070</v>
      </c>
    </row>
    <row r="9366" spans="1:9" x14ac:dyDescent="0.2">
      <c r="A9366" s="107" t="s">
        <v>10492</v>
      </c>
      <c r="D9366" s="107" t="s">
        <v>3071</v>
      </c>
      <c r="E9366" s="107">
        <f t="shared" si="146"/>
        <v>64131030</v>
      </c>
      <c r="F9366" s="107" t="s">
        <v>5427</v>
      </c>
      <c r="G9366" s="107" t="s">
        <v>2678</v>
      </c>
      <c r="H9366" s="107" t="s">
        <v>3061</v>
      </c>
      <c r="I9366" s="107" t="s">
        <v>2863</v>
      </c>
    </row>
    <row r="9367" spans="1:9" x14ac:dyDescent="0.2">
      <c r="A9367" s="107" t="s">
        <v>10492</v>
      </c>
      <c r="D9367" s="107" t="s">
        <v>3072</v>
      </c>
      <c r="E9367" s="107">
        <f t="shared" si="146"/>
        <v>64132001</v>
      </c>
      <c r="F9367" s="107" t="s">
        <v>5427</v>
      </c>
      <c r="G9367" s="107" t="s">
        <v>2678</v>
      </c>
      <c r="H9367" s="107" t="s">
        <v>3073</v>
      </c>
      <c r="I9367" s="107" t="s">
        <v>3074</v>
      </c>
    </row>
    <row r="9368" spans="1:9" x14ac:dyDescent="0.2">
      <c r="A9368" s="107" t="s">
        <v>10492</v>
      </c>
      <c r="D9368" s="107" t="s">
        <v>3075</v>
      </c>
      <c r="E9368" s="107">
        <f t="shared" si="146"/>
        <v>64132010</v>
      </c>
      <c r="F9368" s="107" t="s">
        <v>5427</v>
      </c>
      <c r="G9368" s="107" t="s">
        <v>2678</v>
      </c>
      <c r="H9368" s="107" t="s">
        <v>3073</v>
      </c>
      <c r="I9368" s="107" t="s">
        <v>3076</v>
      </c>
    </row>
    <row r="9369" spans="1:9" x14ac:dyDescent="0.2">
      <c r="A9369" s="107" t="s">
        <v>10492</v>
      </c>
      <c r="D9369" s="107" t="s">
        <v>3077</v>
      </c>
      <c r="E9369" s="107">
        <f t="shared" si="146"/>
        <v>64132011</v>
      </c>
      <c r="F9369" s="107" t="s">
        <v>5427</v>
      </c>
      <c r="G9369" s="107" t="s">
        <v>2678</v>
      </c>
      <c r="H9369" s="107" t="s">
        <v>3073</v>
      </c>
      <c r="I9369" s="107" t="s">
        <v>2820</v>
      </c>
    </row>
    <row r="9370" spans="1:9" x14ac:dyDescent="0.2">
      <c r="A9370" s="107" t="s">
        <v>10492</v>
      </c>
      <c r="D9370" s="107" t="s">
        <v>3078</v>
      </c>
      <c r="E9370" s="107">
        <f t="shared" si="146"/>
        <v>64132020</v>
      </c>
      <c r="F9370" s="107" t="s">
        <v>5427</v>
      </c>
      <c r="G9370" s="107" t="s">
        <v>2678</v>
      </c>
      <c r="H9370" s="107" t="s">
        <v>3073</v>
      </c>
      <c r="I9370" s="107" t="s">
        <v>3067</v>
      </c>
    </row>
    <row r="9371" spans="1:9" x14ac:dyDescent="0.2">
      <c r="A9371" s="107" t="s">
        <v>10492</v>
      </c>
      <c r="D9371" s="107" t="s">
        <v>3079</v>
      </c>
      <c r="E9371" s="107">
        <f t="shared" si="146"/>
        <v>64132025</v>
      </c>
      <c r="F9371" s="107" t="s">
        <v>5427</v>
      </c>
      <c r="G9371" s="107" t="s">
        <v>2678</v>
      </c>
      <c r="H9371" s="107" t="s">
        <v>3073</v>
      </c>
      <c r="I9371" s="107" t="s">
        <v>246</v>
      </c>
    </row>
    <row r="9372" spans="1:9" x14ac:dyDescent="0.2">
      <c r="A9372" s="107" t="s">
        <v>10492</v>
      </c>
      <c r="D9372" s="107" t="s">
        <v>3080</v>
      </c>
      <c r="E9372" s="107">
        <f t="shared" si="146"/>
        <v>64132030</v>
      </c>
      <c r="F9372" s="107" t="s">
        <v>5427</v>
      </c>
      <c r="G9372" s="107" t="s">
        <v>2678</v>
      </c>
      <c r="H9372" s="107" t="s">
        <v>3073</v>
      </c>
      <c r="I9372" s="107" t="s">
        <v>3081</v>
      </c>
    </row>
    <row r="9373" spans="1:9" x14ac:dyDescent="0.2">
      <c r="A9373" s="107" t="s">
        <v>10492</v>
      </c>
      <c r="D9373" s="107" t="s">
        <v>3082</v>
      </c>
      <c r="E9373" s="107">
        <f t="shared" si="146"/>
        <v>64133001</v>
      </c>
      <c r="F9373" s="107" t="s">
        <v>5427</v>
      </c>
      <c r="G9373" s="107" t="s">
        <v>2678</v>
      </c>
      <c r="H9373" s="107" t="s">
        <v>3083</v>
      </c>
      <c r="I9373" s="107" t="s">
        <v>3084</v>
      </c>
    </row>
    <row r="9374" spans="1:9" x14ac:dyDescent="0.2">
      <c r="A9374" s="107" t="s">
        <v>10492</v>
      </c>
      <c r="D9374" s="107" t="s">
        <v>3085</v>
      </c>
      <c r="E9374" s="107">
        <f t="shared" si="146"/>
        <v>64133010</v>
      </c>
      <c r="F9374" s="107" t="s">
        <v>5427</v>
      </c>
      <c r="G9374" s="107" t="s">
        <v>2678</v>
      </c>
      <c r="H9374" s="107" t="s">
        <v>3083</v>
      </c>
      <c r="I9374" s="107" t="s">
        <v>3086</v>
      </c>
    </row>
    <row r="9375" spans="1:9" x14ac:dyDescent="0.2">
      <c r="A9375" s="107" t="s">
        <v>10492</v>
      </c>
      <c r="D9375" s="107" t="s">
        <v>3087</v>
      </c>
      <c r="E9375" s="107">
        <f t="shared" si="146"/>
        <v>64133011</v>
      </c>
      <c r="F9375" s="107" t="s">
        <v>5427</v>
      </c>
      <c r="G9375" s="107" t="s">
        <v>2678</v>
      </c>
      <c r="H9375" s="107" t="s">
        <v>3083</v>
      </c>
      <c r="I9375" s="107" t="s">
        <v>2820</v>
      </c>
    </row>
    <row r="9376" spans="1:9" x14ac:dyDescent="0.2">
      <c r="A9376" s="107" t="s">
        <v>10492</v>
      </c>
      <c r="D9376" s="107" t="s">
        <v>3088</v>
      </c>
      <c r="E9376" s="107">
        <f t="shared" si="146"/>
        <v>64133020</v>
      </c>
      <c r="F9376" s="107" t="s">
        <v>5427</v>
      </c>
      <c r="G9376" s="107" t="s">
        <v>2678</v>
      </c>
      <c r="H9376" s="107" t="s">
        <v>3083</v>
      </c>
      <c r="I9376" s="107" t="s">
        <v>3067</v>
      </c>
    </row>
    <row r="9377" spans="1:9" x14ac:dyDescent="0.2">
      <c r="A9377" s="107" t="s">
        <v>10492</v>
      </c>
      <c r="D9377" s="107" t="s">
        <v>3089</v>
      </c>
      <c r="E9377" s="107">
        <f t="shared" si="146"/>
        <v>64133025</v>
      </c>
      <c r="F9377" s="107" t="s">
        <v>5427</v>
      </c>
      <c r="G9377" s="107" t="s">
        <v>2678</v>
      </c>
      <c r="H9377" s="107" t="s">
        <v>3083</v>
      </c>
      <c r="I9377" s="107" t="s">
        <v>246</v>
      </c>
    </row>
    <row r="9378" spans="1:9" x14ac:dyDescent="0.2">
      <c r="A9378" s="107" t="s">
        <v>10492</v>
      </c>
      <c r="D9378" s="107" t="s">
        <v>3090</v>
      </c>
      <c r="E9378" s="107">
        <f t="shared" si="146"/>
        <v>64133030</v>
      </c>
      <c r="F9378" s="107" t="s">
        <v>5427</v>
      </c>
      <c r="G9378" s="107" t="s">
        <v>2678</v>
      </c>
      <c r="H9378" s="107" t="s">
        <v>3083</v>
      </c>
      <c r="I9378" s="107" t="s">
        <v>3081</v>
      </c>
    </row>
    <row r="9379" spans="1:9" x14ac:dyDescent="0.2">
      <c r="A9379" s="107" t="s">
        <v>10492</v>
      </c>
      <c r="D9379" s="107" t="s">
        <v>3091</v>
      </c>
      <c r="E9379" s="107">
        <f t="shared" si="146"/>
        <v>64180001</v>
      </c>
      <c r="F9379" s="107" t="s">
        <v>5427</v>
      </c>
      <c r="G9379" s="107" t="s">
        <v>2678</v>
      </c>
      <c r="H9379" s="107" t="s">
        <v>13741</v>
      </c>
      <c r="I9379" s="107" t="s">
        <v>13741</v>
      </c>
    </row>
    <row r="9380" spans="1:9" x14ac:dyDescent="0.2">
      <c r="A9380" s="107" t="s">
        <v>10492</v>
      </c>
      <c r="D9380" s="107" t="s">
        <v>3092</v>
      </c>
      <c r="E9380" s="107">
        <f t="shared" si="146"/>
        <v>64182001</v>
      </c>
      <c r="F9380" s="107" t="s">
        <v>5427</v>
      </c>
      <c r="G9380" s="107" t="s">
        <v>2678</v>
      </c>
      <c r="H9380" s="107" t="s">
        <v>13743</v>
      </c>
      <c r="I9380" s="107" t="s">
        <v>13744</v>
      </c>
    </row>
    <row r="9381" spans="1:9" x14ac:dyDescent="0.2">
      <c r="A9381" s="107" t="s">
        <v>10492</v>
      </c>
      <c r="D9381" s="107" t="s">
        <v>3093</v>
      </c>
      <c r="E9381" s="107">
        <f t="shared" si="146"/>
        <v>64182002</v>
      </c>
      <c r="F9381" s="107" t="s">
        <v>5427</v>
      </c>
      <c r="G9381" s="107" t="s">
        <v>2678</v>
      </c>
      <c r="H9381" s="107" t="s">
        <v>13743</v>
      </c>
      <c r="I9381" s="107" t="s">
        <v>13746</v>
      </c>
    </row>
    <row r="9382" spans="1:9" x14ac:dyDescent="0.2">
      <c r="A9382" s="107" t="s">
        <v>10492</v>
      </c>
      <c r="D9382" s="107" t="s">
        <v>3094</v>
      </c>
      <c r="E9382" s="107">
        <f t="shared" si="146"/>
        <v>64182599</v>
      </c>
      <c r="F9382" s="107" t="s">
        <v>5427</v>
      </c>
      <c r="G9382" s="107" t="s">
        <v>2678</v>
      </c>
      <c r="H9382" s="107" t="s">
        <v>13748</v>
      </c>
      <c r="I9382" s="107" t="s">
        <v>13749</v>
      </c>
    </row>
    <row r="9383" spans="1:9" x14ac:dyDescent="0.2">
      <c r="A9383" s="107" t="s">
        <v>10492</v>
      </c>
      <c r="D9383" s="107" t="s">
        <v>3095</v>
      </c>
      <c r="E9383" s="107">
        <f t="shared" si="146"/>
        <v>64420001</v>
      </c>
      <c r="F9383" s="107" t="s">
        <v>5427</v>
      </c>
      <c r="G9383" s="107" t="s">
        <v>3096</v>
      </c>
      <c r="H9383" s="107" t="s">
        <v>3097</v>
      </c>
      <c r="I9383" s="107" t="s">
        <v>3097</v>
      </c>
    </row>
    <row r="9384" spans="1:9" x14ac:dyDescent="0.2">
      <c r="A9384" s="107" t="s">
        <v>10492</v>
      </c>
      <c r="D9384" s="107" t="s">
        <v>3098</v>
      </c>
      <c r="E9384" s="107">
        <f t="shared" si="146"/>
        <v>64420010</v>
      </c>
      <c r="F9384" s="107" t="s">
        <v>5427</v>
      </c>
      <c r="G9384" s="107" t="s">
        <v>3096</v>
      </c>
      <c r="H9384" s="107" t="s">
        <v>3097</v>
      </c>
      <c r="I9384" s="107" t="s">
        <v>3099</v>
      </c>
    </row>
    <row r="9385" spans="1:9" x14ac:dyDescent="0.2">
      <c r="A9385" s="107" t="s">
        <v>10492</v>
      </c>
      <c r="D9385" s="107" t="s">
        <v>3100</v>
      </c>
      <c r="E9385" s="107">
        <f t="shared" si="146"/>
        <v>64420011</v>
      </c>
      <c r="F9385" s="107" t="s">
        <v>5427</v>
      </c>
      <c r="G9385" s="107" t="s">
        <v>3096</v>
      </c>
      <c r="H9385" s="107" t="s">
        <v>3097</v>
      </c>
      <c r="I9385" s="107" t="s">
        <v>3101</v>
      </c>
    </row>
    <row r="9386" spans="1:9" x14ac:dyDescent="0.2">
      <c r="A9386" s="107" t="s">
        <v>10492</v>
      </c>
      <c r="D9386" s="107" t="s">
        <v>3102</v>
      </c>
      <c r="E9386" s="107">
        <f t="shared" si="146"/>
        <v>64420012</v>
      </c>
      <c r="F9386" s="107" t="s">
        <v>5427</v>
      </c>
      <c r="G9386" s="107" t="s">
        <v>3096</v>
      </c>
      <c r="H9386" s="107" t="s">
        <v>3097</v>
      </c>
      <c r="I9386" s="107" t="s">
        <v>3103</v>
      </c>
    </row>
    <row r="9387" spans="1:9" x14ac:dyDescent="0.2">
      <c r="A9387" s="107" t="s">
        <v>10492</v>
      </c>
      <c r="D9387" s="107" t="s">
        <v>3104</v>
      </c>
      <c r="E9387" s="107">
        <f t="shared" si="146"/>
        <v>64420013</v>
      </c>
      <c r="F9387" s="107" t="s">
        <v>5427</v>
      </c>
      <c r="G9387" s="107" t="s">
        <v>3096</v>
      </c>
      <c r="H9387" s="107" t="s">
        <v>3097</v>
      </c>
      <c r="I9387" s="107" t="s">
        <v>3105</v>
      </c>
    </row>
    <row r="9388" spans="1:9" x14ac:dyDescent="0.2">
      <c r="A9388" s="107" t="s">
        <v>10492</v>
      </c>
      <c r="D9388" s="107" t="s">
        <v>3106</v>
      </c>
      <c r="E9388" s="107">
        <f t="shared" si="146"/>
        <v>64420014</v>
      </c>
      <c r="F9388" s="107" t="s">
        <v>5427</v>
      </c>
      <c r="G9388" s="107" t="s">
        <v>3096</v>
      </c>
      <c r="H9388" s="107" t="s">
        <v>3097</v>
      </c>
      <c r="I9388" s="107" t="s">
        <v>3107</v>
      </c>
    </row>
    <row r="9389" spans="1:9" x14ac:dyDescent="0.2">
      <c r="A9389" s="107" t="s">
        <v>10492</v>
      </c>
      <c r="D9389" s="107" t="s">
        <v>3108</v>
      </c>
      <c r="E9389" s="107">
        <f t="shared" si="146"/>
        <v>64420015</v>
      </c>
      <c r="F9389" s="107" t="s">
        <v>5427</v>
      </c>
      <c r="G9389" s="107" t="s">
        <v>3096</v>
      </c>
      <c r="H9389" s="107" t="s">
        <v>3097</v>
      </c>
      <c r="I9389" s="107" t="s">
        <v>3105</v>
      </c>
    </row>
    <row r="9390" spans="1:9" x14ac:dyDescent="0.2">
      <c r="A9390" s="107" t="s">
        <v>10492</v>
      </c>
      <c r="D9390" s="107" t="s">
        <v>3109</v>
      </c>
      <c r="E9390" s="107">
        <f t="shared" si="146"/>
        <v>64420016</v>
      </c>
      <c r="F9390" s="107" t="s">
        <v>5427</v>
      </c>
      <c r="G9390" s="107" t="s">
        <v>3096</v>
      </c>
      <c r="H9390" s="107" t="s">
        <v>3097</v>
      </c>
      <c r="I9390" s="107" t="s">
        <v>3110</v>
      </c>
    </row>
    <row r="9391" spans="1:9" x14ac:dyDescent="0.2">
      <c r="A9391" s="107" t="s">
        <v>10492</v>
      </c>
      <c r="D9391" s="107" t="s">
        <v>3111</v>
      </c>
      <c r="E9391" s="107">
        <f t="shared" si="146"/>
        <v>64420020</v>
      </c>
      <c r="F9391" s="107" t="s">
        <v>5427</v>
      </c>
      <c r="G9391" s="107" t="s">
        <v>3096</v>
      </c>
      <c r="H9391" s="107" t="s">
        <v>3097</v>
      </c>
      <c r="I9391" s="107" t="s">
        <v>3112</v>
      </c>
    </row>
    <row r="9392" spans="1:9" x14ac:dyDescent="0.2">
      <c r="A9392" s="107" t="s">
        <v>10492</v>
      </c>
      <c r="D9392" s="107" t="s">
        <v>3113</v>
      </c>
      <c r="E9392" s="107">
        <f t="shared" si="146"/>
        <v>64420021</v>
      </c>
      <c r="F9392" s="107" t="s">
        <v>5427</v>
      </c>
      <c r="G9392" s="107" t="s">
        <v>3096</v>
      </c>
      <c r="H9392" s="107" t="s">
        <v>3097</v>
      </c>
      <c r="I9392" s="107" t="s">
        <v>3114</v>
      </c>
    </row>
    <row r="9393" spans="1:9" x14ac:dyDescent="0.2">
      <c r="A9393" s="107" t="s">
        <v>10492</v>
      </c>
      <c r="D9393" s="107" t="s">
        <v>3115</v>
      </c>
      <c r="E9393" s="107">
        <f t="shared" si="146"/>
        <v>64420022</v>
      </c>
      <c r="F9393" s="107" t="s">
        <v>5427</v>
      </c>
      <c r="G9393" s="107" t="s">
        <v>3096</v>
      </c>
      <c r="H9393" s="107" t="s">
        <v>3097</v>
      </c>
      <c r="I9393" s="107" t="s">
        <v>3116</v>
      </c>
    </row>
    <row r="9394" spans="1:9" x14ac:dyDescent="0.2">
      <c r="A9394" s="107" t="s">
        <v>10492</v>
      </c>
      <c r="D9394" s="107" t="s">
        <v>3117</v>
      </c>
      <c r="E9394" s="107">
        <f t="shared" si="146"/>
        <v>64420030</v>
      </c>
      <c r="F9394" s="107" t="s">
        <v>5427</v>
      </c>
      <c r="G9394" s="107" t="s">
        <v>3096</v>
      </c>
      <c r="H9394" s="107" t="s">
        <v>3097</v>
      </c>
      <c r="I9394" s="107" t="s">
        <v>16738</v>
      </c>
    </row>
    <row r="9395" spans="1:9" x14ac:dyDescent="0.2">
      <c r="A9395" s="107" t="s">
        <v>10492</v>
      </c>
      <c r="D9395" s="107" t="s">
        <v>3118</v>
      </c>
      <c r="E9395" s="107">
        <f t="shared" si="146"/>
        <v>64420031</v>
      </c>
      <c r="F9395" s="107" t="s">
        <v>5427</v>
      </c>
      <c r="G9395" s="107" t="s">
        <v>3096</v>
      </c>
      <c r="H9395" s="107" t="s">
        <v>3097</v>
      </c>
      <c r="I9395" s="107" t="s">
        <v>3119</v>
      </c>
    </row>
    <row r="9396" spans="1:9" x14ac:dyDescent="0.2">
      <c r="A9396" s="107" t="s">
        <v>10492</v>
      </c>
      <c r="D9396" s="107" t="s">
        <v>3120</v>
      </c>
      <c r="E9396" s="107">
        <f t="shared" si="146"/>
        <v>64420032</v>
      </c>
      <c r="F9396" s="107" t="s">
        <v>5427</v>
      </c>
      <c r="G9396" s="107" t="s">
        <v>3096</v>
      </c>
      <c r="H9396" s="107" t="s">
        <v>3097</v>
      </c>
      <c r="I9396" s="107" t="s">
        <v>3121</v>
      </c>
    </row>
    <row r="9397" spans="1:9" x14ac:dyDescent="0.2">
      <c r="A9397" s="107" t="s">
        <v>10492</v>
      </c>
      <c r="D9397" s="107" t="s">
        <v>3122</v>
      </c>
      <c r="E9397" s="107">
        <f t="shared" si="146"/>
        <v>64420033</v>
      </c>
      <c r="F9397" s="107" t="s">
        <v>5427</v>
      </c>
      <c r="G9397" s="107" t="s">
        <v>3096</v>
      </c>
      <c r="H9397" s="107" t="s">
        <v>3097</v>
      </c>
      <c r="I9397" s="107" t="s">
        <v>3123</v>
      </c>
    </row>
    <row r="9398" spans="1:9" x14ac:dyDescent="0.2">
      <c r="A9398" s="107" t="s">
        <v>10492</v>
      </c>
      <c r="D9398" s="107" t="s">
        <v>3124</v>
      </c>
      <c r="E9398" s="107">
        <f t="shared" si="146"/>
        <v>64420034</v>
      </c>
      <c r="F9398" s="107" t="s">
        <v>5427</v>
      </c>
      <c r="G9398" s="107" t="s">
        <v>3096</v>
      </c>
      <c r="H9398" s="107" t="s">
        <v>3097</v>
      </c>
      <c r="I9398" s="107" t="s">
        <v>3125</v>
      </c>
    </row>
    <row r="9399" spans="1:9" x14ac:dyDescent="0.2">
      <c r="A9399" s="107" t="s">
        <v>10492</v>
      </c>
      <c r="D9399" s="107" t="s">
        <v>3126</v>
      </c>
      <c r="E9399" s="107">
        <f t="shared" si="146"/>
        <v>64420040</v>
      </c>
      <c r="F9399" s="107" t="s">
        <v>5427</v>
      </c>
      <c r="G9399" s="107" t="s">
        <v>3096</v>
      </c>
      <c r="H9399" s="107" t="s">
        <v>3097</v>
      </c>
      <c r="I9399" s="107" t="s">
        <v>11451</v>
      </c>
    </row>
    <row r="9400" spans="1:9" x14ac:dyDescent="0.2">
      <c r="A9400" s="107" t="s">
        <v>10492</v>
      </c>
      <c r="D9400" s="107" t="s">
        <v>3127</v>
      </c>
      <c r="E9400" s="107">
        <f t="shared" si="146"/>
        <v>64420041</v>
      </c>
      <c r="F9400" s="107" t="s">
        <v>5427</v>
      </c>
      <c r="G9400" s="107" t="s">
        <v>3096</v>
      </c>
      <c r="H9400" s="107" t="s">
        <v>3097</v>
      </c>
      <c r="I9400" s="107" t="s">
        <v>3128</v>
      </c>
    </row>
    <row r="9401" spans="1:9" x14ac:dyDescent="0.2">
      <c r="A9401" s="107" t="s">
        <v>10492</v>
      </c>
      <c r="D9401" s="107" t="s">
        <v>3129</v>
      </c>
      <c r="E9401" s="107">
        <f t="shared" si="146"/>
        <v>64420042</v>
      </c>
      <c r="F9401" s="107" t="s">
        <v>5427</v>
      </c>
      <c r="G9401" s="107" t="s">
        <v>3096</v>
      </c>
      <c r="H9401" s="107" t="s">
        <v>3097</v>
      </c>
      <c r="I9401" s="107" t="s">
        <v>3130</v>
      </c>
    </row>
    <row r="9402" spans="1:9" x14ac:dyDescent="0.2">
      <c r="A9402" s="107" t="s">
        <v>10492</v>
      </c>
      <c r="D9402" s="107" t="s">
        <v>3131</v>
      </c>
      <c r="E9402" s="107">
        <f t="shared" si="146"/>
        <v>64430001</v>
      </c>
      <c r="F9402" s="107" t="s">
        <v>5427</v>
      </c>
      <c r="G9402" s="107" t="s">
        <v>3096</v>
      </c>
      <c r="H9402" s="107" t="s">
        <v>3132</v>
      </c>
      <c r="I9402" s="107" t="s">
        <v>3133</v>
      </c>
    </row>
    <row r="9403" spans="1:9" x14ac:dyDescent="0.2">
      <c r="A9403" s="107" t="s">
        <v>10492</v>
      </c>
      <c r="D9403" s="107" t="s">
        <v>3134</v>
      </c>
      <c r="E9403" s="107">
        <f t="shared" si="146"/>
        <v>64430010</v>
      </c>
      <c r="F9403" s="107" t="s">
        <v>5427</v>
      </c>
      <c r="G9403" s="107" t="s">
        <v>3096</v>
      </c>
      <c r="H9403" s="107" t="s">
        <v>3132</v>
      </c>
      <c r="I9403" s="107" t="s">
        <v>3135</v>
      </c>
    </row>
    <row r="9404" spans="1:9" x14ac:dyDescent="0.2">
      <c r="A9404" s="107" t="s">
        <v>10492</v>
      </c>
      <c r="D9404" s="107" t="s">
        <v>3136</v>
      </c>
      <c r="E9404" s="107">
        <f t="shared" si="146"/>
        <v>64430011</v>
      </c>
      <c r="F9404" s="107" t="s">
        <v>5427</v>
      </c>
      <c r="G9404" s="107" t="s">
        <v>3096</v>
      </c>
      <c r="H9404" s="107" t="s">
        <v>3132</v>
      </c>
      <c r="I9404" s="107" t="s">
        <v>3137</v>
      </c>
    </row>
    <row r="9405" spans="1:9" x14ac:dyDescent="0.2">
      <c r="A9405" s="107" t="s">
        <v>10492</v>
      </c>
      <c r="D9405" s="107" t="s">
        <v>3138</v>
      </c>
      <c r="E9405" s="107">
        <f t="shared" si="146"/>
        <v>64430012</v>
      </c>
      <c r="F9405" s="107" t="s">
        <v>5427</v>
      </c>
      <c r="G9405" s="107" t="s">
        <v>3096</v>
      </c>
      <c r="H9405" s="107" t="s">
        <v>3132</v>
      </c>
      <c r="I9405" s="107" t="s">
        <v>3139</v>
      </c>
    </row>
    <row r="9406" spans="1:9" x14ac:dyDescent="0.2">
      <c r="A9406" s="107" t="s">
        <v>10492</v>
      </c>
      <c r="D9406" s="107" t="s">
        <v>3140</v>
      </c>
      <c r="E9406" s="107">
        <f t="shared" si="146"/>
        <v>64430013</v>
      </c>
      <c r="F9406" s="107" t="s">
        <v>5427</v>
      </c>
      <c r="G9406" s="107" t="s">
        <v>3096</v>
      </c>
      <c r="H9406" s="107" t="s">
        <v>3132</v>
      </c>
      <c r="I9406" s="107" t="s">
        <v>3141</v>
      </c>
    </row>
    <row r="9407" spans="1:9" x14ac:dyDescent="0.2">
      <c r="A9407" s="107" t="s">
        <v>10492</v>
      </c>
      <c r="D9407" s="107" t="s">
        <v>3142</v>
      </c>
      <c r="E9407" s="107">
        <f t="shared" si="146"/>
        <v>64430014</v>
      </c>
      <c r="F9407" s="107" t="s">
        <v>5427</v>
      </c>
      <c r="G9407" s="107" t="s">
        <v>3096</v>
      </c>
      <c r="H9407" s="107" t="s">
        <v>3132</v>
      </c>
      <c r="I9407" s="107" t="s">
        <v>3143</v>
      </c>
    </row>
    <row r="9408" spans="1:9" x14ac:dyDescent="0.2">
      <c r="A9408" s="107" t="s">
        <v>10492</v>
      </c>
      <c r="D9408" s="107" t="s">
        <v>3144</v>
      </c>
      <c r="E9408" s="107">
        <f t="shared" si="146"/>
        <v>64430015</v>
      </c>
      <c r="F9408" s="107" t="s">
        <v>5427</v>
      </c>
      <c r="G9408" s="107" t="s">
        <v>3096</v>
      </c>
      <c r="H9408" s="107" t="s">
        <v>3132</v>
      </c>
      <c r="I9408" s="107" t="s">
        <v>3145</v>
      </c>
    </row>
    <row r="9409" spans="1:9" x14ac:dyDescent="0.2">
      <c r="A9409" s="107" t="s">
        <v>10492</v>
      </c>
      <c r="D9409" s="107" t="s">
        <v>3146</v>
      </c>
      <c r="E9409" s="107">
        <f t="shared" si="146"/>
        <v>64430016</v>
      </c>
      <c r="F9409" s="107" t="s">
        <v>5427</v>
      </c>
      <c r="G9409" s="107" t="s">
        <v>3096</v>
      </c>
      <c r="H9409" s="107" t="s">
        <v>3132</v>
      </c>
      <c r="I9409" s="107" t="s">
        <v>3147</v>
      </c>
    </row>
    <row r="9410" spans="1:9" x14ac:dyDescent="0.2">
      <c r="A9410" s="107" t="s">
        <v>10492</v>
      </c>
      <c r="D9410" s="107" t="s">
        <v>3148</v>
      </c>
      <c r="E9410" s="107">
        <f t="shared" ref="E9410:E9473" si="147">VALUE(D9410)</f>
        <v>64430017</v>
      </c>
      <c r="F9410" s="107" t="s">
        <v>5427</v>
      </c>
      <c r="G9410" s="107" t="s">
        <v>3096</v>
      </c>
      <c r="H9410" s="107" t="s">
        <v>3132</v>
      </c>
      <c r="I9410" s="107" t="s">
        <v>3149</v>
      </c>
    </row>
    <row r="9411" spans="1:9" x14ac:dyDescent="0.2">
      <c r="A9411" s="107" t="s">
        <v>10492</v>
      </c>
      <c r="D9411" s="107" t="s">
        <v>3150</v>
      </c>
      <c r="E9411" s="107">
        <f t="shared" si="147"/>
        <v>64430030</v>
      </c>
      <c r="F9411" s="107" t="s">
        <v>5427</v>
      </c>
      <c r="G9411" s="107" t="s">
        <v>3096</v>
      </c>
      <c r="H9411" s="107" t="s">
        <v>3132</v>
      </c>
      <c r="I9411" s="107" t="s">
        <v>2863</v>
      </c>
    </row>
    <row r="9412" spans="1:9" x14ac:dyDescent="0.2">
      <c r="A9412" s="107" t="s">
        <v>10492</v>
      </c>
      <c r="D9412" s="107" t="s">
        <v>3151</v>
      </c>
      <c r="E9412" s="107">
        <f t="shared" si="147"/>
        <v>64431001</v>
      </c>
      <c r="F9412" s="107" t="s">
        <v>5427</v>
      </c>
      <c r="G9412" s="107" t="s">
        <v>3096</v>
      </c>
      <c r="H9412" s="107" t="s">
        <v>3152</v>
      </c>
      <c r="I9412" s="107" t="s">
        <v>3153</v>
      </c>
    </row>
    <row r="9413" spans="1:9" x14ac:dyDescent="0.2">
      <c r="A9413" s="107" t="s">
        <v>10492</v>
      </c>
      <c r="D9413" s="107" t="s">
        <v>3154</v>
      </c>
      <c r="E9413" s="107">
        <f t="shared" si="147"/>
        <v>64431010</v>
      </c>
      <c r="F9413" s="107" t="s">
        <v>5427</v>
      </c>
      <c r="G9413" s="107" t="s">
        <v>3096</v>
      </c>
      <c r="H9413" s="107" t="s">
        <v>3152</v>
      </c>
      <c r="I9413" s="107" t="s">
        <v>3155</v>
      </c>
    </row>
    <row r="9414" spans="1:9" x14ac:dyDescent="0.2">
      <c r="A9414" s="107" t="s">
        <v>10492</v>
      </c>
      <c r="D9414" s="107" t="s">
        <v>3156</v>
      </c>
      <c r="E9414" s="107">
        <f t="shared" si="147"/>
        <v>64431011</v>
      </c>
      <c r="F9414" s="107" t="s">
        <v>5427</v>
      </c>
      <c r="G9414" s="107" t="s">
        <v>3096</v>
      </c>
      <c r="H9414" s="107" t="s">
        <v>3152</v>
      </c>
      <c r="I9414" s="107" t="s">
        <v>3157</v>
      </c>
    </row>
    <row r="9415" spans="1:9" x14ac:dyDescent="0.2">
      <c r="A9415" s="107" t="s">
        <v>10492</v>
      </c>
      <c r="D9415" s="107" t="s">
        <v>3158</v>
      </c>
      <c r="E9415" s="107">
        <f t="shared" si="147"/>
        <v>64431012</v>
      </c>
      <c r="F9415" s="107" t="s">
        <v>5427</v>
      </c>
      <c r="G9415" s="107" t="s">
        <v>3096</v>
      </c>
      <c r="H9415" s="107" t="s">
        <v>3152</v>
      </c>
      <c r="I9415" s="107" t="s">
        <v>3159</v>
      </c>
    </row>
    <row r="9416" spans="1:9" x14ac:dyDescent="0.2">
      <c r="A9416" s="107" t="s">
        <v>10492</v>
      </c>
      <c r="D9416" s="107" t="s">
        <v>3160</v>
      </c>
      <c r="E9416" s="107">
        <f t="shared" si="147"/>
        <v>64431013</v>
      </c>
      <c r="F9416" s="107" t="s">
        <v>5427</v>
      </c>
      <c r="G9416" s="107" t="s">
        <v>3096</v>
      </c>
      <c r="H9416" s="107" t="s">
        <v>3152</v>
      </c>
      <c r="I9416" s="107" t="s">
        <v>262</v>
      </c>
    </row>
    <row r="9417" spans="1:9" x14ac:dyDescent="0.2">
      <c r="A9417" s="107" t="s">
        <v>10492</v>
      </c>
      <c r="D9417" s="107" t="s">
        <v>3161</v>
      </c>
      <c r="E9417" s="107">
        <f t="shared" si="147"/>
        <v>64431014</v>
      </c>
      <c r="F9417" s="107" t="s">
        <v>5427</v>
      </c>
      <c r="G9417" s="107" t="s">
        <v>3096</v>
      </c>
      <c r="H9417" s="107" t="s">
        <v>3152</v>
      </c>
      <c r="I9417" s="107" t="s">
        <v>3143</v>
      </c>
    </row>
    <row r="9418" spans="1:9" x14ac:dyDescent="0.2">
      <c r="A9418" s="107" t="s">
        <v>10492</v>
      </c>
      <c r="D9418" s="107" t="s">
        <v>3162</v>
      </c>
      <c r="E9418" s="107">
        <f t="shared" si="147"/>
        <v>64431015</v>
      </c>
      <c r="F9418" s="107" t="s">
        <v>5427</v>
      </c>
      <c r="G9418" s="107" t="s">
        <v>3096</v>
      </c>
      <c r="H9418" s="107" t="s">
        <v>3152</v>
      </c>
      <c r="I9418" s="107" t="s">
        <v>3145</v>
      </c>
    </row>
    <row r="9419" spans="1:9" x14ac:dyDescent="0.2">
      <c r="A9419" s="107" t="s">
        <v>10492</v>
      </c>
      <c r="D9419" s="107" t="s">
        <v>3163</v>
      </c>
      <c r="E9419" s="107">
        <f t="shared" si="147"/>
        <v>64431016</v>
      </c>
      <c r="F9419" s="107" t="s">
        <v>5427</v>
      </c>
      <c r="G9419" s="107" t="s">
        <v>3096</v>
      </c>
      <c r="H9419" s="107" t="s">
        <v>3152</v>
      </c>
      <c r="I9419" s="107" t="s">
        <v>3147</v>
      </c>
    </row>
    <row r="9420" spans="1:9" x14ac:dyDescent="0.2">
      <c r="A9420" s="107" t="s">
        <v>10492</v>
      </c>
      <c r="D9420" s="107" t="s">
        <v>3164</v>
      </c>
      <c r="E9420" s="107">
        <f t="shared" si="147"/>
        <v>64431017</v>
      </c>
      <c r="F9420" s="107" t="s">
        <v>5427</v>
      </c>
      <c r="G9420" s="107" t="s">
        <v>3096</v>
      </c>
      <c r="H9420" s="107" t="s">
        <v>3152</v>
      </c>
      <c r="I9420" s="107" t="s">
        <v>3149</v>
      </c>
    </row>
    <row r="9421" spans="1:9" x14ac:dyDescent="0.2">
      <c r="A9421" s="107" t="s">
        <v>10492</v>
      </c>
      <c r="D9421" s="107" t="s">
        <v>3165</v>
      </c>
      <c r="E9421" s="107">
        <f t="shared" si="147"/>
        <v>64431030</v>
      </c>
      <c r="F9421" s="107" t="s">
        <v>5427</v>
      </c>
      <c r="G9421" s="107" t="s">
        <v>3096</v>
      </c>
      <c r="H9421" s="107" t="s">
        <v>3152</v>
      </c>
      <c r="I9421" s="107" t="s">
        <v>2863</v>
      </c>
    </row>
    <row r="9422" spans="1:9" x14ac:dyDescent="0.2">
      <c r="A9422" s="107" t="s">
        <v>10492</v>
      </c>
      <c r="D9422" s="107" t="s">
        <v>3166</v>
      </c>
      <c r="E9422" s="107">
        <f t="shared" si="147"/>
        <v>64450001</v>
      </c>
      <c r="F9422" s="107" t="s">
        <v>5427</v>
      </c>
      <c r="G9422" s="107" t="s">
        <v>3096</v>
      </c>
      <c r="H9422" s="107" t="s">
        <v>3167</v>
      </c>
      <c r="I9422" s="107" t="s">
        <v>3167</v>
      </c>
    </row>
    <row r="9423" spans="1:9" x14ac:dyDescent="0.2">
      <c r="A9423" s="107" t="s">
        <v>10492</v>
      </c>
      <c r="D9423" s="107" t="s">
        <v>3168</v>
      </c>
      <c r="E9423" s="107">
        <f t="shared" si="147"/>
        <v>64450010</v>
      </c>
      <c r="F9423" s="107" t="s">
        <v>5427</v>
      </c>
      <c r="G9423" s="107" t="s">
        <v>3096</v>
      </c>
      <c r="H9423" s="107" t="s">
        <v>3167</v>
      </c>
      <c r="I9423" s="107" t="s">
        <v>3169</v>
      </c>
    </row>
    <row r="9424" spans="1:9" x14ac:dyDescent="0.2">
      <c r="A9424" s="107" t="s">
        <v>10492</v>
      </c>
      <c r="D9424" s="107" t="s">
        <v>3170</v>
      </c>
      <c r="E9424" s="107">
        <f t="shared" si="147"/>
        <v>64450011</v>
      </c>
      <c r="F9424" s="107" t="s">
        <v>5427</v>
      </c>
      <c r="G9424" s="107" t="s">
        <v>3096</v>
      </c>
      <c r="H9424" s="107" t="s">
        <v>3167</v>
      </c>
      <c r="I9424" s="107" t="s">
        <v>3171</v>
      </c>
    </row>
    <row r="9425" spans="1:9" x14ac:dyDescent="0.2">
      <c r="A9425" s="107" t="s">
        <v>10492</v>
      </c>
      <c r="D9425" s="107" t="s">
        <v>3172</v>
      </c>
      <c r="E9425" s="107">
        <f t="shared" si="147"/>
        <v>64450012</v>
      </c>
      <c r="F9425" s="107" t="s">
        <v>5427</v>
      </c>
      <c r="G9425" s="107" t="s">
        <v>3096</v>
      </c>
      <c r="H9425" s="107" t="s">
        <v>3167</v>
      </c>
      <c r="I9425" s="107" t="s">
        <v>3173</v>
      </c>
    </row>
    <row r="9426" spans="1:9" x14ac:dyDescent="0.2">
      <c r="A9426" s="107" t="s">
        <v>10492</v>
      </c>
      <c r="D9426" s="107" t="s">
        <v>3174</v>
      </c>
      <c r="E9426" s="107">
        <f t="shared" si="147"/>
        <v>64450013</v>
      </c>
      <c r="F9426" s="107" t="s">
        <v>5427</v>
      </c>
      <c r="G9426" s="107" t="s">
        <v>3096</v>
      </c>
      <c r="H9426" s="107" t="s">
        <v>3167</v>
      </c>
      <c r="I9426" s="107" t="s">
        <v>3175</v>
      </c>
    </row>
    <row r="9427" spans="1:9" x14ac:dyDescent="0.2">
      <c r="A9427" s="107" t="s">
        <v>10492</v>
      </c>
      <c r="D9427" s="107" t="s">
        <v>3176</v>
      </c>
      <c r="E9427" s="107">
        <f t="shared" si="147"/>
        <v>64450014</v>
      </c>
      <c r="F9427" s="107" t="s">
        <v>5427</v>
      </c>
      <c r="G9427" s="107" t="s">
        <v>3096</v>
      </c>
      <c r="H9427" s="107" t="s">
        <v>3167</v>
      </c>
      <c r="I9427" s="107" t="s">
        <v>3177</v>
      </c>
    </row>
    <row r="9428" spans="1:9" x14ac:dyDescent="0.2">
      <c r="A9428" s="107" t="s">
        <v>10492</v>
      </c>
      <c r="D9428" s="107" t="s">
        <v>3178</v>
      </c>
      <c r="E9428" s="107">
        <f t="shared" si="147"/>
        <v>64450020</v>
      </c>
      <c r="F9428" s="107" t="s">
        <v>5427</v>
      </c>
      <c r="G9428" s="107" t="s">
        <v>3096</v>
      </c>
      <c r="H9428" s="107" t="s">
        <v>3167</v>
      </c>
      <c r="I9428" s="107" t="s">
        <v>3179</v>
      </c>
    </row>
    <row r="9429" spans="1:9" x14ac:dyDescent="0.2">
      <c r="A9429" s="107" t="s">
        <v>10492</v>
      </c>
      <c r="D9429" s="107" t="s">
        <v>3180</v>
      </c>
      <c r="E9429" s="107">
        <f t="shared" si="147"/>
        <v>64450021</v>
      </c>
      <c r="F9429" s="107" t="s">
        <v>5427</v>
      </c>
      <c r="G9429" s="107" t="s">
        <v>3096</v>
      </c>
      <c r="H9429" s="107" t="s">
        <v>3167</v>
      </c>
      <c r="I9429" s="107" t="s">
        <v>5852</v>
      </c>
    </row>
    <row r="9430" spans="1:9" x14ac:dyDescent="0.2">
      <c r="A9430" s="107" t="s">
        <v>10492</v>
      </c>
      <c r="D9430" s="107" t="s">
        <v>5853</v>
      </c>
      <c r="E9430" s="107">
        <f t="shared" si="147"/>
        <v>64450022</v>
      </c>
      <c r="F9430" s="107" t="s">
        <v>5427</v>
      </c>
      <c r="G9430" s="107" t="s">
        <v>3096</v>
      </c>
      <c r="H9430" s="107" t="s">
        <v>3167</v>
      </c>
      <c r="I9430" s="107" t="s">
        <v>5854</v>
      </c>
    </row>
    <row r="9431" spans="1:9" x14ac:dyDescent="0.2">
      <c r="A9431" s="107" t="s">
        <v>10492</v>
      </c>
      <c r="D9431" s="107" t="s">
        <v>5855</v>
      </c>
      <c r="E9431" s="107">
        <f t="shared" si="147"/>
        <v>64450030</v>
      </c>
      <c r="F9431" s="107" t="s">
        <v>5427</v>
      </c>
      <c r="G9431" s="107" t="s">
        <v>3096</v>
      </c>
      <c r="H9431" s="107" t="s">
        <v>3167</v>
      </c>
      <c r="I9431" s="107" t="s">
        <v>3198</v>
      </c>
    </row>
    <row r="9432" spans="1:9" x14ac:dyDescent="0.2">
      <c r="A9432" s="107" t="s">
        <v>10492</v>
      </c>
      <c r="D9432" s="107" t="s">
        <v>3199</v>
      </c>
      <c r="E9432" s="107">
        <f t="shared" si="147"/>
        <v>64450031</v>
      </c>
      <c r="F9432" s="107" t="s">
        <v>5427</v>
      </c>
      <c r="G9432" s="107" t="s">
        <v>3096</v>
      </c>
      <c r="H9432" s="107" t="s">
        <v>3167</v>
      </c>
      <c r="I9432" s="107" t="s">
        <v>3200</v>
      </c>
    </row>
    <row r="9433" spans="1:9" x14ac:dyDescent="0.2">
      <c r="A9433" s="107" t="s">
        <v>10492</v>
      </c>
      <c r="D9433" s="107" t="s">
        <v>3201</v>
      </c>
      <c r="E9433" s="107">
        <f t="shared" si="147"/>
        <v>64450032</v>
      </c>
      <c r="F9433" s="107" t="s">
        <v>5427</v>
      </c>
      <c r="G9433" s="107" t="s">
        <v>3096</v>
      </c>
      <c r="H9433" s="107" t="s">
        <v>3167</v>
      </c>
      <c r="I9433" s="107" t="s">
        <v>3202</v>
      </c>
    </row>
    <row r="9434" spans="1:9" x14ac:dyDescent="0.2">
      <c r="A9434" s="107" t="s">
        <v>10492</v>
      </c>
      <c r="D9434" s="107" t="s">
        <v>3203</v>
      </c>
      <c r="E9434" s="107">
        <f t="shared" si="147"/>
        <v>64450033</v>
      </c>
      <c r="F9434" s="107" t="s">
        <v>5427</v>
      </c>
      <c r="G9434" s="107" t="s">
        <v>3096</v>
      </c>
      <c r="H9434" s="107" t="s">
        <v>3167</v>
      </c>
      <c r="I9434" s="107" t="s">
        <v>3204</v>
      </c>
    </row>
    <row r="9435" spans="1:9" x14ac:dyDescent="0.2">
      <c r="A9435" s="107" t="s">
        <v>10492</v>
      </c>
      <c r="D9435" s="107" t="s">
        <v>3205</v>
      </c>
      <c r="E9435" s="107">
        <f t="shared" si="147"/>
        <v>64450034</v>
      </c>
      <c r="F9435" s="107" t="s">
        <v>5427</v>
      </c>
      <c r="G9435" s="107" t="s">
        <v>3096</v>
      </c>
      <c r="H9435" s="107" t="s">
        <v>3167</v>
      </c>
      <c r="I9435" s="107" t="s">
        <v>3206</v>
      </c>
    </row>
    <row r="9436" spans="1:9" x14ac:dyDescent="0.2">
      <c r="A9436" s="107" t="s">
        <v>10492</v>
      </c>
      <c r="D9436" s="107" t="s">
        <v>3207</v>
      </c>
      <c r="E9436" s="107">
        <f t="shared" si="147"/>
        <v>64450035</v>
      </c>
      <c r="F9436" s="107" t="s">
        <v>5427</v>
      </c>
      <c r="G9436" s="107" t="s">
        <v>3096</v>
      </c>
      <c r="H9436" s="107" t="s">
        <v>3167</v>
      </c>
      <c r="I9436" s="107" t="s">
        <v>3208</v>
      </c>
    </row>
    <row r="9437" spans="1:9" x14ac:dyDescent="0.2">
      <c r="A9437" s="107" t="s">
        <v>10492</v>
      </c>
      <c r="D9437" s="107" t="s">
        <v>3209</v>
      </c>
      <c r="E9437" s="107">
        <f t="shared" si="147"/>
        <v>64450036</v>
      </c>
      <c r="F9437" s="107" t="s">
        <v>5427</v>
      </c>
      <c r="G9437" s="107" t="s">
        <v>3096</v>
      </c>
      <c r="H9437" s="107" t="s">
        <v>3167</v>
      </c>
      <c r="I9437" s="107" t="s">
        <v>3210</v>
      </c>
    </row>
    <row r="9438" spans="1:9" x14ac:dyDescent="0.2">
      <c r="A9438" s="107" t="s">
        <v>10492</v>
      </c>
      <c r="D9438" s="107" t="s">
        <v>3413</v>
      </c>
      <c r="E9438" s="107">
        <f t="shared" si="147"/>
        <v>64450040</v>
      </c>
      <c r="F9438" s="107" t="s">
        <v>5427</v>
      </c>
      <c r="G9438" s="107" t="s">
        <v>3096</v>
      </c>
      <c r="H9438" s="107" t="s">
        <v>3167</v>
      </c>
      <c r="I9438" s="107" t="s">
        <v>3414</v>
      </c>
    </row>
    <row r="9439" spans="1:9" x14ac:dyDescent="0.2">
      <c r="A9439" s="107" t="s">
        <v>10492</v>
      </c>
      <c r="D9439" s="107" t="s">
        <v>3415</v>
      </c>
      <c r="E9439" s="107">
        <f t="shared" si="147"/>
        <v>64450041</v>
      </c>
      <c r="F9439" s="107" t="s">
        <v>5427</v>
      </c>
      <c r="G9439" s="107" t="s">
        <v>3096</v>
      </c>
      <c r="H9439" s="107" t="s">
        <v>3167</v>
      </c>
      <c r="I9439" s="107" t="s">
        <v>3416</v>
      </c>
    </row>
    <row r="9440" spans="1:9" x14ac:dyDescent="0.2">
      <c r="A9440" s="107" t="s">
        <v>10492</v>
      </c>
      <c r="D9440" s="107" t="s">
        <v>3417</v>
      </c>
      <c r="E9440" s="107">
        <f t="shared" si="147"/>
        <v>64450042</v>
      </c>
      <c r="F9440" s="107" t="s">
        <v>5427</v>
      </c>
      <c r="G9440" s="107" t="s">
        <v>3096</v>
      </c>
      <c r="H9440" s="107" t="s">
        <v>3167</v>
      </c>
      <c r="I9440" s="107" t="s">
        <v>3418</v>
      </c>
    </row>
    <row r="9441" spans="1:9" x14ac:dyDescent="0.2">
      <c r="A9441" s="107" t="s">
        <v>10492</v>
      </c>
      <c r="D9441" s="107" t="s">
        <v>3419</v>
      </c>
      <c r="E9441" s="107">
        <f t="shared" si="147"/>
        <v>64450050</v>
      </c>
      <c r="F9441" s="107" t="s">
        <v>5427</v>
      </c>
      <c r="G9441" s="107" t="s">
        <v>3096</v>
      </c>
      <c r="H9441" s="107" t="s">
        <v>3167</v>
      </c>
      <c r="I9441" s="107" t="s">
        <v>6300</v>
      </c>
    </row>
    <row r="9442" spans="1:9" x14ac:dyDescent="0.2">
      <c r="A9442" s="107" t="s">
        <v>10492</v>
      </c>
      <c r="D9442" s="107" t="s">
        <v>3420</v>
      </c>
      <c r="E9442" s="107">
        <f t="shared" si="147"/>
        <v>64450051</v>
      </c>
      <c r="F9442" s="107" t="s">
        <v>5427</v>
      </c>
      <c r="G9442" s="107" t="s">
        <v>3096</v>
      </c>
      <c r="H9442" s="107" t="s">
        <v>3167</v>
      </c>
      <c r="I9442" s="107" t="s">
        <v>3421</v>
      </c>
    </row>
    <row r="9443" spans="1:9" x14ac:dyDescent="0.2">
      <c r="A9443" s="107" t="s">
        <v>10492</v>
      </c>
      <c r="D9443" s="107" t="s">
        <v>3422</v>
      </c>
      <c r="E9443" s="107">
        <f t="shared" si="147"/>
        <v>64450052</v>
      </c>
      <c r="F9443" s="107" t="s">
        <v>5427</v>
      </c>
      <c r="G9443" s="107" t="s">
        <v>3096</v>
      </c>
      <c r="H9443" s="107" t="s">
        <v>3167</v>
      </c>
      <c r="I9443" s="107" t="s">
        <v>3423</v>
      </c>
    </row>
    <row r="9444" spans="1:9" x14ac:dyDescent="0.2">
      <c r="A9444" s="107" t="s">
        <v>10492</v>
      </c>
      <c r="D9444" s="107" t="s">
        <v>3424</v>
      </c>
      <c r="E9444" s="107">
        <f t="shared" si="147"/>
        <v>64450053</v>
      </c>
      <c r="F9444" s="107" t="s">
        <v>5427</v>
      </c>
      <c r="G9444" s="107" t="s">
        <v>3096</v>
      </c>
      <c r="H9444" s="107" t="s">
        <v>3167</v>
      </c>
      <c r="I9444" s="107" t="s">
        <v>3425</v>
      </c>
    </row>
    <row r="9445" spans="1:9" x14ac:dyDescent="0.2">
      <c r="A9445" s="107" t="s">
        <v>10492</v>
      </c>
      <c r="D9445" s="107" t="s">
        <v>3426</v>
      </c>
      <c r="E9445" s="107">
        <f t="shared" si="147"/>
        <v>64450060</v>
      </c>
      <c r="F9445" s="107" t="s">
        <v>5427</v>
      </c>
      <c r="G9445" s="107" t="s">
        <v>3096</v>
      </c>
      <c r="H9445" s="107" t="s">
        <v>3167</v>
      </c>
      <c r="I9445" s="107" t="s">
        <v>11451</v>
      </c>
    </row>
    <row r="9446" spans="1:9" x14ac:dyDescent="0.2">
      <c r="A9446" s="107" t="s">
        <v>10492</v>
      </c>
      <c r="D9446" s="107" t="s">
        <v>3427</v>
      </c>
      <c r="E9446" s="107">
        <f t="shared" si="147"/>
        <v>64450061</v>
      </c>
      <c r="F9446" s="107" t="s">
        <v>5427</v>
      </c>
      <c r="G9446" s="107" t="s">
        <v>3096</v>
      </c>
      <c r="H9446" s="107" t="s">
        <v>3167</v>
      </c>
      <c r="I9446" s="107" t="s">
        <v>3428</v>
      </c>
    </row>
    <row r="9447" spans="1:9" x14ac:dyDescent="0.2">
      <c r="A9447" s="107" t="s">
        <v>10492</v>
      </c>
      <c r="D9447" s="107" t="s">
        <v>3429</v>
      </c>
      <c r="E9447" s="107">
        <f t="shared" si="147"/>
        <v>64450062</v>
      </c>
      <c r="F9447" s="107" t="s">
        <v>5427</v>
      </c>
      <c r="G9447" s="107" t="s">
        <v>3096</v>
      </c>
      <c r="H9447" s="107" t="s">
        <v>3167</v>
      </c>
      <c r="I9447" s="107" t="s">
        <v>3430</v>
      </c>
    </row>
    <row r="9448" spans="1:9" x14ac:dyDescent="0.2">
      <c r="A9448" s="107" t="s">
        <v>10492</v>
      </c>
      <c r="D9448" s="107" t="s">
        <v>3431</v>
      </c>
      <c r="E9448" s="107">
        <f t="shared" si="147"/>
        <v>64470001</v>
      </c>
      <c r="F9448" s="107" t="s">
        <v>5427</v>
      </c>
      <c r="G9448" s="107" t="s">
        <v>3096</v>
      </c>
      <c r="H9448" s="107" t="s">
        <v>3432</v>
      </c>
      <c r="I9448" s="107" t="s">
        <v>3432</v>
      </c>
    </row>
    <row r="9449" spans="1:9" x14ac:dyDescent="0.2">
      <c r="A9449" s="107" t="s">
        <v>10492</v>
      </c>
      <c r="D9449" s="107" t="s">
        <v>3433</v>
      </c>
      <c r="E9449" s="107">
        <f t="shared" si="147"/>
        <v>64470010</v>
      </c>
      <c r="F9449" s="107" t="s">
        <v>5427</v>
      </c>
      <c r="G9449" s="107" t="s">
        <v>3096</v>
      </c>
      <c r="H9449" s="107" t="s">
        <v>3432</v>
      </c>
      <c r="I9449" s="107" t="s">
        <v>3434</v>
      </c>
    </row>
    <row r="9450" spans="1:9" x14ac:dyDescent="0.2">
      <c r="A9450" s="107" t="s">
        <v>10492</v>
      </c>
      <c r="D9450" s="107" t="s">
        <v>3435</v>
      </c>
      <c r="E9450" s="107">
        <f t="shared" si="147"/>
        <v>64470011</v>
      </c>
      <c r="F9450" s="107" t="s">
        <v>5427</v>
      </c>
      <c r="G9450" s="107" t="s">
        <v>3096</v>
      </c>
      <c r="H9450" s="107" t="s">
        <v>3432</v>
      </c>
      <c r="I9450" s="107" t="s">
        <v>3436</v>
      </c>
    </row>
    <row r="9451" spans="1:9" x14ac:dyDescent="0.2">
      <c r="A9451" s="107" t="s">
        <v>10492</v>
      </c>
      <c r="D9451" s="107" t="s">
        <v>3437</v>
      </c>
      <c r="E9451" s="107">
        <f t="shared" si="147"/>
        <v>64470012</v>
      </c>
      <c r="F9451" s="107" t="s">
        <v>5427</v>
      </c>
      <c r="G9451" s="107" t="s">
        <v>3096</v>
      </c>
      <c r="H9451" s="107" t="s">
        <v>3432</v>
      </c>
      <c r="I9451" s="107" t="s">
        <v>3438</v>
      </c>
    </row>
    <row r="9452" spans="1:9" x14ac:dyDescent="0.2">
      <c r="A9452" s="107" t="s">
        <v>10492</v>
      </c>
      <c r="D9452" s="107" t="s">
        <v>3439</v>
      </c>
      <c r="E9452" s="107">
        <f t="shared" si="147"/>
        <v>64470013</v>
      </c>
      <c r="F9452" s="107" t="s">
        <v>5427</v>
      </c>
      <c r="G9452" s="107" t="s">
        <v>3096</v>
      </c>
      <c r="H9452" s="107" t="s">
        <v>3432</v>
      </c>
      <c r="I9452" s="107" t="s">
        <v>3440</v>
      </c>
    </row>
    <row r="9453" spans="1:9" x14ac:dyDescent="0.2">
      <c r="A9453" s="107" t="s">
        <v>10492</v>
      </c>
      <c r="D9453" s="107" t="s">
        <v>3441</v>
      </c>
      <c r="E9453" s="107">
        <f t="shared" si="147"/>
        <v>64470020</v>
      </c>
      <c r="F9453" s="107" t="s">
        <v>5427</v>
      </c>
      <c r="G9453" s="107" t="s">
        <v>3096</v>
      </c>
      <c r="H9453" s="107" t="s">
        <v>3432</v>
      </c>
      <c r="I9453" s="107" t="s">
        <v>3442</v>
      </c>
    </row>
    <row r="9454" spans="1:9" x14ac:dyDescent="0.2">
      <c r="A9454" s="107" t="s">
        <v>10492</v>
      </c>
      <c r="D9454" s="107" t="s">
        <v>3443</v>
      </c>
      <c r="E9454" s="107">
        <f t="shared" si="147"/>
        <v>64470021</v>
      </c>
      <c r="F9454" s="107" t="s">
        <v>5427</v>
      </c>
      <c r="G9454" s="107" t="s">
        <v>3096</v>
      </c>
      <c r="H9454" s="107" t="s">
        <v>3432</v>
      </c>
      <c r="I9454" s="107" t="s">
        <v>3444</v>
      </c>
    </row>
    <row r="9455" spans="1:9" x14ac:dyDescent="0.2">
      <c r="A9455" s="107" t="s">
        <v>10492</v>
      </c>
      <c r="D9455" s="107" t="s">
        <v>3445</v>
      </c>
      <c r="E9455" s="107">
        <f t="shared" si="147"/>
        <v>64470022</v>
      </c>
      <c r="F9455" s="107" t="s">
        <v>5427</v>
      </c>
      <c r="G9455" s="107" t="s">
        <v>3096</v>
      </c>
      <c r="H9455" s="107" t="s">
        <v>3432</v>
      </c>
      <c r="I9455" s="107" t="s">
        <v>3446</v>
      </c>
    </row>
    <row r="9456" spans="1:9" x14ac:dyDescent="0.2">
      <c r="A9456" s="107" t="s">
        <v>10492</v>
      </c>
      <c r="D9456" s="107" t="s">
        <v>3447</v>
      </c>
      <c r="E9456" s="107">
        <f t="shared" si="147"/>
        <v>64470023</v>
      </c>
      <c r="F9456" s="107" t="s">
        <v>5427</v>
      </c>
      <c r="G9456" s="107" t="s">
        <v>3096</v>
      </c>
      <c r="H9456" s="107" t="s">
        <v>3432</v>
      </c>
      <c r="I9456" s="107" t="s">
        <v>3448</v>
      </c>
    </row>
    <row r="9457" spans="1:9" x14ac:dyDescent="0.2">
      <c r="A9457" s="107" t="s">
        <v>10492</v>
      </c>
      <c r="D9457" s="107" t="s">
        <v>3449</v>
      </c>
      <c r="E9457" s="107">
        <f t="shared" si="147"/>
        <v>64470024</v>
      </c>
      <c r="F9457" s="107" t="s">
        <v>5427</v>
      </c>
      <c r="G9457" s="107" t="s">
        <v>3096</v>
      </c>
      <c r="H9457" s="107" t="s">
        <v>3432</v>
      </c>
      <c r="I9457" s="107" t="s">
        <v>3450</v>
      </c>
    </row>
    <row r="9458" spans="1:9" x14ac:dyDescent="0.2">
      <c r="A9458" s="107" t="s">
        <v>10492</v>
      </c>
      <c r="D9458" s="107" t="s">
        <v>3451</v>
      </c>
      <c r="E9458" s="107">
        <f t="shared" si="147"/>
        <v>64470025</v>
      </c>
      <c r="F9458" s="107" t="s">
        <v>5427</v>
      </c>
      <c r="G9458" s="107" t="s">
        <v>3096</v>
      </c>
      <c r="H9458" s="107" t="s">
        <v>3432</v>
      </c>
      <c r="I9458" s="107" t="s">
        <v>3452</v>
      </c>
    </row>
    <row r="9459" spans="1:9" x14ac:dyDescent="0.2">
      <c r="A9459" s="107" t="s">
        <v>10492</v>
      </c>
      <c r="D9459" s="107" t="s">
        <v>3453</v>
      </c>
      <c r="E9459" s="107">
        <f t="shared" si="147"/>
        <v>64470026</v>
      </c>
      <c r="F9459" s="107" t="s">
        <v>5427</v>
      </c>
      <c r="G9459" s="107" t="s">
        <v>3096</v>
      </c>
      <c r="H9459" s="107" t="s">
        <v>3432</v>
      </c>
      <c r="I9459" s="107" t="s">
        <v>3454</v>
      </c>
    </row>
    <row r="9460" spans="1:9" x14ac:dyDescent="0.2">
      <c r="A9460" s="107" t="s">
        <v>10492</v>
      </c>
      <c r="D9460" s="107" t="s">
        <v>3455</v>
      </c>
      <c r="E9460" s="107">
        <f t="shared" si="147"/>
        <v>64470040</v>
      </c>
      <c r="F9460" s="107" t="s">
        <v>5427</v>
      </c>
      <c r="G9460" s="107" t="s">
        <v>3096</v>
      </c>
      <c r="H9460" s="107" t="s">
        <v>3432</v>
      </c>
      <c r="I9460" s="107" t="s">
        <v>8681</v>
      </c>
    </row>
    <row r="9461" spans="1:9" x14ac:dyDescent="0.2">
      <c r="A9461" s="107" t="s">
        <v>10492</v>
      </c>
      <c r="D9461" s="107" t="s">
        <v>3456</v>
      </c>
      <c r="E9461" s="107">
        <f t="shared" si="147"/>
        <v>64480001</v>
      </c>
      <c r="F9461" s="107" t="s">
        <v>5427</v>
      </c>
      <c r="G9461" s="107" t="s">
        <v>3096</v>
      </c>
      <c r="H9461" s="107" t="s">
        <v>13741</v>
      </c>
      <c r="I9461" s="107" t="s">
        <v>13741</v>
      </c>
    </row>
    <row r="9462" spans="1:9" x14ac:dyDescent="0.2">
      <c r="A9462" s="107" t="s">
        <v>10492</v>
      </c>
      <c r="D9462" s="107" t="s">
        <v>3457</v>
      </c>
      <c r="E9462" s="107">
        <f t="shared" si="147"/>
        <v>64482001</v>
      </c>
      <c r="F9462" s="107" t="s">
        <v>5427</v>
      </c>
      <c r="G9462" s="107" t="s">
        <v>3096</v>
      </c>
      <c r="H9462" s="107" t="s">
        <v>13743</v>
      </c>
      <c r="I9462" s="107" t="s">
        <v>13744</v>
      </c>
    </row>
    <row r="9463" spans="1:9" x14ac:dyDescent="0.2">
      <c r="A9463" s="107" t="s">
        <v>10492</v>
      </c>
      <c r="D9463" s="107" t="s">
        <v>3458</v>
      </c>
      <c r="E9463" s="107">
        <f t="shared" si="147"/>
        <v>64482002</v>
      </c>
      <c r="F9463" s="107" t="s">
        <v>5427</v>
      </c>
      <c r="G9463" s="107" t="s">
        <v>3096</v>
      </c>
      <c r="H9463" s="107" t="s">
        <v>13743</v>
      </c>
      <c r="I9463" s="107" t="s">
        <v>13746</v>
      </c>
    </row>
    <row r="9464" spans="1:9" x14ac:dyDescent="0.2">
      <c r="A9464" s="107" t="s">
        <v>10492</v>
      </c>
      <c r="D9464" s="107" t="s">
        <v>3459</v>
      </c>
      <c r="E9464" s="107">
        <f t="shared" si="147"/>
        <v>64482599</v>
      </c>
      <c r="F9464" s="107" t="s">
        <v>5427</v>
      </c>
      <c r="G9464" s="107" t="s">
        <v>3096</v>
      </c>
      <c r="H9464" s="107" t="s">
        <v>13748</v>
      </c>
      <c r="I9464" s="107" t="s">
        <v>13749</v>
      </c>
    </row>
    <row r="9465" spans="1:9" x14ac:dyDescent="0.2">
      <c r="A9465" s="107" t="s">
        <v>10492</v>
      </c>
      <c r="D9465" s="107" t="s">
        <v>3460</v>
      </c>
      <c r="E9465" s="107">
        <f t="shared" si="147"/>
        <v>64520001</v>
      </c>
      <c r="F9465" s="107" t="s">
        <v>5427</v>
      </c>
      <c r="G9465" s="107" t="s">
        <v>3461</v>
      </c>
      <c r="H9465" s="107" t="s">
        <v>3462</v>
      </c>
      <c r="I9465" s="107" t="s">
        <v>3463</v>
      </c>
    </row>
    <row r="9466" spans="1:9" x14ac:dyDescent="0.2">
      <c r="A9466" s="107" t="s">
        <v>10492</v>
      </c>
      <c r="D9466" s="107" t="s">
        <v>3464</v>
      </c>
      <c r="E9466" s="107">
        <f t="shared" si="147"/>
        <v>64520010</v>
      </c>
      <c r="F9466" s="107" t="s">
        <v>5427</v>
      </c>
      <c r="G9466" s="107" t="s">
        <v>3461</v>
      </c>
      <c r="H9466" s="107" t="s">
        <v>3462</v>
      </c>
      <c r="I9466" s="107" t="s">
        <v>3465</v>
      </c>
    </row>
    <row r="9467" spans="1:9" x14ac:dyDescent="0.2">
      <c r="A9467" s="107" t="s">
        <v>10492</v>
      </c>
      <c r="D9467" s="107" t="s">
        <v>3466</v>
      </c>
      <c r="E9467" s="107">
        <f t="shared" si="147"/>
        <v>64520011</v>
      </c>
      <c r="F9467" s="107" t="s">
        <v>5427</v>
      </c>
      <c r="G9467" s="107" t="s">
        <v>3461</v>
      </c>
      <c r="H9467" s="107" t="s">
        <v>3462</v>
      </c>
      <c r="I9467" s="107" t="s">
        <v>3467</v>
      </c>
    </row>
    <row r="9468" spans="1:9" x14ac:dyDescent="0.2">
      <c r="A9468" s="107" t="s">
        <v>10492</v>
      </c>
      <c r="D9468" s="107" t="s">
        <v>3468</v>
      </c>
      <c r="E9468" s="107">
        <f t="shared" si="147"/>
        <v>64520020</v>
      </c>
      <c r="F9468" s="107" t="s">
        <v>5427</v>
      </c>
      <c r="G9468" s="107" t="s">
        <v>3461</v>
      </c>
      <c r="H9468" s="107" t="s">
        <v>3462</v>
      </c>
      <c r="I9468" s="107" t="s">
        <v>16738</v>
      </c>
    </row>
    <row r="9469" spans="1:9" x14ac:dyDescent="0.2">
      <c r="A9469" s="107" t="s">
        <v>10492</v>
      </c>
      <c r="D9469" s="107" t="s">
        <v>3469</v>
      </c>
      <c r="E9469" s="107">
        <f t="shared" si="147"/>
        <v>64520021</v>
      </c>
      <c r="F9469" s="107" t="s">
        <v>5427</v>
      </c>
      <c r="G9469" s="107" t="s">
        <v>3461</v>
      </c>
      <c r="H9469" s="107" t="s">
        <v>3462</v>
      </c>
      <c r="I9469" s="107" t="s">
        <v>3470</v>
      </c>
    </row>
    <row r="9470" spans="1:9" x14ac:dyDescent="0.2">
      <c r="A9470" s="107" t="s">
        <v>10492</v>
      </c>
      <c r="D9470" s="107" t="s">
        <v>3471</v>
      </c>
      <c r="E9470" s="107">
        <f t="shared" si="147"/>
        <v>64520022</v>
      </c>
      <c r="F9470" s="107" t="s">
        <v>5427</v>
      </c>
      <c r="G9470" s="107" t="s">
        <v>3461</v>
      </c>
      <c r="H9470" s="107" t="s">
        <v>3462</v>
      </c>
      <c r="I9470" s="107" t="s">
        <v>3472</v>
      </c>
    </row>
    <row r="9471" spans="1:9" x14ac:dyDescent="0.2">
      <c r="A9471" s="107" t="s">
        <v>10492</v>
      </c>
      <c r="D9471" s="107" t="s">
        <v>3473</v>
      </c>
      <c r="E9471" s="107">
        <f t="shared" si="147"/>
        <v>64520023</v>
      </c>
      <c r="F9471" s="107" t="s">
        <v>5427</v>
      </c>
      <c r="G9471" s="107" t="s">
        <v>3461</v>
      </c>
      <c r="H9471" s="107" t="s">
        <v>3462</v>
      </c>
      <c r="I9471" s="107" t="s">
        <v>3474</v>
      </c>
    </row>
    <row r="9472" spans="1:9" x14ac:dyDescent="0.2">
      <c r="A9472" s="107" t="s">
        <v>10492</v>
      </c>
      <c r="D9472" s="107" t="s">
        <v>3475</v>
      </c>
      <c r="E9472" s="107">
        <f t="shared" si="147"/>
        <v>64520030</v>
      </c>
      <c r="F9472" s="107" t="s">
        <v>5427</v>
      </c>
      <c r="G9472" s="107" t="s">
        <v>3461</v>
      </c>
      <c r="H9472" s="107" t="s">
        <v>3462</v>
      </c>
      <c r="I9472" s="107" t="s">
        <v>11508</v>
      </c>
    </row>
    <row r="9473" spans="1:9" x14ac:dyDescent="0.2">
      <c r="A9473" s="107" t="s">
        <v>10492</v>
      </c>
      <c r="D9473" s="107" t="s">
        <v>3476</v>
      </c>
      <c r="E9473" s="107">
        <f t="shared" si="147"/>
        <v>64520031</v>
      </c>
      <c r="F9473" s="107" t="s">
        <v>5427</v>
      </c>
      <c r="G9473" s="107" t="s">
        <v>3461</v>
      </c>
      <c r="H9473" s="107" t="s">
        <v>3462</v>
      </c>
      <c r="I9473" s="107" t="s">
        <v>3477</v>
      </c>
    </row>
    <row r="9474" spans="1:9" x14ac:dyDescent="0.2">
      <c r="A9474" s="107" t="s">
        <v>10492</v>
      </c>
      <c r="D9474" s="107" t="s">
        <v>3478</v>
      </c>
      <c r="E9474" s="107">
        <f t="shared" ref="E9474:E9537" si="148">VALUE(D9474)</f>
        <v>64520032</v>
      </c>
      <c r="F9474" s="107" t="s">
        <v>5427</v>
      </c>
      <c r="G9474" s="107" t="s">
        <v>3461</v>
      </c>
      <c r="H9474" s="107" t="s">
        <v>3462</v>
      </c>
      <c r="I9474" s="107" t="s">
        <v>3479</v>
      </c>
    </row>
    <row r="9475" spans="1:9" x14ac:dyDescent="0.2">
      <c r="A9475" s="107" t="s">
        <v>10492</v>
      </c>
      <c r="D9475" s="107" t="s">
        <v>3480</v>
      </c>
      <c r="E9475" s="107">
        <f t="shared" si="148"/>
        <v>64520040</v>
      </c>
      <c r="F9475" s="107" t="s">
        <v>5427</v>
      </c>
      <c r="G9475" s="107" t="s">
        <v>3461</v>
      </c>
      <c r="H9475" s="107" t="s">
        <v>3462</v>
      </c>
      <c r="I9475" s="107" t="s">
        <v>11451</v>
      </c>
    </row>
    <row r="9476" spans="1:9" x14ac:dyDescent="0.2">
      <c r="A9476" s="107" t="s">
        <v>10492</v>
      </c>
      <c r="D9476" s="107" t="s">
        <v>3481</v>
      </c>
      <c r="E9476" s="107">
        <f t="shared" si="148"/>
        <v>64520041</v>
      </c>
      <c r="F9476" s="107" t="s">
        <v>5427</v>
      </c>
      <c r="G9476" s="107" t="s">
        <v>3461</v>
      </c>
      <c r="H9476" s="107" t="s">
        <v>3462</v>
      </c>
      <c r="I9476" s="107" t="s">
        <v>3482</v>
      </c>
    </row>
    <row r="9477" spans="1:9" x14ac:dyDescent="0.2">
      <c r="A9477" s="107" t="s">
        <v>10492</v>
      </c>
      <c r="D9477" s="107" t="s">
        <v>3483</v>
      </c>
      <c r="E9477" s="107">
        <f t="shared" si="148"/>
        <v>64521001</v>
      </c>
      <c r="F9477" s="107" t="s">
        <v>5427</v>
      </c>
      <c r="G9477" s="107" t="s">
        <v>3461</v>
      </c>
      <c r="H9477" s="107" t="s">
        <v>3484</v>
      </c>
      <c r="I9477" s="107" t="s">
        <v>3485</v>
      </c>
    </row>
    <row r="9478" spans="1:9" x14ac:dyDescent="0.2">
      <c r="A9478" s="107" t="s">
        <v>10492</v>
      </c>
      <c r="D9478" s="107" t="s">
        <v>3486</v>
      </c>
      <c r="E9478" s="107">
        <f t="shared" si="148"/>
        <v>64521010</v>
      </c>
      <c r="F9478" s="107" t="s">
        <v>5427</v>
      </c>
      <c r="G9478" s="107" t="s">
        <v>3461</v>
      </c>
      <c r="H9478" s="107" t="s">
        <v>3484</v>
      </c>
      <c r="I9478" s="107" t="s">
        <v>3465</v>
      </c>
    </row>
    <row r="9479" spans="1:9" x14ac:dyDescent="0.2">
      <c r="A9479" s="107" t="s">
        <v>10492</v>
      </c>
      <c r="D9479" s="107" t="s">
        <v>3487</v>
      </c>
      <c r="E9479" s="107">
        <f t="shared" si="148"/>
        <v>64521011</v>
      </c>
      <c r="F9479" s="107" t="s">
        <v>5427</v>
      </c>
      <c r="G9479" s="107" t="s">
        <v>3461</v>
      </c>
      <c r="H9479" s="107" t="s">
        <v>3484</v>
      </c>
      <c r="I9479" s="107" t="s">
        <v>3467</v>
      </c>
    </row>
    <row r="9480" spans="1:9" x14ac:dyDescent="0.2">
      <c r="A9480" s="107" t="s">
        <v>10492</v>
      </c>
      <c r="D9480" s="107" t="s">
        <v>3488</v>
      </c>
      <c r="E9480" s="107">
        <f t="shared" si="148"/>
        <v>64521020</v>
      </c>
      <c r="F9480" s="107" t="s">
        <v>5427</v>
      </c>
      <c r="G9480" s="107" t="s">
        <v>3461</v>
      </c>
      <c r="H9480" s="107" t="s">
        <v>3484</v>
      </c>
      <c r="I9480" s="107" t="s">
        <v>16738</v>
      </c>
    </row>
    <row r="9481" spans="1:9" x14ac:dyDescent="0.2">
      <c r="A9481" s="107" t="s">
        <v>10492</v>
      </c>
      <c r="D9481" s="107" t="s">
        <v>3489</v>
      </c>
      <c r="E9481" s="107">
        <f t="shared" si="148"/>
        <v>64521021</v>
      </c>
      <c r="F9481" s="107" t="s">
        <v>5427</v>
      </c>
      <c r="G9481" s="107" t="s">
        <v>3461</v>
      </c>
      <c r="H9481" s="107" t="s">
        <v>3484</v>
      </c>
      <c r="I9481" s="107" t="s">
        <v>3470</v>
      </c>
    </row>
    <row r="9482" spans="1:9" x14ac:dyDescent="0.2">
      <c r="A9482" s="107" t="s">
        <v>10492</v>
      </c>
      <c r="D9482" s="107" t="s">
        <v>3490</v>
      </c>
      <c r="E9482" s="107">
        <f t="shared" si="148"/>
        <v>64521022</v>
      </c>
      <c r="F9482" s="107" t="s">
        <v>5427</v>
      </c>
      <c r="G9482" s="107" t="s">
        <v>3461</v>
      </c>
      <c r="H9482" s="107" t="s">
        <v>3484</v>
      </c>
      <c r="I9482" s="107" t="s">
        <v>3472</v>
      </c>
    </row>
    <row r="9483" spans="1:9" x14ac:dyDescent="0.2">
      <c r="A9483" s="107" t="s">
        <v>10492</v>
      </c>
      <c r="D9483" s="107" t="s">
        <v>3491</v>
      </c>
      <c r="E9483" s="107">
        <f t="shared" si="148"/>
        <v>64521023</v>
      </c>
      <c r="F9483" s="107" t="s">
        <v>5427</v>
      </c>
      <c r="G9483" s="107" t="s">
        <v>3461</v>
      </c>
      <c r="H9483" s="107" t="s">
        <v>3484</v>
      </c>
      <c r="I9483" s="107" t="s">
        <v>3474</v>
      </c>
    </row>
    <row r="9484" spans="1:9" x14ac:dyDescent="0.2">
      <c r="A9484" s="107" t="s">
        <v>10492</v>
      </c>
      <c r="D9484" s="107" t="s">
        <v>3492</v>
      </c>
      <c r="E9484" s="107">
        <f t="shared" si="148"/>
        <v>64521040</v>
      </c>
      <c r="F9484" s="107" t="s">
        <v>5427</v>
      </c>
      <c r="G9484" s="107" t="s">
        <v>3461</v>
      </c>
      <c r="H9484" s="107" t="s">
        <v>3484</v>
      </c>
      <c r="I9484" s="107" t="s">
        <v>11451</v>
      </c>
    </row>
    <row r="9485" spans="1:9" x14ac:dyDescent="0.2">
      <c r="A9485" s="107" t="s">
        <v>10492</v>
      </c>
      <c r="D9485" s="107" t="s">
        <v>3493</v>
      </c>
      <c r="E9485" s="107">
        <f t="shared" si="148"/>
        <v>64521041</v>
      </c>
      <c r="F9485" s="107" t="s">
        <v>5427</v>
      </c>
      <c r="G9485" s="107" t="s">
        <v>3461</v>
      </c>
      <c r="H9485" s="107" t="s">
        <v>3484</v>
      </c>
      <c r="I9485" s="107" t="s">
        <v>3482</v>
      </c>
    </row>
    <row r="9486" spans="1:9" x14ac:dyDescent="0.2">
      <c r="A9486" s="107" t="s">
        <v>10492</v>
      </c>
      <c r="D9486" s="107" t="s">
        <v>3494</v>
      </c>
      <c r="E9486" s="107">
        <f t="shared" si="148"/>
        <v>64580001</v>
      </c>
      <c r="F9486" s="107" t="s">
        <v>5427</v>
      </c>
      <c r="G9486" s="107" t="s">
        <v>3461</v>
      </c>
      <c r="H9486" s="107" t="s">
        <v>13741</v>
      </c>
      <c r="I9486" s="107" t="s">
        <v>13741</v>
      </c>
    </row>
    <row r="9487" spans="1:9" x14ac:dyDescent="0.2">
      <c r="A9487" s="107" t="s">
        <v>10492</v>
      </c>
      <c r="D9487" s="107" t="s">
        <v>3495</v>
      </c>
      <c r="E9487" s="107">
        <f t="shared" si="148"/>
        <v>64582001</v>
      </c>
      <c r="F9487" s="107" t="s">
        <v>5427</v>
      </c>
      <c r="G9487" s="107" t="s">
        <v>3461</v>
      </c>
      <c r="H9487" s="107" t="s">
        <v>13743</v>
      </c>
      <c r="I9487" s="107" t="s">
        <v>13744</v>
      </c>
    </row>
    <row r="9488" spans="1:9" x14ac:dyDescent="0.2">
      <c r="A9488" s="107" t="s">
        <v>10492</v>
      </c>
      <c r="D9488" s="107" t="s">
        <v>3496</v>
      </c>
      <c r="E9488" s="107">
        <f t="shared" si="148"/>
        <v>64582002</v>
      </c>
      <c r="F9488" s="107" t="s">
        <v>5427</v>
      </c>
      <c r="G9488" s="107" t="s">
        <v>3461</v>
      </c>
      <c r="H9488" s="107" t="s">
        <v>13743</v>
      </c>
      <c r="I9488" s="107" t="s">
        <v>13746</v>
      </c>
    </row>
    <row r="9489" spans="1:9" x14ac:dyDescent="0.2">
      <c r="A9489" s="107" t="s">
        <v>10492</v>
      </c>
      <c r="D9489" s="107" t="s">
        <v>3497</v>
      </c>
      <c r="E9489" s="107">
        <f t="shared" si="148"/>
        <v>64582501</v>
      </c>
      <c r="F9489" s="107" t="s">
        <v>5427</v>
      </c>
      <c r="G9489" s="107" t="s">
        <v>3461</v>
      </c>
      <c r="H9489" s="107" t="s">
        <v>13748</v>
      </c>
      <c r="I9489" s="107" t="s">
        <v>3498</v>
      </c>
    </row>
    <row r="9490" spans="1:9" x14ac:dyDescent="0.2">
      <c r="A9490" s="107" t="s">
        <v>10492</v>
      </c>
      <c r="D9490" s="107" t="s">
        <v>3499</v>
      </c>
      <c r="E9490" s="107">
        <f t="shared" si="148"/>
        <v>64582502</v>
      </c>
      <c r="F9490" s="107" t="s">
        <v>5427</v>
      </c>
      <c r="G9490" s="107" t="s">
        <v>3461</v>
      </c>
      <c r="H9490" s="107" t="s">
        <v>13748</v>
      </c>
      <c r="I9490" s="107" t="s">
        <v>3500</v>
      </c>
    </row>
    <row r="9491" spans="1:9" x14ac:dyDescent="0.2">
      <c r="A9491" s="107" t="s">
        <v>10492</v>
      </c>
      <c r="D9491" s="107" t="s">
        <v>3501</v>
      </c>
      <c r="E9491" s="107">
        <f t="shared" si="148"/>
        <v>64582599</v>
      </c>
      <c r="F9491" s="107" t="s">
        <v>5427</v>
      </c>
      <c r="G9491" s="107" t="s">
        <v>3461</v>
      </c>
      <c r="H9491" s="107" t="s">
        <v>13748</v>
      </c>
      <c r="I9491" s="107" t="s">
        <v>13749</v>
      </c>
    </row>
    <row r="9492" spans="1:9" x14ac:dyDescent="0.2">
      <c r="A9492" s="107" t="s">
        <v>10492</v>
      </c>
      <c r="D9492" s="107" t="s">
        <v>3502</v>
      </c>
      <c r="E9492" s="107">
        <f t="shared" si="148"/>
        <v>64610001</v>
      </c>
      <c r="F9492" s="107" t="s">
        <v>5427</v>
      </c>
      <c r="G9492" s="107" t="s">
        <v>750</v>
      </c>
      <c r="H9492" s="107" t="s">
        <v>751</v>
      </c>
      <c r="I9492" s="107" t="s">
        <v>752</v>
      </c>
    </row>
    <row r="9493" spans="1:9" x14ac:dyDescent="0.2">
      <c r="A9493" s="107" t="s">
        <v>10492</v>
      </c>
      <c r="D9493" s="107" t="s">
        <v>753</v>
      </c>
      <c r="E9493" s="107">
        <f t="shared" si="148"/>
        <v>64610010</v>
      </c>
      <c r="F9493" s="107" t="s">
        <v>5427</v>
      </c>
      <c r="G9493" s="107" t="s">
        <v>750</v>
      </c>
      <c r="H9493" s="107" t="s">
        <v>751</v>
      </c>
      <c r="I9493" s="107" t="s">
        <v>754</v>
      </c>
    </row>
    <row r="9494" spans="1:9" x14ac:dyDescent="0.2">
      <c r="A9494" s="107" t="s">
        <v>10492</v>
      </c>
      <c r="D9494" s="107" t="s">
        <v>755</v>
      </c>
      <c r="E9494" s="107">
        <f t="shared" si="148"/>
        <v>64610011</v>
      </c>
      <c r="F9494" s="107" t="s">
        <v>5427</v>
      </c>
      <c r="G9494" s="107" t="s">
        <v>750</v>
      </c>
      <c r="H9494" s="107" t="s">
        <v>751</v>
      </c>
      <c r="I9494" s="107" t="s">
        <v>756</v>
      </c>
    </row>
    <row r="9495" spans="1:9" x14ac:dyDescent="0.2">
      <c r="A9495" s="107" t="s">
        <v>10492</v>
      </c>
      <c r="D9495" s="107" t="s">
        <v>757</v>
      </c>
      <c r="E9495" s="107">
        <f t="shared" si="148"/>
        <v>64610012</v>
      </c>
      <c r="F9495" s="107" t="s">
        <v>5427</v>
      </c>
      <c r="G9495" s="107" t="s">
        <v>750</v>
      </c>
      <c r="H9495" s="107" t="s">
        <v>751</v>
      </c>
      <c r="I9495" s="107" t="s">
        <v>758</v>
      </c>
    </row>
    <row r="9496" spans="1:9" x14ac:dyDescent="0.2">
      <c r="A9496" s="107" t="s">
        <v>10492</v>
      </c>
      <c r="D9496" s="107" t="s">
        <v>759</v>
      </c>
      <c r="E9496" s="107">
        <f t="shared" si="148"/>
        <v>64610020</v>
      </c>
      <c r="F9496" s="107" t="s">
        <v>5427</v>
      </c>
      <c r="G9496" s="107" t="s">
        <v>750</v>
      </c>
      <c r="H9496" s="107" t="s">
        <v>751</v>
      </c>
      <c r="I9496" s="107" t="s">
        <v>760</v>
      </c>
    </row>
    <row r="9497" spans="1:9" x14ac:dyDescent="0.2">
      <c r="A9497" s="107" t="s">
        <v>10492</v>
      </c>
      <c r="D9497" s="107" t="s">
        <v>761</v>
      </c>
      <c r="E9497" s="107">
        <f t="shared" si="148"/>
        <v>64610021</v>
      </c>
      <c r="F9497" s="107" t="s">
        <v>5427</v>
      </c>
      <c r="G9497" s="107" t="s">
        <v>750</v>
      </c>
      <c r="H9497" s="107" t="s">
        <v>751</v>
      </c>
      <c r="I9497" s="107" t="s">
        <v>762</v>
      </c>
    </row>
    <row r="9498" spans="1:9" x14ac:dyDescent="0.2">
      <c r="A9498" s="107" t="s">
        <v>10492</v>
      </c>
      <c r="D9498" s="107" t="s">
        <v>763</v>
      </c>
      <c r="E9498" s="107">
        <f t="shared" si="148"/>
        <v>64610022</v>
      </c>
      <c r="F9498" s="107" t="s">
        <v>5427</v>
      </c>
      <c r="G9498" s="107" t="s">
        <v>750</v>
      </c>
      <c r="H9498" s="107" t="s">
        <v>751</v>
      </c>
      <c r="I9498" s="107" t="s">
        <v>764</v>
      </c>
    </row>
    <row r="9499" spans="1:9" x14ac:dyDescent="0.2">
      <c r="A9499" s="107" t="s">
        <v>10492</v>
      </c>
      <c r="D9499" s="107" t="s">
        <v>765</v>
      </c>
      <c r="E9499" s="107">
        <f t="shared" si="148"/>
        <v>64610030</v>
      </c>
      <c r="F9499" s="107" t="s">
        <v>5427</v>
      </c>
      <c r="G9499" s="107" t="s">
        <v>750</v>
      </c>
      <c r="H9499" s="107" t="s">
        <v>751</v>
      </c>
      <c r="I9499" s="107" t="s">
        <v>3414</v>
      </c>
    </row>
    <row r="9500" spans="1:9" x14ac:dyDescent="0.2">
      <c r="A9500" s="107" t="s">
        <v>10492</v>
      </c>
      <c r="D9500" s="107" t="s">
        <v>766</v>
      </c>
      <c r="E9500" s="107">
        <f t="shared" si="148"/>
        <v>64610031</v>
      </c>
      <c r="F9500" s="107" t="s">
        <v>5427</v>
      </c>
      <c r="G9500" s="107" t="s">
        <v>750</v>
      </c>
      <c r="H9500" s="107" t="s">
        <v>751</v>
      </c>
      <c r="I9500" s="107" t="s">
        <v>767</v>
      </c>
    </row>
    <row r="9501" spans="1:9" x14ac:dyDescent="0.2">
      <c r="A9501" s="107" t="s">
        <v>10492</v>
      </c>
      <c r="D9501" s="107" t="s">
        <v>768</v>
      </c>
      <c r="E9501" s="107">
        <f t="shared" si="148"/>
        <v>64610032</v>
      </c>
      <c r="F9501" s="107" t="s">
        <v>5427</v>
      </c>
      <c r="G9501" s="107" t="s">
        <v>750</v>
      </c>
      <c r="H9501" s="107" t="s">
        <v>751</v>
      </c>
      <c r="I9501" s="107" t="s">
        <v>769</v>
      </c>
    </row>
    <row r="9502" spans="1:9" x14ac:dyDescent="0.2">
      <c r="A9502" s="107" t="s">
        <v>10492</v>
      </c>
      <c r="D9502" s="107" t="s">
        <v>770</v>
      </c>
      <c r="E9502" s="107">
        <f t="shared" si="148"/>
        <v>64610040</v>
      </c>
      <c r="F9502" s="107" t="s">
        <v>5427</v>
      </c>
      <c r="G9502" s="107" t="s">
        <v>750</v>
      </c>
      <c r="H9502" s="107" t="s">
        <v>751</v>
      </c>
      <c r="I9502" s="107" t="s">
        <v>16738</v>
      </c>
    </row>
    <row r="9503" spans="1:9" x14ac:dyDescent="0.2">
      <c r="A9503" s="107" t="s">
        <v>10492</v>
      </c>
      <c r="D9503" s="107" t="s">
        <v>771</v>
      </c>
      <c r="E9503" s="107">
        <f t="shared" si="148"/>
        <v>64610041</v>
      </c>
      <c r="F9503" s="107" t="s">
        <v>5427</v>
      </c>
      <c r="G9503" s="107" t="s">
        <v>750</v>
      </c>
      <c r="H9503" s="107" t="s">
        <v>751</v>
      </c>
      <c r="I9503" s="107" t="s">
        <v>772</v>
      </c>
    </row>
    <row r="9504" spans="1:9" x14ac:dyDescent="0.2">
      <c r="A9504" s="107" t="s">
        <v>10492</v>
      </c>
      <c r="D9504" s="107" t="s">
        <v>773</v>
      </c>
      <c r="E9504" s="107">
        <f t="shared" si="148"/>
        <v>64610050</v>
      </c>
      <c r="F9504" s="107" t="s">
        <v>5427</v>
      </c>
      <c r="G9504" s="107" t="s">
        <v>750</v>
      </c>
      <c r="H9504" s="107" t="s">
        <v>751</v>
      </c>
      <c r="I9504" s="107" t="s">
        <v>11451</v>
      </c>
    </row>
    <row r="9505" spans="1:9" x14ac:dyDescent="0.2">
      <c r="A9505" s="107" t="s">
        <v>10492</v>
      </c>
      <c r="D9505" s="107" t="s">
        <v>774</v>
      </c>
      <c r="E9505" s="107">
        <f t="shared" si="148"/>
        <v>64610101</v>
      </c>
      <c r="F9505" s="107" t="s">
        <v>5427</v>
      </c>
      <c r="G9505" s="107" t="s">
        <v>750</v>
      </c>
      <c r="H9505" s="107" t="s">
        <v>5105</v>
      </c>
      <c r="I9505" s="107" t="s">
        <v>5106</v>
      </c>
    </row>
    <row r="9506" spans="1:9" x14ac:dyDescent="0.2">
      <c r="A9506" s="107" t="s">
        <v>10492</v>
      </c>
      <c r="D9506" s="107" t="s">
        <v>5107</v>
      </c>
      <c r="E9506" s="107">
        <f t="shared" si="148"/>
        <v>64610110</v>
      </c>
      <c r="F9506" s="107" t="s">
        <v>5427</v>
      </c>
      <c r="G9506" s="107" t="s">
        <v>750</v>
      </c>
      <c r="H9506" s="107" t="s">
        <v>5105</v>
      </c>
      <c r="I9506" s="107" t="s">
        <v>754</v>
      </c>
    </row>
    <row r="9507" spans="1:9" x14ac:dyDescent="0.2">
      <c r="A9507" s="107" t="s">
        <v>10492</v>
      </c>
      <c r="D9507" s="107" t="s">
        <v>5108</v>
      </c>
      <c r="E9507" s="107">
        <f t="shared" si="148"/>
        <v>64610111</v>
      </c>
      <c r="F9507" s="107" t="s">
        <v>5427</v>
      </c>
      <c r="G9507" s="107" t="s">
        <v>750</v>
      </c>
      <c r="H9507" s="107" t="s">
        <v>5105</v>
      </c>
      <c r="I9507" s="107" t="s">
        <v>756</v>
      </c>
    </row>
    <row r="9508" spans="1:9" x14ac:dyDescent="0.2">
      <c r="A9508" s="107" t="s">
        <v>10492</v>
      </c>
      <c r="D9508" s="107" t="s">
        <v>5109</v>
      </c>
      <c r="E9508" s="107">
        <f t="shared" si="148"/>
        <v>64610112</v>
      </c>
      <c r="F9508" s="107" t="s">
        <v>5427</v>
      </c>
      <c r="G9508" s="107" t="s">
        <v>750</v>
      </c>
      <c r="H9508" s="107" t="s">
        <v>5105</v>
      </c>
      <c r="I9508" s="107" t="s">
        <v>758</v>
      </c>
    </row>
    <row r="9509" spans="1:9" x14ac:dyDescent="0.2">
      <c r="A9509" s="107" t="s">
        <v>10492</v>
      </c>
      <c r="D9509" s="107" t="s">
        <v>5110</v>
      </c>
      <c r="E9509" s="107">
        <f t="shared" si="148"/>
        <v>64610120</v>
      </c>
      <c r="F9509" s="107" t="s">
        <v>5427</v>
      </c>
      <c r="G9509" s="107" t="s">
        <v>750</v>
      </c>
      <c r="H9509" s="107" t="s">
        <v>5105</v>
      </c>
      <c r="I9509" s="107" t="s">
        <v>760</v>
      </c>
    </row>
    <row r="9510" spans="1:9" x14ac:dyDescent="0.2">
      <c r="A9510" s="107" t="s">
        <v>10492</v>
      </c>
      <c r="D9510" s="107" t="s">
        <v>5111</v>
      </c>
      <c r="E9510" s="107">
        <f t="shared" si="148"/>
        <v>64610121</v>
      </c>
      <c r="F9510" s="107" t="s">
        <v>5427</v>
      </c>
      <c r="G9510" s="107" t="s">
        <v>750</v>
      </c>
      <c r="H9510" s="107" t="s">
        <v>5105</v>
      </c>
      <c r="I9510" s="107" t="s">
        <v>762</v>
      </c>
    </row>
    <row r="9511" spans="1:9" x14ac:dyDescent="0.2">
      <c r="A9511" s="107" t="s">
        <v>10492</v>
      </c>
      <c r="D9511" s="107" t="s">
        <v>5112</v>
      </c>
      <c r="E9511" s="107">
        <f t="shared" si="148"/>
        <v>64610122</v>
      </c>
      <c r="F9511" s="107" t="s">
        <v>5427</v>
      </c>
      <c r="G9511" s="107" t="s">
        <v>750</v>
      </c>
      <c r="H9511" s="107" t="s">
        <v>5105</v>
      </c>
      <c r="I9511" s="107" t="s">
        <v>764</v>
      </c>
    </row>
    <row r="9512" spans="1:9" x14ac:dyDescent="0.2">
      <c r="A9512" s="107" t="s">
        <v>10492</v>
      </c>
      <c r="D9512" s="107" t="s">
        <v>5113</v>
      </c>
      <c r="E9512" s="107">
        <f t="shared" si="148"/>
        <v>64610130</v>
      </c>
      <c r="F9512" s="107" t="s">
        <v>5427</v>
      </c>
      <c r="G9512" s="107" t="s">
        <v>750</v>
      </c>
      <c r="H9512" s="107" t="s">
        <v>5105</v>
      </c>
      <c r="I9512" s="107" t="s">
        <v>3414</v>
      </c>
    </row>
    <row r="9513" spans="1:9" x14ac:dyDescent="0.2">
      <c r="A9513" s="107" t="s">
        <v>10492</v>
      </c>
      <c r="D9513" s="107" t="s">
        <v>5114</v>
      </c>
      <c r="E9513" s="107">
        <f t="shared" si="148"/>
        <v>64610131</v>
      </c>
      <c r="F9513" s="107" t="s">
        <v>5427</v>
      </c>
      <c r="G9513" s="107" t="s">
        <v>750</v>
      </c>
      <c r="H9513" s="107" t="s">
        <v>5105</v>
      </c>
      <c r="I9513" s="107" t="s">
        <v>767</v>
      </c>
    </row>
    <row r="9514" spans="1:9" x14ac:dyDescent="0.2">
      <c r="A9514" s="107" t="s">
        <v>10492</v>
      </c>
      <c r="D9514" s="107" t="s">
        <v>5115</v>
      </c>
      <c r="E9514" s="107">
        <f t="shared" si="148"/>
        <v>64610132</v>
      </c>
      <c r="F9514" s="107" t="s">
        <v>5427</v>
      </c>
      <c r="G9514" s="107" t="s">
        <v>750</v>
      </c>
      <c r="H9514" s="107" t="s">
        <v>5105</v>
      </c>
      <c r="I9514" s="107" t="s">
        <v>769</v>
      </c>
    </row>
    <row r="9515" spans="1:9" x14ac:dyDescent="0.2">
      <c r="A9515" s="107" t="s">
        <v>10492</v>
      </c>
      <c r="D9515" s="107" t="s">
        <v>5116</v>
      </c>
      <c r="E9515" s="107">
        <f t="shared" si="148"/>
        <v>64610140</v>
      </c>
      <c r="F9515" s="107" t="s">
        <v>5427</v>
      </c>
      <c r="G9515" s="107" t="s">
        <v>750</v>
      </c>
      <c r="H9515" s="107" t="s">
        <v>5105</v>
      </c>
      <c r="I9515" s="107" t="s">
        <v>16738</v>
      </c>
    </row>
    <row r="9516" spans="1:9" x14ac:dyDescent="0.2">
      <c r="A9516" s="107" t="s">
        <v>10492</v>
      </c>
      <c r="D9516" s="107" t="s">
        <v>5117</v>
      </c>
      <c r="E9516" s="107">
        <f t="shared" si="148"/>
        <v>64610141</v>
      </c>
      <c r="F9516" s="107" t="s">
        <v>5427</v>
      </c>
      <c r="G9516" s="107" t="s">
        <v>750</v>
      </c>
      <c r="H9516" s="107" t="s">
        <v>5105</v>
      </c>
      <c r="I9516" s="107" t="s">
        <v>772</v>
      </c>
    </row>
    <row r="9517" spans="1:9" x14ac:dyDescent="0.2">
      <c r="A9517" s="107" t="s">
        <v>10492</v>
      </c>
      <c r="D9517" s="107" t="s">
        <v>5118</v>
      </c>
      <c r="E9517" s="107">
        <f t="shared" si="148"/>
        <v>64610142</v>
      </c>
      <c r="F9517" s="107" t="s">
        <v>5427</v>
      </c>
      <c r="G9517" s="107" t="s">
        <v>750</v>
      </c>
      <c r="H9517" s="107" t="s">
        <v>5105</v>
      </c>
      <c r="I9517" s="107" t="s">
        <v>5119</v>
      </c>
    </row>
    <row r="9518" spans="1:9" x14ac:dyDescent="0.2">
      <c r="A9518" s="107" t="s">
        <v>10492</v>
      </c>
      <c r="D9518" s="107" t="s">
        <v>5120</v>
      </c>
      <c r="E9518" s="107">
        <f t="shared" si="148"/>
        <v>64610143</v>
      </c>
      <c r="F9518" s="107" t="s">
        <v>5427</v>
      </c>
      <c r="G9518" s="107" t="s">
        <v>750</v>
      </c>
      <c r="H9518" s="107" t="s">
        <v>5105</v>
      </c>
      <c r="I9518" s="107" t="s">
        <v>5121</v>
      </c>
    </row>
    <row r="9519" spans="1:9" x14ac:dyDescent="0.2">
      <c r="A9519" s="107" t="s">
        <v>10492</v>
      </c>
      <c r="D9519" s="107" t="s">
        <v>5122</v>
      </c>
      <c r="E9519" s="107">
        <f t="shared" si="148"/>
        <v>64610150</v>
      </c>
      <c r="F9519" s="107" t="s">
        <v>5427</v>
      </c>
      <c r="G9519" s="107" t="s">
        <v>750</v>
      </c>
      <c r="H9519" s="107" t="s">
        <v>5105</v>
      </c>
      <c r="I9519" s="107" t="s">
        <v>11451</v>
      </c>
    </row>
    <row r="9520" spans="1:9" x14ac:dyDescent="0.2">
      <c r="A9520" s="107" t="s">
        <v>10492</v>
      </c>
      <c r="D9520" s="107" t="s">
        <v>5123</v>
      </c>
      <c r="E9520" s="107">
        <f t="shared" si="148"/>
        <v>64610201</v>
      </c>
      <c r="F9520" s="107" t="s">
        <v>5427</v>
      </c>
      <c r="G9520" s="107" t="s">
        <v>750</v>
      </c>
      <c r="H9520" s="107" t="s">
        <v>5124</v>
      </c>
      <c r="I9520" s="107" t="s">
        <v>5125</v>
      </c>
    </row>
    <row r="9521" spans="1:9" x14ac:dyDescent="0.2">
      <c r="A9521" s="107" t="s">
        <v>10492</v>
      </c>
      <c r="D9521" s="107" t="s">
        <v>5126</v>
      </c>
      <c r="E9521" s="107">
        <f t="shared" si="148"/>
        <v>64610210</v>
      </c>
      <c r="F9521" s="107" t="s">
        <v>5427</v>
      </c>
      <c r="G9521" s="107" t="s">
        <v>750</v>
      </c>
      <c r="H9521" s="107" t="s">
        <v>5124</v>
      </c>
      <c r="I9521" s="107" t="s">
        <v>754</v>
      </c>
    </row>
    <row r="9522" spans="1:9" x14ac:dyDescent="0.2">
      <c r="A9522" s="107" t="s">
        <v>10492</v>
      </c>
      <c r="D9522" s="107" t="s">
        <v>5127</v>
      </c>
      <c r="E9522" s="107">
        <f t="shared" si="148"/>
        <v>64610211</v>
      </c>
      <c r="F9522" s="107" t="s">
        <v>5427</v>
      </c>
      <c r="G9522" s="107" t="s">
        <v>750</v>
      </c>
      <c r="H9522" s="107" t="s">
        <v>5124</v>
      </c>
      <c r="I9522" s="107" t="s">
        <v>756</v>
      </c>
    </row>
    <row r="9523" spans="1:9" x14ac:dyDescent="0.2">
      <c r="A9523" s="107" t="s">
        <v>10492</v>
      </c>
      <c r="D9523" s="107" t="s">
        <v>5128</v>
      </c>
      <c r="E9523" s="107">
        <f t="shared" si="148"/>
        <v>64610212</v>
      </c>
      <c r="F9523" s="107" t="s">
        <v>5427</v>
      </c>
      <c r="G9523" s="107" t="s">
        <v>750</v>
      </c>
      <c r="H9523" s="107" t="s">
        <v>5124</v>
      </c>
      <c r="I9523" s="107" t="s">
        <v>758</v>
      </c>
    </row>
    <row r="9524" spans="1:9" x14ac:dyDescent="0.2">
      <c r="A9524" s="107" t="s">
        <v>10492</v>
      </c>
      <c r="D9524" s="107" t="s">
        <v>5129</v>
      </c>
      <c r="E9524" s="107">
        <f t="shared" si="148"/>
        <v>64610220</v>
      </c>
      <c r="F9524" s="107" t="s">
        <v>5427</v>
      </c>
      <c r="G9524" s="107" t="s">
        <v>750</v>
      </c>
      <c r="H9524" s="107" t="s">
        <v>5124</v>
      </c>
      <c r="I9524" s="107" t="s">
        <v>760</v>
      </c>
    </row>
    <row r="9525" spans="1:9" x14ac:dyDescent="0.2">
      <c r="A9525" s="107" t="s">
        <v>10492</v>
      </c>
      <c r="D9525" s="107" t="s">
        <v>5130</v>
      </c>
      <c r="E9525" s="107">
        <f t="shared" si="148"/>
        <v>64610221</v>
      </c>
      <c r="F9525" s="107" t="s">
        <v>5427</v>
      </c>
      <c r="G9525" s="107" t="s">
        <v>750</v>
      </c>
      <c r="H9525" s="107" t="s">
        <v>5124</v>
      </c>
      <c r="I9525" s="107" t="s">
        <v>762</v>
      </c>
    </row>
    <row r="9526" spans="1:9" x14ac:dyDescent="0.2">
      <c r="A9526" s="107" t="s">
        <v>10492</v>
      </c>
      <c r="D9526" s="107" t="s">
        <v>5131</v>
      </c>
      <c r="E9526" s="107">
        <f t="shared" si="148"/>
        <v>64610222</v>
      </c>
      <c r="F9526" s="107" t="s">
        <v>5427</v>
      </c>
      <c r="G9526" s="107" t="s">
        <v>750</v>
      </c>
      <c r="H9526" s="107" t="s">
        <v>5124</v>
      </c>
      <c r="I9526" s="107" t="s">
        <v>764</v>
      </c>
    </row>
    <row r="9527" spans="1:9" x14ac:dyDescent="0.2">
      <c r="A9527" s="107" t="s">
        <v>10492</v>
      </c>
      <c r="D9527" s="107" t="s">
        <v>5132</v>
      </c>
      <c r="E9527" s="107">
        <f t="shared" si="148"/>
        <v>64610230</v>
      </c>
      <c r="F9527" s="107" t="s">
        <v>5427</v>
      </c>
      <c r="G9527" s="107" t="s">
        <v>750</v>
      </c>
      <c r="H9527" s="107" t="s">
        <v>5124</v>
      </c>
      <c r="I9527" s="107" t="s">
        <v>3414</v>
      </c>
    </row>
    <row r="9528" spans="1:9" x14ac:dyDescent="0.2">
      <c r="A9528" s="107" t="s">
        <v>10492</v>
      </c>
      <c r="D9528" s="107" t="s">
        <v>5133</v>
      </c>
      <c r="E9528" s="107">
        <f t="shared" si="148"/>
        <v>64610231</v>
      </c>
      <c r="F9528" s="107" t="s">
        <v>5427</v>
      </c>
      <c r="G9528" s="107" t="s">
        <v>750</v>
      </c>
      <c r="H9528" s="107" t="s">
        <v>5124</v>
      </c>
      <c r="I9528" s="107" t="s">
        <v>767</v>
      </c>
    </row>
    <row r="9529" spans="1:9" x14ac:dyDescent="0.2">
      <c r="A9529" s="107" t="s">
        <v>10492</v>
      </c>
      <c r="D9529" s="107" t="s">
        <v>5134</v>
      </c>
      <c r="E9529" s="107">
        <f t="shared" si="148"/>
        <v>64610232</v>
      </c>
      <c r="F9529" s="107" t="s">
        <v>5427</v>
      </c>
      <c r="G9529" s="107" t="s">
        <v>750</v>
      </c>
      <c r="H9529" s="107" t="s">
        <v>5124</v>
      </c>
      <c r="I9529" s="107" t="s">
        <v>769</v>
      </c>
    </row>
    <row r="9530" spans="1:9" x14ac:dyDescent="0.2">
      <c r="A9530" s="107" t="s">
        <v>10492</v>
      </c>
      <c r="D9530" s="107" t="s">
        <v>5135</v>
      </c>
      <c r="E9530" s="107">
        <f t="shared" si="148"/>
        <v>64610240</v>
      </c>
      <c r="F9530" s="107" t="s">
        <v>5427</v>
      </c>
      <c r="G9530" s="107" t="s">
        <v>750</v>
      </c>
      <c r="H9530" s="107" t="s">
        <v>5124</v>
      </c>
      <c r="I9530" s="107" t="s">
        <v>16738</v>
      </c>
    </row>
    <row r="9531" spans="1:9" x14ac:dyDescent="0.2">
      <c r="A9531" s="107" t="s">
        <v>10492</v>
      </c>
      <c r="D9531" s="107" t="s">
        <v>5136</v>
      </c>
      <c r="E9531" s="107">
        <f t="shared" si="148"/>
        <v>64610241</v>
      </c>
      <c r="F9531" s="107" t="s">
        <v>5427</v>
      </c>
      <c r="G9531" s="107" t="s">
        <v>750</v>
      </c>
      <c r="H9531" s="107" t="s">
        <v>5124</v>
      </c>
      <c r="I9531" s="107" t="s">
        <v>772</v>
      </c>
    </row>
    <row r="9532" spans="1:9" x14ac:dyDescent="0.2">
      <c r="A9532" s="107" t="s">
        <v>10492</v>
      </c>
      <c r="D9532" s="107" t="s">
        <v>5137</v>
      </c>
      <c r="E9532" s="107">
        <f t="shared" si="148"/>
        <v>64610242</v>
      </c>
      <c r="F9532" s="107" t="s">
        <v>5427</v>
      </c>
      <c r="G9532" s="107" t="s">
        <v>750</v>
      </c>
      <c r="H9532" s="107" t="s">
        <v>5124</v>
      </c>
      <c r="I9532" s="107" t="s">
        <v>5121</v>
      </c>
    </row>
    <row r="9533" spans="1:9" x14ac:dyDescent="0.2">
      <c r="A9533" s="107" t="s">
        <v>10492</v>
      </c>
      <c r="D9533" s="107" t="s">
        <v>5138</v>
      </c>
      <c r="E9533" s="107">
        <f t="shared" si="148"/>
        <v>64610250</v>
      </c>
      <c r="F9533" s="107" t="s">
        <v>5427</v>
      </c>
      <c r="G9533" s="107" t="s">
        <v>750</v>
      </c>
      <c r="H9533" s="107" t="s">
        <v>5124</v>
      </c>
      <c r="I9533" s="107" t="s">
        <v>11451</v>
      </c>
    </row>
    <row r="9534" spans="1:9" x14ac:dyDescent="0.2">
      <c r="A9534" s="107" t="s">
        <v>10492</v>
      </c>
      <c r="D9534" s="107" t="s">
        <v>5139</v>
      </c>
      <c r="E9534" s="107">
        <f t="shared" si="148"/>
        <v>64610301</v>
      </c>
      <c r="F9534" s="107" t="s">
        <v>5427</v>
      </c>
      <c r="G9534" s="107" t="s">
        <v>750</v>
      </c>
      <c r="H9534" s="107" t="s">
        <v>5140</v>
      </c>
      <c r="I9534" s="107" t="s">
        <v>5141</v>
      </c>
    </row>
    <row r="9535" spans="1:9" x14ac:dyDescent="0.2">
      <c r="A9535" s="107" t="s">
        <v>10492</v>
      </c>
      <c r="D9535" s="107" t="s">
        <v>5142</v>
      </c>
      <c r="E9535" s="107">
        <f t="shared" si="148"/>
        <v>64610310</v>
      </c>
      <c r="F9535" s="107" t="s">
        <v>5427</v>
      </c>
      <c r="G9535" s="107" t="s">
        <v>750</v>
      </c>
      <c r="H9535" s="107" t="s">
        <v>5140</v>
      </c>
      <c r="I9535" s="107" t="s">
        <v>754</v>
      </c>
    </row>
    <row r="9536" spans="1:9" x14ac:dyDescent="0.2">
      <c r="A9536" s="107" t="s">
        <v>10492</v>
      </c>
      <c r="D9536" s="107" t="s">
        <v>2479</v>
      </c>
      <c r="E9536" s="107">
        <f t="shared" si="148"/>
        <v>64610311</v>
      </c>
      <c r="F9536" s="107" t="s">
        <v>5427</v>
      </c>
      <c r="G9536" s="107" t="s">
        <v>750</v>
      </c>
      <c r="H9536" s="107" t="s">
        <v>5140</v>
      </c>
      <c r="I9536" s="107" t="s">
        <v>756</v>
      </c>
    </row>
    <row r="9537" spans="1:9" x14ac:dyDescent="0.2">
      <c r="A9537" s="107" t="s">
        <v>10492</v>
      </c>
      <c r="D9537" s="107" t="s">
        <v>2480</v>
      </c>
      <c r="E9537" s="107">
        <f t="shared" si="148"/>
        <v>64610312</v>
      </c>
      <c r="F9537" s="107" t="s">
        <v>5427</v>
      </c>
      <c r="G9537" s="107" t="s">
        <v>750</v>
      </c>
      <c r="H9537" s="107" t="s">
        <v>5140</v>
      </c>
      <c r="I9537" s="107" t="s">
        <v>758</v>
      </c>
    </row>
    <row r="9538" spans="1:9" x14ac:dyDescent="0.2">
      <c r="A9538" s="107" t="s">
        <v>10492</v>
      </c>
      <c r="D9538" s="107" t="s">
        <v>2481</v>
      </c>
      <c r="E9538" s="107">
        <f t="shared" ref="E9538:E9601" si="149">VALUE(D9538)</f>
        <v>64610320</v>
      </c>
      <c r="F9538" s="107" t="s">
        <v>5427</v>
      </c>
      <c r="G9538" s="107" t="s">
        <v>750</v>
      </c>
      <c r="H9538" s="107" t="s">
        <v>5140</v>
      </c>
      <c r="I9538" s="107" t="s">
        <v>760</v>
      </c>
    </row>
    <row r="9539" spans="1:9" x14ac:dyDescent="0.2">
      <c r="A9539" s="107" t="s">
        <v>10492</v>
      </c>
      <c r="D9539" s="107" t="s">
        <v>2482</v>
      </c>
      <c r="E9539" s="107">
        <f t="shared" si="149"/>
        <v>64610321</v>
      </c>
      <c r="F9539" s="107" t="s">
        <v>5427</v>
      </c>
      <c r="G9539" s="107" t="s">
        <v>750</v>
      </c>
      <c r="H9539" s="107" t="s">
        <v>5140</v>
      </c>
      <c r="I9539" s="107" t="s">
        <v>762</v>
      </c>
    </row>
    <row r="9540" spans="1:9" x14ac:dyDescent="0.2">
      <c r="A9540" s="107" t="s">
        <v>10492</v>
      </c>
      <c r="D9540" s="107" t="s">
        <v>2483</v>
      </c>
      <c r="E9540" s="107">
        <f t="shared" si="149"/>
        <v>64610322</v>
      </c>
      <c r="F9540" s="107" t="s">
        <v>5427</v>
      </c>
      <c r="G9540" s="107" t="s">
        <v>750</v>
      </c>
      <c r="H9540" s="107" t="s">
        <v>5140</v>
      </c>
      <c r="I9540" s="107" t="s">
        <v>764</v>
      </c>
    </row>
    <row r="9541" spans="1:9" x14ac:dyDescent="0.2">
      <c r="A9541" s="107" t="s">
        <v>10492</v>
      </c>
      <c r="D9541" s="107" t="s">
        <v>2484</v>
      </c>
      <c r="E9541" s="107">
        <f t="shared" si="149"/>
        <v>64610330</v>
      </c>
      <c r="F9541" s="107" t="s">
        <v>5427</v>
      </c>
      <c r="G9541" s="107" t="s">
        <v>750</v>
      </c>
      <c r="H9541" s="107" t="s">
        <v>5140</v>
      </c>
      <c r="I9541" s="107" t="s">
        <v>3414</v>
      </c>
    </row>
    <row r="9542" spans="1:9" x14ac:dyDescent="0.2">
      <c r="A9542" s="107" t="s">
        <v>10492</v>
      </c>
      <c r="D9542" s="107" t="s">
        <v>2485</v>
      </c>
      <c r="E9542" s="107">
        <f t="shared" si="149"/>
        <v>64610331</v>
      </c>
      <c r="F9542" s="107" t="s">
        <v>5427</v>
      </c>
      <c r="G9542" s="107" t="s">
        <v>750</v>
      </c>
      <c r="H9542" s="107" t="s">
        <v>5140</v>
      </c>
      <c r="I9542" s="107" t="s">
        <v>767</v>
      </c>
    </row>
    <row r="9543" spans="1:9" x14ac:dyDescent="0.2">
      <c r="A9543" s="107" t="s">
        <v>10492</v>
      </c>
      <c r="D9543" s="107" t="s">
        <v>2486</v>
      </c>
      <c r="E9543" s="107">
        <f t="shared" si="149"/>
        <v>64610332</v>
      </c>
      <c r="F9543" s="107" t="s">
        <v>5427</v>
      </c>
      <c r="G9543" s="107" t="s">
        <v>750</v>
      </c>
      <c r="H9543" s="107" t="s">
        <v>5140</v>
      </c>
      <c r="I9543" s="107" t="s">
        <v>769</v>
      </c>
    </row>
    <row r="9544" spans="1:9" x14ac:dyDescent="0.2">
      <c r="A9544" s="107" t="s">
        <v>10492</v>
      </c>
      <c r="D9544" s="107" t="s">
        <v>2487</v>
      </c>
      <c r="E9544" s="107">
        <f t="shared" si="149"/>
        <v>64610340</v>
      </c>
      <c r="F9544" s="107" t="s">
        <v>5427</v>
      </c>
      <c r="G9544" s="107" t="s">
        <v>750</v>
      </c>
      <c r="H9544" s="107" t="s">
        <v>5140</v>
      </c>
      <c r="I9544" s="107" t="s">
        <v>16738</v>
      </c>
    </row>
    <row r="9545" spans="1:9" x14ac:dyDescent="0.2">
      <c r="A9545" s="107" t="s">
        <v>10492</v>
      </c>
      <c r="D9545" s="107" t="s">
        <v>2488</v>
      </c>
      <c r="E9545" s="107">
        <f t="shared" si="149"/>
        <v>64610350</v>
      </c>
      <c r="F9545" s="107" t="s">
        <v>5427</v>
      </c>
      <c r="G9545" s="107" t="s">
        <v>750</v>
      </c>
      <c r="H9545" s="107" t="s">
        <v>5140</v>
      </c>
      <c r="I9545" s="107" t="s">
        <v>11451</v>
      </c>
    </row>
    <row r="9546" spans="1:9" x14ac:dyDescent="0.2">
      <c r="A9546" s="107" t="s">
        <v>10492</v>
      </c>
      <c r="D9546" s="107" t="s">
        <v>2489</v>
      </c>
      <c r="E9546" s="107">
        <f t="shared" si="149"/>
        <v>64615001</v>
      </c>
      <c r="F9546" s="107" t="s">
        <v>5427</v>
      </c>
      <c r="G9546" s="107" t="s">
        <v>750</v>
      </c>
      <c r="H9546" s="107" t="s">
        <v>1232</v>
      </c>
      <c r="I9546" s="107" t="s">
        <v>1233</v>
      </c>
    </row>
    <row r="9547" spans="1:9" x14ac:dyDescent="0.2">
      <c r="A9547" s="107" t="s">
        <v>10492</v>
      </c>
      <c r="D9547" s="107" t="s">
        <v>1234</v>
      </c>
      <c r="E9547" s="107">
        <f t="shared" si="149"/>
        <v>64615010</v>
      </c>
      <c r="F9547" s="107" t="s">
        <v>5427</v>
      </c>
      <c r="G9547" s="107" t="s">
        <v>750</v>
      </c>
      <c r="H9547" s="107" t="s">
        <v>1232</v>
      </c>
      <c r="I9547" s="107" t="s">
        <v>760</v>
      </c>
    </row>
    <row r="9548" spans="1:9" x14ac:dyDescent="0.2">
      <c r="A9548" s="107" t="s">
        <v>10492</v>
      </c>
      <c r="D9548" s="107" t="s">
        <v>1235</v>
      </c>
      <c r="E9548" s="107">
        <f t="shared" si="149"/>
        <v>64615011</v>
      </c>
      <c r="F9548" s="107" t="s">
        <v>5427</v>
      </c>
      <c r="G9548" s="107" t="s">
        <v>750</v>
      </c>
      <c r="H9548" s="107" t="s">
        <v>1232</v>
      </c>
      <c r="I9548" s="107" t="s">
        <v>1236</v>
      </c>
    </row>
    <row r="9549" spans="1:9" x14ac:dyDescent="0.2">
      <c r="A9549" s="107" t="s">
        <v>10492</v>
      </c>
      <c r="D9549" s="107" t="s">
        <v>1237</v>
      </c>
      <c r="E9549" s="107">
        <f t="shared" si="149"/>
        <v>64615012</v>
      </c>
      <c r="F9549" s="107" t="s">
        <v>5427</v>
      </c>
      <c r="G9549" s="107" t="s">
        <v>750</v>
      </c>
      <c r="H9549" s="107" t="s">
        <v>1232</v>
      </c>
      <c r="I9549" s="107" t="s">
        <v>1238</v>
      </c>
    </row>
    <row r="9550" spans="1:9" x14ac:dyDescent="0.2">
      <c r="A9550" s="107" t="s">
        <v>10492</v>
      </c>
      <c r="D9550" s="107" t="s">
        <v>1239</v>
      </c>
      <c r="E9550" s="107">
        <f t="shared" si="149"/>
        <v>64615020</v>
      </c>
      <c r="F9550" s="107" t="s">
        <v>5427</v>
      </c>
      <c r="G9550" s="107" t="s">
        <v>750</v>
      </c>
      <c r="H9550" s="107" t="s">
        <v>1232</v>
      </c>
      <c r="I9550" s="107" t="s">
        <v>3414</v>
      </c>
    </row>
    <row r="9551" spans="1:9" x14ac:dyDescent="0.2">
      <c r="A9551" s="107" t="s">
        <v>10492</v>
      </c>
      <c r="D9551" s="107" t="s">
        <v>1240</v>
      </c>
      <c r="E9551" s="107">
        <f t="shared" si="149"/>
        <v>64615021</v>
      </c>
      <c r="F9551" s="107" t="s">
        <v>5427</v>
      </c>
      <c r="G9551" s="107" t="s">
        <v>750</v>
      </c>
      <c r="H9551" s="107" t="s">
        <v>1232</v>
      </c>
      <c r="I9551" s="107" t="s">
        <v>3977</v>
      </c>
    </row>
    <row r="9552" spans="1:9" x14ac:dyDescent="0.2">
      <c r="A9552" s="107" t="s">
        <v>10492</v>
      </c>
      <c r="D9552" s="107" t="s">
        <v>3978</v>
      </c>
      <c r="E9552" s="107">
        <f t="shared" si="149"/>
        <v>64615022</v>
      </c>
      <c r="F9552" s="107" t="s">
        <v>5427</v>
      </c>
      <c r="G9552" s="107" t="s">
        <v>750</v>
      </c>
      <c r="H9552" s="107" t="s">
        <v>1232</v>
      </c>
      <c r="I9552" s="107" t="s">
        <v>3979</v>
      </c>
    </row>
    <row r="9553" spans="1:9" x14ac:dyDescent="0.2">
      <c r="A9553" s="107" t="s">
        <v>10492</v>
      </c>
      <c r="D9553" s="107" t="s">
        <v>3980</v>
      </c>
      <c r="E9553" s="107">
        <f t="shared" si="149"/>
        <v>64615023</v>
      </c>
      <c r="F9553" s="107" t="s">
        <v>5427</v>
      </c>
      <c r="G9553" s="107" t="s">
        <v>750</v>
      </c>
      <c r="H9553" s="107" t="s">
        <v>1232</v>
      </c>
      <c r="I9553" s="107" t="s">
        <v>3981</v>
      </c>
    </row>
    <row r="9554" spans="1:9" x14ac:dyDescent="0.2">
      <c r="A9554" s="107" t="s">
        <v>10492</v>
      </c>
      <c r="D9554" s="107" t="s">
        <v>3982</v>
      </c>
      <c r="E9554" s="107">
        <f t="shared" si="149"/>
        <v>64615030</v>
      </c>
      <c r="F9554" s="107" t="s">
        <v>5427</v>
      </c>
      <c r="G9554" s="107" t="s">
        <v>750</v>
      </c>
      <c r="H9554" s="107" t="s">
        <v>1232</v>
      </c>
      <c r="I9554" s="107" t="s">
        <v>11451</v>
      </c>
    </row>
    <row r="9555" spans="1:9" x14ac:dyDescent="0.2">
      <c r="A9555" s="107" t="s">
        <v>10492</v>
      </c>
      <c r="D9555" s="107" t="s">
        <v>3983</v>
      </c>
      <c r="E9555" s="107">
        <f t="shared" si="149"/>
        <v>64620001</v>
      </c>
      <c r="F9555" s="107" t="s">
        <v>5427</v>
      </c>
      <c r="G9555" s="107" t="s">
        <v>750</v>
      </c>
      <c r="H9555" s="107" t="s">
        <v>3984</v>
      </c>
      <c r="I9555" s="107" t="s">
        <v>3985</v>
      </c>
    </row>
    <row r="9556" spans="1:9" x14ac:dyDescent="0.2">
      <c r="A9556" s="107" t="s">
        <v>10492</v>
      </c>
      <c r="D9556" s="107" t="s">
        <v>3986</v>
      </c>
      <c r="E9556" s="107">
        <f t="shared" si="149"/>
        <v>64620011</v>
      </c>
      <c r="F9556" s="107" t="s">
        <v>5427</v>
      </c>
      <c r="G9556" s="107" t="s">
        <v>750</v>
      </c>
      <c r="H9556" s="107" t="s">
        <v>3984</v>
      </c>
      <c r="I9556" s="107" t="s">
        <v>754</v>
      </c>
    </row>
    <row r="9557" spans="1:9" x14ac:dyDescent="0.2">
      <c r="A9557" s="107" t="s">
        <v>10492</v>
      </c>
      <c r="D9557" s="107" t="s">
        <v>3987</v>
      </c>
      <c r="E9557" s="107">
        <f t="shared" si="149"/>
        <v>64620012</v>
      </c>
      <c r="F9557" s="107" t="s">
        <v>5427</v>
      </c>
      <c r="G9557" s="107" t="s">
        <v>750</v>
      </c>
      <c r="H9557" s="107" t="s">
        <v>3984</v>
      </c>
      <c r="I9557" s="107" t="s">
        <v>3988</v>
      </c>
    </row>
    <row r="9558" spans="1:9" x14ac:dyDescent="0.2">
      <c r="A9558" s="107" t="s">
        <v>10492</v>
      </c>
      <c r="D9558" s="107" t="s">
        <v>3989</v>
      </c>
      <c r="E9558" s="107">
        <f t="shared" si="149"/>
        <v>64620013</v>
      </c>
      <c r="F9558" s="107" t="s">
        <v>5427</v>
      </c>
      <c r="G9558" s="107" t="s">
        <v>750</v>
      </c>
      <c r="H9558" s="107" t="s">
        <v>3984</v>
      </c>
      <c r="I9558" s="107" t="s">
        <v>3990</v>
      </c>
    </row>
    <row r="9559" spans="1:9" x14ac:dyDescent="0.2">
      <c r="A9559" s="107" t="s">
        <v>10492</v>
      </c>
      <c r="D9559" s="107" t="s">
        <v>3991</v>
      </c>
      <c r="E9559" s="107">
        <f t="shared" si="149"/>
        <v>64620015</v>
      </c>
      <c r="F9559" s="107" t="s">
        <v>5427</v>
      </c>
      <c r="G9559" s="107" t="s">
        <v>750</v>
      </c>
      <c r="H9559" s="107" t="s">
        <v>3984</v>
      </c>
      <c r="I9559" s="107" t="s">
        <v>3992</v>
      </c>
    </row>
    <row r="9560" spans="1:9" x14ac:dyDescent="0.2">
      <c r="A9560" s="107" t="s">
        <v>10492</v>
      </c>
      <c r="D9560" s="107" t="s">
        <v>3993</v>
      </c>
      <c r="E9560" s="107">
        <f t="shared" si="149"/>
        <v>64620016</v>
      </c>
      <c r="F9560" s="107" t="s">
        <v>5427</v>
      </c>
      <c r="G9560" s="107" t="s">
        <v>750</v>
      </c>
      <c r="H9560" s="107" t="s">
        <v>3984</v>
      </c>
      <c r="I9560" s="107" t="s">
        <v>3994</v>
      </c>
    </row>
    <row r="9561" spans="1:9" x14ac:dyDescent="0.2">
      <c r="A9561" s="107" t="s">
        <v>10492</v>
      </c>
      <c r="D9561" s="107" t="s">
        <v>3995</v>
      </c>
      <c r="E9561" s="107">
        <f t="shared" si="149"/>
        <v>64620017</v>
      </c>
      <c r="F9561" s="107" t="s">
        <v>5427</v>
      </c>
      <c r="G9561" s="107" t="s">
        <v>750</v>
      </c>
      <c r="H9561" s="107" t="s">
        <v>3984</v>
      </c>
      <c r="I9561" s="107" t="s">
        <v>3996</v>
      </c>
    </row>
    <row r="9562" spans="1:9" x14ac:dyDescent="0.2">
      <c r="A9562" s="107" t="s">
        <v>10492</v>
      </c>
      <c r="D9562" s="107" t="s">
        <v>3997</v>
      </c>
      <c r="E9562" s="107">
        <f t="shared" si="149"/>
        <v>64620018</v>
      </c>
      <c r="F9562" s="107" t="s">
        <v>5427</v>
      </c>
      <c r="G9562" s="107" t="s">
        <v>750</v>
      </c>
      <c r="H9562" s="107" t="s">
        <v>3984</v>
      </c>
      <c r="I9562" s="107" t="s">
        <v>3998</v>
      </c>
    </row>
    <row r="9563" spans="1:9" x14ac:dyDescent="0.2">
      <c r="A9563" s="107" t="s">
        <v>10492</v>
      </c>
      <c r="D9563" s="107" t="s">
        <v>3999</v>
      </c>
      <c r="E9563" s="107">
        <f t="shared" si="149"/>
        <v>64620020</v>
      </c>
      <c r="F9563" s="107" t="s">
        <v>5427</v>
      </c>
      <c r="G9563" s="107" t="s">
        <v>750</v>
      </c>
      <c r="H9563" s="107" t="s">
        <v>3984</v>
      </c>
      <c r="I9563" s="107" t="s">
        <v>16738</v>
      </c>
    </row>
    <row r="9564" spans="1:9" x14ac:dyDescent="0.2">
      <c r="A9564" s="107" t="s">
        <v>10492</v>
      </c>
      <c r="D9564" s="107" t="s">
        <v>4000</v>
      </c>
      <c r="E9564" s="107">
        <f t="shared" si="149"/>
        <v>64620021</v>
      </c>
      <c r="F9564" s="107" t="s">
        <v>5427</v>
      </c>
      <c r="G9564" s="107" t="s">
        <v>750</v>
      </c>
      <c r="H9564" s="107" t="s">
        <v>3984</v>
      </c>
      <c r="I9564" s="107" t="s">
        <v>4001</v>
      </c>
    </row>
    <row r="9565" spans="1:9" x14ac:dyDescent="0.2">
      <c r="A9565" s="107" t="s">
        <v>10492</v>
      </c>
      <c r="D9565" s="107" t="s">
        <v>4002</v>
      </c>
      <c r="E9565" s="107">
        <f t="shared" si="149"/>
        <v>64620022</v>
      </c>
      <c r="F9565" s="107" t="s">
        <v>5427</v>
      </c>
      <c r="G9565" s="107" t="s">
        <v>750</v>
      </c>
      <c r="H9565" s="107" t="s">
        <v>3984</v>
      </c>
      <c r="I9565" s="107" t="s">
        <v>5121</v>
      </c>
    </row>
    <row r="9566" spans="1:9" x14ac:dyDescent="0.2">
      <c r="A9566" s="107" t="s">
        <v>10492</v>
      </c>
      <c r="D9566" s="107" t="s">
        <v>4003</v>
      </c>
      <c r="E9566" s="107">
        <f t="shared" si="149"/>
        <v>64620025</v>
      </c>
      <c r="F9566" s="107" t="s">
        <v>5427</v>
      </c>
      <c r="G9566" s="107" t="s">
        <v>750</v>
      </c>
      <c r="H9566" s="107" t="s">
        <v>3984</v>
      </c>
      <c r="I9566" s="107" t="s">
        <v>11662</v>
      </c>
    </row>
    <row r="9567" spans="1:9" x14ac:dyDescent="0.2">
      <c r="A9567" s="107" t="s">
        <v>10492</v>
      </c>
      <c r="D9567" s="107" t="s">
        <v>4004</v>
      </c>
      <c r="E9567" s="107">
        <f t="shared" si="149"/>
        <v>64620026</v>
      </c>
      <c r="F9567" s="107" t="s">
        <v>5427</v>
      </c>
      <c r="G9567" s="107" t="s">
        <v>750</v>
      </c>
      <c r="H9567" s="107" t="s">
        <v>3984</v>
      </c>
      <c r="I9567" s="107" t="s">
        <v>4005</v>
      </c>
    </row>
    <row r="9568" spans="1:9" x14ac:dyDescent="0.2">
      <c r="A9568" s="107" t="s">
        <v>10492</v>
      </c>
      <c r="D9568" s="107" t="s">
        <v>4006</v>
      </c>
      <c r="E9568" s="107">
        <f t="shared" si="149"/>
        <v>64620027</v>
      </c>
      <c r="F9568" s="107" t="s">
        <v>5427</v>
      </c>
      <c r="G9568" s="107" t="s">
        <v>750</v>
      </c>
      <c r="H9568" s="107" t="s">
        <v>3984</v>
      </c>
      <c r="I9568" s="107" t="s">
        <v>4007</v>
      </c>
    </row>
    <row r="9569" spans="1:9" x14ac:dyDescent="0.2">
      <c r="A9569" s="107" t="s">
        <v>10492</v>
      </c>
      <c r="D9569" s="107" t="s">
        <v>4008</v>
      </c>
      <c r="E9569" s="107">
        <f t="shared" si="149"/>
        <v>64620030</v>
      </c>
      <c r="F9569" s="107" t="s">
        <v>5427</v>
      </c>
      <c r="G9569" s="107" t="s">
        <v>750</v>
      </c>
      <c r="H9569" s="107" t="s">
        <v>3984</v>
      </c>
      <c r="I9569" s="107" t="s">
        <v>3414</v>
      </c>
    </row>
    <row r="9570" spans="1:9" x14ac:dyDescent="0.2">
      <c r="A9570" s="107" t="s">
        <v>10492</v>
      </c>
      <c r="D9570" s="107" t="s">
        <v>4009</v>
      </c>
      <c r="E9570" s="107">
        <f t="shared" si="149"/>
        <v>64620031</v>
      </c>
      <c r="F9570" s="107" t="s">
        <v>5427</v>
      </c>
      <c r="G9570" s="107" t="s">
        <v>750</v>
      </c>
      <c r="H9570" s="107" t="s">
        <v>3984</v>
      </c>
      <c r="I9570" s="107" t="s">
        <v>4010</v>
      </c>
    </row>
    <row r="9571" spans="1:9" x14ac:dyDescent="0.2">
      <c r="A9571" s="107" t="s">
        <v>10492</v>
      </c>
      <c r="D9571" s="107" t="s">
        <v>4011</v>
      </c>
      <c r="E9571" s="107">
        <f t="shared" si="149"/>
        <v>64620032</v>
      </c>
      <c r="F9571" s="107" t="s">
        <v>5427</v>
      </c>
      <c r="G9571" s="107" t="s">
        <v>750</v>
      </c>
      <c r="H9571" s="107" t="s">
        <v>3984</v>
      </c>
      <c r="I9571" s="107" t="s">
        <v>4012</v>
      </c>
    </row>
    <row r="9572" spans="1:9" x14ac:dyDescent="0.2">
      <c r="A9572" s="107" t="s">
        <v>10492</v>
      </c>
      <c r="D9572" s="107" t="s">
        <v>4013</v>
      </c>
      <c r="E9572" s="107">
        <f t="shared" si="149"/>
        <v>64620033</v>
      </c>
      <c r="F9572" s="107" t="s">
        <v>5427</v>
      </c>
      <c r="G9572" s="107" t="s">
        <v>750</v>
      </c>
      <c r="H9572" s="107" t="s">
        <v>3984</v>
      </c>
      <c r="I9572" s="107" t="s">
        <v>4014</v>
      </c>
    </row>
    <row r="9573" spans="1:9" x14ac:dyDescent="0.2">
      <c r="A9573" s="107" t="s">
        <v>10492</v>
      </c>
      <c r="D9573" s="107" t="s">
        <v>4015</v>
      </c>
      <c r="E9573" s="107">
        <f t="shared" si="149"/>
        <v>64620034</v>
      </c>
      <c r="F9573" s="107" t="s">
        <v>5427</v>
      </c>
      <c r="G9573" s="107" t="s">
        <v>750</v>
      </c>
      <c r="H9573" s="107" t="s">
        <v>3984</v>
      </c>
      <c r="I9573" s="107" t="s">
        <v>4016</v>
      </c>
    </row>
    <row r="9574" spans="1:9" x14ac:dyDescent="0.2">
      <c r="A9574" s="107" t="s">
        <v>10492</v>
      </c>
      <c r="D9574" s="107" t="s">
        <v>4017</v>
      </c>
      <c r="E9574" s="107">
        <f t="shared" si="149"/>
        <v>64620035</v>
      </c>
      <c r="F9574" s="107" t="s">
        <v>5427</v>
      </c>
      <c r="G9574" s="107" t="s">
        <v>750</v>
      </c>
      <c r="H9574" s="107" t="s">
        <v>3984</v>
      </c>
      <c r="I9574" s="107" t="s">
        <v>4018</v>
      </c>
    </row>
    <row r="9575" spans="1:9" x14ac:dyDescent="0.2">
      <c r="A9575" s="107" t="s">
        <v>10492</v>
      </c>
      <c r="D9575" s="107" t="s">
        <v>4019</v>
      </c>
      <c r="E9575" s="107">
        <f t="shared" si="149"/>
        <v>64620036</v>
      </c>
      <c r="F9575" s="107" t="s">
        <v>5427</v>
      </c>
      <c r="G9575" s="107" t="s">
        <v>750</v>
      </c>
      <c r="H9575" s="107" t="s">
        <v>3984</v>
      </c>
      <c r="I9575" s="107" t="s">
        <v>4020</v>
      </c>
    </row>
    <row r="9576" spans="1:9" x14ac:dyDescent="0.2">
      <c r="A9576" s="107" t="s">
        <v>10492</v>
      </c>
      <c r="D9576" s="107" t="s">
        <v>4021</v>
      </c>
      <c r="E9576" s="107">
        <f t="shared" si="149"/>
        <v>64620037</v>
      </c>
      <c r="F9576" s="107" t="s">
        <v>5427</v>
      </c>
      <c r="G9576" s="107" t="s">
        <v>750</v>
      </c>
      <c r="H9576" s="107" t="s">
        <v>3984</v>
      </c>
      <c r="I9576" s="107" t="s">
        <v>4022</v>
      </c>
    </row>
    <row r="9577" spans="1:9" x14ac:dyDescent="0.2">
      <c r="A9577" s="107" t="s">
        <v>10492</v>
      </c>
      <c r="D9577" s="107" t="s">
        <v>4023</v>
      </c>
      <c r="E9577" s="107">
        <f t="shared" si="149"/>
        <v>64620038</v>
      </c>
      <c r="F9577" s="107" t="s">
        <v>5427</v>
      </c>
      <c r="G9577" s="107" t="s">
        <v>750</v>
      </c>
      <c r="H9577" s="107" t="s">
        <v>3984</v>
      </c>
      <c r="I9577" s="107" t="s">
        <v>4024</v>
      </c>
    </row>
    <row r="9578" spans="1:9" x14ac:dyDescent="0.2">
      <c r="A9578" s="107" t="s">
        <v>10492</v>
      </c>
      <c r="D9578" s="107" t="s">
        <v>4025</v>
      </c>
      <c r="E9578" s="107">
        <f t="shared" si="149"/>
        <v>64630001</v>
      </c>
      <c r="F9578" s="107" t="s">
        <v>5427</v>
      </c>
      <c r="G9578" s="107" t="s">
        <v>750</v>
      </c>
      <c r="H9578" s="107" t="s">
        <v>4026</v>
      </c>
      <c r="I9578" s="107" t="s">
        <v>4027</v>
      </c>
    </row>
    <row r="9579" spans="1:9" x14ac:dyDescent="0.2">
      <c r="A9579" s="107" t="s">
        <v>10492</v>
      </c>
      <c r="D9579" s="107" t="s">
        <v>4028</v>
      </c>
      <c r="E9579" s="107">
        <f t="shared" si="149"/>
        <v>64630010</v>
      </c>
      <c r="F9579" s="107" t="s">
        <v>5427</v>
      </c>
      <c r="G9579" s="107" t="s">
        <v>750</v>
      </c>
      <c r="H9579" s="107" t="s">
        <v>4026</v>
      </c>
      <c r="I9579" s="107" t="s">
        <v>3086</v>
      </c>
    </row>
    <row r="9580" spans="1:9" x14ac:dyDescent="0.2">
      <c r="A9580" s="107" t="s">
        <v>10492</v>
      </c>
      <c r="D9580" s="107" t="s">
        <v>4029</v>
      </c>
      <c r="E9580" s="107">
        <f t="shared" si="149"/>
        <v>64630011</v>
      </c>
      <c r="F9580" s="107" t="s">
        <v>5427</v>
      </c>
      <c r="G9580" s="107" t="s">
        <v>750</v>
      </c>
      <c r="H9580" s="107" t="s">
        <v>4026</v>
      </c>
      <c r="I9580" s="107" t="s">
        <v>4030</v>
      </c>
    </row>
    <row r="9581" spans="1:9" x14ac:dyDescent="0.2">
      <c r="A9581" s="107" t="s">
        <v>10492</v>
      </c>
      <c r="D9581" s="107" t="s">
        <v>4031</v>
      </c>
      <c r="E9581" s="107">
        <f t="shared" si="149"/>
        <v>64630012</v>
      </c>
      <c r="F9581" s="107" t="s">
        <v>5427</v>
      </c>
      <c r="G9581" s="107" t="s">
        <v>750</v>
      </c>
      <c r="H9581" s="107" t="s">
        <v>4026</v>
      </c>
      <c r="I9581" s="107" t="s">
        <v>4032</v>
      </c>
    </row>
    <row r="9582" spans="1:9" x14ac:dyDescent="0.2">
      <c r="A9582" s="107" t="s">
        <v>10492</v>
      </c>
      <c r="D9582" s="107" t="s">
        <v>4033</v>
      </c>
      <c r="E9582" s="107">
        <f t="shared" si="149"/>
        <v>64630015</v>
      </c>
      <c r="F9582" s="107" t="s">
        <v>5427</v>
      </c>
      <c r="G9582" s="107" t="s">
        <v>750</v>
      </c>
      <c r="H9582" s="107" t="s">
        <v>4026</v>
      </c>
      <c r="I9582" s="107" t="s">
        <v>4034</v>
      </c>
    </row>
    <row r="9583" spans="1:9" x14ac:dyDescent="0.2">
      <c r="A9583" s="107" t="s">
        <v>10492</v>
      </c>
      <c r="D9583" s="107" t="s">
        <v>4035</v>
      </c>
      <c r="E9583" s="107">
        <f t="shared" si="149"/>
        <v>64630016</v>
      </c>
      <c r="F9583" s="107" t="s">
        <v>5427</v>
      </c>
      <c r="G9583" s="107" t="s">
        <v>750</v>
      </c>
      <c r="H9583" s="107" t="s">
        <v>4026</v>
      </c>
      <c r="I9583" s="107" t="s">
        <v>4036</v>
      </c>
    </row>
    <row r="9584" spans="1:9" x14ac:dyDescent="0.2">
      <c r="A9584" s="107" t="s">
        <v>10492</v>
      </c>
      <c r="D9584" s="107" t="s">
        <v>4037</v>
      </c>
      <c r="E9584" s="107">
        <f t="shared" si="149"/>
        <v>64630025</v>
      </c>
      <c r="F9584" s="107" t="s">
        <v>5427</v>
      </c>
      <c r="G9584" s="107" t="s">
        <v>750</v>
      </c>
      <c r="H9584" s="107" t="s">
        <v>4026</v>
      </c>
      <c r="I9584" s="107" t="s">
        <v>4038</v>
      </c>
    </row>
    <row r="9585" spans="1:9" x14ac:dyDescent="0.2">
      <c r="A9585" s="107" t="s">
        <v>10492</v>
      </c>
      <c r="D9585" s="107" t="s">
        <v>4039</v>
      </c>
      <c r="E9585" s="107">
        <f t="shared" si="149"/>
        <v>64630026</v>
      </c>
      <c r="F9585" s="107" t="s">
        <v>5427</v>
      </c>
      <c r="G9585" s="107" t="s">
        <v>750</v>
      </c>
      <c r="H9585" s="107" t="s">
        <v>4026</v>
      </c>
      <c r="I9585" s="107" t="s">
        <v>4040</v>
      </c>
    </row>
    <row r="9586" spans="1:9" x14ac:dyDescent="0.2">
      <c r="A9586" s="107" t="s">
        <v>10492</v>
      </c>
      <c r="D9586" s="107" t="s">
        <v>4041</v>
      </c>
      <c r="E9586" s="107">
        <f t="shared" si="149"/>
        <v>64630030</v>
      </c>
      <c r="F9586" s="107" t="s">
        <v>5427</v>
      </c>
      <c r="G9586" s="107" t="s">
        <v>750</v>
      </c>
      <c r="H9586" s="107" t="s">
        <v>4026</v>
      </c>
      <c r="I9586" s="107" t="s">
        <v>4042</v>
      </c>
    </row>
    <row r="9587" spans="1:9" x14ac:dyDescent="0.2">
      <c r="A9587" s="107" t="s">
        <v>10492</v>
      </c>
      <c r="D9587" s="107" t="s">
        <v>4043</v>
      </c>
      <c r="E9587" s="107">
        <f t="shared" si="149"/>
        <v>64630035</v>
      </c>
      <c r="F9587" s="107" t="s">
        <v>5427</v>
      </c>
      <c r="G9587" s="107" t="s">
        <v>750</v>
      </c>
      <c r="H9587" s="107" t="s">
        <v>4026</v>
      </c>
      <c r="I9587" s="107" t="s">
        <v>4044</v>
      </c>
    </row>
    <row r="9588" spans="1:9" x14ac:dyDescent="0.2">
      <c r="A9588" s="107" t="s">
        <v>10492</v>
      </c>
      <c r="D9588" s="107" t="s">
        <v>4045</v>
      </c>
      <c r="E9588" s="107">
        <f t="shared" si="149"/>
        <v>64630040</v>
      </c>
      <c r="F9588" s="107" t="s">
        <v>5427</v>
      </c>
      <c r="G9588" s="107" t="s">
        <v>750</v>
      </c>
      <c r="H9588" s="107" t="s">
        <v>4026</v>
      </c>
      <c r="I9588" s="107" t="s">
        <v>4046</v>
      </c>
    </row>
    <row r="9589" spans="1:9" x14ac:dyDescent="0.2">
      <c r="A9589" s="107" t="s">
        <v>10492</v>
      </c>
      <c r="D9589" s="107" t="s">
        <v>4047</v>
      </c>
      <c r="E9589" s="107">
        <f t="shared" si="149"/>
        <v>64630041</v>
      </c>
      <c r="F9589" s="107" t="s">
        <v>5427</v>
      </c>
      <c r="G9589" s="107" t="s">
        <v>750</v>
      </c>
      <c r="H9589" s="107" t="s">
        <v>4026</v>
      </c>
      <c r="I9589" s="107" t="s">
        <v>4048</v>
      </c>
    </row>
    <row r="9590" spans="1:9" x14ac:dyDescent="0.2">
      <c r="A9590" s="107" t="s">
        <v>10492</v>
      </c>
      <c r="D9590" s="107" t="s">
        <v>4049</v>
      </c>
      <c r="E9590" s="107">
        <f t="shared" si="149"/>
        <v>64630042</v>
      </c>
      <c r="F9590" s="107" t="s">
        <v>5427</v>
      </c>
      <c r="G9590" s="107" t="s">
        <v>750</v>
      </c>
      <c r="H9590" s="107" t="s">
        <v>4026</v>
      </c>
      <c r="I9590" s="107" t="s">
        <v>4050</v>
      </c>
    </row>
    <row r="9591" spans="1:9" x14ac:dyDescent="0.2">
      <c r="A9591" s="107" t="s">
        <v>10492</v>
      </c>
      <c r="D9591" s="107" t="s">
        <v>4051</v>
      </c>
      <c r="E9591" s="107">
        <f t="shared" si="149"/>
        <v>64630050</v>
      </c>
      <c r="F9591" s="107" t="s">
        <v>5427</v>
      </c>
      <c r="G9591" s="107" t="s">
        <v>750</v>
      </c>
      <c r="H9591" s="107" t="s">
        <v>4026</v>
      </c>
      <c r="I9591" s="107" t="s">
        <v>4052</v>
      </c>
    </row>
    <row r="9592" spans="1:9" x14ac:dyDescent="0.2">
      <c r="A9592" s="107" t="s">
        <v>10492</v>
      </c>
      <c r="D9592" s="107" t="s">
        <v>4053</v>
      </c>
      <c r="E9592" s="107">
        <f t="shared" si="149"/>
        <v>64630051</v>
      </c>
      <c r="F9592" s="107" t="s">
        <v>5427</v>
      </c>
      <c r="G9592" s="107" t="s">
        <v>750</v>
      </c>
      <c r="H9592" s="107" t="s">
        <v>4026</v>
      </c>
      <c r="I9592" s="107" t="s">
        <v>4054</v>
      </c>
    </row>
    <row r="9593" spans="1:9" x14ac:dyDescent="0.2">
      <c r="A9593" s="107" t="s">
        <v>10492</v>
      </c>
      <c r="D9593" s="107" t="s">
        <v>4055</v>
      </c>
      <c r="E9593" s="107">
        <f t="shared" si="149"/>
        <v>64630052</v>
      </c>
      <c r="F9593" s="107" t="s">
        <v>5427</v>
      </c>
      <c r="G9593" s="107" t="s">
        <v>750</v>
      </c>
      <c r="H9593" s="107" t="s">
        <v>4026</v>
      </c>
      <c r="I9593" s="107" t="s">
        <v>4056</v>
      </c>
    </row>
    <row r="9594" spans="1:9" x14ac:dyDescent="0.2">
      <c r="A9594" s="107" t="s">
        <v>10492</v>
      </c>
      <c r="D9594" s="107" t="s">
        <v>4057</v>
      </c>
      <c r="E9594" s="107">
        <f t="shared" si="149"/>
        <v>64630053</v>
      </c>
      <c r="F9594" s="107" t="s">
        <v>5427</v>
      </c>
      <c r="G9594" s="107" t="s">
        <v>750</v>
      </c>
      <c r="H9594" s="107" t="s">
        <v>4026</v>
      </c>
      <c r="I9594" s="107" t="s">
        <v>4058</v>
      </c>
    </row>
    <row r="9595" spans="1:9" x14ac:dyDescent="0.2">
      <c r="A9595" s="107" t="s">
        <v>10492</v>
      </c>
      <c r="D9595" s="107" t="s">
        <v>4059</v>
      </c>
      <c r="E9595" s="107">
        <f t="shared" si="149"/>
        <v>64630080</v>
      </c>
      <c r="F9595" s="107" t="s">
        <v>5427</v>
      </c>
      <c r="G9595" s="107" t="s">
        <v>750</v>
      </c>
      <c r="H9595" s="107" t="s">
        <v>4026</v>
      </c>
      <c r="I9595" s="107" t="s">
        <v>11023</v>
      </c>
    </row>
    <row r="9596" spans="1:9" x14ac:dyDescent="0.2">
      <c r="A9596" s="107" t="s">
        <v>10492</v>
      </c>
      <c r="D9596" s="107" t="s">
        <v>4060</v>
      </c>
      <c r="E9596" s="107">
        <f t="shared" si="149"/>
        <v>64630081</v>
      </c>
      <c r="F9596" s="107" t="s">
        <v>5427</v>
      </c>
      <c r="G9596" s="107" t="s">
        <v>750</v>
      </c>
      <c r="H9596" s="107" t="s">
        <v>4026</v>
      </c>
      <c r="I9596" s="107" t="s">
        <v>4061</v>
      </c>
    </row>
    <row r="9597" spans="1:9" x14ac:dyDescent="0.2">
      <c r="A9597" s="107" t="s">
        <v>10492</v>
      </c>
      <c r="D9597" s="107" t="s">
        <v>4062</v>
      </c>
      <c r="E9597" s="107">
        <f t="shared" si="149"/>
        <v>64630082</v>
      </c>
      <c r="F9597" s="107" t="s">
        <v>5427</v>
      </c>
      <c r="G9597" s="107" t="s">
        <v>750</v>
      </c>
      <c r="H9597" s="107" t="s">
        <v>4026</v>
      </c>
      <c r="I9597" s="107" t="s">
        <v>4063</v>
      </c>
    </row>
    <row r="9598" spans="1:9" x14ac:dyDescent="0.2">
      <c r="A9598" s="107" t="s">
        <v>10492</v>
      </c>
      <c r="D9598" s="107" t="s">
        <v>4064</v>
      </c>
      <c r="E9598" s="107">
        <f t="shared" si="149"/>
        <v>64630083</v>
      </c>
      <c r="F9598" s="107" t="s">
        <v>5427</v>
      </c>
      <c r="G9598" s="107" t="s">
        <v>750</v>
      </c>
      <c r="H9598" s="107" t="s">
        <v>4026</v>
      </c>
      <c r="I9598" s="107" t="s">
        <v>4065</v>
      </c>
    </row>
    <row r="9599" spans="1:9" x14ac:dyDescent="0.2">
      <c r="A9599" s="107" t="s">
        <v>10492</v>
      </c>
      <c r="D9599" s="107" t="s">
        <v>4066</v>
      </c>
      <c r="E9599" s="107">
        <f t="shared" si="149"/>
        <v>64631001</v>
      </c>
      <c r="F9599" s="107" t="s">
        <v>5427</v>
      </c>
      <c r="G9599" s="107" t="s">
        <v>750</v>
      </c>
      <c r="H9599" s="107" t="s">
        <v>4067</v>
      </c>
      <c r="I9599" s="107" t="s">
        <v>4068</v>
      </c>
    </row>
    <row r="9600" spans="1:9" x14ac:dyDescent="0.2">
      <c r="A9600" s="107" t="s">
        <v>10492</v>
      </c>
      <c r="D9600" s="107" t="s">
        <v>4069</v>
      </c>
      <c r="E9600" s="107">
        <f t="shared" si="149"/>
        <v>64631010</v>
      </c>
      <c r="F9600" s="107" t="s">
        <v>5427</v>
      </c>
      <c r="G9600" s="107" t="s">
        <v>750</v>
      </c>
      <c r="H9600" s="107" t="s">
        <v>4067</v>
      </c>
      <c r="I9600" s="107" t="s">
        <v>4070</v>
      </c>
    </row>
    <row r="9601" spans="1:9" x14ac:dyDescent="0.2">
      <c r="A9601" s="107" t="s">
        <v>10492</v>
      </c>
      <c r="D9601" s="107" t="s">
        <v>4071</v>
      </c>
      <c r="E9601" s="107">
        <f t="shared" si="149"/>
        <v>64631011</v>
      </c>
      <c r="F9601" s="107" t="s">
        <v>5427</v>
      </c>
      <c r="G9601" s="107" t="s">
        <v>750</v>
      </c>
      <c r="H9601" s="107" t="s">
        <v>4067</v>
      </c>
      <c r="I9601" s="107" t="s">
        <v>4030</v>
      </c>
    </row>
    <row r="9602" spans="1:9" x14ac:dyDescent="0.2">
      <c r="A9602" s="107" t="s">
        <v>10492</v>
      </c>
      <c r="D9602" s="107" t="s">
        <v>4072</v>
      </c>
      <c r="E9602" s="107">
        <f t="shared" ref="E9602:E9665" si="150">VALUE(D9602)</f>
        <v>64631012</v>
      </c>
      <c r="F9602" s="107" t="s">
        <v>5427</v>
      </c>
      <c r="G9602" s="107" t="s">
        <v>750</v>
      </c>
      <c r="H9602" s="107" t="s">
        <v>4067</v>
      </c>
      <c r="I9602" s="107" t="s">
        <v>4032</v>
      </c>
    </row>
    <row r="9603" spans="1:9" x14ac:dyDescent="0.2">
      <c r="A9603" s="107" t="s">
        <v>10492</v>
      </c>
      <c r="D9603" s="107" t="s">
        <v>4073</v>
      </c>
      <c r="E9603" s="107">
        <f t="shared" si="150"/>
        <v>64631015</v>
      </c>
      <c r="F9603" s="107" t="s">
        <v>5427</v>
      </c>
      <c r="G9603" s="107" t="s">
        <v>750</v>
      </c>
      <c r="H9603" s="107" t="s">
        <v>4067</v>
      </c>
      <c r="I9603" s="107" t="s">
        <v>4034</v>
      </c>
    </row>
    <row r="9604" spans="1:9" x14ac:dyDescent="0.2">
      <c r="A9604" s="107" t="s">
        <v>10492</v>
      </c>
      <c r="D9604" s="107" t="s">
        <v>4074</v>
      </c>
      <c r="E9604" s="107">
        <f t="shared" si="150"/>
        <v>64631016</v>
      </c>
      <c r="F9604" s="107" t="s">
        <v>5427</v>
      </c>
      <c r="G9604" s="107" t="s">
        <v>750</v>
      </c>
      <c r="H9604" s="107" t="s">
        <v>4067</v>
      </c>
      <c r="I9604" s="107" t="s">
        <v>4036</v>
      </c>
    </row>
    <row r="9605" spans="1:9" x14ac:dyDescent="0.2">
      <c r="A9605" s="107" t="s">
        <v>10492</v>
      </c>
      <c r="D9605" s="107" t="s">
        <v>4075</v>
      </c>
      <c r="E9605" s="107">
        <f t="shared" si="150"/>
        <v>64631025</v>
      </c>
      <c r="F9605" s="107" t="s">
        <v>5427</v>
      </c>
      <c r="G9605" s="107" t="s">
        <v>750</v>
      </c>
      <c r="H9605" s="107" t="s">
        <v>4067</v>
      </c>
      <c r="I9605" s="107" t="s">
        <v>4038</v>
      </c>
    </row>
    <row r="9606" spans="1:9" x14ac:dyDescent="0.2">
      <c r="A9606" s="107" t="s">
        <v>10492</v>
      </c>
      <c r="D9606" s="107" t="s">
        <v>4076</v>
      </c>
      <c r="E9606" s="107">
        <f t="shared" si="150"/>
        <v>64631026</v>
      </c>
      <c r="F9606" s="107" t="s">
        <v>5427</v>
      </c>
      <c r="G9606" s="107" t="s">
        <v>750</v>
      </c>
      <c r="H9606" s="107" t="s">
        <v>4067</v>
      </c>
      <c r="I9606" s="107" t="s">
        <v>4040</v>
      </c>
    </row>
    <row r="9607" spans="1:9" x14ac:dyDescent="0.2">
      <c r="A9607" s="107" t="s">
        <v>10492</v>
      </c>
      <c r="D9607" s="107" t="s">
        <v>4077</v>
      </c>
      <c r="E9607" s="107">
        <f t="shared" si="150"/>
        <v>64631030</v>
      </c>
      <c r="F9607" s="107" t="s">
        <v>5427</v>
      </c>
      <c r="G9607" s="107" t="s">
        <v>750</v>
      </c>
      <c r="H9607" s="107" t="s">
        <v>4067</v>
      </c>
      <c r="I9607" s="107" t="s">
        <v>4042</v>
      </c>
    </row>
    <row r="9608" spans="1:9" x14ac:dyDescent="0.2">
      <c r="A9608" s="107" t="s">
        <v>10492</v>
      </c>
      <c r="D9608" s="107" t="s">
        <v>4078</v>
      </c>
      <c r="E9608" s="107">
        <f t="shared" si="150"/>
        <v>64631040</v>
      </c>
      <c r="F9608" s="107" t="s">
        <v>5427</v>
      </c>
      <c r="G9608" s="107" t="s">
        <v>750</v>
      </c>
      <c r="H9608" s="107" t="s">
        <v>4067</v>
      </c>
      <c r="I9608" s="107" t="s">
        <v>4079</v>
      </c>
    </row>
    <row r="9609" spans="1:9" x14ac:dyDescent="0.2">
      <c r="A9609" s="107" t="s">
        <v>10492</v>
      </c>
      <c r="D9609" s="107" t="s">
        <v>4080</v>
      </c>
      <c r="E9609" s="107">
        <f t="shared" si="150"/>
        <v>64631050</v>
      </c>
      <c r="F9609" s="107" t="s">
        <v>5427</v>
      </c>
      <c r="G9609" s="107" t="s">
        <v>750</v>
      </c>
      <c r="H9609" s="107" t="s">
        <v>4067</v>
      </c>
      <c r="I9609" s="107" t="s">
        <v>4052</v>
      </c>
    </row>
    <row r="9610" spans="1:9" x14ac:dyDescent="0.2">
      <c r="A9610" s="107" t="s">
        <v>10492</v>
      </c>
      <c r="D9610" s="107" t="s">
        <v>4081</v>
      </c>
      <c r="E9610" s="107">
        <f t="shared" si="150"/>
        <v>64631051</v>
      </c>
      <c r="F9610" s="107" t="s">
        <v>5427</v>
      </c>
      <c r="G9610" s="107" t="s">
        <v>750</v>
      </c>
      <c r="H9610" s="107" t="s">
        <v>4067</v>
      </c>
      <c r="I9610" s="107" t="s">
        <v>4054</v>
      </c>
    </row>
    <row r="9611" spans="1:9" x14ac:dyDescent="0.2">
      <c r="A9611" s="107" t="s">
        <v>10492</v>
      </c>
      <c r="D9611" s="107" t="s">
        <v>4082</v>
      </c>
      <c r="E9611" s="107">
        <f t="shared" si="150"/>
        <v>64631052</v>
      </c>
      <c r="F9611" s="107" t="s">
        <v>5427</v>
      </c>
      <c r="G9611" s="107" t="s">
        <v>750</v>
      </c>
      <c r="H9611" s="107" t="s">
        <v>4067</v>
      </c>
      <c r="I9611" s="107" t="s">
        <v>4056</v>
      </c>
    </row>
    <row r="9612" spans="1:9" x14ac:dyDescent="0.2">
      <c r="A9612" s="107" t="s">
        <v>10492</v>
      </c>
      <c r="D9612" s="107" t="s">
        <v>4083</v>
      </c>
      <c r="E9612" s="107">
        <f t="shared" si="150"/>
        <v>64631053</v>
      </c>
      <c r="F9612" s="107" t="s">
        <v>5427</v>
      </c>
      <c r="G9612" s="107" t="s">
        <v>750</v>
      </c>
      <c r="H9612" s="107" t="s">
        <v>4067</v>
      </c>
      <c r="I9612" s="107" t="s">
        <v>4058</v>
      </c>
    </row>
    <row r="9613" spans="1:9" x14ac:dyDescent="0.2">
      <c r="A9613" s="107" t="s">
        <v>10492</v>
      </c>
      <c r="D9613" s="107" t="s">
        <v>1359</v>
      </c>
      <c r="E9613" s="107">
        <f t="shared" si="150"/>
        <v>64631080</v>
      </c>
      <c r="F9613" s="107" t="s">
        <v>5427</v>
      </c>
      <c r="G9613" s="107" t="s">
        <v>750</v>
      </c>
      <c r="H9613" s="107" t="s">
        <v>4067</v>
      </c>
      <c r="I9613" s="107" t="s">
        <v>11023</v>
      </c>
    </row>
    <row r="9614" spans="1:9" x14ac:dyDescent="0.2">
      <c r="A9614" s="107" t="s">
        <v>10492</v>
      </c>
      <c r="D9614" s="107" t="s">
        <v>1360</v>
      </c>
      <c r="E9614" s="107">
        <f t="shared" si="150"/>
        <v>64631081</v>
      </c>
      <c r="F9614" s="107" t="s">
        <v>5427</v>
      </c>
      <c r="G9614" s="107" t="s">
        <v>750</v>
      </c>
      <c r="H9614" s="107" t="s">
        <v>4067</v>
      </c>
      <c r="I9614" s="107" t="s">
        <v>4061</v>
      </c>
    </row>
    <row r="9615" spans="1:9" x14ac:dyDescent="0.2">
      <c r="A9615" s="107" t="s">
        <v>10492</v>
      </c>
      <c r="D9615" s="107" t="s">
        <v>1361</v>
      </c>
      <c r="E9615" s="107">
        <f t="shared" si="150"/>
        <v>64631082</v>
      </c>
      <c r="F9615" s="107" t="s">
        <v>5427</v>
      </c>
      <c r="G9615" s="107" t="s">
        <v>750</v>
      </c>
      <c r="H9615" s="107" t="s">
        <v>4067</v>
      </c>
      <c r="I9615" s="107" t="s">
        <v>4063</v>
      </c>
    </row>
    <row r="9616" spans="1:9" x14ac:dyDescent="0.2">
      <c r="A9616" s="107" t="s">
        <v>10492</v>
      </c>
      <c r="D9616" s="107" t="s">
        <v>1362</v>
      </c>
      <c r="E9616" s="107">
        <f t="shared" si="150"/>
        <v>64631083</v>
      </c>
      <c r="F9616" s="107" t="s">
        <v>5427</v>
      </c>
      <c r="G9616" s="107" t="s">
        <v>750</v>
      </c>
      <c r="H9616" s="107" t="s">
        <v>4067</v>
      </c>
      <c r="I9616" s="107" t="s">
        <v>4065</v>
      </c>
    </row>
    <row r="9617" spans="1:9" x14ac:dyDescent="0.2">
      <c r="A9617" s="107" t="s">
        <v>10492</v>
      </c>
      <c r="D9617" s="107" t="s">
        <v>1363</v>
      </c>
      <c r="E9617" s="107">
        <f t="shared" si="150"/>
        <v>64632001</v>
      </c>
      <c r="F9617" s="107" t="s">
        <v>5427</v>
      </c>
      <c r="G9617" s="107" t="s">
        <v>750</v>
      </c>
      <c r="H9617" s="107" t="s">
        <v>1364</v>
      </c>
      <c r="I9617" s="107" t="s">
        <v>1365</v>
      </c>
    </row>
    <row r="9618" spans="1:9" x14ac:dyDescent="0.2">
      <c r="A9618" s="107" t="s">
        <v>10492</v>
      </c>
      <c r="D9618" s="107" t="s">
        <v>1366</v>
      </c>
      <c r="E9618" s="107">
        <f t="shared" si="150"/>
        <v>64632010</v>
      </c>
      <c r="F9618" s="107" t="s">
        <v>5427</v>
      </c>
      <c r="G9618" s="107" t="s">
        <v>750</v>
      </c>
      <c r="H9618" s="107" t="s">
        <v>1364</v>
      </c>
      <c r="I9618" s="107" t="s">
        <v>3064</v>
      </c>
    </row>
    <row r="9619" spans="1:9" x14ac:dyDescent="0.2">
      <c r="A9619" s="107" t="s">
        <v>10492</v>
      </c>
      <c r="D9619" s="107" t="s">
        <v>1367</v>
      </c>
      <c r="E9619" s="107">
        <f t="shared" si="150"/>
        <v>64632011</v>
      </c>
      <c r="F9619" s="107" t="s">
        <v>5427</v>
      </c>
      <c r="G9619" s="107" t="s">
        <v>750</v>
      </c>
      <c r="H9619" s="107" t="s">
        <v>1364</v>
      </c>
      <c r="I9619" s="107" t="s">
        <v>1368</v>
      </c>
    </row>
    <row r="9620" spans="1:9" x14ac:dyDescent="0.2">
      <c r="A9620" s="107" t="s">
        <v>10492</v>
      </c>
      <c r="D9620" s="107" t="s">
        <v>1369</v>
      </c>
      <c r="E9620" s="107">
        <f t="shared" si="150"/>
        <v>64632015</v>
      </c>
      <c r="F9620" s="107" t="s">
        <v>5427</v>
      </c>
      <c r="G9620" s="107" t="s">
        <v>750</v>
      </c>
      <c r="H9620" s="107" t="s">
        <v>1364</v>
      </c>
      <c r="I9620" s="107" t="s">
        <v>4034</v>
      </c>
    </row>
    <row r="9621" spans="1:9" x14ac:dyDescent="0.2">
      <c r="A9621" s="107" t="s">
        <v>10492</v>
      </c>
      <c r="D9621" s="107" t="s">
        <v>1370</v>
      </c>
      <c r="E9621" s="107">
        <f t="shared" si="150"/>
        <v>64632016</v>
      </c>
      <c r="F9621" s="107" t="s">
        <v>5427</v>
      </c>
      <c r="G9621" s="107" t="s">
        <v>750</v>
      </c>
      <c r="H9621" s="107" t="s">
        <v>1364</v>
      </c>
      <c r="I9621" s="107" t="s">
        <v>4036</v>
      </c>
    </row>
    <row r="9622" spans="1:9" x14ac:dyDescent="0.2">
      <c r="A9622" s="107" t="s">
        <v>10492</v>
      </c>
      <c r="D9622" s="107" t="s">
        <v>1371</v>
      </c>
      <c r="E9622" s="107">
        <f t="shared" si="150"/>
        <v>64632020</v>
      </c>
      <c r="F9622" s="107" t="s">
        <v>5427</v>
      </c>
      <c r="G9622" s="107" t="s">
        <v>750</v>
      </c>
      <c r="H9622" s="107" t="s">
        <v>1364</v>
      </c>
      <c r="I9622" s="107" t="s">
        <v>1372</v>
      </c>
    </row>
    <row r="9623" spans="1:9" x14ac:dyDescent="0.2">
      <c r="A9623" s="107" t="s">
        <v>10492</v>
      </c>
      <c r="D9623" s="107" t="s">
        <v>1373</v>
      </c>
      <c r="E9623" s="107">
        <f t="shared" si="150"/>
        <v>64632030</v>
      </c>
      <c r="F9623" s="107" t="s">
        <v>5427</v>
      </c>
      <c r="G9623" s="107" t="s">
        <v>750</v>
      </c>
      <c r="H9623" s="107" t="s">
        <v>1364</v>
      </c>
      <c r="I9623" s="107" t="s">
        <v>246</v>
      </c>
    </row>
    <row r="9624" spans="1:9" x14ac:dyDescent="0.2">
      <c r="A9624" s="107" t="s">
        <v>10492</v>
      </c>
      <c r="D9624" s="107" t="s">
        <v>1374</v>
      </c>
      <c r="E9624" s="107">
        <f t="shared" si="150"/>
        <v>64632040</v>
      </c>
      <c r="F9624" s="107" t="s">
        <v>5427</v>
      </c>
      <c r="G9624" s="107" t="s">
        <v>750</v>
      </c>
      <c r="H9624" s="107" t="s">
        <v>1364</v>
      </c>
      <c r="I9624" s="107" t="s">
        <v>3070</v>
      </c>
    </row>
    <row r="9625" spans="1:9" x14ac:dyDescent="0.2">
      <c r="A9625" s="107" t="s">
        <v>10492</v>
      </c>
      <c r="D9625" s="107" t="s">
        <v>1375</v>
      </c>
      <c r="E9625" s="107">
        <f t="shared" si="150"/>
        <v>64632041</v>
      </c>
      <c r="F9625" s="107" t="s">
        <v>5427</v>
      </c>
      <c r="G9625" s="107" t="s">
        <v>750</v>
      </c>
      <c r="H9625" s="107" t="s">
        <v>1364</v>
      </c>
      <c r="I9625" s="107" t="s">
        <v>1376</v>
      </c>
    </row>
    <row r="9626" spans="1:9" x14ac:dyDescent="0.2">
      <c r="A9626" s="107" t="s">
        <v>10492</v>
      </c>
      <c r="D9626" s="107" t="s">
        <v>4132</v>
      </c>
      <c r="E9626" s="107">
        <f t="shared" si="150"/>
        <v>64632042</v>
      </c>
      <c r="F9626" s="107" t="s">
        <v>5427</v>
      </c>
      <c r="G9626" s="107" t="s">
        <v>750</v>
      </c>
      <c r="H9626" s="107" t="s">
        <v>1364</v>
      </c>
      <c r="I9626" s="107" t="s">
        <v>4133</v>
      </c>
    </row>
    <row r="9627" spans="1:9" x14ac:dyDescent="0.2">
      <c r="A9627" s="107" t="s">
        <v>10492</v>
      </c>
      <c r="D9627" s="107" t="s">
        <v>4134</v>
      </c>
      <c r="E9627" s="107">
        <f t="shared" si="150"/>
        <v>64632050</v>
      </c>
      <c r="F9627" s="107" t="s">
        <v>5427</v>
      </c>
      <c r="G9627" s="107" t="s">
        <v>750</v>
      </c>
      <c r="H9627" s="107" t="s">
        <v>1364</v>
      </c>
      <c r="I9627" s="107" t="s">
        <v>4052</v>
      </c>
    </row>
    <row r="9628" spans="1:9" x14ac:dyDescent="0.2">
      <c r="A9628" s="107" t="s">
        <v>10492</v>
      </c>
      <c r="D9628" s="107" t="s">
        <v>4135</v>
      </c>
      <c r="E9628" s="107">
        <f t="shared" si="150"/>
        <v>64632051</v>
      </c>
      <c r="F9628" s="107" t="s">
        <v>5427</v>
      </c>
      <c r="G9628" s="107" t="s">
        <v>750</v>
      </c>
      <c r="H9628" s="107" t="s">
        <v>1364</v>
      </c>
      <c r="I9628" s="107" t="s">
        <v>4054</v>
      </c>
    </row>
    <row r="9629" spans="1:9" x14ac:dyDescent="0.2">
      <c r="A9629" s="107" t="s">
        <v>10492</v>
      </c>
      <c r="D9629" s="107" t="s">
        <v>4136</v>
      </c>
      <c r="E9629" s="107">
        <f t="shared" si="150"/>
        <v>64632052</v>
      </c>
      <c r="F9629" s="107" t="s">
        <v>5427</v>
      </c>
      <c r="G9629" s="107" t="s">
        <v>750</v>
      </c>
      <c r="H9629" s="107" t="s">
        <v>1364</v>
      </c>
      <c r="I9629" s="107" t="s">
        <v>4056</v>
      </c>
    </row>
    <row r="9630" spans="1:9" x14ac:dyDescent="0.2">
      <c r="A9630" s="107" t="s">
        <v>10492</v>
      </c>
      <c r="D9630" s="107" t="s">
        <v>4137</v>
      </c>
      <c r="E9630" s="107">
        <f t="shared" si="150"/>
        <v>64632053</v>
      </c>
      <c r="F9630" s="107" t="s">
        <v>5427</v>
      </c>
      <c r="G9630" s="107" t="s">
        <v>750</v>
      </c>
      <c r="H9630" s="107" t="s">
        <v>1364</v>
      </c>
      <c r="I9630" s="107" t="s">
        <v>4058</v>
      </c>
    </row>
    <row r="9631" spans="1:9" x14ac:dyDescent="0.2">
      <c r="A9631" s="107" t="s">
        <v>10492</v>
      </c>
      <c r="D9631" s="107" t="s">
        <v>4138</v>
      </c>
      <c r="E9631" s="107">
        <f t="shared" si="150"/>
        <v>64632080</v>
      </c>
      <c r="F9631" s="107" t="s">
        <v>5427</v>
      </c>
      <c r="G9631" s="107" t="s">
        <v>750</v>
      </c>
      <c r="H9631" s="107" t="s">
        <v>1364</v>
      </c>
      <c r="I9631" s="107" t="s">
        <v>11023</v>
      </c>
    </row>
    <row r="9632" spans="1:9" x14ac:dyDescent="0.2">
      <c r="A9632" s="107" t="s">
        <v>10492</v>
      </c>
      <c r="D9632" s="107" t="s">
        <v>4139</v>
      </c>
      <c r="E9632" s="107">
        <f t="shared" si="150"/>
        <v>64632081</v>
      </c>
      <c r="F9632" s="107" t="s">
        <v>5427</v>
      </c>
      <c r="G9632" s="107" t="s">
        <v>750</v>
      </c>
      <c r="H9632" s="107" t="s">
        <v>1364</v>
      </c>
      <c r="I9632" s="107" t="s">
        <v>4061</v>
      </c>
    </row>
    <row r="9633" spans="1:9" x14ac:dyDescent="0.2">
      <c r="A9633" s="107" t="s">
        <v>10492</v>
      </c>
      <c r="D9633" s="107" t="s">
        <v>4140</v>
      </c>
      <c r="E9633" s="107">
        <f t="shared" si="150"/>
        <v>64632082</v>
      </c>
      <c r="F9633" s="107" t="s">
        <v>5427</v>
      </c>
      <c r="G9633" s="107" t="s">
        <v>750</v>
      </c>
      <c r="H9633" s="107" t="s">
        <v>1364</v>
      </c>
      <c r="I9633" s="107" t="s">
        <v>4063</v>
      </c>
    </row>
    <row r="9634" spans="1:9" x14ac:dyDescent="0.2">
      <c r="A9634" s="107" t="s">
        <v>10492</v>
      </c>
      <c r="D9634" s="107" t="s">
        <v>4141</v>
      </c>
      <c r="E9634" s="107">
        <f t="shared" si="150"/>
        <v>64632083</v>
      </c>
      <c r="F9634" s="107" t="s">
        <v>5427</v>
      </c>
      <c r="G9634" s="107" t="s">
        <v>750</v>
      </c>
      <c r="H9634" s="107" t="s">
        <v>1364</v>
      </c>
      <c r="I9634" s="107" t="s">
        <v>4065</v>
      </c>
    </row>
    <row r="9635" spans="1:9" x14ac:dyDescent="0.2">
      <c r="A9635" s="107" t="s">
        <v>10492</v>
      </c>
      <c r="D9635" s="107" t="s">
        <v>4142</v>
      </c>
      <c r="E9635" s="107">
        <f t="shared" si="150"/>
        <v>64633001</v>
      </c>
      <c r="F9635" s="107" t="s">
        <v>5427</v>
      </c>
      <c r="G9635" s="107" t="s">
        <v>750</v>
      </c>
      <c r="H9635" s="107" t="s">
        <v>4143</v>
      </c>
      <c r="I9635" s="107" t="s">
        <v>4144</v>
      </c>
    </row>
    <row r="9636" spans="1:9" x14ac:dyDescent="0.2">
      <c r="A9636" s="107" t="s">
        <v>10492</v>
      </c>
      <c r="D9636" s="107" t="s">
        <v>4145</v>
      </c>
      <c r="E9636" s="107">
        <f t="shared" si="150"/>
        <v>64633010</v>
      </c>
      <c r="F9636" s="107" t="s">
        <v>5427</v>
      </c>
      <c r="G9636" s="107" t="s">
        <v>750</v>
      </c>
      <c r="H9636" s="107" t="s">
        <v>4143</v>
      </c>
      <c r="I9636" s="107" t="s">
        <v>4146</v>
      </c>
    </row>
    <row r="9637" spans="1:9" x14ac:dyDescent="0.2">
      <c r="A9637" s="107" t="s">
        <v>10492</v>
      </c>
      <c r="D9637" s="107" t="s">
        <v>4147</v>
      </c>
      <c r="E9637" s="107">
        <f t="shared" si="150"/>
        <v>64633011</v>
      </c>
      <c r="F9637" s="107" t="s">
        <v>5427</v>
      </c>
      <c r="G9637" s="107" t="s">
        <v>750</v>
      </c>
      <c r="H9637" s="107" t="s">
        <v>4143</v>
      </c>
      <c r="I9637" s="107" t="s">
        <v>1368</v>
      </c>
    </row>
    <row r="9638" spans="1:9" x14ac:dyDescent="0.2">
      <c r="A9638" s="107" t="s">
        <v>10492</v>
      </c>
      <c r="D9638" s="107" t="s">
        <v>4148</v>
      </c>
      <c r="E9638" s="107">
        <f t="shared" si="150"/>
        <v>64633015</v>
      </c>
      <c r="F9638" s="107" t="s">
        <v>5427</v>
      </c>
      <c r="G9638" s="107" t="s">
        <v>750</v>
      </c>
      <c r="H9638" s="107" t="s">
        <v>4143</v>
      </c>
      <c r="I9638" s="107" t="s">
        <v>1414</v>
      </c>
    </row>
    <row r="9639" spans="1:9" x14ac:dyDescent="0.2">
      <c r="A9639" s="107" t="s">
        <v>10492</v>
      </c>
      <c r="D9639" s="107" t="s">
        <v>1415</v>
      </c>
      <c r="E9639" s="107">
        <f t="shared" si="150"/>
        <v>64633016</v>
      </c>
      <c r="F9639" s="107" t="s">
        <v>5427</v>
      </c>
      <c r="G9639" s="107" t="s">
        <v>750</v>
      </c>
      <c r="H9639" s="107" t="s">
        <v>4143</v>
      </c>
      <c r="I9639" s="107" t="s">
        <v>1416</v>
      </c>
    </row>
    <row r="9640" spans="1:9" x14ac:dyDescent="0.2">
      <c r="A9640" s="107" t="s">
        <v>10492</v>
      </c>
      <c r="D9640" s="107" t="s">
        <v>1417</v>
      </c>
      <c r="E9640" s="107">
        <f t="shared" si="150"/>
        <v>64633017</v>
      </c>
      <c r="F9640" s="107" t="s">
        <v>5427</v>
      </c>
      <c r="G9640" s="107" t="s">
        <v>750</v>
      </c>
      <c r="H9640" s="107" t="s">
        <v>4143</v>
      </c>
      <c r="I9640" s="107" t="s">
        <v>1418</v>
      </c>
    </row>
    <row r="9641" spans="1:9" x14ac:dyDescent="0.2">
      <c r="A9641" s="107" t="s">
        <v>10492</v>
      </c>
      <c r="D9641" s="107" t="s">
        <v>1419</v>
      </c>
      <c r="E9641" s="107">
        <f t="shared" si="150"/>
        <v>64633020</v>
      </c>
      <c r="F9641" s="107" t="s">
        <v>5427</v>
      </c>
      <c r="G9641" s="107" t="s">
        <v>750</v>
      </c>
      <c r="H9641" s="107" t="s">
        <v>4143</v>
      </c>
      <c r="I9641" s="107" t="s">
        <v>1420</v>
      </c>
    </row>
    <row r="9642" spans="1:9" x14ac:dyDescent="0.2">
      <c r="A9642" s="107" t="s">
        <v>10492</v>
      </c>
      <c r="D9642" s="107" t="s">
        <v>1421</v>
      </c>
      <c r="E9642" s="107">
        <f t="shared" si="150"/>
        <v>64633021</v>
      </c>
      <c r="F9642" s="107" t="s">
        <v>5427</v>
      </c>
      <c r="G9642" s="107" t="s">
        <v>750</v>
      </c>
      <c r="H9642" s="107" t="s">
        <v>4143</v>
      </c>
      <c r="I9642" s="107" t="s">
        <v>1422</v>
      </c>
    </row>
    <row r="9643" spans="1:9" x14ac:dyDescent="0.2">
      <c r="A9643" s="107" t="s">
        <v>10492</v>
      </c>
      <c r="D9643" s="107" t="s">
        <v>1423</v>
      </c>
      <c r="E9643" s="107">
        <f t="shared" si="150"/>
        <v>64633030</v>
      </c>
      <c r="F9643" s="107" t="s">
        <v>5427</v>
      </c>
      <c r="G9643" s="107" t="s">
        <v>750</v>
      </c>
      <c r="H9643" s="107" t="s">
        <v>4143</v>
      </c>
      <c r="I9643" s="107" t="s">
        <v>1424</v>
      </c>
    </row>
    <row r="9644" spans="1:9" x14ac:dyDescent="0.2">
      <c r="A9644" s="107" t="s">
        <v>10492</v>
      </c>
      <c r="D9644" s="107" t="s">
        <v>1425</v>
      </c>
      <c r="E9644" s="107">
        <f t="shared" si="150"/>
        <v>64633050</v>
      </c>
      <c r="F9644" s="107" t="s">
        <v>5427</v>
      </c>
      <c r="G9644" s="107" t="s">
        <v>750</v>
      </c>
      <c r="H9644" s="107" t="s">
        <v>4143</v>
      </c>
      <c r="I9644" s="107" t="s">
        <v>4052</v>
      </c>
    </row>
    <row r="9645" spans="1:9" x14ac:dyDescent="0.2">
      <c r="A9645" s="107" t="s">
        <v>10492</v>
      </c>
      <c r="D9645" s="107" t="s">
        <v>1426</v>
      </c>
      <c r="E9645" s="107">
        <f t="shared" si="150"/>
        <v>64633051</v>
      </c>
      <c r="F9645" s="107" t="s">
        <v>5427</v>
      </c>
      <c r="G9645" s="107" t="s">
        <v>750</v>
      </c>
      <c r="H9645" s="107" t="s">
        <v>4143</v>
      </c>
      <c r="I9645" s="107" t="s">
        <v>1427</v>
      </c>
    </row>
    <row r="9646" spans="1:9" x14ac:dyDescent="0.2">
      <c r="A9646" s="107" t="s">
        <v>10492</v>
      </c>
      <c r="D9646" s="107" t="s">
        <v>1428</v>
      </c>
      <c r="E9646" s="107">
        <f t="shared" si="150"/>
        <v>64633052</v>
      </c>
      <c r="F9646" s="107" t="s">
        <v>5427</v>
      </c>
      <c r="G9646" s="107" t="s">
        <v>750</v>
      </c>
      <c r="H9646" s="107" t="s">
        <v>4143</v>
      </c>
      <c r="I9646" s="107" t="s">
        <v>4054</v>
      </c>
    </row>
    <row r="9647" spans="1:9" x14ac:dyDescent="0.2">
      <c r="A9647" s="107" t="s">
        <v>10492</v>
      </c>
      <c r="D9647" s="107" t="s">
        <v>1429</v>
      </c>
      <c r="E9647" s="107">
        <f t="shared" si="150"/>
        <v>64633053</v>
      </c>
      <c r="F9647" s="107" t="s">
        <v>5427</v>
      </c>
      <c r="G9647" s="107" t="s">
        <v>750</v>
      </c>
      <c r="H9647" s="107" t="s">
        <v>4143</v>
      </c>
      <c r="I9647" s="107" t="s">
        <v>4056</v>
      </c>
    </row>
    <row r="9648" spans="1:9" x14ac:dyDescent="0.2">
      <c r="A9648" s="107" t="s">
        <v>10492</v>
      </c>
      <c r="D9648" s="107" t="s">
        <v>1430</v>
      </c>
      <c r="E9648" s="107">
        <f t="shared" si="150"/>
        <v>64633054</v>
      </c>
      <c r="F9648" s="107" t="s">
        <v>5427</v>
      </c>
      <c r="G9648" s="107" t="s">
        <v>750</v>
      </c>
      <c r="H9648" s="107" t="s">
        <v>4143</v>
      </c>
      <c r="I9648" s="107" t="s">
        <v>4058</v>
      </c>
    </row>
    <row r="9649" spans="1:9" x14ac:dyDescent="0.2">
      <c r="A9649" s="107" t="s">
        <v>10492</v>
      </c>
      <c r="D9649" s="107" t="s">
        <v>1431</v>
      </c>
      <c r="E9649" s="107">
        <f t="shared" si="150"/>
        <v>64633080</v>
      </c>
      <c r="F9649" s="107" t="s">
        <v>5427</v>
      </c>
      <c r="G9649" s="107" t="s">
        <v>750</v>
      </c>
      <c r="H9649" s="107" t="s">
        <v>4143</v>
      </c>
      <c r="I9649" s="107" t="s">
        <v>11023</v>
      </c>
    </row>
    <row r="9650" spans="1:9" x14ac:dyDescent="0.2">
      <c r="A9650" s="107" t="s">
        <v>10492</v>
      </c>
      <c r="D9650" s="107" t="s">
        <v>1432</v>
      </c>
      <c r="E9650" s="107">
        <f t="shared" si="150"/>
        <v>64633081</v>
      </c>
      <c r="F9650" s="107" t="s">
        <v>5427</v>
      </c>
      <c r="G9650" s="107" t="s">
        <v>750</v>
      </c>
      <c r="H9650" s="107" t="s">
        <v>4143</v>
      </c>
      <c r="I9650" s="107" t="s">
        <v>4061</v>
      </c>
    </row>
    <row r="9651" spans="1:9" x14ac:dyDescent="0.2">
      <c r="A9651" s="107" t="s">
        <v>10492</v>
      </c>
      <c r="D9651" s="107" t="s">
        <v>1433</v>
      </c>
      <c r="E9651" s="107">
        <f t="shared" si="150"/>
        <v>64633082</v>
      </c>
      <c r="F9651" s="107" t="s">
        <v>5427</v>
      </c>
      <c r="G9651" s="107" t="s">
        <v>750</v>
      </c>
      <c r="H9651" s="107" t="s">
        <v>4143</v>
      </c>
      <c r="I9651" s="107" t="s">
        <v>4063</v>
      </c>
    </row>
    <row r="9652" spans="1:9" x14ac:dyDescent="0.2">
      <c r="A9652" s="107" t="s">
        <v>10492</v>
      </c>
      <c r="D9652" s="107" t="s">
        <v>1434</v>
      </c>
      <c r="E9652" s="107">
        <f t="shared" si="150"/>
        <v>64633083</v>
      </c>
      <c r="F9652" s="107" t="s">
        <v>5427</v>
      </c>
      <c r="G9652" s="107" t="s">
        <v>750</v>
      </c>
      <c r="H9652" s="107" t="s">
        <v>4143</v>
      </c>
      <c r="I9652" s="107" t="s">
        <v>4065</v>
      </c>
    </row>
    <row r="9653" spans="1:9" x14ac:dyDescent="0.2">
      <c r="A9653" s="107" t="s">
        <v>10492</v>
      </c>
      <c r="D9653" s="107" t="s">
        <v>1435</v>
      </c>
      <c r="E9653" s="107">
        <f t="shared" si="150"/>
        <v>64680001</v>
      </c>
      <c r="F9653" s="107" t="s">
        <v>5427</v>
      </c>
      <c r="G9653" s="107" t="s">
        <v>750</v>
      </c>
      <c r="H9653" s="107" t="s">
        <v>13741</v>
      </c>
      <c r="I9653" s="107" t="s">
        <v>13741</v>
      </c>
    </row>
    <row r="9654" spans="1:9" x14ac:dyDescent="0.2">
      <c r="A9654" s="107" t="s">
        <v>10492</v>
      </c>
      <c r="D9654" s="107" t="s">
        <v>1436</v>
      </c>
      <c r="E9654" s="107">
        <f t="shared" si="150"/>
        <v>64682001</v>
      </c>
      <c r="F9654" s="107" t="s">
        <v>5427</v>
      </c>
      <c r="G9654" s="107" t="s">
        <v>750</v>
      </c>
      <c r="H9654" s="107" t="s">
        <v>13743</v>
      </c>
      <c r="I9654" s="107" t="s">
        <v>13744</v>
      </c>
    </row>
    <row r="9655" spans="1:9" x14ac:dyDescent="0.2">
      <c r="A9655" s="107" t="s">
        <v>10492</v>
      </c>
      <c r="D9655" s="107" t="s">
        <v>1437</v>
      </c>
      <c r="E9655" s="107">
        <f t="shared" si="150"/>
        <v>64682002</v>
      </c>
      <c r="F9655" s="107" t="s">
        <v>5427</v>
      </c>
      <c r="G9655" s="107" t="s">
        <v>750</v>
      </c>
      <c r="H9655" s="107" t="s">
        <v>13743</v>
      </c>
      <c r="I9655" s="107" t="s">
        <v>13746</v>
      </c>
    </row>
    <row r="9656" spans="1:9" x14ac:dyDescent="0.2">
      <c r="A9656" s="107" t="s">
        <v>10492</v>
      </c>
      <c r="D9656" s="107" t="s">
        <v>1438</v>
      </c>
      <c r="E9656" s="107">
        <f t="shared" si="150"/>
        <v>64682501</v>
      </c>
      <c r="F9656" s="107" t="s">
        <v>5427</v>
      </c>
      <c r="G9656" s="107" t="s">
        <v>750</v>
      </c>
      <c r="H9656" s="107" t="s">
        <v>13748</v>
      </c>
      <c r="I9656" s="107" t="s">
        <v>1439</v>
      </c>
    </row>
    <row r="9657" spans="1:9" x14ac:dyDescent="0.2">
      <c r="A9657" s="107" t="s">
        <v>10492</v>
      </c>
      <c r="D9657" s="107" t="s">
        <v>1440</v>
      </c>
      <c r="E9657" s="107">
        <f t="shared" si="150"/>
        <v>64682502</v>
      </c>
      <c r="F9657" s="107" t="s">
        <v>5427</v>
      </c>
      <c r="G9657" s="107" t="s">
        <v>750</v>
      </c>
      <c r="H9657" s="107" t="s">
        <v>13748</v>
      </c>
      <c r="I9657" s="107" t="s">
        <v>1441</v>
      </c>
    </row>
    <row r="9658" spans="1:9" x14ac:dyDescent="0.2">
      <c r="A9658" s="107" t="s">
        <v>10492</v>
      </c>
      <c r="D9658" s="107" t="s">
        <v>1442</v>
      </c>
      <c r="E9658" s="107">
        <f t="shared" si="150"/>
        <v>64682599</v>
      </c>
      <c r="F9658" s="107" t="s">
        <v>5427</v>
      </c>
      <c r="G9658" s="107" t="s">
        <v>750</v>
      </c>
      <c r="H9658" s="107" t="s">
        <v>13748</v>
      </c>
      <c r="I9658" s="107" t="s">
        <v>13749</v>
      </c>
    </row>
    <row r="9659" spans="1:9" x14ac:dyDescent="0.2">
      <c r="A9659" s="107" t="s">
        <v>10492</v>
      </c>
      <c r="D9659" s="107" t="s">
        <v>1443</v>
      </c>
      <c r="E9659" s="107">
        <f t="shared" si="150"/>
        <v>64820001</v>
      </c>
      <c r="F9659" s="107" t="s">
        <v>5427</v>
      </c>
      <c r="G9659" s="107" t="s">
        <v>1444</v>
      </c>
      <c r="H9659" s="107" t="s">
        <v>1445</v>
      </c>
      <c r="I9659" s="107" t="s">
        <v>1446</v>
      </c>
    </row>
    <row r="9660" spans="1:9" x14ac:dyDescent="0.2">
      <c r="A9660" s="107" t="s">
        <v>10492</v>
      </c>
      <c r="D9660" s="107" t="s">
        <v>1447</v>
      </c>
      <c r="E9660" s="107">
        <f t="shared" si="150"/>
        <v>64820010</v>
      </c>
      <c r="F9660" s="107" t="s">
        <v>5427</v>
      </c>
      <c r="G9660" s="107" t="s">
        <v>1444</v>
      </c>
      <c r="H9660" s="107" t="s">
        <v>1445</v>
      </c>
      <c r="I9660" s="107" t="s">
        <v>4146</v>
      </c>
    </row>
    <row r="9661" spans="1:9" x14ac:dyDescent="0.2">
      <c r="A9661" s="107" t="s">
        <v>10492</v>
      </c>
      <c r="D9661" s="107" t="s">
        <v>1448</v>
      </c>
      <c r="E9661" s="107">
        <f t="shared" si="150"/>
        <v>64821001</v>
      </c>
      <c r="F9661" s="107" t="s">
        <v>5427</v>
      </c>
      <c r="G9661" s="107" t="s">
        <v>1444</v>
      </c>
      <c r="H9661" s="107" t="s">
        <v>3768</v>
      </c>
      <c r="I9661" s="107" t="s">
        <v>3769</v>
      </c>
    </row>
    <row r="9662" spans="1:9" x14ac:dyDescent="0.2">
      <c r="A9662" s="107" t="s">
        <v>10492</v>
      </c>
      <c r="D9662" s="107" t="s">
        <v>3770</v>
      </c>
      <c r="E9662" s="107">
        <f t="shared" si="150"/>
        <v>64821010</v>
      </c>
      <c r="F9662" s="107" t="s">
        <v>5427</v>
      </c>
      <c r="G9662" s="107" t="s">
        <v>1444</v>
      </c>
      <c r="H9662" s="107" t="s">
        <v>3768</v>
      </c>
      <c r="I9662" s="107" t="s">
        <v>3771</v>
      </c>
    </row>
    <row r="9663" spans="1:9" x14ac:dyDescent="0.2">
      <c r="A9663" s="107" t="s">
        <v>10492</v>
      </c>
      <c r="D9663" s="107" t="s">
        <v>3772</v>
      </c>
      <c r="E9663" s="107">
        <f t="shared" si="150"/>
        <v>64822001</v>
      </c>
      <c r="F9663" s="107" t="s">
        <v>5427</v>
      </c>
      <c r="G9663" s="107" t="s">
        <v>1444</v>
      </c>
      <c r="H9663" s="107" t="s">
        <v>3773</v>
      </c>
      <c r="I9663" s="107" t="s">
        <v>3774</v>
      </c>
    </row>
    <row r="9664" spans="1:9" x14ac:dyDescent="0.2">
      <c r="A9664" s="107" t="s">
        <v>10492</v>
      </c>
      <c r="D9664" s="107" t="s">
        <v>3775</v>
      </c>
      <c r="E9664" s="107">
        <f t="shared" si="150"/>
        <v>64822010</v>
      </c>
      <c r="F9664" s="107" t="s">
        <v>5427</v>
      </c>
      <c r="G9664" s="107" t="s">
        <v>1444</v>
      </c>
      <c r="H9664" s="107" t="s">
        <v>3773</v>
      </c>
      <c r="I9664" s="107" t="s">
        <v>3076</v>
      </c>
    </row>
    <row r="9665" spans="1:9" x14ac:dyDescent="0.2">
      <c r="A9665" s="107" t="s">
        <v>10492</v>
      </c>
      <c r="D9665" s="107" t="s">
        <v>3776</v>
      </c>
      <c r="E9665" s="107">
        <f t="shared" si="150"/>
        <v>64823001</v>
      </c>
      <c r="F9665" s="107" t="s">
        <v>5427</v>
      </c>
      <c r="G9665" s="107" t="s">
        <v>1444</v>
      </c>
      <c r="H9665" s="107" t="s">
        <v>3777</v>
      </c>
      <c r="I9665" s="107" t="s">
        <v>3778</v>
      </c>
    </row>
    <row r="9666" spans="1:9" x14ac:dyDescent="0.2">
      <c r="A9666" s="107" t="s">
        <v>10492</v>
      </c>
      <c r="D9666" s="107" t="s">
        <v>3779</v>
      </c>
      <c r="E9666" s="107">
        <f t="shared" ref="E9666:E9729" si="151">VALUE(D9666)</f>
        <v>64823010</v>
      </c>
      <c r="F9666" s="107" t="s">
        <v>5427</v>
      </c>
      <c r="G9666" s="107" t="s">
        <v>1444</v>
      </c>
      <c r="H9666" s="107" t="s">
        <v>3777</v>
      </c>
      <c r="I9666" s="107" t="s">
        <v>3780</v>
      </c>
    </row>
    <row r="9667" spans="1:9" x14ac:dyDescent="0.2">
      <c r="A9667" s="107" t="s">
        <v>10492</v>
      </c>
      <c r="D9667" s="107" t="s">
        <v>3781</v>
      </c>
      <c r="E9667" s="107">
        <f t="shared" si="151"/>
        <v>64824001</v>
      </c>
      <c r="F9667" s="107" t="s">
        <v>5427</v>
      </c>
      <c r="G9667" s="107" t="s">
        <v>1444</v>
      </c>
      <c r="H9667" s="107" t="s">
        <v>3782</v>
      </c>
      <c r="I9667" s="107" t="s">
        <v>3783</v>
      </c>
    </row>
    <row r="9668" spans="1:9" x14ac:dyDescent="0.2">
      <c r="A9668" s="107" t="s">
        <v>10492</v>
      </c>
      <c r="D9668" s="107" t="s">
        <v>3784</v>
      </c>
      <c r="E9668" s="107">
        <f t="shared" si="151"/>
        <v>64824010</v>
      </c>
      <c r="F9668" s="107" t="s">
        <v>5427</v>
      </c>
      <c r="G9668" s="107" t="s">
        <v>1444</v>
      </c>
      <c r="H9668" s="107" t="s">
        <v>3782</v>
      </c>
      <c r="I9668" s="107" t="s">
        <v>3785</v>
      </c>
    </row>
    <row r="9669" spans="1:9" x14ac:dyDescent="0.2">
      <c r="A9669" s="107" t="s">
        <v>10492</v>
      </c>
      <c r="D9669" s="107" t="s">
        <v>3786</v>
      </c>
      <c r="E9669" s="107">
        <f t="shared" si="151"/>
        <v>64880001</v>
      </c>
      <c r="F9669" s="107" t="s">
        <v>5427</v>
      </c>
      <c r="G9669" s="107" t="s">
        <v>1444</v>
      </c>
      <c r="H9669" s="107" t="s">
        <v>13741</v>
      </c>
      <c r="I9669" s="107" t="s">
        <v>13741</v>
      </c>
    </row>
    <row r="9670" spans="1:9" x14ac:dyDescent="0.2">
      <c r="A9670" s="107" t="s">
        <v>10492</v>
      </c>
      <c r="D9670" s="107" t="s">
        <v>3787</v>
      </c>
      <c r="E9670" s="107">
        <f t="shared" si="151"/>
        <v>64882001</v>
      </c>
      <c r="F9670" s="107" t="s">
        <v>5427</v>
      </c>
      <c r="G9670" s="107" t="s">
        <v>1444</v>
      </c>
      <c r="H9670" s="107" t="s">
        <v>13743</v>
      </c>
      <c r="I9670" s="107" t="s">
        <v>13744</v>
      </c>
    </row>
    <row r="9671" spans="1:9" x14ac:dyDescent="0.2">
      <c r="A9671" s="107" t="s">
        <v>10492</v>
      </c>
      <c r="D9671" s="107" t="s">
        <v>3788</v>
      </c>
      <c r="E9671" s="107">
        <f t="shared" si="151"/>
        <v>64882002</v>
      </c>
      <c r="F9671" s="107" t="s">
        <v>5427</v>
      </c>
      <c r="G9671" s="107" t="s">
        <v>1444</v>
      </c>
      <c r="H9671" s="107" t="s">
        <v>13743</v>
      </c>
      <c r="I9671" s="107" t="s">
        <v>13746</v>
      </c>
    </row>
    <row r="9672" spans="1:9" x14ac:dyDescent="0.2">
      <c r="A9672" s="107" t="s">
        <v>10492</v>
      </c>
      <c r="D9672" s="107" t="s">
        <v>3789</v>
      </c>
      <c r="E9672" s="107">
        <f t="shared" si="151"/>
        <v>64882599</v>
      </c>
      <c r="F9672" s="107" t="s">
        <v>5427</v>
      </c>
      <c r="G9672" s="107" t="s">
        <v>1444</v>
      </c>
      <c r="H9672" s="107" t="s">
        <v>13748</v>
      </c>
      <c r="I9672" s="107" t="s">
        <v>13749</v>
      </c>
    </row>
    <row r="9673" spans="1:9" x14ac:dyDescent="0.2">
      <c r="A9673" s="107" t="s">
        <v>10492</v>
      </c>
      <c r="D9673" s="107" t="s">
        <v>3790</v>
      </c>
      <c r="E9673" s="107">
        <f t="shared" si="151"/>
        <v>64920001</v>
      </c>
      <c r="F9673" s="107" t="s">
        <v>5427</v>
      </c>
      <c r="G9673" s="107" t="s">
        <v>3791</v>
      </c>
      <c r="H9673" s="107" t="s">
        <v>3792</v>
      </c>
      <c r="I9673" s="107" t="s">
        <v>3793</v>
      </c>
    </row>
    <row r="9674" spans="1:9" x14ac:dyDescent="0.2">
      <c r="A9674" s="107" t="s">
        <v>10492</v>
      </c>
      <c r="D9674" s="107" t="s">
        <v>3794</v>
      </c>
      <c r="E9674" s="107">
        <f t="shared" si="151"/>
        <v>64920010</v>
      </c>
      <c r="F9674" s="107" t="s">
        <v>5427</v>
      </c>
      <c r="G9674" s="107" t="s">
        <v>3791</v>
      </c>
      <c r="H9674" s="107" t="s">
        <v>3792</v>
      </c>
      <c r="I9674" s="107" t="s">
        <v>3434</v>
      </c>
    </row>
    <row r="9675" spans="1:9" x14ac:dyDescent="0.2">
      <c r="A9675" s="107" t="s">
        <v>10492</v>
      </c>
      <c r="D9675" s="107" t="s">
        <v>3795</v>
      </c>
      <c r="E9675" s="107">
        <f t="shared" si="151"/>
        <v>64920011</v>
      </c>
      <c r="F9675" s="107" t="s">
        <v>5427</v>
      </c>
      <c r="G9675" s="107" t="s">
        <v>3791</v>
      </c>
      <c r="H9675" s="107" t="s">
        <v>3792</v>
      </c>
      <c r="I9675" s="107" t="s">
        <v>3436</v>
      </c>
    </row>
    <row r="9676" spans="1:9" x14ac:dyDescent="0.2">
      <c r="A9676" s="107" t="s">
        <v>10492</v>
      </c>
      <c r="D9676" s="107" t="s">
        <v>3796</v>
      </c>
      <c r="E9676" s="107">
        <f t="shared" si="151"/>
        <v>64920012</v>
      </c>
      <c r="F9676" s="107" t="s">
        <v>5427</v>
      </c>
      <c r="G9676" s="107" t="s">
        <v>3791</v>
      </c>
      <c r="H9676" s="107" t="s">
        <v>3792</v>
      </c>
      <c r="I9676" s="107" t="s">
        <v>3438</v>
      </c>
    </row>
    <row r="9677" spans="1:9" x14ac:dyDescent="0.2">
      <c r="A9677" s="107" t="s">
        <v>10492</v>
      </c>
      <c r="D9677" s="107" t="s">
        <v>3797</v>
      </c>
      <c r="E9677" s="107">
        <f t="shared" si="151"/>
        <v>64920013</v>
      </c>
      <c r="F9677" s="107" t="s">
        <v>5427</v>
      </c>
      <c r="G9677" s="107" t="s">
        <v>3791</v>
      </c>
      <c r="H9677" s="107" t="s">
        <v>3792</v>
      </c>
      <c r="I9677" s="107" t="s">
        <v>3440</v>
      </c>
    </row>
    <row r="9678" spans="1:9" x14ac:dyDescent="0.2">
      <c r="A9678" s="107" t="s">
        <v>10492</v>
      </c>
      <c r="D9678" s="107" t="s">
        <v>3798</v>
      </c>
      <c r="E9678" s="107">
        <f t="shared" si="151"/>
        <v>64920020</v>
      </c>
      <c r="F9678" s="107" t="s">
        <v>5427</v>
      </c>
      <c r="G9678" s="107" t="s">
        <v>3791</v>
      </c>
      <c r="H9678" s="107" t="s">
        <v>3792</v>
      </c>
      <c r="I9678" s="107" t="s">
        <v>3799</v>
      </c>
    </row>
    <row r="9679" spans="1:9" x14ac:dyDescent="0.2">
      <c r="A9679" s="107" t="s">
        <v>10492</v>
      </c>
      <c r="D9679" s="107" t="s">
        <v>3800</v>
      </c>
      <c r="E9679" s="107">
        <f t="shared" si="151"/>
        <v>64920021</v>
      </c>
      <c r="F9679" s="107" t="s">
        <v>5427</v>
      </c>
      <c r="G9679" s="107" t="s">
        <v>3791</v>
      </c>
      <c r="H9679" s="107" t="s">
        <v>3792</v>
      </c>
      <c r="I9679" s="107" t="s">
        <v>3801</v>
      </c>
    </row>
    <row r="9680" spans="1:9" x14ac:dyDescent="0.2">
      <c r="A9680" s="107" t="s">
        <v>10492</v>
      </c>
      <c r="D9680" s="107" t="s">
        <v>3802</v>
      </c>
      <c r="E9680" s="107">
        <f t="shared" si="151"/>
        <v>64920022</v>
      </c>
      <c r="F9680" s="107" t="s">
        <v>5427</v>
      </c>
      <c r="G9680" s="107" t="s">
        <v>3791</v>
      </c>
      <c r="H9680" s="107" t="s">
        <v>3792</v>
      </c>
      <c r="I9680" s="107" t="s">
        <v>3803</v>
      </c>
    </row>
    <row r="9681" spans="1:9" x14ac:dyDescent="0.2">
      <c r="A9681" s="107" t="s">
        <v>10492</v>
      </c>
      <c r="D9681" s="107" t="s">
        <v>3804</v>
      </c>
      <c r="E9681" s="107">
        <f t="shared" si="151"/>
        <v>64920030</v>
      </c>
      <c r="F9681" s="107" t="s">
        <v>5427</v>
      </c>
      <c r="G9681" s="107" t="s">
        <v>3791</v>
      </c>
      <c r="H9681" s="107" t="s">
        <v>3792</v>
      </c>
      <c r="I9681" s="107" t="s">
        <v>3805</v>
      </c>
    </row>
    <row r="9682" spans="1:9" x14ac:dyDescent="0.2">
      <c r="A9682" s="107" t="s">
        <v>10492</v>
      </c>
      <c r="D9682" s="107" t="s">
        <v>3806</v>
      </c>
      <c r="E9682" s="107">
        <f t="shared" si="151"/>
        <v>64920031</v>
      </c>
      <c r="F9682" s="107" t="s">
        <v>5427</v>
      </c>
      <c r="G9682" s="107" t="s">
        <v>3791</v>
      </c>
      <c r="H9682" s="107" t="s">
        <v>3792</v>
      </c>
      <c r="I9682" s="107" t="s">
        <v>3807</v>
      </c>
    </row>
    <row r="9683" spans="1:9" x14ac:dyDescent="0.2">
      <c r="A9683" s="107" t="s">
        <v>10492</v>
      </c>
      <c r="D9683" s="107" t="s">
        <v>3808</v>
      </c>
      <c r="E9683" s="107">
        <f t="shared" si="151"/>
        <v>64920032</v>
      </c>
      <c r="F9683" s="107" t="s">
        <v>5427</v>
      </c>
      <c r="G9683" s="107" t="s">
        <v>3791</v>
      </c>
      <c r="H9683" s="107" t="s">
        <v>3792</v>
      </c>
      <c r="I9683" s="107" t="s">
        <v>3809</v>
      </c>
    </row>
    <row r="9684" spans="1:9" x14ac:dyDescent="0.2">
      <c r="A9684" s="107" t="s">
        <v>10492</v>
      </c>
      <c r="D9684" s="107" t="s">
        <v>3810</v>
      </c>
      <c r="E9684" s="107">
        <f t="shared" si="151"/>
        <v>64920033</v>
      </c>
      <c r="F9684" s="107" t="s">
        <v>5427</v>
      </c>
      <c r="G9684" s="107" t="s">
        <v>3791</v>
      </c>
      <c r="H9684" s="107" t="s">
        <v>3792</v>
      </c>
      <c r="I9684" s="107" t="s">
        <v>3811</v>
      </c>
    </row>
    <row r="9685" spans="1:9" x14ac:dyDescent="0.2">
      <c r="A9685" s="107" t="s">
        <v>10492</v>
      </c>
      <c r="D9685" s="107" t="s">
        <v>3812</v>
      </c>
      <c r="E9685" s="107">
        <f t="shared" si="151"/>
        <v>64920034</v>
      </c>
      <c r="F9685" s="107" t="s">
        <v>5427</v>
      </c>
      <c r="G9685" s="107" t="s">
        <v>3791</v>
      </c>
      <c r="H9685" s="107" t="s">
        <v>3792</v>
      </c>
      <c r="I9685" s="107" t="s">
        <v>3813</v>
      </c>
    </row>
    <row r="9686" spans="1:9" x14ac:dyDescent="0.2">
      <c r="A9686" s="107" t="s">
        <v>10492</v>
      </c>
      <c r="D9686" s="107" t="s">
        <v>3814</v>
      </c>
      <c r="E9686" s="107">
        <f t="shared" si="151"/>
        <v>64930001</v>
      </c>
      <c r="F9686" s="107" t="s">
        <v>5427</v>
      </c>
      <c r="G9686" s="107" t="s">
        <v>3791</v>
      </c>
      <c r="H9686" s="107" t="s">
        <v>3815</v>
      </c>
      <c r="I9686" s="107" t="s">
        <v>3816</v>
      </c>
    </row>
    <row r="9687" spans="1:9" x14ac:dyDescent="0.2">
      <c r="A9687" s="107" t="s">
        <v>10492</v>
      </c>
      <c r="D9687" s="107" t="s">
        <v>3817</v>
      </c>
      <c r="E9687" s="107">
        <f t="shared" si="151"/>
        <v>64930010</v>
      </c>
      <c r="F9687" s="107" t="s">
        <v>5427</v>
      </c>
      <c r="G9687" s="107" t="s">
        <v>3791</v>
      </c>
      <c r="H9687" s="107" t="s">
        <v>3815</v>
      </c>
      <c r="I9687" s="107" t="s">
        <v>2335</v>
      </c>
    </row>
    <row r="9688" spans="1:9" x14ac:dyDescent="0.2">
      <c r="A9688" s="107" t="s">
        <v>10492</v>
      </c>
      <c r="D9688" s="107" t="s">
        <v>2336</v>
      </c>
      <c r="E9688" s="107">
        <f t="shared" si="151"/>
        <v>64930011</v>
      </c>
      <c r="F9688" s="107" t="s">
        <v>5427</v>
      </c>
      <c r="G9688" s="107" t="s">
        <v>3791</v>
      </c>
      <c r="H9688" s="107" t="s">
        <v>3815</v>
      </c>
      <c r="I9688" s="107" t="s">
        <v>2337</v>
      </c>
    </row>
    <row r="9689" spans="1:9" x14ac:dyDescent="0.2">
      <c r="A9689" s="107" t="s">
        <v>10492</v>
      </c>
      <c r="D9689" s="107" t="s">
        <v>2338</v>
      </c>
      <c r="E9689" s="107">
        <f t="shared" si="151"/>
        <v>64930012</v>
      </c>
      <c r="F9689" s="107" t="s">
        <v>5427</v>
      </c>
      <c r="G9689" s="107" t="s">
        <v>3791</v>
      </c>
      <c r="H9689" s="107" t="s">
        <v>3815</v>
      </c>
      <c r="I9689" s="107" t="s">
        <v>2339</v>
      </c>
    </row>
    <row r="9690" spans="1:9" x14ac:dyDescent="0.2">
      <c r="A9690" s="107" t="s">
        <v>10492</v>
      </c>
      <c r="D9690" s="107" t="s">
        <v>2340</v>
      </c>
      <c r="E9690" s="107">
        <f t="shared" si="151"/>
        <v>64930020</v>
      </c>
      <c r="F9690" s="107" t="s">
        <v>5427</v>
      </c>
      <c r="G9690" s="107" t="s">
        <v>3791</v>
      </c>
      <c r="H9690" s="107" t="s">
        <v>3815</v>
      </c>
      <c r="I9690" s="107" t="s">
        <v>2341</v>
      </c>
    </row>
    <row r="9691" spans="1:9" x14ac:dyDescent="0.2">
      <c r="A9691" s="107" t="s">
        <v>10492</v>
      </c>
      <c r="D9691" s="107" t="s">
        <v>2342</v>
      </c>
      <c r="E9691" s="107">
        <f t="shared" si="151"/>
        <v>64930021</v>
      </c>
      <c r="F9691" s="107" t="s">
        <v>5427</v>
      </c>
      <c r="G9691" s="107" t="s">
        <v>3791</v>
      </c>
      <c r="H9691" s="107" t="s">
        <v>3815</v>
      </c>
      <c r="I9691" s="107" t="s">
        <v>2343</v>
      </c>
    </row>
    <row r="9692" spans="1:9" x14ac:dyDescent="0.2">
      <c r="A9692" s="107" t="s">
        <v>10492</v>
      </c>
      <c r="D9692" s="107" t="s">
        <v>2344</v>
      </c>
      <c r="E9692" s="107">
        <f t="shared" si="151"/>
        <v>64930030</v>
      </c>
      <c r="F9692" s="107" t="s">
        <v>5427</v>
      </c>
      <c r="G9692" s="107" t="s">
        <v>3791</v>
      </c>
      <c r="H9692" s="107" t="s">
        <v>3815</v>
      </c>
      <c r="I9692" s="107" t="s">
        <v>3805</v>
      </c>
    </row>
    <row r="9693" spans="1:9" x14ac:dyDescent="0.2">
      <c r="A9693" s="107" t="s">
        <v>10492</v>
      </c>
      <c r="D9693" s="107" t="s">
        <v>2345</v>
      </c>
      <c r="E9693" s="107">
        <f t="shared" si="151"/>
        <v>64930031</v>
      </c>
      <c r="F9693" s="107" t="s">
        <v>5427</v>
      </c>
      <c r="G9693" s="107" t="s">
        <v>3791</v>
      </c>
      <c r="H9693" s="107" t="s">
        <v>3815</v>
      </c>
      <c r="I9693" s="107" t="s">
        <v>2346</v>
      </c>
    </row>
    <row r="9694" spans="1:9" x14ac:dyDescent="0.2">
      <c r="A9694" s="107" t="s">
        <v>10492</v>
      </c>
      <c r="D9694" s="107" t="s">
        <v>2347</v>
      </c>
      <c r="E9694" s="107">
        <f t="shared" si="151"/>
        <v>64930035</v>
      </c>
      <c r="F9694" s="107" t="s">
        <v>5427</v>
      </c>
      <c r="G9694" s="107" t="s">
        <v>3791</v>
      </c>
      <c r="H9694" s="107" t="s">
        <v>3815</v>
      </c>
      <c r="I9694" s="107" t="s">
        <v>2348</v>
      </c>
    </row>
    <row r="9695" spans="1:9" x14ac:dyDescent="0.2">
      <c r="A9695" s="107" t="s">
        <v>10492</v>
      </c>
      <c r="D9695" s="107" t="s">
        <v>2349</v>
      </c>
      <c r="E9695" s="107">
        <f t="shared" si="151"/>
        <v>64930040</v>
      </c>
      <c r="F9695" s="107" t="s">
        <v>5427</v>
      </c>
      <c r="G9695" s="107" t="s">
        <v>3791</v>
      </c>
      <c r="H9695" s="107" t="s">
        <v>3815</v>
      </c>
      <c r="I9695" s="107" t="s">
        <v>11451</v>
      </c>
    </row>
    <row r="9696" spans="1:9" x14ac:dyDescent="0.2">
      <c r="A9696" s="107" t="s">
        <v>10492</v>
      </c>
      <c r="D9696" s="107" t="s">
        <v>2350</v>
      </c>
      <c r="E9696" s="107">
        <f t="shared" si="151"/>
        <v>64930041</v>
      </c>
      <c r="F9696" s="107" t="s">
        <v>5427</v>
      </c>
      <c r="G9696" s="107" t="s">
        <v>3791</v>
      </c>
      <c r="H9696" s="107" t="s">
        <v>3815</v>
      </c>
      <c r="I9696" s="107" t="s">
        <v>2351</v>
      </c>
    </row>
    <row r="9697" spans="1:9" x14ac:dyDescent="0.2">
      <c r="A9697" s="107" t="s">
        <v>10492</v>
      </c>
      <c r="D9697" s="107" t="s">
        <v>2352</v>
      </c>
      <c r="E9697" s="107">
        <f t="shared" si="151"/>
        <v>64930045</v>
      </c>
      <c r="F9697" s="107" t="s">
        <v>5427</v>
      </c>
      <c r="G9697" s="107" t="s">
        <v>3791</v>
      </c>
      <c r="H9697" s="107" t="s">
        <v>3815</v>
      </c>
      <c r="I9697" s="107" t="s">
        <v>2353</v>
      </c>
    </row>
    <row r="9698" spans="1:9" x14ac:dyDescent="0.2">
      <c r="A9698" s="107" t="s">
        <v>10492</v>
      </c>
      <c r="D9698" s="107" t="s">
        <v>2354</v>
      </c>
      <c r="E9698" s="107">
        <f t="shared" si="151"/>
        <v>64930050</v>
      </c>
      <c r="F9698" s="107" t="s">
        <v>5427</v>
      </c>
      <c r="G9698" s="107" t="s">
        <v>3791</v>
      </c>
      <c r="H9698" s="107" t="s">
        <v>3815</v>
      </c>
      <c r="I9698" s="107" t="s">
        <v>2251</v>
      </c>
    </row>
    <row r="9699" spans="1:9" x14ac:dyDescent="0.2">
      <c r="A9699" s="107" t="s">
        <v>10492</v>
      </c>
      <c r="D9699" s="107" t="s">
        <v>2355</v>
      </c>
      <c r="E9699" s="107">
        <f t="shared" si="151"/>
        <v>64931001</v>
      </c>
      <c r="F9699" s="107" t="s">
        <v>5427</v>
      </c>
      <c r="G9699" s="107" t="s">
        <v>3791</v>
      </c>
      <c r="H9699" s="107" t="s">
        <v>2356</v>
      </c>
      <c r="I9699" s="107" t="s">
        <v>2357</v>
      </c>
    </row>
    <row r="9700" spans="1:9" x14ac:dyDescent="0.2">
      <c r="A9700" s="107" t="s">
        <v>10492</v>
      </c>
      <c r="D9700" s="107" t="s">
        <v>2358</v>
      </c>
      <c r="E9700" s="107">
        <f t="shared" si="151"/>
        <v>64931010</v>
      </c>
      <c r="F9700" s="107" t="s">
        <v>5427</v>
      </c>
      <c r="G9700" s="107" t="s">
        <v>3791</v>
      </c>
      <c r="H9700" s="107" t="s">
        <v>2356</v>
      </c>
      <c r="I9700" s="107" t="s">
        <v>754</v>
      </c>
    </row>
    <row r="9701" spans="1:9" x14ac:dyDescent="0.2">
      <c r="A9701" s="107" t="s">
        <v>10492</v>
      </c>
      <c r="D9701" s="107" t="s">
        <v>2359</v>
      </c>
      <c r="E9701" s="107">
        <f t="shared" si="151"/>
        <v>64931011</v>
      </c>
      <c r="F9701" s="107" t="s">
        <v>5427</v>
      </c>
      <c r="G9701" s="107" t="s">
        <v>3791</v>
      </c>
      <c r="H9701" s="107" t="s">
        <v>2356</v>
      </c>
      <c r="I9701" s="107" t="s">
        <v>2360</v>
      </c>
    </row>
    <row r="9702" spans="1:9" x14ac:dyDescent="0.2">
      <c r="A9702" s="107" t="s">
        <v>10492</v>
      </c>
      <c r="D9702" s="107" t="s">
        <v>2361</v>
      </c>
      <c r="E9702" s="107">
        <f t="shared" si="151"/>
        <v>64931012</v>
      </c>
      <c r="F9702" s="107" t="s">
        <v>5427</v>
      </c>
      <c r="G9702" s="107" t="s">
        <v>3791</v>
      </c>
      <c r="H9702" s="107" t="s">
        <v>2356</v>
      </c>
      <c r="I9702" s="107" t="s">
        <v>2339</v>
      </c>
    </row>
    <row r="9703" spans="1:9" x14ac:dyDescent="0.2">
      <c r="A9703" s="107" t="s">
        <v>10492</v>
      </c>
      <c r="D9703" s="107" t="s">
        <v>2362</v>
      </c>
      <c r="E9703" s="107">
        <f t="shared" si="151"/>
        <v>64931020</v>
      </c>
      <c r="F9703" s="107" t="s">
        <v>5427</v>
      </c>
      <c r="G9703" s="107" t="s">
        <v>3791</v>
      </c>
      <c r="H9703" s="107" t="s">
        <v>2356</v>
      </c>
      <c r="I9703" s="107" t="s">
        <v>2363</v>
      </c>
    </row>
    <row r="9704" spans="1:9" x14ac:dyDescent="0.2">
      <c r="A9704" s="107" t="s">
        <v>10492</v>
      </c>
      <c r="D9704" s="107" t="s">
        <v>2364</v>
      </c>
      <c r="E9704" s="107">
        <f t="shared" si="151"/>
        <v>64931021</v>
      </c>
      <c r="F9704" s="107" t="s">
        <v>5427</v>
      </c>
      <c r="G9704" s="107" t="s">
        <v>3791</v>
      </c>
      <c r="H9704" s="107" t="s">
        <v>2356</v>
      </c>
      <c r="I9704" s="107" t="s">
        <v>2365</v>
      </c>
    </row>
    <row r="9705" spans="1:9" x14ac:dyDescent="0.2">
      <c r="A9705" s="107" t="s">
        <v>10492</v>
      </c>
      <c r="D9705" s="107" t="s">
        <v>2366</v>
      </c>
      <c r="E9705" s="107">
        <f t="shared" si="151"/>
        <v>64931022</v>
      </c>
      <c r="F9705" s="107" t="s">
        <v>5427</v>
      </c>
      <c r="G9705" s="107" t="s">
        <v>3791</v>
      </c>
      <c r="H9705" s="107" t="s">
        <v>2356</v>
      </c>
      <c r="I9705" s="107" t="s">
        <v>2367</v>
      </c>
    </row>
    <row r="9706" spans="1:9" x14ac:dyDescent="0.2">
      <c r="A9706" s="107" t="s">
        <v>10492</v>
      </c>
      <c r="D9706" s="107" t="s">
        <v>2368</v>
      </c>
      <c r="E9706" s="107">
        <f t="shared" si="151"/>
        <v>64931030</v>
      </c>
      <c r="F9706" s="107" t="s">
        <v>5427</v>
      </c>
      <c r="G9706" s="107" t="s">
        <v>3791</v>
      </c>
      <c r="H9706" s="107" t="s">
        <v>2356</v>
      </c>
      <c r="I9706" s="107" t="s">
        <v>3805</v>
      </c>
    </row>
    <row r="9707" spans="1:9" x14ac:dyDescent="0.2">
      <c r="A9707" s="107" t="s">
        <v>10492</v>
      </c>
      <c r="D9707" s="107" t="s">
        <v>2369</v>
      </c>
      <c r="E9707" s="107">
        <f t="shared" si="151"/>
        <v>64931031</v>
      </c>
      <c r="F9707" s="107" t="s">
        <v>5427</v>
      </c>
      <c r="G9707" s="107" t="s">
        <v>3791</v>
      </c>
      <c r="H9707" s="107" t="s">
        <v>2356</v>
      </c>
      <c r="I9707" s="107" t="s">
        <v>2370</v>
      </c>
    </row>
    <row r="9708" spans="1:9" x14ac:dyDescent="0.2">
      <c r="A9708" s="107" t="s">
        <v>10492</v>
      </c>
      <c r="D9708" s="107" t="s">
        <v>2371</v>
      </c>
      <c r="E9708" s="107">
        <f t="shared" si="151"/>
        <v>64931032</v>
      </c>
      <c r="F9708" s="107" t="s">
        <v>5427</v>
      </c>
      <c r="G9708" s="107" t="s">
        <v>3791</v>
      </c>
      <c r="H9708" s="107" t="s">
        <v>2356</v>
      </c>
      <c r="I9708" s="107" t="s">
        <v>2372</v>
      </c>
    </row>
    <row r="9709" spans="1:9" x14ac:dyDescent="0.2">
      <c r="A9709" s="107" t="s">
        <v>10492</v>
      </c>
      <c r="D9709" s="107" t="s">
        <v>2373</v>
      </c>
      <c r="E9709" s="107">
        <f t="shared" si="151"/>
        <v>64931040</v>
      </c>
      <c r="F9709" s="107" t="s">
        <v>5427</v>
      </c>
      <c r="G9709" s="107" t="s">
        <v>3791</v>
      </c>
      <c r="H9709" s="107" t="s">
        <v>2356</v>
      </c>
      <c r="I9709" s="107" t="s">
        <v>11451</v>
      </c>
    </row>
    <row r="9710" spans="1:9" x14ac:dyDescent="0.2">
      <c r="A9710" s="107" t="s">
        <v>10492</v>
      </c>
      <c r="D9710" s="107" t="s">
        <v>2374</v>
      </c>
      <c r="E9710" s="107">
        <f t="shared" si="151"/>
        <v>64931041</v>
      </c>
      <c r="F9710" s="107" t="s">
        <v>5427</v>
      </c>
      <c r="G9710" s="107" t="s">
        <v>3791</v>
      </c>
      <c r="H9710" s="107" t="s">
        <v>2356</v>
      </c>
      <c r="I9710" s="107" t="s">
        <v>2375</v>
      </c>
    </row>
    <row r="9711" spans="1:9" x14ac:dyDescent="0.2">
      <c r="A9711" s="107" t="s">
        <v>10492</v>
      </c>
      <c r="D9711" s="107" t="s">
        <v>2376</v>
      </c>
      <c r="E9711" s="107">
        <f t="shared" si="151"/>
        <v>64931050</v>
      </c>
      <c r="F9711" s="107" t="s">
        <v>5427</v>
      </c>
      <c r="G9711" s="107" t="s">
        <v>3791</v>
      </c>
      <c r="H9711" s="107" t="s">
        <v>2356</v>
      </c>
      <c r="I9711" s="107" t="s">
        <v>2251</v>
      </c>
    </row>
    <row r="9712" spans="1:9" x14ac:dyDescent="0.2">
      <c r="A9712" s="107" t="s">
        <v>10492</v>
      </c>
      <c r="D9712" s="107" t="s">
        <v>2377</v>
      </c>
      <c r="E9712" s="107">
        <f t="shared" si="151"/>
        <v>64980001</v>
      </c>
      <c r="F9712" s="107" t="s">
        <v>5427</v>
      </c>
      <c r="G9712" s="107" t="s">
        <v>3791</v>
      </c>
      <c r="H9712" s="107" t="s">
        <v>13741</v>
      </c>
      <c r="I9712" s="107" t="s">
        <v>13741</v>
      </c>
    </row>
    <row r="9713" spans="1:9" x14ac:dyDescent="0.2">
      <c r="A9713" s="107" t="s">
        <v>10492</v>
      </c>
      <c r="D9713" s="107" t="s">
        <v>2378</v>
      </c>
      <c r="E9713" s="107">
        <f t="shared" si="151"/>
        <v>64982001</v>
      </c>
      <c r="F9713" s="107" t="s">
        <v>5427</v>
      </c>
      <c r="G9713" s="107" t="s">
        <v>3791</v>
      </c>
      <c r="H9713" s="107" t="s">
        <v>13743</v>
      </c>
      <c r="I9713" s="107" t="s">
        <v>13744</v>
      </c>
    </row>
    <row r="9714" spans="1:9" x14ac:dyDescent="0.2">
      <c r="A9714" s="107" t="s">
        <v>10492</v>
      </c>
      <c r="D9714" s="107" t="s">
        <v>2379</v>
      </c>
      <c r="E9714" s="107">
        <f t="shared" si="151"/>
        <v>64982002</v>
      </c>
      <c r="F9714" s="107" t="s">
        <v>5427</v>
      </c>
      <c r="G9714" s="107" t="s">
        <v>3791</v>
      </c>
      <c r="H9714" s="107" t="s">
        <v>13743</v>
      </c>
      <c r="I9714" s="107" t="s">
        <v>13746</v>
      </c>
    </row>
    <row r="9715" spans="1:9" x14ac:dyDescent="0.2">
      <c r="A9715" s="107" t="s">
        <v>10492</v>
      </c>
      <c r="D9715" s="107" t="s">
        <v>2380</v>
      </c>
      <c r="E9715" s="107">
        <f t="shared" si="151"/>
        <v>64982599</v>
      </c>
      <c r="F9715" s="107" t="s">
        <v>5427</v>
      </c>
      <c r="G9715" s="107" t="s">
        <v>3791</v>
      </c>
      <c r="H9715" s="107" t="s">
        <v>13748</v>
      </c>
      <c r="I9715" s="107" t="s">
        <v>13749</v>
      </c>
    </row>
    <row r="9716" spans="1:9" x14ac:dyDescent="0.2">
      <c r="A9716" s="107" t="s">
        <v>10492</v>
      </c>
      <c r="D9716" s="107" t="s">
        <v>2381</v>
      </c>
      <c r="E9716" s="107">
        <f t="shared" si="151"/>
        <v>65110001</v>
      </c>
      <c r="F9716" s="107" t="s">
        <v>5427</v>
      </c>
      <c r="G9716" s="107" t="s">
        <v>2382</v>
      </c>
      <c r="H9716" s="107" t="s">
        <v>2383</v>
      </c>
      <c r="I9716" s="107" t="s">
        <v>2384</v>
      </c>
    </row>
    <row r="9717" spans="1:9" x14ac:dyDescent="0.2">
      <c r="A9717" s="107" t="s">
        <v>10492</v>
      </c>
      <c r="D9717" s="107" t="s">
        <v>2385</v>
      </c>
      <c r="E9717" s="107">
        <f t="shared" si="151"/>
        <v>65110010</v>
      </c>
      <c r="F9717" s="107" t="s">
        <v>5427</v>
      </c>
      <c r="G9717" s="107" t="s">
        <v>2382</v>
      </c>
      <c r="H9717" s="107" t="s">
        <v>2383</v>
      </c>
      <c r="I9717" s="107" t="s">
        <v>2386</v>
      </c>
    </row>
    <row r="9718" spans="1:9" x14ac:dyDescent="0.2">
      <c r="A9718" s="107" t="s">
        <v>10492</v>
      </c>
      <c r="D9718" s="107" t="s">
        <v>2387</v>
      </c>
      <c r="E9718" s="107">
        <f t="shared" si="151"/>
        <v>65110011</v>
      </c>
      <c r="F9718" s="107" t="s">
        <v>5427</v>
      </c>
      <c r="G9718" s="107" t="s">
        <v>2382</v>
      </c>
      <c r="H9718" s="107" t="s">
        <v>2383</v>
      </c>
      <c r="I9718" s="107" t="s">
        <v>2388</v>
      </c>
    </row>
    <row r="9719" spans="1:9" x14ac:dyDescent="0.2">
      <c r="A9719" s="107" t="s">
        <v>10492</v>
      </c>
      <c r="D9719" s="107" t="s">
        <v>2389</v>
      </c>
      <c r="E9719" s="107">
        <f t="shared" si="151"/>
        <v>65110012</v>
      </c>
      <c r="F9719" s="107" t="s">
        <v>5427</v>
      </c>
      <c r="G9719" s="107" t="s">
        <v>2382</v>
      </c>
      <c r="H9719" s="107" t="s">
        <v>2383</v>
      </c>
      <c r="I9719" s="107" t="s">
        <v>2390</v>
      </c>
    </row>
    <row r="9720" spans="1:9" x14ac:dyDescent="0.2">
      <c r="A9720" s="107" t="s">
        <v>10492</v>
      </c>
      <c r="D9720" s="107" t="s">
        <v>2391</v>
      </c>
      <c r="E9720" s="107">
        <f t="shared" si="151"/>
        <v>65110013</v>
      </c>
      <c r="F9720" s="107" t="s">
        <v>5427</v>
      </c>
      <c r="G9720" s="107" t="s">
        <v>2382</v>
      </c>
      <c r="H9720" s="107" t="s">
        <v>2383</v>
      </c>
      <c r="I9720" s="107" t="s">
        <v>2392</v>
      </c>
    </row>
    <row r="9721" spans="1:9" x14ac:dyDescent="0.2">
      <c r="A9721" s="107" t="s">
        <v>10492</v>
      </c>
      <c r="D9721" s="107" t="s">
        <v>2393</v>
      </c>
      <c r="E9721" s="107">
        <f t="shared" si="151"/>
        <v>65110014</v>
      </c>
      <c r="F9721" s="107" t="s">
        <v>5427</v>
      </c>
      <c r="G9721" s="107" t="s">
        <v>2382</v>
      </c>
      <c r="H9721" s="107" t="s">
        <v>2383</v>
      </c>
      <c r="I9721" s="107" t="s">
        <v>2394</v>
      </c>
    </row>
    <row r="9722" spans="1:9" x14ac:dyDescent="0.2">
      <c r="A9722" s="107" t="s">
        <v>10492</v>
      </c>
      <c r="D9722" s="107" t="s">
        <v>2395</v>
      </c>
      <c r="E9722" s="107">
        <f t="shared" si="151"/>
        <v>65110020</v>
      </c>
      <c r="F9722" s="107" t="s">
        <v>5427</v>
      </c>
      <c r="G9722" s="107" t="s">
        <v>2382</v>
      </c>
      <c r="H9722" s="107" t="s">
        <v>2383</v>
      </c>
      <c r="I9722" s="107" t="s">
        <v>2396</v>
      </c>
    </row>
    <row r="9723" spans="1:9" x14ac:dyDescent="0.2">
      <c r="A9723" s="107" t="s">
        <v>10492</v>
      </c>
      <c r="D9723" s="107" t="s">
        <v>2397</v>
      </c>
      <c r="E9723" s="107">
        <f t="shared" si="151"/>
        <v>65110021</v>
      </c>
      <c r="F9723" s="107" t="s">
        <v>5427</v>
      </c>
      <c r="G9723" s="107" t="s">
        <v>2382</v>
      </c>
      <c r="H9723" s="107" t="s">
        <v>2383</v>
      </c>
      <c r="I9723" s="107" t="s">
        <v>2398</v>
      </c>
    </row>
    <row r="9724" spans="1:9" x14ac:dyDescent="0.2">
      <c r="A9724" s="107" t="s">
        <v>10492</v>
      </c>
      <c r="D9724" s="107" t="s">
        <v>2399</v>
      </c>
      <c r="E9724" s="107">
        <f t="shared" si="151"/>
        <v>65110022</v>
      </c>
      <c r="F9724" s="107" t="s">
        <v>5427</v>
      </c>
      <c r="G9724" s="107" t="s">
        <v>2382</v>
      </c>
      <c r="H9724" s="107" t="s">
        <v>2383</v>
      </c>
      <c r="I9724" s="107" t="s">
        <v>2400</v>
      </c>
    </row>
    <row r="9725" spans="1:9" x14ac:dyDescent="0.2">
      <c r="A9725" s="107" t="s">
        <v>10492</v>
      </c>
      <c r="D9725" s="107" t="s">
        <v>2401</v>
      </c>
      <c r="E9725" s="107">
        <f t="shared" si="151"/>
        <v>65110023</v>
      </c>
      <c r="F9725" s="107" t="s">
        <v>5427</v>
      </c>
      <c r="G9725" s="107" t="s">
        <v>2382</v>
      </c>
      <c r="H9725" s="107" t="s">
        <v>2383</v>
      </c>
      <c r="I9725" s="107" t="s">
        <v>2402</v>
      </c>
    </row>
    <row r="9726" spans="1:9" x14ac:dyDescent="0.2">
      <c r="A9726" s="107" t="s">
        <v>10492</v>
      </c>
      <c r="D9726" s="107" t="s">
        <v>2403</v>
      </c>
      <c r="E9726" s="107">
        <f t="shared" si="151"/>
        <v>65110024</v>
      </c>
      <c r="F9726" s="107" t="s">
        <v>5427</v>
      </c>
      <c r="G9726" s="107" t="s">
        <v>2382</v>
      </c>
      <c r="H9726" s="107" t="s">
        <v>2383</v>
      </c>
      <c r="I9726" s="107" t="s">
        <v>2404</v>
      </c>
    </row>
    <row r="9727" spans="1:9" x14ac:dyDescent="0.2">
      <c r="A9727" s="107" t="s">
        <v>10492</v>
      </c>
      <c r="D9727" s="107" t="s">
        <v>2405</v>
      </c>
      <c r="E9727" s="107">
        <f t="shared" si="151"/>
        <v>65110029</v>
      </c>
      <c r="F9727" s="107" t="s">
        <v>5427</v>
      </c>
      <c r="G9727" s="107" t="s">
        <v>2382</v>
      </c>
      <c r="H9727" s="107" t="s">
        <v>2383</v>
      </c>
      <c r="I9727" s="107" t="s">
        <v>2406</v>
      </c>
    </row>
    <row r="9728" spans="1:9" x14ac:dyDescent="0.2">
      <c r="A9728" s="107" t="s">
        <v>10492</v>
      </c>
      <c r="D9728" s="107" t="s">
        <v>2407</v>
      </c>
      <c r="E9728" s="107">
        <f t="shared" si="151"/>
        <v>65130001</v>
      </c>
      <c r="F9728" s="107" t="s">
        <v>5427</v>
      </c>
      <c r="G9728" s="107" t="s">
        <v>2382</v>
      </c>
      <c r="H9728" s="107" t="s">
        <v>2408</v>
      </c>
      <c r="I9728" s="107" t="s">
        <v>2409</v>
      </c>
    </row>
    <row r="9729" spans="1:9" x14ac:dyDescent="0.2">
      <c r="A9729" s="107" t="s">
        <v>10492</v>
      </c>
      <c r="D9729" s="107" t="s">
        <v>2410</v>
      </c>
      <c r="E9729" s="107">
        <f t="shared" si="151"/>
        <v>65130010</v>
      </c>
      <c r="F9729" s="107" t="s">
        <v>5427</v>
      </c>
      <c r="G9729" s="107" t="s">
        <v>2382</v>
      </c>
      <c r="H9729" s="107" t="s">
        <v>2408</v>
      </c>
      <c r="I9729" s="107" t="s">
        <v>9453</v>
      </c>
    </row>
    <row r="9730" spans="1:9" x14ac:dyDescent="0.2">
      <c r="A9730" s="107" t="s">
        <v>10492</v>
      </c>
      <c r="D9730" s="107" t="s">
        <v>2411</v>
      </c>
      <c r="E9730" s="107">
        <f t="shared" ref="E9730:E9793" si="152">VALUE(D9730)</f>
        <v>65130011</v>
      </c>
      <c r="F9730" s="107" t="s">
        <v>5427</v>
      </c>
      <c r="G9730" s="107" t="s">
        <v>2382</v>
      </c>
      <c r="H9730" s="107" t="s">
        <v>2408</v>
      </c>
      <c r="I9730" s="107" t="s">
        <v>2412</v>
      </c>
    </row>
    <row r="9731" spans="1:9" x14ac:dyDescent="0.2">
      <c r="A9731" s="107" t="s">
        <v>10492</v>
      </c>
      <c r="D9731" s="107" t="s">
        <v>2413</v>
      </c>
      <c r="E9731" s="107">
        <f t="shared" si="152"/>
        <v>65130020</v>
      </c>
      <c r="F9731" s="107" t="s">
        <v>5427</v>
      </c>
      <c r="G9731" s="107" t="s">
        <v>2382</v>
      </c>
      <c r="H9731" s="107" t="s">
        <v>2408</v>
      </c>
      <c r="I9731" s="107" t="s">
        <v>2414</v>
      </c>
    </row>
    <row r="9732" spans="1:9" x14ac:dyDescent="0.2">
      <c r="A9732" s="107" t="s">
        <v>10492</v>
      </c>
      <c r="D9732" s="107" t="s">
        <v>2415</v>
      </c>
      <c r="E9732" s="107">
        <f t="shared" si="152"/>
        <v>65130040</v>
      </c>
      <c r="F9732" s="107" t="s">
        <v>5427</v>
      </c>
      <c r="G9732" s="107" t="s">
        <v>2382</v>
      </c>
      <c r="H9732" s="107" t="s">
        <v>2408</v>
      </c>
      <c r="I9732" s="107" t="s">
        <v>2863</v>
      </c>
    </row>
    <row r="9733" spans="1:9" x14ac:dyDescent="0.2">
      <c r="A9733" s="107" t="s">
        <v>10492</v>
      </c>
      <c r="D9733" s="107" t="s">
        <v>2416</v>
      </c>
      <c r="E9733" s="107">
        <f t="shared" si="152"/>
        <v>65135001</v>
      </c>
      <c r="F9733" s="107" t="s">
        <v>5427</v>
      </c>
      <c r="G9733" s="107" t="s">
        <v>2382</v>
      </c>
      <c r="H9733" s="107" t="s">
        <v>2417</v>
      </c>
      <c r="I9733" s="107" t="s">
        <v>2418</v>
      </c>
    </row>
    <row r="9734" spans="1:9" x14ac:dyDescent="0.2">
      <c r="A9734" s="107" t="s">
        <v>10492</v>
      </c>
      <c r="D9734" s="107" t="s">
        <v>2419</v>
      </c>
      <c r="E9734" s="107">
        <f t="shared" si="152"/>
        <v>65135010</v>
      </c>
      <c r="F9734" s="107" t="s">
        <v>5427</v>
      </c>
      <c r="G9734" s="107" t="s">
        <v>2382</v>
      </c>
      <c r="H9734" s="107" t="s">
        <v>2417</v>
      </c>
      <c r="I9734" s="107" t="s">
        <v>9453</v>
      </c>
    </row>
    <row r="9735" spans="1:9" x14ac:dyDescent="0.2">
      <c r="A9735" s="107" t="s">
        <v>10492</v>
      </c>
      <c r="D9735" s="107" t="s">
        <v>2420</v>
      </c>
      <c r="E9735" s="107">
        <f t="shared" si="152"/>
        <v>65135011</v>
      </c>
      <c r="F9735" s="107" t="s">
        <v>5427</v>
      </c>
      <c r="G9735" s="107" t="s">
        <v>2382</v>
      </c>
      <c r="H9735" s="107" t="s">
        <v>2417</v>
      </c>
      <c r="I9735" s="107" t="s">
        <v>2820</v>
      </c>
    </row>
    <row r="9736" spans="1:9" x14ac:dyDescent="0.2">
      <c r="A9736" s="107" t="s">
        <v>10492</v>
      </c>
      <c r="D9736" s="107" t="s">
        <v>2421</v>
      </c>
      <c r="E9736" s="107">
        <f t="shared" si="152"/>
        <v>65135012</v>
      </c>
      <c r="F9736" s="107" t="s">
        <v>5427</v>
      </c>
      <c r="G9736" s="107" t="s">
        <v>2382</v>
      </c>
      <c r="H9736" s="107" t="s">
        <v>2417</v>
      </c>
      <c r="I9736" s="107" t="s">
        <v>2422</v>
      </c>
    </row>
    <row r="9737" spans="1:9" x14ac:dyDescent="0.2">
      <c r="A9737" s="107" t="s">
        <v>10492</v>
      </c>
      <c r="D9737" s="107" t="s">
        <v>2423</v>
      </c>
      <c r="E9737" s="107">
        <f t="shared" si="152"/>
        <v>65135013</v>
      </c>
      <c r="F9737" s="107" t="s">
        <v>5427</v>
      </c>
      <c r="G9737" s="107" t="s">
        <v>2382</v>
      </c>
      <c r="H9737" s="107" t="s">
        <v>2417</v>
      </c>
      <c r="I9737" s="107" t="s">
        <v>2424</v>
      </c>
    </row>
    <row r="9738" spans="1:9" x14ac:dyDescent="0.2">
      <c r="A9738" s="107" t="s">
        <v>10492</v>
      </c>
      <c r="D9738" s="107" t="s">
        <v>2425</v>
      </c>
      <c r="E9738" s="107">
        <f t="shared" si="152"/>
        <v>65135014</v>
      </c>
      <c r="F9738" s="107" t="s">
        <v>5427</v>
      </c>
      <c r="G9738" s="107" t="s">
        <v>2382</v>
      </c>
      <c r="H9738" s="107" t="s">
        <v>2417</v>
      </c>
      <c r="I9738" s="107" t="s">
        <v>2426</v>
      </c>
    </row>
    <row r="9739" spans="1:9" x14ac:dyDescent="0.2">
      <c r="A9739" s="107" t="s">
        <v>10492</v>
      </c>
      <c r="D9739" s="107" t="s">
        <v>2427</v>
      </c>
      <c r="E9739" s="107">
        <f t="shared" si="152"/>
        <v>65135030</v>
      </c>
      <c r="F9739" s="107" t="s">
        <v>5427</v>
      </c>
      <c r="G9739" s="107" t="s">
        <v>2382</v>
      </c>
      <c r="H9739" s="107" t="s">
        <v>2417</v>
      </c>
      <c r="I9739" s="107" t="s">
        <v>2863</v>
      </c>
    </row>
    <row r="9740" spans="1:9" x14ac:dyDescent="0.2">
      <c r="A9740" s="107" t="s">
        <v>10492</v>
      </c>
      <c r="D9740" s="107" t="s">
        <v>2428</v>
      </c>
      <c r="E9740" s="107">
        <f t="shared" si="152"/>
        <v>65140001</v>
      </c>
      <c r="F9740" s="107" t="s">
        <v>5427</v>
      </c>
      <c r="G9740" s="107" t="s">
        <v>2382</v>
      </c>
      <c r="H9740" s="107" t="s">
        <v>2429</v>
      </c>
      <c r="I9740" s="107" t="s">
        <v>2430</v>
      </c>
    </row>
    <row r="9741" spans="1:9" x14ac:dyDescent="0.2">
      <c r="A9741" s="107" t="s">
        <v>10492</v>
      </c>
      <c r="D9741" s="107" t="s">
        <v>2431</v>
      </c>
      <c r="E9741" s="107">
        <f t="shared" si="152"/>
        <v>65140010</v>
      </c>
      <c r="F9741" s="107" t="s">
        <v>5427</v>
      </c>
      <c r="G9741" s="107" t="s">
        <v>2382</v>
      </c>
      <c r="H9741" s="107" t="s">
        <v>2429</v>
      </c>
      <c r="I9741" s="107" t="s">
        <v>9453</v>
      </c>
    </row>
    <row r="9742" spans="1:9" x14ac:dyDescent="0.2">
      <c r="A9742" s="107" t="s">
        <v>10492</v>
      </c>
      <c r="D9742" s="107" t="s">
        <v>2432</v>
      </c>
      <c r="E9742" s="107">
        <f t="shared" si="152"/>
        <v>65140011</v>
      </c>
      <c r="F9742" s="107" t="s">
        <v>5427</v>
      </c>
      <c r="G9742" s="107" t="s">
        <v>2382</v>
      </c>
      <c r="H9742" s="107" t="s">
        <v>2429</v>
      </c>
      <c r="I9742" s="107" t="s">
        <v>2820</v>
      </c>
    </row>
    <row r="9743" spans="1:9" x14ac:dyDescent="0.2">
      <c r="A9743" s="107" t="s">
        <v>10492</v>
      </c>
      <c r="D9743" s="107" t="s">
        <v>2433</v>
      </c>
      <c r="E9743" s="107">
        <f t="shared" si="152"/>
        <v>65140012</v>
      </c>
      <c r="F9743" s="107" t="s">
        <v>5427</v>
      </c>
      <c r="G9743" s="107" t="s">
        <v>2382</v>
      </c>
      <c r="H9743" s="107" t="s">
        <v>2429</v>
      </c>
      <c r="I9743" s="107" t="s">
        <v>2434</v>
      </c>
    </row>
    <row r="9744" spans="1:9" x14ac:dyDescent="0.2">
      <c r="A9744" s="107" t="s">
        <v>10492</v>
      </c>
      <c r="D9744" s="107" t="s">
        <v>2435</v>
      </c>
      <c r="E9744" s="107">
        <f t="shared" si="152"/>
        <v>65140013</v>
      </c>
      <c r="F9744" s="107" t="s">
        <v>5427</v>
      </c>
      <c r="G9744" s="107" t="s">
        <v>2382</v>
      </c>
      <c r="H9744" s="107" t="s">
        <v>2429</v>
      </c>
      <c r="I9744" s="107" t="s">
        <v>2426</v>
      </c>
    </row>
    <row r="9745" spans="1:9" x14ac:dyDescent="0.2">
      <c r="A9745" s="107" t="s">
        <v>10492</v>
      </c>
      <c r="D9745" s="107" t="s">
        <v>2436</v>
      </c>
      <c r="E9745" s="107">
        <f t="shared" si="152"/>
        <v>65140014</v>
      </c>
      <c r="F9745" s="107" t="s">
        <v>5427</v>
      </c>
      <c r="G9745" s="107" t="s">
        <v>2382</v>
      </c>
      <c r="H9745" s="107" t="s">
        <v>2429</v>
      </c>
      <c r="I9745" s="107" t="s">
        <v>2437</v>
      </c>
    </row>
    <row r="9746" spans="1:9" x14ac:dyDescent="0.2">
      <c r="A9746" s="107" t="s">
        <v>10492</v>
      </c>
      <c r="D9746" s="107" t="s">
        <v>2438</v>
      </c>
      <c r="E9746" s="107">
        <f t="shared" si="152"/>
        <v>65140015</v>
      </c>
      <c r="F9746" s="107" t="s">
        <v>5427</v>
      </c>
      <c r="G9746" s="107" t="s">
        <v>2382</v>
      </c>
      <c r="H9746" s="107" t="s">
        <v>2429</v>
      </c>
      <c r="I9746" s="107" t="s">
        <v>3143</v>
      </c>
    </row>
    <row r="9747" spans="1:9" x14ac:dyDescent="0.2">
      <c r="A9747" s="107" t="s">
        <v>10492</v>
      </c>
      <c r="D9747" s="107" t="s">
        <v>2439</v>
      </c>
      <c r="E9747" s="107">
        <f t="shared" si="152"/>
        <v>65140016</v>
      </c>
      <c r="F9747" s="107" t="s">
        <v>5427</v>
      </c>
      <c r="G9747" s="107" t="s">
        <v>2382</v>
      </c>
      <c r="H9747" s="107" t="s">
        <v>2429</v>
      </c>
      <c r="I9747" s="107" t="s">
        <v>2440</v>
      </c>
    </row>
    <row r="9748" spans="1:9" x14ac:dyDescent="0.2">
      <c r="A9748" s="107" t="s">
        <v>10492</v>
      </c>
      <c r="D9748" s="107" t="s">
        <v>2441</v>
      </c>
      <c r="E9748" s="107">
        <f t="shared" si="152"/>
        <v>65140017</v>
      </c>
      <c r="F9748" s="107" t="s">
        <v>5427</v>
      </c>
      <c r="G9748" s="107" t="s">
        <v>2382</v>
      </c>
      <c r="H9748" s="107" t="s">
        <v>2429</v>
      </c>
      <c r="I9748" s="107" t="s">
        <v>2442</v>
      </c>
    </row>
    <row r="9749" spans="1:9" x14ac:dyDescent="0.2">
      <c r="A9749" s="107" t="s">
        <v>10492</v>
      </c>
      <c r="D9749" s="107" t="s">
        <v>2443</v>
      </c>
      <c r="E9749" s="107">
        <f t="shared" si="152"/>
        <v>65140018</v>
      </c>
      <c r="F9749" s="107" t="s">
        <v>5427</v>
      </c>
      <c r="G9749" s="107" t="s">
        <v>2382</v>
      </c>
      <c r="H9749" s="107" t="s">
        <v>2429</v>
      </c>
      <c r="I9749" s="107" t="s">
        <v>2444</v>
      </c>
    </row>
    <row r="9750" spans="1:9" x14ac:dyDescent="0.2">
      <c r="A9750" s="107" t="s">
        <v>10492</v>
      </c>
      <c r="D9750" s="107" t="s">
        <v>2834</v>
      </c>
      <c r="E9750" s="107">
        <f t="shared" si="152"/>
        <v>65140030</v>
      </c>
      <c r="F9750" s="107" t="s">
        <v>5427</v>
      </c>
      <c r="G9750" s="107" t="s">
        <v>2382</v>
      </c>
      <c r="H9750" s="107" t="s">
        <v>2429</v>
      </c>
      <c r="I9750" s="107" t="s">
        <v>2863</v>
      </c>
    </row>
    <row r="9751" spans="1:9" x14ac:dyDescent="0.2">
      <c r="A9751" s="107" t="s">
        <v>10492</v>
      </c>
      <c r="D9751" s="107" t="s">
        <v>2835</v>
      </c>
      <c r="E9751" s="107">
        <f t="shared" si="152"/>
        <v>65145001</v>
      </c>
      <c r="F9751" s="107" t="s">
        <v>5427</v>
      </c>
      <c r="G9751" s="107" t="s">
        <v>2382</v>
      </c>
      <c r="H9751" s="107" t="s">
        <v>2836</v>
      </c>
      <c r="I9751" s="107" t="s">
        <v>2837</v>
      </c>
    </row>
    <row r="9752" spans="1:9" x14ac:dyDescent="0.2">
      <c r="A9752" s="107" t="s">
        <v>10492</v>
      </c>
      <c r="D9752" s="107" t="s">
        <v>2838</v>
      </c>
      <c r="E9752" s="107">
        <f t="shared" si="152"/>
        <v>65145010</v>
      </c>
      <c r="F9752" s="107" t="s">
        <v>5427</v>
      </c>
      <c r="G9752" s="107" t="s">
        <v>2382</v>
      </c>
      <c r="H9752" s="107" t="s">
        <v>2836</v>
      </c>
      <c r="I9752" s="107" t="s">
        <v>2839</v>
      </c>
    </row>
    <row r="9753" spans="1:9" x14ac:dyDescent="0.2">
      <c r="A9753" s="107" t="s">
        <v>10492</v>
      </c>
      <c r="D9753" s="107" t="s">
        <v>2840</v>
      </c>
      <c r="E9753" s="107">
        <f t="shared" si="152"/>
        <v>65145011</v>
      </c>
      <c r="F9753" s="107" t="s">
        <v>5427</v>
      </c>
      <c r="G9753" s="107" t="s">
        <v>2382</v>
      </c>
      <c r="H9753" s="107" t="s">
        <v>2836</v>
      </c>
      <c r="I9753" s="107" t="s">
        <v>2841</v>
      </c>
    </row>
    <row r="9754" spans="1:9" x14ac:dyDescent="0.2">
      <c r="A9754" s="107" t="s">
        <v>10492</v>
      </c>
      <c r="D9754" s="107" t="s">
        <v>2842</v>
      </c>
      <c r="E9754" s="107">
        <f t="shared" si="152"/>
        <v>65145020</v>
      </c>
      <c r="F9754" s="107" t="s">
        <v>5427</v>
      </c>
      <c r="G9754" s="107" t="s">
        <v>2382</v>
      </c>
      <c r="H9754" s="107" t="s">
        <v>2836</v>
      </c>
      <c r="I9754" s="107" t="s">
        <v>16738</v>
      </c>
    </row>
    <row r="9755" spans="1:9" x14ac:dyDescent="0.2">
      <c r="A9755" s="107" t="s">
        <v>10492</v>
      </c>
      <c r="D9755" s="107" t="s">
        <v>2843</v>
      </c>
      <c r="E9755" s="107">
        <f t="shared" si="152"/>
        <v>65145021</v>
      </c>
      <c r="F9755" s="107" t="s">
        <v>5427</v>
      </c>
      <c r="G9755" s="107" t="s">
        <v>2382</v>
      </c>
      <c r="H9755" s="107" t="s">
        <v>2836</v>
      </c>
      <c r="I9755" s="107" t="s">
        <v>2844</v>
      </c>
    </row>
    <row r="9756" spans="1:9" x14ac:dyDescent="0.2">
      <c r="A9756" s="107" t="s">
        <v>10492</v>
      </c>
      <c r="D9756" s="107" t="s">
        <v>2845</v>
      </c>
      <c r="E9756" s="107">
        <f t="shared" si="152"/>
        <v>65145022</v>
      </c>
      <c r="F9756" s="107" t="s">
        <v>5427</v>
      </c>
      <c r="G9756" s="107" t="s">
        <v>2382</v>
      </c>
      <c r="H9756" s="107" t="s">
        <v>2836</v>
      </c>
      <c r="I9756" s="107" t="s">
        <v>2846</v>
      </c>
    </row>
    <row r="9757" spans="1:9" x14ac:dyDescent="0.2">
      <c r="A9757" s="107" t="s">
        <v>10492</v>
      </c>
      <c r="D9757" s="107" t="s">
        <v>2847</v>
      </c>
      <c r="E9757" s="107">
        <f t="shared" si="152"/>
        <v>65145023</v>
      </c>
      <c r="F9757" s="107" t="s">
        <v>5427</v>
      </c>
      <c r="G9757" s="107" t="s">
        <v>2382</v>
      </c>
      <c r="H9757" s="107" t="s">
        <v>2836</v>
      </c>
      <c r="I9757" s="107" t="s">
        <v>2848</v>
      </c>
    </row>
    <row r="9758" spans="1:9" x14ac:dyDescent="0.2">
      <c r="A9758" s="107" t="s">
        <v>10492</v>
      </c>
      <c r="D9758" s="107" t="s">
        <v>2849</v>
      </c>
      <c r="E9758" s="107">
        <f t="shared" si="152"/>
        <v>65145030</v>
      </c>
      <c r="F9758" s="107" t="s">
        <v>5427</v>
      </c>
      <c r="G9758" s="107" t="s">
        <v>2382</v>
      </c>
      <c r="H9758" s="107" t="s">
        <v>2836</v>
      </c>
      <c r="I9758" s="107" t="s">
        <v>2850</v>
      </c>
    </row>
    <row r="9759" spans="1:9" x14ac:dyDescent="0.2">
      <c r="A9759" s="107" t="s">
        <v>10492</v>
      </c>
      <c r="D9759" s="107" t="s">
        <v>2851</v>
      </c>
      <c r="E9759" s="107">
        <f t="shared" si="152"/>
        <v>65145031</v>
      </c>
      <c r="F9759" s="107" t="s">
        <v>5427</v>
      </c>
      <c r="G9759" s="107" t="s">
        <v>2382</v>
      </c>
      <c r="H9759" s="107" t="s">
        <v>2836</v>
      </c>
      <c r="I9759" s="107" t="s">
        <v>2852</v>
      </c>
    </row>
    <row r="9760" spans="1:9" x14ac:dyDescent="0.2">
      <c r="A9760" s="107" t="s">
        <v>10492</v>
      </c>
      <c r="D9760" s="107" t="s">
        <v>2853</v>
      </c>
      <c r="E9760" s="107">
        <f t="shared" si="152"/>
        <v>65180001</v>
      </c>
      <c r="F9760" s="107" t="s">
        <v>5427</v>
      </c>
      <c r="G9760" s="107" t="s">
        <v>2382</v>
      </c>
      <c r="H9760" s="107" t="s">
        <v>13741</v>
      </c>
      <c r="I9760" s="107" t="s">
        <v>13741</v>
      </c>
    </row>
    <row r="9761" spans="1:9" x14ac:dyDescent="0.2">
      <c r="A9761" s="107" t="s">
        <v>10492</v>
      </c>
      <c r="D9761" s="107" t="s">
        <v>1288</v>
      </c>
      <c r="E9761" s="107">
        <f t="shared" si="152"/>
        <v>65182001</v>
      </c>
      <c r="F9761" s="107" t="s">
        <v>5427</v>
      </c>
      <c r="G9761" s="107" t="s">
        <v>2382</v>
      </c>
      <c r="H9761" s="107" t="s">
        <v>1289</v>
      </c>
      <c r="I9761" s="107" t="s">
        <v>13744</v>
      </c>
    </row>
    <row r="9762" spans="1:9" x14ac:dyDescent="0.2">
      <c r="A9762" s="107" t="s">
        <v>10492</v>
      </c>
      <c r="D9762" s="107" t="s">
        <v>1290</v>
      </c>
      <c r="E9762" s="107">
        <f t="shared" si="152"/>
        <v>65182002</v>
      </c>
      <c r="F9762" s="107" t="s">
        <v>5427</v>
      </c>
      <c r="G9762" s="107" t="s">
        <v>2382</v>
      </c>
      <c r="H9762" s="107" t="s">
        <v>1289</v>
      </c>
      <c r="I9762" s="107" t="s">
        <v>13746</v>
      </c>
    </row>
    <row r="9763" spans="1:9" x14ac:dyDescent="0.2">
      <c r="A9763" s="107" t="s">
        <v>10492</v>
      </c>
      <c r="D9763" s="107" t="s">
        <v>1291</v>
      </c>
      <c r="E9763" s="107">
        <f t="shared" si="152"/>
        <v>65182501</v>
      </c>
      <c r="F9763" s="107" t="s">
        <v>5427</v>
      </c>
      <c r="G9763" s="107" t="s">
        <v>2382</v>
      </c>
      <c r="H9763" s="107" t="s">
        <v>13748</v>
      </c>
      <c r="I9763" s="107" t="s">
        <v>435</v>
      </c>
    </row>
    <row r="9764" spans="1:9" x14ac:dyDescent="0.2">
      <c r="A9764" s="107" t="s">
        <v>10492</v>
      </c>
      <c r="D9764" s="107" t="s">
        <v>1292</v>
      </c>
      <c r="E9764" s="107">
        <f t="shared" si="152"/>
        <v>65182599</v>
      </c>
      <c r="F9764" s="107" t="s">
        <v>5427</v>
      </c>
      <c r="G9764" s="107" t="s">
        <v>2382</v>
      </c>
      <c r="H9764" s="107" t="s">
        <v>13748</v>
      </c>
      <c r="I9764" s="107" t="s">
        <v>13749</v>
      </c>
    </row>
    <row r="9765" spans="1:9" x14ac:dyDescent="0.2">
      <c r="A9765" s="107" t="s">
        <v>10492</v>
      </c>
      <c r="D9765" s="107" t="s">
        <v>1293</v>
      </c>
      <c r="E9765" s="107">
        <f t="shared" si="152"/>
        <v>68110001</v>
      </c>
      <c r="F9765" s="107" t="s">
        <v>5427</v>
      </c>
      <c r="G9765" s="107" t="s">
        <v>1294</v>
      </c>
      <c r="H9765" s="107" t="s">
        <v>1295</v>
      </c>
      <c r="I9765" s="107" t="s">
        <v>1296</v>
      </c>
    </row>
    <row r="9766" spans="1:9" x14ac:dyDescent="0.2">
      <c r="A9766" s="107" t="s">
        <v>10492</v>
      </c>
      <c r="D9766" s="107" t="s">
        <v>1297</v>
      </c>
      <c r="E9766" s="107">
        <f t="shared" si="152"/>
        <v>68110010</v>
      </c>
      <c r="F9766" s="107" t="s">
        <v>5427</v>
      </c>
      <c r="G9766" s="107" t="s">
        <v>1294</v>
      </c>
      <c r="H9766" s="107" t="s">
        <v>1295</v>
      </c>
      <c r="I9766" s="107" t="s">
        <v>9453</v>
      </c>
    </row>
    <row r="9767" spans="1:9" x14ac:dyDescent="0.2">
      <c r="A9767" s="107" t="s">
        <v>10492</v>
      </c>
      <c r="D9767" s="107" t="s">
        <v>1298</v>
      </c>
      <c r="E9767" s="107">
        <f t="shared" si="152"/>
        <v>68110011</v>
      </c>
      <c r="F9767" s="107" t="s">
        <v>5427</v>
      </c>
      <c r="G9767" s="107" t="s">
        <v>1294</v>
      </c>
      <c r="H9767" s="107" t="s">
        <v>1295</v>
      </c>
      <c r="I9767" s="107" t="s">
        <v>1299</v>
      </c>
    </row>
    <row r="9768" spans="1:9" x14ac:dyDescent="0.2">
      <c r="A9768" s="107" t="s">
        <v>10492</v>
      </c>
      <c r="D9768" s="107" t="s">
        <v>1300</v>
      </c>
      <c r="E9768" s="107">
        <f t="shared" si="152"/>
        <v>68110020</v>
      </c>
      <c r="F9768" s="107" t="s">
        <v>5427</v>
      </c>
      <c r="G9768" s="107" t="s">
        <v>1294</v>
      </c>
      <c r="H9768" s="107" t="s">
        <v>1295</v>
      </c>
      <c r="I9768" s="107" t="s">
        <v>1301</v>
      </c>
    </row>
    <row r="9769" spans="1:9" x14ac:dyDescent="0.2">
      <c r="A9769" s="107" t="s">
        <v>10492</v>
      </c>
      <c r="D9769" s="107" t="s">
        <v>1302</v>
      </c>
      <c r="E9769" s="107">
        <f t="shared" si="152"/>
        <v>68110021</v>
      </c>
      <c r="F9769" s="107" t="s">
        <v>5427</v>
      </c>
      <c r="G9769" s="107" t="s">
        <v>1294</v>
      </c>
      <c r="H9769" s="107" t="s">
        <v>1295</v>
      </c>
      <c r="I9769" s="107" t="s">
        <v>1303</v>
      </c>
    </row>
    <row r="9770" spans="1:9" x14ac:dyDescent="0.2">
      <c r="A9770" s="107" t="s">
        <v>10492</v>
      </c>
      <c r="D9770" s="107" t="s">
        <v>1304</v>
      </c>
      <c r="E9770" s="107">
        <f t="shared" si="152"/>
        <v>68110022</v>
      </c>
      <c r="F9770" s="107" t="s">
        <v>5427</v>
      </c>
      <c r="G9770" s="107" t="s">
        <v>1294</v>
      </c>
      <c r="H9770" s="107" t="s">
        <v>1295</v>
      </c>
      <c r="I9770" s="107" t="s">
        <v>1305</v>
      </c>
    </row>
    <row r="9771" spans="1:9" x14ac:dyDescent="0.2">
      <c r="A9771" s="107" t="s">
        <v>10492</v>
      </c>
      <c r="D9771" s="107" t="s">
        <v>1306</v>
      </c>
      <c r="E9771" s="107">
        <f t="shared" si="152"/>
        <v>68110023</v>
      </c>
      <c r="F9771" s="107" t="s">
        <v>5427</v>
      </c>
      <c r="G9771" s="107" t="s">
        <v>1294</v>
      </c>
      <c r="H9771" s="107" t="s">
        <v>1295</v>
      </c>
      <c r="I9771" s="107" t="s">
        <v>1307</v>
      </c>
    </row>
    <row r="9772" spans="1:9" x14ac:dyDescent="0.2">
      <c r="A9772" s="107" t="s">
        <v>10492</v>
      </c>
      <c r="D9772" s="107" t="s">
        <v>1308</v>
      </c>
      <c r="E9772" s="107">
        <f t="shared" si="152"/>
        <v>68110024</v>
      </c>
      <c r="F9772" s="107" t="s">
        <v>5427</v>
      </c>
      <c r="G9772" s="107" t="s">
        <v>1294</v>
      </c>
      <c r="H9772" s="107" t="s">
        <v>1295</v>
      </c>
      <c r="I9772" s="107" t="s">
        <v>1309</v>
      </c>
    </row>
    <row r="9773" spans="1:9" x14ac:dyDescent="0.2">
      <c r="A9773" s="107" t="s">
        <v>10492</v>
      </c>
      <c r="D9773" s="107" t="s">
        <v>1310</v>
      </c>
      <c r="E9773" s="107">
        <f t="shared" si="152"/>
        <v>68110030</v>
      </c>
      <c r="F9773" s="107" t="s">
        <v>5427</v>
      </c>
      <c r="G9773" s="107" t="s">
        <v>1294</v>
      </c>
      <c r="H9773" s="107" t="s">
        <v>1295</v>
      </c>
      <c r="I9773" s="107" t="s">
        <v>1311</v>
      </c>
    </row>
    <row r="9774" spans="1:9" x14ac:dyDescent="0.2">
      <c r="A9774" s="107" t="s">
        <v>10492</v>
      </c>
      <c r="D9774" s="107" t="s">
        <v>1312</v>
      </c>
      <c r="E9774" s="107">
        <f t="shared" si="152"/>
        <v>68110035</v>
      </c>
      <c r="F9774" s="107" t="s">
        <v>5427</v>
      </c>
      <c r="G9774" s="107" t="s">
        <v>1294</v>
      </c>
      <c r="H9774" s="107" t="s">
        <v>1295</v>
      </c>
      <c r="I9774" s="107" t="s">
        <v>4327</v>
      </c>
    </row>
    <row r="9775" spans="1:9" x14ac:dyDescent="0.2">
      <c r="A9775" s="107" t="s">
        <v>10492</v>
      </c>
      <c r="D9775" s="107" t="s">
        <v>4328</v>
      </c>
      <c r="E9775" s="107">
        <f t="shared" si="152"/>
        <v>68180001</v>
      </c>
      <c r="F9775" s="107" t="s">
        <v>5427</v>
      </c>
      <c r="G9775" s="107" t="s">
        <v>1294</v>
      </c>
      <c r="H9775" s="107" t="s">
        <v>13741</v>
      </c>
      <c r="I9775" s="107" t="s">
        <v>13741</v>
      </c>
    </row>
    <row r="9776" spans="1:9" x14ac:dyDescent="0.2">
      <c r="A9776" s="107" t="s">
        <v>10492</v>
      </c>
      <c r="D9776" s="107" t="s">
        <v>4329</v>
      </c>
      <c r="E9776" s="107">
        <f t="shared" si="152"/>
        <v>68182001</v>
      </c>
      <c r="F9776" s="107" t="s">
        <v>5427</v>
      </c>
      <c r="G9776" s="107" t="s">
        <v>1294</v>
      </c>
      <c r="H9776" s="107" t="s">
        <v>13743</v>
      </c>
      <c r="I9776" s="107" t="s">
        <v>13744</v>
      </c>
    </row>
    <row r="9777" spans="1:9" x14ac:dyDescent="0.2">
      <c r="A9777" s="107" t="s">
        <v>10492</v>
      </c>
      <c r="D9777" s="107" t="s">
        <v>4330</v>
      </c>
      <c r="E9777" s="107">
        <f t="shared" si="152"/>
        <v>68182002</v>
      </c>
      <c r="F9777" s="107" t="s">
        <v>5427</v>
      </c>
      <c r="G9777" s="107" t="s">
        <v>1294</v>
      </c>
      <c r="H9777" s="107" t="s">
        <v>13743</v>
      </c>
      <c r="I9777" s="107" t="s">
        <v>13746</v>
      </c>
    </row>
    <row r="9778" spans="1:9" x14ac:dyDescent="0.2">
      <c r="A9778" s="107" t="s">
        <v>10492</v>
      </c>
      <c r="D9778" s="107" t="s">
        <v>4331</v>
      </c>
      <c r="E9778" s="107">
        <f t="shared" si="152"/>
        <v>68182599</v>
      </c>
      <c r="F9778" s="107" t="s">
        <v>5427</v>
      </c>
      <c r="G9778" s="107" t="s">
        <v>1294</v>
      </c>
      <c r="H9778" s="107" t="s">
        <v>13748</v>
      </c>
      <c r="I9778" s="107" t="s">
        <v>13749</v>
      </c>
    </row>
    <row r="9779" spans="1:9" x14ac:dyDescent="0.2">
      <c r="A9779" s="107" t="s">
        <v>10492</v>
      </c>
      <c r="D9779" s="107" t="s">
        <v>4332</v>
      </c>
      <c r="E9779" s="107">
        <f t="shared" si="152"/>
        <v>68240030</v>
      </c>
      <c r="F9779" s="107" t="s">
        <v>5427</v>
      </c>
      <c r="G9779" s="107" t="s">
        <v>14911</v>
      </c>
      <c r="H9779" s="107" t="s">
        <v>4333</v>
      </c>
      <c r="I9779" s="107" t="s">
        <v>4334</v>
      </c>
    </row>
    <row r="9780" spans="1:9" x14ac:dyDescent="0.2">
      <c r="A9780" s="107" t="s">
        <v>10492</v>
      </c>
      <c r="D9780" s="107" t="s">
        <v>4335</v>
      </c>
      <c r="E9780" s="107">
        <f t="shared" si="152"/>
        <v>68240031</v>
      </c>
      <c r="F9780" s="107" t="s">
        <v>5427</v>
      </c>
      <c r="G9780" s="107" t="s">
        <v>14911</v>
      </c>
      <c r="H9780" s="107" t="s">
        <v>4333</v>
      </c>
      <c r="I9780" s="107" t="s">
        <v>4336</v>
      </c>
    </row>
    <row r="9781" spans="1:9" x14ac:dyDescent="0.2">
      <c r="A9781" s="107" t="s">
        <v>10492</v>
      </c>
      <c r="D9781" s="107" t="s">
        <v>4337</v>
      </c>
      <c r="E9781" s="107">
        <f t="shared" si="152"/>
        <v>68240059</v>
      </c>
      <c r="F9781" s="107" t="s">
        <v>5427</v>
      </c>
      <c r="G9781" s="107" t="s">
        <v>14911</v>
      </c>
      <c r="H9781" s="107" t="s">
        <v>4333</v>
      </c>
      <c r="I9781" s="107" t="s">
        <v>4338</v>
      </c>
    </row>
    <row r="9782" spans="1:9" x14ac:dyDescent="0.2">
      <c r="A9782" s="107" t="s">
        <v>10492</v>
      </c>
      <c r="D9782" s="107" t="s">
        <v>4339</v>
      </c>
      <c r="E9782" s="107">
        <f t="shared" si="152"/>
        <v>68241001</v>
      </c>
      <c r="F9782" s="107" t="s">
        <v>5427</v>
      </c>
      <c r="G9782" s="107" t="s">
        <v>14911</v>
      </c>
      <c r="H9782" s="107" t="s">
        <v>4340</v>
      </c>
      <c r="I9782" s="107" t="s">
        <v>4341</v>
      </c>
    </row>
    <row r="9783" spans="1:9" x14ac:dyDescent="0.2">
      <c r="A9783" s="107" t="s">
        <v>10492</v>
      </c>
      <c r="D9783" s="107" t="s">
        <v>1651</v>
      </c>
      <c r="E9783" s="107">
        <f t="shared" si="152"/>
        <v>68241002</v>
      </c>
      <c r="F9783" s="107" t="s">
        <v>5427</v>
      </c>
      <c r="G9783" s="107" t="s">
        <v>14911</v>
      </c>
      <c r="H9783" s="107" t="s">
        <v>4340</v>
      </c>
      <c r="I9783" s="107" t="s">
        <v>1652</v>
      </c>
    </row>
    <row r="9784" spans="1:9" x14ac:dyDescent="0.2">
      <c r="A9784" s="107" t="s">
        <v>10492</v>
      </c>
      <c r="D9784" s="107" t="s">
        <v>1653</v>
      </c>
      <c r="E9784" s="107">
        <f t="shared" si="152"/>
        <v>68241004</v>
      </c>
      <c r="F9784" s="107" t="s">
        <v>5427</v>
      </c>
      <c r="G9784" s="107" t="s">
        <v>14911</v>
      </c>
      <c r="H9784" s="107" t="s">
        <v>4340</v>
      </c>
      <c r="I9784" s="107" t="s">
        <v>1654</v>
      </c>
    </row>
    <row r="9785" spans="1:9" x14ac:dyDescent="0.2">
      <c r="A9785" s="107" t="s">
        <v>10492</v>
      </c>
      <c r="D9785" s="107" t="s">
        <v>1655</v>
      </c>
      <c r="E9785" s="107">
        <f t="shared" si="152"/>
        <v>68241006</v>
      </c>
      <c r="F9785" s="107" t="s">
        <v>5427</v>
      </c>
      <c r="G9785" s="107" t="s">
        <v>14911</v>
      </c>
      <c r="H9785" s="107" t="s">
        <v>4340</v>
      </c>
      <c r="I9785" s="107" t="s">
        <v>1656</v>
      </c>
    </row>
    <row r="9786" spans="1:9" x14ac:dyDescent="0.2">
      <c r="A9786" s="107" t="s">
        <v>10492</v>
      </c>
      <c r="D9786" s="107" t="s">
        <v>1657</v>
      </c>
      <c r="E9786" s="107">
        <f t="shared" si="152"/>
        <v>68241008</v>
      </c>
      <c r="F9786" s="107" t="s">
        <v>5427</v>
      </c>
      <c r="G9786" s="107" t="s">
        <v>14911</v>
      </c>
      <c r="H9786" s="107" t="s">
        <v>4340</v>
      </c>
      <c r="I9786" s="107" t="s">
        <v>1658</v>
      </c>
    </row>
    <row r="9787" spans="1:9" x14ac:dyDescent="0.2">
      <c r="A9787" s="107" t="s">
        <v>10492</v>
      </c>
      <c r="D9787" s="107" t="s">
        <v>1659</v>
      </c>
      <c r="E9787" s="107">
        <f t="shared" si="152"/>
        <v>68241010</v>
      </c>
      <c r="F9787" s="107" t="s">
        <v>5427</v>
      </c>
      <c r="G9787" s="107" t="s">
        <v>14911</v>
      </c>
      <c r="H9787" s="107" t="s">
        <v>4340</v>
      </c>
      <c r="I9787" s="107" t="s">
        <v>1660</v>
      </c>
    </row>
    <row r="9788" spans="1:9" x14ac:dyDescent="0.2">
      <c r="A9788" s="107" t="s">
        <v>10492</v>
      </c>
      <c r="D9788" s="107" t="s">
        <v>1661</v>
      </c>
      <c r="E9788" s="107">
        <f t="shared" si="152"/>
        <v>68241012</v>
      </c>
      <c r="F9788" s="107" t="s">
        <v>5427</v>
      </c>
      <c r="G9788" s="107" t="s">
        <v>14911</v>
      </c>
      <c r="H9788" s="107" t="s">
        <v>4340</v>
      </c>
      <c r="I9788" s="107" t="s">
        <v>1662</v>
      </c>
    </row>
    <row r="9789" spans="1:9" x14ac:dyDescent="0.2">
      <c r="A9789" s="107" t="s">
        <v>10492</v>
      </c>
      <c r="D9789" s="107" t="s">
        <v>1663</v>
      </c>
      <c r="E9789" s="107">
        <f t="shared" si="152"/>
        <v>68241013</v>
      </c>
      <c r="F9789" s="107" t="s">
        <v>5427</v>
      </c>
      <c r="G9789" s="107" t="s">
        <v>14911</v>
      </c>
      <c r="H9789" s="107" t="s">
        <v>4340</v>
      </c>
      <c r="I9789" s="107" t="s">
        <v>1664</v>
      </c>
    </row>
    <row r="9790" spans="1:9" x14ac:dyDescent="0.2">
      <c r="A9790" s="107" t="s">
        <v>10492</v>
      </c>
      <c r="D9790" s="107" t="s">
        <v>1665</v>
      </c>
      <c r="E9790" s="107">
        <f t="shared" si="152"/>
        <v>68241030</v>
      </c>
      <c r="F9790" s="107" t="s">
        <v>5427</v>
      </c>
      <c r="G9790" s="107" t="s">
        <v>14911</v>
      </c>
      <c r="H9790" s="107" t="s">
        <v>4340</v>
      </c>
      <c r="I9790" s="107" t="s">
        <v>1666</v>
      </c>
    </row>
    <row r="9791" spans="1:9" x14ac:dyDescent="0.2">
      <c r="A9791" s="107" t="s">
        <v>10492</v>
      </c>
      <c r="D9791" s="107" t="s">
        <v>1667</v>
      </c>
      <c r="E9791" s="107">
        <f t="shared" si="152"/>
        <v>68241036</v>
      </c>
      <c r="F9791" s="107" t="s">
        <v>5427</v>
      </c>
      <c r="G9791" s="107" t="s">
        <v>14911</v>
      </c>
      <c r="H9791" s="107" t="s">
        <v>4340</v>
      </c>
      <c r="I9791" s="107" t="s">
        <v>1668</v>
      </c>
    </row>
    <row r="9792" spans="1:9" x14ac:dyDescent="0.2">
      <c r="A9792" s="107" t="s">
        <v>10492</v>
      </c>
      <c r="D9792" s="107" t="s">
        <v>1669</v>
      </c>
      <c r="E9792" s="107">
        <f t="shared" si="152"/>
        <v>68241038</v>
      </c>
      <c r="F9792" s="107" t="s">
        <v>5427</v>
      </c>
      <c r="G9792" s="107" t="s">
        <v>14911</v>
      </c>
      <c r="H9792" s="107" t="s">
        <v>4340</v>
      </c>
      <c r="I9792" s="107" t="s">
        <v>1670</v>
      </c>
    </row>
    <row r="9793" spans="1:9" x14ac:dyDescent="0.2">
      <c r="A9793" s="107" t="s">
        <v>10492</v>
      </c>
      <c r="D9793" s="107" t="s">
        <v>1671</v>
      </c>
      <c r="E9793" s="107">
        <f t="shared" si="152"/>
        <v>68241039</v>
      </c>
      <c r="F9793" s="107" t="s">
        <v>5427</v>
      </c>
      <c r="G9793" s="107" t="s">
        <v>14911</v>
      </c>
      <c r="H9793" s="107" t="s">
        <v>4340</v>
      </c>
      <c r="I9793" s="107" t="s">
        <v>1672</v>
      </c>
    </row>
    <row r="9794" spans="1:9" x14ac:dyDescent="0.2">
      <c r="A9794" s="107" t="s">
        <v>10492</v>
      </c>
      <c r="D9794" s="107" t="s">
        <v>1673</v>
      </c>
      <c r="E9794" s="107">
        <f t="shared" ref="E9794:E9857" si="153">VALUE(D9794)</f>
        <v>68241042</v>
      </c>
      <c r="F9794" s="107" t="s">
        <v>5427</v>
      </c>
      <c r="G9794" s="107" t="s">
        <v>14911</v>
      </c>
      <c r="H9794" s="107" t="s">
        <v>4340</v>
      </c>
      <c r="I9794" s="107" t="s">
        <v>1674</v>
      </c>
    </row>
    <row r="9795" spans="1:9" x14ac:dyDescent="0.2">
      <c r="A9795" s="107" t="s">
        <v>10492</v>
      </c>
      <c r="D9795" s="107" t="s">
        <v>1675</v>
      </c>
      <c r="E9795" s="107">
        <f t="shared" si="153"/>
        <v>68241044</v>
      </c>
      <c r="F9795" s="107" t="s">
        <v>5427</v>
      </c>
      <c r="G9795" s="107" t="s">
        <v>14911</v>
      </c>
      <c r="H9795" s="107" t="s">
        <v>4340</v>
      </c>
      <c r="I9795" s="107" t="s">
        <v>1676</v>
      </c>
    </row>
    <row r="9796" spans="1:9" x14ac:dyDescent="0.2">
      <c r="A9796" s="107" t="s">
        <v>10492</v>
      </c>
      <c r="D9796" s="107" t="s">
        <v>1677</v>
      </c>
      <c r="E9796" s="107">
        <f t="shared" si="153"/>
        <v>68241046</v>
      </c>
      <c r="F9796" s="107" t="s">
        <v>5427</v>
      </c>
      <c r="G9796" s="107" t="s">
        <v>14911</v>
      </c>
      <c r="H9796" s="107" t="s">
        <v>4340</v>
      </c>
      <c r="I9796" s="107" t="s">
        <v>1678</v>
      </c>
    </row>
    <row r="9797" spans="1:9" x14ac:dyDescent="0.2">
      <c r="A9797" s="107" t="s">
        <v>10492</v>
      </c>
      <c r="D9797" s="107" t="s">
        <v>1679</v>
      </c>
      <c r="E9797" s="107">
        <f t="shared" si="153"/>
        <v>68241098</v>
      </c>
      <c r="F9797" s="107" t="s">
        <v>5427</v>
      </c>
      <c r="G9797" s="107" t="s">
        <v>14911</v>
      </c>
      <c r="H9797" s="107" t="s">
        <v>4340</v>
      </c>
      <c r="I9797" s="107" t="s">
        <v>1680</v>
      </c>
    </row>
    <row r="9798" spans="1:9" x14ac:dyDescent="0.2">
      <c r="A9798" s="107" t="s">
        <v>10492</v>
      </c>
      <c r="D9798" s="107" t="s">
        <v>1681</v>
      </c>
      <c r="E9798" s="107">
        <f t="shared" si="153"/>
        <v>68282001</v>
      </c>
      <c r="F9798" s="107" t="s">
        <v>5427</v>
      </c>
      <c r="G9798" s="107" t="s">
        <v>14911</v>
      </c>
      <c r="H9798" s="107" t="s">
        <v>13743</v>
      </c>
      <c r="I9798" s="107" t="s">
        <v>13744</v>
      </c>
    </row>
    <row r="9799" spans="1:9" x14ac:dyDescent="0.2">
      <c r="A9799" s="107" t="s">
        <v>10492</v>
      </c>
      <c r="D9799" s="107" t="s">
        <v>1682</v>
      </c>
      <c r="E9799" s="107">
        <f t="shared" si="153"/>
        <v>68282002</v>
      </c>
      <c r="F9799" s="107" t="s">
        <v>5427</v>
      </c>
      <c r="G9799" s="107" t="s">
        <v>14911</v>
      </c>
      <c r="H9799" s="107" t="s">
        <v>13743</v>
      </c>
      <c r="I9799" s="107" t="s">
        <v>13746</v>
      </c>
    </row>
    <row r="9800" spans="1:9" x14ac:dyDescent="0.2">
      <c r="A9800" s="107" t="s">
        <v>10492</v>
      </c>
      <c r="D9800" s="107" t="s">
        <v>1683</v>
      </c>
      <c r="E9800" s="107">
        <f t="shared" si="153"/>
        <v>68282599</v>
      </c>
      <c r="F9800" s="107" t="s">
        <v>5427</v>
      </c>
      <c r="G9800" s="107" t="s">
        <v>14911</v>
      </c>
      <c r="H9800" s="107" t="s">
        <v>13748</v>
      </c>
      <c r="I9800" s="107" t="s">
        <v>13749</v>
      </c>
    </row>
    <row r="9801" spans="1:9" x14ac:dyDescent="0.2">
      <c r="A9801" s="107" t="s">
        <v>10492</v>
      </c>
      <c r="D9801" s="107" t="s">
        <v>1684</v>
      </c>
      <c r="E9801" s="107">
        <f t="shared" si="153"/>
        <v>68430001</v>
      </c>
      <c r="F9801" s="107" t="s">
        <v>5427</v>
      </c>
      <c r="G9801" s="107" t="s">
        <v>1685</v>
      </c>
      <c r="H9801" s="107" t="s">
        <v>1686</v>
      </c>
      <c r="I9801" s="107" t="s">
        <v>1687</v>
      </c>
    </row>
    <row r="9802" spans="1:9" x14ac:dyDescent="0.2">
      <c r="A9802" s="107" t="s">
        <v>10492</v>
      </c>
      <c r="D9802" s="107" t="s">
        <v>1688</v>
      </c>
      <c r="E9802" s="107">
        <f t="shared" si="153"/>
        <v>68430010</v>
      </c>
      <c r="F9802" s="107" t="s">
        <v>5427</v>
      </c>
      <c r="G9802" s="107" t="s">
        <v>1685</v>
      </c>
      <c r="H9802" s="107" t="s">
        <v>1686</v>
      </c>
      <c r="I9802" s="107" t="s">
        <v>9453</v>
      </c>
    </row>
    <row r="9803" spans="1:9" x14ac:dyDescent="0.2">
      <c r="A9803" s="107" t="s">
        <v>10492</v>
      </c>
      <c r="D9803" s="107" t="s">
        <v>1689</v>
      </c>
      <c r="E9803" s="107">
        <f t="shared" si="153"/>
        <v>68430011</v>
      </c>
      <c r="F9803" s="107" t="s">
        <v>5427</v>
      </c>
      <c r="G9803" s="107" t="s">
        <v>1685</v>
      </c>
      <c r="H9803" s="107" t="s">
        <v>1686</v>
      </c>
      <c r="I9803" s="107" t="s">
        <v>1690</v>
      </c>
    </row>
    <row r="9804" spans="1:9" x14ac:dyDescent="0.2">
      <c r="A9804" s="107" t="s">
        <v>10492</v>
      </c>
      <c r="D9804" s="107" t="s">
        <v>1691</v>
      </c>
      <c r="E9804" s="107">
        <f t="shared" si="153"/>
        <v>68430020</v>
      </c>
      <c r="F9804" s="107" t="s">
        <v>5427</v>
      </c>
      <c r="G9804" s="107" t="s">
        <v>1685</v>
      </c>
      <c r="H9804" s="107" t="s">
        <v>1686</v>
      </c>
      <c r="I9804" s="107" t="s">
        <v>1692</v>
      </c>
    </row>
    <row r="9805" spans="1:9" x14ac:dyDescent="0.2">
      <c r="A9805" s="107" t="s">
        <v>10492</v>
      </c>
      <c r="D9805" s="107" t="s">
        <v>1693</v>
      </c>
      <c r="E9805" s="107">
        <f t="shared" si="153"/>
        <v>68430030</v>
      </c>
      <c r="F9805" s="107" t="s">
        <v>5427</v>
      </c>
      <c r="G9805" s="107" t="s">
        <v>1685</v>
      </c>
      <c r="H9805" s="107" t="s">
        <v>1686</v>
      </c>
      <c r="I9805" s="107" t="s">
        <v>3081</v>
      </c>
    </row>
    <row r="9806" spans="1:9" x14ac:dyDescent="0.2">
      <c r="A9806" s="107" t="s">
        <v>10492</v>
      </c>
      <c r="D9806" s="107" t="s">
        <v>1694</v>
      </c>
      <c r="E9806" s="107">
        <f t="shared" si="153"/>
        <v>68430031</v>
      </c>
      <c r="F9806" s="107" t="s">
        <v>5427</v>
      </c>
      <c r="G9806" s="107" t="s">
        <v>1685</v>
      </c>
      <c r="H9806" s="107" t="s">
        <v>1686</v>
      </c>
      <c r="I9806" s="107" t="s">
        <v>1695</v>
      </c>
    </row>
    <row r="9807" spans="1:9" x14ac:dyDescent="0.2">
      <c r="A9807" s="107" t="s">
        <v>10492</v>
      </c>
      <c r="D9807" s="107" t="s">
        <v>1696</v>
      </c>
      <c r="E9807" s="107">
        <f t="shared" si="153"/>
        <v>68430032</v>
      </c>
      <c r="F9807" s="107" t="s">
        <v>5427</v>
      </c>
      <c r="G9807" s="107" t="s">
        <v>1685</v>
      </c>
      <c r="H9807" s="107" t="s">
        <v>1686</v>
      </c>
      <c r="I9807" s="107" t="s">
        <v>1697</v>
      </c>
    </row>
    <row r="9808" spans="1:9" x14ac:dyDescent="0.2">
      <c r="A9808" s="107" t="s">
        <v>10492</v>
      </c>
      <c r="D9808" s="107" t="s">
        <v>1698</v>
      </c>
      <c r="E9808" s="107">
        <f t="shared" si="153"/>
        <v>68430101</v>
      </c>
      <c r="F9808" s="107" t="s">
        <v>5427</v>
      </c>
      <c r="G9808" s="107" t="s">
        <v>1685</v>
      </c>
      <c r="H9808" s="107" t="s">
        <v>1699</v>
      </c>
      <c r="I9808" s="107" t="s">
        <v>1700</v>
      </c>
    </row>
    <row r="9809" spans="1:9" x14ac:dyDescent="0.2">
      <c r="A9809" s="107" t="s">
        <v>10492</v>
      </c>
      <c r="D9809" s="107" t="s">
        <v>1701</v>
      </c>
      <c r="E9809" s="107">
        <f t="shared" si="153"/>
        <v>68430110</v>
      </c>
      <c r="F9809" s="107" t="s">
        <v>5427</v>
      </c>
      <c r="G9809" s="107" t="s">
        <v>1685</v>
      </c>
      <c r="H9809" s="107" t="s">
        <v>1699</v>
      </c>
      <c r="I9809" s="107" t="s">
        <v>9453</v>
      </c>
    </row>
    <row r="9810" spans="1:9" x14ac:dyDescent="0.2">
      <c r="A9810" s="107" t="s">
        <v>10492</v>
      </c>
      <c r="D9810" s="107" t="s">
        <v>1702</v>
      </c>
      <c r="E9810" s="107">
        <f t="shared" si="153"/>
        <v>68430111</v>
      </c>
      <c r="F9810" s="107" t="s">
        <v>5427</v>
      </c>
      <c r="G9810" s="107" t="s">
        <v>1685</v>
      </c>
      <c r="H9810" s="107" t="s">
        <v>1699</v>
      </c>
      <c r="I9810" s="107" t="s">
        <v>1703</v>
      </c>
    </row>
    <row r="9811" spans="1:9" x14ac:dyDescent="0.2">
      <c r="A9811" s="107" t="s">
        <v>10492</v>
      </c>
      <c r="D9811" s="107" t="s">
        <v>1704</v>
      </c>
      <c r="E9811" s="107">
        <f t="shared" si="153"/>
        <v>68430120</v>
      </c>
      <c r="F9811" s="107" t="s">
        <v>5427</v>
      </c>
      <c r="G9811" s="107" t="s">
        <v>1685</v>
      </c>
      <c r="H9811" s="107" t="s">
        <v>1699</v>
      </c>
      <c r="I9811" s="107" t="s">
        <v>1692</v>
      </c>
    </row>
    <row r="9812" spans="1:9" x14ac:dyDescent="0.2">
      <c r="A9812" s="107" t="s">
        <v>10492</v>
      </c>
      <c r="D9812" s="107" t="s">
        <v>1705</v>
      </c>
      <c r="E9812" s="107">
        <f t="shared" si="153"/>
        <v>68430130</v>
      </c>
      <c r="F9812" s="107" t="s">
        <v>5427</v>
      </c>
      <c r="G9812" s="107" t="s">
        <v>1685</v>
      </c>
      <c r="H9812" s="107" t="s">
        <v>1699</v>
      </c>
      <c r="I9812" s="107" t="s">
        <v>3081</v>
      </c>
    </row>
    <row r="9813" spans="1:9" x14ac:dyDescent="0.2">
      <c r="A9813" s="107" t="s">
        <v>10492</v>
      </c>
      <c r="D9813" s="107" t="s">
        <v>1706</v>
      </c>
      <c r="E9813" s="107">
        <f t="shared" si="153"/>
        <v>68430131</v>
      </c>
      <c r="F9813" s="107" t="s">
        <v>5427</v>
      </c>
      <c r="G9813" s="107" t="s">
        <v>1685</v>
      </c>
      <c r="H9813" s="107" t="s">
        <v>1699</v>
      </c>
      <c r="I9813" s="107" t="s">
        <v>1695</v>
      </c>
    </row>
    <row r="9814" spans="1:9" x14ac:dyDescent="0.2">
      <c r="A9814" s="107" t="s">
        <v>10492</v>
      </c>
      <c r="D9814" s="107" t="s">
        <v>1707</v>
      </c>
      <c r="E9814" s="107">
        <f t="shared" si="153"/>
        <v>68430132</v>
      </c>
      <c r="F9814" s="107" t="s">
        <v>5427</v>
      </c>
      <c r="G9814" s="107" t="s">
        <v>1685</v>
      </c>
      <c r="H9814" s="107" t="s">
        <v>1699</v>
      </c>
      <c r="I9814" s="107" t="s">
        <v>1708</v>
      </c>
    </row>
    <row r="9815" spans="1:9" x14ac:dyDescent="0.2">
      <c r="A9815" s="107" t="s">
        <v>10492</v>
      </c>
      <c r="D9815" s="107" t="s">
        <v>1709</v>
      </c>
      <c r="E9815" s="107">
        <f t="shared" si="153"/>
        <v>68435001</v>
      </c>
      <c r="F9815" s="107" t="s">
        <v>5427</v>
      </c>
      <c r="G9815" s="107" t="s">
        <v>1685</v>
      </c>
      <c r="H9815" s="107" t="s">
        <v>1710</v>
      </c>
      <c r="I9815" s="107" t="s">
        <v>1711</v>
      </c>
    </row>
    <row r="9816" spans="1:9" x14ac:dyDescent="0.2">
      <c r="A9816" s="107" t="s">
        <v>10492</v>
      </c>
      <c r="D9816" s="107" t="s">
        <v>1712</v>
      </c>
      <c r="E9816" s="107">
        <f t="shared" si="153"/>
        <v>68435010</v>
      </c>
      <c r="F9816" s="107" t="s">
        <v>5427</v>
      </c>
      <c r="G9816" s="107" t="s">
        <v>1685</v>
      </c>
      <c r="H9816" s="107" t="s">
        <v>1710</v>
      </c>
      <c r="I9816" s="107" t="s">
        <v>9453</v>
      </c>
    </row>
    <row r="9817" spans="1:9" x14ac:dyDescent="0.2">
      <c r="A9817" s="107" t="s">
        <v>10492</v>
      </c>
      <c r="D9817" s="107" t="s">
        <v>1713</v>
      </c>
      <c r="E9817" s="107">
        <f t="shared" si="153"/>
        <v>68435011</v>
      </c>
      <c r="F9817" s="107" t="s">
        <v>5427</v>
      </c>
      <c r="G9817" s="107" t="s">
        <v>1685</v>
      </c>
      <c r="H9817" s="107" t="s">
        <v>1710</v>
      </c>
      <c r="I9817" s="107" t="s">
        <v>1714</v>
      </c>
    </row>
    <row r="9818" spans="1:9" x14ac:dyDescent="0.2">
      <c r="A9818" s="107" t="s">
        <v>10492</v>
      </c>
      <c r="D9818" s="107" t="s">
        <v>1715</v>
      </c>
      <c r="E9818" s="107">
        <f t="shared" si="153"/>
        <v>68435012</v>
      </c>
      <c r="F9818" s="107" t="s">
        <v>5427</v>
      </c>
      <c r="G9818" s="107" t="s">
        <v>1685</v>
      </c>
      <c r="H9818" s="107" t="s">
        <v>1710</v>
      </c>
      <c r="I9818" s="107" t="s">
        <v>2820</v>
      </c>
    </row>
    <row r="9819" spans="1:9" x14ac:dyDescent="0.2">
      <c r="A9819" s="107" t="s">
        <v>10492</v>
      </c>
      <c r="D9819" s="107" t="s">
        <v>1716</v>
      </c>
      <c r="E9819" s="107">
        <f t="shared" si="153"/>
        <v>68435013</v>
      </c>
      <c r="F9819" s="107" t="s">
        <v>5427</v>
      </c>
      <c r="G9819" s="107" t="s">
        <v>1685</v>
      </c>
      <c r="H9819" s="107" t="s">
        <v>1710</v>
      </c>
      <c r="I9819" s="107" t="s">
        <v>1717</v>
      </c>
    </row>
    <row r="9820" spans="1:9" x14ac:dyDescent="0.2">
      <c r="A9820" s="107" t="s">
        <v>10492</v>
      </c>
      <c r="D9820" s="107" t="s">
        <v>1718</v>
      </c>
      <c r="E9820" s="107">
        <f t="shared" si="153"/>
        <v>68435040</v>
      </c>
      <c r="F9820" s="107" t="s">
        <v>5427</v>
      </c>
      <c r="G9820" s="107" t="s">
        <v>1685</v>
      </c>
      <c r="H9820" s="107" t="s">
        <v>1710</v>
      </c>
      <c r="I9820" s="107" t="s">
        <v>1719</v>
      </c>
    </row>
    <row r="9821" spans="1:9" x14ac:dyDescent="0.2">
      <c r="A9821" s="107" t="s">
        <v>10492</v>
      </c>
      <c r="D9821" s="107" t="s">
        <v>1720</v>
      </c>
      <c r="E9821" s="107">
        <f t="shared" si="153"/>
        <v>68440001</v>
      </c>
      <c r="F9821" s="107" t="s">
        <v>5427</v>
      </c>
      <c r="G9821" s="107" t="s">
        <v>1685</v>
      </c>
      <c r="H9821" s="107" t="s">
        <v>1721</v>
      </c>
      <c r="I9821" s="107" t="s">
        <v>1721</v>
      </c>
    </row>
    <row r="9822" spans="1:9" x14ac:dyDescent="0.2">
      <c r="A9822" s="107" t="s">
        <v>10492</v>
      </c>
      <c r="D9822" s="107" t="s">
        <v>1722</v>
      </c>
      <c r="E9822" s="107">
        <f t="shared" si="153"/>
        <v>68440010</v>
      </c>
      <c r="F9822" s="107" t="s">
        <v>5427</v>
      </c>
      <c r="G9822" s="107" t="s">
        <v>1685</v>
      </c>
      <c r="H9822" s="107" t="s">
        <v>1721</v>
      </c>
      <c r="I9822" s="107" t="s">
        <v>9453</v>
      </c>
    </row>
    <row r="9823" spans="1:9" x14ac:dyDescent="0.2">
      <c r="A9823" s="107" t="s">
        <v>10492</v>
      </c>
      <c r="D9823" s="107" t="s">
        <v>1723</v>
      </c>
      <c r="E9823" s="107">
        <f t="shared" si="153"/>
        <v>68445001</v>
      </c>
      <c r="F9823" s="107" t="s">
        <v>5427</v>
      </c>
      <c r="G9823" s="107" t="s">
        <v>1685</v>
      </c>
      <c r="H9823" s="107" t="s">
        <v>1724</v>
      </c>
      <c r="I9823" s="107" t="s">
        <v>1724</v>
      </c>
    </row>
    <row r="9824" spans="1:9" x14ac:dyDescent="0.2">
      <c r="A9824" s="107" t="s">
        <v>10492</v>
      </c>
      <c r="D9824" s="107" t="s">
        <v>1725</v>
      </c>
      <c r="E9824" s="107">
        <f t="shared" si="153"/>
        <v>68445010</v>
      </c>
      <c r="F9824" s="107" t="s">
        <v>5427</v>
      </c>
      <c r="G9824" s="107" t="s">
        <v>1685</v>
      </c>
      <c r="H9824" s="107" t="s">
        <v>1724</v>
      </c>
      <c r="I9824" s="107" t="s">
        <v>1726</v>
      </c>
    </row>
    <row r="9825" spans="1:9" x14ac:dyDescent="0.2">
      <c r="A9825" s="107" t="s">
        <v>10492</v>
      </c>
      <c r="D9825" s="107" t="s">
        <v>1727</v>
      </c>
      <c r="E9825" s="107">
        <f t="shared" si="153"/>
        <v>68445011</v>
      </c>
      <c r="F9825" s="107" t="s">
        <v>5427</v>
      </c>
      <c r="G9825" s="107" t="s">
        <v>1685</v>
      </c>
      <c r="H9825" s="107" t="s">
        <v>1724</v>
      </c>
      <c r="I9825" s="107" t="s">
        <v>1728</v>
      </c>
    </row>
    <row r="9826" spans="1:9" x14ac:dyDescent="0.2">
      <c r="A9826" s="107" t="s">
        <v>10492</v>
      </c>
      <c r="D9826" s="107" t="s">
        <v>1729</v>
      </c>
      <c r="E9826" s="107">
        <f t="shared" si="153"/>
        <v>68445012</v>
      </c>
      <c r="F9826" s="107" t="s">
        <v>5427</v>
      </c>
      <c r="G9826" s="107" t="s">
        <v>1685</v>
      </c>
      <c r="H9826" s="107" t="s">
        <v>1724</v>
      </c>
      <c r="I9826" s="107" t="s">
        <v>1730</v>
      </c>
    </row>
    <row r="9827" spans="1:9" x14ac:dyDescent="0.2">
      <c r="A9827" s="107" t="s">
        <v>10492</v>
      </c>
      <c r="D9827" s="107" t="s">
        <v>1731</v>
      </c>
      <c r="E9827" s="107">
        <f t="shared" si="153"/>
        <v>68445013</v>
      </c>
      <c r="F9827" s="107" t="s">
        <v>5427</v>
      </c>
      <c r="G9827" s="107" t="s">
        <v>1685</v>
      </c>
      <c r="H9827" s="107" t="s">
        <v>1724</v>
      </c>
      <c r="I9827" s="107" t="s">
        <v>1732</v>
      </c>
    </row>
    <row r="9828" spans="1:9" x14ac:dyDescent="0.2">
      <c r="A9828" s="107" t="s">
        <v>10492</v>
      </c>
      <c r="D9828" s="107" t="s">
        <v>1733</v>
      </c>
      <c r="E9828" s="107">
        <f t="shared" si="153"/>
        <v>68445014</v>
      </c>
      <c r="F9828" s="107" t="s">
        <v>5427</v>
      </c>
      <c r="G9828" s="107" t="s">
        <v>1685</v>
      </c>
      <c r="H9828" s="107" t="s">
        <v>1724</v>
      </c>
      <c r="I9828" s="107" t="s">
        <v>1734</v>
      </c>
    </row>
    <row r="9829" spans="1:9" x14ac:dyDescent="0.2">
      <c r="A9829" s="107" t="s">
        <v>10492</v>
      </c>
      <c r="D9829" s="107" t="s">
        <v>1735</v>
      </c>
      <c r="E9829" s="107">
        <f t="shared" si="153"/>
        <v>68445015</v>
      </c>
      <c r="F9829" s="107" t="s">
        <v>5427</v>
      </c>
      <c r="G9829" s="107" t="s">
        <v>1685</v>
      </c>
      <c r="H9829" s="107" t="s">
        <v>1724</v>
      </c>
      <c r="I9829" s="107" t="s">
        <v>1736</v>
      </c>
    </row>
    <row r="9830" spans="1:9" x14ac:dyDescent="0.2">
      <c r="A9830" s="107" t="s">
        <v>10492</v>
      </c>
      <c r="D9830" s="107" t="s">
        <v>1737</v>
      </c>
      <c r="E9830" s="107">
        <f t="shared" si="153"/>
        <v>68445020</v>
      </c>
      <c r="F9830" s="107" t="s">
        <v>5427</v>
      </c>
      <c r="G9830" s="107" t="s">
        <v>1685</v>
      </c>
      <c r="H9830" s="107" t="s">
        <v>1724</v>
      </c>
      <c r="I9830" s="107" t="s">
        <v>1738</v>
      </c>
    </row>
    <row r="9831" spans="1:9" x14ac:dyDescent="0.2">
      <c r="A9831" s="107" t="s">
        <v>10492</v>
      </c>
      <c r="D9831" s="107" t="s">
        <v>1739</v>
      </c>
      <c r="E9831" s="107">
        <f t="shared" si="153"/>
        <v>68445021</v>
      </c>
      <c r="F9831" s="107" t="s">
        <v>5427</v>
      </c>
      <c r="G9831" s="107" t="s">
        <v>1685</v>
      </c>
      <c r="H9831" s="107" t="s">
        <v>1724</v>
      </c>
      <c r="I9831" s="107" t="s">
        <v>1740</v>
      </c>
    </row>
    <row r="9832" spans="1:9" x14ac:dyDescent="0.2">
      <c r="A9832" s="107" t="s">
        <v>10492</v>
      </c>
      <c r="D9832" s="107" t="s">
        <v>1741</v>
      </c>
      <c r="E9832" s="107">
        <f t="shared" si="153"/>
        <v>68445022</v>
      </c>
      <c r="F9832" s="107" t="s">
        <v>5427</v>
      </c>
      <c r="G9832" s="107" t="s">
        <v>1685</v>
      </c>
      <c r="H9832" s="107" t="s">
        <v>1724</v>
      </c>
      <c r="I9832" s="107" t="s">
        <v>1742</v>
      </c>
    </row>
    <row r="9833" spans="1:9" x14ac:dyDescent="0.2">
      <c r="A9833" s="107" t="s">
        <v>10492</v>
      </c>
      <c r="D9833" s="107" t="s">
        <v>1743</v>
      </c>
      <c r="E9833" s="107">
        <f t="shared" si="153"/>
        <v>68445030</v>
      </c>
      <c r="F9833" s="107" t="s">
        <v>5427</v>
      </c>
      <c r="G9833" s="107" t="s">
        <v>1685</v>
      </c>
      <c r="H9833" s="107" t="s">
        <v>1724</v>
      </c>
      <c r="I9833" s="107" t="s">
        <v>1744</v>
      </c>
    </row>
    <row r="9834" spans="1:9" x14ac:dyDescent="0.2">
      <c r="A9834" s="107" t="s">
        <v>10492</v>
      </c>
      <c r="D9834" s="107" t="s">
        <v>1745</v>
      </c>
      <c r="E9834" s="107">
        <f t="shared" si="153"/>
        <v>68445040</v>
      </c>
      <c r="F9834" s="107" t="s">
        <v>5427</v>
      </c>
      <c r="G9834" s="107" t="s">
        <v>1685</v>
      </c>
      <c r="H9834" s="107" t="s">
        <v>1724</v>
      </c>
      <c r="I9834" s="107" t="s">
        <v>11662</v>
      </c>
    </row>
    <row r="9835" spans="1:9" x14ac:dyDescent="0.2">
      <c r="A9835" s="107" t="s">
        <v>10492</v>
      </c>
      <c r="D9835" s="107" t="s">
        <v>1746</v>
      </c>
      <c r="E9835" s="107">
        <f t="shared" si="153"/>
        <v>68445101</v>
      </c>
      <c r="F9835" s="107" t="s">
        <v>5427</v>
      </c>
      <c r="G9835" s="107" t="s">
        <v>1685</v>
      </c>
      <c r="H9835" s="107" t="s">
        <v>1747</v>
      </c>
      <c r="I9835" s="107" t="s">
        <v>1747</v>
      </c>
    </row>
    <row r="9836" spans="1:9" x14ac:dyDescent="0.2">
      <c r="A9836" s="107" t="s">
        <v>10492</v>
      </c>
      <c r="D9836" s="107" t="s">
        <v>1748</v>
      </c>
      <c r="E9836" s="107">
        <f t="shared" si="153"/>
        <v>68445110</v>
      </c>
      <c r="F9836" s="107" t="s">
        <v>5427</v>
      </c>
      <c r="G9836" s="107" t="s">
        <v>1685</v>
      </c>
      <c r="H9836" s="107" t="s">
        <v>1747</v>
      </c>
      <c r="I9836" s="107" t="s">
        <v>1749</v>
      </c>
    </row>
    <row r="9837" spans="1:9" x14ac:dyDescent="0.2">
      <c r="A9837" s="107" t="s">
        <v>10492</v>
      </c>
      <c r="D9837" s="107" t="s">
        <v>1750</v>
      </c>
      <c r="E9837" s="107">
        <f t="shared" si="153"/>
        <v>68445111</v>
      </c>
      <c r="F9837" s="107" t="s">
        <v>5427</v>
      </c>
      <c r="G9837" s="107" t="s">
        <v>1685</v>
      </c>
      <c r="H9837" s="107" t="s">
        <v>1747</v>
      </c>
      <c r="I9837" s="107" t="s">
        <v>1751</v>
      </c>
    </row>
    <row r="9838" spans="1:9" x14ac:dyDescent="0.2">
      <c r="A9838" s="107" t="s">
        <v>10492</v>
      </c>
      <c r="D9838" s="107" t="s">
        <v>1752</v>
      </c>
      <c r="E9838" s="107">
        <f t="shared" si="153"/>
        <v>68445115</v>
      </c>
      <c r="F9838" s="107" t="s">
        <v>5427</v>
      </c>
      <c r="G9838" s="107" t="s">
        <v>1685</v>
      </c>
      <c r="H9838" s="107" t="s">
        <v>1747</v>
      </c>
      <c r="I9838" s="107" t="s">
        <v>1753</v>
      </c>
    </row>
    <row r="9839" spans="1:9" x14ac:dyDescent="0.2">
      <c r="A9839" s="107" t="s">
        <v>10492</v>
      </c>
      <c r="D9839" s="107" t="s">
        <v>1754</v>
      </c>
      <c r="E9839" s="107">
        <f t="shared" si="153"/>
        <v>68445120</v>
      </c>
      <c r="F9839" s="107" t="s">
        <v>5427</v>
      </c>
      <c r="G9839" s="107" t="s">
        <v>1685</v>
      </c>
      <c r="H9839" s="107" t="s">
        <v>1747</v>
      </c>
      <c r="I9839" s="107" t="s">
        <v>1755</v>
      </c>
    </row>
    <row r="9840" spans="1:9" x14ac:dyDescent="0.2">
      <c r="A9840" s="107" t="s">
        <v>10492</v>
      </c>
      <c r="D9840" s="107" t="s">
        <v>1756</v>
      </c>
      <c r="E9840" s="107">
        <f t="shared" si="153"/>
        <v>68445125</v>
      </c>
      <c r="F9840" s="107" t="s">
        <v>5427</v>
      </c>
      <c r="G9840" s="107" t="s">
        <v>1685</v>
      </c>
      <c r="H9840" s="107" t="s">
        <v>1747</v>
      </c>
      <c r="I9840" s="107" t="s">
        <v>1757</v>
      </c>
    </row>
    <row r="9841" spans="1:9" x14ac:dyDescent="0.2">
      <c r="A9841" s="107" t="s">
        <v>10492</v>
      </c>
      <c r="D9841" s="107" t="s">
        <v>1758</v>
      </c>
      <c r="E9841" s="107">
        <f t="shared" si="153"/>
        <v>68445130</v>
      </c>
      <c r="F9841" s="107" t="s">
        <v>5427</v>
      </c>
      <c r="G9841" s="107" t="s">
        <v>1685</v>
      </c>
      <c r="H9841" s="107" t="s">
        <v>1747</v>
      </c>
      <c r="I9841" s="107" t="s">
        <v>1759</v>
      </c>
    </row>
    <row r="9842" spans="1:9" x14ac:dyDescent="0.2">
      <c r="A9842" s="107" t="s">
        <v>10492</v>
      </c>
      <c r="D9842" s="107" t="s">
        <v>1760</v>
      </c>
      <c r="E9842" s="107">
        <f t="shared" si="153"/>
        <v>68445135</v>
      </c>
      <c r="F9842" s="107" t="s">
        <v>5427</v>
      </c>
      <c r="G9842" s="107" t="s">
        <v>1685</v>
      </c>
      <c r="H9842" s="107" t="s">
        <v>1747</v>
      </c>
      <c r="I9842" s="107" t="s">
        <v>1761</v>
      </c>
    </row>
    <row r="9843" spans="1:9" x14ac:dyDescent="0.2">
      <c r="A9843" s="107" t="s">
        <v>10492</v>
      </c>
      <c r="D9843" s="107" t="s">
        <v>1762</v>
      </c>
      <c r="E9843" s="107">
        <f t="shared" si="153"/>
        <v>68445140</v>
      </c>
      <c r="F9843" s="107" t="s">
        <v>5427</v>
      </c>
      <c r="G9843" s="107" t="s">
        <v>1685</v>
      </c>
      <c r="H9843" s="107" t="s">
        <v>1747</v>
      </c>
      <c r="I9843" s="107" t="s">
        <v>2863</v>
      </c>
    </row>
    <row r="9844" spans="1:9" x14ac:dyDescent="0.2">
      <c r="A9844" s="107" t="s">
        <v>10492</v>
      </c>
      <c r="D9844" s="107" t="s">
        <v>1763</v>
      </c>
      <c r="E9844" s="107">
        <f t="shared" si="153"/>
        <v>68445201</v>
      </c>
      <c r="F9844" s="107" t="s">
        <v>5427</v>
      </c>
      <c r="G9844" s="107" t="s">
        <v>1685</v>
      </c>
      <c r="H9844" s="107" t="s">
        <v>1764</v>
      </c>
      <c r="I9844" s="107" t="s">
        <v>1764</v>
      </c>
    </row>
    <row r="9845" spans="1:9" x14ac:dyDescent="0.2">
      <c r="A9845" s="107" t="s">
        <v>10492</v>
      </c>
      <c r="D9845" s="107" t="s">
        <v>1765</v>
      </c>
      <c r="E9845" s="107">
        <f t="shared" si="153"/>
        <v>68445210</v>
      </c>
      <c r="F9845" s="107" t="s">
        <v>5427</v>
      </c>
      <c r="G9845" s="107" t="s">
        <v>1685</v>
      </c>
      <c r="H9845" s="107" t="s">
        <v>1764</v>
      </c>
      <c r="I9845" s="107" t="s">
        <v>1766</v>
      </c>
    </row>
    <row r="9846" spans="1:9" x14ac:dyDescent="0.2">
      <c r="A9846" s="107" t="s">
        <v>10492</v>
      </c>
      <c r="D9846" s="107" t="s">
        <v>1767</v>
      </c>
      <c r="E9846" s="107">
        <f t="shared" si="153"/>
        <v>68445211</v>
      </c>
      <c r="F9846" s="107" t="s">
        <v>5427</v>
      </c>
      <c r="G9846" s="107" t="s">
        <v>1685</v>
      </c>
      <c r="H9846" s="107" t="s">
        <v>1764</v>
      </c>
      <c r="I9846" s="107" t="s">
        <v>1768</v>
      </c>
    </row>
    <row r="9847" spans="1:9" x14ac:dyDescent="0.2">
      <c r="A9847" s="107" t="s">
        <v>10492</v>
      </c>
      <c r="D9847" s="107" t="s">
        <v>1769</v>
      </c>
      <c r="E9847" s="107">
        <f t="shared" si="153"/>
        <v>68445212</v>
      </c>
      <c r="F9847" s="107" t="s">
        <v>5427</v>
      </c>
      <c r="G9847" s="107" t="s">
        <v>1685</v>
      </c>
      <c r="H9847" s="107" t="s">
        <v>1764</v>
      </c>
      <c r="I9847" s="107" t="s">
        <v>1770</v>
      </c>
    </row>
    <row r="9848" spans="1:9" x14ac:dyDescent="0.2">
      <c r="A9848" s="107" t="s">
        <v>10492</v>
      </c>
      <c r="D9848" s="107" t="s">
        <v>1771</v>
      </c>
      <c r="E9848" s="107">
        <f t="shared" si="153"/>
        <v>68445213</v>
      </c>
      <c r="F9848" s="107" t="s">
        <v>5427</v>
      </c>
      <c r="G9848" s="107" t="s">
        <v>1685</v>
      </c>
      <c r="H9848" s="107" t="s">
        <v>1764</v>
      </c>
      <c r="I9848" s="107" t="s">
        <v>1772</v>
      </c>
    </row>
    <row r="9849" spans="1:9" x14ac:dyDescent="0.2">
      <c r="A9849" s="107" t="s">
        <v>10492</v>
      </c>
      <c r="D9849" s="107" t="s">
        <v>4488</v>
      </c>
      <c r="E9849" s="107">
        <f t="shared" si="153"/>
        <v>68445214</v>
      </c>
      <c r="F9849" s="107" t="s">
        <v>5427</v>
      </c>
      <c r="G9849" s="107" t="s">
        <v>1685</v>
      </c>
      <c r="H9849" s="107" t="s">
        <v>1764</v>
      </c>
      <c r="I9849" s="107" t="s">
        <v>242</v>
      </c>
    </row>
    <row r="9850" spans="1:9" x14ac:dyDescent="0.2">
      <c r="A9850" s="107" t="s">
        <v>10492</v>
      </c>
      <c r="D9850" s="107" t="s">
        <v>4489</v>
      </c>
      <c r="E9850" s="107">
        <f t="shared" si="153"/>
        <v>68445215</v>
      </c>
      <c r="F9850" s="107" t="s">
        <v>5427</v>
      </c>
      <c r="G9850" s="107" t="s">
        <v>1685</v>
      </c>
      <c r="H9850" s="107" t="s">
        <v>1764</v>
      </c>
      <c r="I9850" s="107" t="s">
        <v>4490</v>
      </c>
    </row>
    <row r="9851" spans="1:9" x14ac:dyDescent="0.2">
      <c r="A9851" s="107" t="s">
        <v>10492</v>
      </c>
      <c r="D9851" s="107" t="s">
        <v>4491</v>
      </c>
      <c r="E9851" s="107">
        <f t="shared" si="153"/>
        <v>68445220</v>
      </c>
      <c r="F9851" s="107" t="s">
        <v>5427</v>
      </c>
      <c r="G9851" s="107" t="s">
        <v>1685</v>
      </c>
      <c r="H9851" s="107" t="s">
        <v>1764</v>
      </c>
      <c r="I9851" s="107" t="s">
        <v>2863</v>
      </c>
    </row>
    <row r="9852" spans="1:9" x14ac:dyDescent="0.2">
      <c r="A9852" s="107" t="s">
        <v>10492</v>
      </c>
      <c r="D9852" s="107" t="s">
        <v>4492</v>
      </c>
      <c r="E9852" s="107">
        <f t="shared" si="153"/>
        <v>68480001</v>
      </c>
      <c r="F9852" s="107" t="s">
        <v>5427</v>
      </c>
      <c r="G9852" s="107" t="s">
        <v>1685</v>
      </c>
      <c r="H9852" s="107" t="s">
        <v>13741</v>
      </c>
      <c r="I9852" s="107" t="s">
        <v>13741</v>
      </c>
    </row>
    <row r="9853" spans="1:9" x14ac:dyDescent="0.2">
      <c r="A9853" s="107" t="s">
        <v>10492</v>
      </c>
      <c r="D9853" s="107" t="s">
        <v>1792</v>
      </c>
      <c r="E9853" s="107">
        <f t="shared" si="153"/>
        <v>68482001</v>
      </c>
      <c r="F9853" s="107" t="s">
        <v>5427</v>
      </c>
      <c r="G9853" s="107" t="s">
        <v>1685</v>
      </c>
      <c r="H9853" s="107" t="s">
        <v>13743</v>
      </c>
      <c r="I9853" s="107" t="s">
        <v>13744</v>
      </c>
    </row>
    <row r="9854" spans="1:9" x14ac:dyDescent="0.2">
      <c r="A9854" s="107" t="s">
        <v>10492</v>
      </c>
      <c r="D9854" s="107" t="s">
        <v>1793</v>
      </c>
      <c r="E9854" s="107">
        <f t="shared" si="153"/>
        <v>68482002</v>
      </c>
      <c r="F9854" s="107" t="s">
        <v>5427</v>
      </c>
      <c r="G9854" s="107" t="s">
        <v>1685</v>
      </c>
      <c r="H9854" s="107" t="s">
        <v>13743</v>
      </c>
      <c r="I9854" s="107" t="s">
        <v>13746</v>
      </c>
    </row>
    <row r="9855" spans="1:9" x14ac:dyDescent="0.2">
      <c r="A9855" s="107" t="s">
        <v>10492</v>
      </c>
      <c r="D9855" s="107" t="s">
        <v>1794</v>
      </c>
      <c r="E9855" s="107">
        <f t="shared" si="153"/>
        <v>68482501</v>
      </c>
      <c r="F9855" s="107" t="s">
        <v>5427</v>
      </c>
      <c r="G9855" s="107" t="s">
        <v>1685</v>
      </c>
      <c r="H9855" s="107" t="s">
        <v>13748</v>
      </c>
      <c r="I9855" s="107" t="s">
        <v>1795</v>
      </c>
    </row>
    <row r="9856" spans="1:9" x14ac:dyDescent="0.2">
      <c r="A9856" s="107" t="s">
        <v>10492</v>
      </c>
      <c r="D9856" s="107" t="s">
        <v>1796</v>
      </c>
      <c r="E9856" s="107">
        <f t="shared" si="153"/>
        <v>68482502</v>
      </c>
      <c r="F9856" s="107" t="s">
        <v>5427</v>
      </c>
      <c r="G9856" s="107" t="s">
        <v>1685</v>
      </c>
      <c r="H9856" s="107" t="s">
        <v>13748</v>
      </c>
      <c r="I9856" s="107" t="s">
        <v>1797</v>
      </c>
    </row>
    <row r="9857" spans="1:9" x14ac:dyDescent="0.2">
      <c r="A9857" s="107" t="s">
        <v>10492</v>
      </c>
      <c r="D9857" s="107" t="s">
        <v>1798</v>
      </c>
      <c r="E9857" s="107">
        <f t="shared" si="153"/>
        <v>68482503</v>
      </c>
      <c r="F9857" s="107" t="s">
        <v>5427</v>
      </c>
      <c r="G9857" s="107" t="s">
        <v>1685</v>
      </c>
      <c r="H9857" s="107" t="s">
        <v>13748</v>
      </c>
      <c r="I9857" s="107" t="s">
        <v>1799</v>
      </c>
    </row>
    <row r="9858" spans="1:9" x14ac:dyDescent="0.2">
      <c r="A9858" s="107" t="s">
        <v>10492</v>
      </c>
      <c r="D9858" s="107" t="s">
        <v>1800</v>
      </c>
      <c r="E9858" s="107">
        <f t="shared" ref="E9858:E9866" si="154">VALUE(D9858)</f>
        <v>68482504</v>
      </c>
      <c r="F9858" s="107" t="s">
        <v>5427</v>
      </c>
      <c r="G9858" s="107" t="s">
        <v>1685</v>
      </c>
      <c r="H9858" s="107" t="s">
        <v>13748</v>
      </c>
      <c r="I9858" s="107" t="s">
        <v>1801</v>
      </c>
    </row>
    <row r="9859" spans="1:9" x14ac:dyDescent="0.2">
      <c r="A9859" s="107" t="s">
        <v>10492</v>
      </c>
      <c r="D9859" s="107" t="s">
        <v>1802</v>
      </c>
      <c r="E9859" s="107">
        <f t="shared" si="154"/>
        <v>68482599</v>
      </c>
      <c r="F9859" s="107" t="s">
        <v>5427</v>
      </c>
      <c r="G9859" s="107" t="s">
        <v>1685</v>
      </c>
      <c r="H9859" s="107" t="s">
        <v>13748</v>
      </c>
      <c r="I9859" s="107" t="s">
        <v>13749</v>
      </c>
    </row>
    <row r="9860" spans="1:9" x14ac:dyDescent="0.2">
      <c r="A9860" s="107" t="s">
        <v>10492</v>
      </c>
      <c r="D9860" s="107" t="s">
        <v>1803</v>
      </c>
      <c r="E9860" s="107">
        <f t="shared" si="154"/>
        <v>68510001</v>
      </c>
      <c r="F9860" s="107" t="s">
        <v>5427</v>
      </c>
      <c r="G9860" s="107" t="s">
        <v>1685</v>
      </c>
      <c r="H9860" s="107" t="s">
        <v>1804</v>
      </c>
      <c r="I9860" s="107" t="s">
        <v>1805</v>
      </c>
    </row>
    <row r="9861" spans="1:9" x14ac:dyDescent="0.2">
      <c r="A9861" s="107" t="s">
        <v>10492</v>
      </c>
      <c r="D9861" s="107" t="s">
        <v>1806</v>
      </c>
      <c r="E9861" s="107">
        <f t="shared" si="154"/>
        <v>68510010</v>
      </c>
      <c r="F9861" s="107" t="s">
        <v>5427</v>
      </c>
      <c r="G9861" s="107" t="s">
        <v>1685</v>
      </c>
      <c r="H9861" s="107" t="s">
        <v>1804</v>
      </c>
      <c r="I9861" s="107" t="s">
        <v>9453</v>
      </c>
    </row>
    <row r="9862" spans="1:9" x14ac:dyDescent="0.2">
      <c r="A9862" s="107" t="s">
        <v>10492</v>
      </c>
      <c r="D9862" s="107" t="s">
        <v>1807</v>
      </c>
      <c r="E9862" s="107">
        <f t="shared" si="154"/>
        <v>68510011</v>
      </c>
      <c r="F9862" s="107" t="s">
        <v>5427</v>
      </c>
      <c r="G9862" s="107" t="s">
        <v>1685</v>
      </c>
      <c r="H9862" s="107" t="s">
        <v>1804</v>
      </c>
      <c r="I9862" s="107" t="s">
        <v>1808</v>
      </c>
    </row>
    <row r="9863" spans="1:9" x14ac:dyDescent="0.2">
      <c r="A9863" s="107" t="s">
        <v>10492</v>
      </c>
      <c r="D9863" s="107" t="s">
        <v>1809</v>
      </c>
      <c r="E9863" s="107">
        <f t="shared" si="154"/>
        <v>68580001</v>
      </c>
      <c r="F9863" s="107" t="s">
        <v>5427</v>
      </c>
      <c r="G9863" s="107" t="s">
        <v>1685</v>
      </c>
      <c r="H9863" s="107" t="s">
        <v>13741</v>
      </c>
      <c r="I9863" s="107" t="s">
        <v>13741</v>
      </c>
    </row>
    <row r="9864" spans="1:9" x14ac:dyDescent="0.2">
      <c r="A9864" s="107" t="s">
        <v>10492</v>
      </c>
      <c r="D9864" s="107" t="s">
        <v>1810</v>
      </c>
      <c r="E9864" s="107">
        <f t="shared" si="154"/>
        <v>68582001</v>
      </c>
      <c r="F9864" s="107" t="s">
        <v>5427</v>
      </c>
      <c r="G9864" s="107" t="s">
        <v>1685</v>
      </c>
      <c r="H9864" s="107" t="s">
        <v>13743</v>
      </c>
      <c r="I9864" s="107" t="s">
        <v>13744</v>
      </c>
    </row>
    <row r="9865" spans="1:9" x14ac:dyDescent="0.2">
      <c r="A9865" s="107" t="s">
        <v>10492</v>
      </c>
      <c r="D9865" s="107" t="s">
        <v>1811</v>
      </c>
      <c r="E9865" s="107">
        <f t="shared" si="154"/>
        <v>68582002</v>
      </c>
      <c r="F9865" s="107" t="s">
        <v>5427</v>
      </c>
      <c r="G9865" s="107" t="s">
        <v>1685</v>
      </c>
      <c r="H9865" s="107" t="s">
        <v>13743</v>
      </c>
      <c r="I9865" s="107" t="s">
        <v>13746</v>
      </c>
    </row>
    <row r="9866" spans="1:9" x14ac:dyDescent="0.2">
      <c r="A9866" s="107" t="s">
        <v>10492</v>
      </c>
      <c r="D9866" s="107" t="s">
        <v>1812</v>
      </c>
      <c r="E9866" s="107">
        <f t="shared" si="154"/>
        <v>68582599</v>
      </c>
      <c r="F9866" s="107" t="s">
        <v>5427</v>
      </c>
      <c r="G9866" s="107" t="s">
        <v>1685</v>
      </c>
      <c r="H9866" s="107" t="s">
        <v>13748</v>
      </c>
      <c r="I9866" s="107" t="s">
        <v>13749</v>
      </c>
    </row>
  </sheetData>
  <autoFilter ref="A1:L9866">
    <filterColumn colId="0">
      <filters>
        <filter val="POINT"/>
      </filters>
    </filterColumn>
  </autoFilter>
  <phoneticPr fontId="23"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zoomScaleNormal="100" workbookViewId="0">
      <selection activeCell="A14" sqref="A14"/>
    </sheetView>
  </sheetViews>
  <sheetFormatPr defaultRowHeight="12.75" x14ac:dyDescent="0.2"/>
  <cols>
    <col min="1" max="1" width="23.85546875" style="254" customWidth="1"/>
    <col min="2" max="6" width="11.28515625" style="254" customWidth="1"/>
    <col min="7" max="7" width="12" style="254" customWidth="1"/>
    <col min="8" max="8" width="15" style="254" customWidth="1"/>
    <col min="9" max="9" width="11.28515625" style="254" customWidth="1"/>
    <col min="10" max="10" width="13.5703125" style="254" customWidth="1"/>
    <col min="11" max="11" width="12.42578125" style="254" bestFit="1" customWidth="1"/>
    <col min="12" max="256" width="9.140625" style="254"/>
    <col min="257" max="257" width="23.85546875" style="254" customWidth="1"/>
    <col min="258" max="262" width="11.28515625" style="254" customWidth="1"/>
    <col min="263" max="263" width="12" style="254" customWidth="1"/>
    <col min="264" max="264" width="15" style="254" customWidth="1"/>
    <col min="265" max="266" width="11.28515625" style="254" customWidth="1"/>
    <col min="267" max="267" width="12.42578125" style="254" bestFit="1" customWidth="1"/>
    <col min="268" max="512" width="9.140625" style="254"/>
    <col min="513" max="513" width="23.85546875" style="254" customWidth="1"/>
    <col min="514" max="518" width="11.28515625" style="254" customWidth="1"/>
    <col min="519" max="519" width="12" style="254" customWidth="1"/>
    <col min="520" max="520" width="15" style="254" customWidth="1"/>
    <col min="521" max="522" width="11.28515625" style="254" customWidth="1"/>
    <col min="523" max="523" width="12.42578125" style="254" bestFit="1" customWidth="1"/>
    <col min="524" max="768" width="9.140625" style="254"/>
    <col min="769" max="769" width="23.85546875" style="254" customWidth="1"/>
    <col min="770" max="774" width="11.28515625" style="254" customWidth="1"/>
    <col min="775" max="775" width="12" style="254" customWidth="1"/>
    <col min="776" max="776" width="15" style="254" customWidth="1"/>
    <col min="777" max="778" width="11.28515625" style="254" customWidth="1"/>
    <col min="779" max="779" width="12.42578125" style="254" bestFit="1" customWidth="1"/>
    <col min="780" max="1024" width="9.140625" style="254"/>
    <col min="1025" max="1025" width="23.85546875" style="254" customWidth="1"/>
    <col min="1026" max="1030" width="11.28515625" style="254" customWidth="1"/>
    <col min="1031" max="1031" width="12" style="254" customWidth="1"/>
    <col min="1032" max="1032" width="15" style="254" customWidth="1"/>
    <col min="1033" max="1034" width="11.28515625" style="254" customWidth="1"/>
    <col min="1035" max="1035" width="12.42578125" style="254" bestFit="1" customWidth="1"/>
    <col min="1036" max="1280" width="9.140625" style="254"/>
    <col min="1281" max="1281" width="23.85546875" style="254" customWidth="1"/>
    <col min="1282" max="1286" width="11.28515625" style="254" customWidth="1"/>
    <col min="1287" max="1287" width="12" style="254" customWidth="1"/>
    <col min="1288" max="1288" width="15" style="254" customWidth="1"/>
    <col min="1289" max="1290" width="11.28515625" style="254" customWidth="1"/>
    <col min="1291" max="1291" width="12.42578125" style="254" bestFit="1" customWidth="1"/>
    <col min="1292" max="1536" width="9.140625" style="254"/>
    <col min="1537" max="1537" width="23.85546875" style="254" customWidth="1"/>
    <col min="1538" max="1542" width="11.28515625" style="254" customWidth="1"/>
    <col min="1543" max="1543" width="12" style="254" customWidth="1"/>
    <col min="1544" max="1544" width="15" style="254" customWidth="1"/>
    <col min="1545" max="1546" width="11.28515625" style="254" customWidth="1"/>
    <col min="1547" max="1547" width="12.42578125" style="254" bestFit="1" customWidth="1"/>
    <col min="1548" max="1792" width="9.140625" style="254"/>
    <col min="1793" max="1793" width="23.85546875" style="254" customWidth="1"/>
    <col min="1794" max="1798" width="11.28515625" style="254" customWidth="1"/>
    <col min="1799" max="1799" width="12" style="254" customWidth="1"/>
    <col min="1800" max="1800" width="15" style="254" customWidth="1"/>
    <col min="1801" max="1802" width="11.28515625" style="254" customWidth="1"/>
    <col min="1803" max="1803" width="12.42578125" style="254" bestFit="1" customWidth="1"/>
    <col min="1804" max="2048" width="9.140625" style="254"/>
    <col min="2049" max="2049" width="23.85546875" style="254" customWidth="1"/>
    <col min="2050" max="2054" width="11.28515625" style="254" customWidth="1"/>
    <col min="2055" max="2055" width="12" style="254" customWidth="1"/>
    <col min="2056" max="2056" width="15" style="254" customWidth="1"/>
    <col min="2057" max="2058" width="11.28515625" style="254" customWidth="1"/>
    <col min="2059" max="2059" width="12.42578125" style="254" bestFit="1" customWidth="1"/>
    <col min="2060" max="2304" width="9.140625" style="254"/>
    <col min="2305" max="2305" width="23.85546875" style="254" customWidth="1"/>
    <col min="2306" max="2310" width="11.28515625" style="254" customWidth="1"/>
    <col min="2311" max="2311" width="12" style="254" customWidth="1"/>
    <col min="2312" max="2312" width="15" style="254" customWidth="1"/>
    <col min="2313" max="2314" width="11.28515625" style="254" customWidth="1"/>
    <col min="2315" max="2315" width="12.42578125" style="254" bestFit="1" customWidth="1"/>
    <col min="2316" max="2560" width="9.140625" style="254"/>
    <col min="2561" max="2561" width="23.85546875" style="254" customWidth="1"/>
    <col min="2562" max="2566" width="11.28515625" style="254" customWidth="1"/>
    <col min="2567" max="2567" width="12" style="254" customWidth="1"/>
    <col min="2568" max="2568" width="15" style="254" customWidth="1"/>
    <col min="2569" max="2570" width="11.28515625" style="254" customWidth="1"/>
    <col min="2571" max="2571" width="12.42578125" style="254" bestFit="1" customWidth="1"/>
    <col min="2572" max="2816" width="9.140625" style="254"/>
    <col min="2817" max="2817" width="23.85546875" style="254" customWidth="1"/>
    <col min="2818" max="2822" width="11.28515625" style="254" customWidth="1"/>
    <col min="2823" max="2823" width="12" style="254" customWidth="1"/>
    <col min="2824" max="2824" width="15" style="254" customWidth="1"/>
    <col min="2825" max="2826" width="11.28515625" style="254" customWidth="1"/>
    <col min="2827" max="2827" width="12.42578125" style="254" bestFit="1" customWidth="1"/>
    <col min="2828" max="3072" width="9.140625" style="254"/>
    <col min="3073" max="3073" width="23.85546875" style="254" customWidth="1"/>
    <col min="3074" max="3078" width="11.28515625" style="254" customWidth="1"/>
    <col min="3079" max="3079" width="12" style="254" customWidth="1"/>
    <col min="3080" max="3080" width="15" style="254" customWidth="1"/>
    <col min="3081" max="3082" width="11.28515625" style="254" customWidth="1"/>
    <col min="3083" max="3083" width="12.42578125" style="254" bestFit="1" customWidth="1"/>
    <col min="3084" max="3328" width="9.140625" style="254"/>
    <col min="3329" max="3329" width="23.85546875" style="254" customWidth="1"/>
    <col min="3330" max="3334" width="11.28515625" style="254" customWidth="1"/>
    <col min="3335" max="3335" width="12" style="254" customWidth="1"/>
    <col min="3336" max="3336" width="15" style="254" customWidth="1"/>
    <col min="3337" max="3338" width="11.28515625" style="254" customWidth="1"/>
    <col min="3339" max="3339" width="12.42578125" style="254" bestFit="1" customWidth="1"/>
    <col min="3340" max="3584" width="9.140625" style="254"/>
    <col min="3585" max="3585" width="23.85546875" style="254" customWidth="1"/>
    <col min="3586" max="3590" width="11.28515625" style="254" customWidth="1"/>
    <col min="3591" max="3591" width="12" style="254" customWidth="1"/>
    <col min="3592" max="3592" width="15" style="254" customWidth="1"/>
    <col min="3593" max="3594" width="11.28515625" style="254" customWidth="1"/>
    <col min="3595" max="3595" width="12.42578125" style="254" bestFit="1" customWidth="1"/>
    <col min="3596" max="3840" width="9.140625" style="254"/>
    <col min="3841" max="3841" width="23.85546875" style="254" customWidth="1"/>
    <col min="3842" max="3846" width="11.28515625" style="254" customWidth="1"/>
    <col min="3847" max="3847" width="12" style="254" customWidth="1"/>
    <col min="3848" max="3848" width="15" style="254" customWidth="1"/>
    <col min="3849" max="3850" width="11.28515625" style="254" customWidth="1"/>
    <col min="3851" max="3851" width="12.42578125" style="254" bestFit="1" customWidth="1"/>
    <col min="3852" max="4096" width="9.140625" style="254"/>
    <col min="4097" max="4097" width="23.85546875" style="254" customWidth="1"/>
    <col min="4098" max="4102" width="11.28515625" style="254" customWidth="1"/>
    <col min="4103" max="4103" width="12" style="254" customWidth="1"/>
    <col min="4104" max="4104" width="15" style="254" customWidth="1"/>
    <col min="4105" max="4106" width="11.28515625" style="254" customWidth="1"/>
    <col min="4107" max="4107" width="12.42578125" style="254" bestFit="1" customWidth="1"/>
    <col min="4108" max="4352" width="9.140625" style="254"/>
    <col min="4353" max="4353" width="23.85546875" style="254" customWidth="1"/>
    <col min="4354" max="4358" width="11.28515625" style="254" customWidth="1"/>
    <col min="4359" max="4359" width="12" style="254" customWidth="1"/>
    <col min="4360" max="4360" width="15" style="254" customWidth="1"/>
    <col min="4361" max="4362" width="11.28515625" style="254" customWidth="1"/>
    <col min="4363" max="4363" width="12.42578125" style="254" bestFit="1" customWidth="1"/>
    <col min="4364" max="4608" width="9.140625" style="254"/>
    <col min="4609" max="4609" width="23.85546875" style="254" customWidth="1"/>
    <col min="4610" max="4614" width="11.28515625" style="254" customWidth="1"/>
    <col min="4615" max="4615" width="12" style="254" customWidth="1"/>
    <col min="4616" max="4616" width="15" style="254" customWidth="1"/>
    <col min="4617" max="4618" width="11.28515625" style="254" customWidth="1"/>
    <col min="4619" max="4619" width="12.42578125" style="254" bestFit="1" customWidth="1"/>
    <col min="4620" max="4864" width="9.140625" style="254"/>
    <col min="4865" max="4865" width="23.85546875" style="254" customWidth="1"/>
    <col min="4866" max="4870" width="11.28515625" style="254" customWidth="1"/>
    <col min="4871" max="4871" width="12" style="254" customWidth="1"/>
    <col min="4872" max="4872" width="15" style="254" customWidth="1"/>
    <col min="4873" max="4874" width="11.28515625" style="254" customWidth="1"/>
    <col min="4875" max="4875" width="12.42578125" style="254" bestFit="1" customWidth="1"/>
    <col min="4876" max="5120" width="9.140625" style="254"/>
    <col min="5121" max="5121" width="23.85546875" style="254" customWidth="1"/>
    <col min="5122" max="5126" width="11.28515625" style="254" customWidth="1"/>
    <col min="5127" max="5127" width="12" style="254" customWidth="1"/>
    <col min="5128" max="5128" width="15" style="254" customWidth="1"/>
    <col min="5129" max="5130" width="11.28515625" style="254" customWidth="1"/>
    <col min="5131" max="5131" width="12.42578125" style="254" bestFit="1" customWidth="1"/>
    <col min="5132" max="5376" width="9.140625" style="254"/>
    <col min="5377" max="5377" width="23.85546875" style="254" customWidth="1"/>
    <col min="5378" max="5382" width="11.28515625" style="254" customWidth="1"/>
    <col min="5383" max="5383" width="12" style="254" customWidth="1"/>
    <col min="5384" max="5384" width="15" style="254" customWidth="1"/>
    <col min="5385" max="5386" width="11.28515625" style="254" customWidth="1"/>
    <col min="5387" max="5387" width="12.42578125" style="254" bestFit="1" customWidth="1"/>
    <col min="5388" max="5632" width="9.140625" style="254"/>
    <col min="5633" max="5633" width="23.85546875" style="254" customWidth="1"/>
    <col min="5634" max="5638" width="11.28515625" style="254" customWidth="1"/>
    <col min="5639" max="5639" width="12" style="254" customWidth="1"/>
    <col min="5640" max="5640" width="15" style="254" customWidth="1"/>
    <col min="5641" max="5642" width="11.28515625" style="254" customWidth="1"/>
    <col min="5643" max="5643" width="12.42578125" style="254" bestFit="1" customWidth="1"/>
    <col min="5644" max="5888" width="9.140625" style="254"/>
    <col min="5889" max="5889" width="23.85546875" style="254" customWidth="1"/>
    <col min="5890" max="5894" width="11.28515625" style="254" customWidth="1"/>
    <col min="5895" max="5895" width="12" style="254" customWidth="1"/>
    <col min="5896" max="5896" width="15" style="254" customWidth="1"/>
    <col min="5897" max="5898" width="11.28515625" style="254" customWidth="1"/>
    <col min="5899" max="5899" width="12.42578125" style="254" bestFit="1" customWidth="1"/>
    <col min="5900" max="6144" width="9.140625" style="254"/>
    <col min="6145" max="6145" width="23.85546875" style="254" customWidth="1"/>
    <col min="6146" max="6150" width="11.28515625" style="254" customWidth="1"/>
    <col min="6151" max="6151" width="12" style="254" customWidth="1"/>
    <col min="6152" max="6152" width="15" style="254" customWidth="1"/>
    <col min="6153" max="6154" width="11.28515625" style="254" customWidth="1"/>
    <col min="6155" max="6155" width="12.42578125" style="254" bestFit="1" customWidth="1"/>
    <col min="6156" max="6400" width="9.140625" style="254"/>
    <col min="6401" max="6401" width="23.85546875" style="254" customWidth="1"/>
    <col min="6402" max="6406" width="11.28515625" style="254" customWidth="1"/>
    <col min="6407" max="6407" width="12" style="254" customWidth="1"/>
    <col min="6408" max="6408" width="15" style="254" customWidth="1"/>
    <col min="6409" max="6410" width="11.28515625" style="254" customWidth="1"/>
    <col min="6411" max="6411" width="12.42578125" style="254" bestFit="1" customWidth="1"/>
    <col min="6412" max="6656" width="9.140625" style="254"/>
    <col min="6657" max="6657" width="23.85546875" style="254" customWidth="1"/>
    <col min="6658" max="6662" width="11.28515625" style="254" customWidth="1"/>
    <col min="6663" max="6663" width="12" style="254" customWidth="1"/>
    <col min="6664" max="6664" width="15" style="254" customWidth="1"/>
    <col min="6665" max="6666" width="11.28515625" style="254" customWidth="1"/>
    <col min="6667" max="6667" width="12.42578125" style="254" bestFit="1" customWidth="1"/>
    <col min="6668" max="6912" width="9.140625" style="254"/>
    <col min="6913" max="6913" width="23.85546875" style="254" customWidth="1"/>
    <col min="6914" max="6918" width="11.28515625" style="254" customWidth="1"/>
    <col min="6919" max="6919" width="12" style="254" customWidth="1"/>
    <col min="6920" max="6920" width="15" style="254" customWidth="1"/>
    <col min="6921" max="6922" width="11.28515625" style="254" customWidth="1"/>
    <col min="6923" max="6923" width="12.42578125" style="254" bestFit="1" customWidth="1"/>
    <col min="6924" max="7168" width="9.140625" style="254"/>
    <col min="7169" max="7169" width="23.85546875" style="254" customWidth="1"/>
    <col min="7170" max="7174" width="11.28515625" style="254" customWidth="1"/>
    <col min="7175" max="7175" width="12" style="254" customWidth="1"/>
    <col min="7176" max="7176" width="15" style="254" customWidth="1"/>
    <col min="7177" max="7178" width="11.28515625" style="254" customWidth="1"/>
    <col min="7179" max="7179" width="12.42578125" style="254" bestFit="1" customWidth="1"/>
    <col min="7180" max="7424" width="9.140625" style="254"/>
    <col min="7425" max="7425" width="23.85546875" style="254" customWidth="1"/>
    <col min="7426" max="7430" width="11.28515625" style="254" customWidth="1"/>
    <col min="7431" max="7431" width="12" style="254" customWidth="1"/>
    <col min="7432" max="7432" width="15" style="254" customWidth="1"/>
    <col min="7433" max="7434" width="11.28515625" style="254" customWidth="1"/>
    <col min="7435" max="7435" width="12.42578125" style="254" bestFit="1" customWidth="1"/>
    <col min="7436" max="7680" width="9.140625" style="254"/>
    <col min="7681" max="7681" width="23.85546875" style="254" customWidth="1"/>
    <col min="7682" max="7686" width="11.28515625" style="254" customWidth="1"/>
    <col min="7687" max="7687" width="12" style="254" customWidth="1"/>
    <col min="7688" max="7688" width="15" style="254" customWidth="1"/>
    <col min="7689" max="7690" width="11.28515625" style="254" customWidth="1"/>
    <col min="7691" max="7691" width="12.42578125" style="254" bestFit="1" customWidth="1"/>
    <col min="7692" max="7936" width="9.140625" style="254"/>
    <col min="7937" max="7937" width="23.85546875" style="254" customWidth="1"/>
    <col min="7938" max="7942" width="11.28515625" style="254" customWidth="1"/>
    <col min="7943" max="7943" width="12" style="254" customWidth="1"/>
    <col min="7944" max="7944" width="15" style="254" customWidth="1"/>
    <col min="7945" max="7946" width="11.28515625" style="254" customWidth="1"/>
    <col min="7947" max="7947" width="12.42578125" style="254" bestFit="1" customWidth="1"/>
    <col min="7948" max="8192" width="9.140625" style="254"/>
    <col min="8193" max="8193" width="23.85546875" style="254" customWidth="1"/>
    <col min="8194" max="8198" width="11.28515625" style="254" customWidth="1"/>
    <col min="8199" max="8199" width="12" style="254" customWidth="1"/>
    <col min="8200" max="8200" width="15" style="254" customWidth="1"/>
    <col min="8201" max="8202" width="11.28515625" style="254" customWidth="1"/>
    <col min="8203" max="8203" width="12.42578125" style="254" bestFit="1" customWidth="1"/>
    <col min="8204" max="8448" width="9.140625" style="254"/>
    <col min="8449" max="8449" width="23.85546875" style="254" customWidth="1"/>
    <col min="8450" max="8454" width="11.28515625" style="254" customWidth="1"/>
    <col min="8455" max="8455" width="12" style="254" customWidth="1"/>
    <col min="8456" max="8456" width="15" style="254" customWidth="1"/>
    <col min="8457" max="8458" width="11.28515625" style="254" customWidth="1"/>
    <col min="8459" max="8459" width="12.42578125" style="254" bestFit="1" customWidth="1"/>
    <col min="8460" max="8704" width="9.140625" style="254"/>
    <col min="8705" max="8705" width="23.85546875" style="254" customWidth="1"/>
    <col min="8706" max="8710" width="11.28515625" style="254" customWidth="1"/>
    <col min="8711" max="8711" width="12" style="254" customWidth="1"/>
    <col min="8712" max="8712" width="15" style="254" customWidth="1"/>
    <col min="8713" max="8714" width="11.28515625" style="254" customWidth="1"/>
    <col min="8715" max="8715" width="12.42578125" style="254" bestFit="1" customWidth="1"/>
    <col min="8716" max="8960" width="9.140625" style="254"/>
    <col min="8961" max="8961" width="23.85546875" style="254" customWidth="1"/>
    <col min="8962" max="8966" width="11.28515625" style="254" customWidth="1"/>
    <col min="8967" max="8967" width="12" style="254" customWidth="1"/>
    <col min="8968" max="8968" width="15" style="254" customWidth="1"/>
    <col min="8969" max="8970" width="11.28515625" style="254" customWidth="1"/>
    <col min="8971" max="8971" width="12.42578125" style="254" bestFit="1" customWidth="1"/>
    <col min="8972" max="9216" width="9.140625" style="254"/>
    <col min="9217" max="9217" width="23.85546875" style="254" customWidth="1"/>
    <col min="9218" max="9222" width="11.28515625" style="254" customWidth="1"/>
    <col min="9223" max="9223" width="12" style="254" customWidth="1"/>
    <col min="9224" max="9224" width="15" style="254" customWidth="1"/>
    <col min="9225" max="9226" width="11.28515625" style="254" customWidth="1"/>
    <col min="9227" max="9227" width="12.42578125" style="254" bestFit="1" customWidth="1"/>
    <col min="9228" max="9472" width="9.140625" style="254"/>
    <col min="9473" max="9473" width="23.85546875" style="254" customWidth="1"/>
    <col min="9474" max="9478" width="11.28515625" style="254" customWidth="1"/>
    <col min="9479" max="9479" width="12" style="254" customWidth="1"/>
    <col min="9480" max="9480" width="15" style="254" customWidth="1"/>
    <col min="9481" max="9482" width="11.28515625" style="254" customWidth="1"/>
    <col min="9483" max="9483" width="12.42578125" style="254" bestFit="1" customWidth="1"/>
    <col min="9484" max="9728" width="9.140625" style="254"/>
    <col min="9729" max="9729" width="23.85546875" style="254" customWidth="1"/>
    <col min="9730" max="9734" width="11.28515625" style="254" customWidth="1"/>
    <col min="9735" max="9735" width="12" style="254" customWidth="1"/>
    <col min="9736" max="9736" width="15" style="254" customWidth="1"/>
    <col min="9737" max="9738" width="11.28515625" style="254" customWidth="1"/>
    <col min="9739" max="9739" width="12.42578125" style="254" bestFit="1" customWidth="1"/>
    <col min="9740" max="9984" width="9.140625" style="254"/>
    <col min="9985" max="9985" width="23.85546875" style="254" customWidth="1"/>
    <col min="9986" max="9990" width="11.28515625" style="254" customWidth="1"/>
    <col min="9991" max="9991" width="12" style="254" customWidth="1"/>
    <col min="9992" max="9992" width="15" style="254" customWidth="1"/>
    <col min="9993" max="9994" width="11.28515625" style="254" customWidth="1"/>
    <col min="9995" max="9995" width="12.42578125" style="254" bestFit="1" customWidth="1"/>
    <col min="9996" max="10240" width="9.140625" style="254"/>
    <col min="10241" max="10241" width="23.85546875" style="254" customWidth="1"/>
    <col min="10242" max="10246" width="11.28515625" style="254" customWidth="1"/>
    <col min="10247" max="10247" width="12" style="254" customWidth="1"/>
    <col min="10248" max="10248" width="15" style="254" customWidth="1"/>
    <col min="10249" max="10250" width="11.28515625" style="254" customWidth="1"/>
    <col min="10251" max="10251" width="12.42578125" style="254" bestFit="1" customWidth="1"/>
    <col min="10252" max="10496" width="9.140625" style="254"/>
    <col min="10497" max="10497" width="23.85546875" style="254" customWidth="1"/>
    <col min="10498" max="10502" width="11.28515625" style="254" customWidth="1"/>
    <col min="10503" max="10503" width="12" style="254" customWidth="1"/>
    <col min="10504" max="10504" width="15" style="254" customWidth="1"/>
    <col min="10505" max="10506" width="11.28515625" style="254" customWidth="1"/>
    <col min="10507" max="10507" width="12.42578125" style="254" bestFit="1" customWidth="1"/>
    <col min="10508" max="10752" width="9.140625" style="254"/>
    <col min="10753" max="10753" width="23.85546875" style="254" customWidth="1"/>
    <col min="10754" max="10758" width="11.28515625" style="254" customWidth="1"/>
    <col min="10759" max="10759" width="12" style="254" customWidth="1"/>
    <col min="10760" max="10760" width="15" style="254" customWidth="1"/>
    <col min="10761" max="10762" width="11.28515625" style="254" customWidth="1"/>
    <col min="10763" max="10763" width="12.42578125" style="254" bestFit="1" customWidth="1"/>
    <col min="10764" max="11008" width="9.140625" style="254"/>
    <col min="11009" max="11009" width="23.85546875" style="254" customWidth="1"/>
    <col min="11010" max="11014" width="11.28515625" style="254" customWidth="1"/>
    <col min="11015" max="11015" width="12" style="254" customWidth="1"/>
    <col min="11016" max="11016" width="15" style="254" customWidth="1"/>
    <col min="11017" max="11018" width="11.28515625" style="254" customWidth="1"/>
    <col min="11019" max="11019" width="12.42578125" style="254" bestFit="1" customWidth="1"/>
    <col min="11020" max="11264" width="9.140625" style="254"/>
    <col min="11265" max="11265" width="23.85546875" style="254" customWidth="1"/>
    <col min="11266" max="11270" width="11.28515625" style="254" customWidth="1"/>
    <col min="11271" max="11271" width="12" style="254" customWidth="1"/>
    <col min="11272" max="11272" width="15" style="254" customWidth="1"/>
    <col min="11273" max="11274" width="11.28515625" style="254" customWidth="1"/>
    <col min="11275" max="11275" width="12.42578125" style="254" bestFit="1" customWidth="1"/>
    <col min="11276" max="11520" width="9.140625" style="254"/>
    <col min="11521" max="11521" width="23.85546875" style="254" customWidth="1"/>
    <col min="11522" max="11526" width="11.28515625" style="254" customWidth="1"/>
    <col min="11527" max="11527" width="12" style="254" customWidth="1"/>
    <col min="11528" max="11528" width="15" style="254" customWidth="1"/>
    <col min="11529" max="11530" width="11.28515625" style="254" customWidth="1"/>
    <col min="11531" max="11531" width="12.42578125" style="254" bestFit="1" customWidth="1"/>
    <col min="11532" max="11776" width="9.140625" style="254"/>
    <col min="11777" max="11777" width="23.85546875" style="254" customWidth="1"/>
    <col min="11778" max="11782" width="11.28515625" style="254" customWidth="1"/>
    <col min="11783" max="11783" width="12" style="254" customWidth="1"/>
    <col min="11784" max="11784" width="15" style="254" customWidth="1"/>
    <col min="11785" max="11786" width="11.28515625" style="254" customWidth="1"/>
    <col min="11787" max="11787" width="12.42578125" style="254" bestFit="1" customWidth="1"/>
    <col min="11788" max="12032" width="9.140625" style="254"/>
    <col min="12033" max="12033" width="23.85546875" style="254" customWidth="1"/>
    <col min="12034" max="12038" width="11.28515625" style="254" customWidth="1"/>
    <col min="12039" max="12039" width="12" style="254" customWidth="1"/>
    <col min="12040" max="12040" width="15" style="254" customWidth="1"/>
    <col min="12041" max="12042" width="11.28515625" style="254" customWidth="1"/>
    <col min="12043" max="12043" width="12.42578125" style="254" bestFit="1" customWidth="1"/>
    <col min="12044" max="12288" width="9.140625" style="254"/>
    <col min="12289" max="12289" width="23.85546875" style="254" customWidth="1"/>
    <col min="12290" max="12294" width="11.28515625" style="254" customWidth="1"/>
    <col min="12295" max="12295" width="12" style="254" customWidth="1"/>
    <col min="12296" max="12296" width="15" style="254" customWidth="1"/>
    <col min="12297" max="12298" width="11.28515625" style="254" customWidth="1"/>
    <col min="12299" max="12299" width="12.42578125" style="254" bestFit="1" customWidth="1"/>
    <col min="12300" max="12544" width="9.140625" style="254"/>
    <col min="12545" max="12545" width="23.85546875" style="254" customWidth="1"/>
    <col min="12546" max="12550" width="11.28515625" style="254" customWidth="1"/>
    <col min="12551" max="12551" width="12" style="254" customWidth="1"/>
    <col min="12552" max="12552" width="15" style="254" customWidth="1"/>
    <col min="12553" max="12554" width="11.28515625" style="254" customWidth="1"/>
    <col min="12555" max="12555" width="12.42578125" style="254" bestFit="1" customWidth="1"/>
    <col min="12556" max="12800" width="9.140625" style="254"/>
    <col min="12801" max="12801" width="23.85546875" style="254" customWidth="1"/>
    <col min="12802" max="12806" width="11.28515625" style="254" customWidth="1"/>
    <col min="12807" max="12807" width="12" style="254" customWidth="1"/>
    <col min="12808" max="12808" width="15" style="254" customWidth="1"/>
    <col min="12809" max="12810" width="11.28515625" style="254" customWidth="1"/>
    <col min="12811" max="12811" width="12.42578125" style="254" bestFit="1" customWidth="1"/>
    <col min="12812" max="13056" width="9.140625" style="254"/>
    <col min="13057" max="13057" width="23.85546875" style="254" customWidth="1"/>
    <col min="13058" max="13062" width="11.28515625" style="254" customWidth="1"/>
    <col min="13063" max="13063" width="12" style="254" customWidth="1"/>
    <col min="13064" max="13064" width="15" style="254" customWidth="1"/>
    <col min="13065" max="13066" width="11.28515625" style="254" customWidth="1"/>
    <col min="13067" max="13067" width="12.42578125" style="254" bestFit="1" customWidth="1"/>
    <col min="13068" max="13312" width="9.140625" style="254"/>
    <col min="13313" max="13313" width="23.85546875" style="254" customWidth="1"/>
    <col min="13314" max="13318" width="11.28515625" style="254" customWidth="1"/>
    <col min="13319" max="13319" width="12" style="254" customWidth="1"/>
    <col min="13320" max="13320" width="15" style="254" customWidth="1"/>
    <col min="13321" max="13322" width="11.28515625" style="254" customWidth="1"/>
    <col min="13323" max="13323" width="12.42578125" style="254" bestFit="1" customWidth="1"/>
    <col min="13324" max="13568" width="9.140625" style="254"/>
    <col min="13569" max="13569" width="23.85546875" style="254" customWidth="1"/>
    <col min="13570" max="13574" width="11.28515625" style="254" customWidth="1"/>
    <col min="13575" max="13575" width="12" style="254" customWidth="1"/>
    <col min="13576" max="13576" width="15" style="254" customWidth="1"/>
    <col min="13577" max="13578" width="11.28515625" style="254" customWidth="1"/>
    <col min="13579" max="13579" width="12.42578125" style="254" bestFit="1" customWidth="1"/>
    <col min="13580" max="13824" width="9.140625" style="254"/>
    <col min="13825" max="13825" width="23.85546875" style="254" customWidth="1"/>
    <col min="13826" max="13830" width="11.28515625" style="254" customWidth="1"/>
    <col min="13831" max="13831" width="12" style="254" customWidth="1"/>
    <col min="13832" max="13832" width="15" style="254" customWidth="1"/>
    <col min="13833" max="13834" width="11.28515625" style="254" customWidth="1"/>
    <col min="13835" max="13835" width="12.42578125" style="254" bestFit="1" customWidth="1"/>
    <col min="13836" max="14080" width="9.140625" style="254"/>
    <col min="14081" max="14081" width="23.85546875" style="254" customWidth="1"/>
    <col min="14082" max="14086" width="11.28515625" style="254" customWidth="1"/>
    <col min="14087" max="14087" width="12" style="254" customWidth="1"/>
    <col min="14088" max="14088" width="15" style="254" customWidth="1"/>
    <col min="14089" max="14090" width="11.28515625" style="254" customWidth="1"/>
    <col min="14091" max="14091" width="12.42578125" style="254" bestFit="1" customWidth="1"/>
    <col min="14092" max="14336" width="9.140625" style="254"/>
    <col min="14337" max="14337" width="23.85546875" style="254" customWidth="1"/>
    <col min="14338" max="14342" width="11.28515625" style="254" customWidth="1"/>
    <col min="14343" max="14343" width="12" style="254" customWidth="1"/>
    <col min="14344" max="14344" width="15" style="254" customWidth="1"/>
    <col min="14345" max="14346" width="11.28515625" style="254" customWidth="1"/>
    <col min="14347" max="14347" width="12.42578125" style="254" bestFit="1" customWidth="1"/>
    <col min="14348" max="14592" width="9.140625" style="254"/>
    <col min="14593" max="14593" width="23.85546875" style="254" customWidth="1"/>
    <col min="14594" max="14598" width="11.28515625" style="254" customWidth="1"/>
    <col min="14599" max="14599" width="12" style="254" customWidth="1"/>
    <col min="14600" max="14600" width="15" style="254" customWidth="1"/>
    <col min="14601" max="14602" width="11.28515625" style="254" customWidth="1"/>
    <col min="14603" max="14603" width="12.42578125" style="254" bestFit="1" customWidth="1"/>
    <col min="14604" max="14848" width="9.140625" style="254"/>
    <col min="14849" max="14849" width="23.85546875" style="254" customWidth="1"/>
    <col min="14850" max="14854" width="11.28515625" style="254" customWidth="1"/>
    <col min="14855" max="14855" width="12" style="254" customWidth="1"/>
    <col min="14856" max="14856" width="15" style="254" customWidth="1"/>
    <col min="14857" max="14858" width="11.28515625" style="254" customWidth="1"/>
    <col min="14859" max="14859" width="12.42578125" style="254" bestFit="1" customWidth="1"/>
    <col min="14860" max="15104" width="9.140625" style="254"/>
    <col min="15105" max="15105" width="23.85546875" style="254" customWidth="1"/>
    <col min="15106" max="15110" width="11.28515625" style="254" customWidth="1"/>
    <col min="15111" max="15111" width="12" style="254" customWidth="1"/>
    <col min="15112" max="15112" width="15" style="254" customWidth="1"/>
    <col min="15113" max="15114" width="11.28515625" style="254" customWidth="1"/>
    <col min="15115" max="15115" width="12.42578125" style="254" bestFit="1" customWidth="1"/>
    <col min="15116" max="15360" width="9.140625" style="254"/>
    <col min="15361" max="15361" width="23.85546875" style="254" customWidth="1"/>
    <col min="15362" max="15366" width="11.28515625" style="254" customWidth="1"/>
    <col min="15367" max="15367" width="12" style="254" customWidth="1"/>
    <col min="15368" max="15368" width="15" style="254" customWidth="1"/>
    <col min="15369" max="15370" width="11.28515625" style="254" customWidth="1"/>
    <col min="15371" max="15371" width="12.42578125" style="254" bestFit="1" customWidth="1"/>
    <col min="15372" max="15616" width="9.140625" style="254"/>
    <col min="15617" max="15617" width="23.85546875" style="254" customWidth="1"/>
    <col min="15618" max="15622" width="11.28515625" style="254" customWidth="1"/>
    <col min="15623" max="15623" width="12" style="254" customWidth="1"/>
    <col min="15624" max="15624" width="15" style="254" customWidth="1"/>
    <col min="15625" max="15626" width="11.28515625" style="254" customWidth="1"/>
    <col min="15627" max="15627" width="12.42578125" style="254" bestFit="1" customWidth="1"/>
    <col min="15628" max="15872" width="9.140625" style="254"/>
    <col min="15873" max="15873" width="23.85546875" style="254" customWidth="1"/>
    <col min="15874" max="15878" width="11.28515625" style="254" customWidth="1"/>
    <col min="15879" max="15879" width="12" style="254" customWidth="1"/>
    <col min="15880" max="15880" width="15" style="254" customWidth="1"/>
    <col min="15881" max="15882" width="11.28515625" style="254" customWidth="1"/>
    <col min="15883" max="15883" width="12.42578125" style="254" bestFit="1" customWidth="1"/>
    <col min="15884" max="16128" width="9.140625" style="254"/>
    <col min="16129" max="16129" width="23.85546875" style="254" customWidth="1"/>
    <col min="16130" max="16134" width="11.28515625" style="254" customWidth="1"/>
    <col min="16135" max="16135" width="12" style="254" customWidth="1"/>
    <col min="16136" max="16136" width="15" style="254" customWidth="1"/>
    <col min="16137" max="16138" width="11.28515625" style="254" customWidth="1"/>
    <col min="16139" max="16139" width="12.42578125" style="254" bestFit="1" customWidth="1"/>
    <col min="16140" max="16384" width="9.140625" style="254"/>
  </cols>
  <sheetData>
    <row r="1" spans="1:11" x14ac:dyDescent="0.2">
      <c r="A1" s="248" t="s">
        <v>17262</v>
      </c>
    </row>
    <row r="3" spans="1:11" ht="13.5" thickBot="1" x14ac:dyDescent="0.25"/>
    <row r="4" spans="1:11" ht="13.9" customHeight="1" x14ac:dyDescent="0.2">
      <c r="A4" s="687" t="s">
        <v>17238</v>
      </c>
      <c r="B4" s="689" t="s">
        <v>17239</v>
      </c>
      <c r="C4" s="690"/>
      <c r="D4" s="691"/>
      <c r="E4" s="689" t="s">
        <v>17240</v>
      </c>
      <c r="F4" s="690"/>
      <c r="G4" s="691"/>
      <c r="H4" s="689" t="s">
        <v>17241</v>
      </c>
      <c r="I4" s="690"/>
      <c r="J4" s="691"/>
      <c r="K4" s="562" t="s">
        <v>17242</v>
      </c>
    </row>
    <row r="5" spans="1:11" ht="25.5" x14ac:dyDescent="0.2">
      <c r="A5" s="688"/>
      <c r="B5" s="563" t="s">
        <v>15138</v>
      </c>
      <c r="C5" s="564" t="s">
        <v>17243</v>
      </c>
      <c r="D5" s="565" t="s">
        <v>17244</v>
      </c>
      <c r="E5" s="563" t="s">
        <v>15138</v>
      </c>
      <c r="F5" s="564" t="s">
        <v>17245</v>
      </c>
      <c r="G5" s="565" t="s">
        <v>17246</v>
      </c>
      <c r="H5" s="563" t="s">
        <v>15138</v>
      </c>
      <c r="I5" s="564" t="s">
        <v>17243</v>
      </c>
      <c r="J5" s="565" t="s">
        <v>17244</v>
      </c>
      <c r="K5" s="566" t="s">
        <v>15138</v>
      </c>
    </row>
    <row r="6" spans="1:11" x14ac:dyDescent="0.2">
      <c r="A6" s="593" t="s">
        <v>17247</v>
      </c>
      <c r="B6" s="594">
        <v>22154.333333333372</v>
      </c>
      <c r="C6" s="594">
        <f>B6</f>
        <v>22154.333333333372</v>
      </c>
      <c r="D6" s="594">
        <v>0</v>
      </c>
      <c r="E6" s="594">
        <v>17458078.822284594</v>
      </c>
      <c r="F6" s="594">
        <v>0</v>
      </c>
      <c r="G6" s="594">
        <f>E6</f>
        <v>17458078.822284594</v>
      </c>
      <c r="H6" s="594">
        <v>296952556.9102397</v>
      </c>
      <c r="I6" s="594">
        <v>234630779</v>
      </c>
      <c r="J6" s="593">
        <v>0</v>
      </c>
      <c r="K6" s="594">
        <v>1824.6100054785354</v>
      </c>
    </row>
    <row r="7" spans="1:11" x14ac:dyDescent="0.2">
      <c r="A7" s="595" t="s">
        <v>17248</v>
      </c>
      <c r="B7" s="567">
        <v>10889.80476190479</v>
      </c>
      <c r="C7" s="567">
        <v>9895.7095238095608</v>
      </c>
      <c r="D7" s="567">
        <v>994.09523809522943</v>
      </c>
      <c r="E7" s="567">
        <v>20290293.869931802</v>
      </c>
      <c r="F7" s="567">
        <v>14084967.700000048</v>
      </c>
      <c r="G7" s="567">
        <v>6205326.1699317563</v>
      </c>
      <c r="H7" s="567">
        <v>504099201.6867649</v>
      </c>
      <c r="I7" s="567">
        <v>429718547.6867649</v>
      </c>
      <c r="J7" s="567">
        <v>74380654</v>
      </c>
      <c r="K7" s="567">
        <v>1532.8535714285827</v>
      </c>
    </row>
    <row r="8" spans="1:11" x14ac:dyDescent="0.2">
      <c r="A8" s="595" t="s">
        <v>17249</v>
      </c>
      <c r="B8" s="567">
        <v>9577.7999999998938</v>
      </c>
      <c r="C8" s="567">
        <v>9577.7999999998938</v>
      </c>
      <c r="D8" s="567">
        <v>0</v>
      </c>
      <c r="E8" s="567">
        <v>7338099.8773486456</v>
      </c>
      <c r="F8" s="567">
        <v>5755782</v>
      </c>
      <c r="G8" s="567">
        <v>1582317.8773486456</v>
      </c>
      <c r="H8" s="567">
        <v>478201060.03801972</v>
      </c>
      <c r="I8" s="567">
        <v>478201060.03801972</v>
      </c>
      <c r="J8" s="567">
        <v>0</v>
      </c>
      <c r="K8" s="567">
        <v>104</v>
      </c>
    </row>
    <row r="9" spans="1:11" x14ac:dyDescent="0.2">
      <c r="A9" s="595" t="s">
        <v>17250</v>
      </c>
      <c r="B9" s="567">
        <v>3012.4937423012252</v>
      </c>
      <c r="C9" s="567">
        <v>918.66449064272126</v>
      </c>
      <c r="D9" s="567">
        <v>2093.8292516585038</v>
      </c>
      <c r="E9" s="568" t="s">
        <v>17261</v>
      </c>
      <c r="F9" s="568" t="s">
        <v>17261</v>
      </c>
      <c r="G9" s="568" t="s">
        <v>17261</v>
      </c>
      <c r="H9" s="567">
        <v>304340889.94684452</v>
      </c>
      <c r="I9" s="567">
        <v>20560840.456612442</v>
      </c>
      <c r="J9" s="567">
        <v>283780049.49023205</v>
      </c>
      <c r="K9" s="567">
        <v>206.80532653299872</v>
      </c>
    </row>
    <row r="10" spans="1:11" x14ac:dyDescent="0.2">
      <c r="A10" s="595" t="s">
        <v>17251</v>
      </c>
      <c r="B10" s="567">
        <f>SUM(C10:D10)</f>
        <v>23119.335827336592</v>
      </c>
      <c r="C10" s="567">
        <v>17569.798079737157</v>
      </c>
      <c r="D10" s="567">
        <v>5549.5377475994364</v>
      </c>
      <c r="E10" s="567">
        <f>SUM(F10:G10)</f>
        <v>2535740</v>
      </c>
      <c r="F10" s="567">
        <v>972851</v>
      </c>
      <c r="G10" s="567">
        <v>1562889</v>
      </c>
      <c r="H10" s="567">
        <f>SUM(I10:J10)</f>
        <v>977336834</v>
      </c>
      <c r="I10" s="567">
        <v>505640280</v>
      </c>
      <c r="J10" s="567">
        <v>471696554</v>
      </c>
      <c r="K10" s="567">
        <v>600</v>
      </c>
    </row>
    <row r="11" spans="1:11" ht="14.25" customHeight="1" x14ac:dyDescent="0.2">
      <c r="A11" s="595" t="s">
        <v>17252</v>
      </c>
      <c r="B11" s="567">
        <v>1894</v>
      </c>
      <c r="C11" s="567">
        <v>1881</v>
      </c>
      <c r="D11" s="567">
        <v>13</v>
      </c>
      <c r="E11" s="567">
        <v>3213800.5709351529</v>
      </c>
      <c r="F11" s="567">
        <v>2778228</v>
      </c>
      <c r="G11" s="567">
        <v>435572.57093515299</v>
      </c>
      <c r="H11" s="567">
        <v>182821099.88234511</v>
      </c>
      <c r="I11" s="567">
        <v>179086678.88234511</v>
      </c>
      <c r="J11" s="567">
        <v>3734421</v>
      </c>
      <c r="K11" s="567">
        <v>185.11529168050907</v>
      </c>
    </row>
    <row r="12" spans="1:11" ht="14.25" customHeight="1" x14ac:dyDescent="0.2">
      <c r="A12" s="600" t="s">
        <v>17253</v>
      </c>
      <c r="B12" s="675">
        <v>30894.326856477026</v>
      </c>
      <c r="C12" s="675">
        <v>7674.1071428571449</v>
      </c>
      <c r="D12" s="675">
        <v>23220.219713619881</v>
      </c>
      <c r="E12" s="675">
        <v>20215371.847619057</v>
      </c>
      <c r="F12" s="675">
        <v>19738723.847619057</v>
      </c>
      <c r="G12" s="675">
        <v>476648</v>
      </c>
      <c r="H12" s="675">
        <v>880857676.03508425</v>
      </c>
      <c r="I12" s="675">
        <v>56661766.599999905</v>
      </c>
      <c r="J12" s="675">
        <v>824195909.43508434</v>
      </c>
      <c r="K12" s="676">
        <v>2610.5214303346879</v>
      </c>
    </row>
    <row r="13" spans="1:11" ht="14.25" customHeight="1" x14ac:dyDescent="0.2">
      <c r="A13" s="600" t="s">
        <v>18331</v>
      </c>
      <c r="B13" s="599">
        <v>9915.8636363636433</v>
      </c>
      <c r="C13" s="602" t="s">
        <v>17261</v>
      </c>
      <c r="D13" s="602" t="s">
        <v>17261</v>
      </c>
      <c r="E13" s="599">
        <f>SUM(F13:G13)</f>
        <v>10009215.156999983</v>
      </c>
      <c r="F13" s="599">
        <v>5023102</v>
      </c>
      <c r="G13" s="599">
        <v>4986113.1569999829</v>
      </c>
      <c r="H13" s="599">
        <v>631487598.67034197</v>
      </c>
      <c r="I13" s="602" t="s">
        <v>17261</v>
      </c>
      <c r="J13" s="602" t="s">
        <v>17261</v>
      </c>
      <c r="K13" s="601">
        <v>835.32286370452994</v>
      </c>
    </row>
    <row r="14" spans="1:11" ht="13.5" thickBot="1" x14ac:dyDescent="0.25">
      <c r="A14" s="677" t="s">
        <v>18332</v>
      </c>
    </row>
    <row r="15" spans="1:11" x14ac:dyDescent="0.2">
      <c r="A15" s="689" t="str">
        <f>A4</f>
        <v>Basin</v>
      </c>
      <c r="B15" s="693" t="s">
        <v>17254</v>
      </c>
      <c r="C15" s="693"/>
      <c r="D15" s="693"/>
      <c r="E15" s="693"/>
      <c r="F15" s="694"/>
    </row>
    <row r="16" spans="1:11" x14ac:dyDescent="0.2">
      <c r="A16" s="692"/>
      <c r="B16" s="569" t="s">
        <v>17255</v>
      </c>
      <c r="C16" s="569" t="s">
        <v>16377</v>
      </c>
      <c r="D16" s="569" t="s">
        <v>16378</v>
      </c>
      <c r="E16" s="569" t="s">
        <v>17131</v>
      </c>
      <c r="F16" s="570" t="s">
        <v>17132</v>
      </c>
    </row>
    <row r="17" spans="1:6" x14ac:dyDescent="0.2">
      <c r="A17" s="593" t="str">
        <f>A6</f>
        <v>D-J Basin</v>
      </c>
      <c r="B17" s="594">
        <v>24408.254698458866</v>
      </c>
      <c r="C17" s="594">
        <v>84050.496049150446</v>
      </c>
      <c r="D17" s="594">
        <v>15412.34596022842</v>
      </c>
      <c r="E17" s="594">
        <v>131.38897494694444</v>
      </c>
      <c r="F17" s="594">
        <v>771.31138313338897</v>
      </c>
    </row>
    <row r="18" spans="1:6" x14ac:dyDescent="0.2">
      <c r="A18" s="595" t="str">
        <f>A7</f>
        <v>Uinta Basin</v>
      </c>
      <c r="B18" s="567">
        <v>18651.520124217652</v>
      </c>
      <c r="C18" s="567">
        <v>134543.22220143588</v>
      </c>
      <c r="D18" s="567">
        <v>47075.180282523092</v>
      </c>
      <c r="E18" s="567">
        <v>25.987462022804564</v>
      </c>
      <c r="F18" s="567">
        <v>720.55833570046013</v>
      </c>
    </row>
    <row r="19" spans="1:6" x14ac:dyDescent="0.2">
      <c r="A19" s="596" t="str">
        <f>A8</f>
        <v>Piceance Basin</v>
      </c>
      <c r="B19" s="597">
        <v>9950.6248325002452</v>
      </c>
      <c r="C19" s="597">
        <v>20962.289136189738</v>
      </c>
      <c r="D19" s="597">
        <v>7667.547605227639</v>
      </c>
      <c r="E19" s="597">
        <v>76.578657637340896</v>
      </c>
      <c r="F19" s="597">
        <v>374.38393366607562</v>
      </c>
    </row>
    <row r="20" spans="1:6" x14ac:dyDescent="0.2">
      <c r="A20" s="596" t="str">
        <f>A9</f>
        <v>North San Juan Basin</v>
      </c>
      <c r="B20" s="567">
        <v>4194.9822012163268</v>
      </c>
      <c r="C20" s="567">
        <v>1598.1751053038672</v>
      </c>
      <c r="D20" s="567">
        <v>4660.8215225285676</v>
      </c>
      <c r="E20" s="567">
        <v>0.33536284082051998</v>
      </c>
      <c r="F20" s="567">
        <v>46.737557844207444</v>
      </c>
    </row>
    <row r="21" spans="1:6" x14ac:dyDescent="0.2">
      <c r="A21" s="595" t="s">
        <v>17251</v>
      </c>
      <c r="B21" s="597">
        <v>43049.867181260743</v>
      </c>
      <c r="C21" s="597">
        <v>55705.300691796991</v>
      </c>
      <c r="D21" s="597">
        <v>25421.222002747199</v>
      </c>
      <c r="E21" s="597">
        <v>132.48740770156402</v>
      </c>
      <c r="F21" s="597">
        <v>522.63927753946814</v>
      </c>
    </row>
    <row r="22" spans="1:6" x14ac:dyDescent="0.2">
      <c r="A22" s="595" t="s">
        <v>17252</v>
      </c>
      <c r="B22" s="567">
        <v>1758.3970591601451</v>
      </c>
      <c r="C22" s="567">
        <v>12479.690968046889</v>
      </c>
      <c r="D22" s="567">
        <v>2738.3345189833585</v>
      </c>
      <c r="E22" s="567">
        <v>1617.8488430054401</v>
      </c>
      <c r="F22" s="567">
        <v>38.716047838476833</v>
      </c>
    </row>
    <row r="23" spans="1:6" x14ac:dyDescent="0.2">
      <c r="A23" s="598" t="s">
        <v>17253</v>
      </c>
      <c r="B23" s="599">
        <v>23148.824861763944</v>
      </c>
      <c r="C23" s="599">
        <v>17779.17623824301</v>
      </c>
      <c r="D23" s="599">
        <v>21630.288018564795</v>
      </c>
      <c r="E23" s="599">
        <v>557.67245766664689</v>
      </c>
      <c r="F23" s="599">
        <v>686.23806853759481</v>
      </c>
    </row>
    <row r="24" spans="1:6" x14ac:dyDescent="0.2">
      <c r="A24" s="598" t="s">
        <v>17260</v>
      </c>
      <c r="B24" s="599">
        <f>by_cnty_allpol!C13</f>
        <v>21135.834513703932</v>
      </c>
      <c r="C24" s="599">
        <f>by_cnty_allpol!D13</f>
        <v>105497.91706531831</v>
      </c>
      <c r="D24" s="599">
        <f>by_cnty_allpol!E13</f>
        <v>13158.191521095656</v>
      </c>
      <c r="E24" s="599">
        <f>by_cnty_allpol!F13</f>
        <v>5486.4598322132042</v>
      </c>
      <c r="F24" s="599">
        <f>by_cnty_allpol!G13</f>
        <v>610.94540724088097</v>
      </c>
    </row>
    <row r="26" spans="1:6" x14ac:dyDescent="0.2">
      <c r="A26" s="408"/>
      <c r="B26" s="254" t="s">
        <v>17263</v>
      </c>
    </row>
    <row r="27" spans="1:6" x14ac:dyDescent="0.2">
      <c r="A27" s="512"/>
      <c r="B27" s="254" t="s">
        <v>17256</v>
      </c>
    </row>
  </sheetData>
  <mergeCells count="6">
    <mergeCell ref="A4:A5"/>
    <mergeCell ref="B4:D4"/>
    <mergeCell ref="E4:G4"/>
    <mergeCell ref="H4:J4"/>
    <mergeCell ref="A15:A16"/>
    <mergeCell ref="B15:F15"/>
  </mergeCell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
  <sheetViews>
    <sheetView topLeftCell="A16" workbookViewId="0"/>
  </sheetViews>
  <sheetFormatPr defaultRowHeight="12.75" x14ac:dyDescent="0.2"/>
  <cols>
    <col min="1" max="1" width="27.5703125" style="254" customWidth="1"/>
    <col min="2" max="2" width="14.28515625" style="254" bestFit="1" customWidth="1"/>
    <col min="3" max="3" width="14.5703125" style="254" bestFit="1" customWidth="1"/>
    <col min="4" max="4" width="11.140625" style="254" customWidth="1"/>
    <col min="5" max="5" width="10.140625" style="254" customWidth="1"/>
    <col min="6" max="6" width="10.28515625" style="254" customWidth="1"/>
    <col min="7" max="8" width="11.140625" style="254" customWidth="1"/>
    <col min="9" max="9" width="11.28515625" style="254" customWidth="1"/>
    <col min="10" max="10" width="11" style="254" customWidth="1"/>
    <col min="11" max="11" width="10.5703125" style="254" customWidth="1"/>
    <col min="12" max="256" width="9.140625" style="254"/>
    <col min="257" max="257" width="13.7109375" style="254" customWidth="1"/>
    <col min="258" max="258" width="14.28515625" style="254" bestFit="1" customWidth="1"/>
    <col min="259" max="259" width="14.5703125" style="254" bestFit="1" customWidth="1"/>
    <col min="260" max="260" width="11.140625" style="254" customWidth="1"/>
    <col min="261" max="261" width="10.140625" style="254" customWidth="1"/>
    <col min="262" max="262" width="10.28515625" style="254" customWidth="1"/>
    <col min="263" max="264" width="11.140625" style="254" customWidth="1"/>
    <col min="265" max="265" width="11.28515625" style="254" customWidth="1"/>
    <col min="266" max="266" width="11" style="254" customWidth="1"/>
    <col min="267" max="267" width="10.5703125" style="254" customWidth="1"/>
    <col min="268" max="512" width="9.140625" style="254"/>
    <col min="513" max="513" width="13.7109375" style="254" customWidth="1"/>
    <col min="514" max="514" width="14.28515625" style="254" bestFit="1" customWidth="1"/>
    <col min="515" max="515" width="14.5703125" style="254" bestFit="1" customWidth="1"/>
    <col min="516" max="516" width="11.140625" style="254" customWidth="1"/>
    <col min="517" max="517" width="10.140625" style="254" customWidth="1"/>
    <col min="518" max="518" width="10.28515625" style="254" customWidth="1"/>
    <col min="519" max="520" width="11.140625" style="254" customWidth="1"/>
    <col min="521" max="521" width="11.28515625" style="254" customWidth="1"/>
    <col min="522" max="522" width="11" style="254" customWidth="1"/>
    <col min="523" max="523" width="10.5703125" style="254" customWidth="1"/>
    <col min="524" max="768" width="9.140625" style="254"/>
    <col min="769" max="769" width="13.7109375" style="254" customWidth="1"/>
    <col min="770" max="770" width="14.28515625" style="254" bestFit="1" customWidth="1"/>
    <col min="771" max="771" width="14.5703125" style="254" bestFit="1" customWidth="1"/>
    <col min="772" max="772" width="11.140625" style="254" customWidth="1"/>
    <col min="773" max="773" width="10.140625" style="254" customWidth="1"/>
    <col min="774" max="774" width="10.28515625" style="254" customWidth="1"/>
    <col min="775" max="776" width="11.140625" style="254" customWidth="1"/>
    <col min="777" max="777" width="11.28515625" style="254" customWidth="1"/>
    <col min="778" max="778" width="11" style="254" customWidth="1"/>
    <col min="779" max="779" width="10.5703125" style="254" customWidth="1"/>
    <col min="780" max="1024" width="9.140625" style="254"/>
    <col min="1025" max="1025" width="13.7109375" style="254" customWidth="1"/>
    <col min="1026" max="1026" width="14.28515625" style="254" bestFit="1" customWidth="1"/>
    <col min="1027" max="1027" width="14.5703125" style="254" bestFit="1" customWidth="1"/>
    <col min="1028" max="1028" width="11.140625" style="254" customWidth="1"/>
    <col min="1029" max="1029" width="10.140625" style="254" customWidth="1"/>
    <col min="1030" max="1030" width="10.28515625" style="254" customWidth="1"/>
    <col min="1031" max="1032" width="11.140625" style="254" customWidth="1"/>
    <col min="1033" max="1033" width="11.28515625" style="254" customWidth="1"/>
    <col min="1034" max="1034" width="11" style="254" customWidth="1"/>
    <col min="1035" max="1035" width="10.5703125" style="254" customWidth="1"/>
    <col min="1036" max="1280" width="9.140625" style="254"/>
    <col min="1281" max="1281" width="13.7109375" style="254" customWidth="1"/>
    <col min="1282" max="1282" width="14.28515625" style="254" bestFit="1" customWidth="1"/>
    <col min="1283" max="1283" width="14.5703125" style="254" bestFit="1" customWidth="1"/>
    <col min="1284" max="1284" width="11.140625" style="254" customWidth="1"/>
    <col min="1285" max="1285" width="10.140625" style="254" customWidth="1"/>
    <col min="1286" max="1286" width="10.28515625" style="254" customWidth="1"/>
    <col min="1287" max="1288" width="11.140625" style="254" customWidth="1"/>
    <col min="1289" max="1289" width="11.28515625" style="254" customWidth="1"/>
    <col min="1290" max="1290" width="11" style="254" customWidth="1"/>
    <col min="1291" max="1291" width="10.5703125" style="254" customWidth="1"/>
    <col min="1292" max="1536" width="9.140625" style="254"/>
    <col min="1537" max="1537" width="13.7109375" style="254" customWidth="1"/>
    <col min="1538" max="1538" width="14.28515625" style="254" bestFit="1" customWidth="1"/>
    <col min="1539" max="1539" width="14.5703125" style="254" bestFit="1" customWidth="1"/>
    <col min="1540" max="1540" width="11.140625" style="254" customWidth="1"/>
    <col min="1541" max="1541" width="10.140625" style="254" customWidth="1"/>
    <col min="1542" max="1542" width="10.28515625" style="254" customWidth="1"/>
    <col min="1543" max="1544" width="11.140625" style="254" customWidth="1"/>
    <col min="1545" max="1545" width="11.28515625" style="254" customWidth="1"/>
    <col min="1546" max="1546" width="11" style="254" customWidth="1"/>
    <col min="1547" max="1547" width="10.5703125" style="254" customWidth="1"/>
    <col min="1548" max="1792" width="9.140625" style="254"/>
    <col min="1793" max="1793" width="13.7109375" style="254" customWidth="1"/>
    <col min="1794" max="1794" width="14.28515625" style="254" bestFit="1" customWidth="1"/>
    <col min="1795" max="1795" width="14.5703125" style="254" bestFit="1" customWidth="1"/>
    <col min="1796" max="1796" width="11.140625" style="254" customWidth="1"/>
    <col min="1797" max="1797" width="10.140625" style="254" customWidth="1"/>
    <col min="1798" max="1798" width="10.28515625" style="254" customWidth="1"/>
    <col min="1799" max="1800" width="11.140625" style="254" customWidth="1"/>
    <col min="1801" max="1801" width="11.28515625" style="254" customWidth="1"/>
    <col min="1802" max="1802" width="11" style="254" customWidth="1"/>
    <col min="1803" max="1803" width="10.5703125" style="254" customWidth="1"/>
    <col min="1804" max="2048" width="9.140625" style="254"/>
    <col min="2049" max="2049" width="13.7109375" style="254" customWidth="1"/>
    <col min="2050" max="2050" width="14.28515625" style="254" bestFit="1" customWidth="1"/>
    <col min="2051" max="2051" width="14.5703125" style="254" bestFit="1" customWidth="1"/>
    <col min="2052" max="2052" width="11.140625" style="254" customWidth="1"/>
    <col min="2053" max="2053" width="10.140625" style="254" customWidth="1"/>
    <col min="2054" max="2054" width="10.28515625" style="254" customWidth="1"/>
    <col min="2055" max="2056" width="11.140625" style="254" customWidth="1"/>
    <col min="2057" max="2057" width="11.28515625" style="254" customWidth="1"/>
    <col min="2058" max="2058" width="11" style="254" customWidth="1"/>
    <col min="2059" max="2059" width="10.5703125" style="254" customWidth="1"/>
    <col min="2060" max="2304" width="9.140625" style="254"/>
    <col min="2305" max="2305" width="13.7109375" style="254" customWidth="1"/>
    <col min="2306" max="2306" width="14.28515625" style="254" bestFit="1" customWidth="1"/>
    <col min="2307" max="2307" width="14.5703125" style="254" bestFit="1" customWidth="1"/>
    <col min="2308" max="2308" width="11.140625" style="254" customWidth="1"/>
    <col min="2309" max="2309" width="10.140625" style="254" customWidth="1"/>
    <col min="2310" max="2310" width="10.28515625" style="254" customWidth="1"/>
    <col min="2311" max="2312" width="11.140625" style="254" customWidth="1"/>
    <col min="2313" max="2313" width="11.28515625" style="254" customWidth="1"/>
    <col min="2314" max="2314" width="11" style="254" customWidth="1"/>
    <col min="2315" max="2315" width="10.5703125" style="254" customWidth="1"/>
    <col min="2316" max="2560" width="9.140625" style="254"/>
    <col min="2561" max="2561" width="13.7109375" style="254" customWidth="1"/>
    <col min="2562" max="2562" width="14.28515625" style="254" bestFit="1" customWidth="1"/>
    <col min="2563" max="2563" width="14.5703125" style="254" bestFit="1" customWidth="1"/>
    <col min="2564" max="2564" width="11.140625" style="254" customWidth="1"/>
    <col min="2565" max="2565" width="10.140625" style="254" customWidth="1"/>
    <col min="2566" max="2566" width="10.28515625" style="254" customWidth="1"/>
    <col min="2567" max="2568" width="11.140625" style="254" customWidth="1"/>
    <col min="2569" max="2569" width="11.28515625" style="254" customWidth="1"/>
    <col min="2570" max="2570" width="11" style="254" customWidth="1"/>
    <col min="2571" max="2571" width="10.5703125" style="254" customWidth="1"/>
    <col min="2572" max="2816" width="9.140625" style="254"/>
    <col min="2817" max="2817" width="13.7109375" style="254" customWidth="1"/>
    <col min="2818" max="2818" width="14.28515625" style="254" bestFit="1" customWidth="1"/>
    <col min="2819" max="2819" width="14.5703125" style="254" bestFit="1" customWidth="1"/>
    <col min="2820" max="2820" width="11.140625" style="254" customWidth="1"/>
    <col min="2821" max="2821" width="10.140625" style="254" customWidth="1"/>
    <col min="2822" max="2822" width="10.28515625" style="254" customWidth="1"/>
    <col min="2823" max="2824" width="11.140625" style="254" customWidth="1"/>
    <col min="2825" max="2825" width="11.28515625" style="254" customWidth="1"/>
    <col min="2826" max="2826" width="11" style="254" customWidth="1"/>
    <col min="2827" max="2827" width="10.5703125" style="254" customWidth="1"/>
    <col min="2828" max="3072" width="9.140625" style="254"/>
    <col min="3073" max="3073" width="13.7109375" style="254" customWidth="1"/>
    <col min="3074" max="3074" width="14.28515625" style="254" bestFit="1" customWidth="1"/>
    <col min="3075" max="3075" width="14.5703125" style="254" bestFit="1" customWidth="1"/>
    <col min="3076" max="3076" width="11.140625" style="254" customWidth="1"/>
    <col min="3077" max="3077" width="10.140625" style="254" customWidth="1"/>
    <col min="3078" max="3078" width="10.28515625" style="254" customWidth="1"/>
    <col min="3079" max="3080" width="11.140625" style="254" customWidth="1"/>
    <col min="3081" max="3081" width="11.28515625" style="254" customWidth="1"/>
    <col min="3082" max="3082" width="11" style="254" customWidth="1"/>
    <col min="3083" max="3083" width="10.5703125" style="254" customWidth="1"/>
    <col min="3084" max="3328" width="9.140625" style="254"/>
    <col min="3329" max="3329" width="13.7109375" style="254" customWidth="1"/>
    <col min="3330" max="3330" width="14.28515625" style="254" bestFit="1" customWidth="1"/>
    <col min="3331" max="3331" width="14.5703125" style="254" bestFit="1" customWidth="1"/>
    <col min="3332" max="3332" width="11.140625" style="254" customWidth="1"/>
    <col min="3333" max="3333" width="10.140625" style="254" customWidth="1"/>
    <col min="3334" max="3334" width="10.28515625" style="254" customWidth="1"/>
    <col min="3335" max="3336" width="11.140625" style="254" customWidth="1"/>
    <col min="3337" max="3337" width="11.28515625" style="254" customWidth="1"/>
    <col min="3338" max="3338" width="11" style="254" customWidth="1"/>
    <col min="3339" max="3339" width="10.5703125" style="254" customWidth="1"/>
    <col min="3340" max="3584" width="9.140625" style="254"/>
    <col min="3585" max="3585" width="13.7109375" style="254" customWidth="1"/>
    <col min="3586" max="3586" width="14.28515625" style="254" bestFit="1" customWidth="1"/>
    <col min="3587" max="3587" width="14.5703125" style="254" bestFit="1" customWidth="1"/>
    <col min="3588" max="3588" width="11.140625" style="254" customWidth="1"/>
    <col min="3589" max="3589" width="10.140625" style="254" customWidth="1"/>
    <col min="3590" max="3590" width="10.28515625" style="254" customWidth="1"/>
    <col min="3591" max="3592" width="11.140625" style="254" customWidth="1"/>
    <col min="3593" max="3593" width="11.28515625" style="254" customWidth="1"/>
    <col min="3594" max="3594" width="11" style="254" customWidth="1"/>
    <col min="3595" max="3595" width="10.5703125" style="254" customWidth="1"/>
    <col min="3596" max="3840" width="9.140625" style="254"/>
    <col min="3841" max="3841" width="13.7109375" style="254" customWidth="1"/>
    <col min="3842" max="3842" width="14.28515625" style="254" bestFit="1" customWidth="1"/>
    <col min="3843" max="3843" width="14.5703125" style="254" bestFit="1" customWidth="1"/>
    <col min="3844" max="3844" width="11.140625" style="254" customWidth="1"/>
    <col min="3845" max="3845" width="10.140625" style="254" customWidth="1"/>
    <col min="3846" max="3846" width="10.28515625" style="254" customWidth="1"/>
    <col min="3847" max="3848" width="11.140625" style="254" customWidth="1"/>
    <col min="3849" max="3849" width="11.28515625" style="254" customWidth="1"/>
    <col min="3850" max="3850" width="11" style="254" customWidth="1"/>
    <col min="3851" max="3851" width="10.5703125" style="254" customWidth="1"/>
    <col min="3852" max="4096" width="9.140625" style="254"/>
    <col min="4097" max="4097" width="13.7109375" style="254" customWidth="1"/>
    <col min="4098" max="4098" width="14.28515625" style="254" bestFit="1" customWidth="1"/>
    <col min="4099" max="4099" width="14.5703125" style="254" bestFit="1" customWidth="1"/>
    <col min="4100" max="4100" width="11.140625" style="254" customWidth="1"/>
    <col min="4101" max="4101" width="10.140625" style="254" customWidth="1"/>
    <col min="4102" max="4102" width="10.28515625" style="254" customWidth="1"/>
    <col min="4103" max="4104" width="11.140625" style="254" customWidth="1"/>
    <col min="4105" max="4105" width="11.28515625" style="254" customWidth="1"/>
    <col min="4106" max="4106" width="11" style="254" customWidth="1"/>
    <col min="4107" max="4107" width="10.5703125" style="254" customWidth="1"/>
    <col min="4108" max="4352" width="9.140625" style="254"/>
    <col min="4353" max="4353" width="13.7109375" style="254" customWidth="1"/>
    <col min="4354" max="4354" width="14.28515625" style="254" bestFit="1" customWidth="1"/>
    <col min="4355" max="4355" width="14.5703125" style="254" bestFit="1" customWidth="1"/>
    <col min="4356" max="4356" width="11.140625" style="254" customWidth="1"/>
    <col min="4357" max="4357" width="10.140625" style="254" customWidth="1"/>
    <col min="4358" max="4358" width="10.28515625" style="254" customWidth="1"/>
    <col min="4359" max="4360" width="11.140625" style="254" customWidth="1"/>
    <col min="4361" max="4361" width="11.28515625" style="254" customWidth="1"/>
    <col min="4362" max="4362" width="11" style="254" customWidth="1"/>
    <col min="4363" max="4363" width="10.5703125" style="254" customWidth="1"/>
    <col min="4364" max="4608" width="9.140625" style="254"/>
    <col min="4609" max="4609" width="13.7109375" style="254" customWidth="1"/>
    <col min="4610" max="4610" width="14.28515625" style="254" bestFit="1" customWidth="1"/>
    <col min="4611" max="4611" width="14.5703125" style="254" bestFit="1" customWidth="1"/>
    <col min="4612" max="4612" width="11.140625" style="254" customWidth="1"/>
    <col min="4613" max="4613" width="10.140625" style="254" customWidth="1"/>
    <col min="4614" max="4614" width="10.28515625" style="254" customWidth="1"/>
    <col min="4615" max="4616" width="11.140625" style="254" customWidth="1"/>
    <col min="4617" max="4617" width="11.28515625" style="254" customWidth="1"/>
    <col min="4618" max="4618" width="11" style="254" customWidth="1"/>
    <col min="4619" max="4619" width="10.5703125" style="254" customWidth="1"/>
    <col min="4620" max="4864" width="9.140625" style="254"/>
    <col min="4865" max="4865" width="13.7109375" style="254" customWidth="1"/>
    <col min="4866" max="4866" width="14.28515625" style="254" bestFit="1" customWidth="1"/>
    <col min="4867" max="4867" width="14.5703125" style="254" bestFit="1" customWidth="1"/>
    <col min="4868" max="4868" width="11.140625" style="254" customWidth="1"/>
    <col min="4869" max="4869" width="10.140625" style="254" customWidth="1"/>
    <col min="4870" max="4870" width="10.28515625" style="254" customWidth="1"/>
    <col min="4871" max="4872" width="11.140625" style="254" customWidth="1"/>
    <col min="4873" max="4873" width="11.28515625" style="254" customWidth="1"/>
    <col min="4874" max="4874" width="11" style="254" customWidth="1"/>
    <col min="4875" max="4875" width="10.5703125" style="254" customWidth="1"/>
    <col min="4876" max="5120" width="9.140625" style="254"/>
    <col min="5121" max="5121" width="13.7109375" style="254" customWidth="1"/>
    <col min="5122" max="5122" width="14.28515625" style="254" bestFit="1" customWidth="1"/>
    <col min="5123" max="5123" width="14.5703125" style="254" bestFit="1" customWidth="1"/>
    <col min="5124" max="5124" width="11.140625" style="254" customWidth="1"/>
    <col min="5125" max="5125" width="10.140625" style="254" customWidth="1"/>
    <col min="5126" max="5126" width="10.28515625" style="254" customWidth="1"/>
    <col min="5127" max="5128" width="11.140625" style="254" customWidth="1"/>
    <col min="5129" max="5129" width="11.28515625" style="254" customWidth="1"/>
    <col min="5130" max="5130" width="11" style="254" customWidth="1"/>
    <col min="5131" max="5131" width="10.5703125" style="254" customWidth="1"/>
    <col min="5132" max="5376" width="9.140625" style="254"/>
    <col min="5377" max="5377" width="13.7109375" style="254" customWidth="1"/>
    <col min="5378" max="5378" width="14.28515625" style="254" bestFit="1" customWidth="1"/>
    <col min="5379" max="5379" width="14.5703125" style="254" bestFit="1" customWidth="1"/>
    <col min="5380" max="5380" width="11.140625" style="254" customWidth="1"/>
    <col min="5381" max="5381" width="10.140625" style="254" customWidth="1"/>
    <col min="5382" max="5382" width="10.28515625" style="254" customWidth="1"/>
    <col min="5383" max="5384" width="11.140625" style="254" customWidth="1"/>
    <col min="5385" max="5385" width="11.28515625" style="254" customWidth="1"/>
    <col min="5386" max="5386" width="11" style="254" customWidth="1"/>
    <col min="5387" max="5387" width="10.5703125" style="254" customWidth="1"/>
    <col min="5388" max="5632" width="9.140625" style="254"/>
    <col min="5633" max="5633" width="13.7109375" style="254" customWidth="1"/>
    <col min="5634" max="5634" width="14.28515625" style="254" bestFit="1" customWidth="1"/>
    <col min="5635" max="5635" width="14.5703125" style="254" bestFit="1" customWidth="1"/>
    <col min="5636" max="5636" width="11.140625" style="254" customWidth="1"/>
    <col min="5637" max="5637" width="10.140625" style="254" customWidth="1"/>
    <col min="5638" max="5638" width="10.28515625" style="254" customWidth="1"/>
    <col min="5639" max="5640" width="11.140625" style="254" customWidth="1"/>
    <col min="5641" max="5641" width="11.28515625" style="254" customWidth="1"/>
    <col min="5642" max="5642" width="11" style="254" customWidth="1"/>
    <col min="5643" max="5643" width="10.5703125" style="254" customWidth="1"/>
    <col min="5644" max="5888" width="9.140625" style="254"/>
    <col min="5889" max="5889" width="13.7109375" style="254" customWidth="1"/>
    <col min="5890" max="5890" width="14.28515625" style="254" bestFit="1" customWidth="1"/>
    <col min="5891" max="5891" width="14.5703125" style="254" bestFit="1" customWidth="1"/>
    <col min="5892" max="5892" width="11.140625" style="254" customWidth="1"/>
    <col min="5893" max="5893" width="10.140625" style="254" customWidth="1"/>
    <col min="5894" max="5894" width="10.28515625" style="254" customWidth="1"/>
    <col min="5895" max="5896" width="11.140625" style="254" customWidth="1"/>
    <col min="5897" max="5897" width="11.28515625" style="254" customWidth="1"/>
    <col min="5898" max="5898" width="11" style="254" customWidth="1"/>
    <col min="5899" max="5899" width="10.5703125" style="254" customWidth="1"/>
    <col min="5900" max="6144" width="9.140625" style="254"/>
    <col min="6145" max="6145" width="13.7109375" style="254" customWidth="1"/>
    <col min="6146" max="6146" width="14.28515625" style="254" bestFit="1" customWidth="1"/>
    <col min="6147" max="6147" width="14.5703125" style="254" bestFit="1" customWidth="1"/>
    <col min="6148" max="6148" width="11.140625" style="254" customWidth="1"/>
    <col min="6149" max="6149" width="10.140625" style="254" customWidth="1"/>
    <col min="6150" max="6150" width="10.28515625" style="254" customWidth="1"/>
    <col min="6151" max="6152" width="11.140625" style="254" customWidth="1"/>
    <col min="6153" max="6153" width="11.28515625" style="254" customWidth="1"/>
    <col min="6154" max="6154" width="11" style="254" customWidth="1"/>
    <col min="6155" max="6155" width="10.5703125" style="254" customWidth="1"/>
    <col min="6156" max="6400" width="9.140625" style="254"/>
    <col min="6401" max="6401" width="13.7109375" style="254" customWidth="1"/>
    <col min="6402" max="6402" width="14.28515625" style="254" bestFit="1" customWidth="1"/>
    <col min="6403" max="6403" width="14.5703125" style="254" bestFit="1" customWidth="1"/>
    <col min="6404" max="6404" width="11.140625" style="254" customWidth="1"/>
    <col min="6405" max="6405" width="10.140625" style="254" customWidth="1"/>
    <col min="6406" max="6406" width="10.28515625" style="254" customWidth="1"/>
    <col min="6407" max="6408" width="11.140625" style="254" customWidth="1"/>
    <col min="6409" max="6409" width="11.28515625" style="254" customWidth="1"/>
    <col min="6410" max="6410" width="11" style="254" customWidth="1"/>
    <col min="6411" max="6411" width="10.5703125" style="254" customWidth="1"/>
    <col min="6412" max="6656" width="9.140625" style="254"/>
    <col min="6657" max="6657" width="13.7109375" style="254" customWidth="1"/>
    <col min="6658" max="6658" width="14.28515625" style="254" bestFit="1" customWidth="1"/>
    <col min="6659" max="6659" width="14.5703125" style="254" bestFit="1" customWidth="1"/>
    <col min="6660" max="6660" width="11.140625" style="254" customWidth="1"/>
    <col min="6661" max="6661" width="10.140625" style="254" customWidth="1"/>
    <col min="6662" max="6662" width="10.28515625" style="254" customWidth="1"/>
    <col min="6663" max="6664" width="11.140625" style="254" customWidth="1"/>
    <col min="6665" max="6665" width="11.28515625" style="254" customWidth="1"/>
    <col min="6666" max="6666" width="11" style="254" customWidth="1"/>
    <col min="6667" max="6667" width="10.5703125" style="254" customWidth="1"/>
    <col min="6668" max="6912" width="9.140625" style="254"/>
    <col min="6913" max="6913" width="13.7109375" style="254" customWidth="1"/>
    <col min="6914" max="6914" width="14.28515625" style="254" bestFit="1" customWidth="1"/>
    <col min="6915" max="6915" width="14.5703125" style="254" bestFit="1" customWidth="1"/>
    <col min="6916" max="6916" width="11.140625" style="254" customWidth="1"/>
    <col min="6917" max="6917" width="10.140625" style="254" customWidth="1"/>
    <col min="6918" max="6918" width="10.28515625" style="254" customWidth="1"/>
    <col min="6919" max="6920" width="11.140625" style="254" customWidth="1"/>
    <col min="6921" max="6921" width="11.28515625" style="254" customWidth="1"/>
    <col min="6922" max="6922" width="11" style="254" customWidth="1"/>
    <col min="6923" max="6923" width="10.5703125" style="254" customWidth="1"/>
    <col min="6924" max="7168" width="9.140625" style="254"/>
    <col min="7169" max="7169" width="13.7109375" style="254" customWidth="1"/>
    <col min="7170" max="7170" width="14.28515625" style="254" bestFit="1" customWidth="1"/>
    <col min="7171" max="7171" width="14.5703125" style="254" bestFit="1" customWidth="1"/>
    <col min="7172" max="7172" width="11.140625" style="254" customWidth="1"/>
    <col min="7173" max="7173" width="10.140625" style="254" customWidth="1"/>
    <col min="7174" max="7174" width="10.28515625" style="254" customWidth="1"/>
    <col min="7175" max="7176" width="11.140625" style="254" customWidth="1"/>
    <col min="7177" max="7177" width="11.28515625" style="254" customWidth="1"/>
    <col min="7178" max="7178" width="11" style="254" customWidth="1"/>
    <col min="7179" max="7179" width="10.5703125" style="254" customWidth="1"/>
    <col min="7180" max="7424" width="9.140625" style="254"/>
    <col min="7425" max="7425" width="13.7109375" style="254" customWidth="1"/>
    <col min="7426" max="7426" width="14.28515625" style="254" bestFit="1" customWidth="1"/>
    <col min="7427" max="7427" width="14.5703125" style="254" bestFit="1" customWidth="1"/>
    <col min="7428" max="7428" width="11.140625" style="254" customWidth="1"/>
    <col min="7429" max="7429" width="10.140625" style="254" customWidth="1"/>
    <col min="7430" max="7430" width="10.28515625" style="254" customWidth="1"/>
    <col min="7431" max="7432" width="11.140625" style="254" customWidth="1"/>
    <col min="7433" max="7433" width="11.28515625" style="254" customWidth="1"/>
    <col min="7434" max="7434" width="11" style="254" customWidth="1"/>
    <col min="7435" max="7435" width="10.5703125" style="254" customWidth="1"/>
    <col min="7436" max="7680" width="9.140625" style="254"/>
    <col min="7681" max="7681" width="13.7109375" style="254" customWidth="1"/>
    <col min="7682" max="7682" width="14.28515625" style="254" bestFit="1" customWidth="1"/>
    <col min="7683" max="7683" width="14.5703125" style="254" bestFit="1" customWidth="1"/>
    <col min="7684" max="7684" width="11.140625" style="254" customWidth="1"/>
    <col min="7685" max="7685" width="10.140625" style="254" customWidth="1"/>
    <col min="7686" max="7686" width="10.28515625" style="254" customWidth="1"/>
    <col min="7687" max="7688" width="11.140625" style="254" customWidth="1"/>
    <col min="7689" max="7689" width="11.28515625" style="254" customWidth="1"/>
    <col min="7690" max="7690" width="11" style="254" customWidth="1"/>
    <col min="7691" max="7691" width="10.5703125" style="254" customWidth="1"/>
    <col min="7692" max="7936" width="9.140625" style="254"/>
    <col min="7937" max="7937" width="13.7109375" style="254" customWidth="1"/>
    <col min="7938" max="7938" width="14.28515625" style="254" bestFit="1" customWidth="1"/>
    <col min="7939" max="7939" width="14.5703125" style="254" bestFit="1" customWidth="1"/>
    <col min="7940" max="7940" width="11.140625" style="254" customWidth="1"/>
    <col min="7941" max="7941" width="10.140625" style="254" customWidth="1"/>
    <col min="7942" max="7942" width="10.28515625" style="254" customWidth="1"/>
    <col min="7943" max="7944" width="11.140625" style="254" customWidth="1"/>
    <col min="7945" max="7945" width="11.28515625" style="254" customWidth="1"/>
    <col min="7946" max="7946" width="11" style="254" customWidth="1"/>
    <col min="7947" max="7947" width="10.5703125" style="254" customWidth="1"/>
    <col min="7948" max="8192" width="9.140625" style="254"/>
    <col min="8193" max="8193" width="13.7109375" style="254" customWidth="1"/>
    <col min="8194" max="8194" width="14.28515625" style="254" bestFit="1" customWidth="1"/>
    <col min="8195" max="8195" width="14.5703125" style="254" bestFit="1" customWidth="1"/>
    <col min="8196" max="8196" width="11.140625" style="254" customWidth="1"/>
    <col min="8197" max="8197" width="10.140625" style="254" customWidth="1"/>
    <col min="8198" max="8198" width="10.28515625" style="254" customWidth="1"/>
    <col min="8199" max="8200" width="11.140625" style="254" customWidth="1"/>
    <col min="8201" max="8201" width="11.28515625" style="254" customWidth="1"/>
    <col min="8202" max="8202" width="11" style="254" customWidth="1"/>
    <col min="8203" max="8203" width="10.5703125" style="254" customWidth="1"/>
    <col min="8204" max="8448" width="9.140625" style="254"/>
    <col min="8449" max="8449" width="13.7109375" style="254" customWidth="1"/>
    <col min="8450" max="8450" width="14.28515625" style="254" bestFit="1" customWidth="1"/>
    <col min="8451" max="8451" width="14.5703125" style="254" bestFit="1" customWidth="1"/>
    <col min="8452" max="8452" width="11.140625" style="254" customWidth="1"/>
    <col min="8453" max="8453" width="10.140625" style="254" customWidth="1"/>
    <col min="8454" max="8454" width="10.28515625" style="254" customWidth="1"/>
    <col min="8455" max="8456" width="11.140625" style="254" customWidth="1"/>
    <col min="8457" max="8457" width="11.28515625" style="254" customWidth="1"/>
    <col min="8458" max="8458" width="11" style="254" customWidth="1"/>
    <col min="8459" max="8459" width="10.5703125" style="254" customWidth="1"/>
    <col min="8460" max="8704" width="9.140625" style="254"/>
    <col min="8705" max="8705" width="13.7109375" style="254" customWidth="1"/>
    <col min="8706" max="8706" width="14.28515625" style="254" bestFit="1" customWidth="1"/>
    <col min="8707" max="8707" width="14.5703125" style="254" bestFit="1" customWidth="1"/>
    <col min="8708" max="8708" width="11.140625" style="254" customWidth="1"/>
    <col min="8709" max="8709" width="10.140625" style="254" customWidth="1"/>
    <col min="8710" max="8710" width="10.28515625" style="254" customWidth="1"/>
    <col min="8711" max="8712" width="11.140625" style="254" customWidth="1"/>
    <col min="8713" max="8713" width="11.28515625" style="254" customWidth="1"/>
    <col min="8714" max="8714" width="11" style="254" customWidth="1"/>
    <col min="8715" max="8715" width="10.5703125" style="254" customWidth="1"/>
    <col min="8716" max="8960" width="9.140625" style="254"/>
    <col min="8961" max="8961" width="13.7109375" style="254" customWidth="1"/>
    <col min="8962" max="8962" width="14.28515625" style="254" bestFit="1" customWidth="1"/>
    <col min="8963" max="8963" width="14.5703125" style="254" bestFit="1" customWidth="1"/>
    <col min="8964" max="8964" width="11.140625" style="254" customWidth="1"/>
    <col min="8965" max="8965" width="10.140625" style="254" customWidth="1"/>
    <col min="8966" max="8966" width="10.28515625" style="254" customWidth="1"/>
    <col min="8967" max="8968" width="11.140625" style="254" customWidth="1"/>
    <col min="8969" max="8969" width="11.28515625" style="254" customWidth="1"/>
    <col min="8970" max="8970" width="11" style="254" customWidth="1"/>
    <col min="8971" max="8971" width="10.5703125" style="254" customWidth="1"/>
    <col min="8972" max="9216" width="9.140625" style="254"/>
    <col min="9217" max="9217" width="13.7109375" style="254" customWidth="1"/>
    <col min="9218" max="9218" width="14.28515625" style="254" bestFit="1" customWidth="1"/>
    <col min="9219" max="9219" width="14.5703125" style="254" bestFit="1" customWidth="1"/>
    <col min="9220" max="9220" width="11.140625" style="254" customWidth="1"/>
    <col min="9221" max="9221" width="10.140625" style="254" customWidth="1"/>
    <col min="9222" max="9222" width="10.28515625" style="254" customWidth="1"/>
    <col min="9223" max="9224" width="11.140625" style="254" customWidth="1"/>
    <col min="9225" max="9225" width="11.28515625" style="254" customWidth="1"/>
    <col min="9226" max="9226" width="11" style="254" customWidth="1"/>
    <col min="9227" max="9227" width="10.5703125" style="254" customWidth="1"/>
    <col min="9228" max="9472" width="9.140625" style="254"/>
    <col min="9473" max="9473" width="13.7109375" style="254" customWidth="1"/>
    <col min="9474" max="9474" width="14.28515625" style="254" bestFit="1" customWidth="1"/>
    <col min="9475" max="9475" width="14.5703125" style="254" bestFit="1" customWidth="1"/>
    <col min="9476" max="9476" width="11.140625" style="254" customWidth="1"/>
    <col min="9477" max="9477" width="10.140625" style="254" customWidth="1"/>
    <col min="9478" max="9478" width="10.28515625" style="254" customWidth="1"/>
    <col min="9479" max="9480" width="11.140625" style="254" customWidth="1"/>
    <col min="9481" max="9481" width="11.28515625" style="254" customWidth="1"/>
    <col min="9482" max="9482" width="11" style="254" customWidth="1"/>
    <col min="9483" max="9483" width="10.5703125" style="254" customWidth="1"/>
    <col min="9484" max="9728" width="9.140625" style="254"/>
    <col min="9729" max="9729" width="13.7109375" style="254" customWidth="1"/>
    <col min="9730" max="9730" width="14.28515625" style="254" bestFit="1" customWidth="1"/>
    <col min="9731" max="9731" width="14.5703125" style="254" bestFit="1" customWidth="1"/>
    <col min="9732" max="9732" width="11.140625" style="254" customWidth="1"/>
    <col min="9733" max="9733" width="10.140625" style="254" customWidth="1"/>
    <col min="9734" max="9734" width="10.28515625" style="254" customWidth="1"/>
    <col min="9735" max="9736" width="11.140625" style="254" customWidth="1"/>
    <col min="9737" max="9737" width="11.28515625" style="254" customWidth="1"/>
    <col min="9738" max="9738" width="11" style="254" customWidth="1"/>
    <col min="9739" max="9739" width="10.5703125" style="254" customWidth="1"/>
    <col min="9740" max="9984" width="9.140625" style="254"/>
    <col min="9985" max="9985" width="13.7109375" style="254" customWidth="1"/>
    <col min="9986" max="9986" width="14.28515625" style="254" bestFit="1" customWidth="1"/>
    <col min="9987" max="9987" width="14.5703125" style="254" bestFit="1" customWidth="1"/>
    <col min="9988" max="9988" width="11.140625" style="254" customWidth="1"/>
    <col min="9989" max="9989" width="10.140625" style="254" customWidth="1"/>
    <col min="9990" max="9990" width="10.28515625" style="254" customWidth="1"/>
    <col min="9991" max="9992" width="11.140625" style="254" customWidth="1"/>
    <col min="9993" max="9993" width="11.28515625" style="254" customWidth="1"/>
    <col min="9994" max="9994" width="11" style="254" customWidth="1"/>
    <col min="9995" max="9995" width="10.5703125" style="254" customWidth="1"/>
    <col min="9996" max="10240" width="9.140625" style="254"/>
    <col min="10241" max="10241" width="13.7109375" style="254" customWidth="1"/>
    <col min="10242" max="10242" width="14.28515625" style="254" bestFit="1" customWidth="1"/>
    <col min="10243" max="10243" width="14.5703125" style="254" bestFit="1" customWidth="1"/>
    <col min="10244" max="10244" width="11.140625" style="254" customWidth="1"/>
    <col min="10245" max="10245" width="10.140625" style="254" customWidth="1"/>
    <col min="10246" max="10246" width="10.28515625" style="254" customWidth="1"/>
    <col min="10247" max="10248" width="11.140625" style="254" customWidth="1"/>
    <col min="10249" max="10249" width="11.28515625" style="254" customWidth="1"/>
    <col min="10250" max="10250" width="11" style="254" customWidth="1"/>
    <col min="10251" max="10251" width="10.5703125" style="254" customWidth="1"/>
    <col min="10252" max="10496" width="9.140625" style="254"/>
    <col min="10497" max="10497" width="13.7109375" style="254" customWidth="1"/>
    <col min="10498" max="10498" width="14.28515625" style="254" bestFit="1" customWidth="1"/>
    <col min="10499" max="10499" width="14.5703125" style="254" bestFit="1" customWidth="1"/>
    <col min="10500" max="10500" width="11.140625" style="254" customWidth="1"/>
    <col min="10501" max="10501" width="10.140625" style="254" customWidth="1"/>
    <col min="10502" max="10502" width="10.28515625" style="254" customWidth="1"/>
    <col min="10503" max="10504" width="11.140625" style="254" customWidth="1"/>
    <col min="10505" max="10505" width="11.28515625" style="254" customWidth="1"/>
    <col min="10506" max="10506" width="11" style="254" customWidth="1"/>
    <col min="10507" max="10507" width="10.5703125" style="254" customWidth="1"/>
    <col min="10508" max="10752" width="9.140625" style="254"/>
    <col min="10753" max="10753" width="13.7109375" style="254" customWidth="1"/>
    <col min="10754" max="10754" width="14.28515625" style="254" bestFit="1" customWidth="1"/>
    <col min="10755" max="10755" width="14.5703125" style="254" bestFit="1" customWidth="1"/>
    <col min="10756" max="10756" width="11.140625" style="254" customWidth="1"/>
    <col min="10757" max="10757" width="10.140625" style="254" customWidth="1"/>
    <col min="10758" max="10758" width="10.28515625" style="254" customWidth="1"/>
    <col min="10759" max="10760" width="11.140625" style="254" customWidth="1"/>
    <col min="10761" max="10761" width="11.28515625" style="254" customWidth="1"/>
    <col min="10762" max="10762" width="11" style="254" customWidth="1"/>
    <col min="10763" max="10763" width="10.5703125" style="254" customWidth="1"/>
    <col min="10764" max="11008" width="9.140625" style="254"/>
    <col min="11009" max="11009" width="13.7109375" style="254" customWidth="1"/>
    <col min="11010" max="11010" width="14.28515625" style="254" bestFit="1" customWidth="1"/>
    <col min="11011" max="11011" width="14.5703125" style="254" bestFit="1" customWidth="1"/>
    <col min="11012" max="11012" width="11.140625" style="254" customWidth="1"/>
    <col min="11013" max="11013" width="10.140625" style="254" customWidth="1"/>
    <col min="11014" max="11014" width="10.28515625" style="254" customWidth="1"/>
    <col min="11015" max="11016" width="11.140625" style="254" customWidth="1"/>
    <col min="11017" max="11017" width="11.28515625" style="254" customWidth="1"/>
    <col min="11018" max="11018" width="11" style="254" customWidth="1"/>
    <col min="11019" max="11019" width="10.5703125" style="254" customWidth="1"/>
    <col min="11020" max="11264" width="9.140625" style="254"/>
    <col min="11265" max="11265" width="13.7109375" style="254" customWidth="1"/>
    <col min="11266" max="11266" width="14.28515625" style="254" bestFit="1" customWidth="1"/>
    <col min="11267" max="11267" width="14.5703125" style="254" bestFit="1" customWidth="1"/>
    <col min="11268" max="11268" width="11.140625" style="254" customWidth="1"/>
    <col min="11269" max="11269" width="10.140625" style="254" customWidth="1"/>
    <col min="11270" max="11270" width="10.28515625" style="254" customWidth="1"/>
    <col min="11271" max="11272" width="11.140625" style="254" customWidth="1"/>
    <col min="11273" max="11273" width="11.28515625" style="254" customWidth="1"/>
    <col min="11274" max="11274" width="11" style="254" customWidth="1"/>
    <col min="11275" max="11275" width="10.5703125" style="254" customWidth="1"/>
    <col min="11276" max="11520" width="9.140625" style="254"/>
    <col min="11521" max="11521" width="13.7109375" style="254" customWidth="1"/>
    <col min="11522" max="11522" width="14.28515625" style="254" bestFit="1" customWidth="1"/>
    <col min="11523" max="11523" width="14.5703125" style="254" bestFit="1" customWidth="1"/>
    <col min="11524" max="11524" width="11.140625" style="254" customWidth="1"/>
    <col min="11525" max="11525" width="10.140625" style="254" customWidth="1"/>
    <col min="11526" max="11526" width="10.28515625" style="254" customWidth="1"/>
    <col min="11527" max="11528" width="11.140625" style="254" customWidth="1"/>
    <col min="11529" max="11529" width="11.28515625" style="254" customWidth="1"/>
    <col min="11530" max="11530" width="11" style="254" customWidth="1"/>
    <col min="11531" max="11531" width="10.5703125" style="254" customWidth="1"/>
    <col min="11532" max="11776" width="9.140625" style="254"/>
    <col min="11777" max="11777" width="13.7109375" style="254" customWidth="1"/>
    <col min="11778" max="11778" width="14.28515625" style="254" bestFit="1" customWidth="1"/>
    <col min="11779" max="11779" width="14.5703125" style="254" bestFit="1" customWidth="1"/>
    <col min="11780" max="11780" width="11.140625" style="254" customWidth="1"/>
    <col min="11781" max="11781" width="10.140625" style="254" customWidth="1"/>
    <col min="11782" max="11782" width="10.28515625" style="254" customWidth="1"/>
    <col min="11783" max="11784" width="11.140625" style="254" customWidth="1"/>
    <col min="11785" max="11785" width="11.28515625" style="254" customWidth="1"/>
    <col min="11786" max="11786" width="11" style="254" customWidth="1"/>
    <col min="11787" max="11787" width="10.5703125" style="254" customWidth="1"/>
    <col min="11788" max="12032" width="9.140625" style="254"/>
    <col min="12033" max="12033" width="13.7109375" style="254" customWidth="1"/>
    <col min="12034" max="12034" width="14.28515625" style="254" bestFit="1" customWidth="1"/>
    <col min="12035" max="12035" width="14.5703125" style="254" bestFit="1" customWidth="1"/>
    <col min="12036" max="12036" width="11.140625" style="254" customWidth="1"/>
    <col min="12037" max="12037" width="10.140625" style="254" customWidth="1"/>
    <col min="12038" max="12038" width="10.28515625" style="254" customWidth="1"/>
    <col min="12039" max="12040" width="11.140625" style="254" customWidth="1"/>
    <col min="12041" max="12041" width="11.28515625" style="254" customWidth="1"/>
    <col min="12042" max="12042" width="11" style="254" customWidth="1"/>
    <col min="12043" max="12043" width="10.5703125" style="254" customWidth="1"/>
    <col min="12044" max="12288" width="9.140625" style="254"/>
    <col min="12289" max="12289" width="13.7109375" style="254" customWidth="1"/>
    <col min="12290" max="12290" width="14.28515625" style="254" bestFit="1" customWidth="1"/>
    <col min="12291" max="12291" width="14.5703125" style="254" bestFit="1" customWidth="1"/>
    <col min="12292" max="12292" width="11.140625" style="254" customWidth="1"/>
    <col min="12293" max="12293" width="10.140625" style="254" customWidth="1"/>
    <col min="12294" max="12294" width="10.28515625" style="254" customWidth="1"/>
    <col min="12295" max="12296" width="11.140625" style="254" customWidth="1"/>
    <col min="12297" max="12297" width="11.28515625" style="254" customWidth="1"/>
    <col min="12298" max="12298" width="11" style="254" customWidth="1"/>
    <col min="12299" max="12299" width="10.5703125" style="254" customWidth="1"/>
    <col min="12300" max="12544" width="9.140625" style="254"/>
    <col min="12545" max="12545" width="13.7109375" style="254" customWidth="1"/>
    <col min="12546" max="12546" width="14.28515625" style="254" bestFit="1" customWidth="1"/>
    <col min="12547" max="12547" width="14.5703125" style="254" bestFit="1" customWidth="1"/>
    <col min="12548" max="12548" width="11.140625" style="254" customWidth="1"/>
    <col min="12549" max="12549" width="10.140625" style="254" customWidth="1"/>
    <col min="12550" max="12550" width="10.28515625" style="254" customWidth="1"/>
    <col min="12551" max="12552" width="11.140625" style="254" customWidth="1"/>
    <col min="12553" max="12553" width="11.28515625" style="254" customWidth="1"/>
    <col min="12554" max="12554" width="11" style="254" customWidth="1"/>
    <col min="12555" max="12555" width="10.5703125" style="254" customWidth="1"/>
    <col min="12556" max="12800" width="9.140625" style="254"/>
    <col min="12801" max="12801" width="13.7109375" style="254" customWidth="1"/>
    <col min="12802" max="12802" width="14.28515625" style="254" bestFit="1" customWidth="1"/>
    <col min="12803" max="12803" width="14.5703125" style="254" bestFit="1" customWidth="1"/>
    <col min="12804" max="12804" width="11.140625" style="254" customWidth="1"/>
    <col min="12805" max="12805" width="10.140625" style="254" customWidth="1"/>
    <col min="12806" max="12806" width="10.28515625" style="254" customWidth="1"/>
    <col min="12807" max="12808" width="11.140625" style="254" customWidth="1"/>
    <col min="12809" max="12809" width="11.28515625" style="254" customWidth="1"/>
    <col min="12810" max="12810" width="11" style="254" customWidth="1"/>
    <col min="12811" max="12811" width="10.5703125" style="254" customWidth="1"/>
    <col min="12812" max="13056" width="9.140625" style="254"/>
    <col min="13057" max="13057" width="13.7109375" style="254" customWidth="1"/>
    <col min="13058" max="13058" width="14.28515625" style="254" bestFit="1" customWidth="1"/>
    <col min="13059" max="13059" width="14.5703125" style="254" bestFit="1" customWidth="1"/>
    <col min="13060" max="13060" width="11.140625" style="254" customWidth="1"/>
    <col min="13061" max="13061" width="10.140625" style="254" customWidth="1"/>
    <col min="13062" max="13062" width="10.28515625" style="254" customWidth="1"/>
    <col min="13063" max="13064" width="11.140625" style="254" customWidth="1"/>
    <col min="13065" max="13065" width="11.28515625" style="254" customWidth="1"/>
    <col min="13066" max="13066" width="11" style="254" customWidth="1"/>
    <col min="13067" max="13067" width="10.5703125" style="254" customWidth="1"/>
    <col min="13068" max="13312" width="9.140625" style="254"/>
    <col min="13313" max="13313" width="13.7109375" style="254" customWidth="1"/>
    <col min="13314" max="13314" width="14.28515625" style="254" bestFit="1" customWidth="1"/>
    <col min="13315" max="13315" width="14.5703125" style="254" bestFit="1" customWidth="1"/>
    <col min="13316" max="13316" width="11.140625" style="254" customWidth="1"/>
    <col min="13317" max="13317" width="10.140625" style="254" customWidth="1"/>
    <col min="13318" max="13318" width="10.28515625" style="254" customWidth="1"/>
    <col min="13319" max="13320" width="11.140625" style="254" customWidth="1"/>
    <col min="13321" max="13321" width="11.28515625" style="254" customWidth="1"/>
    <col min="13322" max="13322" width="11" style="254" customWidth="1"/>
    <col min="13323" max="13323" width="10.5703125" style="254" customWidth="1"/>
    <col min="13324" max="13568" width="9.140625" style="254"/>
    <col min="13569" max="13569" width="13.7109375" style="254" customWidth="1"/>
    <col min="13570" max="13570" width="14.28515625" style="254" bestFit="1" customWidth="1"/>
    <col min="13571" max="13571" width="14.5703125" style="254" bestFit="1" customWidth="1"/>
    <col min="13572" max="13572" width="11.140625" style="254" customWidth="1"/>
    <col min="13573" max="13573" width="10.140625" style="254" customWidth="1"/>
    <col min="13574" max="13574" width="10.28515625" style="254" customWidth="1"/>
    <col min="13575" max="13576" width="11.140625" style="254" customWidth="1"/>
    <col min="13577" max="13577" width="11.28515625" style="254" customWidth="1"/>
    <col min="13578" max="13578" width="11" style="254" customWidth="1"/>
    <col min="13579" max="13579" width="10.5703125" style="254" customWidth="1"/>
    <col min="13580" max="13824" width="9.140625" style="254"/>
    <col min="13825" max="13825" width="13.7109375" style="254" customWidth="1"/>
    <col min="13826" max="13826" width="14.28515625" style="254" bestFit="1" customWidth="1"/>
    <col min="13827" max="13827" width="14.5703125" style="254" bestFit="1" customWidth="1"/>
    <col min="13828" max="13828" width="11.140625" style="254" customWidth="1"/>
    <col min="13829" max="13829" width="10.140625" style="254" customWidth="1"/>
    <col min="13830" max="13830" width="10.28515625" style="254" customWidth="1"/>
    <col min="13831" max="13832" width="11.140625" style="254" customWidth="1"/>
    <col min="13833" max="13833" width="11.28515625" style="254" customWidth="1"/>
    <col min="13834" max="13834" width="11" style="254" customWidth="1"/>
    <col min="13835" max="13835" width="10.5703125" style="254" customWidth="1"/>
    <col min="13836" max="14080" width="9.140625" style="254"/>
    <col min="14081" max="14081" width="13.7109375" style="254" customWidth="1"/>
    <col min="14082" max="14082" width="14.28515625" style="254" bestFit="1" customWidth="1"/>
    <col min="14083" max="14083" width="14.5703125" style="254" bestFit="1" customWidth="1"/>
    <col min="14084" max="14084" width="11.140625" style="254" customWidth="1"/>
    <col min="14085" max="14085" width="10.140625" style="254" customWidth="1"/>
    <col min="14086" max="14086" width="10.28515625" style="254" customWidth="1"/>
    <col min="14087" max="14088" width="11.140625" style="254" customWidth="1"/>
    <col min="14089" max="14089" width="11.28515625" style="254" customWidth="1"/>
    <col min="14090" max="14090" width="11" style="254" customWidth="1"/>
    <col min="14091" max="14091" width="10.5703125" style="254" customWidth="1"/>
    <col min="14092" max="14336" width="9.140625" style="254"/>
    <col min="14337" max="14337" width="13.7109375" style="254" customWidth="1"/>
    <col min="14338" max="14338" width="14.28515625" style="254" bestFit="1" customWidth="1"/>
    <col min="14339" max="14339" width="14.5703125" style="254" bestFit="1" customWidth="1"/>
    <col min="14340" max="14340" width="11.140625" style="254" customWidth="1"/>
    <col min="14341" max="14341" width="10.140625" style="254" customWidth="1"/>
    <col min="14342" max="14342" width="10.28515625" style="254" customWidth="1"/>
    <col min="14343" max="14344" width="11.140625" style="254" customWidth="1"/>
    <col min="14345" max="14345" width="11.28515625" style="254" customWidth="1"/>
    <col min="14346" max="14346" width="11" style="254" customWidth="1"/>
    <col min="14347" max="14347" width="10.5703125" style="254" customWidth="1"/>
    <col min="14348" max="14592" width="9.140625" style="254"/>
    <col min="14593" max="14593" width="13.7109375" style="254" customWidth="1"/>
    <col min="14594" max="14594" width="14.28515625" style="254" bestFit="1" customWidth="1"/>
    <col min="14595" max="14595" width="14.5703125" style="254" bestFit="1" customWidth="1"/>
    <col min="14596" max="14596" width="11.140625" style="254" customWidth="1"/>
    <col min="14597" max="14597" width="10.140625" style="254" customWidth="1"/>
    <col min="14598" max="14598" width="10.28515625" style="254" customWidth="1"/>
    <col min="14599" max="14600" width="11.140625" style="254" customWidth="1"/>
    <col min="14601" max="14601" width="11.28515625" style="254" customWidth="1"/>
    <col min="14602" max="14602" width="11" style="254" customWidth="1"/>
    <col min="14603" max="14603" width="10.5703125" style="254" customWidth="1"/>
    <col min="14604" max="14848" width="9.140625" style="254"/>
    <col min="14849" max="14849" width="13.7109375" style="254" customWidth="1"/>
    <col min="14850" max="14850" width="14.28515625" style="254" bestFit="1" customWidth="1"/>
    <col min="14851" max="14851" width="14.5703125" style="254" bestFit="1" customWidth="1"/>
    <col min="14852" max="14852" width="11.140625" style="254" customWidth="1"/>
    <col min="14853" max="14853" width="10.140625" style="254" customWidth="1"/>
    <col min="14854" max="14854" width="10.28515625" style="254" customWidth="1"/>
    <col min="14855" max="14856" width="11.140625" style="254" customWidth="1"/>
    <col min="14857" max="14857" width="11.28515625" style="254" customWidth="1"/>
    <col min="14858" max="14858" width="11" style="254" customWidth="1"/>
    <col min="14859" max="14859" width="10.5703125" style="254" customWidth="1"/>
    <col min="14860" max="15104" width="9.140625" style="254"/>
    <col min="15105" max="15105" width="13.7109375" style="254" customWidth="1"/>
    <col min="15106" max="15106" width="14.28515625" style="254" bestFit="1" customWidth="1"/>
    <col min="15107" max="15107" width="14.5703125" style="254" bestFit="1" customWidth="1"/>
    <col min="15108" max="15108" width="11.140625" style="254" customWidth="1"/>
    <col min="15109" max="15109" width="10.140625" style="254" customWidth="1"/>
    <col min="15110" max="15110" width="10.28515625" style="254" customWidth="1"/>
    <col min="15111" max="15112" width="11.140625" style="254" customWidth="1"/>
    <col min="15113" max="15113" width="11.28515625" style="254" customWidth="1"/>
    <col min="15114" max="15114" width="11" style="254" customWidth="1"/>
    <col min="15115" max="15115" width="10.5703125" style="254" customWidth="1"/>
    <col min="15116" max="15360" width="9.140625" style="254"/>
    <col min="15361" max="15361" width="13.7109375" style="254" customWidth="1"/>
    <col min="15362" max="15362" width="14.28515625" style="254" bestFit="1" customWidth="1"/>
    <col min="15363" max="15363" width="14.5703125" style="254" bestFit="1" customWidth="1"/>
    <col min="15364" max="15364" width="11.140625" style="254" customWidth="1"/>
    <col min="15365" max="15365" width="10.140625" style="254" customWidth="1"/>
    <col min="15366" max="15366" width="10.28515625" style="254" customWidth="1"/>
    <col min="15367" max="15368" width="11.140625" style="254" customWidth="1"/>
    <col min="15369" max="15369" width="11.28515625" style="254" customWidth="1"/>
    <col min="15370" max="15370" width="11" style="254" customWidth="1"/>
    <col min="15371" max="15371" width="10.5703125" style="254" customWidth="1"/>
    <col min="15372" max="15616" width="9.140625" style="254"/>
    <col min="15617" max="15617" width="13.7109375" style="254" customWidth="1"/>
    <col min="15618" max="15618" width="14.28515625" style="254" bestFit="1" customWidth="1"/>
    <col min="15619" max="15619" width="14.5703125" style="254" bestFit="1" customWidth="1"/>
    <col min="15620" max="15620" width="11.140625" style="254" customWidth="1"/>
    <col min="15621" max="15621" width="10.140625" style="254" customWidth="1"/>
    <col min="15622" max="15622" width="10.28515625" style="254" customWidth="1"/>
    <col min="15623" max="15624" width="11.140625" style="254" customWidth="1"/>
    <col min="15625" max="15625" width="11.28515625" style="254" customWidth="1"/>
    <col min="15626" max="15626" width="11" style="254" customWidth="1"/>
    <col min="15627" max="15627" width="10.5703125" style="254" customWidth="1"/>
    <col min="15628" max="15872" width="9.140625" style="254"/>
    <col min="15873" max="15873" width="13.7109375" style="254" customWidth="1"/>
    <col min="15874" max="15874" width="14.28515625" style="254" bestFit="1" customWidth="1"/>
    <col min="15875" max="15875" width="14.5703125" style="254" bestFit="1" customWidth="1"/>
    <col min="15876" max="15876" width="11.140625" style="254" customWidth="1"/>
    <col min="15877" max="15877" width="10.140625" style="254" customWidth="1"/>
    <col min="15878" max="15878" width="10.28515625" style="254" customWidth="1"/>
    <col min="15879" max="15880" width="11.140625" style="254" customWidth="1"/>
    <col min="15881" max="15881" width="11.28515625" style="254" customWidth="1"/>
    <col min="15882" max="15882" width="11" style="254" customWidth="1"/>
    <col min="15883" max="15883" width="10.5703125" style="254" customWidth="1"/>
    <col min="15884" max="16128" width="9.140625" style="254"/>
    <col min="16129" max="16129" width="13.7109375" style="254" customWidth="1"/>
    <col min="16130" max="16130" width="14.28515625" style="254" bestFit="1" customWidth="1"/>
    <col min="16131" max="16131" width="14.5703125" style="254" bestFit="1" customWidth="1"/>
    <col min="16132" max="16132" width="11.140625" style="254" customWidth="1"/>
    <col min="16133" max="16133" width="10.140625" style="254" customWidth="1"/>
    <col min="16134" max="16134" width="10.28515625" style="254" customWidth="1"/>
    <col min="16135" max="16136" width="11.140625" style="254" customWidth="1"/>
    <col min="16137" max="16137" width="11.28515625" style="254" customWidth="1"/>
    <col min="16138" max="16138" width="11" style="254" customWidth="1"/>
    <col min="16139" max="16139" width="10.5703125" style="254" customWidth="1"/>
    <col min="16140" max="16384" width="9.140625" style="254"/>
  </cols>
  <sheetData>
    <row r="1" spans="1:19" x14ac:dyDescent="0.2">
      <c r="A1" s="303" t="s">
        <v>17257</v>
      </c>
    </row>
    <row r="3" spans="1:19" ht="13.5" thickBot="1" x14ac:dyDescent="0.25"/>
    <row r="4" spans="1:19" ht="13.5" thickBot="1" x14ac:dyDescent="0.25">
      <c r="A4" s="695" t="s">
        <v>10030</v>
      </c>
      <c r="B4" s="697" t="s">
        <v>17092</v>
      </c>
      <c r="C4" s="697"/>
      <c r="D4" s="697"/>
      <c r="E4" s="697"/>
      <c r="F4" s="698"/>
      <c r="G4" s="697" t="s">
        <v>17258</v>
      </c>
      <c r="H4" s="697"/>
      <c r="I4" s="697"/>
      <c r="J4" s="697"/>
      <c r="K4" s="698"/>
    </row>
    <row r="5" spans="1:19" s="574" customFormat="1" ht="39" thickBot="1" x14ac:dyDescent="0.25">
      <c r="A5" s="696"/>
      <c r="B5" s="571" t="s">
        <v>15704</v>
      </c>
      <c r="C5" s="572" t="s">
        <v>15705</v>
      </c>
      <c r="D5" s="572" t="s">
        <v>15706</v>
      </c>
      <c r="E5" s="572" t="s">
        <v>15707</v>
      </c>
      <c r="F5" s="573" t="s">
        <v>15902</v>
      </c>
      <c r="G5" s="571" t="s">
        <v>15704</v>
      </c>
      <c r="H5" s="572" t="s">
        <v>15705</v>
      </c>
      <c r="I5" s="572" t="s">
        <v>15706</v>
      </c>
      <c r="J5" s="572" t="s">
        <v>15707</v>
      </c>
      <c r="K5" s="573" t="s">
        <v>15902</v>
      </c>
    </row>
    <row r="6" spans="1:19" x14ac:dyDescent="0.2">
      <c r="A6" s="433" t="str">
        <f>by_cnty_allpol!B5</f>
        <v>Albany</v>
      </c>
      <c r="B6" s="575">
        <v>1844.9408764007342</v>
      </c>
      <c r="C6" s="576">
        <v>249.24089353538977</v>
      </c>
      <c r="D6" s="576">
        <v>205.91978574132781</v>
      </c>
      <c r="E6" s="576">
        <v>0.60423893264757389</v>
      </c>
      <c r="F6" s="577">
        <v>16.496561973662875</v>
      </c>
      <c r="G6" s="576">
        <f>by_cnty_allpol!C5</f>
        <v>1842.6841508554585</v>
      </c>
      <c r="H6" s="576">
        <f>by_cnty_allpol!D5</f>
        <v>222.72684147157628</v>
      </c>
      <c r="I6" s="576">
        <f>by_cnty_allpol!E5</f>
        <v>208.51088702018006</v>
      </c>
      <c r="J6" s="576">
        <f>by_cnty_allpol!F5</f>
        <v>7.7175369557666684E-2</v>
      </c>
      <c r="K6" s="577">
        <f>by_cnty_allpol!G5</f>
        <v>17.430366109417545</v>
      </c>
      <c r="L6" s="578"/>
      <c r="M6" s="578"/>
      <c r="N6" s="578"/>
      <c r="O6" s="578"/>
      <c r="P6" s="578"/>
      <c r="Q6" s="578"/>
      <c r="R6" s="578"/>
      <c r="S6" s="578"/>
    </row>
    <row r="7" spans="1:19" x14ac:dyDescent="0.2">
      <c r="A7" s="436" t="str">
        <f>by_cnty_allpol!B6</f>
        <v>Carbon</v>
      </c>
      <c r="B7" s="579">
        <v>3474.0956864559703</v>
      </c>
      <c r="C7" s="580">
        <v>12974.768606262018</v>
      </c>
      <c r="D7" s="580">
        <v>1563.2623876300779</v>
      </c>
      <c r="E7" s="580">
        <v>71.770454825411903</v>
      </c>
      <c r="F7" s="581">
        <v>90.502817395198704</v>
      </c>
      <c r="G7" s="580">
        <f>by_cnty_allpol!C6</f>
        <v>3959.8799888921289</v>
      </c>
      <c r="H7" s="580">
        <f>by_cnty_allpol!D6</f>
        <v>19460.766104234681</v>
      </c>
      <c r="I7" s="580">
        <f>by_cnty_allpol!E6</f>
        <v>1949.2504186752467</v>
      </c>
      <c r="J7" s="580">
        <f>by_cnty_allpol!F6</f>
        <v>86.657541253561149</v>
      </c>
      <c r="K7" s="581">
        <f>by_cnty_allpol!G6</f>
        <v>122.61647760065787</v>
      </c>
      <c r="L7" s="578"/>
      <c r="M7" s="578"/>
      <c r="N7" s="578"/>
      <c r="O7" s="578"/>
      <c r="P7" s="578"/>
      <c r="Q7" s="578"/>
      <c r="R7" s="578"/>
      <c r="S7" s="578"/>
    </row>
    <row r="8" spans="1:19" x14ac:dyDescent="0.2">
      <c r="A8" s="436" t="str">
        <f>by_cnty_allpol!B7</f>
        <v>Lincoln</v>
      </c>
      <c r="B8" s="579">
        <v>1227.8749145680865</v>
      </c>
      <c r="C8" s="580">
        <v>15139.104473580632</v>
      </c>
      <c r="D8" s="580">
        <v>957.1641807649969</v>
      </c>
      <c r="E8" s="580">
        <v>2232.0907383416688</v>
      </c>
      <c r="F8" s="581">
        <v>93.206201909658319</v>
      </c>
      <c r="G8" s="580">
        <f>by_cnty_allpol!C7</f>
        <v>1573.4289733973724</v>
      </c>
      <c r="H8" s="580">
        <f>by_cnty_allpol!D7</f>
        <v>21548.139223909962</v>
      </c>
      <c r="I8" s="580">
        <f>by_cnty_allpol!E7</f>
        <v>1232.0407662798827</v>
      </c>
      <c r="J8" s="580">
        <f>by_cnty_allpol!F7</f>
        <v>2426.9244839795256</v>
      </c>
      <c r="K8" s="581">
        <f>by_cnty_allpol!G7</f>
        <v>118.60055042074929</v>
      </c>
      <c r="L8" s="578"/>
      <c r="M8" s="578"/>
      <c r="N8" s="578"/>
      <c r="O8" s="578"/>
      <c r="P8" s="578"/>
      <c r="Q8" s="578"/>
      <c r="R8" s="578"/>
      <c r="S8" s="578"/>
    </row>
    <row r="9" spans="1:19" x14ac:dyDescent="0.2">
      <c r="A9" s="436" t="str">
        <f>by_cnty_allpol!B8</f>
        <v>Sublette</v>
      </c>
      <c r="B9" s="579">
        <v>6463.9996236187271</v>
      </c>
      <c r="C9" s="580">
        <v>24807.147534359825</v>
      </c>
      <c r="D9" s="580">
        <v>4063.2190388606564</v>
      </c>
      <c r="E9" s="580">
        <v>261.83161955647927</v>
      </c>
      <c r="F9" s="581">
        <v>171.63830982964436</v>
      </c>
      <c r="G9" s="580">
        <f>by_cnty_allpol!C8</f>
        <v>4243.8447131964522</v>
      </c>
      <c r="H9" s="580">
        <f>by_cnty_allpol!D8</f>
        <v>13185.747070506297</v>
      </c>
      <c r="I9" s="580">
        <f>by_cnty_allpol!E8</f>
        <v>2475.0178688382471</v>
      </c>
      <c r="J9" s="580">
        <f>by_cnty_allpol!F8</f>
        <v>34.520017982065625</v>
      </c>
      <c r="K9" s="581">
        <f>by_cnty_allpol!G8</f>
        <v>125.88361282128227</v>
      </c>
      <c r="L9" s="578"/>
      <c r="M9" s="578"/>
      <c r="N9" s="578"/>
      <c r="O9" s="578"/>
      <c r="P9" s="578"/>
      <c r="Q9" s="578"/>
      <c r="R9" s="578"/>
      <c r="S9" s="578"/>
    </row>
    <row r="10" spans="1:19" x14ac:dyDescent="0.2">
      <c r="A10" s="436" t="str">
        <f>by_cnty_allpol!B9</f>
        <v>Sweetwater</v>
      </c>
      <c r="B10" s="579">
        <v>6105.0982051735346</v>
      </c>
      <c r="C10" s="580">
        <v>26350.862226194418</v>
      </c>
      <c r="D10" s="580">
        <v>3860.9933709702336</v>
      </c>
      <c r="E10" s="580">
        <v>224.39672738541447</v>
      </c>
      <c r="F10" s="581">
        <v>135.8673670952866</v>
      </c>
      <c r="G10" s="580">
        <f>by_cnty_allpol!C9</f>
        <v>6917.3788085142614</v>
      </c>
      <c r="H10" s="580">
        <f>by_cnty_allpol!D9</f>
        <v>38509.866650657925</v>
      </c>
      <c r="I10" s="580">
        <f>by_cnty_allpol!E9</f>
        <v>4580.9340106874097</v>
      </c>
      <c r="J10" s="580">
        <f>by_cnty_allpol!F9</f>
        <v>261.17028148245396</v>
      </c>
      <c r="K10" s="581">
        <f>by_cnty_allpol!G9</f>
        <v>186.64001967824939</v>
      </c>
      <c r="L10" s="578"/>
      <c r="M10" s="578"/>
      <c r="N10" s="578"/>
      <c r="O10" s="578"/>
      <c r="P10" s="578"/>
      <c r="Q10" s="578"/>
      <c r="R10" s="578"/>
      <c r="S10" s="578"/>
    </row>
    <row r="11" spans="1:19" x14ac:dyDescent="0.2">
      <c r="A11" s="436" t="str">
        <f>by_cnty_allpol!B10</f>
        <v>Uinta</v>
      </c>
      <c r="B11" s="579">
        <v>2426.7695176268799</v>
      </c>
      <c r="C11" s="580">
        <v>12088.202153801851</v>
      </c>
      <c r="D11" s="580">
        <v>2478.5773210584671</v>
      </c>
      <c r="E11" s="580">
        <v>2467.8741438840971</v>
      </c>
      <c r="F11" s="581">
        <v>31.206650484514835</v>
      </c>
      <c r="G11" s="580">
        <f>by_cnty_allpol!C10</f>
        <v>2580.0686307389606</v>
      </c>
      <c r="H11" s="580">
        <f>by_cnty_allpol!D10</f>
        <v>11230.819384212933</v>
      </c>
      <c r="I11" s="580">
        <f>by_cnty_allpol!E10</f>
        <v>2696.7646587038862</v>
      </c>
      <c r="J11" s="580">
        <f>by_cnty_allpol!F10</f>
        <v>2676.8422593402197</v>
      </c>
      <c r="K11" s="581">
        <f>by_cnty_allpol!G10</f>
        <v>38.383472685592707</v>
      </c>
      <c r="L11" s="578"/>
      <c r="M11" s="578"/>
      <c r="N11" s="578"/>
      <c r="O11" s="578"/>
      <c r="P11" s="578"/>
      <c r="Q11" s="578"/>
      <c r="R11" s="578"/>
      <c r="S11" s="578"/>
    </row>
    <row r="12" spans="1:19" x14ac:dyDescent="0.2">
      <c r="A12" s="631" t="str">
        <f>by_cnty_allpol!B11</f>
        <v>Daggett</v>
      </c>
      <c r="B12" s="624">
        <v>4.8112444670048564</v>
      </c>
      <c r="C12" s="624">
        <v>108.97450719408613</v>
      </c>
      <c r="D12" s="624">
        <v>4.0434376094985875</v>
      </c>
      <c r="E12" s="624">
        <v>5.8507898114461263E-2</v>
      </c>
      <c r="F12" s="625">
        <v>0.36089479720133993</v>
      </c>
      <c r="G12" s="624">
        <f>by_cnty_allpol!C11</f>
        <v>4.2801413725597213</v>
      </c>
      <c r="H12" s="624">
        <f>by_cnty_allpol!D11</f>
        <v>93.073830220154917</v>
      </c>
      <c r="I12" s="624">
        <f>by_cnty_allpol!E11</f>
        <v>3.5912400226868306</v>
      </c>
      <c r="J12" s="624">
        <f>by_cnty_allpol!F11</f>
        <v>4.9083964626796053E-2</v>
      </c>
      <c r="K12" s="625">
        <f>by_cnty_allpol!G11</f>
        <v>0.32109015956621745</v>
      </c>
      <c r="L12" s="578"/>
      <c r="M12" s="578"/>
      <c r="N12" s="578"/>
      <c r="O12" s="578"/>
      <c r="P12" s="578"/>
      <c r="Q12" s="578"/>
      <c r="R12" s="578"/>
      <c r="S12" s="578"/>
    </row>
    <row r="13" spans="1:19" ht="13.5" thickBot="1" x14ac:dyDescent="0.25">
      <c r="A13" s="632" t="str">
        <f>by_cnty_allpol!B12</f>
        <v>Summit</v>
      </c>
      <c r="B13" s="624">
        <v>21.820367609260611</v>
      </c>
      <c r="C13" s="624">
        <v>2294.4349919442002</v>
      </c>
      <c r="D13" s="624">
        <v>17.238101621038158</v>
      </c>
      <c r="E13" s="624">
        <v>0.62816654207422151</v>
      </c>
      <c r="F13" s="625">
        <v>1.436585267438057</v>
      </c>
      <c r="G13" s="626">
        <f>by_cnty_allpol!C12</f>
        <v>14.269106736736786</v>
      </c>
      <c r="H13" s="626">
        <f>by_cnty_allpol!D12</f>
        <v>1246.7779601048019</v>
      </c>
      <c r="I13" s="626">
        <f>by_cnty_allpol!E12</f>
        <v>12.081670868115204</v>
      </c>
      <c r="J13" s="626">
        <f>by_cnty_allpol!F12</f>
        <v>0.218988841193378</v>
      </c>
      <c r="K13" s="627">
        <f>by_cnty_allpol!G12</f>
        <v>1.0698177653657159</v>
      </c>
      <c r="L13" s="578"/>
      <c r="M13" s="578"/>
      <c r="N13" s="578"/>
      <c r="O13" s="578"/>
      <c r="P13" s="578"/>
      <c r="Q13" s="578"/>
      <c r="R13" s="578"/>
      <c r="S13" s="578"/>
    </row>
    <row r="14" spans="1:19" ht="13.5" thickBot="1" x14ac:dyDescent="0.25">
      <c r="A14" s="582" t="s">
        <v>14784</v>
      </c>
      <c r="B14" s="672">
        <v>21569.410435920196</v>
      </c>
      <c r="C14" s="673">
        <v>94012.735386872417</v>
      </c>
      <c r="D14" s="673">
        <v>13150.417624256295</v>
      </c>
      <c r="E14" s="673">
        <v>5259.254597365908</v>
      </c>
      <c r="F14" s="674">
        <v>540.71538875260512</v>
      </c>
      <c r="G14" s="591">
        <f>by_cnty_allpol!C13</f>
        <v>21135.834513703932</v>
      </c>
      <c r="H14" s="591">
        <f>by_cnty_allpol!D13</f>
        <v>105497.91706531831</v>
      </c>
      <c r="I14" s="591">
        <f>by_cnty_allpol!E13</f>
        <v>13158.191521095656</v>
      </c>
      <c r="J14" s="591">
        <f>by_cnty_allpol!F13</f>
        <v>5486.4598322132042</v>
      </c>
      <c r="K14" s="592">
        <f>by_cnty_allpol!G13</f>
        <v>610.94540724088097</v>
      </c>
    </row>
    <row r="15" spans="1:19" x14ac:dyDescent="0.2">
      <c r="G15" s="583"/>
      <c r="H15" s="583"/>
      <c r="I15" s="583"/>
      <c r="J15" s="583"/>
      <c r="K15" s="583"/>
      <c r="L15" s="578"/>
      <c r="M15" s="578"/>
      <c r="N15" s="578"/>
      <c r="O15" s="578"/>
      <c r="P15" s="578"/>
    </row>
    <row r="16" spans="1:19" x14ac:dyDescent="0.2">
      <c r="B16" s="578"/>
      <c r="C16" s="578"/>
      <c r="D16" s="578"/>
      <c r="E16" s="578"/>
      <c r="F16" s="578"/>
      <c r="G16" s="583"/>
      <c r="H16" s="583"/>
      <c r="I16" s="583"/>
      <c r="J16" s="583"/>
      <c r="K16" s="583"/>
      <c r="L16" s="578"/>
      <c r="M16" s="578"/>
      <c r="N16" s="578"/>
      <c r="O16" s="578"/>
      <c r="P16" s="578"/>
    </row>
    <row r="17" spans="1:16" x14ac:dyDescent="0.2">
      <c r="G17" s="26"/>
      <c r="H17" s="26"/>
      <c r="I17" s="26"/>
      <c r="J17" s="26"/>
      <c r="K17" s="26"/>
      <c r="L17" s="578"/>
      <c r="M17" s="578"/>
      <c r="N17" s="578"/>
      <c r="O17" s="578"/>
      <c r="P17" s="578"/>
    </row>
    <row r="18" spans="1:16" x14ac:dyDescent="0.2">
      <c r="L18" s="578"/>
      <c r="M18" s="578"/>
      <c r="N18" s="578"/>
      <c r="O18" s="578"/>
      <c r="P18" s="578"/>
    </row>
    <row r="19" spans="1:16" ht="13.5" thickBot="1" x14ac:dyDescent="0.25">
      <c r="L19" s="578"/>
      <c r="M19" s="578"/>
      <c r="N19" s="578"/>
      <c r="O19" s="578"/>
      <c r="P19" s="578"/>
    </row>
    <row r="20" spans="1:16" ht="13.5" thickBot="1" x14ac:dyDescent="0.25">
      <c r="A20" s="695" t="s">
        <v>10030</v>
      </c>
      <c r="B20" s="697" t="s">
        <v>17259</v>
      </c>
      <c r="C20" s="697"/>
      <c r="D20" s="697"/>
      <c r="E20" s="697"/>
      <c r="F20" s="698"/>
      <c r="L20" s="578"/>
      <c r="M20" s="578"/>
      <c r="N20" s="578"/>
      <c r="O20" s="578"/>
      <c r="P20" s="578"/>
    </row>
    <row r="21" spans="1:16" ht="39" thickBot="1" x14ac:dyDescent="0.25">
      <c r="A21" s="699"/>
      <c r="B21" s="584" t="s">
        <v>15704</v>
      </c>
      <c r="C21" s="584" t="s">
        <v>15705</v>
      </c>
      <c r="D21" s="584" t="s">
        <v>15706</v>
      </c>
      <c r="E21" s="584" t="s">
        <v>15707</v>
      </c>
      <c r="F21" s="585" t="s">
        <v>15902</v>
      </c>
      <c r="L21" s="578"/>
      <c r="M21" s="578"/>
      <c r="N21" s="578"/>
      <c r="O21" s="578"/>
      <c r="P21" s="578"/>
    </row>
    <row r="22" spans="1:16" x14ac:dyDescent="0.2">
      <c r="A22" s="433" t="s">
        <v>17027</v>
      </c>
      <c r="B22" s="586">
        <f>(G6-B6)/B6</f>
        <v>-1.223196674832364E-3</v>
      </c>
      <c r="C22" s="587">
        <f t="shared" ref="C22:F22" si="0">(H6-C6)/C6</f>
        <v>-0.10637922087231146</v>
      </c>
      <c r="D22" s="587">
        <f t="shared" si="0"/>
        <v>1.2583061261083175E-2</v>
      </c>
      <c r="E22" s="587">
        <f t="shared" si="0"/>
        <v>-0.87227673460313138</v>
      </c>
      <c r="F22" s="588">
        <f t="shared" si="0"/>
        <v>5.6605984764917017E-2</v>
      </c>
      <c r="G22" s="578"/>
      <c r="H22" s="578"/>
      <c r="I22" s="578"/>
      <c r="J22" s="578"/>
      <c r="K22" s="578"/>
      <c r="L22" s="578"/>
    </row>
    <row r="23" spans="1:16" x14ac:dyDescent="0.2">
      <c r="A23" s="436" t="s">
        <v>17024</v>
      </c>
      <c r="B23" s="589">
        <f t="shared" ref="B23:B28" si="1">(G7-B7)/B7</f>
        <v>0.13983043251515098</v>
      </c>
      <c r="C23" s="402">
        <f t="shared" ref="C23:C29" si="2">(H7-C7)/C7</f>
        <v>0.49989311522999519</v>
      </c>
      <c r="D23" s="402">
        <f t="shared" ref="D23:D29" si="3">(I7-D7)/D7</f>
        <v>0.24691186463606449</v>
      </c>
      <c r="E23" s="402">
        <f t="shared" ref="E23:E29" si="4">(J7-E7)/E7</f>
        <v>0.20742639104577817</v>
      </c>
      <c r="F23" s="590">
        <f t="shared" ref="F23:F29" si="5">(K7-F7)/F7</f>
        <v>0.35483602753744592</v>
      </c>
      <c r="G23" s="578"/>
      <c r="H23" s="578"/>
      <c r="I23" s="578"/>
      <c r="J23" s="578"/>
      <c r="K23" s="578"/>
      <c r="L23" s="578"/>
    </row>
    <row r="24" spans="1:16" x14ac:dyDescent="0.2">
      <c r="A24" s="436" t="s">
        <v>17028</v>
      </c>
      <c r="B24" s="589">
        <f t="shared" si="1"/>
        <v>0.28142447958621003</v>
      </c>
      <c r="C24" s="402">
        <f t="shared" si="2"/>
        <v>0.42334305582696696</v>
      </c>
      <c r="D24" s="402">
        <f t="shared" si="3"/>
        <v>0.28717809445731191</v>
      </c>
      <c r="E24" s="402">
        <f t="shared" si="4"/>
        <v>8.7287556142367412E-2</v>
      </c>
      <c r="F24" s="590">
        <f t="shared" si="5"/>
        <v>0.27245342038188475</v>
      </c>
      <c r="G24" s="578"/>
      <c r="H24" s="578"/>
      <c r="I24" s="578"/>
      <c r="J24" s="578"/>
      <c r="K24" s="578"/>
      <c r="L24" s="578"/>
    </row>
    <row r="25" spans="1:16" x14ac:dyDescent="0.2">
      <c r="A25" s="436" t="s">
        <v>17029</v>
      </c>
      <c r="B25" s="589">
        <f t="shared" si="1"/>
        <v>-0.34346457916087725</v>
      </c>
      <c r="C25" s="402">
        <f t="shared" si="2"/>
        <v>-0.46846984111159845</v>
      </c>
      <c r="D25" s="402">
        <f t="shared" si="3"/>
        <v>-0.39087264428347124</v>
      </c>
      <c r="E25" s="402">
        <f t="shared" si="4"/>
        <v>-0.86815947577095687</v>
      </c>
      <c r="F25" s="590">
        <f t="shared" si="5"/>
        <v>-0.26657625010275887</v>
      </c>
      <c r="G25" s="578"/>
      <c r="H25" s="578"/>
      <c r="I25" s="578"/>
      <c r="J25" s="578"/>
      <c r="K25" s="578"/>
      <c r="L25" s="578"/>
    </row>
    <row r="26" spans="1:16" x14ac:dyDescent="0.2">
      <c r="A26" s="436" t="s">
        <v>17030</v>
      </c>
      <c r="B26" s="589">
        <f t="shared" si="1"/>
        <v>0.13304955564062679</v>
      </c>
      <c r="C26" s="402">
        <f t="shared" si="2"/>
        <v>0.46142719430169876</v>
      </c>
      <c r="D26" s="402">
        <f t="shared" si="3"/>
        <v>0.1864651322973552</v>
      </c>
      <c r="E26" s="402">
        <f t="shared" si="4"/>
        <v>0.16387740822030247</v>
      </c>
      <c r="F26" s="590">
        <f t="shared" si="5"/>
        <v>0.37369276867899326</v>
      </c>
      <c r="G26" s="578"/>
      <c r="H26" s="578"/>
      <c r="I26" s="578"/>
      <c r="J26" s="578"/>
      <c r="K26" s="578"/>
      <c r="L26" s="578"/>
    </row>
    <row r="27" spans="1:16" x14ac:dyDescent="0.2">
      <c r="A27" s="436" t="s">
        <v>17031</v>
      </c>
      <c r="B27" s="589">
        <f t="shared" si="1"/>
        <v>6.3170034071464182E-2</v>
      </c>
      <c r="C27" s="402">
        <f t="shared" si="2"/>
        <v>-7.0927236215954814E-2</v>
      </c>
      <c r="D27" s="402">
        <f t="shared" si="3"/>
        <v>8.8029264123276593E-2</v>
      </c>
      <c r="E27" s="402">
        <f t="shared" si="4"/>
        <v>8.4675353471322226E-2</v>
      </c>
      <c r="F27" s="590">
        <f t="shared" si="5"/>
        <v>0.22997733142296412</v>
      </c>
      <c r="G27" s="578"/>
      <c r="H27" s="578"/>
      <c r="I27" s="578"/>
      <c r="J27" s="578"/>
      <c r="K27" s="578"/>
      <c r="L27" s="578"/>
    </row>
    <row r="28" spans="1:16" x14ac:dyDescent="0.2">
      <c r="A28" s="631" t="s">
        <v>17025</v>
      </c>
      <c r="B28" s="628">
        <f t="shared" si="1"/>
        <v>-0.11038788365201545</v>
      </c>
      <c r="C28" s="629">
        <f t="shared" si="2"/>
        <v>-0.14591189612458386</v>
      </c>
      <c r="D28" s="629">
        <f t="shared" si="3"/>
        <v>-0.11183493613193957</v>
      </c>
      <c r="E28" s="629">
        <f t="shared" si="4"/>
        <v>-0.16107113383613275</v>
      </c>
      <c r="F28" s="630">
        <f t="shared" si="5"/>
        <v>-0.11029429613227658</v>
      </c>
      <c r="G28" s="578"/>
      <c r="H28" s="578"/>
      <c r="I28" s="578"/>
      <c r="J28" s="578"/>
      <c r="K28" s="578"/>
      <c r="L28" s="578"/>
    </row>
    <row r="29" spans="1:16" ht="13.5" thickBot="1" x14ac:dyDescent="0.25">
      <c r="A29" s="632" t="s">
        <v>17026</v>
      </c>
      <c r="B29" s="637">
        <f>(G13-B13)/B13</f>
        <v>-0.34606478716330397</v>
      </c>
      <c r="C29" s="638">
        <f t="shared" si="2"/>
        <v>-0.45660785139598192</v>
      </c>
      <c r="D29" s="638">
        <f t="shared" si="3"/>
        <v>-0.29912985004275722</v>
      </c>
      <c r="E29" s="638">
        <f t="shared" si="4"/>
        <v>-0.65138410512875866</v>
      </c>
      <c r="F29" s="639">
        <f t="shared" si="5"/>
        <v>-0.25530506986641882</v>
      </c>
      <c r="G29" s="578"/>
      <c r="H29" s="578"/>
      <c r="I29" s="578"/>
      <c r="J29" s="578"/>
      <c r="K29" s="578"/>
      <c r="L29" s="578"/>
    </row>
    <row r="30" spans="1:16" ht="13.5" thickBot="1" x14ac:dyDescent="0.25">
      <c r="A30" s="633" t="s">
        <v>17122</v>
      </c>
      <c r="B30" s="634">
        <f t="shared" ref="B30" si="6">(G14-B14)/B14</f>
        <v>-2.0101426671088614E-2</v>
      </c>
      <c r="C30" s="635">
        <f t="shared" ref="C30" si="7">(H14-C14)/C14</f>
        <v>0.12216623238525236</v>
      </c>
      <c r="D30" s="635">
        <f t="shared" ref="D30" si="8">(I14-D14)/D14</f>
        <v>5.9115208820603325E-4</v>
      </c>
      <c r="E30" s="635">
        <f t="shared" ref="E30" si="9">(J14-E14)/E14</f>
        <v>4.3201033652390912E-2</v>
      </c>
      <c r="F30" s="636">
        <f t="shared" ref="F30" si="10">(K14-F14)/F14</f>
        <v>0.12988352088571381</v>
      </c>
      <c r="G30" s="578"/>
      <c r="H30" s="578"/>
      <c r="I30" s="578"/>
      <c r="J30" s="578"/>
      <c r="K30" s="578"/>
    </row>
  </sheetData>
  <mergeCells count="5">
    <mergeCell ref="A4:A5"/>
    <mergeCell ref="B4:F4"/>
    <mergeCell ref="G4:K4"/>
    <mergeCell ref="A20:A21"/>
    <mergeCell ref="B20:F2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W70"/>
  <sheetViews>
    <sheetView zoomScale="85" zoomScaleNormal="85" workbookViewId="0"/>
  </sheetViews>
  <sheetFormatPr defaultRowHeight="12.75" x14ac:dyDescent="0.2"/>
  <cols>
    <col min="1" max="1" width="55.5703125" style="197" customWidth="1"/>
    <col min="2" max="2" width="12.28515625" style="195" customWidth="1"/>
    <col min="3" max="23" width="12.28515625" style="197" customWidth="1"/>
    <col min="24" max="256" width="9.140625" style="195"/>
    <col min="257" max="257" width="55.5703125" style="195" customWidth="1"/>
    <col min="258" max="279" width="12.28515625" style="195" customWidth="1"/>
    <col min="280" max="512" width="9.140625" style="195"/>
    <col min="513" max="513" width="55.5703125" style="195" customWidth="1"/>
    <col min="514" max="535" width="12.28515625" style="195" customWidth="1"/>
    <col min="536" max="768" width="9.140625" style="195"/>
    <col min="769" max="769" width="55.5703125" style="195" customWidth="1"/>
    <col min="770" max="791" width="12.28515625" style="195" customWidth="1"/>
    <col min="792" max="1024" width="9.140625" style="195"/>
    <col min="1025" max="1025" width="55.5703125" style="195" customWidth="1"/>
    <col min="1026" max="1047" width="12.28515625" style="195" customWidth="1"/>
    <col min="1048" max="1280" width="9.140625" style="195"/>
    <col min="1281" max="1281" width="55.5703125" style="195" customWidth="1"/>
    <col min="1282" max="1303" width="12.28515625" style="195" customWidth="1"/>
    <col min="1304" max="1536" width="9.140625" style="195"/>
    <col min="1537" max="1537" width="55.5703125" style="195" customWidth="1"/>
    <col min="1538" max="1559" width="12.28515625" style="195" customWidth="1"/>
    <col min="1560" max="1792" width="9.140625" style="195"/>
    <col min="1793" max="1793" width="55.5703125" style="195" customWidth="1"/>
    <col min="1794" max="1815" width="12.28515625" style="195" customWidth="1"/>
    <col min="1816" max="2048" width="9.140625" style="195"/>
    <col min="2049" max="2049" width="55.5703125" style="195" customWidth="1"/>
    <col min="2050" max="2071" width="12.28515625" style="195" customWidth="1"/>
    <col min="2072" max="2304" width="9.140625" style="195"/>
    <col min="2305" max="2305" width="55.5703125" style="195" customWidth="1"/>
    <col min="2306" max="2327" width="12.28515625" style="195" customWidth="1"/>
    <col min="2328" max="2560" width="9.140625" style="195"/>
    <col min="2561" max="2561" width="55.5703125" style="195" customWidth="1"/>
    <col min="2562" max="2583" width="12.28515625" style="195" customWidth="1"/>
    <col min="2584" max="2816" width="9.140625" style="195"/>
    <col min="2817" max="2817" width="55.5703125" style="195" customWidth="1"/>
    <col min="2818" max="2839" width="12.28515625" style="195" customWidth="1"/>
    <col min="2840" max="3072" width="9.140625" style="195"/>
    <col min="3073" max="3073" width="55.5703125" style="195" customWidth="1"/>
    <col min="3074" max="3095" width="12.28515625" style="195" customWidth="1"/>
    <col min="3096" max="3328" width="9.140625" style="195"/>
    <col min="3329" max="3329" width="55.5703125" style="195" customWidth="1"/>
    <col min="3330" max="3351" width="12.28515625" style="195" customWidth="1"/>
    <col min="3352" max="3584" width="9.140625" style="195"/>
    <col min="3585" max="3585" width="55.5703125" style="195" customWidth="1"/>
    <col min="3586" max="3607" width="12.28515625" style="195" customWidth="1"/>
    <col min="3608" max="3840" width="9.140625" style="195"/>
    <col min="3841" max="3841" width="55.5703125" style="195" customWidth="1"/>
    <col min="3842" max="3863" width="12.28515625" style="195" customWidth="1"/>
    <col min="3864" max="4096" width="9.140625" style="195"/>
    <col min="4097" max="4097" width="55.5703125" style="195" customWidth="1"/>
    <col min="4098" max="4119" width="12.28515625" style="195" customWidth="1"/>
    <col min="4120" max="4352" width="9.140625" style="195"/>
    <col min="4353" max="4353" width="55.5703125" style="195" customWidth="1"/>
    <col min="4354" max="4375" width="12.28515625" style="195" customWidth="1"/>
    <col min="4376" max="4608" width="9.140625" style="195"/>
    <col min="4609" max="4609" width="55.5703125" style="195" customWidth="1"/>
    <col min="4610" max="4631" width="12.28515625" style="195" customWidth="1"/>
    <col min="4632" max="4864" width="9.140625" style="195"/>
    <col min="4865" max="4865" width="55.5703125" style="195" customWidth="1"/>
    <col min="4866" max="4887" width="12.28515625" style="195" customWidth="1"/>
    <col min="4888" max="5120" width="9.140625" style="195"/>
    <col min="5121" max="5121" width="55.5703125" style="195" customWidth="1"/>
    <col min="5122" max="5143" width="12.28515625" style="195" customWidth="1"/>
    <col min="5144" max="5376" width="9.140625" style="195"/>
    <col min="5377" max="5377" width="55.5703125" style="195" customWidth="1"/>
    <col min="5378" max="5399" width="12.28515625" style="195" customWidth="1"/>
    <col min="5400" max="5632" width="9.140625" style="195"/>
    <col min="5633" max="5633" width="55.5703125" style="195" customWidth="1"/>
    <col min="5634" max="5655" width="12.28515625" style="195" customWidth="1"/>
    <col min="5656" max="5888" width="9.140625" style="195"/>
    <col min="5889" max="5889" width="55.5703125" style="195" customWidth="1"/>
    <col min="5890" max="5911" width="12.28515625" style="195" customWidth="1"/>
    <col min="5912" max="6144" width="9.140625" style="195"/>
    <col min="6145" max="6145" width="55.5703125" style="195" customWidth="1"/>
    <col min="6146" max="6167" width="12.28515625" style="195" customWidth="1"/>
    <col min="6168" max="6400" width="9.140625" style="195"/>
    <col min="6401" max="6401" width="55.5703125" style="195" customWidth="1"/>
    <col min="6402" max="6423" width="12.28515625" style="195" customWidth="1"/>
    <col min="6424" max="6656" width="9.140625" style="195"/>
    <col min="6657" max="6657" width="55.5703125" style="195" customWidth="1"/>
    <col min="6658" max="6679" width="12.28515625" style="195" customWidth="1"/>
    <col min="6680" max="6912" width="9.140625" style="195"/>
    <col min="6913" max="6913" width="55.5703125" style="195" customWidth="1"/>
    <col min="6914" max="6935" width="12.28515625" style="195" customWidth="1"/>
    <col min="6936" max="7168" width="9.140625" style="195"/>
    <col min="7169" max="7169" width="55.5703125" style="195" customWidth="1"/>
    <col min="7170" max="7191" width="12.28515625" style="195" customWidth="1"/>
    <col min="7192" max="7424" width="9.140625" style="195"/>
    <col min="7425" max="7425" width="55.5703125" style="195" customWidth="1"/>
    <col min="7426" max="7447" width="12.28515625" style="195" customWidth="1"/>
    <col min="7448" max="7680" width="9.140625" style="195"/>
    <col min="7681" max="7681" width="55.5703125" style="195" customWidth="1"/>
    <col min="7682" max="7703" width="12.28515625" style="195" customWidth="1"/>
    <col min="7704" max="7936" width="9.140625" style="195"/>
    <col min="7937" max="7937" width="55.5703125" style="195" customWidth="1"/>
    <col min="7938" max="7959" width="12.28515625" style="195" customWidth="1"/>
    <col min="7960" max="8192" width="9.140625" style="195"/>
    <col min="8193" max="8193" width="55.5703125" style="195" customWidth="1"/>
    <col min="8194" max="8215" width="12.28515625" style="195" customWidth="1"/>
    <col min="8216" max="8448" width="9.140625" style="195"/>
    <col min="8449" max="8449" width="55.5703125" style="195" customWidth="1"/>
    <col min="8450" max="8471" width="12.28515625" style="195" customWidth="1"/>
    <col min="8472" max="8704" width="9.140625" style="195"/>
    <col min="8705" max="8705" width="55.5703125" style="195" customWidth="1"/>
    <col min="8706" max="8727" width="12.28515625" style="195" customWidth="1"/>
    <col min="8728" max="8960" width="9.140625" style="195"/>
    <col min="8961" max="8961" width="55.5703125" style="195" customWidth="1"/>
    <col min="8962" max="8983" width="12.28515625" style="195" customWidth="1"/>
    <col min="8984" max="9216" width="9.140625" style="195"/>
    <col min="9217" max="9217" width="55.5703125" style="195" customWidth="1"/>
    <col min="9218" max="9239" width="12.28515625" style="195" customWidth="1"/>
    <col min="9240" max="9472" width="9.140625" style="195"/>
    <col min="9473" max="9473" width="55.5703125" style="195" customWidth="1"/>
    <col min="9474" max="9495" width="12.28515625" style="195" customWidth="1"/>
    <col min="9496" max="9728" width="9.140625" style="195"/>
    <col min="9729" max="9729" width="55.5703125" style="195" customWidth="1"/>
    <col min="9730" max="9751" width="12.28515625" style="195" customWidth="1"/>
    <col min="9752" max="9984" width="9.140625" style="195"/>
    <col min="9985" max="9985" width="55.5703125" style="195" customWidth="1"/>
    <col min="9986" max="10007" width="12.28515625" style="195" customWidth="1"/>
    <col min="10008" max="10240" width="9.140625" style="195"/>
    <col min="10241" max="10241" width="55.5703125" style="195" customWidth="1"/>
    <col min="10242" max="10263" width="12.28515625" style="195" customWidth="1"/>
    <col min="10264" max="10496" width="9.140625" style="195"/>
    <col min="10497" max="10497" width="55.5703125" style="195" customWidth="1"/>
    <col min="10498" max="10519" width="12.28515625" style="195" customWidth="1"/>
    <col min="10520" max="10752" width="9.140625" style="195"/>
    <col min="10753" max="10753" width="55.5703125" style="195" customWidth="1"/>
    <col min="10754" max="10775" width="12.28515625" style="195" customWidth="1"/>
    <col min="10776" max="11008" width="9.140625" style="195"/>
    <col min="11009" max="11009" width="55.5703125" style="195" customWidth="1"/>
    <col min="11010" max="11031" width="12.28515625" style="195" customWidth="1"/>
    <col min="11032" max="11264" width="9.140625" style="195"/>
    <col min="11265" max="11265" width="55.5703125" style="195" customWidth="1"/>
    <col min="11266" max="11287" width="12.28515625" style="195" customWidth="1"/>
    <col min="11288" max="11520" width="9.140625" style="195"/>
    <col min="11521" max="11521" width="55.5703125" style="195" customWidth="1"/>
    <col min="11522" max="11543" width="12.28515625" style="195" customWidth="1"/>
    <col min="11544" max="11776" width="9.140625" style="195"/>
    <col min="11777" max="11777" width="55.5703125" style="195" customWidth="1"/>
    <col min="11778" max="11799" width="12.28515625" style="195" customWidth="1"/>
    <col min="11800" max="12032" width="9.140625" style="195"/>
    <col min="12033" max="12033" width="55.5703125" style="195" customWidth="1"/>
    <col min="12034" max="12055" width="12.28515625" style="195" customWidth="1"/>
    <col min="12056" max="12288" width="9.140625" style="195"/>
    <col min="12289" max="12289" width="55.5703125" style="195" customWidth="1"/>
    <col min="12290" max="12311" width="12.28515625" style="195" customWidth="1"/>
    <col min="12312" max="12544" width="9.140625" style="195"/>
    <col min="12545" max="12545" width="55.5703125" style="195" customWidth="1"/>
    <col min="12546" max="12567" width="12.28515625" style="195" customWidth="1"/>
    <col min="12568" max="12800" width="9.140625" style="195"/>
    <col min="12801" max="12801" width="55.5703125" style="195" customWidth="1"/>
    <col min="12802" max="12823" width="12.28515625" style="195" customWidth="1"/>
    <col min="12824" max="13056" width="9.140625" style="195"/>
    <col min="13057" max="13057" width="55.5703125" style="195" customWidth="1"/>
    <col min="13058" max="13079" width="12.28515625" style="195" customWidth="1"/>
    <col min="13080" max="13312" width="9.140625" style="195"/>
    <col min="13313" max="13313" width="55.5703125" style="195" customWidth="1"/>
    <col min="13314" max="13335" width="12.28515625" style="195" customWidth="1"/>
    <col min="13336" max="13568" width="9.140625" style="195"/>
    <col min="13569" max="13569" width="55.5703125" style="195" customWidth="1"/>
    <col min="13570" max="13591" width="12.28515625" style="195" customWidth="1"/>
    <col min="13592" max="13824" width="9.140625" style="195"/>
    <col min="13825" max="13825" width="55.5703125" style="195" customWidth="1"/>
    <col min="13826" max="13847" width="12.28515625" style="195" customWidth="1"/>
    <col min="13848" max="14080" width="9.140625" style="195"/>
    <col min="14081" max="14081" width="55.5703125" style="195" customWidth="1"/>
    <col min="14082" max="14103" width="12.28515625" style="195" customWidth="1"/>
    <col min="14104" max="14336" width="9.140625" style="195"/>
    <col min="14337" max="14337" width="55.5703125" style="195" customWidth="1"/>
    <col min="14338" max="14359" width="12.28515625" style="195" customWidth="1"/>
    <col min="14360" max="14592" width="9.140625" style="195"/>
    <col min="14593" max="14593" width="55.5703125" style="195" customWidth="1"/>
    <col min="14594" max="14615" width="12.28515625" style="195" customWidth="1"/>
    <col min="14616" max="14848" width="9.140625" style="195"/>
    <col min="14849" max="14849" width="55.5703125" style="195" customWidth="1"/>
    <col min="14850" max="14871" width="12.28515625" style="195" customWidth="1"/>
    <col min="14872" max="15104" width="9.140625" style="195"/>
    <col min="15105" max="15105" width="55.5703125" style="195" customWidth="1"/>
    <col min="15106" max="15127" width="12.28515625" style="195" customWidth="1"/>
    <col min="15128" max="15360" width="9.140625" style="195"/>
    <col min="15361" max="15361" width="55.5703125" style="195" customWidth="1"/>
    <col min="15362" max="15383" width="12.28515625" style="195" customWidth="1"/>
    <col min="15384" max="15616" width="9.140625" style="195"/>
    <col min="15617" max="15617" width="55.5703125" style="195" customWidth="1"/>
    <col min="15618" max="15639" width="12.28515625" style="195" customWidth="1"/>
    <col min="15640" max="15872" width="9.140625" style="195"/>
    <col min="15873" max="15873" width="55.5703125" style="195" customWidth="1"/>
    <col min="15874" max="15895" width="12.28515625" style="195" customWidth="1"/>
    <col min="15896" max="16128" width="9.140625" style="195"/>
    <col min="16129" max="16129" width="55.5703125" style="195" customWidth="1"/>
    <col min="16130" max="16151" width="12.28515625" style="195" customWidth="1"/>
    <col min="16152" max="16384" width="9.140625" style="195"/>
  </cols>
  <sheetData>
    <row r="1" spans="1:23" ht="15" x14ac:dyDescent="0.25">
      <c r="A1" s="194" t="s">
        <v>17231</v>
      </c>
      <c r="C1" s="196"/>
      <c r="D1" s="196"/>
      <c r="E1" s="196"/>
      <c r="F1" s="196"/>
      <c r="G1" s="196"/>
      <c r="H1" s="196"/>
      <c r="I1" s="196"/>
      <c r="J1" s="196"/>
      <c r="K1" s="196"/>
      <c r="L1" s="196"/>
      <c r="M1" s="196"/>
      <c r="N1" s="196"/>
      <c r="O1" s="196"/>
      <c r="P1" s="196"/>
      <c r="Q1" s="196"/>
      <c r="R1" s="196"/>
      <c r="S1" s="196"/>
      <c r="T1" s="196"/>
      <c r="U1" s="196"/>
      <c r="V1" s="196"/>
      <c r="W1" s="196"/>
    </row>
    <row r="2" spans="1:23" x14ac:dyDescent="0.2">
      <c r="C2" s="198"/>
      <c r="D2" s="198"/>
      <c r="E2" s="198"/>
      <c r="F2" s="198"/>
      <c r="G2" s="198"/>
      <c r="H2" s="198"/>
      <c r="I2" s="198"/>
      <c r="J2" s="198"/>
      <c r="K2" s="198"/>
      <c r="L2" s="198"/>
      <c r="M2" s="198"/>
      <c r="N2" s="198"/>
      <c r="O2" s="198"/>
      <c r="P2" s="198"/>
      <c r="Q2" s="198"/>
      <c r="R2" s="198"/>
      <c r="S2" s="198"/>
      <c r="T2" s="198"/>
      <c r="U2" s="198"/>
      <c r="V2" s="198"/>
      <c r="W2" s="198"/>
    </row>
    <row r="3" spans="1:23" ht="13.5" thickBot="1" x14ac:dyDescent="0.25">
      <c r="A3" s="198" t="s">
        <v>14785</v>
      </c>
    </row>
    <row r="4" spans="1:23" x14ac:dyDescent="0.2">
      <c r="A4" s="703"/>
      <c r="B4" s="700" t="str">
        <f>B24</f>
        <v>NOx (tons/year)</v>
      </c>
      <c r="C4" s="701"/>
      <c r="D4" s="701"/>
      <c r="E4" s="702"/>
      <c r="F4" s="700" t="str">
        <f>F24</f>
        <v>VOC (tons/year)</v>
      </c>
      <c r="G4" s="701"/>
      <c r="H4" s="701"/>
      <c r="I4" s="702"/>
      <c r="J4" s="700" t="str">
        <f>J24</f>
        <v>CO (tons/year)</v>
      </c>
      <c r="K4" s="701"/>
      <c r="L4" s="701"/>
      <c r="M4" s="702"/>
      <c r="N4" s="700" t="str">
        <f>N24</f>
        <v>SOx (tons/year)</v>
      </c>
      <c r="O4" s="701"/>
      <c r="P4" s="701"/>
      <c r="Q4" s="702"/>
      <c r="R4" s="700" t="str">
        <f>R24</f>
        <v>PM (tons/year)</v>
      </c>
      <c r="S4" s="701"/>
      <c r="T4" s="701"/>
      <c r="U4" s="702"/>
      <c r="V4" s="199"/>
      <c r="W4" s="199"/>
    </row>
    <row r="5" spans="1:23" ht="26.25" thickBot="1" x14ac:dyDescent="0.25">
      <c r="A5" s="704"/>
      <c r="B5" s="200">
        <f>B25</f>
        <v>2015</v>
      </c>
      <c r="C5" s="201">
        <f t="shared" ref="C5:U5" si="0">C25</f>
        <v>2006</v>
      </c>
      <c r="D5" s="201" t="str">
        <f t="shared" si="0"/>
        <v>Absolute Difference</v>
      </c>
      <c r="E5" s="202" t="str">
        <f t="shared" si="0"/>
        <v>Percent Difference</v>
      </c>
      <c r="F5" s="200">
        <f t="shared" si="0"/>
        <v>2015</v>
      </c>
      <c r="G5" s="201">
        <f t="shared" si="0"/>
        <v>2006</v>
      </c>
      <c r="H5" s="201" t="str">
        <f t="shared" si="0"/>
        <v>Absolute Difference</v>
      </c>
      <c r="I5" s="202" t="str">
        <f t="shared" si="0"/>
        <v>Percent Difference</v>
      </c>
      <c r="J5" s="200">
        <f t="shared" si="0"/>
        <v>2015</v>
      </c>
      <c r="K5" s="201">
        <f t="shared" si="0"/>
        <v>2006</v>
      </c>
      <c r="L5" s="201" t="str">
        <f t="shared" si="0"/>
        <v>Absolute Difference</v>
      </c>
      <c r="M5" s="202" t="str">
        <f t="shared" si="0"/>
        <v>Percent Difference</v>
      </c>
      <c r="N5" s="200">
        <f t="shared" si="0"/>
        <v>2015</v>
      </c>
      <c r="O5" s="201">
        <f t="shared" si="0"/>
        <v>2006</v>
      </c>
      <c r="P5" s="201" t="str">
        <f t="shared" si="0"/>
        <v>Absolute Difference</v>
      </c>
      <c r="Q5" s="202" t="str">
        <f t="shared" si="0"/>
        <v>Percent Difference</v>
      </c>
      <c r="R5" s="200">
        <f t="shared" si="0"/>
        <v>2015</v>
      </c>
      <c r="S5" s="201">
        <f t="shared" si="0"/>
        <v>2006</v>
      </c>
      <c r="T5" s="201" t="str">
        <f t="shared" si="0"/>
        <v>Absolute Difference</v>
      </c>
      <c r="U5" s="202" t="str">
        <f t="shared" si="0"/>
        <v>Percent Difference</v>
      </c>
      <c r="V5" s="203"/>
      <c r="W5" s="203"/>
    </row>
    <row r="6" spans="1:23" x14ac:dyDescent="0.2">
      <c r="A6" s="77" t="s">
        <v>14790</v>
      </c>
      <c r="B6" s="226">
        <f t="shared" ref="B6:C17" si="1">VLOOKUP($A6,$A$26:$U$55,COLUMN(B$3),FALSE)</f>
        <v>11477.21897756125</v>
      </c>
      <c r="C6" s="227">
        <f t="shared" si="1"/>
        <v>11673.645380268661</v>
      </c>
      <c r="D6" s="220">
        <f>B6-C6</f>
        <v>-196.4264027074114</v>
      </c>
      <c r="E6" s="221">
        <f>IF(B6=C6,0,IF(AND(B6&gt;0,C6=0),"*",(B6-C6)/C6))</f>
        <v>-1.6826483614057735E-2</v>
      </c>
      <c r="F6" s="226">
        <f t="shared" ref="F6:G17" si="2">VLOOKUP($A6,$A$26:$U$55,COLUMN(F$3),FALSE)</f>
        <v>2186.1530886058872</v>
      </c>
      <c r="G6" s="227">
        <f t="shared" si="2"/>
        <v>1553.2792762358035</v>
      </c>
      <c r="H6" s="220">
        <f>F6-G6</f>
        <v>632.87381237008367</v>
      </c>
      <c r="I6" s="221">
        <f>IF(F6=G6,0,IF(AND(F6&gt;0,G6=0),"*",(F6-G6)/G6))</f>
        <v>0.40744367226979405</v>
      </c>
      <c r="J6" s="226">
        <f t="shared" ref="J6:K17" si="3">VLOOKUP($A6,$A$26:$U$55,COLUMN(J$3),FALSE)</f>
        <v>5861.202249963987</v>
      </c>
      <c r="K6" s="227">
        <f t="shared" si="3"/>
        <v>6179.315074840234</v>
      </c>
      <c r="L6" s="220">
        <f>J6-K6</f>
        <v>-318.11282487624703</v>
      </c>
      <c r="M6" s="221">
        <f>IF(J6=K6,0,IF(AND(J6&gt;0,K6=0),"*",(J6-K6)/K6))</f>
        <v>-5.1480272655375456E-2</v>
      </c>
      <c r="N6" s="226">
        <f t="shared" ref="N6:O17" si="4">VLOOKUP($A6,$A$26:$U$55,COLUMN(N$3),FALSE)</f>
        <v>6.0030302936027464</v>
      </c>
      <c r="O6" s="227">
        <f t="shared" si="4"/>
        <v>13.618371999999999</v>
      </c>
      <c r="P6" s="220">
        <f>N6-O6</f>
        <v>-7.6153417063972526</v>
      </c>
      <c r="Q6" s="221">
        <f>IF(N6=O6,0,IF(AND(N6&gt;0,O6=0),"*",(N6-O6)/O6))</f>
        <v>-0.559196187796695</v>
      </c>
      <c r="R6" s="226">
        <f t="shared" ref="R6:S17" si="5">VLOOKUP($A6,$A$26:$U$55,COLUMN(R$3),FALSE)</f>
        <v>152.28323207767284</v>
      </c>
      <c r="S6" s="227">
        <f t="shared" si="5"/>
        <v>141.88847333622905</v>
      </c>
      <c r="T6" s="220">
        <f>R6-S6</f>
        <v>10.394758741443781</v>
      </c>
      <c r="U6" s="221">
        <f>IF(R6=S6,0,IF(AND(R6&gt;0,S6=0),"*",(R6-S6)/S6))</f>
        <v>7.3260064732753996E-2</v>
      </c>
      <c r="V6" s="208"/>
      <c r="W6" s="208"/>
    </row>
    <row r="7" spans="1:23" x14ac:dyDescent="0.2">
      <c r="A7" s="232" t="s">
        <v>10028</v>
      </c>
      <c r="B7" s="204">
        <f t="shared" si="1"/>
        <v>2948.8167309369232</v>
      </c>
      <c r="C7" s="205">
        <f t="shared" si="1"/>
        <v>5115.1722307002719</v>
      </c>
      <c r="D7" s="206">
        <f t="shared" ref="D7:D19" si="6">B7-C7</f>
        <v>-2166.3554997633487</v>
      </c>
      <c r="E7" s="207">
        <f t="shared" ref="E7:E19" si="7">IF(B7=C7,0,IF(AND(B7&gt;0,C7=0),"*",(B7-C7)/C7))</f>
        <v>-0.42351565148897685</v>
      </c>
      <c r="F7" s="204">
        <f t="shared" si="2"/>
        <v>305.89307847999402</v>
      </c>
      <c r="G7" s="205">
        <f t="shared" si="2"/>
        <v>595.94699296808608</v>
      </c>
      <c r="H7" s="206">
        <f t="shared" ref="H7:H19" si="8">F7-G7</f>
        <v>-290.05391448809206</v>
      </c>
      <c r="I7" s="207">
        <f t="shared" ref="I7:I19" si="9">IF(F7=G7,0,IF(AND(F7&gt;0,G7=0),"*",(F7-G7)/G7))</f>
        <v>-0.48671092884199674</v>
      </c>
      <c r="J7" s="204">
        <f t="shared" si="3"/>
        <v>1758.2409821455869</v>
      </c>
      <c r="K7" s="205">
        <f t="shared" si="3"/>
        <v>2536.886465054044</v>
      </c>
      <c r="L7" s="206">
        <f t="shared" ref="L7:L19" si="10">J7-K7</f>
        <v>-778.6454829084571</v>
      </c>
      <c r="M7" s="207">
        <f t="shared" ref="M7:M19" si="11">IF(J7=K7,0,IF(AND(J7&gt;0,K7=0),"*",(J7-K7)/K7))</f>
        <v>-0.30692957435596924</v>
      </c>
      <c r="N7" s="204">
        <f t="shared" si="4"/>
        <v>143.86165434167805</v>
      </c>
      <c r="O7" s="205">
        <f t="shared" si="4"/>
        <v>327.33252004145675</v>
      </c>
      <c r="P7" s="206">
        <f t="shared" ref="P7:P19" si="12">N7-O7</f>
        <v>-183.4708656997787</v>
      </c>
      <c r="Q7" s="207">
        <f t="shared" ref="Q7:Q19" si="13">IF(N7=O7,0,IF(AND(N7&gt;0,O7=0),"*",(N7-O7)/O7))</f>
        <v>-0.56050301899897415</v>
      </c>
      <c r="R7" s="204">
        <f t="shared" si="5"/>
        <v>108.71363281802779</v>
      </c>
      <c r="S7" s="205">
        <f t="shared" si="5"/>
        <v>127.10331087248215</v>
      </c>
      <c r="T7" s="206">
        <f t="shared" ref="T7:T19" si="14">R7-S7</f>
        <v>-18.389678054454365</v>
      </c>
      <c r="U7" s="207">
        <f t="shared" ref="U7:U19" si="15">IF(R7=S7,0,IF(AND(R7&gt;0,S7=0),"*",(R7-S7)/S7))</f>
        <v>-0.14468291917984746</v>
      </c>
      <c r="V7" s="208"/>
      <c r="W7" s="208"/>
    </row>
    <row r="8" spans="1:23" x14ac:dyDescent="0.2">
      <c r="A8" s="232" t="s">
        <v>15686</v>
      </c>
      <c r="B8" s="204">
        <f t="shared" si="1"/>
        <v>3599.0219352826762</v>
      </c>
      <c r="C8" s="205">
        <f t="shared" si="1"/>
        <v>2722.0806600059973</v>
      </c>
      <c r="D8" s="206">
        <f t="shared" si="6"/>
        <v>876.94127527667888</v>
      </c>
      <c r="E8" s="207">
        <f t="shared" si="7"/>
        <v>0.32215844598622101</v>
      </c>
      <c r="F8" s="204">
        <f t="shared" si="2"/>
        <v>219.32807447096098</v>
      </c>
      <c r="G8" s="205">
        <f t="shared" si="2"/>
        <v>168.59258171824357</v>
      </c>
      <c r="H8" s="206">
        <f t="shared" si="8"/>
        <v>50.73549275271742</v>
      </c>
      <c r="I8" s="207">
        <f t="shared" si="9"/>
        <v>0.30093549927070889</v>
      </c>
      <c r="J8" s="204">
        <f t="shared" si="3"/>
        <v>2836.2912872001625</v>
      </c>
      <c r="K8" s="205">
        <f t="shared" si="3"/>
        <v>2106.1023720622456</v>
      </c>
      <c r="L8" s="206">
        <f t="shared" si="10"/>
        <v>730.18891513791687</v>
      </c>
      <c r="M8" s="207">
        <f t="shared" si="11"/>
        <v>0.34670153019339378</v>
      </c>
      <c r="N8" s="204">
        <f t="shared" si="4"/>
        <v>22.850058516598839</v>
      </c>
      <c r="O8" s="205">
        <f t="shared" si="4"/>
        <v>17.327576887013169</v>
      </c>
      <c r="P8" s="206">
        <f t="shared" si="12"/>
        <v>5.5224816295856698</v>
      </c>
      <c r="Q8" s="207">
        <f t="shared" si="13"/>
        <v>0.3187105540258609</v>
      </c>
      <c r="R8" s="204">
        <f t="shared" si="5"/>
        <v>246.75753423537435</v>
      </c>
      <c r="S8" s="205">
        <f t="shared" si="5"/>
        <v>180.31850967611828</v>
      </c>
      <c r="T8" s="206">
        <f t="shared" si="14"/>
        <v>66.439024559256069</v>
      </c>
      <c r="U8" s="207">
        <f t="shared" si="15"/>
        <v>0.36845371381225084</v>
      </c>
      <c r="V8" s="208"/>
      <c r="W8" s="208"/>
    </row>
    <row r="9" spans="1:23" x14ac:dyDescent="0.2">
      <c r="A9" s="232" t="s">
        <v>10032</v>
      </c>
      <c r="B9" s="204">
        <f t="shared" si="1"/>
        <v>0</v>
      </c>
      <c r="C9" s="205">
        <f t="shared" si="1"/>
        <v>0</v>
      </c>
      <c r="D9" s="206">
        <f t="shared" si="6"/>
        <v>0</v>
      </c>
      <c r="E9" s="207">
        <f t="shared" si="7"/>
        <v>0</v>
      </c>
      <c r="F9" s="204">
        <f t="shared" si="2"/>
        <v>19818.348764191567</v>
      </c>
      <c r="G9" s="205">
        <f t="shared" si="2"/>
        <v>16308.965037948064</v>
      </c>
      <c r="H9" s="206">
        <f>F9-G9</f>
        <v>3509.3837262435027</v>
      </c>
      <c r="I9" s="207">
        <f t="shared" si="9"/>
        <v>0.21518126491029874</v>
      </c>
      <c r="J9" s="204">
        <f t="shared" si="3"/>
        <v>0</v>
      </c>
      <c r="K9" s="205">
        <f t="shared" si="3"/>
        <v>0</v>
      </c>
      <c r="L9" s="206">
        <f t="shared" si="10"/>
        <v>0</v>
      </c>
      <c r="M9" s="207">
        <f t="shared" si="11"/>
        <v>0</v>
      </c>
      <c r="N9" s="204">
        <f t="shared" si="4"/>
        <v>0</v>
      </c>
      <c r="O9" s="205">
        <f t="shared" si="4"/>
        <v>0</v>
      </c>
      <c r="P9" s="206">
        <f t="shared" si="12"/>
        <v>0</v>
      </c>
      <c r="Q9" s="207">
        <f t="shared" si="13"/>
        <v>0</v>
      </c>
      <c r="R9" s="204">
        <f t="shared" si="5"/>
        <v>0</v>
      </c>
      <c r="S9" s="205">
        <f t="shared" si="5"/>
        <v>0</v>
      </c>
      <c r="T9" s="206">
        <f t="shared" si="14"/>
        <v>0</v>
      </c>
      <c r="U9" s="207">
        <f t="shared" si="15"/>
        <v>0</v>
      </c>
      <c r="V9" s="208"/>
      <c r="W9" s="208"/>
    </row>
    <row r="10" spans="1:23" x14ac:dyDescent="0.2">
      <c r="A10" s="232" t="s">
        <v>10031</v>
      </c>
      <c r="B10" s="204">
        <f t="shared" si="1"/>
        <v>0</v>
      </c>
      <c r="C10" s="205">
        <f t="shared" si="1"/>
        <v>0</v>
      </c>
      <c r="D10" s="206">
        <f t="shared" si="6"/>
        <v>0</v>
      </c>
      <c r="E10" s="207">
        <f t="shared" si="7"/>
        <v>0</v>
      </c>
      <c r="F10" s="204">
        <f t="shared" si="2"/>
        <v>8754.7253200320738</v>
      </c>
      <c r="G10" s="205">
        <f t="shared" si="2"/>
        <v>5993.2788444708767</v>
      </c>
      <c r="H10" s="206">
        <f t="shared" si="8"/>
        <v>2761.4464755611971</v>
      </c>
      <c r="I10" s="207">
        <f t="shared" si="9"/>
        <v>0.46075721607860454</v>
      </c>
      <c r="J10" s="204">
        <f t="shared" si="3"/>
        <v>0</v>
      </c>
      <c r="K10" s="205">
        <f t="shared" si="3"/>
        <v>0</v>
      </c>
      <c r="L10" s="206">
        <f t="shared" si="10"/>
        <v>0</v>
      </c>
      <c r="M10" s="207">
        <f t="shared" si="11"/>
        <v>0</v>
      </c>
      <c r="N10" s="204">
        <f t="shared" si="4"/>
        <v>0</v>
      </c>
      <c r="O10" s="205">
        <f t="shared" si="4"/>
        <v>0</v>
      </c>
      <c r="P10" s="206">
        <f t="shared" si="12"/>
        <v>0</v>
      </c>
      <c r="Q10" s="207">
        <f t="shared" si="13"/>
        <v>0</v>
      </c>
      <c r="R10" s="204">
        <f t="shared" si="5"/>
        <v>0</v>
      </c>
      <c r="S10" s="205">
        <f t="shared" si="5"/>
        <v>0</v>
      </c>
      <c r="T10" s="206">
        <f t="shared" si="14"/>
        <v>0</v>
      </c>
      <c r="U10" s="207">
        <f t="shared" si="15"/>
        <v>0</v>
      </c>
      <c r="V10" s="208"/>
      <c r="W10" s="208"/>
    </row>
    <row r="11" spans="1:23" x14ac:dyDescent="0.2">
      <c r="A11" s="232" t="s">
        <v>15142</v>
      </c>
      <c r="B11" s="204">
        <f t="shared" si="1"/>
        <v>0</v>
      </c>
      <c r="C11" s="205">
        <f t="shared" si="1"/>
        <v>0</v>
      </c>
      <c r="D11" s="206">
        <f t="shared" si="6"/>
        <v>0</v>
      </c>
      <c r="E11" s="207">
        <f t="shared" si="7"/>
        <v>0</v>
      </c>
      <c r="F11" s="204">
        <f t="shared" si="2"/>
        <v>32516.25046517219</v>
      </c>
      <c r="G11" s="205">
        <f t="shared" si="2"/>
        <v>23023.661536193544</v>
      </c>
      <c r="H11" s="206">
        <f t="shared" si="8"/>
        <v>9492.5889289786464</v>
      </c>
      <c r="I11" s="207">
        <f t="shared" si="9"/>
        <v>0.41229710200769559</v>
      </c>
      <c r="J11" s="204">
        <f t="shared" si="3"/>
        <v>0</v>
      </c>
      <c r="K11" s="205">
        <f t="shared" si="3"/>
        <v>0</v>
      </c>
      <c r="L11" s="206">
        <f t="shared" si="10"/>
        <v>0</v>
      </c>
      <c r="M11" s="207">
        <f t="shared" si="11"/>
        <v>0</v>
      </c>
      <c r="N11" s="204">
        <f t="shared" si="4"/>
        <v>0</v>
      </c>
      <c r="O11" s="205">
        <f t="shared" si="4"/>
        <v>0</v>
      </c>
      <c r="P11" s="206">
        <f t="shared" si="12"/>
        <v>0</v>
      </c>
      <c r="Q11" s="207">
        <f t="shared" si="13"/>
        <v>0</v>
      </c>
      <c r="R11" s="204">
        <f t="shared" si="5"/>
        <v>0.47564999999999991</v>
      </c>
      <c r="S11" s="205">
        <f t="shared" si="5"/>
        <v>2.4242547202983484</v>
      </c>
      <c r="T11" s="206">
        <f t="shared" si="14"/>
        <v>-1.9486047202983485</v>
      </c>
      <c r="U11" s="207">
        <f t="shared" si="15"/>
        <v>-0.80379537017402913</v>
      </c>
      <c r="V11" s="208"/>
      <c r="W11" s="208"/>
    </row>
    <row r="12" spans="1:23" x14ac:dyDescent="0.2">
      <c r="A12" s="232" t="s">
        <v>15126</v>
      </c>
      <c r="B12" s="204">
        <f t="shared" si="1"/>
        <v>233.9864172837801</v>
      </c>
      <c r="C12" s="205">
        <f t="shared" si="1"/>
        <v>362.13188063499359</v>
      </c>
      <c r="D12" s="206">
        <f t="shared" si="6"/>
        <v>-128.14546335121349</v>
      </c>
      <c r="E12" s="207">
        <f t="shared" si="7"/>
        <v>-0.3538640760556957</v>
      </c>
      <c r="F12" s="204">
        <f t="shared" si="2"/>
        <v>8095.726075198032</v>
      </c>
      <c r="G12" s="205">
        <f t="shared" si="2"/>
        <v>9610.0494477533321</v>
      </c>
      <c r="H12" s="206">
        <f t="shared" si="8"/>
        <v>-1514.3233725553</v>
      </c>
      <c r="I12" s="207">
        <f t="shared" si="9"/>
        <v>-0.15757706355083567</v>
      </c>
      <c r="J12" s="204">
        <f t="shared" si="3"/>
        <v>176.10415866507759</v>
      </c>
      <c r="K12" s="205">
        <f t="shared" si="3"/>
        <v>289.67572415944841</v>
      </c>
      <c r="L12" s="206">
        <f t="shared" si="10"/>
        <v>-113.57156549437082</v>
      </c>
      <c r="M12" s="207">
        <f t="shared" si="11"/>
        <v>-0.39206449150656736</v>
      </c>
      <c r="N12" s="204">
        <f t="shared" si="4"/>
        <v>9.3473788450598576</v>
      </c>
      <c r="O12" s="205">
        <f t="shared" si="4"/>
        <v>12.959475593015281</v>
      </c>
      <c r="P12" s="206">
        <f t="shared" si="12"/>
        <v>-3.6120967479554231</v>
      </c>
      <c r="Q12" s="207">
        <f t="shared" si="13"/>
        <v>-0.2787224469099831</v>
      </c>
      <c r="R12" s="204">
        <f t="shared" si="5"/>
        <v>11.538445268968818</v>
      </c>
      <c r="S12" s="205">
        <f t="shared" si="5"/>
        <v>22.205939263579644</v>
      </c>
      <c r="T12" s="206">
        <f t="shared" si="14"/>
        <v>-10.667493994610826</v>
      </c>
      <c r="U12" s="207">
        <f t="shared" si="15"/>
        <v>-0.48038922686358837</v>
      </c>
      <c r="V12" s="208"/>
      <c r="W12" s="208"/>
    </row>
    <row r="13" spans="1:23" x14ac:dyDescent="0.2">
      <c r="A13" s="233" t="s">
        <v>15133</v>
      </c>
      <c r="B13" s="204">
        <f t="shared" si="1"/>
        <v>3.6827778006998879</v>
      </c>
      <c r="C13" s="205">
        <f t="shared" si="1"/>
        <v>0.78910999999999998</v>
      </c>
      <c r="D13" s="206">
        <f t="shared" si="6"/>
        <v>2.8936678006998879</v>
      </c>
      <c r="E13" s="207">
        <f t="shared" si="7"/>
        <v>3.6670018130550721</v>
      </c>
      <c r="F13" s="204">
        <f t="shared" si="2"/>
        <v>27917.828427778702</v>
      </c>
      <c r="G13" s="205">
        <f t="shared" si="2"/>
        <v>31258.579204699621</v>
      </c>
      <c r="H13" s="206">
        <f t="shared" si="8"/>
        <v>-3340.7507769209187</v>
      </c>
      <c r="I13" s="207">
        <f t="shared" si="9"/>
        <v>-0.10687468406813092</v>
      </c>
      <c r="J13" s="204">
        <f t="shared" si="3"/>
        <v>2.6600561573676078</v>
      </c>
      <c r="K13" s="205">
        <f t="shared" si="3"/>
        <v>1.752</v>
      </c>
      <c r="L13" s="206">
        <f t="shared" si="10"/>
        <v>0.90805615736760781</v>
      </c>
      <c r="M13" s="207">
        <f t="shared" si="11"/>
        <v>0.51829689347466201</v>
      </c>
      <c r="N13" s="204">
        <f t="shared" si="4"/>
        <v>0</v>
      </c>
      <c r="O13" s="205">
        <f t="shared" si="4"/>
        <v>0</v>
      </c>
      <c r="P13" s="206">
        <f t="shared" si="12"/>
        <v>0</v>
      </c>
      <c r="Q13" s="207">
        <f t="shared" si="13"/>
        <v>0</v>
      </c>
      <c r="R13" s="204">
        <f t="shared" si="5"/>
        <v>0</v>
      </c>
      <c r="S13" s="205">
        <f t="shared" si="5"/>
        <v>0</v>
      </c>
      <c r="T13" s="206">
        <f t="shared" si="14"/>
        <v>0</v>
      </c>
      <c r="U13" s="207">
        <f t="shared" si="15"/>
        <v>0</v>
      </c>
      <c r="V13" s="208"/>
      <c r="W13" s="208"/>
    </row>
    <row r="14" spans="1:23" x14ac:dyDescent="0.2">
      <c r="A14" s="233" t="s">
        <v>15135</v>
      </c>
      <c r="B14" s="204">
        <f t="shared" si="1"/>
        <v>0</v>
      </c>
      <c r="C14" s="205">
        <f t="shared" si="1"/>
        <v>0</v>
      </c>
      <c r="D14" s="206">
        <f t="shared" si="6"/>
        <v>0</v>
      </c>
      <c r="E14" s="207">
        <f t="shared" si="7"/>
        <v>0</v>
      </c>
      <c r="F14" s="204">
        <f t="shared" si="2"/>
        <v>1084.8779664625622</v>
      </c>
      <c r="G14" s="205">
        <f t="shared" si="2"/>
        <v>1659.1308619497715</v>
      </c>
      <c r="H14" s="206">
        <f t="shared" si="8"/>
        <v>-574.25289548720934</v>
      </c>
      <c r="I14" s="207">
        <f t="shared" si="9"/>
        <v>-0.34611669799955436</v>
      </c>
      <c r="J14" s="204">
        <f t="shared" si="3"/>
        <v>0</v>
      </c>
      <c r="K14" s="205">
        <f t="shared" si="3"/>
        <v>0</v>
      </c>
      <c r="L14" s="206">
        <f t="shared" si="10"/>
        <v>0</v>
      </c>
      <c r="M14" s="207">
        <f t="shared" si="11"/>
        <v>0</v>
      </c>
      <c r="N14" s="204">
        <f t="shared" si="4"/>
        <v>0</v>
      </c>
      <c r="O14" s="205">
        <f t="shared" si="4"/>
        <v>0</v>
      </c>
      <c r="P14" s="206">
        <f t="shared" si="12"/>
        <v>0</v>
      </c>
      <c r="Q14" s="207">
        <f t="shared" si="13"/>
        <v>0</v>
      </c>
      <c r="R14" s="204">
        <f t="shared" si="5"/>
        <v>0</v>
      </c>
      <c r="S14" s="205">
        <f t="shared" si="5"/>
        <v>0</v>
      </c>
      <c r="T14" s="206">
        <f t="shared" si="14"/>
        <v>0</v>
      </c>
      <c r="U14" s="207">
        <f t="shared" si="15"/>
        <v>0</v>
      </c>
      <c r="V14" s="208"/>
      <c r="W14" s="208"/>
    </row>
    <row r="15" spans="1:23" x14ac:dyDescent="0.2">
      <c r="A15" s="232" t="s">
        <v>15913</v>
      </c>
      <c r="B15" s="204">
        <f t="shared" si="1"/>
        <v>0</v>
      </c>
      <c r="C15" s="205">
        <f t="shared" si="1"/>
        <v>398.65470355277779</v>
      </c>
      <c r="D15" s="206">
        <f t="shared" si="6"/>
        <v>-398.65470355277779</v>
      </c>
      <c r="E15" s="207">
        <f t="shared" si="7"/>
        <v>-1</v>
      </c>
      <c r="F15" s="204">
        <f t="shared" si="2"/>
        <v>721.35598262508995</v>
      </c>
      <c r="G15" s="205">
        <f t="shared" si="2"/>
        <v>746.46881532029181</v>
      </c>
      <c r="H15" s="206">
        <f t="shared" si="8"/>
        <v>-25.11283269520186</v>
      </c>
      <c r="I15" s="207">
        <f t="shared" si="9"/>
        <v>-3.3642172559380859E-2</v>
      </c>
      <c r="J15" s="204">
        <f t="shared" si="3"/>
        <v>0</v>
      </c>
      <c r="K15" s="205">
        <f t="shared" si="3"/>
        <v>135.51525451912312</v>
      </c>
      <c r="L15" s="206">
        <f t="shared" si="10"/>
        <v>-135.51525451912312</v>
      </c>
      <c r="M15" s="207">
        <f t="shared" si="11"/>
        <v>-1</v>
      </c>
      <c r="N15" s="204">
        <f t="shared" si="4"/>
        <v>0</v>
      </c>
      <c r="O15" s="205">
        <f t="shared" si="4"/>
        <v>17.166737458896701</v>
      </c>
      <c r="P15" s="206">
        <f t="shared" si="12"/>
        <v>-17.166737458896701</v>
      </c>
      <c r="Q15" s="207">
        <f t="shared" si="13"/>
        <v>-1</v>
      </c>
      <c r="R15" s="204">
        <f t="shared" si="5"/>
        <v>0</v>
      </c>
      <c r="S15" s="205">
        <f t="shared" si="5"/>
        <v>7.1724802532560155</v>
      </c>
      <c r="T15" s="206">
        <f t="shared" si="14"/>
        <v>-7.1724802532560155</v>
      </c>
      <c r="U15" s="207">
        <f t="shared" si="15"/>
        <v>-1</v>
      </c>
      <c r="V15" s="208"/>
      <c r="W15" s="208"/>
    </row>
    <row r="16" spans="1:23" x14ac:dyDescent="0.2">
      <c r="A16" s="35" t="s">
        <v>15683</v>
      </c>
      <c r="B16" s="204">
        <f t="shared" si="1"/>
        <v>0</v>
      </c>
      <c r="C16" s="205">
        <f t="shared" si="1"/>
        <v>0</v>
      </c>
      <c r="D16" s="206">
        <f t="shared" si="6"/>
        <v>0</v>
      </c>
      <c r="E16" s="207">
        <f t="shared" si="7"/>
        <v>0</v>
      </c>
      <c r="F16" s="204">
        <f t="shared" si="2"/>
        <v>779.75895515681543</v>
      </c>
      <c r="G16" s="205">
        <f t="shared" si="2"/>
        <v>507.74289971348765</v>
      </c>
      <c r="H16" s="206">
        <f t="shared" si="8"/>
        <v>272.01605544332779</v>
      </c>
      <c r="I16" s="207">
        <f t="shared" si="9"/>
        <v>0.5357358135324447</v>
      </c>
      <c r="J16" s="204">
        <f t="shared" si="3"/>
        <v>0</v>
      </c>
      <c r="K16" s="205">
        <f t="shared" si="3"/>
        <v>0</v>
      </c>
      <c r="L16" s="206">
        <f t="shared" si="10"/>
        <v>0</v>
      </c>
      <c r="M16" s="207">
        <f t="shared" si="11"/>
        <v>0</v>
      </c>
      <c r="N16" s="204">
        <f t="shared" si="4"/>
        <v>0</v>
      </c>
      <c r="O16" s="205">
        <f t="shared" si="4"/>
        <v>0</v>
      </c>
      <c r="P16" s="206">
        <f t="shared" si="12"/>
        <v>0</v>
      </c>
      <c r="Q16" s="207">
        <f t="shared" si="13"/>
        <v>0</v>
      </c>
      <c r="R16" s="204">
        <f t="shared" si="5"/>
        <v>0</v>
      </c>
      <c r="S16" s="205">
        <f t="shared" si="5"/>
        <v>0</v>
      </c>
      <c r="T16" s="206">
        <f t="shared" si="14"/>
        <v>0</v>
      </c>
      <c r="U16" s="207">
        <f t="shared" si="15"/>
        <v>0</v>
      </c>
      <c r="V16" s="208"/>
      <c r="W16" s="208"/>
    </row>
    <row r="17" spans="1:23" x14ac:dyDescent="0.2">
      <c r="A17" s="6" t="s">
        <v>15130</v>
      </c>
      <c r="B17" s="204">
        <f t="shared" si="1"/>
        <v>865.90691606814289</v>
      </c>
      <c r="C17" s="205">
        <f t="shared" si="1"/>
        <v>1.4564668784419001</v>
      </c>
      <c r="D17" s="206">
        <f t="shared" si="6"/>
        <v>864.45044918970098</v>
      </c>
      <c r="E17" s="207">
        <f t="shared" si="7"/>
        <v>593.52564894196098</v>
      </c>
      <c r="F17" s="204">
        <f t="shared" si="2"/>
        <v>0</v>
      </c>
      <c r="G17" s="205">
        <f t="shared" si="2"/>
        <v>0</v>
      </c>
      <c r="H17" s="206">
        <f t="shared" si="8"/>
        <v>0</v>
      </c>
      <c r="I17" s="207">
        <f t="shared" si="9"/>
        <v>0</v>
      </c>
      <c r="J17" s="204">
        <f t="shared" si="3"/>
        <v>448.66997055771895</v>
      </c>
      <c r="K17" s="205">
        <f t="shared" si="3"/>
        <v>7.924893309169164</v>
      </c>
      <c r="L17" s="206">
        <f t="shared" si="10"/>
        <v>440.74507724854982</v>
      </c>
      <c r="M17" s="207">
        <f t="shared" si="11"/>
        <v>55.615269512663886</v>
      </c>
      <c r="N17" s="204">
        <f t="shared" si="4"/>
        <v>25.211847931348895</v>
      </c>
      <c r="O17" s="205">
        <f t="shared" si="4"/>
        <v>0</v>
      </c>
      <c r="P17" s="206">
        <f t="shared" si="12"/>
        <v>25.211847931348895</v>
      </c>
      <c r="Q17" s="207" t="str">
        <f t="shared" si="13"/>
        <v>*</v>
      </c>
      <c r="R17" s="204">
        <f t="shared" si="5"/>
        <v>26.910805664873557</v>
      </c>
      <c r="S17" s="205">
        <f t="shared" si="5"/>
        <v>0</v>
      </c>
      <c r="T17" s="206">
        <f t="shared" si="14"/>
        <v>26.910805664873557</v>
      </c>
      <c r="U17" s="207" t="str">
        <f t="shared" si="15"/>
        <v>*</v>
      </c>
      <c r="V17" s="208"/>
      <c r="W17" s="208"/>
    </row>
    <row r="18" spans="1:23" x14ac:dyDescent="0.2">
      <c r="A18" s="76" t="s">
        <v>16662</v>
      </c>
      <c r="B18" s="204">
        <f>B19-SUM(B6:B17)</f>
        <v>2007.2007587704684</v>
      </c>
      <c r="C18" s="205">
        <f>C19-SUM(C6:C17)</f>
        <v>1295.4800038790345</v>
      </c>
      <c r="D18" s="206">
        <f t="shared" si="6"/>
        <v>711.7207548914339</v>
      </c>
      <c r="E18" s="207">
        <f t="shared" si="7"/>
        <v>0.54938768082899014</v>
      </c>
      <c r="F18" s="204">
        <f>F19-SUM(F6:F17)</f>
        <v>3097.6708671445376</v>
      </c>
      <c r="G18" s="205">
        <f>G19-SUM(G6:G17)</f>
        <v>2587.0398879012937</v>
      </c>
      <c r="H18" s="206">
        <f t="shared" si="8"/>
        <v>510.63097924324393</v>
      </c>
      <c r="I18" s="207">
        <f t="shared" si="9"/>
        <v>0.19738040438854132</v>
      </c>
      <c r="J18" s="204">
        <f>J19-SUM(J6:J17)</f>
        <v>2075.0228164057644</v>
      </c>
      <c r="K18" s="205">
        <f>K19-SUM(K6:K17)</f>
        <v>1893.2458403120309</v>
      </c>
      <c r="L18" s="206">
        <f t="shared" si="10"/>
        <v>181.77697609373354</v>
      </c>
      <c r="M18" s="207">
        <f t="shared" si="11"/>
        <v>9.6013403131932615E-2</v>
      </c>
      <c r="N18" s="204">
        <f>N19-SUM(N6:N17)</f>
        <v>5279.185862284914</v>
      </c>
      <c r="O18" s="205">
        <f>O19-SUM(O6:O17)</f>
        <v>4870.8499153855255</v>
      </c>
      <c r="P18" s="206">
        <f t="shared" si="12"/>
        <v>408.33594689938855</v>
      </c>
      <c r="Q18" s="207">
        <f t="shared" si="13"/>
        <v>8.3832586508071238E-2</v>
      </c>
      <c r="R18" s="204">
        <f>R19-SUM(R6:R17)</f>
        <v>64.266107175963612</v>
      </c>
      <c r="S18" s="205">
        <f>S19-SUM(S6:S17)</f>
        <v>59.602420630641575</v>
      </c>
      <c r="T18" s="206">
        <f t="shared" si="14"/>
        <v>4.6636865453220366</v>
      </c>
      <c r="U18" s="207">
        <f t="shared" si="15"/>
        <v>7.824659629552759E-2</v>
      </c>
      <c r="V18" s="208"/>
      <c r="W18" s="208"/>
    </row>
    <row r="19" spans="1:23" s="213" customFormat="1" ht="13.5" thickBot="1" x14ac:dyDescent="0.25">
      <c r="A19" s="209" t="s">
        <v>15138</v>
      </c>
      <c r="B19" s="229">
        <f>VLOOKUP($A19,$A$26:$U$55,COLUMN(B$3),FALSE)</f>
        <v>21135.83451370394</v>
      </c>
      <c r="C19" s="230">
        <f>VLOOKUP($A19,$A$26:$U$55,COLUMN(C$3),FALSE)</f>
        <v>21569.410435920177</v>
      </c>
      <c r="D19" s="210">
        <f t="shared" si="6"/>
        <v>-433.57592221623781</v>
      </c>
      <c r="E19" s="211">
        <f t="shared" si="7"/>
        <v>-2.0101426671087448E-2</v>
      </c>
      <c r="F19" s="229">
        <f>VLOOKUP($A19,$A$26:$U$55,COLUMN(F$3),FALSE)</f>
        <v>105497.9170653184</v>
      </c>
      <c r="G19" s="230">
        <f>VLOOKUP($A19,$A$26:$U$55,COLUMN(G$3),FALSE)</f>
        <v>94012.735386872417</v>
      </c>
      <c r="H19" s="210">
        <f t="shared" si="8"/>
        <v>11485.181678445981</v>
      </c>
      <c r="I19" s="211">
        <f t="shared" si="9"/>
        <v>0.12216623238525329</v>
      </c>
      <c r="J19" s="229">
        <f>VLOOKUP($A19,$A$26:$U$55,COLUMN(J$3),FALSE)</f>
        <v>13158.191521095663</v>
      </c>
      <c r="K19" s="230">
        <f>VLOOKUP($A19,$A$26:$U$55,COLUMN(K$3),FALSE)</f>
        <v>13150.417624256295</v>
      </c>
      <c r="L19" s="210">
        <f t="shared" si="10"/>
        <v>7.7738968393678078</v>
      </c>
      <c r="M19" s="211">
        <f t="shared" si="11"/>
        <v>5.9115208820658652E-4</v>
      </c>
      <c r="N19" s="229">
        <f>VLOOKUP($A19,$A$26:$U$55,COLUMN(N$3),FALSE)</f>
        <v>5486.4598322132024</v>
      </c>
      <c r="O19" s="230">
        <f>VLOOKUP($A19,$A$26:$U$55,COLUMN(O$3),FALSE)</f>
        <v>5259.2545973659071</v>
      </c>
      <c r="P19" s="210">
        <f t="shared" si="12"/>
        <v>227.20523484729529</v>
      </c>
      <c r="Q19" s="211">
        <f t="shared" si="13"/>
        <v>4.3201033652390745E-2</v>
      </c>
      <c r="R19" s="229">
        <f>VLOOKUP($A19,$A$26:$U$55,COLUMN(R$3),FALSE)</f>
        <v>610.94540724088097</v>
      </c>
      <c r="S19" s="230">
        <f>VLOOKUP($A19,$A$26:$U$55,COLUMN(S$3),FALSE)</f>
        <v>540.71538875260512</v>
      </c>
      <c r="T19" s="210">
        <f t="shared" si="14"/>
        <v>70.230018488275846</v>
      </c>
      <c r="U19" s="211">
        <f t="shared" si="15"/>
        <v>0.12988352088571381</v>
      </c>
      <c r="V19" s="212"/>
      <c r="W19" s="212"/>
    </row>
    <row r="20" spans="1:23" x14ac:dyDescent="0.2">
      <c r="A20" s="214" t="s">
        <v>17061</v>
      </c>
      <c r="C20" s="212"/>
      <c r="D20" s="212"/>
      <c r="E20" s="212"/>
      <c r="F20" s="212"/>
      <c r="G20" s="212"/>
      <c r="H20" s="212"/>
      <c r="I20" s="212"/>
      <c r="J20" s="212"/>
      <c r="K20" s="212"/>
      <c r="L20" s="212"/>
      <c r="M20" s="212"/>
      <c r="N20" s="212"/>
      <c r="O20" s="212"/>
      <c r="P20" s="212"/>
      <c r="Q20" s="212"/>
      <c r="R20" s="212"/>
      <c r="S20" s="212"/>
      <c r="T20" s="212"/>
      <c r="U20" s="212"/>
      <c r="V20" s="212"/>
      <c r="W20" s="212"/>
    </row>
    <row r="21" spans="1:23" x14ac:dyDescent="0.2">
      <c r="A21" s="215"/>
      <c r="B21" s="223" t="b">
        <f>B19=SUM(B6:B18)</f>
        <v>1</v>
      </c>
      <c r="C21" s="223" t="b">
        <f>C19=SUM(C6:C18)</f>
        <v>1</v>
      </c>
      <c r="D21" s="223">
        <f>D19/SUM(D6:D18)</f>
        <v>1</v>
      </c>
      <c r="E21" s="223"/>
      <c r="F21" s="223" t="b">
        <f>F19=SUM(F6:F18)</f>
        <v>1</v>
      </c>
      <c r="G21" s="223" t="b">
        <f>G19=SUM(G6:G18)</f>
        <v>1</v>
      </c>
      <c r="H21" s="223" t="b">
        <f>H19=SUM(H6:H18)</f>
        <v>1</v>
      </c>
      <c r="I21" s="223"/>
      <c r="J21" s="223" t="b">
        <f>J19=SUM(J6:J18)</f>
        <v>1</v>
      </c>
      <c r="K21" s="223" t="b">
        <f>K19=SUM(K6:K18)</f>
        <v>1</v>
      </c>
      <c r="L21" s="223" t="b">
        <f>L19=SUM(L6:L18)</f>
        <v>0</v>
      </c>
      <c r="M21" s="223"/>
      <c r="N21" s="223" t="b">
        <f>N19=SUM(N6:N18)</f>
        <v>1</v>
      </c>
      <c r="O21" s="223" t="b">
        <f>O19=SUM(O6:O18)</f>
        <v>1</v>
      </c>
      <c r="P21" s="223" t="b">
        <f>P19=SUM(P6:P18)</f>
        <v>1</v>
      </c>
      <c r="Q21" s="223"/>
      <c r="R21" s="223" t="b">
        <f>R19=SUM(R6:R18)</f>
        <v>1</v>
      </c>
      <c r="S21" s="223" t="b">
        <f>S19=SUM(S6:S18)</f>
        <v>1</v>
      </c>
      <c r="T21" s="223" t="b">
        <f>T19=SUM(T6:T18)</f>
        <v>0</v>
      </c>
      <c r="U21" s="223"/>
      <c r="V21" s="212"/>
      <c r="W21" s="212"/>
    </row>
    <row r="22" spans="1:23" x14ac:dyDescent="0.2">
      <c r="A22" s="198"/>
    </row>
    <row r="23" spans="1:23" ht="13.5" thickBot="1" x14ac:dyDescent="0.25">
      <c r="A23" s="216" t="s">
        <v>16668</v>
      </c>
      <c r="C23" s="215"/>
      <c r="D23" s="215"/>
      <c r="E23" s="215"/>
      <c r="F23" s="215"/>
      <c r="G23" s="215"/>
      <c r="H23" s="215"/>
      <c r="I23" s="215"/>
      <c r="J23" s="215"/>
      <c r="K23" s="215"/>
      <c r="L23" s="215"/>
      <c r="M23" s="215"/>
      <c r="N23" s="215"/>
      <c r="O23" s="215"/>
      <c r="P23" s="215"/>
      <c r="Q23" s="215"/>
      <c r="R23" s="215"/>
      <c r="S23" s="215"/>
      <c r="T23" s="215"/>
      <c r="U23" s="215"/>
      <c r="V23" s="215"/>
      <c r="W23" s="215"/>
    </row>
    <row r="24" spans="1:23" x14ac:dyDescent="0.2">
      <c r="A24" s="703"/>
      <c r="B24" s="700" t="s">
        <v>15704</v>
      </c>
      <c r="C24" s="701"/>
      <c r="D24" s="701"/>
      <c r="E24" s="702"/>
      <c r="F24" s="700" t="s">
        <v>15705</v>
      </c>
      <c r="G24" s="701"/>
      <c r="H24" s="701"/>
      <c r="I24" s="702"/>
      <c r="J24" s="700" t="s">
        <v>15706</v>
      </c>
      <c r="K24" s="701"/>
      <c r="L24" s="701"/>
      <c r="M24" s="702"/>
      <c r="N24" s="700" t="s">
        <v>15707</v>
      </c>
      <c r="O24" s="701"/>
      <c r="P24" s="701"/>
      <c r="Q24" s="702"/>
      <c r="R24" s="700" t="s">
        <v>15902</v>
      </c>
      <c r="S24" s="701"/>
      <c r="T24" s="701"/>
      <c r="U24" s="702"/>
      <c r="V24" s="199"/>
      <c r="W24" s="199"/>
    </row>
    <row r="25" spans="1:23" ht="26.25" thickBot="1" x14ac:dyDescent="0.25">
      <c r="A25" s="705"/>
      <c r="B25" s="200">
        <v>2015</v>
      </c>
      <c r="C25" s="217">
        <v>2006</v>
      </c>
      <c r="D25" s="201" t="s">
        <v>17062</v>
      </c>
      <c r="E25" s="218" t="s">
        <v>17063</v>
      </c>
      <c r="F25" s="541">
        <v>2015</v>
      </c>
      <c r="G25" s="544">
        <v>2006</v>
      </c>
      <c r="H25" s="545" t="s">
        <v>17062</v>
      </c>
      <c r="I25" s="546" t="s">
        <v>17063</v>
      </c>
      <c r="J25" s="200">
        <v>2015</v>
      </c>
      <c r="K25" s="217">
        <v>2006</v>
      </c>
      <c r="L25" s="201" t="s">
        <v>17062</v>
      </c>
      <c r="M25" s="218" t="s">
        <v>17063</v>
      </c>
      <c r="N25" s="200">
        <v>2015</v>
      </c>
      <c r="O25" s="217">
        <v>2006</v>
      </c>
      <c r="P25" s="201" t="s">
        <v>17062</v>
      </c>
      <c r="Q25" s="218" t="s">
        <v>17063</v>
      </c>
      <c r="R25" s="200">
        <v>2015</v>
      </c>
      <c r="S25" s="217">
        <v>2006</v>
      </c>
      <c r="T25" s="201" t="s">
        <v>17062</v>
      </c>
      <c r="U25" s="218" t="s">
        <v>17063</v>
      </c>
      <c r="V25" s="203"/>
      <c r="W25" s="203"/>
    </row>
    <row r="26" spans="1:23" x14ac:dyDescent="0.2">
      <c r="A26" s="644" t="str">
        <f>by_src_allpol!C23</f>
        <v>Blowdown Flaring</v>
      </c>
      <c r="B26" s="642">
        <f>IF(ISNA(VLOOKUP($A26, by_src_allpol!$C$22:$H$60,2,FALSE))=TRUE,0,VLOOKUP($A26,by_src_allpol!$C$22:$H$60,2,FALSE))</f>
        <v>4.6667952700234633E-3</v>
      </c>
      <c r="C26" s="220">
        <v>6.2652028405694041E-3</v>
      </c>
      <c r="D26" s="220">
        <f>B26-C26</f>
        <v>-1.5984075705459408E-3</v>
      </c>
      <c r="E26" s="542">
        <f>IF(B26=C26,0,IF(AND(B26&gt;0,C26=0),"*",(B26-C26)/C26))</f>
        <v>-0.25512463222989151</v>
      </c>
      <c r="F26" s="224">
        <f>IF(ISNA(VLOOKUP($A26, by_src_allpol!$C$22:$H$60,3,FALSE))=TRUE,0,VLOOKUP($A26,by_src_allpol!$C$22:$H$60,3,FALSE))</f>
        <v>0</v>
      </c>
      <c r="G26" s="220">
        <v>0</v>
      </c>
      <c r="H26" s="220">
        <f>F26-G26</f>
        <v>0</v>
      </c>
      <c r="I26" s="221">
        <f>IF(F26=G26,0,IF(AND(F26&gt;0,G26=0),"*",(F26-G26)/G26))</f>
        <v>0</v>
      </c>
      <c r="J26" s="224">
        <f>IF(ISNA(VLOOKUP($A26, by_src_allpol!$C$22:$H$60,4,FALSE))=TRUE,0,VLOOKUP($A26,by_src_allpol!$C$22:$H$60,4,FALSE))</f>
        <v>2.5392856616304135E-2</v>
      </c>
      <c r="K26" s="220">
        <v>3.4090074279568811E-2</v>
      </c>
      <c r="L26" s="220">
        <f>J26-K26</f>
        <v>-8.697217663264676E-3</v>
      </c>
      <c r="M26" s="221">
        <f>IF(J26=K26,0,IF(AND(J26&gt;0,K26=0),"*",(J26-K26)/K26))</f>
        <v>-0.25512463222989151</v>
      </c>
      <c r="N26" s="224">
        <f>IF(ISNA(VLOOKUP($A26, by_src_allpol!$C$22:$H$60,5,FALSE))=TRUE,0,VLOOKUP($A26,by_src_allpol!$C$22:$H$60,5,FALSE))</f>
        <v>0</v>
      </c>
      <c r="O26" s="220">
        <v>0</v>
      </c>
      <c r="P26" s="220">
        <f>N26-O26</f>
        <v>0</v>
      </c>
      <c r="Q26" s="221">
        <f>IF(N26=O26,0,IF(AND(N26&gt;0,O26=0),"*",(N26-O26)/O26))</f>
        <v>0</v>
      </c>
      <c r="R26" s="224">
        <f>IF(ISNA(VLOOKUP($A26, by_src_allpol!$C$22:$H$60,6,FALSE))=TRUE,0,VLOOKUP($A26,by_src_allpol!$C$22:$H$60,6,FALSE))</f>
        <v>0</v>
      </c>
      <c r="S26" s="220">
        <v>0</v>
      </c>
      <c r="T26" s="220">
        <f>R26-S26</f>
        <v>0</v>
      </c>
      <c r="U26" s="221">
        <f>IF(R26=S26,0,IF(AND(R26&gt;0,S26=0),"*",(R26-S26)/S26))</f>
        <v>0</v>
      </c>
      <c r="V26" s="222"/>
      <c r="W26" s="222"/>
    </row>
    <row r="27" spans="1:23" x14ac:dyDescent="0.2">
      <c r="A27" s="645" t="str">
        <f>by_src_allpol!C24</f>
        <v>Compressor Engines</v>
      </c>
      <c r="B27" s="643">
        <f>IF(ISNA(VLOOKUP($A27, by_src_allpol!$C$22:$H$60,2,FALSE))=TRUE,0,VLOOKUP($A27,by_src_allpol!$C$22:$H$60,2,FALSE))</f>
        <v>11477.21897756125</v>
      </c>
      <c r="C27" s="206">
        <v>11673.645380268661</v>
      </c>
      <c r="D27" s="206">
        <f t="shared" ref="D27:D55" si="16">B27-C27</f>
        <v>-196.4264027074114</v>
      </c>
      <c r="E27" s="543">
        <f t="shared" ref="E27:E55" si="17">IF(B27=C27,0,IF(AND(B27&gt;0,C27=0),"*",(B27-C27)/C27))</f>
        <v>-1.6826483614057735E-2</v>
      </c>
      <c r="F27" s="219">
        <f>IF(ISNA(VLOOKUP($A27, by_src_allpol!$C$22:$H$60,3,FALSE))=TRUE,0,VLOOKUP($A27,by_src_allpol!$C$22:$H$60,3,FALSE))</f>
        <v>2186.1530886058872</v>
      </c>
      <c r="G27" s="206">
        <v>1553.2792762358035</v>
      </c>
      <c r="H27" s="206">
        <f t="shared" ref="H27:H55" si="18">F27-G27</f>
        <v>632.87381237008367</v>
      </c>
      <c r="I27" s="207">
        <f t="shared" ref="I27:I55" si="19">IF(F27=G27,0,IF(AND(F27&gt;0,G27=0),"*",(F27-G27)/G27))</f>
        <v>0.40744367226979405</v>
      </c>
      <c r="J27" s="219">
        <f>IF(ISNA(VLOOKUP($A27, by_src_allpol!$C$22:$H$60,4,FALSE))=TRUE,0,VLOOKUP($A27,by_src_allpol!$C$22:$H$60,4,FALSE))</f>
        <v>5861.202249963987</v>
      </c>
      <c r="K27" s="206">
        <v>6179.315074840234</v>
      </c>
      <c r="L27" s="206">
        <f t="shared" ref="L27:L55" si="20">J27-K27</f>
        <v>-318.11282487624703</v>
      </c>
      <c r="M27" s="207">
        <f t="shared" ref="M27:M55" si="21">IF(J27=K27,0,IF(AND(J27&gt;0,K27=0),"*",(J27-K27)/K27))</f>
        <v>-5.1480272655375456E-2</v>
      </c>
      <c r="N27" s="219">
        <f>IF(ISNA(VLOOKUP($A27, by_src_allpol!$C$22:$H$60,5,FALSE))=TRUE,0,VLOOKUP($A27,by_src_allpol!$C$22:$H$60,5,FALSE))</f>
        <v>6.0030302936027464</v>
      </c>
      <c r="O27" s="206">
        <v>13.618371999999999</v>
      </c>
      <c r="P27" s="206">
        <f t="shared" ref="P27:P55" si="22">N27-O27</f>
        <v>-7.6153417063972526</v>
      </c>
      <c r="Q27" s="207">
        <f t="shared" ref="Q27:Q55" si="23">IF(N27=O27,0,IF(AND(N27&gt;0,O27=0),"*",(N27-O27)/O27))</f>
        <v>-0.559196187796695</v>
      </c>
      <c r="R27" s="219">
        <f>IF(ISNA(VLOOKUP($A27, by_src_allpol!$C$22:$H$60,6,FALSE))=TRUE,0,VLOOKUP($A27,by_src_allpol!$C$22:$H$60,6,FALSE))</f>
        <v>152.28323207767284</v>
      </c>
      <c r="S27" s="206">
        <v>141.88847333622905</v>
      </c>
      <c r="T27" s="206">
        <f t="shared" ref="T27:T55" si="24">R27-S27</f>
        <v>10.394758741443781</v>
      </c>
      <c r="U27" s="207">
        <f t="shared" ref="U27:U55" si="25">IF(R27=S27,0,IF(AND(R27&gt;0,S27=0),"*",(R27-S27)/S27))</f>
        <v>7.3260064732753996E-2</v>
      </c>
      <c r="V27" s="222"/>
      <c r="W27" s="222"/>
    </row>
    <row r="28" spans="1:23" x14ac:dyDescent="0.2">
      <c r="A28" s="645" t="str">
        <f>by_src_allpol!C25</f>
        <v xml:space="preserve">Condensate tank </v>
      </c>
      <c r="B28" s="643">
        <f>IF(ISNA(VLOOKUP($A28, by_src_allpol!$C$22:$H$60,2,FALSE))=TRUE,0,VLOOKUP($A28,by_src_allpol!$C$22:$H$60,2,FALSE))</f>
        <v>3.6827778006998879</v>
      </c>
      <c r="C28" s="206">
        <v>0.78910999999999998</v>
      </c>
      <c r="D28" s="206">
        <f t="shared" si="16"/>
        <v>2.8936678006998879</v>
      </c>
      <c r="E28" s="543">
        <f t="shared" si="17"/>
        <v>3.6670018130550721</v>
      </c>
      <c r="F28" s="219">
        <f>IF(ISNA(VLOOKUP($A28, by_src_allpol!$C$22:$H$60,3,FALSE))=TRUE,0,VLOOKUP($A28,by_src_allpol!$C$22:$H$60,3,FALSE))</f>
        <v>27917.828427778702</v>
      </c>
      <c r="G28" s="206">
        <v>31258.579204699621</v>
      </c>
      <c r="H28" s="206">
        <f t="shared" si="18"/>
        <v>-3340.7507769209187</v>
      </c>
      <c r="I28" s="207">
        <f t="shared" si="19"/>
        <v>-0.10687468406813092</v>
      </c>
      <c r="J28" s="219">
        <f>IF(ISNA(VLOOKUP($A28, by_src_allpol!$C$22:$H$60,4,FALSE))=TRUE,0,VLOOKUP($A28,by_src_allpol!$C$22:$H$60,4,FALSE))</f>
        <v>2.6600561573676078</v>
      </c>
      <c r="K28" s="206">
        <v>1.752</v>
      </c>
      <c r="L28" s="206">
        <f t="shared" si="20"/>
        <v>0.90805615736760781</v>
      </c>
      <c r="M28" s="207">
        <f t="shared" si="21"/>
        <v>0.51829689347466201</v>
      </c>
      <c r="N28" s="219">
        <f>IF(ISNA(VLOOKUP($A28, by_src_allpol!$C$22:$H$60,5,FALSE))=TRUE,0,VLOOKUP($A28,by_src_allpol!$C$22:$H$60,5,FALSE))</f>
        <v>0</v>
      </c>
      <c r="O28" s="206">
        <v>0</v>
      </c>
      <c r="P28" s="206">
        <f t="shared" si="22"/>
        <v>0</v>
      </c>
      <c r="Q28" s="207">
        <f t="shared" si="23"/>
        <v>0</v>
      </c>
      <c r="R28" s="219">
        <f>IF(ISNA(VLOOKUP($A28, by_src_allpol!$C$22:$H$60,6,FALSE))=TRUE,0,VLOOKUP($A28,by_src_allpol!$C$22:$H$60,6,FALSE))</f>
        <v>0</v>
      </c>
      <c r="S28" s="206">
        <v>0</v>
      </c>
      <c r="T28" s="206">
        <f t="shared" si="24"/>
        <v>0</v>
      </c>
      <c r="U28" s="207">
        <f t="shared" si="25"/>
        <v>0</v>
      </c>
      <c r="V28" s="222"/>
      <c r="W28" s="222"/>
    </row>
    <row r="29" spans="1:23" x14ac:dyDescent="0.2">
      <c r="A29" s="645" t="str">
        <f>by_src_allpol!C26</f>
        <v>Dehydrator</v>
      </c>
      <c r="B29" s="643">
        <f>IF(ISNA(VLOOKUP($A29, by_src_allpol!$C$22:$H$60,2,FALSE))=TRUE,0,VLOOKUP($A29,by_src_allpol!$C$22:$H$60,2,FALSE))</f>
        <v>233.9864172837801</v>
      </c>
      <c r="C29" s="206">
        <v>362.13188063499359</v>
      </c>
      <c r="D29" s="206">
        <f t="shared" si="16"/>
        <v>-128.14546335121349</v>
      </c>
      <c r="E29" s="543">
        <f t="shared" si="17"/>
        <v>-0.3538640760556957</v>
      </c>
      <c r="F29" s="219">
        <f>IF(ISNA(VLOOKUP($A29, by_src_allpol!$C$22:$H$60,3,FALSE))=TRUE,0,VLOOKUP($A29,by_src_allpol!$C$22:$H$60,3,FALSE))</f>
        <v>8095.726075198032</v>
      </c>
      <c r="G29" s="206">
        <v>9610.0494477533321</v>
      </c>
      <c r="H29" s="206">
        <f t="shared" si="18"/>
        <v>-1514.3233725553</v>
      </c>
      <c r="I29" s="207">
        <f t="shared" si="19"/>
        <v>-0.15757706355083567</v>
      </c>
      <c r="J29" s="219">
        <f>IF(ISNA(VLOOKUP($A29, by_src_allpol!$C$22:$H$60,4,FALSE))=TRUE,0,VLOOKUP($A29,by_src_allpol!$C$22:$H$60,4,FALSE))</f>
        <v>176.10415866507759</v>
      </c>
      <c r="K29" s="206">
        <v>289.67572415944841</v>
      </c>
      <c r="L29" s="206">
        <f t="shared" si="20"/>
        <v>-113.57156549437082</v>
      </c>
      <c r="M29" s="207">
        <f t="shared" si="21"/>
        <v>-0.39206449150656736</v>
      </c>
      <c r="N29" s="219">
        <f>IF(ISNA(VLOOKUP($A29, by_src_allpol!$C$22:$H$60,5,FALSE))=TRUE,0,VLOOKUP($A29,by_src_allpol!$C$22:$H$60,5,FALSE))</f>
        <v>9.3473788450598576</v>
      </c>
      <c r="O29" s="206">
        <v>12.959475593015281</v>
      </c>
      <c r="P29" s="206">
        <f t="shared" si="22"/>
        <v>-3.6120967479554231</v>
      </c>
      <c r="Q29" s="207">
        <f t="shared" si="23"/>
        <v>-0.2787224469099831</v>
      </c>
      <c r="R29" s="219">
        <f>IF(ISNA(VLOOKUP($A29, by_src_allpol!$C$22:$H$60,6,FALSE))=TRUE,0,VLOOKUP($A29,by_src_allpol!$C$22:$H$60,6,FALSE))</f>
        <v>11.538445268968818</v>
      </c>
      <c r="S29" s="206">
        <v>22.205939263579644</v>
      </c>
      <c r="T29" s="206">
        <f t="shared" si="24"/>
        <v>-10.667493994610826</v>
      </c>
      <c r="U29" s="207">
        <f t="shared" si="25"/>
        <v>-0.48038922686358837</v>
      </c>
      <c r="V29" s="222"/>
      <c r="W29" s="222"/>
    </row>
    <row r="30" spans="1:23" x14ac:dyDescent="0.2">
      <c r="A30" s="645" t="str">
        <f>by_src_allpol!C27</f>
        <v>Dehydrator Flaring</v>
      </c>
      <c r="B30" s="643">
        <f>IF(ISNA(VLOOKUP($A30, by_src_allpol!$C$22:$H$60,2,FALSE))=TRUE,0,VLOOKUP($A30,by_src_allpol!$C$22:$H$60,2,FALSE))</f>
        <v>414.93166824850414</v>
      </c>
      <c r="C30" s="206">
        <v>13.731332074402657</v>
      </c>
      <c r="D30" s="206">
        <f t="shared" si="16"/>
        <v>401.20033617410149</v>
      </c>
      <c r="E30" s="543">
        <f t="shared" si="17"/>
        <v>29.217874420355869</v>
      </c>
      <c r="F30" s="219">
        <f>IF(ISNA(VLOOKUP($A30, by_src_allpol!$C$22:$H$60,3,FALSE))=TRUE,0,VLOOKUP($A30,by_src_allpol!$C$22:$H$60,3,FALSE))</f>
        <v>0</v>
      </c>
      <c r="G30" s="206">
        <v>0</v>
      </c>
      <c r="H30" s="206">
        <f t="shared" si="18"/>
        <v>0</v>
      </c>
      <c r="I30" s="207">
        <f t="shared" si="19"/>
        <v>0</v>
      </c>
      <c r="J30" s="219">
        <f>IF(ISNA(VLOOKUP($A30, by_src_allpol!$C$22:$H$60,4,FALSE))=TRUE,0,VLOOKUP($A30,by_src_allpol!$C$22:$H$60,4,FALSE))</f>
        <v>119.76181307557898</v>
      </c>
      <c r="K30" s="206">
        <v>74.714600993073276</v>
      </c>
      <c r="L30" s="206">
        <f t="shared" si="20"/>
        <v>45.047212082505709</v>
      </c>
      <c r="M30" s="207">
        <f t="shared" si="21"/>
        <v>0.60292381253139526</v>
      </c>
      <c r="N30" s="219">
        <f>IF(ISNA(VLOOKUP($A30, by_src_allpol!$C$22:$H$60,5,FALSE))=TRUE,0,VLOOKUP($A30,by_src_allpol!$C$22:$H$60,5,FALSE))</f>
        <v>0</v>
      </c>
      <c r="O30" s="206">
        <v>0</v>
      </c>
      <c r="P30" s="206">
        <f t="shared" si="22"/>
        <v>0</v>
      </c>
      <c r="Q30" s="207">
        <f t="shared" si="23"/>
        <v>0</v>
      </c>
      <c r="R30" s="219">
        <f>IF(ISNA(VLOOKUP($A30, by_src_allpol!$C$22:$H$60,6,FALSE))=TRUE,0,VLOOKUP($A30,by_src_allpol!$C$22:$H$60,6,FALSE))</f>
        <v>0</v>
      </c>
      <c r="S30" s="206">
        <v>0</v>
      </c>
      <c r="T30" s="206">
        <f t="shared" si="24"/>
        <v>0</v>
      </c>
      <c r="U30" s="207">
        <f t="shared" si="25"/>
        <v>0</v>
      </c>
      <c r="V30" s="222"/>
      <c r="W30" s="222"/>
    </row>
    <row r="31" spans="1:23" x14ac:dyDescent="0.2">
      <c r="A31" s="645" t="str">
        <f>by_src_allpol!C28</f>
        <v>Drill rigs</v>
      </c>
      <c r="B31" s="643">
        <f>IF(ISNA(VLOOKUP($A31, by_src_allpol!$C$22:$H$60,2,FALSE))=TRUE,0,VLOOKUP($A31,by_src_allpol!$C$22:$H$60,2,FALSE))</f>
        <v>2948.8167309369232</v>
      </c>
      <c r="C31" s="206">
        <v>5115.1722307002719</v>
      </c>
      <c r="D31" s="206">
        <f t="shared" si="16"/>
        <v>-2166.3554997633487</v>
      </c>
      <c r="E31" s="543">
        <f t="shared" si="17"/>
        <v>-0.42351565148897685</v>
      </c>
      <c r="F31" s="219">
        <f>IF(ISNA(VLOOKUP($A31, by_src_allpol!$C$22:$H$60,3,FALSE))=TRUE,0,VLOOKUP($A31,by_src_allpol!$C$22:$H$60,3,FALSE))</f>
        <v>305.89307847999402</v>
      </c>
      <c r="G31" s="206">
        <v>595.94699296808608</v>
      </c>
      <c r="H31" s="206">
        <f t="shared" si="18"/>
        <v>-290.05391448809206</v>
      </c>
      <c r="I31" s="207">
        <f t="shared" si="19"/>
        <v>-0.48671092884199674</v>
      </c>
      <c r="J31" s="219">
        <f>IF(ISNA(VLOOKUP($A31, by_src_allpol!$C$22:$H$60,4,FALSE))=TRUE,0,VLOOKUP($A31,by_src_allpol!$C$22:$H$60,4,FALSE))</f>
        <v>1758.2409821455869</v>
      </c>
      <c r="K31" s="206">
        <v>2536.886465054044</v>
      </c>
      <c r="L31" s="206">
        <f t="shared" si="20"/>
        <v>-778.6454829084571</v>
      </c>
      <c r="M31" s="207">
        <f t="shared" si="21"/>
        <v>-0.30692957435596924</v>
      </c>
      <c r="N31" s="219">
        <f>IF(ISNA(VLOOKUP($A31, by_src_allpol!$C$22:$H$60,5,FALSE))=TRUE,0,VLOOKUP($A31,by_src_allpol!$C$22:$H$60,5,FALSE))</f>
        <v>143.86165434167805</v>
      </c>
      <c r="O31" s="206">
        <v>327.33252004145675</v>
      </c>
      <c r="P31" s="206">
        <f t="shared" si="22"/>
        <v>-183.4708656997787</v>
      </c>
      <c r="Q31" s="207">
        <f t="shared" si="23"/>
        <v>-0.56050301899897415</v>
      </c>
      <c r="R31" s="219">
        <f>IF(ISNA(VLOOKUP($A31, by_src_allpol!$C$22:$H$60,6,FALSE))=TRUE,0,VLOOKUP($A31,by_src_allpol!$C$22:$H$60,6,FALSE))</f>
        <v>108.71363281802779</v>
      </c>
      <c r="S31" s="206">
        <v>127.10331087248215</v>
      </c>
      <c r="T31" s="206">
        <f t="shared" si="24"/>
        <v>-18.389678054454365</v>
      </c>
      <c r="U31" s="207">
        <f t="shared" si="25"/>
        <v>-0.14468291917984746</v>
      </c>
      <c r="V31" s="222"/>
      <c r="W31" s="222"/>
    </row>
    <row r="32" spans="1:23" x14ac:dyDescent="0.2">
      <c r="A32" s="645" t="str">
        <f>by_src_allpol!C29</f>
        <v>Fugitives</v>
      </c>
      <c r="B32" s="643">
        <f>IF(ISNA(VLOOKUP($A32, by_src_allpol!$C$22:$H$60,2,FALSE))=TRUE,0,VLOOKUP($A32,by_src_allpol!$C$22:$H$60,2,FALSE))</f>
        <v>0</v>
      </c>
      <c r="C32" s="206">
        <v>0</v>
      </c>
      <c r="D32" s="206">
        <f t="shared" si="16"/>
        <v>0</v>
      </c>
      <c r="E32" s="543">
        <f t="shared" si="17"/>
        <v>0</v>
      </c>
      <c r="F32" s="219">
        <f>IF(ISNA(VLOOKUP($A32, by_src_allpol!$C$22:$H$60,3,FALSE))=TRUE,0,VLOOKUP($A32,by_src_allpol!$C$22:$H$60,3,FALSE))</f>
        <v>32516.25046517219</v>
      </c>
      <c r="G32" s="206">
        <v>23023.661536193544</v>
      </c>
      <c r="H32" s="206">
        <f t="shared" si="18"/>
        <v>9492.5889289786464</v>
      </c>
      <c r="I32" s="207">
        <f t="shared" si="19"/>
        <v>0.41229710200769559</v>
      </c>
      <c r="J32" s="219">
        <f>IF(ISNA(VLOOKUP($A32, by_src_allpol!$C$22:$H$60,4,FALSE))=TRUE,0,VLOOKUP($A32,by_src_allpol!$C$22:$H$60,4,FALSE))</f>
        <v>0</v>
      </c>
      <c r="K32" s="206">
        <v>0</v>
      </c>
      <c r="L32" s="206">
        <f t="shared" si="20"/>
        <v>0</v>
      </c>
      <c r="M32" s="207">
        <f t="shared" si="21"/>
        <v>0</v>
      </c>
      <c r="N32" s="219">
        <f>IF(ISNA(VLOOKUP($A32, by_src_allpol!$C$22:$H$60,5,FALSE))=TRUE,0,VLOOKUP($A32,by_src_allpol!$C$22:$H$60,5,FALSE))</f>
        <v>0</v>
      </c>
      <c r="O32" s="206">
        <v>0</v>
      </c>
      <c r="P32" s="206">
        <f t="shared" si="22"/>
        <v>0</v>
      </c>
      <c r="Q32" s="207">
        <f t="shared" si="23"/>
        <v>0</v>
      </c>
      <c r="R32" s="219">
        <f>IF(ISNA(VLOOKUP($A32, by_src_allpol!$C$22:$H$60,6,FALSE))=TRUE,0,VLOOKUP($A32,by_src_allpol!$C$22:$H$60,6,FALSE))</f>
        <v>0.47564999999999991</v>
      </c>
      <c r="S32" s="206">
        <v>2.4242547202983484</v>
      </c>
      <c r="T32" s="206">
        <f t="shared" si="24"/>
        <v>-1.9486047202983485</v>
      </c>
      <c r="U32" s="207">
        <f t="shared" si="25"/>
        <v>-0.80379537017402913</v>
      </c>
      <c r="V32" s="222"/>
      <c r="W32" s="222"/>
    </row>
    <row r="33" spans="1:23" x14ac:dyDescent="0.2">
      <c r="A33" s="645" t="str">
        <f>by_src_allpol!C30</f>
        <v>Gas Well Truck Loading</v>
      </c>
      <c r="B33" s="643">
        <f>IF(ISNA(VLOOKUP($A33, by_src_allpol!$C$22:$H$60,2,FALSE))=TRUE,0,VLOOKUP($A33,by_src_allpol!$C$22:$H$60,2,FALSE))</f>
        <v>0</v>
      </c>
      <c r="C33" s="206">
        <v>0</v>
      </c>
      <c r="D33" s="206">
        <f t="shared" si="16"/>
        <v>0</v>
      </c>
      <c r="E33" s="543">
        <f t="shared" si="17"/>
        <v>0</v>
      </c>
      <c r="F33" s="219">
        <f>IF(ISNA(VLOOKUP($A33, by_src_allpol!$C$22:$H$60,3,FALSE))=TRUE,0,VLOOKUP($A33,by_src_allpol!$C$22:$H$60,3,FALSE))</f>
        <v>511.69782390492156</v>
      </c>
      <c r="G33" s="206">
        <v>500.40666615543392</v>
      </c>
      <c r="H33" s="206">
        <f t="shared" si="18"/>
        <v>11.291157749487638</v>
      </c>
      <c r="I33" s="207">
        <f t="shared" si="19"/>
        <v>2.2563963498400785E-2</v>
      </c>
      <c r="J33" s="219">
        <f>IF(ISNA(VLOOKUP($A33, by_src_allpol!$C$22:$H$60,4,FALSE))=TRUE,0,VLOOKUP($A33,by_src_allpol!$C$22:$H$60,4,FALSE))</f>
        <v>0</v>
      </c>
      <c r="K33" s="206">
        <v>0</v>
      </c>
      <c r="L33" s="206">
        <f t="shared" si="20"/>
        <v>0</v>
      </c>
      <c r="M33" s="207">
        <f t="shared" si="21"/>
        <v>0</v>
      </c>
      <c r="N33" s="219">
        <f>IF(ISNA(VLOOKUP($A33, by_src_allpol!$C$22:$H$60,5,FALSE))=TRUE,0,VLOOKUP($A33,by_src_allpol!$C$22:$H$60,5,FALSE))</f>
        <v>0</v>
      </c>
      <c r="O33" s="206">
        <v>0</v>
      </c>
      <c r="P33" s="206">
        <f t="shared" si="22"/>
        <v>0</v>
      </c>
      <c r="Q33" s="207">
        <f t="shared" si="23"/>
        <v>0</v>
      </c>
      <c r="R33" s="219">
        <f>IF(ISNA(VLOOKUP($A33, by_src_allpol!$C$22:$H$60,6,FALSE))=TRUE,0,VLOOKUP($A33,by_src_allpol!$C$22:$H$60,6,FALSE))</f>
        <v>0</v>
      </c>
      <c r="S33" s="206">
        <v>0</v>
      </c>
      <c r="T33" s="206">
        <f t="shared" si="24"/>
        <v>0</v>
      </c>
      <c r="U33" s="207">
        <f t="shared" si="25"/>
        <v>0</v>
      </c>
      <c r="V33" s="222"/>
      <c r="W33" s="222"/>
    </row>
    <row r="34" spans="1:23" x14ac:dyDescent="0.2">
      <c r="A34" s="645" t="str">
        <f>by_src_allpol!C31</f>
        <v>Heaters</v>
      </c>
      <c r="B34" s="643">
        <f>IF(ISNA(VLOOKUP($A34, by_src_allpol!$C$22:$H$60,2,FALSE))=TRUE,0,VLOOKUP($A34,by_src_allpol!$C$22:$H$60,2,FALSE))</f>
        <v>3599.0219352826762</v>
      </c>
      <c r="C34" s="206">
        <v>2722.0806600059973</v>
      </c>
      <c r="D34" s="206">
        <f t="shared" si="16"/>
        <v>876.94127527667888</v>
      </c>
      <c r="E34" s="543">
        <f t="shared" si="17"/>
        <v>0.32215844598622101</v>
      </c>
      <c r="F34" s="219">
        <f>IF(ISNA(VLOOKUP($A34, by_src_allpol!$C$22:$H$60,3,FALSE))=TRUE,0,VLOOKUP($A34,by_src_allpol!$C$22:$H$60,3,FALSE))</f>
        <v>219.32807447096098</v>
      </c>
      <c r="G34" s="206">
        <v>168.59258171824357</v>
      </c>
      <c r="H34" s="206">
        <f t="shared" si="18"/>
        <v>50.73549275271742</v>
      </c>
      <c r="I34" s="207">
        <f t="shared" si="19"/>
        <v>0.30093549927070889</v>
      </c>
      <c r="J34" s="219">
        <f>IF(ISNA(VLOOKUP($A34, by_src_allpol!$C$22:$H$60,4,FALSE))=TRUE,0,VLOOKUP($A34,by_src_allpol!$C$22:$H$60,4,FALSE))</f>
        <v>2836.2912872001625</v>
      </c>
      <c r="K34" s="206">
        <v>2106.1023720622456</v>
      </c>
      <c r="L34" s="206">
        <f t="shared" si="20"/>
        <v>730.18891513791687</v>
      </c>
      <c r="M34" s="207">
        <f t="shared" si="21"/>
        <v>0.34670153019339378</v>
      </c>
      <c r="N34" s="219">
        <f>IF(ISNA(VLOOKUP($A34, by_src_allpol!$C$22:$H$60,5,FALSE))=TRUE,0,VLOOKUP($A34,by_src_allpol!$C$22:$H$60,5,FALSE))</f>
        <v>22.850058516598839</v>
      </c>
      <c r="O34" s="206">
        <v>17.327576887013169</v>
      </c>
      <c r="P34" s="206">
        <f t="shared" si="22"/>
        <v>5.5224816295856698</v>
      </c>
      <c r="Q34" s="207">
        <f t="shared" si="23"/>
        <v>0.3187105540258609</v>
      </c>
      <c r="R34" s="219">
        <f>IF(ISNA(VLOOKUP($A34, by_src_allpol!$C$22:$H$60,6,FALSE))=TRUE,0,VLOOKUP($A34,by_src_allpol!$C$22:$H$60,6,FALSE))</f>
        <v>246.75753423537435</v>
      </c>
      <c r="S34" s="206">
        <v>180.31850967611828</v>
      </c>
      <c r="T34" s="206">
        <f t="shared" si="24"/>
        <v>66.439024559256069</v>
      </c>
      <c r="U34" s="207">
        <f t="shared" si="25"/>
        <v>0.36845371381225084</v>
      </c>
      <c r="V34" s="222"/>
      <c r="W34" s="222"/>
    </row>
    <row r="35" spans="1:23" x14ac:dyDescent="0.2">
      <c r="A35" s="645" t="str">
        <f>by_src_allpol!C32</f>
        <v>Initial completion Flaring</v>
      </c>
      <c r="B35" s="643">
        <f>IF(ISNA(VLOOKUP($A35, by_src_allpol!$C$22:$H$60,2,FALSE))=TRUE,0,VLOOKUP($A35,by_src_allpol!$C$22:$H$60,2,FALSE))</f>
        <v>865.90691606814289</v>
      </c>
      <c r="C35" s="206">
        <v>1.4564668784419001</v>
      </c>
      <c r="D35" s="206">
        <f t="shared" si="16"/>
        <v>864.45044918970098</v>
      </c>
      <c r="E35" s="543">
        <f t="shared" si="17"/>
        <v>593.52564894196098</v>
      </c>
      <c r="F35" s="219">
        <f>IF(ISNA(VLOOKUP($A35, by_src_allpol!$C$22:$H$60,3,FALSE))=TRUE,0,VLOOKUP($A35,by_src_allpol!$C$22:$H$60,3,FALSE))</f>
        <v>0</v>
      </c>
      <c r="G35" s="206">
        <v>0</v>
      </c>
      <c r="H35" s="206">
        <f t="shared" si="18"/>
        <v>0</v>
      </c>
      <c r="I35" s="207">
        <f t="shared" si="19"/>
        <v>0</v>
      </c>
      <c r="J35" s="219">
        <f>IF(ISNA(VLOOKUP($A35, by_src_allpol!$C$22:$H$60,4,FALSE))=TRUE,0,VLOOKUP($A35,by_src_allpol!$C$22:$H$60,4,FALSE))</f>
        <v>448.66997055771895</v>
      </c>
      <c r="K35" s="206">
        <v>7.924893309169164</v>
      </c>
      <c r="L35" s="206">
        <f t="shared" si="20"/>
        <v>440.74507724854982</v>
      </c>
      <c r="M35" s="207">
        <f t="shared" si="21"/>
        <v>55.615269512663886</v>
      </c>
      <c r="N35" s="219">
        <f>IF(ISNA(VLOOKUP($A35, by_src_allpol!$C$22:$H$60,5,FALSE))=TRUE,0,VLOOKUP($A35,by_src_allpol!$C$22:$H$60,5,FALSE))</f>
        <v>25.211847931348895</v>
      </c>
      <c r="O35" s="206">
        <v>0</v>
      </c>
      <c r="P35" s="206">
        <f t="shared" si="22"/>
        <v>25.211847931348895</v>
      </c>
      <c r="Q35" s="207" t="str">
        <f t="shared" si="23"/>
        <v>*</v>
      </c>
      <c r="R35" s="219">
        <f>IF(ISNA(VLOOKUP($A35, by_src_allpol!$C$22:$H$60,6,FALSE))=TRUE,0,VLOOKUP($A35,by_src_allpol!$C$22:$H$60,6,FALSE))</f>
        <v>26.910805664873557</v>
      </c>
      <c r="S35" s="206">
        <v>0</v>
      </c>
      <c r="T35" s="206">
        <f t="shared" si="24"/>
        <v>26.910805664873557</v>
      </c>
      <c r="U35" s="207" t="str">
        <f t="shared" si="25"/>
        <v>*</v>
      </c>
      <c r="V35" s="222"/>
      <c r="W35" s="222"/>
    </row>
    <row r="36" spans="1:23" x14ac:dyDescent="0.2">
      <c r="A36" s="645" t="str">
        <f>by_src_allpol!C33</f>
        <v>Natural Gas Production, Flares</v>
      </c>
      <c r="B36" s="643">
        <f>IF(ISNA(VLOOKUP($A36, by_src_allpol!$C$22:$H$60,2,FALSE))=TRUE,0,VLOOKUP($A36,by_src_allpol!$C$22:$H$60,2,FALSE))</f>
        <v>139.14601815272894</v>
      </c>
      <c r="C36" s="206">
        <v>131.87910748439333</v>
      </c>
      <c r="D36" s="206">
        <f t="shared" si="16"/>
        <v>7.2669106683356119</v>
      </c>
      <c r="E36" s="543">
        <f t="shared" si="17"/>
        <v>5.5102819597073659E-2</v>
      </c>
      <c r="F36" s="219">
        <f>IF(ISNA(VLOOKUP($A36, by_src_allpol!$C$22:$H$60,3,FALSE))=TRUE,0,VLOOKUP($A36,by_src_allpol!$C$22:$H$60,3,FALSE))</f>
        <v>106.49270768911893</v>
      </c>
      <c r="G36" s="206">
        <v>98.249400000000009</v>
      </c>
      <c r="H36" s="206">
        <f t="shared" si="18"/>
        <v>8.2433076891189216</v>
      </c>
      <c r="I36" s="207">
        <f t="shared" si="19"/>
        <v>8.3901862903172142E-2</v>
      </c>
      <c r="J36" s="219">
        <f>IF(ISNA(VLOOKUP($A36, by_src_allpol!$C$22:$H$60,4,FALSE))=TRUE,0,VLOOKUP($A36,by_src_allpol!$C$22:$H$60,4,FALSE))</f>
        <v>99.984923907265738</v>
      </c>
      <c r="K36" s="206">
        <v>93.12136586685213</v>
      </c>
      <c r="L36" s="206">
        <f t="shared" si="20"/>
        <v>6.8635580404136078</v>
      </c>
      <c r="M36" s="207">
        <f t="shared" si="21"/>
        <v>7.3705512977841628E-2</v>
      </c>
      <c r="N36" s="219">
        <f>IF(ISNA(VLOOKUP($A36, by_src_allpol!$C$22:$H$60,5,FALSE))=TRUE,0,VLOOKUP($A36,by_src_allpol!$C$22:$H$60,5,FALSE))</f>
        <v>34.71737666878861</v>
      </c>
      <c r="O36" s="206">
        <v>32.03</v>
      </c>
      <c r="P36" s="206">
        <f t="shared" si="22"/>
        <v>2.6873766687886089</v>
      </c>
      <c r="Q36" s="207">
        <f t="shared" si="23"/>
        <v>8.3901862903172308E-2</v>
      </c>
      <c r="R36" s="219">
        <f>IF(ISNA(VLOOKUP($A36, by_src_allpol!$C$22:$H$60,6,FALSE))=TRUE,0,VLOOKUP($A36,by_src_allpol!$C$22:$H$60,6,FALSE))</f>
        <v>0</v>
      </c>
      <c r="S36" s="206">
        <v>0</v>
      </c>
      <c r="T36" s="206">
        <f t="shared" si="24"/>
        <v>0</v>
      </c>
      <c r="U36" s="207">
        <f t="shared" si="25"/>
        <v>0</v>
      </c>
      <c r="V36" s="222"/>
      <c r="W36" s="222"/>
    </row>
    <row r="37" spans="1:23" x14ac:dyDescent="0.2">
      <c r="A37" s="645" t="str">
        <f>by_src_allpol!C34</f>
        <v>Natural Gas Production, Gas Sweetening: Amine Process</v>
      </c>
      <c r="B37" s="643">
        <f>IF(ISNA(VLOOKUP($A37, by_src_allpol!$C$22:$H$60,2,FALSE))=TRUE,0,VLOOKUP($A37,by_src_allpol!$C$22:$H$60,2,FALSE))</f>
        <v>0.97551167661285509</v>
      </c>
      <c r="C37" s="206">
        <v>0.9</v>
      </c>
      <c r="D37" s="206">
        <f t="shared" si="16"/>
        <v>7.5511676612855072E-2</v>
      </c>
      <c r="E37" s="543">
        <f t="shared" si="17"/>
        <v>8.3901862903172295E-2</v>
      </c>
      <c r="F37" s="219">
        <f>IF(ISNA(VLOOKUP($A37, by_src_allpol!$C$22:$H$60,3,FALSE))=TRUE,0,VLOOKUP($A37,by_src_allpol!$C$22:$H$60,3,FALSE))</f>
        <v>1.0839018629031723E-2</v>
      </c>
      <c r="G37" s="206">
        <v>0.01</v>
      </c>
      <c r="H37" s="206">
        <f t="shared" si="18"/>
        <v>8.3901862903172295E-4</v>
      </c>
      <c r="I37" s="207">
        <f t="shared" si="19"/>
        <v>8.3901862903172295E-2</v>
      </c>
      <c r="J37" s="219">
        <f>IF(ISNA(VLOOKUP($A37, by_src_allpol!$C$22:$H$60,4,FALSE))=TRUE,0,VLOOKUP($A37,by_src_allpol!$C$22:$H$60,4,FALSE))</f>
        <v>0.10839018629031723</v>
      </c>
      <c r="K37" s="206">
        <v>0.1</v>
      </c>
      <c r="L37" s="206">
        <f t="shared" si="20"/>
        <v>8.3901862903172225E-3</v>
      </c>
      <c r="M37" s="207">
        <f t="shared" si="21"/>
        <v>8.3901862903172225E-2</v>
      </c>
      <c r="N37" s="219">
        <f>IF(ISNA(VLOOKUP($A37, by_src_allpol!$C$22:$H$60,5,FALSE))=TRUE,0,VLOOKUP($A37,by_src_allpol!$C$22:$H$60,5,FALSE))</f>
        <v>0</v>
      </c>
      <c r="O37" s="206">
        <v>0</v>
      </c>
      <c r="P37" s="206">
        <f t="shared" si="22"/>
        <v>0</v>
      </c>
      <c r="Q37" s="207">
        <f t="shared" si="23"/>
        <v>0</v>
      </c>
      <c r="R37" s="219">
        <f>IF(ISNA(VLOOKUP($A37, by_src_allpol!$C$22:$H$60,6,FALSE))=TRUE,0,VLOOKUP($A37,by_src_allpol!$C$22:$H$60,6,FALSE))</f>
        <v>0</v>
      </c>
      <c r="S37" s="206">
        <v>0</v>
      </c>
      <c r="T37" s="206">
        <f t="shared" si="24"/>
        <v>0</v>
      </c>
      <c r="U37" s="207">
        <f t="shared" si="25"/>
        <v>0</v>
      </c>
      <c r="V37" s="222"/>
      <c r="W37" s="222"/>
    </row>
    <row r="38" spans="1:23" x14ac:dyDescent="0.2">
      <c r="A38" s="645" t="str">
        <f>by_src_allpol!C35</f>
        <v>Natural Gas Production, Incinerators Burning Waste Gas or Augmented Waste Gas</v>
      </c>
      <c r="B38" s="643">
        <f>IF(ISNA(VLOOKUP($A38, by_src_allpol!$C$22:$H$60,2,FALSE))=TRUE,0,VLOOKUP($A38,by_src_allpol!$C$22:$H$60,2,FALSE))</f>
        <v>59.404685087090137</v>
      </c>
      <c r="C38" s="206">
        <v>54.806331754037124</v>
      </c>
      <c r="D38" s="206">
        <f t="shared" si="16"/>
        <v>4.5983533330530122</v>
      </c>
      <c r="E38" s="543">
        <f t="shared" si="17"/>
        <v>8.3901862903172503E-2</v>
      </c>
      <c r="F38" s="219">
        <f>IF(ISNA(VLOOKUP($A38, by_src_allpol!$C$22:$H$60,3,FALSE))=TRUE,0,VLOOKUP($A38,by_src_allpol!$C$22:$H$60,3,FALSE))</f>
        <v>1.8643112041934566</v>
      </c>
      <c r="G38" s="206">
        <v>1.7200000000000002</v>
      </c>
      <c r="H38" s="206">
        <f t="shared" si="18"/>
        <v>0.14431120419345644</v>
      </c>
      <c r="I38" s="207">
        <f t="shared" si="19"/>
        <v>8.3901862903172336E-2</v>
      </c>
      <c r="J38" s="219">
        <f>IF(ISNA(VLOOKUP($A38, by_src_allpol!$C$22:$H$60,4,FALSE))=TRUE,0,VLOOKUP($A38,by_src_allpol!$C$22:$H$60,4,FALSE))</f>
        <v>2.9265350298385653</v>
      </c>
      <c r="K38" s="206">
        <v>2.7</v>
      </c>
      <c r="L38" s="206">
        <f t="shared" si="20"/>
        <v>0.22653502983856511</v>
      </c>
      <c r="M38" s="207">
        <f t="shared" si="21"/>
        <v>8.3901862903172253E-2</v>
      </c>
      <c r="N38" s="219">
        <f>IF(ISNA(VLOOKUP($A38, by_src_allpol!$C$22:$H$60,5,FALSE))=TRUE,0,VLOOKUP($A38,by_src_allpol!$C$22:$H$60,5,FALSE))</f>
        <v>30.349252161288824</v>
      </c>
      <c r="O38" s="206">
        <v>28</v>
      </c>
      <c r="P38" s="206">
        <f t="shared" si="22"/>
        <v>2.349252161288824</v>
      </c>
      <c r="Q38" s="207">
        <f t="shared" si="23"/>
        <v>8.3901862903172281E-2</v>
      </c>
      <c r="R38" s="219">
        <f>IF(ISNA(VLOOKUP($A38, by_src_allpol!$C$22:$H$60,6,FALSE))=TRUE,0,VLOOKUP($A38,by_src_allpol!$C$22:$H$60,6,FALSE))</f>
        <v>2.8181448435482478E-2</v>
      </c>
      <c r="S38" s="206">
        <v>2.5999999999999999E-2</v>
      </c>
      <c r="T38" s="206">
        <f t="shared" si="24"/>
        <v>2.181448435482479E-3</v>
      </c>
      <c r="U38" s="207">
        <f t="shared" si="25"/>
        <v>8.3901862903172267E-2</v>
      </c>
      <c r="V38" s="222"/>
      <c r="W38" s="222"/>
    </row>
    <row r="39" spans="1:23" x14ac:dyDescent="0.2">
      <c r="A39" s="645" t="str">
        <f>by_src_allpol!C36</f>
        <v>Natural Gas Production, Other Not Classified</v>
      </c>
      <c r="B39" s="643">
        <f>IF(ISNA(VLOOKUP($A39, by_src_allpol!$C$22:$H$60,2,FALSE))=TRUE,0,VLOOKUP($A39,by_src_allpol!$C$22:$H$60,2,FALSE))</f>
        <v>1019.1594315037109</v>
      </c>
      <c r="C39" s="206">
        <v>972.48949119892791</v>
      </c>
      <c r="D39" s="206">
        <f t="shared" si="16"/>
        <v>46.66994030478304</v>
      </c>
      <c r="E39" s="543">
        <f t="shared" si="17"/>
        <v>4.7990174420544415E-2</v>
      </c>
      <c r="F39" s="219">
        <f>IF(ISNA(VLOOKUP($A39, by_src_allpol!$C$22:$H$60,3,FALSE))=TRUE,0,VLOOKUP($A39,by_src_allpol!$C$22:$H$60,3,FALSE))</f>
        <v>712.65441905983403</v>
      </c>
      <c r="G39" s="206">
        <v>697.75408000000004</v>
      </c>
      <c r="H39" s="206">
        <f t="shared" si="18"/>
        <v>14.900339059833982</v>
      </c>
      <c r="I39" s="207">
        <f t="shared" si="19"/>
        <v>2.1354714342672106E-2</v>
      </c>
      <c r="J39" s="219">
        <f>IF(ISNA(VLOOKUP($A39, by_src_allpol!$C$22:$H$60,4,FALSE))=TRUE,0,VLOOKUP($A39,by_src_allpol!$C$22:$H$60,4,FALSE))</f>
        <v>1558.1766049209029</v>
      </c>
      <c r="K39" s="206">
        <v>1466.1720383072945</v>
      </c>
      <c r="L39" s="206">
        <f t="shared" si="20"/>
        <v>92.004566613608404</v>
      </c>
      <c r="M39" s="207">
        <f t="shared" si="21"/>
        <v>6.2751549074574017E-2</v>
      </c>
      <c r="N39" s="219">
        <f>IF(ISNA(VLOOKUP($A39, by_src_allpol!$C$22:$H$60,5,FALSE))=TRUE,0,VLOOKUP($A39,by_src_allpol!$C$22:$H$60,5,FALSE))</f>
        <v>5204.4838433942823</v>
      </c>
      <c r="O39" s="206">
        <v>4801.6190593623996</v>
      </c>
      <c r="P39" s="206">
        <f t="shared" si="22"/>
        <v>402.86478403188266</v>
      </c>
      <c r="Q39" s="207">
        <f t="shared" si="23"/>
        <v>8.3901862903172184E-2</v>
      </c>
      <c r="R39" s="219">
        <f>IF(ISNA(VLOOKUP($A39, by_src_allpol!$C$22:$H$60,6,FALSE))=TRUE,0,VLOOKUP($A39,by_src_allpol!$C$22:$H$60,6,FALSE))</f>
        <v>61.082957704843103</v>
      </c>
      <c r="S39" s="206">
        <v>56.354693903040001</v>
      </c>
      <c r="T39" s="206">
        <f t="shared" si="24"/>
        <v>4.7282638018031022</v>
      </c>
      <c r="U39" s="207">
        <f t="shared" si="25"/>
        <v>8.3901862903172308E-2</v>
      </c>
      <c r="V39" s="222"/>
      <c r="W39" s="222"/>
    </row>
    <row r="40" spans="1:23" x14ac:dyDescent="0.2">
      <c r="A40" s="645" t="str">
        <f>by_src_allpol!C37</f>
        <v>Oil Production, Processing Operations: Not Classified</v>
      </c>
      <c r="B40" s="643">
        <f>IF(ISNA(VLOOKUP($A40, by_src_allpol!$C$22:$H$60,2,FALSE))=TRUE,0,VLOOKUP($A40,by_src_allpol!$C$22:$H$60,2,FALSE))</f>
        <v>0</v>
      </c>
      <c r="C40" s="206">
        <v>0</v>
      </c>
      <c r="D40" s="206">
        <f t="shared" si="16"/>
        <v>0</v>
      </c>
      <c r="E40" s="543">
        <f t="shared" si="17"/>
        <v>0</v>
      </c>
      <c r="F40" s="219">
        <f>IF(ISNA(VLOOKUP($A40, by_src_allpol!$C$22:$H$60,3,FALSE))=TRUE,0,VLOOKUP($A40,by_src_allpol!$C$22:$H$60,3,FALSE))</f>
        <v>11.055799001612357</v>
      </c>
      <c r="G40" s="206">
        <v>10.199999999999999</v>
      </c>
      <c r="H40" s="206">
        <f t="shared" si="18"/>
        <v>0.85579900161235756</v>
      </c>
      <c r="I40" s="207">
        <f t="shared" si="19"/>
        <v>8.3901862903172308E-2</v>
      </c>
      <c r="J40" s="219">
        <f>IF(ISNA(VLOOKUP($A40, by_src_allpol!$C$22:$H$60,4,FALSE))=TRUE,0,VLOOKUP($A40,by_src_allpol!$C$22:$H$60,4,FALSE))</f>
        <v>0</v>
      </c>
      <c r="K40" s="206">
        <v>0</v>
      </c>
      <c r="L40" s="206">
        <f t="shared" si="20"/>
        <v>0</v>
      </c>
      <c r="M40" s="207">
        <f t="shared" si="21"/>
        <v>0</v>
      </c>
      <c r="N40" s="219">
        <f>IF(ISNA(VLOOKUP($A40, by_src_allpol!$C$22:$H$60,5,FALSE))=TRUE,0,VLOOKUP($A40,by_src_allpol!$C$22:$H$60,5,FALSE))</f>
        <v>0</v>
      </c>
      <c r="O40" s="206">
        <v>0</v>
      </c>
      <c r="P40" s="206">
        <f t="shared" si="22"/>
        <v>0</v>
      </c>
      <c r="Q40" s="207">
        <f t="shared" si="23"/>
        <v>0</v>
      </c>
      <c r="R40" s="219">
        <f>IF(ISNA(VLOOKUP($A40, by_src_allpol!$C$22:$H$60,6,FALSE))=TRUE,0,VLOOKUP($A40,by_src_allpol!$C$22:$H$60,6,FALSE))</f>
        <v>0</v>
      </c>
      <c r="S40" s="206">
        <v>0</v>
      </c>
      <c r="T40" s="206">
        <f t="shared" si="24"/>
        <v>0</v>
      </c>
      <c r="U40" s="207">
        <f t="shared" si="25"/>
        <v>0</v>
      </c>
      <c r="V40" s="222"/>
      <c r="W40" s="222"/>
    </row>
    <row r="41" spans="1:23" x14ac:dyDescent="0.2">
      <c r="A41" s="645" t="str">
        <f>by_src_allpol!C38</f>
        <v>Oil Tank</v>
      </c>
      <c r="B41" s="643">
        <f>IF(ISNA(VLOOKUP($A41, by_src_allpol!$C$22:$H$60,2,FALSE))=TRUE,0,VLOOKUP($A41,by_src_allpol!$C$22:$H$60,2,FALSE))</f>
        <v>0</v>
      </c>
      <c r="C41" s="206">
        <v>0</v>
      </c>
      <c r="D41" s="206">
        <f t="shared" si="16"/>
        <v>0</v>
      </c>
      <c r="E41" s="543">
        <f t="shared" si="17"/>
        <v>0</v>
      </c>
      <c r="F41" s="219">
        <f>IF(ISNA(VLOOKUP($A41, by_src_allpol!$C$22:$H$60,3,FALSE))=TRUE,0,VLOOKUP($A41,by_src_allpol!$C$22:$H$60,3,FALSE))</f>
        <v>1084.8779664625622</v>
      </c>
      <c r="G41" s="206">
        <v>1659.1308619497715</v>
      </c>
      <c r="H41" s="206">
        <f t="shared" si="18"/>
        <v>-574.25289548720934</v>
      </c>
      <c r="I41" s="207">
        <f t="shared" si="19"/>
        <v>-0.34611669799955436</v>
      </c>
      <c r="J41" s="219">
        <f>IF(ISNA(VLOOKUP($A41, by_src_allpol!$C$22:$H$60,4,FALSE))=TRUE,0,VLOOKUP($A41,by_src_allpol!$C$22:$H$60,4,FALSE))</f>
        <v>0</v>
      </c>
      <c r="K41" s="206">
        <v>0</v>
      </c>
      <c r="L41" s="206">
        <f t="shared" si="20"/>
        <v>0</v>
      </c>
      <c r="M41" s="207">
        <f t="shared" si="21"/>
        <v>0</v>
      </c>
      <c r="N41" s="219">
        <f>IF(ISNA(VLOOKUP($A41, by_src_allpol!$C$22:$H$60,5,FALSE))=TRUE,0,VLOOKUP($A41,by_src_allpol!$C$22:$H$60,5,FALSE))</f>
        <v>0</v>
      </c>
      <c r="O41" s="206">
        <v>0</v>
      </c>
      <c r="P41" s="206">
        <f t="shared" si="22"/>
        <v>0</v>
      </c>
      <c r="Q41" s="207">
        <f t="shared" si="23"/>
        <v>0</v>
      </c>
      <c r="R41" s="219">
        <f>IF(ISNA(VLOOKUP($A41, by_src_allpol!$C$22:$H$60,6,FALSE))=TRUE,0,VLOOKUP($A41,by_src_allpol!$C$22:$H$60,6,FALSE))</f>
        <v>0</v>
      </c>
      <c r="S41" s="206">
        <v>0</v>
      </c>
      <c r="T41" s="206">
        <f t="shared" si="24"/>
        <v>0</v>
      </c>
      <c r="U41" s="207">
        <f t="shared" si="25"/>
        <v>0</v>
      </c>
      <c r="V41" s="222"/>
      <c r="W41" s="222"/>
    </row>
    <row r="42" spans="1:23" x14ac:dyDescent="0.2">
      <c r="A42" s="645" t="str">
        <f>by_src_allpol!C39</f>
        <v>Oil Well Truck Loading</v>
      </c>
      <c r="B42" s="643">
        <f>IF(ISNA(VLOOKUP($A42, by_src_allpol!$C$22:$H$60,2,FALSE))=TRUE,0,VLOOKUP($A42,by_src_allpol!$C$22:$H$60,2,FALSE))</f>
        <v>0</v>
      </c>
      <c r="C42" s="206">
        <v>0</v>
      </c>
      <c r="D42" s="206">
        <f t="shared" si="16"/>
        <v>0</v>
      </c>
      <c r="E42" s="543">
        <f t="shared" si="17"/>
        <v>0</v>
      </c>
      <c r="F42" s="219">
        <f>IF(ISNA(VLOOKUP($A42, by_src_allpol!$C$22:$H$60,3,FALSE))=TRUE,0,VLOOKUP($A42,by_src_allpol!$C$22:$H$60,3,FALSE))</f>
        <v>698.68849019809079</v>
      </c>
      <c r="G42" s="206">
        <v>865.03776253055366</v>
      </c>
      <c r="H42" s="206">
        <f t="shared" si="18"/>
        <v>-166.34927233246287</v>
      </c>
      <c r="I42" s="207">
        <f t="shared" si="19"/>
        <v>-0.19230290229854249</v>
      </c>
      <c r="J42" s="219">
        <f>IF(ISNA(VLOOKUP($A42, by_src_allpol!$C$22:$H$60,4,FALSE))=TRUE,0,VLOOKUP($A42,by_src_allpol!$C$22:$H$60,4,FALSE))</f>
        <v>0</v>
      </c>
      <c r="K42" s="206">
        <v>0</v>
      </c>
      <c r="L42" s="206">
        <f t="shared" si="20"/>
        <v>0</v>
      </c>
      <c r="M42" s="207">
        <f t="shared" si="21"/>
        <v>0</v>
      </c>
      <c r="N42" s="219">
        <f>IF(ISNA(VLOOKUP($A42, by_src_allpol!$C$22:$H$60,5,FALSE))=TRUE,0,VLOOKUP($A42,by_src_allpol!$C$22:$H$60,5,FALSE))</f>
        <v>0</v>
      </c>
      <c r="O42" s="206">
        <v>0</v>
      </c>
      <c r="P42" s="206">
        <f t="shared" si="22"/>
        <v>0</v>
      </c>
      <c r="Q42" s="207">
        <f t="shared" si="23"/>
        <v>0</v>
      </c>
      <c r="R42" s="219">
        <f>IF(ISNA(VLOOKUP($A42, by_src_allpol!$C$22:$H$60,6,FALSE))=TRUE,0,VLOOKUP($A42,by_src_allpol!$C$22:$H$60,6,FALSE))</f>
        <v>0</v>
      </c>
      <c r="S42" s="206">
        <v>0</v>
      </c>
      <c r="T42" s="206">
        <f t="shared" si="24"/>
        <v>0</v>
      </c>
      <c r="U42" s="207">
        <f t="shared" si="25"/>
        <v>0</v>
      </c>
      <c r="V42" s="222"/>
      <c r="W42" s="222"/>
    </row>
    <row r="43" spans="1:23" x14ac:dyDescent="0.2">
      <c r="A43" s="645" t="str">
        <f>by_src_allpol!C40</f>
        <v>Other Not Classified</v>
      </c>
      <c r="B43" s="643">
        <f>IF(ISNA(VLOOKUP($A43, by_src_allpol!$C$22:$H$60,2,FALSE))=TRUE,0,VLOOKUP($A43,by_src_allpol!$C$22:$H$60,2,FALSE))</f>
        <v>14.500337735200002</v>
      </c>
      <c r="C43" s="206">
        <v>0</v>
      </c>
      <c r="D43" s="206">
        <f t="shared" si="16"/>
        <v>14.500337735200002</v>
      </c>
      <c r="E43" s="543" t="str">
        <f t="shared" si="17"/>
        <v>*</v>
      </c>
      <c r="F43" s="219">
        <f>IF(ISNA(VLOOKUP($A43, by_src_allpol!$C$22:$H$60,3,FALSE))=TRUE,0,VLOOKUP($A43,by_src_allpol!$C$22:$H$60,3,FALSE))</f>
        <v>100.67387055225193</v>
      </c>
      <c r="G43" s="206">
        <v>0</v>
      </c>
      <c r="H43" s="206">
        <f t="shared" si="18"/>
        <v>100.67387055225193</v>
      </c>
      <c r="I43" s="207" t="str">
        <f t="shared" si="19"/>
        <v>*</v>
      </c>
      <c r="J43" s="219">
        <f>IF(ISNA(VLOOKUP($A43, by_src_allpol!$C$22:$H$60,4,FALSE))=TRUE,0,VLOOKUP($A43,by_src_allpol!$C$22:$H$60,4,FALSE))</f>
        <v>42.625084433799998</v>
      </c>
      <c r="K43" s="206">
        <v>0</v>
      </c>
      <c r="L43" s="206">
        <f t="shared" si="20"/>
        <v>42.625084433799998</v>
      </c>
      <c r="M43" s="207" t="str">
        <f t="shared" si="21"/>
        <v>*</v>
      </c>
      <c r="N43" s="219">
        <f>IF(ISNA(VLOOKUP($A43, by_src_allpol!$C$22:$H$60,5,FALSE))=TRUE,0,VLOOKUP($A43,by_src_allpol!$C$22:$H$60,5,FALSE))</f>
        <v>0</v>
      </c>
      <c r="O43" s="206">
        <v>0</v>
      </c>
      <c r="P43" s="206">
        <f t="shared" si="22"/>
        <v>0</v>
      </c>
      <c r="Q43" s="207">
        <f t="shared" si="23"/>
        <v>0</v>
      </c>
      <c r="R43" s="219">
        <f>IF(ISNA(VLOOKUP($A43, by_src_allpol!$C$22:$H$60,6,FALSE))=TRUE,0,VLOOKUP($A43,by_src_allpol!$C$22:$H$60,6,FALSE))</f>
        <v>6.9000000000000006E-2</v>
      </c>
      <c r="S43" s="206">
        <v>0</v>
      </c>
      <c r="T43" s="206">
        <f t="shared" si="24"/>
        <v>6.9000000000000006E-2</v>
      </c>
      <c r="U43" s="207" t="str">
        <f t="shared" si="25"/>
        <v>*</v>
      </c>
      <c r="V43" s="222"/>
      <c r="W43" s="222"/>
    </row>
    <row r="44" spans="1:23" x14ac:dyDescent="0.2">
      <c r="A44" s="645" t="str">
        <f>by_src_allpol!C41</f>
        <v>Pneumatic devices</v>
      </c>
      <c r="B44" s="643">
        <f>IF(ISNA(VLOOKUP($A44, by_src_allpol!$C$22:$H$60,2,FALSE))=TRUE,0,VLOOKUP($A44,by_src_allpol!$C$22:$H$60,2,FALSE))</f>
        <v>0</v>
      </c>
      <c r="C44" s="206">
        <v>0</v>
      </c>
      <c r="D44" s="206">
        <f t="shared" si="16"/>
        <v>0</v>
      </c>
      <c r="E44" s="543">
        <f t="shared" si="17"/>
        <v>0</v>
      </c>
      <c r="F44" s="219">
        <f>IF(ISNA(VLOOKUP($A44, by_src_allpol!$C$22:$H$60,3,FALSE))=TRUE,0,VLOOKUP($A44,by_src_allpol!$C$22:$H$60,3,FALSE))</f>
        <v>19818.348764191567</v>
      </c>
      <c r="G44" s="206">
        <v>16308.965037948064</v>
      </c>
      <c r="H44" s="206">
        <f t="shared" si="18"/>
        <v>3509.3837262435027</v>
      </c>
      <c r="I44" s="207">
        <f t="shared" si="19"/>
        <v>0.21518126491029874</v>
      </c>
      <c r="J44" s="219">
        <f>IF(ISNA(VLOOKUP($A44, by_src_allpol!$C$22:$H$60,4,FALSE))=TRUE,0,VLOOKUP($A44,by_src_allpol!$C$22:$H$60,4,FALSE))</f>
        <v>0</v>
      </c>
      <c r="K44" s="206">
        <v>0</v>
      </c>
      <c r="L44" s="206">
        <f t="shared" si="20"/>
        <v>0</v>
      </c>
      <c r="M44" s="207">
        <f t="shared" si="21"/>
        <v>0</v>
      </c>
      <c r="N44" s="219">
        <f>IF(ISNA(VLOOKUP($A44, by_src_allpol!$C$22:$H$60,5,FALSE))=TRUE,0,VLOOKUP($A44,by_src_allpol!$C$22:$H$60,5,FALSE))</f>
        <v>0</v>
      </c>
      <c r="O44" s="206">
        <v>0</v>
      </c>
      <c r="P44" s="206">
        <f t="shared" si="22"/>
        <v>0</v>
      </c>
      <c r="Q44" s="207">
        <f t="shared" si="23"/>
        <v>0</v>
      </c>
      <c r="R44" s="219">
        <f>IF(ISNA(VLOOKUP($A44, by_src_allpol!$C$22:$H$60,6,FALSE))=TRUE,0,VLOOKUP($A44,by_src_allpol!$C$22:$H$60,6,FALSE))</f>
        <v>0</v>
      </c>
      <c r="S44" s="206">
        <v>0</v>
      </c>
      <c r="T44" s="206">
        <f t="shared" si="24"/>
        <v>0</v>
      </c>
      <c r="U44" s="207">
        <f t="shared" si="25"/>
        <v>0</v>
      </c>
      <c r="V44" s="222"/>
      <c r="W44" s="222"/>
    </row>
    <row r="45" spans="1:23" x14ac:dyDescent="0.2">
      <c r="A45" s="645" t="str">
        <f>by_src_allpol!C42</f>
        <v>Pneumatic Pump Flaring</v>
      </c>
      <c r="B45" s="643">
        <f>IF(ISNA(VLOOKUP($A45, by_src_allpol!$C$22:$H$60,2,FALSE))=TRUE,0,VLOOKUP($A45,by_src_allpol!$C$22:$H$60,2,FALSE))</f>
        <v>141.29490694033561</v>
      </c>
      <c r="C45" s="206">
        <v>0</v>
      </c>
      <c r="D45" s="206">
        <f t="shared" si="16"/>
        <v>141.29490694033561</v>
      </c>
      <c r="E45" s="543" t="str">
        <f t="shared" si="17"/>
        <v>*</v>
      </c>
      <c r="F45" s="219">
        <f>IF(ISNA(VLOOKUP($A45, by_src_allpol!$C$22:$H$60,3,FALSE))=TRUE,0,VLOOKUP($A45,by_src_allpol!$C$22:$H$60,3,FALSE))</f>
        <v>0</v>
      </c>
      <c r="G45" s="206">
        <v>0</v>
      </c>
      <c r="H45" s="206">
        <f t="shared" si="18"/>
        <v>0</v>
      </c>
      <c r="I45" s="207">
        <f t="shared" si="19"/>
        <v>0</v>
      </c>
      <c r="J45" s="219">
        <f>IF(ISNA(VLOOKUP($A45, by_src_allpol!$C$22:$H$60,4,FALSE))=TRUE,0,VLOOKUP($A45,by_src_allpol!$C$22:$H$60,4,FALSE))</f>
        <v>35.323726735083902</v>
      </c>
      <c r="K45" s="206">
        <v>0</v>
      </c>
      <c r="L45" s="206">
        <f t="shared" si="20"/>
        <v>35.323726735083902</v>
      </c>
      <c r="M45" s="207" t="str">
        <f t="shared" si="21"/>
        <v>*</v>
      </c>
      <c r="N45" s="219">
        <f>IF(ISNA(VLOOKUP($A45, by_src_allpol!$C$22:$H$60,5,FALSE))=TRUE,0,VLOOKUP($A45,by_src_allpol!$C$22:$H$60,5,FALSE))</f>
        <v>0</v>
      </c>
      <c r="O45" s="206">
        <v>0</v>
      </c>
      <c r="P45" s="206">
        <f t="shared" si="22"/>
        <v>0</v>
      </c>
      <c r="Q45" s="207">
        <f t="shared" si="23"/>
        <v>0</v>
      </c>
      <c r="R45" s="219">
        <f>IF(ISNA(VLOOKUP($A45, by_src_allpol!$C$22:$H$60,6,FALSE))=TRUE,0,VLOOKUP($A45,by_src_allpol!$C$22:$H$60,6,FALSE))</f>
        <v>0</v>
      </c>
      <c r="S45" s="206">
        <v>0</v>
      </c>
      <c r="T45" s="206">
        <f t="shared" si="24"/>
        <v>0</v>
      </c>
      <c r="U45" s="207">
        <f t="shared" si="25"/>
        <v>0</v>
      </c>
      <c r="V45" s="222"/>
      <c r="W45" s="222"/>
    </row>
    <row r="46" spans="1:23" x14ac:dyDescent="0.2">
      <c r="A46" s="645" t="str">
        <f>by_src_allpol!C43</f>
        <v>Pneumatic pumps</v>
      </c>
      <c r="B46" s="643">
        <f>IF(ISNA(VLOOKUP($A46, by_src_allpol!$C$22:$H$60,2,FALSE))=TRUE,0,VLOOKUP($A46,by_src_allpol!$C$22:$H$60,2,FALSE))</f>
        <v>0</v>
      </c>
      <c r="C46" s="206">
        <v>0</v>
      </c>
      <c r="D46" s="206">
        <f t="shared" si="16"/>
        <v>0</v>
      </c>
      <c r="E46" s="543">
        <f t="shared" si="17"/>
        <v>0</v>
      </c>
      <c r="F46" s="219">
        <f>IF(ISNA(VLOOKUP($A46, by_src_allpol!$C$22:$H$60,3,FALSE))=TRUE,0,VLOOKUP($A46,by_src_allpol!$C$22:$H$60,3,FALSE))</f>
        <v>8754.7253200320738</v>
      </c>
      <c r="G46" s="206">
        <v>5993.2788444708767</v>
      </c>
      <c r="H46" s="206">
        <f t="shared" si="18"/>
        <v>2761.4464755611971</v>
      </c>
      <c r="I46" s="207">
        <f t="shared" si="19"/>
        <v>0.46075721607860454</v>
      </c>
      <c r="J46" s="219">
        <f>IF(ISNA(VLOOKUP($A46, by_src_allpol!$C$22:$H$60,4,FALSE))=TRUE,0,VLOOKUP($A46,by_src_allpol!$C$22:$H$60,4,FALSE))</f>
        <v>0</v>
      </c>
      <c r="K46" s="206">
        <v>0</v>
      </c>
      <c r="L46" s="206">
        <f t="shared" si="20"/>
        <v>0</v>
      </c>
      <c r="M46" s="207">
        <f t="shared" si="21"/>
        <v>0</v>
      </c>
      <c r="N46" s="219">
        <f>IF(ISNA(VLOOKUP($A46, by_src_allpol!$C$22:$H$60,5,FALSE))=TRUE,0,VLOOKUP($A46,by_src_allpol!$C$22:$H$60,5,FALSE))</f>
        <v>0</v>
      </c>
      <c r="O46" s="206">
        <v>0</v>
      </c>
      <c r="P46" s="206">
        <f t="shared" si="22"/>
        <v>0</v>
      </c>
      <c r="Q46" s="207">
        <f t="shared" si="23"/>
        <v>0</v>
      </c>
      <c r="R46" s="219">
        <f>IF(ISNA(VLOOKUP($A46, by_src_allpol!$C$22:$H$60,6,FALSE))=TRUE,0,VLOOKUP($A46,by_src_allpol!$C$22:$H$60,6,FALSE))</f>
        <v>0</v>
      </c>
      <c r="S46" s="206">
        <v>0</v>
      </c>
      <c r="T46" s="206">
        <f t="shared" si="24"/>
        <v>0</v>
      </c>
      <c r="U46" s="207">
        <f t="shared" si="25"/>
        <v>0</v>
      </c>
      <c r="V46" s="222"/>
      <c r="W46" s="222"/>
    </row>
    <row r="47" spans="1:23" x14ac:dyDescent="0.2">
      <c r="A47" s="645" t="str">
        <f>by_src_allpol!C44</f>
        <v>Recompletion Flaring</v>
      </c>
      <c r="B47" s="643">
        <f>IF(ISNA(VLOOKUP($A47, by_src_allpol!$C$22:$H$60,2,FALSE))=TRUE,0,VLOOKUP($A47,by_src_allpol!$C$22:$H$60,2,FALSE))</f>
        <v>9.8275606493291937E-3</v>
      </c>
      <c r="C47" s="206">
        <v>7.4852579079497895E-3</v>
      </c>
      <c r="D47" s="206">
        <f t="shared" si="16"/>
        <v>2.3423027413794041E-3</v>
      </c>
      <c r="E47" s="543">
        <f t="shared" si="17"/>
        <v>0.31292211573521589</v>
      </c>
      <c r="F47" s="219">
        <f>IF(ISNA(VLOOKUP($A47, by_src_allpol!$C$22:$H$60,3,FALSE))=TRUE,0,VLOOKUP($A47,by_src_allpol!$C$22:$H$60,3,FALSE))</f>
        <v>0</v>
      </c>
      <c r="G47" s="206">
        <v>0</v>
      </c>
      <c r="H47" s="206">
        <f t="shared" si="18"/>
        <v>0</v>
      </c>
      <c r="I47" s="207">
        <f t="shared" si="19"/>
        <v>0</v>
      </c>
      <c r="J47" s="219">
        <f>IF(ISNA(VLOOKUP($A47, by_src_allpol!$C$22:$H$60,4,FALSE))=TRUE,0,VLOOKUP($A47,by_src_allpol!$C$22:$H$60,4,FALSE))</f>
        <v>5.3473491768408828E-2</v>
      </c>
      <c r="K47" s="206">
        <v>4.0728609205020902E-2</v>
      </c>
      <c r="L47" s="206">
        <f t="shared" si="20"/>
        <v>1.2744882563387926E-2</v>
      </c>
      <c r="M47" s="207">
        <f t="shared" si="21"/>
        <v>0.31292211573521578</v>
      </c>
      <c r="N47" s="219">
        <f>IF(ISNA(VLOOKUP($A47, by_src_allpol!$C$22:$H$60,5,FALSE))=TRUE,0,VLOOKUP($A47,by_src_allpol!$C$22:$H$60,5,FALSE))</f>
        <v>0</v>
      </c>
      <c r="O47" s="206">
        <v>0</v>
      </c>
      <c r="P47" s="206">
        <f t="shared" si="22"/>
        <v>0</v>
      </c>
      <c r="Q47" s="207">
        <f t="shared" si="23"/>
        <v>0</v>
      </c>
      <c r="R47" s="219">
        <f>IF(ISNA(VLOOKUP($A47, by_src_allpol!$C$22:$H$60,6,FALSE))=TRUE,0,VLOOKUP($A47,by_src_allpol!$C$22:$H$60,6,FALSE))</f>
        <v>0</v>
      </c>
      <c r="S47" s="206">
        <v>0</v>
      </c>
      <c r="T47" s="206">
        <f t="shared" si="24"/>
        <v>0</v>
      </c>
      <c r="U47" s="207">
        <f t="shared" si="25"/>
        <v>0</v>
      </c>
      <c r="V47" s="222"/>
      <c r="W47" s="222"/>
    </row>
    <row r="48" spans="1:23" x14ac:dyDescent="0.2">
      <c r="A48" s="645" t="str">
        <f>by_src_allpol!C45</f>
        <v>Tank flaring</v>
      </c>
      <c r="B48" s="643">
        <f>IF(ISNA(VLOOKUP($A48, by_src_allpol!$C$22:$H$60,2,FALSE))=TRUE,0,VLOOKUP($A48,by_src_allpol!$C$22:$H$60,2,FALSE))</f>
        <v>143.15866845460869</v>
      </c>
      <c r="C48" s="206">
        <v>37.512340797553975</v>
      </c>
      <c r="D48" s="206">
        <f t="shared" si="16"/>
        <v>105.64632765705471</v>
      </c>
      <c r="E48" s="543">
        <f t="shared" si="17"/>
        <v>2.8163085910102277</v>
      </c>
      <c r="F48" s="219">
        <f>IF(ISNA(VLOOKUP($A48, by_src_allpol!$C$22:$H$60,3,FALSE))=TRUE,0,VLOOKUP($A48,by_src_allpol!$C$22:$H$60,3,FALSE))</f>
        <v>0</v>
      </c>
      <c r="G48" s="206">
        <v>0</v>
      </c>
      <c r="H48" s="206">
        <f t="shared" si="18"/>
        <v>0</v>
      </c>
      <c r="I48" s="207">
        <f t="shared" si="19"/>
        <v>0</v>
      </c>
      <c r="J48" s="219">
        <f>IF(ISNA(VLOOKUP($A48, by_src_allpol!$C$22:$H$60,4,FALSE))=TRUE,0,VLOOKUP($A48,by_src_allpol!$C$22:$H$60,4,FALSE))</f>
        <v>166.96929420948209</v>
      </c>
      <c r="K48" s="206">
        <v>204.1112661043378</v>
      </c>
      <c r="L48" s="206">
        <f t="shared" si="20"/>
        <v>-37.141971894855715</v>
      </c>
      <c r="M48" s="207">
        <f t="shared" si="21"/>
        <v>-0.1819692396394692</v>
      </c>
      <c r="N48" s="219">
        <f>IF(ISNA(VLOOKUP($A48, by_src_allpol!$C$22:$H$60,5,FALSE))=TRUE,0,VLOOKUP($A48,by_src_allpol!$C$22:$H$60,5,FALSE))</f>
        <v>0</v>
      </c>
      <c r="O48" s="206">
        <v>0</v>
      </c>
      <c r="P48" s="206">
        <f t="shared" si="22"/>
        <v>0</v>
      </c>
      <c r="Q48" s="207">
        <f t="shared" si="23"/>
        <v>0</v>
      </c>
      <c r="R48" s="219">
        <f>IF(ISNA(VLOOKUP($A48, by_src_allpol!$C$22:$H$60,6,FALSE))=TRUE,0,VLOOKUP($A48,by_src_allpol!$C$22:$H$60,6,FALSE))</f>
        <v>0</v>
      </c>
      <c r="S48" s="206">
        <v>0</v>
      </c>
      <c r="T48" s="206">
        <f t="shared" si="24"/>
        <v>0</v>
      </c>
      <c r="U48" s="207">
        <f t="shared" si="25"/>
        <v>0</v>
      </c>
      <c r="V48" s="222"/>
      <c r="W48" s="222"/>
    </row>
    <row r="49" spans="1:23" x14ac:dyDescent="0.2">
      <c r="A49" s="645" t="str">
        <f>by_src_allpol!C46</f>
        <v>Venting - blowdowns</v>
      </c>
      <c r="B49" s="643">
        <f>IF(ISNA(VLOOKUP($A49, by_src_allpol!$C$22:$H$60,2,FALSE))=TRUE,0,VLOOKUP($A49,by_src_allpol!$C$22:$H$60,2,FALSE))</f>
        <v>7.1400000000000012E-4</v>
      </c>
      <c r="C49" s="206">
        <v>0</v>
      </c>
      <c r="D49" s="206">
        <f t="shared" si="16"/>
        <v>7.1400000000000012E-4</v>
      </c>
      <c r="E49" s="543" t="str">
        <f t="shared" si="17"/>
        <v>*</v>
      </c>
      <c r="F49" s="219">
        <f>IF(ISNA(VLOOKUP($A49, by_src_allpol!$C$22:$H$60,3,FALSE))=TRUE,0,VLOOKUP($A49,by_src_allpol!$C$22:$H$60,3,FALSE))</f>
        <v>945.68161239639733</v>
      </c>
      <c r="G49" s="206">
        <v>401.66797229702775</v>
      </c>
      <c r="H49" s="206">
        <f t="shared" si="18"/>
        <v>544.01364009936958</v>
      </c>
      <c r="I49" s="207">
        <f t="shared" si="19"/>
        <v>1.3543864027502777</v>
      </c>
      <c r="J49" s="219">
        <f>IF(ISNA(VLOOKUP($A49, by_src_allpol!$C$22:$H$60,4,FALSE))=TRUE,0,VLOOKUP($A49,by_src_allpol!$C$22:$H$60,4,FALSE))</f>
        <v>1.7850000000000003E-4</v>
      </c>
      <c r="K49" s="206">
        <v>0</v>
      </c>
      <c r="L49" s="206">
        <f t="shared" si="20"/>
        <v>1.7850000000000003E-4</v>
      </c>
      <c r="M49" s="207" t="str">
        <f t="shared" si="21"/>
        <v>*</v>
      </c>
      <c r="N49" s="219">
        <f>IF(ISNA(VLOOKUP($A49, by_src_allpol!$C$22:$H$60,5,FALSE))=TRUE,0,VLOOKUP($A49,by_src_allpol!$C$22:$H$60,5,FALSE))</f>
        <v>0</v>
      </c>
      <c r="O49" s="206">
        <v>0</v>
      </c>
      <c r="P49" s="206">
        <f t="shared" si="22"/>
        <v>0</v>
      </c>
      <c r="Q49" s="207">
        <f t="shared" si="23"/>
        <v>0</v>
      </c>
      <c r="R49" s="219">
        <f>IF(ISNA(VLOOKUP($A49, by_src_allpol!$C$22:$H$60,6,FALSE))=TRUE,0,VLOOKUP($A49,by_src_allpol!$C$22:$H$60,6,FALSE))</f>
        <v>0</v>
      </c>
      <c r="S49" s="206">
        <v>0</v>
      </c>
      <c r="T49" s="206">
        <f t="shared" si="24"/>
        <v>0</v>
      </c>
      <c r="U49" s="207">
        <f t="shared" si="25"/>
        <v>0</v>
      </c>
      <c r="V49" s="222"/>
      <c r="W49" s="222"/>
    </row>
    <row r="50" spans="1:23" x14ac:dyDescent="0.2">
      <c r="A50" s="645" t="str">
        <f>by_src_allpol!C47</f>
        <v>Venting - Compressor Shutdown</v>
      </c>
      <c r="B50" s="643">
        <f>IF(ISNA(VLOOKUP($A50, by_src_allpol!$C$22:$H$60,2,FALSE))=TRUE,0,VLOOKUP($A50,by_src_allpol!$C$22:$H$60,2,FALSE))</f>
        <v>0</v>
      </c>
      <c r="C50" s="206">
        <v>0</v>
      </c>
      <c r="D50" s="206">
        <f t="shared" si="16"/>
        <v>0</v>
      </c>
      <c r="E50" s="543">
        <f t="shared" si="17"/>
        <v>0</v>
      </c>
      <c r="F50" s="219">
        <f>IF(ISNA(VLOOKUP($A50, by_src_allpol!$C$22:$H$60,3,FALSE))=TRUE,0,VLOOKUP($A50,by_src_allpol!$C$22:$H$60,3,FALSE))</f>
        <v>0.18597052720548982</v>
      </c>
      <c r="G50" s="206">
        <v>0.24967940814352824</v>
      </c>
      <c r="H50" s="206">
        <f t="shared" si="18"/>
        <v>-6.370888093803842E-2</v>
      </c>
      <c r="I50" s="207">
        <f t="shared" si="19"/>
        <v>-0.25516273613327123</v>
      </c>
      <c r="J50" s="219">
        <f>IF(ISNA(VLOOKUP($A50, by_src_allpol!$C$22:$H$60,4,FALSE))=TRUE,0,VLOOKUP($A50,by_src_allpol!$C$22:$H$60,4,FALSE))</f>
        <v>0</v>
      </c>
      <c r="K50" s="206">
        <v>0</v>
      </c>
      <c r="L50" s="206">
        <f t="shared" si="20"/>
        <v>0</v>
      </c>
      <c r="M50" s="207">
        <f t="shared" si="21"/>
        <v>0</v>
      </c>
      <c r="N50" s="219">
        <f>IF(ISNA(VLOOKUP($A50, by_src_allpol!$C$22:$H$60,5,FALSE))=TRUE,0,VLOOKUP($A50,by_src_allpol!$C$22:$H$60,5,FALSE))</f>
        <v>0</v>
      </c>
      <c r="O50" s="206">
        <v>0</v>
      </c>
      <c r="P50" s="206">
        <f t="shared" si="22"/>
        <v>0</v>
      </c>
      <c r="Q50" s="207">
        <f t="shared" si="23"/>
        <v>0</v>
      </c>
      <c r="R50" s="219">
        <f>IF(ISNA(VLOOKUP($A50, by_src_allpol!$C$22:$H$60,6,FALSE))=TRUE,0,VLOOKUP($A50,by_src_allpol!$C$22:$H$60,6,FALSE))</f>
        <v>0</v>
      </c>
      <c r="S50" s="206">
        <v>0</v>
      </c>
      <c r="T50" s="206">
        <f t="shared" si="24"/>
        <v>0</v>
      </c>
      <c r="U50" s="207">
        <f t="shared" si="25"/>
        <v>0</v>
      </c>
      <c r="V50" s="222"/>
      <c r="W50" s="222"/>
    </row>
    <row r="51" spans="1:23" x14ac:dyDescent="0.2">
      <c r="A51" s="645" t="str">
        <f>by_src_allpol!C48</f>
        <v xml:space="preserve">Venting - Compressor Startup </v>
      </c>
      <c r="B51" s="643">
        <f>IF(ISNA(VLOOKUP($A51, by_src_allpol!$C$22:$H$60,2,FALSE))=TRUE,0,VLOOKUP($A51,by_src_allpol!$C$22:$H$60,2,FALSE))</f>
        <v>0</v>
      </c>
      <c r="C51" s="206">
        <v>0</v>
      </c>
      <c r="D51" s="206">
        <f t="shared" si="16"/>
        <v>0</v>
      </c>
      <c r="E51" s="543">
        <f t="shared" si="17"/>
        <v>0</v>
      </c>
      <c r="F51" s="219">
        <f>IF(ISNA(VLOOKUP($A51, by_src_allpol!$C$22:$H$60,3,FALSE))=TRUE,0,VLOOKUP($A51,by_src_allpol!$C$22:$H$60,3,FALSE))</f>
        <v>0.50921112421240777</v>
      </c>
      <c r="G51" s="206">
        <v>0.68365420060873761</v>
      </c>
      <c r="H51" s="206">
        <f t="shared" si="18"/>
        <v>-0.17444307639632983</v>
      </c>
      <c r="I51" s="207">
        <f t="shared" si="19"/>
        <v>-0.25516273613327128</v>
      </c>
      <c r="J51" s="219">
        <f>IF(ISNA(VLOOKUP($A51, by_src_allpol!$C$22:$H$60,4,FALSE))=TRUE,0,VLOOKUP($A51,by_src_allpol!$C$22:$H$60,4,FALSE))</f>
        <v>0</v>
      </c>
      <c r="K51" s="206">
        <v>0</v>
      </c>
      <c r="L51" s="206">
        <f t="shared" si="20"/>
        <v>0</v>
      </c>
      <c r="M51" s="207">
        <f t="shared" si="21"/>
        <v>0</v>
      </c>
      <c r="N51" s="219">
        <f>IF(ISNA(VLOOKUP($A51, by_src_allpol!$C$22:$H$60,5,FALSE))=TRUE,0,VLOOKUP($A51,by_src_allpol!$C$22:$H$60,5,FALSE))</f>
        <v>0</v>
      </c>
      <c r="O51" s="206">
        <v>0</v>
      </c>
      <c r="P51" s="206">
        <f t="shared" si="22"/>
        <v>0</v>
      </c>
      <c r="Q51" s="207">
        <f t="shared" si="23"/>
        <v>0</v>
      </c>
      <c r="R51" s="219">
        <f>IF(ISNA(VLOOKUP($A51, by_src_allpol!$C$22:$H$60,6,FALSE))=TRUE,0,VLOOKUP($A51,by_src_allpol!$C$22:$H$60,6,FALSE))</f>
        <v>0</v>
      </c>
      <c r="S51" s="206">
        <v>0</v>
      </c>
      <c r="T51" s="206">
        <f t="shared" si="24"/>
        <v>0</v>
      </c>
      <c r="U51" s="207">
        <f t="shared" si="25"/>
        <v>0</v>
      </c>
      <c r="V51" s="222"/>
      <c r="W51" s="222"/>
    </row>
    <row r="52" spans="1:23" x14ac:dyDescent="0.2">
      <c r="A52" s="645" t="str">
        <f>by_src_allpol!C49</f>
        <v>Venting - initial completions</v>
      </c>
      <c r="B52" s="643">
        <f>IF(ISNA(VLOOKUP($A52, by_src_allpol!$C$22:$H$60,2,FALSE))=TRUE,0,VLOOKUP($A52,by_src_allpol!$C$22:$H$60,2,FALSE))</f>
        <v>0</v>
      </c>
      <c r="C52" s="206">
        <v>398.65470355277779</v>
      </c>
      <c r="D52" s="206">
        <f t="shared" si="16"/>
        <v>-398.65470355277779</v>
      </c>
      <c r="E52" s="543">
        <f t="shared" si="17"/>
        <v>-1</v>
      </c>
      <c r="F52" s="219">
        <f>IF(ISNA(VLOOKUP($A52, by_src_allpol!$C$22:$H$60,3,FALSE))=TRUE,0,VLOOKUP($A52,by_src_allpol!$C$22:$H$60,3,FALSE))</f>
        <v>721.35598262508995</v>
      </c>
      <c r="G52" s="206">
        <v>746.46881532029181</v>
      </c>
      <c r="H52" s="206">
        <f t="shared" si="18"/>
        <v>-25.11283269520186</v>
      </c>
      <c r="I52" s="207">
        <f t="shared" si="19"/>
        <v>-3.3642172559380859E-2</v>
      </c>
      <c r="J52" s="219">
        <f>IF(ISNA(VLOOKUP($A52, by_src_allpol!$C$22:$H$60,4,FALSE))=TRUE,0,VLOOKUP($A52,by_src_allpol!$C$22:$H$60,4,FALSE))</f>
        <v>0</v>
      </c>
      <c r="K52" s="206">
        <v>135.51525451912312</v>
      </c>
      <c r="L52" s="206">
        <f t="shared" si="20"/>
        <v>-135.51525451912312</v>
      </c>
      <c r="M52" s="207">
        <f t="shared" si="21"/>
        <v>-1</v>
      </c>
      <c r="N52" s="219">
        <f>IF(ISNA(VLOOKUP($A52, by_src_allpol!$C$22:$H$60,5,FALSE))=TRUE,0,VLOOKUP($A52,by_src_allpol!$C$22:$H$60,5,FALSE))</f>
        <v>0</v>
      </c>
      <c r="O52" s="206">
        <v>17.166737458896701</v>
      </c>
      <c r="P52" s="206">
        <f t="shared" si="22"/>
        <v>-17.166737458896701</v>
      </c>
      <c r="Q52" s="207">
        <f t="shared" si="23"/>
        <v>-1</v>
      </c>
      <c r="R52" s="219">
        <f>IF(ISNA(VLOOKUP($A52, by_src_allpol!$C$22:$H$60,6,FALSE))=TRUE,0,VLOOKUP($A52,by_src_allpol!$C$22:$H$60,6,FALSE))</f>
        <v>0</v>
      </c>
      <c r="S52" s="206">
        <v>7.1724802532560155</v>
      </c>
      <c r="T52" s="206">
        <f t="shared" si="24"/>
        <v>-7.1724802532560155</v>
      </c>
      <c r="U52" s="207">
        <f t="shared" si="25"/>
        <v>-1</v>
      </c>
      <c r="V52" s="222"/>
      <c r="W52" s="222"/>
    </row>
    <row r="53" spans="1:23" x14ac:dyDescent="0.2">
      <c r="A53" s="645" t="str">
        <f>by_src_allpol!C50</f>
        <v>Venting - recompletions</v>
      </c>
      <c r="B53" s="643">
        <f>IF(ISNA(VLOOKUP($A53, by_src_allpol!$C$22:$H$60,2,FALSE))=TRUE,0,VLOOKUP($A53,by_src_allpol!$C$22:$H$60,2,FALSE))</f>
        <v>0</v>
      </c>
      <c r="C53" s="206">
        <v>0</v>
      </c>
      <c r="D53" s="206">
        <f t="shared" si="16"/>
        <v>0</v>
      </c>
      <c r="E53" s="543">
        <f t="shared" si="17"/>
        <v>0</v>
      </c>
      <c r="F53" s="219">
        <f>IF(ISNA(VLOOKUP($A53, by_src_allpol!$C$22:$H$60,3,FALSE))=TRUE,0,VLOOKUP($A53,by_src_allpol!$C$22:$H$60,3,FALSE))</f>
        <v>779.75895515681543</v>
      </c>
      <c r="G53" s="206">
        <v>507.74289971348765</v>
      </c>
      <c r="H53" s="206">
        <f t="shared" si="18"/>
        <v>272.01605544332779</v>
      </c>
      <c r="I53" s="207">
        <f t="shared" si="19"/>
        <v>0.5357358135324447</v>
      </c>
      <c r="J53" s="219">
        <f>IF(ISNA(VLOOKUP($A53, by_src_allpol!$C$22:$H$60,4,FALSE))=TRUE,0,VLOOKUP($A53,by_src_allpol!$C$22:$H$60,4,FALSE))</f>
        <v>0</v>
      </c>
      <c r="K53" s="206">
        <v>0</v>
      </c>
      <c r="L53" s="206">
        <f t="shared" si="20"/>
        <v>0</v>
      </c>
      <c r="M53" s="207">
        <f t="shared" si="21"/>
        <v>0</v>
      </c>
      <c r="N53" s="219">
        <f>IF(ISNA(VLOOKUP($A53, by_src_allpol!$C$22:$H$60,5,FALSE))=TRUE,0,VLOOKUP($A53,by_src_allpol!$C$22:$H$60,5,FALSE))</f>
        <v>0</v>
      </c>
      <c r="O53" s="206">
        <v>0</v>
      </c>
      <c r="P53" s="206">
        <f t="shared" si="22"/>
        <v>0</v>
      </c>
      <c r="Q53" s="207">
        <f t="shared" si="23"/>
        <v>0</v>
      </c>
      <c r="R53" s="219">
        <f>IF(ISNA(VLOOKUP($A53, by_src_allpol!$C$22:$H$60,6,FALSE))=TRUE,0,VLOOKUP($A53,by_src_allpol!$C$22:$H$60,6,FALSE))</f>
        <v>0</v>
      </c>
      <c r="S53" s="206">
        <v>0</v>
      </c>
      <c r="T53" s="206">
        <f t="shared" si="24"/>
        <v>0</v>
      </c>
      <c r="U53" s="207">
        <f t="shared" si="25"/>
        <v>0</v>
      </c>
      <c r="V53" s="222"/>
      <c r="W53" s="222"/>
    </row>
    <row r="54" spans="1:23" ht="13.5" thickBot="1" x14ac:dyDescent="0.25">
      <c r="A54" s="645" t="str">
        <f>by_src_allpol!C51</f>
        <v>Workover rigs</v>
      </c>
      <c r="B54" s="643">
        <f>IF(ISNA(VLOOKUP($A54, by_src_allpol!$C$22:$H$60,2,FALSE))=TRUE,0,VLOOKUP($A54,by_src_allpol!$C$22:$H$60,2,FALSE))</f>
        <v>74.614322615751121</v>
      </c>
      <c r="C54" s="206">
        <v>84.147650108966133</v>
      </c>
      <c r="D54" s="206">
        <f t="shared" si="16"/>
        <v>-9.5333274932150118</v>
      </c>
      <c r="E54" s="543">
        <f t="shared" si="17"/>
        <v>-0.11329285465333765</v>
      </c>
      <c r="F54" s="219">
        <f>IF(ISNA(VLOOKUP($A54, by_src_allpol!$C$22:$H$60,3,FALSE))=TRUE,0,VLOOKUP($A54,by_src_allpol!$C$22:$H$60,3,FALSE))</f>
        <v>8.1558124680496213</v>
      </c>
      <c r="G54" s="206">
        <v>11.06067330954953</v>
      </c>
      <c r="H54" s="206">
        <f t="shared" si="18"/>
        <v>-2.9048608414999091</v>
      </c>
      <c r="I54" s="207">
        <f t="shared" si="19"/>
        <v>-0.26262965736379895</v>
      </c>
      <c r="J54" s="219">
        <f>IF(ISNA(VLOOKUP($A54, by_src_allpol!$C$22:$H$60,4,FALSE))=TRUE,0,VLOOKUP($A54,by_src_allpol!$C$22:$H$60,4,FALSE))</f>
        <v>49.067399059132761</v>
      </c>
      <c r="K54" s="206">
        <v>52.25175035698669</v>
      </c>
      <c r="L54" s="206">
        <f t="shared" si="20"/>
        <v>-3.1843512978539295</v>
      </c>
      <c r="M54" s="207">
        <f t="shared" si="21"/>
        <v>-6.0942480894865245E-2</v>
      </c>
      <c r="N54" s="219">
        <f>IF(ISNA(VLOOKUP($A54, by_src_allpol!$C$22:$H$60,5,FALSE))=TRUE,0,VLOOKUP($A54,by_src_allpol!$C$22:$H$60,5,FALSE))</f>
        <v>9.6353900605545935</v>
      </c>
      <c r="O54" s="206">
        <v>9.2008560231253167</v>
      </c>
      <c r="P54" s="206">
        <f t="shared" si="22"/>
        <v>0.43453403742927676</v>
      </c>
      <c r="Q54" s="207">
        <f t="shared" si="23"/>
        <v>4.7227566254392457E-2</v>
      </c>
      <c r="R54" s="219">
        <f>IF(ISNA(VLOOKUP($A54, by_src_allpol!$C$22:$H$60,6,FALSE))=TRUE,0,VLOOKUP($A54,by_src_allpol!$C$22:$H$60,6,FALSE))</f>
        <v>3.0859680226850181</v>
      </c>
      <c r="S54" s="206">
        <v>3.2217267276016717</v>
      </c>
      <c r="T54" s="206">
        <f t="shared" si="24"/>
        <v>-0.13575870491665354</v>
      </c>
      <c r="U54" s="207">
        <f t="shared" si="25"/>
        <v>-4.2138491683220904E-2</v>
      </c>
      <c r="V54" s="222"/>
      <c r="W54" s="222"/>
    </row>
    <row r="55" spans="1:23" s="213" customFormat="1" ht="13.5" thickBot="1" x14ac:dyDescent="0.25">
      <c r="A55" s="651" t="s">
        <v>15138</v>
      </c>
      <c r="B55" s="646">
        <f>SUM(B26:B54)</f>
        <v>21135.83451370394</v>
      </c>
      <c r="C55" s="647">
        <f>SUM(C26:C54)</f>
        <v>21569.410435920177</v>
      </c>
      <c r="D55" s="647">
        <f t="shared" si="16"/>
        <v>-433.57592221623781</v>
      </c>
      <c r="E55" s="648">
        <f t="shared" si="17"/>
        <v>-2.0101426671087448E-2</v>
      </c>
      <c r="F55" s="646">
        <f>SUM(F26:F54)</f>
        <v>105497.9170653184</v>
      </c>
      <c r="G55" s="647">
        <f>SUM(G26:G54)</f>
        <v>94012.735386872417</v>
      </c>
      <c r="H55" s="647">
        <f t="shared" si="18"/>
        <v>11485.181678445981</v>
      </c>
      <c r="I55" s="648">
        <f t="shared" si="19"/>
        <v>0.12216623238525329</v>
      </c>
      <c r="J55" s="646">
        <f>SUM(J26:J54)</f>
        <v>13158.191521095663</v>
      </c>
      <c r="K55" s="647">
        <f>SUM(K26:K54)</f>
        <v>13150.417624256295</v>
      </c>
      <c r="L55" s="647">
        <f t="shared" si="20"/>
        <v>7.7738968393678078</v>
      </c>
      <c r="M55" s="648">
        <f t="shared" si="21"/>
        <v>5.9115208820658652E-4</v>
      </c>
      <c r="N55" s="646">
        <f>SUM(N26:N54)</f>
        <v>5486.4598322132024</v>
      </c>
      <c r="O55" s="647">
        <f>SUM(O26:O54)</f>
        <v>5259.2545973659071</v>
      </c>
      <c r="P55" s="647">
        <f t="shared" si="22"/>
        <v>227.20523484729529</v>
      </c>
      <c r="Q55" s="648">
        <f t="shared" si="23"/>
        <v>4.3201033652390745E-2</v>
      </c>
      <c r="R55" s="646">
        <f>SUM(R26:R54)</f>
        <v>610.94540724088097</v>
      </c>
      <c r="S55" s="647">
        <f>SUM(S26:S54)</f>
        <v>540.71538875260512</v>
      </c>
      <c r="T55" s="647">
        <f t="shared" si="24"/>
        <v>70.230018488275846</v>
      </c>
      <c r="U55" s="649">
        <f t="shared" si="25"/>
        <v>0.12988352088571381</v>
      </c>
      <c r="V55" s="225"/>
      <c r="W55" s="225"/>
    </row>
    <row r="56" spans="1:23" x14ac:dyDescent="0.2">
      <c r="A56" s="214" t="s">
        <v>17061</v>
      </c>
      <c r="D56" s="208"/>
    </row>
    <row r="57" spans="1:23" s="237" customFormat="1" x14ac:dyDescent="0.2">
      <c r="A57" s="235"/>
      <c r="B57" s="236"/>
      <c r="C57" s="236"/>
      <c r="D57" s="235"/>
      <c r="E57" s="235"/>
      <c r="F57" s="236"/>
      <c r="G57" s="236"/>
      <c r="H57" s="235"/>
      <c r="I57" s="235"/>
      <c r="J57" s="236"/>
      <c r="K57" s="236"/>
      <c r="L57" s="235"/>
      <c r="M57" s="235"/>
      <c r="N57" s="236"/>
      <c r="O57" s="236"/>
      <c r="P57" s="235"/>
      <c r="Q57" s="235"/>
      <c r="R57" s="236"/>
      <c r="S57" s="236"/>
      <c r="T57" s="235"/>
      <c r="U57" s="235"/>
      <c r="V57" s="235"/>
      <c r="W57" s="235"/>
    </row>
    <row r="58" spans="1:23" s="245" customFormat="1" x14ac:dyDescent="0.2">
      <c r="B58" s="246"/>
      <c r="C58" s="246"/>
      <c r="D58" s="246"/>
      <c r="E58" s="247"/>
      <c r="F58" s="246"/>
      <c r="G58" s="246"/>
      <c r="H58" s="246"/>
      <c r="I58" s="247"/>
      <c r="J58" s="246"/>
      <c r="K58" s="246"/>
      <c r="L58" s="246"/>
      <c r="M58" s="247"/>
      <c r="N58" s="246"/>
      <c r="O58" s="246"/>
      <c r="P58" s="246"/>
      <c r="Q58" s="247"/>
      <c r="R58" s="246"/>
      <c r="S58" s="246"/>
      <c r="T58" s="246"/>
      <c r="U58" s="247"/>
    </row>
    <row r="59" spans="1:23" s="245" customFormat="1" x14ac:dyDescent="0.2"/>
    <row r="60" spans="1:23" s="245" customFormat="1" x14ac:dyDescent="0.2"/>
    <row r="61" spans="1:23" s="245" customFormat="1" x14ac:dyDescent="0.2"/>
    <row r="62" spans="1:23" s="245" customFormat="1" x14ac:dyDescent="0.2"/>
    <row r="63" spans="1:23" s="245" customFormat="1" x14ac:dyDescent="0.2"/>
    <row r="64" spans="1:23" s="237" customFormat="1" x14ac:dyDescent="0.2"/>
    <row r="65" spans="1:23" s="237" customFormat="1" x14ac:dyDescent="0.2"/>
    <row r="66" spans="1:23" s="237" customFormat="1" x14ac:dyDescent="0.2"/>
    <row r="67" spans="1:23" s="237" customFormat="1" x14ac:dyDescent="0.2"/>
    <row r="68" spans="1:23" s="237" customFormat="1" x14ac:dyDescent="0.2"/>
    <row r="69" spans="1:23" x14ac:dyDescent="0.2">
      <c r="A69" s="195"/>
      <c r="C69" s="195"/>
      <c r="D69" s="195"/>
      <c r="E69" s="195"/>
      <c r="F69" s="195"/>
      <c r="G69" s="195"/>
      <c r="H69" s="195"/>
      <c r="I69" s="195"/>
      <c r="J69" s="195"/>
      <c r="K69" s="195"/>
      <c r="L69" s="195"/>
      <c r="M69" s="195"/>
      <c r="N69" s="195"/>
      <c r="O69" s="195"/>
      <c r="P69" s="195"/>
      <c r="Q69" s="195"/>
      <c r="R69" s="195"/>
      <c r="S69" s="195"/>
      <c r="T69" s="195"/>
      <c r="U69" s="195"/>
      <c r="V69" s="195"/>
      <c r="W69" s="195"/>
    </row>
    <row r="70" spans="1:23" x14ac:dyDescent="0.2">
      <c r="A70" s="195"/>
      <c r="C70" s="195"/>
      <c r="D70" s="195"/>
      <c r="E70" s="195"/>
      <c r="F70" s="195"/>
      <c r="G70" s="195"/>
      <c r="H70" s="195"/>
      <c r="I70" s="195"/>
      <c r="J70" s="195"/>
      <c r="K70" s="195"/>
      <c r="L70" s="195"/>
      <c r="M70" s="195"/>
      <c r="N70" s="195"/>
      <c r="O70" s="195"/>
      <c r="P70" s="195"/>
      <c r="Q70" s="195"/>
      <c r="R70" s="195"/>
      <c r="S70" s="195"/>
      <c r="T70" s="195"/>
      <c r="U70" s="195"/>
      <c r="V70" s="195"/>
      <c r="W70" s="195"/>
    </row>
  </sheetData>
  <mergeCells count="12">
    <mergeCell ref="R24:U24"/>
    <mergeCell ref="A4:A5"/>
    <mergeCell ref="B4:E4"/>
    <mergeCell ref="F4:I4"/>
    <mergeCell ref="J4:M4"/>
    <mergeCell ref="N4:Q4"/>
    <mergeCell ref="R4:U4"/>
    <mergeCell ref="A24:A25"/>
    <mergeCell ref="B24:E24"/>
    <mergeCell ref="F24:I24"/>
    <mergeCell ref="J24:M24"/>
    <mergeCell ref="N24:Q2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48"/>
  <sheetViews>
    <sheetView topLeftCell="B1" zoomScale="85" workbookViewId="0">
      <selection activeCell="B1" sqref="B1"/>
    </sheetView>
  </sheetViews>
  <sheetFormatPr defaultRowHeight="12.75" x14ac:dyDescent="0.2"/>
  <cols>
    <col min="1" max="1" width="7.5703125" hidden="1" customWidth="1"/>
    <col min="2" max="2" width="15.28515625" customWidth="1"/>
    <col min="3" max="3" width="20.85546875" customWidth="1"/>
    <col min="4" max="4" width="21.140625" customWidth="1"/>
    <col min="5" max="5" width="19.85546875" customWidth="1"/>
    <col min="6" max="6" width="20.85546875" customWidth="1"/>
    <col min="7" max="7" width="20" customWidth="1"/>
  </cols>
  <sheetData>
    <row r="1" spans="1:14" x14ac:dyDescent="0.2">
      <c r="B1" s="18" t="s">
        <v>14788</v>
      </c>
      <c r="F1" s="73"/>
    </row>
    <row r="2" spans="1:14" x14ac:dyDescent="0.2">
      <c r="G2" s="6"/>
    </row>
    <row r="3" spans="1:14" x14ac:dyDescent="0.2">
      <c r="B3" s="5" t="s">
        <v>14785</v>
      </c>
      <c r="I3" s="10"/>
    </row>
    <row r="4" spans="1:14" x14ac:dyDescent="0.2">
      <c r="A4" s="4"/>
      <c r="B4" s="4" t="s">
        <v>10030</v>
      </c>
      <c r="C4" s="4" t="str">
        <f>RIGHT(C16,LEN(C16)-7)</f>
        <v>NOx (tons/year)</v>
      </c>
      <c r="D4" s="4" t="str">
        <f>RIGHT(D16,LEN(D16)-7)</f>
        <v>VOC (tons/year)</v>
      </c>
      <c r="E4" s="4" t="str">
        <f>RIGHT(E16,LEN(E16)-7)</f>
        <v>CO (tons/year)</v>
      </c>
      <c r="F4" s="4" t="str">
        <f>RIGHT(F16,LEN(F16)-7)</f>
        <v>SOx (tons/year)</v>
      </c>
      <c r="G4" s="4" t="str">
        <f>RIGHT(G16,LEN(G16)-7)</f>
        <v>PM (tons/year)</v>
      </c>
    </row>
    <row r="5" spans="1:14" s="36" customFormat="1" x14ac:dyDescent="0.2">
      <c r="B5" s="36" t="str">
        <f>(VLOOKUP(B17,fips_xref!$A$5:$C$28,2,FALSE))</f>
        <v>Albany</v>
      </c>
      <c r="C5" s="37">
        <f t="shared" ref="C5:G12" si="0">C17</f>
        <v>1842.6841508554585</v>
      </c>
      <c r="D5" s="37">
        <f t="shared" si="0"/>
        <v>222.72684147157628</v>
      </c>
      <c r="E5" s="37">
        <f t="shared" si="0"/>
        <v>208.51088702018006</v>
      </c>
      <c r="F5" s="37">
        <f t="shared" si="0"/>
        <v>7.7175369557666684E-2</v>
      </c>
      <c r="G5" s="37">
        <f t="shared" si="0"/>
        <v>17.430366109417545</v>
      </c>
      <c r="H5" s="35"/>
      <c r="I5" s="184"/>
      <c r="J5" s="184"/>
      <c r="K5" s="184"/>
      <c r="L5" s="184"/>
      <c r="M5" s="184"/>
      <c r="N5" s="184"/>
    </row>
    <row r="6" spans="1:14" s="36" customFormat="1" x14ac:dyDescent="0.2">
      <c r="B6" s="36" t="str">
        <f>(VLOOKUP(B18,fips_xref!$A$5:$C$28,2,FALSE))</f>
        <v>Carbon</v>
      </c>
      <c r="C6" s="37">
        <f t="shared" si="0"/>
        <v>3959.8799888921289</v>
      </c>
      <c r="D6" s="37">
        <f t="shared" si="0"/>
        <v>19460.766104234681</v>
      </c>
      <c r="E6" s="37">
        <f t="shared" si="0"/>
        <v>1949.2504186752467</v>
      </c>
      <c r="F6" s="37">
        <f t="shared" si="0"/>
        <v>86.657541253561149</v>
      </c>
      <c r="G6" s="37">
        <f t="shared" si="0"/>
        <v>122.61647760065787</v>
      </c>
      <c r="H6" s="35"/>
      <c r="I6" s="184"/>
      <c r="J6" s="184"/>
      <c r="K6" s="184"/>
      <c r="L6" s="184"/>
      <c r="M6" s="184"/>
    </row>
    <row r="7" spans="1:14" s="36" customFormat="1" x14ac:dyDescent="0.2">
      <c r="B7" s="36" t="str">
        <f>(VLOOKUP(B19,fips_xref!$A$5:$C$28,2,FALSE))</f>
        <v>Lincoln</v>
      </c>
      <c r="C7" s="37">
        <f t="shared" si="0"/>
        <v>1573.4289733973724</v>
      </c>
      <c r="D7" s="37">
        <f t="shared" si="0"/>
        <v>21548.139223909962</v>
      </c>
      <c r="E7" s="37">
        <f t="shared" si="0"/>
        <v>1232.0407662798827</v>
      </c>
      <c r="F7" s="37">
        <f t="shared" si="0"/>
        <v>2426.9244839795256</v>
      </c>
      <c r="G7" s="37">
        <f t="shared" si="0"/>
        <v>118.60055042074929</v>
      </c>
      <c r="H7" s="35"/>
      <c r="I7" s="184"/>
      <c r="J7" s="184"/>
      <c r="K7" s="184"/>
      <c r="L7" s="184"/>
      <c r="M7" s="184"/>
    </row>
    <row r="8" spans="1:14" s="36" customFormat="1" x14ac:dyDescent="0.2">
      <c r="B8" s="36" t="str">
        <f>(VLOOKUP(B20,fips_xref!$A$5:$C$28,2,FALSE))</f>
        <v>Sublette</v>
      </c>
      <c r="C8" s="37">
        <f t="shared" si="0"/>
        <v>4243.8447131964522</v>
      </c>
      <c r="D8" s="37">
        <f t="shared" si="0"/>
        <v>13185.747070506297</v>
      </c>
      <c r="E8" s="37">
        <f t="shared" si="0"/>
        <v>2475.0178688382471</v>
      </c>
      <c r="F8" s="37">
        <f t="shared" si="0"/>
        <v>34.520017982065625</v>
      </c>
      <c r="G8" s="37">
        <f t="shared" si="0"/>
        <v>125.88361282128227</v>
      </c>
      <c r="H8" s="35"/>
      <c r="I8" s="184"/>
      <c r="J8" s="184"/>
      <c r="K8" s="184"/>
      <c r="L8" s="184"/>
      <c r="M8" s="184"/>
    </row>
    <row r="9" spans="1:14" s="36" customFormat="1" x14ac:dyDescent="0.2">
      <c r="B9" s="36" t="str">
        <f>(VLOOKUP(B21,fips_xref!$A$5:$C$28,2,FALSE))</f>
        <v>Sweetwater</v>
      </c>
      <c r="C9" s="37">
        <f t="shared" si="0"/>
        <v>6917.3788085142614</v>
      </c>
      <c r="D9" s="37">
        <f t="shared" si="0"/>
        <v>38509.866650657925</v>
      </c>
      <c r="E9" s="37">
        <f t="shared" si="0"/>
        <v>4580.9340106874097</v>
      </c>
      <c r="F9" s="37">
        <f t="shared" si="0"/>
        <v>261.17028148245396</v>
      </c>
      <c r="G9" s="37">
        <f t="shared" si="0"/>
        <v>186.64001967824939</v>
      </c>
      <c r="H9" s="35"/>
      <c r="I9" s="184"/>
      <c r="J9" s="184"/>
      <c r="K9" s="184"/>
      <c r="L9" s="184"/>
      <c r="M9" s="184"/>
    </row>
    <row r="10" spans="1:14" s="36" customFormat="1" x14ac:dyDescent="0.2">
      <c r="B10" s="36" t="str">
        <f>(VLOOKUP(B22,fips_xref!$A$5:$C$28,2,FALSE))</f>
        <v>Uinta</v>
      </c>
      <c r="C10" s="37">
        <f t="shared" si="0"/>
        <v>2580.0686307389606</v>
      </c>
      <c r="D10" s="37">
        <f t="shared" si="0"/>
        <v>11230.819384212933</v>
      </c>
      <c r="E10" s="37">
        <f t="shared" si="0"/>
        <v>2696.7646587038862</v>
      </c>
      <c r="F10" s="37">
        <f t="shared" si="0"/>
        <v>2676.8422593402197</v>
      </c>
      <c r="G10" s="37">
        <f t="shared" si="0"/>
        <v>38.383472685592707</v>
      </c>
      <c r="H10" s="35"/>
      <c r="I10" s="184"/>
      <c r="J10" s="184"/>
      <c r="K10" s="184"/>
      <c r="L10" s="184"/>
      <c r="M10" s="184"/>
    </row>
    <row r="11" spans="1:14" s="36" customFormat="1" x14ac:dyDescent="0.2">
      <c r="B11" s="615" t="str">
        <f>(VLOOKUP(B23,fips_xref!$A$5:$C$28,2,FALSE))</f>
        <v>Daggett</v>
      </c>
      <c r="C11" s="616">
        <f t="shared" si="0"/>
        <v>4.2801413725597213</v>
      </c>
      <c r="D11" s="616">
        <f t="shared" si="0"/>
        <v>93.073830220154917</v>
      </c>
      <c r="E11" s="616">
        <f t="shared" si="0"/>
        <v>3.5912400226868306</v>
      </c>
      <c r="F11" s="616">
        <f t="shared" si="0"/>
        <v>4.9083964626796053E-2</v>
      </c>
      <c r="G11" s="616">
        <f t="shared" si="0"/>
        <v>0.32109015956621745</v>
      </c>
      <c r="H11" s="35"/>
      <c r="I11" s="184"/>
      <c r="J11" s="184"/>
      <c r="K11" s="184"/>
      <c r="L11" s="184"/>
      <c r="M11" s="184"/>
    </row>
    <row r="12" spans="1:14" s="36" customFormat="1" x14ac:dyDescent="0.2">
      <c r="B12" s="615" t="str">
        <f>(VLOOKUP(B24,fips_xref!$A$5:$C$28,2,FALSE))</f>
        <v>Summit</v>
      </c>
      <c r="C12" s="616">
        <f t="shared" si="0"/>
        <v>14.269106736736786</v>
      </c>
      <c r="D12" s="616">
        <f t="shared" si="0"/>
        <v>1246.7779601048019</v>
      </c>
      <c r="E12" s="616">
        <f t="shared" si="0"/>
        <v>12.081670868115204</v>
      </c>
      <c r="F12" s="616">
        <f t="shared" si="0"/>
        <v>0.218988841193378</v>
      </c>
      <c r="G12" s="616">
        <f t="shared" si="0"/>
        <v>1.0698177653657159</v>
      </c>
      <c r="H12" s="35"/>
      <c r="I12" s="184"/>
      <c r="J12" s="184"/>
      <c r="K12" s="184"/>
      <c r="L12" s="184"/>
      <c r="M12" s="184"/>
    </row>
    <row r="13" spans="1:14" x14ac:dyDescent="0.2">
      <c r="B13" s="47" t="s">
        <v>14784</v>
      </c>
      <c r="C13" s="88">
        <f>SUM(C5:C12)</f>
        <v>21135.834513703932</v>
      </c>
      <c r="D13" s="88">
        <f>SUM(D5:D12)</f>
        <v>105497.91706531831</v>
      </c>
      <c r="E13" s="88">
        <f>SUM(E5:E12)</f>
        <v>13158.191521095656</v>
      </c>
      <c r="F13" s="88">
        <f>SUM(F5:F12)</f>
        <v>5486.4598322132042</v>
      </c>
      <c r="G13" s="88">
        <f>SUM(G5:G12)</f>
        <v>610.94540724088097</v>
      </c>
      <c r="H13" s="6"/>
      <c r="I13" s="184"/>
      <c r="J13" s="184"/>
      <c r="K13" s="184"/>
      <c r="L13" s="184"/>
      <c r="M13" s="184"/>
    </row>
    <row r="14" spans="1:14" s="177" customFormat="1" x14ac:dyDescent="0.2">
      <c r="B14" s="6"/>
      <c r="C14" s="6"/>
      <c r="D14" s="6"/>
      <c r="E14" s="6"/>
      <c r="F14" s="6"/>
      <c r="G14" s="6"/>
      <c r="I14" s="184"/>
      <c r="J14" s="184"/>
      <c r="K14" s="184"/>
      <c r="L14" s="184"/>
      <c r="M14" s="184"/>
    </row>
    <row r="15" spans="1:14" s="179" customFormat="1" x14ac:dyDescent="0.2">
      <c r="B15" s="20"/>
      <c r="C15" s="19" t="s">
        <v>9170</v>
      </c>
      <c r="D15" s="21"/>
      <c r="E15" s="21"/>
      <c r="F15" s="21"/>
      <c r="G15" s="23"/>
      <c r="I15" s="184"/>
      <c r="J15" s="184"/>
      <c r="K15" s="184"/>
      <c r="L15" s="184"/>
      <c r="M15" s="184"/>
    </row>
    <row r="16" spans="1:14" x14ac:dyDescent="0.2">
      <c r="B16" s="19" t="s">
        <v>16669</v>
      </c>
      <c r="C16" s="20" t="s">
        <v>9171</v>
      </c>
      <c r="D16" s="25" t="s">
        <v>9172</v>
      </c>
      <c r="E16" s="25" t="s">
        <v>14780</v>
      </c>
      <c r="F16" s="25" t="s">
        <v>14781</v>
      </c>
      <c r="G16" s="24" t="s">
        <v>14782</v>
      </c>
    </row>
    <row r="17" spans="2:7" x14ac:dyDescent="0.2">
      <c r="B17" s="45">
        <v>56001</v>
      </c>
      <c r="C17" s="39">
        <v>1842.6841508554585</v>
      </c>
      <c r="D17" s="40">
        <v>222.72684147157628</v>
      </c>
      <c r="E17" s="40">
        <v>208.51088702018006</v>
      </c>
      <c r="F17" s="40">
        <v>7.7175369557666684E-2</v>
      </c>
      <c r="G17" s="50">
        <v>17.430366109417545</v>
      </c>
    </row>
    <row r="18" spans="2:7" x14ac:dyDescent="0.2">
      <c r="B18" s="46">
        <v>56007</v>
      </c>
      <c r="C18" s="42">
        <v>3959.8799888921289</v>
      </c>
      <c r="D18" s="43">
        <v>19460.766104234681</v>
      </c>
      <c r="E18" s="43">
        <v>1949.2504186752467</v>
      </c>
      <c r="F18" s="43">
        <v>86.657541253561149</v>
      </c>
      <c r="G18" s="51">
        <v>122.61647760065787</v>
      </c>
    </row>
    <row r="19" spans="2:7" x14ac:dyDescent="0.2">
      <c r="B19" s="46">
        <v>56023</v>
      </c>
      <c r="C19" s="42">
        <v>1573.4289733973724</v>
      </c>
      <c r="D19" s="43">
        <v>21548.139223909962</v>
      </c>
      <c r="E19" s="43">
        <v>1232.0407662798827</v>
      </c>
      <c r="F19" s="43">
        <v>2426.9244839795256</v>
      </c>
      <c r="G19" s="51">
        <v>118.60055042074929</v>
      </c>
    </row>
    <row r="20" spans="2:7" x14ac:dyDescent="0.2">
      <c r="B20" s="46">
        <v>56035</v>
      </c>
      <c r="C20" s="42">
        <v>4243.8447131964522</v>
      </c>
      <c r="D20" s="43">
        <v>13185.747070506297</v>
      </c>
      <c r="E20" s="43">
        <v>2475.0178688382471</v>
      </c>
      <c r="F20" s="43">
        <v>34.520017982065625</v>
      </c>
      <c r="G20" s="51">
        <v>125.88361282128227</v>
      </c>
    </row>
    <row r="21" spans="2:7" x14ac:dyDescent="0.2">
      <c r="B21" s="46">
        <v>56037</v>
      </c>
      <c r="C21" s="42">
        <v>6917.3788085142614</v>
      </c>
      <c r="D21" s="43">
        <v>38509.866650657925</v>
      </c>
      <c r="E21" s="43">
        <v>4580.9340106874097</v>
      </c>
      <c r="F21" s="43">
        <v>261.17028148245396</v>
      </c>
      <c r="G21" s="51">
        <v>186.64001967824939</v>
      </c>
    </row>
    <row r="22" spans="2:7" x14ac:dyDescent="0.2">
      <c r="B22" s="46">
        <v>56041</v>
      </c>
      <c r="C22" s="42">
        <v>2580.0686307389606</v>
      </c>
      <c r="D22" s="43">
        <v>11230.819384212933</v>
      </c>
      <c r="E22" s="43">
        <v>2696.7646587038862</v>
      </c>
      <c r="F22" s="43">
        <v>2676.8422593402197</v>
      </c>
      <c r="G22" s="51">
        <v>38.383472685592707</v>
      </c>
    </row>
    <row r="23" spans="2:7" x14ac:dyDescent="0.2">
      <c r="B23" s="46">
        <v>49009</v>
      </c>
      <c r="C23" s="42">
        <v>4.2801413725597213</v>
      </c>
      <c r="D23" s="43">
        <v>93.073830220154917</v>
      </c>
      <c r="E23" s="43">
        <v>3.5912400226868306</v>
      </c>
      <c r="F23" s="43">
        <v>4.9083964626796053E-2</v>
      </c>
      <c r="G23" s="51">
        <v>0.32109015956621745</v>
      </c>
    </row>
    <row r="24" spans="2:7" s="33" customFormat="1" x14ac:dyDescent="0.2">
      <c r="B24" s="112">
        <v>49043</v>
      </c>
      <c r="C24" s="113">
        <v>14.269106736736786</v>
      </c>
      <c r="D24" s="114">
        <v>1246.7779601048019</v>
      </c>
      <c r="E24" s="114">
        <v>12.081670868115204</v>
      </c>
      <c r="F24" s="114">
        <v>0.218988841193378</v>
      </c>
      <c r="G24" s="115">
        <v>1.0698177653657159</v>
      </c>
    </row>
    <row r="25" spans="2:7" s="33" customFormat="1" x14ac:dyDescent="0.2">
      <c r="B25"/>
      <c r="C25"/>
      <c r="D25"/>
      <c r="E25"/>
      <c r="F25"/>
      <c r="G25"/>
    </row>
    <row r="26" spans="2:7" s="33" customFormat="1" x14ac:dyDescent="0.2">
      <c r="B26"/>
      <c r="C26"/>
      <c r="D26"/>
      <c r="E26"/>
      <c r="F26"/>
      <c r="G26"/>
    </row>
    <row r="27" spans="2:7" s="33" customFormat="1" x14ac:dyDescent="0.2">
      <c r="B27"/>
      <c r="C27"/>
      <c r="D27"/>
      <c r="E27"/>
      <c r="F27"/>
      <c r="G27"/>
    </row>
    <row r="28" spans="2:7" s="33" customFormat="1" x14ac:dyDescent="0.2">
      <c r="B28"/>
      <c r="C28"/>
      <c r="D28"/>
      <c r="E28"/>
      <c r="F28"/>
      <c r="G28"/>
    </row>
    <row r="29" spans="2:7" s="34" customFormat="1" x14ac:dyDescent="0.2">
      <c r="B29"/>
      <c r="C29"/>
      <c r="D29"/>
      <c r="E29"/>
      <c r="F29"/>
      <c r="G29"/>
    </row>
    <row r="30" spans="2:7" s="34" customFormat="1" x14ac:dyDescent="0.2">
      <c r="B30"/>
      <c r="C30"/>
      <c r="D30"/>
      <c r="E30"/>
      <c r="F30"/>
      <c r="G30"/>
    </row>
    <row r="31" spans="2:7" s="34" customFormat="1" x14ac:dyDescent="0.2">
      <c r="B31"/>
      <c r="C31"/>
      <c r="D31"/>
      <c r="E31"/>
      <c r="F31"/>
      <c r="G31"/>
    </row>
    <row r="32" spans="2:7" s="34" customFormat="1" x14ac:dyDescent="0.2">
      <c r="B32"/>
      <c r="C32"/>
      <c r="D32"/>
      <c r="E32"/>
      <c r="F32"/>
      <c r="G32"/>
    </row>
    <row r="33" spans="2:7" s="34" customFormat="1" x14ac:dyDescent="0.2">
      <c r="B33"/>
      <c r="C33"/>
      <c r="D33"/>
      <c r="E33"/>
      <c r="F33"/>
      <c r="G33"/>
    </row>
    <row r="48" spans="2:7" x14ac:dyDescent="0.2">
      <c r="E48" s="27"/>
      <c r="F48" s="27"/>
    </row>
  </sheetData>
  <phoneticPr fontId="4"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W119"/>
  <sheetViews>
    <sheetView topLeftCell="C13" zoomScale="70" zoomScaleNormal="70" workbookViewId="0">
      <selection activeCell="C1" sqref="C1"/>
    </sheetView>
  </sheetViews>
  <sheetFormatPr defaultColWidth="9.140625" defaultRowHeight="12.75" x14ac:dyDescent="0.2"/>
  <cols>
    <col min="1" max="1" width="13" style="6" hidden="1" customWidth="1"/>
    <col min="2" max="2" width="10.28515625" style="6" hidden="1" customWidth="1"/>
    <col min="3" max="3" width="73.85546875" style="6" customWidth="1"/>
    <col min="4" max="13" width="22" style="6" customWidth="1"/>
    <col min="14" max="14" width="22" style="120" customWidth="1"/>
    <col min="15" max="43" width="22" style="6" customWidth="1"/>
    <col min="44" max="53" width="21.7109375" style="6" customWidth="1"/>
    <col min="54" max="80" width="22" style="6" customWidth="1"/>
    <col min="81" max="123" width="22" style="6" bestFit="1" customWidth="1"/>
    <col min="124" max="153" width="21.140625" style="6" bestFit="1" customWidth="1"/>
    <col min="154" max="16384" width="9.140625" style="6"/>
  </cols>
  <sheetData>
    <row r="1" spans="3:19" ht="15" x14ac:dyDescent="0.25">
      <c r="C1" s="72" t="s">
        <v>14789</v>
      </c>
      <c r="D1" s="116"/>
      <c r="E1" s="77"/>
      <c r="J1" s="49"/>
      <c r="K1" s="49"/>
      <c r="L1" s="49"/>
      <c r="M1" s="49"/>
      <c r="O1" s="120"/>
      <c r="P1" s="120"/>
      <c r="Q1" s="120"/>
      <c r="R1" s="120"/>
      <c r="S1" s="120"/>
    </row>
    <row r="2" spans="3:19" x14ac:dyDescent="0.2">
      <c r="D2" s="73"/>
      <c r="J2" s="49"/>
      <c r="K2" s="49"/>
      <c r="L2" s="49"/>
      <c r="M2" s="49"/>
      <c r="O2" s="120"/>
      <c r="P2" s="120"/>
      <c r="Q2" s="120"/>
      <c r="R2" s="120"/>
      <c r="S2" s="120"/>
    </row>
    <row r="3" spans="3:19" x14ac:dyDescent="0.2">
      <c r="C3" s="73" t="s">
        <v>14785</v>
      </c>
      <c r="D3" s="149"/>
      <c r="E3" s="149"/>
      <c r="J3" s="49"/>
      <c r="K3" s="49"/>
      <c r="L3" s="49"/>
      <c r="M3" s="49"/>
      <c r="O3" s="120"/>
      <c r="P3" s="120"/>
      <c r="Q3" s="120"/>
      <c r="R3" s="120"/>
      <c r="S3" s="120"/>
    </row>
    <row r="4" spans="3:19" x14ac:dyDescent="0.2">
      <c r="C4" s="47" t="str">
        <f t="shared" ref="C4:H4" si="0">C22</f>
        <v>Combined Categories</v>
      </c>
      <c r="D4" s="47" t="str">
        <f t="shared" si="0"/>
        <v>NOx (tons/year)</v>
      </c>
      <c r="E4" s="47" t="str">
        <f t="shared" si="0"/>
        <v>VOC (tons/year)</v>
      </c>
      <c r="F4" s="47" t="str">
        <f t="shared" si="0"/>
        <v>CO (tons/year)</v>
      </c>
      <c r="G4" s="47" t="str">
        <f t="shared" si="0"/>
        <v>SOx (tons/year)</v>
      </c>
      <c r="H4" s="47" t="str">
        <f t="shared" si="0"/>
        <v>PM (tons/year)</v>
      </c>
      <c r="I4" s="47"/>
      <c r="J4" s="118"/>
      <c r="K4" s="118"/>
      <c r="L4" s="118"/>
      <c r="M4" s="49"/>
      <c r="O4" s="120"/>
      <c r="P4" s="120"/>
      <c r="Q4" s="120"/>
      <c r="R4" s="120"/>
      <c r="S4" s="120"/>
    </row>
    <row r="5" spans="3:19" x14ac:dyDescent="0.2">
      <c r="C5" s="77" t="s">
        <v>14790</v>
      </c>
      <c r="D5" s="77">
        <f t="shared" ref="D5:D16" si="1">VLOOKUP($C5,$C$23:$H$54,2,FALSE)</f>
        <v>11477.21897756125</v>
      </c>
      <c r="E5" s="77">
        <f t="shared" ref="E5:E16" si="2">VLOOKUP($C5,$C$23:$H$54,3,FALSE)</f>
        <v>2186.1530886058872</v>
      </c>
      <c r="F5" s="77">
        <f t="shared" ref="F5:F16" si="3">VLOOKUP($C5,$C$23:$H$54,4,FALSE)</f>
        <v>5861.202249963987</v>
      </c>
      <c r="G5" s="77">
        <f t="shared" ref="G5:G16" si="4">VLOOKUP($C5,$C$23:$H$54,5,FALSE)</f>
        <v>6.0030302936027464</v>
      </c>
      <c r="H5" s="77">
        <f t="shared" ref="H5:H16" si="5">VLOOKUP($C5,$C$23:$H$54,6,FALSE)</f>
        <v>152.28323207767284</v>
      </c>
      <c r="J5" s="119"/>
      <c r="K5" s="119"/>
      <c r="L5" s="119"/>
      <c r="M5" s="49"/>
      <c r="N5" s="121"/>
      <c r="O5" s="120"/>
      <c r="P5" s="120"/>
      <c r="Q5" s="120"/>
      <c r="R5" s="120"/>
      <c r="S5" s="120"/>
    </row>
    <row r="6" spans="3:19" x14ac:dyDescent="0.2">
      <c r="C6" s="232" t="s">
        <v>10028</v>
      </c>
      <c r="D6" s="77">
        <f t="shared" si="1"/>
        <v>2948.8167309369232</v>
      </c>
      <c r="E6" s="77">
        <f t="shared" si="2"/>
        <v>305.89307847999402</v>
      </c>
      <c r="F6" s="77">
        <f t="shared" si="3"/>
        <v>1758.2409821455869</v>
      </c>
      <c r="G6" s="77">
        <f t="shared" si="4"/>
        <v>143.86165434167805</v>
      </c>
      <c r="H6" s="77">
        <f t="shared" si="5"/>
        <v>108.71363281802779</v>
      </c>
      <c r="J6" s="119"/>
      <c r="K6" s="119"/>
      <c r="L6" s="119"/>
      <c r="M6" s="89"/>
      <c r="N6" s="121"/>
      <c r="O6" s="120"/>
      <c r="P6" s="120"/>
      <c r="Q6" s="120"/>
      <c r="R6" s="120"/>
      <c r="S6" s="120"/>
    </row>
    <row r="7" spans="3:19" x14ac:dyDescent="0.2">
      <c r="C7" s="232" t="s">
        <v>15686</v>
      </c>
      <c r="D7" s="77">
        <f t="shared" si="1"/>
        <v>3599.0219352826762</v>
      </c>
      <c r="E7" s="77">
        <f t="shared" si="2"/>
        <v>219.32807447096098</v>
      </c>
      <c r="F7" s="77">
        <f t="shared" si="3"/>
        <v>2836.2912872001625</v>
      </c>
      <c r="G7" s="77">
        <f t="shared" si="4"/>
        <v>22.850058516598839</v>
      </c>
      <c r="H7" s="77">
        <f t="shared" si="5"/>
        <v>246.75753423537435</v>
      </c>
      <c r="J7" s="119"/>
      <c r="K7" s="119"/>
      <c r="L7" s="119"/>
      <c r="M7" s="89"/>
      <c r="N7" s="121"/>
      <c r="O7" s="120"/>
      <c r="P7" s="120"/>
      <c r="Q7" s="120"/>
      <c r="R7" s="120"/>
      <c r="S7" s="120"/>
    </row>
    <row r="8" spans="3:19" x14ac:dyDescent="0.2">
      <c r="C8" s="232" t="s">
        <v>10032</v>
      </c>
      <c r="D8" s="77">
        <f t="shared" si="1"/>
        <v>0</v>
      </c>
      <c r="E8" s="77">
        <f t="shared" si="2"/>
        <v>19818.348764191567</v>
      </c>
      <c r="F8" s="77">
        <f t="shared" si="3"/>
        <v>0</v>
      </c>
      <c r="G8" s="77">
        <f t="shared" si="4"/>
        <v>0</v>
      </c>
      <c r="H8" s="77">
        <f t="shared" si="5"/>
        <v>0</v>
      </c>
      <c r="J8" s="119"/>
      <c r="K8" s="119"/>
      <c r="L8" s="119"/>
      <c r="M8" s="89"/>
      <c r="N8" s="121"/>
      <c r="O8" s="120"/>
      <c r="P8" s="151"/>
      <c r="Q8" s="120"/>
      <c r="R8" s="120"/>
      <c r="S8" s="120"/>
    </row>
    <row r="9" spans="3:19" x14ac:dyDescent="0.2">
      <c r="C9" s="232" t="s">
        <v>10031</v>
      </c>
      <c r="D9" s="77">
        <f t="shared" si="1"/>
        <v>0</v>
      </c>
      <c r="E9" s="77">
        <f t="shared" si="2"/>
        <v>8754.7253200320738</v>
      </c>
      <c r="F9" s="77">
        <f t="shared" si="3"/>
        <v>0</v>
      </c>
      <c r="G9" s="77">
        <f t="shared" si="4"/>
        <v>0</v>
      </c>
      <c r="H9" s="77">
        <f t="shared" si="5"/>
        <v>0</v>
      </c>
      <c r="J9" s="119"/>
      <c r="K9" s="119"/>
      <c r="L9" s="119"/>
      <c r="M9" s="89"/>
      <c r="N9" s="121"/>
      <c r="O9" s="120"/>
      <c r="P9" s="151"/>
      <c r="Q9" s="120"/>
      <c r="R9" s="120"/>
      <c r="S9" s="123"/>
    </row>
    <row r="10" spans="3:19" x14ac:dyDescent="0.2">
      <c r="C10" s="232" t="s">
        <v>15142</v>
      </c>
      <c r="D10" s="77">
        <f t="shared" si="1"/>
        <v>0</v>
      </c>
      <c r="E10" s="77">
        <f t="shared" si="2"/>
        <v>32516.25046517219</v>
      </c>
      <c r="F10" s="77">
        <f t="shared" si="3"/>
        <v>0</v>
      </c>
      <c r="G10" s="77">
        <f t="shared" si="4"/>
        <v>0</v>
      </c>
      <c r="H10" s="77">
        <f t="shared" si="5"/>
        <v>0.47564999999999991</v>
      </c>
      <c r="J10" s="119"/>
      <c r="K10" s="119"/>
      <c r="L10" s="119"/>
      <c r="M10" s="89"/>
      <c r="N10" s="121"/>
      <c r="O10" s="120"/>
      <c r="P10" s="150"/>
      <c r="Q10" s="120"/>
      <c r="R10" s="120"/>
      <c r="S10" s="123"/>
    </row>
    <row r="11" spans="3:19" x14ac:dyDescent="0.2">
      <c r="C11" s="232" t="s">
        <v>15126</v>
      </c>
      <c r="D11" s="77">
        <f t="shared" si="1"/>
        <v>233.9864172837801</v>
      </c>
      <c r="E11" s="77">
        <f t="shared" si="2"/>
        <v>8095.726075198032</v>
      </c>
      <c r="F11" s="77">
        <f t="shared" si="3"/>
        <v>176.10415866507759</v>
      </c>
      <c r="G11" s="77">
        <f t="shared" si="4"/>
        <v>9.3473788450598576</v>
      </c>
      <c r="H11" s="77">
        <f t="shared" si="5"/>
        <v>11.538445268968818</v>
      </c>
      <c r="J11" s="119"/>
      <c r="K11" s="119"/>
      <c r="L11" s="119"/>
      <c r="M11" s="89"/>
      <c r="N11" s="121"/>
      <c r="O11" s="117"/>
      <c r="P11" s="117"/>
      <c r="Q11" s="117"/>
      <c r="R11" s="117"/>
      <c r="S11" s="117"/>
    </row>
    <row r="12" spans="3:19" x14ac:dyDescent="0.2">
      <c r="C12" s="233" t="s">
        <v>15133</v>
      </c>
      <c r="D12" s="77">
        <f t="shared" si="1"/>
        <v>3.6827778006998879</v>
      </c>
      <c r="E12" s="77">
        <f t="shared" si="2"/>
        <v>27917.828427778702</v>
      </c>
      <c r="F12" s="77">
        <f t="shared" si="3"/>
        <v>2.6600561573676078</v>
      </c>
      <c r="G12" s="77">
        <f t="shared" si="4"/>
        <v>0</v>
      </c>
      <c r="H12" s="77">
        <f t="shared" si="5"/>
        <v>0</v>
      </c>
      <c r="J12" s="119"/>
      <c r="K12" s="119"/>
      <c r="L12" s="119"/>
      <c r="M12" s="89"/>
      <c r="N12" s="121"/>
      <c r="O12" s="120"/>
      <c r="P12" s="152"/>
      <c r="Q12" s="120"/>
      <c r="R12" s="120"/>
      <c r="S12" s="120"/>
    </row>
    <row r="13" spans="3:19" x14ac:dyDescent="0.2">
      <c r="C13" s="233" t="s">
        <v>15135</v>
      </c>
      <c r="D13" s="77">
        <f t="shared" si="1"/>
        <v>0</v>
      </c>
      <c r="E13" s="77">
        <f t="shared" si="2"/>
        <v>1084.8779664625622</v>
      </c>
      <c r="F13" s="77">
        <f t="shared" si="3"/>
        <v>0</v>
      </c>
      <c r="G13" s="77">
        <f t="shared" si="4"/>
        <v>0</v>
      </c>
      <c r="H13" s="77">
        <f t="shared" si="5"/>
        <v>0</v>
      </c>
      <c r="J13" s="119"/>
      <c r="K13" s="119"/>
      <c r="L13" s="119"/>
      <c r="M13" s="89"/>
      <c r="N13" s="121"/>
      <c r="O13" s="120"/>
      <c r="P13" s="152"/>
      <c r="Q13" s="120"/>
      <c r="R13" s="120"/>
      <c r="S13" s="120"/>
    </row>
    <row r="14" spans="3:19" x14ac:dyDescent="0.2">
      <c r="C14" s="232" t="s">
        <v>15913</v>
      </c>
      <c r="D14" s="77">
        <f t="shared" si="1"/>
        <v>0</v>
      </c>
      <c r="E14" s="77">
        <f t="shared" si="2"/>
        <v>721.35598262508995</v>
      </c>
      <c r="F14" s="77">
        <f t="shared" si="3"/>
        <v>0</v>
      </c>
      <c r="G14" s="77">
        <f t="shared" si="4"/>
        <v>0</v>
      </c>
      <c r="H14" s="77">
        <f t="shared" si="5"/>
        <v>0</v>
      </c>
      <c r="J14" s="119"/>
      <c r="K14" s="119"/>
      <c r="L14" s="119"/>
      <c r="M14" s="89"/>
      <c r="N14" s="121"/>
      <c r="O14" s="120"/>
      <c r="P14" s="120"/>
      <c r="Q14" s="120"/>
      <c r="R14" s="120"/>
      <c r="S14" s="120"/>
    </row>
    <row r="15" spans="3:19" x14ac:dyDescent="0.2">
      <c r="C15" s="35" t="s">
        <v>15683</v>
      </c>
      <c r="D15" s="77">
        <f t="shared" si="1"/>
        <v>0</v>
      </c>
      <c r="E15" s="77">
        <f t="shared" si="2"/>
        <v>779.75895515681543</v>
      </c>
      <c r="F15" s="77">
        <f t="shared" si="3"/>
        <v>0</v>
      </c>
      <c r="G15" s="77">
        <f t="shared" si="4"/>
        <v>0</v>
      </c>
      <c r="H15" s="77">
        <f t="shared" si="5"/>
        <v>0</v>
      </c>
      <c r="J15" s="119"/>
      <c r="K15" s="119"/>
      <c r="L15" s="119"/>
      <c r="M15" s="89"/>
      <c r="N15" s="121"/>
      <c r="O15" s="120"/>
      <c r="P15" s="120"/>
      <c r="Q15" s="120"/>
      <c r="R15" s="120"/>
      <c r="S15" s="120"/>
    </row>
    <row r="16" spans="3:19" x14ac:dyDescent="0.2">
      <c r="C16" s="6" t="s">
        <v>15130</v>
      </c>
      <c r="D16" s="77">
        <f t="shared" si="1"/>
        <v>865.90691606814289</v>
      </c>
      <c r="E16" s="77">
        <f t="shared" si="2"/>
        <v>0</v>
      </c>
      <c r="F16" s="77">
        <f t="shared" si="3"/>
        <v>448.66997055771895</v>
      </c>
      <c r="G16" s="77">
        <f t="shared" si="4"/>
        <v>25.211847931348895</v>
      </c>
      <c r="H16" s="77">
        <f t="shared" si="5"/>
        <v>26.910805664873557</v>
      </c>
      <c r="I16" s="182"/>
      <c r="J16" s="119"/>
      <c r="K16" s="119"/>
      <c r="L16" s="119"/>
      <c r="M16" s="89"/>
      <c r="N16" s="121"/>
      <c r="O16" s="120"/>
      <c r="P16" s="120"/>
      <c r="Q16" s="120"/>
      <c r="R16" s="120"/>
      <c r="S16" s="120"/>
    </row>
    <row r="17" spans="1:26" x14ac:dyDescent="0.2">
      <c r="C17" s="76" t="s">
        <v>16662</v>
      </c>
      <c r="D17" s="77">
        <f>SUMIF($A$23:$A$54,"N",D$23:D$54)</f>
        <v>2007.2007587704616</v>
      </c>
      <c r="E17" s="77">
        <f>SUMIF($A$23:$A$54,"N",E$23:E$54)</f>
        <v>3097.6708671445167</v>
      </c>
      <c r="F17" s="77">
        <f>SUMIF($A$23:$A$54,"N",F$23:F$54)</f>
        <v>2075.0228164057598</v>
      </c>
      <c r="G17" s="77">
        <f>SUMIF($A$23:$A$54,"N",G$23:G$54)</f>
        <v>5279.185862284914</v>
      </c>
      <c r="H17" s="77">
        <f>SUMIF($A$23:$A$54,"N",H$23:H$54)</f>
        <v>64.266107175963612</v>
      </c>
      <c r="I17" s="182"/>
      <c r="J17" s="119"/>
      <c r="K17" s="119"/>
      <c r="L17" s="119"/>
      <c r="M17" s="89"/>
      <c r="N17" s="121"/>
      <c r="O17" s="120"/>
      <c r="P17" s="120"/>
      <c r="Q17" s="120"/>
      <c r="R17" s="120"/>
      <c r="S17" s="120"/>
    </row>
    <row r="18" spans="1:26" x14ac:dyDescent="0.2">
      <c r="A18" s="87"/>
      <c r="B18" s="87"/>
      <c r="C18" s="78" t="s">
        <v>15138</v>
      </c>
      <c r="D18" s="88">
        <f>SUM(D5:D17)</f>
        <v>21135.834513703932</v>
      </c>
      <c r="E18" s="88">
        <f>SUM(E5:E17)</f>
        <v>105497.91706531838</v>
      </c>
      <c r="F18" s="88">
        <f>SUM(F5:F17)</f>
        <v>13158.191521095658</v>
      </c>
      <c r="G18" s="88">
        <f>SUM(G5:G17)</f>
        <v>5486.4598322132024</v>
      </c>
      <c r="H18" s="88">
        <f>SUM(H5:H17)</f>
        <v>610.94540724088097</v>
      </c>
      <c r="J18" s="119"/>
      <c r="K18" s="49"/>
      <c r="L18" s="49"/>
      <c r="M18" s="49"/>
      <c r="O18" s="120"/>
      <c r="P18" s="120"/>
      <c r="Q18" s="122"/>
      <c r="R18" s="120"/>
      <c r="S18" s="120"/>
    </row>
    <row r="19" spans="1:26" x14ac:dyDescent="0.2">
      <c r="D19" s="49"/>
      <c r="E19" s="49"/>
      <c r="F19" s="49"/>
      <c r="G19" s="49"/>
      <c r="H19" s="49"/>
      <c r="J19" s="49"/>
      <c r="K19" s="49"/>
      <c r="L19" s="49"/>
      <c r="M19" s="49"/>
      <c r="O19" s="120"/>
      <c r="P19" s="120"/>
      <c r="Q19" s="120"/>
      <c r="R19" s="120"/>
      <c r="S19" s="120"/>
    </row>
    <row r="20" spans="1:26" x14ac:dyDescent="0.2">
      <c r="J20" s="49"/>
      <c r="K20" s="49"/>
      <c r="L20" s="49"/>
      <c r="M20" s="49"/>
      <c r="O20" s="121"/>
      <c r="P20" s="121"/>
      <c r="Q20" s="121"/>
      <c r="R20" s="121"/>
      <c r="S20" s="121"/>
    </row>
    <row r="21" spans="1:26" x14ac:dyDescent="0.2">
      <c r="C21" s="73" t="s">
        <v>14786</v>
      </c>
      <c r="J21" s="49"/>
      <c r="K21" s="49"/>
      <c r="L21" s="49"/>
      <c r="M21" s="49"/>
      <c r="O21" s="121"/>
      <c r="P21" s="121"/>
      <c r="Q21" s="121"/>
      <c r="R21" s="120"/>
      <c r="S21" s="120"/>
    </row>
    <row r="22" spans="1:26" x14ac:dyDescent="0.2">
      <c r="A22" s="47" t="s">
        <v>14783</v>
      </c>
      <c r="B22" s="47"/>
      <c r="C22" s="47" t="str">
        <f t="shared" ref="C22:C51" si="6">C64</f>
        <v>Combined Categories</v>
      </c>
      <c r="D22" s="47" t="str">
        <f>RIGHT(D63,LEN(D63)-7)</f>
        <v>NOx (tons/year)</v>
      </c>
      <c r="E22" s="47" t="str">
        <f>RIGHT(L63,LEN(L63)-7)</f>
        <v>VOC (tons/year)</v>
      </c>
      <c r="F22" s="47" t="str">
        <f>RIGHT(T63,LEN(T63)-7)</f>
        <v>CO (tons/year)</v>
      </c>
      <c r="G22" s="47" t="str">
        <f>RIGHT(AB63,LEN(AB63)-7)</f>
        <v>SOx (tons/year)</v>
      </c>
      <c r="H22" s="47" t="str">
        <f>RIGHT(AJ63,LEN(AJ63)-7)</f>
        <v>PM (tons/year)</v>
      </c>
      <c r="J22" s="118" t="s">
        <v>16668</v>
      </c>
      <c r="K22" s="118" t="s">
        <v>14783</v>
      </c>
      <c r="L22" s="118"/>
      <c r="M22" s="49"/>
      <c r="N22" s="238"/>
      <c r="O22" s="238"/>
      <c r="P22" s="238"/>
      <c r="Q22" s="238"/>
      <c r="R22" s="238"/>
      <c r="S22" s="238"/>
      <c r="T22" s="47"/>
      <c r="U22" s="146"/>
      <c r="V22" s="146"/>
      <c r="W22" s="146"/>
      <c r="X22" s="146"/>
      <c r="Y22" s="146"/>
      <c r="Z22" s="146"/>
    </row>
    <row r="23" spans="1:26" x14ac:dyDescent="0.2">
      <c r="A23" s="6" t="str">
        <f>VLOOKUP(C23,$J$23:$K$60,2,FALSE)</f>
        <v>N</v>
      </c>
      <c r="C23" s="6" t="str">
        <f t="shared" si="6"/>
        <v>Blowdown Flaring</v>
      </c>
      <c r="D23" s="77">
        <f t="shared" ref="D23:D50" si="7">SUM(B65:K65)</f>
        <v>4.6667952700234633E-3</v>
      </c>
      <c r="E23" s="77">
        <f t="shared" ref="E23:E50" si="8">SUM(L65:S65)</f>
        <v>0</v>
      </c>
      <c r="F23" s="77">
        <f t="shared" ref="F23:F50" si="9">SUM(T65:AA65)</f>
        <v>2.5392856616304135E-2</v>
      </c>
      <c r="G23" s="77">
        <f t="shared" ref="G23:G50" si="10">SUM(AB65:AI65)</f>
        <v>0</v>
      </c>
      <c r="H23" s="77">
        <f t="shared" ref="H23:H50" si="11">SUM(AJ65:AQ65)</f>
        <v>0</v>
      </c>
      <c r="I23" s="77"/>
      <c r="J23" s="153" t="s">
        <v>10028</v>
      </c>
      <c r="K23" s="153" t="s">
        <v>16661</v>
      </c>
      <c r="L23" s="28"/>
      <c r="M23" s="124"/>
      <c r="N23" s="238"/>
      <c r="O23" s="239"/>
      <c r="P23" s="239"/>
      <c r="Q23" s="239"/>
      <c r="R23" s="239"/>
      <c r="S23" s="239"/>
      <c r="T23" s="146"/>
      <c r="U23" s="146"/>
      <c r="V23" s="185"/>
      <c r="W23" s="185"/>
      <c r="X23" s="185"/>
      <c r="Y23" s="185"/>
      <c r="Z23" s="185"/>
    </row>
    <row r="24" spans="1:26" x14ac:dyDescent="0.2">
      <c r="A24" s="6" t="str">
        <f t="shared" ref="A24:A51" si="12">VLOOKUP(C24,$J$23:$K$60,2,FALSE)</f>
        <v>Y</v>
      </c>
      <c r="C24" s="6" t="str">
        <f t="shared" si="6"/>
        <v>Compressor Engines</v>
      </c>
      <c r="D24" s="77">
        <f t="shared" si="7"/>
        <v>11477.21897756125</v>
      </c>
      <c r="E24" s="77">
        <f t="shared" si="8"/>
        <v>2186.1530886058872</v>
      </c>
      <c r="F24" s="77">
        <f t="shared" si="9"/>
        <v>5861.202249963987</v>
      </c>
      <c r="G24" s="77">
        <f t="shared" si="10"/>
        <v>6.0030302936027464</v>
      </c>
      <c r="H24" s="77">
        <f t="shared" si="11"/>
        <v>152.28323207767284</v>
      </c>
      <c r="I24" s="232"/>
      <c r="J24" s="153" t="s">
        <v>15686</v>
      </c>
      <c r="K24" s="153" t="s">
        <v>16661</v>
      </c>
      <c r="L24" s="28"/>
      <c r="M24" s="124"/>
      <c r="N24" s="238"/>
      <c r="O24" s="239"/>
      <c r="P24" s="239"/>
      <c r="Q24" s="239"/>
      <c r="R24" s="239"/>
      <c r="S24" s="239"/>
      <c r="T24" s="146"/>
      <c r="U24" s="146"/>
      <c r="V24" s="185"/>
      <c r="W24" s="185"/>
      <c r="X24" s="185"/>
      <c r="Y24" s="185"/>
      <c r="Z24" s="185"/>
    </row>
    <row r="25" spans="1:26" x14ac:dyDescent="0.2">
      <c r="A25" s="6" t="str">
        <f t="shared" si="12"/>
        <v>Y</v>
      </c>
      <c r="C25" s="6" t="str">
        <f t="shared" si="6"/>
        <v xml:space="preserve">Condensate tank </v>
      </c>
      <c r="D25" s="77">
        <f t="shared" si="7"/>
        <v>3.6827778006998879</v>
      </c>
      <c r="E25" s="77">
        <f t="shared" si="8"/>
        <v>27917.828427778702</v>
      </c>
      <c r="F25" s="77">
        <f t="shared" si="9"/>
        <v>2.6600561573676078</v>
      </c>
      <c r="G25" s="77">
        <f t="shared" si="10"/>
        <v>0</v>
      </c>
      <c r="H25" s="77">
        <f t="shared" si="11"/>
        <v>0</v>
      </c>
      <c r="I25" s="232"/>
      <c r="J25" s="153" t="s">
        <v>10032</v>
      </c>
      <c r="K25" s="153" t="s">
        <v>16661</v>
      </c>
      <c r="L25" s="28"/>
      <c r="M25" s="124"/>
      <c r="N25" s="238"/>
      <c r="O25" s="238"/>
      <c r="P25" s="238"/>
      <c r="Q25" s="238"/>
      <c r="R25" s="238"/>
      <c r="S25" s="238"/>
      <c r="T25" s="146"/>
      <c r="U25" s="146"/>
      <c r="V25" s="185"/>
      <c r="W25" s="185"/>
      <c r="X25" s="185"/>
      <c r="Y25" s="185"/>
      <c r="Z25" s="185"/>
    </row>
    <row r="26" spans="1:26" x14ac:dyDescent="0.2">
      <c r="A26" s="6" t="str">
        <f t="shared" si="12"/>
        <v>Y</v>
      </c>
      <c r="C26" s="6" t="str">
        <f t="shared" si="6"/>
        <v>Dehydrator</v>
      </c>
      <c r="D26" s="77">
        <f t="shared" si="7"/>
        <v>233.9864172837801</v>
      </c>
      <c r="E26" s="77">
        <f t="shared" si="8"/>
        <v>8095.726075198032</v>
      </c>
      <c r="F26" s="77">
        <f t="shared" si="9"/>
        <v>176.10415866507759</v>
      </c>
      <c r="G26" s="77">
        <f t="shared" si="10"/>
        <v>9.3473788450598576</v>
      </c>
      <c r="H26" s="77">
        <f t="shared" si="11"/>
        <v>11.538445268968818</v>
      </c>
      <c r="I26" s="232"/>
      <c r="J26" s="153" t="s">
        <v>10031</v>
      </c>
      <c r="K26" s="153" t="s">
        <v>16661</v>
      </c>
      <c r="L26" s="28"/>
      <c r="M26" s="124"/>
      <c r="N26" s="238"/>
      <c r="O26" s="239"/>
      <c r="P26" s="239"/>
      <c r="Q26" s="239"/>
      <c r="R26" s="239"/>
      <c r="S26" s="239"/>
      <c r="T26" s="146"/>
      <c r="U26" s="146"/>
      <c r="V26" s="185"/>
      <c r="W26" s="185"/>
      <c r="X26" s="185"/>
      <c r="Y26" s="185"/>
      <c r="Z26" s="185"/>
    </row>
    <row r="27" spans="1:26" x14ac:dyDescent="0.2">
      <c r="A27" s="6" t="str">
        <f t="shared" si="12"/>
        <v>N</v>
      </c>
      <c r="C27" s="6" t="str">
        <f t="shared" si="6"/>
        <v>Dehydrator Flaring</v>
      </c>
      <c r="D27" s="77">
        <f t="shared" si="7"/>
        <v>414.93166824850414</v>
      </c>
      <c r="E27" s="77">
        <f t="shared" si="8"/>
        <v>0</v>
      </c>
      <c r="F27" s="77">
        <f t="shared" si="9"/>
        <v>119.76181307557898</v>
      </c>
      <c r="G27" s="77">
        <f t="shared" si="10"/>
        <v>0</v>
      </c>
      <c r="H27" s="77">
        <f t="shared" si="11"/>
        <v>0</v>
      </c>
      <c r="I27" s="232"/>
      <c r="J27" s="153" t="s">
        <v>15685</v>
      </c>
      <c r="K27" s="153" t="s">
        <v>16660</v>
      </c>
      <c r="L27" s="28"/>
      <c r="M27" s="124"/>
      <c r="N27" s="238"/>
      <c r="O27" s="239"/>
      <c r="P27" s="239"/>
      <c r="Q27" s="239"/>
      <c r="R27" s="239"/>
      <c r="S27" s="239"/>
      <c r="T27" s="146"/>
      <c r="U27" s="146"/>
      <c r="V27" s="185"/>
      <c r="W27" s="185"/>
      <c r="X27" s="185"/>
      <c r="Y27" s="185"/>
      <c r="Z27" s="185"/>
    </row>
    <row r="28" spans="1:26" x14ac:dyDescent="0.2">
      <c r="A28" s="6" t="str">
        <f t="shared" si="12"/>
        <v>Y</v>
      </c>
      <c r="C28" s="6" t="str">
        <f t="shared" si="6"/>
        <v>Drill rigs</v>
      </c>
      <c r="D28" s="77">
        <f t="shared" si="7"/>
        <v>2948.8167309369232</v>
      </c>
      <c r="E28" s="77">
        <f t="shared" si="8"/>
        <v>305.89307847999402</v>
      </c>
      <c r="F28" s="77">
        <f t="shared" si="9"/>
        <v>1758.2409821455869</v>
      </c>
      <c r="G28" s="77">
        <f t="shared" si="10"/>
        <v>143.86165434167805</v>
      </c>
      <c r="H28" s="77">
        <f t="shared" si="11"/>
        <v>108.71363281802779</v>
      </c>
      <c r="I28" s="232"/>
      <c r="J28" s="153" t="s">
        <v>15913</v>
      </c>
      <c r="K28" s="153" t="s">
        <v>16661</v>
      </c>
      <c r="L28" s="28"/>
      <c r="M28" s="124"/>
      <c r="N28" s="238"/>
      <c r="O28" s="239"/>
      <c r="P28" s="239"/>
      <c r="Q28" s="239"/>
      <c r="R28" s="239"/>
      <c r="S28" s="239"/>
      <c r="T28" s="146"/>
      <c r="U28" s="146"/>
      <c r="V28" s="185"/>
      <c r="W28" s="185"/>
      <c r="X28" s="185"/>
      <c r="Y28" s="185"/>
      <c r="Z28" s="185"/>
    </row>
    <row r="29" spans="1:26" x14ac:dyDescent="0.2">
      <c r="A29" s="6" t="str">
        <f t="shared" si="12"/>
        <v>Y</v>
      </c>
      <c r="C29" s="6" t="str">
        <f t="shared" si="6"/>
        <v>Fugitives</v>
      </c>
      <c r="D29" s="77">
        <f t="shared" si="7"/>
        <v>0</v>
      </c>
      <c r="E29" s="77">
        <f t="shared" si="8"/>
        <v>32516.25046517219</v>
      </c>
      <c r="F29" s="77">
        <f t="shared" si="9"/>
        <v>0</v>
      </c>
      <c r="G29" s="77">
        <f t="shared" si="10"/>
        <v>0</v>
      </c>
      <c r="H29" s="77">
        <f t="shared" si="11"/>
        <v>0.47564999999999991</v>
      </c>
      <c r="I29" s="232"/>
      <c r="J29" s="153" t="s">
        <v>15683</v>
      </c>
      <c r="K29" s="153" t="s">
        <v>16661</v>
      </c>
      <c r="L29" s="28"/>
      <c r="M29" s="124"/>
      <c r="N29" s="238"/>
      <c r="O29" s="239"/>
      <c r="P29" s="239"/>
      <c r="Q29" s="239"/>
      <c r="R29" s="239"/>
      <c r="S29" s="239"/>
      <c r="T29" s="146"/>
      <c r="U29" s="146"/>
      <c r="V29" s="185"/>
      <c r="W29" s="185"/>
      <c r="X29" s="185"/>
      <c r="Y29" s="185"/>
      <c r="Z29" s="185"/>
    </row>
    <row r="30" spans="1:26" ht="15" customHeight="1" x14ac:dyDescent="0.2">
      <c r="A30" s="6" t="str">
        <f t="shared" si="12"/>
        <v>N</v>
      </c>
      <c r="C30" s="6" t="str">
        <f t="shared" si="6"/>
        <v>Gas Well Truck Loading</v>
      </c>
      <c r="D30" s="77">
        <f t="shared" si="7"/>
        <v>0</v>
      </c>
      <c r="E30" s="77">
        <f t="shared" si="8"/>
        <v>511.69782390492156</v>
      </c>
      <c r="F30" s="77">
        <f t="shared" si="9"/>
        <v>0</v>
      </c>
      <c r="G30" s="77">
        <f t="shared" si="10"/>
        <v>0</v>
      </c>
      <c r="H30" s="77">
        <f t="shared" si="11"/>
        <v>0</v>
      </c>
      <c r="I30" s="233"/>
      <c r="J30" s="153" t="s">
        <v>16673</v>
      </c>
      <c r="K30" s="153" t="s">
        <v>16660</v>
      </c>
      <c r="L30" s="28"/>
      <c r="M30" s="124"/>
      <c r="N30" s="238"/>
      <c r="O30" s="239"/>
      <c r="P30" s="239"/>
      <c r="Q30" s="239"/>
      <c r="R30" s="239"/>
      <c r="S30" s="239"/>
      <c r="T30" s="146"/>
      <c r="U30" s="146"/>
      <c r="V30" s="185"/>
      <c r="W30" s="185"/>
      <c r="X30" s="185"/>
      <c r="Y30" s="185"/>
      <c r="Z30" s="185"/>
    </row>
    <row r="31" spans="1:26" x14ac:dyDescent="0.2">
      <c r="A31" s="6" t="str">
        <f t="shared" si="12"/>
        <v>Y</v>
      </c>
      <c r="C31" s="6" t="str">
        <f t="shared" si="6"/>
        <v>Heaters</v>
      </c>
      <c r="D31" s="77">
        <f t="shared" si="7"/>
        <v>3599.0219352826762</v>
      </c>
      <c r="E31" s="77">
        <f t="shared" si="8"/>
        <v>219.32807447096098</v>
      </c>
      <c r="F31" s="77">
        <f t="shared" si="9"/>
        <v>2836.2912872001625</v>
      </c>
      <c r="G31" s="77">
        <f t="shared" si="10"/>
        <v>22.850058516598839</v>
      </c>
      <c r="H31" s="77">
        <f t="shared" si="11"/>
        <v>246.75753423537435</v>
      </c>
      <c r="I31" s="233"/>
      <c r="J31" s="153" t="s">
        <v>14779</v>
      </c>
      <c r="K31" s="153" t="s">
        <v>16661</v>
      </c>
      <c r="L31" s="28"/>
      <c r="M31" s="124"/>
      <c r="N31" s="238"/>
      <c r="O31" s="239"/>
      <c r="P31" s="239"/>
      <c r="Q31" s="239"/>
      <c r="R31" s="239"/>
      <c r="S31" s="239"/>
      <c r="T31" s="146"/>
      <c r="U31" s="146"/>
      <c r="V31" s="185"/>
      <c r="W31" s="185"/>
      <c r="X31" s="185"/>
      <c r="Y31" s="185"/>
      <c r="Z31" s="185"/>
    </row>
    <row r="32" spans="1:26" x14ac:dyDescent="0.2">
      <c r="A32" s="6" t="str">
        <f t="shared" si="12"/>
        <v>Y</v>
      </c>
      <c r="C32" s="6" t="str">
        <f t="shared" si="6"/>
        <v>Initial completion Flaring</v>
      </c>
      <c r="D32" s="77">
        <f t="shared" si="7"/>
        <v>865.90691606814289</v>
      </c>
      <c r="E32" s="77">
        <f t="shared" si="8"/>
        <v>0</v>
      </c>
      <c r="F32" s="77">
        <f t="shared" si="9"/>
        <v>448.66997055771895</v>
      </c>
      <c r="G32" s="77">
        <f t="shared" si="10"/>
        <v>25.211847931348895</v>
      </c>
      <c r="H32" s="77">
        <f t="shared" si="11"/>
        <v>26.910805664873557</v>
      </c>
      <c r="I32" s="232"/>
      <c r="J32" s="153" t="s">
        <v>16772</v>
      </c>
      <c r="K32" s="153" t="s">
        <v>16661</v>
      </c>
      <c r="L32" s="124"/>
      <c r="M32" s="124"/>
      <c r="N32" s="238"/>
      <c r="O32" s="239"/>
      <c r="P32" s="239"/>
      <c r="Q32" s="239"/>
      <c r="R32" s="239"/>
      <c r="S32" s="239"/>
      <c r="T32" s="146"/>
      <c r="U32" s="146"/>
      <c r="V32" s="185"/>
      <c r="W32" s="185"/>
      <c r="X32" s="185"/>
      <c r="Y32" s="185"/>
      <c r="Z32" s="185"/>
    </row>
    <row r="33" spans="1:26" x14ac:dyDescent="0.2">
      <c r="A33" s="6" t="str">
        <f t="shared" si="12"/>
        <v>N</v>
      </c>
      <c r="C33" s="6" t="str">
        <f t="shared" si="6"/>
        <v>Natural Gas Production, Flares</v>
      </c>
      <c r="D33" s="77">
        <f t="shared" si="7"/>
        <v>139.14601815272894</v>
      </c>
      <c r="E33" s="77">
        <f t="shared" si="8"/>
        <v>106.49270768911893</v>
      </c>
      <c r="F33" s="77">
        <f t="shared" si="9"/>
        <v>99.984923907265738</v>
      </c>
      <c r="G33" s="77">
        <f t="shared" si="10"/>
        <v>34.71737666878861</v>
      </c>
      <c r="H33" s="77">
        <f t="shared" si="11"/>
        <v>0</v>
      </c>
      <c r="I33" s="35"/>
      <c r="J33" s="153" t="s">
        <v>15142</v>
      </c>
      <c r="K33" s="153" t="s">
        <v>16661</v>
      </c>
      <c r="L33" s="124"/>
      <c r="M33" s="124"/>
      <c r="N33" s="238"/>
      <c r="O33" s="238"/>
      <c r="P33" s="239"/>
      <c r="Q33" s="238"/>
      <c r="R33" s="238"/>
      <c r="S33" s="238"/>
      <c r="T33" s="146"/>
      <c r="U33" s="146"/>
      <c r="V33" s="185"/>
      <c r="W33" s="185"/>
      <c r="X33" s="185"/>
      <c r="Y33" s="185"/>
      <c r="Z33" s="185"/>
    </row>
    <row r="34" spans="1:26" x14ac:dyDescent="0.2">
      <c r="A34" s="6" t="str">
        <f t="shared" si="12"/>
        <v>N</v>
      </c>
      <c r="C34" s="6" t="str">
        <f t="shared" si="6"/>
        <v>Natural Gas Production, Gas Sweetening: Amine Process</v>
      </c>
      <c r="D34" s="77">
        <f t="shared" si="7"/>
        <v>0.97551167661285509</v>
      </c>
      <c r="E34" s="77">
        <f t="shared" si="8"/>
        <v>1.0839018629031723E-2</v>
      </c>
      <c r="F34" s="77">
        <f t="shared" si="9"/>
        <v>0.10839018629031723</v>
      </c>
      <c r="G34" s="77">
        <f t="shared" si="10"/>
        <v>0</v>
      </c>
      <c r="H34" s="77">
        <f t="shared" si="11"/>
        <v>0</v>
      </c>
      <c r="I34" s="35"/>
      <c r="J34" s="153" t="s">
        <v>12117</v>
      </c>
      <c r="K34" s="153" t="s">
        <v>16660</v>
      </c>
      <c r="L34" s="124"/>
      <c r="M34" s="124"/>
      <c r="N34" s="238"/>
      <c r="O34" s="239"/>
      <c r="P34" s="239"/>
      <c r="Q34" s="239"/>
      <c r="R34" s="239"/>
      <c r="S34" s="239"/>
      <c r="T34" s="146"/>
      <c r="U34" s="146"/>
      <c r="V34" s="185"/>
      <c r="W34" s="185"/>
      <c r="X34" s="185"/>
      <c r="Y34" s="185"/>
      <c r="Z34" s="185"/>
    </row>
    <row r="35" spans="1:26" x14ac:dyDescent="0.2">
      <c r="A35" s="6" t="str">
        <f t="shared" si="12"/>
        <v>N</v>
      </c>
      <c r="C35" s="6" t="str">
        <f t="shared" si="6"/>
        <v>Natural Gas Production, Incinerators Burning Waste Gas or Augmented Waste Gas</v>
      </c>
      <c r="D35" s="77">
        <f t="shared" si="7"/>
        <v>59.404685087090137</v>
      </c>
      <c r="E35" s="77">
        <f t="shared" si="8"/>
        <v>1.8643112041934566</v>
      </c>
      <c r="F35" s="77">
        <f t="shared" si="9"/>
        <v>2.9265350298385653</v>
      </c>
      <c r="G35" s="77">
        <f t="shared" si="10"/>
        <v>30.349252161288824</v>
      </c>
      <c r="H35" s="77">
        <f t="shared" si="11"/>
        <v>2.8181448435482478E-2</v>
      </c>
      <c r="I35" s="35"/>
      <c r="J35" s="153" t="s">
        <v>15123</v>
      </c>
      <c r="K35" s="153" t="s">
        <v>16660</v>
      </c>
      <c r="L35" s="124"/>
      <c r="M35" s="124"/>
      <c r="N35" s="238"/>
      <c r="O35" s="238"/>
      <c r="P35" s="238"/>
      <c r="Q35" s="238"/>
      <c r="R35" s="238"/>
      <c r="S35" s="238"/>
      <c r="T35" s="146"/>
      <c r="U35" s="146"/>
      <c r="V35" s="185"/>
      <c r="W35" s="185"/>
      <c r="X35" s="185"/>
      <c r="Y35" s="185"/>
      <c r="Z35" s="185"/>
    </row>
    <row r="36" spans="1:26" x14ac:dyDescent="0.2">
      <c r="A36" s="6" t="str">
        <f t="shared" si="12"/>
        <v>N</v>
      </c>
      <c r="C36" s="6" t="str">
        <f t="shared" si="6"/>
        <v>Natural Gas Production, Other Not Classified</v>
      </c>
      <c r="D36" s="77">
        <f t="shared" si="7"/>
        <v>1019.1594315037109</v>
      </c>
      <c r="E36" s="77">
        <f t="shared" si="8"/>
        <v>712.65441905983403</v>
      </c>
      <c r="F36" s="77">
        <f t="shared" si="9"/>
        <v>1558.1766049209029</v>
      </c>
      <c r="G36" s="77">
        <f t="shared" si="10"/>
        <v>5204.4838433942823</v>
      </c>
      <c r="H36" s="77">
        <f t="shared" si="11"/>
        <v>61.082957704843103</v>
      </c>
      <c r="I36" s="35"/>
      <c r="J36" s="153" t="s">
        <v>15125</v>
      </c>
      <c r="K36" s="153" t="s">
        <v>16660</v>
      </c>
      <c r="L36" s="124"/>
      <c r="M36" s="124"/>
      <c r="N36" s="238"/>
      <c r="O36" s="238"/>
      <c r="P36" s="238"/>
      <c r="Q36" s="238"/>
      <c r="R36" s="238"/>
      <c r="S36" s="238"/>
      <c r="T36" s="146"/>
      <c r="U36" s="146"/>
      <c r="V36" s="185"/>
      <c r="W36" s="185"/>
      <c r="X36" s="185"/>
      <c r="Y36" s="185"/>
      <c r="Z36" s="185"/>
    </row>
    <row r="37" spans="1:26" x14ac:dyDescent="0.2">
      <c r="A37" s="6" t="str">
        <f t="shared" si="12"/>
        <v>N</v>
      </c>
      <c r="C37" s="6" t="str">
        <f t="shared" si="6"/>
        <v>Oil Production, Processing Operations: Not Classified</v>
      </c>
      <c r="D37" s="77">
        <f t="shared" si="7"/>
        <v>0</v>
      </c>
      <c r="E37" s="77">
        <f t="shared" si="8"/>
        <v>11.055799001612357</v>
      </c>
      <c r="F37" s="77">
        <f t="shared" si="9"/>
        <v>0</v>
      </c>
      <c r="G37" s="77">
        <f t="shared" si="10"/>
        <v>0</v>
      </c>
      <c r="H37" s="77">
        <f t="shared" si="11"/>
        <v>0</v>
      </c>
      <c r="I37" s="35"/>
      <c r="J37" s="153" t="s">
        <v>15126</v>
      </c>
      <c r="K37" s="153" t="s">
        <v>16661</v>
      </c>
      <c r="L37" s="124"/>
      <c r="M37" s="124"/>
      <c r="N37" s="238"/>
      <c r="O37" s="239"/>
      <c r="P37" s="239"/>
      <c r="Q37" s="239"/>
      <c r="R37" s="239"/>
      <c r="S37" s="239"/>
      <c r="T37" s="146"/>
      <c r="U37" s="146"/>
      <c r="V37" s="185"/>
      <c r="W37" s="185"/>
      <c r="X37" s="185"/>
      <c r="Y37" s="185"/>
      <c r="Z37" s="185"/>
    </row>
    <row r="38" spans="1:26" x14ac:dyDescent="0.2">
      <c r="A38" s="6" t="str">
        <f t="shared" si="12"/>
        <v>Y</v>
      </c>
      <c r="C38" s="6" t="str">
        <f t="shared" si="6"/>
        <v>Oil Tank</v>
      </c>
      <c r="D38" s="77">
        <f t="shared" si="7"/>
        <v>0</v>
      </c>
      <c r="E38" s="77">
        <f t="shared" si="8"/>
        <v>1084.8779664625622</v>
      </c>
      <c r="F38" s="77">
        <f t="shared" si="9"/>
        <v>0</v>
      </c>
      <c r="G38" s="77">
        <f t="shared" si="10"/>
        <v>0</v>
      </c>
      <c r="H38" s="77">
        <f t="shared" si="11"/>
        <v>0</v>
      </c>
      <c r="I38" s="234"/>
      <c r="J38" s="153" t="s">
        <v>15128</v>
      </c>
      <c r="K38" s="153" t="s">
        <v>16660</v>
      </c>
      <c r="L38" s="124"/>
      <c r="M38" s="156"/>
      <c r="N38" s="238"/>
      <c r="O38" s="238"/>
      <c r="P38" s="238"/>
      <c r="Q38" s="238"/>
      <c r="R38" s="238"/>
      <c r="S38" s="238"/>
      <c r="T38" s="146"/>
      <c r="U38" s="146"/>
      <c r="V38" s="185"/>
      <c r="W38" s="185"/>
      <c r="X38" s="185"/>
      <c r="Y38" s="185"/>
      <c r="Z38" s="185"/>
    </row>
    <row r="39" spans="1:26" x14ac:dyDescent="0.2">
      <c r="A39" s="6" t="str">
        <f t="shared" si="12"/>
        <v>N</v>
      </c>
      <c r="C39" s="6" t="str">
        <f t="shared" si="6"/>
        <v>Oil Well Truck Loading</v>
      </c>
      <c r="D39" s="77">
        <f t="shared" si="7"/>
        <v>0</v>
      </c>
      <c r="E39" s="77">
        <f t="shared" si="8"/>
        <v>698.68849019809079</v>
      </c>
      <c r="F39" s="77">
        <f t="shared" si="9"/>
        <v>0</v>
      </c>
      <c r="G39" s="77">
        <f t="shared" si="10"/>
        <v>0</v>
      </c>
      <c r="H39" s="77">
        <f t="shared" si="11"/>
        <v>0</v>
      </c>
      <c r="I39" s="182"/>
      <c r="J39" s="153" t="s">
        <v>15133</v>
      </c>
      <c r="K39" s="153" t="s">
        <v>16661</v>
      </c>
      <c r="L39" s="124"/>
      <c r="M39" s="124"/>
      <c r="N39" s="238"/>
      <c r="O39" s="239"/>
      <c r="P39" s="239"/>
      <c r="Q39" s="239"/>
      <c r="R39" s="239"/>
      <c r="S39" s="239"/>
      <c r="T39" s="146"/>
      <c r="U39" s="146"/>
      <c r="V39" s="185"/>
      <c r="W39" s="185"/>
      <c r="X39" s="185"/>
      <c r="Y39" s="185"/>
      <c r="Z39" s="185"/>
    </row>
    <row r="40" spans="1:26" x14ac:dyDescent="0.2">
      <c r="A40" s="6" t="str">
        <f t="shared" si="12"/>
        <v>N</v>
      </c>
      <c r="C40" s="6" t="str">
        <f t="shared" si="6"/>
        <v>Other Not Classified</v>
      </c>
      <c r="D40" s="77">
        <f t="shared" si="7"/>
        <v>14.500337735200002</v>
      </c>
      <c r="E40" s="77">
        <f t="shared" si="8"/>
        <v>100.67387055225193</v>
      </c>
      <c r="F40" s="77">
        <f t="shared" si="9"/>
        <v>42.625084433799998</v>
      </c>
      <c r="G40" s="77">
        <f t="shared" si="10"/>
        <v>0</v>
      </c>
      <c r="H40" s="77">
        <f t="shared" si="11"/>
        <v>6.9000000000000006E-2</v>
      </c>
      <c r="I40" s="182"/>
      <c r="J40" s="153" t="s">
        <v>15135</v>
      </c>
      <c r="K40" s="153" t="s">
        <v>16661</v>
      </c>
      <c r="L40" s="124"/>
      <c r="M40" s="124"/>
      <c r="N40" s="238"/>
      <c r="O40" s="239"/>
      <c r="P40" s="239"/>
      <c r="Q40" s="239"/>
      <c r="R40" s="239"/>
      <c r="S40" s="239"/>
      <c r="T40" s="146"/>
      <c r="U40" s="146"/>
      <c r="V40" s="185"/>
      <c r="W40" s="185"/>
      <c r="X40" s="185"/>
      <c r="Y40" s="185"/>
      <c r="Z40" s="185"/>
    </row>
    <row r="41" spans="1:26" x14ac:dyDescent="0.2">
      <c r="A41" s="6" t="str">
        <f t="shared" si="12"/>
        <v>Y</v>
      </c>
      <c r="C41" s="6" t="str">
        <f t="shared" si="6"/>
        <v>Pneumatic devices</v>
      </c>
      <c r="D41" s="77">
        <f t="shared" si="7"/>
        <v>0</v>
      </c>
      <c r="E41" s="77">
        <f t="shared" si="8"/>
        <v>19818.348764191567</v>
      </c>
      <c r="F41" s="77">
        <f t="shared" si="9"/>
        <v>0</v>
      </c>
      <c r="G41" s="77">
        <f t="shared" si="10"/>
        <v>0</v>
      </c>
      <c r="H41" s="77">
        <f t="shared" si="11"/>
        <v>0</v>
      </c>
      <c r="I41" s="182"/>
      <c r="J41" s="153" t="s">
        <v>16664</v>
      </c>
      <c r="K41" s="153" t="s">
        <v>16660</v>
      </c>
      <c r="L41" s="124"/>
      <c r="M41" s="124"/>
      <c r="N41" s="238"/>
      <c r="O41" s="238"/>
      <c r="P41" s="239"/>
      <c r="Q41" s="238"/>
      <c r="R41" s="238"/>
      <c r="S41" s="238"/>
      <c r="T41" s="146"/>
      <c r="U41" s="146"/>
      <c r="V41" s="185"/>
      <c r="W41" s="185"/>
      <c r="X41" s="185"/>
      <c r="Y41" s="185"/>
      <c r="Z41" s="185"/>
    </row>
    <row r="42" spans="1:26" x14ac:dyDescent="0.2">
      <c r="A42" s="6" t="str">
        <f t="shared" si="12"/>
        <v>N</v>
      </c>
      <c r="C42" s="6" t="str">
        <f t="shared" si="6"/>
        <v>Pneumatic Pump Flaring</v>
      </c>
      <c r="D42" s="77">
        <f t="shared" si="7"/>
        <v>141.29490694033561</v>
      </c>
      <c r="E42" s="77">
        <f t="shared" si="8"/>
        <v>0</v>
      </c>
      <c r="F42" s="77">
        <f t="shared" si="9"/>
        <v>35.323726735083902</v>
      </c>
      <c r="G42" s="77">
        <f t="shared" si="10"/>
        <v>0</v>
      </c>
      <c r="H42" s="77">
        <f t="shared" si="11"/>
        <v>0</v>
      </c>
      <c r="I42" s="182"/>
      <c r="J42" s="153" t="s">
        <v>16665</v>
      </c>
      <c r="K42" s="153" t="s">
        <v>16660</v>
      </c>
      <c r="L42" s="124"/>
      <c r="M42" s="124"/>
      <c r="N42" s="238"/>
      <c r="O42" s="238"/>
      <c r="P42" s="239"/>
      <c r="Q42" s="238"/>
      <c r="R42" s="238"/>
      <c r="S42" s="238"/>
      <c r="T42" s="146"/>
      <c r="U42" s="146"/>
      <c r="V42" s="185"/>
      <c r="W42" s="185"/>
      <c r="X42" s="185"/>
      <c r="Y42" s="185"/>
      <c r="Z42" s="185"/>
    </row>
    <row r="43" spans="1:26" x14ac:dyDescent="0.2">
      <c r="A43" s="6" t="str">
        <f t="shared" si="12"/>
        <v>Y</v>
      </c>
      <c r="C43" s="6" t="str">
        <f t="shared" si="6"/>
        <v>Pneumatic pumps</v>
      </c>
      <c r="D43" s="77">
        <f t="shared" si="7"/>
        <v>0</v>
      </c>
      <c r="E43" s="77">
        <f t="shared" si="8"/>
        <v>8754.7253200320738</v>
      </c>
      <c r="F43" s="77">
        <f t="shared" si="9"/>
        <v>0</v>
      </c>
      <c r="G43" s="77">
        <f t="shared" si="10"/>
        <v>0</v>
      </c>
      <c r="H43" s="77">
        <f t="shared" si="11"/>
        <v>0</v>
      </c>
      <c r="I43" s="182"/>
      <c r="J43" s="153" t="s">
        <v>15130</v>
      </c>
      <c r="K43" s="153" t="s">
        <v>16661</v>
      </c>
      <c r="L43" s="124"/>
      <c r="M43" s="156"/>
      <c r="N43" s="238"/>
      <c r="O43" s="239"/>
      <c r="P43" s="239"/>
      <c r="Q43" s="239"/>
      <c r="R43" s="239"/>
      <c r="S43" s="239"/>
      <c r="T43" s="146"/>
      <c r="U43" s="146"/>
      <c r="V43" s="185"/>
      <c r="W43" s="185"/>
      <c r="X43" s="185"/>
      <c r="Y43" s="185"/>
      <c r="Z43" s="185"/>
    </row>
    <row r="44" spans="1:26" x14ac:dyDescent="0.2">
      <c r="A44" s="6" t="str">
        <f t="shared" si="12"/>
        <v>N</v>
      </c>
      <c r="C44" s="6" t="str">
        <f t="shared" si="6"/>
        <v>Recompletion Flaring</v>
      </c>
      <c r="D44" s="77">
        <f t="shared" si="7"/>
        <v>9.8275606493291937E-3</v>
      </c>
      <c r="E44" s="77">
        <f t="shared" si="8"/>
        <v>0</v>
      </c>
      <c r="F44" s="77">
        <f t="shared" si="9"/>
        <v>5.3473491768408828E-2</v>
      </c>
      <c r="G44" s="77">
        <f t="shared" si="10"/>
        <v>0</v>
      </c>
      <c r="H44" s="77">
        <f t="shared" si="11"/>
        <v>0</v>
      </c>
      <c r="I44" s="182"/>
      <c r="J44" s="153" t="s">
        <v>16774</v>
      </c>
      <c r="K44" s="153" t="s">
        <v>16660</v>
      </c>
      <c r="L44" s="124"/>
      <c r="M44" s="124"/>
      <c r="N44" s="238"/>
      <c r="O44" s="238"/>
      <c r="P44" s="238"/>
      <c r="Q44" s="238"/>
      <c r="R44" s="239"/>
      <c r="S44" s="239"/>
      <c r="T44" s="146"/>
      <c r="U44" s="146"/>
      <c r="V44" s="185"/>
      <c r="W44" s="185"/>
      <c r="X44" s="185"/>
      <c r="Y44" s="185"/>
      <c r="Z44" s="185"/>
    </row>
    <row r="45" spans="1:26" x14ac:dyDescent="0.2">
      <c r="A45" s="6" t="str">
        <f t="shared" si="12"/>
        <v>N</v>
      </c>
      <c r="C45" s="6" t="str">
        <f t="shared" si="6"/>
        <v>Tank flaring</v>
      </c>
      <c r="D45" s="77">
        <f t="shared" si="7"/>
        <v>143.15866845460869</v>
      </c>
      <c r="E45" s="77">
        <f t="shared" si="8"/>
        <v>0</v>
      </c>
      <c r="F45" s="77">
        <f t="shared" si="9"/>
        <v>166.96929420948209</v>
      </c>
      <c r="G45" s="77">
        <f t="shared" si="10"/>
        <v>0</v>
      </c>
      <c r="H45" s="77">
        <f t="shared" si="11"/>
        <v>0</v>
      </c>
      <c r="I45" s="182"/>
      <c r="J45" s="153" t="s">
        <v>17033</v>
      </c>
      <c r="K45" s="153" t="s">
        <v>16660</v>
      </c>
      <c r="L45" s="124"/>
      <c r="M45" s="124"/>
      <c r="N45" s="238"/>
      <c r="O45" s="238"/>
      <c r="P45" s="238"/>
      <c r="Q45" s="238"/>
      <c r="R45" s="239"/>
      <c r="S45" s="239"/>
      <c r="T45" s="146"/>
      <c r="U45" s="146"/>
      <c r="V45" s="185"/>
      <c r="W45" s="185"/>
      <c r="X45" s="185"/>
      <c r="Y45" s="185"/>
      <c r="Z45" s="185"/>
    </row>
    <row r="46" spans="1:26" x14ac:dyDescent="0.2">
      <c r="A46" s="6" t="str">
        <f t="shared" si="12"/>
        <v>N</v>
      </c>
      <c r="C46" s="6" t="str">
        <f t="shared" si="6"/>
        <v>Venting - blowdowns</v>
      </c>
      <c r="D46" s="77">
        <f t="shared" si="7"/>
        <v>7.1400000000000012E-4</v>
      </c>
      <c r="E46" s="77">
        <f t="shared" si="8"/>
        <v>945.68161239639733</v>
      </c>
      <c r="F46" s="77">
        <f t="shared" si="9"/>
        <v>1.7850000000000003E-4</v>
      </c>
      <c r="G46" s="77">
        <f t="shared" si="10"/>
        <v>0</v>
      </c>
      <c r="H46" s="77">
        <f t="shared" si="11"/>
        <v>0</v>
      </c>
      <c r="I46" s="182"/>
      <c r="J46" s="153" t="s">
        <v>17045</v>
      </c>
      <c r="K46" s="153" t="s">
        <v>16660</v>
      </c>
      <c r="L46" s="124"/>
      <c r="M46" s="124"/>
      <c r="N46" s="238"/>
      <c r="O46" s="239"/>
      <c r="P46" s="239"/>
      <c r="Q46" s="239"/>
      <c r="R46" s="239"/>
      <c r="S46" s="239"/>
      <c r="T46" s="146"/>
      <c r="U46" s="146"/>
      <c r="V46" s="185"/>
      <c r="W46" s="185"/>
      <c r="X46" s="185"/>
      <c r="Y46" s="185"/>
      <c r="Z46" s="185"/>
    </row>
    <row r="47" spans="1:26" x14ac:dyDescent="0.2">
      <c r="A47" s="6" t="str">
        <f t="shared" si="12"/>
        <v>N</v>
      </c>
      <c r="C47" s="6" t="str">
        <f t="shared" si="6"/>
        <v>Venting - Compressor Shutdown</v>
      </c>
      <c r="D47" s="77">
        <f t="shared" si="7"/>
        <v>0</v>
      </c>
      <c r="E47" s="77">
        <f t="shared" si="8"/>
        <v>0.18597052720548982</v>
      </c>
      <c r="F47" s="77">
        <f t="shared" si="9"/>
        <v>0</v>
      </c>
      <c r="G47" s="77">
        <f t="shared" si="10"/>
        <v>0</v>
      </c>
      <c r="H47" s="77">
        <f t="shared" si="11"/>
        <v>0</v>
      </c>
      <c r="I47" s="182"/>
      <c r="J47" s="153" t="s">
        <v>14790</v>
      </c>
      <c r="K47" s="153" t="s">
        <v>16661</v>
      </c>
      <c r="L47" s="124"/>
      <c r="M47" s="124"/>
      <c r="N47" s="238"/>
      <c r="O47" s="239"/>
      <c r="P47" s="239"/>
      <c r="Q47" s="239"/>
      <c r="R47" s="239"/>
      <c r="S47" s="239"/>
      <c r="T47" s="146"/>
      <c r="U47" s="146"/>
      <c r="V47" s="185"/>
      <c r="W47" s="185"/>
      <c r="X47" s="185"/>
      <c r="Y47" s="185"/>
      <c r="Z47" s="185"/>
    </row>
    <row r="48" spans="1:26" x14ac:dyDescent="0.2">
      <c r="A48" s="6" t="str">
        <f t="shared" si="12"/>
        <v>N</v>
      </c>
      <c r="C48" s="6" t="str">
        <f t="shared" si="6"/>
        <v xml:space="preserve">Venting - Compressor Startup </v>
      </c>
      <c r="D48" s="77">
        <f t="shared" si="7"/>
        <v>0</v>
      </c>
      <c r="E48" s="77">
        <f t="shared" si="8"/>
        <v>0.50921112421240777</v>
      </c>
      <c r="F48" s="77">
        <f t="shared" si="9"/>
        <v>0</v>
      </c>
      <c r="G48" s="77">
        <f t="shared" si="10"/>
        <v>0</v>
      </c>
      <c r="H48" s="77">
        <f t="shared" si="11"/>
        <v>0</v>
      </c>
      <c r="I48" s="182"/>
      <c r="J48" s="153" t="s">
        <v>16290</v>
      </c>
      <c r="K48" s="153" t="s">
        <v>16660</v>
      </c>
      <c r="L48" s="124"/>
      <c r="M48" s="124"/>
      <c r="N48" s="238"/>
      <c r="O48" s="239"/>
      <c r="P48" s="239"/>
      <c r="Q48" s="239"/>
      <c r="R48" s="239"/>
      <c r="S48" s="239"/>
      <c r="T48" s="146"/>
      <c r="U48" s="146"/>
      <c r="V48" s="185"/>
      <c r="W48" s="185"/>
      <c r="X48" s="185"/>
      <c r="Y48" s="185"/>
      <c r="Z48" s="185"/>
    </row>
    <row r="49" spans="1:153" x14ac:dyDescent="0.2">
      <c r="A49" s="6" t="str">
        <f t="shared" si="12"/>
        <v>Y</v>
      </c>
      <c r="C49" s="6" t="str">
        <f t="shared" si="6"/>
        <v>Venting - initial completions</v>
      </c>
      <c r="D49" s="77">
        <f t="shared" si="7"/>
        <v>0</v>
      </c>
      <c r="E49" s="77">
        <f t="shared" si="8"/>
        <v>721.35598262508995</v>
      </c>
      <c r="F49" s="77">
        <f t="shared" si="9"/>
        <v>0</v>
      </c>
      <c r="G49" s="77">
        <f t="shared" si="10"/>
        <v>0</v>
      </c>
      <c r="H49" s="77">
        <f t="shared" si="11"/>
        <v>0</v>
      </c>
      <c r="I49" s="182"/>
      <c r="J49" s="153" t="s">
        <v>7791</v>
      </c>
      <c r="K49" s="153" t="s">
        <v>16660</v>
      </c>
      <c r="L49" s="124"/>
      <c r="M49" s="124"/>
      <c r="N49" s="238"/>
      <c r="O49" s="239"/>
      <c r="P49" s="239"/>
      <c r="Q49" s="239"/>
      <c r="R49" s="239"/>
      <c r="S49" s="239"/>
      <c r="T49" s="146"/>
      <c r="U49" s="146"/>
      <c r="V49" s="185"/>
      <c r="W49" s="185"/>
      <c r="X49" s="185"/>
      <c r="Y49" s="185"/>
      <c r="Z49" s="185"/>
    </row>
    <row r="50" spans="1:153" x14ac:dyDescent="0.2">
      <c r="A50" s="6" t="str">
        <f t="shared" si="12"/>
        <v>Y</v>
      </c>
      <c r="C50" s="6" t="str">
        <f t="shared" si="6"/>
        <v>Venting - recompletions</v>
      </c>
      <c r="D50" s="77">
        <f t="shared" si="7"/>
        <v>0</v>
      </c>
      <c r="E50" s="77">
        <f t="shared" si="8"/>
        <v>779.75895515681543</v>
      </c>
      <c r="F50" s="77">
        <f t="shared" si="9"/>
        <v>0</v>
      </c>
      <c r="G50" s="77">
        <f t="shared" si="10"/>
        <v>0</v>
      </c>
      <c r="H50" s="77">
        <f t="shared" si="11"/>
        <v>0</v>
      </c>
      <c r="I50" s="182"/>
      <c r="J50" s="153" t="s">
        <v>17060</v>
      </c>
      <c r="K50" s="153" t="s">
        <v>16660</v>
      </c>
      <c r="L50" s="124"/>
      <c r="M50" s="124"/>
      <c r="N50" s="238"/>
      <c r="O50" s="239"/>
      <c r="P50" s="239"/>
      <c r="Q50" s="239"/>
      <c r="R50" s="239"/>
      <c r="S50" s="239"/>
      <c r="T50" s="146"/>
      <c r="U50" s="146"/>
      <c r="V50" s="185"/>
      <c r="W50" s="185"/>
      <c r="X50" s="185"/>
      <c r="Y50" s="185"/>
      <c r="Z50" s="185"/>
    </row>
    <row r="51" spans="1:153" x14ac:dyDescent="0.2">
      <c r="A51" s="6" t="str">
        <f t="shared" si="12"/>
        <v>N</v>
      </c>
      <c r="C51" s="6" t="str">
        <f t="shared" si="6"/>
        <v>Workover rigs</v>
      </c>
      <c r="D51" s="77">
        <f t="shared" ref="D51" si="13">SUM(B93:K93)</f>
        <v>74.614322615751121</v>
      </c>
      <c r="E51" s="77">
        <f t="shared" ref="E51" si="14">SUM(L93:S93)</f>
        <v>8.1558124680496213</v>
      </c>
      <c r="F51" s="77">
        <f t="shared" ref="F51" si="15">SUM(T93:AA93)</f>
        <v>49.067399059132761</v>
      </c>
      <c r="G51" s="77">
        <f t="shared" ref="G51" si="16">SUM(AB93:AI93)</f>
        <v>9.6353900605545935</v>
      </c>
      <c r="H51" s="77">
        <f t="shared" ref="H51" si="17">SUM(AJ93:AQ93)</f>
        <v>3.0859680226850181</v>
      </c>
      <c r="I51" s="182"/>
      <c r="J51" s="153" t="s">
        <v>17071</v>
      </c>
      <c r="K51" s="153" t="s">
        <v>16660</v>
      </c>
      <c r="L51" s="124"/>
      <c r="M51" s="124"/>
      <c r="N51" s="238"/>
      <c r="O51" s="239"/>
      <c r="P51" s="239"/>
      <c r="Q51" s="239"/>
      <c r="R51" s="239"/>
      <c r="S51" s="239"/>
      <c r="T51" s="146"/>
      <c r="U51" s="146"/>
      <c r="V51" s="185"/>
      <c r="W51" s="185"/>
      <c r="X51" s="185"/>
      <c r="Y51" s="185"/>
      <c r="Z51" s="185"/>
    </row>
    <row r="52" spans="1:153" x14ac:dyDescent="0.2">
      <c r="C52" s="47" t="s">
        <v>15138</v>
      </c>
      <c r="D52" s="88">
        <f>SUM(D23:D51)</f>
        <v>21135.83451370394</v>
      </c>
      <c r="E52" s="88">
        <f t="shared" ref="E52:H52" si="18">SUM(E23:E51)</f>
        <v>105497.9170653184</v>
      </c>
      <c r="F52" s="88">
        <f t="shared" si="18"/>
        <v>13158.191521095663</v>
      </c>
      <c r="G52" s="88">
        <f t="shared" si="18"/>
        <v>5486.4598322132024</v>
      </c>
      <c r="H52" s="88">
        <f t="shared" si="18"/>
        <v>610.94540724088097</v>
      </c>
      <c r="I52" s="182"/>
      <c r="J52" s="153" t="s">
        <v>16771</v>
      </c>
      <c r="K52" s="153" t="s">
        <v>16660</v>
      </c>
      <c r="L52" s="124"/>
      <c r="M52" s="124"/>
      <c r="N52" s="238"/>
      <c r="O52" s="239"/>
      <c r="P52" s="239"/>
      <c r="Q52" s="239"/>
      <c r="R52" s="239"/>
      <c r="S52" s="239"/>
      <c r="T52" s="146"/>
      <c r="U52" s="146"/>
      <c r="V52" s="185"/>
      <c r="W52" s="185"/>
      <c r="X52" s="185"/>
      <c r="Y52" s="185"/>
      <c r="Z52" s="185"/>
    </row>
    <row r="53" spans="1:153" x14ac:dyDescent="0.2">
      <c r="D53" s="77"/>
      <c r="E53" s="77"/>
      <c r="F53" s="77"/>
      <c r="G53" s="77"/>
      <c r="H53" s="77"/>
      <c r="I53" s="182"/>
      <c r="J53" s="153" t="s">
        <v>12101</v>
      </c>
      <c r="K53" s="153" t="s">
        <v>16660</v>
      </c>
      <c r="L53" s="124"/>
      <c r="M53" s="124"/>
      <c r="N53" s="238"/>
      <c r="O53" s="239"/>
      <c r="P53" s="239"/>
      <c r="Q53" s="239"/>
      <c r="R53" s="239"/>
      <c r="S53" s="239"/>
      <c r="T53" s="146"/>
      <c r="U53" s="146"/>
      <c r="V53" s="185"/>
      <c r="W53" s="185"/>
      <c r="X53" s="185"/>
      <c r="Y53" s="185"/>
      <c r="Z53" s="185"/>
    </row>
    <row r="54" spans="1:153" x14ac:dyDescent="0.2">
      <c r="D54" s="77"/>
      <c r="E54" s="77"/>
      <c r="F54" s="77"/>
      <c r="G54" s="77"/>
      <c r="H54" s="77"/>
      <c r="I54" s="182"/>
      <c r="J54" s="153" t="s">
        <v>12098</v>
      </c>
      <c r="K54" s="153" t="s">
        <v>16660</v>
      </c>
      <c r="L54" s="124"/>
      <c r="M54" s="124"/>
      <c r="N54" s="238"/>
      <c r="O54" s="239"/>
      <c r="P54" s="239"/>
      <c r="Q54" s="239"/>
      <c r="R54" s="239"/>
      <c r="S54" s="239"/>
      <c r="T54" s="146"/>
      <c r="U54" s="146"/>
      <c r="V54" s="185"/>
      <c r="W54" s="185"/>
      <c r="X54" s="185"/>
      <c r="Y54" s="185"/>
      <c r="Z54" s="185"/>
    </row>
    <row r="55" spans="1:153" x14ac:dyDescent="0.2">
      <c r="I55" s="182"/>
      <c r="J55" s="153" t="s">
        <v>10494</v>
      </c>
      <c r="K55" s="153" t="s">
        <v>16660</v>
      </c>
      <c r="L55" s="125"/>
      <c r="M55" s="49"/>
      <c r="N55" s="146"/>
      <c r="O55" s="146"/>
      <c r="P55" s="146"/>
      <c r="Q55" s="146"/>
      <c r="R55" s="146"/>
      <c r="S55" s="146"/>
      <c r="T55" s="146"/>
      <c r="U55" s="146"/>
      <c r="V55" s="185"/>
      <c r="W55" s="185"/>
      <c r="X55" s="185"/>
      <c r="Y55" s="185"/>
      <c r="Z55" s="185"/>
    </row>
    <row r="56" spans="1:153" x14ac:dyDescent="0.2">
      <c r="D56" s="127"/>
      <c r="J56" s="153" t="s">
        <v>12114</v>
      </c>
      <c r="K56" s="153" t="s">
        <v>16660</v>
      </c>
      <c r="L56" s="125"/>
      <c r="M56" s="49"/>
      <c r="N56" s="153"/>
      <c r="O56" s="153"/>
      <c r="P56" s="153"/>
      <c r="Q56" s="153"/>
      <c r="R56" s="153"/>
      <c r="S56" s="153"/>
      <c r="U56" s="146"/>
      <c r="V56" s="184"/>
      <c r="W56" s="184"/>
      <c r="X56" s="184"/>
      <c r="Y56" s="184"/>
      <c r="Z56" s="184"/>
    </row>
    <row r="57" spans="1:153" x14ac:dyDescent="0.2">
      <c r="J57" s="153" t="s">
        <v>12104</v>
      </c>
      <c r="K57" s="617" t="s">
        <v>16660</v>
      </c>
    </row>
    <row r="58" spans="1:153" x14ac:dyDescent="0.2">
      <c r="J58" s="153" t="s">
        <v>12109</v>
      </c>
      <c r="K58" s="617" t="s">
        <v>16660</v>
      </c>
    </row>
    <row r="59" spans="1:153" x14ac:dyDescent="0.2">
      <c r="J59" s="153" t="s">
        <v>12099</v>
      </c>
      <c r="K59" s="153" t="s">
        <v>16660</v>
      </c>
    </row>
    <row r="61" spans="1:153" x14ac:dyDescent="0.2">
      <c r="N61" s="128"/>
    </row>
    <row r="62" spans="1:153" x14ac:dyDescent="0.2">
      <c r="C62" s="83"/>
      <c r="D62" s="83" t="s">
        <v>9170</v>
      </c>
      <c r="E62" s="85" t="s">
        <v>16669</v>
      </c>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6"/>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row>
    <row r="63" spans="1:153" x14ac:dyDescent="0.2">
      <c r="C63" s="90"/>
      <c r="D63" s="83" t="s">
        <v>9171</v>
      </c>
      <c r="E63" s="85"/>
      <c r="F63" s="85"/>
      <c r="G63" s="85"/>
      <c r="H63" s="85"/>
      <c r="I63" s="85"/>
      <c r="J63" s="85"/>
      <c r="K63" s="85"/>
      <c r="L63" s="83" t="s">
        <v>9172</v>
      </c>
      <c r="M63" s="85"/>
      <c r="N63" s="85"/>
      <c r="O63" s="85"/>
      <c r="P63" s="85"/>
      <c r="Q63" s="85"/>
      <c r="R63" s="85"/>
      <c r="S63" s="85"/>
      <c r="T63" s="83" t="s">
        <v>14780</v>
      </c>
      <c r="U63" s="85"/>
      <c r="V63" s="85"/>
      <c r="W63" s="85"/>
      <c r="X63" s="85"/>
      <c r="Y63" s="85"/>
      <c r="Z63" s="85"/>
      <c r="AA63" s="85"/>
      <c r="AB63" s="83" t="s">
        <v>14781</v>
      </c>
      <c r="AC63" s="85"/>
      <c r="AD63" s="85"/>
      <c r="AE63" s="85"/>
      <c r="AF63" s="85"/>
      <c r="AG63" s="85"/>
      <c r="AH63" s="85"/>
      <c r="AI63" s="85"/>
      <c r="AJ63" s="83" t="s">
        <v>14782</v>
      </c>
      <c r="AK63" s="85"/>
      <c r="AL63" s="85"/>
      <c r="AM63" s="85"/>
      <c r="AN63" s="85"/>
      <c r="AO63" s="85"/>
      <c r="AP63" s="85"/>
      <c r="AQ63" s="86"/>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row>
    <row r="64" spans="1:153" x14ac:dyDescent="0.2">
      <c r="C64" s="83" t="s">
        <v>18321</v>
      </c>
      <c r="D64" s="83">
        <v>56007</v>
      </c>
      <c r="E64" s="137">
        <v>49009</v>
      </c>
      <c r="F64" s="137">
        <v>49043</v>
      </c>
      <c r="G64" s="137">
        <v>56001</v>
      </c>
      <c r="H64" s="137">
        <v>56023</v>
      </c>
      <c r="I64" s="137">
        <v>56035</v>
      </c>
      <c r="J64" s="137">
        <v>56037</v>
      </c>
      <c r="K64" s="137">
        <v>56041</v>
      </c>
      <c r="L64" s="83">
        <v>56007</v>
      </c>
      <c r="M64" s="137">
        <v>49009</v>
      </c>
      <c r="N64" s="137">
        <v>49043</v>
      </c>
      <c r="O64" s="137">
        <v>56001</v>
      </c>
      <c r="P64" s="137">
        <v>56023</v>
      </c>
      <c r="Q64" s="137">
        <v>56035</v>
      </c>
      <c r="R64" s="137">
        <v>56037</v>
      </c>
      <c r="S64" s="137">
        <v>56041</v>
      </c>
      <c r="T64" s="83">
        <v>56007</v>
      </c>
      <c r="U64" s="137">
        <v>49009</v>
      </c>
      <c r="V64" s="137">
        <v>49043</v>
      </c>
      <c r="W64" s="137">
        <v>56001</v>
      </c>
      <c r="X64" s="137">
        <v>56023</v>
      </c>
      <c r="Y64" s="137">
        <v>56035</v>
      </c>
      <c r="Z64" s="137">
        <v>56037</v>
      </c>
      <c r="AA64" s="137">
        <v>56041</v>
      </c>
      <c r="AB64" s="83">
        <v>56007</v>
      </c>
      <c r="AC64" s="137">
        <v>49009</v>
      </c>
      <c r="AD64" s="137">
        <v>49043</v>
      </c>
      <c r="AE64" s="137">
        <v>56001</v>
      </c>
      <c r="AF64" s="137">
        <v>56023</v>
      </c>
      <c r="AG64" s="137">
        <v>56035</v>
      </c>
      <c r="AH64" s="137">
        <v>56037</v>
      </c>
      <c r="AI64" s="137">
        <v>56041</v>
      </c>
      <c r="AJ64" s="83">
        <v>56007</v>
      </c>
      <c r="AK64" s="137">
        <v>49009</v>
      </c>
      <c r="AL64" s="137">
        <v>49043</v>
      </c>
      <c r="AM64" s="137">
        <v>56001</v>
      </c>
      <c r="AN64" s="137">
        <v>56023</v>
      </c>
      <c r="AO64" s="137">
        <v>56035</v>
      </c>
      <c r="AP64" s="137">
        <v>56037</v>
      </c>
      <c r="AQ64" s="138">
        <v>56041</v>
      </c>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row>
    <row r="65" spans="3:153" x14ac:dyDescent="0.2">
      <c r="C65" s="83" t="s">
        <v>16774</v>
      </c>
      <c r="D65" s="91">
        <v>1.0784557216860289E-3</v>
      </c>
      <c r="E65" s="139">
        <v>5.4201933578036654E-6</v>
      </c>
      <c r="F65" s="139">
        <v>5.2033892435069137E-5</v>
      </c>
      <c r="G65" s="139">
        <v>3.0162153909698087E-8</v>
      </c>
      <c r="H65" s="139">
        <v>7.6603066357392574E-4</v>
      </c>
      <c r="I65" s="139">
        <v>0</v>
      </c>
      <c r="J65" s="139">
        <v>1.8599121254976279E-3</v>
      </c>
      <c r="K65" s="139">
        <v>9.0491251131909764E-4</v>
      </c>
      <c r="L65" s="91">
        <v>0</v>
      </c>
      <c r="M65" s="139">
        <v>0</v>
      </c>
      <c r="N65" s="139">
        <v>0</v>
      </c>
      <c r="O65" s="139">
        <v>0</v>
      </c>
      <c r="P65" s="139">
        <v>0</v>
      </c>
      <c r="Q65" s="139">
        <v>0</v>
      </c>
      <c r="R65" s="139">
        <v>0</v>
      </c>
      <c r="S65" s="139">
        <v>0</v>
      </c>
      <c r="T65" s="91">
        <v>5.8680678974092739E-3</v>
      </c>
      <c r="U65" s="139">
        <v>2.9492228564519943E-5</v>
      </c>
      <c r="V65" s="139">
        <v>2.8312559119081734E-4</v>
      </c>
      <c r="W65" s="139">
        <v>1.6411760215571017E-7</v>
      </c>
      <c r="X65" s="139">
        <v>4.1681080223875374E-3</v>
      </c>
      <c r="Y65" s="139">
        <v>0</v>
      </c>
      <c r="Z65" s="139">
        <v>1.0120110094619446E-2</v>
      </c>
      <c r="AA65" s="139">
        <v>4.923788664530384E-3</v>
      </c>
      <c r="AB65" s="91">
        <v>0</v>
      </c>
      <c r="AC65" s="139">
        <v>0</v>
      </c>
      <c r="AD65" s="139">
        <v>0</v>
      </c>
      <c r="AE65" s="139">
        <v>0</v>
      </c>
      <c r="AF65" s="139">
        <v>0</v>
      </c>
      <c r="AG65" s="139">
        <v>0</v>
      </c>
      <c r="AH65" s="139">
        <v>0</v>
      </c>
      <c r="AI65" s="139">
        <v>0</v>
      </c>
      <c r="AJ65" s="91">
        <v>0</v>
      </c>
      <c r="AK65" s="139">
        <v>0</v>
      </c>
      <c r="AL65" s="139">
        <v>0</v>
      </c>
      <c r="AM65" s="139">
        <v>0</v>
      </c>
      <c r="AN65" s="139">
        <v>0</v>
      </c>
      <c r="AO65" s="139">
        <v>0</v>
      </c>
      <c r="AP65" s="139">
        <v>0</v>
      </c>
      <c r="AQ65" s="140">
        <v>0</v>
      </c>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row>
    <row r="66" spans="3:153" x14ac:dyDescent="0.2">
      <c r="C66" s="70" t="s">
        <v>14790</v>
      </c>
      <c r="D66" s="92">
        <v>2199.6155153621307</v>
      </c>
      <c r="E66" s="141"/>
      <c r="F66" s="141"/>
      <c r="G66" s="141">
        <v>1828.6813274712724</v>
      </c>
      <c r="H66" s="141">
        <v>429.29912131463868</v>
      </c>
      <c r="I66" s="141">
        <v>1300.4965954053127</v>
      </c>
      <c r="J66" s="141">
        <v>4171.9484631954147</v>
      </c>
      <c r="K66" s="141">
        <v>1547.17795481248</v>
      </c>
      <c r="L66" s="92">
        <v>439.22304233240919</v>
      </c>
      <c r="M66" s="141"/>
      <c r="N66" s="141"/>
      <c r="O66" s="141">
        <v>22.949915438453797</v>
      </c>
      <c r="P66" s="141">
        <v>79.518594694846342</v>
      </c>
      <c r="Q66" s="141">
        <v>903.22048506459453</v>
      </c>
      <c r="R66" s="141">
        <v>562.43094685797462</v>
      </c>
      <c r="S66" s="141">
        <v>178.81010421760897</v>
      </c>
      <c r="T66" s="92">
        <v>784.84867397469532</v>
      </c>
      <c r="U66" s="141"/>
      <c r="V66" s="141"/>
      <c r="W66" s="141">
        <v>201.66279600321818</v>
      </c>
      <c r="X66" s="141">
        <v>431.04145969072363</v>
      </c>
      <c r="Y66" s="141">
        <v>856.0114065371472</v>
      </c>
      <c r="Z66" s="141">
        <v>2467.2720231483172</v>
      </c>
      <c r="AA66" s="141">
        <v>1120.3658906098851</v>
      </c>
      <c r="AB66" s="92">
        <v>0.16529503409273377</v>
      </c>
      <c r="AC66" s="141"/>
      <c r="AD66" s="141"/>
      <c r="AE66" s="141">
        <v>0</v>
      </c>
      <c r="AF66" s="141">
        <v>0</v>
      </c>
      <c r="AG66" s="141">
        <v>3.8105569613967258</v>
      </c>
      <c r="AH66" s="141">
        <v>2.0271782981132866</v>
      </c>
      <c r="AI66" s="141">
        <v>0</v>
      </c>
      <c r="AJ66" s="92">
        <v>40.895071718397034</v>
      </c>
      <c r="AK66" s="141"/>
      <c r="AL66" s="141"/>
      <c r="AM66" s="141">
        <v>16.814913593249088</v>
      </c>
      <c r="AN66" s="141">
        <v>0.36380339921701149</v>
      </c>
      <c r="AO66" s="141">
        <v>25.028598672270235</v>
      </c>
      <c r="AP66" s="141">
        <v>50.735338119201565</v>
      </c>
      <c r="AQ66" s="142">
        <v>18.445506575337891</v>
      </c>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row>
    <row r="67" spans="3:153" x14ac:dyDescent="0.2">
      <c r="C67" s="70" t="s">
        <v>15133</v>
      </c>
      <c r="D67" s="92">
        <v>0.16378841050329834</v>
      </c>
      <c r="E67" s="141">
        <v>0</v>
      </c>
      <c r="F67" s="141">
        <v>0</v>
      </c>
      <c r="G67" s="141">
        <v>0</v>
      </c>
      <c r="H67" s="141">
        <v>0</v>
      </c>
      <c r="I67" s="141">
        <v>3.0442403742450002</v>
      </c>
      <c r="J67" s="141">
        <v>0.47474901595158947</v>
      </c>
      <c r="K67" s="141">
        <v>0</v>
      </c>
      <c r="L67" s="92">
        <v>3712.8998640296982</v>
      </c>
      <c r="M67" s="141">
        <v>3.552473632617958</v>
      </c>
      <c r="N67" s="141">
        <v>831.70640048262283</v>
      </c>
      <c r="O67" s="141">
        <v>0</v>
      </c>
      <c r="P67" s="141">
        <v>8256.6867667732331</v>
      </c>
      <c r="Q67" s="141">
        <v>1030.939207789283</v>
      </c>
      <c r="R67" s="141">
        <v>8170.0628209154465</v>
      </c>
      <c r="S67" s="141">
        <v>5911.9808941557985</v>
      </c>
      <c r="T67" s="92">
        <v>0</v>
      </c>
      <c r="U67" s="141">
        <v>0</v>
      </c>
      <c r="V67" s="141">
        <v>0</v>
      </c>
      <c r="W67" s="141">
        <v>0</v>
      </c>
      <c r="X67" s="141">
        <v>0</v>
      </c>
      <c r="Y67" s="141">
        <v>0.76106009356125004</v>
      </c>
      <c r="Z67" s="141">
        <v>1.8989960638063579</v>
      </c>
      <c r="AA67" s="141">
        <v>0</v>
      </c>
      <c r="AB67" s="92">
        <v>0</v>
      </c>
      <c r="AC67" s="141">
        <v>0</v>
      </c>
      <c r="AD67" s="141">
        <v>0</v>
      </c>
      <c r="AE67" s="141">
        <v>0</v>
      </c>
      <c r="AF67" s="141">
        <v>0</v>
      </c>
      <c r="AG67" s="141">
        <v>0</v>
      </c>
      <c r="AH67" s="141">
        <v>0</v>
      </c>
      <c r="AI67" s="141">
        <v>0</v>
      </c>
      <c r="AJ67" s="92">
        <v>0</v>
      </c>
      <c r="AK67" s="141">
        <v>0</v>
      </c>
      <c r="AL67" s="141">
        <v>0</v>
      </c>
      <c r="AM67" s="141">
        <v>0</v>
      </c>
      <c r="AN67" s="141">
        <v>0</v>
      </c>
      <c r="AO67" s="141">
        <v>0</v>
      </c>
      <c r="AP67" s="141">
        <v>0</v>
      </c>
      <c r="AQ67" s="142">
        <v>0</v>
      </c>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row>
    <row r="68" spans="3:153" x14ac:dyDescent="0.2">
      <c r="C68" s="70" t="s">
        <v>15126</v>
      </c>
      <c r="D68" s="92">
        <v>45.17330764898977</v>
      </c>
      <c r="E68" s="141">
        <v>0.17633143130183426</v>
      </c>
      <c r="F68" s="141">
        <v>1.6927829181723777</v>
      </c>
      <c r="G68" s="141">
        <v>9.8124465659255055E-4</v>
      </c>
      <c r="H68" s="141">
        <v>28.508248331890229</v>
      </c>
      <c r="I68" s="141">
        <v>10.457215160000002</v>
      </c>
      <c r="J68" s="141">
        <v>99.582677568274605</v>
      </c>
      <c r="K68" s="141">
        <v>48.394872980494704</v>
      </c>
      <c r="L68" s="92">
        <v>1103.0888714231803</v>
      </c>
      <c r="M68" s="141">
        <v>5.4002070150388297</v>
      </c>
      <c r="N68" s="141">
        <v>51.842023411042788</v>
      </c>
      <c r="O68" s="141">
        <v>3.0050934418663321E-2</v>
      </c>
      <c r="P68" s="141">
        <v>769.37775036757637</v>
      </c>
      <c r="Q68" s="141">
        <v>3046.7453168865263</v>
      </c>
      <c r="R68" s="141">
        <v>1961.1154175933841</v>
      </c>
      <c r="S68" s="141">
        <v>1158.1264375668643</v>
      </c>
      <c r="T68" s="92">
        <v>30.781551737953428</v>
      </c>
      <c r="U68" s="141">
        <v>0.14811840229354079</v>
      </c>
      <c r="V68" s="141">
        <v>1.4219376512647974</v>
      </c>
      <c r="W68" s="141">
        <v>8.2424551153774243E-4</v>
      </c>
      <c r="X68" s="141">
        <v>22.927375821681458</v>
      </c>
      <c r="Y68" s="141">
        <v>2.6143037900000006</v>
      </c>
      <c r="Z68" s="141">
        <v>87.37441113282658</v>
      </c>
      <c r="AA68" s="141">
        <v>30.835635883546253</v>
      </c>
      <c r="AB68" s="92">
        <v>2.0942715840632813</v>
      </c>
      <c r="AC68" s="141">
        <v>1.0525566048859521E-2</v>
      </c>
      <c r="AD68" s="141">
        <v>0.10104550436674858</v>
      </c>
      <c r="AE68" s="141">
        <v>5.8572401793621297E-5</v>
      </c>
      <c r="AF68" s="141">
        <v>1.7724174376175101</v>
      </c>
      <c r="AG68" s="141">
        <v>0</v>
      </c>
      <c r="AH68" s="141">
        <v>3.6117951205218057</v>
      </c>
      <c r="AI68" s="141">
        <v>1.7572650600398585</v>
      </c>
      <c r="AJ68" s="92">
        <v>2.6664341587065059</v>
      </c>
      <c r="AK68" s="141">
        <v>1.3401188778939406E-2</v>
      </c>
      <c r="AL68" s="141">
        <v>0.12865150178110071</v>
      </c>
      <c r="AM68" s="141">
        <v>7.4574593901033842E-5</v>
      </c>
      <c r="AN68" s="141">
        <v>1.8939769959000514</v>
      </c>
      <c r="AO68" s="141">
        <v>0</v>
      </c>
      <c r="AP68" s="141">
        <v>4.5985506163071852</v>
      </c>
      <c r="AQ68" s="142">
        <v>2.2373562329011358</v>
      </c>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row>
    <row r="69" spans="3:153" x14ac:dyDescent="0.2">
      <c r="C69" s="70" t="s">
        <v>15128</v>
      </c>
      <c r="D69" s="92">
        <v>0.71354503514693546</v>
      </c>
      <c r="E69" s="141">
        <v>3.5861945763992755E-3</v>
      </c>
      <c r="F69" s="141">
        <v>3.442749188475492E-2</v>
      </c>
      <c r="G69" s="141">
        <v>1.9956364214894047E-5</v>
      </c>
      <c r="H69" s="141">
        <v>0.50683339683983641</v>
      </c>
      <c r="I69" s="141">
        <v>411.84394890313644</v>
      </c>
      <c r="J69" s="141">
        <v>1.2305846556997402</v>
      </c>
      <c r="K69" s="141">
        <v>0.59872261485582701</v>
      </c>
      <c r="L69" s="92">
        <v>0</v>
      </c>
      <c r="M69" s="141">
        <v>0</v>
      </c>
      <c r="N69" s="141">
        <v>0</v>
      </c>
      <c r="O69" s="141">
        <v>0</v>
      </c>
      <c r="P69" s="141">
        <v>0</v>
      </c>
      <c r="Q69" s="141">
        <v>0</v>
      </c>
      <c r="R69" s="141">
        <v>0</v>
      </c>
      <c r="S69" s="141">
        <v>0</v>
      </c>
      <c r="T69" s="92">
        <v>3.8825244559465593</v>
      </c>
      <c r="U69" s="141">
        <v>1.9513117548054872E-2</v>
      </c>
      <c r="V69" s="141">
        <v>0.18732605878469583</v>
      </c>
      <c r="W69" s="141">
        <v>1.0858609940457051E-4</v>
      </c>
      <c r="X69" s="141">
        <v>2.7577699533932263</v>
      </c>
      <c r="Y69" s="141">
        <v>102.96098722578411</v>
      </c>
      <c r="Z69" s="141">
        <v>6.6958282736603474</v>
      </c>
      <c r="AA69" s="141">
        <v>3.2577554043625869</v>
      </c>
      <c r="AB69" s="92">
        <v>0</v>
      </c>
      <c r="AC69" s="141">
        <v>0</v>
      </c>
      <c r="AD69" s="141">
        <v>0</v>
      </c>
      <c r="AE69" s="141">
        <v>0</v>
      </c>
      <c r="AF69" s="141">
        <v>0</v>
      </c>
      <c r="AG69" s="141">
        <v>0</v>
      </c>
      <c r="AH69" s="141">
        <v>0</v>
      </c>
      <c r="AI69" s="141">
        <v>0</v>
      </c>
      <c r="AJ69" s="92">
        <v>0</v>
      </c>
      <c r="AK69" s="141">
        <v>0</v>
      </c>
      <c r="AL69" s="141">
        <v>0</v>
      </c>
      <c r="AM69" s="141">
        <v>0</v>
      </c>
      <c r="AN69" s="141">
        <v>0</v>
      </c>
      <c r="AO69" s="141">
        <v>0</v>
      </c>
      <c r="AP69" s="141">
        <v>0</v>
      </c>
      <c r="AQ69" s="142">
        <v>0</v>
      </c>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row>
    <row r="70" spans="3:153" x14ac:dyDescent="0.2">
      <c r="C70" s="70" t="s">
        <v>10028</v>
      </c>
      <c r="D70" s="92">
        <v>731.28112565155959</v>
      </c>
      <c r="E70" s="141">
        <v>0</v>
      </c>
      <c r="F70" s="141">
        <v>0</v>
      </c>
      <c r="G70" s="141">
        <v>0</v>
      </c>
      <c r="H70" s="141">
        <v>383.45678873443995</v>
      </c>
      <c r="I70" s="141">
        <v>757.80813982426821</v>
      </c>
      <c r="J70" s="141">
        <v>992.1419768116333</v>
      </c>
      <c r="K70" s="141">
        <v>84.128699915022025</v>
      </c>
      <c r="L70" s="92">
        <v>82.245178415788857</v>
      </c>
      <c r="M70" s="141">
        <v>0</v>
      </c>
      <c r="N70" s="141">
        <v>0</v>
      </c>
      <c r="O70" s="141">
        <v>0</v>
      </c>
      <c r="P70" s="141">
        <v>43.126331171353684</v>
      </c>
      <c r="Q70" s="141">
        <v>59.476363805413406</v>
      </c>
      <c r="R70" s="141">
        <v>111.58348141962905</v>
      </c>
      <c r="S70" s="141">
        <v>9.46172366780897</v>
      </c>
      <c r="T70" s="92">
        <v>438.87667499901062</v>
      </c>
      <c r="U70" s="141">
        <v>0</v>
      </c>
      <c r="V70" s="141">
        <v>0</v>
      </c>
      <c r="W70" s="141">
        <v>0</v>
      </c>
      <c r="X70" s="141">
        <v>230.1307042426744</v>
      </c>
      <c r="Y70" s="141">
        <v>443.31224731049275</v>
      </c>
      <c r="Z70" s="141">
        <v>595.43171105650492</v>
      </c>
      <c r="AA70" s="141">
        <v>50.489644536904187</v>
      </c>
      <c r="AB70" s="92">
        <v>47.427330676343004</v>
      </c>
      <c r="AC70" s="141">
        <v>0</v>
      </c>
      <c r="AD70" s="141">
        <v>0</v>
      </c>
      <c r="AE70" s="141">
        <v>0</v>
      </c>
      <c r="AF70" s="141">
        <v>24.869138941871572</v>
      </c>
      <c r="AG70" s="141">
        <v>1.7635127099999999</v>
      </c>
      <c r="AH70" s="141">
        <v>64.345494450169255</v>
      </c>
      <c r="AI70" s="141">
        <v>5.4561775632942169</v>
      </c>
      <c r="AJ70" s="92">
        <v>27.573188548244723</v>
      </c>
      <c r="AK70" s="141">
        <v>0</v>
      </c>
      <c r="AL70" s="141">
        <v>0</v>
      </c>
      <c r="AM70" s="141">
        <v>0</v>
      </c>
      <c r="AN70" s="141">
        <v>14.458360765784391</v>
      </c>
      <c r="AO70" s="141">
        <v>26.100953679418591</v>
      </c>
      <c r="AP70" s="141">
        <v>37.409030308120137</v>
      </c>
      <c r="AQ70" s="142">
        <v>3.1720995164599519</v>
      </c>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row>
    <row r="71" spans="3:153" x14ac:dyDescent="0.2">
      <c r="C71" s="70" t="s">
        <v>15142</v>
      </c>
      <c r="D71" s="92">
        <v>0</v>
      </c>
      <c r="E71" s="141">
        <v>0</v>
      </c>
      <c r="F71" s="141">
        <v>0</v>
      </c>
      <c r="G71" s="141">
        <v>0</v>
      </c>
      <c r="H71" s="141">
        <v>0</v>
      </c>
      <c r="I71" s="141">
        <v>0</v>
      </c>
      <c r="J71" s="141">
        <v>0</v>
      </c>
      <c r="K71" s="141">
        <v>0</v>
      </c>
      <c r="L71" s="92">
        <v>7000.9924028367031</v>
      </c>
      <c r="M71" s="141">
        <v>44.647356542781651</v>
      </c>
      <c r="N71" s="141">
        <v>136.56838471909683</v>
      </c>
      <c r="O71" s="141">
        <v>89.294713085563302</v>
      </c>
      <c r="P71" s="141">
        <v>6206.4436003082183</v>
      </c>
      <c r="Q71" s="141">
        <v>3612.7036230352842</v>
      </c>
      <c r="R71" s="141">
        <v>13541.751802146346</v>
      </c>
      <c r="S71" s="141">
        <v>1883.8485824981988</v>
      </c>
      <c r="T71" s="92">
        <v>0</v>
      </c>
      <c r="U71" s="141">
        <v>0</v>
      </c>
      <c r="V71" s="141">
        <v>0</v>
      </c>
      <c r="W71" s="141">
        <v>0</v>
      </c>
      <c r="X71" s="141">
        <v>0</v>
      </c>
      <c r="Y71" s="141">
        <v>0</v>
      </c>
      <c r="Z71" s="141">
        <v>0</v>
      </c>
      <c r="AA71" s="141">
        <v>0</v>
      </c>
      <c r="AB71" s="92">
        <v>0</v>
      </c>
      <c r="AC71" s="141">
        <v>0</v>
      </c>
      <c r="AD71" s="141">
        <v>0</v>
      </c>
      <c r="AE71" s="141">
        <v>0</v>
      </c>
      <c r="AF71" s="141">
        <v>0</v>
      </c>
      <c r="AG71" s="141">
        <v>0</v>
      </c>
      <c r="AH71" s="141">
        <v>0</v>
      </c>
      <c r="AI71" s="141">
        <v>0</v>
      </c>
      <c r="AJ71" s="92">
        <v>0</v>
      </c>
      <c r="AK71" s="141">
        <v>0</v>
      </c>
      <c r="AL71" s="141">
        <v>0</v>
      </c>
      <c r="AM71" s="141">
        <v>0</v>
      </c>
      <c r="AN71" s="141">
        <v>0</v>
      </c>
      <c r="AO71" s="141">
        <v>0.47564999999999991</v>
      </c>
      <c r="AP71" s="141">
        <v>0</v>
      </c>
      <c r="AQ71" s="142">
        <v>0</v>
      </c>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row>
    <row r="72" spans="3:153" x14ac:dyDescent="0.2">
      <c r="C72" s="70" t="s">
        <v>16664</v>
      </c>
      <c r="D72" s="92">
        <v>0</v>
      </c>
      <c r="E72" s="141">
        <v>0</v>
      </c>
      <c r="F72" s="141">
        <v>0</v>
      </c>
      <c r="G72" s="141">
        <v>0</v>
      </c>
      <c r="H72" s="141">
        <v>0</v>
      </c>
      <c r="I72" s="141">
        <v>0</v>
      </c>
      <c r="J72" s="141">
        <v>0</v>
      </c>
      <c r="K72" s="141">
        <v>0</v>
      </c>
      <c r="L72" s="92">
        <v>54.955298702627459</v>
      </c>
      <c r="M72" s="141">
        <v>1.754095527921264E-2</v>
      </c>
      <c r="N72" s="141">
        <v>4.1066947386600168</v>
      </c>
      <c r="O72" s="141">
        <v>0</v>
      </c>
      <c r="P72" s="141">
        <v>38.590781950628319</v>
      </c>
      <c r="Q72" s="141">
        <v>265.01455632081104</v>
      </c>
      <c r="R72" s="141">
        <v>119.95799803583513</v>
      </c>
      <c r="S72" s="141">
        <v>29.054953201080348</v>
      </c>
      <c r="T72" s="92">
        <v>0</v>
      </c>
      <c r="U72" s="141">
        <v>0</v>
      </c>
      <c r="V72" s="141">
        <v>0</v>
      </c>
      <c r="W72" s="141">
        <v>0</v>
      </c>
      <c r="X72" s="141">
        <v>0</v>
      </c>
      <c r="Y72" s="141">
        <v>0</v>
      </c>
      <c r="Z72" s="141">
        <v>0</v>
      </c>
      <c r="AA72" s="141">
        <v>0</v>
      </c>
      <c r="AB72" s="92">
        <v>0</v>
      </c>
      <c r="AC72" s="141">
        <v>0</v>
      </c>
      <c r="AD72" s="141">
        <v>0</v>
      </c>
      <c r="AE72" s="141">
        <v>0</v>
      </c>
      <c r="AF72" s="141">
        <v>0</v>
      </c>
      <c r="AG72" s="141">
        <v>0</v>
      </c>
      <c r="AH72" s="141">
        <v>0</v>
      </c>
      <c r="AI72" s="141">
        <v>0</v>
      </c>
      <c r="AJ72" s="92">
        <v>0</v>
      </c>
      <c r="AK72" s="141">
        <v>0</v>
      </c>
      <c r="AL72" s="141">
        <v>0</v>
      </c>
      <c r="AM72" s="141">
        <v>0</v>
      </c>
      <c r="AN72" s="141">
        <v>0</v>
      </c>
      <c r="AO72" s="141">
        <v>0</v>
      </c>
      <c r="AP72" s="141">
        <v>0</v>
      </c>
      <c r="AQ72" s="142">
        <v>0</v>
      </c>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row>
    <row r="73" spans="3:153" x14ac:dyDescent="0.2">
      <c r="C73" s="70" t="s">
        <v>15686</v>
      </c>
      <c r="D73" s="92">
        <v>780.85484090414184</v>
      </c>
      <c r="E73" s="141">
        <v>3.9868556683696177</v>
      </c>
      <c r="F73" s="141">
        <v>12.195087926777653</v>
      </c>
      <c r="G73" s="141">
        <v>13.775096836766064</v>
      </c>
      <c r="H73" s="141">
        <v>622.09198699546107</v>
      </c>
      <c r="I73" s="141">
        <v>622.35006321999833</v>
      </c>
      <c r="J73" s="141">
        <v>1274.5963303838828</v>
      </c>
      <c r="K73" s="141">
        <v>269.17167334727833</v>
      </c>
      <c r="L73" s="92">
        <v>39.486974976739532</v>
      </c>
      <c r="M73" s="141">
        <v>0.21927706176032896</v>
      </c>
      <c r="N73" s="141">
        <v>0.67072983597277092</v>
      </c>
      <c r="O73" s="141">
        <v>0.43855412352065792</v>
      </c>
      <c r="P73" s="141">
        <v>44.831708477669856</v>
      </c>
      <c r="Q73" s="141">
        <v>34.229253477099974</v>
      </c>
      <c r="R73" s="141">
        <v>74.091233758999039</v>
      </c>
      <c r="S73" s="141">
        <v>25.360342759198844</v>
      </c>
      <c r="T73" s="92">
        <v>569.57137842774182</v>
      </c>
      <c r="U73" s="141">
        <v>3.3489587614304783</v>
      </c>
      <c r="V73" s="141">
        <v>10.243873858493227</v>
      </c>
      <c r="W73" s="141">
        <v>6.6979175228609567</v>
      </c>
      <c r="X73" s="141">
        <v>498.43534293854947</v>
      </c>
      <c r="Y73" s="141">
        <v>522.77405310480026</v>
      </c>
      <c r="Z73" s="141">
        <v>1068.159467494778</v>
      </c>
      <c r="AA73" s="141">
        <v>157.06029509150818</v>
      </c>
      <c r="AB73" s="92">
        <v>4.1411432567073705</v>
      </c>
      <c r="AC73" s="141">
        <v>2.3921134010217698E-2</v>
      </c>
      <c r="AD73" s="141">
        <v>7.3170527560665916E-2</v>
      </c>
      <c r="AE73" s="141">
        <v>4.7842268020435397E-2</v>
      </c>
      <c r="AF73" s="141">
        <v>6.5345576918999715</v>
      </c>
      <c r="AG73" s="141">
        <v>3.7341003793200045</v>
      </c>
      <c r="AH73" s="141">
        <v>7.2999858321360493</v>
      </c>
      <c r="AI73" s="141">
        <v>0.99533742694412508</v>
      </c>
      <c r="AJ73" s="92">
        <v>50.669656184046133</v>
      </c>
      <c r="AK73" s="141">
        <v>0.30300103079609092</v>
      </c>
      <c r="AL73" s="141">
        <v>0.92682668243510169</v>
      </c>
      <c r="AM73" s="141">
        <v>0.60600206159218184</v>
      </c>
      <c r="AN73" s="141">
        <v>41.879348856769411</v>
      </c>
      <c r="AO73" s="141">
        <v>47.298604804719893</v>
      </c>
      <c r="AP73" s="141">
        <v>92.466487207056645</v>
      </c>
      <c r="AQ73" s="142">
        <v>12.60760740795892</v>
      </c>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row>
    <row r="74" spans="3:153" x14ac:dyDescent="0.2">
      <c r="C74" s="70" t="s">
        <v>15130</v>
      </c>
      <c r="D74" s="92">
        <v>0.58318791031834427</v>
      </c>
      <c r="E74" s="141">
        <v>0</v>
      </c>
      <c r="F74" s="141">
        <v>0</v>
      </c>
      <c r="G74" s="141">
        <v>0</v>
      </c>
      <c r="H74" s="141">
        <v>0.3058021812338893</v>
      </c>
      <c r="I74" s="141">
        <v>864.15961304483289</v>
      </c>
      <c r="J74" s="141">
        <v>0.79122130450223183</v>
      </c>
      <c r="K74" s="141">
        <v>6.7091627255559963E-2</v>
      </c>
      <c r="L74" s="92">
        <v>0</v>
      </c>
      <c r="M74" s="141">
        <v>0</v>
      </c>
      <c r="N74" s="141">
        <v>0</v>
      </c>
      <c r="O74" s="141">
        <v>0</v>
      </c>
      <c r="P74" s="141">
        <v>0</v>
      </c>
      <c r="Q74" s="141">
        <v>0</v>
      </c>
      <c r="R74" s="141">
        <v>0</v>
      </c>
      <c r="S74" s="141">
        <v>0</v>
      </c>
      <c r="T74" s="92">
        <v>3.1732283355556965</v>
      </c>
      <c r="U74" s="141">
        <v>0</v>
      </c>
      <c r="V74" s="141">
        <v>0</v>
      </c>
      <c r="W74" s="141">
        <v>0</v>
      </c>
      <c r="X74" s="141">
        <v>1.6639236331843978</v>
      </c>
      <c r="Y74" s="141">
        <v>439.16258646029678</v>
      </c>
      <c r="Z74" s="141">
        <v>4.3051747450856732</v>
      </c>
      <c r="AA74" s="141">
        <v>0.36505738359642931</v>
      </c>
      <c r="AB74" s="92">
        <v>0</v>
      </c>
      <c r="AC74" s="141">
        <v>0</v>
      </c>
      <c r="AD74" s="141">
        <v>0</v>
      </c>
      <c r="AE74" s="141">
        <v>0</v>
      </c>
      <c r="AF74" s="141">
        <v>0</v>
      </c>
      <c r="AG74" s="141">
        <v>25.211847931348895</v>
      </c>
      <c r="AH74" s="141">
        <v>0</v>
      </c>
      <c r="AI74" s="141">
        <v>0</v>
      </c>
      <c r="AJ74" s="92">
        <v>0</v>
      </c>
      <c r="AK74" s="141">
        <v>0</v>
      </c>
      <c r="AL74" s="141">
        <v>0</v>
      </c>
      <c r="AM74" s="141">
        <v>0</v>
      </c>
      <c r="AN74" s="141">
        <v>0</v>
      </c>
      <c r="AO74" s="141">
        <v>26.910805664873557</v>
      </c>
      <c r="AP74" s="141">
        <v>0</v>
      </c>
      <c r="AQ74" s="142">
        <v>0</v>
      </c>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row>
    <row r="75" spans="3:153" x14ac:dyDescent="0.2">
      <c r="C75" s="70" t="s">
        <v>16771</v>
      </c>
      <c r="D75" s="92">
        <v>35.495200904135871</v>
      </c>
      <c r="E75" s="141"/>
      <c r="F75" s="141"/>
      <c r="G75" s="141"/>
      <c r="H75" s="141">
        <v>40.674535118347592</v>
      </c>
      <c r="I75" s="141"/>
      <c r="J75" s="141">
        <v>13.040640092960647</v>
      </c>
      <c r="K75" s="141">
        <v>49.935642037284829</v>
      </c>
      <c r="L75" s="92">
        <v>17.10397139661206</v>
      </c>
      <c r="M75" s="141"/>
      <c r="N75" s="141"/>
      <c r="O75" s="141"/>
      <c r="P75" s="141">
        <v>41.296660976610866</v>
      </c>
      <c r="Q75" s="141"/>
      <c r="R75" s="141">
        <v>48.092075315896004</v>
      </c>
      <c r="S75" s="141">
        <v>0</v>
      </c>
      <c r="T75" s="92">
        <v>18.317941483063613</v>
      </c>
      <c r="U75" s="141"/>
      <c r="V75" s="141"/>
      <c r="W75" s="141"/>
      <c r="X75" s="141">
        <v>25.038133033063279</v>
      </c>
      <c r="Y75" s="141"/>
      <c r="Z75" s="141">
        <v>6.3518816969851706</v>
      </c>
      <c r="AA75" s="141">
        <v>50.276967694153662</v>
      </c>
      <c r="AB75" s="92">
        <v>3.2517055887095164E-2</v>
      </c>
      <c r="AC75" s="141"/>
      <c r="AD75" s="141"/>
      <c r="AE75" s="141"/>
      <c r="AF75" s="141">
        <v>0</v>
      </c>
      <c r="AG75" s="141"/>
      <c r="AH75" s="141">
        <v>34.684859612901512</v>
      </c>
      <c r="AI75" s="141">
        <v>0</v>
      </c>
      <c r="AJ75" s="92">
        <v>0</v>
      </c>
      <c r="AK75" s="141"/>
      <c r="AL75" s="141"/>
      <c r="AM75" s="141"/>
      <c r="AN75" s="141">
        <v>0</v>
      </c>
      <c r="AO75" s="141"/>
      <c r="AP75" s="141">
        <v>0</v>
      </c>
      <c r="AQ75" s="142">
        <v>0</v>
      </c>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row>
    <row r="76" spans="3:153" x14ac:dyDescent="0.2">
      <c r="C76" s="70" t="s">
        <v>12099</v>
      </c>
      <c r="D76" s="92">
        <v>0.97551167661285509</v>
      </c>
      <c r="E76" s="141"/>
      <c r="F76" s="141"/>
      <c r="G76" s="141"/>
      <c r="H76" s="141"/>
      <c r="I76" s="141"/>
      <c r="J76" s="141"/>
      <c r="K76" s="141"/>
      <c r="L76" s="92">
        <v>1.0839018629031723E-2</v>
      </c>
      <c r="M76" s="141"/>
      <c r="N76" s="141"/>
      <c r="O76" s="141"/>
      <c r="P76" s="141"/>
      <c r="Q76" s="141"/>
      <c r="R76" s="141"/>
      <c r="S76" s="141"/>
      <c r="T76" s="92">
        <v>0.10839018629031723</v>
      </c>
      <c r="U76" s="141"/>
      <c r="V76" s="141"/>
      <c r="W76" s="141"/>
      <c r="X76" s="141"/>
      <c r="Y76" s="141"/>
      <c r="Z76" s="141"/>
      <c r="AA76" s="141"/>
      <c r="AB76" s="92">
        <v>0</v>
      </c>
      <c r="AC76" s="141"/>
      <c r="AD76" s="141"/>
      <c r="AE76" s="141"/>
      <c r="AF76" s="141"/>
      <c r="AG76" s="141"/>
      <c r="AH76" s="141"/>
      <c r="AI76" s="141"/>
      <c r="AJ76" s="92">
        <v>0</v>
      </c>
      <c r="AK76" s="141"/>
      <c r="AL76" s="141"/>
      <c r="AM76" s="141"/>
      <c r="AN76" s="141"/>
      <c r="AO76" s="141"/>
      <c r="AP76" s="141"/>
      <c r="AQ76" s="142"/>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row>
    <row r="77" spans="3:153" x14ac:dyDescent="0.2">
      <c r="C77" s="70" t="s">
        <v>12101</v>
      </c>
      <c r="D77" s="92">
        <v>8.9963854620963311</v>
      </c>
      <c r="E77" s="141"/>
      <c r="F77" s="141"/>
      <c r="G77" s="141"/>
      <c r="H77" s="141">
        <v>49.974738879832536</v>
      </c>
      <c r="I77" s="141"/>
      <c r="J77" s="141">
        <v>0.43356074516126886</v>
      </c>
      <c r="K77" s="141"/>
      <c r="L77" s="92">
        <v>0.13006822354838066</v>
      </c>
      <c r="M77" s="141"/>
      <c r="N77" s="141"/>
      <c r="O77" s="141"/>
      <c r="P77" s="141">
        <v>0</v>
      </c>
      <c r="Q77" s="141"/>
      <c r="R77" s="141">
        <v>1.7342429806450759</v>
      </c>
      <c r="S77" s="141"/>
      <c r="T77" s="92">
        <v>0.97551167661285509</v>
      </c>
      <c r="U77" s="141"/>
      <c r="V77" s="141"/>
      <c r="W77" s="141"/>
      <c r="X77" s="141">
        <v>0</v>
      </c>
      <c r="Y77" s="141"/>
      <c r="Z77" s="141">
        <v>1.9510233532257102</v>
      </c>
      <c r="AA77" s="141"/>
      <c r="AB77" s="92">
        <v>30.349252161288824</v>
      </c>
      <c r="AC77" s="141"/>
      <c r="AD77" s="141"/>
      <c r="AE77" s="141"/>
      <c r="AF77" s="141">
        <v>0</v>
      </c>
      <c r="AG77" s="141"/>
      <c r="AH77" s="141">
        <v>0</v>
      </c>
      <c r="AI77" s="141"/>
      <c r="AJ77" s="92">
        <v>2.8181448435482478E-2</v>
      </c>
      <c r="AK77" s="141"/>
      <c r="AL77" s="141"/>
      <c r="AM77" s="141"/>
      <c r="AN77" s="141">
        <v>0</v>
      </c>
      <c r="AO77" s="141"/>
      <c r="AP77" s="141">
        <v>0</v>
      </c>
      <c r="AQ77" s="142"/>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row>
    <row r="78" spans="3:153" x14ac:dyDescent="0.2">
      <c r="C78" s="70" t="s">
        <v>12109</v>
      </c>
      <c r="D78" s="92">
        <v>129.52838735281966</v>
      </c>
      <c r="E78" s="141"/>
      <c r="F78" s="141"/>
      <c r="G78" s="141"/>
      <c r="H78" s="141">
        <v>2.9417096559192095</v>
      </c>
      <c r="I78" s="141"/>
      <c r="J78" s="141">
        <v>310.81318688140522</v>
      </c>
      <c r="K78" s="141">
        <v>575.8761476135669</v>
      </c>
      <c r="L78" s="92">
        <v>17.927736812418473</v>
      </c>
      <c r="M78" s="141"/>
      <c r="N78" s="141"/>
      <c r="O78" s="141"/>
      <c r="P78" s="141">
        <v>391.99094091520647</v>
      </c>
      <c r="Q78" s="141"/>
      <c r="R78" s="141">
        <v>261.6467559525305</v>
      </c>
      <c r="S78" s="141">
        <v>41.088985379678618</v>
      </c>
      <c r="T78" s="92">
        <v>45.198707683062281</v>
      </c>
      <c r="U78" s="141"/>
      <c r="V78" s="141"/>
      <c r="W78" s="141"/>
      <c r="X78" s="141">
        <v>9.7282359999285521</v>
      </c>
      <c r="Y78" s="141"/>
      <c r="Z78" s="141">
        <v>222.24605611450994</v>
      </c>
      <c r="AA78" s="141">
        <v>1281.0036051234022</v>
      </c>
      <c r="AB78" s="92">
        <v>0</v>
      </c>
      <c r="AC78" s="141"/>
      <c r="AD78" s="141"/>
      <c r="AE78" s="141"/>
      <c r="AF78" s="141">
        <v>2391.7252774205303</v>
      </c>
      <c r="AG78" s="141"/>
      <c r="AH78" s="141">
        <v>144.73413043759427</v>
      </c>
      <c r="AI78" s="141">
        <v>2668.0244355361583</v>
      </c>
      <c r="AJ78" s="92">
        <v>0</v>
      </c>
      <c r="AK78" s="141"/>
      <c r="AL78" s="141"/>
      <c r="AM78" s="141"/>
      <c r="AN78" s="141">
        <v>59.357115827461953</v>
      </c>
      <c r="AO78" s="141"/>
      <c r="AP78" s="141">
        <v>0</v>
      </c>
      <c r="AQ78" s="142">
        <v>1.7258418773811475</v>
      </c>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row>
    <row r="79" spans="3:153" x14ac:dyDescent="0.2">
      <c r="C79" s="70" t="s">
        <v>12098</v>
      </c>
      <c r="D79" s="92">
        <v>0</v>
      </c>
      <c r="E79" s="141"/>
      <c r="F79" s="141"/>
      <c r="G79" s="141"/>
      <c r="H79" s="141"/>
      <c r="I79" s="141"/>
      <c r="J79" s="141"/>
      <c r="K79" s="141"/>
      <c r="L79" s="92">
        <v>11.055799001612357</v>
      </c>
      <c r="M79" s="141"/>
      <c r="N79" s="141"/>
      <c r="O79" s="141"/>
      <c r="P79" s="141"/>
      <c r="Q79" s="141"/>
      <c r="R79" s="141"/>
      <c r="S79" s="141"/>
      <c r="T79" s="92">
        <v>0</v>
      </c>
      <c r="U79" s="141"/>
      <c r="V79" s="141"/>
      <c r="W79" s="141"/>
      <c r="X79" s="141"/>
      <c r="Y79" s="141"/>
      <c r="Z79" s="141"/>
      <c r="AA79" s="141"/>
      <c r="AB79" s="92">
        <v>0</v>
      </c>
      <c r="AC79" s="141"/>
      <c r="AD79" s="141"/>
      <c r="AE79" s="141"/>
      <c r="AF79" s="141"/>
      <c r="AG79" s="141"/>
      <c r="AH79" s="141"/>
      <c r="AI79" s="141"/>
      <c r="AJ79" s="92">
        <v>0</v>
      </c>
      <c r="AK79" s="141"/>
      <c r="AL79" s="141"/>
      <c r="AM79" s="141"/>
      <c r="AN79" s="141"/>
      <c r="AO79" s="141"/>
      <c r="AP79" s="141"/>
      <c r="AQ79" s="142"/>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row>
    <row r="80" spans="3:153" x14ac:dyDescent="0.2">
      <c r="C80" s="70" t="s">
        <v>15135</v>
      </c>
      <c r="D80" s="92">
        <v>0</v>
      </c>
      <c r="E80" s="141">
        <v>0</v>
      </c>
      <c r="F80" s="141">
        <v>0</v>
      </c>
      <c r="G80" s="141">
        <v>0</v>
      </c>
      <c r="H80" s="141">
        <v>0</v>
      </c>
      <c r="I80" s="141">
        <v>0</v>
      </c>
      <c r="J80" s="141">
        <v>0</v>
      </c>
      <c r="K80" s="141">
        <v>0</v>
      </c>
      <c r="L80" s="92">
        <v>173.93615231119355</v>
      </c>
      <c r="M80" s="141">
        <v>0</v>
      </c>
      <c r="N80" s="141">
        <v>78.290188348259917</v>
      </c>
      <c r="O80" s="141">
        <v>24.476230829822274</v>
      </c>
      <c r="P80" s="141">
        <v>71.883155475180217</v>
      </c>
      <c r="Q80" s="141">
        <v>0</v>
      </c>
      <c r="R80" s="141">
        <v>473.41554370113812</v>
      </c>
      <c r="S80" s="141">
        <v>262.87669579696814</v>
      </c>
      <c r="T80" s="92">
        <v>0</v>
      </c>
      <c r="U80" s="141">
        <v>0</v>
      </c>
      <c r="V80" s="141">
        <v>0</v>
      </c>
      <c r="W80" s="141">
        <v>0</v>
      </c>
      <c r="X80" s="141">
        <v>0</v>
      </c>
      <c r="Y80" s="141">
        <v>0</v>
      </c>
      <c r="Z80" s="141">
        <v>0</v>
      </c>
      <c r="AA80" s="141">
        <v>0</v>
      </c>
      <c r="AB80" s="92">
        <v>0</v>
      </c>
      <c r="AC80" s="141">
        <v>0</v>
      </c>
      <c r="AD80" s="141">
        <v>0</v>
      </c>
      <c r="AE80" s="141">
        <v>0</v>
      </c>
      <c r="AF80" s="141">
        <v>0</v>
      </c>
      <c r="AG80" s="141">
        <v>0</v>
      </c>
      <c r="AH80" s="141">
        <v>0</v>
      </c>
      <c r="AI80" s="141">
        <v>0</v>
      </c>
      <c r="AJ80" s="92">
        <v>0</v>
      </c>
      <c r="AK80" s="141">
        <v>0</v>
      </c>
      <c r="AL80" s="141">
        <v>0</v>
      </c>
      <c r="AM80" s="141">
        <v>0</v>
      </c>
      <c r="AN80" s="141">
        <v>0</v>
      </c>
      <c r="AO80" s="141">
        <v>0</v>
      </c>
      <c r="AP80" s="141">
        <v>0</v>
      </c>
      <c r="AQ80" s="142">
        <v>0</v>
      </c>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row>
    <row r="81" spans="3:153" x14ac:dyDescent="0.2">
      <c r="C81" s="70" t="s">
        <v>16665</v>
      </c>
      <c r="D81" s="92">
        <v>0</v>
      </c>
      <c r="E81" s="141">
        <v>0</v>
      </c>
      <c r="F81" s="141">
        <v>0</v>
      </c>
      <c r="G81" s="141">
        <v>0</v>
      </c>
      <c r="H81" s="141">
        <v>0</v>
      </c>
      <c r="I81" s="141">
        <v>0</v>
      </c>
      <c r="J81" s="141">
        <v>0</v>
      </c>
      <c r="K81" s="141">
        <v>0</v>
      </c>
      <c r="L81" s="92">
        <v>153.18994744443626</v>
      </c>
      <c r="M81" s="141">
        <v>0</v>
      </c>
      <c r="N81" s="141">
        <v>23.002433737641674</v>
      </c>
      <c r="O81" s="141">
        <v>7.19135934768412</v>
      </c>
      <c r="P81" s="141">
        <v>21.119983941221133</v>
      </c>
      <c r="Q81" s="141">
        <v>0</v>
      </c>
      <c r="R81" s="141">
        <v>416.94898556341946</v>
      </c>
      <c r="S81" s="141">
        <v>77.235780163688233</v>
      </c>
      <c r="T81" s="92">
        <v>0</v>
      </c>
      <c r="U81" s="141">
        <v>0</v>
      </c>
      <c r="V81" s="141">
        <v>0</v>
      </c>
      <c r="W81" s="141">
        <v>0</v>
      </c>
      <c r="X81" s="141">
        <v>0</v>
      </c>
      <c r="Y81" s="141">
        <v>0</v>
      </c>
      <c r="Z81" s="141">
        <v>0</v>
      </c>
      <c r="AA81" s="141">
        <v>0</v>
      </c>
      <c r="AB81" s="92">
        <v>0</v>
      </c>
      <c r="AC81" s="141">
        <v>0</v>
      </c>
      <c r="AD81" s="141">
        <v>0</v>
      </c>
      <c r="AE81" s="141">
        <v>0</v>
      </c>
      <c r="AF81" s="141">
        <v>0</v>
      </c>
      <c r="AG81" s="141">
        <v>0</v>
      </c>
      <c r="AH81" s="141">
        <v>0</v>
      </c>
      <c r="AI81" s="141">
        <v>0</v>
      </c>
      <c r="AJ81" s="92">
        <v>0</v>
      </c>
      <c r="AK81" s="141">
        <v>0</v>
      </c>
      <c r="AL81" s="141">
        <v>0</v>
      </c>
      <c r="AM81" s="141">
        <v>0</v>
      </c>
      <c r="AN81" s="141">
        <v>0</v>
      </c>
      <c r="AO81" s="141">
        <v>0</v>
      </c>
      <c r="AP81" s="141">
        <v>0</v>
      </c>
      <c r="AQ81" s="142">
        <v>0</v>
      </c>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row>
    <row r="82" spans="3:153" x14ac:dyDescent="0.2">
      <c r="C82" s="70" t="s">
        <v>7791</v>
      </c>
      <c r="D82" s="92"/>
      <c r="E82" s="141"/>
      <c r="F82" s="141"/>
      <c r="G82" s="141"/>
      <c r="H82" s="141"/>
      <c r="I82" s="141">
        <v>14.500337735200002</v>
      </c>
      <c r="J82" s="141"/>
      <c r="K82" s="141"/>
      <c r="L82" s="92"/>
      <c r="M82" s="141"/>
      <c r="N82" s="141"/>
      <c r="O82" s="141"/>
      <c r="P82" s="141"/>
      <c r="Q82" s="141">
        <v>100.67387055225193</v>
      </c>
      <c r="R82" s="141"/>
      <c r="S82" s="141"/>
      <c r="T82" s="92"/>
      <c r="U82" s="141"/>
      <c r="V82" s="141"/>
      <c r="W82" s="141"/>
      <c r="X82" s="141"/>
      <c r="Y82" s="141">
        <v>42.625084433799998</v>
      </c>
      <c r="Z82" s="141"/>
      <c r="AA82" s="141"/>
      <c r="AB82" s="92"/>
      <c r="AC82" s="141"/>
      <c r="AD82" s="141"/>
      <c r="AE82" s="141"/>
      <c r="AF82" s="141"/>
      <c r="AG82" s="141">
        <v>0</v>
      </c>
      <c r="AH82" s="141"/>
      <c r="AI82" s="141"/>
      <c r="AJ82" s="92"/>
      <c r="AK82" s="141"/>
      <c r="AL82" s="141"/>
      <c r="AM82" s="141"/>
      <c r="AN82" s="141"/>
      <c r="AO82" s="141">
        <v>6.9000000000000006E-2</v>
      </c>
      <c r="AP82" s="141"/>
      <c r="AQ82" s="14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row>
    <row r="83" spans="3:153" x14ac:dyDescent="0.2">
      <c r="C83" s="70" t="s">
        <v>10032</v>
      </c>
      <c r="D83" s="92">
        <v>0</v>
      </c>
      <c r="E83" s="141">
        <v>0</v>
      </c>
      <c r="F83" s="141">
        <v>0</v>
      </c>
      <c r="G83" s="141">
        <v>0</v>
      </c>
      <c r="H83" s="141">
        <v>0</v>
      </c>
      <c r="I83" s="141">
        <v>0</v>
      </c>
      <c r="J83" s="141">
        <v>0</v>
      </c>
      <c r="K83" s="141">
        <v>0</v>
      </c>
      <c r="L83" s="92">
        <v>4928.7032309970227</v>
      </c>
      <c r="M83" s="141">
        <v>30.469936325615365</v>
      </c>
      <c r="N83" s="141">
        <v>93.202158172470519</v>
      </c>
      <c r="O83" s="141">
        <v>60.939872651230729</v>
      </c>
      <c r="P83" s="141">
        <v>4211.4084221803887</v>
      </c>
      <c r="Q83" s="141">
        <v>0</v>
      </c>
      <c r="R83" s="141">
        <v>9225.7977905071366</v>
      </c>
      <c r="S83" s="141">
        <v>1267.8273533577064</v>
      </c>
      <c r="T83" s="92">
        <v>0</v>
      </c>
      <c r="U83" s="141">
        <v>0</v>
      </c>
      <c r="V83" s="141">
        <v>0</v>
      </c>
      <c r="W83" s="141">
        <v>0</v>
      </c>
      <c r="X83" s="141">
        <v>0</v>
      </c>
      <c r="Y83" s="141">
        <v>0</v>
      </c>
      <c r="Z83" s="141">
        <v>0</v>
      </c>
      <c r="AA83" s="141">
        <v>0</v>
      </c>
      <c r="AB83" s="92">
        <v>0</v>
      </c>
      <c r="AC83" s="141">
        <v>0</v>
      </c>
      <c r="AD83" s="141">
        <v>0</v>
      </c>
      <c r="AE83" s="141">
        <v>0</v>
      </c>
      <c r="AF83" s="141">
        <v>0</v>
      </c>
      <c r="AG83" s="141">
        <v>0</v>
      </c>
      <c r="AH83" s="141">
        <v>0</v>
      </c>
      <c r="AI83" s="141">
        <v>0</v>
      </c>
      <c r="AJ83" s="92">
        <v>0</v>
      </c>
      <c r="AK83" s="141">
        <v>0</v>
      </c>
      <c r="AL83" s="141">
        <v>0</v>
      </c>
      <c r="AM83" s="141">
        <v>0</v>
      </c>
      <c r="AN83" s="141">
        <v>0</v>
      </c>
      <c r="AO83" s="141">
        <v>0</v>
      </c>
      <c r="AP83" s="141">
        <v>0</v>
      </c>
      <c r="AQ83" s="142">
        <v>0</v>
      </c>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row>
    <row r="84" spans="3:153" x14ac:dyDescent="0.2">
      <c r="C84" s="70" t="s">
        <v>17071</v>
      </c>
      <c r="D84" s="92">
        <v>0</v>
      </c>
      <c r="E84" s="141">
        <v>0</v>
      </c>
      <c r="F84" s="141">
        <v>0</v>
      </c>
      <c r="G84" s="141">
        <v>0</v>
      </c>
      <c r="H84" s="141">
        <v>0</v>
      </c>
      <c r="I84" s="141">
        <v>141.29490694033561</v>
      </c>
      <c r="J84" s="141">
        <v>0</v>
      </c>
      <c r="K84" s="141">
        <v>0</v>
      </c>
      <c r="L84" s="92">
        <v>0</v>
      </c>
      <c r="M84" s="141">
        <v>0</v>
      </c>
      <c r="N84" s="141">
        <v>0</v>
      </c>
      <c r="O84" s="141">
        <v>0</v>
      </c>
      <c r="P84" s="141">
        <v>0</v>
      </c>
      <c r="Q84" s="141">
        <v>0</v>
      </c>
      <c r="R84" s="141">
        <v>0</v>
      </c>
      <c r="S84" s="141">
        <v>0</v>
      </c>
      <c r="T84" s="92">
        <v>0</v>
      </c>
      <c r="U84" s="141">
        <v>0</v>
      </c>
      <c r="V84" s="141">
        <v>0</v>
      </c>
      <c r="W84" s="141">
        <v>0</v>
      </c>
      <c r="X84" s="141">
        <v>0</v>
      </c>
      <c r="Y84" s="141">
        <v>35.323726735083902</v>
      </c>
      <c r="Z84" s="141">
        <v>0</v>
      </c>
      <c r="AA84" s="141">
        <v>0</v>
      </c>
      <c r="AB84" s="92">
        <v>0</v>
      </c>
      <c r="AC84" s="141">
        <v>0</v>
      </c>
      <c r="AD84" s="141">
        <v>0</v>
      </c>
      <c r="AE84" s="141">
        <v>0</v>
      </c>
      <c r="AF84" s="141">
        <v>0</v>
      </c>
      <c r="AG84" s="141">
        <v>0</v>
      </c>
      <c r="AH84" s="141">
        <v>0</v>
      </c>
      <c r="AI84" s="141">
        <v>0</v>
      </c>
      <c r="AJ84" s="92">
        <v>0</v>
      </c>
      <c r="AK84" s="141">
        <v>0</v>
      </c>
      <c r="AL84" s="141">
        <v>0</v>
      </c>
      <c r="AM84" s="141">
        <v>0</v>
      </c>
      <c r="AN84" s="141">
        <v>0</v>
      </c>
      <c r="AO84" s="141">
        <v>0</v>
      </c>
      <c r="AP84" s="141">
        <v>0</v>
      </c>
      <c r="AQ84" s="142">
        <v>0</v>
      </c>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row>
    <row r="85" spans="3:153" x14ac:dyDescent="0.2">
      <c r="C85" s="70" t="s">
        <v>10031</v>
      </c>
      <c r="D85" s="92">
        <v>0</v>
      </c>
      <c r="E85" s="141">
        <v>0</v>
      </c>
      <c r="F85" s="141">
        <v>0</v>
      </c>
      <c r="G85" s="141">
        <v>0</v>
      </c>
      <c r="H85" s="141">
        <v>0</v>
      </c>
      <c r="I85" s="141">
        <v>0</v>
      </c>
      <c r="J85" s="141">
        <v>0</v>
      </c>
      <c r="K85" s="141">
        <v>0</v>
      </c>
      <c r="L85" s="92">
        <v>1347.3656619935564</v>
      </c>
      <c r="M85" s="141">
        <v>8.6727148707451747</v>
      </c>
      <c r="N85" s="141">
        <v>26.528304310514649</v>
      </c>
      <c r="O85" s="141">
        <v>17.345429741490349</v>
      </c>
      <c r="P85" s="141">
        <v>1198.7010428741908</v>
      </c>
      <c r="Q85" s="141">
        <v>3193.4947645433031</v>
      </c>
      <c r="R85" s="141">
        <v>2601.7533347865487</v>
      </c>
      <c r="S85" s="141">
        <v>360.86406691172544</v>
      </c>
      <c r="T85" s="92">
        <v>0</v>
      </c>
      <c r="U85" s="141">
        <v>0</v>
      </c>
      <c r="V85" s="141">
        <v>0</v>
      </c>
      <c r="W85" s="141">
        <v>0</v>
      </c>
      <c r="X85" s="141">
        <v>0</v>
      </c>
      <c r="Y85" s="141">
        <v>0</v>
      </c>
      <c r="Z85" s="141">
        <v>0</v>
      </c>
      <c r="AA85" s="141">
        <v>0</v>
      </c>
      <c r="AB85" s="92">
        <v>0</v>
      </c>
      <c r="AC85" s="141">
        <v>0</v>
      </c>
      <c r="AD85" s="141">
        <v>0</v>
      </c>
      <c r="AE85" s="141">
        <v>0</v>
      </c>
      <c r="AF85" s="141">
        <v>0</v>
      </c>
      <c r="AG85" s="141">
        <v>0</v>
      </c>
      <c r="AH85" s="141">
        <v>0</v>
      </c>
      <c r="AI85" s="141">
        <v>0</v>
      </c>
      <c r="AJ85" s="92">
        <v>0</v>
      </c>
      <c r="AK85" s="141">
        <v>0</v>
      </c>
      <c r="AL85" s="141">
        <v>0</v>
      </c>
      <c r="AM85" s="141">
        <v>0</v>
      </c>
      <c r="AN85" s="141">
        <v>0</v>
      </c>
      <c r="AO85" s="141">
        <v>0</v>
      </c>
      <c r="AP85" s="141">
        <v>0</v>
      </c>
      <c r="AQ85" s="142">
        <v>0</v>
      </c>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row>
    <row r="86" spans="3:153" x14ac:dyDescent="0.2">
      <c r="C86" s="70" t="s">
        <v>17033</v>
      </c>
      <c r="D86" s="92">
        <v>2.4965496438327964E-3</v>
      </c>
      <c r="E86" s="141">
        <v>1.4929193771658733E-5</v>
      </c>
      <c r="F86" s="141">
        <v>4.5665769183897305E-5</v>
      </c>
      <c r="G86" s="141">
        <v>2.9858387543317466E-5</v>
      </c>
      <c r="H86" s="141">
        <v>2.063441541670397E-3</v>
      </c>
      <c r="I86" s="141">
        <v>0</v>
      </c>
      <c r="J86" s="141">
        <v>4.5559254411505498E-3</v>
      </c>
      <c r="K86" s="141">
        <v>6.2119067217657501E-4</v>
      </c>
      <c r="L86" s="92">
        <v>0</v>
      </c>
      <c r="M86" s="141">
        <v>0</v>
      </c>
      <c r="N86" s="141">
        <v>0</v>
      </c>
      <c r="O86" s="141">
        <v>0</v>
      </c>
      <c r="P86" s="141">
        <v>0</v>
      </c>
      <c r="Q86" s="141">
        <v>0</v>
      </c>
      <c r="R86" s="141">
        <v>0</v>
      </c>
      <c r="S86" s="141">
        <v>0</v>
      </c>
      <c r="T86" s="92">
        <v>1.3584167179678449E-2</v>
      </c>
      <c r="U86" s="141">
        <v>8.1232377875201911E-5</v>
      </c>
      <c r="V86" s="141">
        <v>2.4847550879473525E-4</v>
      </c>
      <c r="W86" s="141">
        <v>1.6246475575040382E-4</v>
      </c>
      <c r="X86" s="141">
        <v>1.1227549564971274E-2</v>
      </c>
      <c r="Y86" s="141">
        <v>0</v>
      </c>
      <c r="Z86" s="141">
        <v>2.4789594312142692E-2</v>
      </c>
      <c r="AA86" s="141">
        <v>3.3800080691960693E-3</v>
      </c>
      <c r="AB86" s="92">
        <v>0</v>
      </c>
      <c r="AC86" s="141">
        <v>0</v>
      </c>
      <c r="AD86" s="141">
        <v>0</v>
      </c>
      <c r="AE86" s="141">
        <v>0</v>
      </c>
      <c r="AF86" s="141">
        <v>0</v>
      </c>
      <c r="AG86" s="141">
        <v>0</v>
      </c>
      <c r="AH86" s="141">
        <v>0</v>
      </c>
      <c r="AI86" s="141">
        <v>0</v>
      </c>
      <c r="AJ86" s="92">
        <v>0</v>
      </c>
      <c r="AK86" s="141">
        <v>0</v>
      </c>
      <c r="AL86" s="141">
        <v>0</v>
      </c>
      <c r="AM86" s="141">
        <v>0</v>
      </c>
      <c r="AN86" s="141">
        <v>0</v>
      </c>
      <c r="AO86" s="141">
        <v>0</v>
      </c>
      <c r="AP86" s="141">
        <v>0</v>
      </c>
      <c r="AQ86" s="142">
        <v>0</v>
      </c>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row>
    <row r="87" spans="3:153" x14ac:dyDescent="0.2">
      <c r="C87" s="70" t="s">
        <v>17045</v>
      </c>
      <c r="D87" s="92">
        <v>7.5409280784082195</v>
      </c>
      <c r="E87" s="141">
        <v>0</v>
      </c>
      <c r="F87" s="141">
        <v>0</v>
      </c>
      <c r="G87" s="141">
        <v>0</v>
      </c>
      <c r="H87" s="141">
        <v>0</v>
      </c>
      <c r="I87" s="141">
        <v>117.88893858912306</v>
      </c>
      <c r="J87" s="141">
        <v>17.728801787077426</v>
      </c>
      <c r="K87" s="141">
        <v>0</v>
      </c>
      <c r="L87" s="92">
        <v>0</v>
      </c>
      <c r="M87" s="141">
        <v>0</v>
      </c>
      <c r="N87" s="141">
        <v>0</v>
      </c>
      <c r="O87" s="141">
        <v>0</v>
      </c>
      <c r="P87" s="141">
        <v>0</v>
      </c>
      <c r="Q87" s="141">
        <v>0</v>
      </c>
      <c r="R87" s="141">
        <v>0</v>
      </c>
      <c r="S87" s="141">
        <v>0</v>
      </c>
      <c r="T87" s="92">
        <v>41.031520426632959</v>
      </c>
      <c r="U87" s="141">
        <v>0</v>
      </c>
      <c r="V87" s="141">
        <v>0</v>
      </c>
      <c r="W87" s="141">
        <v>0</v>
      </c>
      <c r="X87" s="141">
        <v>0</v>
      </c>
      <c r="Y87" s="141">
        <v>29.472234647280764</v>
      </c>
      <c r="Z87" s="141">
        <v>96.465539135568349</v>
      </c>
      <c r="AA87" s="141">
        <v>0</v>
      </c>
      <c r="AB87" s="92">
        <v>0</v>
      </c>
      <c r="AC87" s="141">
        <v>0</v>
      </c>
      <c r="AD87" s="141">
        <v>0</v>
      </c>
      <c r="AE87" s="141">
        <v>0</v>
      </c>
      <c r="AF87" s="141">
        <v>0</v>
      </c>
      <c r="AG87" s="141">
        <v>0</v>
      </c>
      <c r="AH87" s="141">
        <v>0</v>
      </c>
      <c r="AI87" s="141">
        <v>0</v>
      </c>
      <c r="AJ87" s="92">
        <v>0</v>
      </c>
      <c r="AK87" s="141">
        <v>0</v>
      </c>
      <c r="AL87" s="141">
        <v>0</v>
      </c>
      <c r="AM87" s="141">
        <v>0</v>
      </c>
      <c r="AN87" s="141">
        <v>0</v>
      </c>
      <c r="AO87" s="141">
        <v>0</v>
      </c>
      <c r="AP87" s="141">
        <v>0</v>
      </c>
      <c r="AQ87" s="142">
        <v>0</v>
      </c>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row>
    <row r="88" spans="3:153" x14ac:dyDescent="0.2">
      <c r="C88" s="70" t="s">
        <v>15685</v>
      </c>
      <c r="D88" s="92">
        <v>0</v>
      </c>
      <c r="E88" s="141">
        <v>0</v>
      </c>
      <c r="F88" s="141">
        <v>0</v>
      </c>
      <c r="G88" s="141">
        <v>0</v>
      </c>
      <c r="H88" s="141">
        <v>0</v>
      </c>
      <c r="I88" s="141">
        <v>7.1400000000000012E-4</v>
      </c>
      <c r="J88" s="141">
        <v>0</v>
      </c>
      <c r="K88" s="141">
        <v>0</v>
      </c>
      <c r="L88" s="92">
        <v>16.134746360069816</v>
      </c>
      <c r="M88" s="141">
        <v>8.1126698328411434E-2</v>
      </c>
      <c r="N88" s="141">
        <v>0.77881684577824839</v>
      </c>
      <c r="O88" s="141">
        <v>4.5145178402984713E-4</v>
      </c>
      <c r="P88" s="141">
        <v>11.46555749060157</v>
      </c>
      <c r="Q88" s="141">
        <v>875.83929937763662</v>
      </c>
      <c r="R88" s="141">
        <v>27.837343797841111</v>
      </c>
      <c r="S88" s="141">
        <v>13.544270374357525</v>
      </c>
      <c r="T88" s="92">
        <v>0</v>
      </c>
      <c r="U88" s="141">
        <v>0</v>
      </c>
      <c r="V88" s="141">
        <v>0</v>
      </c>
      <c r="W88" s="141">
        <v>0</v>
      </c>
      <c r="X88" s="141">
        <v>0</v>
      </c>
      <c r="Y88" s="141">
        <v>1.7850000000000003E-4</v>
      </c>
      <c r="Z88" s="141">
        <v>0</v>
      </c>
      <c r="AA88" s="141">
        <v>0</v>
      </c>
      <c r="AB88" s="92">
        <v>0</v>
      </c>
      <c r="AC88" s="141">
        <v>0</v>
      </c>
      <c r="AD88" s="141">
        <v>0</v>
      </c>
      <c r="AE88" s="141">
        <v>0</v>
      </c>
      <c r="AF88" s="141">
        <v>0</v>
      </c>
      <c r="AG88" s="141">
        <v>0</v>
      </c>
      <c r="AH88" s="141">
        <v>0</v>
      </c>
      <c r="AI88" s="141">
        <v>0</v>
      </c>
      <c r="AJ88" s="92">
        <v>0</v>
      </c>
      <c r="AK88" s="141">
        <v>0</v>
      </c>
      <c r="AL88" s="141">
        <v>0</v>
      </c>
      <c r="AM88" s="141">
        <v>0</v>
      </c>
      <c r="AN88" s="141">
        <v>0</v>
      </c>
      <c r="AO88" s="141">
        <v>0</v>
      </c>
      <c r="AP88" s="141">
        <v>0</v>
      </c>
      <c r="AQ88" s="142">
        <v>0</v>
      </c>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row>
    <row r="89" spans="3:153" x14ac:dyDescent="0.2">
      <c r="C89" s="70" t="s">
        <v>15125</v>
      </c>
      <c r="D89" s="92">
        <v>0</v>
      </c>
      <c r="E89" s="141">
        <v>0</v>
      </c>
      <c r="F89" s="141">
        <v>0</v>
      </c>
      <c r="G89" s="141">
        <v>0</v>
      </c>
      <c r="H89" s="141">
        <v>0</v>
      </c>
      <c r="I89" s="141">
        <v>0</v>
      </c>
      <c r="J89" s="141">
        <v>0</v>
      </c>
      <c r="K89" s="141">
        <v>0</v>
      </c>
      <c r="L89" s="92">
        <v>4.2962312632788054E-2</v>
      </c>
      <c r="M89" s="141">
        <v>2.1601768622013929E-4</v>
      </c>
      <c r="N89" s="141">
        <v>2.0737712304429558E-3</v>
      </c>
      <c r="O89" s="141">
        <v>1.2020897168932181E-6</v>
      </c>
      <c r="P89" s="141">
        <v>3.0529569813348971E-2</v>
      </c>
      <c r="Q89" s="141">
        <v>0</v>
      </c>
      <c r="R89" s="141">
        <v>7.4123053466089855E-2</v>
      </c>
      <c r="S89" s="141">
        <v>3.6064600286882936E-2</v>
      </c>
      <c r="T89" s="92">
        <v>0</v>
      </c>
      <c r="U89" s="141">
        <v>0</v>
      </c>
      <c r="V89" s="141">
        <v>0</v>
      </c>
      <c r="W89" s="141">
        <v>0</v>
      </c>
      <c r="X89" s="141">
        <v>0</v>
      </c>
      <c r="Y89" s="141">
        <v>0</v>
      </c>
      <c r="Z89" s="141">
        <v>0</v>
      </c>
      <c r="AA89" s="141">
        <v>0</v>
      </c>
      <c r="AB89" s="92">
        <v>0</v>
      </c>
      <c r="AC89" s="141">
        <v>0</v>
      </c>
      <c r="AD89" s="141">
        <v>0</v>
      </c>
      <c r="AE89" s="141">
        <v>0</v>
      </c>
      <c r="AF89" s="141">
        <v>0</v>
      </c>
      <c r="AG89" s="141">
        <v>0</v>
      </c>
      <c r="AH89" s="141">
        <v>0</v>
      </c>
      <c r="AI89" s="141">
        <v>0</v>
      </c>
      <c r="AJ89" s="92">
        <v>0</v>
      </c>
      <c r="AK89" s="141">
        <v>0</v>
      </c>
      <c r="AL89" s="141">
        <v>0</v>
      </c>
      <c r="AM89" s="141">
        <v>0</v>
      </c>
      <c r="AN89" s="141">
        <v>0</v>
      </c>
      <c r="AO89" s="141">
        <v>0</v>
      </c>
      <c r="AP89" s="141">
        <v>0</v>
      </c>
      <c r="AQ89" s="142">
        <v>0</v>
      </c>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row>
    <row r="90" spans="3:153" x14ac:dyDescent="0.2">
      <c r="C90" s="70" t="s">
        <v>15123</v>
      </c>
      <c r="D90" s="92">
        <v>0</v>
      </c>
      <c r="E90" s="141">
        <v>0</v>
      </c>
      <c r="F90" s="141">
        <v>0</v>
      </c>
      <c r="G90" s="141">
        <v>0</v>
      </c>
      <c r="H90" s="141">
        <v>0</v>
      </c>
      <c r="I90" s="141">
        <v>0</v>
      </c>
      <c r="J90" s="141">
        <v>0</v>
      </c>
      <c r="K90" s="141">
        <v>0</v>
      </c>
      <c r="L90" s="92">
        <v>0.11763631497551152</v>
      </c>
      <c r="M90" s="141">
        <v>5.9148409429616937E-4</v>
      </c>
      <c r="N90" s="141">
        <v>5.6782512556217205E-3</v>
      </c>
      <c r="O90" s="141">
        <v>3.291475618967332E-6</v>
      </c>
      <c r="P90" s="141">
        <v>8.3593872641974765E-2</v>
      </c>
      <c r="Q90" s="141">
        <v>0</v>
      </c>
      <c r="R90" s="141">
        <v>0.20295841471599496</v>
      </c>
      <c r="S90" s="141">
        <v>9.8749495053389688E-2</v>
      </c>
      <c r="T90" s="92">
        <v>0</v>
      </c>
      <c r="U90" s="141">
        <v>0</v>
      </c>
      <c r="V90" s="141">
        <v>0</v>
      </c>
      <c r="W90" s="141">
        <v>0</v>
      </c>
      <c r="X90" s="141">
        <v>0</v>
      </c>
      <c r="Y90" s="141">
        <v>0</v>
      </c>
      <c r="Z90" s="141">
        <v>0</v>
      </c>
      <c r="AA90" s="141">
        <v>0</v>
      </c>
      <c r="AB90" s="92">
        <v>0</v>
      </c>
      <c r="AC90" s="141">
        <v>0</v>
      </c>
      <c r="AD90" s="141">
        <v>0</v>
      </c>
      <c r="AE90" s="141">
        <v>0</v>
      </c>
      <c r="AF90" s="141">
        <v>0</v>
      </c>
      <c r="AG90" s="141">
        <v>0</v>
      </c>
      <c r="AH90" s="141">
        <v>0</v>
      </c>
      <c r="AI90" s="141">
        <v>0</v>
      </c>
      <c r="AJ90" s="92">
        <v>0</v>
      </c>
      <c r="AK90" s="141">
        <v>0</v>
      </c>
      <c r="AL90" s="141">
        <v>0</v>
      </c>
      <c r="AM90" s="141">
        <v>0</v>
      </c>
      <c r="AN90" s="141">
        <v>0</v>
      </c>
      <c r="AO90" s="141">
        <v>0</v>
      </c>
      <c r="AP90" s="141">
        <v>0</v>
      </c>
      <c r="AQ90" s="142">
        <v>0</v>
      </c>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row>
    <row r="91" spans="3:153" x14ac:dyDescent="0.2">
      <c r="C91" s="70" t="s">
        <v>15913</v>
      </c>
      <c r="D91" s="92">
        <v>0</v>
      </c>
      <c r="E91" s="141">
        <v>0</v>
      </c>
      <c r="F91" s="141">
        <v>0</v>
      </c>
      <c r="G91" s="141">
        <v>0</v>
      </c>
      <c r="H91" s="141">
        <v>0</v>
      </c>
      <c r="I91" s="141">
        <v>0</v>
      </c>
      <c r="J91" s="141">
        <v>0</v>
      </c>
      <c r="K91" s="141">
        <v>0</v>
      </c>
      <c r="L91" s="92">
        <v>149.96105857418507</v>
      </c>
      <c r="M91" s="141">
        <v>0</v>
      </c>
      <c r="N91" s="141">
        <v>0</v>
      </c>
      <c r="O91" s="141">
        <v>0</v>
      </c>
      <c r="P91" s="141">
        <v>75.687839356858674</v>
      </c>
      <c r="Q91" s="141">
        <v>63.410329654094269</v>
      </c>
      <c r="R91" s="141">
        <v>427.12888806839726</v>
      </c>
      <c r="S91" s="141">
        <v>5.1678669715546723</v>
      </c>
      <c r="T91" s="92">
        <v>0</v>
      </c>
      <c r="U91" s="141">
        <v>0</v>
      </c>
      <c r="V91" s="141">
        <v>0</v>
      </c>
      <c r="W91" s="141">
        <v>0</v>
      </c>
      <c r="X91" s="141">
        <v>0</v>
      </c>
      <c r="Y91" s="141">
        <v>0</v>
      </c>
      <c r="Z91" s="141">
        <v>0</v>
      </c>
      <c r="AA91" s="141">
        <v>0</v>
      </c>
      <c r="AB91" s="92">
        <v>0</v>
      </c>
      <c r="AC91" s="141">
        <v>0</v>
      </c>
      <c r="AD91" s="141">
        <v>0</v>
      </c>
      <c r="AE91" s="141">
        <v>0</v>
      </c>
      <c r="AF91" s="141">
        <v>0</v>
      </c>
      <c r="AG91" s="141">
        <v>0</v>
      </c>
      <c r="AH91" s="141">
        <v>0</v>
      </c>
      <c r="AI91" s="141">
        <v>0</v>
      </c>
      <c r="AJ91" s="92">
        <v>0</v>
      </c>
      <c r="AK91" s="141">
        <v>0</v>
      </c>
      <c r="AL91" s="141">
        <v>0</v>
      </c>
      <c r="AM91" s="141">
        <v>0</v>
      </c>
      <c r="AN91" s="141">
        <v>0</v>
      </c>
      <c r="AO91" s="141">
        <v>0</v>
      </c>
      <c r="AP91" s="141">
        <v>0</v>
      </c>
      <c r="AQ91" s="142">
        <v>0</v>
      </c>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row>
    <row r="92" spans="3:153" x14ac:dyDescent="0.2">
      <c r="C92" s="70" t="s">
        <v>15683</v>
      </c>
      <c r="D92" s="92">
        <v>0</v>
      </c>
      <c r="E92" s="141">
        <v>0</v>
      </c>
      <c r="F92" s="141">
        <v>0</v>
      </c>
      <c r="G92" s="141">
        <v>0</v>
      </c>
      <c r="H92" s="141">
        <v>0</v>
      </c>
      <c r="I92" s="141">
        <v>0</v>
      </c>
      <c r="J92" s="141">
        <v>0</v>
      </c>
      <c r="K92" s="141">
        <v>0</v>
      </c>
      <c r="L92" s="92">
        <v>210.12279455922501</v>
      </c>
      <c r="M92" s="141">
        <v>0</v>
      </c>
      <c r="N92" s="141">
        <v>3.6175830679613143E-2</v>
      </c>
      <c r="O92" s="141">
        <v>3.5480141628082121E-2</v>
      </c>
      <c r="P92" s="141">
        <v>84.183530199598906</v>
      </c>
      <c r="Q92" s="141">
        <v>0</v>
      </c>
      <c r="R92" s="141">
        <v>480.45998240517946</v>
      </c>
      <c r="S92" s="141">
        <v>4.9209920205042721</v>
      </c>
      <c r="T92" s="92">
        <v>0</v>
      </c>
      <c r="U92" s="141">
        <v>0</v>
      </c>
      <c r="V92" s="141">
        <v>0</v>
      </c>
      <c r="W92" s="141">
        <v>0</v>
      </c>
      <c r="X92" s="141">
        <v>0</v>
      </c>
      <c r="Y92" s="141">
        <v>0</v>
      </c>
      <c r="Z92" s="141">
        <v>0</v>
      </c>
      <c r="AA92" s="141">
        <v>0</v>
      </c>
      <c r="AB92" s="92">
        <v>0</v>
      </c>
      <c r="AC92" s="141">
        <v>0</v>
      </c>
      <c r="AD92" s="141">
        <v>0</v>
      </c>
      <c r="AE92" s="141">
        <v>0</v>
      </c>
      <c r="AF92" s="141">
        <v>0</v>
      </c>
      <c r="AG92" s="141">
        <v>0</v>
      </c>
      <c r="AH92" s="141">
        <v>0</v>
      </c>
      <c r="AI92" s="141">
        <v>0</v>
      </c>
      <c r="AJ92" s="92">
        <v>0</v>
      </c>
      <c r="AK92" s="141">
        <v>0</v>
      </c>
      <c r="AL92" s="141">
        <v>0</v>
      </c>
      <c r="AM92" s="141">
        <v>0</v>
      </c>
      <c r="AN92" s="141">
        <v>0</v>
      </c>
      <c r="AO92" s="141">
        <v>0</v>
      </c>
      <c r="AP92" s="141">
        <v>0</v>
      </c>
      <c r="AQ92" s="142">
        <v>0</v>
      </c>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row>
    <row r="93" spans="3:153" x14ac:dyDescent="0.2">
      <c r="C93" s="93" t="s">
        <v>16673</v>
      </c>
      <c r="D93" s="94">
        <v>18.954689489898367</v>
      </c>
      <c r="E93" s="143">
        <v>0.11334772892473999</v>
      </c>
      <c r="F93" s="143">
        <v>0.34671070024038109</v>
      </c>
      <c r="G93" s="143">
        <v>0.22669545784947998</v>
      </c>
      <c r="H93" s="143">
        <v>15.666379316564887</v>
      </c>
      <c r="I93" s="143">
        <v>0</v>
      </c>
      <c r="J93" s="143">
        <v>34.590200234736656</v>
      </c>
      <c r="K93" s="143">
        <v>4.7162996875366003</v>
      </c>
      <c r="L93" s="94">
        <v>2.071866197403339</v>
      </c>
      <c r="M93" s="143">
        <v>1.2389616207469967E-2</v>
      </c>
      <c r="N93" s="143">
        <v>3.789764957579049E-2</v>
      </c>
      <c r="O93" s="143">
        <v>2.4779232414939935E-2</v>
      </c>
      <c r="P93" s="143">
        <v>1.7124333141404393</v>
      </c>
      <c r="Q93" s="143">
        <v>0</v>
      </c>
      <c r="R93" s="143">
        <v>3.7809253834496963</v>
      </c>
      <c r="S93" s="143">
        <v>0.51552107485794563</v>
      </c>
      <c r="T93" s="94">
        <v>12.464863053604368</v>
      </c>
      <c r="U93" s="143">
        <v>7.4539016808316497E-2</v>
      </c>
      <c r="V93" s="143">
        <v>0.22800169847249754</v>
      </c>
      <c r="W93" s="143">
        <v>0.14907803361663299</v>
      </c>
      <c r="X93" s="143">
        <v>10.302425309096867</v>
      </c>
      <c r="Y93" s="143">
        <v>0</v>
      </c>
      <c r="Z93" s="143">
        <v>22.746988767741502</v>
      </c>
      <c r="AA93" s="143">
        <v>3.1015031797925809</v>
      </c>
      <c r="AB93" s="94">
        <v>2.4477314851788372</v>
      </c>
      <c r="AC93" s="143">
        <v>1.4637264567718836E-2</v>
      </c>
      <c r="AD93" s="143">
        <v>4.4772809265963498E-2</v>
      </c>
      <c r="AE93" s="143">
        <v>2.9274529135437672E-2</v>
      </c>
      <c r="AF93" s="143">
        <v>2.0230924876056093</v>
      </c>
      <c r="AG93" s="143">
        <v>0</v>
      </c>
      <c r="AH93" s="143">
        <v>4.4668377310178391</v>
      </c>
      <c r="AI93" s="143">
        <v>0.60904375378318831</v>
      </c>
      <c r="AJ93" s="94">
        <v>0.78394554282802198</v>
      </c>
      <c r="AK93" s="143">
        <v>4.6879399911871214E-3</v>
      </c>
      <c r="AL93" s="143">
        <v>1.4339581149513546E-2</v>
      </c>
      <c r="AM93" s="143">
        <v>9.3758799823742429E-3</v>
      </c>
      <c r="AN93" s="143">
        <v>0.64794457561646968</v>
      </c>
      <c r="AO93" s="143">
        <v>0</v>
      </c>
      <c r="AP93" s="143">
        <v>1.4306134275637767</v>
      </c>
      <c r="AQ93" s="144">
        <v>0.19506107555367477</v>
      </c>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row>
    <row r="94" spans="3:153" x14ac:dyDescent="0.2">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row>
    <row r="95" spans="3:153" x14ac:dyDescent="0.2">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row>
    <row r="96" spans="3:153" x14ac:dyDescent="0.2">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row>
    <row r="97" spans="3:58" x14ac:dyDescent="0.2">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row>
    <row r="98" spans="3:58" x14ac:dyDescent="0.2">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row>
    <row r="99" spans="3:58" x14ac:dyDescent="0.2">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row>
    <row r="100" spans="3:58" x14ac:dyDescent="0.2">
      <c r="C100"/>
      <c r="D100"/>
      <c r="E100"/>
      <c r="F100"/>
      <c r="G100"/>
      <c r="H100"/>
      <c r="I100"/>
      <c r="J100"/>
      <c r="K100"/>
      <c r="L100"/>
      <c r="M100"/>
      <c r="N100" s="129"/>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row>
    <row r="101" spans="3:58" x14ac:dyDescent="0.2">
      <c r="C101"/>
      <c r="D101"/>
      <c r="E101"/>
      <c r="F101"/>
      <c r="G101"/>
      <c r="H101"/>
      <c r="I101"/>
      <c r="J101"/>
      <c r="K101"/>
      <c r="L101"/>
      <c r="M101"/>
      <c r="N101" s="129"/>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row>
    <row r="102" spans="3:58" x14ac:dyDescent="0.2">
      <c r="C102"/>
      <c r="D102"/>
      <c r="E102"/>
      <c r="F102"/>
      <c r="G102"/>
      <c r="H102"/>
      <c r="I102"/>
      <c r="J102"/>
      <c r="K102"/>
      <c r="L102"/>
      <c r="M102"/>
      <c r="N102" s="129"/>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row>
    <row r="103" spans="3:58" x14ac:dyDescent="0.2">
      <c r="C103"/>
      <c r="D103"/>
      <c r="E103"/>
      <c r="F103"/>
      <c r="G103"/>
      <c r="H103"/>
      <c r="I103"/>
      <c r="J103"/>
      <c r="K103"/>
      <c r="L103"/>
      <c r="M103"/>
      <c r="N103" s="129"/>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row>
    <row r="104" spans="3:58" x14ac:dyDescent="0.2">
      <c r="C104"/>
      <c r="D104"/>
      <c r="E104"/>
      <c r="F104"/>
      <c r="G104"/>
      <c r="H104"/>
      <c r="I104"/>
      <c r="J104"/>
      <c r="K104"/>
      <c r="L104"/>
      <c r="M104"/>
      <c r="N104" s="129"/>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row>
    <row r="105" spans="3:58" x14ac:dyDescent="0.2">
      <c r="C105"/>
      <c r="D105"/>
      <c r="E105"/>
      <c r="F105"/>
      <c r="G105"/>
      <c r="H105"/>
      <c r="I105"/>
      <c r="J105"/>
      <c r="K105"/>
      <c r="L105"/>
      <c r="M105"/>
      <c r="N105" s="129"/>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row>
    <row r="106" spans="3:58" x14ac:dyDescent="0.2">
      <c r="C106"/>
      <c r="D106"/>
      <c r="E106"/>
      <c r="F106"/>
      <c r="G106"/>
      <c r="H106"/>
      <c r="I106"/>
      <c r="J106"/>
      <c r="K106"/>
      <c r="L106"/>
      <c r="M106"/>
      <c r="N106" s="129"/>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row>
    <row r="107" spans="3:58" x14ac:dyDescent="0.2">
      <c r="C107"/>
      <c r="D107"/>
      <c r="E107"/>
      <c r="F107"/>
      <c r="G107"/>
      <c r="H107"/>
      <c r="I107"/>
      <c r="J107"/>
      <c r="K107"/>
      <c r="L107"/>
      <c r="M107"/>
      <c r="N107" s="129"/>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row>
    <row r="108" spans="3:58" x14ac:dyDescent="0.2">
      <c r="C108"/>
      <c r="D108"/>
      <c r="E108"/>
      <c r="F108"/>
      <c r="G108"/>
      <c r="H108"/>
      <c r="I108"/>
      <c r="J108"/>
      <c r="K108"/>
      <c r="L108"/>
      <c r="M108"/>
      <c r="N108" s="129"/>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row>
    <row r="109" spans="3:58" x14ac:dyDescent="0.2">
      <c r="C109"/>
      <c r="D109"/>
      <c r="E109"/>
      <c r="F109"/>
      <c r="G109"/>
      <c r="H109"/>
      <c r="I109"/>
      <c r="J109"/>
      <c r="K109"/>
      <c r="L109"/>
      <c r="M109"/>
      <c r="N109" s="12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row>
    <row r="110" spans="3:58" x14ac:dyDescent="0.2">
      <c r="C110"/>
      <c r="D110"/>
      <c r="E110"/>
      <c r="F110"/>
      <c r="G110"/>
      <c r="H110"/>
      <c r="I110"/>
      <c r="J110"/>
      <c r="K110"/>
      <c r="L110"/>
      <c r="M110"/>
      <c r="N110" s="129"/>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row>
    <row r="111" spans="3:58" x14ac:dyDescent="0.2">
      <c r="C111"/>
      <c r="D111"/>
      <c r="E111"/>
      <c r="F111"/>
      <c r="G111"/>
      <c r="H111"/>
      <c r="I111"/>
      <c r="J111"/>
      <c r="K111"/>
      <c r="L111"/>
      <c r="M111"/>
      <c r="N111" s="129"/>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row>
    <row r="112" spans="3:58" x14ac:dyDescent="0.2">
      <c r="C112"/>
      <c r="D112"/>
      <c r="E112"/>
      <c r="F112"/>
      <c r="G112"/>
      <c r="H112"/>
      <c r="I112"/>
      <c r="J112"/>
      <c r="K112"/>
      <c r="L112"/>
      <c r="M112"/>
      <c r="N112" s="129"/>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row>
    <row r="113" spans="3:23" x14ac:dyDescent="0.2">
      <c r="C113"/>
      <c r="D113"/>
      <c r="E113"/>
      <c r="F113"/>
      <c r="G113"/>
      <c r="H113"/>
      <c r="I113"/>
      <c r="J113"/>
      <c r="K113"/>
      <c r="L113"/>
      <c r="M113"/>
      <c r="N113" s="129"/>
      <c r="O113"/>
      <c r="P113"/>
      <c r="Q113"/>
      <c r="R113"/>
      <c r="S113"/>
      <c r="T113"/>
      <c r="U113"/>
      <c r="V113"/>
      <c r="W113"/>
    </row>
    <row r="114" spans="3:23" x14ac:dyDescent="0.2">
      <c r="C114"/>
      <c r="D114"/>
      <c r="E114"/>
      <c r="F114"/>
      <c r="G114"/>
      <c r="H114"/>
      <c r="I114"/>
      <c r="J114"/>
      <c r="K114"/>
      <c r="L114"/>
      <c r="M114"/>
      <c r="N114" s="129"/>
      <c r="O114"/>
      <c r="P114"/>
      <c r="Q114"/>
      <c r="R114"/>
      <c r="S114"/>
      <c r="T114"/>
      <c r="U114"/>
      <c r="V114"/>
      <c r="W114"/>
    </row>
    <row r="115" spans="3:23" x14ac:dyDescent="0.2">
      <c r="C115"/>
      <c r="D115"/>
      <c r="E115"/>
      <c r="F115"/>
      <c r="G115"/>
      <c r="H115"/>
      <c r="I115"/>
      <c r="J115"/>
      <c r="K115"/>
      <c r="L115"/>
      <c r="M115"/>
      <c r="N115" s="129"/>
      <c r="O115"/>
      <c r="P115"/>
      <c r="Q115"/>
      <c r="R115"/>
      <c r="S115"/>
      <c r="T115"/>
      <c r="U115"/>
      <c r="V115"/>
      <c r="W115"/>
    </row>
    <row r="116" spans="3:23" x14ac:dyDescent="0.2">
      <c r="C116"/>
      <c r="D116"/>
      <c r="E116"/>
      <c r="F116"/>
      <c r="G116"/>
      <c r="H116"/>
      <c r="I116"/>
      <c r="J116"/>
      <c r="K116"/>
      <c r="L116"/>
      <c r="M116"/>
      <c r="N116" s="129"/>
      <c r="O116"/>
      <c r="P116"/>
      <c r="Q116"/>
      <c r="R116"/>
      <c r="S116"/>
      <c r="T116"/>
      <c r="U116"/>
      <c r="V116"/>
      <c r="W116"/>
    </row>
    <row r="117" spans="3:23" x14ac:dyDescent="0.2">
      <c r="C117"/>
      <c r="D117"/>
      <c r="E117"/>
      <c r="F117"/>
      <c r="G117"/>
      <c r="H117"/>
      <c r="I117"/>
      <c r="J117"/>
      <c r="K117"/>
      <c r="L117"/>
      <c r="M117"/>
      <c r="N117" s="129"/>
      <c r="O117"/>
      <c r="P117"/>
      <c r="Q117"/>
      <c r="R117"/>
      <c r="S117"/>
      <c r="T117"/>
      <c r="U117"/>
      <c r="V117"/>
      <c r="W117"/>
    </row>
    <row r="118" spans="3:23" x14ac:dyDescent="0.2">
      <c r="C118"/>
      <c r="D118"/>
      <c r="E118"/>
      <c r="F118"/>
      <c r="G118"/>
      <c r="H118"/>
      <c r="I118"/>
      <c r="J118"/>
      <c r="K118"/>
      <c r="L118"/>
      <c r="M118"/>
      <c r="N118" s="129"/>
      <c r="O118"/>
      <c r="P118"/>
      <c r="Q118"/>
      <c r="R118"/>
      <c r="S118"/>
      <c r="T118"/>
      <c r="U118"/>
      <c r="V118"/>
      <c r="W118"/>
    </row>
    <row r="119" spans="3:23" x14ac:dyDescent="0.2">
      <c r="C119"/>
      <c r="D119"/>
      <c r="E119"/>
      <c r="F119"/>
      <c r="G119"/>
      <c r="H119"/>
      <c r="I119"/>
      <c r="J119"/>
      <c r="K119"/>
      <c r="L119"/>
      <c r="M119"/>
      <c r="N119" s="129"/>
      <c r="O119"/>
      <c r="P119"/>
      <c r="Q119"/>
      <c r="R119"/>
      <c r="S119"/>
      <c r="T119"/>
      <c r="U119"/>
      <c r="V119"/>
      <c r="W119"/>
    </row>
  </sheetData>
  <autoFilter ref="A22:EW54"/>
  <phoneticPr fontId="4" type="noConversion"/>
  <conditionalFormatting sqref="S9:S10 Q18">
    <cfRule type="cellIs" dxfId="2" priority="1" stopIfTrue="1" operator="greaterThan">
      <formula>0</formula>
    </cfRule>
    <cfRule type="cellIs" dxfId="1" priority="2" stopIfTrue="1" operator="lessThan">
      <formula>0</formula>
    </cfRule>
  </conditionalFormatting>
  <pageMargins left="0.75" right="0.75" top="1" bottom="1" header="0.5" footer="0.5"/>
  <pageSetup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E31"/>
  <sheetViews>
    <sheetView zoomScale="70" zoomScaleNormal="70" workbookViewId="0"/>
  </sheetViews>
  <sheetFormatPr defaultRowHeight="12.75" x14ac:dyDescent="0.2"/>
  <cols>
    <col min="1" max="1" width="22" customWidth="1"/>
    <col min="2" max="30" width="73.85546875" customWidth="1"/>
    <col min="31" max="32" width="11.42578125" customWidth="1"/>
    <col min="33" max="36" width="73.85546875" customWidth="1"/>
    <col min="37" max="37" width="11.42578125" customWidth="1"/>
    <col min="38" max="54" width="23.140625" customWidth="1"/>
    <col min="55" max="55" width="10.5703125" customWidth="1"/>
    <col min="56" max="56" width="30.140625" customWidth="1"/>
    <col min="57" max="57" width="8.5703125" customWidth="1"/>
  </cols>
  <sheetData>
    <row r="1" spans="1:17" x14ac:dyDescent="0.2">
      <c r="A1" s="18" t="s">
        <v>16125</v>
      </c>
      <c r="D1" s="35"/>
      <c r="E1" s="73"/>
      <c r="F1" s="35"/>
      <c r="G1" s="6"/>
    </row>
    <row r="2" spans="1:17" x14ac:dyDescent="0.2">
      <c r="D2" s="35"/>
      <c r="E2" s="35"/>
      <c r="F2" s="35"/>
      <c r="G2" s="6"/>
    </row>
    <row r="3" spans="1:17" x14ac:dyDescent="0.2">
      <c r="A3" s="5" t="s">
        <v>14785</v>
      </c>
    </row>
    <row r="4" spans="1:17" s="28" customFormat="1" x14ac:dyDescent="0.2">
      <c r="A4" s="28" t="str">
        <f>A20</f>
        <v>FIPS</v>
      </c>
      <c r="B4" s="88" t="s">
        <v>14790</v>
      </c>
      <c r="C4" s="88" t="s">
        <v>10028</v>
      </c>
      <c r="D4" s="88" t="s">
        <v>15686</v>
      </c>
      <c r="E4" s="88" t="s">
        <v>10032</v>
      </c>
      <c r="F4" s="88" t="s">
        <v>10031</v>
      </c>
      <c r="G4" s="88" t="s">
        <v>15142</v>
      </c>
      <c r="H4" s="88" t="s">
        <v>15126</v>
      </c>
      <c r="I4" s="231" t="s">
        <v>15133</v>
      </c>
      <c r="J4" s="231" t="s">
        <v>15135</v>
      </c>
      <c r="K4" s="88" t="s">
        <v>15913</v>
      </c>
      <c r="L4" s="47" t="s">
        <v>15683</v>
      </c>
      <c r="M4" s="47" t="s">
        <v>15130</v>
      </c>
      <c r="N4" s="78" t="s">
        <v>16662</v>
      </c>
      <c r="O4" s="28" t="s">
        <v>14784</v>
      </c>
      <c r="P4" s="183"/>
      <c r="Q4" s="67"/>
    </row>
    <row r="5" spans="1:17" s="36" customFormat="1" x14ac:dyDescent="0.2">
      <c r="A5" s="10" t="str">
        <f>(VLOOKUP(A21,fips_xref!$A$5:$C$28,2,FALSE))</f>
        <v>Albany</v>
      </c>
      <c r="B5" s="666">
        <f t="shared" ref="B5:M12" si="0">SUMIF($B$20:$AJ$20,B$4,$B21:$AJ21)</f>
        <v>22.949915438453797</v>
      </c>
      <c r="C5" s="666">
        <f t="shared" si="0"/>
        <v>0</v>
      </c>
      <c r="D5" s="666">
        <f t="shared" si="0"/>
        <v>0.43855412352065792</v>
      </c>
      <c r="E5" s="666">
        <f t="shared" si="0"/>
        <v>60.939872651230729</v>
      </c>
      <c r="F5" s="666">
        <f t="shared" si="0"/>
        <v>17.345429741490349</v>
      </c>
      <c r="G5" s="666">
        <f t="shared" si="0"/>
        <v>89.294713085563302</v>
      </c>
      <c r="H5" s="666">
        <f t="shared" si="0"/>
        <v>3.0050934418663321E-2</v>
      </c>
      <c r="I5" s="666">
        <f t="shared" si="0"/>
        <v>0</v>
      </c>
      <c r="J5" s="666">
        <f t="shared" si="0"/>
        <v>24.476230829822274</v>
      </c>
      <c r="K5" s="666">
        <f t="shared" si="0"/>
        <v>0</v>
      </c>
      <c r="L5" s="666">
        <f t="shared" si="0"/>
        <v>3.5480141628082121E-2</v>
      </c>
      <c r="M5" s="666">
        <f t="shared" si="0"/>
        <v>0</v>
      </c>
      <c r="N5" s="666">
        <f t="shared" ref="N5:N12" si="1">SUMIF($B$17:$AJ$17,"N",$B21:$AJ21)</f>
        <v>7.2165945254484258</v>
      </c>
      <c r="O5" s="666">
        <f t="shared" ref="O5:O12" si="2">SUM(B5:N5)</f>
        <v>222.72684147157625</v>
      </c>
      <c r="P5" s="155"/>
      <c r="Q5" s="667"/>
    </row>
    <row r="6" spans="1:17" s="36" customFormat="1" x14ac:dyDescent="0.2">
      <c r="A6" s="10" t="str">
        <f>(VLOOKUP(A22,fips_xref!$A$5:$C$28,2,FALSE))</f>
        <v>Carbon</v>
      </c>
      <c r="B6" s="666">
        <f t="shared" si="0"/>
        <v>439.22304233240919</v>
      </c>
      <c r="C6" s="666">
        <f t="shared" si="0"/>
        <v>82.245178415788857</v>
      </c>
      <c r="D6" s="666">
        <f t="shared" si="0"/>
        <v>39.486974976739532</v>
      </c>
      <c r="E6" s="666">
        <f t="shared" si="0"/>
        <v>4928.7032309970227</v>
      </c>
      <c r="F6" s="666">
        <f t="shared" si="0"/>
        <v>1347.3656619935564</v>
      </c>
      <c r="G6" s="666">
        <f t="shared" si="0"/>
        <v>7000.9924028367031</v>
      </c>
      <c r="H6" s="666">
        <f t="shared" si="0"/>
        <v>1103.0888714231803</v>
      </c>
      <c r="I6" s="666">
        <f t="shared" si="0"/>
        <v>3712.8998640296982</v>
      </c>
      <c r="J6" s="666">
        <f t="shared" si="0"/>
        <v>173.93615231119355</v>
      </c>
      <c r="K6" s="666">
        <f t="shared" si="0"/>
        <v>149.96105857418507</v>
      </c>
      <c r="L6" s="666">
        <f t="shared" si="0"/>
        <v>210.12279455922501</v>
      </c>
      <c r="M6" s="666">
        <f t="shared" si="0"/>
        <v>0</v>
      </c>
      <c r="N6" s="666">
        <f t="shared" si="1"/>
        <v>272.74087178496546</v>
      </c>
      <c r="O6" s="666">
        <f t="shared" si="2"/>
        <v>19460.76610423467</v>
      </c>
      <c r="P6" s="155"/>
      <c r="Q6" s="667"/>
    </row>
    <row r="7" spans="1:17" s="36" customFormat="1" x14ac:dyDescent="0.2">
      <c r="A7" s="10" t="str">
        <f>(VLOOKUP(A23,fips_xref!$A$5:$C$28,2,FALSE))</f>
        <v>Lincoln</v>
      </c>
      <c r="B7" s="666">
        <f t="shared" si="0"/>
        <v>79.518594694846342</v>
      </c>
      <c r="C7" s="666">
        <f t="shared" si="0"/>
        <v>43.126331171353684</v>
      </c>
      <c r="D7" s="666">
        <f t="shared" si="0"/>
        <v>44.831708477669856</v>
      </c>
      <c r="E7" s="666">
        <f t="shared" si="0"/>
        <v>4211.4084221803887</v>
      </c>
      <c r="F7" s="666">
        <f t="shared" si="0"/>
        <v>1198.7010428741908</v>
      </c>
      <c r="G7" s="666">
        <f t="shared" si="0"/>
        <v>6206.4436003082183</v>
      </c>
      <c r="H7" s="666">
        <f t="shared" si="0"/>
        <v>769.37775036757637</v>
      </c>
      <c r="I7" s="666">
        <f t="shared" si="0"/>
        <v>8256.6867667732331</v>
      </c>
      <c r="J7" s="666">
        <f t="shared" si="0"/>
        <v>71.883155475180217</v>
      </c>
      <c r="K7" s="666">
        <f t="shared" si="0"/>
        <v>75.687839356858674</v>
      </c>
      <c r="L7" s="666">
        <f t="shared" si="0"/>
        <v>84.183530199598906</v>
      </c>
      <c r="M7" s="666">
        <f t="shared" si="0"/>
        <v>0</v>
      </c>
      <c r="N7" s="666">
        <f t="shared" si="1"/>
        <v>506.29048203086404</v>
      </c>
      <c r="O7" s="666">
        <f t="shared" si="2"/>
        <v>21548.139223909981</v>
      </c>
      <c r="P7" s="155"/>
      <c r="Q7" s="667"/>
    </row>
    <row r="8" spans="1:17" s="36" customFormat="1" x14ac:dyDescent="0.2">
      <c r="A8" s="10" t="str">
        <f>(VLOOKUP(A24,fips_xref!$A$5:$C$28,2,FALSE))</f>
        <v>Sublette</v>
      </c>
      <c r="B8" s="666">
        <f t="shared" si="0"/>
        <v>903.22048506459453</v>
      </c>
      <c r="C8" s="666">
        <f t="shared" si="0"/>
        <v>59.476363805413406</v>
      </c>
      <c r="D8" s="666">
        <f t="shared" si="0"/>
        <v>34.229253477099974</v>
      </c>
      <c r="E8" s="666">
        <f t="shared" si="0"/>
        <v>0</v>
      </c>
      <c r="F8" s="666">
        <f t="shared" si="0"/>
        <v>3193.4947645433031</v>
      </c>
      <c r="G8" s="666">
        <f t="shared" si="0"/>
        <v>3612.7036230352842</v>
      </c>
      <c r="H8" s="666">
        <f t="shared" si="0"/>
        <v>3046.7453168865263</v>
      </c>
      <c r="I8" s="666">
        <f t="shared" si="0"/>
        <v>1030.939207789283</v>
      </c>
      <c r="J8" s="666">
        <f t="shared" si="0"/>
        <v>0</v>
      </c>
      <c r="K8" s="666">
        <f t="shared" si="0"/>
        <v>63.410329654094269</v>
      </c>
      <c r="L8" s="666">
        <f t="shared" si="0"/>
        <v>0</v>
      </c>
      <c r="M8" s="666">
        <f t="shared" si="0"/>
        <v>0</v>
      </c>
      <c r="N8" s="666">
        <f t="shared" si="1"/>
        <v>1241.5277262506995</v>
      </c>
      <c r="O8" s="666">
        <f t="shared" si="2"/>
        <v>13185.747070506297</v>
      </c>
      <c r="P8" s="155"/>
      <c r="Q8" s="667"/>
    </row>
    <row r="9" spans="1:17" s="36" customFormat="1" x14ac:dyDescent="0.2">
      <c r="A9" s="10" t="str">
        <f>(VLOOKUP(A25,fips_xref!$A$5:$C$28,2,FALSE))</f>
        <v>Sweetwater</v>
      </c>
      <c r="B9" s="666">
        <f t="shared" si="0"/>
        <v>562.43094685797462</v>
      </c>
      <c r="C9" s="666">
        <f t="shared" si="0"/>
        <v>111.58348141962905</v>
      </c>
      <c r="D9" s="666">
        <f t="shared" si="0"/>
        <v>74.091233758999039</v>
      </c>
      <c r="E9" s="666">
        <f t="shared" si="0"/>
        <v>9225.7977905071366</v>
      </c>
      <c r="F9" s="666">
        <f t="shared" si="0"/>
        <v>2601.7533347865487</v>
      </c>
      <c r="G9" s="666">
        <f t="shared" si="0"/>
        <v>13541.751802146346</v>
      </c>
      <c r="H9" s="666">
        <f t="shared" si="0"/>
        <v>1961.1154175933841</v>
      </c>
      <c r="I9" s="666">
        <f t="shared" si="0"/>
        <v>8170.0628209154465</v>
      </c>
      <c r="J9" s="666">
        <f t="shared" si="0"/>
        <v>473.41554370113812</v>
      </c>
      <c r="K9" s="666">
        <f t="shared" si="0"/>
        <v>427.12888806839726</v>
      </c>
      <c r="L9" s="666">
        <f t="shared" si="0"/>
        <v>480.45998240517946</v>
      </c>
      <c r="M9" s="666">
        <f t="shared" si="0"/>
        <v>0</v>
      </c>
      <c r="N9" s="666">
        <f t="shared" si="1"/>
        <v>880.27540849779905</v>
      </c>
      <c r="O9" s="666">
        <f t="shared" si="2"/>
        <v>38509.866650657976</v>
      </c>
      <c r="P9" s="155"/>
      <c r="Q9" s="667"/>
    </row>
    <row r="10" spans="1:17" s="36" customFormat="1" x14ac:dyDescent="0.2">
      <c r="A10" s="10" t="str">
        <f>(VLOOKUP(A26,fips_xref!$A$5:$C$28,2,FALSE))</f>
        <v>Uinta</v>
      </c>
      <c r="B10" s="666">
        <f t="shared" si="0"/>
        <v>178.81010421760897</v>
      </c>
      <c r="C10" s="666">
        <f t="shared" si="0"/>
        <v>9.46172366780897</v>
      </c>
      <c r="D10" s="666">
        <f t="shared" si="0"/>
        <v>25.360342759198844</v>
      </c>
      <c r="E10" s="666">
        <f t="shared" si="0"/>
        <v>1267.8273533577064</v>
      </c>
      <c r="F10" s="666">
        <f t="shared" si="0"/>
        <v>360.86406691172544</v>
      </c>
      <c r="G10" s="666">
        <f t="shared" si="0"/>
        <v>1883.8485824981988</v>
      </c>
      <c r="H10" s="666">
        <f t="shared" si="0"/>
        <v>1158.1264375668643</v>
      </c>
      <c r="I10" s="666">
        <f t="shared" si="0"/>
        <v>5911.9808941557985</v>
      </c>
      <c r="J10" s="666">
        <f t="shared" si="0"/>
        <v>262.87669579696814</v>
      </c>
      <c r="K10" s="666">
        <f t="shared" si="0"/>
        <v>5.1678669715546723</v>
      </c>
      <c r="L10" s="666">
        <f t="shared" si="0"/>
        <v>4.9209920205042721</v>
      </c>
      <c r="M10" s="666">
        <f t="shared" si="0"/>
        <v>0</v>
      </c>
      <c r="N10" s="666">
        <f t="shared" si="1"/>
        <v>161.57432428900296</v>
      </c>
      <c r="O10" s="666">
        <f t="shared" si="2"/>
        <v>11230.819384212939</v>
      </c>
      <c r="P10" s="155"/>
      <c r="Q10" s="667"/>
    </row>
    <row r="11" spans="1:17" s="615" customFormat="1" x14ac:dyDescent="0.2">
      <c r="A11" s="623" t="str">
        <f>(VLOOKUP(A27,fips_xref!$A$5:$C$28,2,FALSE))</f>
        <v>Daggett</v>
      </c>
      <c r="B11" s="670">
        <f t="shared" si="0"/>
        <v>0</v>
      </c>
      <c r="C11" s="670">
        <f t="shared" si="0"/>
        <v>0</v>
      </c>
      <c r="D11" s="670">
        <f t="shared" si="0"/>
        <v>0.21927706176032896</v>
      </c>
      <c r="E11" s="670">
        <f t="shared" si="0"/>
        <v>30.469936325615365</v>
      </c>
      <c r="F11" s="670">
        <f t="shared" si="0"/>
        <v>8.6727148707451747</v>
      </c>
      <c r="G11" s="670">
        <f t="shared" si="0"/>
        <v>44.647356542781651</v>
      </c>
      <c r="H11" s="670">
        <f t="shared" si="0"/>
        <v>5.4002070150388297</v>
      </c>
      <c r="I11" s="670">
        <f t="shared" si="0"/>
        <v>3.552473632617958</v>
      </c>
      <c r="J11" s="670">
        <f t="shared" si="0"/>
        <v>0</v>
      </c>
      <c r="K11" s="670">
        <f t="shared" si="0"/>
        <v>0</v>
      </c>
      <c r="L11" s="670">
        <f t="shared" si="0"/>
        <v>0</v>
      </c>
      <c r="M11" s="670">
        <f t="shared" si="0"/>
        <v>0</v>
      </c>
      <c r="N11" s="670">
        <f t="shared" si="1"/>
        <v>0.11186477159561034</v>
      </c>
      <c r="O11" s="670">
        <f t="shared" si="2"/>
        <v>93.073830220154917</v>
      </c>
      <c r="P11" s="671"/>
      <c r="Q11" s="670"/>
    </row>
    <row r="12" spans="1:17" s="615" customFormat="1" x14ac:dyDescent="0.2">
      <c r="A12" s="623" t="str">
        <f>(VLOOKUP(A28,fips_xref!$A$5:$C$28,2,FALSE))</f>
        <v>Summit</v>
      </c>
      <c r="B12" s="670">
        <f t="shared" si="0"/>
        <v>0</v>
      </c>
      <c r="C12" s="670">
        <f t="shared" si="0"/>
        <v>0</v>
      </c>
      <c r="D12" s="670">
        <f t="shared" si="0"/>
        <v>0.67072983597277092</v>
      </c>
      <c r="E12" s="670">
        <f t="shared" si="0"/>
        <v>93.202158172470519</v>
      </c>
      <c r="F12" s="670">
        <f t="shared" si="0"/>
        <v>26.528304310514649</v>
      </c>
      <c r="G12" s="670">
        <f t="shared" si="0"/>
        <v>136.56838471909683</v>
      </c>
      <c r="H12" s="670">
        <f t="shared" si="0"/>
        <v>51.842023411042788</v>
      </c>
      <c r="I12" s="670">
        <f t="shared" si="0"/>
        <v>831.70640048262283</v>
      </c>
      <c r="J12" s="670">
        <f t="shared" si="0"/>
        <v>78.290188348259917</v>
      </c>
      <c r="K12" s="670">
        <f t="shared" si="0"/>
        <v>0</v>
      </c>
      <c r="L12" s="670">
        <f t="shared" si="0"/>
        <v>3.6175830679613143E-2</v>
      </c>
      <c r="M12" s="670">
        <f t="shared" si="0"/>
        <v>0</v>
      </c>
      <c r="N12" s="670">
        <f t="shared" si="1"/>
        <v>27.933594994141792</v>
      </c>
      <c r="O12" s="670">
        <f t="shared" si="2"/>
        <v>1246.7779601048019</v>
      </c>
      <c r="P12" s="671"/>
      <c r="Q12" s="670"/>
    </row>
    <row r="13" spans="1:17" s="47" customFormat="1" x14ac:dyDescent="0.2">
      <c r="A13" s="47" t="s">
        <v>14784</v>
      </c>
      <c r="B13" s="69">
        <f t="shared" ref="B13:O13" si="3">SUM(B5:B12)</f>
        <v>2186.1530886058872</v>
      </c>
      <c r="C13" s="69">
        <f t="shared" si="3"/>
        <v>305.89307847999402</v>
      </c>
      <c r="D13" s="69">
        <f t="shared" si="3"/>
        <v>219.32807447096098</v>
      </c>
      <c r="E13" s="69">
        <f t="shared" si="3"/>
        <v>19818.348764191567</v>
      </c>
      <c r="F13" s="69">
        <f t="shared" si="3"/>
        <v>8754.7253200320738</v>
      </c>
      <c r="G13" s="69">
        <f t="shared" si="3"/>
        <v>32516.25046517219</v>
      </c>
      <c r="H13" s="69">
        <f t="shared" si="3"/>
        <v>8095.726075198032</v>
      </c>
      <c r="I13" s="69">
        <f t="shared" si="3"/>
        <v>27917.828427778702</v>
      </c>
      <c r="J13" s="69">
        <f t="shared" si="3"/>
        <v>1084.8779664625622</v>
      </c>
      <c r="K13" s="69">
        <f t="shared" si="3"/>
        <v>721.35598262508995</v>
      </c>
      <c r="L13" s="69">
        <f t="shared" si="3"/>
        <v>779.75895515681543</v>
      </c>
      <c r="M13" s="69">
        <f t="shared" si="3"/>
        <v>0</v>
      </c>
      <c r="N13" s="69">
        <f t="shared" si="3"/>
        <v>3097.6708671445172</v>
      </c>
      <c r="O13" s="69">
        <f t="shared" si="3"/>
        <v>105497.91706531838</v>
      </c>
      <c r="P13" s="155"/>
      <c r="Q13" s="69"/>
    </row>
    <row r="14" spans="1:17" s="668" customFormat="1" x14ac:dyDescent="0.2">
      <c r="B14" s="669"/>
      <c r="C14" s="669"/>
      <c r="D14" s="669"/>
      <c r="E14" s="669"/>
      <c r="F14" s="669"/>
      <c r="G14" s="669"/>
      <c r="H14" s="669"/>
      <c r="I14" s="669"/>
      <c r="J14" s="669"/>
      <c r="K14" s="669"/>
      <c r="L14" s="669"/>
      <c r="M14" s="669"/>
    </row>
    <row r="16" spans="1:17" x14ac:dyDescent="0.2">
      <c r="A16" s="5" t="s">
        <v>14793</v>
      </c>
    </row>
    <row r="17" spans="1:57" x14ac:dyDescent="0.2">
      <c r="A17" t="s">
        <v>14791</v>
      </c>
      <c r="B17" t="str">
        <f>VLOOKUP(B20,by_src_allpol!$J$22:$K$68,2,FALSE)</f>
        <v>N</v>
      </c>
      <c r="C17" t="str">
        <f>VLOOKUP(C20,by_src_allpol!$J$22:$K$68,2,FALSE)</f>
        <v>Y</v>
      </c>
      <c r="D17" t="str">
        <f>VLOOKUP(D20,by_src_allpol!$J$22:$K$68,2,FALSE)</f>
        <v>Y</v>
      </c>
      <c r="E17" t="str">
        <f>VLOOKUP(E20,by_src_allpol!$J$22:$K$68,2,FALSE)</f>
        <v>Y</v>
      </c>
      <c r="F17" t="str">
        <f>VLOOKUP(F20,by_src_allpol!$J$22:$K$68,2,FALSE)</f>
        <v>N</v>
      </c>
      <c r="G17" t="str">
        <f>VLOOKUP(G20,by_src_allpol!$J$22:$K$68,2,FALSE)</f>
        <v>Y</v>
      </c>
      <c r="H17" t="str">
        <f>VLOOKUP(H20,by_src_allpol!$J$22:$K$68,2,FALSE)</f>
        <v>Y</v>
      </c>
      <c r="I17" t="str">
        <f>VLOOKUP(I20,by_src_allpol!$J$22:$K$68,2,FALSE)</f>
        <v>N</v>
      </c>
      <c r="J17" t="str">
        <f>VLOOKUP(J20,by_src_allpol!$J$22:$K$68,2,FALSE)</f>
        <v>Y</v>
      </c>
      <c r="K17" t="str">
        <f>VLOOKUP(K20,by_src_allpol!$J$22:$K$68,2,FALSE)</f>
        <v>Y</v>
      </c>
      <c r="L17" t="str">
        <f>VLOOKUP(L20,by_src_allpol!$J$22:$K$68,2,FALSE)</f>
        <v>N</v>
      </c>
      <c r="M17" t="str">
        <f>VLOOKUP(M20,by_src_allpol!$J$22:$K$68,2,FALSE)</f>
        <v>N</v>
      </c>
      <c r="N17" t="str">
        <f>VLOOKUP(N20,by_src_allpol!$J$22:$K$68,2,FALSE)</f>
        <v>N</v>
      </c>
      <c r="O17" t="str">
        <f>VLOOKUP(O20,by_src_allpol!$J$22:$K$68,2,FALSE)</f>
        <v>N</v>
      </c>
      <c r="P17" t="str">
        <f>VLOOKUP(P20,by_src_allpol!$J$22:$K$68,2,FALSE)</f>
        <v>N</v>
      </c>
      <c r="Q17" t="str">
        <f>VLOOKUP(Q20,by_src_allpol!$J$22:$K$68,2,FALSE)</f>
        <v>Y</v>
      </c>
      <c r="R17" t="str">
        <f>VLOOKUP(R20,by_src_allpol!$J$22:$K$68,2,FALSE)</f>
        <v>N</v>
      </c>
      <c r="S17" t="str">
        <f>VLOOKUP(S20,by_src_allpol!$J$22:$K$68,2,FALSE)</f>
        <v>N</v>
      </c>
      <c r="T17" t="str">
        <f>VLOOKUP(T20,by_src_allpol!$J$22:$K$68,2,FALSE)</f>
        <v>Y</v>
      </c>
      <c r="U17" t="str">
        <f>VLOOKUP(U20,by_src_allpol!$J$22:$K$68,2,FALSE)</f>
        <v>N</v>
      </c>
      <c r="V17" t="str">
        <f>VLOOKUP(V20,by_src_allpol!$J$22:$K$68,2,FALSE)</f>
        <v>Y</v>
      </c>
      <c r="W17" t="str">
        <f>VLOOKUP(W20,by_src_allpol!$J$22:$K$68,2,FALSE)</f>
        <v>N</v>
      </c>
      <c r="X17" t="str">
        <f>VLOOKUP(X20,by_src_allpol!$J$22:$K$68,2,FALSE)</f>
        <v>N</v>
      </c>
      <c r="Y17" t="str">
        <f>VLOOKUP(Y20,by_src_allpol!$J$22:$K$68,2,FALSE)</f>
        <v>N</v>
      </c>
      <c r="Z17" t="str">
        <f>VLOOKUP(Z20,by_src_allpol!$J$22:$K$68,2,FALSE)</f>
        <v>N</v>
      </c>
      <c r="AA17" t="str">
        <f>VLOOKUP(AA20,by_src_allpol!$J$22:$K$68,2,FALSE)</f>
        <v>N</v>
      </c>
      <c r="AB17" t="str">
        <f>VLOOKUP(AB20,by_src_allpol!$J$22:$K$68,2,FALSE)</f>
        <v>Y</v>
      </c>
      <c r="AC17" t="str">
        <f>VLOOKUP(AC20,by_src_allpol!$J$22:$K$68,2,FALSE)</f>
        <v>Y</v>
      </c>
      <c r="AD17" t="str">
        <f>VLOOKUP(AD20,by_src_allpol!$J$22:$K$68,2,FALSE)</f>
        <v>N</v>
      </c>
      <c r="AF17" t="e">
        <v>#N/A</v>
      </c>
      <c r="AG17" t="e">
        <v>#N/A</v>
      </c>
      <c r="AH17" t="e">
        <v>#N/A</v>
      </c>
      <c r="AI17" t="e">
        <v>#N/A</v>
      </c>
      <c r="AJ17" t="e">
        <v>#N/A</v>
      </c>
    </row>
    <row r="19" spans="1:57" x14ac:dyDescent="0.2">
      <c r="A19" s="19" t="s">
        <v>9172</v>
      </c>
      <c r="B19" s="19" t="s">
        <v>18321</v>
      </c>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3"/>
    </row>
    <row r="20" spans="1:57" s="13" customFormat="1" x14ac:dyDescent="0.2">
      <c r="A20" s="29" t="s">
        <v>16669</v>
      </c>
      <c r="B20" s="20" t="s">
        <v>16774</v>
      </c>
      <c r="C20" s="25" t="s">
        <v>14790</v>
      </c>
      <c r="D20" s="25" t="s">
        <v>15133</v>
      </c>
      <c r="E20" s="25" t="s">
        <v>15126</v>
      </c>
      <c r="F20" s="25" t="s">
        <v>15128</v>
      </c>
      <c r="G20" s="25" t="s">
        <v>10028</v>
      </c>
      <c r="H20" s="25" t="s">
        <v>15142</v>
      </c>
      <c r="I20" s="25" t="s">
        <v>16664</v>
      </c>
      <c r="J20" s="25" t="s">
        <v>15686</v>
      </c>
      <c r="K20" s="25" t="s">
        <v>15130</v>
      </c>
      <c r="L20" s="25" t="s">
        <v>16771</v>
      </c>
      <c r="M20" s="25" t="s">
        <v>12099</v>
      </c>
      <c r="N20" s="25" t="s">
        <v>12101</v>
      </c>
      <c r="O20" s="25" t="s">
        <v>12109</v>
      </c>
      <c r="P20" s="25" t="s">
        <v>12098</v>
      </c>
      <c r="Q20" s="25" t="s">
        <v>15135</v>
      </c>
      <c r="R20" s="25" t="s">
        <v>16665</v>
      </c>
      <c r="S20" s="25" t="s">
        <v>7791</v>
      </c>
      <c r="T20" s="25" t="s">
        <v>10032</v>
      </c>
      <c r="U20" s="25" t="s">
        <v>17071</v>
      </c>
      <c r="V20" s="25" t="s">
        <v>10031</v>
      </c>
      <c r="W20" s="25" t="s">
        <v>17033</v>
      </c>
      <c r="X20" s="25" t="s">
        <v>17045</v>
      </c>
      <c r="Y20" s="25" t="s">
        <v>15685</v>
      </c>
      <c r="Z20" s="25" t="s">
        <v>15125</v>
      </c>
      <c r="AA20" s="25" t="s">
        <v>15123</v>
      </c>
      <c r="AB20" s="25" t="s">
        <v>15913</v>
      </c>
      <c r="AC20" s="25" t="s">
        <v>15683</v>
      </c>
      <c r="AD20" s="25" t="s">
        <v>16673</v>
      </c>
      <c r="AE20" s="30" t="s">
        <v>9173</v>
      </c>
      <c r="AF20"/>
      <c r="AG20"/>
      <c r="AH20"/>
      <c r="AI20"/>
      <c r="AJ20"/>
      <c r="AK20"/>
      <c r="AL20"/>
      <c r="AM20"/>
      <c r="AN20"/>
      <c r="AO20"/>
      <c r="AP20"/>
      <c r="AQ20"/>
      <c r="AR20"/>
      <c r="AS20"/>
      <c r="AT20"/>
      <c r="AU20"/>
      <c r="AV20"/>
      <c r="AW20"/>
      <c r="AX20"/>
      <c r="AY20"/>
      <c r="AZ20"/>
      <c r="BA20"/>
      <c r="BB20"/>
      <c r="BC20"/>
      <c r="BD20"/>
      <c r="BE20"/>
    </row>
    <row r="21" spans="1:57" x14ac:dyDescent="0.2">
      <c r="A21" s="45">
        <v>56001</v>
      </c>
      <c r="B21" s="39">
        <v>0</v>
      </c>
      <c r="C21" s="40">
        <v>22.949915438453797</v>
      </c>
      <c r="D21" s="40">
        <v>0</v>
      </c>
      <c r="E21" s="40">
        <v>3.0050934418663321E-2</v>
      </c>
      <c r="F21" s="40">
        <v>0</v>
      </c>
      <c r="G21" s="40">
        <v>0</v>
      </c>
      <c r="H21" s="40">
        <v>89.294713085563302</v>
      </c>
      <c r="I21" s="40">
        <v>0</v>
      </c>
      <c r="J21" s="40">
        <v>0.43855412352065792</v>
      </c>
      <c r="K21" s="40">
        <v>0</v>
      </c>
      <c r="L21" s="40"/>
      <c r="M21" s="40"/>
      <c r="N21" s="40"/>
      <c r="O21" s="40"/>
      <c r="P21" s="40"/>
      <c r="Q21" s="40">
        <v>24.476230829822274</v>
      </c>
      <c r="R21" s="40">
        <v>7.19135934768412</v>
      </c>
      <c r="S21" s="40"/>
      <c r="T21" s="40">
        <v>60.939872651230729</v>
      </c>
      <c r="U21" s="40">
        <v>0</v>
      </c>
      <c r="V21" s="40">
        <v>17.345429741490349</v>
      </c>
      <c r="W21" s="40">
        <v>0</v>
      </c>
      <c r="X21" s="40">
        <v>0</v>
      </c>
      <c r="Y21" s="40">
        <v>4.5145178402984713E-4</v>
      </c>
      <c r="Z21" s="40">
        <v>1.2020897168932181E-6</v>
      </c>
      <c r="AA21" s="40">
        <v>3.291475618967332E-6</v>
      </c>
      <c r="AB21" s="40">
        <v>0</v>
      </c>
      <c r="AC21" s="40">
        <v>3.5480141628082121E-2</v>
      </c>
      <c r="AD21" s="40">
        <v>2.4779232414939935E-2</v>
      </c>
      <c r="AE21" s="41">
        <v>222.72684147157628</v>
      </c>
    </row>
    <row r="22" spans="1:57" x14ac:dyDescent="0.2">
      <c r="A22" s="46">
        <v>56007</v>
      </c>
      <c r="B22" s="42">
        <v>0</v>
      </c>
      <c r="C22" s="43">
        <v>439.22304233240919</v>
      </c>
      <c r="D22" s="43">
        <v>3712.8998640296982</v>
      </c>
      <c r="E22" s="43">
        <v>1103.0888714231803</v>
      </c>
      <c r="F22" s="43">
        <v>0</v>
      </c>
      <c r="G22" s="43">
        <v>82.245178415788857</v>
      </c>
      <c r="H22" s="43">
        <v>7000.9924028367031</v>
      </c>
      <c r="I22" s="43">
        <v>54.955298702627459</v>
      </c>
      <c r="J22" s="43">
        <v>39.486974976739532</v>
      </c>
      <c r="K22" s="43">
        <v>0</v>
      </c>
      <c r="L22" s="43">
        <v>17.10397139661206</v>
      </c>
      <c r="M22" s="43">
        <v>1.0839018629031723E-2</v>
      </c>
      <c r="N22" s="43">
        <v>0.13006822354838066</v>
      </c>
      <c r="O22" s="43">
        <v>17.927736812418473</v>
      </c>
      <c r="P22" s="43">
        <v>11.055799001612357</v>
      </c>
      <c r="Q22" s="43">
        <v>173.93615231119355</v>
      </c>
      <c r="R22" s="43">
        <v>153.18994744443626</v>
      </c>
      <c r="S22" s="43"/>
      <c r="T22" s="43">
        <v>4928.7032309970227</v>
      </c>
      <c r="U22" s="43">
        <v>0</v>
      </c>
      <c r="V22" s="43">
        <v>1347.3656619935564</v>
      </c>
      <c r="W22" s="43">
        <v>0</v>
      </c>
      <c r="X22" s="43">
        <v>0</v>
      </c>
      <c r="Y22" s="43">
        <v>16.134746360069816</v>
      </c>
      <c r="Z22" s="43">
        <v>4.2962312632788054E-2</v>
      </c>
      <c r="AA22" s="43">
        <v>0.11763631497551152</v>
      </c>
      <c r="AB22" s="43">
        <v>149.96105857418507</v>
      </c>
      <c r="AC22" s="43">
        <v>210.12279455922501</v>
      </c>
      <c r="AD22" s="43">
        <v>2.071866197403339</v>
      </c>
      <c r="AE22" s="44">
        <v>19460.76610423467</v>
      </c>
    </row>
    <row r="23" spans="1:57" x14ac:dyDescent="0.2">
      <c r="A23" s="46">
        <v>56023</v>
      </c>
      <c r="B23" s="42">
        <v>0</v>
      </c>
      <c r="C23" s="43">
        <v>79.518594694846342</v>
      </c>
      <c r="D23" s="43">
        <v>8256.6867667732331</v>
      </c>
      <c r="E23" s="43">
        <v>769.37775036757637</v>
      </c>
      <c r="F23" s="43">
        <v>0</v>
      </c>
      <c r="G23" s="43">
        <v>43.126331171353684</v>
      </c>
      <c r="H23" s="43">
        <v>6206.4436003082183</v>
      </c>
      <c r="I23" s="43">
        <v>38.590781950628319</v>
      </c>
      <c r="J23" s="43">
        <v>44.831708477669856</v>
      </c>
      <c r="K23" s="43">
        <v>0</v>
      </c>
      <c r="L23" s="43">
        <v>41.296660976610866</v>
      </c>
      <c r="M23" s="43"/>
      <c r="N23" s="43">
        <v>0</v>
      </c>
      <c r="O23" s="43">
        <v>391.99094091520647</v>
      </c>
      <c r="P23" s="43"/>
      <c r="Q23" s="43">
        <v>71.883155475180217</v>
      </c>
      <c r="R23" s="43">
        <v>21.119983941221133</v>
      </c>
      <c r="S23" s="43"/>
      <c r="T23" s="43">
        <v>4211.4084221803887</v>
      </c>
      <c r="U23" s="43">
        <v>0</v>
      </c>
      <c r="V23" s="43">
        <v>1198.7010428741908</v>
      </c>
      <c r="W23" s="43">
        <v>0</v>
      </c>
      <c r="X23" s="43">
        <v>0</v>
      </c>
      <c r="Y23" s="43">
        <v>11.46555749060157</v>
      </c>
      <c r="Z23" s="43">
        <v>3.0529569813348971E-2</v>
      </c>
      <c r="AA23" s="43">
        <v>8.3593872641974765E-2</v>
      </c>
      <c r="AB23" s="43">
        <v>75.687839356858674</v>
      </c>
      <c r="AC23" s="43">
        <v>84.183530199598906</v>
      </c>
      <c r="AD23" s="43">
        <v>1.7124333141404393</v>
      </c>
      <c r="AE23" s="44">
        <v>21548.139223909981</v>
      </c>
    </row>
    <row r="24" spans="1:57" x14ac:dyDescent="0.2">
      <c r="A24" s="46">
        <v>56035</v>
      </c>
      <c r="B24" s="42">
        <v>0</v>
      </c>
      <c r="C24" s="43">
        <v>903.22048506459453</v>
      </c>
      <c r="D24" s="43">
        <v>1030.939207789283</v>
      </c>
      <c r="E24" s="43">
        <v>3046.7453168865263</v>
      </c>
      <c r="F24" s="43">
        <v>0</v>
      </c>
      <c r="G24" s="43">
        <v>59.476363805413406</v>
      </c>
      <c r="H24" s="43">
        <v>3612.7036230352842</v>
      </c>
      <c r="I24" s="43">
        <v>265.01455632081104</v>
      </c>
      <c r="J24" s="43">
        <v>34.229253477099974</v>
      </c>
      <c r="K24" s="43">
        <v>0</v>
      </c>
      <c r="L24" s="43"/>
      <c r="M24" s="43"/>
      <c r="N24" s="43"/>
      <c r="O24" s="43"/>
      <c r="P24" s="43"/>
      <c r="Q24" s="43">
        <v>0</v>
      </c>
      <c r="R24" s="43">
        <v>0</v>
      </c>
      <c r="S24" s="43">
        <v>100.67387055225193</v>
      </c>
      <c r="T24" s="43">
        <v>0</v>
      </c>
      <c r="U24" s="43">
        <v>0</v>
      </c>
      <c r="V24" s="43">
        <v>3193.4947645433031</v>
      </c>
      <c r="W24" s="43">
        <v>0</v>
      </c>
      <c r="X24" s="43">
        <v>0</v>
      </c>
      <c r="Y24" s="43">
        <v>875.83929937763662</v>
      </c>
      <c r="Z24" s="43">
        <v>0</v>
      </c>
      <c r="AA24" s="43">
        <v>0</v>
      </c>
      <c r="AB24" s="43">
        <v>63.410329654094269</v>
      </c>
      <c r="AC24" s="43">
        <v>0</v>
      </c>
      <c r="AD24" s="43">
        <v>0</v>
      </c>
      <c r="AE24" s="44">
        <v>13185.747070506297</v>
      </c>
    </row>
    <row r="25" spans="1:57" x14ac:dyDescent="0.2">
      <c r="A25" s="46">
        <v>56037</v>
      </c>
      <c r="B25" s="42">
        <v>0</v>
      </c>
      <c r="C25" s="43">
        <v>562.43094685797462</v>
      </c>
      <c r="D25" s="43">
        <v>8170.0628209154465</v>
      </c>
      <c r="E25" s="43">
        <v>1961.1154175933841</v>
      </c>
      <c r="F25" s="43">
        <v>0</v>
      </c>
      <c r="G25" s="43">
        <v>111.58348141962905</v>
      </c>
      <c r="H25" s="43">
        <v>13541.751802146346</v>
      </c>
      <c r="I25" s="43">
        <v>119.95799803583513</v>
      </c>
      <c r="J25" s="43">
        <v>74.091233758999039</v>
      </c>
      <c r="K25" s="43">
        <v>0</v>
      </c>
      <c r="L25" s="43">
        <v>48.092075315896004</v>
      </c>
      <c r="M25" s="43"/>
      <c r="N25" s="43">
        <v>1.7342429806450759</v>
      </c>
      <c r="O25" s="43">
        <v>261.6467559525305</v>
      </c>
      <c r="P25" s="43"/>
      <c r="Q25" s="43">
        <v>473.41554370113812</v>
      </c>
      <c r="R25" s="43">
        <v>416.94898556341946</v>
      </c>
      <c r="S25" s="43"/>
      <c r="T25" s="43">
        <v>9225.7977905071366</v>
      </c>
      <c r="U25" s="43">
        <v>0</v>
      </c>
      <c r="V25" s="43">
        <v>2601.7533347865487</v>
      </c>
      <c r="W25" s="43">
        <v>0</v>
      </c>
      <c r="X25" s="43">
        <v>0</v>
      </c>
      <c r="Y25" s="43">
        <v>27.837343797841111</v>
      </c>
      <c r="Z25" s="43">
        <v>7.4123053466089855E-2</v>
      </c>
      <c r="AA25" s="43">
        <v>0.20295841471599496</v>
      </c>
      <c r="AB25" s="43">
        <v>427.12888806839726</v>
      </c>
      <c r="AC25" s="43">
        <v>480.45998240517946</v>
      </c>
      <c r="AD25" s="43">
        <v>3.7809253834496963</v>
      </c>
      <c r="AE25" s="44">
        <v>38509.866650657983</v>
      </c>
    </row>
    <row r="26" spans="1:57" s="33" customFormat="1" x14ac:dyDescent="0.2">
      <c r="A26" s="46">
        <v>56041</v>
      </c>
      <c r="B26" s="42">
        <v>0</v>
      </c>
      <c r="C26" s="43">
        <v>178.81010421760897</v>
      </c>
      <c r="D26" s="43">
        <v>5911.9808941557985</v>
      </c>
      <c r="E26" s="43">
        <v>1158.1264375668643</v>
      </c>
      <c r="F26" s="43">
        <v>0</v>
      </c>
      <c r="G26" s="43">
        <v>9.46172366780897</v>
      </c>
      <c r="H26" s="43">
        <v>1883.8485824981988</v>
      </c>
      <c r="I26" s="43">
        <v>29.054953201080348</v>
      </c>
      <c r="J26" s="43">
        <v>25.360342759198844</v>
      </c>
      <c r="K26" s="43">
        <v>0</v>
      </c>
      <c r="L26" s="43">
        <v>0</v>
      </c>
      <c r="M26" s="43"/>
      <c r="N26" s="43"/>
      <c r="O26" s="43">
        <v>41.088985379678618</v>
      </c>
      <c r="P26" s="43"/>
      <c r="Q26" s="43">
        <v>262.87669579696814</v>
      </c>
      <c r="R26" s="43">
        <v>77.235780163688233</v>
      </c>
      <c r="S26" s="43"/>
      <c r="T26" s="43">
        <v>1267.8273533577064</v>
      </c>
      <c r="U26" s="43">
        <v>0</v>
      </c>
      <c r="V26" s="43">
        <v>360.86406691172544</v>
      </c>
      <c r="W26" s="43">
        <v>0</v>
      </c>
      <c r="X26" s="43">
        <v>0</v>
      </c>
      <c r="Y26" s="43">
        <v>13.544270374357525</v>
      </c>
      <c r="Z26" s="43">
        <v>3.6064600286882936E-2</v>
      </c>
      <c r="AA26" s="43">
        <v>9.8749495053389688E-2</v>
      </c>
      <c r="AB26" s="43">
        <v>5.1678669715546723</v>
      </c>
      <c r="AC26" s="43">
        <v>4.9209920205042721</v>
      </c>
      <c r="AD26" s="43">
        <v>0.51552107485794563</v>
      </c>
      <c r="AE26" s="44">
        <v>11230.819384212939</v>
      </c>
      <c r="AF26"/>
      <c r="AG26"/>
      <c r="AH26"/>
      <c r="AI26"/>
      <c r="AJ26"/>
      <c r="AK26"/>
      <c r="AL26"/>
      <c r="AM26"/>
      <c r="AN26"/>
      <c r="AO26"/>
      <c r="AP26"/>
      <c r="AQ26"/>
      <c r="AR26"/>
      <c r="AS26"/>
      <c r="AT26"/>
      <c r="AU26"/>
      <c r="AV26"/>
      <c r="AW26"/>
      <c r="AX26"/>
      <c r="AY26"/>
      <c r="AZ26"/>
      <c r="BA26"/>
      <c r="BB26"/>
      <c r="BC26"/>
      <c r="BD26"/>
      <c r="BE26"/>
    </row>
    <row r="27" spans="1:57" s="33" customFormat="1" x14ac:dyDescent="0.2">
      <c r="A27" s="46">
        <v>49009</v>
      </c>
      <c r="B27" s="42">
        <v>0</v>
      </c>
      <c r="C27" s="43"/>
      <c r="D27" s="43">
        <v>3.552473632617958</v>
      </c>
      <c r="E27" s="43">
        <v>5.4002070150388297</v>
      </c>
      <c r="F27" s="43">
        <v>0</v>
      </c>
      <c r="G27" s="43">
        <v>0</v>
      </c>
      <c r="H27" s="43">
        <v>44.647356542781651</v>
      </c>
      <c r="I27" s="43">
        <v>1.754095527921264E-2</v>
      </c>
      <c r="J27" s="43">
        <v>0.21927706176032896</v>
      </c>
      <c r="K27" s="43">
        <v>0</v>
      </c>
      <c r="L27" s="43"/>
      <c r="M27" s="43"/>
      <c r="N27" s="43"/>
      <c r="O27" s="43"/>
      <c r="P27" s="43"/>
      <c r="Q27" s="43">
        <v>0</v>
      </c>
      <c r="R27" s="43">
        <v>0</v>
      </c>
      <c r="S27" s="43"/>
      <c r="T27" s="43">
        <v>30.469936325615365</v>
      </c>
      <c r="U27" s="43">
        <v>0</v>
      </c>
      <c r="V27" s="43">
        <v>8.6727148707451747</v>
      </c>
      <c r="W27" s="43">
        <v>0</v>
      </c>
      <c r="X27" s="43">
        <v>0</v>
      </c>
      <c r="Y27" s="43">
        <v>8.1126698328411434E-2</v>
      </c>
      <c r="Z27" s="43">
        <v>2.1601768622013929E-4</v>
      </c>
      <c r="AA27" s="43">
        <v>5.9148409429616937E-4</v>
      </c>
      <c r="AB27" s="43">
        <v>0</v>
      </c>
      <c r="AC27" s="43">
        <v>0</v>
      </c>
      <c r="AD27" s="43">
        <v>1.2389616207469967E-2</v>
      </c>
      <c r="AE27" s="44">
        <v>93.073830220154946</v>
      </c>
      <c r="AF27"/>
      <c r="AG27"/>
      <c r="AH27"/>
      <c r="AI27"/>
      <c r="AJ27"/>
      <c r="AK27"/>
      <c r="AL27"/>
      <c r="AM27"/>
      <c r="AN27"/>
      <c r="AO27"/>
      <c r="AP27"/>
      <c r="AQ27"/>
      <c r="AR27"/>
      <c r="AS27"/>
      <c r="AT27"/>
      <c r="AU27"/>
      <c r="AV27"/>
      <c r="AW27"/>
      <c r="AX27"/>
      <c r="AY27"/>
      <c r="AZ27"/>
      <c r="BA27"/>
      <c r="BB27"/>
      <c r="BC27"/>
      <c r="BD27"/>
      <c r="BE27"/>
    </row>
    <row r="28" spans="1:57" s="33" customFormat="1" x14ac:dyDescent="0.2">
      <c r="A28" s="46">
        <v>49043</v>
      </c>
      <c r="B28" s="42">
        <v>0</v>
      </c>
      <c r="C28" s="43"/>
      <c r="D28" s="43">
        <v>831.70640048262283</v>
      </c>
      <c r="E28" s="43">
        <v>51.842023411042788</v>
      </c>
      <c r="F28" s="43">
        <v>0</v>
      </c>
      <c r="G28" s="43">
        <v>0</v>
      </c>
      <c r="H28" s="43">
        <v>136.56838471909683</v>
      </c>
      <c r="I28" s="43">
        <v>4.1066947386600168</v>
      </c>
      <c r="J28" s="43">
        <v>0.67072983597277092</v>
      </c>
      <c r="K28" s="43">
        <v>0</v>
      </c>
      <c r="L28" s="43"/>
      <c r="M28" s="43"/>
      <c r="N28" s="43"/>
      <c r="O28" s="43"/>
      <c r="P28" s="43"/>
      <c r="Q28" s="43">
        <v>78.290188348259917</v>
      </c>
      <c r="R28" s="43">
        <v>23.002433737641674</v>
      </c>
      <c r="S28" s="43"/>
      <c r="T28" s="43">
        <v>93.202158172470519</v>
      </c>
      <c r="U28" s="43">
        <v>0</v>
      </c>
      <c r="V28" s="43">
        <v>26.528304310514649</v>
      </c>
      <c r="W28" s="43">
        <v>0</v>
      </c>
      <c r="X28" s="43">
        <v>0</v>
      </c>
      <c r="Y28" s="43">
        <v>0.77881684577824839</v>
      </c>
      <c r="Z28" s="43">
        <v>2.0737712304429558E-3</v>
      </c>
      <c r="AA28" s="43">
        <v>5.6782512556217205E-3</v>
      </c>
      <c r="AB28" s="43">
        <v>0</v>
      </c>
      <c r="AC28" s="43">
        <v>3.6175830679613143E-2</v>
      </c>
      <c r="AD28" s="43">
        <v>3.789764957579049E-2</v>
      </c>
      <c r="AE28" s="44">
        <v>1246.7779601048017</v>
      </c>
      <c r="AF28"/>
      <c r="AG28"/>
      <c r="AH28"/>
      <c r="AI28"/>
      <c r="AJ28"/>
      <c r="AK28"/>
      <c r="AL28"/>
      <c r="AM28"/>
      <c r="AN28"/>
      <c r="AO28"/>
      <c r="AP28"/>
      <c r="AQ28"/>
      <c r="AR28"/>
      <c r="AS28"/>
      <c r="AT28"/>
      <c r="AU28"/>
      <c r="AV28"/>
      <c r="AW28"/>
      <c r="AX28"/>
      <c r="AY28"/>
      <c r="AZ28"/>
      <c r="BA28"/>
      <c r="BB28"/>
      <c r="BC28"/>
      <c r="BD28"/>
      <c r="BE28"/>
    </row>
    <row r="29" spans="1:57" s="33" customFormat="1" x14ac:dyDescent="0.2">
      <c r="A29" s="22" t="s">
        <v>9173</v>
      </c>
      <c r="B29" s="52">
        <v>0</v>
      </c>
      <c r="C29" s="53">
        <v>2186.1530886058872</v>
      </c>
      <c r="D29" s="53">
        <v>27917.828427778702</v>
      </c>
      <c r="E29" s="53">
        <v>8095.726075198032</v>
      </c>
      <c r="F29" s="53">
        <v>0</v>
      </c>
      <c r="G29" s="53">
        <v>305.89307847999402</v>
      </c>
      <c r="H29" s="53">
        <v>32516.25046517219</v>
      </c>
      <c r="I29" s="53">
        <v>511.69782390492156</v>
      </c>
      <c r="J29" s="53">
        <v>219.32807447096098</v>
      </c>
      <c r="K29" s="53">
        <v>0</v>
      </c>
      <c r="L29" s="53">
        <v>106.49270768911893</v>
      </c>
      <c r="M29" s="53">
        <v>1.0839018629031723E-2</v>
      </c>
      <c r="N29" s="53">
        <v>1.8643112041934566</v>
      </c>
      <c r="O29" s="53">
        <v>712.65441905983403</v>
      </c>
      <c r="P29" s="53">
        <v>11.055799001612357</v>
      </c>
      <c r="Q29" s="53">
        <v>1084.8779664625622</v>
      </c>
      <c r="R29" s="53">
        <v>698.6884901980909</v>
      </c>
      <c r="S29" s="53">
        <v>100.67387055225193</v>
      </c>
      <c r="T29" s="53">
        <v>19818.348764191567</v>
      </c>
      <c r="U29" s="53">
        <v>0</v>
      </c>
      <c r="V29" s="53">
        <v>8754.7253200320738</v>
      </c>
      <c r="W29" s="53">
        <v>0</v>
      </c>
      <c r="X29" s="53">
        <v>0</v>
      </c>
      <c r="Y29" s="53">
        <v>945.68161239639733</v>
      </c>
      <c r="Z29" s="53">
        <v>0.18597052720548982</v>
      </c>
      <c r="AA29" s="53">
        <v>0.50921112421240777</v>
      </c>
      <c r="AB29" s="53">
        <v>721.35598262508995</v>
      </c>
      <c r="AC29" s="53">
        <v>779.75895515681543</v>
      </c>
      <c r="AD29" s="53">
        <v>8.1558124680496196</v>
      </c>
      <c r="AE29" s="55">
        <v>105497.91706531838</v>
      </c>
      <c r="AF29"/>
      <c r="AG29"/>
      <c r="AH29"/>
      <c r="AI29"/>
      <c r="AJ29"/>
      <c r="AK29"/>
      <c r="AL29"/>
      <c r="AM29"/>
      <c r="AN29"/>
      <c r="AO29"/>
      <c r="AP29"/>
      <c r="AQ29"/>
      <c r="AR29"/>
      <c r="AS29"/>
      <c r="AT29"/>
      <c r="AU29"/>
      <c r="AV29"/>
      <c r="AW29"/>
      <c r="AX29"/>
      <c r="AY29"/>
      <c r="AZ29"/>
      <c r="BA29"/>
      <c r="BB29"/>
      <c r="BC29"/>
      <c r="BD29"/>
      <c r="BE29"/>
    </row>
    <row r="30" spans="1:57" s="33" customFormat="1" x14ac:dyDescent="0.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row>
    <row r="31" spans="1:57" s="34" customFormat="1" x14ac:dyDescent="0.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row>
  </sheetData>
  <pageMargins left="0.75" right="0.75" top="1" bottom="1" header="0.5" footer="0.5"/>
  <pageSetup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E31"/>
  <sheetViews>
    <sheetView zoomScale="70" zoomScaleNormal="70" workbookViewId="0">
      <selection activeCell="C39" sqref="C39"/>
    </sheetView>
  </sheetViews>
  <sheetFormatPr defaultRowHeight="12.75" x14ac:dyDescent="0.2"/>
  <cols>
    <col min="1" max="1" width="21.5703125" customWidth="1"/>
    <col min="2" max="30" width="73.85546875" customWidth="1"/>
    <col min="31" max="32" width="11.42578125" customWidth="1"/>
    <col min="33" max="33" width="73.85546875" customWidth="1"/>
    <col min="34" max="34" width="11.42578125" customWidth="1"/>
    <col min="35" max="36" width="73.85546875" customWidth="1"/>
    <col min="37" max="37" width="11.42578125" customWidth="1"/>
    <col min="38" max="53" width="23.85546875" customWidth="1"/>
    <col min="54" max="54" width="23.140625" customWidth="1"/>
    <col min="55" max="55" width="10.5703125" customWidth="1"/>
    <col min="56" max="56" width="30.140625" customWidth="1"/>
    <col min="57" max="57" width="8.5703125" customWidth="1"/>
  </cols>
  <sheetData>
    <row r="1" spans="1:21" x14ac:dyDescent="0.2">
      <c r="A1" s="18" t="s">
        <v>14792</v>
      </c>
      <c r="D1" s="35"/>
      <c r="E1" s="73"/>
      <c r="F1" s="35"/>
      <c r="G1" s="6"/>
    </row>
    <row r="2" spans="1:21" x14ac:dyDescent="0.2">
      <c r="D2" s="35"/>
      <c r="E2" s="35"/>
      <c r="F2" s="35"/>
      <c r="G2" s="6"/>
    </row>
    <row r="3" spans="1:21" x14ac:dyDescent="0.2">
      <c r="A3" s="5" t="s">
        <v>14785</v>
      </c>
      <c r="B3" s="77"/>
      <c r="C3" s="232"/>
      <c r="D3" s="232"/>
      <c r="E3" s="232"/>
      <c r="F3" s="232"/>
      <c r="G3" s="232"/>
      <c r="H3" s="232"/>
      <c r="I3" s="233"/>
      <c r="J3" s="233"/>
      <c r="K3" s="232"/>
      <c r="L3" s="35"/>
      <c r="M3" s="6"/>
      <c r="N3" s="76"/>
      <c r="O3" s="47"/>
      <c r="P3" s="47"/>
      <c r="Q3" s="78"/>
      <c r="R3" s="28"/>
    </row>
    <row r="4" spans="1:21" s="13" customFormat="1" x14ac:dyDescent="0.2">
      <c r="A4" s="28" t="str">
        <f>A20</f>
        <v>FIPS</v>
      </c>
      <c r="B4" s="88" t="s">
        <v>14790</v>
      </c>
      <c r="C4" s="88" t="s">
        <v>10028</v>
      </c>
      <c r="D4" s="88" t="s">
        <v>15686</v>
      </c>
      <c r="E4" s="88" t="s">
        <v>10032</v>
      </c>
      <c r="F4" s="88" t="s">
        <v>10031</v>
      </c>
      <c r="G4" s="88" t="s">
        <v>12116</v>
      </c>
      <c r="H4" s="88" t="s">
        <v>15126</v>
      </c>
      <c r="I4" s="231" t="s">
        <v>15133</v>
      </c>
      <c r="J4" s="231" t="s">
        <v>15135</v>
      </c>
      <c r="K4" s="88" t="s">
        <v>15913</v>
      </c>
      <c r="L4" s="47" t="s">
        <v>15683</v>
      </c>
      <c r="M4" s="47" t="s">
        <v>15130</v>
      </c>
      <c r="N4" s="78" t="s">
        <v>16662</v>
      </c>
      <c r="O4" s="28" t="s">
        <v>14784</v>
      </c>
      <c r="P4" s="183"/>
      <c r="Q4" s="67"/>
      <c r="R4" s="28"/>
      <c r="S4" s="28"/>
      <c r="T4" s="28"/>
      <c r="U4" s="28"/>
    </row>
    <row r="5" spans="1:21" s="10" customFormat="1" x14ac:dyDescent="0.2">
      <c r="A5" s="10" t="str">
        <f>(VLOOKUP(A21,fips_xref!$A$5:$C$28,2,FALSE))</f>
        <v>Albany</v>
      </c>
      <c r="B5" s="678">
        <f t="shared" ref="B5:M5" si="0">SUMIF($B$20:$AJ$20,B$4,$B21:$AJ21)</f>
        <v>1828.6813274712724</v>
      </c>
      <c r="C5" s="678">
        <f t="shared" si="0"/>
        <v>0</v>
      </c>
      <c r="D5" s="678">
        <f t="shared" si="0"/>
        <v>13.775096836766064</v>
      </c>
      <c r="E5" s="678">
        <f t="shared" si="0"/>
        <v>0</v>
      </c>
      <c r="F5" s="678">
        <f t="shared" si="0"/>
        <v>0</v>
      </c>
      <c r="G5" s="678">
        <f>SUMIF($B$20:$AJ$20,G$4,$B21:$AJ21)</f>
        <v>0</v>
      </c>
      <c r="H5" s="678">
        <f t="shared" si="0"/>
        <v>9.8124465659255055E-4</v>
      </c>
      <c r="I5" s="678">
        <f t="shared" si="0"/>
        <v>0</v>
      </c>
      <c r="J5" s="678">
        <f t="shared" si="0"/>
        <v>0</v>
      </c>
      <c r="K5" s="678">
        <f t="shared" si="0"/>
        <v>0</v>
      </c>
      <c r="L5" s="678">
        <f t="shared" si="0"/>
        <v>0</v>
      </c>
      <c r="M5" s="678">
        <f t="shared" si="0"/>
        <v>0</v>
      </c>
      <c r="N5" s="678">
        <f t="shared" ref="N5:N12" si="1">SUMIF($B$17:$AJ$17,"N",$B21:$AJ21)</f>
        <v>0.22674530276339211</v>
      </c>
      <c r="O5" s="678">
        <f t="shared" ref="O5:O12" si="2">SUM(B5:N5)</f>
        <v>1842.6841508554585</v>
      </c>
      <c r="P5" s="155"/>
      <c r="Q5" s="68"/>
    </row>
    <row r="6" spans="1:21" s="10" customFormat="1" x14ac:dyDescent="0.2">
      <c r="A6" s="10" t="str">
        <f>(VLOOKUP(A22,fips_xref!$A$5:$C$28,2,FALSE))</f>
        <v>Carbon</v>
      </c>
      <c r="B6" s="678">
        <f t="shared" ref="B6:M6" si="3">SUMIF($B$20:$AJ$20,B$4,$B22:$AJ22)</f>
        <v>2199.6155153621307</v>
      </c>
      <c r="C6" s="678">
        <f t="shared" si="3"/>
        <v>731.28112565155959</v>
      </c>
      <c r="D6" s="678">
        <f t="shared" si="3"/>
        <v>780.85484090414184</v>
      </c>
      <c r="E6" s="678">
        <f t="shared" si="3"/>
        <v>0</v>
      </c>
      <c r="F6" s="678">
        <f t="shared" si="3"/>
        <v>0</v>
      </c>
      <c r="G6" s="678">
        <f t="shared" si="3"/>
        <v>0</v>
      </c>
      <c r="H6" s="678">
        <f t="shared" si="3"/>
        <v>45.17330764898977</v>
      </c>
      <c r="I6" s="678">
        <f t="shared" si="3"/>
        <v>0.16378841050329834</v>
      </c>
      <c r="J6" s="678">
        <f t="shared" si="3"/>
        <v>0</v>
      </c>
      <c r="K6" s="678">
        <f t="shared" si="3"/>
        <v>0</v>
      </c>
      <c r="L6" s="678">
        <f t="shared" si="3"/>
        <v>0</v>
      </c>
      <c r="M6" s="678">
        <f t="shared" si="3"/>
        <v>0.58318791031834427</v>
      </c>
      <c r="N6" s="678">
        <f t="shared" si="1"/>
        <v>202.20822300448376</v>
      </c>
      <c r="O6" s="678">
        <f t="shared" si="2"/>
        <v>3959.879988892128</v>
      </c>
      <c r="P6" s="155"/>
      <c r="Q6" s="68"/>
    </row>
    <row r="7" spans="1:21" s="10" customFormat="1" x14ac:dyDescent="0.2">
      <c r="A7" s="10" t="str">
        <f>(VLOOKUP(A23,fips_xref!$A$5:$C$28,2,FALSE))</f>
        <v>Lincoln</v>
      </c>
      <c r="B7" s="678">
        <f t="shared" ref="B7:M7" si="4">SUMIF($B$20:$AJ$20,B$4,$B23:$AJ23)</f>
        <v>429.29912131463868</v>
      </c>
      <c r="C7" s="678">
        <f t="shared" si="4"/>
        <v>383.45678873443995</v>
      </c>
      <c r="D7" s="678">
        <f t="shared" si="4"/>
        <v>622.09198699546107</v>
      </c>
      <c r="E7" s="678">
        <f t="shared" si="4"/>
        <v>0</v>
      </c>
      <c r="F7" s="678">
        <f t="shared" si="4"/>
        <v>0</v>
      </c>
      <c r="G7" s="678">
        <f t="shared" si="4"/>
        <v>0</v>
      </c>
      <c r="H7" s="678">
        <f t="shared" si="4"/>
        <v>28.508248331890229</v>
      </c>
      <c r="I7" s="678">
        <f t="shared" si="4"/>
        <v>0</v>
      </c>
      <c r="J7" s="678">
        <f t="shared" si="4"/>
        <v>0</v>
      </c>
      <c r="K7" s="678">
        <f t="shared" si="4"/>
        <v>0</v>
      </c>
      <c r="L7" s="678">
        <f t="shared" si="4"/>
        <v>0</v>
      </c>
      <c r="M7" s="678">
        <f t="shared" si="4"/>
        <v>0.3058021812338893</v>
      </c>
      <c r="N7" s="678">
        <f t="shared" si="1"/>
        <v>109.76702583970929</v>
      </c>
      <c r="O7" s="678">
        <f t="shared" si="2"/>
        <v>1573.4289733973733</v>
      </c>
      <c r="P7" s="155"/>
      <c r="Q7" s="68"/>
    </row>
    <row r="8" spans="1:21" s="10" customFormat="1" x14ac:dyDescent="0.2">
      <c r="A8" s="10" t="str">
        <f>(VLOOKUP(A24,fips_xref!$A$5:$C$28,2,FALSE))</f>
        <v>Sublette</v>
      </c>
      <c r="B8" s="678">
        <f t="shared" ref="B8:M8" si="5">SUMIF($B$20:$AJ$20,B$4,$B24:$AJ24)</f>
        <v>1300.4965954053127</v>
      </c>
      <c r="C8" s="678">
        <f t="shared" si="5"/>
        <v>757.80813982426821</v>
      </c>
      <c r="D8" s="678">
        <f t="shared" si="5"/>
        <v>622.35006321999833</v>
      </c>
      <c r="E8" s="678">
        <f t="shared" si="5"/>
        <v>0</v>
      </c>
      <c r="F8" s="678">
        <f t="shared" si="5"/>
        <v>0</v>
      </c>
      <c r="G8" s="678">
        <f t="shared" si="5"/>
        <v>0</v>
      </c>
      <c r="H8" s="678">
        <f t="shared" si="5"/>
        <v>10.457215160000002</v>
      </c>
      <c r="I8" s="678">
        <f t="shared" si="5"/>
        <v>3.0442403742450002</v>
      </c>
      <c r="J8" s="678">
        <f t="shared" si="5"/>
        <v>0</v>
      </c>
      <c r="K8" s="678">
        <f t="shared" si="5"/>
        <v>0</v>
      </c>
      <c r="L8" s="678">
        <f t="shared" si="5"/>
        <v>0</v>
      </c>
      <c r="M8" s="678">
        <f t="shared" si="5"/>
        <v>864.15961304483289</v>
      </c>
      <c r="N8" s="678">
        <f t="shared" si="1"/>
        <v>685.52884616779511</v>
      </c>
      <c r="O8" s="678">
        <f t="shared" si="2"/>
        <v>4243.8447131964522</v>
      </c>
      <c r="P8" s="155"/>
      <c r="Q8" s="68"/>
    </row>
    <row r="9" spans="1:21" s="10" customFormat="1" x14ac:dyDescent="0.2">
      <c r="A9" s="10" t="str">
        <f>(VLOOKUP(A25,fips_xref!$A$5:$C$28,2,FALSE))</f>
        <v>Sweetwater</v>
      </c>
      <c r="B9" s="678">
        <f t="shared" ref="B9:M9" si="6">SUMIF($B$20:$AJ$20,B$4,$B25:$AJ25)</f>
        <v>4171.9484631954147</v>
      </c>
      <c r="C9" s="678">
        <f t="shared" si="6"/>
        <v>992.1419768116333</v>
      </c>
      <c r="D9" s="678">
        <f t="shared" si="6"/>
        <v>1274.5963303838828</v>
      </c>
      <c r="E9" s="678">
        <f t="shared" si="6"/>
        <v>0</v>
      </c>
      <c r="F9" s="678">
        <f t="shared" si="6"/>
        <v>0</v>
      </c>
      <c r="G9" s="678">
        <f t="shared" si="6"/>
        <v>0</v>
      </c>
      <c r="H9" s="678">
        <f t="shared" si="6"/>
        <v>99.582677568274605</v>
      </c>
      <c r="I9" s="678">
        <f t="shared" si="6"/>
        <v>0.47474901595158947</v>
      </c>
      <c r="J9" s="678">
        <f t="shared" si="6"/>
        <v>0</v>
      </c>
      <c r="K9" s="678">
        <f t="shared" si="6"/>
        <v>0</v>
      </c>
      <c r="L9" s="678">
        <f t="shared" si="6"/>
        <v>0</v>
      </c>
      <c r="M9" s="678">
        <f t="shared" si="6"/>
        <v>0.79122130450223183</v>
      </c>
      <c r="N9" s="678">
        <f t="shared" si="1"/>
        <v>377.84339023460757</v>
      </c>
      <c r="O9" s="678">
        <f t="shared" si="2"/>
        <v>6917.378808514266</v>
      </c>
      <c r="P9" s="155"/>
      <c r="Q9" s="68"/>
    </row>
    <row r="10" spans="1:21" s="10" customFormat="1" x14ac:dyDescent="0.2">
      <c r="A10" s="10" t="str">
        <f>(VLOOKUP(A26,fips_xref!$A$5:$C$28,2,FALSE))</f>
        <v>Uinta</v>
      </c>
      <c r="B10" s="678">
        <f t="shared" ref="B10:M10" si="7">SUMIF($B$20:$AJ$20,B$4,$B26:$AJ26)</f>
        <v>1547.17795481248</v>
      </c>
      <c r="C10" s="678">
        <f t="shared" si="7"/>
        <v>84.128699915022025</v>
      </c>
      <c r="D10" s="678">
        <f t="shared" si="7"/>
        <v>269.17167334727833</v>
      </c>
      <c r="E10" s="678">
        <f t="shared" si="7"/>
        <v>0</v>
      </c>
      <c r="F10" s="678">
        <f t="shared" si="7"/>
        <v>0</v>
      </c>
      <c r="G10" s="678">
        <f t="shared" si="7"/>
        <v>0</v>
      </c>
      <c r="H10" s="678">
        <f t="shared" si="7"/>
        <v>48.394872980494704</v>
      </c>
      <c r="I10" s="678">
        <f t="shared" si="7"/>
        <v>0</v>
      </c>
      <c r="J10" s="678">
        <f t="shared" si="7"/>
        <v>0</v>
      </c>
      <c r="K10" s="678">
        <f t="shared" si="7"/>
        <v>0</v>
      </c>
      <c r="L10" s="678">
        <f t="shared" si="7"/>
        <v>0</v>
      </c>
      <c r="M10" s="678">
        <f t="shared" si="7"/>
        <v>6.7091627255559963E-2</v>
      </c>
      <c r="N10" s="678">
        <f t="shared" si="1"/>
        <v>631.12833805642765</v>
      </c>
      <c r="O10" s="678">
        <f t="shared" si="2"/>
        <v>2580.0686307389583</v>
      </c>
      <c r="P10" s="155"/>
      <c r="Q10" s="68"/>
    </row>
    <row r="11" spans="1:21" s="10" customFormat="1" x14ac:dyDescent="0.2">
      <c r="A11" s="623" t="str">
        <f>(VLOOKUP(A27,fips_xref!$A$5:$C$28,2,FALSE))</f>
        <v>Daggett</v>
      </c>
      <c r="B11" s="679">
        <f t="shared" ref="B11:M11" si="8">SUMIF($B$20:$AJ$20,B$4,$B27:$AJ27)</f>
        <v>0</v>
      </c>
      <c r="C11" s="679">
        <f t="shared" si="8"/>
        <v>0</v>
      </c>
      <c r="D11" s="679">
        <f t="shared" si="8"/>
        <v>3.9868556683696177</v>
      </c>
      <c r="E11" s="679">
        <f t="shared" si="8"/>
        <v>0</v>
      </c>
      <c r="F11" s="679">
        <f t="shared" si="8"/>
        <v>0</v>
      </c>
      <c r="G11" s="679">
        <f t="shared" si="8"/>
        <v>0</v>
      </c>
      <c r="H11" s="679">
        <f t="shared" si="8"/>
        <v>0.17633143130183426</v>
      </c>
      <c r="I11" s="679">
        <f t="shared" si="8"/>
        <v>0</v>
      </c>
      <c r="J11" s="679">
        <f t="shared" si="8"/>
        <v>0</v>
      </c>
      <c r="K11" s="679">
        <f t="shared" si="8"/>
        <v>0</v>
      </c>
      <c r="L11" s="679">
        <f t="shared" si="8"/>
        <v>0</v>
      </c>
      <c r="M11" s="679">
        <f t="shared" si="8"/>
        <v>0</v>
      </c>
      <c r="N11" s="679">
        <f t="shared" si="1"/>
        <v>0.11695427288826872</v>
      </c>
      <c r="O11" s="679">
        <f t="shared" si="2"/>
        <v>4.2801413725597213</v>
      </c>
      <c r="P11" s="155"/>
      <c r="Q11" s="68"/>
    </row>
    <row r="12" spans="1:21" s="10" customFormat="1" x14ac:dyDescent="0.2">
      <c r="A12" s="623" t="str">
        <f>(VLOOKUP(A28,fips_xref!$A$5:$C$28,2,FALSE))</f>
        <v>Summit</v>
      </c>
      <c r="B12" s="679">
        <f t="shared" ref="B12:M12" si="9">SUMIF($B$20:$AJ$20,B$4,$B28:$AJ28)</f>
        <v>0</v>
      </c>
      <c r="C12" s="679">
        <f t="shared" si="9"/>
        <v>0</v>
      </c>
      <c r="D12" s="679">
        <f t="shared" si="9"/>
        <v>12.195087926777653</v>
      </c>
      <c r="E12" s="679">
        <f t="shared" si="9"/>
        <v>0</v>
      </c>
      <c r="F12" s="679">
        <f t="shared" si="9"/>
        <v>0</v>
      </c>
      <c r="G12" s="679">
        <f t="shared" si="9"/>
        <v>0</v>
      </c>
      <c r="H12" s="679">
        <f t="shared" si="9"/>
        <v>1.6927829181723777</v>
      </c>
      <c r="I12" s="679">
        <f t="shared" si="9"/>
        <v>0</v>
      </c>
      <c r="J12" s="679">
        <f t="shared" si="9"/>
        <v>0</v>
      </c>
      <c r="K12" s="679">
        <f t="shared" si="9"/>
        <v>0</v>
      </c>
      <c r="L12" s="679">
        <f t="shared" si="9"/>
        <v>0</v>
      </c>
      <c r="M12" s="679">
        <f t="shared" si="9"/>
        <v>0</v>
      </c>
      <c r="N12" s="679">
        <f t="shared" si="1"/>
        <v>0.38123589178675499</v>
      </c>
      <c r="O12" s="679">
        <f t="shared" si="2"/>
        <v>14.269106736736786</v>
      </c>
      <c r="P12" s="155"/>
      <c r="Q12" s="68"/>
    </row>
    <row r="13" spans="1:21" s="47" customFormat="1" x14ac:dyDescent="0.2">
      <c r="A13" s="47" t="s">
        <v>14784</v>
      </c>
      <c r="B13" s="88">
        <f t="shared" ref="B13:O13" si="10">SUM(B5:B12)</f>
        <v>11477.21897756125</v>
      </c>
      <c r="C13" s="88">
        <f t="shared" si="10"/>
        <v>2948.8167309369232</v>
      </c>
      <c r="D13" s="88">
        <f t="shared" si="10"/>
        <v>3599.0219352826757</v>
      </c>
      <c r="E13" s="88">
        <f t="shared" si="10"/>
        <v>0</v>
      </c>
      <c r="F13" s="88">
        <f t="shared" si="10"/>
        <v>0</v>
      </c>
      <c r="G13" s="88">
        <f t="shared" si="10"/>
        <v>0</v>
      </c>
      <c r="H13" s="88">
        <f t="shared" si="10"/>
        <v>233.98641728378013</v>
      </c>
      <c r="I13" s="88">
        <f t="shared" si="10"/>
        <v>3.6827778006998879</v>
      </c>
      <c r="J13" s="88">
        <f t="shared" si="10"/>
        <v>0</v>
      </c>
      <c r="K13" s="88">
        <f t="shared" ref="K13:M13" si="11">SUM(K5:K12)</f>
        <v>0</v>
      </c>
      <c r="L13" s="88">
        <f t="shared" si="11"/>
        <v>0</v>
      </c>
      <c r="M13" s="88">
        <f t="shared" si="11"/>
        <v>865.90691606814289</v>
      </c>
      <c r="N13" s="88">
        <f t="shared" si="10"/>
        <v>2007.2007587704618</v>
      </c>
      <c r="O13" s="88">
        <f t="shared" si="10"/>
        <v>21135.834513703936</v>
      </c>
      <c r="P13" s="155"/>
      <c r="Q13" s="69"/>
    </row>
    <row r="14" spans="1:21" s="153" customFormat="1" x14ac:dyDescent="0.2">
      <c r="B14" s="605"/>
      <c r="C14" s="605"/>
      <c r="D14" s="605"/>
      <c r="E14" s="605"/>
      <c r="F14" s="605"/>
      <c r="G14" s="605"/>
      <c r="H14" s="605"/>
      <c r="I14" s="605"/>
      <c r="J14" s="605"/>
      <c r="K14" s="605"/>
      <c r="L14" s="605"/>
      <c r="M14" s="605"/>
      <c r="N14" s="605"/>
      <c r="O14" s="605"/>
      <c r="P14" s="155"/>
    </row>
    <row r="15" spans="1:21" s="6" customFormat="1" x14ac:dyDescent="0.2">
      <c r="U15" s="71"/>
    </row>
    <row r="16" spans="1:21" x14ac:dyDescent="0.2">
      <c r="A16" s="5" t="s">
        <v>14793</v>
      </c>
    </row>
    <row r="17" spans="1:57" x14ac:dyDescent="0.2">
      <c r="A17" t="s">
        <v>14791</v>
      </c>
      <c r="B17" t="str">
        <f>VLOOKUP(B20,by_src_allpol!$J$23:$K$60,2,FALSE)</f>
        <v>N</v>
      </c>
      <c r="C17" t="str">
        <f>VLOOKUP(C20,by_src_allpol!$J$23:$K$60,2,FALSE)</f>
        <v>Y</v>
      </c>
      <c r="D17" t="str">
        <f>VLOOKUP(D20,by_src_allpol!$J$23:$K$60,2,FALSE)</f>
        <v>Y</v>
      </c>
      <c r="E17" t="str">
        <f>VLOOKUP(E20,by_src_allpol!$J$23:$K$60,2,FALSE)</f>
        <v>Y</v>
      </c>
      <c r="F17" t="str">
        <f>VLOOKUP(F20,by_src_allpol!$J$23:$K$60,2,FALSE)</f>
        <v>N</v>
      </c>
      <c r="G17" t="str">
        <f>VLOOKUP(G20,by_src_allpol!$J$23:$K$60,2,FALSE)</f>
        <v>Y</v>
      </c>
      <c r="H17" t="str">
        <f>VLOOKUP(H20,by_src_allpol!$J$23:$K$60,2,FALSE)</f>
        <v>Y</v>
      </c>
      <c r="I17" t="str">
        <f>VLOOKUP(I20,by_src_allpol!$J$23:$K$60,2,FALSE)</f>
        <v>N</v>
      </c>
      <c r="J17" t="str">
        <f>VLOOKUP(J20,by_src_allpol!$J$23:$K$60,2,FALSE)</f>
        <v>Y</v>
      </c>
      <c r="K17" t="str">
        <f>VLOOKUP(K20,by_src_allpol!$J$23:$K$60,2,FALSE)</f>
        <v>Y</v>
      </c>
      <c r="L17" t="str">
        <f>VLOOKUP(L20,by_src_allpol!$J$23:$K$60,2,FALSE)</f>
        <v>N</v>
      </c>
      <c r="M17" t="str">
        <f>VLOOKUP(M20,by_src_allpol!$J$23:$K$60,2,FALSE)</f>
        <v>N</v>
      </c>
      <c r="N17" t="str">
        <f>VLOOKUP(N20,by_src_allpol!$J$23:$K$60,2,FALSE)</f>
        <v>N</v>
      </c>
      <c r="O17" t="str">
        <f>VLOOKUP(O20,by_src_allpol!$J$23:$K$60,2,FALSE)</f>
        <v>N</v>
      </c>
      <c r="P17" t="str">
        <f>VLOOKUP(P20,by_src_allpol!$J$23:$K$60,2,FALSE)</f>
        <v>N</v>
      </c>
      <c r="Q17" t="str">
        <f>VLOOKUP(Q20,by_src_allpol!$J$23:$K$60,2,FALSE)</f>
        <v>Y</v>
      </c>
      <c r="R17" t="str">
        <f>VLOOKUP(R20,by_src_allpol!$J$23:$K$60,2,FALSE)</f>
        <v>N</v>
      </c>
      <c r="S17" t="str">
        <f>VLOOKUP(S20,by_src_allpol!$J$23:$K$60,2,FALSE)</f>
        <v>N</v>
      </c>
      <c r="T17" t="str">
        <f>VLOOKUP(T20,by_src_allpol!$J$23:$K$60,2,FALSE)</f>
        <v>Y</v>
      </c>
      <c r="U17" t="str">
        <f>VLOOKUP(U20,by_src_allpol!$J$23:$K$60,2,FALSE)</f>
        <v>N</v>
      </c>
      <c r="V17" t="str">
        <f>VLOOKUP(V20,by_src_allpol!$J$23:$K$60,2,FALSE)</f>
        <v>Y</v>
      </c>
      <c r="W17" t="str">
        <f>VLOOKUP(W20,by_src_allpol!$J$23:$K$60,2,FALSE)</f>
        <v>N</v>
      </c>
      <c r="X17" t="str">
        <f>VLOOKUP(X20,by_src_allpol!$J$23:$K$60,2,FALSE)</f>
        <v>N</v>
      </c>
      <c r="Y17" t="str">
        <f>VLOOKUP(Y20,by_src_allpol!$J$23:$K$60,2,FALSE)</f>
        <v>N</v>
      </c>
      <c r="Z17" t="str">
        <f>VLOOKUP(Z20,by_src_allpol!$J$23:$K$60,2,FALSE)</f>
        <v>N</v>
      </c>
      <c r="AA17" t="str">
        <f>VLOOKUP(AA20,by_src_allpol!$J$23:$K$60,2,FALSE)</f>
        <v>N</v>
      </c>
      <c r="AB17" t="str">
        <f>VLOOKUP(AB20,by_src_allpol!$J$23:$K$60,2,FALSE)</f>
        <v>Y</v>
      </c>
      <c r="AC17" t="str">
        <f>VLOOKUP(AC20,by_src_allpol!$J$23:$K$60,2,FALSE)</f>
        <v>Y</v>
      </c>
      <c r="AD17" t="str">
        <f>VLOOKUP(AD20,by_src_allpol!$J$23:$K$60,2,FALSE)</f>
        <v>N</v>
      </c>
    </row>
    <row r="19" spans="1:57" x14ac:dyDescent="0.2">
      <c r="A19" s="19" t="s">
        <v>9171</v>
      </c>
      <c r="B19" s="19" t="s">
        <v>18321</v>
      </c>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3"/>
    </row>
    <row r="20" spans="1:57" s="13" customFormat="1" x14ac:dyDescent="0.2">
      <c r="A20" s="29" t="s">
        <v>16669</v>
      </c>
      <c r="B20" s="20" t="s">
        <v>16774</v>
      </c>
      <c r="C20" s="25" t="s">
        <v>14790</v>
      </c>
      <c r="D20" s="25" t="s">
        <v>15133</v>
      </c>
      <c r="E20" s="25" t="s">
        <v>15126</v>
      </c>
      <c r="F20" s="25" t="s">
        <v>15128</v>
      </c>
      <c r="G20" s="25" t="s">
        <v>10028</v>
      </c>
      <c r="H20" s="25" t="s">
        <v>15142</v>
      </c>
      <c r="I20" s="25" t="s">
        <v>16664</v>
      </c>
      <c r="J20" s="25" t="s">
        <v>15686</v>
      </c>
      <c r="K20" s="25" t="s">
        <v>15130</v>
      </c>
      <c r="L20" s="25" t="s">
        <v>16771</v>
      </c>
      <c r="M20" s="25" t="s">
        <v>12099</v>
      </c>
      <c r="N20" s="25" t="s">
        <v>12101</v>
      </c>
      <c r="O20" s="25" t="s">
        <v>12109</v>
      </c>
      <c r="P20" s="25" t="s">
        <v>12098</v>
      </c>
      <c r="Q20" s="25" t="s">
        <v>15135</v>
      </c>
      <c r="R20" s="25" t="s">
        <v>16665</v>
      </c>
      <c r="S20" s="25" t="s">
        <v>7791</v>
      </c>
      <c r="T20" s="25" t="s">
        <v>10032</v>
      </c>
      <c r="U20" s="25" t="s">
        <v>17071</v>
      </c>
      <c r="V20" s="25" t="s">
        <v>10031</v>
      </c>
      <c r="W20" s="25" t="s">
        <v>17033</v>
      </c>
      <c r="X20" s="25" t="s">
        <v>17045</v>
      </c>
      <c r="Y20" s="25" t="s">
        <v>15685</v>
      </c>
      <c r="Z20" s="25" t="s">
        <v>15125</v>
      </c>
      <c r="AA20" s="25" t="s">
        <v>15123</v>
      </c>
      <c r="AB20" s="25" t="s">
        <v>15913</v>
      </c>
      <c r="AC20" s="25" t="s">
        <v>15683</v>
      </c>
      <c r="AD20" s="25" t="s">
        <v>16673</v>
      </c>
      <c r="AE20" s="30" t="s">
        <v>9173</v>
      </c>
      <c r="AF20"/>
      <c r="AG20"/>
      <c r="AH20"/>
      <c r="AI20"/>
      <c r="AJ20"/>
      <c r="AK20"/>
      <c r="AL20"/>
      <c r="AM20"/>
      <c r="AN20"/>
      <c r="AO20"/>
      <c r="AP20"/>
      <c r="AQ20"/>
      <c r="AR20"/>
      <c r="AS20"/>
      <c r="AT20"/>
      <c r="AU20"/>
      <c r="AV20"/>
      <c r="AW20"/>
      <c r="AX20"/>
      <c r="AY20"/>
      <c r="AZ20"/>
      <c r="BA20"/>
      <c r="BB20"/>
      <c r="BC20"/>
      <c r="BD20"/>
      <c r="BE20"/>
    </row>
    <row r="21" spans="1:57" x14ac:dyDescent="0.2">
      <c r="A21" s="45">
        <v>56001</v>
      </c>
      <c r="B21" s="39">
        <v>3.0162153909698087E-8</v>
      </c>
      <c r="C21" s="40">
        <v>1828.6813274712724</v>
      </c>
      <c r="D21" s="40">
        <v>0</v>
      </c>
      <c r="E21" s="40">
        <v>9.8124465659255055E-4</v>
      </c>
      <c r="F21" s="40">
        <v>1.9956364214894047E-5</v>
      </c>
      <c r="G21" s="40">
        <v>0</v>
      </c>
      <c r="H21" s="40">
        <v>0</v>
      </c>
      <c r="I21" s="40">
        <v>0</v>
      </c>
      <c r="J21" s="40">
        <v>13.775096836766064</v>
      </c>
      <c r="K21" s="40">
        <v>0</v>
      </c>
      <c r="L21" s="40"/>
      <c r="M21" s="40"/>
      <c r="N21" s="40"/>
      <c r="O21" s="40"/>
      <c r="P21" s="40"/>
      <c r="Q21" s="40">
        <v>0</v>
      </c>
      <c r="R21" s="40">
        <v>0</v>
      </c>
      <c r="S21" s="40"/>
      <c r="T21" s="40">
        <v>0</v>
      </c>
      <c r="U21" s="40">
        <v>0</v>
      </c>
      <c r="V21" s="40">
        <v>0</v>
      </c>
      <c r="W21" s="40">
        <v>2.9858387543317466E-5</v>
      </c>
      <c r="X21" s="40">
        <v>0</v>
      </c>
      <c r="Y21" s="40">
        <v>0</v>
      </c>
      <c r="Z21" s="40">
        <v>0</v>
      </c>
      <c r="AA21" s="40">
        <v>0</v>
      </c>
      <c r="AB21" s="40">
        <v>0</v>
      </c>
      <c r="AC21" s="40">
        <v>0</v>
      </c>
      <c r="AD21" s="40">
        <v>0.22669545784947998</v>
      </c>
      <c r="AE21" s="41">
        <v>1842.6841508554585</v>
      </c>
    </row>
    <row r="22" spans="1:57" x14ac:dyDescent="0.2">
      <c r="A22" s="46">
        <v>56007</v>
      </c>
      <c r="B22" s="42">
        <v>1.0784557216860289E-3</v>
      </c>
      <c r="C22" s="43">
        <v>2199.6155153621307</v>
      </c>
      <c r="D22" s="43">
        <v>0.16378841050329834</v>
      </c>
      <c r="E22" s="43">
        <v>45.17330764898977</v>
      </c>
      <c r="F22" s="43">
        <v>0.71354503514693546</v>
      </c>
      <c r="G22" s="43">
        <v>731.28112565155959</v>
      </c>
      <c r="H22" s="43">
        <v>0</v>
      </c>
      <c r="I22" s="43">
        <v>0</v>
      </c>
      <c r="J22" s="43">
        <v>780.85484090414184</v>
      </c>
      <c r="K22" s="43">
        <v>0.58318791031834427</v>
      </c>
      <c r="L22" s="43">
        <v>35.495200904135871</v>
      </c>
      <c r="M22" s="43">
        <v>0.97551167661285509</v>
      </c>
      <c r="N22" s="43">
        <v>8.9963854620963311</v>
      </c>
      <c r="O22" s="43">
        <v>129.52838735281966</v>
      </c>
      <c r="P22" s="43">
        <v>0</v>
      </c>
      <c r="Q22" s="43">
        <v>0</v>
      </c>
      <c r="R22" s="43">
        <v>0</v>
      </c>
      <c r="S22" s="43"/>
      <c r="T22" s="43">
        <v>0</v>
      </c>
      <c r="U22" s="43">
        <v>0</v>
      </c>
      <c r="V22" s="43">
        <v>0</v>
      </c>
      <c r="W22" s="43">
        <v>2.4965496438327964E-3</v>
      </c>
      <c r="X22" s="43">
        <v>7.5409280784082195</v>
      </c>
      <c r="Y22" s="43">
        <v>0</v>
      </c>
      <c r="Z22" s="43">
        <v>0</v>
      </c>
      <c r="AA22" s="43">
        <v>0</v>
      </c>
      <c r="AB22" s="43">
        <v>0</v>
      </c>
      <c r="AC22" s="43">
        <v>0</v>
      </c>
      <c r="AD22" s="43">
        <v>18.954689489898367</v>
      </c>
      <c r="AE22" s="44">
        <v>3959.879988892128</v>
      </c>
    </row>
    <row r="23" spans="1:57" x14ac:dyDescent="0.2">
      <c r="A23" s="46">
        <v>56023</v>
      </c>
      <c r="B23" s="42">
        <v>7.6603066357392574E-4</v>
      </c>
      <c r="C23" s="43">
        <v>429.29912131463868</v>
      </c>
      <c r="D23" s="43">
        <v>0</v>
      </c>
      <c r="E23" s="43">
        <v>28.508248331890229</v>
      </c>
      <c r="F23" s="43">
        <v>0.50683339683983641</v>
      </c>
      <c r="G23" s="43">
        <v>383.45678873443995</v>
      </c>
      <c r="H23" s="43">
        <v>0</v>
      </c>
      <c r="I23" s="43">
        <v>0</v>
      </c>
      <c r="J23" s="43">
        <v>622.09198699546107</v>
      </c>
      <c r="K23" s="43">
        <v>0.3058021812338893</v>
      </c>
      <c r="L23" s="43">
        <v>40.674535118347592</v>
      </c>
      <c r="M23" s="43"/>
      <c r="N23" s="43">
        <v>49.974738879832536</v>
      </c>
      <c r="O23" s="43">
        <v>2.9417096559192095</v>
      </c>
      <c r="P23" s="43"/>
      <c r="Q23" s="43">
        <v>0</v>
      </c>
      <c r="R23" s="43">
        <v>0</v>
      </c>
      <c r="S23" s="43"/>
      <c r="T23" s="43">
        <v>0</v>
      </c>
      <c r="U23" s="43">
        <v>0</v>
      </c>
      <c r="V23" s="43">
        <v>0</v>
      </c>
      <c r="W23" s="43">
        <v>2.063441541670397E-3</v>
      </c>
      <c r="X23" s="43">
        <v>0</v>
      </c>
      <c r="Y23" s="43">
        <v>0</v>
      </c>
      <c r="Z23" s="43">
        <v>0</v>
      </c>
      <c r="AA23" s="43">
        <v>0</v>
      </c>
      <c r="AB23" s="43">
        <v>0</v>
      </c>
      <c r="AC23" s="43">
        <v>0</v>
      </c>
      <c r="AD23" s="43">
        <v>15.666379316564887</v>
      </c>
      <c r="AE23" s="44">
        <v>1573.4289733973733</v>
      </c>
    </row>
    <row r="24" spans="1:57" x14ac:dyDescent="0.2">
      <c r="A24" s="46">
        <v>56035</v>
      </c>
      <c r="B24" s="42">
        <v>0</v>
      </c>
      <c r="C24" s="43">
        <v>1300.4965954053127</v>
      </c>
      <c r="D24" s="43">
        <v>3.0442403742450002</v>
      </c>
      <c r="E24" s="43">
        <v>10.457215160000002</v>
      </c>
      <c r="F24" s="43">
        <v>411.84394890313644</v>
      </c>
      <c r="G24" s="43">
        <v>757.80813982426821</v>
      </c>
      <c r="H24" s="43">
        <v>0</v>
      </c>
      <c r="I24" s="43">
        <v>0</v>
      </c>
      <c r="J24" s="43">
        <v>622.35006321999833</v>
      </c>
      <c r="K24" s="43">
        <v>864.15961304483289</v>
      </c>
      <c r="L24" s="43"/>
      <c r="M24" s="43"/>
      <c r="N24" s="43"/>
      <c r="O24" s="43"/>
      <c r="P24" s="43"/>
      <c r="Q24" s="43">
        <v>0</v>
      </c>
      <c r="R24" s="43">
        <v>0</v>
      </c>
      <c r="S24" s="43">
        <v>14.500337735200002</v>
      </c>
      <c r="T24" s="43">
        <v>0</v>
      </c>
      <c r="U24" s="43">
        <v>141.29490694033561</v>
      </c>
      <c r="V24" s="43">
        <v>0</v>
      </c>
      <c r="W24" s="43">
        <v>0</v>
      </c>
      <c r="X24" s="43">
        <v>117.88893858912306</v>
      </c>
      <c r="Y24" s="43">
        <v>7.1400000000000012E-4</v>
      </c>
      <c r="Z24" s="43">
        <v>0</v>
      </c>
      <c r="AA24" s="43">
        <v>0</v>
      </c>
      <c r="AB24" s="43">
        <v>0</v>
      </c>
      <c r="AC24" s="43">
        <v>0</v>
      </c>
      <c r="AD24" s="43">
        <v>0</v>
      </c>
      <c r="AE24" s="44">
        <v>4243.8447131964522</v>
      </c>
    </row>
    <row r="25" spans="1:57" x14ac:dyDescent="0.2">
      <c r="A25" s="46">
        <v>56037</v>
      </c>
      <c r="B25" s="42">
        <v>1.8599121254976279E-3</v>
      </c>
      <c r="C25" s="43">
        <v>4171.9484631954147</v>
      </c>
      <c r="D25" s="43">
        <v>0.47474901595158947</v>
      </c>
      <c r="E25" s="43">
        <v>99.582677568274605</v>
      </c>
      <c r="F25" s="43">
        <v>1.2305846556997402</v>
      </c>
      <c r="G25" s="43">
        <v>992.1419768116333</v>
      </c>
      <c r="H25" s="43">
        <v>0</v>
      </c>
      <c r="I25" s="43">
        <v>0</v>
      </c>
      <c r="J25" s="43">
        <v>1274.5963303838828</v>
      </c>
      <c r="K25" s="43">
        <v>0.79122130450223183</v>
      </c>
      <c r="L25" s="43">
        <v>13.040640092960647</v>
      </c>
      <c r="M25" s="43"/>
      <c r="N25" s="43">
        <v>0.43356074516126886</v>
      </c>
      <c r="O25" s="43">
        <v>310.81318688140522</v>
      </c>
      <c r="P25" s="43"/>
      <c r="Q25" s="43">
        <v>0</v>
      </c>
      <c r="R25" s="43">
        <v>0</v>
      </c>
      <c r="S25" s="43"/>
      <c r="T25" s="43">
        <v>0</v>
      </c>
      <c r="U25" s="43">
        <v>0</v>
      </c>
      <c r="V25" s="43">
        <v>0</v>
      </c>
      <c r="W25" s="43">
        <v>4.5559254411505498E-3</v>
      </c>
      <c r="X25" s="43">
        <v>17.728801787077426</v>
      </c>
      <c r="Y25" s="43">
        <v>0</v>
      </c>
      <c r="Z25" s="43">
        <v>0</v>
      </c>
      <c r="AA25" s="43">
        <v>0</v>
      </c>
      <c r="AB25" s="43">
        <v>0</v>
      </c>
      <c r="AC25" s="43">
        <v>0</v>
      </c>
      <c r="AD25" s="43">
        <v>34.590200234736656</v>
      </c>
      <c r="AE25" s="44">
        <v>6917.3788085142669</v>
      </c>
    </row>
    <row r="26" spans="1:57" s="33" customFormat="1" x14ac:dyDescent="0.2">
      <c r="A26" s="46">
        <v>56041</v>
      </c>
      <c r="B26" s="42">
        <v>9.0491251131909764E-4</v>
      </c>
      <c r="C26" s="43">
        <v>1547.17795481248</v>
      </c>
      <c r="D26" s="43">
        <v>0</v>
      </c>
      <c r="E26" s="43">
        <v>48.394872980494704</v>
      </c>
      <c r="F26" s="43">
        <v>0.59872261485582701</v>
      </c>
      <c r="G26" s="43">
        <v>84.128699915022025</v>
      </c>
      <c r="H26" s="43">
        <v>0</v>
      </c>
      <c r="I26" s="43">
        <v>0</v>
      </c>
      <c r="J26" s="43">
        <v>269.17167334727833</v>
      </c>
      <c r="K26" s="43">
        <v>6.7091627255559963E-2</v>
      </c>
      <c r="L26" s="43">
        <v>49.935642037284829</v>
      </c>
      <c r="M26" s="43"/>
      <c r="N26" s="43"/>
      <c r="O26" s="43">
        <v>575.8761476135669</v>
      </c>
      <c r="P26" s="43"/>
      <c r="Q26" s="43">
        <v>0</v>
      </c>
      <c r="R26" s="43">
        <v>0</v>
      </c>
      <c r="S26" s="43"/>
      <c r="T26" s="43">
        <v>0</v>
      </c>
      <c r="U26" s="43">
        <v>0</v>
      </c>
      <c r="V26" s="43">
        <v>0</v>
      </c>
      <c r="W26" s="43">
        <v>6.2119067217657501E-4</v>
      </c>
      <c r="X26" s="43">
        <v>0</v>
      </c>
      <c r="Y26" s="43">
        <v>0</v>
      </c>
      <c r="Z26" s="43">
        <v>0</v>
      </c>
      <c r="AA26" s="43">
        <v>0</v>
      </c>
      <c r="AB26" s="43">
        <v>0</v>
      </c>
      <c r="AC26" s="43">
        <v>0</v>
      </c>
      <c r="AD26" s="43">
        <v>4.7162996875366003</v>
      </c>
      <c r="AE26" s="44">
        <v>2580.0686307389587</v>
      </c>
      <c r="AF26"/>
      <c r="AG26"/>
      <c r="AH26"/>
      <c r="AI26"/>
      <c r="AJ26"/>
      <c r="AK26"/>
      <c r="AL26"/>
      <c r="AM26"/>
      <c r="AN26"/>
      <c r="AO26"/>
      <c r="AP26"/>
      <c r="AQ26"/>
      <c r="AR26"/>
      <c r="AS26"/>
      <c r="AT26"/>
      <c r="AU26"/>
      <c r="AV26"/>
      <c r="AW26"/>
      <c r="AX26"/>
      <c r="AY26"/>
      <c r="AZ26"/>
      <c r="BA26"/>
      <c r="BB26"/>
      <c r="BC26"/>
      <c r="BD26"/>
      <c r="BE26"/>
    </row>
    <row r="27" spans="1:57" s="33" customFormat="1" x14ac:dyDescent="0.2">
      <c r="A27" s="46">
        <v>49009</v>
      </c>
      <c r="B27" s="42">
        <v>5.4201933578036654E-6</v>
      </c>
      <c r="C27" s="43"/>
      <c r="D27" s="43">
        <v>0</v>
      </c>
      <c r="E27" s="43">
        <v>0.17633143130183426</v>
      </c>
      <c r="F27" s="43">
        <v>3.5861945763992755E-3</v>
      </c>
      <c r="G27" s="43">
        <v>0</v>
      </c>
      <c r="H27" s="43">
        <v>0</v>
      </c>
      <c r="I27" s="43">
        <v>0</v>
      </c>
      <c r="J27" s="43">
        <v>3.9868556683696177</v>
      </c>
      <c r="K27" s="43">
        <v>0</v>
      </c>
      <c r="L27" s="43"/>
      <c r="M27" s="43"/>
      <c r="N27" s="43"/>
      <c r="O27" s="43"/>
      <c r="P27" s="43"/>
      <c r="Q27" s="43">
        <v>0</v>
      </c>
      <c r="R27" s="43">
        <v>0</v>
      </c>
      <c r="S27" s="43"/>
      <c r="T27" s="43">
        <v>0</v>
      </c>
      <c r="U27" s="43">
        <v>0</v>
      </c>
      <c r="V27" s="43">
        <v>0</v>
      </c>
      <c r="W27" s="43">
        <v>1.4929193771658733E-5</v>
      </c>
      <c r="X27" s="43">
        <v>0</v>
      </c>
      <c r="Y27" s="43">
        <v>0</v>
      </c>
      <c r="Z27" s="43">
        <v>0</v>
      </c>
      <c r="AA27" s="43">
        <v>0</v>
      </c>
      <c r="AB27" s="43">
        <v>0</v>
      </c>
      <c r="AC27" s="43">
        <v>0</v>
      </c>
      <c r="AD27" s="43">
        <v>0.11334772892473999</v>
      </c>
      <c r="AE27" s="44">
        <v>4.2801413725597213</v>
      </c>
      <c r="AF27"/>
      <c r="AG27"/>
      <c r="AH27"/>
      <c r="AI27"/>
      <c r="AJ27"/>
      <c r="AK27"/>
      <c r="AL27"/>
      <c r="AM27"/>
      <c r="AN27"/>
      <c r="AO27"/>
      <c r="AP27"/>
      <c r="AQ27"/>
      <c r="AR27"/>
      <c r="AS27"/>
      <c r="AT27"/>
      <c r="AU27"/>
      <c r="AV27"/>
      <c r="AW27"/>
      <c r="AX27"/>
      <c r="AY27"/>
      <c r="AZ27"/>
      <c r="BA27"/>
      <c r="BB27"/>
      <c r="BC27"/>
      <c r="BD27"/>
      <c r="BE27"/>
    </row>
    <row r="28" spans="1:57" s="33" customFormat="1" x14ac:dyDescent="0.2">
      <c r="A28" s="46">
        <v>49043</v>
      </c>
      <c r="B28" s="42">
        <v>5.2033892435069137E-5</v>
      </c>
      <c r="C28" s="43"/>
      <c r="D28" s="43">
        <v>0</v>
      </c>
      <c r="E28" s="43">
        <v>1.6927829181723777</v>
      </c>
      <c r="F28" s="43">
        <v>3.442749188475492E-2</v>
      </c>
      <c r="G28" s="43">
        <v>0</v>
      </c>
      <c r="H28" s="43">
        <v>0</v>
      </c>
      <c r="I28" s="43">
        <v>0</v>
      </c>
      <c r="J28" s="43">
        <v>12.195087926777653</v>
      </c>
      <c r="K28" s="43">
        <v>0</v>
      </c>
      <c r="L28" s="43"/>
      <c r="M28" s="43"/>
      <c r="N28" s="43"/>
      <c r="O28" s="43"/>
      <c r="P28" s="43"/>
      <c r="Q28" s="43">
        <v>0</v>
      </c>
      <c r="R28" s="43">
        <v>0</v>
      </c>
      <c r="S28" s="43"/>
      <c r="T28" s="43">
        <v>0</v>
      </c>
      <c r="U28" s="43">
        <v>0</v>
      </c>
      <c r="V28" s="43">
        <v>0</v>
      </c>
      <c r="W28" s="43">
        <v>4.5665769183897305E-5</v>
      </c>
      <c r="X28" s="43">
        <v>0</v>
      </c>
      <c r="Y28" s="43">
        <v>0</v>
      </c>
      <c r="Z28" s="43">
        <v>0</v>
      </c>
      <c r="AA28" s="43">
        <v>0</v>
      </c>
      <c r="AB28" s="43">
        <v>0</v>
      </c>
      <c r="AC28" s="43">
        <v>0</v>
      </c>
      <c r="AD28" s="43">
        <v>0.34671070024038109</v>
      </c>
      <c r="AE28" s="44">
        <v>14.269106736736786</v>
      </c>
      <c r="AF28"/>
      <c r="AG28"/>
      <c r="AH28"/>
      <c r="AI28"/>
      <c r="AJ28"/>
      <c r="AK28"/>
      <c r="AL28"/>
      <c r="AM28"/>
      <c r="AN28"/>
      <c r="AO28"/>
      <c r="AP28"/>
      <c r="AQ28"/>
      <c r="AR28"/>
      <c r="AS28"/>
      <c r="AT28"/>
      <c r="AU28"/>
      <c r="AV28"/>
      <c r="AW28"/>
      <c r="AX28"/>
      <c r="AY28"/>
      <c r="AZ28"/>
      <c r="BA28"/>
      <c r="BB28"/>
      <c r="BC28"/>
      <c r="BD28"/>
      <c r="BE28"/>
    </row>
    <row r="29" spans="1:57" s="33" customFormat="1" x14ac:dyDescent="0.2">
      <c r="A29" s="22" t="s">
        <v>9173</v>
      </c>
      <c r="B29" s="52">
        <v>4.6667952700234633E-3</v>
      </c>
      <c r="C29" s="53">
        <v>11477.21897756125</v>
      </c>
      <c r="D29" s="53">
        <v>3.6827778006998879</v>
      </c>
      <c r="E29" s="53">
        <v>233.98641728378013</v>
      </c>
      <c r="F29" s="53">
        <v>414.93166824850408</v>
      </c>
      <c r="G29" s="53">
        <v>2948.8167309369232</v>
      </c>
      <c r="H29" s="53">
        <v>0</v>
      </c>
      <c r="I29" s="53">
        <v>0</v>
      </c>
      <c r="J29" s="53">
        <v>3599.0219352826757</v>
      </c>
      <c r="K29" s="53">
        <v>865.90691606814289</v>
      </c>
      <c r="L29" s="53">
        <v>139.14601815272894</v>
      </c>
      <c r="M29" s="53">
        <v>0.97551167661285509</v>
      </c>
      <c r="N29" s="53">
        <v>59.404685087090137</v>
      </c>
      <c r="O29" s="53">
        <v>1019.1594315037109</v>
      </c>
      <c r="P29" s="53">
        <v>0</v>
      </c>
      <c r="Q29" s="53">
        <v>0</v>
      </c>
      <c r="R29" s="53">
        <v>0</v>
      </c>
      <c r="S29" s="53">
        <v>14.500337735200002</v>
      </c>
      <c r="T29" s="53">
        <v>0</v>
      </c>
      <c r="U29" s="53">
        <v>141.29490694033561</v>
      </c>
      <c r="V29" s="53">
        <v>0</v>
      </c>
      <c r="W29" s="53">
        <v>9.8275606493291937E-3</v>
      </c>
      <c r="X29" s="53">
        <v>143.15866845460869</v>
      </c>
      <c r="Y29" s="53">
        <v>7.1400000000000012E-4</v>
      </c>
      <c r="Z29" s="53">
        <v>0</v>
      </c>
      <c r="AA29" s="53">
        <v>0</v>
      </c>
      <c r="AB29" s="53">
        <v>0</v>
      </c>
      <c r="AC29" s="53">
        <v>0</v>
      </c>
      <c r="AD29" s="53">
        <v>74.614322615751121</v>
      </c>
      <c r="AE29" s="55">
        <v>21135.834513703936</v>
      </c>
      <c r="AF29"/>
      <c r="AG29"/>
      <c r="AH29"/>
      <c r="AI29"/>
      <c r="AJ29"/>
      <c r="AK29"/>
      <c r="AL29"/>
      <c r="AM29"/>
      <c r="AN29"/>
      <c r="AO29"/>
      <c r="AP29"/>
      <c r="AQ29"/>
      <c r="AR29"/>
      <c r="AS29"/>
      <c r="AT29"/>
      <c r="AU29"/>
      <c r="AV29"/>
      <c r="AW29"/>
      <c r="AX29"/>
      <c r="AY29"/>
      <c r="AZ29"/>
      <c r="BA29"/>
      <c r="BB29"/>
      <c r="BC29"/>
      <c r="BD29"/>
      <c r="BE29"/>
    </row>
    <row r="30" spans="1:57" s="33" customFormat="1" x14ac:dyDescent="0.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row>
    <row r="31" spans="1:57" s="34" customFormat="1" x14ac:dyDescent="0.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row>
  </sheetData>
  <phoneticPr fontId="4" type="noConversion"/>
  <pageMargins left="0.75" right="0.75" top="1" bottom="1" header="0.5" footer="0.5"/>
  <pageSetup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Charts</vt:lpstr>
      </vt:variant>
      <vt:variant>
        <vt:i4>4</vt:i4>
      </vt:variant>
    </vt:vector>
  </HeadingPairs>
  <TitlesOfParts>
    <vt:vector size="25" baseType="lpstr">
      <vt:lpstr>readme</vt:lpstr>
      <vt:lpstr>Basin_Boundary</vt:lpstr>
      <vt:lpstr>Basin_comparison</vt:lpstr>
      <vt:lpstr>By County Comparison</vt:lpstr>
      <vt:lpstr>By Source Comparison</vt:lpstr>
      <vt:lpstr>by_cnty_allpol</vt:lpstr>
      <vt:lpstr>by_src_allpol</vt:lpstr>
      <vt:lpstr>VOC_cnty_tbl</vt:lpstr>
      <vt:lpstr>NOx_cnty_tbl</vt:lpstr>
      <vt:lpstr>VOC_bar_chart_data</vt:lpstr>
      <vt:lpstr>NOx_bar_chart_data</vt:lpstr>
      <vt:lpstr>all_src_inventory</vt:lpstr>
      <vt:lpstr>Permitted Sources-Sublette</vt:lpstr>
      <vt:lpstr>Permitted Sources</vt:lpstr>
      <vt:lpstr>survey_src_summary</vt:lpstr>
      <vt:lpstr>Survey-Based_Sublette_Emissions</vt:lpstr>
      <vt:lpstr>Control</vt:lpstr>
      <vt:lpstr>growth</vt:lpstr>
      <vt:lpstr>SCC_xref</vt:lpstr>
      <vt:lpstr>fips_xref</vt:lpstr>
      <vt:lpstr>SCC_FEB2004</vt:lpstr>
      <vt:lpstr>VOC-basin-pie</vt:lpstr>
      <vt:lpstr>NOx-basin-pie</vt:lpstr>
      <vt:lpstr>VOC-bar-cnty</vt:lpstr>
      <vt:lpstr>NOx-bar-cnty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Grant</dc:creator>
  <cp:lastModifiedBy>Rajashi Parikh</cp:lastModifiedBy>
  <cp:lastPrinted>2008-02-06T21:34:51Z</cp:lastPrinted>
  <dcterms:created xsi:type="dcterms:W3CDTF">1996-10-14T23:33:28Z</dcterms:created>
  <dcterms:modified xsi:type="dcterms:W3CDTF">2012-11-26T22:27:26Z</dcterms:modified>
</cp:coreProperties>
</file>